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N:\Racing\Programme Book\2021\PB2\"/>
    </mc:Choice>
  </mc:AlternateContent>
  <xr:revisionPtr revIDLastSave="0" documentId="13_ncr:1_{CD9D2477-AE13-4208-85D5-B77D19E99CEA}" xr6:coauthVersionLast="46" xr6:coauthVersionMax="46" xr10:uidLastSave="{00000000-0000-0000-0000-000000000000}"/>
  <workbookProtection workbookAlgorithmName="SHA-512" workbookHashValue="xlSzPq+hOZx4ouT501e0ZhjQoxdmWz+d4NbFg5YGD41L+UuJXS2IKHxNB7qZaWBZXK54dYA7AnZkUB/RknNKMQ==" workbookSaltValue="+Lenb5JQkhf4yHCowEssJQ==" workbookSpinCount="100000" lockStructure="1"/>
  <bookViews>
    <workbookView xWindow="-110" yWindow="-110" windowWidth="19420" windowHeight="10420" firstSheet="2" activeTab="2" xr2:uid="{00000000-000D-0000-FFFF-FFFF00000000}"/>
  </bookViews>
  <sheets>
    <sheet name="Raw - F" sheetId="1" state="hidden" r:id="rId1"/>
    <sheet name="Raw - J" sheetId="7" state="hidden" r:id="rId2"/>
    <sheet name="FLAT" sheetId="3" r:id="rId3"/>
    <sheet name="JUMP" sheetId="8" r:id="rId4"/>
    <sheet name="lists" sheetId="4" state="hidden" r:id="rId5"/>
  </sheets>
  <externalReferences>
    <externalReference r:id="rId6"/>
  </externalReferences>
  <definedNames>
    <definedName name="_xlnm._FilterDatabase" localSheetId="0" hidden="1">'Raw - F'!$A$1:$AL$1469</definedName>
    <definedName name="_xlnm._FilterDatabase" localSheetId="1" hidden="1">'Raw - J'!$A$1:$AI$573</definedName>
    <definedName name="PB">lists!$M$8:$M$11</definedName>
    <definedName name="PB_1">lists!$J$3:$J$5</definedName>
    <definedName name="PB_2">lists!$J$6:$J$7</definedName>
    <definedName name="PB_3">lists!$J$8:$J$10</definedName>
    <definedName name="PB_4">lists!$J$11:$J$13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02" i="7" l="1"/>
  <c r="Y2" i="7" l="1"/>
  <c r="AA1388" i="1"/>
  <c r="AE1388" i="1" s="1"/>
  <c r="AB1388" i="1"/>
  <c r="AG1388" i="1" s="1"/>
  <c r="AC1388" i="1"/>
  <c r="AF1388" i="1" s="1"/>
  <c r="AD1388" i="1"/>
  <c r="AH1388" i="1"/>
  <c r="AI1388" i="1"/>
  <c r="AJ1388" i="1"/>
  <c r="AK1388" i="1"/>
  <c r="AA1389" i="1"/>
  <c r="AE1389" i="1" s="1"/>
  <c r="AB1389" i="1"/>
  <c r="AG1389" i="1" s="1"/>
  <c r="AC1389" i="1"/>
  <c r="AF1389" i="1" s="1"/>
  <c r="AD1389" i="1"/>
  <c r="AH1389" i="1"/>
  <c r="AI1389" i="1"/>
  <c r="AJ1389" i="1"/>
  <c r="AK1389" i="1"/>
  <c r="AA1390" i="1"/>
  <c r="AE1390" i="1" s="1"/>
  <c r="AB1390" i="1"/>
  <c r="AG1390" i="1" s="1"/>
  <c r="AC1390" i="1"/>
  <c r="AF1390" i="1" s="1"/>
  <c r="AD1390" i="1"/>
  <c r="AH1390" i="1"/>
  <c r="AI1390" i="1"/>
  <c r="AJ1390" i="1"/>
  <c r="AK1390" i="1"/>
  <c r="AA1391" i="1"/>
  <c r="AE1391" i="1" s="1"/>
  <c r="AB1391" i="1"/>
  <c r="AG1391" i="1" s="1"/>
  <c r="AC1391" i="1"/>
  <c r="AF1391" i="1" s="1"/>
  <c r="AD1391" i="1"/>
  <c r="AH1391" i="1"/>
  <c r="AI1391" i="1"/>
  <c r="AJ1391" i="1"/>
  <c r="AK1391" i="1"/>
  <c r="AA1392" i="1"/>
  <c r="AE1392" i="1" s="1"/>
  <c r="AB1392" i="1"/>
  <c r="AG1392" i="1" s="1"/>
  <c r="AC1392" i="1"/>
  <c r="AF1392" i="1" s="1"/>
  <c r="AD1392" i="1"/>
  <c r="AH1392" i="1"/>
  <c r="AI1392" i="1"/>
  <c r="AJ1392" i="1"/>
  <c r="AK1392" i="1"/>
  <c r="AA1393" i="1"/>
  <c r="AE1393" i="1" s="1"/>
  <c r="AB1393" i="1"/>
  <c r="AG1393" i="1" s="1"/>
  <c r="AC1393" i="1"/>
  <c r="AF1393" i="1" s="1"/>
  <c r="AD1393" i="1"/>
  <c r="AH1393" i="1"/>
  <c r="AI1393" i="1"/>
  <c r="AJ1393" i="1"/>
  <c r="AK1393" i="1"/>
  <c r="AA1394" i="1"/>
  <c r="AE1394" i="1" s="1"/>
  <c r="AB1394" i="1"/>
  <c r="AG1394" i="1" s="1"/>
  <c r="AC1394" i="1"/>
  <c r="AF1394" i="1" s="1"/>
  <c r="AD1394" i="1"/>
  <c r="AH1394" i="1"/>
  <c r="AI1394" i="1"/>
  <c r="AJ1394" i="1"/>
  <c r="AK1394" i="1"/>
  <c r="AA1395" i="1"/>
  <c r="AE1395" i="1" s="1"/>
  <c r="AB1395" i="1"/>
  <c r="AG1395" i="1" s="1"/>
  <c r="AC1395" i="1"/>
  <c r="AF1395" i="1" s="1"/>
  <c r="AD1395" i="1"/>
  <c r="AH1395" i="1"/>
  <c r="AI1395" i="1"/>
  <c r="AJ1395" i="1"/>
  <c r="AK1395" i="1"/>
  <c r="AA1396" i="1"/>
  <c r="AE1396" i="1" s="1"/>
  <c r="AB1396" i="1"/>
  <c r="AG1396" i="1" s="1"/>
  <c r="AC1396" i="1"/>
  <c r="AF1396" i="1" s="1"/>
  <c r="AD1396" i="1"/>
  <c r="AH1396" i="1"/>
  <c r="AI1396" i="1"/>
  <c r="AJ1396" i="1"/>
  <c r="AK1396" i="1"/>
  <c r="AA1397" i="1"/>
  <c r="AE1397" i="1" s="1"/>
  <c r="AB1397" i="1"/>
  <c r="AG1397" i="1" s="1"/>
  <c r="AC1397" i="1"/>
  <c r="AF1397" i="1" s="1"/>
  <c r="AD1397" i="1"/>
  <c r="AH1397" i="1"/>
  <c r="AI1397" i="1"/>
  <c r="AJ1397" i="1"/>
  <c r="AK1397" i="1"/>
  <c r="AA1398" i="1"/>
  <c r="AE1398" i="1" s="1"/>
  <c r="AB1398" i="1"/>
  <c r="AG1398" i="1" s="1"/>
  <c r="AC1398" i="1"/>
  <c r="AF1398" i="1" s="1"/>
  <c r="AD1398" i="1"/>
  <c r="AH1398" i="1"/>
  <c r="AI1398" i="1"/>
  <c r="AJ1398" i="1"/>
  <c r="AK1398" i="1"/>
  <c r="AA1399" i="1"/>
  <c r="AE1399" i="1" s="1"/>
  <c r="AB1399" i="1"/>
  <c r="AG1399" i="1" s="1"/>
  <c r="AC1399" i="1"/>
  <c r="AF1399" i="1" s="1"/>
  <c r="AD1399" i="1"/>
  <c r="AH1399" i="1"/>
  <c r="AI1399" i="1"/>
  <c r="AJ1399" i="1"/>
  <c r="AK1399" i="1"/>
  <c r="AA1400" i="1"/>
  <c r="AE1400" i="1" s="1"/>
  <c r="AB1400" i="1"/>
  <c r="AG1400" i="1" s="1"/>
  <c r="AC1400" i="1"/>
  <c r="AF1400" i="1" s="1"/>
  <c r="AD1400" i="1"/>
  <c r="AH1400" i="1"/>
  <c r="AI1400" i="1"/>
  <c r="AJ1400" i="1"/>
  <c r="AK1400" i="1"/>
  <c r="AA1401" i="1"/>
  <c r="AE1401" i="1" s="1"/>
  <c r="AB1401" i="1"/>
  <c r="AG1401" i="1" s="1"/>
  <c r="AC1401" i="1"/>
  <c r="AF1401" i="1" s="1"/>
  <c r="AD1401" i="1"/>
  <c r="AH1401" i="1"/>
  <c r="AI1401" i="1"/>
  <c r="AJ1401" i="1"/>
  <c r="AK1401" i="1"/>
  <c r="AA1402" i="1"/>
  <c r="AE1402" i="1" s="1"/>
  <c r="AB1402" i="1"/>
  <c r="AG1402" i="1" s="1"/>
  <c r="AC1402" i="1"/>
  <c r="AF1402" i="1" s="1"/>
  <c r="AD1402" i="1"/>
  <c r="AH1402" i="1"/>
  <c r="AI1402" i="1"/>
  <c r="AJ1402" i="1"/>
  <c r="AK1402" i="1"/>
  <c r="AA1403" i="1"/>
  <c r="AE1403" i="1" s="1"/>
  <c r="AB1403" i="1"/>
  <c r="AG1403" i="1" s="1"/>
  <c r="AC1403" i="1"/>
  <c r="AF1403" i="1" s="1"/>
  <c r="AD1403" i="1"/>
  <c r="AH1403" i="1"/>
  <c r="AI1403" i="1"/>
  <c r="AJ1403" i="1"/>
  <c r="AK1403" i="1"/>
  <c r="AA1404" i="1"/>
  <c r="AE1404" i="1" s="1"/>
  <c r="AB1404" i="1"/>
  <c r="AG1404" i="1" s="1"/>
  <c r="AC1404" i="1"/>
  <c r="AF1404" i="1" s="1"/>
  <c r="AD1404" i="1"/>
  <c r="AH1404" i="1"/>
  <c r="AI1404" i="1"/>
  <c r="AJ1404" i="1"/>
  <c r="AK1404" i="1"/>
  <c r="AA1405" i="1"/>
  <c r="AE1405" i="1" s="1"/>
  <c r="AB1405" i="1"/>
  <c r="AG1405" i="1" s="1"/>
  <c r="AC1405" i="1"/>
  <c r="AF1405" i="1" s="1"/>
  <c r="AD1405" i="1"/>
  <c r="AH1405" i="1"/>
  <c r="AI1405" i="1"/>
  <c r="AJ1405" i="1"/>
  <c r="AK1405" i="1"/>
  <c r="AA1406" i="1"/>
  <c r="AE1406" i="1" s="1"/>
  <c r="AB1406" i="1"/>
  <c r="AG1406" i="1" s="1"/>
  <c r="AC1406" i="1"/>
  <c r="AF1406" i="1" s="1"/>
  <c r="AD1406" i="1"/>
  <c r="AH1406" i="1"/>
  <c r="AI1406" i="1"/>
  <c r="AJ1406" i="1"/>
  <c r="AK1406" i="1"/>
  <c r="AA1407" i="1"/>
  <c r="AE1407" i="1" s="1"/>
  <c r="AB1407" i="1"/>
  <c r="AG1407" i="1" s="1"/>
  <c r="AC1407" i="1"/>
  <c r="AF1407" i="1" s="1"/>
  <c r="AD1407" i="1"/>
  <c r="AH1407" i="1"/>
  <c r="AI1407" i="1"/>
  <c r="AJ1407" i="1"/>
  <c r="AK1407" i="1"/>
  <c r="AA1408" i="1"/>
  <c r="AE1408" i="1" s="1"/>
  <c r="AB1408" i="1"/>
  <c r="AG1408" i="1" s="1"/>
  <c r="AC1408" i="1"/>
  <c r="AF1408" i="1" s="1"/>
  <c r="AD1408" i="1"/>
  <c r="AH1408" i="1"/>
  <c r="AI1408" i="1"/>
  <c r="AJ1408" i="1"/>
  <c r="AK1408" i="1"/>
  <c r="AA1409" i="1"/>
  <c r="AE1409" i="1" s="1"/>
  <c r="AB1409" i="1"/>
  <c r="AG1409" i="1" s="1"/>
  <c r="AC1409" i="1"/>
  <c r="AF1409" i="1" s="1"/>
  <c r="AD1409" i="1"/>
  <c r="AH1409" i="1"/>
  <c r="AI1409" i="1"/>
  <c r="AJ1409" i="1"/>
  <c r="AK1409" i="1"/>
  <c r="AA1410" i="1"/>
  <c r="AE1410" i="1" s="1"/>
  <c r="AB1410" i="1"/>
  <c r="AG1410" i="1" s="1"/>
  <c r="AC1410" i="1"/>
  <c r="AF1410" i="1" s="1"/>
  <c r="AD1410" i="1"/>
  <c r="AH1410" i="1"/>
  <c r="AI1410" i="1"/>
  <c r="AJ1410" i="1"/>
  <c r="AK1410" i="1"/>
  <c r="AA1411" i="1"/>
  <c r="AE1411" i="1" s="1"/>
  <c r="AB1411" i="1"/>
  <c r="AG1411" i="1" s="1"/>
  <c r="AC1411" i="1"/>
  <c r="AF1411" i="1" s="1"/>
  <c r="AD1411" i="1"/>
  <c r="AH1411" i="1"/>
  <c r="AI1411" i="1"/>
  <c r="AJ1411" i="1"/>
  <c r="AK1411" i="1"/>
  <c r="AA1412" i="1"/>
  <c r="AE1412" i="1" s="1"/>
  <c r="AB1412" i="1"/>
  <c r="AG1412" i="1" s="1"/>
  <c r="AC1412" i="1"/>
  <c r="AF1412" i="1" s="1"/>
  <c r="AD1412" i="1"/>
  <c r="AH1412" i="1"/>
  <c r="AI1412" i="1"/>
  <c r="AJ1412" i="1"/>
  <c r="AK1412" i="1"/>
  <c r="AA1413" i="1"/>
  <c r="AE1413" i="1" s="1"/>
  <c r="AB1413" i="1"/>
  <c r="AG1413" i="1" s="1"/>
  <c r="AC1413" i="1"/>
  <c r="AF1413" i="1" s="1"/>
  <c r="AD1413" i="1"/>
  <c r="AH1413" i="1"/>
  <c r="AI1413" i="1"/>
  <c r="AJ1413" i="1"/>
  <c r="AK1413" i="1"/>
  <c r="AA1414" i="1"/>
  <c r="AE1414" i="1" s="1"/>
  <c r="AB1414" i="1"/>
  <c r="AG1414" i="1" s="1"/>
  <c r="AC1414" i="1"/>
  <c r="AF1414" i="1" s="1"/>
  <c r="AD1414" i="1"/>
  <c r="AH1414" i="1"/>
  <c r="AI1414" i="1"/>
  <c r="AJ1414" i="1"/>
  <c r="AK1414" i="1"/>
  <c r="AA1415" i="1"/>
  <c r="AE1415" i="1" s="1"/>
  <c r="AB1415" i="1"/>
  <c r="AG1415" i="1" s="1"/>
  <c r="AC1415" i="1"/>
  <c r="AF1415" i="1" s="1"/>
  <c r="AD1415" i="1"/>
  <c r="AH1415" i="1"/>
  <c r="AI1415" i="1"/>
  <c r="AJ1415" i="1"/>
  <c r="AK1415" i="1"/>
  <c r="AA1416" i="1"/>
  <c r="AE1416" i="1" s="1"/>
  <c r="AB1416" i="1"/>
  <c r="AG1416" i="1" s="1"/>
  <c r="AC1416" i="1"/>
  <c r="AF1416" i="1" s="1"/>
  <c r="AD1416" i="1"/>
  <c r="AH1416" i="1"/>
  <c r="AI1416" i="1"/>
  <c r="AJ1416" i="1"/>
  <c r="AK1416" i="1"/>
  <c r="AA1417" i="1"/>
  <c r="AE1417" i="1" s="1"/>
  <c r="AB1417" i="1"/>
  <c r="AG1417" i="1" s="1"/>
  <c r="AC1417" i="1"/>
  <c r="AF1417" i="1" s="1"/>
  <c r="AD1417" i="1"/>
  <c r="AH1417" i="1"/>
  <c r="AI1417" i="1"/>
  <c r="AJ1417" i="1"/>
  <c r="AK1417" i="1"/>
  <c r="AA1418" i="1"/>
  <c r="AE1418" i="1" s="1"/>
  <c r="AB1418" i="1"/>
  <c r="AG1418" i="1" s="1"/>
  <c r="AC1418" i="1"/>
  <c r="AF1418" i="1" s="1"/>
  <c r="AD1418" i="1"/>
  <c r="AH1418" i="1"/>
  <c r="AI1418" i="1"/>
  <c r="AJ1418" i="1"/>
  <c r="AK1418" i="1"/>
  <c r="AA1419" i="1"/>
  <c r="AE1419" i="1" s="1"/>
  <c r="AB1419" i="1"/>
  <c r="AG1419" i="1" s="1"/>
  <c r="AC1419" i="1"/>
  <c r="AF1419" i="1" s="1"/>
  <c r="AD1419" i="1"/>
  <c r="AH1419" i="1"/>
  <c r="AI1419" i="1"/>
  <c r="AJ1419" i="1"/>
  <c r="AK1419" i="1"/>
  <c r="AA1420" i="1"/>
  <c r="AE1420" i="1" s="1"/>
  <c r="AB1420" i="1"/>
  <c r="AG1420" i="1" s="1"/>
  <c r="AC1420" i="1"/>
  <c r="AF1420" i="1" s="1"/>
  <c r="AD1420" i="1"/>
  <c r="AH1420" i="1"/>
  <c r="AI1420" i="1"/>
  <c r="AJ1420" i="1"/>
  <c r="AK1420" i="1"/>
  <c r="AA1421" i="1"/>
  <c r="AE1421" i="1" s="1"/>
  <c r="AB1421" i="1"/>
  <c r="AG1421" i="1" s="1"/>
  <c r="AC1421" i="1"/>
  <c r="AF1421" i="1" s="1"/>
  <c r="AD1421" i="1"/>
  <c r="AH1421" i="1"/>
  <c r="AI1421" i="1"/>
  <c r="AJ1421" i="1"/>
  <c r="AK1421" i="1"/>
  <c r="AA1422" i="1"/>
  <c r="AE1422" i="1" s="1"/>
  <c r="AB1422" i="1"/>
  <c r="AG1422" i="1" s="1"/>
  <c r="AC1422" i="1"/>
  <c r="AF1422" i="1" s="1"/>
  <c r="AD1422" i="1"/>
  <c r="AH1422" i="1"/>
  <c r="AI1422" i="1"/>
  <c r="AJ1422" i="1"/>
  <c r="AK1422" i="1"/>
  <c r="AA1423" i="1"/>
  <c r="AE1423" i="1" s="1"/>
  <c r="AB1423" i="1"/>
  <c r="AG1423" i="1" s="1"/>
  <c r="AC1423" i="1"/>
  <c r="AF1423" i="1" s="1"/>
  <c r="AD1423" i="1"/>
  <c r="AH1423" i="1"/>
  <c r="AI1423" i="1"/>
  <c r="AJ1423" i="1"/>
  <c r="AK1423" i="1"/>
  <c r="AA1424" i="1"/>
  <c r="AE1424" i="1" s="1"/>
  <c r="AB1424" i="1"/>
  <c r="AG1424" i="1" s="1"/>
  <c r="AC1424" i="1"/>
  <c r="AF1424" i="1" s="1"/>
  <c r="AD1424" i="1"/>
  <c r="AH1424" i="1"/>
  <c r="AI1424" i="1"/>
  <c r="AJ1424" i="1"/>
  <c r="AK1424" i="1"/>
  <c r="AA1425" i="1"/>
  <c r="AE1425" i="1" s="1"/>
  <c r="AB1425" i="1"/>
  <c r="AG1425" i="1" s="1"/>
  <c r="AC1425" i="1"/>
  <c r="AF1425" i="1" s="1"/>
  <c r="AD1425" i="1"/>
  <c r="AH1425" i="1"/>
  <c r="AI1425" i="1"/>
  <c r="AJ1425" i="1"/>
  <c r="AK1425" i="1"/>
  <c r="AA1426" i="1"/>
  <c r="AE1426" i="1" s="1"/>
  <c r="AB1426" i="1"/>
  <c r="AG1426" i="1" s="1"/>
  <c r="AC1426" i="1"/>
  <c r="AF1426" i="1" s="1"/>
  <c r="AD1426" i="1"/>
  <c r="AH1426" i="1"/>
  <c r="AI1426" i="1"/>
  <c r="AJ1426" i="1"/>
  <c r="AK1426" i="1"/>
  <c r="AA1427" i="1"/>
  <c r="AE1427" i="1" s="1"/>
  <c r="AB1427" i="1"/>
  <c r="AG1427" i="1" s="1"/>
  <c r="AC1427" i="1"/>
  <c r="AF1427" i="1" s="1"/>
  <c r="AD1427" i="1"/>
  <c r="AH1427" i="1"/>
  <c r="AI1427" i="1"/>
  <c r="AJ1427" i="1"/>
  <c r="AK1427" i="1"/>
  <c r="AA1428" i="1"/>
  <c r="AE1428" i="1" s="1"/>
  <c r="AB1428" i="1"/>
  <c r="AG1428" i="1" s="1"/>
  <c r="AC1428" i="1"/>
  <c r="AF1428" i="1" s="1"/>
  <c r="AD1428" i="1"/>
  <c r="AH1428" i="1"/>
  <c r="AI1428" i="1"/>
  <c r="AJ1428" i="1"/>
  <c r="AK1428" i="1"/>
  <c r="AA1429" i="1"/>
  <c r="AE1429" i="1" s="1"/>
  <c r="AB1429" i="1"/>
  <c r="AG1429" i="1" s="1"/>
  <c r="AC1429" i="1"/>
  <c r="AF1429" i="1" s="1"/>
  <c r="AD1429" i="1"/>
  <c r="AH1429" i="1"/>
  <c r="AI1429" i="1"/>
  <c r="AJ1429" i="1"/>
  <c r="AK1429" i="1"/>
  <c r="AA1430" i="1"/>
  <c r="AE1430" i="1" s="1"/>
  <c r="AB1430" i="1"/>
  <c r="AG1430" i="1" s="1"/>
  <c r="AC1430" i="1"/>
  <c r="AF1430" i="1" s="1"/>
  <c r="AD1430" i="1"/>
  <c r="AH1430" i="1"/>
  <c r="AI1430" i="1"/>
  <c r="AJ1430" i="1"/>
  <c r="AK1430" i="1"/>
  <c r="AA1431" i="1"/>
  <c r="AE1431" i="1" s="1"/>
  <c r="AB1431" i="1"/>
  <c r="AG1431" i="1" s="1"/>
  <c r="AC1431" i="1"/>
  <c r="AF1431" i="1" s="1"/>
  <c r="AD1431" i="1"/>
  <c r="AH1431" i="1"/>
  <c r="AI1431" i="1"/>
  <c r="AJ1431" i="1"/>
  <c r="AK1431" i="1"/>
  <c r="AA1432" i="1"/>
  <c r="AE1432" i="1" s="1"/>
  <c r="AB1432" i="1"/>
  <c r="AG1432" i="1" s="1"/>
  <c r="AC1432" i="1"/>
  <c r="AF1432" i="1" s="1"/>
  <c r="AD1432" i="1"/>
  <c r="AH1432" i="1"/>
  <c r="AI1432" i="1"/>
  <c r="AJ1432" i="1"/>
  <c r="AK1432" i="1"/>
  <c r="AA1433" i="1"/>
  <c r="AE1433" i="1" s="1"/>
  <c r="AB1433" i="1"/>
  <c r="AG1433" i="1" s="1"/>
  <c r="AC1433" i="1"/>
  <c r="AF1433" i="1" s="1"/>
  <c r="AD1433" i="1"/>
  <c r="AH1433" i="1"/>
  <c r="AI1433" i="1"/>
  <c r="AJ1433" i="1"/>
  <c r="AK1433" i="1"/>
  <c r="AA1434" i="1"/>
  <c r="AE1434" i="1" s="1"/>
  <c r="AB1434" i="1"/>
  <c r="AG1434" i="1" s="1"/>
  <c r="AC1434" i="1"/>
  <c r="AF1434" i="1" s="1"/>
  <c r="AD1434" i="1"/>
  <c r="AH1434" i="1"/>
  <c r="AI1434" i="1"/>
  <c r="AJ1434" i="1"/>
  <c r="AK1434" i="1"/>
  <c r="AA1435" i="1"/>
  <c r="AE1435" i="1" s="1"/>
  <c r="AB1435" i="1"/>
  <c r="AG1435" i="1" s="1"/>
  <c r="AC1435" i="1"/>
  <c r="AF1435" i="1" s="1"/>
  <c r="AD1435" i="1"/>
  <c r="AH1435" i="1"/>
  <c r="AI1435" i="1"/>
  <c r="AJ1435" i="1"/>
  <c r="AK1435" i="1"/>
  <c r="AA1436" i="1"/>
  <c r="AE1436" i="1" s="1"/>
  <c r="AB1436" i="1"/>
  <c r="AG1436" i="1" s="1"/>
  <c r="AC1436" i="1"/>
  <c r="AF1436" i="1" s="1"/>
  <c r="AD1436" i="1"/>
  <c r="AH1436" i="1"/>
  <c r="AI1436" i="1"/>
  <c r="AJ1436" i="1"/>
  <c r="AK1436" i="1"/>
  <c r="AA1437" i="1"/>
  <c r="AE1437" i="1" s="1"/>
  <c r="AB1437" i="1"/>
  <c r="AG1437" i="1" s="1"/>
  <c r="AC1437" i="1"/>
  <c r="AF1437" i="1" s="1"/>
  <c r="AD1437" i="1"/>
  <c r="AH1437" i="1"/>
  <c r="AI1437" i="1"/>
  <c r="AJ1437" i="1"/>
  <c r="AK1437" i="1"/>
  <c r="AA1438" i="1"/>
  <c r="AE1438" i="1" s="1"/>
  <c r="AB1438" i="1"/>
  <c r="AG1438" i="1" s="1"/>
  <c r="AC1438" i="1"/>
  <c r="AF1438" i="1" s="1"/>
  <c r="AD1438" i="1"/>
  <c r="AH1438" i="1"/>
  <c r="AI1438" i="1"/>
  <c r="AJ1438" i="1"/>
  <c r="AK1438" i="1"/>
  <c r="AA1439" i="1"/>
  <c r="AE1439" i="1" s="1"/>
  <c r="AB1439" i="1"/>
  <c r="AG1439" i="1" s="1"/>
  <c r="AC1439" i="1"/>
  <c r="AF1439" i="1" s="1"/>
  <c r="AD1439" i="1"/>
  <c r="AH1439" i="1"/>
  <c r="AI1439" i="1"/>
  <c r="AJ1439" i="1"/>
  <c r="AK1439" i="1"/>
  <c r="AA1440" i="1"/>
  <c r="AE1440" i="1" s="1"/>
  <c r="AB1440" i="1"/>
  <c r="AG1440" i="1" s="1"/>
  <c r="AC1440" i="1"/>
  <c r="AF1440" i="1" s="1"/>
  <c r="AD1440" i="1"/>
  <c r="AH1440" i="1"/>
  <c r="AI1440" i="1"/>
  <c r="AJ1440" i="1"/>
  <c r="AK1440" i="1"/>
  <c r="AA1441" i="1"/>
  <c r="AE1441" i="1" s="1"/>
  <c r="AB1441" i="1"/>
  <c r="AG1441" i="1" s="1"/>
  <c r="AC1441" i="1"/>
  <c r="AF1441" i="1" s="1"/>
  <c r="AD1441" i="1"/>
  <c r="AH1441" i="1"/>
  <c r="AI1441" i="1"/>
  <c r="AJ1441" i="1"/>
  <c r="AK1441" i="1"/>
  <c r="AA1442" i="1"/>
  <c r="AE1442" i="1" s="1"/>
  <c r="AB1442" i="1"/>
  <c r="AG1442" i="1" s="1"/>
  <c r="AC1442" i="1"/>
  <c r="AF1442" i="1" s="1"/>
  <c r="AD1442" i="1"/>
  <c r="AH1442" i="1"/>
  <c r="AI1442" i="1"/>
  <c r="AJ1442" i="1"/>
  <c r="AK1442" i="1"/>
  <c r="AA1443" i="1"/>
  <c r="AE1443" i="1" s="1"/>
  <c r="AB1443" i="1"/>
  <c r="AG1443" i="1" s="1"/>
  <c r="AC1443" i="1"/>
  <c r="AF1443" i="1" s="1"/>
  <c r="AD1443" i="1"/>
  <c r="AH1443" i="1"/>
  <c r="AI1443" i="1"/>
  <c r="AJ1443" i="1"/>
  <c r="AK1443" i="1"/>
  <c r="AA1444" i="1"/>
  <c r="AE1444" i="1" s="1"/>
  <c r="AB1444" i="1"/>
  <c r="AG1444" i="1" s="1"/>
  <c r="AC1444" i="1"/>
  <c r="AF1444" i="1" s="1"/>
  <c r="AD1444" i="1"/>
  <c r="AH1444" i="1"/>
  <c r="AI1444" i="1"/>
  <c r="AJ1444" i="1"/>
  <c r="AK1444" i="1"/>
  <c r="AA1445" i="1"/>
  <c r="AE1445" i="1" s="1"/>
  <c r="AB1445" i="1"/>
  <c r="AG1445" i="1" s="1"/>
  <c r="AC1445" i="1"/>
  <c r="AF1445" i="1" s="1"/>
  <c r="AD1445" i="1"/>
  <c r="AH1445" i="1"/>
  <c r="AI1445" i="1"/>
  <c r="AJ1445" i="1"/>
  <c r="AK1445" i="1"/>
  <c r="AA1446" i="1"/>
  <c r="AE1446" i="1" s="1"/>
  <c r="AB1446" i="1"/>
  <c r="AG1446" i="1" s="1"/>
  <c r="AC1446" i="1"/>
  <c r="AF1446" i="1" s="1"/>
  <c r="AD1446" i="1"/>
  <c r="AH1446" i="1"/>
  <c r="AI1446" i="1"/>
  <c r="AJ1446" i="1"/>
  <c r="AK1446" i="1"/>
  <c r="AA1447" i="1"/>
  <c r="AE1447" i="1" s="1"/>
  <c r="AB1447" i="1"/>
  <c r="AG1447" i="1" s="1"/>
  <c r="AC1447" i="1"/>
  <c r="AF1447" i="1" s="1"/>
  <c r="AD1447" i="1"/>
  <c r="AH1447" i="1"/>
  <c r="AI1447" i="1"/>
  <c r="AJ1447" i="1"/>
  <c r="AK1447" i="1"/>
  <c r="AA1448" i="1"/>
  <c r="AE1448" i="1" s="1"/>
  <c r="AB1448" i="1"/>
  <c r="AG1448" i="1" s="1"/>
  <c r="AC1448" i="1"/>
  <c r="AF1448" i="1" s="1"/>
  <c r="AD1448" i="1"/>
  <c r="AH1448" i="1"/>
  <c r="AI1448" i="1"/>
  <c r="AJ1448" i="1"/>
  <c r="AK1448" i="1"/>
  <c r="AA1449" i="1"/>
  <c r="AE1449" i="1" s="1"/>
  <c r="AB1449" i="1"/>
  <c r="AG1449" i="1" s="1"/>
  <c r="AC1449" i="1"/>
  <c r="AF1449" i="1" s="1"/>
  <c r="AD1449" i="1"/>
  <c r="AH1449" i="1"/>
  <c r="AI1449" i="1"/>
  <c r="AJ1449" i="1"/>
  <c r="AK1449" i="1"/>
  <c r="AA1450" i="1"/>
  <c r="AE1450" i="1" s="1"/>
  <c r="AB1450" i="1"/>
  <c r="AG1450" i="1" s="1"/>
  <c r="AC1450" i="1"/>
  <c r="AF1450" i="1" s="1"/>
  <c r="AD1450" i="1"/>
  <c r="AH1450" i="1"/>
  <c r="AI1450" i="1"/>
  <c r="AJ1450" i="1"/>
  <c r="AK1450" i="1"/>
  <c r="AA1451" i="1"/>
  <c r="AE1451" i="1" s="1"/>
  <c r="AB1451" i="1"/>
  <c r="AG1451" i="1" s="1"/>
  <c r="AC1451" i="1"/>
  <c r="AF1451" i="1" s="1"/>
  <c r="AD1451" i="1"/>
  <c r="AH1451" i="1"/>
  <c r="AI1451" i="1"/>
  <c r="AJ1451" i="1"/>
  <c r="AK1451" i="1"/>
  <c r="AA1452" i="1"/>
  <c r="AE1452" i="1" s="1"/>
  <c r="AB1452" i="1"/>
  <c r="AG1452" i="1" s="1"/>
  <c r="AC1452" i="1"/>
  <c r="AF1452" i="1" s="1"/>
  <c r="AD1452" i="1"/>
  <c r="AH1452" i="1"/>
  <c r="AI1452" i="1"/>
  <c r="AJ1452" i="1"/>
  <c r="AK1452" i="1"/>
  <c r="AA1453" i="1"/>
  <c r="AE1453" i="1" s="1"/>
  <c r="AB1453" i="1"/>
  <c r="AG1453" i="1" s="1"/>
  <c r="AC1453" i="1"/>
  <c r="AF1453" i="1" s="1"/>
  <c r="AD1453" i="1"/>
  <c r="AH1453" i="1"/>
  <c r="AI1453" i="1"/>
  <c r="AJ1453" i="1"/>
  <c r="AK1453" i="1"/>
  <c r="AA1454" i="1"/>
  <c r="AE1454" i="1" s="1"/>
  <c r="AB1454" i="1"/>
  <c r="AG1454" i="1" s="1"/>
  <c r="AC1454" i="1"/>
  <c r="AF1454" i="1" s="1"/>
  <c r="AD1454" i="1"/>
  <c r="AH1454" i="1"/>
  <c r="AI1454" i="1"/>
  <c r="AJ1454" i="1"/>
  <c r="AK1454" i="1"/>
  <c r="AA1455" i="1"/>
  <c r="AE1455" i="1" s="1"/>
  <c r="AB1455" i="1"/>
  <c r="AG1455" i="1" s="1"/>
  <c r="AC1455" i="1"/>
  <c r="AF1455" i="1" s="1"/>
  <c r="AD1455" i="1"/>
  <c r="AH1455" i="1"/>
  <c r="AI1455" i="1"/>
  <c r="AJ1455" i="1"/>
  <c r="AK1455" i="1"/>
  <c r="AA1456" i="1"/>
  <c r="AE1456" i="1" s="1"/>
  <c r="AB1456" i="1"/>
  <c r="AG1456" i="1" s="1"/>
  <c r="AC1456" i="1"/>
  <c r="AF1456" i="1" s="1"/>
  <c r="AD1456" i="1"/>
  <c r="AH1456" i="1"/>
  <c r="AI1456" i="1"/>
  <c r="AJ1456" i="1"/>
  <c r="AK1456" i="1"/>
  <c r="AA1457" i="1"/>
  <c r="AE1457" i="1" s="1"/>
  <c r="AB1457" i="1"/>
  <c r="AG1457" i="1" s="1"/>
  <c r="AC1457" i="1"/>
  <c r="AF1457" i="1" s="1"/>
  <c r="AD1457" i="1"/>
  <c r="AH1457" i="1"/>
  <c r="AI1457" i="1"/>
  <c r="AJ1457" i="1"/>
  <c r="AK1457" i="1"/>
  <c r="AA1458" i="1"/>
  <c r="AE1458" i="1" s="1"/>
  <c r="AB1458" i="1"/>
  <c r="AG1458" i="1" s="1"/>
  <c r="AC1458" i="1"/>
  <c r="AF1458" i="1" s="1"/>
  <c r="AD1458" i="1"/>
  <c r="AH1458" i="1"/>
  <c r="AI1458" i="1"/>
  <c r="AJ1458" i="1"/>
  <c r="AK1458" i="1"/>
  <c r="AA1459" i="1"/>
  <c r="AE1459" i="1" s="1"/>
  <c r="AB1459" i="1"/>
  <c r="AG1459" i="1" s="1"/>
  <c r="AC1459" i="1"/>
  <c r="AF1459" i="1" s="1"/>
  <c r="AD1459" i="1"/>
  <c r="AH1459" i="1"/>
  <c r="AI1459" i="1"/>
  <c r="AJ1459" i="1"/>
  <c r="AK1459" i="1"/>
  <c r="AA1460" i="1"/>
  <c r="AE1460" i="1" s="1"/>
  <c r="AB1460" i="1"/>
  <c r="AG1460" i="1" s="1"/>
  <c r="AC1460" i="1"/>
  <c r="AF1460" i="1" s="1"/>
  <c r="AD1460" i="1"/>
  <c r="AH1460" i="1"/>
  <c r="AI1460" i="1"/>
  <c r="AJ1460" i="1"/>
  <c r="AK1460" i="1"/>
  <c r="AA1461" i="1"/>
  <c r="AE1461" i="1" s="1"/>
  <c r="AB1461" i="1"/>
  <c r="AG1461" i="1" s="1"/>
  <c r="AC1461" i="1"/>
  <c r="AF1461" i="1" s="1"/>
  <c r="AD1461" i="1"/>
  <c r="AH1461" i="1"/>
  <c r="AI1461" i="1"/>
  <c r="AJ1461" i="1"/>
  <c r="AK1461" i="1"/>
  <c r="AA1462" i="1"/>
  <c r="AE1462" i="1" s="1"/>
  <c r="AB1462" i="1"/>
  <c r="AG1462" i="1" s="1"/>
  <c r="AC1462" i="1"/>
  <c r="AF1462" i="1" s="1"/>
  <c r="AD1462" i="1"/>
  <c r="AH1462" i="1"/>
  <c r="AI1462" i="1"/>
  <c r="AJ1462" i="1"/>
  <c r="AK1462" i="1"/>
  <c r="AA1463" i="1"/>
  <c r="AE1463" i="1" s="1"/>
  <c r="AB1463" i="1"/>
  <c r="AG1463" i="1" s="1"/>
  <c r="AC1463" i="1"/>
  <c r="AF1463" i="1" s="1"/>
  <c r="AD1463" i="1"/>
  <c r="AH1463" i="1"/>
  <c r="AI1463" i="1"/>
  <c r="AJ1463" i="1"/>
  <c r="AK1463" i="1"/>
  <c r="AA1464" i="1"/>
  <c r="AE1464" i="1" s="1"/>
  <c r="AB1464" i="1"/>
  <c r="AG1464" i="1" s="1"/>
  <c r="AC1464" i="1"/>
  <c r="AF1464" i="1" s="1"/>
  <c r="AD1464" i="1"/>
  <c r="AH1464" i="1"/>
  <c r="AI1464" i="1"/>
  <c r="AJ1464" i="1"/>
  <c r="AK1464" i="1"/>
  <c r="AA1465" i="1"/>
  <c r="AE1465" i="1" s="1"/>
  <c r="AB1465" i="1"/>
  <c r="AG1465" i="1" s="1"/>
  <c r="AC1465" i="1"/>
  <c r="AF1465" i="1" s="1"/>
  <c r="AD1465" i="1"/>
  <c r="AH1465" i="1"/>
  <c r="AI1465" i="1"/>
  <c r="AJ1465" i="1"/>
  <c r="AK1465" i="1"/>
  <c r="AA1466" i="1"/>
  <c r="AE1466" i="1" s="1"/>
  <c r="AB1466" i="1"/>
  <c r="AG1466" i="1" s="1"/>
  <c r="AC1466" i="1"/>
  <c r="AF1466" i="1" s="1"/>
  <c r="AD1466" i="1"/>
  <c r="AH1466" i="1"/>
  <c r="AI1466" i="1"/>
  <c r="AJ1466" i="1"/>
  <c r="AK1466" i="1"/>
  <c r="AA1467" i="1"/>
  <c r="AE1467" i="1" s="1"/>
  <c r="AB1467" i="1"/>
  <c r="AG1467" i="1" s="1"/>
  <c r="AC1467" i="1"/>
  <c r="AF1467" i="1" s="1"/>
  <c r="AD1467" i="1"/>
  <c r="AH1467" i="1"/>
  <c r="AI1467" i="1"/>
  <c r="AJ1467" i="1"/>
  <c r="AK1467" i="1"/>
  <c r="AA1468" i="1"/>
  <c r="AE1468" i="1" s="1"/>
  <c r="AB1468" i="1"/>
  <c r="AG1468" i="1" s="1"/>
  <c r="AC1468" i="1"/>
  <c r="AF1468" i="1" s="1"/>
  <c r="AD1468" i="1"/>
  <c r="AH1468" i="1"/>
  <c r="AI1468" i="1"/>
  <c r="AJ1468" i="1"/>
  <c r="AK1468" i="1"/>
  <c r="AA1469" i="1"/>
  <c r="AE1469" i="1" s="1"/>
  <c r="AB1469" i="1"/>
  <c r="AG1469" i="1" s="1"/>
  <c r="AC1469" i="1"/>
  <c r="AF1469" i="1" s="1"/>
  <c r="AD1469" i="1"/>
  <c r="AH1469" i="1"/>
  <c r="AI1469" i="1"/>
  <c r="AJ1469" i="1"/>
  <c r="AK1469" i="1"/>
  <c r="AD2" i="1"/>
  <c r="AL1405" i="1" l="1"/>
  <c r="AL1469" i="1"/>
  <c r="AL1437" i="1"/>
  <c r="AL1462" i="1"/>
  <c r="AL1430" i="1"/>
  <c r="AL1398" i="1"/>
  <c r="AL1389" i="1"/>
  <c r="AL1447" i="1"/>
  <c r="AL1415" i="1"/>
  <c r="AL1446" i="1"/>
  <c r="AL1414" i="1"/>
  <c r="AL1463" i="1"/>
  <c r="AL1431" i="1"/>
  <c r="AL1399" i="1"/>
  <c r="AL1453" i="1"/>
  <c r="AL1421" i="1"/>
  <c r="AL1456" i="1"/>
  <c r="AL1440" i="1"/>
  <c r="AL1424" i="1"/>
  <c r="AL1408" i="1"/>
  <c r="AL1392" i="1"/>
  <c r="AL1466" i="1"/>
  <c r="AL1450" i="1"/>
  <c r="AL1434" i="1"/>
  <c r="AL1418" i="1"/>
  <c r="AL1402" i="1"/>
  <c r="AL1460" i="1"/>
  <c r="AL1444" i="1"/>
  <c r="AL1428" i="1"/>
  <c r="AL1412" i="1"/>
  <c r="AL1396" i="1"/>
  <c r="AL1459" i="1"/>
  <c r="AL1443" i="1"/>
  <c r="AL1427" i="1"/>
  <c r="AL1411" i="1"/>
  <c r="AL1395" i="1"/>
  <c r="AL1457" i="1"/>
  <c r="AL1441" i="1"/>
  <c r="AL1425" i="1"/>
  <c r="AL1409" i="1"/>
  <c r="AL1393" i="1"/>
  <c r="AL1467" i="1"/>
  <c r="AL1454" i="1"/>
  <c r="AL1451" i="1"/>
  <c r="AL1438" i="1"/>
  <c r="AL1435" i="1"/>
  <c r="AL1422" i="1"/>
  <c r="AL1419" i="1"/>
  <c r="AL1406" i="1"/>
  <c r="AL1403" i="1"/>
  <c r="AL1390" i="1"/>
  <c r="AL1464" i="1"/>
  <c r="AL1461" i="1"/>
  <c r="AL1448" i="1"/>
  <c r="AL1445" i="1"/>
  <c r="AL1432" i="1"/>
  <c r="AL1429" i="1"/>
  <c r="AL1416" i="1"/>
  <c r="AL1413" i="1"/>
  <c r="AL1400" i="1"/>
  <c r="AL1397" i="1"/>
  <c r="AL1458" i="1"/>
  <c r="AL1455" i="1"/>
  <c r="AL1442" i="1"/>
  <c r="AL1439" i="1"/>
  <c r="AL1426" i="1"/>
  <c r="AL1423" i="1"/>
  <c r="AL1410" i="1"/>
  <c r="AL1407" i="1"/>
  <c r="AL1394" i="1"/>
  <c r="AL1391" i="1"/>
  <c r="AL1468" i="1"/>
  <c r="AL1465" i="1"/>
  <c r="AL1452" i="1"/>
  <c r="AL1449" i="1"/>
  <c r="AL1436" i="1"/>
  <c r="AL1433" i="1"/>
  <c r="AL1420" i="1"/>
  <c r="AL1417" i="1"/>
  <c r="AL1404" i="1"/>
  <c r="AL1401" i="1"/>
  <c r="AL1388" i="1"/>
  <c r="AA1359" i="1"/>
  <c r="AE1359" i="1" s="1"/>
  <c r="AB1359" i="1"/>
  <c r="AG1359" i="1" s="1"/>
  <c r="AC1359" i="1"/>
  <c r="AF1359" i="1" s="1"/>
  <c r="AD1359" i="1"/>
  <c r="AH1359" i="1"/>
  <c r="AI1359" i="1"/>
  <c r="AJ1359" i="1"/>
  <c r="AK1359" i="1"/>
  <c r="AA1360" i="1"/>
  <c r="AE1360" i="1" s="1"/>
  <c r="AB1360" i="1"/>
  <c r="AG1360" i="1" s="1"/>
  <c r="AC1360" i="1"/>
  <c r="AF1360" i="1" s="1"/>
  <c r="AD1360" i="1"/>
  <c r="AH1360" i="1"/>
  <c r="AI1360" i="1"/>
  <c r="AJ1360" i="1"/>
  <c r="AK1360" i="1"/>
  <c r="AA1361" i="1"/>
  <c r="AE1361" i="1" s="1"/>
  <c r="AB1361" i="1"/>
  <c r="AG1361" i="1" s="1"/>
  <c r="AC1361" i="1"/>
  <c r="AF1361" i="1" s="1"/>
  <c r="AD1361" i="1"/>
  <c r="AH1361" i="1"/>
  <c r="AI1361" i="1"/>
  <c r="AJ1361" i="1"/>
  <c r="AK1361" i="1"/>
  <c r="AA1362" i="1"/>
  <c r="AE1362" i="1" s="1"/>
  <c r="AB1362" i="1"/>
  <c r="AG1362" i="1" s="1"/>
  <c r="AC1362" i="1"/>
  <c r="AF1362" i="1" s="1"/>
  <c r="AD1362" i="1"/>
  <c r="AH1362" i="1"/>
  <c r="AI1362" i="1"/>
  <c r="AJ1362" i="1"/>
  <c r="AK1362" i="1"/>
  <c r="AA1363" i="1"/>
  <c r="AE1363" i="1" s="1"/>
  <c r="AB1363" i="1"/>
  <c r="AG1363" i="1" s="1"/>
  <c r="AC1363" i="1"/>
  <c r="AF1363" i="1" s="1"/>
  <c r="AD1363" i="1"/>
  <c r="AH1363" i="1"/>
  <c r="AI1363" i="1"/>
  <c r="AJ1363" i="1"/>
  <c r="AK1363" i="1"/>
  <c r="AA1364" i="1"/>
  <c r="AE1364" i="1" s="1"/>
  <c r="AB1364" i="1"/>
  <c r="AG1364" i="1" s="1"/>
  <c r="AC1364" i="1"/>
  <c r="AF1364" i="1" s="1"/>
  <c r="AD1364" i="1"/>
  <c r="AH1364" i="1"/>
  <c r="AI1364" i="1"/>
  <c r="AJ1364" i="1"/>
  <c r="AK1364" i="1"/>
  <c r="AA1365" i="1"/>
  <c r="AE1365" i="1" s="1"/>
  <c r="AB1365" i="1"/>
  <c r="AG1365" i="1" s="1"/>
  <c r="AC1365" i="1"/>
  <c r="AF1365" i="1" s="1"/>
  <c r="AD1365" i="1"/>
  <c r="AH1365" i="1"/>
  <c r="AI1365" i="1"/>
  <c r="AJ1365" i="1"/>
  <c r="AK1365" i="1"/>
  <c r="AA1366" i="1"/>
  <c r="AE1366" i="1" s="1"/>
  <c r="AB1366" i="1"/>
  <c r="AG1366" i="1" s="1"/>
  <c r="AC1366" i="1"/>
  <c r="AF1366" i="1" s="1"/>
  <c r="AD1366" i="1"/>
  <c r="AH1366" i="1"/>
  <c r="AI1366" i="1"/>
  <c r="AJ1366" i="1"/>
  <c r="AK1366" i="1"/>
  <c r="AA1367" i="1"/>
  <c r="AE1367" i="1" s="1"/>
  <c r="AB1367" i="1"/>
  <c r="AG1367" i="1" s="1"/>
  <c r="AC1367" i="1"/>
  <c r="AF1367" i="1" s="1"/>
  <c r="AD1367" i="1"/>
  <c r="AH1367" i="1"/>
  <c r="AI1367" i="1"/>
  <c r="AJ1367" i="1"/>
  <c r="AK1367" i="1"/>
  <c r="AA1368" i="1"/>
  <c r="AE1368" i="1" s="1"/>
  <c r="AB1368" i="1"/>
  <c r="AG1368" i="1" s="1"/>
  <c r="AC1368" i="1"/>
  <c r="AF1368" i="1" s="1"/>
  <c r="AD1368" i="1"/>
  <c r="AH1368" i="1"/>
  <c r="AI1368" i="1"/>
  <c r="AJ1368" i="1"/>
  <c r="AK1368" i="1"/>
  <c r="AA1369" i="1"/>
  <c r="AE1369" i="1" s="1"/>
  <c r="AB1369" i="1"/>
  <c r="AG1369" i="1" s="1"/>
  <c r="AC1369" i="1"/>
  <c r="AF1369" i="1" s="1"/>
  <c r="AD1369" i="1"/>
  <c r="AH1369" i="1"/>
  <c r="AI1369" i="1"/>
  <c r="AJ1369" i="1"/>
  <c r="AK1369" i="1"/>
  <c r="AA1370" i="1"/>
  <c r="AE1370" i="1" s="1"/>
  <c r="AB1370" i="1"/>
  <c r="AG1370" i="1" s="1"/>
  <c r="AC1370" i="1"/>
  <c r="AF1370" i="1" s="1"/>
  <c r="AD1370" i="1"/>
  <c r="AH1370" i="1"/>
  <c r="AI1370" i="1"/>
  <c r="AJ1370" i="1"/>
  <c r="AK1370" i="1"/>
  <c r="AA1371" i="1"/>
  <c r="AE1371" i="1" s="1"/>
  <c r="AB1371" i="1"/>
  <c r="AG1371" i="1" s="1"/>
  <c r="AC1371" i="1"/>
  <c r="AF1371" i="1" s="1"/>
  <c r="AD1371" i="1"/>
  <c r="AH1371" i="1"/>
  <c r="AI1371" i="1"/>
  <c r="AJ1371" i="1"/>
  <c r="AK1371" i="1"/>
  <c r="AA1372" i="1"/>
  <c r="AE1372" i="1" s="1"/>
  <c r="AB1372" i="1"/>
  <c r="AG1372" i="1" s="1"/>
  <c r="AC1372" i="1"/>
  <c r="AF1372" i="1" s="1"/>
  <c r="AD1372" i="1"/>
  <c r="AH1372" i="1"/>
  <c r="AI1372" i="1"/>
  <c r="AJ1372" i="1"/>
  <c r="AK1372" i="1"/>
  <c r="AA1373" i="1"/>
  <c r="AE1373" i="1" s="1"/>
  <c r="AB1373" i="1"/>
  <c r="AG1373" i="1" s="1"/>
  <c r="AC1373" i="1"/>
  <c r="AF1373" i="1" s="1"/>
  <c r="AD1373" i="1"/>
  <c r="AH1373" i="1"/>
  <c r="AI1373" i="1"/>
  <c r="AJ1373" i="1"/>
  <c r="AK1373" i="1"/>
  <c r="AA1374" i="1"/>
  <c r="AE1374" i="1" s="1"/>
  <c r="AB1374" i="1"/>
  <c r="AG1374" i="1" s="1"/>
  <c r="AC1374" i="1"/>
  <c r="AF1374" i="1" s="1"/>
  <c r="AD1374" i="1"/>
  <c r="AH1374" i="1"/>
  <c r="AI1374" i="1"/>
  <c r="AJ1374" i="1"/>
  <c r="AK1374" i="1"/>
  <c r="AA1375" i="1"/>
  <c r="AE1375" i="1" s="1"/>
  <c r="AB1375" i="1"/>
  <c r="AG1375" i="1" s="1"/>
  <c r="AC1375" i="1"/>
  <c r="AF1375" i="1" s="1"/>
  <c r="AD1375" i="1"/>
  <c r="AH1375" i="1"/>
  <c r="AI1375" i="1"/>
  <c r="AJ1375" i="1"/>
  <c r="AK1375" i="1"/>
  <c r="AA1376" i="1"/>
  <c r="AE1376" i="1" s="1"/>
  <c r="AB1376" i="1"/>
  <c r="AG1376" i="1" s="1"/>
  <c r="AC1376" i="1"/>
  <c r="AF1376" i="1" s="1"/>
  <c r="AD1376" i="1"/>
  <c r="AH1376" i="1"/>
  <c r="AI1376" i="1"/>
  <c r="AJ1376" i="1"/>
  <c r="AK1376" i="1"/>
  <c r="AA1377" i="1"/>
  <c r="AE1377" i="1" s="1"/>
  <c r="AB1377" i="1"/>
  <c r="AG1377" i="1" s="1"/>
  <c r="AC1377" i="1"/>
  <c r="AF1377" i="1" s="1"/>
  <c r="AD1377" i="1"/>
  <c r="AH1377" i="1"/>
  <c r="AI1377" i="1"/>
  <c r="AJ1377" i="1"/>
  <c r="AK1377" i="1"/>
  <c r="AA1378" i="1"/>
  <c r="AE1378" i="1" s="1"/>
  <c r="AB1378" i="1"/>
  <c r="AG1378" i="1" s="1"/>
  <c r="AC1378" i="1"/>
  <c r="AF1378" i="1" s="1"/>
  <c r="AD1378" i="1"/>
  <c r="AH1378" i="1"/>
  <c r="AI1378" i="1"/>
  <c r="AJ1378" i="1"/>
  <c r="AK1378" i="1"/>
  <c r="AA1379" i="1"/>
  <c r="AE1379" i="1" s="1"/>
  <c r="AB1379" i="1"/>
  <c r="AG1379" i="1" s="1"/>
  <c r="AC1379" i="1"/>
  <c r="AF1379" i="1" s="1"/>
  <c r="AD1379" i="1"/>
  <c r="AH1379" i="1"/>
  <c r="AI1379" i="1"/>
  <c r="AJ1379" i="1"/>
  <c r="AK1379" i="1"/>
  <c r="AA1380" i="1"/>
  <c r="AE1380" i="1" s="1"/>
  <c r="AB1380" i="1"/>
  <c r="AG1380" i="1" s="1"/>
  <c r="AC1380" i="1"/>
  <c r="AF1380" i="1" s="1"/>
  <c r="AD1380" i="1"/>
  <c r="AH1380" i="1"/>
  <c r="AI1380" i="1"/>
  <c r="AJ1380" i="1"/>
  <c r="AK1380" i="1"/>
  <c r="AA1381" i="1"/>
  <c r="AE1381" i="1" s="1"/>
  <c r="AB1381" i="1"/>
  <c r="AG1381" i="1" s="1"/>
  <c r="AC1381" i="1"/>
  <c r="AF1381" i="1" s="1"/>
  <c r="AD1381" i="1"/>
  <c r="AH1381" i="1"/>
  <c r="AI1381" i="1"/>
  <c r="AJ1381" i="1"/>
  <c r="AK1381" i="1"/>
  <c r="AA1382" i="1"/>
  <c r="AE1382" i="1" s="1"/>
  <c r="AB1382" i="1"/>
  <c r="AG1382" i="1" s="1"/>
  <c r="AC1382" i="1"/>
  <c r="AF1382" i="1" s="1"/>
  <c r="AD1382" i="1"/>
  <c r="AH1382" i="1"/>
  <c r="AI1382" i="1"/>
  <c r="AJ1382" i="1"/>
  <c r="AK1382" i="1"/>
  <c r="AA1383" i="1"/>
  <c r="AE1383" i="1" s="1"/>
  <c r="AB1383" i="1"/>
  <c r="AG1383" i="1" s="1"/>
  <c r="AC1383" i="1"/>
  <c r="AF1383" i="1" s="1"/>
  <c r="AD1383" i="1"/>
  <c r="AH1383" i="1"/>
  <c r="AI1383" i="1"/>
  <c r="AJ1383" i="1"/>
  <c r="AK1383" i="1"/>
  <c r="AA1384" i="1"/>
  <c r="AE1384" i="1" s="1"/>
  <c r="AB1384" i="1"/>
  <c r="AG1384" i="1" s="1"/>
  <c r="AC1384" i="1"/>
  <c r="AF1384" i="1" s="1"/>
  <c r="AD1384" i="1"/>
  <c r="AH1384" i="1"/>
  <c r="AI1384" i="1"/>
  <c r="AJ1384" i="1"/>
  <c r="AK1384" i="1"/>
  <c r="AA1385" i="1"/>
  <c r="AE1385" i="1" s="1"/>
  <c r="AB1385" i="1"/>
  <c r="AG1385" i="1" s="1"/>
  <c r="AC1385" i="1"/>
  <c r="AF1385" i="1" s="1"/>
  <c r="AD1385" i="1"/>
  <c r="AH1385" i="1"/>
  <c r="AI1385" i="1"/>
  <c r="AJ1385" i="1"/>
  <c r="AK1385" i="1"/>
  <c r="AA1386" i="1"/>
  <c r="AE1386" i="1" s="1"/>
  <c r="AB1386" i="1"/>
  <c r="AG1386" i="1" s="1"/>
  <c r="AC1386" i="1"/>
  <c r="AF1386" i="1" s="1"/>
  <c r="AD1386" i="1"/>
  <c r="AH1386" i="1"/>
  <c r="AI1386" i="1"/>
  <c r="AJ1386" i="1"/>
  <c r="AK1386" i="1"/>
  <c r="AA1387" i="1"/>
  <c r="AE1387" i="1" s="1"/>
  <c r="AB1387" i="1"/>
  <c r="AG1387" i="1" s="1"/>
  <c r="AC1387" i="1"/>
  <c r="AF1387" i="1" s="1"/>
  <c r="AD1387" i="1"/>
  <c r="AH1387" i="1"/>
  <c r="AI1387" i="1"/>
  <c r="AJ1387" i="1"/>
  <c r="AK1387" i="1"/>
  <c r="AL1384" i="1" l="1"/>
  <c r="AL1368" i="1"/>
  <c r="AL1374" i="1"/>
  <c r="AL1378" i="1"/>
  <c r="AL1362" i="1"/>
  <c r="AL1372" i="1"/>
  <c r="AL1367" i="1"/>
  <c r="AL1383" i="1"/>
  <c r="AL1382" i="1"/>
  <c r="AL1366" i="1"/>
  <c r="AL1376" i="1"/>
  <c r="AL1360" i="1"/>
  <c r="AL1386" i="1"/>
  <c r="AL1381" i="1"/>
  <c r="AL1370" i="1"/>
  <c r="AL1365" i="1"/>
  <c r="AL1380" i="1"/>
  <c r="AL1373" i="1"/>
  <c r="AL1364" i="1"/>
  <c r="AL1363" i="1"/>
  <c r="AL1385" i="1"/>
  <c r="AL1369" i="1"/>
  <c r="AL1379" i="1"/>
  <c r="AL1377" i="1"/>
  <c r="AL1361" i="1"/>
  <c r="AL1387" i="1"/>
  <c r="AL1371" i="1"/>
  <c r="AL1375" i="1"/>
  <c r="AL1359" i="1"/>
  <c r="AC5" i="1" l="1"/>
  <c r="AC2" i="1"/>
  <c r="AC933" i="1" l="1"/>
  <c r="AJ38" i="1" l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2" i="1"/>
  <c r="AC3" i="1"/>
  <c r="AF3" i="1" s="1"/>
  <c r="AA1305" i="1"/>
  <c r="AE1305" i="1" s="1"/>
  <c r="AB1305" i="1"/>
  <c r="AG1305" i="1" s="1"/>
  <c r="AC1305" i="1"/>
  <c r="AF1305" i="1" s="1"/>
  <c r="AD1305" i="1"/>
  <c r="AI1305" i="1"/>
  <c r="AJ1305" i="1"/>
  <c r="AK1305" i="1"/>
  <c r="AA1306" i="1"/>
  <c r="AE1306" i="1" s="1"/>
  <c r="AB1306" i="1"/>
  <c r="AG1306" i="1" s="1"/>
  <c r="AC1306" i="1"/>
  <c r="AF1306" i="1" s="1"/>
  <c r="AD1306" i="1"/>
  <c r="AI1306" i="1"/>
  <c r="AJ1306" i="1"/>
  <c r="AK1306" i="1"/>
  <c r="AA1307" i="1"/>
  <c r="AE1307" i="1" s="1"/>
  <c r="AB1307" i="1"/>
  <c r="AG1307" i="1" s="1"/>
  <c r="AC1307" i="1"/>
  <c r="AF1307" i="1" s="1"/>
  <c r="AD1307" i="1"/>
  <c r="AI1307" i="1"/>
  <c r="AJ1307" i="1"/>
  <c r="AK1307" i="1"/>
  <c r="AA1308" i="1"/>
  <c r="AE1308" i="1" s="1"/>
  <c r="AB1308" i="1"/>
  <c r="AG1308" i="1" s="1"/>
  <c r="AC1308" i="1"/>
  <c r="AF1308" i="1" s="1"/>
  <c r="AD1308" i="1"/>
  <c r="AI1308" i="1"/>
  <c r="AJ1308" i="1"/>
  <c r="AK1308" i="1"/>
  <c r="AA1309" i="1"/>
  <c r="AE1309" i="1" s="1"/>
  <c r="AB1309" i="1"/>
  <c r="AG1309" i="1" s="1"/>
  <c r="AC1309" i="1"/>
  <c r="AF1309" i="1" s="1"/>
  <c r="AD1309" i="1"/>
  <c r="AI1309" i="1"/>
  <c r="AJ1309" i="1"/>
  <c r="AK1309" i="1"/>
  <c r="AA1310" i="1"/>
  <c r="AE1310" i="1" s="1"/>
  <c r="AB1310" i="1"/>
  <c r="AG1310" i="1" s="1"/>
  <c r="AC1310" i="1"/>
  <c r="AF1310" i="1" s="1"/>
  <c r="AD1310" i="1"/>
  <c r="AI1310" i="1"/>
  <c r="AJ1310" i="1"/>
  <c r="AK1310" i="1"/>
  <c r="AA1311" i="1"/>
  <c r="AE1311" i="1" s="1"/>
  <c r="AB1311" i="1"/>
  <c r="AG1311" i="1" s="1"/>
  <c r="AC1311" i="1"/>
  <c r="AF1311" i="1" s="1"/>
  <c r="AD1311" i="1"/>
  <c r="AI1311" i="1"/>
  <c r="AJ1311" i="1"/>
  <c r="AK1311" i="1"/>
  <c r="AA1312" i="1"/>
  <c r="AE1312" i="1" s="1"/>
  <c r="AB1312" i="1"/>
  <c r="AG1312" i="1" s="1"/>
  <c r="AC1312" i="1"/>
  <c r="AF1312" i="1" s="1"/>
  <c r="AD1312" i="1"/>
  <c r="AI1312" i="1"/>
  <c r="AJ1312" i="1"/>
  <c r="AK1312" i="1"/>
  <c r="AA1313" i="1"/>
  <c r="AE1313" i="1" s="1"/>
  <c r="AB1313" i="1"/>
  <c r="AG1313" i="1" s="1"/>
  <c r="AC1313" i="1"/>
  <c r="AF1313" i="1" s="1"/>
  <c r="AD1313" i="1"/>
  <c r="AI1313" i="1"/>
  <c r="AJ1313" i="1"/>
  <c r="AK1313" i="1"/>
  <c r="AA1314" i="1"/>
  <c r="AE1314" i="1" s="1"/>
  <c r="AB1314" i="1"/>
  <c r="AG1314" i="1" s="1"/>
  <c r="AC1314" i="1"/>
  <c r="AF1314" i="1" s="1"/>
  <c r="AD1314" i="1"/>
  <c r="AI1314" i="1"/>
  <c r="AJ1314" i="1"/>
  <c r="AK1314" i="1"/>
  <c r="AA1315" i="1"/>
  <c r="AE1315" i="1" s="1"/>
  <c r="AB1315" i="1"/>
  <c r="AG1315" i="1" s="1"/>
  <c r="AC1315" i="1"/>
  <c r="AF1315" i="1" s="1"/>
  <c r="AD1315" i="1"/>
  <c r="AI1315" i="1"/>
  <c r="AJ1315" i="1"/>
  <c r="AK1315" i="1"/>
  <c r="AA1316" i="1"/>
  <c r="AE1316" i="1" s="1"/>
  <c r="AB1316" i="1"/>
  <c r="AG1316" i="1" s="1"/>
  <c r="AC1316" i="1"/>
  <c r="AF1316" i="1" s="1"/>
  <c r="AD1316" i="1"/>
  <c r="AI1316" i="1"/>
  <c r="AJ1316" i="1"/>
  <c r="AK1316" i="1"/>
  <c r="AA1317" i="1"/>
  <c r="AE1317" i="1" s="1"/>
  <c r="AB1317" i="1"/>
  <c r="AG1317" i="1" s="1"/>
  <c r="AC1317" i="1"/>
  <c r="AF1317" i="1" s="1"/>
  <c r="AD1317" i="1"/>
  <c r="AI1317" i="1"/>
  <c r="AJ1317" i="1"/>
  <c r="AK1317" i="1"/>
  <c r="AA1318" i="1"/>
  <c r="AE1318" i="1" s="1"/>
  <c r="AB1318" i="1"/>
  <c r="AG1318" i="1" s="1"/>
  <c r="AC1318" i="1"/>
  <c r="AF1318" i="1" s="1"/>
  <c r="AD1318" i="1"/>
  <c r="AI1318" i="1"/>
  <c r="AJ1318" i="1"/>
  <c r="AK1318" i="1"/>
  <c r="AA1319" i="1"/>
  <c r="AE1319" i="1" s="1"/>
  <c r="AB1319" i="1"/>
  <c r="AG1319" i="1" s="1"/>
  <c r="AC1319" i="1"/>
  <c r="AF1319" i="1" s="1"/>
  <c r="AD1319" i="1"/>
  <c r="AI1319" i="1"/>
  <c r="AJ1319" i="1"/>
  <c r="AK1319" i="1"/>
  <c r="AA1320" i="1"/>
  <c r="AE1320" i="1" s="1"/>
  <c r="AB1320" i="1"/>
  <c r="AG1320" i="1" s="1"/>
  <c r="AC1320" i="1"/>
  <c r="AF1320" i="1" s="1"/>
  <c r="AD1320" i="1"/>
  <c r="AI1320" i="1"/>
  <c r="AJ1320" i="1"/>
  <c r="AK1320" i="1"/>
  <c r="AA1321" i="1"/>
  <c r="AE1321" i="1" s="1"/>
  <c r="AB1321" i="1"/>
  <c r="AG1321" i="1" s="1"/>
  <c r="AC1321" i="1"/>
  <c r="AF1321" i="1" s="1"/>
  <c r="AD1321" i="1"/>
  <c r="AI1321" i="1"/>
  <c r="AJ1321" i="1"/>
  <c r="AK1321" i="1"/>
  <c r="AA1322" i="1"/>
  <c r="AE1322" i="1" s="1"/>
  <c r="AB1322" i="1"/>
  <c r="AG1322" i="1" s="1"/>
  <c r="AC1322" i="1"/>
  <c r="AF1322" i="1" s="1"/>
  <c r="AD1322" i="1"/>
  <c r="AI1322" i="1"/>
  <c r="AJ1322" i="1"/>
  <c r="AK1322" i="1"/>
  <c r="AA1323" i="1"/>
  <c r="AE1323" i="1" s="1"/>
  <c r="AB1323" i="1"/>
  <c r="AG1323" i="1" s="1"/>
  <c r="AC1323" i="1"/>
  <c r="AF1323" i="1" s="1"/>
  <c r="AD1323" i="1"/>
  <c r="AI1323" i="1"/>
  <c r="AJ1323" i="1"/>
  <c r="AK1323" i="1"/>
  <c r="AA1324" i="1"/>
  <c r="AE1324" i="1" s="1"/>
  <c r="AB1324" i="1"/>
  <c r="AG1324" i="1" s="1"/>
  <c r="AC1324" i="1"/>
  <c r="AF1324" i="1" s="1"/>
  <c r="AD1324" i="1"/>
  <c r="AI1324" i="1"/>
  <c r="AJ1324" i="1"/>
  <c r="AK1324" i="1"/>
  <c r="AA1325" i="1"/>
  <c r="AE1325" i="1" s="1"/>
  <c r="AB1325" i="1"/>
  <c r="AG1325" i="1" s="1"/>
  <c r="AC1325" i="1"/>
  <c r="AF1325" i="1" s="1"/>
  <c r="AD1325" i="1"/>
  <c r="AI1325" i="1"/>
  <c r="AJ1325" i="1"/>
  <c r="AK1325" i="1"/>
  <c r="AA1326" i="1"/>
  <c r="AE1326" i="1" s="1"/>
  <c r="AB1326" i="1"/>
  <c r="AG1326" i="1" s="1"/>
  <c r="AC1326" i="1"/>
  <c r="AF1326" i="1" s="1"/>
  <c r="AD1326" i="1"/>
  <c r="AI1326" i="1"/>
  <c r="AJ1326" i="1"/>
  <c r="AK1326" i="1"/>
  <c r="AA1327" i="1"/>
  <c r="AE1327" i="1" s="1"/>
  <c r="AB1327" i="1"/>
  <c r="AG1327" i="1" s="1"/>
  <c r="AC1327" i="1"/>
  <c r="AF1327" i="1" s="1"/>
  <c r="AD1327" i="1"/>
  <c r="AI1327" i="1"/>
  <c r="AJ1327" i="1"/>
  <c r="AK1327" i="1"/>
  <c r="AA1328" i="1"/>
  <c r="AE1328" i="1" s="1"/>
  <c r="AB1328" i="1"/>
  <c r="AG1328" i="1" s="1"/>
  <c r="AC1328" i="1"/>
  <c r="AF1328" i="1" s="1"/>
  <c r="AD1328" i="1"/>
  <c r="AI1328" i="1"/>
  <c r="AJ1328" i="1"/>
  <c r="AK1328" i="1"/>
  <c r="AA1329" i="1"/>
  <c r="AE1329" i="1" s="1"/>
  <c r="AB1329" i="1"/>
  <c r="AG1329" i="1" s="1"/>
  <c r="AC1329" i="1"/>
  <c r="AF1329" i="1" s="1"/>
  <c r="AD1329" i="1"/>
  <c r="AI1329" i="1"/>
  <c r="AJ1329" i="1"/>
  <c r="AK1329" i="1"/>
  <c r="AA1330" i="1"/>
  <c r="AE1330" i="1" s="1"/>
  <c r="AB1330" i="1"/>
  <c r="AG1330" i="1" s="1"/>
  <c r="AC1330" i="1"/>
  <c r="AF1330" i="1" s="1"/>
  <c r="AD1330" i="1"/>
  <c r="AI1330" i="1"/>
  <c r="AJ1330" i="1"/>
  <c r="AK1330" i="1"/>
  <c r="AA1331" i="1"/>
  <c r="AE1331" i="1" s="1"/>
  <c r="AB1331" i="1"/>
  <c r="AG1331" i="1" s="1"/>
  <c r="AC1331" i="1"/>
  <c r="AF1331" i="1" s="1"/>
  <c r="AD1331" i="1"/>
  <c r="AI1331" i="1"/>
  <c r="AJ1331" i="1"/>
  <c r="AK1331" i="1"/>
  <c r="AA1332" i="1"/>
  <c r="AE1332" i="1" s="1"/>
  <c r="AB1332" i="1"/>
  <c r="AG1332" i="1" s="1"/>
  <c r="AC1332" i="1"/>
  <c r="AF1332" i="1" s="1"/>
  <c r="AD1332" i="1"/>
  <c r="AI1332" i="1"/>
  <c r="AJ1332" i="1"/>
  <c r="AK1332" i="1"/>
  <c r="AA1333" i="1"/>
  <c r="AE1333" i="1" s="1"/>
  <c r="AB1333" i="1"/>
  <c r="AG1333" i="1" s="1"/>
  <c r="AC1333" i="1"/>
  <c r="AF1333" i="1" s="1"/>
  <c r="AD1333" i="1"/>
  <c r="AI1333" i="1"/>
  <c r="AJ1333" i="1"/>
  <c r="AK1333" i="1"/>
  <c r="AA1334" i="1"/>
  <c r="AE1334" i="1" s="1"/>
  <c r="AB1334" i="1"/>
  <c r="AG1334" i="1" s="1"/>
  <c r="AC1334" i="1"/>
  <c r="AF1334" i="1" s="1"/>
  <c r="AD1334" i="1"/>
  <c r="AI1334" i="1"/>
  <c r="AJ1334" i="1"/>
  <c r="AK1334" i="1"/>
  <c r="AA1335" i="1"/>
  <c r="AE1335" i="1" s="1"/>
  <c r="AB1335" i="1"/>
  <c r="AG1335" i="1" s="1"/>
  <c r="AC1335" i="1"/>
  <c r="AF1335" i="1" s="1"/>
  <c r="AD1335" i="1"/>
  <c r="AI1335" i="1"/>
  <c r="AJ1335" i="1"/>
  <c r="AK1335" i="1"/>
  <c r="AA1336" i="1"/>
  <c r="AE1336" i="1" s="1"/>
  <c r="AB1336" i="1"/>
  <c r="AG1336" i="1" s="1"/>
  <c r="AC1336" i="1"/>
  <c r="AF1336" i="1" s="1"/>
  <c r="AD1336" i="1"/>
  <c r="AI1336" i="1"/>
  <c r="AJ1336" i="1"/>
  <c r="AK1336" i="1"/>
  <c r="AA1337" i="1"/>
  <c r="AE1337" i="1" s="1"/>
  <c r="AB1337" i="1"/>
  <c r="AG1337" i="1" s="1"/>
  <c r="AC1337" i="1"/>
  <c r="AF1337" i="1" s="1"/>
  <c r="AD1337" i="1"/>
  <c r="AI1337" i="1"/>
  <c r="AJ1337" i="1"/>
  <c r="AK1337" i="1"/>
  <c r="AA1338" i="1"/>
  <c r="AE1338" i="1" s="1"/>
  <c r="AB1338" i="1"/>
  <c r="AG1338" i="1" s="1"/>
  <c r="AC1338" i="1"/>
  <c r="AF1338" i="1" s="1"/>
  <c r="AD1338" i="1"/>
  <c r="AI1338" i="1"/>
  <c r="AJ1338" i="1"/>
  <c r="AK1338" i="1"/>
  <c r="AA1339" i="1"/>
  <c r="AE1339" i="1" s="1"/>
  <c r="AB1339" i="1"/>
  <c r="AG1339" i="1" s="1"/>
  <c r="AC1339" i="1"/>
  <c r="AF1339" i="1" s="1"/>
  <c r="AD1339" i="1"/>
  <c r="AI1339" i="1"/>
  <c r="AJ1339" i="1"/>
  <c r="AK1339" i="1"/>
  <c r="AA1340" i="1"/>
  <c r="AE1340" i="1" s="1"/>
  <c r="AB1340" i="1"/>
  <c r="AG1340" i="1" s="1"/>
  <c r="AC1340" i="1"/>
  <c r="AF1340" i="1" s="1"/>
  <c r="AD1340" i="1"/>
  <c r="AI1340" i="1"/>
  <c r="AJ1340" i="1"/>
  <c r="AK1340" i="1"/>
  <c r="AA1341" i="1"/>
  <c r="AE1341" i="1" s="1"/>
  <c r="AB1341" i="1"/>
  <c r="AG1341" i="1" s="1"/>
  <c r="AC1341" i="1"/>
  <c r="AF1341" i="1" s="1"/>
  <c r="AD1341" i="1"/>
  <c r="AI1341" i="1"/>
  <c r="AJ1341" i="1"/>
  <c r="AK1341" i="1"/>
  <c r="AA1342" i="1"/>
  <c r="AE1342" i="1" s="1"/>
  <c r="AB1342" i="1"/>
  <c r="AG1342" i="1" s="1"/>
  <c r="AC1342" i="1"/>
  <c r="AF1342" i="1" s="1"/>
  <c r="AD1342" i="1"/>
  <c r="AI1342" i="1"/>
  <c r="AJ1342" i="1"/>
  <c r="AK1342" i="1"/>
  <c r="AA1343" i="1"/>
  <c r="AE1343" i="1" s="1"/>
  <c r="AB1343" i="1"/>
  <c r="AG1343" i="1" s="1"/>
  <c r="AC1343" i="1"/>
  <c r="AF1343" i="1" s="1"/>
  <c r="AD1343" i="1"/>
  <c r="AI1343" i="1"/>
  <c r="AJ1343" i="1"/>
  <c r="AK1343" i="1"/>
  <c r="AA1344" i="1"/>
  <c r="AE1344" i="1" s="1"/>
  <c r="AB1344" i="1"/>
  <c r="AG1344" i="1" s="1"/>
  <c r="AC1344" i="1"/>
  <c r="AF1344" i="1" s="1"/>
  <c r="AD1344" i="1"/>
  <c r="AI1344" i="1"/>
  <c r="AJ1344" i="1"/>
  <c r="AK1344" i="1"/>
  <c r="AA1345" i="1"/>
  <c r="AE1345" i="1" s="1"/>
  <c r="AB1345" i="1"/>
  <c r="AG1345" i="1" s="1"/>
  <c r="AC1345" i="1"/>
  <c r="AF1345" i="1" s="1"/>
  <c r="AD1345" i="1"/>
  <c r="AI1345" i="1"/>
  <c r="AJ1345" i="1"/>
  <c r="AK1345" i="1"/>
  <c r="AA1346" i="1"/>
  <c r="AE1346" i="1" s="1"/>
  <c r="AB1346" i="1"/>
  <c r="AG1346" i="1" s="1"/>
  <c r="AC1346" i="1"/>
  <c r="AF1346" i="1" s="1"/>
  <c r="AD1346" i="1"/>
  <c r="AI1346" i="1"/>
  <c r="AJ1346" i="1"/>
  <c r="AK1346" i="1"/>
  <c r="AA1347" i="1"/>
  <c r="AE1347" i="1" s="1"/>
  <c r="AB1347" i="1"/>
  <c r="AG1347" i="1" s="1"/>
  <c r="AC1347" i="1"/>
  <c r="AF1347" i="1" s="1"/>
  <c r="AD1347" i="1"/>
  <c r="AI1347" i="1"/>
  <c r="AJ1347" i="1"/>
  <c r="AK1347" i="1"/>
  <c r="AA1348" i="1"/>
  <c r="AE1348" i="1" s="1"/>
  <c r="AB1348" i="1"/>
  <c r="AG1348" i="1" s="1"/>
  <c r="AC1348" i="1"/>
  <c r="AF1348" i="1" s="1"/>
  <c r="AD1348" i="1"/>
  <c r="AI1348" i="1"/>
  <c r="AJ1348" i="1"/>
  <c r="AK1348" i="1"/>
  <c r="AA1349" i="1"/>
  <c r="AE1349" i="1" s="1"/>
  <c r="AB1349" i="1"/>
  <c r="AG1349" i="1" s="1"/>
  <c r="AC1349" i="1"/>
  <c r="AF1349" i="1" s="1"/>
  <c r="AD1349" i="1"/>
  <c r="AI1349" i="1"/>
  <c r="AJ1349" i="1"/>
  <c r="AK1349" i="1"/>
  <c r="AA1350" i="1"/>
  <c r="AE1350" i="1" s="1"/>
  <c r="AB1350" i="1"/>
  <c r="AG1350" i="1" s="1"/>
  <c r="AC1350" i="1"/>
  <c r="AF1350" i="1" s="1"/>
  <c r="AD1350" i="1"/>
  <c r="AI1350" i="1"/>
  <c r="AJ1350" i="1"/>
  <c r="AK1350" i="1"/>
  <c r="AA1351" i="1"/>
  <c r="AE1351" i="1" s="1"/>
  <c r="AB1351" i="1"/>
  <c r="AG1351" i="1" s="1"/>
  <c r="AC1351" i="1"/>
  <c r="AF1351" i="1" s="1"/>
  <c r="AD1351" i="1"/>
  <c r="AI1351" i="1"/>
  <c r="AJ1351" i="1"/>
  <c r="AK1351" i="1"/>
  <c r="AA1352" i="1"/>
  <c r="AE1352" i="1" s="1"/>
  <c r="AB1352" i="1"/>
  <c r="AG1352" i="1" s="1"/>
  <c r="AC1352" i="1"/>
  <c r="AF1352" i="1" s="1"/>
  <c r="AD1352" i="1"/>
  <c r="AI1352" i="1"/>
  <c r="AJ1352" i="1"/>
  <c r="AK1352" i="1"/>
  <c r="AA1353" i="1"/>
  <c r="AE1353" i="1" s="1"/>
  <c r="AB1353" i="1"/>
  <c r="AG1353" i="1" s="1"/>
  <c r="AC1353" i="1"/>
  <c r="AF1353" i="1" s="1"/>
  <c r="AD1353" i="1"/>
  <c r="AI1353" i="1"/>
  <c r="AJ1353" i="1"/>
  <c r="AK1353" i="1"/>
  <c r="AA1354" i="1"/>
  <c r="AE1354" i="1" s="1"/>
  <c r="AB1354" i="1"/>
  <c r="AG1354" i="1" s="1"/>
  <c r="AC1354" i="1"/>
  <c r="AF1354" i="1" s="1"/>
  <c r="AD1354" i="1"/>
  <c r="AI1354" i="1"/>
  <c r="AJ1354" i="1"/>
  <c r="AK1354" i="1"/>
  <c r="AA1355" i="1"/>
  <c r="AE1355" i="1" s="1"/>
  <c r="AB1355" i="1"/>
  <c r="AG1355" i="1" s="1"/>
  <c r="AC1355" i="1"/>
  <c r="AF1355" i="1" s="1"/>
  <c r="AD1355" i="1"/>
  <c r="AI1355" i="1"/>
  <c r="AJ1355" i="1"/>
  <c r="AK1355" i="1"/>
  <c r="AA1356" i="1"/>
  <c r="AE1356" i="1" s="1"/>
  <c r="AB1356" i="1"/>
  <c r="AG1356" i="1" s="1"/>
  <c r="AC1356" i="1"/>
  <c r="AF1356" i="1" s="1"/>
  <c r="AD1356" i="1"/>
  <c r="AI1356" i="1"/>
  <c r="AJ1356" i="1"/>
  <c r="AK1356" i="1"/>
  <c r="AA1357" i="1"/>
  <c r="AE1357" i="1" s="1"/>
  <c r="AB1357" i="1"/>
  <c r="AG1357" i="1" s="1"/>
  <c r="AC1357" i="1"/>
  <c r="AF1357" i="1" s="1"/>
  <c r="AD1357" i="1"/>
  <c r="AI1357" i="1"/>
  <c r="AJ1357" i="1"/>
  <c r="AK1357" i="1"/>
  <c r="AA1358" i="1"/>
  <c r="AE1358" i="1" s="1"/>
  <c r="AB1358" i="1"/>
  <c r="AG1358" i="1" s="1"/>
  <c r="AC1358" i="1"/>
  <c r="AF1358" i="1" s="1"/>
  <c r="AD1358" i="1"/>
  <c r="AI1358" i="1"/>
  <c r="AJ1358" i="1"/>
  <c r="AK1358" i="1"/>
  <c r="AL1330" i="1" l="1"/>
  <c r="AL1322" i="1"/>
  <c r="AL1334" i="1"/>
  <c r="AL1306" i="1"/>
  <c r="AL1308" i="1"/>
  <c r="AL1326" i="1"/>
  <c r="AL1338" i="1"/>
  <c r="AL1358" i="1"/>
  <c r="AL1316" i="1"/>
  <c r="AL1310" i="1"/>
  <c r="AL1318" i="1"/>
  <c r="AL1314" i="1"/>
  <c r="AL1354" i="1"/>
  <c r="AL1342" i="1"/>
  <c r="AL1324" i="1"/>
  <c r="AL1348" i="1"/>
  <c r="AL1328" i="1"/>
  <c r="AL1325" i="1"/>
  <c r="AL1332" i="1"/>
  <c r="AL1350" i="1"/>
  <c r="AL1305" i="1"/>
  <c r="AL1344" i="1"/>
  <c r="AL1320" i="1"/>
  <c r="AL1346" i="1"/>
  <c r="AL1329" i="1"/>
  <c r="AL1352" i="1"/>
  <c r="AL1336" i="1"/>
  <c r="AL1333" i="1"/>
  <c r="AL1356" i="1"/>
  <c r="AL1340" i="1"/>
  <c r="AL1312" i="1"/>
  <c r="AL1357" i="1"/>
  <c r="AL1353" i="1"/>
  <c r="AL1349" i="1"/>
  <c r="AL1345" i="1"/>
  <c r="AL1341" i="1"/>
  <c r="AL1337" i="1"/>
  <c r="AL1321" i="1"/>
  <c r="AL1317" i="1"/>
  <c r="AL1313" i="1"/>
  <c r="AL1309" i="1"/>
  <c r="AL1355" i="1"/>
  <c r="AL1351" i="1"/>
  <c r="AL1347" i="1"/>
  <c r="AL1343" i="1"/>
  <c r="AL1339" i="1"/>
  <c r="AL1335" i="1"/>
  <c r="AL1331" i="1"/>
  <c r="AL1327" i="1"/>
  <c r="AL1323" i="1"/>
  <c r="AL1319" i="1"/>
  <c r="AL1315" i="1"/>
  <c r="AL1311" i="1"/>
  <c r="AL1307" i="1"/>
  <c r="AE3" i="7" l="1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368" i="7"/>
  <c r="AE369" i="7"/>
  <c r="AE370" i="7"/>
  <c r="AE371" i="7"/>
  <c r="AE372" i="7"/>
  <c r="AE373" i="7"/>
  <c r="AE374" i="7"/>
  <c r="AE375" i="7"/>
  <c r="AE376" i="7"/>
  <c r="AE377" i="7"/>
  <c r="AE378" i="7"/>
  <c r="AE379" i="7"/>
  <c r="AE380" i="7"/>
  <c r="AE381" i="7"/>
  <c r="AE382" i="7"/>
  <c r="AE383" i="7"/>
  <c r="AE384" i="7"/>
  <c r="AE385" i="7"/>
  <c r="AE386" i="7"/>
  <c r="AE387" i="7"/>
  <c r="AE388" i="7"/>
  <c r="AE389" i="7"/>
  <c r="AE390" i="7"/>
  <c r="AE391" i="7"/>
  <c r="AE392" i="7"/>
  <c r="AE393" i="7"/>
  <c r="AE394" i="7"/>
  <c r="AE395" i="7"/>
  <c r="AE396" i="7"/>
  <c r="AE397" i="7"/>
  <c r="AE398" i="7"/>
  <c r="AE399" i="7"/>
  <c r="AE400" i="7"/>
  <c r="AE401" i="7"/>
  <c r="AE402" i="7"/>
  <c r="AE403" i="7"/>
  <c r="AE404" i="7"/>
  <c r="AE405" i="7"/>
  <c r="AE406" i="7"/>
  <c r="AE407" i="7"/>
  <c r="AE408" i="7"/>
  <c r="AE409" i="7"/>
  <c r="AE410" i="7"/>
  <c r="AE411" i="7"/>
  <c r="AE412" i="7"/>
  <c r="AE413" i="7"/>
  <c r="AE414" i="7"/>
  <c r="AE415" i="7"/>
  <c r="AE416" i="7"/>
  <c r="AE417" i="7"/>
  <c r="AE418" i="7"/>
  <c r="AE419" i="7"/>
  <c r="AE420" i="7"/>
  <c r="AE421" i="7"/>
  <c r="AE422" i="7"/>
  <c r="AE423" i="7"/>
  <c r="AE424" i="7"/>
  <c r="AE425" i="7"/>
  <c r="AE426" i="7"/>
  <c r="AE427" i="7"/>
  <c r="AE428" i="7"/>
  <c r="AE429" i="7"/>
  <c r="AE430" i="7"/>
  <c r="AE431" i="7"/>
  <c r="AE432" i="7"/>
  <c r="AE433" i="7"/>
  <c r="AE434" i="7"/>
  <c r="AE435" i="7"/>
  <c r="AE436" i="7"/>
  <c r="AE437" i="7"/>
  <c r="AE438" i="7"/>
  <c r="AE439" i="7"/>
  <c r="AE440" i="7"/>
  <c r="AE441" i="7"/>
  <c r="AE442" i="7"/>
  <c r="AE443" i="7"/>
  <c r="AE444" i="7"/>
  <c r="AE445" i="7"/>
  <c r="AE446" i="7"/>
  <c r="AE447" i="7"/>
  <c r="AE448" i="7"/>
  <c r="AE449" i="7"/>
  <c r="AE450" i="7"/>
  <c r="AE451" i="7"/>
  <c r="AE452" i="7"/>
  <c r="AE453" i="7"/>
  <c r="AE454" i="7"/>
  <c r="AE455" i="7"/>
  <c r="AE456" i="7"/>
  <c r="AE457" i="7"/>
  <c r="AE458" i="7"/>
  <c r="AE459" i="7"/>
  <c r="AE460" i="7"/>
  <c r="AE461" i="7"/>
  <c r="AE462" i="7"/>
  <c r="AE463" i="7"/>
  <c r="AE464" i="7"/>
  <c r="AE465" i="7"/>
  <c r="AE466" i="7"/>
  <c r="AE467" i="7"/>
  <c r="AE468" i="7"/>
  <c r="AE469" i="7"/>
  <c r="AE470" i="7"/>
  <c r="AE471" i="7"/>
  <c r="AE472" i="7"/>
  <c r="AE473" i="7"/>
  <c r="AE474" i="7"/>
  <c r="AE475" i="7"/>
  <c r="AE476" i="7"/>
  <c r="AE477" i="7"/>
  <c r="AE478" i="7"/>
  <c r="AE479" i="7"/>
  <c r="AE480" i="7"/>
  <c r="AE481" i="7"/>
  <c r="AE482" i="7"/>
  <c r="AE483" i="7"/>
  <c r="AE484" i="7"/>
  <c r="AE485" i="7"/>
  <c r="AE486" i="7"/>
  <c r="AE487" i="7"/>
  <c r="AE488" i="7"/>
  <c r="AE489" i="7"/>
  <c r="AE490" i="7"/>
  <c r="AE491" i="7"/>
  <c r="AE492" i="7"/>
  <c r="AE493" i="7"/>
  <c r="AE494" i="7"/>
  <c r="AE495" i="7"/>
  <c r="AE496" i="7"/>
  <c r="AE497" i="7"/>
  <c r="AE498" i="7"/>
  <c r="AE499" i="7"/>
  <c r="AE500" i="7"/>
  <c r="AE501" i="7"/>
  <c r="AE502" i="7"/>
  <c r="AE503" i="7"/>
  <c r="AE504" i="7"/>
  <c r="AE505" i="7"/>
  <c r="AE506" i="7"/>
  <c r="AE507" i="7"/>
  <c r="AE508" i="7"/>
  <c r="AE509" i="7"/>
  <c r="AE510" i="7"/>
  <c r="AE511" i="7"/>
  <c r="AE512" i="7"/>
  <c r="AE513" i="7"/>
  <c r="AE514" i="7"/>
  <c r="AE515" i="7"/>
  <c r="AE516" i="7"/>
  <c r="AE517" i="7"/>
  <c r="AE518" i="7"/>
  <c r="AE519" i="7"/>
  <c r="AE520" i="7"/>
  <c r="AE521" i="7"/>
  <c r="AE522" i="7"/>
  <c r="AE523" i="7"/>
  <c r="AE524" i="7"/>
  <c r="AE525" i="7"/>
  <c r="AE526" i="7"/>
  <c r="AE527" i="7"/>
  <c r="AE528" i="7"/>
  <c r="AE529" i="7"/>
  <c r="AE530" i="7"/>
  <c r="AE531" i="7"/>
  <c r="AE532" i="7"/>
  <c r="AE533" i="7"/>
  <c r="AE534" i="7"/>
  <c r="AE535" i="7"/>
  <c r="AE536" i="7"/>
  <c r="AE537" i="7"/>
  <c r="AE538" i="7"/>
  <c r="AE539" i="7"/>
  <c r="AE540" i="7"/>
  <c r="AE541" i="7"/>
  <c r="AE542" i="7"/>
  <c r="AE543" i="7"/>
  <c r="AE544" i="7"/>
  <c r="AE545" i="7"/>
  <c r="AE546" i="7"/>
  <c r="AE547" i="7"/>
  <c r="AE548" i="7"/>
  <c r="AE549" i="7"/>
  <c r="AE550" i="7"/>
  <c r="AE551" i="7"/>
  <c r="AE552" i="7"/>
  <c r="AE553" i="7"/>
  <c r="AE554" i="7"/>
  <c r="AE555" i="7"/>
  <c r="AE556" i="7"/>
  <c r="AE557" i="7"/>
  <c r="AE558" i="7"/>
  <c r="AE559" i="7"/>
  <c r="AE560" i="7"/>
  <c r="AE561" i="7"/>
  <c r="AE562" i="7"/>
  <c r="AE563" i="7"/>
  <c r="AE564" i="7"/>
  <c r="AE565" i="7"/>
  <c r="AE566" i="7"/>
  <c r="AE567" i="7"/>
  <c r="AE568" i="7"/>
  <c r="AE569" i="7"/>
  <c r="AE570" i="7"/>
  <c r="AE571" i="7"/>
  <c r="AE572" i="7"/>
  <c r="AE573" i="7"/>
  <c r="AE2" i="7"/>
  <c r="AH3" i="7" l="1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3" i="7"/>
  <c r="AH444" i="7"/>
  <c r="AH445" i="7"/>
  <c r="AH446" i="7"/>
  <c r="AH447" i="7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H477" i="7"/>
  <c r="AH478" i="7"/>
  <c r="AH479" i="7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H509" i="7"/>
  <c r="AH510" i="7"/>
  <c r="AH511" i="7"/>
  <c r="AH512" i="7"/>
  <c r="AH513" i="7"/>
  <c r="AH514" i="7"/>
  <c r="AH515" i="7"/>
  <c r="AH516" i="7"/>
  <c r="AH517" i="7"/>
  <c r="AH518" i="7"/>
  <c r="AH519" i="7"/>
  <c r="AH520" i="7"/>
  <c r="AH521" i="7"/>
  <c r="AH522" i="7"/>
  <c r="AH523" i="7"/>
  <c r="AH524" i="7"/>
  <c r="AH525" i="7"/>
  <c r="AH526" i="7"/>
  <c r="AH527" i="7"/>
  <c r="AH528" i="7"/>
  <c r="AH529" i="7"/>
  <c r="AH530" i="7"/>
  <c r="AH531" i="7"/>
  <c r="AH532" i="7"/>
  <c r="AH533" i="7"/>
  <c r="AH534" i="7"/>
  <c r="AH535" i="7"/>
  <c r="AH536" i="7"/>
  <c r="AH537" i="7"/>
  <c r="AH538" i="7"/>
  <c r="AH539" i="7"/>
  <c r="AH540" i="7"/>
  <c r="AH541" i="7"/>
  <c r="AH542" i="7"/>
  <c r="AH543" i="7"/>
  <c r="AH544" i="7"/>
  <c r="AH545" i="7"/>
  <c r="AH546" i="7"/>
  <c r="AH547" i="7"/>
  <c r="AH548" i="7"/>
  <c r="AH549" i="7"/>
  <c r="AH550" i="7"/>
  <c r="AH551" i="7"/>
  <c r="AH552" i="7"/>
  <c r="AH553" i="7"/>
  <c r="AH554" i="7"/>
  <c r="AH555" i="7"/>
  <c r="AH556" i="7"/>
  <c r="AH557" i="7"/>
  <c r="AH558" i="7"/>
  <c r="AH559" i="7"/>
  <c r="AH560" i="7"/>
  <c r="AH561" i="7"/>
  <c r="AH562" i="7"/>
  <c r="AH563" i="7"/>
  <c r="AH564" i="7"/>
  <c r="AH565" i="7"/>
  <c r="AH566" i="7"/>
  <c r="AH567" i="7"/>
  <c r="AH568" i="7"/>
  <c r="AH569" i="7"/>
  <c r="AH570" i="7"/>
  <c r="AH571" i="7"/>
  <c r="AH572" i="7"/>
  <c r="AH573" i="7"/>
  <c r="AH2" i="7"/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2" i="1"/>
  <c r="AA1272" i="1"/>
  <c r="AE1272" i="1" s="1"/>
  <c r="AB1272" i="1"/>
  <c r="AG1272" i="1" s="1"/>
  <c r="AC1272" i="1"/>
  <c r="AF1272" i="1" s="1"/>
  <c r="AD1272" i="1"/>
  <c r="AI1272" i="1"/>
  <c r="AJ1272" i="1"/>
  <c r="AA1273" i="1"/>
  <c r="AE1273" i="1" s="1"/>
  <c r="AB1273" i="1"/>
  <c r="AG1273" i="1" s="1"/>
  <c r="AC1273" i="1"/>
  <c r="AF1273" i="1" s="1"/>
  <c r="AD1273" i="1"/>
  <c r="AI1273" i="1"/>
  <c r="AJ1273" i="1"/>
  <c r="AA1274" i="1"/>
  <c r="AE1274" i="1" s="1"/>
  <c r="AB1274" i="1"/>
  <c r="AG1274" i="1" s="1"/>
  <c r="AC1274" i="1"/>
  <c r="AF1274" i="1" s="1"/>
  <c r="AD1274" i="1"/>
  <c r="AI1274" i="1"/>
  <c r="AJ1274" i="1"/>
  <c r="AA1275" i="1"/>
  <c r="AE1275" i="1" s="1"/>
  <c r="AB1275" i="1"/>
  <c r="AG1275" i="1" s="1"/>
  <c r="AC1275" i="1"/>
  <c r="AF1275" i="1" s="1"/>
  <c r="AD1275" i="1"/>
  <c r="AI1275" i="1"/>
  <c r="AJ1275" i="1"/>
  <c r="AA1276" i="1"/>
  <c r="AE1276" i="1" s="1"/>
  <c r="AB1276" i="1"/>
  <c r="AG1276" i="1" s="1"/>
  <c r="AC1276" i="1"/>
  <c r="AF1276" i="1" s="1"/>
  <c r="AD1276" i="1"/>
  <c r="AI1276" i="1"/>
  <c r="AJ1276" i="1"/>
  <c r="AA1277" i="1"/>
  <c r="AE1277" i="1" s="1"/>
  <c r="AB1277" i="1"/>
  <c r="AG1277" i="1" s="1"/>
  <c r="AC1277" i="1"/>
  <c r="AF1277" i="1" s="1"/>
  <c r="AD1277" i="1"/>
  <c r="AI1277" i="1"/>
  <c r="AJ1277" i="1"/>
  <c r="AA1278" i="1"/>
  <c r="AE1278" i="1" s="1"/>
  <c r="AB1278" i="1"/>
  <c r="AG1278" i="1" s="1"/>
  <c r="AC1278" i="1"/>
  <c r="AF1278" i="1" s="1"/>
  <c r="AD1278" i="1"/>
  <c r="AI1278" i="1"/>
  <c r="AJ1278" i="1"/>
  <c r="AA1279" i="1"/>
  <c r="AE1279" i="1" s="1"/>
  <c r="AB1279" i="1"/>
  <c r="AG1279" i="1" s="1"/>
  <c r="AC1279" i="1"/>
  <c r="AF1279" i="1" s="1"/>
  <c r="AD1279" i="1"/>
  <c r="AI1279" i="1"/>
  <c r="AJ1279" i="1"/>
  <c r="AA1280" i="1"/>
  <c r="AE1280" i="1" s="1"/>
  <c r="AB1280" i="1"/>
  <c r="AG1280" i="1" s="1"/>
  <c r="AC1280" i="1"/>
  <c r="AF1280" i="1" s="1"/>
  <c r="AD1280" i="1"/>
  <c r="AI1280" i="1"/>
  <c r="AJ1280" i="1"/>
  <c r="AA1281" i="1"/>
  <c r="AE1281" i="1" s="1"/>
  <c r="AB1281" i="1"/>
  <c r="AG1281" i="1" s="1"/>
  <c r="AC1281" i="1"/>
  <c r="AF1281" i="1" s="1"/>
  <c r="AD1281" i="1"/>
  <c r="AI1281" i="1"/>
  <c r="AJ1281" i="1"/>
  <c r="AA1282" i="1"/>
  <c r="AE1282" i="1" s="1"/>
  <c r="AB1282" i="1"/>
  <c r="AG1282" i="1" s="1"/>
  <c r="AC1282" i="1"/>
  <c r="AF1282" i="1" s="1"/>
  <c r="AD1282" i="1"/>
  <c r="AI1282" i="1"/>
  <c r="AJ1282" i="1"/>
  <c r="AA1283" i="1"/>
  <c r="AE1283" i="1" s="1"/>
  <c r="AB1283" i="1"/>
  <c r="AG1283" i="1" s="1"/>
  <c r="AC1283" i="1"/>
  <c r="AF1283" i="1" s="1"/>
  <c r="AD1283" i="1"/>
  <c r="AI1283" i="1"/>
  <c r="AJ1283" i="1"/>
  <c r="AA1284" i="1"/>
  <c r="AE1284" i="1" s="1"/>
  <c r="AB1284" i="1"/>
  <c r="AG1284" i="1" s="1"/>
  <c r="AC1284" i="1"/>
  <c r="AF1284" i="1" s="1"/>
  <c r="AD1284" i="1"/>
  <c r="AI1284" i="1"/>
  <c r="AJ1284" i="1"/>
  <c r="AA1285" i="1"/>
  <c r="AE1285" i="1" s="1"/>
  <c r="AB1285" i="1"/>
  <c r="AG1285" i="1" s="1"/>
  <c r="AC1285" i="1"/>
  <c r="AF1285" i="1" s="1"/>
  <c r="AD1285" i="1"/>
  <c r="AI1285" i="1"/>
  <c r="AJ1285" i="1"/>
  <c r="AA1286" i="1"/>
  <c r="AE1286" i="1" s="1"/>
  <c r="AB1286" i="1"/>
  <c r="AG1286" i="1" s="1"/>
  <c r="AC1286" i="1"/>
  <c r="AF1286" i="1" s="1"/>
  <c r="AD1286" i="1"/>
  <c r="AI1286" i="1"/>
  <c r="AJ1286" i="1"/>
  <c r="AA1287" i="1"/>
  <c r="AE1287" i="1" s="1"/>
  <c r="AB1287" i="1"/>
  <c r="AG1287" i="1" s="1"/>
  <c r="AC1287" i="1"/>
  <c r="AF1287" i="1" s="1"/>
  <c r="AD1287" i="1"/>
  <c r="AI1287" i="1"/>
  <c r="AJ1287" i="1"/>
  <c r="AA1288" i="1"/>
  <c r="AE1288" i="1" s="1"/>
  <c r="AB1288" i="1"/>
  <c r="AG1288" i="1" s="1"/>
  <c r="AC1288" i="1"/>
  <c r="AF1288" i="1" s="1"/>
  <c r="AD1288" i="1"/>
  <c r="AI1288" i="1"/>
  <c r="AJ1288" i="1"/>
  <c r="AA1289" i="1"/>
  <c r="AE1289" i="1" s="1"/>
  <c r="AB1289" i="1"/>
  <c r="AG1289" i="1" s="1"/>
  <c r="AC1289" i="1"/>
  <c r="AF1289" i="1" s="1"/>
  <c r="AD1289" i="1"/>
  <c r="AI1289" i="1"/>
  <c r="AJ1289" i="1"/>
  <c r="AA1290" i="1"/>
  <c r="AE1290" i="1" s="1"/>
  <c r="AB1290" i="1"/>
  <c r="AG1290" i="1" s="1"/>
  <c r="AC1290" i="1"/>
  <c r="AF1290" i="1" s="1"/>
  <c r="AD1290" i="1"/>
  <c r="AI1290" i="1"/>
  <c r="AJ1290" i="1"/>
  <c r="AA1291" i="1"/>
  <c r="AE1291" i="1" s="1"/>
  <c r="AB1291" i="1"/>
  <c r="AG1291" i="1" s="1"/>
  <c r="AC1291" i="1"/>
  <c r="AF1291" i="1" s="1"/>
  <c r="AD1291" i="1"/>
  <c r="AI1291" i="1"/>
  <c r="AJ1291" i="1"/>
  <c r="AA1292" i="1"/>
  <c r="AE1292" i="1" s="1"/>
  <c r="AB1292" i="1"/>
  <c r="AG1292" i="1" s="1"/>
  <c r="AC1292" i="1"/>
  <c r="AF1292" i="1" s="1"/>
  <c r="AD1292" i="1"/>
  <c r="AI1292" i="1"/>
  <c r="AJ1292" i="1"/>
  <c r="AA1293" i="1"/>
  <c r="AE1293" i="1" s="1"/>
  <c r="AB1293" i="1"/>
  <c r="AG1293" i="1" s="1"/>
  <c r="AC1293" i="1"/>
  <c r="AF1293" i="1" s="1"/>
  <c r="AD1293" i="1"/>
  <c r="AI1293" i="1"/>
  <c r="AJ1293" i="1"/>
  <c r="AA1294" i="1"/>
  <c r="AE1294" i="1" s="1"/>
  <c r="AB1294" i="1"/>
  <c r="AG1294" i="1" s="1"/>
  <c r="AC1294" i="1"/>
  <c r="AF1294" i="1" s="1"/>
  <c r="AD1294" i="1"/>
  <c r="AI1294" i="1"/>
  <c r="AJ1294" i="1"/>
  <c r="AA1295" i="1"/>
  <c r="AE1295" i="1" s="1"/>
  <c r="AB1295" i="1"/>
  <c r="AG1295" i="1" s="1"/>
  <c r="AC1295" i="1"/>
  <c r="AF1295" i="1" s="1"/>
  <c r="AD1295" i="1"/>
  <c r="AI1295" i="1"/>
  <c r="AJ1295" i="1"/>
  <c r="AA1296" i="1"/>
  <c r="AE1296" i="1" s="1"/>
  <c r="AB1296" i="1"/>
  <c r="AG1296" i="1" s="1"/>
  <c r="AC1296" i="1"/>
  <c r="AF1296" i="1" s="1"/>
  <c r="AD1296" i="1"/>
  <c r="AI1296" i="1"/>
  <c r="AJ1296" i="1"/>
  <c r="AA1297" i="1"/>
  <c r="AE1297" i="1" s="1"/>
  <c r="AB1297" i="1"/>
  <c r="AG1297" i="1" s="1"/>
  <c r="AC1297" i="1"/>
  <c r="AF1297" i="1" s="1"/>
  <c r="AD1297" i="1"/>
  <c r="AI1297" i="1"/>
  <c r="AJ1297" i="1"/>
  <c r="AA1298" i="1"/>
  <c r="AE1298" i="1" s="1"/>
  <c r="AB1298" i="1"/>
  <c r="AG1298" i="1" s="1"/>
  <c r="AC1298" i="1"/>
  <c r="AF1298" i="1" s="1"/>
  <c r="AD1298" i="1"/>
  <c r="AI1298" i="1"/>
  <c r="AJ1298" i="1"/>
  <c r="AA1299" i="1"/>
  <c r="AE1299" i="1" s="1"/>
  <c r="AB1299" i="1"/>
  <c r="AG1299" i="1" s="1"/>
  <c r="AC1299" i="1"/>
  <c r="AF1299" i="1" s="1"/>
  <c r="AD1299" i="1"/>
  <c r="AI1299" i="1"/>
  <c r="AJ1299" i="1"/>
  <c r="AA1300" i="1"/>
  <c r="AE1300" i="1" s="1"/>
  <c r="AB1300" i="1"/>
  <c r="AG1300" i="1" s="1"/>
  <c r="AC1300" i="1"/>
  <c r="AF1300" i="1" s="1"/>
  <c r="AD1300" i="1"/>
  <c r="AI1300" i="1"/>
  <c r="AJ1300" i="1"/>
  <c r="AA1301" i="1"/>
  <c r="AE1301" i="1" s="1"/>
  <c r="AB1301" i="1"/>
  <c r="AG1301" i="1" s="1"/>
  <c r="AC1301" i="1"/>
  <c r="AF1301" i="1" s="1"/>
  <c r="AD1301" i="1"/>
  <c r="AI1301" i="1"/>
  <c r="AJ1301" i="1"/>
  <c r="AA1302" i="1"/>
  <c r="AE1302" i="1" s="1"/>
  <c r="AB1302" i="1"/>
  <c r="AG1302" i="1" s="1"/>
  <c r="AC1302" i="1"/>
  <c r="AF1302" i="1" s="1"/>
  <c r="AD1302" i="1"/>
  <c r="AI1302" i="1"/>
  <c r="AJ1302" i="1"/>
  <c r="AA1303" i="1"/>
  <c r="AE1303" i="1" s="1"/>
  <c r="AB1303" i="1"/>
  <c r="AG1303" i="1" s="1"/>
  <c r="AC1303" i="1"/>
  <c r="AF1303" i="1" s="1"/>
  <c r="AD1303" i="1"/>
  <c r="AI1303" i="1"/>
  <c r="AJ1303" i="1"/>
  <c r="AA1304" i="1"/>
  <c r="AE1304" i="1" s="1"/>
  <c r="AB1304" i="1"/>
  <c r="AG1304" i="1" s="1"/>
  <c r="AC1304" i="1"/>
  <c r="AF1304" i="1" s="1"/>
  <c r="AD1304" i="1"/>
  <c r="AI1304" i="1"/>
  <c r="AJ1304" i="1"/>
  <c r="AL1302" i="1" l="1"/>
  <c r="AL1299" i="1"/>
  <c r="AL1284" i="1"/>
  <c r="AL1276" i="1"/>
  <c r="AL1304" i="1"/>
  <c r="AL1295" i="1"/>
  <c r="AL1280" i="1"/>
  <c r="AL1300" i="1"/>
  <c r="AL1303" i="1"/>
  <c r="AL1293" i="1"/>
  <c r="AL1288" i="1"/>
  <c r="AL1272" i="1"/>
  <c r="AL1297" i="1"/>
  <c r="AL1292" i="1"/>
  <c r="AL1287" i="1"/>
  <c r="AL1283" i="1"/>
  <c r="AL1279" i="1"/>
  <c r="AL1275" i="1"/>
  <c r="AL1301" i="1"/>
  <c r="AL1296" i="1"/>
  <c r="AL1291" i="1"/>
  <c r="AL1290" i="1"/>
  <c r="AL1286" i="1"/>
  <c r="AL1282" i="1"/>
  <c r="AL1278" i="1"/>
  <c r="AL1294" i="1"/>
  <c r="AL1289" i="1"/>
  <c r="AL1285" i="1"/>
  <c r="AL1281" i="1"/>
  <c r="AL1277" i="1"/>
  <c r="AL1273" i="1"/>
  <c r="AL1274" i="1"/>
  <c r="AL1298" i="1"/>
  <c r="AA2" i="1"/>
  <c r="AG3" i="7" l="1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G205" i="7"/>
  <c r="AG206" i="7"/>
  <c r="AG207" i="7"/>
  <c r="AG208" i="7"/>
  <c r="AG209" i="7"/>
  <c r="AG210" i="7"/>
  <c r="AG211" i="7"/>
  <c r="AG212" i="7"/>
  <c r="AG213" i="7"/>
  <c r="AG214" i="7"/>
  <c r="AG215" i="7"/>
  <c r="AG216" i="7"/>
  <c r="AG217" i="7"/>
  <c r="AG218" i="7"/>
  <c r="AG219" i="7"/>
  <c r="AG220" i="7"/>
  <c r="AG221" i="7"/>
  <c r="AG222" i="7"/>
  <c r="AG223" i="7"/>
  <c r="AG224" i="7"/>
  <c r="AG225" i="7"/>
  <c r="AG226" i="7"/>
  <c r="AG227" i="7"/>
  <c r="AG228" i="7"/>
  <c r="AG229" i="7"/>
  <c r="AG230" i="7"/>
  <c r="AG231" i="7"/>
  <c r="AG232" i="7"/>
  <c r="AG233" i="7"/>
  <c r="AG234" i="7"/>
  <c r="AG235" i="7"/>
  <c r="AG236" i="7"/>
  <c r="AG237" i="7"/>
  <c r="AG238" i="7"/>
  <c r="AG239" i="7"/>
  <c r="AG240" i="7"/>
  <c r="AG241" i="7"/>
  <c r="AG242" i="7"/>
  <c r="AG243" i="7"/>
  <c r="AG244" i="7"/>
  <c r="AG245" i="7"/>
  <c r="AG246" i="7"/>
  <c r="AG247" i="7"/>
  <c r="AG248" i="7"/>
  <c r="AG249" i="7"/>
  <c r="AG250" i="7"/>
  <c r="AG251" i="7"/>
  <c r="AG252" i="7"/>
  <c r="AG253" i="7"/>
  <c r="AG254" i="7"/>
  <c r="AG255" i="7"/>
  <c r="AG256" i="7"/>
  <c r="AG257" i="7"/>
  <c r="AG258" i="7"/>
  <c r="AG259" i="7"/>
  <c r="AG260" i="7"/>
  <c r="AG261" i="7"/>
  <c r="AG262" i="7"/>
  <c r="AG263" i="7"/>
  <c r="AG264" i="7"/>
  <c r="AG265" i="7"/>
  <c r="AG266" i="7"/>
  <c r="AG267" i="7"/>
  <c r="AG268" i="7"/>
  <c r="AG269" i="7"/>
  <c r="AG270" i="7"/>
  <c r="AG271" i="7"/>
  <c r="AG272" i="7"/>
  <c r="AG273" i="7"/>
  <c r="AG274" i="7"/>
  <c r="AG275" i="7"/>
  <c r="AG276" i="7"/>
  <c r="AG277" i="7"/>
  <c r="AG278" i="7"/>
  <c r="AG279" i="7"/>
  <c r="AG280" i="7"/>
  <c r="AG281" i="7"/>
  <c r="AG282" i="7"/>
  <c r="AG283" i="7"/>
  <c r="AG284" i="7"/>
  <c r="AG285" i="7"/>
  <c r="AG286" i="7"/>
  <c r="AG287" i="7"/>
  <c r="AG288" i="7"/>
  <c r="AG289" i="7"/>
  <c r="AG290" i="7"/>
  <c r="AG291" i="7"/>
  <c r="AG292" i="7"/>
  <c r="AG293" i="7"/>
  <c r="AG294" i="7"/>
  <c r="AG295" i="7"/>
  <c r="AG296" i="7"/>
  <c r="AG297" i="7"/>
  <c r="AG298" i="7"/>
  <c r="AG299" i="7"/>
  <c r="AG300" i="7"/>
  <c r="AG301" i="7"/>
  <c r="AG302" i="7"/>
  <c r="AG303" i="7"/>
  <c r="AG304" i="7"/>
  <c r="AG305" i="7"/>
  <c r="AG306" i="7"/>
  <c r="AG307" i="7"/>
  <c r="AG308" i="7"/>
  <c r="AG309" i="7"/>
  <c r="AG310" i="7"/>
  <c r="AG311" i="7"/>
  <c r="AG312" i="7"/>
  <c r="AG313" i="7"/>
  <c r="AG314" i="7"/>
  <c r="AG315" i="7"/>
  <c r="AG316" i="7"/>
  <c r="AG317" i="7"/>
  <c r="AG318" i="7"/>
  <c r="AG319" i="7"/>
  <c r="AG320" i="7"/>
  <c r="AG321" i="7"/>
  <c r="AG322" i="7"/>
  <c r="AG323" i="7"/>
  <c r="AG324" i="7"/>
  <c r="AG325" i="7"/>
  <c r="AG326" i="7"/>
  <c r="AG327" i="7"/>
  <c r="AG328" i="7"/>
  <c r="AG329" i="7"/>
  <c r="AG330" i="7"/>
  <c r="AG331" i="7"/>
  <c r="AG332" i="7"/>
  <c r="AG333" i="7"/>
  <c r="AG334" i="7"/>
  <c r="AG335" i="7"/>
  <c r="AG336" i="7"/>
  <c r="AG337" i="7"/>
  <c r="AG338" i="7"/>
  <c r="AG339" i="7"/>
  <c r="AG340" i="7"/>
  <c r="AG341" i="7"/>
  <c r="AG342" i="7"/>
  <c r="AG343" i="7"/>
  <c r="AG344" i="7"/>
  <c r="AG345" i="7"/>
  <c r="AG346" i="7"/>
  <c r="AG347" i="7"/>
  <c r="AG348" i="7"/>
  <c r="AG349" i="7"/>
  <c r="AG350" i="7"/>
  <c r="AG351" i="7"/>
  <c r="AG352" i="7"/>
  <c r="AG353" i="7"/>
  <c r="AG354" i="7"/>
  <c r="AG355" i="7"/>
  <c r="AG356" i="7"/>
  <c r="AG357" i="7"/>
  <c r="AG358" i="7"/>
  <c r="AG359" i="7"/>
  <c r="AG360" i="7"/>
  <c r="AG361" i="7"/>
  <c r="AG362" i="7"/>
  <c r="AG363" i="7"/>
  <c r="AG364" i="7"/>
  <c r="AG365" i="7"/>
  <c r="AG366" i="7"/>
  <c r="AG367" i="7"/>
  <c r="AG368" i="7"/>
  <c r="AG369" i="7"/>
  <c r="AG370" i="7"/>
  <c r="AG371" i="7"/>
  <c r="AG372" i="7"/>
  <c r="AG373" i="7"/>
  <c r="AG374" i="7"/>
  <c r="AG375" i="7"/>
  <c r="AG376" i="7"/>
  <c r="AG377" i="7"/>
  <c r="AG378" i="7"/>
  <c r="AG379" i="7"/>
  <c r="AG380" i="7"/>
  <c r="AG381" i="7"/>
  <c r="AG382" i="7"/>
  <c r="AG383" i="7"/>
  <c r="AG384" i="7"/>
  <c r="AG385" i="7"/>
  <c r="AG386" i="7"/>
  <c r="AG387" i="7"/>
  <c r="AG388" i="7"/>
  <c r="AG389" i="7"/>
  <c r="AG390" i="7"/>
  <c r="AG391" i="7"/>
  <c r="AG392" i="7"/>
  <c r="AG393" i="7"/>
  <c r="AG394" i="7"/>
  <c r="AG395" i="7"/>
  <c r="AG396" i="7"/>
  <c r="AG397" i="7"/>
  <c r="AG398" i="7"/>
  <c r="AG399" i="7"/>
  <c r="AG400" i="7"/>
  <c r="AG401" i="7"/>
  <c r="AG402" i="7"/>
  <c r="AG403" i="7"/>
  <c r="AG404" i="7"/>
  <c r="AG405" i="7"/>
  <c r="AG406" i="7"/>
  <c r="AG407" i="7"/>
  <c r="AG408" i="7"/>
  <c r="AG409" i="7"/>
  <c r="AG410" i="7"/>
  <c r="AG411" i="7"/>
  <c r="AG412" i="7"/>
  <c r="AG413" i="7"/>
  <c r="AG414" i="7"/>
  <c r="AG415" i="7"/>
  <c r="AG416" i="7"/>
  <c r="AG417" i="7"/>
  <c r="AG418" i="7"/>
  <c r="AG419" i="7"/>
  <c r="AG420" i="7"/>
  <c r="AG421" i="7"/>
  <c r="AG422" i="7"/>
  <c r="AG423" i="7"/>
  <c r="AG424" i="7"/>
  <c r="AG425" i="7"/>
  <c r="AG426" i="7"/>
  <c r="AG427" i="7"/>
  <c r="AG428" i="7"/>
  <c r="AG429" i="7"/>
  <c r="AG430" i="7"/>
  <c r="AG431" i="7"/>
  <c r="AG432" i="7"/>
  <c r="AG433" i="7"/>
  <c r="AG434" i="7"/>
  <c r="AG435" i="7"/>
  <c r="AG436" i="7"/>
  <c r="AG437" i="7"/>
  <c r="AG438" i="7"/>
  <c r="AG439" i="7"/>
  <c r="AG440" i="7"/>
  <c r="AG441" i="7"/>
  <c r="AG442" i="7"/>
  <c r="AG443" i="7"/>
  <c r="AG444" i="7"/>
  <c r="AG445" i="7"/>
  <c r="AG446" i="7"/>
  <c r="AG447" i="7"/>
  <c r="AG448" i="7"/>
  <c r="AG449" i="7"/>
  <c r="AG450" i="7"/>
  <c r="AG451" i="7"/>
  <c r="AG452" i="7"/>
  <c r="AG453" i="7"/>
  <c r="AG454" i="7"/>
  <c r="AG455" i="7"/>
  <c r="AG456" i="7"/>
  <c r="AG457" i="7"/>
  <c r="AG458" i="7"/>
  <c r="AG459" i="7"/>
  <c r="AG460" i="7"/>
  <c r="AG461" i="7"/>
  <c r="AG462" i="7"/>
  <c r="AG463" i="7"/>
  <c r="AG464" i="7"/>
  <c r="AG465" i="7"/>
  <c r="AG466" i="7"/>
  <c r="AG467" i="7"/>
  <c r="AG468" i="7"/>
  <c r="AG469" i="7"/>
  <c r="AG470" i="7"/>
  <c r="AG471" i="7"/>
  <c r="AG472" i="7"/>
  <c r="AG473" i="7"/>
  <c r="AG474" i="7"/>
  <c r="AG475" i="7"/>
  <c r="AG476" i="7"/>
  <c r="AG477" i="7"/>
  <c r="AG478" i="7"/>
  <c r="AG479" i="7"/>
  <c r="AG480" i="7"/>
  <c r="AG481" i="7"/>
  <c r="AG482" i="7"/>
  <c r="AG483" i="7"/>
  <c r="AG484" i="7"/>
  <c r="AG485" i="7"/>
  <c r="AG486" i="7"/>
  <c r="AG487" i="7"/>
  <c r="AG488" i="7"/>
  <c r="AG489" i="7"/>
  <c r="AG490" i="7"/>
  <c r="AG491" i="7"/>
  <c r="AG492" i="7"/>
  <c r="AG493" i="7"/>
  <c r="AG494" i="7"/>
  <c r="AG495" i="7"/>
  <c r="AG496" i="7"/>
  <c r="AG497" i="7"/>
  <c r="AG498" i="7"/>
  <c r="AG499" i="7"/>
  <c r="AG500" i="7"/>
  <c r="AG501" i="7"/>
  <c r="AG502" i="7"/>
  <c r="AG503" i="7"/>
  <c r="AG504" i="7"/>
  <c r="AG505" i="7"/>
  <c r="AG506" i="7"/>
  <c r="AG507" i="7"/>
  <c r="AG508" i="7"/>
  <c r="AG509" i="7"/>
  <c r="AG510" i="7"/>
  <c r="AG511" i="7"/>
  <c r="AG512" i="7"/>
  <c r="AG513" i="7"/>
  <c r="AG514" i="7"/>
  <c r="AG515" i="7"/>
  <c r="AG516" i="7"/>
  <c r="AG517" i="7"/>
  <c r="AG518" i="7"/>
  <c r="AG519" i="7"/>
  <c r="AG520" i="7"/>
  <c r="AG521" i="7"/>
  <c r="AG522" i="7"/>
  <c r="AG523" i="7"/>
  <c r="AG524" i="7"/>
  <c r="AG525" i="7"/>
  <c r="AG526" i="7"/>
  <c r="AG527" i="7"/>
  <c r="AG528" i="7"/>
  <c r="AG529" i="7"/>
  <c r="AG530" i="7"/>
  <c r="AG531" i="7"/>
  <c r="AG532" i="7"/>
  <c r="AG533" i="7"/>
  <c r="AG534" i="7"/>
  <c r="AG535" i="7"/>
  <c r="AG536" i="7"/>
  <c r="AG537" i="7"/>
  <c r="AG538" i="7"/>
  <c r="AG539" i="7"/>
  <c r="AG540" i="7"/>
  <c r="AG541" i="7"/>
  <c r="AG542" i="7"/>
  <c r="AG543" i="7"/>
  <c r="AG544" i="7"/>
  <c r="AG545" i="7"/>
  <c r="AG546" i="7"/>
  <c r="AG547" i="7"/>
  <c r="AG548" i="7"/>
  <c r="AG549" i="7"/>
  <c r="AG550" i="7"/>
  <c r="AG551" i="7"/>
  <c r="AG552" i="7"/>
  <c r="AG553" i="7"/>
  <c r="AG554" i="7"/>
  <c r="AG555" i="7"/>
  <c r="AG556" i="7"/>
  <c r="AG557" i="7"/>
  <c r="AG558" i="7"/>
  <c r="AG559" i="7"/>
  <c r="AG560" i="7"/>
  <c r="AG561" i="7"/>
  <c r="AG562" i="7"/>
  <c r="AG563" i="7"/>
  <c r="AG564" i="7"/>
  <c r="AG565" i="7"/>
  <c r="AG566" i="7"/>
  <c r="AG567" i="7"/>
  <c r="AG568" i="7"/>
  <c r="AG569" i="7"/>
  <c r="AG570" i="7"/>
  <c r="AG571" i="7"/>
  <c r="AG572" i="7"/>
  <c r="AG573" i="7"/>
  <c r="AG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310" i="7"/>
  <c r="AF311" i="7"/>
  <c r="AF312" i="7"/>
  <c r="AF313" i="7"/>
  <c r="AF314" i="7"/>
  <c r="AF315" i="7"/>
  <c r="AF316" i="7"/>
  <c r="AF317" i="7"/>
  <c r="AF318" i="7"/>
  <c r="AF319" i="7"/>
  <c r="AF320" i="7"/>
  <c r="AF321" i="7"/>
  <c r="AF322" i="7"/>
  <c r="AF323" i="7"/>
  <c r="AF324" i="7"/>
  <c r="AF325" i="7"/>
  <c r="AF326" i="7"/>
  <c r="AF327" i="7"/>
  <c r="AF328" i="7"/>
  <c r="AF329" i="7"/>
  <c r="AF330" i="7"/>
  <c r="AF331" i="7"/>
  <c r="AF332" i="7"/>
  <c r="AF333" i="7"/>
  <c r="AF334" i="7"/>
  <c r="AF335" i="7"/>
  <c r="AF336" i="7"/>
  <c r="AF337" i="7"/>
  <c r="AF338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374" i="7"/>
  <c r="AF375" i="7"/>
  <c r="AF376" i="7"/>
  <c r="AF377" i="7"/>
  <c r="AF378" i="7"/>
  <c r="AF379" i="7"/>
  <c r="AF380" i="7"/>
  <c r="AF381" i="7"/>
  <c r="AF382" i="7"/>
  <c r="AF383" i="7"/>
  <c r="AF384" i="7"/>
  <c r="AF385" i="7"/>
  <c r="AF386" i="7"/>
  <c r="AF387" i="7"/>
  <c r="AF388" i="7"/>
  <c r="AF389" i="7"/>
  <c r="AF390" i="7"/>
  <c r="AF391" i="7"/>
  <c r="AF392" i="7"/>
  <c r="AF393" i="7"/>
  <c r="AF394" i="7"/>
  <c r="AF395" i="7"/>
  <c r="AF396" i="7"/>
  <c r="AF397" i="7"/>
  <c r="AF398" i="7"/>
  <c r="AF399" i="7"/>
  <c r="AF400" i="7"/>
  <c r="AF401" i="7"/>
  <c r="AF402" i="7"/>
  <c r="AF403" i="7"/>
  <c r="AF404" i="7"/>
  <c r="AF405" i="7"/>
  <c r="AF406" i="7"/>
  <c r="AF407" i="7"/>
  <c r="AF408" i="7"/>
  <c r="AF409" i="7"/>
  <c r="AF410" i="7"/>
  <c r="AF411" i="7"/>
  <c r="AF412" i="7"/>
  <c r="AF413" i="7"/>
  <c r="AF414" i="7"/>
  <c r="AF415" i="7"/>
  <c r="AF416" i="7"/>
  <c r="AF417" i="7"/>
  <c r="AF418" i="7"/>
  <c r="AF419" i="7"/>
  <c r="AF420" i="7"/>
  <c r="AF421" i="7"/>
  <c r="AF422" i="7"/>
  <c r="AF423" i="7"/>
  <c r="AF424" i="7"/>
  <c r="AF425" i="7"/>
  <c r="AF426" i="7"/>
  <c r="AF427" i="7"/>
  <c r="AF428" i="7"/>
  <c r="AF429" i="7"/>
  <c r="AF430" i="7"/>
  <c r="AF431" i="7"/>
  <c r="AF432" i="7"/>
  <c r="AF433" i="7"/>
  <c r="AF434" i="7"/>
  <c r="AF435" i="7"/>
  <c r="AF436" i="7"/>
  <c r="AF437" i="7"/>
  <c r="AF438" i="7"/>
  <c r="AF439" i="7"/>
  <c r="AF440" i="7"/>
  <c r="AF441" i="7"/>
  <c r="AF442" i="7"/>
  <c r="AF443" i="7"/>
  <c r="AF444" i="7"/>
  <c r="AF445" i="7"/>
  <c r="AF446" i="7"/>
  <c r="AF447" i="7"/>
  <c r="AF448" i="7"/>
  <c r="AF449" i="7"/>
  <c r="AF450" i="7"/>
  <c r="AF451" i="7"/>
  <c r="AF452" i="7"/>
  <c r="AF453" i="7"/>
  <c r="AF454" i="7"/>
  <c r="AF455" i="7"/>
  <c r="AF456" i="7"/>
  <c r="AF457" i="7"/>
  <c r="AF458" i="7"/>
  <c r="AF459" i="7"/>
  <c r="AF460" i="7"/>
  <c r="AF461" i="7"/>
  <c r="AF462" i="7"/>
  <c r="AF463" i="7"/>
  <c r="AF464" i="7"/>
  <c r="AF465" i="7"/>
  <c r="AF466" i="7"/>
  <c r="AF467" i="7"/>
  <c r="AF468" i="7"/>
  <c r="AF469" i="7"/>
  <c r="AF470" i="7"/>
  <c r="AF471" i="7"/>
  <c r="AF472" i="7"/>
  <c r="AF473" i="7"/>
  <c r="AF474" i="7"/>
  <c r="AF475" i="7"/>
  <c r="AF476" i="7"/>
  <c r="AF477" i="7"/>
  <c r="AF478" i="7"/>
  <c r="AF479" i="7"/>
  <c r="AF480" i="7"/>
  <c r="AF481" i="7"/>
  <c r="AF482" i="7"/>
  <c r="AF483" i="7"/>
  <c r="AF484" i="7"/>
  <c r="AF485" i="7"/>
  <c r="AF486" i="7"/>
  <c r="AF487" i="7"/>
  <c r="AF488" i="7"/>
  <c r="AF489" i="7"/>
  <c r="AF490" i="7"/>
  <c r="AF491" i="7"/>
  <c r="AF492" i="7"/>
  <c r="AF493" i="7"/>
  <c r="AF494" i="7"/>
  <c r="AF495" i="7"/>
  <c r="AF496" i="7"/>
  <c r="AF497" i="7"/>
  <c r="AF498" i="7"/>
  <c r="AF499" i="7"/>
  <c r="AF500" i="7"/>
  <c r="AF501" i="7"/>
  <c r="AF502" i="7"/>
  <c r="AF503" i="7"/>
  <c r="AF504" i="7"/>
  <c r="AF505" i="7"/>
  <c r="AF506" i="7"/>
  <c r="AF507" i="7"/>
  <c r="AF508" i="7"/>
  <c r="AF509" i="7"/>
  <c r="AF510" i="7"/>
  <c r="AF511" i="7"/>
  <c r="AF512" i="7"/>
  <c r="AF513" i="7"/>
  <c r="AF514" i="7"/>
  <c r="AF515" i="7"/>
  <c r="AF516" i="7"/>
  <c r="AF517" i="7"/>
  <c r="AF518" i="7"/>
  <c r="AF519" i="7"/>
  <c r="AF520" i="7"/>
  <c r="AF521" i="7"/>
  <c r="AF522" i="7"/>
  <c r="AF523" i="7"/>
  <c r="AF524" i="7"/>
  <c r="AF525" i="7"/>
  <c r="AF526" i="7"/>
  <c r="AF527" i="7"/>
  <c r="AF528" i="7"/>
  <c r="AF529" i="7"/>
  <c r="AF530" i="7"/>
  <c r="AF531" i="7"/>
  <c r="AF532" i="7"/>
  <c r="AF533" i="7"/>
  <c r="AF534" i="7"/>
  <c r="AF535" i="7"/>
  <c r="AF536" i="7"/>
  <c r="AF537" i="7"/>
  <c r="AF538" i="7"/>
  <c r="AF539" i="7"/>
  <c r="AF540" i="7"/>
  <c r="AF541" i="7"/>
  <c r="AF542" i="7"/>
  <c r="AF543" i="7"/>
  <c r="AF544" i="7"/>
  <c r="AF545" i="7"/>
  <c r="AF546" i="7"/>
  <c r="AF547" i="7"/>
  <c r="AF548" i="7"/>
  <c r="AF549" i="7"/>
  <c r="AF550" i="7"/>
  <c r="AF551" i="7"/>
  <c r="AF552" i="7"/>
  <c r="AF553" i="7"/>
  <c r="AF554" i="7"/>
  <c r="AF555" i="7"/>
  <c r="AF556" i="7"/>
  <c r="AF557" i="7"/>
  <c r="AF558" i="7"/>
  <c r="AF559" i="7"/>
  <c r="AF560" i="7"/>
  <c r="AF561" i="7"/>
  <c r="AF562" i="7"/>
  <c r="AF563" i="7"/>
  <c r="AF564" i="7"/>
  <c r="AF565" i="7"/>
  <c r="AF566" i="7"/>
  <c r="AF567" i="7"/>
  <c r="AF568" i="7"/>
  <c r="AF569" i="7"/>
  <c r="AF570" i="7"/>
  <c r="AF571" i="7"/>
  <c r="AF572" i="7"/>
  <c r="AF573" i="7"/>
  <c r="AF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AB498" i="7"/>
  <c r="AB499" i="7"/>
  <c r="AB500" i="7"/>
  <c r="AB501" i="7"/>
  <c r="AB502" i="7"/>
  <c r="AB503" i="7"/>
  <c r="AB504" i="7"/>
  <c r="AB505" i="7"/>
  <c r="AB506" i="7"/>
  <c r="AB507" i="7"/>
  <c r="AB508" i="7"/>
  <c r="AB509" i="7"/>
  <c r="AB510" i="7"/>
  <c r="AB511" i="7"/>
  <c r="AB512" i="7"/>
  <c r="AB513" i="7"/>
  <c r="AB514" i="7"/>
  <c r="AB515" i="7"/>
  <c r="AB516" i="7"/>
  <c r="AB517" i="7"/>
  <c r="AB518" i="7"/>
  <c r="AB519" i="7"/>
  <c r="AB520" i="7"/>
  <c r="AB521" i="7"/>
  <c r="AB522" i="7"/>
  <c r="AB523" i="7"/>
  <c r="AB524" i="7"/>
  <c r="AB525" i="7"/>
  <c r="AB526" i="7"/>
  <c r="AB527" i="7"/>
  <c r="AB528" i="7"/>
  <c r="AB529" i="7"/>
  <c r="AB530" i="7"/>
  <c r="AB531" i="7"/>
  <c r="AB532" i="7"/>
  <c r="AB533" i="7"/>
  <c r="AB534" i="7"/>
  <c r="AB535" i="7"/>
  <c r="AB536" i="7"/>
  <c r="AB537" i="7"/>
  <c r="AB538" i="7"/>
  <c r="AB539" i="7"/>
  <c r="AB540" i="7"/>
  <c r="AB541" i="7"/>
  <c r="AB542" i="7"/>
  <c r="AB543" i="7"/>
  <c r="AB544" i="7"/>
  <c r="AB545" i="7"/>
  <c r="AB546" i="7"/>
  <c r="AB547" i="7"/>
  <c r="AB548" i="7"/>
  <c r="AB549" i="7"/>
  <c r="AB550" i="7"/>
  <c r="AB551" i="7"/>
  <c r="AB552" i="7"/>
  <c r="AB553" i="7"/>
  <c r="AB554" i="7"/>
  <c r="AB555" i="7"/>
  <c r="AB556" i="7"/>
  <c r="AB557" i="7"/>
  <c r="AB558" i="7"/>
  <c r="AB559" i="7"/>
  <c r="AB560" i="7"/>
  <c r="AB561" i="7"/>
  <c r="AB562" i="7"/>
  <c r="AB563" i="7"/>
  <c r="AB564" i="7"/>
  <c r="AB565" i="7"/>
  <c r="AB566" i="7"/>
  <c r="AB567" i="7"/>
  <c r="AB568" i="7"/>
  <c r="AB569" i="7"/>
  <c r="AB570" i="7"/>
  <c r="AB571" i="7"/>
  <c r="AB572" i="7"/>
  <c r="AB573" i="7"/>
  <c r="AB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2" i="7"/>
  <c r="Z3" i="7"/>
  <c r="AC3" i="7" s="1"/>
  <c r="Z4" i="7"/>
  <c r="AC4" i="7" s="1"/>
  <c r="Z5" i="7"/>
  <c r="AC5" i="7" s="1"/>
  <c r="Z6" i="7"/>
  <c r="AC6" i="7" s="1"/>
  <c r="Z7" i="7"/>
  <c r="AC7" i="7" s="1"/>
  <c r="Z8" i="7"/>
  <c r="AC8" i="7" s="1"/>
  <c r="Z9" i="7"/>
  <c r="AC9" i="7" s="1"/>
  <c r="Z10" i="7"/>
  <c r="AC10" i="7" s="1"/>
  <c r="Z11" i="7"/>
  <c r="AC11" i="7" s="1"/>
  <c r="Z12" i="7"/>
  <c r="AC12" i="7" s="1"/>
  <c r="Z13" i="7"/>
  <c r="AC13" i="7" s="1"/>
  <c r="Z14" i="7"/>
  <c r="AC14" i="7" s="1"/>
  <c r="Z15" i="7"/>
  <c r="AC15" i="7" s="1"/>
  <c r="Z16" i="7"/>
  <c r="AC16" i="7" s="1"/>
  <c r="Z17" i="7"/>
  <c r="AC17" i="7" s="1"/>
  <c r="Z18" i="7"/>
  <c r="AC18" i="7" s="1"/>
  <c r="Z19" i="7"/>
  <c r="AC19" i="7" s="1"/>
  <c r="Z20" i="7"/>
  <c r="AC20" i="7" s="1"/>
  <c r="Z21" i="7"/>
  <c r="AC21" i="7" s="1"/>
  <c r="Z22" i="7"/>
  <c r="AC22" i="7" s="1"/>
  <c r="Z23" i="7"/>
  <c r="AC23" i="7" s="1"/>
  <c r="Z24" i="7"/>
  <c r="AC24" i="7" s="1"/>
  <c r="Z25" i="7"/>
  <c r="AC25" i="7" s="1"/>
  <c r="Z26" i="7"/>
  <c r="AC26" i="7" s="1"/>
  <c r="Z27" i="7"/>
  <c r="AC27" i="7" s="1"/>
  <c r="Z28" i="7"/>
  <c r="AC28" i="7" s="1"/>
  <c r="Z29" i="7"/>
  <c r="AC29" i="7" s="1"/>
  <c r="Z30" i="7"/>
  <c r="AC30" i="7" s="1"/>
  <c r="Z31" i="7"/>
  <c r="AC31" i="7" s="1"/>
  <c r="Z32" i="7"/>
  <c r="AC32" i="7" s="1"/>
  <c r="Z33" i="7"/>
  <c r="AC33" i="7" s="1"/>
  <c r="Z34" i="7"/>
  <c r="AC34" i="7" s="1"/>
  <c r="Z35" i="7"/>
  <c r="AC35" i="7" s="1"/>
  <c r="Z36" i="7"/>
  <c r="AC36" i="7" s="1"/>
  <c r="Z37" i="7"/>
  <c r="AC37" i="7" s="1"/>
  <c r="Z38" i="7"/>
  <c r="AC38" i="7" s="1"/>
  <c r="Z39" i="7"/>
  <c r="AC39" i="7" s="1"/>
  <c r="Z40" i="7"/>
  <c r="AC40" i="7" s="1"/>
  <c r="Z41" i="7"/>
  <c r="AC41" i="7" s="1"/>
  <c r="Z42" i="7"/>
  <c r="AC42" i="7" s="1"/>
  <c r="Z43" i="7"/>
  <c r="AC43" i="7" s="1"/>
  <c r="Z44" i="7"/>
  <c r="AC44" i="7" s="1"/>
  <c r="Z45" i="7"/>
  <c r="AC45" i="7" s="1"/>
  <c r="Z46" i="7"/>
  <c r="AC46" i="7" s="1"/>
  <c r="Z47" i="7"/>
  <c r="AC47" i="7" s="1"/>
  <c r="Z48" i="7"/>
  <c r="AC48" i="7" s="1"/>
  <c r="Z49" i="7"/>
  <c r="AC49" i="7" s="1"/>
  <c r="Z50" i="7"/>
  <c r="AC50" i="7" s="1"/>
  <c r="Z51" i="7"/>
  <c r="AC51" i="7" s="1"/>
  <c r="Z52" i="7"/>
  <c r="AC52" i="7" s="1"/>
  <c r="Z53" i="7"/>
  <c r="AC53" i="7" s="1"/>
  <c r="Z54" i="7"/>
  <c r="AC54" i="7" s="1"/>
  <c r="Z55" i="7"/>
  <c r="AC55" i="7" s="1"/>
  <c r="Z56" i="7"/>
  <c r="AC56" i="7" s="1"/>
  <c r="Z57" i="7"/>
  <c r="AC57" i="7" s="1"/>
  <c r="Z58" i="7"/>
  <c r="AC58" i="7" s="1"/>
  <c r="Z59" i="7"/>
  <c r="AC59" i="7" s="1"/>
  <c r="Z60" i="7"/>
  <c r="AC60" i="7" s="1"/>
  <c r="Z61" i="7"/>
  <c r="AC61" i="7" s="1"/>
  <c r="Z62" i="7"/>
  <c r="AC62" i="7" s="1"/>
  <c r="Z63" i="7"/>
  <c r="AC63" i="7" s="1"/>
  <c r="Z64" i="7"/>
  <c r="AC64" i="7" s="1"/>
  <c r="Z65" i="7"/>
  <c r="AC65" i="7" s="1"/>
  <c r="Z66" i="7"/>
  <c r="AC66" i="7" s="1"/>
  <c r="Z67" i="7"/>
  <c r="AC67" i="7" s="1"/>
  <c r="Z68" i="7"/>
  <c r="AC68" i="7" s="1"/>
  <c r="Z69" i="7"/>
  <c r="AC69" i="7" s="1"/>
  <c r="Z70" i="7"/>
  <c r="AC70" i="7" s="1"/>
  <c r="Z71" i="7"/>
  <c r="AC71" i="7" s="1"/>
  <c r="Z72" i="7"/>
  <c r="AC72" i="7" s="1"/>
  <c r="Z73" i="7"/>
  <c r="AC73" i="7" s="1"/>
  <c r="Z74" i="7"/>
  <c r="AC74" i="7" s="1"/>
  <c r="Z75" i="7"/>
  <c r="AC75" i="7" s="1"/>
  <c r="Z76" i="7"/>
  <c r="AC76" i="7" s="1"/>
  <c r="Z77" i="7"/>
  <c r="AC77" i="7" s="1"/>
  <c r="Z78" i="7"/>
  <c r="AC78" i="7" s="1"/>
  <c r="Z79" i="7"/>
  <c r="AC79" i="7" s="1"/>
  <c r="Z80" i="7"/>
  <c r="AC80" i="7" s="1"/>
  <c r="Z81" i="7"/>
  <c r="AC81" i="7" s="1"/>
  <c r="Z82" i="7"/>
  <c r="AC82" i="7" s="1"/>
  <c r="Z83" i="7"/>
  <c r="AC83" i="7" s="1"/>
  <c r="Z84" i="7"/>
  <c r="AC84" i="7" s="1"/>
  <c r="Z85" i="7"/>
  <c r="AC85" i="7" s="1"/>
  <c r="Z86" i="7"/>
  <c r="AC86" i="7" s="1"/>
  <c r="Z87" i="7"/>
  <c r="AC87" i="7" s="1"/>
  <c r="Z88" i="7"/>
  <c r="AC88" i="7" s="1"/>
  <c r="Z89" i="7"/>
  <c r="AC89" i="7" s="1"/>
  <c r="Z90" i="7"/>
  <c r="AC90" i="7" s="1"/>
  <c r="Z91" i="7"/>
  <c r="AC91" i="7" s="1"/>
  <c r="Z92" i="7"/>
  <c r="AC92" i="7" s="1"/>
  <c r="Z93" i="7"/>
  <c r="AC93" i="7" s="1"/>
  <c r="Z94" i="7"/>
  <c r="AC94" i="7" s="1"/>
  <c r="Z95" i="7"/>
  <c r="AC95" i="7" s="1"/>
  <c r="Z96" i="7"/>
  <c r="AC96" i="7" s="1"/>
  <c r="Z97" i="7"/>
  <c r="AC97" i="7" s="1"/>
  <c r="Z98" i="7"/>
  <c r="AC98" i="7" s="1"/>
  <c r="Z99" i="7"/>
  <c r="AC99" i="7" s="1"/>
  <c r="Z100" i="7"/>
  <c r="AC100" i="7" s="1"/>
  <c r="Z101" i="7"/>
  <c r="AC101" i="7" s="1"/>
  <c r="Z102" i="7"/>
  <c r="AC102" i="7" s="1"/>
  <c r="Z103" i="7"/>
  <c r="AC103" i="7" s="1"/>
  <c r="Z104" i="7"/>
  <c r="AC104" i="7" s="1"/>
  <c r="Z105" i="7"/>
  <c r="AC105" i="7" s="1"/>
  <c r="Z106" i="7"/>
  <c r="AC106" i="7" s="1"/>
  <c r="Z107" i="7"/>
  <c r="AC107" i="7" s="1"/>
  <c r="Z108" i="7"/>
  <c r="AC108" i="7" s="1"/>
  <c r="Z109" i="7"/>
  <c r="AC109" i="7" s="1"/>
  <c r="Z110" i="7"/>
  <c r="AC110" i="7" s="1"/>
  <c r="Z111" i="7"/>
  <c r="AC111" i="7" s="1"/>
  <c r="Z112" i="7"/>
  <c r="AC112" i="7" s="1"/>
  <c r="Z113" i="7"/>
  <c r="AC113" i="7" s="1"/>
  <c r="Z114" i="7"/>
  <c r="AC114" i="7" s="1"/>
  <c r="Z115" i="7"/>
  <c r="AC115" i="7" s="1"/>
  <c r="Z116" i="7"/>
  <c r="AC116" i="7" s="1"/>
  <c r="Z117" i="7"/>
  <c r="AC117" i="7" s="1"/>
  <c r="Z118" i="7"/>
  <c r="AC118" i="7" s="1"/>
  <c r="Z119" i="7"/>
  <c r="AC119" i="7" s="1"/>
  <c r="Z120" i="7"/>
  <c r="AC120" i="7" s="1"/>
  <c r="Z121" i="7"/>
  <c r="AC121" i="7" s="1"/>
  <c r="Z122" i="7"/>
  <c r="AC122" i="7" s="1"/>
  <c r="Z123" i="7"/>
  <c r="AC123" i="7" s="1"/>
  <c r="Z124" i="7"/>
  <c r="AC124" i="7" s="1"/>
  <c r="Z125" i="7"/>
  <c r="AC125" i="7" s="1"/>
  <c r="Z126" i="7"/>
  <c r="AC126" i="7" s="1"/>
  <c r="Z127" i="7"/>
  <c r="AC127" i="7" s="1"/>
  <c r="Z128" i="7"/>
  <c r="AC128" i="7" s="1"/>
  <c r="Z129" i="7"/>
  <c r="AC129" i="7" s="1"/>
  <c r="Z130" i="7"/>
  <c r="AC130" i="7" s="1"/>
  <c r="Z131" i="7"/>
  <c r="AC131" i="7" s="1"/>
  <c r="Z132" i="7"/>
  <c r="AC132" i="7" s="1"/>
  <c r="Z133" i="7"/>
  <c r="AC133" i="7" s="1"/>
  <c r="Z134" i="7"/>
  <c r="AC134" i="7" s="1"/>
  <c r="Z135" i="7"/>
  <c r="AC135" i="7" s="1"/>
  <c r="Z136" i="7"/>
  <c r="AC136" i="7" s="1"/>
  <c r="Z137" i="7"/>
  <c r="AC137" i="7" s="1"/>
  <c r="Z138" i="7"/>
  <c r="AC138" i="7" s="1"/>
  <c r="Z139" i="7"/>
  <c r="AC139" i="7" s="1"/>
  <c r="Z140" i="7"/>
  <c r="AC140" i="7" s="1"/>
  <c r="Z141" i="7"/>
  <c r="AC141" i="7" s="1"/>
  <c r="Z142" i="7"/>
  <c r="AC142" i="7" s="1"/>
  <c r="Z143" i="7"/>
  <c r="AC143" i="7" s="1"/>
  <c r="Z144" i="7"/>
  <c r="AC144" i="7" s="1"/>
  <c r="Z145" i="7"/>
  <c r="AC145" i="7" s="1"/>
  <c r="Z146" i="7"/>
  <c r="AC146" i="7" s="1"/>
  <c r="Z147" i="7"/>
  <c r="AC147" i="7" s="1"/>
  <c r="Z148" i="7"/>
  <c r="AC148" i="7" s="1"/>
  <c r="Z149" i="7"/>
  <c r="AC149" i="7" s="1"/>
  <c r="Z150" i="7"/>
  <c r="AC150" i="7" s="1"/>
  <c r="Z151" i="7"/>
  <c r="AC151" i="7" s="1"/>
  <c r="Z152" i="7"/>
  <c r="AC152" i="7" s="1"/>
  <c r="Z153" i="7"/>
  <c r="AC153" i="7" s="1"/>
  <c r="Z154" i="7"/>
  <c r="AC154" i="7" s="1"/>
  <c r="Z155" i="7"/>
  <c r="AC155" i="7" s="1"/>
  <c r="Z156" i="7"/>
  <c r="AC156" i="7" s="1"/>
  <c r="Z157" i="7"/>
  <c r="AC157" i="7" s="1"/>
  <c r="Z158" i="7"/>
  <c r="AC158" i="7" s="1"/>
  <c r="Z159" i="7"/>
  <c r="AC159" i="7" s="1"/>
  <c r="Z160" i="7"/>
  <c r="AC160" i="7" s="1"/>
  <c r="Z161" i="7"/>
  <c r="AC161" i="7" s="1"/>
  <c r="Z162" i="7"/>
  <c r="AC162" i="7" s="1"/>
  <c r="Z163" i="7"/>
  <c r="AC163" i="7" s="1"/>
  <c r="Z164" i="7"/>
  <c r="AC164" i="7" s="1"/>
  <c r="Z165" i="7"/>
  <c r="AC165" i="7" s="1"/>
  <c r="Z166" i="7"/>
  <c r="AC166" i="7" s="1"/>
  <c r="Z167" i="7"/>
  <c r="AC167" i="7" s="1"/>
  <c r="Z168" i="7"/>
  <c r="AC168" i="7" s="1"/>
  <c r="Z169" i="7"/>
  <c r="AC169" i="7" s="1"/>
  <c r="Z170" i="7"/>
  <c r="AC170" i="7" s="1"/>
  <c r="Z171" i="7"/>
  <c r="AC171" i="7" s="1"/>
  <c r="Z172" i="7"/>
  <c r="AC172" i="7" s="1"/>
  <c r="Z173" i="7"/>
  <c r="AC173" i="7" s="1"/>
  <c r="Z174" i="7"/>
  <c r="AC174" i="7" s="1"/>
  <c r="Z175" i="7"/>
  <c r="AC175" i="7" s="1"/>
  <c r="Z176" i="7"/>
  <c r="AC176" i="7" s="1"/>
  <c r="Z177" i="7"/>
  <c r="AC177" i="7" s="1"/>
  <c r="Z178" i="7"/>
  <c r="AC178" i="7" s="1"/>
  <c r="Z179" i="7"/>
  <c r="AC179" i="7" s="1"/>
  <c r="Z180" i="7"/>
  <c r="AC180" i="7" s="1"/>
  <c r="Z181" i="7"/>
  <c r="AC181" i="7" s="1"/>
  <c r="Z182" i="7"/>
  <c r="AC182" i="7" s="1"/>
  <c r="Z183" i="7"/>
  <c r="AC183" i="7" s="1"/>
  <c r="Z184" i="7"/>
  <c r="AC184" i="7" s="1"/>
  <c r="Z185" i="7"/>
  <c r="AC185" i="7" s="1"/>
  <c r="Z186" i="7"/>
  <c r="AC186" i="7" s="1"/>
  <c r="Z187" i="7"/>
  <c r="AC187" i="7" s="1"/>
  <c r="Z188" i="7"/>
  <c r="AC188" i="7" s="1"/>
  <c r="Z189" i="7"/>
  <c r="AC189" i="7" s="1"/>
  <c r="Z190" i="7"/>
  <c r="AC190" i="7" s="1"/>
  <c r="Z191" i="7"/>
  <c r="AC191" i="7" s="1"/>
  <c r="Z192" i="7"/>
  <c r="AC192" i="7" s="1"/>
  <c r="Z193" i="7"/>
  <c r="AC193" i="7" s="1"/>
  <c r="Z194" i="7"/>
  <c r="AC194" i="7" s="1"/>
  <c r="Z195" i="7"/>
  <c r="AC195" i="7" s="1"/>
  <c r="Z196" i="7"/>
  <c r="AC196" i="7" s="1"/>
  <c r="Z197" i="7"/>
  <c r="AC197" i="7" s="1"/>
  <c r="Z198" i="7"/>
  <c r="AC198" i="7" s="1"/>
  <c r="Z199" i="7"/>
  <c r="AC199" i="7" s="1"/>
  <c r="Z200" i="7"/>
  <c r="AC200" i="7" s="1"/>
  <c r="Z201" i="7"/>
  <c r="AC201" i="7" s="1"/>
  <c r="Z202" i="7"/>
  <c r="AC202" i="7" s="1"/>
  <c r="Z203" i="7"/>
  <c r="AC203" i="7" s="1"/>
  <c r="Z204" i="7"/>
  <c r="AC204" i="7" s="1"/>
  <c r="Z205" i="7"/>
  <c r="AC205" i="7" s="1"/>
  <c r="Z206" i="7"/>
  <c r="AC206" i="7" s="1"/>
  <c r="Z207" i="7"/>
  <c r="AC207" i="7" s="1"/>
  <c r="Z208" i="7"/>
  <c r="AC208" i="7" s="1"/>
  <c r="Z209" i="7"/>
  <c r="AC209" i="7" s="1"/>
  <c r="Z210" i="7"/>
  <c r="AC210" i="7" s="1"/>
  <c r="Z211" i="7"/>
  <c r="AC211" i="7" s="1"/>
  <c r="Z212" i="7"/>
  <c r="AC212" i="7" s="1"/>
  <c r="Z213" i="7"/>
  <c r="AC213" i="7" s="1"/>
  <c r="Z214" i="7"/>
  <c r="AC214" i="7" s="1"/>
  <c r="Z215" i="7"/>
  <c r="AC215" i="7" s="1"/>
  <c r="Z216" i="7"/>
  <c r="AC216" i="7" s="1"/>
  <c r="Z217" i="7"/>
  <c r="AC217" i="7" s="1"/>
  <c r="Z218" i="7"/>
  <c r="AC218" i="7" s="1"/>
  <c r="Z219" i="7"/>
  <c r="AC219" i="7" s="1"/>
  <c r="Z220" i="7"/>
  <c r="AC220" i="7" s="1"/>
  <c r="Z221" i="7"/>
  <c r="AC221" i="7" s="1"/>
  <c r="Z222" i="7"/>
  <c r="AC222" i="7" s="1"/>
  <c r="Z223" i="7"/>
  <c r="AC223" i="7" s="1"/>
  <c r="Z224" i="7"/>
  <c r="AC224" i="7" s="1"/>
  <c r="Z225" i="7"/>
  <c r="AC225" i="7" s="1"/>
  <c r="Z226" i="7"/>
  <c r="AC226" i="7" s="1"/>
  <c r="Z227" i="7"/>
  <c r="AC227" i="7" s="1"/>
  <c r="Z228" i="7"/>
  <c r="AC228" i="7" s="1"/>
  <c r="Z229" i="7"/>
  <c r="AC229" i="7" s="1"/>
  <c r="Z230" i="7"/>
  <c r="AC230" i="7" s="1"/>
  <c r="Z231" i="7"/>
  <c r="AC231" i="7" s="1"/>
  <c r="Z232" i="7"/>
  <c r="AC232" i="7" s="1"/>
  <c r="Z233" i="7"/>
  <c r="AC233" i="7" s="1"/>
  <c r="Z234" i="7"/>
  <c r="AC234" i="7" s="1"/>
  <c r="Z235" i="7"/>
  <c r="AC235" i="7" s="1"/>
  <c r="Z236" i="7"/>
  <c r="AC236" i="7" s="1"/>
  <c r="Z237" i="7"/>
  <c r="AC237" i="7" s="1"/>
  <c r="Z238" i="7"/>
  <c r="AC238" i="7" s="1"/>
  <c r="Z239" i="7"/>
  <c r="AC239" i="7" s="1"/>
  <c r="Z240" i="7"/>
  <c r="AC240" i="7" s="1"/>
  <c r="Z241" i="7"/>
  <c r="AC241" i="7" s="1"/>
  <c r="Z242" i="7"/>
  <c r="AC242" i="7" s="1"/>
  <c r="Z243" i="7"/>
  <c r="AC243" i="7" s="1"/>
  <c r="Z244" i="7"/>
  <c r="AC244" i="7" s="1"/>
  <c r="Z245" i="7"/>
  <c r="AC245" i="7" s="1"/>
  <c r="Z246" i="7"/>
  <c r="AC246" i="7" s="1"/>
  <c r="Z247" i="7"/>
  <c r="AC247" i="7" s="1"/>
  <c r="Z248" i="7"/>
  <c r="AC248" i="7" s="1"/>
  <c r="Z249" i="7"/>
  <c r="AC249" i="7" s="1"/>
  <c r="Z250" i="7"/>
  <c r="AC250" i="7" s="1"/>
  <c r="Z251" i="7"/>
  <c r="AC251" i="7" s="1"/>
  <c r="Z252" i="7"/>
  <c r="AC252" i="7" s="1"/>
  <c r="Z253" i="7"/>
  <c r="AC253" i="7" s="1"/>
  <c r="Z254" i="7"/>
  <c r="AC254" i="7" s="1"/>
  <c r="Z255" i="7"/>
  <c r="AC255" i="7" s="1"/>
  <c r="Z256" i="7"/>
  <c r="AC256" i="7" s="1"/>
  <c r="Z257" i="7"/>
  <c r="AC257" i="7" s="1"/>
  <c r="Z258" i="7"/>
  <c r="AC258" i="7" s="1"/>
  <c r="Z259" i="7"/>
  <c r="AC259" i="7" s="1"/>
  <c r="Z260" i="7"/>
  <c r="AC260" i="7" s="1"/>
  <c r="Z261" i="7"/>
  <c r="AC261" i="7" s="1"/>
  <c r="Z262" i="7"/>
  <c r="AC262" i="7" s="1"/>
  <c r="Z263" i="7"/>
  <c r="AC263" i="7" s="1"/>
  <c r="Z264" i="7"/>
  <c r="AC264" i="7" s="1"/>
  <c r="Z265" i="7"/>
  <c r="AC265" i="7" s="1"/>
  <c r="Z266" i="7"/>
  <c r="AC266" i="7" s="1"/>
  <c r="Z267" i="7"/>
  <c r="AC267" i="7" s="1"/>
  <c r="Z268" i="7"/>
  <c r="AC268" i="7" s="1"/>
  <c r="Z269" i="7"/>
  <c r="AC269" i="7" s="1"/>
  <c r="Z270" i="7"/>
  <c r="AC270" i="7" s="1"/>
  <c r="Z271" i="7"/>
  <c r="AC271" i="7" s="1"/>
  <c r="Z272" i="7"/>
  <c r="AC272" i="7" s="1"/>
  <c r="Z273" i="7"/>
  <c r="AC273" i="7" s="1"/>
  <c r="Z274" i="7"/>
  <c r="AC274" i="7" s="1"/>
  <c r="Z275" i="7"/>
  <c r="AC275" i="7" s="1"/>
  <c r="Z276" i="7"/>
  <c r="AC276" i="7" s="1"/>
  <c r="Z277" i="7"/>
  <c r="AC277" i="7" s="1"/>
  <c r="Z278" i="7"/>
  <c r="AC278" i="7" s="1"/>
  <c r="Z279" i="7"/>
  <c r="AC279" i="7" s="1"/>
  <c r="Z280" i="7"/>
  <c r="AC280" i="7" s="1"/>
  <c r="Z281" i="7"/>
  <c r="AC281" i="7" s="1"/>
  <c r="Z282" i="7"/>
  <c r="AC282" i="7" s="1"/>
  <c r="Z283" i="7"/>
  <c r="AC283" i="7" s="1"/>
  <c r="Z284" i="7"/>
  <c r="AC284" i="7" s="1"/>
  <c r="Z285" i="7"/>
  <c r="AC285" i="7" s="1"/>
  <c r="Z286" i="7"/>
  <c r="AC286" i="7" s="1"/>
  <c r="Z287" i="7"/>
  <c r="AC287" i="7" s="1"/>
  <c r="Z288" i="7"/>
  <c r="AC288" i="7" s="1"/>
  <c r="Z289" i="7"/>
  <c r="AC289" i="7" s="1"/>
  <c r="Z290" i="7"/>
  <c r="AC290" i="7" s="1"/>
  <c r="Z291" i="7"/>
  <c r="AC291" i="7" s="1"/>
  <c r="Z292" i="7"/>
  <c r="AC292" i="7" s="1"/>
  <c r="Z293" i="7"/>
  <c r="AC293" i="7" s="1"/>
  <c r="Z294" i="7"/>
  <c r="AC294" i="7" s="1"/>
  <c r="Z295" i="7"/>
  <c r="AC295" i="7" s="1"/>
  <c r="Z296" i="7"/>
  <c r="AC296" i="7" s="1"/>
  <c r="Z297" i="7"/>
  <c r="AC297" i="7" s="1"/>
  <c r="Z298" i="7"/>
  <c r="AC298" i="7" s="1"/>
  <c r="Z299" i="7"/>
  <c r="AC299" i="7" s="1"/>
  <c r="Z300" i="7"/>
  <c r="AC300" i="7" s="1"/>
  <c r="Z301" i="7"/>
  <c r="AC301" i="7" s="1"/>
  <c r="Z302" i="7"/>
  <c r="AC302" i="7" s="1"/>
  <c r="Z303" i="7"/>
  <c r="AC303" i="7" s="1"/>
  <c r="Z304" i="7"/>
  <c r="AC304" i="7" s="1"/>
  <c r="Z305" i="7"/>
  <c r="AC305" i="7" s="1"/>
  <c r="Z306" i="7"/>
  <c r="AC306" i="7" s="1"/>
  <c r="Z307" i="7"/>
  <c r="AC307" i="7" s="1"/>
  <c r="Z308" i="7"/>
  <c r="AC308" i="7" s="1"/>
  <c r="Z309" i="7"/>
  <c r="AC309" i="7" s="1"/>
  <c r="Z310" i="7"/>
  <c r="AC310" i="7" s="1"/>
  <c r="Z311" i="7"/>
  <c r="AC311" i="7" s="1"/>
  <c r="Z312" i="7"/>
  <c r="AC312" i="7" s="1"/>
  <c r="Z313" i="7"/>
  <c r="AC313" i="7" s="1"/>
  <c r="Z314" i="7"/>
  <c r="AC314" i="7" s="1"/>
  <c r="Z315" i="7"/>
  <c r="AC315" i="7" s="1"/>
  <c r="Z316" i="7"/>
  <c r="AC316" i="7" s="1"/>
  <c r="Z317" i="7"/>
  <c r="AC317" i="7" s="1"/>
  <c r="Z318" i="7"/>
  <c r="AC318" i="7" s="1"/>
  <c r="Z319" i="7"/>
  <c r="AC319" i="7" s="1"/>
  <c r="Z320" i="7"/>
  <c r="AC320" i="7" s="1"/>
  <c r="Z321" i="7"/>
  <c r="AC321" i="7" s="1"/>
  <c r="Z322" i="7"/>
  <c r="AC322" i="7" s="1"/>
  <c r="Z323" i="7"/>
  <c r="AC323" i="7" s="1"/>
  <c r="Z324" i="7"/>
  <c r="AC324" i="7" s="1"/>
  <c r="Z325" i="7"/>
  <c r="AC325" i="7" s="1"/>
  <c r="Z326" i="7"/>
  <c r="AC326" i="7" s="1"/>
  <c r="Z327" i="7"/>
  <c r="AC327" i="7" s="1"/>
  <c r="Z328" i="7"/>
  <c r="AC328" i="7" s="1"/>
  <c r="Z329" i="7"/>
  <c r="AC329" i="7" s="1"/>
  <c r="Z330" i="7"/>
  <c r="AC330" i="7" s="1"/>
  <c r="Z331" i="7"/>
  <c r="AC331" i="7" s="1"/>
  <c r="Z332" i="7"/>
  <c r="AC332" i="7" s="1"/>
  <c r="Z333" i="7"/>
  <c r="AC333" i="7" s="1"/>
  <c r="Z334" i="7"/>
  <c r="AC334" i="7" s="1"/>
  <c r="Z335" i="7"/>
  <c r="AC335" i="7" s="1"/>
  <c r="Z336" i="7"/>
  <c r="AC336" i="7" s="1"/>
  <c r="Z337" i="7"/>
  <c r="AC337" i="7" s="1"/>
  <c r="Z338" i="7"/>
  <c r="AC338" i="7" s="1"/>
  <c r="Z339" i="7"/>
  <c r="AC339" i="7" s="1"/>
  <c r="Z340" i="7"/>
  <c r="AC340" i="7" s="1"/>
  <c r="Z341" i="7"/>
  <c r="AC341" i="7" s="1"/>
  <c r="Z342" i="7"/>
  <c r="AC342" i="7" s="1"/>
  <c r="Z343" i="7"/>
  <c r="AC343" i="7" s="1"/>
  <c r="Z344" i="7"/>
  <c r="AC344" i="7" s="1"/>
  <c r="Z345" i="7"/>
  <c r="AC345" i="7" s="1"/>
  <c r="Z346" i="7"/>
  <c r="AC346" i="7" s="1"/>
  <c r="Z347" i="7"/>
  <c r="AC347" i="7" s="1"/>
  <c r="Z348" i="7"/>
  <c r="AC348" i="7" s="1"/>
  <c r="Z349" i="7"/>
  <c r="AC349" i="7" s="1"/>
  <c r="Z350" i="7"/>
  <c r="AC350" i="7" s="1"/>
  <c r="Z351" i="7"/>
  <c r="AC351" i="7" s="1"/>
  <c r="Z352" i="7"/>
  <c r="AC352" i="7" s="1"/>
  <c r="Z353" i="7"/>
  <c r="AC353" i="7" s="1"/>
  <c r="Z354" i="7"/>
  <c r="AC354" i="7" s="1"/>
  <c r="Z355" i="7"/>
  <c r="AC355" i="7" s="1"/>
  <c r="Z356" i="7"/>
  <c r="AC356" i="7" s="1"/>
  <c r="Z357" i="7"/>
  <c r="AC357" i="7" s="1"/>
  <c r="Z358" i="7"/>
  <c r="AC358" i="7" s="1"/>
  <c r="Z359" i="7"/>
  <c r="AC359" i="7" s="1"/>
  <c r="Z360" i="7"/>
  <c r="AC360" i="7" s="1"/>
  <c r="Z361" i="7"/>
  <c r="AC361" i="7" s="1"/>
  <c r="Z362" i="7"/>
  <c r="AC362" i="7" s="1"/>
  <c r="Z363" i="7"/>
  <c r="AC363" i="7" s="1"/>
  <c r="Z364" i="7"/>
  <c r="AC364" i="7" s="1"/>
  <c r="Z365" i="7"/>
  <c r="AC365" i="7" s="1"/>
  <c r="Z366" i="7"/>
  <c r="AC366" i="7" s="1"/>
  <c r="Z367" i="7"/>
  <c r="AC367" i="7" s="1"/>
  <c r="Z368" i="7"/>
  <c r="AC368" i="7" s="1"/>
  <c r="Z369" i="7"/>
  <c r="AC369" i="7" s="1"/>
  <c r="Z370" i="7"/>
  <c r="AC370" i="7" s="1"/>
  <c r="Z371" i="7"/>
  <c r="AC371" i="7" s="1"/>
  <c r="Z372" i="7"/>
  <c r="AC372" i="7" s="1"/>
  <c r="Z373" i="7"/>
  <c r="AC373" i="7" s="1"/>
  <c r="Z374" i="7"/>
  <c r="AC374" i="7" s="1"/>
  <c r="Z375" i="7"/>
  <c r="AC375" i="7" s="1"/>
  <c r="Z376" i="7"/>
  <c r="AC376" i="7" s="1"/>
  <c r="Z377" i="7"/>
  <c r="AC377" i="7" s="1"/>
  <c r="Z378" i="7"/>
  <c r="AC378" i="7" s="1"/>
  <c r="Z379" i="7"/>
  <c r="AC379" i="7" s="1"/>
  <c r="Z380" i="7"/>
  <c r="AC380" i="7" s="1"/>
  <c r="Z381" i="7"/>
  <c r="AC381" i="7" s="1"/>
  <c r="Z382" i="7"/>
  <c r="AC382" i="7" s="1"/>
  <c r="Z383" i="7"/>
  <c r="AC383" i="7" s="1"/>
  <c r="Z384" i="7"/>
  <c r="AC384" i="7" s="1"/>
  <c r="Z385" i="7"/>
  <c r="AC385" i="7" s="1"/>
  <c r="Z386" i="7"/>
  <c r="AC386" i="7" s="1"/>
  <c r="Z387" i="7"/>
  <c r="AC387" i="7" s="1"/>
  <c r="Z388" i="7"/>
  <c r="AC388" i="7" s="1"/>
  <c r="Z389" i="7"/>
  <c r="AC389" i="7" s="1"/>
  <c r="Z390" i="7"/>
  <c r="AC390" i="7" s="1"/>
  <c r="Z391" i="7"/>
  <c r="AC391" i="7" s="1"/>
  <c r="Z392" i="7"/>
  <c r="AC392" i="7" s="1"/>
  <c r="Z393" i="7"/>
  <c r="AC393" i="7" s="1"/>
  <c r="Z394" i="7"/>
  <c r="AC394" i="7" s="1"/>
  <c r="Z395" i="7"/>
  <c r="AC395" i="7" s="1"/>
  <c r="Z396" i="7"/>
  <c r="AC396" i="7" s="1"/>
  <c r="Z397" i="7"/>
  <c r="AC397" i="7" s="1"/>
  <c r="Z398" i="7"/>
  <c r="AC398" i="7" s="1"/>
  <c r="Z399" i="7"/>
  <c r="AC399" i="7" s="1"/>
  <c r="Z400" i="7"/>
  <c r="AC400" i="7" s="1"/>
  <c r="Z401" i="7"/>
  <c r="AC401" i="7" s="1"/>
  <c r="Z402" i="7"/>
  <c r="AC402" i="7" s="1"/>
  <c r="Z403" i="7"/>
  <c r="AC403" i="7" s="1"/>
  <c r="Z404" i="7"/>
  <c r="AC404" i="7" s="1"/>
  <c r="Z405" i="7"/>
  <c r="AC405" i="7" s="1"/>
  <c r="Z406" i="7"/>
  <c r="AC406" i="7" s="1"/>
  <c r="Z407" i="7"/>
  <c r="AC407" i="7" s="1"/>
  <c r="Z408" i="7"/>
  <c r="AC408" i="7" s="1"/>
  <c r="Z409" i="7"/>
  <c r="AC409" i="7" s="1"/>
  <c r="Z410" i="7"/>
  <c r="AC410" i="7" s="1"/>
  <c r="Z411" i="7"/>
  <c r="AC411" i="7" s="1"/>
  <c r="Z412" i="7"/>
  <c r="AC412" i="7" s="1"/>
  <c r="Z413" i="7"/>
  <c r="AC413" i="7" s="1"/>
  <c r="Z414" i="7"/>
  <c r="AC414" i="7" s="1"/>
  <c r="Z415" i="7"/>
  <c r="AC415" i="7" s="1"/>
  <c r="Z416" i="7"/>
  <c r="AC416" i="7" s="1"/>
  <c r="Z417" i="7"/>
  <c r="AC417" i="7" s="1"/>
  <c r="Z418" i="7"/>
  <c r="AC418" i="7" s="1"/>
  <c r="Z419" i="7"/>
  <c r="AC419" i="7" s="1"/>
  <c r="Z420" i="7"/>
  <c r="AC420" i="7" s="1"/>
  <c r="Z421" i="7"/>
  <c r="AC421" i="7" s="1"/>
  <c r="Z422" i="7"/>
  <c r="AC422" i="7" s="1"/>
  <c r="Z423" i="7"/>
  <c r="AC423" i="7" s="1"/>
  <c r="Z424" i="7"/>
  <c r="AC424" i="7" s="1"/>
  <c r="Z425" i="7"/>
  <c r="AC425" i="7" s="1"/>
  <c r="Z426" i="7"/>
  <c r="AC426" i="7" s="1"/>
  <c r="Z427" i="7"/>
  <c r="AC427" i="7" s="1"/>
  <c r="Z428" i="7"/>
  <c r="AC428" i="7" s="1"/>
  <c r="Z429" i="7"/>
  <c r="AC429" i="7" s="1"/>
  <c r="Z430" i="7"/>
  <c r="AC430" i="7" s="1"/>
  <c r="Z431" i="7"/>
  <c r="AC431" i="7" s="1"/>
  <c r="Z432" i="7"/>
  <c r="AC432" i="7" s="1"/>
  <c r="Z433" i="7"/>
  <c r="AC433" i="7" s="1"/>
  <c r="Z434" i="7"/>
  <c r="AC434" i="7" s="1"/>
  <c r="Z435" i="7"/>
  <c r="AC435" i="7" s="1"/>
  <c r="Z436" i="7"/>
  <c r="AC436" i="7" s="1"/>
  <c r="Z437" i="7"/>
  <c r="AC437" i="7" s="1"/>
  <c r="Z438" i="7"/>
  <c r="AC438" i="7" s="1"/>
  <c r="Z439" i="7"/>
  <c r="AC439" i="7" s="1"/>
  <c r="Z440" i="7"/>
  <c r="AC440" i="7" s="1"/>
  <c r="Z441" i="7"/>
  <c r="AC441" i="7" s="1"/>
  <c r="Z442" i="7"/>
  <c r="AC442" i="7" s="1"/>
  <c r="Z443" i="7"/>
  <c r="AC443" i="7" s="1"/>
  <c r="Z444" i="7"/>
  <c r="AC444" i="7" s="1"/>
  <c r="Z445" i="7"/>
  <c r="AC445" i="7" s="1"/>
  <c r="Z446" i="7"/>
  <c r="AC446" i="7" s="1"/>
  <c r="Z447" i="7"/>
  <c r="AC447" i="7" s="1"/>
  <c r="Z448" i="7"/>
  <c r="AC448" i="7" s="1"/>
  <c r="Z449" i="7"/>
  <c r="AC449" i="7" s="1"/>
  <c r="Z450" i="7"/>
  <c r="AC450" i="7" s="1"/>
  <c r="Z451" i="7"/>
  <c r="AC451" i="7" s="1"/>
  <c r="Z452" i="7"/>
  <c r="AC452" i="7" s="1"/>
  <c r="Z453" i="7"/>
  <c r="AC453" i="7" s="1"/>
  <c r="Z454" i="7"/>
  <c r="AC454" i="7" s="1"/>
  <c r="Z455" i="7"/>
  <c r="AC455" i="7" s="1"/>
  <c r="Z456" i="7"/>
  <c r="AC456" i="7" s="1"/>
  <c r="Z457" i="7"/>
  <c r="AC457" i="7" s="1"/>
  <c r="Z458" i="7"/>
  <c r="AC458" i="7" s="1"/>
  <c r="Z459" i="7"/>
  <c r="AC459" i="7" s="1"/>
  <c r="Z460" i="7"/>
  <c r="AC460" i="7" s="1"/>
  <c r="Z461" i="7"/>
  <c r="AC461" i="7" s="1"/>
  <c r="Z462" i="7"/>
  <c r="AC462" i="7" s="1"/>
  <c r="Z463" i="7"/>
  <c r="AC463" i="7" s="1"/>
  <c r="Z464" i="7"/>
  <c r="AC464" i="7" s="1"/>
  <c r="Z465" i="7"/>
  <c r="AC465" i="7" s="1"/>
  <c r="Z466" i="7"/>
  <c r="AC466" i="7" s="1"/>
  <c r="Z467" i="7"/>
  <c r="AC467" i="7" s="1"/>
  <c r="Z468" i="7"/>
  <c r="AC468" i="7" s="1"/>
  <c r="Z469" i="7"/>
  <c r="AC469" i="7" s="1"/>
  <c r="Z470" i="7"/>
  <c r="AC470" i="7" s="1"/>
  <c r="Z471" i="7"/>
  <c r="AC471" i="7" s="1"/>
  <c r="Z472" i="7"/>
  <c r="AC472" i="7" s="1"/>
  <c r="Z473" i="7"/>
  <c r="AC473" i="7" s="1"/>
  <c r="Z474" i="7"/>
  <c r="AC474" i="7" s="1"/>
  <c r="Z475" i="7"/>
  <c r="AC475" i="7" s="1"/>
  <c r="Z476" i="7"/>
  <c r="AC476" i="7" s="1"/>
  <c r="Z477" i="7"/>
  <c r="AC477" i="7" s="1"/>
  <c r="Z478" i="7"/>
  <c r="AC478" i="7" s="1"/>
  <c r="Z479" i="7"/>
  <c r="AC479" i="7" s="1"/>
  <c r="Z480" i="7"/>
  <c r="AC480" i="7" s="1"/>
  <c r="Z481" i="7"/>
  <c r="AC481" i="7" s="1"/>
  <c r="Z482" i="7"/>
  <c r="AC482" i="7" s="1"/>
  <c r="Z483" i="7"/>
  <c r="AC483" i="7" s="1"/>
  <c r="Z484" i="7"/>
  <c r="AC484" i="7" s="1"/>
  <c r="Z485" i="7"/>
  <c r="AC485" i="7" s="1"/>
  <c r="Z486" i="7"/>
  <c r="AC486" i="7" s="1"/>
  <c r="Z487" i="7"/>
  <c r="AC487" i="7" s="1"/>
  <c r="Z488" i="7"/>
  <c r="AC488" i="7" s="1"/>
  <c r="Z489" i="7"/>
  <c r="AC489" i="7" s="1"/>
  <c r="Z490" i="7"/>
  <c r="AC490" i="7" s="1"/>
  <c r="Z491" i="7"/>
  <c r="AC491" i="7" s="1"/>
  <c r="Z492" i="7"/>
  <c r="AC492" i="7" s="1"/>
  <c r="Z493" i="7"/>
  <c r="AC493" i="7" s="1"/>
  <c r="Z494" i="7"/>
  <c r="AC494" i="7" s="1"/>
  <c r="Z495" i="7"/>
  <c r="AC495" i="7" s="1"/>
  <c r="Z496" i="7"/>
  <c r="AC496" i="7" s="1"/>
  <c r="Z497" i="7"/>
  <c r="AC497" i="7" s="1"/>
  <c r="Z498" i="7"/>
  <c r="AC498" i="7" s="1"/>
  <c r="Z499" i="7"/>
  <c r="AC499" i="7" s="1"/>
  <c r="Z500" i="7"/>
  <c r="AC500" i="7" s="1"/>
  <c r="Z501" i="7"/>
  <c r="AC501" i="7" s="1"/>
  <c r="Z502" i="7"/>
  <c r="AC502" i="7" s="1"/>
  <c r="Z503" i="7"/>
  <c r="AC503" i="7" s="1"/>
  <c r="Z504" i="7"/>
  <c r="AC504" i="7" s="1"/>
  <c r="Z505" i="7"/>
  <c r="AC505" i="7" s="1"/>
  <c r="Z506" i="7"/>
  <c r="AC506" i="7" s="1"/>
  <c r="Z507" i="7"/>
  <c r="AC507" i="7" s="1"/>
  <c r="Z508" i="7"/>
  <c r="AC508" i="7" s="1"/>
  <c r="Z509" i="7"/>
  <c r="AC509" i="7" s="1"/>
  <c r="Z510" i="7"/>
  <c r="AC510" i="7" s="1"/>
  <c r="Z511" i="7"/>
  <c r="AC511" i="7" s="1"/>
  <c r="Z512" i="7"/>
  <c r="AC512" i="7" s="1"/>
  <c r="Z513" i="7"/>
  <c r="AC513" i="7" s="1"/>
  <c r="Z514" i="7"/>
  <c r="AC514" i="7" s="1"/>
  <c r="Z515" i="7"/>
  <c r="AC515" i="7" s="1"/>
  <c r="Z516" i="7"/>
  <c r="AC516" i="7" s="1"/>
  <c r="Z517" i="7"/>
  <c r="AC517" i="7" s="1"/>
  <c r="Z518" i="7"/>
  <c r="AC518" i="7" s="1"/>
  <c r="Z519" i="7"/>
  <c r="AC519" i="7" s="1"/>
  <c r="Z520" i="7"/>
  <c r="AC520" i="7" s="1"/>
  <c r="Z521" i="7"/>
  <c r="AC521" i="7" s="1"/>
  <c r="Z522" i="7"/>
  <c r="AC522" i="7" s="1"/>
  <c r="Z523" i="7"/>
  <c r="AC523" i="7" s="1"/>
  <c r="Z524" i="7"/>
  <c r="AC524" i="7" s="1"/>
  <c r="Z525" i="7"/>
  <c r="AC525" i="7" s="1"/>
  <c r="Z526" i="7"/>
  <c r="AC526" i="7" s="1"/>
  <c r="Z527" i="7"/>
  <c r="AC527" i="7" s="1"/>
  <c r="Z528" i="7"/>
  <c r="AC528" i="7" s="1"/>
  <c r="Z529" i="7"/>
  <c r="AC529" i="7" s="1"/>
  <c r="Z530" i="7"/>
  <c r="AC530" i="7" s="1"/>
  <c r="Z531" i="7"/>
  <c r="AC531" i="7" s="1"/>
  <c r="Z532" i="7"/>
  <c r="AC532" i="7" s="1"/>
  <c r="Z533" i="7"/>
  <c r="AC533" i="7" s="1"/>
  <c r="Z534" i="7"/>
  <c r="AC534" i="7" s="1"/>
  <c r="Z535" i="7"/>
  <c r="AC535" i="7" s="1"/>
  <c r="Z536" i="7"/>
  <c r="AC536" i="7" s="1"/>
  <c r="Z537" i="7"/>
  <c r="AC537" i="7" s="1"/>
  <c r="Z538" i="7"/>
  <c r="AC538" i="7" s="1"/>
  <c r="Z539" i="7"/>
  <c r="AC539" i="7" s="1"/>
  <c r="Z540" i="7"/>
  <c r="AC540" i="7" s="1"/>
  <c r="Z541" i="7"/>
  <c r="AC541" i="7" s="1"/>
  <c r="Z542" i="7"/>
  <c r="AC542" i="7" s="1"/>
  <c r="Z543" i="7"/>
  <c r="AC543" i="7" s="1"/>
  <c r="Z544" i="7"/>
  <c r="AC544" i="7" s="1"/>
  <c r="Z545" i="7"/>
  <c r="AC545" i="7" s="1"/>
  <c r="Z546" i="7"/>
  <c r="AC546" i="7" s="1"/>
  <c r="Z547" i="7"/>
  <c r="AC547" i="7" s="1"/>
  <c r="Z548" i="7"/>
  <c r="AC548" i="7" s="1"/>
  <c r="Z549" i="7"/>
  <c r="AC549" i="7" s="1"/>
  <c r="Z550" i="7"/>
  <c r="AC550" i="7" s="1"/>
  <c r="Z551" i="7"/>
  <c r="AC551" i="7" s="1"/>
  <c r="Z552" i="7"/>
  <c r="AC552" i="7" s="1"/>
  <c r="Z553" i="7"/>
  <c r="AC553" i="7" s="1"/>
  <c r="Z554" i="7"/>
  <c r="AC554" i="7" s="1"/>
  <c r="Z555" i="7"/>
  <c r="AC555" i="7" s="1"/>
  <c r="Z556" i="7"/>
  <c r="AC556" i="7" s="1"/>
  <c r="Z557" i="7"/>
  <c r="AC557" i="7" s="1"/>
  <c r="Z558" i="7"/>
  <c r="AC558" i="7" s="1"/>
  <c r="Z559" i="7"/>
  <c r="AC559" i="7" s="1"/>
  <c r="Z560" i="7"/>
  <c r="AC560" i="7" s="1"/>
  <c r="Z561" i="7"/>
  <c r="AC561" i="7" s="1"/>
  <c r="Z562" i="7"/>
  <c r="AC562" i="7" s="1"/>
  <c r="Z563" i="7"/>
  <c r="AC563" i="7" s="1"/>
  <c r="Z564" i="7"/>
  <c r="AC564" i="7" s="1"/>
  <c r="Z565" i="7"/>
  <c r="AC565" i="7" s="1"/>
  <c r="Z566" i="7"/>
  <c r="AC566" i="7" s="1"/>
  <c r="Z567" i="7"/>
  <c r="AC567" i="7" s="1"/>
  <c r="Z568" i="7"/>
  <c r="AC568" i="7" s="1"/>
  <c r="Z569" i="7"/>
  <c r="AC569" i="7" s="1"/>
  <c r="Z570" i="7"/>
  <c r="AC570" i="7" s="1"/>
  <c r="Z571" i="7"/>
  <c r="AC571" i="7" s="1"/>
  <c r="Z572" i="7"/>
  <c r="AC572" i="7" s="1"/>
  <c r="Z573" i="7"/>
  <c r="AC573" i="7" s="1"/>
  <c r="Z2" i="7"/>
  <c r="AC2" i="7" s="1"/>
  <c r="Y573" i="7"/>
  <c r="AD573" i="7" s="1"/>
  <c r="Y572" i="7"/>
  <c r="AD572" i="7" s="1"/>
  <c r="Y571" i="7"/>
  <c r="AD571" i="7" s="1"/>
  <c r="Y570" i="7"/>
  <c r="AD570" i="7" s="1"/>
  <c r="Y569" i="7"/>
  <c r="AD569" i="7" s="1"/>
  <c r="Y568" i="7"/>
  <c r="AD568" i="7" s="1"/>
  <c r="Y567" i="7"/>
  <c r="AD567" i="7" s="1"/>
  <c r="Y566" i="7"/>
  <c r="AD566" i="7" s="1"/>
  <c r="Y565" i="7"/>
  <c r="AD565" i="7" s="1"/>
  <c r="Y564" i="7"/>
  <c r="AD564" i="7" s="1"/>
  <c r="Y563" i="7"/>
  <c r="AD563" i="7" s="1"/>
  <c r="Y562" i="7"/>
  <c r="AD562" i="7" s="1"/>
  <c r="Y561" i="7"/>
  <c r="AD561" i="7" s="1"/>
  <c r="Y560" i="7"/>
  <c r="AD560" i="7" s="1"/>
  <c r="Y559" i="7"/>
  <c r="AD559" i="7" s="1"/>
  <c r="Y558" i="7"/>
  <c r="AD558" i="7" s="1"/>
  <c r="Y557" i="7"/>
  <c r="AD557" i="7" s="1"/>
  <c r="Y556" i="7"/>
  <c r="AD556" i="7" s="1"/>
  <c r="Y555" i="7"/>
  <c r="AD555" i="7" s="1"/>
  <c r="Y554" i="7"/>
  <c r="AD554" i="7" s="1"/>
  <c r="Y553" i="7"/>
  <c r="AD553" i="7" s="1"/>
  <c r="Y552" i="7"/>
  <c r="AD552" i="7" s="1"/>
  <c r="Y551" i="7"/>
  <c r="AD551" i="7" s="1"/>
  <c r="Y550" i="7"/>
  <c r="AD550" i="7" s="1"/>
  <c r="Y549" i="7"/>
  <c r="AD549" i="7" s="1"/>
  <c r="Y548" i="7"/>
  <c r="AD548" i="7" s="1"/>
  <c r="Y547" i="7"/>
  <c r="AD547" i="7" s="1"/>
  <c r="Y546" i="7"/>
  <c r="AD546" i="7" s="1"/>
  <c r="Y545" i="7"/>
  <c r="AD545" i="7" s="1"/>
  <c r="Y544" i="7"/>
  <c r="AD544" i="7" s="1"/>
  <c r="Y543" i="7"/>
  <c r="AD543" i="7" s="1"/>
  <c r="Y542" i="7"/>
  <c r="AD542" i="7" s="1"/>
  <c r="Y541" i="7"/>
  <c r="AD541" i="7" s="1"/>
  <c r="Y540" i="7"/>
  <c r="AD540" i="7" s="1"/>
  <c r="Y539" i="7"/>
  <c r="AD539" i="7" s="1"/>
  <c r="Y538" i="7"/>
  <c r="AD538" i="7" s="1"/>
  <c r="Y537" i="7"/>
  <c r="AD537" i="7" s="1"/>
  <c r="Y536" i="7"/>
  <c r="AD536" i="7" s="1"/>
  <c r="Y535" i="7"/>
  <c r="AD535" i="7" s="1"/>
  <c r="Y534" i="7"/>
  <c r="AD534" i="7" s="1"/>
  <c r="Y533" i="7"/>
  <c r="AD533" i="7" s="1"/>
  <c r="Y532" i="7"/>
  <c r="AD532" i="7" s="1"/>
  <c r="Y531" i="7"/>
  <c r="AD531" i="7" s="1"/>
  <c r="Y530" i="7"/>
  <c r="AD530" i="7" s="1"/>
  <c r="Y529" i="7"/>
  <c r="AD529" i="7" s="1"/>
  <c r="Y528" i="7"/>
  <c r="AD528" i="7" s="1"/>
  <c r="Y527" i="7"/>
  <c r="AD527" i="7" s="1"/>
  <c r="Y526" i="7"/>
  <c r="AD526" i="7" s="1"/>
  <c r="Y525" i="7"/>
  <c r="AD525" i="7" s="1"/>
  <c r="Y524" i="7"/>
  <c r="AD524" i="7" s="1"/>
  <c r="Y523" i="7"/>
  <c r="AD523" i="7" s="1"/>
  <c r="Y522" i="7"/>
  <c r="AD522" i="7" s="1"/>
  <c r="Y521" i="7"/>
  <c r="AD521" i="7" s="1"/>
  <c r="Y520" i="7"/>
  <c r="AD520" i="7" s="1"/>
  <c r="Y519" i="7"/>
  <c r="AD519" i="7" s="1"/>
  <c r="Y518" i="7"/>
  <c r="AD518" i="7" s="1"/>
  <c r="Y517" i="7"/>
  <c r="AD517" i="7" s="1"/>
  <c r="Y516" i="7"/>
  <c r="AD516" i="7" s="1"/>
  <c r="Y515" i="7"/>
  <c r="AD515" i="7" s="1"/>
  <c r="Y514" i="7"/>
  <c r="AD514" i="7" s="1"/>
  <c r="Y513" i="7"/>
  <c r="AD513" i="7" s="1"/>
  <c r="Y512" i="7"/>
  <c r="AD512" i="7" s="1"/>
  <c r="Y511" i="7"/>
  <c r="AD511" i="7" s="1"/>
  <c r="Y510" i="7"/>
  <c r="AD510" i="7" s="1"/>
  <c r="Y509" i="7"/>
  <c r="AD509" i="7" s="1"/>
  <c r="Y508" i="7"/>
  <c r="AD508" i="7" s="1"/>
  <c r="Y507" i="7"/>
  <c r="AD507" i="7" s="1"/>
  <c r="Y506" i="7"/>
  <c r="AD506" i="7" s="1"/>
  <c r="Y505" i="7"/>
  <c r="AD505" i="7" s="1"/>
  <c r="Y504" i="7"/>
  <c r="AD504" i="7" s="1"/>
  <c r="Y503" i="7"/>
  <c r="AD503" i="7" s="1"/>
  <c r="Y502" i="7"/>
  <c r="AD502" i="7" s="1"/>
  <c r="Y501" i="7"/>
  <c r="AD501" i="7" s="1"/>
  <c r="Y500" i="7"/>
  <c r="AD500" i="7" s="1"/>
  <c r="Y499" i="7"/>
  <c r="AD499" i="7" s="1"/>
  <c r="Y498" i="7"/>
  <c r="AD498" i="7" s="1"/>
  <c r="Y497" i="7"/>
  <c r="AD497" i="7" s="1"/>
  <c r="Y496" i="7"/>
  <c r="AD496" i="7" s="1"/>
  <c r="Y495" i="7"/>
  <c r="AD495" i="7" s="1"/>
  <c r="Y494" i="7"/>
  <c r="AD494" i="7" s="1"/>
  <c r="Y493" i="7"/>
  <c r="AD493" i="7" s="1"/>
  <c r="Y492" i="7"/>
  <c r="AD492" i="7" s="1"/>
  <c r="Y491" i="7"/>
  <c r="AD491" i="7" s="1"/>
  <c r="Y490" i="7"/>
  <c r="AD490" i="7" s="1"/>
  <c r="Y489" i="7"/>
  <c r="AD489" i="7" s="1"/>
  <c r="Y488" i="7"/>
  <c r="AD488" i="7" s="1"/>
  <c r="Y487" i="7"/>
  <c r="AD487" i="7" s="1"/>
  <c r="Y486" i="7"/>
  <c r="AD486" i="7" s="1"/>
  <c r="Y485" i="7"/>
  <c r="AD485" i="7" s="1"/>
  <c r="Y484" i="7"/>
  <c r="AD484" i="7" s="1"/>
  <c r="Y483" i="7"/>
  <c r="AD483" i="7" s="1"/>
  <c r="Y482" i="7"/>
  <c r="AD482" i="7" s="1"/>
  <c r="Y481" i="7"/>
  <c r="AD481" i="7" s="1"/>
  <c r="Y480" i="7"/>
  <c r="AD480" i="7" s="1"/>
  <c r="Y479" i="7"/>
  <c r="AD479" i="7" s="1"/>
  <c r="Y478" i="7"/>
  <c r="AD478" i="7" s="1"/>
  <c r="Y477" i="7"/>
  <c r="AD477" i="7" s="1"/>
  <c r="Y476" i="7"/>
  <c r="AD476" i="7" s="1"/>
  <c r="Y475" i="7"/>
  <c r="AD475" i="7" s="1"/>
  <c r="Y474" i="7"/>
  <c r="AD474" i="7" s="1"/>
  <c r="Y473" i="7"/>
  <c r="AD473" i="7" s="1"/>
  <c r="Y472" i="7"/>
  <c r="AD472" i="7" s="1"/>
  <c r="Y471" i="7"/>
  <c r="AD471" i="7" s="1"/>
  <c r="Y470" i="7"/>
  <c r="AD470" i="7" s="1"/>
  <c r="Y469" i="7"/>
  <c r="AD469" i="7" s="1"/>
  <c r="Y468" i="7"/>
  <c r="AD468" i="7" s="1"/>
  <c r="Y467" i="7"/>
  <c r="AD467" i="7" s="1"/>
  <c r="Y466" i="7"/>
  <c r="AD466" i="7" s="1"/>
  <c r="Y465" i="7"/>
  <c r="AD465" i="7" s="1"/>
  <c r="Y464" i="7"/>
  <c r="AD464" i="7" s="1"/>
  <c r="Y463" i="7"/>
  <c r="AD463" i="7" s="1"/>
  <c r="Y462" i="7"/>
  <c r="AD462" i="7" s="1"/>
  <c r="Y461" i="7"/>
  <c r="AD461" i="7" s="1"/>
  <c r="Y460" i="7"/>
  <c r="AD460" i="7" s="1"/>
  <c r="Y459" i="7"/>
  <c r="AD459" i="7" s="1"/>
  <c r="Y458" i="7"/>
  <c r="AD458" i="7" s="1"/>
  <c r="Y457" i="7"/>
  <c r="AD457" i="7" s="1"/>
  <c r="Y456" i="7"/>
  <c r="AD456" i="7" s="1"/>
  <c r="Y455" i="7"/>
  <c r="AD455" i="7" s="1"/>
  <c r="Y454" i="7"/>
  <c r="AD454" i="7" s="1"/>
  <c r="Y453" i="7"/>
  <c r="AD453" i="7" s="1"/>
  <c r="Y452" i="7"/>
  <c r="AD452" i="7" s="1"/>
  <c r="Y451" i="7"/>
  <c r="AD451" i="7" s="1"/>
  <c r="Y450" i="7"/>
  <c r="AD450" i="7" s="1"/>
  <c r="Y449" i="7"/>
  <c r="AD449" i="7" s="1"/>
  <c r="Y448" i="7"/>
  <c r="AD448" i="7" s="1"/>
  <c r="Y447" i="7"/>
  <c r="AD447" i="7" s="1"/>
  <c r="Y446" i="7"/>
  <c r="AD446" i="7" s="1"/>
  <c r="Y445" i="7"/>
  <c r="AD445" i="7" s="1"/>
  <c r="Y444" i="7"/>
  <c r="AD444" i="7" s="1"/>
  <c r="Y443" i="7"/>
  <c r="AD443" i="7" s="1"/>
  <c r="Y442" i="7"/>
  <c r="AD442" i="7" s="1"/>
  <c r="Y441" i="7"/>
  <c r="AD441" i="7" s="1"/>
  <c r="Y440" i="7"/>
  <c r="AD440" i="7" s="1"/>
  <c r="Y439" i="7"/>
  <c r="AD439" i="7" s="1"/>
  <c r="Y438" i="7"/>
  <c r="AD438" i="7" s="1"/>
  <c r="Y437" i="7"/>
  <c r="AD437" i="7" s="1"/>
  <c r="Y436" i="7"/>
  <c r="AD436" i="7" s="1"/>
  <c r="Y435" i="7"/>
  <c r="AD435" i="7" s="1"/>
  <c r="Y434" i="7"/>
  <c r="AD434" i="7" s="1"/>
  <c r="Y433" i="7"/>
  <c r="AD433" i="7" s="1"/>
  <c r="Y432" i="7"/>
  <c r="AD432" i="7" s="1"/>
  <c r="Y431" i="7"/>
  <c r="AD431" i="7" s="1"/>
  <c r="Y430" i="7"/>
  <c r="AD430" i="7" s="1"/>
  <c r="Y429" i="7"/>
  <c r="AD429" i="7" s="1"/>
  <c r="Y428" i="7"/>
  <c r="AD428" i="7" s="1"/>
  <c r="Y427" i="7"/>
  <c r="AD427" i="7" s="1"/>
  <c r="Y426" i="7"/>
  <c r="AD426" i="7" s="1"/>
  <c r="Y425" i="7"/>
  <c r="AD425" i="7" s="1"/>
  <c r="Y424" i="7"/>
  <c r="AD424" i="7" s="1"/>
  <c r="Y423" i="7"/>
  <c r="AD423" i="7" s="1"/>
  <c r="Y422" i="7"/>
  <c r="AD422" i="7" s="1"/>
  <c r="Y421" i="7"/>
  <c r="AD421" i="7" s="1"/>
  <c r="Y420" i="7"/>
  <c r="AD420" i="7" s="1"/>
  <c r="Y419" i="7"/>
  <c r="AD419" i="7" s="1"/>
  <c r="Y418" i="7"/>
  <c r="AD418" i="7" s="1"/>
  <c r="Y417" i="7"/>
  <c r="AD417" i="7" s="1"/>
  <c r="Y416" i="7"/>
  <c r="AD416" i="7" s="1"/>
  <c r="Y415" i="7"/>
  <c r="AD415" i="7" s="1"/>
  <c r="Y414" i="7"/>
  <c r="AD414" i="7" s="1"/>
  <c r="Y413" i="7"/>
  <c r="AD413" i="7" s="1"/>
  <c r="Y412" i="7"/>
  <c r="AD412" i="7" s="1"/>
  <c r="Y411" i="7"/>
  <c r="AD411" i="7" s="1"/>
  <c r="Y410" i="7"/>
  <c r="AD410" i="7" s="1"/>
  <c r="Y409" i="7"/>
  <c r="AD409" i="7" s="1"/>
  <c r="Y408" i="7"/>
  <c r="AD408" i="7" s="1"/>
  <c r="Y407" i="7"/>
  <c r="AD407" i="7" s="1"/>
  <c r="Y406" i="7"/>
  <c r="AD406" i="7" s="1"/>
  <c r="Y405" i="7"/>
  <c r="AD405" i="7" s="1"/>
  <c r="Y404" i="7"/>
  <c r="AD404" i="7" s="1"/>
  <c r="Y403" i="7"/>
  <c r="AD403" i="7" s="1"/>
  <c r="Y402" i="7"/>
  <c r="AD402" i="7" s="1"/>
  <c r="Y401" i="7"/>
  <c r="AD401" i="7" s="1"/>
  <c r="Y400" i="7"/>
  <c r="AD400" i="7" s="1"/>
  <c r="Y399" i="7"/>
  <c r="AD399" i="7" s="1"/>
  <c r="Y398" i="7"/>
  <c r="AD398" i="7" s="1"/>
  <c r="Y397" i="7"/>
  <c r="AD397" i="7" s="1"/>
  <c r="Y396" i="7"/>
  <c r="AD396" i="7" s="1"/>
  <c r="Y395" i="7"/>
  <c r="AD395" i="7" s="1"/>
  <c r="Y394" i="7"/>
  <c r="AD394" i="7" s="1"/>
  <c r="Y393" i="7"/>
  <c r="AD393" i="7" s="1"/>
  <c r="Y392" i="7"/>
  <c r="AD392" i="7" s="1"/>
  <c r="Y391" i="7"/>
  <c r="AD391" i="7" s="1"/>
  <c r="Y390" i="7"/>
  <c r="AD390" i="7" s="1"/>
  <c r="Y389" i="7"/>
  <c r="AD389" i="7" s="1"/>
  <c r="Y388" i="7"/>
  <c r="AD388" i="7" s="1"/>
  <c r="Y387" i="7"/>
  <c r="AD387" i="7" s="1"/>
  <c r="Y386" i="7"/>
  <c r="AD386" i="7" s="1"/>
  <c r="Y385" i="7"/>
  <c r="AD385" i="7" s="1"/>
  <c r="Y384" i="7"/>
  <c r="AD384" i="7" s="1"/>
  <c r="Y383" i="7"/>
  <c r="AD383" i="7" s="1"/>
  <c r="Y382" i="7"/>
  <c r="AD382" i="7" s="1"/>
  <c r="Y381" i="7"/>
  <c r="AD381" i="7" s="1"/>
  <c r="Y380" i="7"/>
  <c r="AD380" i="7" s="1"/>
  <c r="Y379" i="7"/>
  <c r="AD379" i="7" s="1"/>
  <c r="Y378" i="7"/>
  <c r="AD378" i="7" s="1"/>
  <c r="Y377" i="7"/>
  <c r="AD377" i="7" s="1"/>
  <c r="Y376" i="7"/>
  <c r="AD376" i="7" s="1"/>
  <c r="Y375" i="7"/>
  <c r="AD375" i="7" s="1"/>
  <c r="Y374" i="7"/>
  <c r="AD374" i="7" s="1"/>
  <c r="Y373" i="7"/>
  <c r="AD373" i="7" s="1"/>
  <c r="Y372" i="7"/>
  <c r="AD372" i="7" s="1"/>
  <c r="Y371" i="7"/>
  <c r="AD371" i="7" s="1"/>
  <c r="Y370" i="7"/>
  <c r="AD370" i="7" s="1"/>
  <c r="Y369" i="7"/>
  <c r="AD369" i="7" s="1"/>
  <c r="Y368" i="7"/>
  <c r="AD368" i="7" s="1"/>
  <c r="Y367" i="7"/>
  <c r="AD367" i="7" s="1"/>
  <c r="Y366" i="7"/>
  <c r="AD366" i="7" s="1"/>
  <c r="Y365" i="7"/>
  <c r="AD365" i="7" s="1"/>
  <c r="Y364" i="7"/>
  <c r="AD364" i="7" s="1"/>
  <c r="Y363" i="7"/>
  <c r="AD363" i="7" s="1"/>
  <c r="Y362" i="7"/>
  <c r="AD362" i="7" s="1"/>
  <c r="Y361" i="7"/>
  <c r="AD361" i="7" s="1"/>
  <c r="Y360" i="7"/>
  <c r="AD360" i="7" s="1"/>
  <c r="Y359" i="7"/>
  <c r="AD359" i="7" s="1"/>
  <c r="Y358" i="7"/>
  <c r="AD358" i="7" s="1"/>
  <c r="Y357" i="7"/>
  <c r="AD357" i="7" s="1"/>
  <c r="Y356" i="7"/>
  <c r="AD356" i="7" s="1"/>
  <c r="Y355" i="7"/>
  <c r="AD355" i="7" s="1"/>
  <c r="Y354" i="7"/>
  <c r="AD354" i="7" s="1"/>
  <c r="Y353" i="7"/>
  <c r="AD353" i="7" s="1"/>
  <c r="Y352" i="7"/>
  <c r="AD352" i="7" s="1"/>
  <c r="Y351" i="7"/>
  <c r="AD351" i="7" s="1"/>
  <c r="Y350" i="7"/>
  <c r="AD350" i="7" s="1"/>
  <c r="Y349" i="7"/>
  <c r="AD349" i="7" s="1"/>
  <c r="Y348" i="7"/>
  <c r="AD348" i="7" s="1"/>
  <c r="Y347" i="7"/>
  <c r="AD347" i="7" s="1"/>
  <c r="Y346" i="7"/>
  <c r="AD346" i="7" s="1"/>
  <c r="Y345" i="7"/>
  <c r="AD345" i="7" s="1"/>
  <c r="Y344" i="7"/>
  <c r="AD344" i="7" s="1"/>
  <c r="Y343" i="7"/>
  <c r="AD343" i="7" s="1"/>
  <c r="Y342" i="7"/>
  <c r="AD342" i="7" s="1"/>
  <c r="Y341" i="7"/>
  <c r="AD341" i="7" s="1"/>
  <c r="Y340" i="7"/>
  <c r="AD340" i="7" s="1"/>
  <c r="Y339" i="7"/>
  <c r="AD339" i="7" s="1"/>
  <c r="Y338" i="7"/>
  <c r="AD338" i="7" s="1"/>
  <c r="Y337" i="7"/>
  <c r="AD337" i="7" s="1"/>
  <c r="Y336" i="7"/>
  <c r="AD336" i="7" s="1"/>
  <c r="Y335" i="7"/>
  <c r="AD335" i="7" s="1"/>
  <c r="Y334" i="7"/>
  <c r="AD334" i="7" s="1"/>
  <c r="Y333" i="7"/>
  <c r="AD333" i="7" s="1"/>
  <c r="Y332" i="7"/>
  <c r="AD332" i="7" s="1"/>
  <c r="Y331" i="7"/>
  <c r="AD331" i="7" s="1"/>
  <c r="Y330" i="7"/>
  <c r="AD330" i="7" s="1"/>
  <c r="Y329" i="7"/>
  <c r="AD329" i="7" s="1"/>
  <c r="Y328" i="7"/>
  <c r="AD328" i="7" s="1"/>
  <c r="Y327" i="7"/>
  <c r="AD327" i="7" s="1"/>
  <c r="Y326" i="7"/>
  <c r="AD326" i="7" s="1"/>
  <c r="Y325" i="7"/>
  <c r="AD325" i="7" s="1"/>
  <c r="Y324" i="7"/>
  <c r="AD324" i="7" s="1"/>
  <c r="Y323" i="7"/>
  <c r="AD323" i="7" s="1"/>
  <c r="Y322" i="7"/>
  <c r="AD322" i="7" s="1"/>
  <c r="Y321" i="7"/>
  <c r="AD321" i="7" s="1"/>
  <c r="Y320" i="7"/>
  <c r="AD320" i="7" s="1"/>
  <c r="Y319" i="7"/>
  <c r="AD319" i="7" s="1"/>
  <c r="Y318" i="7"/>
  <c r="AD318" i="7" s="1"/>
  <c r="Y317" i="7"/>
  <c r="AD317" i="7" s="1"/>
  <c r="Y316" i="7"/>
  <c r="AD316" i="7" s="1"/>
  <c r="Y315" i="7"/>
  <c r="AD315" i="7" s="1"/>
  <c r="Y314" i="7"/>
  <c r="AD314" i="7" s="1"/>
  <c r="Y313" i="7"/>
  <c r="AD313" i="7" s="1"/>
  <c r="Y312" i="7"/>
  <c r="AD312" i="7" s="1"/>
  <c r="Y311" i="7"/>
  <c r="AD311" i="7" s="1"/>
  <c r="Y310" i="7"/>
  <c r="AD310" i="7" s="1"/>
  <c r="Y309" i="7"/>
  <c r="AD309" i="7" s="1"/>
  <c r="Y308" i="7"/>
  <c r="AD308" i="7" s="1"/>
  <c r="Y307" i="7"/>
  <c r="AD307" i="7" s="1"/>
  <c r="Y306" i="7"/>
  <c r="AD306" i="7" s="1"/>
  <c r="Y305" i="7"/>
  <c r="AD305" i="7" s="1"/>
  <c r="Y304" i="7"/>
  <c r="AD304" i="7" s="1"/>
  <c r="Y303" i="7"/>
  <c r="AD303" i="7" s="1"/>
  <c r="Y302" i="7"/>
  <c r="AD302" i="7" s="1"/>
  <c r="Y301" i="7"/>
  <c r="AD301" i="7" s="1"/>
  <c r="Y300" i="7"/>
  <c r="AD300" i="7" s="1"/>
  <c r="Y299" i="7"/>
  <c r="AD299" i="7" s="1"/>
  <c r="Y298" i="7"/>
  <c r="AD298" i="7" s="1"/>
  <c r="Y297" i="7"/>
  <c r="AD297" i="7" s="1"/>
  <c r="Y296" i="7"/>
  <c r="AD296" i="7" s="1"/>
  <c r="Y295" i="7"/>
  <c r="AD295" i="7" s="1"/>
  <c r="Y294" i="7"/>
  <c r="AD294" i="7" s="1"/>
  <c r="Y293" i="7"/>
  <c r="AD293" i="7" s="1"/>
  <c r="Y292" i="7"/>
  <c r="AD292" i="7" s="1"/>
  <c r="Y291" i="7"/>
  <c r="AD291" i="7" s="1"/>
  <c r="Y290" i="7"/>
  <c r="AD290" i="7" s="1"/>
  <c r="Y289" i="7"/>
  <c r="AD289" i="7" s="1"/>
  <c r="Y288" i="7"/>
  <c r="AD288" i="7" s="1"/>
  <c r="Y287" i="7"/>
  <c r="AD287" i="7" s="1"/>
  <c r="Y286" i="7"/>
  <c r="AD286" i="7" s="1"/>
  <c r="Y285" i="7"/>
  <c r="AD285" i="7" s="1"/>
  <c r="Y284" i="7"/>
  <c r="AD284" i="7" s="1"/>
  <c r="Y283" i="7"/>
  <c r="AD283" i="7" s="1"/>
  <c r="Y282" i="7"/>
  <c r="AD282" i="7" s="1"/>
  <c r="Y281" i="7"/>
  <c r="AD281" i="7" s="1"/>
  <c r="Y280" i="7"/>
  <c r="AD280" i="7" s="1"/>
  <c r="Y279" i="7"/>
  <c r="AD279" i="7" s="1"/>
  <c r="Y278" i="7"/>
  <c r="AD278" i="7" s="1"/>
  <c r="Y277" i="7"/>
  <c r="AD277" i="7" s="1"/>
  <c r="Y276" i="7"/>
  <c r="AD276" i="7" s="1"/>
  <c r="Y275" i="7"/>
  <c r="AD275" i="7" s="1"/>
  <c r="Y274" i="7"/>
  <c r="AD274" i="7" s="1"/>
  <c r="Y273" i="7"/>
  <c r="AD273" i="7" s="1"/>
  <c r="Y272" i="7"/>
  <c r="AD272" i="7" s="1"/>
  <c r="Y271" i="7"/>
  <c r="AD271" i="7" s="1"/>
  <c r="Y270" i="7"/>
  <c r="AD270" i="7" s="1"/>
  <c r="Y269" i="7"/>
  <c r="AD269" i="7" s="1"/>
  <c r="Y268" i="7"/>
  <c r="AD268" i="7" s="1"/>
  <c r="Y267" i="7"/>
  <c r="AD267" i="7" s="1"/>
  <c r="Y266" i="7"/>
  <c r="AD266" i="7" s="1"/>
  <c r="Y265" i="7"/>
  <c r="AD265" i="7" s="1"/>
  <c r="Y264" i="7"/>
  <c r="AD264" i="7" s="1"/>
  <c r="Y263" i="7"/>
  <c r="AD263" i="7" s="1"/>
  <c r="Y262" i="7"/>
  <c r="AD262" i="7" s="1"/>
  <c r="Y261" i="7"/>
  <c r="AD261" i="7" s="1"/>
  <c r="Y260" i="7"/>
  <c r="AD260" i="7" s="1"/>
  <c r="Y259" i="7"/>
  <c r="AD259" i="7" s="1"/>
  <c r="Y258" i="7"/>
  <c r="AD258" i="7" s="1"/>
  <c r="Y257" i="7"/>
  <c r="AD257" i="7" s="1"/>
  <c r="Y256" i="7"/>
  <c r="AD256" i="7" s="1"/>
  <c r="Y255" i="7"/>
  <c r="AD255" i="7" s="1"/>
  <c r="Y254" i="7"/>
  <c r="AD254" i="7" s="1"/>
  <c r="Y253" i="7"/>
  <c r="AD253" i="7" s="1"/>
  <c r="Y252" i="7"/>
  <c r="AD252" i="7" s="1"/>
  <c r="Y251" i="7"/>
  <c r="AD251" i="7" s="1"/>
  <c r="Y250" i="7"/>
  <c r="AD250" i="7" s="1"/>
  <c r="Y249" i="7"/>
  <c r="AD249" i="7" s="1"/>
  <c r="Y248" i="7"/>
  <c r="AD248" i="7" s="1"/>
  <c r="Y247" i="7"/>
  <c r="AD247" i="7" s="1"/>
  <c r="Y246" i="7"/>
  <c r="AD246" i="7" s="1"/>
  <c r="Y245" i="7"/>
  <c r="AD245" i="7" s="1"/>
  <c r="Y244" i="7"/>
  <c r="AD244" i="7" s="1"/>
  <c r="Y243" i="7"/>
  <c r="AD243" i="7" s="1"/>
  <c r="Y242" i="7"/>
  <c r="AD242" i="7" s="1"/>
  <c r="Y241" i="7"/>
  <c r="AD241" i="7" s="1"/>
  <c r="Y240" i="7"/>
  <c r="AD240" i="7" s="1"/>
  <c r="Y239" i="7"/>
  <c r="AD239" i="7" s="1"/>
  <c r="Y238" i="7"/>
  <c r="AD238" i="7" s="1"/>
  <c r="Y237" i="7"/>
  <c r="AD237" i="7" s="1"/>
  <c r="Y236" i="7"/>
  <c r="AD236" i="7" s="1"/>
  <c r="Y235" i="7"/>
  <c r="AD235" i="7" s="1"/>
  <c r="Y234" i="7"/>
  <c r="AD234" i="7" s="1"/>
  <c r="Y233" i="7"/>
  <c r="AD233" i="7" s="1"/>
  <c r="Y232" i="7"/>
  <c r="AD232" i="7" s="1"/>
  <c r="Y231" i="7"/>
  <c r="AD231" i="7" s="1"/>
  <c r="Y230" i="7"/>
  <c r="AD230" i="7" s="1"/>
  <c r="Y229" i="7"/>
  <c r="AD229" i="7" s="1"/>
  <c r="Y228" i="7"/>
  <c r="AD228" i="7" s="1"/>
  <c r="Y227" i="7"/>
  <c r="AD227" i="7" s="1"/>
  <c r="Y226" i="7"/>
  <c r="AD226" i="7" s="1"/>
  <c r="Y225" i="7"/>
  <c r="AD225" i="7" s="1"/>
  <c r="Y224" i="7"/>
  <c r="AD224" i="7" s="1"/>
  <c r="Y223" i="7"/>
  <c r="AD223" i="7" s="1"/>
  <c r="Y222" i="7"/>
  <c r="AD222" i="7" s="1"/>
  <c r="Y221" i="7"/>
  <c r="AD221" i="7" s="1"/>
  <c r="Y220" i="7"/>
  <c r="AD220" i="7" s="1"/>
  <c r="Y219" i="7"/>
  <c r="AD219" i="7" s="1"/>
  <c r="Y218" i="7"/>
  <c r="AD218" i="7" s="1"/>
  <c r="Y217" i="7"/>
  <c r="AD217" i="7" s="1"/>
  <c r="Y216" i="7"/>
  <c r="AD216" i="7" s="1"/>
  <c r="Y215" i="7"/>
  <c r="AD215" i="7" s="1"/>
  <c r="Y214" i="7"/>
  <c r="AD214" i="7" s="1"/>
  <c r="Y213" i="7"/>
  <c r="AD213" i="7" s="1"/>
  <c r="Y212" i="7"/>
  <c r="AD212" i="7" s="1"/>
  <c r="Y211" i="7"/>
  <c r="AD211" i="7" s="1"/>
  <c r="Y210" i="7"/>
  <c r="AD210" i="7" s="1"/>
  <c r="Y209" i="7"/>
  <c r="AD209" i="7" s="1"/>
  <c r="Y208" i="7"/>
  <c r="AD208" i="7" s="1"/>
  <c r="Y207" i="7"/>
  <c r="AD207" i="7" s="1"/>
  <c r="Y206" i="7"/>
  <c r="AD206" i="7" s="1"/>
  <c r="Y205" i="7"/>
  <c r="AD205" i="7" s="1"/>
  <c r="Y204" i="7"/>
  <c r="AD204" i="7" s="1"/>
  <c r="Y203" i="7"/>
  <c r="AD203" i="7" s="1"/>
  <c r="Y202" i="7"/>
  <c r="AD202" i="7" s="1"/>
  <c r="Y201" i="7"/>
  <c r="AD201" i="7" s="1"/>
  <c r="Y200" i="7"/>
  <c r="AD200" i="7" s="1"/>
  <c r="Y199" i="7"/>
  <c r="AD199" i="7" s="1"/>
  <c r="Y198" i="7"/>
  <c r="AD198" i="7" s="1"/>
  <c r="Y197" i="7"/>
  <c r="AD197" i="7" s="1"/>
  <c r="Y196" i="7"/>
  <c r="AD196" i="7" s="1"/>
  <c r="Y195" i="7"/>
  <c r="AD195" i="7" s="1"/>
  <c r="Y194" i="7"/>
  <c r="AD194" i="7" s="1"/>
  <c r="Y193" i="7"/>
  <c r="AD193" i="7" s="1"/>
  <c r="Y192" i="7"/>
  <c r="AD192" i="7" s="1"/>
  <c r="Y191" i="7"/>
  <c r="AD191" i="7" s="1"/>
  <c r="Y190" i="7"/>
  <c r="AD190" i="7" s="1"/>
  <c r="Y189" i="7"/>
  <c r="AD189" i="7" s="1"/>
  <c r="Y188" i="7"/>
  <c r="AD188" i="7" s="1"/>
  <c r="Y187" i="7"/>
  <c r="AD187" i="7" s="1"/>
  <c r="Y186" i="7"/>
  <c r="AD186" i="7" s="1"/>
  <c r="Y185" i="7"/>
  <c r="AD185" i="7" s="1"/>
  <c r="Y184" i="7"/>
  <c r="AD184" i="7" s="1"/>
  <c r="Y183" i="7"/>
  <c r="AD183" i="7" s="1"/>
  <c r="Y182" i="7"/>
  <c r="AD182" i="7" s="1"/>
  <c r="Y181" i="7"/>
  <c r="AD181" i="7" s="1"/>
  <c r="Y180" i="7"/>
  <c r="AD180" i="7" s="1"/>
  <c r="Y179" i="7"/>
  <c r="AD179" i="7" s="1"/>
  <c r="Y178" i="7"/>
  <c r="AD178" i="7" s="1"/>
  <c r="Y177" i="7"/>
  <c r="AD177" i="7" s="1"/>
  <c r="Y176" i="7"/>
  <c r="AD176" i="7" s="1"/>
  <c r="Y175" i="7"/>
  <c r="AD175" i="7" s="1"/>
  <c r="Y174" i="7"/>
  <c r="AD174" i="7" s="1"/>
  <c r="Y173" i="7"/>
  <c r="AD173" i="7" s="1"/>
  <c r="Y172" i="7"/>
  <c r="AD172" i="7" s="1"/>
  <c r="Y171" i="7"/>
  <c r="AD171" i="7" s="1"/>
  <c r="Y170" i="7"/>
  <c r="AD170" i="7" s="1"/>
  <c r="Y169" i="7"/>
  <c r="AD169" i="7" s="1"/>
  <c r="Y168" i="7"/>
  <c r="AD168" i="7" s="1"/>
  <c r="Y167" i="7"/>
  <c r="AD167" i="7" s="1"/>
  <c r="Y166" i="7"/>
  <c r="AD166" i="7" s="1"/>
  <c r="Y165" i="7"/>
  <c r="AD165" i="7" s="1"/>
  <c r="Y164" i="7"/>
  <c r="AD164" i="7" s="1"/>
  <c r="Y163" i="7"/>
  <c r="AD163" i="7" s="1"/>
  <c r="Y162" i="7"/>
  <c r="AD162" i="7" s="1"/>
  <c r="Y161" i="7"/>
  <c r="AD161" i="7" s="1"/>
  <c r="Y160" i="7"/>
  <c r="AD160" i="7" s="1"/>
  <c r="Y159" i="7"/>
  <c r="AD159" i="7" s="1"/>
  <c r="Y158" i="7"/>
  <c r="AD158" i="7" s="1"/>
  <c r="Y157" i="7"/>
  <c r="AD157" i="7" s="1"/>
  <c r="Y156" i="7"/>
  <c r="AD156" i="7" s="1"/>
  <c r="Y155" i="7"/>
  <c r="AD155" i="7" s="1"/>
  <c r="Y154" i="7"/>
  <c r="AD154" i="7" s="1"/>
  <c r="Y153" i="7"/>
  <c r="AD153" i="7" s="1"/>
  <c r="Y152" i="7"/>
  <c r="AD152" i="7" s="1"/>
  <c r="Y151" i="7"/>
  <c r="AD151" i="7" s="1"/>
  <c r="Y150" i="7"/>
  <c r="AD150" i="7" s="1"/>
  <c r="Y149" i="7"/>
  <c r="AD149" i="7" s="1"/>
  <c r="Y148" i="7"/>
  <c r="AD148" i="7" s="1"/>
  <c r="Y147" i="7"/>
  <c r="AD147" i="7" s="1"/>
  <c r="Y146" i="7"/>
  <c r="AD146" i="7" s="1"/>
  <c r="Y145" i="7"/>
  <c r="AD145" i="7" s="1"/>
  <c r="Y144" i="7"/>
  <c r="AD144" i="7" s="1"/>
  <c r="Y143" i="7"/>
  <c r="AD143" i="7" s="1"/>
  <c r="Y142" i="7"/>
  <c r="AD142" i="7" s="1"/>
  <c r="Y141" i="7"/>
  <c r="AD141" i="7" s="1"/>
  <c r="Y140" i="7"/>
  <c r="AD140" i="7" s="1"/>
  <c r="Y139" i="7"/>
  <c r="AD139" i="7" s="1"/>
  <c r="Y138" i="7"/>
  <c r="AD138" i="7" s="1"/>
  <c r="Y137" i="7"/>
  <c r="AD137" i="7" s="1"/>
  <c r="Y136" i="7"/>
  <c r="AD136" i="7" s="1"/>
  <c r="Y135" i="7"/>
  <c r="AD135" i="7" s="1"/>
  <c r="Y134" i="7"/>
  <c r="AD134" i="7" s="1"/>
  <c r="Y133" i="7"/>
  <c r="AD133" i="7" s="1"/>
  <c r="Y132" i="7"/>
  <c r="AD132" i="7" s="1"/>
  <c r="Y131" i="7"/>
  <c r="AD131" i="7" s="1"/>
  <c r="Y130" i="7"/>
  <c r="AD130" i="7" s="1"/>
  <c r="Y129" i="7"/>
  <c r="AD129" i="7" s="1"/>
  <c r="Y128" i="7"/>
  <c r="AD128" i="7" s="1"/>
  <c r="Y127" i="7"/>
  <c r="AD127" i="7" s="1"/>
  <c r="Y126" i="7"/>
  <c r="AD126" i="7" s="1"/>
  <c r="Y125" i="7"/>
  <c r="AD125" i="7" s="1"/>
  <c r="Y124" i="7"/>
  <c r="AD124" i="7" s="1"/>
  <c r="Y123" i="7"/>
  <c r="AD123" i="7" s="1"/>
  <c r="Y122" i="7"/>
  <c r="AD122" i="7" s="1"/>
  <c r="Y121" i="7"/>
  <c r="AD121" i="7" s="1"/>
  <c r="Y120" i="7"/>
  <c r="AD120" i="7" s="1"/>
  <c r="Y119" i="7"/>
  <c r="AD119" i="7" s="1"/>
  <c r="Y118" i="7"/>
  <c r="AD118" i="7" s="1"/>
  <c r="Y117" i="7"/>
  <c r="AD117" i="7" s="1"/>
  <c r="Y116" i="7"/>
  <c r="AD116" i="7" s="1"/>
  <c r="Y115" i="7"/>
  <c r="AD115" i="7" s="1"/>
  <c r="Y114" i="7"/>
  <c r="AD114" i="7" s="1"/>
  <c r="Y113" i="7"/>
  <c r="AD113" i="7" s="1"/>
  <c r="Y112" i="7"/>
  <c r="AD112" i="7" s="1"/>
  <c r="Y111" i="7"/>
  <c r="AD111" i="7" s="1"/>
  <c r="Y110" i="7"/>
  <c r="AD110" i="7" s="1"/>
  <c r="Y109" i="7"/>
  <c r="AD109" i="7" s="1"/>
  <c r="Y108" i="7"/>
  <c r="AD108" i="7" s="1"/>
  <c r="Y107" i="7"/>
  <c r="AD107" i="7" s="1"/>
  <c r="Y106" i="7"/>
  <c r="AD106" i="7" s="1"/>
  <c r="Y105" i="7"/>
  <c r="AD105" i="7" s="1"/>
  <c r="Y104" i="7"/>
  <c r="AD104" i="7" s="1"/>
  <c r="Y103" i="7"/>
  <c r="AD103" i="7" s="1"/>
  <c r="Y102" i="7"/>
  <c r="AD102" i="7" s="1"/>
  <c r="Y101" i="7"/>
  <c r="AD101" i="7" s="1"/>
  <c r="Y100" i="7"/>
  <c r="AD100" i="7" s="1"/>
  <c r="Y99" i="7"/>
  <c r="AD99" i="7" s="1"/>
  <c r="Y98" i="7"/>
  <c r="AD98" i="7" s="1"/>
  <c r="Y97" i="7"/>
  <c r="AD97" i="7" s="1"/>
  <c r="Y96" i="7"/>
  <c r="AD96" i="7" s="1"/>
  <c r="Y95" i="7"/>
  <c r="AD95" i="7" s="1"/>
  <c r="Y94" i="7"/>
  <c r="AD94" i="7" s="1"/>
  <c r="Y93" i="7"/>
  <c r="AD93" i="7" s="1"/>
  <c r="Y92" i="7"/>
  <c r="AD92" i="7" s="1"/>
  <c r="Y91" i="7"/>
  <c r="AD91" i="7" s="1"/>
  <c r="Y90" i="7"/>
  <c r="AD90" i="7" s="1"/>
  <c r="Y89" i="7"/>
  <c r="AD89" i="7" s="1"/>
  <c r="Y88" i="7"/>
  <c r="AD88" i="7" s="1"/>
  <c r="Y87" i="7"/>
  <c r="AD87" i="7" s="1"/>
  <c r="Y86" i="7"/>
  <c r="AD86" i="7" s="1"/>
  <c r="Y85" i="7"/>
  <c r="AD85" i="7" s="1"/>
  <c r="Y84" i="7"/>
  <c r="AD84" i="7" s="1"/>
  <c r="Y83" i="7"/>
  <c r="AD83" i="7" s="1"/>
  <c r="Y82" i="7"/>
  <c r="AD82" i="7" s="1"/>
  <c r="Y81" i="7"/>
  <c r="AD81" i="7" s="1"/>
  <c r="Y80" i="7"/>
  <c r="AD80" i="7" s="1"/>
  <c r="Y79" i="7"/>
  <c r="AD79" i="7" s="1"/>
  <c r="Y78" i="7"/>
  <c r="AD78" i="7" s="1"/>
  <c r="Y77" i="7"/>
  <c r="AD77" i="7" s="1"/>
  <c r="Y76" i="7"/>
  <c r="AD76" i="7" s="1"/>
  <c r="Y75" i="7"/>
  <c r="AD75" i="7" s="1"/>
  <c r="Y74" i="7"/>
  <c r="AD74" i="7" s="1"/>
  <c r="Y73" i="7"/>
  <c r="AD73" i="7" s="1"/>
  <c r="Y72" i="7"/>
  <c r="AD72" i="7" s="1"/>
  <c r="Y71" i="7"/>
  <c r="AD71" i="7" s="1"/>
  <c r="Y70" i="7"/>
  <c r="AD70" i="7" s="1"/>
  <c r="Y69" i="7"/>
  <c r="AD69" i="7" s="1"/>
  <c r="Y68" i="7"/>
  <c r="AD68" i="7" s="1"/>
  <c r="Y67" i="7"/>
  <c r="AD67" i="7" s="1"/>
  <c r="Y66" i="7"/>
  <c r="AD66" i="7" s="1"/>
  <c r="Y65" i="7"/>
  <c r="AD65" i="7" s="1"/>
  <c r="Y64" i="7"/>
  <c r="AD64" i="7" s="1"/>
  <c r="Y63" i="7"/>
  <c r="AD63" i="7" s="1"/>
  <c r="Y62" i="7"/>
  <c r="AD62" i="7" s="1"/>
  <c r="Y61" i="7"/>
  <c r="AD61" i="7" s="1"/>
  <c r="Y60" i="7"/>
  <c r="AD60" i="7" s="1"/>
  <c r="Y59" i="7"/>
  <c r="AD59" i="7" s="1"/>
  <c r="Y58" i="7"/>
  <c r="AD58" i="7" s="1"/>
  <c r="Y57" i="7"/>
  <c r="AD57" i="7" s="1"/>
  <c r="Y56" i="7"/>
  <c r="AD56" i="7" s="1"/>
  <c r="Y55" i="7"/>
  <c r="AD55" i="7" s="1"/>
  <c r="Y54" i="7"/>
  <c r="AD54" i="7" s="1"/>
  <c r="Y53" i="7"/>
  <c r="AD53" i="7" s="1"/>
  <c r="Y52" i="7"/>
  <c r="AD52" i="7" s="1"/>
  <c r="Y51" i="7"/>
  <c r="AD51" i="7" s="1"/>
  <c r="Y50" i="7"/>
  <c r="AD50" i="7" s="1"/>
  <c r="Y49" i="7"/>
  <c r="AD49" i="7" s="1"/>
  <c r="Y48" i="7"/>
  <c r="AD48" i="7" s="1"/>
  <c r="Y47" i="7"/>
  <c r="AD47" i="7" s="1"/>
  <c r="Y46" i="7"/>
  <c r="AD46" i="7" s="1"/>
  <c r="Y45" i="7"/>
  <c r="AD45" i="7" s="1"/>
  <c r="Y44" i="7"/>
  <c r="AD44" i="7" s="1"/>
  <c r="Y43" i="7"/>
  <c r="AD43" i="7" s="1"/>
  <c r="Y42" i="7"/>
  <c r="AD42" i="7" s="1"/>
  <c r="Y41" i="7"/>
  <c r="AD41" i="7" s="1"/>
  <c r="Y40" i="7"/>
  <c r="AD40" i="7" s="1"/>
  <c r="Y39" i="7"/>
  <c r="AD39" i="7" s="1"/>
  <c r="Y38" i="7"/>
  <c r="AD38" i="7" s="1"/>
  <c r="Y37" i="7"/>
  <c r="AD37" i="7" s="1"/>
  <c r="Y36" i="7"/>
  <c r="AD36" i="7" s="1"/>
  <c r="Y35" i="7"/>
  <c r="AD35" i="7" s="1"/>
  <c r="Y34" i="7"/>
  <c r="AD34" i="7" s="1"/>
  <c r="Y33" i="7"/>
  <c r="AD33" i="7" s="1"/>
  <c r="Y32" i="7"/>
  <c r="AD32" i="7" s="1"/>
  <c r="Y31" i="7"/>
  <c r="AD31" i="7" s="1"/>
  <c r="Y30" i="7"/>
  <c r="AD30" i="7" s="1"/>
  <c r="Y29" i="7"/>
  <c r="AD29" i="7" s="1"/>
  <c r="Y28" i="7"/>
  <c r="AD28" i="7" s="1"/>
  <c r="Y27" i="7"/>
  <c r="AD27" i="7" s="1"/>
  <c r="Y26" i="7"/>
  <c r="AD26" i="7" s="1"/>
  <c r="Y25" i="7"/>
  <c r="AD25" i="7" s="1"/>
  <c r="Y24" i="7"/>
  <c r="AD24" i="7" s="1"/>
  <c r="Y23" i="7"/>
  <c r="AD23" i="7" s="1"/>
  <c r="Y22" i="7"/>
  <c r="AD22" i="7" s="1"/>
  <c r="Y21" i="7"/>
  <c r="AD21" i="7" s="1"/>
  <c r="Y20" i="7"/>
  <c r="AD20" i="7" s="1"/>
  <c r="Y19" i="7"/>
  <c r="AD19" i="7" s="1"/>
  <c r="Y18" i="7"/>
  <c r="AD18" i="7" s="1"/>
  <c r="Y17" i="7"/>
  <c r="AD17" i="7" s="1"/>
  <c r="Y16" i="7"/>
  <c r="AD16" i="7" s="1"/>
  <c r="Y15" i="7"/>
  <c r="AD15" i="7" s="1"/>
  <c r="Y14" i="7"/>
  <c r="AD14" i="7" s="1"/>
  <c r="Y13" i="7"/>
  <c r="AD13" i="7" s="1"/>
  <c r="Y12" i="7"/>
  <c r="AD12" i="7" s="1"/>
  <c r="Y11" i="7"/>
  <c r="AD11" i="7" s="1"/>
  <c r="Y10" i="7"/>
  <c r="AD10" i="7" s="1"/>
  <c r="Y9" i="7"/>
  <c r="AD9" i="7" s="1"/>
  <c r="Y8" i="7"/>
  <c r="AD8" i="7" s="1"/>
  <c r="Y7" i="7"/>
  <c r="AD7" i="7" s="1"/>
  <c r="Y6" i="7"/>
  <c r="AD6" i="7" s="1"/>
  <c r="Y5" i="7"/>
  <c r="AD5" i="7" s="1"/>
  <c r="Y4" i="7"/>
  <c r="AD4" i="7" s="1"/>
  <c r="Y3" i="7"/>
  <c r="AD3" i="7" s="1"/>
  <c r="AD2" i="7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2" i="1"/>
  <c r="AB3" i="1"/>
  <c r="AG3" i="1" s="1"/>
  <c r="AB4" i="1"/>
  <c r="AG4" i="1" s="1"/>
  <c r="AB5" i="1"/>
  <c r="AG5" i="1" s="1"/>
  <c r="AB6" i="1"/>
  <c r="AG6" i="1" s="1"/>
  <c r="AB7" i="1"/>
  <c r="AG7" i="1" s="1"/>
  <c r="AB8" i="1"/>
  <c r="AG8" i="1" s="1"/>
  <c r="AB9" i="1"/>
  <c r="AG9" i="1" s="1"/>
  <c r="AB10" i="1"/>
  <c r="AG10" i="1" s="1"/>
  <c r="AB11" i="1"/>
  <c r="AG11" i="1" s="1"/>
  <c r="AB12" i="1"/>
  <c r="AG12" i="1" s="1"/>
  <c r="AB13" i="1"/>
  <c r="AG13" i="1" s="1"/>
  <c r="AB14" i="1"/>
  <c r="AG14" i="1" s="1"/>
  <c r="AB15" i="1"/>
  <c r="AG15" i="1" s="1"/>
  <c r="AB16" i="1"/>
  <c r="AG16" i="1" s="1"/>
  <c r="AB17" i="1"/>
  <c r="AG17" i="1" s="1"/>
  <c r="AB18" i="1"/>
  <c r="AG18" i="1" s="1"/>
  <c r="AB19" i="1"/>
  <c r="AG19" i="1" s="1"/>
  <c r="AB20" i="1"/>
  <c r="AG20" i="1" s="1"/>
  <c r="AB21" i="1"/>
  <c r="AG21" i="1" s="1"/>
  <c r="AB22" i="1"/>
  <c r="AG22" i="1" s="1"/>
  <c r="AB23" i="1"/>
  <c r="AG23" i="1" s="1"/>
  <c r="AB24" i="1"/>
  <c r="AG24" i="1" s="1"/>
  <c r="AB25" i="1"/>
  <c r="AG25" i="1" s="1"/>
  <c r="AB26" i="1"/>
  <c r="AG26" i="1" s="1"/>
  <c r="AB27" i="1"/>
  <c r="AG27" i="1" s="1"/>
  <c r="AB28" i="1"/>
  <c r="AG28" i="1" s="1"/>
  <c r="AB29" i="1"/>
  <c r="AG29" i="1" s="1"/>
  <c r="AB30" i="1"/>
  <c r="AG30" i="1" s="1"/>
  <c r="AB31" i="1"/>
  <c r="AG31" i="1" s="1"/>
  <c r="AB32" i="1"/>
  <c r="AG32" i="1" s="1"/>
  <c r="AB33" i="1"/>
  <c r="AG33" i="1" s="1"/>
  <c r="AB34" i="1"/>
  <c r="AG34" i="1" s="1"/>
  <c r="AB35" i="1"/>
  <c r="AG35" i="1" s="1"/>
  <c r="AB36" i="1"/>
  <c r="AG36" i="1" s="1"/>
  <c r="AB37" i="1"/>
  <c r="AG37" i="1" s="1"/>
  <c r="AB38" i="1"/>
  <c r="AG38" i="1" s="1"/>
  <c r="AB39" i="1"/>
  <c r="AG39" i="1" s="1"/>
  <c r="AB40" i="1"/>
  <c r="AG40" i="1" s="1"/>
  <c r="AB41" i="1"/>
  <c r="AG41" i="1" s="1"/>
  <c r="AB42" i="1"/>
  <c r="AG42" i="1" s="1"/>
  <c r="AB43" i="1"/>
  <c r="AG43" i="1" s="1"/>
  <c r="AB44" i="1"/>
  <c r="AG44" i="1" s="1"/>
  <c r="AB45" i="1"/>
  <c r="AG45" i="1" s="1"/>
  <c r="AB46" i="1"/>
  <c r="AG46" i="1" s="1"/>
  <c r="AB47" i="1"/>
  <c r="AG47" i="1" s="1"/>
  <c r="AB48" i="1"/>
  <c r="AG48" i="1" s="1"/>
  <c r="AB49" i="1"/>
  <c r="AG49" i="1" s="1"/>
  <c r="AB50" i="1"/>
  <c r="AG50" i="1" s="1"/>
  <c r="AB51" i="1"/>
  <c r="AG51" i="1" s="1"/>
  <c r="AB52" i="1"/>
  <c r="AG52" i="1" s="1"/>
  <c r="AB53" i="1"/>
  <c r="AG53" i="1" s="1"/>
  <c r="AB54" i="1"/>
  <c r="AG54" i="1" s="1"/>
  <c r="AB55" i="1"/>
  <c r="AG55" i="1" s="1"/>
  <c r="AB56" i="1"/>
  <c r="AG56" i="1" s="1"/>
  <c r="AB57" i="1"/>
  <c r="AG57" i="1" s="1"/>
  <c r="AB58" i="1"/>
  <c r="AG58" i="1" s="1"/>
  <c r="AB59" i="1"/>
  <c r="AG59" i="1" s="1"/>
  <c r="AB60" i="1"/>
  <c r="AG60" i="1" s="1"/>
  <c r="AB61" i="1"/>
  <c r="AG61" i="1" s="1"/>
  <c r="AB62" i="1"/>
  <c r="AG62" i="1" s="1"/>
  <c r="AB63" i="1"/>
  <c r="AG63" i="1" s="1"/>
  <c r="AB64" i="1"/>
  <c r="AG64" i="1" s="1"/>
  <c r="AB65" i="1"/>
  <c r="AG65" i="1" s="1"/>
  <c r="AB66" i="1"/>
  <c r="AG66" i="1" s="1"/>
  <c r="AB67" i="1"/>
  <c r="AG67" i="1" s="1"/>
  <c r="AB68" i="1"/>
  <c r="AG68" i="1" s="1"/>
  <c r="AB69" i="1"/>
  <c r="AG69" i="1" s="1"/>
  <c r="AB70" i="1"/>
  <c r="AG70" i="1" s="1"/>
  <c r="AB71" i="1"/>
  <c r="AG71" i="1" s="1"/>
  <c r="AB72" i="1"/>
  <c r="AG72" i="1" s="1"/>
  <c r="AB73" i="1"/>
  <c r="AG73" i="1" s="1"/>
  <c r="AB74" i="1"/>
  <c r="AG74" i="1" s="1"/>
  <c r="AB75" i="1"/>
  <c r="AG75" i="1" s="1"/>
  <c r="AB76" i="1"/>
  <c r="AG76" i="1" s="1"/>
  <c r="AB77" i="1"/>
  <c r="AG77" i="1" s="1"/>
  <c r="AB78" i="1"/>
  <c r="AG78" i="1" s="1"/>
  <c r="AB79" i="1"/>
  <c r="AG79" i="1" s="1"/>
  <c r="AB80" i="1"/>
  <c r="AG80" i="1" s="1"/>
  <c r="AB81" i="1"/>
  <c r="AG81" i="1" s="1"/>
  <c r="AB82" i="1"/>
  <c r="AG82" i="1" s="1"/>
  <c r="AB83" i="1"/>
  <c r="AG83" i="1" s="1"/>
  <c r="AB84" i="1"/>
  <c r="AG84" i="1" s="1"/>
  <c r="AB85" i="1"/>
  <c r="AG85" i="1" s="1"/>
  <c r="AB86" i="1"/>
  <c r="AG86" i="1" s="1"/>
  <c r="AB87" i="1"/>
  <c r="AG87" i="1" s="1"/>
  <c r="AB88" i="1"/>
  <c r="AG88" i="1" s="1"/>
  <c r="AB89" i="1"/>
  <c r="AG89" i="1" s="1"/>
  <c r="AB90" i="1"/>
  <c r="AG90" i="1" s="1"/>
  <c r="AB91" i="1"/>
  <c r="AG91" i="1" s="1"/>
  <c r="AB92" i="1"/>
  <c r="AG92" i="1" s="1"/>
  <c r="AB93" i="1"/>
  <c r="AG93" i="1" s="1"/>
  <c r="AB94" i="1"/>
  <c r="AG94" i="1" s="1"/>
  <c r="AB95" i="1"/>
  <c r="AG95" i="1" s="1"/>
  <c r="AB96" i="1"/>
  <c r="AG96" i="1" s="1"/>
  <c r="AB97" i="1"/>
  <c r="AG97" i="1" s="1"/>
  <c r="AB98" i="1"/>
  <c r="AG98" i="1" s="1"/>
  <c r="AB99" i="1"/>
  <c r="AG99" i="1" s="1"/>
  <c r="AB100" i="1"/>
  <c r="AG100" i="1" s="1"/>
  <c r="AB101" i="1"/>
  <c r="AG101" i="1" s="1"/>
  <c r="AB102" i="1"/>
  <c r="AG102" i="1" s="1"/>
  <c r="AB103" i="1"/>
  <c r="AG103" i="1" s="1"/>
  <c r="AB104" i="1"/>
  <c r="AG104" i="1" s="1"/>
  <c r="AB105" i="1"/>
  <c r="AG105" i="1" s="1"/>
  <c r="AB106" i="1"/>
  <c r="AG106" i="1" s="1"/>
  <c r="AB107" i="1"/>
  <c r="AG107" i="1" s="1"/>
  <c r="AB108" i="1"/>
  <c r="AG108" i="1" s="1"/>
  <c r="AB109" i="1"/>
  <c r="AG109" i="1" s="1"/>
  <c r="AB110" i="1"/>
  <c r="AG110" i="1" s="1"/>
  <c r="AB111" i="1"/>
  <c r="AG111" i="1" s="1"/>
  <c r="AB112" i="1"/>
  <c r="AG112" i="1" s="1"/>
  <c r="AB113" i="1"/>
  <c r="AG113" i="1" s="1"/>
  <c r="AB114" i="1"/>
  <c r="AG114" i="1" s="1"/>
  <c r="AB115" i="1"/>
  <c r="AG115" i="1" s="1"/>
  <c r="AB116" i="1"/>
  <c r="AG116" i="1" s="1"/>
  <c r="AB117" i="1"/>
  <c r="AG117" i="1" s="1"/>
  <c r="AB118" i="1"/>
  <c r="AG118" i="1" s="1"/>
  <c r="AB119" i="1"/>
  <c r="AG119" i="1" s="1"/>
  <c r="AB120" i="1"/>
  <c r="AG120" i="1" s="1"/>
  <c r="AB121" i="1"/>
  <c r="AG121" i="1" s="1"/>
  <c r="AB122" i="1"/>
  <c r="AG122" i="1" s="1"/>
  <c r="AB123" i="1"/>
  <c r="AG123" i="1" s="1"/>
  <c r="AB124" i="1"/>
  <c r="AG124" i="1" s="1"/>
  <c r="AB125" i="1"/>
  <c r="AG125" i="1" s="1"/>
  <c r="AB126" i="1"/>
  <c r="AG126" i="1" s="1"/>
  <c r="AB127" i="1"/>
  <c r="AG127" i="1" s="1"/>
  <c r="AB128" i="1"/>
  <c r="AG128" i="1" s="1"/>
  <c r="AB129" i="1"/>
  <c r="AG129" i="1" s="1"/>
  <c r="AB130" i="1"/>
  <c r="AG130" i="1" s="1"/>
  <c r="AB131" i="1"/>
  <c r="AG131" i="1" s="1"/>
  <c r="AB132" i="1"/>
  <c r="AG132" i="1" s="1"/>
  <c r="AB133" i="1"/>
  <c r="AG133" i="1" s="1"/>
  <c r="AB134" i="1"/>
  <c r="AG134" i="1" s="1"/>
  <c r="AB135" i="1"/>
  <c r="AG135" i="1" s="1"/>
  <c r="AB136" i="1"/>
  <c r="AG136" i="1" s="1"/>
  <c r="AB137" i="1"/>
  <c r="AG137" i="1" s="1"/>
  <c r="AB138" i="1"/>
  <c r="AG138" i="1" s="1"/>
  <c r="AB139" i="1"/>
  <c r="AG139" i="1" s="1"/>
  <c r="AB140" i="1"/>
  <c r="AG140" i="1" s="1"/>
  <c r="AB141" i="1"/>
  <c r="AG141" i="1" s="1"/>
  <c r="AB142" i="1"/>
  <c r="AG142" i="1" s="1"/>
  <c r="AB143" i="1"/>
  <c r="AG143" i="1" s="1"/>
  <c r="AB144" i="1"/>
  <c r="AG144" i="1" s="1"/>
  <c r="AB145" i="1"/>
  <c r="AG145" i="1" s="1"/>
  <c r="AB146" i="1"/>
  <c r="AG146" i="1" s="1"/>
  <c r="AB147" i="1"/>
  <c r="AG147" i="1" s="1"/>
  <c r="AB148" i="1"/>
  <c r="AG148" i="1" s="1"/>
  <c r="AB149" i="1"/>
  <c r="AG149" i="1" s="1"/>
  <c r="AB150" i="1"/>
  <c r="AG150" i="1" s="1"/>
  <c r="AB151" i="1"/>
  <c r="AG151" i="1" s="1"/>
  <c r="AB152" i="1"/>
  <c r="AG152" i="1" s="1"/>
  <c r="AB153" i="1"/>
  <c r="AG153" i="1" s="1"/>
  <c r="AB154" i="1"/>
  <c r="AG154" i="1" s="1"/>
  <c r="AB155" i="1"/>
  <c r="AG155" i="1" s="1"/>
  <c r="AB156" i="1"/>
  <c r="AG156" i="1" s="1"/>
  <c r="AB157" i="1"/>
  <c r="AG157" i="1" s="1"/>
  <c r="AB158" i="1"/>
  <c r="AG158" i="1" s="1"/>
  <c r="AB159" i="1"/>
  <c r="AG159" i="1" s="1"/>
  <c r="AB160" i="1"/>
  <c r="AG160" i="1" s="1"/>
  <c r="AB161" i="1"/>
  <c r="AG161" i="1" s="1"/>
  <c r="AB162" i="1"/>
  <c r="AG162" i="1" s="1"/>
  <c r="AB163" i="1"/>
  <c r="AG163" i="1" s="1"/>
  <c r="AB164" i="1"/>
  <c r="AG164" i="1" s="1"/>
  <c r="AB165" i="1"/>
  <c r="AG165" i="1" s="1"/>
  <c r="AB166" i="1"/>
  <c r="AG166" i="1" s="1"/>
  <c r="AB167" i="1"/>
  <c r="AG167" i="1" s="1"/>
  <c r="AB168" i="1"/>
  <c r="AG168" i="1" s="1"/>
  <c r="AB169" i="1"/>
  <c r="AG169" i="1" s="1"/>
  <c r="AB170" i="1"/>
  <c r="AG170" i="1" s="1"/>
  <c r="AB171" i="1"/>
  <c r="AG171" i="1" s="1"/>
  <c r="AB172" i="1"/>
  <c r="AG172" i="1" s="1"/>
  <c r="AB173" i="1"/>
  <c r="AG173" i="1" s="1"/>
  <c r="AB174" i="1"/>
  <c r="AG174" i="1" s="1"/>
  <c r="AB175" i="1"/>
  <c r="AG175" i="1" s="1"/>
  <c r="AB176" i="1"/>
  <c r="AG176" i="1" s="1"/>
  <c r="AB177" i="1"/>
  <c r="AG177" i="1" s="1"/>
  <c r="AB178" i="1"/>
  <c r="AG178" i="1" s="1"/>
  <c r="AB179" i="1"/>
  <c r="AG179" i="1" s="1"/>
  <c r="AB180" i="1"/>
  <c r="AG180" i="1" s="1"/>
  <c r="AB181" i="1"/>
  <c r="AG181" i="1" s="1"/>
  <c r="AB182" i="1"/>
  <c r="AG182" i="1" s="1"/>
  <c r="AB183" i="1"/>
  <c r="AG183" i="1" s="1"/>
  <c r="AB184" i="1"/>
  <c r="AG184" i="1" s="1"/>
  <c r="AB185" i="1"/>
  <c r="AG185" i="1" s="1"/>
  <c r="AB186" i="1"/>
  <c r="AG186" i="1" s="1"/>
  <c r="AB187" i="1"/>
  <c r="AG187" i="1" s="1"/>
  <c r="AB188" i="1"/>
  <c r="AG188" i="1" s="1"/>
  <c r="AB189" i="1"/>
  <c r="AG189" i="1" s="1"/>
  <c r="AB190" i="1"/>
  <c r="AG190" i="1" s="1"/>
  <c r="AB191" i="1"/>
  <c r="AG191" i="1" s="1"/>
  <c r="AB192" i="1"/>
  <c r="AG192" i="1" s="1"/>
  <c r="AB193" i="1"/>
  <c r="AG193" i="1" s="1"/>
  <c r="AB194" i="1"/>
  <c r="AG194" i="1" s="1"/>
  <c r="AB195" i="1"/>
  <c r="AG195" i="1" s="1"/>
  <c r="AB196" i="1"/>
  <c r="AG196" i="1" s="1"/>
  <c r="AB197" i="1"/>
  <c r="AG197" i="1" s="1"/>
  <c r="AB198" i="1"/>
  <c r="AG198" i="1" s="1"/>
  <c r="AB199" i="1"/>
  <c r="AG199" i="1" s="1"/>
  <c r="AB200" i="1"/>
  <c r="AG200" i="1" s="1"/>
  <c r="AB201" i="1"/>
  <c r="AG201" i="1" s="1"/>
  <c r="AB202" i="1"/>
  <c r="AG202" i="1" s="1"/>
  <c r="AB203" i="1"/>
  <c r="AG203" i="1" s="1"/>
  <c r="AB204" i="1"/>
  <c r="AG204" i="1" s="1"/>
  <c r="AB205" i="1"/>
  <c r="AG205" i="1" s="1"/>
  <c r="AB206" i="1"/>
  <c r="AG206" i="1" s="1"/>
  <c r="AB207" i="1"/>
  <c r="AG207" i="1" s="1"/>
  <c r="AB208" i="1"/>
  <c r="AG208" i="1" s="1"/>
  <c r="AB209" i="1"/>
  <c r="AG209" i="1" s="1"/>
  <c r="AB210" i="1"/>
  <c r="AG210" i="1" s="1"/>
  <c r="AB211" i="1"/>
  <c r="AG211" i="1" s="1"/>
  <c r="AB212" i="1"/>
  <c r="AG212" i="1" s="1"/>
  <c r="AB213" i="1"/>
  <c r="AG213" i="1" s="1"/>
  <c r="AB214" i="1"/>
  <c r="AG214" i="1" s="1"/>
  <c r="AB215" i="1"/>
  <c r="AG215" i="1" s="1"/>
  <c r="AB216" i="1"/>
  <c r="AG216" i="1" s="1"/>
  <c r="AB217" i="1"/>
  <c r="AG217" i="1" s="1"/>
  <c r="AB218" i="1"/>
  <c r="AG218" i="1" s="1"/>
  <c r="AB219" i="1"/>
  <c r="AG219" i="1" s="1"/>
  <c r="AB220" i="1"/>
  <c r="AG220" i="1" s="1"/>
  <c r="AB221" i="1"/>
  <c r="AG221" i="1" s="1"/>
  <c r="AB222" i="1"/>
  <c r="AG222" i="1" s="1"/>
  <c r="AB223" i="1"/>
  <c r="AG223" i="1" s="1"/>
  <c r="AB224" i="1"/>
  <c r="AG224" i="1" s="1"/>
  <c r="AB225" i="1"/>
  <c r="AG225" i="1" s="1"/>
  <c r="AB226" i="1"/>
  <c r="AG226" i="1" s="1"/>
  <c r="AB227" i="1"/>
  <c r="AG227" i="1" s="1"/>
  <c r="AB228" i="1"/>
  <c r="AG228" i="1" s="1"/>
  <c r="AB229" i="1"/>
  <c r="AG229" i="1" s="1"/>
  <c r="AB230" i="1"/>
  <c r="AG230" i="1" s="1"/>
  <c r="AB231" i="1"/>
  <c r="AG231" i="1" s="1"/>
  <c r="AB232" i="1"/>
  <c r="AG232" i="1" s="1"/>
  <c r="AB233" i="1"/>
  <c r="AG233" i="1" s="1"/>
  <c r="AB234" i="1"/>
  <c r="AG234" i="1" s="1"/>
  <c r="AB235" i="1"/>
  <c r="AG235" i="1" s="1"/>
  <c r="AB236" i="1"/>
  <c r="AG236" i="1" s="1"/>
  <c r="AB237" i="1"/>
  <c r="AG237" i="1" s="1"/>
  <c r="AB238" i="1"/>
  <c r="AG238" i="1" s="1"/>
  <c r="AB239" i="1"/>
  <c r="AG239" i="1" s="1"/>
  <c r="AB240" i="1"/>
  <c r="AG240" i="1" s="1"/>
  <c r="AB241" i="1"/>
  <c r="AG241" i="1" s="1"/>
  <c r="AB242" i="1"/>
  <c r="AG242" i="1" s="1"/>
  <c r="AB243" i="1"/>
  <c r="AG243" i="1" s="1"/>
  <c r="AB244" i="1"/>
  <c r="AG244" i="1" s="1"/>
  <c r="AB245" i="1"/>
  <c r="AG245" i="1" s="1"/>
  <c r="AB246" i="1"/>
  <c r="AG246" i="1" s="1"/>
  <c r="AB247" i="1"/>
  <c r="AG247" i="1" s="1"/>
  <c r="AB248" i="1"/>
  <c r="AG248" i="1" s="1"/>
  <c r="AB249" i="1"/>
  <c r="AG249" i="1" s="1"/>
  <c r="AB250" i="1"/>
  <c r="AG250" i="1" s="1"/>
  <c r="AB251" i="1"/>
  <c r="AG251" i="1" s="1"/>
  <c r="AB252" i="1"/>
  <c r="AG252" i="1" s="1"/>
  <c r="AB253" i="1"/>
  <c r="AG253" i="1" s="1"/>
  <c r="AB254" i="1"/>
  <c r="AG254" i="1" s="1"/>
  <c r="AB255" i="1"/>
  <c r="AG255" i="1" s="1"/>
  <c r="AB256" i="1"/>
  <c r="AG256" i="1" s="1"/>
  <c r="AB257" i="1"/>
  <c r="AG257" i="1" s="1"/>
  <c r="AB258" i="1"/>
  <c r="AG258" i="1" s="1"/>
  <c r="AB259" i="1"/>
  <c r="AG259" i="1" s="1"/>
  <c r="AB260" i="1"/>
  <c r="AG260" i="1" s="1"/>
  <c r="AB261" i="1"/>
  <c r="AG261" i="1" s="1"/>
  <c r="AB262" i="1"/>
  <c r="AG262" i="1" s="1"/>
  <c r="AB263" i="1"/>
  <c r="AG263" i="1" s="1"/>
  <c r="AB264" i="1"/>
  <c r="AG264" i="1" s="1"/>
  <c r="AB265" i="1"/>
  <c r="AG265" i="1" s="1"/>
  <c r="AB266" i="1"/>
  <c r="AG266" i="1" s="1"/>
  <c r="AB267" i="1"/>
  <c r="AG267" i="1" s="1"/>
  <c r="AB268" i="1"/>
  <c r="AG268" i="1" s="1"/>
  <c r="AB269" i="1"/>
  <c r="AG269" i="1" s="1"/>
  <c r="AB270" i="1"/>
  <c r="AG270" i="1" s="1"/>
  <c r="AB271" i="1"/>
  <c r="AG271" i="1" s="1"/>
  <c r="AB272" i="1"/>
  <c r="AG272" i="1" s="1"/>
  <c r="AB273" i="1"/>
  <c r="AG273" i="1" s="1"/>
  <c r="AB274" i="1"/>
  <c r="AG274" i="1" s="1"/>
  <c r="AB275" i="1"/>
  <c r="AG275" i="1" s="1"/>
  <c r="AB276" i="1"/>
  <c r="AG276" i="1" s="1"/>
  <c r="AB277" i="1"/>
  <c r="AG277" i="1" s="1"/>
  <c r="AB278" i="1"/>
  <c r="AG278" i="1" s="1"/>
  <c r="AB279" i="1"/>
  <c r="AG279" i="1" s="1"/>
  <c r="AB280" i="1"/>
  <c r="AG280" i="1" s="1"/>
  <c r="AB281" i="1"/>
  <c r="AG281" i="1" s="1"/>
  <c r="AB282" i="1"/>
  <c r="AG282" i="1" s="1"/>
  <c r="AB283" i="1"/>
  <c r="AG283" i="1" s="1"/>
  <c r="AB284" i="1"/>
  <c r="AG284" i="1" s="1"/>
  <c r="AB285" i="1"/>
  <c r="AG285" i="1" s="1"/>
  <c r="AB286" i="1"/>
  <c r="AG286" i="1" s="1"/>
  <c r="AB287" i="1"/>
  <c r="AG287" i="1" s="1"/>
  <c r="AB288" i="1"/>
  <c r="AG288" i="1" s="1"/>
  <c r="AB289" i="1"/>
  <c r="AG289" i="1" s="1"/>
  <c r="AB290" i="1"/>
  <c r="AG290" i="1" s="1"/>
  <c r="AB291" i="1"/>
  <c r="AG291" i="1" s="1"/>
  <c r="AB292" i="1"/>
  <c r="AG292" i="1" s="1"/>
  <c r="AB293" i="1"/>
  <c r="AG293" i="1" s="1"/>
  <c r="AB294" i="1"/>
  <c r="AG294" i="1" s="1"/>
  <c r="AB295" i="1"/>
  <c r="AG295" i="1" s="1"/>
  <c r="AB296" i="1"/>
  <c r="AG296" i="1" s="1"/>
  <c r="AB297" i="1"/>
  <c r="AG297" i="1" s="1"/>
  <c r="AB298" i="1"/>
  <c r="AG298" i="1" s="1"/>
  <c r="AB299" i="1"/>
  <c r="AG299" i="1" s="1"/>
  <c r="AB300" i="1"/>
  <c r="AG300" i="1" s="1"/>
  <c r="AB301" i="1"/>
  <c r="AG301" i="1" s="1"/>
  <c r="AB302" i="1"/>
  <c r="AG302" i="1" s="1"/>
  <c r="AB303" i="1"/>
  <c r="AG303" i="1" s="1"/>
  <c r="AB304" i="1"/>
  <c r="AG304" i="1" s="1"/>
  <c r="AB305" i="1"/>
  <c r="AG305" i="1" s="1"/>
  <c r="AB306" i="1"/>
  <c r="AG306" i="1" s="1"/>
  <c r="AB307" i="1"/>
  <c r="AG307" i="1" s="1"/>
  <c r="AB308" i="1"/>
  <c r="AG308" i="1" s="1"/>
  <c r="AB309" i="1"/>
  <c r="AG309" i="1" s="1"/>
  <c r="AB310" i="1"/>
  <c r="AG310" i="1" s="1"/>
  <c r="AB311" i="1"/>
  <c r="AG311" i="1" s="1"/>
  <c r="AB312" i="1"/>
  <c r="AG312" i="1" s="1"/>
  <c r="AB313" i="1"/>
  <c r="AG313" i="1" s="1"/>
  <c r="AB314" i="1"/>
  <c r="AG314" i="1" s="1"/>
  <c r="AB315" i="1"/>
  <c r="AG315" i="1" s="1"/>
  <c r="AB316" i="1"/>
  <c r="AG316" i="1" s="1"/>
  <c r="AB317" i="1"/>
  <c r="AG317" i="1" s="1"/>
  <c r="AB318" i="1"/>
  <c r="AG318" i="1" s="1"/>
  <c r="AB319" i="1"/>
  <c r="AG319" i="1" s="1"/>
  <c r="AB320" i="1"/>
  <c r="AG320" i="1" s="1"/>
  <c r="AB321" i="1"/>
  <c r="AG321" i="1" s="1"/>
  <c r="AB322" i="1"/>
  <c r="AG322" i="1" s="1"/>
  <c r="AB323" i="1"/>
  <c r="AG323" i="1" s="1"/>
  <c r="AB324" i="1"/>
  <c r="AG324" i="1" s="1"/>
  <c r="AB325" i="1"/>
  <c r="AG325" i="1" s="1"/>
  <c r="AB326" i="1"/>
  <c r="AG326" i="1" s="1"/>
  <c r="AB327" i="1"/>
  <c r="AG327" i="1" s="1"/>
  <c r="AB328" i="1"/>
  <c r="AG328" i="1" s="1"/>
  <c r="AB329" i="1"/>
  <c r="AG329" i="1" s="1"/>
  <c r="AB330" i="1"/>
  <c r="AG330" i="1" s="1"/>
  <c r="AB331" i="1"/>
  <c r="AG331" i="1" s="1"/>
  <c r="AB332" i="1"/>
  <c r="AG332" i="1" s="1"/>
  <c r="AB333" i="1"/>
  <c r="AG333" i="1" s="1"/>
  <c r="AB334" i="1"/>
  <c r="AG334" i="1" s="1"/>
  <c r="AB335" i="1"/>
  <c r="AG335" i="1" s="1"/>
  <c r="AB336" i="1"/>
  <c r="AG336" i="1" s="1"/>
  <c r="AB337" i="1"/>
  <c r="AG337" i="1" s="1"/>
  <c r="AB338" i="1"/>
  <c r="AG338" i="1" s="1"/>
  <c r="AB339" i="1"/>
  <c r="AG339" i="1" s="1"/>
  <c r="AB340" i="1"/>
  <c r="AG340" i="1" s="1"/>
  <c r="AB341" i="1"/>
  <c r="AG341" i="1" s="1"/>
  <c r="AB342" i="1"/>
  <c r="AG342" i="1" s="1"/>
  <c r="AB343" i="1"/>
  <c r="AG343" i="1" s="1"/>
  <c r="AB344" i="1"/>
  <c r="AG344" i="1" s="1"/>
  <c r="AB345" i="1"/>
  <c r="AG345" i="1" s="1"/>
  <c r="AB346" i="1"/>
  <c r="AG346" i="1" s="1"/>
  <c r="AB347" i="1"/>
  <c r="AG347" i="1" s="1"/>
  <c r="AB348" i="1"/>
  <c r="AG348" i="1" s="1"/>
  <c r="AB349" i="1"/>
  <c r="AG349" i="1" s="1"/>
  <c r="AB350" i="1"/>
  <c r="AG350" i="1" s="1"/>
  <c r="AB351" i="1"/>
  <c r="AG351" i="1" s="1"/>
  <c r="AB352" i="1"/>
  <c r="AG352" i="1" s="1"/>
  <c r="AB353" i="1"/>
  <c r="AG353" i="1" s="1"/>
  <c r="AB354" i="1"/>
  <c r="AG354" i="1" s="1"/>
  <c r="AB355" i="1"/>
  <c r="AG355" i="1" s="1"/>
  <c r="AB356" i="1"/>
  <c r="AG356" i="1" s="1"/>
  <c r="AB357" i="1"/>
  <c r="AG357" i="1" s="1"/>
  <c r="AB358" i="1"/>
  <c r="AG358" i="1" s="1"/>
  <c r="AB359" i="1"/>
  <c r="AG359" i="1" s="1"/>
  <c r="AB360" i="1"/>
  <c r="AG360" i="1" s="1"/>
  <c r="AB361" i="1"/>
  <c r="AG361" i="1" s="1"/>
  <c r="AB362" i="1"/>
  <c r="AG362" i="1" s="1"/>
  <c r="AB363" i="1"/>
  <c r="AG363" i="1" s="1"/>
  <c r="AB364" i="1"/>
  <c r="AG364" i="1" s="1"/>
  <c r="AB365" i="1"/>
  <c r="AG365" i="1" s="1"/>
  <c r="AB366" i="1"/>
  <c r="AG366" i="1" s="1"/>
  <c r="AB367" i="1"/>
  <c r="AG367" i="1" s="1"/>
  <c r="AB368" i="1"/>
  <c r="AG368" i="1" s="1"/>
  <c r="AB369" i="1"/>
  <c r="AG369" i="1" s="1"/>
  <c r="AB370" i="1"/>
  <c r="AG370" i="1" s="1"/>
  <c r="AB371" i="1"/>
  <c r="AG371" i="1" s="1"/>
  <c r="AB372" i="1"/>
  <c r="AG372" i="1" s="1"/>
  <c r="AB373" i="1"/>
  <c r="AG373" i="1" s="1"/>
  <c r="AB374" i="1"/>
  <c r="AG374" i="1" s="1"/>
  <c r="AB375" i="1"/>
  <c r="AG375" i="1" s="1"/>
  <c r="AB376" i="1"/>
  <c r="AG376" i="1" s="1"/>
  <c r="AB377" i="1"/>
  <c r="AG377" i="1" s="1"/>
  <c r="AB378" i="1"/>
  <c r="AG378" i="1" s="1"/>
  <c r="AB379" i="1"/>
  <c r="AG379" i="1" s="1"/>
  <c r="AB380" i="1"/>
  <c r="AG380" i="1" s="1"/>
  <c r="AB381" i="1"/>
  <c r="AG381" i="1" s="1"/>
  <c r="AB382" i="1"/>
  <c r="AG382" i="1" s="1"/>
  <c r="AB383" i="1"/>
  <c r="AG383" i="1" s="1"/>
  <c r="AB384" i="1"/>
  <c r="AG384" i="1" s="1"/>
  <c r="AB385" i="1"/>
  <c r="AG385" i="1" s="1"/>
  <c r="AB386" i="1"/>
  <c r="AG386" i="1" s="1"/>
  <c r="AB387" i="1"/>
  <c r="AG387" i="1" s="1"/>
  <c r="AB388" i="1"/>
  <c r="AG388" i="1" s="1"/>
  <c r="AB389" i="1"/>
  <c r="AG389" i="1" s="1"/>
  <c r="AB390" i="1"/>
  <c r="AG390" i="1" s="1"/>
  <c r="AB391" i="1"/>
  <c r="AG391" i="1" s="1"/>
  <c r="AB392" i="1"/>
  <c r="AG392" i="1" s="1"/>
  <c r="AB393" i="1"/>
  <c r="AG393" i="1" s="1"/>
  <c r="AB394" i="1"/>
  <c r="AG394" i="1" s="1"/>
  <c r="AB395" i="1"/>
  <c r="AG395" i="1" s="1"/>
  <c r="AB396" i="1"/>
  <c r="AG396" i="1" s="1"/>
  <c r="AB397" i="1"/>
  <c r="AG397" i="1" s="1"/>
  <c r="AB398" i="1"/>
  <c r="AG398" i="1" s="1"/>
  <c r="AB399" i="1"/>
  <c r="AG399" i="1" s="1"/>
  <c r="AB400" i="1"/>
  <c r="AG400" i="1" s="1"/>
  <c r="AB401" i="1"/>
  <c r="AG401" i="1" s="1"/>
  <c r="AB402" i="1"/>
  <c r="AG402" i="1" s="1"/>
  <c r="AB403" i="1"/>
  <c r="AG403" i="1" s="1"/>
  <c r="AB404" i="1"/>
  <c r="AG404" i="1" s="1"/>
  <c r="AB405" i="1"/>
  <c r="AG405" i="1" s="1"/>
  <c r="AB406" i="1"/>
  <c r="AG406" i="1" s="1"/>
  <c r="AB407" i="1"/>
  <c r="AG407" i="1" s="1"/>
  <c r="AB408" i="1"/>
  <c r="AG408" i="1" s="1"/>
  <c r="AB409" i="1"/>
  <c r="AG409" i="1" s="1"/>
  <c r="AB410" i="1"/>
  <c r="AG410" i="1" s="1"/>
  <c r="AB411" i="1"/>
  <c r="AG411" i="1" s="1"/>
  <c r="AB412" i="1"/>
  <c r="AG412" i="1" s="1"/>
  <c r="AB413" i="1"/>
  <c r="AG413" i="1" s="1"/>
  <c r="AB414" i="1"/>
  <c r="AG414" i="1" s="1"/>
  <c r="AB415" i="1"/>
  <c r="AG415" i="1" s="1"/>
  <c r="AB416" i="1"/>
  <c r="AG416" i="1" s="1"/>
  <c r="AB417" i="1"/>
  <c r="AG417" i="1" s="1"/>
  <c r="AB418" i="1"/>
  <c r="AG418" i="1" s="1"/>
  <c r="AB419" i="1"/>
  <c r="AG419" i="1" s="1"/>
  <c r="AB420" i="1"/>
  <c r="AG420" i="1" s="1"/>
  <c r="AB421" i="1"/>
  <c r="AG421" i="1" s="1"/>
  <c r="AB422" i="1"/>
  <c r="AG422" i="1" s="1"/>
  <c r="AB423" i="1"/>
  <c r="AG423" i="1" s="1"/>
  <c r="AB424" i="1"/>
  <c r="AG424" i="1" s="1"/>
  <c r="AB425" i="1"/>
  <c r="AG425" i="1" s="1"/>
  <c r="AB426" i="1"/>
  <c r="AG426" i="1" s="1"/>
  <c r="AB427" i="1"/>
  <c r="AG427" i="1" s="1"/>
  <c r="AB428" i="1"/>
  <c r="AG428" i="1" s="1"/>
  <c r="AB429" i="1"/>
  <c r="AG429" i="1" s="1"/>
  <c r="AB430" i="1"/>
  <c r="AG430" i="1" s="1"/>
  <c r="AB431" i="1"/>
  <c r="AG431" i="1" s="1"/>
  <c r="AB432" i="1"/>
  <c r="AG432" i="1" s="1"/>
  <c r="AB433" i="1"/>
  <c r="AG433" i="1" s="1"/>
  <c r="AB434" i="1"/>
  <c r="AG434" i="1" s="1"/>
  <c r="AB435" i="1"/>
  <c r="AG435" i="1" s="1"/>
  <c r="AB436" i="1"/>
  <c r="AG436" i="1" s="1"/>
  <c r="AB437" i="1"/>
  <c r="AG437" i="1" s="1"/>
  <c r="AB438" i="1"/>
  <c r="AG438" i="1" s="1"/>
  <c r="AB439" i="1"/>
  <c r="AG439" i="1" s="1"/>
  <c r="AB440" i="1"/>
  <c r="AG440" i="1" s="1"/>
  <c r="AB441" i="1"/>
  <c r="AG441" i="1" s="1"/>
  <c r="AB442" i="1"/>
  <c r="AG442" i="1" s="1"/>
  <c r="AB443" i="1"/>
  <c r="AG443" i="1" s="1"/>
  <c r="AB444" i="1"/>
  <c r="AG444" i="1" s="1"/>
  <c r="AB445" i="1"/>
  <c r="AG445" i="1" s="1"/>
  <c r="AB446" i="1"/>
  <c r="AG446" i="1" s="1"/>
  <c r="AB447" i="1"/>
  <c r="AG447" i="1" s="1"/>
  <c r="AB448" i="1"/>
  <c r="AG448" i="1" s="1"/>
  <c r="AB449" i="1"/>
  <c r="AG449" i="1" s="1"/>
  <c r="AB450" i="1"/>
  <c r="AG450" i="1" s="1"/>
  <c r="AB451" i="1"/>
  <c r="AG451" i="1" s="1"/>
  <c r="AB452" i="1"/>
  <c r="AG452" i="1" s="1"/>
  <c r="AB453" i="1"/>
  <c r="AG453" i="1" s="1"/>
  <c r="AB454" i="1"/>
  <c r="AG454" i="1" s="1"/>
  <c r="AB455" i="1"/>
  <c r="AG455" i="1" s="1"/>
  <c r="AB456" i="1"/>
  <c r="AG456" i="1" s="1"/>
  <c r="AB457" i="1"/>
  <c r="AG457" i="1" s="1"/>
  <c r="AB458" i="1"/>
  <c r="AG458" i="1" s="1"/>
  <c r="AB459" i="1"/>
  <c r="AG459" i="1" s="1"/>
  <c r="AB460" i="1"/>
  <c r="AG460" i="1" s="1"/>
  <c r="AB461" i="1"/>
  <c r="AG461" i="1" s="1"/>
  <c r="AB462" i="1"/>
  <c r="AG462" i="1" s="1"/>
  <c r="AB463" i="1"/>
  <c r="AG463" i="1" s="1"/>
  <c r="AB464" i="1"/>
  <c r="AG464" i="1" s="1"/>
  <c r="AB465" i="1"/>
  <c r="AG465" i="1" s="1"/>
  <c r="AB466" i="1"/>
  <c r="AG466" i="1" s="1"/>
  <c r="AB467" i="1"/>
  <c r="AG467" i="1" s="1"/>
  <c r="AB468" i="1"/>
  <c r="AG468" i="1" s="1"/>
  <c r="AB469" i="1"/>
  <c r="AG469" i="1" s="1"/>
  <c r="AB470" i="1"/>
  <c r="AG470" i="1" s="1"/>
  <c r="AB471" i="1"/>
  <c r="AG471" i="1" s="1"/>
  <c r="AB472" i="1"/>
  <c r="AG472" i="1" s="1"/>
  <c r="AB473" i="1"/>
  <c r="AG473" i="1" s="1"/>
  <c r="AB474" i="1"/>
  <c r="AG474" i="1" s="1"/>
  <c r="AB475" i="1"/>
  <c r="AG475" i="1" s="1"/>
  <c r="AB476" i="1"/>
  <c r="AG476" i="1" s="1"/>
  <c r="AB477" i="1"/>
  <c r="AG477" i="1" s="1"/>
  <c r="AB478" i="1"/>
  <c r="AG478" i="1" s="1"/>
  <c r="AB479" i="1"/>
  <c r="AG479" i="1" s="1"/>
  <c r="AB480" i="1"/>
  <c r="AG480" i="1" s="1"/>
  <c r="AB481" i="1"/>
  <c r="AG481" i="1" s="1"/>
  <c r="AB482" i="1"/>
  <c r="AG482" i="1" s="1"/>
  <c r="AB483" i="1"/>
  <c r="AG483" i="1" s="1"/>
  <c r="AB484" i="1"/>
  <c r="AG484" i="1" s="1"/>
  <c r="AB485" i="1"/>
  <c r="AG485" i="1" s="1"/>
  <c r="AB486" i="1"/>
  <c r="AG486" i="1" s="1"/>
  <c r="AB487" i="1"/>
  <c r="AG487" i="1" s="1"/>
  <c r="AB488" i="1"/>
  <c r="AG488" i="1" s="1"/>
  <c r="AB489" i="1"/>
  <c r="AG489" i="1" s="1"/>
  <c r="AB490" i="1"/>
  <c r="AG490" i="1" s="1"/>
  <c r="AB491" i="1"/>
  <c r="AG491" i="1" s="1"/>
  <c r="AB492" i="1"/>
  <c r="AG492" i="1" s="1"/>
  <c r="AB493" i="1"/>
  <c r="AG493" i="1" s="1"/>
  <c r="AB494" i="1"/>
  <c r="AG494" i="1" s="1"/>
  <c r="AB495" i="1"/>
  <c r="AG495" i="1" s="1"/>
  <c r="AB496" i="1"/>
  <c r="AG496" i="1" s="1"/>
  <c r="AB497" i="1"/>
  <c r="AG497" i="1" s="1"/>
  <c r="AB498" i="1"/>
  <c r="AG498" i="1" s="1"/>
  <c r="AB499" i="1"/>
  <c r="AG499" i="1" s="1"/>
  <c r="AB500" i="1"/>
  <c r="AG500" i="1" s="1"/>
  <c r="AB501" i="1"/>
  <c r="AG501" i="1" s="1"/>
  <c r="AB502" i="1"/>
  <c r="AG502" i="1" s="1"/>
  <c r="AB503" i="1"/>
  <c r="AG503" i="1" s="1"/>
  <c r="AB504" i="1"/>
  <c r="AG504" i="1" s="1"/>
  <c r="AB505" i="1"/>
  <c r="AG505" i="1" s="1"/>
  <c r="AB506" i="1"/>
  <c r="AG506" i="1" s="1"/>
  <c r="AB507" i="1"/>
  <c r="AG507" i="1" s="1"/>
  <c r="AB508" i="1"/>
  <c r="AG508" i="1" s="1"/>
  <c r="AB509" i="1"/>
  <c r="AG509" i="1" s="1"/>
  <c r="AB510" i="1"/>
  <c r="AG510" i="1" s="1"/>
  <c r="AB511" i="1"/>
  <c r="AG511" i="1" s="1"/>
  <c r="AB512" i="1"/>
  <c r="AG512" i="1" s="1"/>
  <c r="AB513" i="1"/>
  <c r="AG513" i="1" s="1"/>
  <c r="AB514" i="1"/>
  <c r="AG514" i="1" s="1"/>
  <c r="AB515" i="1"/>
  <c r="AG515" i="1" s="1"/>
  <c r="AB516" i="1"/>
  <c r="AG516" i="1" s="1"/>
  <c r="AB517" i="1"/>
  <c r="AG517" i="1" s="1"/>
  <c r="AB518" i="1"/>
  <c r="AG518" i="1" s="1"/>
  <c r="AB519" i="1"/>
  <c r="AG519" i="1" s="1"/>
  <c r="AB520" i="1"/>
  <c r="AG520" i="1" s="1"/>
  <c r="AB521" i="1"/>
  <c r="AG521" i="1" s="1"/>
  <c r="AB522" i="1"/>
  <c r="AG522" i="1" s="1"/>
  <c r="AB523" i="1"/>
  <c r="AG523" i="1" s="1"/>
  <c r="AB524" i="1"/>
  <c r="AG524" i="1" s="1"/>
  <c r="AB525" i="1"/>
  <c r="AG525" i="1" s="1"/>
  <c r="AB526" i="1"/>
  <c r="AG526" i="1" s="1"/>
  <c r="AB527" i="1"/>
  <c r="AG527" i="1" s="1"/>
  <c r="AB528" i="1"/>
  <c r="AG528" i="1" s="1"/>
  <c r="AB529" i="1"/>
  <c r="AG529" i="1" s="1"/>
  <c r="AB530" i="1"/>
  <c r="AG530" i="1" s="1"/>
  <c r="AB531" i="1"/>
  <c r="AG531" i="1" s="1"/>
  <c r="AB532" i="1"/>
  <c r="AG532" i="1" s="1"/>
  <c r="AB533" i="1"/>
  <c r="AG533" i="1" s="1"/>
  <c r="AB534" i="1"/>
  <c r="AG534" i="1" s="1"/>
  <c r="AB535" i="1"/>
  <c r="AG535" i="1" s="1"/>
  <c r="AB536" i="1"/>
  <c r="AG536" i="1" s="1"/>
  <c r="AB537" i="1"/>
  <c r="AG537" i="1" s="1"/>
  <c r="AB538" i="1"/>
  <c r="AG538" i="1" s="1"/>
  <c r="AB539" i="1"/>
  <c r="AG539" i="1" s="1"/>
  <c r="AB540" i="1"/>
  <c r="AG540" i="1" s="1"/>
  <c r="AB541" i="1"/>
  <c r="AG541" i="1" s="1"/>
  <c r="AB542" i="1"/>
  <c r="AG542" i="1" s="1"/>
  <c r="AB543" i="1"/>
  <c r="AG543" i="1" s="1"/>
  <c r="AB544" i="1"/>
  <c r="AG544" i="1" s="1"/>
  <c r="AB545" i="1"/>
  <c r="AG545" i="1" s="1"/>
  <c r="AB546" i="1"/>
  <c r="AG546" i="1" s="1"/>
  <c r="AB547" i="1"/>
  <c r="AG547" i="1" s="1"/>
  <c r="AB548" i="1"/>
  <c r="AG548" i="1" s="1"/>
  <c r="AB549" i="1"/>
  <c r="AG549" i="1" s="1"/>
  <c r="AB550" i="1"/>
  <c r="AG550" i="1" s="1"/>
  <c r="AB551" i="1"/>
  <c r="AG551" i="1" s="1"/>
  <c r="AB552" i="1"/>
  <c r="AG552" i="1" s="1"/>
  <c r="AB553" i="1"/>
  <c r="AG553" i="1" s="1"/>
  <c r="AB554" i="1"/>
  <c r="AG554" i="1" s="1"/>
  <c r="AB555" i="1"/>
  <c r="AG555" i="1" s="1"/>
  <c r="AB556" i="1"/>
  <c r="AG556" i="1" s="1"/>
  <c r="AB557" i="1"/>
  <c r="AG557" i="1" s="1"/>
  <c r="AB558" i="1"/>
  <c r="AG558" i="1" s="1"/>
  <c r="AB559" i="1"/>
  <c r="AG559" i="1" s="1"/>
  <c r="AB560" i="1"/>
  <c r="AG560" i="1" s="1"/>
  <c r="AB561" i="1"/>
  <c r="AG561" i="1" s="1"/>
  <c r="AB562" i="1"/>
  <c r="AG562" i="1" s="1"/>
  <c r="AB563" i="1"/>
  <c r="AG563" i="1" s="1"/>
  <c r="AB564" i="1"/>
  <c r="AG564" i="1" s="1"/>
  <c r="AB565" i="1"/>
  <c r="AG565" i="1" s="1"/>
  <c r="AB566" i="1"/>
  <c r="AG566" i="1" s="1"/>
  <c r="AB567" i="1"/>
  <c r="AG567" i="1" s="1"/>
  <c r="AB568" i="1"/>
  <c r="AG568" i="1" s="1"/>
  <c r="AB569" i="1"/>
  <c r="AG569" i="1" s="1"/>
  <c r="AB570" i="1"/>
  <c r="AG570" i="1" s="1"/>
  <c r="AB571" i="1"/>
  <c r="AG571" i="1" s="1"/>
  <c r="AB572" i="1"/>
  <c r="AG572" i="1" s="1"/>
  <c r="AB573" i="1"/>
  <c r="AG573" i="1" s="1"/>
  <c r="AB574" i="1"/>
  <c r="AG574" i="1" s="1"/>
  <c r="AB575" i="1"/>
  <c r="AG575" i="1" s="1"/>
  <c r="AB576" i="1"/>
  <c r="AG576" i="1" s="1"/>
  <c r="AB577" i="1"/>
  <c r="AG577" i="1" s="1"/>
  <c r="AB578" i="1"/>
  <c r="AG578" i="1" s="1"/>
  <c r="AB579" i="1"/>
  <c r="AG579" i="1" s="1"/>
  <c r="AB580" i="1"/>
  <c r="AG580" i="1" s="1"/>
  <c r="AB581" i="1"/>
  <c r="AG581" i="1" s="1"/>
  <c r="AB582" i="1"/>
  <c r="AG582" i="1" s="1"/>
  <c r="AB583" i="1"/>
  <c r="AG583" i="1" s="1"/>
  <c r="AB584" i="1"/>
  <c r="AG584" i="1" s="1"/>
  <c r="AB585" i="1"/>
  <c r="AG585" i="1" s="1"/>
  <c r="AB586" i="1"/>
  <c r="AG586" i="1" s="1"/>
  <c r="AB587" i="1"/>
  <c r="AG587" i="1" s="1"/>
  <c r="AB588" i="1"/>
  <c r="AG588" i="1" s="1"/>
  <c r="AB589" i="1"/>
  <c r="AG589" i="1" s="1"/>
  <c r="AB590" i="1"/>
  <c r="AG590" i="1" s="1"/>
  <c r="AB591" i="1"/>
  <c r="AG591" i="1" s="1"/>
  <c r="AB592" i="1"/>
  <c r="AG592" i="1" s="1"/>
  <c r="AB593" i="1"/>
  <c r="AG593" i="1" s="1"/>
  <c r="AB594" i="1"/>
  <c r="AG594" i="1" s="1"/>
  <c r="AB595" i="1"/>
  <c r="AG595" i="1" s="1"/>
  <c r="AB596" i="1"/>
  <c r="AG596" i="1" s="1"/>
  <c r="AB597" i="1"/>
  <c r="AG597" i="1" s="1"/>
  <c r="AB598" i="1"/>
  <c r="AG598" i="1" s="1"/>
  <c r="AB599" i="1"/>
  <c r="AG599" i="1" s="1"/>
  <c r="AB600" i="1"/>
  <c r="AG600" i="1" s="1"/>
  <c r="AB601" i="1"/>
  <c r="AG601" i="1" s="1"/>
  <c r="AB602" i="1"/>
  <c r="AG602" i="1" s="1"/>
  <c r="AB603" i="1"/>
  <c r="AG603" i="1" s="1"/>
  <c r="AB604" i="1"/>
  <c r="AG604" i="1" s="1"/>
  <c r="AB605" i="1"/>
  <c r="AG605" i="1" s="1"/>
  <c r="AB606" i="1"/>
  <c r="AG606" i="1" s="1"/>
  <c r="AB607" i="1"/>
  <c r="AG607" i="1" s="1"/>
  <c r="AB608" i="1"/>
  <c r="AG608" i="1" s="1"/>
  <c r="AB609" i="1"/>
  <c r="AG609" i="1" s="1"/>
  <c r="AB610" i="1"/>
  <c r="AG610" i="1" s="1"/>
  <c r="AB611" i="1"/>
  <c r="AG611" i="1" s="1"/>
  <c r="AB612" i="1"/>
  <c r="AG612" i="1" s="1"/>
  <c r="AB613" i="1"/>
  <c r="AG613" i="1" s="1"/>
  <c r="AB614" i="1"/>
  <c r="AG614" i="1" s="1"/>
  <c r="AB615" i="1"/>
  <c r="AG615" i="1" s="1"/>
  <c r="AB616" i="1"/>
  <c r="AG616" i="1" s="1"/>
  <c r="AB617" i="1"/>
  <c r="AG617" i="1" s="1"/>
  <c r="AB618" i="1"/>
  <c r="AG618" i="1" s="1"/>
  <c r="AB619" i="1"/>
  <c r="AG619" i="1" s="1"/>
  <c r="AB620" i="1"/>
  <c r="AG620" i="1" s="1"/>
  <c r="AB621" i="1"/>
  <c r="AG621" i="1" s="1"/>
  <c r="AB622" i="1"/>
  <c r="AG622" i="1" s="1"/>
  <c r="AB623" i="1"/>
  <c r="AG623" i="1" s="1"/>
  <c r="AB624" i="1"/>
  <c r="AG624" i="1" s="1"/>
  <c r="AB625" i="1"/>
  <c r="AG625" i="1" s="1"/>
  <c r="AB626" i="1"/>
  <c r="AG626" i="1" s="1"/>
  <c r="AB627" i="1"/>
  <c r="AG627" i="1" s="1"/>
  <c r="AB628" i="1"/>
  <c r="AG628" i="1" s="1"/>
  <c r="AB629" i="1"/>
  <c r="AG629" i="1" s="1"/>
  <c r="AB630" i="1"/>
  <c r="AG630" i="1" s="1"/>
  <c r="AB631" i="1"/>
  <c r="AG631" i="1" s="1"/>
  <c r="AB632" i="1"/>
  <c r="AG632" i="1" s="1"/>
  <c r="AB633" i="1"/>
  <c r="AG633" i="1" s="1"/>
  <c r="AB634" i="1"/>
  <c r="AG634" i="1" s="1"/>
  <c r="AB635" i="1"/>
  <c r="AG635" i="1" s="1"/>
  <c r="AB636" i="1"/>
  <c r="AG636" i="1" s="1"/>
  <c r="AB637" i="1"/>
  <c r="AG637" i="1" s="1"/>
  <c r="AB638" i="1"/>
  <c r="AG638" i="1" s="1"/>
  <c r="AB639" i="1"/>
  <c r="AG639" i="1" s="1"/>
  <c r="AB640" i="1"/>
  <c r="AG640" i="1" s="1"/>
  <c r="AB641" i="1"/>
  <c r="AG641" i="1" s="1"/>
  <c r="AB642" i="1"/>
  <c r="AG642" i="1" s="1"/>
  <c r="AB643" i="1"/>
  <c r="AG643" i="1" s="1"/>
  <c r="AB644" i="1"/>
  <c r="AG644" i="1" s="1"/>
  <c r="AB645" i="1"/>
  <c r="AG645" i="1" s="1"/>
  <c r="AB646" i="1"/>
  <c r="AG646" i="1" s="1"/>
  <c r="AB647" i="1"/>
  <c r="AG647" i="1" s="1"/>
  <c r="AB648" i="1"/>
  <c r="AG648" i="1" s="1"/>
  <c r="AB649" i="1"/>
  <c r="AG649" i="1" s="1"/>
  <c r="AB650" i="1"/>
  <c r="AG650" i="1" s="1"/>
  <c r="AB651" i="1"/>
  <c r="AG651" i="1" s="1"/>
  <c r="AB652" i="1"/>
  <c r="AG652" i="1" s="1"/>
  <c r="AB653" i="1"/>
  <c r="AG653" i="1" s="1"/>
  <c r="AB654" i="1"/>
  <c r="AG654" i="1" s="1"/>
  <c r="AB655" i="1"/>
  <c r="AG655" i="1" s="1"/>
  <c r="AB656" i="1"/>
  <c r="AG656" i="1" s="1"/>
  <c r="AB657" i="1"/>
  <c r="AG657" i="1" s="1"/>
  <c r="AB658" i="1"/>
  <c r="AG658" i="1" s="1"/>
  <c r="AB659" i="1"/>
  <c r="AG659" i="1" s="1"/>
  <c r="AB660" i="1"/>
  <c r="AG660" i="1" s="1"/>
  <c r="AB661" i="1"/>
  <c r="AG661" i="1" s="1"/>
  <c r="AB662" i="1"/>
  <c r="AG662" i="1" s="1"/>
  <c r="AB663" i="1"/>
  <c r="AG663" i="1" s="1"/>
  <c r="AB664" i="1"/>
  <c r="AG664" i="1" s="1"/>
  <c r="AB665" i="1"/>
  <c r="AG665" i="1" s="1"/>
  <c r="AB666" i="1"/>
  <c r="AG666" i="1" s="1"/>
  <c r="AB667" i="1"/>
  <c r="AG667" i="1" s="1"/>
  <c r="AB668" i="1"/>
  <c r="AG668" i="1" s="1"/>
  <c r="AB669" i="1"/>
  <c r="AG669" i="1" s="1"/>
  <c r="AB670" i="1"/>
  <c r="AG670" i="1" s="1"/>
  <c r="AB671" i="1"/>
  <c r="AG671" i="1" s="1"/>
  <c r="AB672" i="1"/>
  <c r="AG672" i="1" s="1"/>
  <c r="AB673" i="1"/>
  <c r="AG673" i="1" s="1"/>
  <c r="AB674" i="1"/>
  <c r="AG674" i="1" s="1"/>
  <c r="AB675" i="1"/>
  <c r="AG675" i="1" s="1"/>
  <c r="AB676" i="1"/>
  <c r="AG676" i="1" s="1"/>
  <c r="AB677" i="1"/>
  <c r="AG677" i="1" s="1"/>
  <c r="AB678" i="1"/>
  <c r="AG678" i="1" s="1"/>
  <c r="AB679" i="1"/>
  <c r="AG679" i="1" s="1"/>
  <c r="AB680" i="1"/>
  <c r="AG680" i="1" s="1"/>
  <c r="AB681" i="1"/>
  <c r="AG681" i="1" s="1"/>
  <c r="AB682" i="1"/>
  <c r="AG682" i="1" s="1"/>
  <c r="AB683" i="1"/>
  <c r="AG683" i="1" s="1"/>
  <c r="AB684" i="1"/>
  <c r="AG684" i="1" s="1"/>
  <c r="AB685" i="1"/>
  <c r="AG685" i="1" s="1"/>
  <c r="AB686" i="1"/>
  <c r="AG686" i="1" s="1"/>
  <c r="AB687" i="1"/>
  <c r="AG687" i="1" s="1"/>
  <c r="AB688" i="1"/>
  <c r="AG688" i="1" s="1"/>
  <c r="AB689" i="1"/>
  <c r="AG689" i="1" s="1"/>
  <c r="AB690" i="1"/>
  <c r="AG690" i="1" s="1"/>
  <c r="AB691" i="1"/>
  <c r="AG691" i="1" s="1"/>
  <c r="AB692" i="1"/>
  <c r="AG692" i="1" s="1"/>
  <c r="AB693" i="1"/>
  <c r="AG693" i="1" s="1"/>
  <c r="AB694" i="1"/>
  <c r="AG694" i="1" s="1"/>
  <c r="AB695" i="1"/>
  <c r="AG695" i="1" s="1"/>
  <c r="AB696" i="1"/>
  <c r="AG696" i="1" s="1"/>
  <c r="AB697" i="1"/>
  <c r="AG697" i="1" s="1"/>
  <c r="AB698" i="1"/>
  <c r="AG698" i="1" s="1"/>
  <c r="AB699" i="1"/>
  <c r="AG699" i="1" s="1"/>
  <c r="AB700" i="1"/>
  <c r="AG700" i="1" s="1"/>
  <c r="AB701" i="1"/>
  <c r="AG701" i="1" s="1"/>
  <c r="AB702" i="1"/>
  <c r="AG702" i="1" s="1"/>
  <c r="AB703" i="1"/>
  <c r="AG703" i="1" s="1"/>
  <c r="AB704" i="1"/>
  <c r="AG704" i="1" s="1"/>
  <c r="AB705" i="1"/>
  <c r="AG705" i="1" s="1"/>
  <c r="AB706" i="1"/>
  <c r="AG706" i="1" s="1"/>
  <c r="AB707" i="1"/>
  <c r="AG707" i="1" s="1"/>
  <c r="AB708" i="1"/>
  <c r="AG708" i="1" s="1"/>
  <c r="AB709" i="1"/>
  <c r="AG709" i="1" s="1"/>
  <c r="AB710" i="1"/>
  <c r="AG710" i="1" s="1"/>
  <c r="AB711" i="1"/>
  <c r="AG711" i="1" s="1"/>
  <c r="AB712" i="1"/>
  <c r="AG712" i="1" s="1"/>
  <c r="AB713" i="1"/>
  <c r="AG713" i="1" s="1"/>
  <c r="AB714" i="1"/>
  <c r="AG714" i="1" s="1"/>
  <c r="AB715" i="1"/>
  <c r="AG715" i="1" s="1"/>
  <c r="AB716" i="1"/>
  <c r="AG716" i="1" s="1"/>
  <c r="AB717" i="1"/>
  <c r="AG717" i="1" s="1"/>
  <c r="AB718" i="1"/>
  <c r="AG718" i="1" s="1"/>
  <c r="AB719" i="1"/>
  <c r="AG719" i="1" s="1"/>
  <c r="AB720" i="1"/>
  <c r="AG720" i="1" s="1"/>
  <c r="AB721" i="1"/>
  <c r="AG721" i="1" s="1"/>
  <c r="AB722" i="1"/>
  <c r="AG722" i="1" s="1"/>
  <c r="AB723" i="1"/>
  <c r="AG723" i="1" s="1"/>
  <c r="AB724" i="1"/>
  <c r="AG724" i="1" s="1"/>
  <c r="AB725" i="1"/>
  <c r="AG725" i="1" s="1"/>
  <c r="AB726" i="1"/>
  <c r="AG726" i="1" s="1"/>
  <c r="AB727" i="1"/>
  <c r="AG727" i="1" s="1"/>
  <c r="AB728" i="1"/>
  <c r="AG728" i="1" s="1"/>
  <c r="AB729" i="1"/>
  <c r="AG729" i="1" s="1"/>
  <c r="AB730" i="1"/>
  <c r="AG730" i="1" s="1"/>
  <c r="AB731" i="1"/>
  <c r="AG731" i="1" s="1"/>
  <c r="AB732" i="1"/>
  <c r="AG732" i="1" s="1"/>
  <c r="AB733" i="1"/>
  <c r="AG733" i="1" s="1"/>
  <c r="AB734" i="1"/>
  <c r="AG734" i="1" s="1"/>
  <c r="AB735" i="1"/>
  <c r="AG735" i="1" s="1"/>
  <c r="AB736" i="1"/>
  <c r="AG736" i="1" s="1"/>
  <c r="AB737" i="1"/>
  <c r="AG737" i="1" s="1"/>
  <c r="AB738" i="1"/>
  <c r="AG738" i="1" s="1"/>
  <c r="AB739" i="1"/>
  <c r="AG739" i="1" s="1"/>
  <c r="AB740" i="1"/>
  <c r="AG740" i="1" s="1"/>
  <c r="AB741" i="1"/>
  <c r="AG741" i="1" s="1"/>
  <c r="AB742" i="1"/>
  <c r="AG742" i="1" s="1"/>
  <c r="AB743" i="1"/>
  <c r="AG743" i="1" s="1"/>
  <c r="AB744" i="1"/>
  <c r="AG744" i="1" s="1"/>
  <c r="AB745" i="1"/>
  <c r="AG745" i="1" s="1"/>
  <c r="AB746" i="1"/>
  <c r="AG746" i="1" s="1"/>
  <c r="AB747" i="1"/>
  <c r="AG747" i="1" s="1"/>
  <c r="AB748" i="1"/>
  <c r="AG748" i="1" s="1"/>
  <c r="AB749" i="1"/>
  <c r="AG749" i="1" s="1"/>
  <c r="AB750" i="1"/>
  <c r="AG750" i="1" s="1"/>
  <c r="AB751" i="1"/>
  <c r="AG751" i="1" s="1"/>
  <c r="AB752" i="1"/>
  <c r="AG752" i="1" s="1"/>
  <c r="AB753" i="1"/>
  <c r="AG753" i="1" s="1"/>
  <c r="AB754" i="1"/>
  <c r="AG754" i="1" s="1"/>
  <c r="AB755" i="1"/>
  <c r="AG755" i="1" s="1"/>
  <c r="AB756" i="1"/>
  <c r="AG756" i="1" s="1"/>
  <c r="AB757" i="1"/>
  <c r="AG757" i="1" s="1"/>
  <c r="AB758" i="1"/>
  <c r="AG758" i="1" s="1"/>
  <c r="AB759" i="1"/>
  <c r="AG759" i="1" s="1"/>
  <c r="AB760" i="1"/>
  <c r="AG760" i="1" s="1"/>
  <c r="AB761" i="1"/>
  <c r="AG761" i="1" s="1"/>
  <c r="AB762" i="1"/>
  <c r="AG762" i="1" s="1"/>
  <c r="AB763" i="1"/>
  <c r="AG763" i="1" s="1"/>
  <c r="AB764" i="1"/>
  <c r="AG764" i="1" s="1"/>
  <c r="AB765" i="1"/>
  <c r="AG765" i="1" s="1"/>
  <c r="AB766" i="1"/>
  <c r="AG766" i="1" s="1"/>
  <c r="AB767" i="1"/>
  <c r="AG767" i="1" s="1"/>
  <c r="AB768" i="1"/>
  <c r="AG768" i="1" s="1"/>
  <c r="AB769" i="1"/>
  <c r="AG769" i="1" s="1"/>
  <c r="AB770" i="1"/>
  <c r="AG770" i="1" s="1"/>
  <c r="AB771" i="1"/>
  <c r="AG771" i="1" s="1"/>
  <c r="AB772" i="1"/>
  <c r="AG772" i="1" s="1"/>
  <c r="AB773" i="1"/>
  <c r="AG773" i="1" s="1"/>
  <c r="AB774" i="1"/>
  <c r="AG774" i="1" s="1"/>
  <c r="AB775" i="1"/>
  <c r="AG775" i="1" s="1"/>
  <c r="AB776" i="1"/>
  <c r="AG776" i="1" s="1"/>
  <c r="AB777" i="1"/>
  <c r="AG777" i="1" s="1"/>
  <c r="AB778" i="1"/>
  <c r="AG778" i="1" s="1"/>
  <c r="AB779" i="1"/>
  <c r="AG779" i="1" s="1"/>
  <c r="AB780" i="1"/>
  <c r="AG780" i="1" s="1"/>
  <c r="AB781" i="1"/>
  <c r="AG781" i="1" s="1"/>
  <c r="AB782" i="1"/>
  <c r="AG782" i="1" s="1"/>
  <c r="AB783" i="1"/>
  <c r="AG783" i="1" s="1"/>
  <c r="AB784" i="1"/>
  <c r="AG784" i="1" s="1"/>
  <c r="AB785" i="1"/>
  <c r="AG785" i="1" s="1"/>
  <c r="AB786" i="1"/>
  <c r="AG786" i="1" s="1"/>
  <c r="AB787" i="1"/>
  <c r="AG787" i="1" s="1"/>
  <c r="AB788" i="1"/>
  <c r="AG788" i="1" s="1"/>
  <c r="AB789" i="1"/>
  <c r="AG789" i="1" s="1"/>
  <c r="AB790" i="1"/>
  <c r="AG790" i="1" s="1"/>
  <c r="AB791" i="1"/>
  <c r="AG791" i="1" s="1"/>
  <c r="AB792" i="1"/>
  <c r="AG792" i="1" s="1"/>
  <c r="AB793" i="1"/>
  <c r="AG793" i="1" s="1"/>
  <c r="AB794" i="1"/>
  <c r="AG794" i="1" s="1"/>
  <c r="AB795" i="1"/>
  <c r="AG795" i="1" s="1"/>
  <c r="AB796" i="1"/>
  <c r="AG796" i="1" s="1"/>
  <c r="AB797" i="1"/>
  <c r="AG797" i="1" s="1"/>
  <c r="AB798" i="1"/>
  <c r="AG798" i="1" s="1"/>
  <c r="AB799" i="1"/>
  <c r="AG799" i="1" s="1"/>
  <c r="AB800" i="1"/>
  <c r="AG800" i="1" s="1"/>
  <c r="AB801" i="1"/>
  <c r="AG801" i="1" s="1"/>
  <c r="AB802" i="1"/>
  <c r="AG802" i="1" s="1"/>
  <c r="AB803" i="1"/>
  <c r="AG803" i="1" s="1"/>
  <c r="AB804" i="1"/>
  <c r="AG804" i="1" s="1"/>
  <c r="AB805" i="1"/>
  <c r="AG805" i="1" s="1"/>
  <c r="AB806" i="1"/>
  <c r="AG806" i="1" s="1"/>
  <c r="AB807" i="1"/>
  <c r="AG807" i="1" s="1"/>
  <c r="AB808" i="1"/>
  <c r="AG808" i="1" s="1"/>
  <c r="AB809" i="1"/>
  <c r="AG809" i="1" s="1"/>
  <c r="AB810" i="1"/>
  <c r="AG810" i="1" s="1"/>
  <c r="AB811" i="1"/>
  <c r="AG811" i="1" s="1"/>
  <c r="AB812" i="1"/>
  <c r="AG812" i="1" s="1"/>
  <c r="AB813" i="1"/>
  <c r="AG813" i="1" s="1"/>
  <c r="AB814" i="1"/>
  <c r="AG814" i="1" s="1"/>
  <c r="AB815" i="1"/>
  <c r="AG815" i="1" s="1"/>
  <c r="AB816" i="1"/>
  <c r="AG816" i="1" s="1"/>
  <c r="AB817" i="1"/>
  <c r="AG817" i="1" s="1"/>
  <c r="AB818" i="1"/>
  <c r="AG818" i="1" s="1"/>
  <c r="AB819" i="1"/>
  <c r="AG819" i="1" s="1"/>
  <c r="AB820" i="1"/>
  <c r="AG820" i="1" s="1"/>
  <c r="AB821" i="1"/>
  <c r="AG821" i="1" s="1"/>
  <c r="AB822" i="1"/>
  <c r="AG822" i="1" s="1"/>
  <c r="AB823" i="1"/>
  <c r="AG823" i="1" s="1"/>
  <c r="AB824" i="1"/>
  <c r="AG824" i="1" s="1"/>
  <c r="AB825" i="1"/>
  <c r="AG825" i="1" s="1"/>
  <c r="AB826" i="1"/>
  <c r="AG826" i="1" s="1"/>
  <c r="AB827" i="1"/>
  <c r="AG827" i="1" s="1"/>
  <c r="AB828" i="1"/>
  <c r="AG828" i="1" s="1"/>
  <c r="AB829" i="1"/>
  <c r="AG829" i="1" s="1"/>
  <c r="AB830" i="1"/>
  <c r="AG830" i="1" s="1"/>
  <c r="AB831" i="1"/>
  <c r="AG831" i="1" s="1"/>
  <c r="AB832" i="1"/>
  <c r="AG832" i="1" s="1"/>
  <c r="AB833" i="1"/>
  <c r="AG833" i="1" s="1"/>
  <c r="AB834" i="1"/>
  <c r="AG834" i="1" s="1"/>
  <c r="AB835" i="1"/>
  <c r="AG835" i="1" s="1"/>
  <c r="AB836" i="1"/>
  <c r="AG836" i="1" s="1"/>
  <c r="AB837" i="1"/>
  <c r="AG837" i="1" s="1"/>
  <c r="AB838" i="1"/>
  <c r="AG838" i="1" s="1"/>
  <c r="AB839" i="1"/>
  <c r="AG839" i="1" s="1"/>
  <c r="AB840" i="1"/>
  <c r="AG840" i="1" s="1"/>
  <c r="AB841" i="1"/>
  <c r="AG841" i="1" s="1"/>
  <c r="AB842" i="1"/>
  <c r="AG842" i="1" s="1"/>
  <c r="AB843" i="1"/>
  <c r="AG843" i="1" s="1"/>
  <c r="AB844" i="1"/>
  <c r="AG844" i="1" s="1"/>
  <c r="AB845" i="1"/>
  <c r="AG845" i="1" s="1"/>
  <c r="AB846" i="1"/>
  <c r="AG846" i="1" s="1"/>
  <c r="AB847" i="1"/>
  <c r="AG847" i="1" s="1"/>
  <c r="AB848" i="1"/>
  <c r="AG848" i="1" s="1"/>
  <c r="AB849" i="1"/>
  <c r="AG849" i="1" s="1"/>
  <c r="AB850" i="1"/>
  <c r="AG850" i="1" s="1"/>
  <c r="AB851" i="1"/>
  <c r="AG851" i="1" s="1"/>
  <c r="AB852" i="1"/>
  <c r="AG852" i="1" s="1"/>
  <c r="AB853" i="1"/>
  <c r="AG853" i="1" s="1"/>
  <c r="AB854" i="1"/>
  <c r="AG854" i="1" s="1"/>
  <c r="AB855" i="1"/>
  <c r="AG855" i="1" s="1"/>
  <c r="AB856" i="1"/>
  <c r="AG856" i="1" s="1"/>
  <c r="AB857" i="1"/>
  <c r="AG857" i="1" s="1"/>
  <c r="AB858" i="1"/>
  <c r="AG858" i="1" s="1"/>
  <c r="AB859" i="1"/>
  <c r="AG859" i="1" s="1"/>
  <c r="AB860" i="1"/>
  <c r="AG860" i="1" s="1"/>
  <c r="AB861" i="1"/>
  <c r="AG861" i="1" s="1"/>
  <c r="AB862" i="1"/>
  <c r="AG862" i="1" s="1"/>
  <c r="AB863" i="1"/>
  <c r="AG863" i="1" s="1"/>
  <c r="AB864" i="1"/>
  <c r="AG864" i="1" s="1"/>
  <c r="AB865" i="1"/>
  <c r="AG865" i="1" s="1"/>
  <c r="AB866" i="1"/>
  <c r="AG866" i="1" s="1"/>
  <c r="AB867" i="1"/>
  <c r="AG867" i="1" s="1"/>
  <c r="AB868" i="1"/>
  <c r="AG868" i="1" s="1"/>
  <c r="AB869" i="1"/>
  <c r="AG869" i="1" s="1"/>
  <c r="AB870" i="1"/>
  <c r="AG870" i="1" s="1"/>
  <c r="AB871" i="1"/>
  <c r="AG871" i="1" s="1"/>
  <c r="AB872" i="1"/>
  <c r="AG872" i="1" s="1"/>
  <c r="AB873" i="1"/>
  <c r="AG873" i="1" s="1"/>
  <c r="AB874" i="1"/>
  <c r="AG874" i="1" s="1"/>
  <c r="AB875" i="1"/>
  <c r="AG875" i="1" s="1"/>
  <c r="AB876" i="1"/>
  <c r="AG876" i="1" s="1"/>
  <c r="AB877" i="1"/>
  <c r="AG877" i="1" s="1"/>
  <c r="AB878" i="1"/>
  <c r="AG878" i="1" s="1"/>
  <c r="AB879" i="1"/>
  <c r="AG879" i="1" s="1"/>
  <c r="AB880" i="1"/>
  <c r="AG880" i="1" s="1"/>
  <c r="AB881" i="1"/>
  <c r="AG881" i="1" s="1"/>
  <c r="AB882" i="1"/>
  <c r="AG882" i="1" s="1"/>
  <c r="AB883" i="1"/>
  <c r="AG883" i="1" s="1"/>
  <c r="AB884" i="1"/>
  <c r="AG884" i="1" s="1"/>
  <c r="AB885" i="1"/>
  <c r="AG885" i="1" s="1"/>
  <c r="AB886" i="1"/>
  <c r="AG886" i="1" s="1"/>
  <c r="AB887" i="1"/>
  <c r="AG887" i="1" s="1"/>
  <c r="AB888" i="1"/>
  <c r="AG888" i="1" s="1"/>
  <c r="AB889" i="1"/>
  <c r="AG889" i="1" s="1"/>
  <c r="AB890" i="1"/>
  <c r="AG890" i="1" s="1"/>
  <c r="AB891" i="1"/>
  <c r="AG891" i="1" s="1"/>
  <c r="AB892" i="1"/>
  <c r="AG892" i="1" s="1"/>
  <c r="AB893" i="1"/>
  <c r="AG893" i="1" s="1"/>
  <c r="AB894" i="1"/>
  <c r="AG894" i="1" s="1"/>
  <c r="AB895" i="1"/>
  <c r="AG895" i="1" s="1"/>
  <c r="AB896" i="1"/>
  <c r="AG896" i="1" s="1"/>
  <c r="AB897" i="1"/>
  <c r="AG897" i="1" s="1"/>
  <c r="AB898" i="1"/>
  <c r="AG898" i="1" s="1"/>
  <c r="AB899" i="1"/>
  <c r="AG899" i="1" s="1"/>
  <c r="AB900" i="1"/>
  <c r="AG900" i="1" s="1"/>
  <c r="AB901" i="1"/>
  <c r="AG901" i="1" s="1"/>
  <c r="AB902" i="1"/>
  <c r="AG902" i="1" s="1"/>
  <c r="AB903" i="1"/>
  <c r="AG903" i="1" s="1"/>
  <c r="AB904" i="1"/>
  <c r="AG904" i="1" s="1"/>
  <c r="AB905" i="1"/>
  <c r="AG905" i="1" s="1"/>
  <c r="AB906" i="1"/>
  <c r="AG906" i="1" s="1"/>
  <c r="AB907" i="1"/>
  <c r="AG907" i="1" s="1"/>
  <c r="AB908" i="1"/>
  <c r="AG908" i="1" s="1"/>
  <c r="AB909" i="1"/>
  <c r="AG909" i="1" s="1"/>
  <c r="AB910" i="1"/>
  <c r="AG910" i="1" s="1"/>
  <c r="AB911" i="1"/>
  <c r="AG911" i="1" s="1"/>
  <c r="AB912" i="1"/>
  <c r="AG912" i="1" s="1"/>
  <c r="AB913" i="1"/>
  <c r="AG913" i="1" s="1"/>
  <c r="AB914" i="1"/>
  <c r="AG914" i="1" s="1"/>
  <c r="AB915" i="1"/>
  <c r="AG915" i="1" s="1"/>
  <c r="AB916" i="1"/>
  <c r="AG916" i="1" s="1"/>
  <c r="AB917" i="1"/>
  <c r="AG917" i="1" s="1"/>
  <c r="AB918" i="1"/>
  <c r="AG918" i="1" s="1"/>
  <c r="AB919" i="1"/>
  <c r="AG919" i="1" s="1"/>
  <c r="AB920" i="1"/>
  <c r="AG920" i="1" s="1"/>
  <c r="AB921" i="1"/>
  <c r="AG921" i="1" s="1"/>
  <c r="AB922" i="1"/>
  <c r="AG922" i="1" s="1"/>
  <c r="AB923" i="1"/>
  <c r="AG923" i="1" s="1"/>
  <c r="AB924" i="1"/>
  <c r="AG924" i="1" s="1"/>
  <c r="AB925" i="1"/>
  <c r="AG925" i="1" s="1"/>
  <c r="AB926" i="1"/>
  <c r="AG926" i="1" s="1"/>
  <c r="AB927" i="1"/>
  <c r="AG927" i="1" s="1"/>
  <c r="AB928" i="1"/>
  <c r="AG928" i="1" s="1"/>
  <c r="AB929" i="1"/>
  <c r="AG929" i="1" s="1"/>
  <c r="AB930" i="1"/>
  <c r="AG930" i="1" s="1"/>
  <c r="AB931" i="1"/>
  <c r="AG931" i="1" s="1"/>
  <c r="AB932" i="1"/>
  <c r="AG932" i="1" s="1"/>
  <c r="AB933" i="1"/>
  <c r="AG933" i="1" s="1"/>
  <c r="AB934" i="1"/>
  <c r="AG934" i="1" s="1"/>
  <c r="AB935" i="1"/>
  <c r="AG935" i="1" s="1"/>
  <c r="AB936" i="1"/>
  <c r="AG936" i="1" s="1"/>
  <c r="AB937" i="1"/>
  <c r="AG937" i="1" s="1"/>
  <c r="AB938" i="1"/>
  <c r="AG938" i="1" s="1"/>
  <c r="AB939" i="1"/>
  <c r="AG939" i="1" s="1"/>
  <c r="AB940" i="1"/>
  <c r="AG940" i="1" s="1"/>
  <c r="AB941" i="1"/>
  <c r="AG941" i="1" s="1"/>
  <c r="AB942" i="1"/>
  <c r="AG942" i="1" s="1"/>
  <c r="AB943" i="1"/>
  <c r="AG943" i="1" s="1"/>
  <c r="AB944" i="1"/>
  <c r="AG944" i="1" s="1"/>
  <c r="AB945" i="1"/>
  <c r="AG945" i="1" s="1"/>
  <c r="AB946" i="1"/>
  <c r="AG946" i="1" s="1"/>
  <c r="AB947" i="1"/>
  <c r="AG947" i="1" s="1"/>
  <c r="AB948" i="1"/>
  <c r="AG948" i="1" s="1"/>
  <c r="AB949" i="1"/>
  <c r="AG949" i="1" s="1"/>
  <c r="AB950" i="1"/>
  <c r="AG950" i="1" s="1"/>
  <c r="AB951" i="1"/>
  <c r="AG951" i="1" s="1"/>
  <c r="AB952" i="1"/>
  <c r="AG952" i="1" s="1"/>
  <c r="AB953" i="1"/>
  <c r="AG953" i="1" s="1"/>
  <c r="AB954" i="1"/>
  <c r="AG954" i="1" s="1"/>
  <c r="AB955" i="1"/>
  <c r="AG955" i="1" s="1"/>
  <c r="AB956" i="1"/>
  <c r="AG956" i="1" s="1"/>
  <c r="AB957" i="1"/>
  <c r="AG957" i="1" s="1"/>
  <c r="AB958" i="1"/>
  <c r="AG958" i="1" s="1"/>
  <c r="AB959" i="1"/>
  <c r="AG959" i="1" s="1"/>
  <c r="AB960" i="1"/>
  <c r="AG960" i="1" s="1"/>
  <c r="AB961" i="1"/>
  <c r="AG961" i="1" s="1"/>
  <c r="AB962" i="1"/>
  <c r="AG962" i="1" s="1"/>
  <c r="AB963" i="1"/>
  <c r="AG963" i="1" s="1"/>
  <c r="AB964" i="1"/>
  <c r="AG964" i="1" s="1"/>
  <c r="AB965" i="1"/>
  <c r="AG965" i="1" s="1"/>
  <c r="AB966" i="1"/>
  <c r="AG966" i="1" s="1"/>
  <c r="AB967" i="1"/>
  <c r="AG967" i="1" s="1"/>
  <c r="AB968" i="1"/>
  <c r="AG968" i="1" s="1"/>
  <c r="AB969" i="1"/>
  <c r="AG969" i="1" s="1"/>
  <c r="AB970" i="1"/>
  <c r="AG970" i="1" s="1"/>
  <c r="AB971" i="1"/>
  <c r="AG971" i="1" s="1"/>
  <c r="AB972" i="1"/>
  <c r="AG972" i="1" s="1"/>
  <c r="AB973" i="1"/>
  <c r="AG973" i="1" s="1"/>
  <c r="AB974" i="1"/>
  <c r="AG974" i="1" s="1"/>
  <c r="AB975" i="1"/>
  <c r="AG975" i="1" s="1"/>
  <c r="AB976" i="1"/>
  <c r="AG976" i="1" s="1"/>
  <c r="AB977" i="1"/>
  <c r="AG977" i="1" s="1"/>
  <c r="AB978" i="1"/>
  <c r="AG978" i="1" s="1"/>
  <c r="AB979" i="1"/>
  <c r="AG979" i="1" s="1"/>
  <c r="AB980" i="1"/>
  <c r="AG980" i="1" s="1"/>
  <c r="AB981" i="1"/>
  <c r="AG981" i="1" s="1"/>
  <c r="AB982" i="1"/>
  <c r="AG982" i="1" s="1"/>
  <c r="AB983" i="1"/>
  <c r="AG983" i="1" s="1"/>
  <c r="AB984" i="1"/>
  <c r="AG984" i="1" s="1"/>
  <c r="AB985" i="1"/>
  <c r="AG985" i="1" s="1"/>
  <c r="AB986" i="1"/>
  <c r="AG986" i="1" s="1"/>
  <c r="AB987" i="1"/>
  <c r="AG987" i="1" s="1"/>
  <c r="AB988" i="1"/>
  <c r="AG988" i="1" s="1"/>
  <c r="AB989" i="1"/>
  <c r="AG989" i="1" s="1"/>
  <c r="AB990" i="1"/>
  <c r="AG990" i="1" s="1"/>
  <c r="AB991" i="1"/>
  <c r="AG991" i="1" s="1"/>
  <c r="AB992" i="1"/>
  <c r="AG992" i="1" s="1"/>
  <c r="AB993" i="1"/>
  <c r="AG993" i="1" s="1"/>
  <c r="AB994" i="1"/>
  <c r="AG994" i="1" s="1"/>
  <c r="AB995" i="1"/>
  <c r="AG995" i="1" s="1"/>
  <c r="AB996" i="1"/>
  <c r="AG996" i="1" s="1"/>
  <c r="AB997" i="1"/>
  <c r="AG997" i="1" s="1"/>
  <c r="AB998" i="1"/>
  <c r="AG998" i="1" s="1"/>
  <c r="AB999" i="1"/>
  <c r="AG999" i="1" s="1"/>
  <c r="AB1000" i="1"/>
  <c r="AG1000" i="1" s="1"/>
  <c r="AB1001" i="1"/>
  <c r="AG1001" i="1" s="1"/>
  <c r="AB1002" i="1"/>
  <c r="AG1002" i="1" s="1"/>
  <c r="AB1003" i="1"/>
  <c r="AG1003" i="1" s="1"/>
  <c r="AB1004" i="1"/>
  <c r="AG1004" i="1" s="1"/>
  <c r="AB1005" i="1"/>
  <c r="AG1005" i="1" s="1"/>
  <c r="AB1006" i="1"/>
  <c r="AG1006" i="1" s="1"/>
  <c r="AB1007" i="1"/>
  <c r="AG1007" i="1" s="1"/>
  <c r="AB1008" i="1"/>
  <c r="AG1008" i="1" s="1"/>
  <c r="AB1009" i="1"/>
  <c r="AG1009" i="1" s="1"/>
  <c r="AB1010" i="1"/>
  <c r="AG1010" i="1" s="1"/>
  <c r="AB1011" i="1"/>
  <c r="AG1011" i="1" s="1"/>
  <c r="AB1012" i="1"/>
  <c r="AG1012" i="1" s="1"/>
  <c r="AB1013" i="1"/>
  <c r="AG1013" i="1" s="1"/>
  <c r="AB1014" i="1"/>
  <c r="AG1014" i="1" s="1"/>
  <c r="AB1015" i="1"/>
  <c r="AG1015" i="1" s="1"/>
  <c r="AB1016" i="1"/>
  <c r="AG1016" i="1" s="1"/>
  <c r="AB1017" i="1"/>
  <c r="AG1017" i="1" s="1"/>
  <c r="AB1018" i="1"/>
  <c r="AG1018" i="1" s="1"/>
  <c r="AB1019" i="1"/>
  <c r="AG1019" i="1" s="1"/>
  <c r="AB1020" i="1"/>
  <c r="AG1020" i="1" s="1"/>
  <c r="AB1021" i="1"/>
  <c r="AG1021" i="1" s="1"/>
  <c r="AB1022" i="1"/>
  <c r="AG1022" i="1" s="1"/>
  <c r="AB1023" i="1"/>
  <c r="AG1023" i="1" s="1"/>
  <c r="AB1024" i="1"/>
  <c r="AG1024" i="1" s="1"/>
  <c r="AB1025" i="1"/>
  <c r="AG1025" i="1" s="1"/>
  <c r="AB1026" i="1"/>
  <c r="AG1026" i="1" s="1"/>
  <c r="AB1027" i="1"/>
  <c r="AG1027" i="1" s="1"/>
  <c r="AB1028" i="1"/>
  <c r="AG1028" i="1" s="1"/>
  <c r="AB1029" i="1"/>
  <c r="AG1029" i="1" s="1"/>
  <c r="AB1030" i="1"/>
  <c r="AG1030" i="1" s="1"/>
  <c r="AB1031" i="1"/>
  <c r="AG1031" i="1" s="1"/>
  <c r="AB1032" i="1"/>
  <c r="AG1032" i="1" s="1"/>
  <c r="AB1033" i="1"/>
  <c r="AG1033" i="1" s="1"/>
  <c r="AB1034" i="1"/>
  <c r="AG1034" i="1" s="1"/>
  <c r="AB1035" i="1"/>
  <c r="AG1035" i="1" s="1"/>
  <c r="AB1036" i="1"/>
  <c r="AG1036" i="1" s="1"/>
  <c r="AB1037" i="1"/>
  <c r="AG1037" i="1" s="1"/>
  <c r="AB1038" i="1"/>
  <c r="AG1038" i="1" s="1"/>
  <c r="AB1039" i="1"/>
  <c r="AG1039" i="1" s="1"/>
  <c r="AB1040" i="1"/>
  <c r="AG1040" i="1" s="1"/>
  <c r="AB1041" i="1"/>
  <c r="AG1041" i="1" s="1"/>
  <c r="AB1042" i="1"/>
  <c r="AG1042" i="1" s="1"/>
  <c r="AB1043" i="1"/>
  <c r="AG1043" i="1" s="1"/>
  <c r="AB1044" i="1"/>
  <c r="AG1044" i="1" s="1"/>
  <c r="AB1045" i="1"/>
  <c r="AG1045" i="1" s="1"/>
  <c r="AB1046" i="1"/>
  <c r="AG1046" i="1" s="1"/>
  <c r="AB1047" i="1"/>
  <c r="AG1047" i="1" s="1"/>
  <c r="AB1048" i="1"/>
  <c r="AG1048" i="1" s="1"/>
  <c r="AB1049" i="1"/>
  <c r="AG1049" i="1" s="1"/>
  <c r="AB1050" i="1"/>
  <c r="AG1050" i="1" s="1"/>
  <c r="AB1051" i="1"/>
  <c r="AG1051" i="1" s="1"/>
  <c r="AB1052" i="1"/>
  <c r="AG1052" i="1" s="1"/>
  <c r="AB1053" i="1"/>
  <c r="AG1053" i="1" s="1"/>
  <c r="AB1054" i="1"/>
  <c r="AG1054" i="1" s="1"/>
  <c r="AB1055" i="1"/>
  <c r="AG1055" i="1" s="1"/>
  <c r="AB1056" i="1"/>
  <c r="AG1056" i="1" s="1"/>
  <c r="AB1057" i="1"/>
  <c r="AG1057" i="1" s="1"/>
  <c r="AB1058" i="1"/>
  <c r="AG1058" i="1" s="1"/>
  <c r="AB1059" i="1"/>
  <c r="AG1059" i="1" s="1"/>
  <c r="AB1060" i="1"/>
  <c r="AG1060" i="1" s="1"/>
  <c r="AB1061" i="1"/>
  <c r="AG1061" i="1" s="1"/>
  <c r="AB1062" i="1"/>
  <c r="AG1062" i="1" s="1"/>
  <c r="AB1063" i="1"/>
  <c r="AG1063" i="1" s="1"/>
  <c r="AB1064" i="1"/>
  <c r="AG1064" i="1" s="1"/>
  <c r="AB1065" i="1"/>
  <c r="AG1065" i="1" s="1"/>
  <c r="AB1066" i="1"/>
  <c r="AG1066" i="1" s="1"/>
  <c r="AB1067" i="1"/>
  <c r="AG1067" i="1" s="1"/>
  <c r="AB1068" i="1"/>
  <c r="AG1068" i="1" s="1"/>
  <c r="AB1069" i="1"/>
  <c r="AG1069" i="1" s="1"/>
  <c r="AB1070" i="1"/>
  <c r="AG1070" i="1" s="1"/>
  <c r="AB1071" i="1"/>
  <c r="AG1071" i="1" s="1"/>
  <c r="AB1072" i="1"/>
  <c r="AG1072" i="1" s="1"/>
  <c r="AB1073" i="1"/>
  <c r="AG1073" i="1" s="1"/>
  <c r="AB1074" i="1"/>
  <c r="AG1074" i="1" s="1"/>
  <c r="AB1075" i="1"/>
  <c r="AG1075" i="1" s="1"/>
  <c r="AB1076" i="1"/>
  <c r="AG1076" i="1" s="1"/>
  <c r="AB1077" i="1"/>
  <c r="AG1077" i="1" s="1"/>
  <c r="AB1078" i="1"/>
  <c r="AG1078" i="1" s="1"/>
  <c r="AB1079" i="1"/>
  <c r="AG1079" i="1" s="1"/>
  <c r="AB1080" i="1"/>
  <c r="AG1080" i="1" s="1"/>
  <c r="AB1081" i="1"/>
  <c r="AG1081" i="1" s="1"/>
  <c r="AB1082" i="1"/>
  <c r="AG1082" i="1" s="1"/>
  <c r="AB1083" i="1"/>
  <c r="AG1083" i="1" s="1"/>
  <c r="AB1084" i="1"/>
  <c r="AG1084" i="1" s="1"/>
  <c r="AB1085" i="1"/>
  <c r="AG1085" i="1" s="1"/>
  <c r="AB1086" i="1"/>
  <c r="AG1086" i="1" s="1"/>
  <c r="AB1087" i="1"/>
  <c r="AG1087" i="1" s="1"/>
  <c r="AB1088" i="1"/>
  <c r="AG1088" i="1" s="1"/>
  <c r="AB1089" i="1"/>
  <c r="AG1089" i="1" s="1"/>
  <c r="AB1090" i="1"/>
  <c r="AG1090" i="1" s="1"/>
  <c r="AB1091" i="1"/>
  <c r="AG1091" i="1" s="1"/>
  <c r="AB1092" i="1"/>
  <c r="AG1092" i="1" s="1"/>
  <c r="AB1093" i="1"/>
  <c r="AG1093" i="1" s="1"/>
  <c r="AB1094" i="1"/>
  <c r="AG1094" i="1" s="1"/>
  <c r="AB1095" i="1"/>
  <c r="AG1095" i="1" s="1"/>
  <c r="AB1096" i="1"/>
  <c r="AG1096" i="1" s="1"/>
  <c r="AB1097" i="1"/>
  <c r="AG1097" i="1" s="1"/>
  <c r="AB1098" i="1"/>
  <c r="AG1098" i="1" s="1"/>
  <c r="AB1099" i="1"/>
  <c r="AG1099" i="1" s="1"/>
  <c r="AB1100" i="1"/>
  <c r="AG1100" i="1" s="1"/>
  <c r="AB1101" i="1"/>
  <c r="AG1101" i="1" s="1"/>
  <c r="AB1102" i="1"/>
  <c r="AG1102" i="1" s="1"/>
  <c r="AB1103" i="1"/>
  <c r="AG1103" i="1" s="1"/>
  <c r="AB1104" i="1"/>
  <c r="AG1104" i="1" s="1"/>
  <c r="AB1105" i="1"/>
  <c r="AG1105" i="1" s="1"/>
  <c r="AB1106" i="1"/>
  <c r="AG1106" i="1" s="1"/>
  <c r="AB1107" i="1"/>
  <c r="AG1107" i="1" s="1"/>
  <c r="AB1108" i="1"/>
  <c r="AG1108" i="1" s="1"/>
  <c r="AB1109" i="1"/>
  <c r="AG1109" i="1" s="1"/>
  <c r="AB1110" i="1"/>
  <c r="AG1110" i="1" s="1"/>
  <c r="AB1111" i="1"/>
  <c r="AG1111" i="1" s="1"/>
  <c r="AB1112" i="1"/>
  <c r="AG1112" i="1" s="1"/>
  <c r="AB1113" i="1"/>
  <c r="AG1113" i="1" s="1"/>
  <c r="AB1114" i="1"/>
  <c r="AG1114" i="1" s="1"/>
  <c r="AB1115" i="1"/>
  <c r="AG1115" i="1" s="1"/>
  <c r="AB1116" i="1"/>
  <c r="AG1116" i="1" s="1"/>
  <c r="AB1117" i="1"/>
  <c r="AG1117" i="1" s="1"/>
  <c r="AB1118" i="1"/>
  <c r="AG1118" i="1" s="1"/>
  <c r="AB1119" i="1"/>
  <c r="AG1119" i="1" s="1"/>
  <c r="AB1120" i="1"/>
  <c r="AG1120" i="1" s="1"/>
  <c r="AB1121" i="1"/>
  <c r="AG1121" i="1" s="1"/>
  <c r="AB1122" i="1"/>
  <c r="AG1122" i="1" s="1"/>
  <c r="AB1123" i="1"/>
  <c r="AG1123" i="1" s="1"/>
  <c r="AB1124" i="1"/>
  <c r="AG1124" i="1" s="1"/>
  <c r="AB1125" i="1"/>
  <c r="AG1125" i="1" s="1"/>
  <c r="AB1126" i="1"/>
  <c r="AG1126" i="1" s="1"/>
  <c r="AB1127" i="1"/>
  <c r="AG1127" i="1" s="1"/>
  <c r="AB1128" i="1"/>
  <c r="AG1128" i="1" s="1"/>
  <c r="AB1129" i="1"/>
  <c r="AG1129" i="1" s="1"/>
  <c r="AB1130" i="1"/>
  <c r="AG1130" i="1" s="1"/>
  <c r="AB1131" i="1"/>
  <c r="AG1131" i="1" s="1"/>
  <c r="AB1132" i="1"/>
  <c r="AG1132" i="1" s="1"/>
  <c r="AB1133" i="1"/>
  <c r="AG1133" i="1" s="1"/>
  <c r="AB1134" i="1"/>
  <c r="AG1134" i="1" s="1"/>
  <c r="AB1135" i="1"/>
  <c r="AG1135" i="1" s="1"/>
  <c r="AB1136" i="1"/>
  <c r="AG1136" i="1" s="1"/>
  <c r="AB1137" i="1"/>
  <c r="AG1137" i="1" s="1"/>
  <c r="AB1138" i="1"/>
  <c r="AG1138" i="1" s="1"/>
  <c r="AB1139" i="1"/>
  <c r="AG1139" i="1" s="1"/>
  <c r="AB1140" i="1"/>
  <c r="AG1140" i="1" s="1"/>
  <c r="AB1141" i="1"/>
  <c r="AG1141" i="1" s="1"/>
  <c r="AB1142" i="1"/>
  <c r="AG1142" i="1" s="1"/>
  <c r="AB1143" i="1"/>
  <c r="AG1143" i="1" s="1"/>
  <c r="AB1144" i="1"/>
  <c r="AG1144" i="1" s="1"/>
  <c r="AB1145" i="1"/>
  <c r="AG1145" i="1" s="1"/>
  <c r="AB1146" i="1"/>
  <c r="AG1146" i="1" s="1"/>
  <c r="AB1147" i="1"/>
  <c r="AG1147" i="1" s="1"/>
  <c r="AB1148" i="1"/>
  <c r="AG1148" i="1" s="1"/>
  <c r="AB1149" i="1"/>
  <c r="AG1149" i="1" s="1"/>
  <c r="AB1150" i="1"/>
  <c r="AG1150" i="1" s="1"/>
  <c r="AB1151" i="1"/>
  <c r="AG1151" i="1" s="1"/>
  <c r="AB1152" i="1"/>
  <c r="AG1152" i="1" s="1"/>
  <c r="AB1153" i="1"/>
  <c r="AG1153" i="1" s="1"/>
  <c r="AB1154" i="1"/>
  <c r="AG1154" i="1" s="1"/>
  <c r="AB1155" i="1"/>
  <c r="AG1155" i="1" s="1"/>
  <c r="AB1156" i="1"/>
  <c r="AG1156" i="1" s="1"/>
  <c r="AB1157" i="1"/>
  <c r="AG1157" i="1" s="1"/>
  <c r="AB1158" i="1"/>
  <c r="AG1158" i="1" s="1"/>
  <c r="AB1159" i="1"/>
  <c r="AG1159" i="1" s="1"/>
  <c r="AB1160" i="1"/>
  <c r="AG1160" i="1" s="1"/>
  <c r="AB1161" i="1"/>
  <c r="AG1161" i="1" s="1"/>
  <c r="AB1162" i="1"/>
  <c r="AG1162" i="1" s="1"/>
  <c r="AB1163" i="1"/>
  <c r="AG1163" i="1" s="1"/>
  <c r="AB1164" i="1"/>
  <c r="AG1164" i="1" s="1"/>
  <c r="AB1165" i="1"/>
  <c r="AG1165" i="1" s="1"/>
  <c r="AB1166" i="1"/>
  <c r="AG1166" i="1" s="1"/>
  <c r="AB1167" i="1"/>
  <c r="AG1167" i="1" s="1"/>
  <c r="AB1168" i="1"/>
  <c r="AG1168" i="1" s="1"/>
  <c r="AB1169" i="1"/>
  <c r="AG1169" i="1" s="1"/>
  <c r="AB1170" i="1"/>
  <c r="AG1170" i="1" s="1"/>
  <c r="AB1171" i="1"/>
  <c r="AG1171" i="1" s="1"/>
  <c r="AB1172" i="1"/>
  <c r="AG1172" i="1" s="1"/>
  <c r="AB1173" i="1"/>
  <c r="AG1173" i="1" s="1"/>
  <c r="AB1174" i="1"/>
  <c r="AG1174" i="1" s="1"/>
  <c r="AB1175" i="1"/>
  <c r="AG1175" i="1" s="1"/>
  <c r="AB1176" i="1"/>
  <c r="AG1176" i="1" s="1"/>
  <c r="AB1177" i="1"/>
  <c r="AG1177" i="1" s="1"/>
  <c r="AB1178" i="1"/>
  <c r="AG1178" i="1" s="1"/>
  <c r="AB1179" i="1"/>
  <c r="AG1179" i="1" s="1"/>
  <c r="AB1180" i="1"/>
  <c r="AG1180" i="1" s="1"/>
  <c r="AB1181" i="1"/>
  <c r="AG1181" i="1" s="1"/>
  <c r="AB1182" i="1"/>
  <c r="AG1182" i="1" s="1"/>
  <c r="AB1183" i="1"/>
  <c r="AG1183" i="1" s="1"/>
  <c r="AB1184" i="1"/>
  <c r="AG1184" i="1" s="1"/>
  <c r="AB1185" i="1"/>
  <c r="AG1185" i="1" s="1"/>
  <c r="AB1186" i="1"/>
  <c r="AG1186" i="1" s="1"/>
  <c r="AB1187" i="1"/>
  <c r="AG1187" i="1" s="1"/>
  <c r="AB1188" i="1"/>
  <c r="AG1188" i="1" s="1"/>
  <c r="AB1189" i="1"/>
  <c r="AG1189" i="1" s="1"/>
  <c r="AB1190" i="1"/>
  <c r="AG1190" i="1" s="1"/>
  <c r="AB1191" i="1"/>
  <c r="AG1191" i="1" s="1"/>
  <c r="AB1192" i="1"/>
  <c r="AG1192" i="1" s="1"/>
  <c r="AB1193" i="1"/>
  <c r="AG1193" i="1" s="1"/>
  <c r="AB1194" i="1"/>
  <c r="AG1194" i="1" s="1"/>
  <c r="AB1195" i="1"/>
  <c r="AG1195" i="1" s="1"/>
  <c r="AB1196" i="1"/>
  <c r="AG1196" i="1" s="1"/>
  <c r="AB1197" i="1"/>
  <c r="AG1197" i="1" s="1"/>
  <c r="AB1198" i="1"/>
  <c r="AG1198" i="1" s="1"/>
  <c r="AB1199" i="1"/>
  <c r="AG1199" i="1" s="1"/>
  <c r="AB1200" i="1"/>
  <c r="AG1200" i="1" s="1"/>
  <c r="AB1201" i="1"/>
  <c r="AG1201" i="1" s="1"/>
  <c r="AB1202" i="1"/>
  <c r="AG1202" i="1" s="1"/>
  <c r="AB1203" i="1"/>
  <c r="AG1203" i="1" s="1"/>
  <c r="AB1204" i="1"/>
  <c r="AG1204" i="1" s="1"/>
  <c r="AB1205" i="1"/>
  <c r="AG1205" i="1" s="1"/>
  <c r="AB1206" i="1"/>
  <c r="AG1206" i="1" s="1"/>
  <c r="AB1207" i="1"/>
  <c r="AG1207" i="1" s="1"/>
  <c r="AB1208" i="1"/>
  <c r="AG1208" i="1" s="1"/>
  <c r="AB1209" i="1"/>
  <c r="AG1209" i="1" s="1"/>
  <c r="AB1210" i="1"/>
  <c r="AG1210" i="1" s="1"/>
  <c r="AB1211" i="1"/>
  <c r="AG1211" i="1" s="1"/>
  <c r="AB1212" i="1"/>
  <c r="AG1212" i="1" s="1"/>
  <c r="AB1213" i="1"/>
  <c r="AG1213" i="1" s="1"/>
  <c r="AB1214" i="1"/>
  <c r="AG1214" i="1" s="1"/>
  <c r="AB1215" i="1"/>
  <c r="AG1215" i="1" s="1"/>
  <c r="AB1216" i="1"/>
  <c r="AG1216" i="1" s="1"/>
  <c r="AB1217" i="1"/>
  <c r="AG1217" i="1" s="1"/>
  <c r="AB1218" i="1"/>
  <c r="AG1218" i="1" s="1"/>
  <c r="AB1219" i="1"/>
  <c r="AG1219" i="1" s="1"/>
  <c r="AB1220" i="1"/>
  <c r="AG1220" i="1" s="1"/>
  <c r="AB1221" i="1"/>
  <c r="AG1221" i="1" s="1"/>
  <c r="AB1222" i="1"/>
  <c r="AG1222" i="1" s="1"/>
  <c r="AB1223" i="1"/>
  <c r="AG1223" i="1" s="1"/>
  <c r="AB1224" i="1"/>
  <c r="AG1224" i="1" s="1"/>
  <c r="AB1225" i="1"/>
  <c r="AG1225" i="1" s="1"/>
  <c r="AB1226" i="1"/>
  <c r="AG1226" i="1" s="1"/>
  <c r="AB1227" i="1"/>
  <c r="AG1227" i="1" s="1"/>
  <c r="AB1228" i="1"/>
  <c r="AG1228" i="1" s="1"/>
  <c r="AB1229" i="1"/>
  <c r="AG1229" i="1" s="1"/>
  <c r="AB1230" i="1"/>
  <c r="AG1230" i="1" s="1"/>
  <c r="AB1231" i="1"/>
  <c r="AG1231" i="1" s="1"/>
  <c r="AB1232" i="1"/>
  <c r="AG1232" i="1" s="1"/>
  <c r="AB1233" i="1"/>
  <c r="AG1233" i="1" s="1"/>
  <c r="AB1234" i="1"/>
  <c r="AG1234" i="1" s="1"/>
  <c r="AB1235" i="1"/>
  <c r="AG1235" i="1" s="1"/>
  <c r="AB1236" i="1"/>
  <c r="AG1236" i="1" s="1"/>
  <c r="AB1237" i="1"/>
  <c r="AG1237" i="1" s="1"/>
  <c r="AB1238" i="1"/>
  <c r="AG1238" i="1" s="1"/>
  <c r="AB1239" i="1"/>
  <c r="AG1239" i="1" s="1"/>
  <c r="AB1240" i="1"/>
  <c r="AG1240" i="1" s="1"/>
  <c r="AB1241" i="1"/>
  <c r="AG1241" i="1" s="1"/>
  <c r="AB1242" i="1"/>
  <c r="AG1242" i="1" s="1"/>
  <c r="AB1243" i="1"/>
  <c r="AG1243" i="1" s="1"/>
  <c r="AB1244" i="1"/>
  <c r="AG1244" i="1" s="1"/>
  <c r="AB1245" i="1"/>
  <c r="AG1245" i="1" s="1"/>
  <c r="AB1246" i="1"/>
  <c r="AG1246" i="1" s="1"/>
  <c r="AB1247" i="1"/>
  <c r="AG1247" i="1" s="1"/>
  <c r="AB1248" i="1"/>
  <c r="AG1248" i="1" s="1"/>
  <c r="AB1249" i="1"/>
  <c r="AG1249" i="1" s="1"/>
  <c r="AB1250" i="1"/>
  <c r="AG1250" i="1" s="1"/>
  <c r="AB1251" i="1"/>
  <c r="AG1251" i="1" s="1"/>
  <c r="AB1252" i="1"/>
  <c r="AG1252" i="1" s="1"/>
  <c r="AB1253" i="1"/>
  <c r="AG1253" i="1" s="1"/>
  <c r="AB1254" i="1"/>
  <c r="AG1254" i="1" s="1"/>
  <c r="AB1255" i="1"/>
  <c r="AG1255" i="1" s="1"/>
  <c r="AB1256" i="1"/>
  <c r="AG1256" i="1" s="1"/>
  <c r="AB1257" i="1"/>
  <c r="AG1257" i="1" s="1"/>
  <c r="AB1258" i="1"/>
  <c r="AG1258" i="1" s="1"/>
  <c r="AB1259" i="1"/>
  <c r="AG1259" i="1" s="1"/>
  <c r="AB1260" i="1"/>
  <c r="AG1260" i="1" s="1"/>
  <c r="AB1261" i="1"/>
  <c r="AG1261" i="1" s="1"/>
  <c r="AB1262" i="1"/>
  <c r="AG1262" i="1" s="1"/>
  <c r="AB1263" i="1"/>
  <c r="AG1263" i="1" s="1"/>
  <c r="AB1264" i="1"/>
  <c r="AG1264" i="1" s="1"/>
  <c r="AB1265" i="1"/>
  <c r="AG1265" i="1" s="1"/>
  <c r="AB1266" i="1"/>
  <c r="AG1266" i="1" s="1"/>
  <c r="AB1267" i="1"/>
  <c r="AG1267" i="1" s="1"/>
  <c r="AB1268" i="1"/>
  <c r="AG1268" i="1" s="1"/>
  <c r="AB1269" i="1"/>
  <c r="AG1269" i="1" s="1"/>
  <c r="AB1270" i="1"/>
  <c r="AG1270" i="1" s="1"/>
  <c r="AB1271" i="1"/>
  <c r="AG1271" i="1" s="1"/>
  <c r="AB2" i="1"/>
  <c r="AG2" i="1" s="1"/>
  <c r="AA3" i="1"/>
  <c r="AE3" i="1" s="1"/>
  <c r="AA4" i="1"/>
  <c r="AE4" i="1" s="1"/>
  <c r="AA5" i="1"/>
  <c r="AE5" i="1" s="1"/>
  <c r="AA6" i="1"/>
  <c r="AE6" i="1" s="1"/>
  <c r="AA7" i="1"/>
  <c r="AE7" i="1" s="1"/>
  <c r="AA8" i="1"/>
  <c r="AE8" i="1" s="1"/>
  <c r="AA9" i="1"/>
  <c r="AE9" i="1" s="1"/>
  <c r="AA10" i="1"/>
  <c r="AE10" i="1" s="1"/>
  <c r="AA11" i="1"/>
  <c r="AE11" i="1" s="1"/>
  <c r="AA12" i="1"/>
  <c r="AE12" i="1" s="1"/>
  <c r="AA13" i="1"/>
  <c r="AE13" i="1" s="1"/>
  <c r="AA14" i="1"/>
  <c r="AE14" i="1" s="1"/>
  <c r="AA15" i="1"/>
  <c r="AE15" i="1" s="1"/>
  <c r="AA16" i="1"/>
  <c r="AE16" i="1" s="1"/>
  <c r="AA17" i="1"/>
  <c r="AE17" i="1" s="1"/>
  <c r="AA18" i="1"/>
  <c r="AE18" i="1" s="1"/>
  <c r="AA19" i="1"/>
  <c r="AE19" i="1" s="1"/>
  <c r="AA20" i="1"/>
  <c r="AE20" i="1" s="1"/>
  <c r="AA21" i="1"/>
  <c r="AE21" i="1" s="1"/>
  <c r="AA22" i="1"/>
  <c r="AE22" i="1" s="1"/>
  <c r="AA23" i="1"/>
  <c r="AE23" i="1" s="1"/>
  <c r="AA24" i="1"/>
  <c r="AE24" i="1" s="1"/>
  <c r="AA25" i="1"/>
  <c r="AE25" i="1" s="1"/>
  <c r="AA26" i="1"/>
  <c r="AE26" i="1" s="1"/>
  <c r="AA27" i="1"/>
  <c r="AE27" i="1" s="1"/>
  <c r="AA28" i="1"/>
  <c r="AE28" i="1" s="1"/>
  <c r="AA29" i="1"/>
  <c r="AE29" i="1" s="1"/>
  <c r="AA30" i="1"/>
  <c r="AE30" i="1" s="1"/>
  <c r="AA31" i="1"/>
  <c r="AE31" i="1" s="1"/>
  <c r="AA32" i="1"/>
  <c r="AE32" i="1" s="1"/>
  <c r="AA33" i="1"/>
  <c r="AE33" i="1" s="1"/>
  <c r="AA34" i="1"/>
  <c r="AE34" i="1" s="1"/>
  <c r="AA35" i="1"/>
  <c r="AE35" i="1" s="1"/>
  <c r="AA36" i="1"/>
  <c r="AE36" i="1" s="1"/>
  <c r="AA37" i="1"/>
  <c r="AE37" i="1" s="1"/>
  <c r="AA38" i="1"/>
  <c r="AE38" i="1" s="1"/>
  <c r="AA39" i="1"/>
  <c r="AE39" i="1" s="1"/>
  <c r="AA40" i="1"/>
  <c r="AE40" i="1" s="1"/>
  <c r="AA41" i="1"/>
  <c r="AE41" i="1" s="1"/>
  <c r="AA42" i="1"/>
  <c r="AE42" i="1" s="1"/>
  <c r="AA43" i="1"/>
  <c r="AE43" i="1" s="1"/>
  <c r="AA44" i="1"/>
  <c r="AE44" i="1" s="1"/>
  <c r="AA45" i="1"/>
  <c r="AE45" i="1" s="1"/>
  <c r="AA46" i="1"/>
  <c r="AE46" i="1" s="1"/>
  <c r="AA47" i="1"/>
  <c r="AE47" i="1" s="1"/>
  <c r="AA48" i="1"/>
  <c r="AE48" i="1" s="1"/>
  <c r="AA49" i="1"/>
  <c r="AE49" i="1" s="1"/>
  <c r="AA50" i="1"/>
  <c r="AE50" i="1" s="1"/>
  <c r="AA51" i="1"/>
  <c r="AE51" i="1" s="1"/>
  <c r="AA52" i="1"/>
  <c r="AE52" i="1" s="1"/>
  <c r="AA53" i="1"/>
  <c r="AE53" i="1" s="1"/>
  <c r="AA54" i="1"/>
  <c r="AE54" i="1" s="1"/>
  <c r="AA55" i="1"/>
  <c r="AE55" i="1" s="1"/>
  <c r="AA56" i="1"/>
  <c r="AE56" i="1" s="1"/>
  <c r="AA57" i="1"/>
  <c r="AE57" i="1" s="1"/>
  <c r="AA58" i="1"/>
  <c r="AE58" i="1" s="1"/>
  <c r="AA59" i="1"/>
  <c r="AE59" i="1" s="1"/>
  <c r="AA60" i="1"/>
  <c r="AE60" i="1" s="1"/>
  <c r="AA61" i="1"/>
  <c r="AE61" i="1" s="1"/>
  <c r="AA62" i="1"/>
  <c r="AE62" i="1" s="1"/>
  <c r="AA63" i="1"/>
  <c r="AE63" i="1" s="1"/>
  <c r="AA64" i="1"/>
  <c r="AE64" i="1" s="1"/>
  <c r="AA65" i="1"/>
  <c r="AE65" i="1" s="1"/>
  <c r="AA66" i="1"/>
  <c r="AE66" i="1" s="1"/>
  <c r="AA67" i="1"/>
  <c r="AE67" i="1" s="1"/>
  <c r="AA68" i="1"/>
  <c r="AE68" i="1" s="1"/>
  <c r="AA69" i="1"/>
  <c r="AE69" i="1" s="1"/>
  <c r="AA70" i="1"/>
  <c r="AE70" i="1" s="1"/>
  <c r="AA71" i="1"/>
  <c r="AE71" i="1" s="1"/>
  <c r="AA72" i="1"/>
  <c r="AE72" i="1" s="1"/>
  <c r="AA73" i="1"/>
  <c r="AE73" i="1" s="1"/>
  <c r="AA74" i="1"/>
  <c r="AE74" i="1" s="1"/>
  <c r="AA75" i="1"/>
  <c r="AE75" i="1" s="1"/>
  <c r="AA76" i="1"/>
  <c r="AE76" i="1" s="1"/>
  <c r="AA77" i="1"/>
  <c r="AE77" i="1" s="1"/>
  <c r="AA78" i="1"/>
  <c r="AE78" i="1" s="1"/>
  <c r="AA79" i="1"/>
  <c r="AE79" i="1" s="1"/>
  <c r="AA80" i="1"/>
  <c r="AE80" i="1" s="1"/>
  <c r="AA81" i="1"/>
  <c r="AE81" i="1" s="1"/>
  <c r="AA82" i="1"/>
  <c r="AE82" i="1" s="1"/>
  <c r="AA83" i="1"/>
  <c r="AE83" i="1" s="1"/>
  <c r="AA84" i="1"/>
  <c r="AE84" i="1" s="1"/>
  <c r="AA85" i="1"/>
  <c r="AE85" i="1" s="1"/>
  <c r="AA86" i="1"/>
  <c r="AE86" i="1" s="1"/>
  <c r="AA87" i="1"/>
  <c r="AE87" i="1" s="1"/>
  <c r="AA88" i="1"/>
  <c r="AE88" i="1" s="1"/>
  <c r="AA89" i="1"/>
  <c r="AE89" i="1" s="1"/>
  <c r="AA90" i="1"/>
  <c r="AE90" i="1" s="1"/>
  <c r="AA91" i="1"/>
  <c r="AE91" i="1" s="1"/>
  <c r="AA92" i="1"/>
  <c r="AE92" i="1" s="1"/>
  <c r="AA93" i="1"/>
  <c r="AE93" i="1" s="1"/>
  <c r="AA94" i="1"/>
  <c r="AE94" i="1" s="1"/>
  <c r="AA95" i="1"/>
  <c r="AE95" i="1" s="1"/>
  <c r="AA96" i="1"/>
  <c r="AE96" i="1" s="1"/>
  <c r="AA97" i="1"/>
  <c r="AE97" i="1" s="1"/>
  <c r="AA98" i="1"/>
  <c r="AE98" i="1" s="1"/>
  <c r="AA99" i="1"/>
  <c r="AE99" i="1" s="1"/>
  <c r="AA100" i="1"/>
  <c r="AE100" i="1" s="1"/>
  <c r="AA101" i="1"/>
  <c r="AE101" i="1" s="1"/>
  <c r="AA102" i="1"/>
  <c r="AE102" i="1" s="1"/>
  <c r="AA103" i="1"/>
  <c r="AE103" i="1" s="1"/>
  <c r="AA104" i="1"/>
  <c r="AE104" i="1" s="1"/>
  <c r="AA105" i="1"/>
  <c r="AE105" i="1" s="1"/>
  <c r="AA106" i="1"/>
  <c r="AE106" i="1" s="1"/>
  <c r="AA107" i="1"/>
  <c r="AE107" i="1" s="1"/>
  <c r="AA108" i="1"/>
  <c r="AE108" i="1" s="1"/>
  <c r="AA109" i="1"/>
  <c r="AE109" i="1" s="1"/>
  <c r="AA110" i="1"/>
  <c r="AE110" i="1" s="1"/>
  <c r="AA111" i="1"/>
  <c r="AE111" i="1" s="1"/>
  <c r="AA112" i="1"/>
  <c r="AE112" i="1" s="1"/>
  <c r="AA113" i="1"/>
  <c r="AE113" i="1" s="1"/>
  <c r="AA114" i="1"/>
  <c r="AE114" i="1" s="1"/>
  <c r="AA115" i="1"/>
  <c r="AE115" i="1" s="1"/>
  <c r="AA116" i="1"/>
  <c r="AE116" i="1" s="1"/>
  <c r="AA117" i="1"/>
  <c r="AE117" i="1" s="1"/>
  <c r="AA118" i="1"/>
  <c r="AE118" i="1" s="1"/>
  <c r="AA119" i="1"/>
  <c r="AE119" i="1" s="1"/>
  <c r="AA120" i="1"/>
  <c r="AE120" i="1" s="1"/>
  <c r="AA121" i="1"/>
  <c r="AE121" i="1" s="1"/>
  <c r="AA122" i="1"/>
  <c r="AE122" i="1" s="1"/>
  <c r="AA123" i="1"/>
  <c r="AE123" i="1" s="1"/>
  <c r="AA124" i="1"/>
  <c r="AE124" i="1" s="1"/>
  <c r="AA125" i="1"/>
  <c r="AE125" i="1" s="1"/>
  <c r="AA126" i="1"/>
  <c r="AE126" i="1" s="1"/>
  <c r="AA127" i="1"/>
  <c r="AE127" i="1" s="1"/>
  <c r="AA128" i="1"/>
  <c r="AE128" i="1" s="1"/>
  <c r="AA129" i="1"/>
  <c r="AE129" i="1" s="1"/>
  <c r="AA130" i="1"/>
  <c r="AE130" i="1" s="1"/>
  <c r="AA131" i="1"/>
  <c r="AE131" i="1" s="1"/>
  <c r="AA132" i="1"/>
  <c r="AE132" i="1" s="1"/>
  <c r="AA133" i="1"/>
  <c r="AE133" i="1" s="1"/>
  <c r="AA134" i="1"/>
  <c r="AE134" i="1" s="1"/>
  <c r="AA135" i="1"/>
  <c r="AE135" i="1" s="1"/>
  <c r="AA136" i="1"/>
  <c r="AE136" i="1" s="1"/>
  <c r="AA137" i="1"/>
  <c r="AE137" i="1" s="1"/>
  <c r="AA138" i="1"/>
  <c r="AE138" i="1" s="1"/>
  <c r="AA139" i="1"/>
  <c r="AE139" i="1" s="1"/>
  <c r="AA140" i="1"/>
  <c r="AE140" i="1" s="1"/>
  <c r="AA141" i="1"/>
  <c r="AE141" i="1" s="1"/>
  <c r="AA142" i="1"/>
  <c r="AE142" i="1" s="1"/>
  <c r="AA143" i="1"/>
  <c r="AE143" i="1" s="1"/>
  <c r="AA144" i="1"/>
  <c r="AE144" i="1" s="1"/>
  <c r="AA145" i="1"/>
  <c r="AE145" i="1" s="1"/>
  <c r="AA146" i="1"/>
  <c r="AE146" i="1" s="1"/>
  <c r="AA147" i="1"/>
  <c r="AE147" i="1" s="1"/>
  <c r="AA148" i="1"/>
  <c r="AE148" i="1" s="1"/>
  <c r="AA149" i="1"/>
  <c r="AE149" i="1" s="1"/>
  <c r="AA150" i="1"/>
  <c r="AE150" i="1" s="1"/>
  <c r="AA151" i="1"/>
  <c r="AE151" i="1" s="1"/>
  <c r="AA152" i="1"/>
  <c r="AE152" i="1" s="1"/>
  <c r="AA153" i="1"/>
  <c r="AE153" i="1" s="1"/>
  <c r="AA154" i="1"/>
  <c r="AE154" i="1" s="1"/>
  <c r="AA155" i="1"/>
  <c r="AE155" i="1" s="1"/>
  <c r="AA156" i="1"/>
  <c r="AE156" i="1" s="1"/>
  <c r="AA157" i="1"/>
  <c r="AE157" i="1" s="1"/>
  <c r="AA158" i="1"/>
  <c r="AE158" i="1" s="1"/>
  <c r="AA159" i="1"/>
  <c r="AE159" i="1" s="1"/>
  <c r="AA160" i="1"/>
  <c r="AE160" i="1" s="1"/>
  <c r="AA161" i="1"/>
  <c r="AE161" i="1" s="1"/>
  <c r="AA162" i="1"/>
  <c r="AE162" i="1" s="1"/>
  <c r="AA163" i="1"/>
  <c r="AE163" i="1" s="1"/>
  <c r="AA164" i="1"/>
  <c r="AE164" i="1" s="1"/>
  <c r="AA165" i="1"/>
  <c r="AE165" i="1" s="1"/>
  <c r="AA166" i="1"/>
  <c r="AE166" i="1" s="1"/>
  <c r="AA167" i="1"/>
  <c r="AE167" i="1" s="1"/>
  <c r="AA168" i="1"/>
  <c r="AE168" i="1" s="1"/>
  <c r="AA169" i="1"/>
  <c r="AE169" i="1" s="1"/>
  <c r="AA170" i="1"/>
  <c r="AE170" i="1" s="1"/>
  <c r="AA171" i="1"/>
  <c r="AE171" i="1" s="1"/>
  <c r="AA172" i="1"/>
  <c r="AE172" i="1" s="1"/>
  <c r="AA173" i="1"/>
  <c r="AE173" i="1" s="1"/>
  <c r="AA174" i="1"/>
  <c r="AE174" i="1" s="1"/>
  <c r="AA175" i="1"/>
  <c r="AE175" i="1" s="1"/>
  <c r="AA176" i="1"/>
  <c r="AE176" i="1" s="1"/>
  <c r="AA177" i="1"/>
  <c r="AE177" i="1" s="1"/>
  <c r="AA178" i="1"/>
  <c r="AE178" i="1" s="1"/>
  <c r="AA179" i="1"/>
  <c r="AE179" i="1" s="1"/>
  <c r="AA180" i="1"/>
  <c r="AE180" i="1" s="1"/>
  <c r="AA181" i="1"/>
  <c r="AE181" i="1" s="1"/>
  <c r="AA182" i="1"/>
  <c r="AE182" i="1" s="1"/>
  <c r="AA183" i="1"/>
  <c r="AE183" i="1" s="1"/>
  <c r="AA184" i="1"/>
  <c r="AE184" i="1" s="1"/>
  <c r="AA185" i="1"/>
  <c r="AE185" i="1" s="1"/>
  <c r="AA186" i="1"/>
  <c r="AE186" i="1" s="1"/>
  <c r="AA187" i="1"/>
  <c r="AE187" i="1" s="1"/>
  <c r="AA188" i="1"/>
  <c r="AE188" i="1" s="1"/>
  <c r="AA189" i="1"/>
  <c r="AE189" i="1" s="1"/>
  <c r="AA190" i="1"/>
  <c r="AE190" i="1" s="1"/>
  <c r="AA191" i="1"/>
  <c r="AE191" i="1" s="1"/>
  <c r="AA192" i="1"/>
  <c r="AE192" i="1" s="1"/>
  <c r="AA193" i="1"/>
  <c r="AE193" i="1" s="1"/>
  <c r="AA194" i="1"/>
  <c r="AE194" i="1" s="1"/>
  <c r="AA195" i="1"/>
  <c r="AE195" i="1" s="1"/>
  <c r="AA196" i="1"/>
  <c r="AE196" i="1" s="1"/>
  <c r="AA197" i="1"/>
  <c r="AE197" i="1" s="1"/>
  <c r="AA198" i="1"/>
  <c r="AE198" i="1" s="1"/>
  <c r="AA199" i="1"/>
  <c r="AE199" i="1" s="1"/>
  <c r="AA200" i="1"/>
  <c r="AE200" i="1" s="1"/>
  <c r="AA201" i="1"/>
  <c r="AE201" i="1" s="1"/>
  <c r="AA202" i="1"/>
  <c r="AE202" i="1" s="1"/>
  <c r="AA203" i="1"/>
  <c r="AE203" i="1" s="1"/>
  <c r="AA204" i="1"/>
  <c r="AE204" i="1" s="1"/>
  <c r="AA205" i="1"/>
  <c r="AE205" i="1" s="1"/>
  <c r="AA206" i="1"/>
  <c r="AE206" i="1" s="1"/>
  <c r="AA207" i="1"/>
  <c r="AE207" i="1" s="1"/>
  <c r="AA208" i="1"/>
  <c r="AE208" i="1" s="1"/>
  <c r="AA209" i="1"/>
  <c r="AE209" i="1" s="1"/>
  <c r="AA210" i="1"/>
  <c r="AE210" i="1" s="1"/>
  <c r="AA211" i="1"/>
  <c r="AE211" i="1" s="1"/>
  <c r="AA212" i="1"/>
  <c r="AE212" i="1" s="1"/>
  <c r="AA213" i="1"/>
  <c r="AE213" i="1" s="1"/>
  <c r="AA214" i="1"/>
  <c r="AE214" i="1" s="1"/>
  <c r="AA215" i="1"/>
  <c r="AE215" i="1" s="1"/>
  <c r="AA216" i="1"/>
  <c r="AE216" i="1" s="1"/>
  <c r="AA217" i="1"/>
  <c r="AE217" i="1" s="1"/>
  <c r="AA218" i="1"/>
  <c r="AE218" i="1" s="1"/>
  <c r="AA219" i="1"/>
  <c r="AE219" i="1" s="1"/>
  <c r="AA220" i="1"/>
  <c r="AE220" i="1" s="1"/>
  <c r="AA221" i="1"/>
  <c r="AE221" i="1" s="1"/>
  <c r="AA222" i="1"/>
  <c r="AE222" i="1" s="1"/>
  <c r="AA223" i="1"/>
  <c r="AE223" i="1" s="1"/>
  <c r="AA224" i="1"/>
  <c r="AE224" i="1" s="1"/>
  <c r="AA225" i="1"/>
  <c r="AE225" i="1" s="1"/>
  <c r="AA226" i="1"/>
  <c r="AE226" i="1" s="1"/>
  <c r="AA227" i="1"/>
  <c r="AE227" i="1" s="1"/>
  <c r="AA228" i="1"/>
  <c r="AE228" i="1" s="1"/>
  <c r="AA229" i="1"/>
  <c r="AE229" i="1" s="1"/>
  <c r="AA230" i="1"/>
  <c r="AE230" i="1" s="1"/>
  <c r="AA231" i="1"/>
  <c r="AE231" i="1" s="1"/>
  <c r="AA232" i="1"/>
  <c r="AE232" i="1" s="1"/>
  <c r="AA233" i="1"/>
  <c r="AE233" i="1" s="1"/>
  <c r="AA234" i="1"/>
  <c r="AE234" i="1" s="1"/>
  <c r="AA235" i="1"/>
  <c r="AE235" i="1" s="1"/>
  <c r="AA236" i="1"/>
  <c r="AE236" i="1" s="1"/>
  <c r="AA237" i="1"/>
  <c r="AE237" i="1" s="1"/>
  <c r="AA238" i="1"/>
  <c r="AE238" i="1" s="1"/>
  <c r="AA239" i="1"/>
  <c r="AE239" i="1" s="1"/>
  <c r="AA240" i="1"/>
  <c r="AE240" i="1" s="1"/>
  <c r="AA241" i="1"/>
  <c r="AE241" i="1" s="1"/>
  <c r="AA242" i="1"/>
  <c r="AE242" i="1" s="1"/>
  <c r="AA243" i="1"/>
  <c r="AE243" i="1" s="1"/>
  <c r="AA244" i="1"/>
  <c r="AE244" i="1" s="1"/>
  <c r="AA245" i="1"/>
  <c r="AE245" i="1" s="1"/>
  <c r="AA246" i="1"/>
  <c r="AE246" i="1" s="1"/>
  <c r="AA247" i="1"/>
  <c r="AE247" i="1" s="1"/>
  <c r="AA248" i="1"/>
  <c r="AE248" i="1" s="1"/>
  <c r="AA249" i="1"/>
  <c r="AE249" i="1" s="1"/>
  <c r="AA250" i="1"/>
  <c r="AE250" i="1" s="1"/>
  <c r="AA251" i="1"/>
  <c r="AE251" i="1" s="1"/>
  <c r="AA252" i="1"/>
  <c r="AE252" i="1" s="1"/>
  <c r="AA253" i="1"/>
  <c r="AE253" i="1" s="1"/>
  <c r="AA254" i="1"/>
  <c r="AE254" i="1" s="1"/>
  <c r="AA255" i="1"/>
  <c r="AE255" i="1" s="1"/>
  <c r="AA256" i="1"/>
  <c r="AE256" i="1" s="1"/>
  <c r="AA257" i="1"/>
  <c r="AE257" i="1" s="1"/>
  <c r="AA258" i="1"/>
  <c r="AE258" i="1" s="1"/>
  <c r="AA259" i="1"/>
  <c r="AE259" i="1" s="1"/>
  <c r="AA260" i="1"/>
  <c r="AE260" i="1" s="1"/>
  <c r="AA261" i="1"/>
  <c r="AE261" i="1" s="1"/>
  <c r="AA262" i="1"/>
  <c r="AE262" i="1" s="1"/>
  <c r="AA263" i="1"/>
  <c r="AE263" i="1" s="1"/>
  <c r="AA264" i="1"/>
  <c r="AE264" i="1" s="1"/>
  <c r="AA265" i="1"/>
  <c r="AE265" i="1" s="1"/>
  <c r="AA266" i="1"/>
  <c r="AE266" i="1" s="1"/>
  <c r="AA267" i="1"/>
  <c r="AE267" i="1" s="1"/>
  <c r="AA268" i="1"/>
  <c r="AE268" i="1" s="1"/>
  <c r="AA269" i="1"/>
  <c r="AE269" i="1" s="1"/>
  <c r="AA270" i="1"/>
  <c r="AE270" i="1" s="1"/>
  <c r="AA271" i="1"/>
  <c r="AE271" i="1" s="1"/>
  <c r="AA272" i="1"/>
  <c r="AE272" i="1" s="1"/>
  <c r="AA273" i="1"/>
  <c r="AE273" i="1" s="1"/>
  <c r="AA274" i="1"/>
  <c r="AE274" i="1" s="1"/>
  <c r="AA275" i="1"/>
  <c r="AE275" i="1" s="1"/>
  <c r="AA276" i="1"/>
  <c r="AE276" i="1" s="1"/>
  <c r="AA277" i="1"/>
  <c r="AE277" i="1" s="1"/>
  <c r="AA278" i="1"/>
  <c r="AE278" i="1" s="1"/>
  <c r="AA279" i="1"/>
  <c r="AE279" i="1" s="1"/>
  <c r="AA280" i="1"/>
  <c r="AE280" i="1" s="1"/>
  <c r="AA281" i="1"/>
  <c r="AE281" i="1" s="1"/>
  <c r="AA282" i="1"/>
  <c r="AE282" i="1" s="1"/>
  <c r="AA283" i="1"/>
  <c r="AE283" i="1" s="1"/>
  <c r="AA284" i="1"/>
  <c r="AE284" i="1" s="1"/>
  <c r="AA285" i="1"/>
  <c r="AE285" i="1" s="1"/>
  <c r="AA286" i="1"/>
  <c r="AE286" i="1" s="1"/>
  <c r="AA287" i="1"/>
  <c r="AE287" i="1" s="1"/>
  <c r="AA288" i="1"/>
  <c r="AE288" i="1" s="1"/>
  <c r="AA289" i="1"/>
  <c r="AE289" i="1" s="1"/>
  <c r="AA290" i="1"/>
  <c r="AE290" i="1" s="1"/>
  <c r="AA291" i="1"/>
  <c r="AE291" i="1" s="1"/>
  <c r="AA292" i="1"/>
  <c r="AE292" i="1" s="1"/>
  <c r="AA293" i="1"/>
  <c r="AE293" i="1" s="1"/>
  <c r="AA294" i="1"/>
  <c r="AE294" i="1" s="1"/>
  <c r="AA295" i="1"/>
  <c r="AE295" i="1" s="1"/>
  <c r="AA296" i="1"/>
  <c r="AE296" i="1" s="1"/>
  <c r="AA297" i="1"/>
  <c r="AE297" i="1" s="1"/>
  <c r="AA298" i="1"/>
  <c r="AE298" i="1" s="1"/>
  <c r="AA299" i="1"/>
  <c r="AE299" i="1" s="1"/>
  <c r="AA300" i="1"/>
  <c r="AE300" i="1" s="1"/>
  <c r="AA301" i="1"/>
  <c r="AE301" i="1" s="1"/>
  <c r="AA302" i="1"/>
  <c r="AE302" i="1" s="1"/>
  <c r="AA303" i="1"/>
  <c r="AE303" i="1" s="1"/>
  <c r="AA304" i="1"/>
  <c r="AE304" i="1" s="1"/>
  <c r="AA305" i="1"/>
  <c r="AE305" i="1" s="1"/>
  <c r="AA306" i="1"/>
  <c r="AE306" i="1" s="1"/>
  <c r="AA307" i="1"/>
  <c r="AE307" i="1" s="1"/>
  <c r="AA308" i="1"/>
  <c r="AE308" i="1" s="1"/>
  <c r="AA309" i="1"/>
  <c r="AE309" i="1" s="1"/>
  <c r="AA310" i="1"/>
  <c r="AE310" i="1" s="1"/>
  <c r="AA311" i="1"/>
  <c r="AE311" i="1" s="1"/>
  <c r="AA312" i="1"/>
  <c r="AE312" i="1" s="1"/>
  <c r="AA313" i="1"/>
  <c r="AE313" i="1" s="1"/>
  <c r="AA314" i="1"/>
  <c r="AE314" i="1" s="1"/>
  <c r="AA315" i="1"/>
  <c r="AE315" i="1" s="1"/>
  <c r="AA316" i="1"/>
  <c r="AE316" i="1" s="1"/>
  <c r="AA317" i="1"/>
  <c r="AE317" i="1" s="1"/>
  <c r="AA318" i="1"/>
  <c r="AE318" i="1" s="1"/>
  <c r="AA319" i="1"/>
  <c r="AE319" i="1" s="1"/>
  <c r="AA320" i="1"/>
  <c r="AE320" i="1" s="1"/>
  <c r="AA321" i="1"/>
  <c r="AE321" i="1" s="1"/>
  <c r="AA322" i="1"/>
  <c r="AE322" i="1" s="1"/>
  <c r="AA323" i="1"/>
  <c r="AE323" i="1" s="1"/>
  <c r="AA324" i="1"/>
  <c r="AE324" i="1" s="1"/>
  <c r="AA325" i="1"/>
  <c r="AE325" i="1" s="1"/>
  <c r="AA326" i="1"/>
  <c r="AE326" i="1" s="1"/>
  <c r="AA327" i="1"/>
  <c r="AE327" i="1" s="1"/>
  <c r="AA328" i="1"/>
  <c r="AE328" i="1" s="1"/>
  <c r="AA329" i="1"/>
  <c r="AE329" i="1" s="1"/>
  <c r="AA330" i="1"/>
  <c r="AE330" i="1" s="1"/>
  <c r="AA331" i="1"/>
  <c r="AE331" i="1" s="1"/>
  <c r="AA332" i="1"/>
  <c r="AE332" i="1" s="1"/>
  <c r="AA333" i="1"/>
  <c r="AE333" i="1" s="1"/>
  <c r="AA334" i="1"/>
  <c r="AE334" i="1" s="1"/>
  <c r="AA335" i="1"/>
  <c r="AE335" i="1" s="1"/>
  <c r="AA336" i="1"/>
  <c r="AE336" i="1" s="1"/>
  <c r="AA337" i="1"/>
  <c r="AE337" i="1" s="1"/>
  <c r="AA338" i="1"/>
  <c r="AE338" i="1" s="1"/>
  <c r="AA339" i="1"/>
  <c r="AE339" i="1" s="1"/>
  <c r="AA340" i="1"/>
  <c r="AE340" i="1" s="1"/>
  <c r="AA341" i="1"/>
  <c r="AE341" i="1" s="1"/>
  <c r="AA342" i="1"/>
  <c r="AE342" i="1" s="1"/>
  <c r="AA343" i="1"/>
  <c r="AE343" i="1" s="1"/>
  <c r="AA344" i="1"/>
  <c r="AE344" i="1" s="1"/>
  <c r="AA345" i="1"/>
  <c r="AE345" i="1" s="1"/>
  <c r="AA346" i="1"/>
  <c r="AE346" i="1" s="1"/>
  <c r="AA347" i="1"/>
  <c r="AE347" i="1" s="1"/>
  <c r="AA348" i="1"/>
  <c r="AE348" i="1" s="1"/>
  <c r="AA349" i="1"/>
  <c r="AE349" i="1" s="1"/>
  <c r="AA350" i="1"/>
  <c r="AE350" i="1" s="1"/>
  <c r="AA351" i="1"/>
  <c r="AE351" i="1" s="1"/>
  <c r="AA352" i="1"/>
  <c r="AE352" i="1" s="1"/>
  <c r="AA353" i="1"/>
  <c r="AE353" i="1" s="1"/>
  <c r="AA354" i="1"/>
  <c r="AE354" i="1" s="1"/>
  <c r="AA355" i="1"/>
  <c r="AE355" i="1" s="1"/>
  <c r="AA356" i="1"/>
  <c r="AE356" i="1" s="1"/>
  <c r="AA357" i="1"/>
  <c r="AE357" i="1" s="1"/>
  <c r="AA358" i="1"/>
  <c r="AE358" i="1" s="1"/>
  <c r="AA359" i="1"/>
  <c r="AE359" i="1" s="1"/>
  <c r="AA360" i="1"/>
  <c r="AE360" i="1" s="1"/>
  <c r="AA361" i="1"/>
  <c r="AE361" i="1" s="1"/>
  <c r="AA362" i="1"/>
  <c r="AE362" i="1" s="1"/>
  <c r="AA363" i="1"/>
  <c r="AE363" i="1" s="1"/>
  <c r="AA364" i="1"/>
  <c r="AE364" i="1" s="1"/>
  <c r="AA365" i="1"/>
  <c r="AE365" i="1" s="1"/>
  <c r="AA366" i="1"/>
  <c r="AE366" i="1" s="1"/>
  <c r="AA367" i="1"/>
  <c r="AE367" i="1" s="1"/>
  <c r="AA368" i="1"/>
  <c r="AE368" i="1" s="1"/>
  <c r="AA369" i="1"/>
  <c r="AE369" i="1" s="1"/>
  <c r="AA370" i="1"/>
  <c r="AE370" i="1" s="1"/>
  <c r="AA371" i="1"/>
  <c r="AE371" i="1" s="1"/>
  <c r="AA372" i="1"/>
  <c r="AE372" i="1" s="1"/>
  <c r="AA373" i="1"/>
  <c r="AE373" i="1" s="1"/>
  <c r="AA374" i="1"/>
  <c r="AE374" i="1" s="1"/>
  <c r="AA375" i="1"/>
  <c r="AE375" i="1" s="1"/>
  <c r="AA376" i="1"/>
  <c r="AE376" i="1" s="1"/>
  <c r="AA377" i="1"/>
  <c r="AE377" i="1" s="1"/>
  <c r="AA378" i="1"/>
  <c r="AE378" i="1" s="1"/>
  <c r="AA379" i="1"/>
  <c r="AE379" i="1" s="1"/>
  <c r="AA380" i="1"/>
  <c r="AE380" i="1" s="1"/>
  <c r="AA381" i="1"/>
  <c r="AE381" i="1" s="1"/>
  <c r="AA382" i="1"/>
  <c r="AE382" i="1" s="1"/>
  <c r="AA383" i="1"/>
  <c r="AE383" i="1" s="1"/>
  <c r="AA384" i="1"/>
  <c r="AE384" i="1" s="1"/>
  <c r="AA385" i="1"/>
  <c r="AE385" i="1" s="1"/>
  <c r="AA386" i="1"/>
  <c r="AE386" i="1" s="1"/>
  <c r="AA387" i="1"/>
  <c r="AE387" i="1" s="1"/>
  <c r="AA388" i="1"/>
  <c r="AE388" i="1" s="1"/>
  <c r="AA389" i="1"/>
  <c r="AE389" i="1" s="1"/>
  <c r="AA390" i="1"/>
  <c r="AE390" i="1" s="1"/>
  <c r="AA391" i="1"/>
  <c r="AE391" i="1" s="1"/>
  <c r="AA392" i="1"/>
  <c r="AE392" i="1" s="1"/>
  <c r="AA393" i="1"/>
  <c r="AE393" i="1" s="1"/>
  <c r="AA394" i="1"/>
  <c r="AE394" i="1" s="1"/>
  <c r="AA395" i="1"/>
  <c r="AE395" i="1" s="1"/>
  <c r="AA396" i="1"/>
  <c r="AE396" i="1" s="1"/>
  <c r="AA397" i="1"/>
  <c r="AE397" i="1" s="1"/>
  <c r="AA398" i="1"/>
  <c r="AE398" i="1" s="1"/>
  <c r="AA399" i="1"/>
  <c r="AE399" i="1" s="1"/>
  <c r="AA400" i="1"/>
  <c r="AE400" i="1" s="1"/>
  <c r="AA401" i="1"/>
  <c r="AE401" i="1" s="1"/>
  <c r="AA402" i="1"/>
  <c r="AE402" i="1" s="1"/>
  <c r="AA403" i="1"/>
  <c r="AE403" i="1" s="1"/>
  <c r="AA404" i="1"/>
  <c r="AE404" i="1" s="1"/>
  <c r="AA405" i="1"/>
  <c r="AE405" i="1" s="1"/>
  <c r="AA406" i="1"/>
  <c r="AE406" i="1" s="1"/>
  <c r="AA407" i="1"/>
  <c r="AE407" i="1" s="1"/>
  <c r="AA408" i="1"/>
  <c r="AE408" i="1" s="1"/>
  <c r="AA409" i="1"/>
  <c r="AE409" i="1" s="1"/>
  <c r="AA410" i="1"/>
  <c r="AE410" i="1" s="1"/>
  <c r="AA411" i="1"/>
  <c r="AE411" i="1" s="1"/>
  <c r="AA412" i="1"/>
  <c r="AE412" i="1" s="1"/>
  <c r="AA413" i="1"/>
  <c r="AE413" i="1" s="1"/>
  <c r="AA414" i="1"/>
  <c r="AE414" i="1" s="1"/>
  <c r="AA415" i="1"/>
  <c r="AE415" i="1" s="1"/>
  <c r="AA416" i="1"/>
  <c r="AE416" i="1" s="1"/>
  <c r="AA417" i="1"/>
  <c r="AE417" i="1" s="1"/>
  <c r="AA418" i="1"/>
  <c r="AE418" i="1" s="1"/>
  <c r="AA419" i="1"/>
  <c r="AE419" i="1" s="1"/>
  <c r="AA420" i="1"/>
  <c r="AE420" i="1" s="1"/>
  <c r="AA421" i="1"/>
  <c r="AE421" i="1" s="1"/>
  <c r="AA422" i="1"/>
  <c r="AE422" i="1" s="1"/>
  <c r="AA423" i="1"/>
  <c r="AE423" i="1" s="1"/>
  <c r="AA424" i="1"/>
  <c r="AE424" i="1" s="1"/>
  <c r="AA425" i="1"/>
  <c r="AE425" i="1" s="1"/>
  <c r="AA426" i="1"/>
  <c r="AE426" i="1" s="1"/>
  <c r="AA427" i="1"/>
  <c r="AE427" i="1" s="1"/>
  <c r="AA428" i="1"/>
  <c r="AE428" i="1" s="1"/>
  <c r="AA429" i="1"/>
  <c r="AE429" i="1" s="1"/>
  <c r="AA430" i="1"/>
  <c r="AE430" i="1" s="1"/>
  <c r="AA431" i="1"/>
  <c r="AE431" i="1" s="1"/>
  <c r="AA432" i="1"/>
  <c r="AE432" i="1" s="1"/>
  <c r="AA433" i="1"/>
  <c r="AE433" i="1" s="1"/>
  <c r="AA434" i="1"/>
  <c r="AE434" i="1" s="1"/>
  <c r="AA435" i="1"/>
  <c r="AE435" i="1" s="1"/>
  <c r="AA436" i="1"/>
  <c r="AE436" i="1" s="1"/>
  <c r="AA437" i="1"/>
  <c r="AE437" i="1" s="1"/>
  <c r="AA438" i="1"/>
  <c r="AE438" i="1" s="1"/>
  <c r="AA439" i="1"/>
  <c r="AE439" i="1" s="1"/>
  <c r="AA440" i="1"/>
  <c r="AE440" i="1" s="1"/>
  <c r="AA441" i="1"/>
  <c r="AE441" i="1" s="1"/>
  <c r="AA442" i="1"/>
  <c r="AE442" i="1" s="1"/>
  <c r="AA443" i="1"/>
  <c r="AE443" i="1" s="1"/>
  <c r="AA444" i="1"/>
  <c r="AE444" i="1" s="1"/>
  <c r="AA445" i="1"/>
  <c r="AE445" i="1" s="1"/>
  <c r="AA446" i="1"/>
  <c r="AE446" i="1" s="1"/>
  <c r="AA447" i="1"/>
  <c r="AE447" i="1" s="1"/>
  <c r="AA448" i="1"/>
  <c r="AE448" i="1" s="1"/>
  <c r="AA449" i="1"/>
  <c r="AE449" i="1" s="1"/>
  <c r="AA450" i="1"/>
  <c r="AE450" i="1" s="1"/>
  <c r="AA451" i="1"/>
  <c r="AE451" i="1" s="1"/>
  <c r="AA452" i="1"/>
  <c r="AE452" i="1" s="1"/>
  <c r="AA453" i="1"/>
  <c r="AE453" i="1" s="1"/>
  <c r="AA454" i="1"/>
  <c r="AE454" i="1" s="1"/>
  <c r="AA455" i="1"/>
  <c r="AE455" i="1" s="1"/>
  <c r="AA456" i="1"/>
  <c r="AE456" i="1" s="1"/>
  <c r="AA457" i="1"/>
  <c r="AE457" i="1" s="1"/>
  <c r="AA458" i="1"/>
  <c r="AE458" i="1" s="1"/>
  <c r="AA459" i="1"/>
  <c r="AE459" i="1" s="1"/>
  <c r="AA460" i="1"/>
  <c r="AE460" i="1" s="1"/>
  <c r="AA461" i="1"/>
  <c r="AE461" i="1" s="1"/>
  <c r="AA462" i="1"/>
  <c r="AE462" i="1" s="1"/>
  <c r="AA463" i="1"/>
  <c r="AE463" i="1" s="1"/>
  <c r="AA464" i="1"/>
  <c r="AE464" i="1" s="1"/>
  <c r="AA465" i="1"/>
  <c r="AE465" i="1" s="1"/>
  <c r="AA466" i="1"/>
  <c r="AE466" i="1" s="1"/>
  <c r="AA467" i="1"/>
  <c r="AE467" i="1" s="1"/>
  <c r="AA468" i="1"/>
  <c r="AE468" i="1" s="1"/>
  <c r="AA469" i="1"/>
  <c r="AE469" i="1" s="1"/>
  <c r="AA470" i="1"/>
  <c r="AE470" i="1" s="1"/>
  <c r="AA471" i="1"/>
  <c r="AE471" i="1" s="1"/>
  <c r="AA472" i="1"/>
  <c r="AE472" i="1" s="1"/>
  <c r="AA473" i="1"/>
  <c r="AE473" i="1" s="1"/>
  <c r="AA474" i="1"/>
  <c r="AE474" i="1" s="1"/>
  <c r="AA475" i="1"/>
  <c r="AE475" i="1" s="1"/>
  <c r="AA476" i="1"/>
  <c r="AE476" i="1" s="1"/>
  <c r="AA477" i="1"/>
  <c r="AE477" i="1" s="1"/>
  <c r="AA478" i="1"/>
  <c r="AE478" i="1" s="1"/>
  <c r="AA479" i="1"/>
  <c r="AE479" i="1" s="1"/>
  <c r="AA480" i="1"/>
  <c r="AE480" i="1" s="1"/>
  <c r="AA481" i="1"/>
  <c r="AE481" i="1" s="1"/>
  <c r="AA482" i="1"/>
  <c r="AE482" i="1" s="1"/>
  <c r="AA483" i="1"/>
  <c r="AE483" i="1" s="1"/>
  <c r="AA484" i="1"/>
  <c r="AE484" i="1" s="1"/>
  <c r="AA485" i="1"/>
  <c r="AE485" i="1" s="1"/>
  <c r="AA486" i="1"/>
  <c r="AE486" i="1" s="1"/>
  <c r="AA487" i="1"/>
  <c r="AE487" i="1" s="1"/>
  <c r="AA488" i="1"/>
  <c r="AE488" i="1" s="1"/>
  <c r="AA489" i="1"/>
  <c r="AE489" i="1" s="1"/>
  <c r="AA490" i="1"/>
  <c r="AE490" i="1" s="1"/>
  <c r="AA491" i="1"/>
  <c r="AE491" i="1" s="1"/>
  <c r="AA492" i="1"/>
  <c r="AE492" i="1" s="1"/>
  <c r="AA493" i="1"/>
  <c r="AE493" i="1" s="1"/>
  <c r="AA494" i="1"/>
  <c r="AE494" i="1" s="1"/>
  <c r="AA495" i="1"/>
  <c r="AE495" i="1" s="1"/>
  <c r="AA496" i="1"/>
  <c r="AE496" i="1" s="1"/>
  <c r="AA497" i="1"/>
  <c r="AE497" i="1" s="1"/>
  <c r="AA498" i="1"/>
  <c r="AE498" i="1" s="1"/>
  <c r="AA499" i="1"/>
  <c r="AE499" i="1" s="1"/>
  <c r="AA500" i="1"/>
  <c r="AE500" i="1" s="1"/>
  <c r="AA501" i="1"/>
  <c r="AE501" i="1" s="1"/>
  <c r="AA502" i="1"/>
  <c r="AE502" i="1" s="1"/>
  <c r="AA503" i="1"/>
  <c r="AE503" i="1" s="1"/>
  <c r="AA504" i="1"/>
  <c r="AE504" i="1" s="1"/>
  <c r="AA505" i="1"/>
  <c r="AE505" i="1" s="1"/>
  <c r="AA506" i="1"/>
  <c r="AE506" i="1" s="1"/>
  <c r="AA507" i="1"/>
  <c r="AE507" i="1" s="1"/>
  <c r="AA508" i="1"/>
  <c r="AE508" i="1" s="1"/>
  <c r="AA509" i="1"/>
  <c r="AE509" i="1" s="1"/>
  <c r="AA510" i="1"/>
  <c r="AE510" i="1" s="1"/>
  <c r="AA511" i="1"/>
  <c r="AE511" i="1" s="1"/>
  <c r="AA512" i="1"/>
  <c r="AE512" i="1" s="1"/>
  <c r="AA513" i="1"/>
  <c r="AE513" i="1" s="1"/>
  <c r="AA514" i="1"/>
  <c r="AE514" i="1" s="1"/>
  <c r="AA515" i="1"/>
  <c r="AE515" i="1" s="1"/>
  <c r="AA516" i="1"/>
  <c r="AE516" i="1" s="1"/>
  <c r="AA517" i="1"/>
  <c r="AE517" i="1" s="1"/>
  <c r="AA518" i="1"/>
  <c r="AE518" i="1" s="1"/>
  <c r="AA519" i="1"/>
  <c r="AE519" i="1" s="1"/>
  <c r="AA520" i="1"/>
  <c r="AE520" i="1" s="1"/>
  <c r="AA521" i="1"/>
  <c r="AE521" i="1" s="1"/>
  <c r="AA522" i="1"/>
  <c r="AE522" i="1" s="1"/>
  <c r="AA523" i="1"/>
  <c r="AE523" i="1" s="1"/>
  <c r="AA524" i="1"/>
  <c r="AE524" i="1" s="1"/>
  <c r="AA525" i="1"/>
  <c r="AE525" i="1" s="1"/>
  <c r="AA526" i="1"/>
  <c r="AE526" i="1" s="1"/>
  <c r="AA527" i="1"/>
  <c r="AE527" i="1" s="1"/>
  <c r="AA528" i="1"/>
  <c r="AE528" i="1" s="1"/>
  <c r="AA529" i="1"/>
  <c r="AE529" i="1" s="1"/>
  <c r="AA530" i="1"/>
  <c r="AE530" i="1" s="1"/>
  <c r="AA531" i="1"/>
  <c r="AE531" i="1" s="1"/>
  <c r="AA532" i="1"/>
  <c r="AE532" i="1" s="1"/>
  <c r="AA533" i="1"/>
  <c r="AE533" i="1" s="1"/>
  <c r="AA534" i="1"/>
  <c r="AE534" i="1" s="1"/>
  <c r="AA535" i="1"/>
  <c r="AE535" i="1" s="1"/>
  <c r="AA536" i="1"/>
  <c r="AE536" i="1" s="1"/>
  <c r="AA537" i="1"/>
  <c r="AE537" i="1" s="1"/>
  <c r="AA538" i="1"/>
  <c r="AE538" i="1" s="1"/>
  <c r="AA539" i="1"/>
  <c r="AE539" i="1" s="1"/>
  <c r="AA540" i="1"/>
  <c r="AE540" i="1" s="1"/>
  <c r="AA541" i="1"/>
  <c r="AE541" i="1" s="1"/>
  <c r="AA542" i="1"/>
  <c r="AE542" i="1" s="1"/>
  <c r="AA543" i="1"/>
  <c r="AE543" i="1" s="1"/>
  <c r="AA544" i="1"/>
  <c r="AE544" i="1" s="1"/>
  <c r="AA545" i="1"/>
  <c r="AE545" i="1" s="1"/>
  <c r="AA546" i="1"/>
  <c r="AE546" i="1" s="1"/>
  <c r="AA547" i="1"/>
  <c r="AE547" i="1" s="1"/>
  <c r="AA548" i="1"/>
  <c r="AE548" i="1" s="1"/>
  <c r="AA549" i="1"/>
  <c r="AE549" i="1" s="1"/>
  <c r="AA550" i="1"/>
  <c r="AE550" i="1" s="1"/>
  <c r="AA551" i="1"/>
  <c r="AE551" i="1" s="1"/>
  <c r="AA552" i="1"/>
  <c r="AE552" i="1" s="1"/>
  <c r="AA553" i="1"/>
  <c r="AE553" i="1" s="1"/>
  <c r="AA554" i="1"/>
  <c r="AE554" i="1" s="1"/>
  <c r="AA555" i="1"/>
  <c r="AE555" i="1" s="1"/>
  <c r="AA556" i="1"/>
  <c r="AE556" i="1" s="1"/>
  <c r="AA557" i="1"/>
  <c r="AE557" i="1" s="1"/>
  <c r="AA558" i="1"/>
  <c r="AE558" i="1" s="1"/>
  <c r="AA559" i="1"/>
  <c r="AE559" i="1" s="1"/>
  <c r="AA560" i="1"/>
  <c r="AE560" i="1" s="1"/>
  <c r="AA561" i="1"/>
  <c r="AE561" i="1" s="1"/>
  <c r="AA562" i="1"/>
  <c r="AE562" i="1" s="1"/>
  <c r="AA563" i="1"/>
  <c r="AE563" i="1" s="1"/>
  <c r="AA564" i="1"/>
  <c r="AE564" i="1" s="1"/>
  <c r="AA565" i="1"/>
  <c r="AE565" i="1" s="1"/>
  <c r="AA566" i="1"/>
  <c r="AE566" i="1" s="1"/>
  <c r="AA567" i="1"/>
  <c r="AE567" i="1" s="1"/>
  <c r="AA568" i="1"/>
  <c r="AE568" i="1" s="1"/>
  <c r="AA569" i="1"/>
  <c r="AE569" i="1" s="1"/>
  <c r="AA570" i="1"/>
  <c r="AE570" i="1" s="1"/>
  <c r="AA571" i="1"/>
  <c r="AE571" i="1" s="1"/>
  <c r="AA572" i="1"/>
  <c r="AE572" i="1" s="1"/>
  <c r="AA573" i="1"/>
  <c r="AE573" i="1" s="1"/>
  <c r="AA574" i="1"/>
  <c r="AE574" i="1" s="1"/>
  <c r="AA575" i="1"/>
  <c r="AE575" i="1" s="1"/>
  <c r="AA576" i="1"/>
  <c r="AE576" i="1" s="1"/>
  <c r="AA577" i="1"/>
  <c r="AE577" i="1" s="1"/>
  <c r="AA578" i="1"/>
  <c r="AE578" i="1" s="1"/>
  <c r="AA579" i="1"/>
  <c r="AE579" i="1" s="1"/>
  <c r="AA580" i="1"/>
  <c r="AE580" i="1" s="1"/>
  <c r="AA581" i="1"/>
  <c r="AE581" i="1" s="1"/>
  <c r="AA582" i="1"/>
  <c r="AE582" i="1" s="1"/>
  <c r="AA583" i="1"/>
  <c r="AE583" i="1" s="1"/>
  <c r="AA584" i="1"/>
  <c r="AE584" i="1" s="1"/>
  <c r="AA585" i="1"/>
  <c r="AE585" i="1" s="1"/>
  <c r="AA586" i="1"/>
  <c r="AE586" i="1" s="1"/>
  <c r="AA587" i="1"/>
  <c r="AE587" i="1" s="1"/>
  <c r="AA588" i="1"/>
  <c r="AE588" i="1" s="1"/>
  <c r="AA589" i="1"/>
  <c r="AE589" i="1" s="1"/>
  <c r="AA590" i="1"/>
  <c r="AE590" i="1" s="1"/>
  <c r="AA591" i="1"/>
  <c r="AE591" i="1" s="1"/>
  <c r="AA592" i="1"/>
  <c r="AE592" i="1" s="1"/>
  <c r="AA593" i="1"/>
  <c r="AE593" i="1" s="1"/>
  <c r="AA594" i="1"/>
  <c r="AE594" i="1" s="1"/>
  <c r="AA595" i="1"/>
  <c r="AE595" i="1" s="1"/>
  <c r="AA596" i="1"/>
  <c r="AE596" i="1" s="1"/>
  <c r="AA597" i="1"/>
  <c r="AE597" i="1" s="1"/>
  <c r="AA598" i="1"/>
  <c r="AE598" i="1" s="1"/>
  <c r="AA599" i="1"/>
  <c r="AE599" i="1" s="1"/>
  <c r="AA600" i="1"/>
  <c r="AE600" i="1" s="1"/>
  <c r="AA601" i="1"/>
  <c r="AE601" i="1" s="1"/>
  <c r="AA602" i="1"/>
  <c r="AE602" i="1" s="1"/>
  <c r="AA603" i="1"/>
  <c r="AE603" i="1" s="1"/>
  <c r="AA604" i="1"/>
  <c r="AE604" i="1" s="1"/>
  <c r="AA605" i="1"/>
  <c r="AE605" i="1" s="1"/>
  <c r="AA606" i="1"/>
  <c r="AE606" i="1" s="1"/>
  <c r="AA607" i="1"/>
  <c r="AE607" i="1" s="1"/>
  <c r="AA608" i="1"/>
  <c r="AE608" i="1" s="1"/>
  <c r="AA609" i="1"/>
  <c r="AE609" i="1" s="1"/>
  <c r="AA610" i="1"/>
  <c r="AE610" i="1" s="1"/>
  <c r="AA611" i="1"/>
  <c r="AE611" i="1" s="1"/>
  <c r="AA612" i="1"/>
  <c r="AE612" i="1" s="1"/>
  <c r="AA613" i="1"/>
  <c r="AE613" i="1" s="1"/>
  <c r="AA614" i="1"/>
  <c r="AE614" i="1" s="1"/>
  <c r="AA615" i="1"/>
  <c r="AE615" i="1" s="1"/>
  <c r="AA616" i="1"/>
  <c r="AE616" i="1" s="1"/>
  <c r="AA617" i="1"/>
  <c r="AE617" i="1" s="1"/>
  <c r="AA618" i="1"/>
  <c r="AE618" i="1" s="1"/>
  <c r="AA619" i="1"/>
  <c r="AE619" i="1" s="1"/>
  <c r="AA620" i="1"/>
  <c r="AE620" i="1" s="1"/>
  <c r="AA621" i="1"/>
  <c r="AE621" i="1" s="1"/>
  <c r="AA622" i="1"/>
  <c r="AE622" i="1" s="1"/>
  <c r="AA623" i="1"/>
  <c r="AE623" i="1" s="1"/>
  <c r="AA624" i="1"/>
  <c r="AE624" i="1" s="1"/>
  <c r="AA625" i="1"/>
  <c r="AE625" i="1" s="1"/>
  <c r="AA626" i="1"/>
  <c r="AE626" i="1" s="1"/>
  <c r="AA627" i="1"/>
  <c r="AE627" i="1" s="1"/>
  <c r="AA628" i="1"/>
  <c r="AE628" i="1" s="1"/>
  <c r="AA629" i="1"/>
  <c r="AE629" i="1" s="1"/>
  <c r="AA630" i="1"/>
  <c r="AE630" i="1" s="1"/>
  <c r="AA631" i="1"/>
  <c r="AE631" i="1" s="1"/>
  <c r="AA632" i="1"/>
  <c r="AE632" i="1" s="1"/>
  <c r="AA633" i="1"/>
  <c r="AE633" i="1" s="1"/>
  <c r="AA634" i="1"/>
  <c r="AE634" i="1" s="1"/>
  <c r="AA635" i="1"/>
  <c r="AE635" i="1" s="1"/>
  <c r="AA636" i="1"/>
  <c r="AE636" i="1" s="1"/>
  <c r="AA637" i="1"/>
  <c r="AE637" i="1" s="1"/>
  <c r="AA638" i="1"/>
  <c r="AE638" i="1" s="1"/>
  <c r="AA639" i="1"/>
  <c r="AE639" i="1" s="1"/>
  <c r="AA640" i="1"/>
  <c r="AE640" i="1" s="1"/>
  <c r="AA641" i="1"/>
  <c r="AE641" i="1" s="1"/>
  <c r="AA642" i="1"/>
  <c r="AE642" i="1" s="1"/>
  <c r="AA643" i="1"/>
  <c r="AE643" i="1" s="1"/>
  <c r="AA644" i="1"/>
  <c r="AE644" i="1" s="1"/>
  <c r="AA645" i="1"/>
  <c r="AE645" i="1" s="1"/>
  <c r="AA646" i="1"/>
  <c r="AE646" i="1" s="1"/>
  <c r="AA647" i="1"/>
  <c r="AE647" i="1" s="1"/>
  <c r="AA648" i="1"/>
  <c r="AE648" i="1" s="1"/>
  <c r="AA649" i="1"/>
  <c r="AE649" i="1" s="1"/>
  <c r="AA650" i="1"/>
  <c r="AE650" i="1" s="1"/>
  <c r="AA651" i="1"/>
  <c r="AE651" i="1" s="1"/>
  <c r="AA652" i="1"/>
  <c r="AE652" i="1" s="1"/>
  <c r="AA653" i="1"/>
  <c r="AE653" i="1" s="1"/>
  <c r="AA654" i="1"/>
  <c r="AE654" i="1" s="1"/>
  <c r="AA655" i="1"/>
  <c r="AE655" i="1" s="1"/>
  <c r="AA656" i="1"/>
  <c r="AE656" i="1" s="1"/>
  <c r="AA657" i="1"/>
  <c r="AE657" i="1" s="1"/>
  <c r="AA658" i="1"/>
  <c r="AE658" i="1" s="1"/>
  <c r="AA659" i="1"/>
  <c r="AE659" i="1" s="1"/>
  <c r="AA660" i="1"/>
  <c r="AE660" i="1" s="1"/>
  <c r="AA661" i="1"/>
  <c r="AE661" i="1" s="1"/>
  <c r="AA662" i="1"/>
  <c r="AE662" i="1" s="1"/>
  <c r="AA663" i="1"/>
  <c r="AE663" i="1" s="1"/>
  <c r="AA664" i="1"/>
  <c r="AE664" i="1" s="1"/>
  <c r="AA665" i="1"/>
  <c r="AE665" i="1" s="1"/>
  <c r="AA666" i="1"/>
  <c r="AE666" i="1" s="1"/>
  <c r="AA667" i="1"/>
  <c r="AE667" i="1" s="1"/>
  <c r="AA668" i="1"/>
  <c r="AE668" i="1" s="1"/>
  <c r="AA669" i="1"/>
  <c r="AE669" i="1" s="1"/>
  <c r="AA670" i="1"/>
  <c r="AE670" i="1" s="1"/>
  <c r="AA671" i="1"/>
  <c r="AE671" i="1" s="1"/>
  <c r="AA672" i="1"/>
  <c r="AE672" i="1" s="1"/>
  <c r="AA673" i="1"/>
  <c r="AE673" i="1" s="1"/>
  <c r="AA674" i="1"/>
  <c r="AE674" i="1" s="1"/>
  <c r="AA675" i="1"/>
  <c r="AE675" i="1" s="1"/>
  <c r="AA676" i="1"/>
  <c r="AE676" i="1" s="1"/>
  <c r="AA677" i="1"/>
  <c r="AE677" i="1" s="1"/>
  <c r="AA678" i="1"/>
  <c r="AE678" i="1" s="1"/>
  <c r="AA679" i="1"/>
  <c r="AE679" i="1" s="1"/>
  <c r="AA680" i="1"/>
  <c r="AE680" i="1" s="1"/>
  <c r="AA681" i="1"/>
  <c r="AE681" i="1" s="1"/>
  <c r="AA682" i="1"/>
  <c r="AE682" i="1" s="1"/>
  <c r="AA683" i="1"/>
  <c r="AE683" i="1" s="1"/>
  <c r="AA684" i="1"/>
  <c r="AE684" i="1" s="1"/>
  <c r="AA685" i="1"/>
  <c r="AE685" i="1" s="1"/>
  <c r="AA686" i="1"/>
  <c r="AE686" i="1" s="1"/>
  <c r="AA687" i="1"/>
  <c r="AE687" i="1" s="1"/>
  <c r="AA688" i="1"/>
  <c r="AE688" i="1" s="1"/>
  <c r="AA689" i="1"/>
  <c r="AE689" i="1" s="1"/>
  <c r="AA690" i="1"/>
  <c r="AE690" i="1" s="1"/>
  <c r="AA691" i="1"/>
  <c r="AE691" i="1" s="1"/>
  <c r="AA692" i="1"/>
  <c r="AE692" i="1" s="1"/>
  <c r="AA693" i="1"/>
  <c r="AE693" i="1" s="1"/>
  <c r="AA694" i="1"/>
  <c r="AE694" i="1" s="1"/>
  <c r="AA695" i="1"/>
  <c r="AE695" i="1" s="1"/>
  <c r="AA696" i="1"/>
  <c r="AE696" i="1" s="1"/>
  <c r="AA697" i="1"/>
  <c r="AE697" i="1" s="1"/>
  <c r="AA698" i="1"/>
  <c r="AE698" i="1" s="1"/>
  <c r="AA699" i="1"/>
  <c r="AE699" i="1" s="1"/>
  <c r="AA700" i="1"/>
  <c r="AE700" i="1" s="1"/>
  <c r="AA701" i="1"/>
  <c r="AE701" i="1" s="1"/>
  <c r="AA702" i="1"/>
  <c r="AE702" i="1" s="1"/>
  <c r="AA703" i="1"/>
  <c r="AE703" i="1" s="1"/>
  <c r="AA704" i="1"/>
  <c r="AE704" i="1" s="1"/>
  <c r="AA705" i="1"/>
  <c r="AE705" i="1" s="1"/>
  <c r="AA706" i="1"/>
  <c r="AE706" i="1" s="1"/>
  <c r="AA707" i="1"/>
  <c r="AE707" i="1" s="1"/>
  <c r="AA708" i="1"/>
  <c r="AE708" i="1" s="1"/>
  <c r="AA709" i="1"/>
  <c r="AE709" i="1" s="1"/>
  <c r="AA710" i="1"/>
  <c r="AE710" i="1" s="1"/>
  <c r="AA711" i="1"/>
  <c r="AE711" i="1" s="1"/>
  <c r="AA712" i="1"/>
  <c r="AE712" i="1" s="1"/>
  <c r="AA713" i="1"/>
  <c r="AE713" i="1" s="1"/>
  <c r="AA714" i="1"/>
  <c r="AE714" i="1" s="1"/>
  <c r="AA715" i="1"/>
  <c r="AE715" i="1" s="1"/>
  <c r="AA716" i="1"/>
  <c r="AE716" i="1" s="1"/>
  <c r="AA717" i="1"/>
  <c r="AE717" i="1" s="1"/>
  <c r="AA718" i="1"/>
  <c r="AE718" i="1" s="1"/>
  <c r="AA719" i="1"/>
  <c r="AE719" i="1" s="1"/>
  <c r="AA720" i="1"/>
  <c r="AE720" i="1" s="1"/>
  <c r="AA721" i="1"/>
  <c r="AE721" i="1" s="1"/>
  <c r="AA722" i="1"/>
  <c r="AE722" i="1" s="1"/>
  <c r="AA723" i="1"/>
  <c r="AE723" i="1" s="1"/>
  <c r="AA724" i="1"/>
  <c r="AE724" i="1" s="1"/>
  <c r="AA725" i="1"/>
  <c r="AE725" i="1" s="1"/>
  <c r="AA726" i="1"/>
  <c r="AE726" i="1" s="1"/>
  <c r="AA727" i="1"/>
  <c r="AE727" i="1" s="1"/>
  <c r="AA728" i="1"/>
  <c r="AE728" i="1" s="1"/>
  <c r="AA729" i="1"/>
  <c r="AE729" i="1" s="1"/>
  <c r="AA730" i="1"/>
  <c r="AE730" i="1" s="1"/>
  <c r="AA731" i="1"/>
  <c r="AE731" i="1" s="1"/>
  <c r="AA732" i="1"/>
  <c r="AE732" i="1" s="1"/>
  <c r="AA733" i="1"/>
  <c r="AE733" i="1" s="1"/>
  <c r="AA734" i="1"/>
  <c r="AE734" i="1" s="1"/>
  <c r="AA735" i="1"/>
  <c r="AE735" i="1" s="1"/>
  <c r="AA736" i="1"/>
  <c r="AE736" i="1" s="1"/>
  <c r="AA737" i="1"/>
  <c r="AE737" i="1" s="1"/>
  <c r="AA738" i="1"/>
  <c r="AE738" i="1" s="1"/>
  <c r="AA739" i="1"/>
  <c r="AE739" i="1" s="1"/>
  <c r="AA740" i="1"/>
  <c r="AE740" i="1" s="1"/>
  <c r="AA741" i="1"/>
  <c r="AE741" i="1" s="1"/>
  <c r="AA742" i="1"/>
  <c r="AE742" i="1" s="1"/>
  <c r="AA743" i="1"/>
  <c r="AE743" i="1" s="1"/>
  <c r="AA744" i="1"/>
  <c r="AE744" i="1" s="1"/>
  <c r="AA745" i="1"/>
  <c r="AE745" i="1" s="1"/>
  <c r="AA746" i="1"/>
  <c r="AE746" i="1" s="1"/>
  <c r="AA747" i="1"/>
  <c r="AE747" i="1" s="1"/>
  <c r="AA748" i="1"/>
  <c r="AE748" i="1" s="1"/>
  <c r="AA749" i="1"/>
  <c r="AE749" i="1" s="1"/>
  <c r="AA750" i="1"/>
  <c r="AE750" i="1" s="1"/>
  <c r="AA751" i="1"/>
  <c r="AE751" i="1" s="1"/>
  <c r="AA752" i="1"/>
  <c r="AE752" i="1" s="1"/>
  <c r="AA753" i="1"/>
  <c r="AE753" i="1" s="1"/>
  <c r="AA754" i="1"/>
  <c r="AE754" i="1" s="1"/>
  <c r="AA755" i="1"/>
  <c r="AE755" i="1" s="1"/>
  <c r="AA756" i="1"/>
  <c r="AE756" i="1" s="1"/>
  <c r="AA757" i="1"/>
  <c r="AE757" i="1" s="1"/>
  <c r="AA758" i="1"/>
  <c r="AE758" i="1" s="1"/>
  <c r="AA759" i="1"/>
  <c r="AE759" i="1" s="1"/>
  <c r="AA760" i="1"/>
  <c r="AE760" i="1" s="1"/>
  <c r="AA761" i="1"/>
  <c r="AE761" i="1" s="1"/>
  <c r="AA762" i="1"/>
  <c r="AE762" i="1" s="1"/>
  <c r="AA763" i="1"/>
  <c r="AE763" i="1" s="1"/>
  <c r="AA764" i="1"/>
  <c r="AE764" i="1" s="1"/>
  <c r="AA765" i="1"/>
  <c r="AE765" i="1" s="1"/>
  <c r="AA766" i="1"/>
  <c r="AE766" i="1" s="1"/>
  <c r="AA767" i="1"/>
  <c r="AE767" i="1" s="1"/>
  <c r="AA768" i="1"/>
  <c r="AE768" i="1" s="1"/>
  <c r="AA769" i="1"/>
  <c r="AE769" i="1" s="1"/>
  <c r="AA770" i="1"/>
  <c r="AE770" i="1" s="1"/>
  <c r="AA771" i="1"/>
  <c r="AE771" i="1" s="1"/>
  <c r="AA772" i="1"/>
  <c r="AE772" i="1" s="1"/>
  <c r="AA773" i="1"/>
  <c r="AE773" i="1" s="1"/>
  <c r="AA774" i="1"/>
  <c r="AE774" i="1" s="1"/>
  <c r="AA775" i="1"/>
  <c r="AE775" i="1" s="1"/>
  <c r="AA776" i="1"/>
  <c r="AE776" i="1" s="1"/>
  <c r="AA777" i="1"/>
  <c r="AE777" i="1" s="1"/>
  <c r="AA778" i="1"/>
  <c r="AE778" i="1" s="1"/>
  <c r="AA779" i="1"/>
  <c r="AE779" i="1" s="1"/>
  <c r="AA780" i="1"/>
  <c r="AE780" i="1" s="1"/>
  <c r="AA781" i="1"/>
  <c r="AE781" i="1" s="1"/>
  <c r="AA782" i="1"/>
  <c r="AE782" i="1" s="1"/>
  <c r="AA783" i="1"/>
  <c r="AE783" i="1" s="1"/>
  <c r="AA784" i="1"/>
  <c r="AE784" i="1" s="1"/>
  <c r="AA785" i="1"/>
  <c r="AE785" i="1" s="1"/>
  <c r="AA786" i="1"/>
  <c r="AE786" i="1" s="1"/>
  <c r="AA787" i="1"/>
  <c r="AE787" i="1" s="1"/>
  <c r="AA788" i="1"/>
  <c r="AE788" i="1" s="1"/>
  <c r="AA789" i="1"/>
  <c r="AE789" i="1" s="1"/>
  <c r="AA790" i="1"/>
  <c r="AE790" i="1" s="1"/>
  <c r="AA791" i="1"/>
  <c r="AE791" i="1" s="1"/>
  <c r="AA792" i="1"/>
  <c r="AE792" i="1" s="1"/>
  <c r="AA793" i="1"/>
  <c r="AE793" i="1" s="1"/>
  <c r="AA794" i="1"/>
  <c r="AE794" i="1" s="1"/>
  <c r="AA795" i="1"/>
  <c r="AE795" i="1" s="1"/>
  <c r="AA796" i="1"/>
  <c r="AE796" i="1" s="1"/>
  <c r="AA797" i="1"/>
  <c r="AE797" i="1" s="1"/>
  <c r="AA798" i="1"/>
  <c r="AE798" i="1" s="1"/>
  <c r="AA799" i="1"/>
  <c r="AE799" i="1" s="1"/>
  <c r="AA800" i="1"/>
  <c r="AE800" i="1" s="1"/>
  <c r="AA801" i="1"/>
  <c r="AE801" i="1" s="1"/>
  <c r="AA802" i="1"/>
  <c r="AE802" i="1" s="1"/>
  <c r="AA803" i="1"/>
  <c r="AE803" i="1" s="1"/>
  <c r="AA804" i="1"/>
  <c r="AE804" i="1" s="1"/>
  <c r="AA805" i="1"/>
  <c r="AE805" i="1" s="1"/>
  <c r="AA806" i="1"/>
  <c r="AE806" i="1" s="1"/>
  <c r="AA807" i="1"/>
  <c r="AE807" i="1" s="1"/>
  <c r="AA808" i="1"/>
  <c r="AE808" i="1" s="1"/>
  <c r="AA809" i="1"/>
  <c r="AE809" i="1" s="1"/>
  <c r="AA810" i="1"/>
  <c r="AE810" i="1" s="1"/>
  <c r="AA811" i="1"/>
  <c r="AE811" i="1" s="1"/>
  <c r="AA812" i="1"/>
  <c r="AE812" i="1" s="1"/>
  <c r="AA813" i="1"/>
  <c r="AE813" i="1" s="1"/>
  <c r="AA814" i="1"/>
  <c r="AE814" i="1" s="1"/>
  <c r="AA815" i="1"/>
  <c r="AE815" i="1" s="1"/>
  <c r="AA816" i="1"/>
  <c r="AE816" i="1" s="1"/>
  <c r="AA817" i="1"/>
  <c r="AE817" i="1" s="1"/>
  <c r="AA818" i="1"/>
  <c r="AE818" i="1" s="1"/>
  <c r="AA819" i="1"/>
  <c r="AE819" i="1" s="1"/>
  <c r="AA820" i="1"/>
  <c r="AE820" i="1" s="1"/>
  <c r="AA821" i="1"/>
  <c r="AE821" i="1" s="1"/>
  <c r="AA822" i="1"/>
  <c r="AE822" i="1" s="1"/>
  <c r="AA823" i="1"/>
  <c r="AE823" i="1" s="1"/>
  <c r="AA824" i="1"/>
  <c r="AE824" i="1" s="1"/>
  <c r="AA825" i="1"/>
  <c r="AE825" i="1" s="1"/>
  <c r="AA826" i="1"/>
  <c r="AE826" i="1" s="1"/>
  <c r="AA827" i="1"/>
  <c r="AE827" i="1" s="1"/>
  <c r="AA828" i="1"/>
  <c r="AE828" i="1" s="1"/>
  <c r="AA829" i="1"/>
  <c r="AE829" i="1" s="1"/>
  <c r="AA830" i="1"/>
  <c r="AE830" i="1" s="1"/>
  <c r="AA831" i="1"/>
  <c r="AE831" i="1" s="1"/>
  <c r="AA832" i="1"/>
  <c r="AE832" i="1" s="1"/>
  <c r="AA833" i="1"/>
  <c r="AE833" i="1" s="1"/>
  <c r="AA834" i="1"/>
  <c r="AE834" i="1" s="1"/>
  <c r="AA835" i="1"/>
  <c r="AE835" i="1" s="1"/>
  <c r="AA836" i="1"/>
  <c r="AE836" i="1" s="1"/>
  <c r="AA837" i="1"/>
  <c r="AE837" i="1" s="1"/>
  <c r="AA838" i="1"/>
  <c r="AE838" i="1" s="1"/>
  <c r="AA839" i="1"/>
  <c r="AE839" i="1" s="1"/>
  <c r="AA840" i="1"/>
  <c r="AE840" i="1" s="1"/>
  <c r="AA841" i="1"/>
  <c r="AE841" i="1" s="1"/>
  <c r="AA842" i="1"/>
  <c r="AE842" i="1" s="1"/>
  <c r="AA843" i="1"/>
  <c r="AE843" i="1" s="1"/>
  <c r="AA844" i="1"/>
  <c r="AE844" i="1" s="1"/>
  <c r="AA845" i="1"/>
  <c r="AE845" i="1" s="1"/>
  <c r="AA846" i="1"/>
  <c r="AE846" i="1" s="1"/>
  <c r="AA847" i="1"/>
  <c r="AE847" i="1" s="1"/>
  <c r="AA848" i="1"/>
  <c r="AE848" i="1" s="1"/>
  <c r="AA849" i="1"/>
  <c r="AE849" i="1" s="1"/>
  <c r="AA850" i="1"/>
  <c r="AE850" i="1" s="1"/>
  <c r="AA851" i="1"/>
  <c r="AE851" i="1" s="1"/>
  <c r="AA852" i="1"/>
  <c r="AE852" i="1" s="1"/>
  <c r="AA853" i="1"/>
  <c r="AE853" i="1" s="1"/>
  <c r="AA854" i="1"/>
  <c r="AE854" i="1" s="1"/>
  <c r="AA855" i="1"/>
  <c r="AE855" i="1" s="1"/>
  <c r="AA856" i="1"/>
  <c r="AE856" i="1" s="1"/>
  <c r="AA857" i="1"/>
  <c r="AE857" i="1" s="1"/>
  <c r="AA858" i="1"/>
  <c r="AE858" i="1" s="1"/>
  <c r="AA859" i="1"/>
  <c r="AE859" i="1" s="1"/>
  <c r="AA860" i="1"/>
  <c r="AE860" i="1" s="1"/>
  <c r="AA861" i="1"/>
  <c r="AE861" i="1" s="1"/>
  <c r="AA862" i="1"/>
  <c r="AE862" i="1" s="1"/>
  <c r="AA863" i="1"/>
  <c r="AE863" i="1" s="1"/>
  <c r="AA864" i="1"/>
  <c r="AE864" i="1" s="1"/>
  <c r="AA865" i="1"/>
  <c r="AE865" i="1" s="1"/>
  <c r="AA866" i="1"/>
  <c r="AE866" i="1" s="1"/>
  <c r="AA867" i="1"/>
  <c r="AE867" i="1" s="1"/>
  <c r="AA868" i="1"/>
  <c r="AE868" i="1" s="1"/>
  <c r="AA869" i="1"/>
  <c r="AE869" i="1" s="1"/>
  <c r="AA870" i="1"/>
  <c r="AE870" i="1" s="1"/>
  <c r="AA871" i="1"/>
  <c r="AE871" i="1" s="1"/>
  <c r="AA872" i="1"/>
  <c r="AE872" i="1" s="1"/>
  <c r="AA873" i="1"/>
  <c r="AE873" i="1" s="1"/>
  <c r="AA874" i="1"/>
  <c r="AE874" i="1" s="1"/>
  <c r="AA875" i="1"/>
  <c r="AE875" i="1" s="1"/>
  <c r="AA876" i="1"/>
  <c r="AE876" i="1" s="1"/>
  <c r="AA877" i="1"/>
  <c r="AE877" i="1" s="1"/>
  <c r="AA878" i="1"/>
  <c r="AE878" i="1" s="1"/>
  <c r="AA879" i="1"/>
  <c r="AE879" i="1" s="1"/>
  <c r="AA880" i="1"/>
  <c r="AE880" i="1" s="1"/>
  <c r="AA881" i="1"/>
  <c r="AE881" i="1" s="1"/>
  <c r="AA882" i="1"/>
  <c r="AE882" i="1" s="1"/>
  <c r="AA883" i="1"/>
  <c r="AE883" i="1" s="1"/>
  <c r="AA884" i="1"/>
  <c r="AE884" i="1" s="1"/>
  <c r="AA885" i="1"/>
  <c r="AE885" i="1" s="1"/>
  <c r="AA886" i="1"/>
  <c r="AE886" i="1" s="1"/>
  <c r="AA887" i="1"/>
  <c r="AE887" i="1" s="1"/>
  <c r="AA888" i="1"/>
  <c r="AE888" i="1" s="1"/>
  <c r="AA889" i="1"/>
  <c r="AE889" i="1" s="1"/>
  <c r="AA890" i="1"/>
  <c r="AE890" i="1" s="1"/>
  <c r="AA891" i="1"/>
  <c r="AE891" i="1" s="1"/>
  <c r="AA892" i="1"/>
  <c r="AE892" i="1" s="1"/>
  <c r="AA893" i="1"/>
  <c r="AE893" i="1" s="1"/>
  <c r="AA894" i="1"/>
  <c r="AE894" i="1" s="1"/>
  <c r="AA895" i="1"/>
  <c r="AE895" i="1" s="1"/>
  <c r="AA896" i="1"/>
  <c r="AE896" i="1" s="1"/>
  <c r="AA897" i="1"/>
  <c r="AE897" i="1" s="1"/>
  <c r="AA898" i="1"/>
  <c r="AE898" i="1" s="1"/>
  <c r="AA899" i="1"/>
  <c r="AE899" i="1" s="1"/>
  <c r="AA900" i="1"/>
  <c r="AE900" i="1" s="1"/>
  <c r="AA901" i="1"/>
  <c r="AE901" i="1" s="1"/>
  <c r="AA902" i="1"/>
  <c r="AE902" i="1" s="1"/>
  <c r="AA903" i="1"/>
  <c r="AE903" i="1" s="1"/>
  <c r="AA904" i="1"/>
  <c r="AE904" i="1" s="1"/>
  <c r="AA905" i="1"/>
  <c r="AE905" i="1" s="1"/>
  <c r="AA906" i="1"/>
  <c r="AE906" i="1" s="1"/>
  <c r="AA907" i="1"/>
  <c r="AE907" i="1" s="1"/>
  <c r="AA908" i="1"/>
  <c r="AE908" i="1" s="1"/>
  <c r="AA909" i="1"/>
  <c r="AE909" i="1" s="1"/>
  <c r="AA910" i="1"/>
  <c r="AE910" i="1" s="1"/>
  <c r="AA911" i="1"/>
  <c r="AE911" i="1" s="1"/>
  <c r="AA912" i="1"/>
  <c r="AE912" i="1" s="1"/>
  <c r="AA913" i="1"/>
  <c r="AE913" i="1" s="1"/>
  <c r="AA914" i="1"/>
  <c r="AE914" i="1" s="1"/>
  <c r="AA915" i="1"/>
  <c r="AE915" i="1" s="1"/>
  <c r="AA916" i="1"/>
  <c r="AE916" i="1" s="1"/>
  <c r="AA917" i="1"/>
  <c r="AE917" i="1" s="1"/>
  <c r="AA918" i="1"/>
  <c r="AE918" i="1" s="1"/>
  <c r="AA919" i="1"/>
  <c r="AE919" i="1" s="1"/>
  <c r="AA920" i="1"/>
  <c r="AE920" i="1" s="1"/>
  <c r="AA921" i="1"/>
  <c r="AE921" i="1" s="1"/>
  <c r="AA922" i="1"/>
  <c r="AE922" i="1" s="1"/>
  <c r="AA923" i="1"/>
  <c r="AE923" i="1" s="1"/>
  <c r="AA924" i="1"/>
  <c r="AE924" i="1" s="1"/>
  <c r="AA925" i="1"/>
  <c r="AE925" i="1" s="1"/>
  <c r="AA926" i="1"/>
  <c r="AE926" i="1" s="1"/>
  <c r="AA927" i="1"/>
  <c r="AE927" i="1" s="1"/>
  <c r="AA928" i="1"/>
  <c r="AE928" i="1" s="1"/>
  <c r="AA929" i="1"/>
  <c r="AE929" i="1" s="1"/>
  <c r="AA930" i="1"/>
  <c r="AE930" i="1" s="1"/>
  <c r="AA931" i="1"/>
  <c r="AE931" i="1" s="1"/>
  <c r="AA932" i="1"/>
  <c r="AE932" i="1" s="1"/>
  <c r="AA933" i="1"/>
  <c r="AE933" i="1" s="1"/>
  <c r="AA934" i="1"/>
  <c r="AE934" i="1" s="1"/>
  <c r="AA935" i="1"/>
  <c r="AE935" i="1" s="1"/>
  <c r="AA936" i="1"/>
  <c r="AE936" i="1" s="1"/>
  <c r="AA937" i="1"/>
  <c r="AE937" i="1" s="1"/>
  <c r="AA938" i="1"/>
  <c r="AE938" i="1" s="1"/>
  <c r="AA939" i="1"/>
  <c r="AE939" i="1" s="1"/>
  <c r="AA940" i="1"/>
  <c r="AE940" i="1" s="1"/>
  <c r="AA941" i="1"/>
  <c r="AE941" i="1" s="1"/>
  <c r="AA942" i="1"/>
  <c r="AE942" i="1" s="1"/>
  <c r="AA943" i="1"/>
  <c r="AE943" i="1" s="1"/>
  <c r="AA944" i="1"/>
  <c r="AE944" i="1" s="1"/>
  <c r="AA945" i="1"/>
  <c r="AE945" i="1" s="1"/>
  <c r="AA946" i="1"/>
  <c r="AE946" i="1" s="1"/>
  <c r="AA947" i="1"/>
  <c r="AE947" i="1" s="1"/>
  <c r="AA948" i="1"/>
  <c r="AE948" i="1" s="1"/>
  <c r="AA949" i="1"/>
  <c r="AE949" i="1" s="1"/>
  <c r="AA950" i="1"/>
  <c r="AE950" i="1" s="1"/>
  <c r="AA951" i="1"/>
  <c r="AE951" i="1" s="1"/>
  <c r="AA952" i="1"/>
  <c r="AE952" i="1" s="1"/>
  <c r="AA953" i="1"/>
  <c r="AE953" i="1" s="1"/>
  <c r="AA954" i="1"/>
  <c r="AE954" i="1" s="1"/>
  <c r="AA955" i="1"/>
  <c r="AE955" i="1" s="1"/>
  <c r="AA956" i="1"/>
  <c r="AE956" i="1" s="1"/>
  <c r="AA957" i="1"/>
  <c r="AE957" i="1" s="1"/>
  <c r="AA958" i="1"/>
  <c r="AE958" i="1" s="1"/>
  <c r="AA959" i="1"/>
  <c r="AE959" i="1" s="1"/>
  <c r="AA960" i="1"/>
  <c r="AE960" i="1" s="1"/>
  <c r="AA961" i="1"/>
  <c r="AE961" i="1" s="1"/>
  <c r="AA962" i="1"/>
  <c r="AE962" i="1" s="1"/>
  <c r="AA963" i="1"/>
  <c r="AE963" i="1" s="1"/>
  <c r="AA964" i="1"/>
  <c r="AE964" i="1" s="1"/>
  <c r="AA965" i="1"/>
  <c r="AE965" i="1" s="1"/>
  <c r="AA966" i="1"/>
  <c r="AE966" i="1" s="1"/>
  <c r="AA967" i="1"/>
  <c r="AE967" i="1" s="1"/>
  <c r="AA968" i="1"/>
  <c r="AE968" i="1" s="1"/>
  <c r="AA969" i="1"/>
  <c r="AE969" i="1" s="1"/>
  <c r="AA970" i="1"/>
  <c r="AE970" i="1" s="1"/>
  <c r="AA971" i="1"/>
  <c r="AE971" i="1" s="1"/>
  <c r="AA972" i="1"/>
  <c r="AE972" i="1" s="1"/>
  <c r="AA973" i="1"/>
  <c r="AE973" i="1" s="1"/>
  <c r="AA974" i="1"/>
  <c r="AE974" i="1" s="1"/>
  <c r="AA975" i="1"/>
  <c r="AE975" i="1" s="1"/>
  <c r="AA976" i="1"/>
  <c r="AE976" i="1" s="1"/>
  <c r="AA977" i="1"/>
  <c r="AE977" i="1" s="1"/>
  <c r="AA978" i="1"/>
  <c r="AE978" i="1" s="1"/>
  <c r="AA979" i="1"/>
  <c r="AE979" i="1" s="1"/>
  <c r="AA980" i="1"/>
  <c r="AE980" i="1" s="1"/>
  <c r="AA981" i="1"/>
  <c r="AE981" i="1" s="1"/>
  <c r="AA982" i="1"/>
  <c r="AE982" i="1" s="1"/>
  <c r="AA983" i="1"/>
  <c r="AE983" i="1" s="1"/>
  <c r="AA984" i="1"/>
  <c r="AE984" i="1" s="1"/>
  <c r="AA985" i="1"/>
  <c r="AE985" i="1" s="1"/>
  <c r="AA986" i="1"/>
  <c r="AE986" i="1" s="1"/>
  <c r="AA987" i="1"/>
  <c r="AE987" i="1" s="1"/>
  <c r="AA988" i="1"/>
  <c r="AE988" i="1" s="1"/>
  <c r="AA989" i="1"/>
  <c r="AE989" i="1" s="1"/>
  <c r="AA990" i="1"/>
  <c r="AE990" i="1" s="1"/>
  <c r="AA991" i="1"/>
  <c r="AE991" i="1" s="1"/>
  <c r="AA992" i="1"/>
  <c r="AE992" i="1" s="1"/>
  <c r="AA993" i="1"/>
  <c r="AE993" i="1" s="1"/>
  <c r="AA994" i="1"/>
  <c r="AE994" i="1" s="1"/>
  <c r="AA995" i="1"/>
  <c r="AE995" i="1" s="1"/>
  <c r="AA996" i="1"/>
  <c r="AE996" i="1" s="1"/>
  <c r="AA997" i="1"/>
  <c r="AE997" i="1" s="1"/>
  <c r="AA998" i="1"/>
  <c r="AE998" i="1" s="1"/>
  <c r="AA999" i="1"/>
  <c r="AE999" i="1" s="1"/>
  <c r="AA1000" i="1"/>
  <c r="AE1000" i="1" s="1"/>
  <c r="AA1001" i="1"/>
  <c r="AE1001" i="1" s="1"/>
  <c r="AA1002" i="1"/>
  <c r="AE1002" i="1" s="1"/>
  <c r="AA1003" i="1"/>
  <c r="AE1003" i="1" s="1"/>
  <c r="AA1004" i="1"/>
  <c r="AE1004" i="1" s="1"/>
  <c r="AA1005" i="1"/>
  <c r="AE1005" i="1" s="1"/>
  <c r="AA1006" i="1"/>
  <c r="AE1006" i="1" s="1"/>
  <c r="AA1007" i="1"/>
  <c r="AE1007" i="1" s="1"/>
  <c r="AA1008" i="1"/>
  <c r="AE1008" i="1" s="1"/>
  <c r="AA1009" i="1"/>
  <c r="AE1009" i="1" s="1"/>
  <c r="AA1010" i="1"/>
  <c r="AE1010" i="1" s="1"/>
  <c r="AA1011" i="1"/>
  <c r="AE1011" i="1" s="1"/>
  <c r="AA1012" i="1"/>
  <c r="AE1012" i="1" s="1"/>
  <c r="AA1013" i="1"/>
  <c r="AE1013" i="1" s="1"/>
  <c r="AA1014" i="1"/>
  <c r="AE1014" i="1" s="1"/>
  <c r="AA1015" i="1"/>
  <c r="AE1015" i="1" s="1"/>
  <c r="AA1016" i="1"/>
  <c r="AE1016" i="1" s="1"/>
  <c r="AA1017" i="1"/>
  <c r="AE1017" i="1" s="1"/>
  <c r="AA1018" i="1"/>
  <c r="AE1018" i="1" s="1"/>
  <c r="AA1019" i="1"/>
  <c r="AE1019" i="1" s="1"/>
  <c r="AA1020" i="1"/>
  <c r="AE1020" i="1" s="1"/>
  <c r="AA1021" i="1"/>
  <c r="AE1021" i="1" s="1"/>
  <c r="AA1022" i="1"/>
  <c r="AE1022" i="1" s="1"/>
  <c r="AA1023" i="1"/>
  <c r="AE1023" i="1" s="1"/>
  <c r="AA1024" i="1"/>
  <c r="AE1024" i="1" s="1"/>
  <c r="AA1025" i="1"/>
  <c r="AE1025" i="1" s="1"/>
  <c r="AA1026" i="1"/>
  <c r="AE1026" i="1" s="1"/>
  <c r="AA1027" i="1"/>
  <c r="AE1027" i="1" s="1"/>
  <c r="AA1028" i="1"/>
  <c r="AE1028" i="1" s="1"/>
  <c r="AA1029" i="1"/>
  <c r="AE1029" i="1" s="1"/>
  <c r="AA1030" i="1"/>
  <c r="AE1030" i="1" s="1"/>
  <c r="AA1031" i="1"/>
  <c r="AE1031" i="1" s="1"/>
  <c r="AA1032" i="1"/>
  <c r="AE1032" i="1" s="1"/>
  <c r="AA1033" i="1"/>
  <c r="AE1033" i="1" s="1"/>
  <c r="AA1034" i="1"/>
  <c r="AE1034" i="1" s="1"/>
  <c r="AA1035" i="1"/>
  <c r="AE1035" i="1" s="1"/>
  <c r="AA1036" i="1"/>
  <c r="AE1036" i="1" s="1"/>
  <c r="AA1037" i="1"/>
  <c r="AE1037" i="1" s="1"/>
  <c r="AA1038" i="1"/>
  <c r="AE1038" i="1" s="1"/>
  <c r="AA1039" i="1"/>
  <c r="AE1039" i="1" s="1"/>
  <c r="AA1040" i="1"/>
  <c r="AE1040" i="1" s="1"/>
  <c r="AA1041" i="1"/>
  <c r="AE1041" i="1" s="1"/>
  <c r="AA1042" i="1"/>
  <c r="AE1042" i="1" s="1"/>
  <c r="AA1043" i="1"/>
  <c r="AE1043" i="1" s="1"/>
  <c r="AA1044" i="1"/>
  <c r="AE1044" i="1" s="1"/>
  <c r="AA1045" i="1"/>
  <c r="AE1045" i="1" s="1"/>
  <c r="AA1046" i="1"/>
  <c r="AE1046" i="1" s="1"/>
  <c r="AA1047" i="1"/>
  <c r="AE1047" i="1" s="1"/>
  <c r="AA1048" i="1"/>
  <c r="AE1048" i="1" s="1"/>
  <c r="AA1049" i="1"/>
  <c r="AE1049" i="1" s="1"/>
  <c r="AA1050" i="1"/>
  <c r="AE1050" i="1" s="1"/>
  <c r="AA1051" i="1"/>
  <c r="AE1051" i="1" s="1"/>
  <c r="AA1052" i="1"/>
  <c r="AE1052" i="1" s="1"/>
  <c r="AA1053" i="1"/>
  <c r="AE1053" i="1" s="1"/>
  <c r="AA1054" i="1"/>
  <c r="AE1054" i="1" s="1"/>
  <c r="AA1055" i="1"/>
  <c r="AE1055" i="1" s="1"/>
  <c r="AA1056" i="1"/>
  <c r="AE1056" i="1" s="1"/>
  <c r="AA1057" i="1"/>
  <c r="AE1057" i="1" s="1"/>
  <c r="AA1058" i="1"/>
  <c r="AE1058" i="1" s="1"/>
  <c r="AA1059" i="1"/>
  <c r="AE1059" i="1" s="1"/>
  <c r="AA1060" i="1"/>
  <c r="AE1060" i="1" s="1"/>
  <c r="AA1061" i="1"/>
  <c r="AE1061" i="1" s="1"/>
  <c r="AA1062" i="1"/>
  <c r="AE1062" i="1" s="1"/>
  <c r="AA1063" i="1"/>
  <c r="AE1063" i="1" s="1"/>
  <c r="AA1064" i="1"/>
  <c r="AE1064" i="1" s="1"/>
  <c r="AA1065" i="1"/>
  <c r="AE1065" i="1" s="1"/>
  <c r="AA1066" i="1"/>
  <c r="AE1066" i="1" s="1"/>
  <c r="AA1067" i="1"/>
  <c r="AE1067" i="1" s="1"/>
  <c r="AA1068" i="1"/>
  <c r="AE1068" i="1" s="1"/>
  <c r="AA1069" i="1"/>
  <c r="AE1069" i="1" s="1"/>
  <c r="AA1070" i="1"/>
  <c r="AE1070" i="1" s="1"/>
  <c r="AA1071" i="1"/>
  <c r="AE1071" i="1" s="1"/>
  <c r="AA1072" i="1"/>
  <c r="AE1072" i="1" s="1"/>
  <c r="AA1073" i="1"/>
  <c r="AE1073" i="1" s="1"/>
  <c r="AA1074" i="1"/>
  <c r="AE1074" i="1" s="1"/>
  <c r="AA1075" i="1"/>
  <c r="AE1075" i="1" s="1"/>
  <c r="AA1076" i="1"/>
  <c r="AE1076" i="1" s="1"/>
  <c r="AA1077" i="1"/>
  <c r="AE1077" i="1" s="1"/>
  <c r="AA1078" i="1"/>
  <c r="AE1078" i="1" s="1"/>
  <c r="AA1079" i="1"/>
  <c r="AE1079" i="1" s="1"/>
  <c r="AA1080" i="1"/>
  <c r="AE1080" i="1" s="1"/>
  <c r="AA1081" i="1"/>
  <c r="AE1081" i="1" s="1"/>
  <c r="AA1082" i="1"/>
  <c r="AE1082" i="1" s="1"/>
  <c r="AA1083" i="1"/>
  <c r="AE1083" i="1" s="1"/>
  <c r="AA1084" i="1"/>
  <c r="AE1084" i="1" s="1"/>
  <c r="AA1085" i="1"/>
  <c r="AE1085" i="1" s="1"/>
  <c r="AA1086" i="1"/>
  <c r="AE1086" i="1" s="1"/>
  <c r="AA1087" i="1"/>
  <c r="AE1087" i="1" s="1"/>
  <c r="AA1088" i="1"/>
  <c r="AE1088" i="1" s="1"/>
  <c r="AA1089" i="1"/>
  <c r="AE1089" i="1" s="1"/>
  <c r="AA1090" i="1"/>
  <c r="AE1090" i="1" s="1"/>
  <c r="AA1091" i="1"/>
  <c r="AE1091" i="1" s="1"/>
  <c r="AA1092" i="1"/>
  <c r="AE1092" i="1" s="1"/>
  <c r="AA1093" i="1"/>
  <c r="AE1093" i="1" s="1"/>
  <c r="AA1094" i="1"/>
  <c r="AE1094" i="1" s="1"/>
  <c r="AA1095" i="1"/>
  <c r="AE1095" i="1" s="1"/>
  <c r="AA1096" i="1"/>
  <c r="AE1096" i="1" s="1"/>
  <c r="AA1097" i="1"/>
  <c r="AE1097" i="1" s="1"/>
  <c r="AA1098" i="1"/>
  <c r="AE1098" i="1" s="1"/>
  <c r="AA1099" i="1"/>
  <c r="AE1099" i="1" s="1"/>
  <c r="AA1100" i="1"/>
  <c r="AE1100" i="1" s="1"/>
  <c r="AA1101" i="1"/>
  <c r="AE1101" i="1" s="1"/>
  <c r="AA1102" i="1"/>
  <c r="AE1102" i="1" s="1"/>
  <c r="AA1103" i="1"/>
  <c r="AE1103" i="1" s="1"/>
  <c r="AA1104" i="1"/>
  <c r="AE1104" i="1" s="1"/>
  <c r="AA1105" i="1"/>
  <c r="AE1105" i="1" s="1"/>
  <c r="AA1106" i="1"/>
  <c r="AE1106" i="1" s="1"/>
  <c r="AA1107" i="1"/>
  <c r="AE1107" i="1" s="1"/>
  <c r="AA1108" i="1"/>
  <c r="AE1108" i="1" s="1"/>
  <c r="AA1109" i="1"/>
  <c r="AE1109" i="1" s="1"/>
  <c r="AA1110" i="1"/>
  <c r="AE1110" i="1" s="1"/>
  <c r="AA1111" i="1"/>
  <c r="AE1111" i="1" s="1"/>
  <c r="AA1112" i="1"/>
  <c r="AE1112" i="1" s="1"/>
  <c r="AA1113" i="1"/>
  <c r="AE1113" i="1" s="1"/>
  <c r="AA1114" i="1"/>
  <c r="AE1114" i="1" s="1"/>
  <c r="AA1115" i="1"/>
  <c r="AE1115" i="1" s="1"/>
  <c r="AA1116" i="1"/>
  <c r="AE1116" i="1" s="1"/>
  <c r="AA1117" i="1"/>
  <c r="AE1117" i="1" s="1"/>
  <c r="AA1118" i="1"/>
  <c r="AE1118" i="1" s="1"/>
  <c r="AA1119" i="1"/>
  <c r="AE1119" i="1" s="1"/>
  <c r="AA1120" i="1"/>
  <c r="AE1120" i="1" s="1"/>
  <c r="AA1121" i="1"/>
  <c r="AE1121" i="1" s="1"/>
  <c r="AA1122" i="1"/>
  <c r="AE1122" i="1" s="1"/>
  <c r="AA1123" i="1"/>
  <c r="AE1123" i="1" s="1"/>
  <c r="AA1124" i="1"/>
  <c r="AE1124" i="1" s="1"/>
  <c r="AA1125" i="1"/>
  <c r="AE1125" i="1" s="1"/>
  <c r="AA1126" i="1"/>
  <c r="AE1126" i="1" s="1"/>
  <c r="AA1127" i="1"/>
  <c r="AE1127" i="1" s="1"/>
  <c r="AA1128" i="1"/>
  <c r="AE1128" i="1" s="1"/>
  <c r="AA1129" i="1"/>
  <c r="AE1129" i="1" s="1"/>
  <c r="AA1130" i="1"/>
  <c r="AE1130" i="1" s="1"/>
  <c r="AA1131" i="1"/>
  <c r="AE1131" i="1" s="1"/>
  <c r="AA1132" i="1"/>
  <c r="AE1132" i="1" s="1"/>
  <c r="AA1133" i="1"/>
  <c r="AE1133" i="1" s="1"/>
  <c r="AA1134" i="1"/>
  <c r="AE1134" i="1" s="1"/>
  <c r="AA1135" i="1"/>
  <c r="AE1135" i="1" s="1"/>
  <c r="AA1136" i="1"/>
  <c r="AE1136" i="1" s="1"/>
  <c r="AA1137" i="1"/>
  <c r="AE1137" i="1" s="1"/>
  <c r="AA1138" i="1"/>
  <c r="AE1138" i="1" s="1"/>
  <c r="AA1139" i="1"/>
  <c r="AE1139" i="1" s="1"/>
  <c r="AA1140" i="1"/>
  <c r="AE1140" i="1" s="1"/>
  <c r="AA1141" i="1"/>
  <c r="AE1141" i="1" s="1"/>
  <c r="AA1142" i="1"/>
  <c r="AE1142" i="1" s="1"/>
  <c r="AA1143" i="1"/>
  <c r="AE1143" i="1" s="1"/>
  <c r="AA1144" i="1"/>
  <c r="AE1144" i="1" s="1"/>
  <c r="AA1145" i="1"/>
  <c r="AE1145" i="1" s="1"/>
  <c r="AA1146" i="1"/>
  <c r="AE1146" i="1" s="1"/>
  <c r="AA1147" i="1"/>
  <c r="AE1147" i="1" s="1"/>
  <c r="AA1148" i="1"/>
  <c r="AE1148" i="1" s="1"/>
  <c r="AA1149" i="1"/>
  <c r="AE1149" i="1" s="1"/>
  <c r="AA1150" i="1"/>
  <c r="AE1150" i="1" s="1"/>
  <c r="AA1151" i="1"/>
  <c r="AE1151" i="1" s="1"/>
  <c r="AA1152" i="1"/>
  <c r="AE1152" i="1" s="1"/>
  <c r="AA1153" i="1"/>
  <c r="AE1153" i="1" s="1"/>
  <c r="AA1154" i="1"/>
  <c r="AE1154" i="1" s="1"/>
  <c r="AA1155" i="1"/>
  <c r="AE1155" i="1" s="1"/>
  <c r="AA1156" i="1"/>
  <c r="AE1156" i="1" s="1"/>
  <c r="AA1157" i="1"/>
  <c r="AE1157" i="1" s="1"/>
  <c r="AA1158" i="1"/>
  <c r="AE1158" i="1" s="1"/>
  <c r="AA1159" i="1"/>
  <c r="AE1159" i="1" s="1"/>
  <c r="AA1160" i="1"/>
  <c r="AE1160" i="1" s="1"/>
  <c r="AA1161" i="1"/>
  <c r="AE1161" i="1" s="1"/>
  <c r="AA1162" i="1"/>
  <c r="AE1162" i="1" s="1"/>
  <c r="AA1163" i="1"/>
  <c r="AE1163" i="1" s="1"/>
  <c r="AA1164" i="1"/>
  <c r="AE1164" i="1" s="1"/>
  <c r="AA1165" i="1"/>
  <c r="AE1165" i="1" s="1"/>
  <c r="AA1166" i="1"/>
  <c r="AE1166" i="1" s="1"/>
  <c r="AA1167" i="1"/>
  <c r="AE1167" i="1" s="1"/>
  <c r="AA1168" i="1"/>
  <c r="AE1168" i="1" s="1"/>
  <c r="AA1169" i="1"/>
  <c r="AE1169" i="1" s="1"/>
  <c r="AA1170" i="1"/>
  <c r="AE1170" i="1" s="1"/>
  <c r="AA1171" i="1"/>
  <c r="AE1171" i="1" s="1"/>
  <c r="AA1172" i="1"/>
  <c r="AE1172" i="1" s="1"/>
  <c r="AA1173" i="1"/>
  <c r="AE1173" i="1" s="1"/>
  <c r="AA1174" i="1"/>
  <c r="AE1174" i="1" s="1"/>
  <c r="AA1175" i="1"/>
  <c r="AE1175" i="1" s="1"/>
  <c r="AA1176" i="1"/>
  <c r="AE1176" i="1" s="1"/>
  <c r="AA1177" i="1"/>
  <c r="AE1177" i="1" s="1"/>
  <c r="AA1178" i="1"/>
  <c r="AE1178" i="1" s="1"/>
  <c r="AA1179" i="1"/>
  <c r="AE1179" i="1" s="1"/>
  <c r="AA1180" i="1"/>
  <c r="AE1180" i="1" s="1"/>
  <c r="AA1181" i="1"/>
  <c r="AE1181" i="1" s="1"/>
  <c r="AA1182" i="1"/>
  <c r="AE1182" i="1" s="1"/>
  <c r="AA1183" i="1"/>
  <c r="AE1183" i="1" s="1"/>
  <c r="AA1184" i="1"/>
  <c r="AE1184" i="1" s="1"/>
  <c r="AA1185" i="1"/>
  <c r="AE1185" i="1" s="1"/>
  <c r="AA1186" i="1"/>
  <c r="AE1186" i="1" s="1"/>
  <c r="AA1187" i="1"/>
  <c r="AE1187" i="1" s="1"/>
  <c r="AA1188" i="1"/>
  <c r="AE1188" i="1" s="1"/>
  <c r="AA1189" i="1"/>
  <c r="AE1189" i="1" s="1"/>
  <c r="AA1190" i="1"/>
  <c r="AE1190" i="1" s="1"/>
  <c r="AA1191" i="1"/>
  <c r="AE1191" i="1" s="1"/>
  <c r="AA1192" i="1"/>
  <c r="AE1192" i="1" s="1"/>
  <c r="AA1193" i="1"/>
  <c r="AE1193" i="1" s="1"/>
  <c r="AA1194" i="1"/>
  <c r="AE1194" i="1" s="1"/>
  <c r="AA1195" i="1"/>
  <c r="AE1195" i="1" s="1"/>
  <c r="AA1196" i="1"/>
  <c r="AE1196" i="1" s="1"/>
  <c r="AA1197" i="1"/>
  <c r="AE1197" i="1" s="1"/>
  <c r="AA1198" i="1"/>
  <c r="AE1198" i="1" s="1"/>
  <c r="AA1199" i="1"/>
  <c r="AE1199" i="1" s="1"/>
  <c r="AA1200" i="1"/>
  <c r="AE1200" i="1" s="1"/>
  <c r="AA1201" i="1"/>
  <c r="AE1201" i="1" s="1"/>
  <c r="AA1202" i="1"/>
  <c r="AE1202" i="1" s="1"/>
  <c r="AA1203" i="1"/>
  <c r="AE1203" i="1" s="1"/>
  <c r="AA1204" i="1"/>
  <c r="AE1204" i="1" s="1"/>
  <c r="AA1205" i="1"/>
  <c r="AE1205" i="1" s="1"/>
  <c r="AA1206" i="1"/>
  <c r="AE1206" i="1" s="1"/>
  <c r="AA1207" i="1"/>
  <c r="AE1207" i="1" s="1"/>
  <c r="AA1208" i="1"/>
  <c r="AE1208" i="1" s="1"/>
  <c r="AA1209" i="1"/>
  <c r="AE1209" i="1" s="1"/>
  <c r="AA1210" i="1"/>
  <c r="AE1210" i="1" s="1"/>
  <c r="AA1211" i="1"/>
  <c r="AE1211" i="1" s="1"/>
  <c r="AA1212" i="1"/>
  <c r="AE1212" i="1" s="1"/>
  <c r="AA1213" i="1"/>
  <c r="AE1213" i="1" s="1"/>
  <c r="AA1214" i="1"/>
  <c r="AE1214" i="1" s="1"/>
  <c r="AA1215" i="1"/>
  <c r="AE1215" i="1" s="1"/>
  <c r="AA1216" i="1"/>
  <c r="AE1216" i="1" s="1"/>
  <c r="AA1217" i="1"/>
  <c r="AE1217" i="1" s="1"/>
  <c r="AA1218" i="1"/>
  <c r="AE1218" i="1" s="1"/>
  <c r="AA1219" i="1"/>
  <c r="AE1219" i="1" s="1"/>
  <c r="AA1220" i="1"/>
  <c r="AE1220" i="1" s="1"/>
  <c r="AA1221" i="1"/>
  <c r="AE1221" i="1" s="1"/>
  <c r="AA1222" i="1"/>
  <c r="AE1222" i="1" s="1"/>
  <c r="AA1223" i="1"/>
  <c r="AE1223" i="1" s="1"/>
  <c r="AA1224" i="1"/>
  <c r="AE1224" i="1" s="1"/>
  <c r="AA1225" i="1"/>
  <c r="AE1225" i="1" s="1"/>
  <c r="AA1226" i="1"/>
  <c r="AE1226" i="1" s="1"/>
  <c r="AA1227" i="1"/>
  <c r="AE1227" i="1" s="1"/>
  <c r="AA1228" i="1"/>
  <c r="AE1228" i="1" s="1"/>
  <c r="AA1229" i="1"/>
  <c r="AE1229" i="1" s="1"/>
  <c r="AA1230" i="1"/>
  <c r="AE1230" i="1" s="1"/>
  <c r="AA1231" i="1"/>
  <c r="AE1231" i="1" s="1"/>
  <c r="AA1232" i="1"/>
  <c r="AE1232" i="1" s="1"/>
  <c r="AA1233" i="1"/>
  <c r="AE1233" i="1" s="1"/>
  <c r="AA1234" i="1"/>
  <c r="AE1234" i="1" s="1"/>
  <c r="AA1235" i="1"/>
  <c r="AE1235" i="1" s="1"/>
  <c r="AA1236" i="1"/>
  <c r="AE1236" i="1" s="1"/>
  <c r="AA1237" i="1"/>
  <c r="AE1237" i="1" s="1"/>
  <c r="AA1238" i="1"/>
  <c r="AE1238" i="1" s="1"/>
  <c r="AA1239" i="1"/>
  <c r="AE1239" i="1" s="1"/>
  <c r="AA1240" i="1"/>
  <c r="AE1240" i="1" s="1"/>
  <c r="AA1241" i="1"/>
  <c r="AE1241" i="1" s="1"/>
  <c r="AA1242" i="1"/>
  <c r="AE1242" i="1" s="1"/>
  <c r="AA1243" i="1"/>
  <c r="AE1243" i="1" s="1"/>
  <c r="AA1244" i="1"/>
  <c r="AE1244" i="1" s="1"/>
  <c r="AA1245" i="1"/>
  <c r="AE1245" i="1" s="1"/>
  <c r="AA1246" i="1"/>
  <c r="AE1246" i="1" s="1"/>
  <c r="AA1247" i="1"/>
  <c r="AE1247" i="1" s="1"/>
  <c r="AA1248" i="1"/>
  <c r="AE1248" i="1" s="1"/>
  <c r="AA1249" i="1"/>
  <c r="AE1249" i="1" s="1"/>
  <c r="AA1250" i="1"/>
  <c r="AE1250" i="1" s="1"/>
  <c r="AA1251" i="1"/>
  <c r="AE1251" i="1" s="1"/>
  <c r="AA1252" i="1"/>
  <c r="AE1252" i="1" s="1"/>
  <c r="AA1253" i="1"/>
  <c r="AE1253" i="1" s="1"/>
  <c r="AA1254" i="1"/>
  <c r="AE1254" i="1" s="1"/>
  <c r="AA1255" i="1"/>
  <c r="AE1255" i="1" s="1"/>
  <c r="AA1256" i="1"/>
  <c r="AE1256" i="1" s="1"/>
  <c r="AA1257" i="1"/>
  <c r="AE1257" i="1" s="1"/>
  <c r="AA1258" i="1"/>
  <c r="AE1258" i="1" s="1"/>
  <c r="AA1259" i="1"/>
  <c r="AE1259" i="1" s="1"/>
  <c r="AA1260" i="1"/>
  <c r="AE1260" i="1" s="1"/>
  <c r="AA1261" i="1"/>
  <c r="AE1261" i="1" s="1"/>
  <c r="AA1262" i="1"/>
  <c r="AE1262" i="1" s="1"/>
  <c r="AA1263" i="1"/>
  <c r="AE1263" i="1" s="1"/>
  <c r="AA1264" i="1"/>
  <c r="AE1264" i="1" s="1"/>
  <c r="AA1265" i="1"/>
  <c r="AE1265" i="1" s="1"/>
  <c r="AA1266" i="1"/>
  <c r="AE1266" i="1" s="1"/>
  <c r="AA1267" i="1"/>
  <c r="AE1267" i="1" s="1"/>
  <c r="AA1268" i="1"/>
  <c r="AE1268" i="1" s="1"/>
  <c r="AA1269" i="1"/>
  <c r="AE1269" i="1" s="1"/>
  <c r="AA1270" i="1"/>
  <c r="AE1270" i="1" s="1"/>
  <c r="AA1271" i="1"/>
  <c r="AE1271" i="1" s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C4" i="1"/>
  <c r="AF4" i="1" s="1"/>
  <c r="AF5" i="1"/>
  <c r="AC6" i="1"/>
  <c r="AF6" i="1" s="1"/>
  <c r="AC7" i="1"/>
  <c r="AF7" i="1" s="1"/>
  <c r="AC8" i="1"/>
  <c r="AF8" i="1" s="1"/>
  <c r="AC9" i="1"/>
  <c r="AF9" i="1" s="1"/>
  <c r="AC10" i="1"/>
  <c r="AF10" i="1" s="1"/>
  <c r="AC11" i="1"/>
  <c r="AF11" i="1" s="1"/>
  <c r="AC12" i="1"/>
  <c r="AF12" i="1" s="1"/>
  <c r="AC13" i="1"/>
  <c r="AF13" i="1" s="1"/>
  <c r="AC14" i="1"/>
  <c r="AF14" i="1" s="1"/>
  <c r="AC15" i="1"/>
  <c r="AF15" i="1" s="1"/>
  <c r="AC16" i="1"/>
  <c r="AF16" i="1" s="1"/>
  <c r="AC17" i="1"/>
  <c r="AF17" i="1" s="1"/>
  <c r="AC18" i="1"/>
  <c r="AF18" i="1" s="1"/>
  <c r="AC19" i="1"/>
  <c r="AF19" i="1" s="1"/>
  <c r="AC20" i="1"/>
  <c r="AF20" i="1" s="1"/>
  <c r="AC21" i="1"/>
  <c r="AF21" i="1" s="1"/>
  <c r="AC22" i="1"/>
  <c r="AF22" i="1" s="1"/>
  <c r="AC23" i="1"/>
  <c r="AF23" i="1" s="1"/>
  <c r="AC24" i="1"/>
  <c r="AF24" i="1" s="1"/>
  <c r="AC25" i="1"/>
  <c r="AF25" i="1" s="1"/>
  <c r="AC26" i="1"/>
  <c r="AF26" i="1" s="1"/>
  <c r="AC27" i="1"/>
  <c r="AF27" i="1" s="1"/>
  <c r="AC28" i="1"/>
  <c r="AF28" i="1" s="1"/>
  <c r="AC29" i="1"/>
  <c r="AF29" i="1" s="1"/>
  <c r="AC30" i="1"/>
  <c r="AF30" i="1" s="1"/>
  <c r="AC31" i="1"/>
  <c r="AF31" i="1" s="1"/>
  <c r="AC32" i="1"/>
  <c r="AF32" i="1" s="1"/>
  <c r="AC33" i="1"/>
  <c r="AF33" i="1" s="1"/>
  <c r="AC34" i="1"/>
  <c r="AF34" i="1" s="1"/>
  <c r="AC35" i="1"/>
  <c r="AF35" i="1" s="1"/>
  <c r="AC36" i="1"/>
  <c r="AF36" i="1" s="1"/>
  <c r="AC37" i="1"/>
  <c r="AF37" i="1" s="1"/>
  <c r="AC38" i="1"/>
  <c r="AF38" i="1" s="1"/>
  <c r="AC39" i="1"/>
  <c r="AF39" i="1" s="1"/>
  <c r="AC40" i="1"/>
  <c r="AF40" i="1" s="1"/>
  <c r="AC41" i="1"/>
  <c r="AF41" i="1" s="1"/>
  <c r="AC42" i="1"/>
  <c r="AF42" i="1" s="1"/>
  <c r="AC43" i="1"/>
  <c r="AF43" i="1" s="1"/>
  <c r="AC44" i="1"/>
  <c r="AF44" i="1" s="1"/>
  <c r="AC45" i="1"/>
  <c r="AF45" i="1" s="1"/>
  <c r="AC46" i="1"/>
  <c r="AF46" i="1" s="1"/>
  <c r="AC47" i="1"/>
  <c r="AF47" i="1" s="1"/>
  <c r="AC48" i="1"/>
  <c r="AF48" i="1" s="1"/>
  <c r="AC49" i="1"/>
  <c r="AF49" i="1" s="1"/>
  <c r="AC50" i="1"/>
  <c r="AF50" i="1" s="1"/>
  <c r="AC51" i="1"/>
  <c r="AF51" i="1" s="1"/>
  <c r="AC52" i="1"/>
  <c r="AF52" i="1" s="1"/>
  <c r="AC53" i="1"/>
  <c r="AF53" i="1" s="1"/>
  <c r="AC54" i="1"/>
  <c r="AF54" i="1" s="1"/>
  <c r="AC55" i="1"/>
  <c r="AF55" i="1" s="1"/>
  <c r="AC56" i="1"/>
  <c r="AF56" i="1" s="1"/>
  <c r="AC57" i="1"/>
  <c r="AF57" i="1" s="1"/>
  <c r="AC58" i="1"/>
  <c r="AF58" i="1" s="1"/>
  <c r="AC59" i="1"/>
  <c r="AF59" i="1" s="1"/>
  <c r="AC60" i="1"/>
  <c r="AF60" i="1" s="1"/>
  <c r="AC61" i="1"/>
  <c r="AF61" i="1" s="1"/>
  <c r="AC62" i="1"/>
  <c r="AF62" i="1" s="1"/>
  <c r="AC63" i="1"/>
  <c r="AF63" i="1" s="1"/>
  <c r="AC64" i="1"/>
  <c r="AF64" i="1" s="1"/>
  <c r="AC65" i="1"/>
  <c r="AF65" i="1" s="1"/>
  <c r="AC66" i="1"/>
  <c r="AF66" i="1" s="1"/>
  <c r="AC67" i="1"/>
  <c r="AF67" i="1" s="1"/>
  <c r="AC68" i="1"/>
  <c r="AF68" i="1" s="1"/>
  <c r="AC69" i="1"/>
  <c r="AF69" i="1" s="1"/>
  <c r="AC70" i="1"/>
  <c r="AF70" i="1" s="1"/>
  <c r="AC71" i="1"/>
  <c r="AF71" i="1" s="1"/>
  <c r="AC72" i="1"/>
  <c r="AF72" i="1" s="1"/>
  <c r="AC73" i="1"/>
  <c r="AF73" i="1" s="1"/>
  <c r="AC74" i="1"/>
  <c r="AF74" i="1" s="1"/>
  <c r="AC75" i="1"/>
  <c r="AF75" i="1" s="1"/>
  <c r="AC76" i="1"/>
  <c r="AF76" i="1" s="1"/>
  <c r="AC77" i="1"/>
  <c r="AF77" i="1" s="1"/>
  <c r="AC78" i="1"/>
  <c r="AF78" i="1" s="1"/>
  <c r="AC79" i="1"/>
  <c r="AF79" i="1" s="1"/>
  <c r="AC80" i="1"/>
  <c r="AF80" i="1" s="1"/>
  <c r="AC81" i="1"/>
  <c r="AF81" i="1" s="1"/>
  <c r="AC82" i="1"/>
  <c r="AF82" i="1" s="1"/>
  <c r="AC83" i="1"/>
  <c r="AF83" i="1" s="1"/>
  <c r="AC84" i="1"/>
  <c r="AF84" i="1" s="1"/>
  <c r="AC85" i="1"/>
  <c r="AF85" i="1" s="1"/>
  <c r="AC86" i="1"/>
  <c r="AF86" i="1" s="1"/>
  <c r="AC87" i="1"/>
  <c r="AF87" i="1" s="1"/>
  <c r="AC88" i="1"/>
  <c r="AF88" i="1" s="1"/>
  <c r="AC89" i="1"/>
  <c r="AF89" i="1" s="1"/>
  <c r="AC90" i="1"/>
  <c r="AF90" i="1" s="1"/>
  <c r="AC91" i="1"/>
  <c r="AF91" i="1" s="1"/>
  <c r="AC92" i="1"/>
  <c r="AF92" i="1" s="1"/>
  <c r="AC93" i="1"/>
  <c r="AF93" i="1" s="1"/>
  <c r="AC94" i="1"/>
  <c r="AF94" i="1" s="1"/>
  <c r="AC95" i="1"/>
  <c r="AF95" i="1" s="1"/>
  <c r="AC96" i="1"/>
  <c r="AF96" i="1" s="1"/>
  <c r="AC97" i="1"/>
  <c r="AF97" i="1" s="1"/>
  <c r="AC98" i="1"/>
  <c r="AF98" i="1" s="1"/>
  <c r="AC99" i="1"/>
  <c r="AF99" i="1" s="1"/>
  <c r="AC100" i="1"/>
  <c r="AF100" i="1" s="1"/>
  <c r="AC101" i="1"/>
  <c r="AF101" i="1" s="1"/>
  <c r="AC102" i="1"/>
  <c r="AF102" i="1" s="1"/>
  <c r="AC103" i="1"/>
  <c r="AF103" i="1" s="1"/>
  <c r="AC104" i="1"/>
  <c r="AF104" i="1" s="1"/>
  <c r="AC105" i="1"/>
  <c r="AF105" i="1" s="1"/>
  <c r="AC106" i="1"/>
  <c r="AF106" i="1" s="1"/>
  <c r="AC107" i="1"/>
  <c r="AF107" i="1" s="1"/>
  <c r="AC108" i="1"/>
  <c r="AF108" i="1" s="1"/>
  <c r="AC109" i="1"/>
  <c r="AF109" i="1" s="1"/>
  <c r="AC110" i="1"/>
  <c r="AF110" i="1" s="1"/>
  <c r="AC111" i="1"/>
  <c r="AF111" i="1" s="1"/>
  <c r="AC112" i="1"/>
  <c r="AF112" i="1" s="1"/>
  <c r="AC113" i="1"/>
  <c r="AF113" i="1" s="1"/>
  <c r="AC114" i="1"/>
  <c r="AF114" i="1" s="1"/>
  <c r="AC115" i="1"/>
  <c r="AF115" i="1" s="1"/>
  <c r="AC116" i="1"/>
  <c r="AF116" i="1" s="1"/>
  <c r="AC117" i="1"/>
  <c r="AF117" i="1" s="1"/>
  <c r="AC118" i="1"/>
  <c r="AF118" i="1" s="1"/>
  <c r="AC119" i="1"/>
  <c r="AF119" i="1" s="1"/>
  <c r="AC120" i="1"/>
  <c r="AF120" i="1" s="1"/>
  <c r="AC121" i="1"/>
  <c r="AF121" i="1" s="1"/>
  <c r="AC122" i="1"/>
  <c r="AF122" i="1" s="1"/>
  <c r="AC123" i="1"/>
  <c r="AF123" i="1" s="1"/>
  <c r="AC124" i="1"/>
  <c r="AF124" i="1" s="1"/>
  <c r="AC125" i="1"/>
  <c r="AF125" i="1" s="1"/>
  <c r="AC126" i="1"/>
  <c r="AF126" i="1" s="1"/>
  <c r="AC127" i="1"/>
  <c r="AF127" i="1" s="1"/>
  <c r="AC128" i="1"/>
  <c r="AF128" i="1" s="1"/>
  <c r="AC129" i="1"/>
  <c r="AF129" i="1" s="1"/>
  <c r="AC130" i="1"/>
  <c r="AF130" i="1" s="1"/>
  <c r="AC131" i="1"/>
  <c r="AF131" i="1" s="1"/>
  <c r="AC132" i="1"/>
  <c r="AF132" i="1" s="1"/>
  <c r="AC133" i="1"/>
  <c r="AF133" i="1" s="1"/>
  <c r="AC134" i="1"/>
  <c r="AF134" i="1" s="1"/>
  <c r="AC135" i="1"/>
  <c r="AF135" i="1" s="1"/>
  <c r="AC136" i="1"/>
  <c r="AF136" i="1" s="1"/>
  <c r="AC137" i="1"/>
  <c r="AF137" i="1" s="1"/>
  <c r="AC138" i="1"/>
  <c r="AF138" i="1" s="1"/>
  <c r="AC139" i="1"/>
  <c r="AF139" i="1" s="1"/>
  <c r="AC140" i="1"/>
  <c r="AF140" i="1" s="1"/>
  <c r="AC141" i="1"/>
  <c r="AF141" i="1" s="1"/>
  <c r="AC142" i="1"/>
  <c r="AF142" i="1" s="1"/>
  <c r="AC143" i="1"/>
  <c r="AF143" i="1" s="1"/>
  <c r="AC144" i="1"/>
  <c r="AF144" i="1" s="1"/>
  <c r="AC145" i="1"/>
  <c r="AF145" i="1" s="1"/>
  <c r="AC146" i="1"/>
  <c r="AF146" i="1" s="1"/>
  <c r="AC147" i="1"/>
  <c r="AF147" i="1" s="1"/>
  <c r="AC148" i="1"/>
  <c r="AF148" i="1" s="1"/>
  <c r="AC149" i="1"/>
  <c r="AF149" i="1" s="1"/>
  <c r="AC150" i="1"/>
  <c r="AF150" i="1" s="1"/>
  <c r="AC151" i="1"/>
  <c r="AF151" i="1" s="1"/>
  <c r="AC152" i="1"/>
  <c r="AF152" i="1" s="1"/>
  <c r="AC153" i="1"/>
  <c r="AF153" i="1" s="1"/>
  <c r="AC154" i="1"/>
  <c r="AF154" i="1" s="1"/>
  <c r="AC155" i="1"/>
  <c r="AF155" i="1" s="1"/>
  <c r="AC156" i="1"/>
  <c r="AF156" i="1" s="1"/>
  <c r="AC157" i="1"/>
  <c r="AF157" i="1" s="1"/>
  <c r="AC158" i="1"/>
  <c r="AF158" i="1" s="1"/>
  <c r="AC159" i="1"/>
  <c r="AF159" i="1" s="1"/>
  <c r="AC160" i="1"/>
  <c r="AF160" i="1" s="1"/>
  <c r="AC161" i="1"/>
  <c r="AF161" i="1" s="1"/>
  <c r="AC162" i="1"/>
  <c r="AF162" i="1" s="1"/>
  <c r="AC163" i="1"/>
  <c r="AF163" i="1" s="1"/>
  <c r="AC164" i="1"/>
  <c r="AF164" i="1" s="1"/>
  <c r="AC165" i="1"/>
  <c r="AF165" i="1" s="1"/>
  <c r="AC166" i="1"/>
  <c r="AF166" i="1" s="1"/>
  <c r="AC167" i="1"/>
  <c r="AF167" i="1" s="1"/>
  <c r="AC168" i="1"/>
  <c r="AF168" i="1" s="1"/>
  <c r="AC169" i="1"/>
  <c r="AF169" i="1" s="1"/>
  <c r="AC170" i="1"/>
  <c r="AF170" i="1" s="1"/>
  <c r="AC171" i="1"/>
  <c r="AF171" i="1" s="1"/>
  <c r="AC172" i="1"/>
  <c r="AF172" i="1" s="1"/>
  <c r="AC173" i="1"/>
  <c r="AF173" i="1" s="1"/>
  <c r="AC174" i="1"/>
  <c r="AF174" i="1" s="1"/>
  <c r="AC175" i="1"/>
  <c r="AF175" i="1" s="1"/>
  <c r="AC176" i="1"/>
  <c r="AF176" i="1" s="1"/>
  <c r="AC177" i="1"/>
  <c r="AF177" i="1" s="1"/>
  <c r="AC178" i="1"/>
  <c r="AF178" i="1" s="1"/>
  <c r="AC179" i="1"/>
  <c r="AF179" i="1" s="1"/>
  <c r="AC180" i="1"/>
  <c r="AF180" i="1" s="1"/>
  <c r="AC181" i="1"/>
  <c r="AF181" i="1" s="1"/>
  <c r="AC182" i="1"/>
  <c r="AF182" i="1" s="1"/>
  <c r="AC183" i="1"/>
  <c r="AF183" i="1" s="1"/>
  <c r="AC184" i="1"/>
  <c r="AF184" i="1" s="1"/>
  <c r="AC185" i="1"/>
  <c r="AF185" i="1" s="1"/>
  <c r="AC186" i="1"/>
  <c r="AF186" i="1" s="1"/>
  <c r="AC187" i="1"/>
  <c r="AF187" i="1" s="1"/>
  <c r="AC188" i="1"/>
  <c r="AF188" i="1" s="1"/>
  <c r="AC189" i="1"/>
  <c r="AF189" i="1" s="1"/>
  <c r="AC190" i="1"/>
  <c r="AF190" i="1" s="1"/>
  <c r="AC191" i="1"/>
  <c r="AF191" i="1" s="1"/>
  <c r="AC192" i="1"/>
  <c r="AF192" i="1" s="1"/>
  <c r="AC193" i="1"/>
  <c r="AF193" i="1" s="1"/>
  <c r="AC194" i="1"/>
  <c r="AF194" i="1" s="1"/>
  <c r="AC195" i="1"/>
  <c r="AF195" i="1" s="1"/>
  <c r="AC196" i="1"/>
  <c r="AF196" i="1" s="1"/>
  <c r="AC197" i="1"/>
  <c r="AF197" i="1" s="1"/>
  <c r="AC198" i="1"/>
  <c r="AF198" i="1" s="1"/>
  <c r="AC199" i="1"/>
  <c r="AF199" i="1" s="1"/>
  <c r="AC200" i="1"/>
  <c r="AF200" i="1" s="1"/>
  <c r="AC201" i="1"/>
  <c r="AF201" i="1" s="1"/>
  <c r="AC202" i="1"/>
  <c r="AF202" i="1" s="1"/>
  <c r="AC203" i="1"/>
  <c r="AF203" i="1" s="1"/>
  <c r="AC204" i="1"/>
  <c r="AF204" i="1" s="1"/>
  <c r="AC205" i="1"/>
  <c r="AF205" i="1" s="1"/>
  <c r="AC206" i="1"/>
  <c r="AF206" i="1" s="1"/>
  <c r="AC207" i="1"/>
  <c r="AF207" i="1" s="1"/>
  <c r="AC208" i="1"/>
  <c r="AF208" i="1" s="1"/>
  <c r="AC209" i="1"/>
  <c r="AF209" i="1" s="1"/>
  <c r="AC210" i="1"/>
  <c r="AF210" i="1" s="1"/>
  <c r="AC211" i="1"/>
  <c r="AF211" i="1" s="1"/>
  <c r="AC212" i="1"/>
  <c r="AF212" i="1" s="1"/>
  <c r="AC213" i="1"/>
  <c r="AF213" i="1" s="1"/>
  <c r="AC214" i="1"/>
  <c r="AF214" i="1" s="1"/>
  <c r="AC215" i="1"/>
  <c r="AF215" i="1" s="1"/>
  <c r="AC216" i="1"/>
  <c r="AF216" i="1" s="1"/>
  <c r="AC217" i="1"/>
  <c r="AF217" i="1" s="1"/>
  <c r="AC218" i="1"/>
  <c r="AF218" i="1" s="1"/>
  <c r="AC219" i="1"/>
  <c r="AF219" i="1" s="1"/>
  <c r="AC220" i="1"/>
  <c r="AF220" i="1" s="1"/>
  <c r="AC221" i="1"/>
  <c r="AF221" i="1" s="1"/>
  <c r="AC222" i="1"/>
  <c r="AF222" i="1" s="1"/>
  <c r="AC223" i="1"/>
  <c r="AF223" i="1" s="1"/>
  <c r="AC224" i="1"/>
  <c r="AF224" i="1" s="1"/>
  <c r="AC225" i="1"/>
  <c r="AF225" i="1" s="1"/>
  <c r="AC226" i="1"/>
  <c r="AF226" i="1" s="1"/>
  <c r="AC227" i="1"/>
  <c r="AF227" i="1" s="1"/>
  <c r="AC228" i="1"/>
  <c r="AF228" i="1" s="1"/>
  <c r="AC229" i="1"/>
  <c r="AF229" i="1" s="1"/>
  <c r="AC230" i="1"/>
  <c r="AF230" i="1" s="1"/>
  <c r="AC231" i="1"/>
  <c r="AF231" i="1" s="1"/>
  <c r="AC232" i="1"/>
  <c r="AF232" i="1" s="1"/>
  <c r="AC233" i="1"/>
  <c r="AF233" i="1" s="1"/>
  <c r="AC234" i="1"/>
  <c r="AF234" i="1" s="1"/>
  <c r="AC235" i="1"/>
  <c r="AF235" i="1" s="1"/>
  <c r="AC236" i="1"/>
  <c r="AF236" i="1" s="1"/>
  <c r="AC237" i="1"/>
  <c r="AF237" i="1" s="1"/>
  <c r="AC238" i="1"/>
  <c r="AF238" i="1" s="1"/>
  <c r="AC239" i="1"/>
  <c r="AF239" i="1" s="1"/>
  <c r="AC240" i="1"/>
  <c r="AF240" i="1" s="1"/>
  <c r="AC241" i="1"/>
  <c r="AF241" i="1" s="1"/>
  <c r="AC242" i="1"/>
  <c r="AF242" i="1" s="1"/>
  <c r="AC243" i="1"/>
  <c r="AF243" i="1" s="1"/>
  <c r="AC244" i="1"/>
  <c r="AF244" i="1" s="1"/>
  <c r="AC245" i="1"/>
  <c r="AF245" i="1" s="1"/>
  <c r="AC246" i="1"/>
  <c r="AF246" i="1" s="1"/>
  <c r="AC247" i="1"/>
  <c r="AF247" i="1" s="1"/>
  <c r="AC248" i="1"/>
  <c r="AF248" i="1" s="1"/>
  <c r="AC249" i="1"/>
  <c r="AF249" i="1" s="1"/>
  <c r="AC250" i="1"/>
  <c r="AF250" i="1" s="1"/>
  <c r="AC251" i="1"/>
  <c r="AF251" i="1" s="1"/>
  <c r="AC252" i="1"/>
  <c r="AF252" i="1" s="1"/>
  <c r="AC253" i="1"/>
  <c r="AF253" i="1" s="1"/>
  <c r="AC254" i="1"/>
  <c r="AF254" i="1" s="1"/>
  <c r="AC255" i="1"/>
  <c r="AF255" i="1" s="1"/>
  <c r="AC256" i="1"/>
  <c r="AF256" i="1" s="1"/>
  <c r="AC257" i="1"/>
  <c r="AF257" i="1" s="1"/>
  <c r="AC258" i="1"/>
  <c r="AF258" i="1" s="1"/>
  <c r="AC259" i="1"/>
  <c r="AF259" i="1" s="1"/>
  <c r="AC260" i="1"/>
  <c r="AF260" i="1" s="1"/>
  <c r="AC261" i="1"/>
  <c r="AF261" i="1" s="1"/>
  <c r="AC262" i="1"/>
  <c r="AF262" i="1" s="1"/>
  <c r="AC263" i="1"/>
  <c r="AF263" i="1" s="1"/>
  <c r="AC264" i="1"/>
  <c r="AF264" i="1" s="1"/>
  <c r="AC265" i="1"/>
  <c r="AF265" i="1" s="1"/>
  <c r="AC266" i="1"/>
  <c r="AF266" i="1" s="1"/>
  <c r="AC267" i="1"/>
  <c r="AF267" i="1" s="1"/>
  <c r="AC268" i="1"/>
  <c r="AF268" i="1" s="1"/>
  <c r="AC269" i="1"/>
  <c r="AF269" i="1" s="1"/>
  <c r="AC270" i="1"/>
  <c r="AF270" i="1" s="1"/>
  <c r="AC271" i="1"/>
  <c r="AF271" i="1" s="1"/>
  <c r="AC272" i="1"/>
  <c r="AF272" i="1" s="1"/>
  <c r="AC273" i="1"/>
  <c r="AF273" i="1" s="1"/>
  <c r="AC274" i="1"/>
  <c r="AF274" i="1" s="1"/>
  <c r="AC275" i="1"/>
  <c r="AF275" i="1" s="1"/>
  <c r="AC276" i="1"/>
  <c r="AF276" i="1" s="1"/>
  <c r="AC277" i="1"/>
  <c r="AF277" i="1" s="1"/>
  <c r="AC278" i="1"/>
  <c r="AF278" i="1" s="1"/>
  <c r="AC279" i="1"/>
  <c r="AF279" i="1" s="1"/>
  <c r="AC280" i="1"/>
  <c r="AF280" i="1" s="1"/>
  <c r="AC281" i="1"/>
  <c r="AF281" i="1" s="1"/>
  <c r="AC282" i="1"/>
  <c r="AF282" i="1" s="1"/>
  <c r="AC283" i="1"/>
  <c r="AF283" i="1" s="1"/>
  <c r="AC284" i="1"/>
  <c r="AF284" i="1" s="1"/>
  <c r="AC285" i="1"/>
  <c r="AF285" i="1" s="1"/>
  <c r="AC286" i="1"/>
  <c r="AF286" i="1" s="1"/>
  <c r="AC287" i="1"/>
  <c r="AF287" i="1" s="1"/>
  <c r="AC288" i="1"/>
  <c r="AF288" i="1" s="1"/>
  <c r="AC289" i="1"/>
  <c r="AF289" i="1" s="1"/>
  <c r="AC290" i="1"/>
  <c r="AF290" i="1" s="1"/>
  <c r="AC291" i="1"/>
  <c r="AF291" i="1" s="1"/>
  <c r="AC292" i="1"/>
  <c r="AF292" i="1" s="1"/>
  <c r="AC293" i="1"/>
  <c r="AF293" i="1" s="1"/>
  <c r="AC294" i="1"/>
  <c r="AF294" i="1" s="1"/>
  <c r="AC295" i="1"/>
  <c r="AF295" i="1" s="1"/>
  <c r="AC296" i="1"/>
  <c r="AF296" i="1" s="1"/>
  <c r="AC297" i="1"/>
  <c r="AF297" i="1" s="1"/>
  <c r="AC298" i="1"/>
  <c r="AF298" i="1" s="1"/>
  <c r="AC299" i="1"/>
  <c r="AF299" i="1" s="1"/>
  <c r="AC300" i="1"/>
  <c r="AF300" i="1" s="1"/>
  <c r="AC301" i="1"/>
  <c r="AF301" i="1" s="1"/>
  <c r="AC302" i="1"/>
  <c r="AF302" i="1" s="1"/>
  <c r="AC303" i="1"/>
  <c r="AF303" i="1" s="1"/>
  <c r="AC304" i="1"/>
  <c r="AF304" i="1" s="1"/>
  <c r="AC305" i="1"/>
  <c r="AF305" i="1" s="1"/>
  <c r="AC306" i="1"/>
  <c r="AF306" i="1" s="1"/>
  <c r="AC307" i="1"/>
  <c r="AF307" i="1" s="1"/>
  <c r="AC308" i="1"/>
  <c r="AF308" i="1" s="1"/>
  <c r="AC309" i="1"/>
  <c r="AF309" i="1" s="1"/>
  <c r="AC310" i="1"/>
  <c r="AF310" i="1" s="1"/>
  <c r="AC311" i="1"/>
  <c r="AF311" i="1" s="1"/>
  <c r="AC312" i="1"/>
  <c r="AF312" i="1" s="1"/>
  <c r="AC313" i="1"/>
  <c r="AF313" i="1" s="1"/>
  <c r="AC314" i="1"/>
  <c r="AF314" i="1" s="1"/>
  <c r="AC315" i="1"/>
  <c r="AF315" i="1" s="1"/>
  <c r="AC316" i="1"/>
  <c r="AF316" i="1" s="1"/>
  <c r="AC317" i="1"/>
  <c r="AF317" i="1" s="1"/>
  <c r="AC318" i="1"/>
  <c r="AF318" i="1" s="1"/>
  <c r="AC319" i="1"/>
  <c r="AF319" i="1" s="1"/>
  <c r="AC320" i="1"/>
  <c r="AF320" i="1" s="1"/>
  <c r="AC321" i="1"/>
  <c r="AF321" i="1" s="1"/>
  <c r="AC322" i="1"/>
  <c r="AF322" i="1" s="1"/>
  <c r="AC323" i="1"/>
  <c r="AF323" i="1" s="1"/>
  <c r="AC324" i="1"/>
  <c r="AF324" i="1" s="1"/>
  <c r="AC325" i="1"/>
  <c r="AF325" i="1" s="1"/>
  <c r="AC326" i="1"/>
  <c r="AF326" i="1" s="1"/>
  <c r="AC327" i="1"/>
  <c r="AF327" i="1" s="1"/>
  <c r="AC328" i="1"/>
  <c r="AF328" i="1" s="1"/>
  <c r="AC329" i="1"/>
  <c r="AF329" i="1" s="1"/>
  <c r="AC330" i="1"/>
  <c r="AF330" i="1" s="1"/>
  <c r="AC331" i="1"/>
  <c r="AF331" i="1" s="1"/>
  <c r="AC332" i="1"/>
  <c r="AF332" i="1" s="1"/>
  <c r="AC333" i="1"/>
  <c r="AF333" i="1" s="1"/>
  <c r="AC334" i="1"/>
  <c r="AF334" i="1" s="1"/>
  <c r="AC335" i="1"/>
  <c r="AF335" i="1" s="1"/>
  <c r="AC336" i="1"/>
  <c r="AF336" i="1" s="1"/>
  <c r="AC337" i="1"/>
  <c r="AF337" i="1" s="1"/>
  <c r="AC338" i="1"/>
  <c r="AF338" i="1" s="1"/>
  <c r="AC339" i="1"/>
  <c r="AF339" i="1" s="1"/>
  <c r="AC340" i="1"/>
  <c r="AF340" i="1" s="1"/>
  <c r="AC341" i="1"/>
  <c r="AF341" i="1" s="1"/>
  <c r="AC342" i="1"/>
  <c r="AF342" i="1" s="1"/>
  <c r="AC343" i="1"/>
  <c r="AF343" i="1" s="1"/>
  <c r="AC344" i="1"/>
  <c r="AF344" i="1" s="1"/>
  <c r="AC345" i="1"/>
  <c r="AF345" i="1" s="1"/>
  <c r="AC346" i="1"/>
  <c r="AF346" i="1" s="1"/>
  <c r="AC347" i="1"/>
  <c r="AF347" i="1" s="1"/>
  <c r="AC348" i="1"/>
  <c r="AF348" i="1" s="1"/>
  <c r="AC349" i="1"/>
  <c r="AF349" i="1" s="1"/>
  <c r="AC350" i="1"/>
  <c r="AF350" i="1" s="1"/>
  <c r="AC351" i="1"/>
  <c r="AF351" i="1" s="1"/>
  <c r="AC352" i="1"/>
  <c r="AF352" i="1" s="1"/>
  <c r="AC353" i="1"/>
  <c r="AF353" i="1" s="1"/>
  <c r="AC354" i="1"/>
  <c r="AF354" i="1" s="1"/>
  <c r="AC355" i="1"/>
  <c r="AF355" i="1" s="1"/>
  <c r="AC356" i="1"/>
  <c r="AF356" i="1" s="1"/>
  <c r="AC357" i="1"/>
  <c r="AF357" i="1" s="1"/>
  <c r="AC358" i="1"/>
  <c r="AF358" i="1" s="1"/>
  <c r="AC359" i="1"/>
  <c r="AF359" i="1" s="1"/>
  <c r="AC360" i="1"/>
  <c r="AF360" i="1" s="1"/>
  <c r="AC361" i="1"/>
  <c r="AF361" i="1" s="1"/>
  <c r="AC362" i="1"/>
  <c r="AF362" i="1" s="1"/>
  <c r="AC363" i="1"/>
  <c r="AF363" i="1" s="1"/>
  <c r="AC364" i="1"/>
  <c r="AF364" i="1" s="1"/>
  <c r="AC365" i="1"/>
  <c r="AF365" i="1" s="1"/>
  <c r="AC366" i="1"/>
  <c r="AF366" i="1" s="1"/>
  <c r="AC367" i="1"/>
  <c r="AF367" i="1" s="1"/>
  <c r="AC368" i="1"/>
  <c r="AF368" i="1" s="1"/>
  <c r="AC369" i="1"/>
  <c r="AF369" i="1" s="1"/>
  <c r="AC370" i="1"/>
  <c r="AF370" i="1" s="1"/>
  <c r="AC371" i="1"/>
  <c r="AF371" i="1" s="1"/>
  <c r="AC372" i="1"/>
  <c r="AF372" i="1" s="1"/>
  <c r="AC373" i="1"/>
  <c r="AF373" i="1" s="1"/>
  <c r="AC374" i="1"/>
  <c r="AF374" i="1" s="1"/>
  <c r="AC375" i="1"/>
  <c r="AF375" i="1" s="1"/>
  <c r="AC376" i="1"/>
  <c r="AF376" i="1" s="1"/>
  <c r="AC377" i="1"/>
  <c r="AF377" i="1" s="1"/>
  <c r="AC378" i="1"/>
  <c r="AF378" i="1" s="1"/>
  <c r="AC379" i="1"/>
  <c r="AF379" i="1" s="1"/>
  <c r="AC380" i="1"/>
  <c r="AF380" i="1" s="1"/>
  <c r="AC381" i="1"/>
  <c r="AF381" i="1" s="1"/>
  <c r="AC382" i="1"/>
  <c r="AF382" i="1" s="1"/>
  <c r="AC383" i="1"/>
  <c r="AF383" i="1" s="1"/>
  <c r="AC384" i="1"/>
  <c r="AF384" i="1" s="1"/>
  <c r="AC385" i="1"/>
  <c r="AF385" i="1" s="1"/>
  <c r="AC386" i="1"/>
  <c r="AF386" i="1" s="1"/>
  <c r="AC387" i="1"/>
  <c r="AF387" i="1" s="1"/>
  <c r="AC388" i="1"/>
  <c r="AF388" i="1" s="1"/>
  <c r="AC389" i="1"/>
  <c r="AF389" i="1" s="1"/>
  <c r="AC390" i="1"/>
  <c r="AF390" i="1" s="1"/>
  <c r="AC391" i="1"/>
  <c r="AF391" i="1" s="1"/>
  <c r="AC392" i="1"/>
  <c r="AF392" i="1" s="1"/>
  <c r="AC393" i="1"/>
  <c r="AF393" i="1" s="1"/>
  <c r="AC394" i="1"/>
  <c r="AF394" i="1" s="1"/>
  <c r="AC395" i="1"/>
  <c r="AF395" i="1" s="1"/>
  <c r="AC396" i="1"/>
  <c r="AF396" i="1" s="1"/>
  <c r="AC397" i="1"/>
  <c r="AF397" i="1" s="1"/>
  <c r="AC398" i="1"/>
  <c r="AF398" i="1" s="1"/>
  <c r="AC399" i="1"/>
  <c r="AF399" i="1" s="1"/>
  <c r="AC400" i="1"/>
  <c r="AF400" i="1" s="1"/>
  <c r="AC401" i="1"/>
  <c r="AF401" i="1" s="1"/>
  <c r="AC402" i="1"/>
  <c r="AF402" i="1" s="1"/>
  <c r="AC403" i="1"/>
  <c r="AF403" i="1" s="1"/>
  <c r="AC404" i="1"/>
  <c r="AF404" i="1" s="1"/>
  <c r="AC405" i="1"/>
  <c r="AF405" i="1" s="1"/>
  <c r="AC406" i="1"/>
  <c r="AF406" i="1" s="1"/>
  <c r="AC407" i="1"/>
  <c r="AF407" i="1" s="1"/>
  <c r="AC408" i="1"/>
  <c r="AF408" i="1" s="1"/>
  <c r="AC409" i="1"/>
  <c r="AF409" i="1" s="1"/>
  <c r="AC410" i="1"/>
  <c r="AF410" i="1" s="1"/>
  <c r="AC411" i="1"/>
  <c r="AF411" i="1" s="1"/>
  <c r="AC412" i="1"/>
  <c r="AF412" i="1" s="1"/>
  <c r="AC413" i="1"/>
  <c r="AF413" i="1" s="1"/>
  <c r="AC414" i="1"/>
  <c r="AF414" i="1" s="1"/>
  <c r="AC415" i="1"/>
  <c r="AF415" i="1" s="1"/>
  <c r="AC416" i="1"/>
  <c r="AF416" i="1" s="1"/>
  <c r="AC417" i="1"/>
  <c r="AF417" i="1" s="1"/>
  <c r="AC418" i="1"/>
  <c r="AF418" i="1" s="1"/>
  <c r="AC419" i="1"/>
  <c r="AF419" i="1" s="1"/>
  <c r="AC420" i="1"/>
  <c r="AF420" i="1" s="1"/>
  <c r="AC421" i="1"/>
  <c r="AF421" i="1" s="1"/>
  <c r="AC422" i="1"/>
  <c r="AF422" i="1" s="1"/>
  <c r="AC423" i="1"/>
  <c r="AF423" i="1" s="1"/>
  <c r="AC424" i="1"/>
  <c r="AF424" i="1" s="1"/>
  <c r="AC425" i="1"/>
  <c r="AF425" i="1" s="1"/>
  <c r="AC426" i="1"/>
  <c r="AF426" i="1" s="1"/>
  <c r="AC427" i="1"/>
  <c r="AF427" i="1" s="1"/>
  <c r="AC428" i="1"/>
  <c r="AF428" i="1" s="1"/>
  <c r="AC429" i="1"/>
  <c r="AF429" i="1" s="1"/>
  <c r="AC430" i="1"/>
  <c r="AF430" i="1" s="1"/>
  <c r="AC431" i="1"/>
  <c r="AF431" i="1" s="1"/>
  <c r="AC432" i="1"/>
  <c r="AF432" i="1" s="1"/>
  <c r="AC433" i="1"/>
  <c r="AF433" i="1" s="1"/>
  <c r="AC434" i="1"/>
  <c r="AF434" i="1" s="1"/>
  <c r="AC435" i="1"/>
  <c r="AF435" i="1" s="1"/>
  <c r="AC436" i="1"/>
  <c r="AF436" i="1" s="1"/>
  <c r="AC437" i="1"/>
  <c r="AF437" i="1" s="1"/>
  <c r="AC438" i="1"/>
  <c r="AF438" i="1" s="1"/>
  <c r="AC439" i="1"/>
  <c r="AF439" i="1" s="1"/>
  <c r="AC440" i="1"/>
  <c r="AF440" i="1" s="1"/>
  <c r="AC441" i="1"/>
  <c r="AF441" i="1" s="1"/>
  <c r="AC442" i="1"/>
  <c r="AF442" i="1" s="1"/>
  <c r="AC443" i="1"/>
  <c r="AF443" i="1" s="1"/>
  <c r="AC444" i="1"/>
  <c r="AF444" i="1" s="1"/>
  <c r="AC445" i="1"/>
  <c r="AF445" i="1" s="1"/>
  <c r="AC446" i="1"/>
  <c r="AF446" i="1" s="1"/>
  <c r="AC447" i="1"/>
  <c r="AF447" i="1" s="1"/>
  <c r="AC448" i="1"/>
  <c r="AF448" i="1" s="1"/>
  <c r="AC449" i="1"/>
  <c r="AF449" i="1" s="1"/>
  <c r="AC450" i="1"/>
  <c r="AF450" i="1" s="1"/>
  <c r="AC451" i="1"/>
  <c r="AF451" i="1" s="1"/>
  <c r="AC452" i="1"/>
  <c r="AF452" i="1" s="1"/>
  <c r="AC453" i="1"/>
  <c r="AF453" i="1" s="1"/>
  <c r="AC454" i="1"/>
  <c r="AF454" i="1" s="1"/>
  <c r="AC455" i="1"/>
  <c r="AF455" i="1" s="1"/>
  <c r="AC456" i="1"/>
  <c r="AF456" i="1" s="1"/>
  <c r="AC457" i="1"/>
  <c r="AF457" i="1" s="1"/>
  <c r="AC458" i="1"/>
  <c r="AF458" i="1" s="1"/>
  <c r="AC459" i="1"/>
  <c r="AF459" i="1" s="1"/>
  <c r="AC460" i="1"/>
  <c r="AF460" i="1" s="1"/>
  <c r="AC461" i="1"/>
  <c r="AF461" i="1" s="1"/>
  <c r="AC462" i="1"/>
  <c r="AF462" i="1" s="1"/>
  <c r="AC463" i="1"/>
  <c r="AF463" i="1" s="1"/>
  <c r="AC464" i="1"/>
  <c r="AF464" i="1" s="1"/>
  <c r="AC465" i="1"/>
  <c r="AF465" i="1" s="1"/>
  <c r="AC466" i="1"/>
  <c r="AF466" i="1" s="1"/>
  <c r="AC467" i="1"/>
  <c r="AF467" i="1" s="1"/>
  <c r="AC468" i="1"/>
  <c r="AF468" i="1" s="1"/>
  <c r="AC469" i="1"/>
  <c r="AF469" i="1" s="1"/>
  <c r="AC470" i="1"/>
  <c r="AF470" i="1" s="1"/>
  <c r="AC471" i="1"/>
  <c r="AF471" i="1" s="1"/>
  <c r="AC472" i="1"/>
  <c r="AF472" i="1" s="1"/>
  <c r="AC473" i="1"/>
  <c r="AF473" i="1" s="1"/>
  <c r="AC474" i="1"/>
  <c r="AF474" i="1" s="1"/>
  <c r="AC475" i="1"/>
  <c r="AF475" i="1" s="1"/>
  <c r="AC476" i="1"/>
  <c r="AF476" i="1" s="1"/>
  <c r="AC477" i="1"/>
  <c r="AF477" i="1" s="1"/>
  <c r="AC478" i="1"/>
  <c r="AF478" i="1" s="1"/>
  <c r="AC479" i="1"/>
  <c r="AF479" i="1" s="1"/>
  <c r="AC480" i="1"/>
  <c r="AF480" i="1" s="1"/>
  <c r="AC481" i="1"/>
  <c r="AF481" i="1" s="1"/>
  <c r="AC482" i="1"/>
  <c r="AF482" i="1" s="1"/>
  <c r="AC483" i="1"/>
  <c r="AF483" i="1" s="1"/>
  <c r="AC484" i="1"/>
  <c r="AF484" i="1" s="1"/>
  <c r="AC485" i="1"/>
  <c r="AF485" i="1" s="1"/>
  <c r="AC486" i="1"/>
  <c r="AF486" i="1" s="1"/>
  <c r="AC487" i="1"/>
  <c r="AF487" i="1" s="1"/>
  <c r="AC488" i="1"/>
  <c r="AF488" i="1" s="1"/>
  <c r="AC489" i="1"/>
  <c r="AF489" i="1" s="1"/>
  <c r="AC490" i="1"/>
  <c r="AF490" i="1" s="1"/>
  <c r="AC491" i="1"/>
  <c r="AF491" i="1" s="1"/>
  <c r="AC492" i="1"/>
  <c r="AF492" i="1" s="1"/>
  <c r="AC493" i="1"/>
  <c r="AF493" i="1" s="1"/>
  <c r="AC494" i="1"/>
  <c r="AF494" i="1" s="1"/>
  <c r="AC495" i="1"/>
  <c r="AF495" i="1" s="1"/>
  <c r="AC496" i="1"/>
  <c r="AF496" i="1" s="1"/>
  <c r="AC497" i="1"/>
  <c r="AF497" i="1" s="1"/>
  <c r="AC498" i="1"/>
  <c r="AF498" i="1" s="1"/>
  <c r="AC499" i="1"/>
  <c r="AF499" i="1" s="1"/>
  <c r="AC500" i="1"/>
  <c r="AF500" i="1" s="1"/>
  <c r="AC501" i="1"/>
  <c r="AF501" i="1" s="1"/>
  <c r="AC502" i="1"/>
  <c r="AF502" i="1" s="1"/>
  <c r="AC503" i="1"/>
  <c r="AF503" i="1" s="1"/>
  <c r="AC504" i="1"/>
  <c r="AF504" i="1" s="1"/>
  <c r="AC505" i="1"/>
  <c r="AF505" i="1" s="1"/>
  <c r="AC506" i="1"/>
  <c r="AF506" i="1" s="1"/>
  <c r="AC507" i="1"/>
  <c r="AF507" i="1" s="1"/>
  <c r="AC508" i="1"/>
  <c r="AF508" i="1" s="1"/>
  <c r="AC509" i="1"/>
  <c r="AF509" i="1" s="1"/>
  <c r="AC510" i="1"/>
  <c r="AF510" i="1" s="1"/>
  <c r="AC511" i="1"/>
  <c r="AF511" i="1" s="1"/>
  <c r="AC512" i="1"/>
  <c r="AF512" i="1" s="1"/>
  <c r="AC513" i="1"/>
  <c r="AF513" i="1" s="1"/>
  <c r="AC514" i="1"/>
  <c r="AF514" i="1" s="1"/>
  <c r="AC515" i="1"/>
  <c r="AF515" i="1" s="1"/>
  <c r="AC516" i="1"/>
  <c r="AF516" i="1" s="1"/>
  <c r="AC517" i="1"/>
  <c r="AF517" i="1" s="1"/>
  <c r="AC518" i="1"/>
  <c r="AF518" i="1" s="1"/>
  <c r="AC519" i="1"/>
  <c r="AF519" i="1" s="1"/>
  <c r="AC520" i="1"/>
  <c r="AF520" i="1" s="1"/>
  <c r="AC521" i="1"/>
  <c r="AF521" i="1" s="1"/>
  <c r="AC522" i="1"/>
  <c r="AF522" i="1" s="1"/>
  <c r="AC523" i="1"/>
  <c r="AF523" i="1" s="1"/>
  <c r="AC524" i="1"/>
  <c r="AF524" i="1" s="1"/>
  <c r="AC525" i="1"/>
  <c r="AF525" i="1" s="1"/>
  <c r="AC526" i="1"/>
  <c r="AF526" i="1" s="1"/>
  <c r="AC527" i="1"/>
  <c r="AF527" i="1" s="1"/>
  <c r="AC528" i="1"/>
  <c r="AF528" i="1" s="1"/>
  <c r="AC529" i="1"/>
  <c r="AF529" i="1" s="1"/>
  <c r="AC530" i="1"/>
  <c r="AF530" i="1" s="1"/>
  <c r="AC531" i="1"/>
  <c r="AF531" i="1" s="1"/>
  <c r="AC532" i="1"/>
  <c r="AF532" i="1" s="1"/>
  <c r="AC533" i="1"/>
  <c r="AF533" i="1" s="1"/>
  <c r="AC534" i="1"/>
  <c r="AF534" i="1" s="1"/>
  <c r="AC535" i="1"/>
  <c r="AF535" i="1" s="1"/>
  <c r="AC536" i="1"/>
  <c r="AF536" i="1" s="1"/>
  <c r="AC537" i="1"/>
  <c r="AF537" i="1" s="1"/>
  <c r="AC538" i="1"/>
  <c r="AF538" i="1" s="1"/>
  <c r="AC539" i="1"/>
  <c r="AF539" i="1" s="1"/>
  <c r="AC540" i="1"/>
  <c r="AF540" i="1" s="1"/>
  <c r="AC541" i="1"/>
  <c r="AF541" i="1" s="1"/>
  <c r="AC542" i="1"/>
  <c r="AF542" i="1" s="1"/>
  <c r="AC543" i="1"/>
  <c r="AF543" i="1" s="1"/>
  <c r="AC544" i="1"/>
  <c r="AF544" i="1" s="1"/>
  <c r="AC545" i="1"/>
  <c r="AF545" i="1" s="1"/>
  <c r="AC546" i="1"/>
  <c r="AF546" i="1" s="1"/>
  <c r="AC547" i="1"/>
  <c r="AF547" i="1" s="1"/>
  <c r="AC548" i="1"/>
  <c r="AF548" i="1" s="1"/>
  <c r="AC549" i="1"/>
  <c r="AF549" i="1" s="1"/>
  <c r="AC550" i="1"/>
  <c r="AF550" i="1" s="1"/>
  <c r="AC551" i="1"/>
  <c r="AF551" i="1" s="1"/>
  <c r="AC552" i="1"/>
  <c r="AF552" i="1" s="1"/>
  <c r="AC553" i="1"/>
  <c r="AF553" i="1" s="1"/>
  <c r="AC554" i="1"/>
  <c r="AF554" i="1" s="1"/>
  <c r="AC555" i="1"/>
  <c r="AF555" i="1" s="1"/>
  <c r="AC556" i="1"/>
  <c r="AF556" i="1" s="1"/>
  <c r="AC557" i="1"/>
  <c r="AF557" i="1" s="1"/>
  <c r="AC558" i="1"/>
  <c r="AF558" i="1" s="1"/>
  <c r="AC559" i="1"/>
  <c r="AF559" i="1" s="1"/>
  <c r="AC560" i="1"/>
  <c r="AF560" i="1" s="1"/>
  <c r="AC561" i="1"/>
  <c r="AF561" i="1" s="1"/>
  <c r="AC562" i="1"/>
  <c r="AF562" i="1" s="1"/>
  <c r="AC563" i="1"/>
  <c r="AF563" i="1" s="1"/>
  <c r="AC564" i="1"/>
  <c r="AF564" i="1" s="1"/>
  <c r="AC565" i="1"/>
  <c r="AF565" i="1" s="1"/>
  <c r="AC566" i="1"/>
  <c r="AF566" i="1" s="1"/>
  <c r="AC567" i="1"/>
  <c r="AF567" i="1" s="1"/>
  <c r="AC568" i="1"/>
  <c r="AF568" i="1" s="1"/>
  <c r="AC569" i="1"/>
  <c r="AF569" i="1" s="1"/>
  <c r="AC570" i="1"/>
  <c r="AF570" i="1" s="1"/>
  <c r="AC571" i="1"/>
  <c r="AF571" i="1" s="1"/>
  <c r="AC572" i="1"/>
  <c r="AF572" i="1" s="1"/>
  <c r="AC573" i="1"/>
  <c r="AF573" i="1" s="1"/>
  <c r="AC574" i="1"/>
  <c r="AF574" i="1" s="1"/>
  <c r="AC575" i="1"/>
  <c r="AF575" i="1" s="1"/>
  <c r="AC576" i="1"/>
  <c r="AF576" i="1" s="1"/>
  <c r="AC577" i="1"/>
  <c r="AF577" i="1" s="1"/>
  <c r="AC578" i="1"/>
  <c r="AF578" i="1" s="1"/>
  <c r="AC579" i="1"/>
  <c r="AF579" i="1" s="1"/>
  <c r="AC580" i="1"/>
  <c r="AF580" i="1" s="1"/>
  <c r="AC581" i="1"/>
  <c r="AF581" i="1" s="1"/>
  <c r="AC582" i="1"/>
  <c r="AF582" i="1" s="1"/>
  <c r="AC583" i="1"/>
  <c r="AF583" i="1" s="1"/>
  <c r="AC584" i="1"/>
  <c r="AF584" i="1" s="1"/>
  <c r="AC585" i="1"/>
  <c r="AF585" i="1" s="1"/>
  <c r="AC586" i="1"/>
  <c r="AF586" i="1" s="1"/>
  <c r="AC587" i="1"/>
  <c r="AF587" i="1" s="1"/>
  <c r="AC588" i="1"/>
  <c r="AF588" i="1" s="1"/>
  <c r="AC589" i="1"/>
  <c r="AF589" i="1" s="1"/>
  <c r="AC590" i="1"/>
  <c r="AF590" i="1" s="1"/>
  <c r="AC591" i="1"/>
  <c r="AF591" i="1" s="1"/>
  <c r="AC592" i="1"/>
  <c r="AF592" i="1" s="1"/>
  <c r="AC593" i="1"/>
  <c r="AF593" i="1" s="1"/>
  <c r="AC594" i="1"/>
  <c r="AF594" i="1" s="1"/>
  <c r="AC595" i="1"/>
  <c r="AF595" i="1" s="1"/>
  <c r="AC596" i="1"/>
  <c r="AF596" i="1" s="1"/>
  <c r="AC597" i="1"/>
  <c r="AF597" i="1" s="1"/>
  <c r="AC598" i="1"/>
  <c r="AF598" i="1" s="1"/>
  <c r="AC599" i="1"/>
  <c r="AF599" i="1" s="1"/>
  <c r="AC600" i="1"/>
  <c r="AF600" i="1" s="1"/>
  <c r="AC601" i="1"/>
  <c r="AF601" i="1" s="1"/>
  <c r="AC602" i="1"/>
  <c r="AF602" i="1" s="1"/>
  <c r="AC603" i="1"/>
  <c r="AF603" i="1" s="1"/>
  <c r="AC604" i="1"/>
  <c r="AF604" i="1" s="1"/>
  <c r="AC605" i="1"/>
  <c r="AF605" i="1" s="1"/>
  <c r="AC606" i="1"/>
  <c r="AF606" i="1" s="1"/>
  <c r="AC607" i="1"/>
  <c r="AF607" i="1" s="1"/>
  <c r="AC608" i="1"/>
  <c r="AF608" i="1" s="1"/>
  <c r="AC609" i="1"/>
  <c r="AF609" i="1" s="1"/>
  <c r="AC610" i="1"/>
  <c r="AF610" i="1" s="1"/>
  <c r="AC611" i="1"/>
  <c r="AF611" i="1" s="1"/>
  <c r="AC612" i="1"/>
  <c r="AF612" i="1" s="1"/>
  <c r="AC613" i="1"/>
  <c r="AF613" i="1" s="1"/>
  <c r="AC614" i="1"/>
  <c r="AF614" i="1" s="1"/>
  <c r="AC615" i="1"/>
  <c r="AF615" i="1" s="1"/>
  <c r="AC616" i="1"/>
  <c r="AF616" i="1" s="1"/>
  <c r="AC617" i="1"/>
  <c r="AF617" i="1" s="1"/>
  <c r="AC618" i="1"/>
  <c r="AF618" i="1" s="1"/>
  <c r="AC619" i="1"/>
  <c r="AF619" i="1" s="1"/>
  <c r="AC620" i="1"/>
  <c r="AF620" i="1" s="1"/>
  <c r="AC621" i="1"/>
  <c r="AF621" i="1" s="1"/>
  <c r="AC622" i="1"/>
  <c r="AF622" i="1" s="1"/>
  <c r="AC623" i="1"/>
  <c r="AF623" i="1" s="1"/>
  <c r="AC624" i="1"/>
  <c r="AF624" i="1" s="1"/>
  <c r="AC625" i="1"/>
  <c r="AF625" i="1" s="1"/>
  <c r="AC626" i="1"/>
  <c r="AF626" i="1" s="1"/>
  <c r="AC627" i="1"/>
  <c r="AF627" i="1" s="1"/>
  <c r="AC628" i="1"/>
  <c r="AF628" i="1" s="1"/>
  <c r="AC629" i="1"/>
  <c r="AF629" i="1" s="1"/>
  <c r="AC630" i="1"/>
  <c r="AF630" i="1" s="1"/>
  <c r="AC631" i="1"/>
  <c r="AF631" i="1" s="1"/>
  <c r="AC632" i="1"/>
  <c r="AF632" i="1" s="1"/>
  <c r="AC633" i="1"/>
  <c r="AF633" i="1" s="1"/>
  <c r="AC634" i="1"/>
  <c r="AF634" i="1" s="1"/>
  <c r="AC635" i="1"/>
  <c r="AF635" i="1" s="1"/>
  <c r="AC636" i="1"/>
  <c r="AF636" i="1" s="1"/>
  <c r="AC637" i="1"/>
  <c r="AF637" i="1" s="1"/>
  <c r="AC638" i="1"/>
  <c r="AF638" i="1" s="1"/>
  <c r="AC639" i="1"/>
  <c r="AF639" i="1" s="1"/>
  <c r="AC640" i="1"/>
  <c r="AF640" i="1" s="1"/>
  <c r="AC641" i="1"/>
  <c r="AF641" i="1" s="1"/>
  <c r="AC642" i="1"/>
  <c r="AF642" i="1" s="1"/>
  <c r="AC643" i="1"/>
  <c r="AF643" i="1" s="1"/>
  <c r="AC644" i="1"/>
  <c r="AF644" i="1" s="1"/>
  <c r="AC645" i="1"/>
  <c r="AF645" i="1" s="1"/>
  <c r="AC646" i="1"/>
  <c r="AF646" i="1" s="1"/>
  <c r="AC647" i="1"/>
  <c r="AF647" i="1" s="1"/>
  <c r="AC648" i="1"/>
  <c r="AF648" i="1" s="1"/>
  <c r="AC649" i="1"/>
  <c r="AF649" i="1" s="1"/>
  <c r="AC650" i="1"/>
  <c r="AF650" i="1" s="1"/>
  <c r="AC651" i="1"/>
  <c r="AF651" i="1" s="1"/>
  <c r="AC652" i="1"/>
  <c r="AF652" i="1" s="1"/>
  <c r="AC653" i="1"/>
  <c r="AF653" i="1" s="1"/>
  <c r="AC654" i="1"/>
  <c r="AF654" i="1" s="1"/>
  <c r="AC655" i="1"/>
  <c r="AF655" i="1" s="1"/>
  <c r="AC656" i="1"/>
  <c r="AF656" i="1" s="1"/>
  <c r="AC657" i="1"/>
  <c r="AF657" i="1" s="1"/>
  <c r="AC658" i="1"/>
  <c r="AF658" i="1" s="1"/>
  <c r="AC659" i="1"/>
  <c r="AF659" i="1" s="1"/>
  <c r="AC660" i="1"/>
  <c r="AF660" i="1" s="1"/>
  <c r="AC661" i="1"/>
  <c r="AF661" i="1" s="1"/>
  <c r="AC662" i="1"/>
  <c r="AF662" i="1" s="1"/>
  <c r="AC663" i="1"/>
  <c r="AF663" i="1" s="1"/>
  <c r="AC664" i="1"/>
  <c r="AF664" i="1" s="1"/>
  <c r="AC665" i="1"/>
  <c r="AF665" i="1" s="1"/>
  <c r="AC666" i="1"/>
  <c r="AF666" i="1" s="1"/>
  <c r="AC667" i="1"/>
  <c r="AF667" i="1" s="1"/>
  <c r="AC668" i="1"/>
  <c r="AF668" i="1" s="1"/>
  <c r="AC669" i="1"/>
  <c r="AF669" i="1" s="1"/>
  <c r="AC670" i="1"/>
  <c r="AF670" i="1" s="1"/>
  <c r="AC671" i="1"/>
  <c r="AF671" i="1" s="1"/>
  <c r="AC672" i="1"/>
  <c r="AF672" i="1" s="1"/>
  <c r="AC673" i="1"/>
  <c r="AF673" i="1" s="1"/>
  <c r="AC674" i="1"/>
  <c r="AF674" i="1" s="1"/>
  <c r="AC675" i="1"/>
  <c r="AF675" i="1" s="1"/>
  <c r="AC676" i="1"/>
  <c r="AF676" i="1" s="1"/>
  <c r="AC677" i="1"/>
  <c r="AF677" i="1" s="1"/>
  <c r="AC678" i="1"/>
  <c r="AF678" i="1" s="1"/>
  <c r="AC679" i="1"/>
  <c r="AF679" i="1" s="1"/>
  <c r="AC680" i="1"/>
  <c r="AF680" i="1" s="1"/>
  <c r="AC681" i="1"/>
  <c r="AF681" i="1" s="1"/>
  <c r="AC682" i="1"/>
  <c r="AF682" i="1" s="1"/>
  <c r="AC683" i="1"/>
  <c r="AF683" i="1" s="1"/>
  <c r="AC684" i="1"/>
  <c r="AF684" i="1" s="1"/>
  <c r="AC685" i="1"/>
  <c r="AF685" i="1" s="1"/>
  <c r="AC686" i="1"/>
  <c r="AF686" i="1" s="1"/>
  <c r="AC687" i="1"/>
  <c r="AF687" i="1" s="1"/>
  <c r="AC688" i="1"/>
  <c r="AF688" i="1" s="1"/>
  <c r="AC689" i="1"/>
  <c r="AF689" i="1" s="1"/>
  <c r="AC690" i="1"/>
  <c r="AF690" i="1" s="1"/>
  <c r="AC691" i="1"/>
  <c r="AF691" i="1" s="1"/>
  <c r="AC692" i="1"/>
  <c r="AF692" i="1" s="1"/>
  <c r="AC693" i="1"/>
  <c r="AF693" i="1" s="1"/>
  <c r="AC694" i="1"/>
  <c r="AF694" i="1" s="1"/>
  <c r="AC695" i="1"/>
  <c r="AF695" i="1" s="1"/>
  <c r="AC696" i="1"/>
  <c r="AF696" i="1" s="1"/>
  <c r="AC697" i="1"/>
  <c r="AF697" i="1" s="1"/>
  <c r="AC698" i="1"/>
  <c r="AF698" i="1" s="1"/>
  <c r="AC699" i="1"/>
  <c r="AF699" i="1" s="1"/>
  <c r="AC700" i="1"/>
  <c r="AF700" i="1" s="1"/>
  <c r="AC701" i="1"/>
  <c r="AF701" i="1" s="1"/>
  <c r="AC702" i="1"/>
  <c r="AF702" i="1" s="1"/>
  <c r="AC703" i="1"/>
  <c r="AF703" i="1" s="1"/>
  <c r="AC704" i="1"/>
  <c r="AF704" i="1" s="1"/>
  <c r="AC705" i="1"/>
  <c r="AF705" i="1" s="1"/>
  <c r="AC706" i="1"/>
  <c r="AF706" i="1" s="1"/>
  <c r="AC707" i="1"/>
  <c r="AF707" i="1" s="1"/>
  <c r="AC708" i="1"/>
  <c r="AF708" i="1" s="1"/>
  <c r="AC709" i="1"/>
  <c r="AF709" i="1" s="1"/>
  <c r="AC710" i="1"/>
  <c r="AF710" i="1" s="1"/>
  <c r="AC711" i="1"/>
  <c r="AF711" i="1" s="1"/>
  <c r="AC712" i="1"/>
  <c r="AF712" i="1" s="1"/>
  <c r="AC713" i="1"/>
  <c r="AF713" i="1" s="1"/>
  <c r="AC714" i="1"/>
  <c r="AF714" i="1" s="1"/>
  <c r="AC715" i="1"/>
  <c r="AF715" i="1" s="1"/>
  <c r="AC716" i="1"/>
  <c r="AF716" i="1" s="1"/>
  <c r="AC717" i="1"/>
  <c r="AF717" i="1" s="1"/>
  <c r="AC718" i="1"/>
  <c r="AF718" i="1" s="1"/>
  <c r="AC719" i="1"/>
  <c r="AF719" i="1" s="1"/>
  <c r="AC720" i="1"/>
  <c r="AF720" i="1" s="1"/>
  <c r="AC721" i="1"/>
  <c r="AF721" i="1" s="1"/>
  <c r="AC722" i="1"/>
  <c r="AF722" i="1" s="1"/>
  <c r="AC723" i="1"/>
  <c r="AF723" i="1" s="1"/>
  <c r="AC724" i="1"/>
  <c r="AF724" i="1" s="1"/>
  <c r="AC725" i="1"/>
  <c r="AF725" i="1" s="1"/>
  <c r="AC726" i="1"/>
  <c r="AF726" i="1" s="1"/>
  <c r="AC727" i="1"/>
  <c r="AF727" i="1" s="1"/>
  <c r="AC728" i="1"/>
  <c r="AF728" i="1" s="1"/>
  <c r="AC729" i="1"/>
  <c r="AF729" i="1" s="1"/>
  <c r="AC730" i="1"/>
  <c r="AF730" i="1" s="1"/>
  <c r="AC731" i="1"/>
  <c r="AF731" i="1" s="1"/>
  <c r="AC732" i="1"/>
  <c r="AF732" i="1" s="1"/>
  <c r="AC733" i="1"/>
  <c r="AF733" i="1" s="1"/>
  <c r="AC734" i="1"/>
  <c r="AF734" i="1" s="1"/>
  <c r="AC735" i="1"/>
  <c r="AF735" i="1" s="1"/>
  <c r="AC736" i="1"/>
  <c r="AF736" i="1" s="1"/>
  <c r="AC737" i="1"/>
  <c r="AF737" i="1" s="1"/>
  <c r="AC738" i="1"/>
  <c r="AF738" i="1" s="1"/>
  <c r="AC739" i="1"/>
  <c r="AF739" i="1" s="1"/>
  <c r="AC740" i="1"/>
  <c r="AF740" i="1" s="1"/>
  <c r="AC741" i="1"/>
  <c r="AF741" i="1" s="1"/>
  <c r="AC742" i="1"/>
  <c r="AF742" i="1" s="1"/>
  <c r="AC743" i="1"/>
  <c r="AF743" i="1" s="1"/>
  <c r="AC744" i="1"/>
  <c r="AF744" i="1" s="1"/>
  <c r="AC745" i="1"/>
  <c r="AF745" i="1" s="1"/>
  <c r="AC746" i="1"/>
  <c r="AF746" i="1" s="1"/>
  <c r="AC747" i="1"/>
  <c r="AF747" i="1" s="1"/>
  <c r="AC748" i="1"/>
  <c r="AF748" i="1" s="1"/>
  <c r="AC749" i="1"/>
  <c r="AF749" i="1" s="1"/>
  <c r="AC750" i="1"/>
  <c r="AF750" i="1" s="1"/>
  <c r="AC751" i="1"/>
  <c r="AF751" i="1" s="1"/>
  <c r="AC752" i="1"/>
  <c r="AF752" i="1" s="1"/>
  <c r="AC753" i="1"/>
  <c r="AF753" i="1" s="1"/>
  <c r="AC754" i="1"/>
  <c r="AF754" i="1" s="1"/>
  <c r="AC755" i="1"/>
  <c r="AF755" i="1" s="1"/>
  <c r="AC756" i="1"/>
  <c r="AF756" i="1" s="1"/>
  <c r="AC757" i="1"/>
  <c r="AF757" i="1" s="1"/>
  <c r="AC758" i="1"/>
  <c r="AF758" i="1" s="1"/>
  <c r="AC759" i="1"/>
  <c r="AF759" i="1" s="1"/>
  <c r="AC760" i="1"/>
  <c r="AF760" i="1" s="1"/>
  <c r="AC761" i="1"/>
  <c r="AF761" i="1" s="1"/>
  <c r="AC762" i="1"/>
  <c r="AF762" i="1" s="1"/>
  <c r="AC763" i="1"/>
  <c r="AF763" i="1" s="1"/>
  <c r="AC764" i="1"/>
  <c r="AF764" i="1" s="1"/>
  <c r="AC765" i="1"/>
  <c r="AF765" i="1" s="1"/>
  <c r="AC766" i="1"/>
  <c r="AF766" i="1" s="1"/>
  <c r="AC767" i="1"/>
  <c r="AF767" i="1" s="1"/>
  <c r="AC768" i="1"/>
  <c r="AF768" i="1" s="1"/>
  <c r="AC769" i="1"/>
  <c r="AF769" i="1" s="1"/>
  <c r="AC770" i="1"/>
  <c r="AF770" i="1" s="1"/>
  <c r="AC771" i="1"/>
  <c r="AF771" i="1" s="1"/>
  <c r="AC772" i="1"/>
  <c r="AF772" i="1" s="1"/>
  <c r="AC773" i="1"/>
  <c r="AF773" i="1" s="1"/>
  <c r="AC774" i="1"/>
  <c r="AF774" i="1" s="1"/>
  <c r="AC775" i="1"/>
  <c r="AF775" i="1" s="1"/>
  <c r="AC776" i="1"/>
  <c r="AF776" i="1" s="1"/>
  <c r="AC777" i="1"/>
  <c r="AF777" i="1" s="1"/>
  <c r="AC778" i="1"/>
  <c r="AF778" i="1" s="1"/>
  <c r="AC779" i="1"/>
  <c r="AF779" i="1" s="1"/>
  <c r="AC780" i="1"/>
  <c r="AF780" i="1" s="1"/>
  <c r="AC781" i="1"/>
  <c r="AF781" i="1" s="1"/>
  <c r="AC782" i="1"/>
  <c r="AF782" i="1" s="1"/>
  <c r="AC783" i="1"/>
  <c r="AF783" i="1" s="1"/>
  <c r="AC784" i="1"/>
  <c r="AF784" i="1" s="1"/>
  <c r="AC785" i="1"/>
  <c r="AF785" i="1" s="1"/>
  <c r="AC786" i="1"/>
  <c r="AF786" i="1" s="1"/>
  <c r="AC787" i="1"/>
  <c r="AF787" i="1" s="1"/>
  <c r="AC788" i="1"/>
  <c r="AF788" i="1" s="1"/>
  <c r="AC789" i="1"/>
  <c r="AF789" i="1" s="1"/>
  <c r="AC790" i="1"/>
  <c r="AF790" i="1" s="1"/>
  <c r="AC791" i="1"/>
  <c r="AF791" i="1" s="1"/>
  <c r="AC792" i="1"/>
  <c r="AF792" i="1" s="1"/>
  <c r="AC793" i="1"/>
  <c r="AF793" i="1" s="1"/>
  <c r="AC794" i="1"/>
  <c r="AF794" i="1" s="1"/>
  <c r="AC795" i="1"/>
  <c r="AF795" i="1" s="1"/>
  <c r="AC796" i="1"/>
  <c r="AF796" i="1" s="1"/>
  <c r="AC797" i="1"/>
  <c r="AF797" i="1" s="1"/>
  <c r="AC798" i="1"/>
  <c r="AF798" i="1" s="1"/>
  <c r="AC799" i="1"/>
  <c r="AF799" i="1" s="1"/>
  <c r="AC800" i="1"/>
  <c r="AF800" i="1" s="1"/>
  <c r="AC801" i="1"/>
  <c r="AF801" i="1" s="1"/>
  <c r="AC802" i="1"/>
  <c r="AF802" i="1" s="1"/>
  <c r="AC803" i="1"/>
  <c r="AF803" i="1" s="1"/>
  <c r="AC804" i="1"/>
  <c r="AF804" i="1" s="1"/>
  <c r="AC805" i="1"/>
  <c r="AF805" i="1" s="1"/>
  <c r="AC806" i="1"/>
  <c r="AF806" i="1" s="1"/>
  <c r="AC807" i="1"/>
  <c r="AF807" i="1" s="1"/>
  <c r="AC808" i="1"/>
  <c r="AF808" i="1" s="1"/>
  <c r="AC809" i="1"/>
  <c r="AF809" i="1" s="1"/>
  <c r="AC810" i="1"/>
  <c r="AF810" i="1" s="1"/>
  <c r="AC811" i="1"/>
  <c r="AF811" i="1" s="1"/>
  <c r="AC812" i="1"/>
  <c r="AF812" i="1" s="1"/>
  <c r="AC813" i="1"/>
  <c r="AF813" i="1" s="1"/>
  <c r="AC814" i="1"/>
  <c r="AF814" i="1" s="1"/>
  <c r="AC815" i="1"/>
  <c r="AF815" i="1" s="1"/>
  <c r="AC816" i="1"/>
  <c r="AF816" i="1" s="1"/>
  <c r="AC817" i="1"/>
  <c r="AF817" i="1" s="1"/>
  <c r="AC818" i="1"/>
  <c r="AF818" i="1" s="1"/>
  <c r="AC819" i="1"/>
  <c r="AF819" i="1" s="1"/>
  <c r="AC820" i="1"/>
  <c r="AF820" i="1" s="1"/>
  <c r="AC821" i="1"/>
  <c r="AF821" i="1" s="1"/>
  <c r="AC822" i="1"/>
  <c r="AF822" i="1" s="1"/>
  <c r="AC823" i="1"/>
  <c r="AF823" i="1" s="1"/>
  <c r="AC824" i="1"/>
  <c r="AF824" i="1" s="1"/>
  <c r="AC825" i="1"/>
  <c r="AF825" i="1" s="1"/>
  <c r="AC826" i="1"/>
  <c r="AF826" i="1" s="1"/>
  <c r="AC827" i="1"/>
  <c r="AF827" i="1" s="1"/>
  <c r="AC828" i="1"/>
  <c r="AF828" i="1" s="1"/>
  <c r="AC829" i="1"/>
  <c r="AF829" i="1" s="1"/>
  <c r="AC830" i="1"/>
  <c r="AF830" i="1" s="1"/>
  <c r="AC831" i="1"/>
  <c r="AF831" i="1" s="1"/>
  <c r="AC832" i="1"/>
  <c r="AF832" i="1" s="1"/>
  <c r="AC833" i="1"/>
  <c r="AF833" i="1" s="1"/>
  <c r="AC834" i="1"/>
  <c r="AF834" i="1" s="1"/>
  <c r="AC835" i="1"/>
  <c r="AF835" i="1" s="1"/>
  <c r="AC836" i="1"/>
  <c r="AF836" i="1" s="1"/>
  <c r="AC837" i="1"/>
  <c r="AF837" i="1" s="1"/>
  <c r="AC838" i="1"/>
  <c r="AF838" i="1" s="1"/>
  <c r="AC839" i="1"/>
  <c r="AF839" i="1" s="1"/>
  <c r="AC840" i="1"/>
  <c r="AF840" i="1" s="1"/>
  <c r="AC841" i="1"/>
  <c r="AF841" i="1" s="1"/>
  <c r="AC842" i="1"/>
  <c r="AF842" i="1" s="1"/>
  <c r="AC843" i="1"/>
  <c r="AF843" i="1" s="1"/>
  <c r="AC844" i="1"/>
  <c r="AF844" i="1" s="1"/>
  <c r="AC845" i="1"/>
  <c r="AF845" i="1" s="1"/>
  <c r="AC846" i="1"/>
  <c r="AF846" i="1" s="1"/>
  <c r="AC847" i="1"/>
  <c r="AF847" i="1" s="1"/>
  <c r="AC848" i="1"/>
  <c r="AF848" i="1" s="1"/>
  <c r="AC849" i="1"/>
  <c r="AF849" i="1" s="1"/>
  <c r="AC850" i="1"/>
  <c r="AF850" i="1" s="1"/>
  <c r="AC851" i="1"/>
  <c r="AF851" i="1" s="1"/>
  <c r="AC852" i="1"/>
  <c r="AF852" i="1" s="1"/>
  <c r="AC853" i="1"/>
  <c r="AF853" i="1" s="1"/>
  <c r="AC854" i="1"/>
  <c r="AF854" i="1" s="1"/>
  <c r="AC855" i="1"/>
  <c r="AF855" i="1" s="1"/>
  <c r="AC856" i="1"/>
  <c r="AF856" i="1" s="1"/>
  <c r="AC857" i="1"/>
  <c r="AF857" i="1" s="1"/>
  <c r="AC858" i="1"/>
  <c r="AF858" i="1" s="1"/>
  <c r="AC859" i="1"/>
  <c r="AF859" i="1" s="1"/>
  <c r="AC860" i="1"/>
  <c r="AF860" i="1" s="1"/>
  <c r="AC861" i="1"/>
  <c r="AF861" i="1" s="1"/>
  <c r="AC862" i="1"/>
  <c r="AF862" i="1" s="1"/>
  <c r="AC863" i="1"/>
  <c r="AF863" i="1" s="1"/>
  <c r="AC864" i="1"/>
  <c r="AF864" i="1" s="1"/>
  <c r="AC865" i="1"/>
  <c r="AF865" i="1" s="1"/>
  <c r="AC866" i="1"/>
  <c r="AF866" i="1" s="1"/>
  <c r="AC867" i="1"/>
  <c r="AF867" i="1" s="1"/>
  <c r="AC868" i="1"/>
  <c r="AF868" i="1" s="1"/>
  <c r="AC869" i="1"/>
  <c r="AF869" i="1" s="1"/>
  <c r="AC870" i="1"/>
  <c r="AF870" i="1" s="1"/>
  <c r="AC871" i="1"/>
  <c r="AF871" i="1" s="1"/>
  <c r="AC872" i="1"/>
  <c r="AF872" i="1" s="1"/>
  <c r="AC873" i="1"/>
  <c r="AF873" i="1" s="1"/>
  <c r="AC874" i="1"/>
  <c r="AF874" i="1" s="1"/>
  <c r="AC875" i="1"/>
  <c r="AF875" i="1" s="1"/>
  <c r="AC876" i="1"/>
  <c r="AF876" i="1" s="1"/>
  <c r="AC877" i="1"/>
  <c r="AF877" i="1" s="1"/>
  <c r="AC878" i="1"/>
  <c r="AF878" i="1" s="1"/>
  <c r="AC879" i="1"/>
  <c r="AF879" i="1" s="1"/>
  <c r="AC880" i="1"/>
  <c r="AF880" i="1" s="1"/>
  <c r="AC881" i="1"/>
  <c r="AF881" i="1" s="1"/>
  <c r="AC882" i="1"/>
  <c r="AF882" i="1" s="1"/>
  <c r="AC883" i="1"/>
  <c r="AF883" i="1" s="1"/>
  <c r="AC884" i="1"/>
  <c r="AF884" i="1" s="1"/>
  <c r="AC885" i="1"/>
  <c r="AF885" i="1" s="1"/>
  <c r="AC886" i="1"/>
  <c r="AF886" i="1" s="1"/>
  <c r="AC887" i="1"/>
  <c r="AF887" i="1" s="1"/>
  <c r="AC888" i="1"/>
  <c r="AF888" i="1" s="1"/>
  <c r="AC889" i="1"/>
  <c r="AF889" i="1" s="1"/>
  <c r="AC890" i="1"/>
  <c r="AF890" i="1" s="1"/>
  <c r="AC891" i="1"/>
  <c r="AF891" i="1" s="1"/>
  <c r="AC892" i="1"/>
  <c r="AF892" i="1" s="1"/>
  <c r="AC893" i="1"/>
  <c r="AF893" i="1" s="1"/>
  <c r="AC894" i="1"/>
  <c r="AF894" i="1" s="1"/>
  <c r="AC895" i="1"/>
  <c r="AF895" i="1" s="1"/>
  <c r="AC896" i="1"/>
  <c r="AF896" i="1" s="1"/>
  <c r="AC897" i="1"/>
  <c r="AF897" i="1" s="1"/>
  <c r="AC898" i="1"/>
  <c r="AF898" i="1" s="1"/>
  <c r="AC899" i="1"/>
  <c r="AF899" i="1" s="1"/>
  <c r="AC900" i="1"/>
  <c r="AF900" i="1" s="1"/>
  <c r="AC901" i="1"/>
  <c r="AF901" i="1" s="1"/>
  <c r="AC902" i="1"/>
  <c r="AF902" i="1" s="1"/>
  <c r="AC903" i="1"/>
  <c r="AF903" i="1" s="1"/>
  <c r="AC904" i="1"/>
  <c r="AF904" i="1" s="1"/>
  <c r="AC905" i="1"/>
  <c r="AF905" i="1" s="1"/>
  <c r="AC906" i="1"/>
  <c r="AF906" i="1" s="1"/>
  <c r="AC907" i="1"/>
  <c r="AF907" i="1" s="1"/>
  <c r="AC908" i="1"/>
  <c r="AF908" i="1" s="1"/>
  <c r="AC909" i="1"/>
  <c r="AF909" i="1" s="1"/>
  <c r="AC910" i="1"/>
  <c r="AF910" i="1" s="1"/>
  <c r="AC911" i="1"/>
  <c r="AF911" i="1" s="1"/>
  <c r="AC912" i="1"/>
  <c r="AF912" i="1" s="1"/>
  <c r="AC913" i="1"/>
  <c r="AF913" i="1" s="1"/>
  <c r="AC914" i="1"/>
  <c r="AF914" i="1" s="1"/>
  <c r="AC915" i="1"/>
  <c r="AF915" i="1" s="1"/>
  <c r="AC916" i="1"/>
  <c r="AF916" i="1" s="1"/>
  <c r="AC917" i="1"/>
  <c r="AF917" i="1" s="1"/>
  <c r="AC918" i="1"/>
  <c r="AF918" i="1" s="1"/>
  <c r="AC919" i="1"/>
  <c r="AF919" i="1" s="1"/>
  <c r="AC920" i="1"/>
  <c r="AF920" i="1" s="1"/>
  <c r="AC921" i="1"/>
  <c r="AF921" i="1" s="1"/>
  <c r="AC922" i="1"/>
  <c r="AF922" i="1" s="1"/>
  <c r="AC923" i="1"/>
  <c r="AF923" i="1" s="1"/>
  <c r="AC924" i="1"/>
  <c r="AF924" i="1" s="1"/>
  <c r="AC925" i="1"/>
  <c r="AF925" i="1" s="1"/>
  <c r="AC926" i="1"/>
  <c r="AF926" i="1" s="1"/>
  <c r="AC927" i="1"/>
  <c r="AF927" i="1" s="1"/>
  <c r="AC928" i="1"/>
  <c r="AF928" i="1" s="1"/>
  <c r="AC929" i="1"/>
  <c r="AF929" i="1" s="1"/>
  <c r="AC930" i="1"/>
  <c r="AF930" i="1" s="1"/>
  <c r="AC931" i="1"/>
  <c r="AF931" i="1" s="1"/>
  <c r="AC932" i="1"/>
  <c r="AF932" i="1" s="1"/>
  <c r="AF933" i="1"/>
  <c r="AC934" i="1"/>
  <c r="AF934" i="1" s="1"/>
  <c r="AC935" i="1"/>
  <c r="AF935" i="1" s="1"/>
  <c r="AC936" i="1"/>
  <c r="AF936" i="1" s="1"/>
  <c r="AC937" i="1"/>
  <c r="AF937" i="1" s="1"/>
  <c r="AC938" i="1"/>
  <c r="AF938" i="1" s="1"/>
  <c r="AC939" i="1"/>
  <c r="AF939" i="1" s="1"/>
  <c r="AC940" i="1"/>
  <c r="AF940" i="1" s="1"/>
  <c r="AC941" i="1"/>
  <c r="AF941" i="1" s="1"/>
  <c r="AC942" i="1"/>
  <c r="AF942" i="1" s="1"/>
  <c r="AC943" i="1"/>
  <c r="AF943" i="1" s="1"/>
  <c r="AC944" i="1"/>
  <c r="AF944" i="1" s="1"/>
  <c r="AC945" i="1"/>
  <c r="AF945" i="1" s="1"/>
  <c r="AC946" i="1"/>
  <c r="AF946" i="1" s="1"/>
  <c r="AC947" i="1"/>
  <c r="AF947" i="1" s="1"/>
  <c r="AC948" i="1"/>
  <c r="AF948" i="1" s="1"/>
  <c r="AC949" i="1"/>
  <c r="AF949" i="1" s="1"/>
  <c r="AC950" i="1"/>
  <c r="AF950" i="1" s="1"/>
  <c r="AC951" i="1"/>
  <c r="AF951" i="1" s="1"/>
  <c r="AC952" i="1"/>
  <c r="AF952" i="1" s="1"/>
  <c r="AC953" i="1"/>
  <c r="AF953" i="1" s="1"/>
  <c r="AC954" i="1"/>
  <c r="AF954" i="1" s="1"/>
  <c r="AC955" i="1"/>
  <c r="AF955" i="1" s="1"/>
  <c r="AC956" i="1"/>
  <c r="AF956" i="1" s="1"/>
  <c r="AC957" i="1"/>
  <c r="AF957" i="1" s="1"/>
  <c r="AC958" i="1"/>
  <c r="AF958" i="1" s="1"/>
  <c r="AC959" i="1"/>
  <c r="AF959" i="1" s="1"/>
  <c r="AC960" i="1"/>
  <c r="AF960" i="1" s="1"/>
  <c r="AC961" i="1"/>
  <c r="AF961" i="1" s="1"/>
  <c r="AC962" i="1"/>
  <c r="AF962" i="1" s="1"/>
  <c r="AC963" i="1"/>
  <c r="AF963" i="1" s="1"/>
  <c r="AC964" i="1"/>
  <c r="AF964" i="1" s="1"/>
  <c r="AC965" i="1"/>
  <c r="AF965" i="1" s="1"/>
  <c r="AC966" i="1"/>
  <c r="AF966" i="1" s="1"/>
  <c r="AC967" i="1"/>
  <c r="AF967" i="1" s="1"/>
  <c r="AC968" i="1"/>
  <c r="AF968" i="1" s="1"/>
  <c r="AC969" i="1"/>
  <c r="AF969" i="1" s="1"/>
  <c r="AC970" i="1"/>
  <c r="AF970" i="1" s="1"/>
  <c r="AC971" i="1"/>
  <c r="AF971" i="1" s="1"/>
  <c r="AC972" i="1"/>
  <c r="AF972" i="1" s="1"/>
  <c r="AC973" i="1"/>
  <c r="AF973" i="1" s="1"/>
  <c r="AC974" i="1"/>
  <c r="AF974" i="1" s="1"/>
  <c r="AC975" i="1"/>
  <c r="AF975" i="1" s="1"/>
  <c r="AC976" i="1"/>
  <c r="AF976" i="1" s="1"/>
  <c r="AC977" i="1"/>
  <c r="AF977" i="1" s="1"/>
  <c r="AC978" i="1"/>
  <c r="AF978" i="1" s="1"/>
  <c r="AC979" i="1"/>
  <c r="AF979" i="1" s="1"/>
  <c r="AC980" i="1"/>
  <c r="AF980" i="1" s="1"/>
  <c r="AC981" i="1"/>
  <c r="AF981" i="1" s="1"/>
  <c r="AC982" i="1"/>
  <c r="AF982" i="1" s="1"/>
  <c r="AC983" i="1"/>
  <c r="AF983" i="1" s="1"/>
  <c r="AC984" i="1"/>
  <c r="AF984" i="1" s="1"/>
  <c r="AC985" i="1"/>
  <c r="AF985" i="1" s="1"/>
  <c r="AC986" i="1"/>
  <c r="AF986" i="1" s="1"/>
  <c r="AC987" i="1"/>
  <c r="AF987" i="1" s="1"/>
  <c r="AC988" i="1"/>
  <c r="AF988" i="1" s="1"/>
  <c r="AC989" i="1"/>
  <c r="AF989" i="1" s="1"/>
  <c r="AC990" i="1"/>
  <c r="AF990" i="1" s="1"/>
  <c r="AC991" i="1"/>
  <c r="AF991" i="1" s="1"/>
  <c r="AC992" i="1"/>
  <c r="AF992" i="1" s="1"/>
  <c r="AC993" i="1"/>
  <c r="AF993" i="1" s="1"/>
  <c r="AC994" i="1"/>
  <c r="AF994" i="1" s="1"/>
  <c r="AC995" i="1"/>
  <c r="AF995" i="1" s="1"/>
  <c r="AC996" i="1"/>
  <c r="AF996" i="1" s="1"/>
  <c r="AC997" i="1"/>
  <c r="AF997" i="1" s="1"/>
  <c r="AC998" i="1"/>
  <c r="AF998" i="1" s="1"/>
  <c r="AC999" i="1"/>
  <c r="AF999" i="1" s="1"/>
  <c r="AC1000" i="1"/>
  <c r="AF1000" i="1" s="1"/>
  <c r="AC1001" i="1"/>
  <c r="AF1001" i="1" s="1"/>
  <c r="AC1002" i="1"/>
  <c r="AF1002" i="1" s="1"/>
  <c r="AC1003" i="1"/>
  <c r="AF1003" i="1" s="1"/>
  <c r="AC1004" i="1"/>
  <c r="AF1004" i="1" s="1"/>
  <c r="AC1005" i="1"/>
  <c r="AF1005" i="1" s="1"/>
  <c r="AC1006" i="1"/>
  <c r="AF1006" i="1" s="1"/>
  <c r="AC1007" i="1"/>
  <c r="AF1007" i="1" s="1"/>
  <c r="AC1008" i="1"/>
  <c r="AF1008" i="1" s="1"/>
  <c r="AC1009" i="1"/>
  <c r="AF1009" i="1" s="1"/>
  <c r="AC1010" i="1"/>
  <c r="AF1010" i="1" s="1"/>
  <c r="AC1011" i="1"/>
  <c r="AF1011" i="1" s="1"/>
  <c r="AC1012" i="1"/>
  <c r="AF1012" i="1" s="1"/>
  <c r="AC1013" i="1"/>
  <c r="AF1013" i="1" s="1"/>
  <c r="AC1014" i="1"/>
  <c r="AF1014" i="1" s="1"/>
  <c r="AC1015" i="1"/>
  <c r="AF1015" i="1" s="1"/>
  <c r="AC1016" i="1"/>
  <c r="AF1016" i="1" s="1"/>
  <c r="AC1017" i="1"/>
  <c r="AF1017" i="1" s="1"/>
  <c r="AC1018" i="1"/>
  <c r="AF1018" i="1" s="1"/>
  <c r="AC1019" i="1"/>
  <c r="AF1019" i="1" s="1"/>
  <c r="AC1020" i="1"/>
  <c r="AF1020" i="1" s="1"/>
  <c r="AC1021" i="1"/>
  <c r="AF1021" i="1" s="1"/>
  <c r="AC1022" i="1"/>
  <c r="AF1022" i="1" s="1"/>
  <c r="AC1023" i="1"/>
  <c r="AF1023" i="1" s="1"/>
  <c r="AC1024" i="1"/>
  <c r="AF1024" i="1" s="1"/>
  <c r="AC1025" i="1"/>
  <c r="AF1025" i="1" s="1"/>
  <c r="AC1026" i="1"/>
  <c r="AF1026" i="1" s="1"/>
  <c r="AC1027" i="1"/>
  <c r="AF1027" i="1" s="1"/>
  <c r="AC1028" i="1"/>
  <c r="AF1028" i="1" s="1"/>
  <c r="AC1029" i="1"/>
  <c r="AF1029" i="1" s="1"/>
  <c r="AC1030" i="1"/>
  <c r="AF1030" i="1" s="1"/>
  <c r="AC1031" i="1"/>
  <c r="AF1031" i="1" s="1"/>
  <c r="AC1032" i="1"/>
  <c r="AF1032" i="1" s="1"/>
  <c r="AC1033" i="1"/>
  <c r="AF1033" i="1" s="1"/>
  <c r="AC1034" i="1"/>
  <c r="AF1034" i="1" s="1"/>
  <c r="AC1035" i="1"/>
  <c r="AF1035" i="1" s="1"/>
  <c r="AC1036" i="1"/>
  <c r="AF1036" i="1" s="1"/>
  <c r="AC1037" i="1"/>
  <c r="AF1037" i="1" s="1"/>
  <c r="AC1038" i="1"/>
  <c r="AF1038" i="1" s="1"/>
  <c r="AC1039" i="1"/>
  <c r="AF1039" i="1" s="1"/>
  <c r="AC1040" i="1"/>
  <c r="AF1040" i="1" s="1"/>
  <c r="AC1041" i="1"/>
  <c r="AF1041" i="1" s="1"/>
  <c r="AC1042" i="1"/>
  <c r="AF1042" i="1" s="1"/>
  <c r="AC1043" i="1"/>
  <c r="AF1043" i="1" s="1"/>
  <c r="AC1044" i="1"/>
  <c r="AF1044" i="1" s="1"/>
  <c r="AC1045" i="1"/>
  <c r="AF1045" i="1" s="1"/>
  <c r="AC1046" i="1"/>
  <c r="AF1046" i="1" s="1"/>
  <c r="AC1047" i="1"/>
  <c r="AF1047" i="1" s="1"/>
  <c r="AC1048" i="1"/>
  <c r="AF1048" i="1" s="1"/>
  <c r="AC1049" i="1"/>
  <c r="AF1049" i="1" s="1"/>
  <c r="AC1050" i="1"/>
  <c r="AF1050" i="1" s="1"/>
  <c r="AC1051" i="1"/>
  <c r="AF1051" i="1" s="1"/>
  <c r="AC1052" i="1"/>
  <c r="AF1052" i="1" s="1"/>
  <c r="AC1053" i="1"/>
  <c r="AF1053" i="1" s="1"/>
  <c r="AC1054" i="1"/>
  <c r="AF1054" i="1" s="1"/>
  <c r="AC1055" i="1"/>
  <c r="AF1055" i="1" s="1"/>
  <c r="AC1056" i="1"/>
  <c r="AF1056" i="1" s="1"/>
  <c r="AC1057" i="1"/>
  <c r="AF1057" i="1" s="1"/>
  <c r="AC1058" i="1"/>
  <c r="AF1058" i="1" s="1"/>
  <c r="AC1059" i="1"/>
  <c r="AF1059" i="1" s="1"/>
  <c r="AC1060" i="1"/>
  <c r="AF1060" i="1" s="1"/>
  <c r="AC1061" i="1"/>
  <c r="AF1061" i="1" s="1"/>
  <c r="AC1062" i="1"/>
  <c r="AF1062" i="1" s="1"/>
  <c r="AC1063" i="1"/>
  <c r="AF1063" i="1" s="1"/>
  <c r="AC1064" i="1"/>
  <c r="AF1064" i="1" s="1"/>
  <c r="AC1065" i="1"/>
  <c r="AF1065" i="1" s="1"/>
  <c r="AC1066" i="1"/>
  <c r="AF1066" i="1" s="1"/>
  <c r="AC1067" i="1"/>
  <c r="AF1067" i="1" s="1"/>
  <c r="AC1068" i="1"/>
  <c r="AF1068" i="1" s="1"/>
  <c r="AC1069" i="1"/>
  <c r="AF1069" i="1" s="1"/>
  <c r="AC1070" i="1"/>
  <c r="AF1070" i="1" s="1"/>
  <c r="AC1071" i="1"/>
  <c r="AF1071" i="1" s="1"/>
  <c r="AC1072" i="1"/>
  <c r="AF1072" i="1" s="1"/>
  <c r="AC1073" i="1"/>
  <c r="AF1073" i="1" s="1"/>
  <c r="AC1074" i="1"/>
  <c r="AF1074" i="1" s="1"/>
  <c r="AC1075" i="1"/>
  <c r="AF1075" i="1" s="1"/>
  <c r="AC1076" i="1"/>
  <c r="AF1076" i="1" s="1"/>
  <c r="AC1077" i="1"/>
  <c r="AF1077" i="1" s="1"/>
  <c r="AC1078" i="1"/>
  <c r="AF1078" i="1" s="1"/>
  <c r="AC1079" i="1"/>
  <c r="AF1079" i="1" s="1"/>
  <c r="AC1080" i="1"/>
  <c r="AF1080" i="1" s="1"/>
  <c r="AC1081" i="1"/>
  <c r="AF1081" i="1" s="1"/>
  <c r="AC1082" i="1"/>
  <c r="AF1082" i="1" s="1"/>
  <c r="AC1083" i="1"/>
  <c r="AF1083" i="1" s="1"/>
  <c r="AC1084" i="1"/>
  <c r="AF1084" i="1" s="1"/>
  <c r="AC1085" i="1"/>
  <c r="AF1085" i="1" s="1"/>
  <c r="AC1086" i="1"/>
  <c r="AF1086" i="1" s="1"/>
  <c r="AC1087" i="1"/>
  <c r="AF1087" i="1" s="1"/>
  <c r="AC1088" i="1"/>
  <c r="AF1088" i="1" s="1"/>
  <c r="AC1089" i="1"/>
  <c r="AF1089" i="1" s="1"/>
  <c r="AC1090" i="1"/>
  <c r="AF1090" i="1" s="1"/>
  <c r="AC1091" i="1"/>
  <c r="AF1091" i="1" s="1"/>
  <c r="AC1092" i="1"/>
  <c r="AF1092" i="1" s="1"/>
  <c r="AC1093" i="1"/>
  <c r="AF1093" i="1" s="1"/>
  <c r="AC1094" i="1"/>
  <c r="AF1094" i="1" s="1"/>
  <c r="AC1095" i="1"/>
  <c r="AF1095" i="1" s="1"/>
  <c r="AC1096" i="1"/>
  <c r="AF1096" i="1" s="1"/>
  <c r="AC1097" i="1"/>
  <c r="AF1097" i="1" s="1"/>
  <c r="AC1098" i="1"/>
  <c r="AF1098" i="1" s="1"/>
  <c r="AC1099" i="1"/>
  <c r="AF1099" i="1" s="1"/>
  <c r="AC1100" i="1"/>
  <c r="AF1100" i="1" s="1"/>
  <c r="AC1101" i="1"/>
  <c r="AF1101" i="1" s="1"/>
  <c r="AC1102" i="1"/>
  <c r="AF1102" i="1" s="1"/>
  <c r="AC1103" i="1"/>
  <c r="AF1103" i="1" s="1"/>
  <c r="AC1104" i="1"/>
  <c r="AF1104" i="1" s="1"/>
  <c r="AC1105" i="1"/>
  <c r="AF1105" i="1" s="1"/>
  <c r="AC1106" i="1"/>
  <c r="AF1106" i="1" s="1"/>
  <c r="AC1107" i="1"/>
  <c r="AF1107" i="1" s="1"/>
  <c r="AC1108" i="1"/>
  <c r="AF1108" i="1" s="1"/>
  <c r="AC1109" i="1"/>
  <c r="AF1109" i="1" s="1"/>
  <c r="AC1110" i="1"/>
  <c r="AF1110" i="1" s="1"/>
  <c r="AC1111" i="1"/>
  <c r="AF1111" i="1" s="1"/>
  <c r="AC1112" i="1"/>
  <c r="AF1112" i="1" s="1"/>
  <c r="AC1113" i="1"/>
  <c r="AF1113" i="1" s="1"/>
  <c r="AC1114" i="1"/>
  <c r="AF1114" i="1" s="1"/>
  <c r="AC1115" i="1"/>
  <c r="AF1115" i="1" s="1"/>
  <c r="AC1116" i="1"/>
  <c r="AF1116" i="1" s="1"/>
  <c r="AC1117" i="1"/>
  <c r="AF1117" i="1" s="1"/>
  <c r="AC1118" i="1"/>
  <c r="AF1118" i="1" s="1"/>
  <c r="AC1119" i="1"/>
  <c r="AF1119" i="1" s="1"/>
  <c r="AC1120" i="1"/>
  <c r="AF1120" i="1" s="1"/>
  <c r="AC1121" i="1"/>
  <c r="AF1121" i="1" s="1"/>
  <c r="AC1122" i="1"/>
  <c r="AF1122" i="1" s="1"/>
  <c r="AC1123" i="1"/>
  <c r="AF1123" i="1" s="1"/>
  <c r="AC1124" i="1"/>
  <c r="AF1124" i="1" s="1"/>
  <c r="AC1125" i="1"/>
  <c r="AF1125" i="1" s="1"/>
  <c r="AC1126" i="1"/>
  <c r="AF1126" i="1" s="1"/>
  <c r="AC1127" i="1"/>
  <c r="AF1127" i="1" s="1"/>
  <c r="AC1128" i="1"/>
  <c r="AF1128" i="1" s="1"/>
  <c r="AC1129" i="1"/>
  <c r="AF1129" i="1" s="1"/>
  <c r="AC1130" i="1"/>
  <c r="AF1130" i="1" s="1"/>
  <c r="AC1131" i="1"/>
  <c r="AF1131" i="1" s="1"/>
  <c r="AC1132" i="1"/>
  <c r="AF1132" i="1" s="1"/>
  <c r="AC1133" i="1"/>
  <c r="AF1133" i="1" s="1"/>
  <c r="AC1134" i="1"/>
  <c r="AF1134" i="1" s="1"/>
  <c r="AC1135" i="1"/>
  <c r="AF1135" i="1" s="1"/>
  <c r="AC1136" i="1"/>
  <c r="AF1136" i="1" s="1"/>
  <c r="AC1137" i="1"/>
  <c r="AF1137" i="1" s="1"/>
  <c r="AC1138" i="1"/>
  <c r="AF1138" i="1" s="1"/>
  <c r="AC1139" i="1"/>
  <c r="AF1139" i="1" s="1"/>
  <c r="AC1140" i="1"/>
  <c r="AF1140" i="1" s="1"/>
  <c r="AC1141" i="1"/>
  <c r="AF1141" i="1" s="1"/>
  <c r="AC1142" i="1"/>
  <c r="AF1142" i="1" s="1"/>
  <c r="AC1143" i="1"/>
  <c r="AF1143" i="1" s="1"/>
  <c r="AC1144" i="1"/>
  <c r="AF1144" i="1" s="1"/>
  <c r="AC1145" i="1"/>
  <c r="AF1145" i="1" s="1"/>
  <c r="AC1146" i="1"/>
  <c r="AF1146" i="1" s="1"/>
  <c r="AC1147" i="1"/>
  <c r="AF1147" i="1" s="1"/>
  <c r="AC1148" i="1"/>
  <c r="AF1148" i="1" s="1"/>
  <c r="AC1149" i="1"/>
  <c r="AF1149" i="1" s="1"/>
  <c r="AC1150" i="1"/>
  <c r="AF1150" i="1" s="1"/>
  <c r="AC1151" i="1"/>
  <c r="AF1151" i="1" s="1"/>
  <c r="AC1152" i="1"/>
  <c r="AF1152" i="1" s="1"/>
  <c r="AC1153" i="1"/>
  <c r="AF1153" i="1" s="1"/>
  <c r="AC1154" i="1"/>
  <c r="AF1154" i="1" s="1"/>
  <c r="AC1155" i="1"/>
  <c r="AF1155" i="1" s="1"/>
  <c r="AC1156" i="1"/>
  <c r="AF1156" i="1" s="1"/>
  <c r="AC1157" i="1"/>
  <c r="AF1157" i="1" s="1"/>
  <c r="AC1158" i="1"/>
  <c r="AF1158" i="1" s="1"/>
  <c r="AC1159" i="1"/>
  <c r="AF1159" i="1" s="1"/>
  <c r="AC1160" i="1"/>
  <c r="AF1160" i="1" s="1"/>
  <c r="AC1161" i="1"/>
  <c r="AF1161" i="1" s="1"/>
  <c r="AC1162" i="1"/>
  <c r="AF1162" i="1" s="1"/>
  <c r="AC1163" i="1"/>
  <c r="AF1163" i="1" s="1"/>
  <c r="AC1164" i="1"/>
  <c r="AF1164" i="1" s="1"/>
  <c r="AC1165" i="1"/>
  <c r="AF1165" i="1" s="1"/>
  <c r="AC1166" i="1"/>
  <c r="AF1166" i="1" s="1"/>
  <c r="AC1167" i="1"/>
  <c r="AF1167" i="1" s="1"/>
  <c r="AC1168" i="1"/>
  <c r="AF1168" i="1" s="1"/>
  <c r="AC1169" i="1"/>
  <c r="AF1169" i="1" s="1"/>
  <c r="AC1170" i="1"/>
  <c r="AF1170" i="1" s="1"/>
  <c r="AC1171" i="1"/>
  <c r="AF1171" i="1" s="1"/>
  <c r="AC1172" i="1"/>
  <c r="AF1172" i="1" s="1"/>
  <c r="AC1173" i="1"/>
  <c r="AF1173" i="1" s="1"/>
  <c r="AC1174" i="1"/>
  <c r="AF1174" i="1" s="1"/>
  <c r="AC1175" i="1"/>
  <c r="AF1175" i="1" s="1"/>
  <c r="AC1176" i="1"/>
  <c r="AF1176" i="1" s="1"/>
  <c r="AC1177" i="1"/>
  <c r="AF1177" i="1" s="1"/>
  <c r="AC1178" i="1"/>
  <c r="AF1178" i="1" s="1"/>
  <c r="AC1179" i="1"/>
  <c r="AF1179" i="1" s="1"/>
  <c r="AC1180" i="1"/>
  <c r="AF1180" i="1" s="1"/>
  <c r="AC1181" i="1"/>
  <c r="AF1181" i="1" s="1"/>
  <c r="AC1182" i="1"/>
  <c r="AF1182" i="1" s="1"/>
  <c r="AC1183" i="1"/>
  <c r="AF1183" i="1" s="1"/>
  <c r="AC1184" i="1"/>
  <c r="AF1184" i="1" s="1"/>
  <c r="AC1185" i="1"/>
  <c r="AF1185" i="1" s="1"/>
  <c r="AC1186" i="1"/>
  <c r="AF1186" i="1" s="1"/>
  <c r="AC1187" i="1"/>
  <c r="AF1187" i="1" s="1"/>
  <c r="AC1188" i="1"/>
  <c r="AF1188" i="1" s="1"/>
  <c r="AC1189" i="1"/>
  <c r="AF1189" i="1" s="1"/>
  <c r="AC1190" i="1"/>
  <c r="AF1190" i="1" s="1"/>
  <c r="AC1191" i="1"/>
  <c r="AF1191" i="1" s="1"/>
  <c r="AC1192" i="1"/>
  <c r="AF1192" i="1" s="1"/>
  <c r="AC1193" i="1"/>
  <c r="AF1193" i="1" s="1"/>
  <c r="AC1194" i="1"/>
  <c r="AF1194" i="1" s="1"/>
  <c r="AC1195" i="1"/>
  <c r="AF1195" i="1" s="1"/>
  <c r="AC1196" i="1"/>
  <c r="AF1196" i="1" s="1"/>
  <c r="AC1197" i="1"/>
  <c r="AF1197" i="1" s="1"/>
  <c r="AC1198" i="1"/>
  <c r="AF1198" i="1" s="1"/>
  <c r="AC1199" i="1"/>
  <c r="AF1199" i="1" s="1"/>
  <c r="AC1200" i="1"/>
  <c r="AF1200" i="1" s="1"/>
  <c r="AC1201" i="1"/>
  <c r="AF1201" i="1" s="1"/>
  <c r="AC1202" i="1"/>
  <c r="AF1202" i="1" s="1"/>
  <c r="AC1203" i="1"/>
  <c r="AF1203" i="1" s="1"/>
  <c r="AC1204" i="1"/>
  <c r="AF1204" i="1" s="1"/>
  <c r="AC1205" i="1"/>
  <c r="AF1205" i="1" s="1"/>
  <c r="AC1206" i="1"/>
  <c r="AF1206" i="1" s="1"/>
  <c r="AC1207" i="1"/>
  <c r="AF1207" i="1" s="1"/>
  <c r="AC1208" i="1"/>
  <c r="AF1208" i="1" s="1"/>
  <c r="AC1209" i="1"/>
  <c r="AF1209" i="1" s="1"/>
  <c r="AC1210" i="1"/>
  <c r="AF1210" i="1" s="1"/>
  <c r="AC1211" i="1"/>
  <c r="AF1211" i="1" s="1"/>
  <c r="AC1212" i="1"/>
  <c r="AF1212" i="1" s="1"/>
  <c r="AC1213" i="1"/>
  <c r="AF1213" i="1" s="1"/>
  <c r="AC1214" i="1"/>
  <c r="AF1214" i="1" s="1"/>
  <c r="AC1215" i="1"/>
  <c r="AF1215" i="1" s="1"/>
  <c r="AC1216" i="1"/>
  <c r="AF1216" i="1" s="1"/>
  <c r="AC1217" i="1"/>
  <c r="AF1217" i="1" s="1"/>
  <c r="AC1218" i="1"/>
  <c r="AF1218" i="1" s="1"/>
  <c r="AC1219" i="1"/>
  <c r="AF1219" i="1" s="1"/>
  <c r="AC1220" i="1"/>
  <c r="AF1220" i="1" s="1"/>
  <c r="AC1221" i="1"/>
  <c r="AF1221" i="1" s="1"/>
  <c r="AC1222" i="1"/>
  <c r="AF1222" i="1" s="1"/>
  <c r="AC1223" i="1"/>
  <c r="AF1223" i="1" s="1"/>
  <c r="AC1224" i="1"/>
  <c r="AF1224" i="1" s="1"/>
  <c r="AC1225" i="1"/>
  <c r="AF1225" i="1" s="1"/>
  <c r="AC1226" i="1"/>
  <c r="AF1226" i="1" s="1"/>
  <c r="AC1227" i="1"/>
  <c r="AF1227" i="1" s="1"/>
  <c r="AC1228" i="1"/>
  <c r="AF1228" i="1" s="1"/>
  <c r="AC1229" i="1"/>
  <c r="AF1229" i="1" s="1"/>
  <c r="AC1230" i="1"/>
  <c r="AF1230" i="1" s="1"/>
  <c r="AC1231" i="1"/>
  <c r="AF1231" i="1" s="1"/>
  <c r="AC1232" i="1"/>
  <c r="AF1232" i="1" s="1"/>
  <c r="AC1233" i="1"/>
  <c r="AF1233" i="1" s="1"/>
  <c r="AC1234" i="1"/>
  <c r="AF1234" i="1" s="1"/>
  <c r="AC1235" i="1"/>
  <c r="AF1235" i="1" s="1"/>
  <c r="AC1236" i="1"/>
  <c r="AF1236" i="1" s="1"/>
  <c r="AC1237" i="1"/>
  <c r="AF1237" i="1" s="1"/>
  <c r="AC1238" i="1"/>
  <c r="AF1238" i="1" s="1"/>
  <c r="AC1239" i="1"/>
  <c r="AF1239" i="1" s="1"/>
  <c r="AC1240" i="1"/>
  <c r="AF1240" i="1" s="1"/>
  <c r="AC1241" i="1"/>
  <c r="AF1241" i="1" s="1"/>
  <c r="AC1242" i="1"/>
  <c r="AF1242" i="1" s="1"/>
  <c r="AC1243" i="1"/>
  <c r="AF1243" i="1" s="1"/>
  <c r="AC1244" i="1"/>
  <c r="AF1244" i="1" s="1"/>
  <c r="AC1245" i="1"/>
  <c r="AF1245" i="1" s="1"/>
  <c r="AC1246" i="1"/>
  <c r="AF1246" i="1" s="1"/>
  <c r="AC1247" i="1"/>
  <c r="AF1247" i="1" s="1"/>
  <c r="AC1248" i="1"/>
  <c r="AF1248" i="1" s="1"/>
  <c r="AC1249" i="1"/>
  <c r="AF1249" i="1" s="1"/>
  <c r="AC1250" i="1"/>
  <c r="AF1250" i="1" s="1"/>
  <c r="AC1251" i="1"/>
  <c r="AF1251" i="1" s="1"/>
  <c r="AC1252" i="1"/>
  <c r="AF1252" i="1" s="1"/>
  <c r="AC1253" i="1"/>
  <c r="AF1253" i="1" s="1"/>
  <c r="AC1254" i="1"/>
  <c r="AF1254" i="1" s="1"/>
  <c r="AC1255" i="1"/>
  <c r="AF1255" i="1" s="1"/>
  <c r="AC1256" i="1"/>
  <c r="AF1256" i="1" s="1"/>
  <c r="AC1257" i="1"/>
  <c r="AF1257" i="1" s="1"/>
  <c r="AC1258" i="1"/>
  <c r="AF1258" i="1" s="1"/>
  <c r="AC1259" i="1"/>
  <c r="AF1259" i="1" s="1"/>
  <c r="AC1260" i="1"/>
  <c r="AF1260" i="1" s="1"/>
  <c r="AC1261" i="1"/>
  <c r="AF1261" i="1" s="1"/>
  <c r="AC1262" i="1"/>
  <c r="AF1262" i="1" s="1"/>
  <c r="AC1263" i="1"/>
  <c r="AF1263" i="1" s="1"/>
  <c r="AC1264" i="1"/>
  <c r="AF1264" i="1" s="1"/>
  <c r="AC1265" i="1"/>
  <c r="AF1265" i="1" s="1"/>
  <c r="AC1266" i="1"/>
  <c r="AF1266" i="1" s="1"/>
  <c r="AC1267" i="1"/>
  <c r="AF1267" i="1" s="1"/>
  <c r="AC1268" i="1"/>
  <c r="AF1268" i="1" s="1"/>
  <c r="AC1269" i="1"/>
  <c r="AF1269" i="1" s="1"/>
  <c r="AC1270" i="1"/>
  <c r="AF1270" i="1" s="1"/>
  <c r="AC1271" i="1"/>
  <c r="AF1271" i="1" s="1"/>
  <c r="AF2" i="1"/>
  <c r="AL2" i="1" l="1"/>
  <c r="B2" i="1" s="1"/>
  <c r="AL1016" i="1"/>
  <c r="AI356" i="7"/>
  <c r="AI352" i="7"/>
  <c r="AI348" i="7"/>
  <c r="AI571" i="7"/>
  <c r="AI567" i="7"/>
  <c r="AI563" i="7"/>
  <c r="AI559" i="7"/>
  <c r="AI555" i="7"/>
  <c r="AI551" i="7"/>
  <c r="AI547" i="7"/>
  <c r="AI543" i="7"/>
  <c r="AI539" i="7"/>
  <c r="AI535" i="7"/>
  <c r="AI531" i="7"/>
  <c r="AI527" i="7"/>
  <c r="AI523" i="7"/>
  <c r="AI519" i="7"/>
  <c r="AI515" i="7"/>
  <c r="AI511" i="7"/>
  <c r="AI507" i="7"/>
  <c r="AI503" i="7"/>
  <c r="AI499" i="7"/>
  <c r="AI495" i="7"/>
  <c r="AI491" i="7"/>
  <c r="AI487" i="7"/>
  <c r="AI483" i="7"/>
  <c r="AI479" i="7"/>
  <c r="AI475" i="7"/>
  <c r="AI471" i="7"/>
  <c r="AI467" i="7"/>
  <c r="AI463" i="7"/>
  <c r="AI459" i="7"/>
  <c r="AI455" i="7"/>
  <c r="AI451" i="7"/>
  <c r="AI447" i="7"/>
  <c r="AI443" i="7"/>
  <c r="AI439" i="7"/>
  <c r="AI435" i="7"/>
  <c r="AI431" i="7"/>
  <c r="AI427" i="7"/>
  <c r="AI423" i="7"/>
  <c r="AI419" i="7"/>
  <c r="AI415" i="7"/>
  <c r="AI411" i="7"/>
  <c r="AI407" i="7"/>
  <c r="AI403" i="7"/>
  <c r="AI399" i="7"/>
  <c r="AI396" i="7"/>
  <c r="AI392" i="7"/>
  <c r="AI388" i="7"/>
  <c r="AI384" i="7"/>
  <c r="AI380" i="7"/>
  <c r="AI376" i="7"/>
  <c r="AI372" i="7"/>
  <c r="AI368" i="7"/>
  <c r="AI364" i="7"/>
  <c r="AI360" i="7"/>
  <c r="AI344" i="7"/>
  <c r="AI340" i="7"/>
  <c r="AI336" i="7"/>
  <c r="AI332" i="7"/>
  <c r="AI328" i="7"/>
  <c r="AI324" i="7"/>
  <c r="AI320" i="7"/>
  <c r="AI316" i="7"/>
  <c r="AI312" i="7"/>
  <c r="AI308" i="7"/>
  <c r="AI304" i="7"/>
  <c r="AI300" i="7"/>
  <c r="AI296" i="7"/>
  <c r="AI292" i="7"/>
  <c r="AI288" i="7"/>
  <c r="AI284" i="7"/>
  <c r="AI280" i="7"/>
  <c r="AI276" i="7"/>
  <c r="AI272" i="7"/>
  <c r="AI268" i="7"/>
  <c r="AI264" i="7"/>
  <c r="AI260" i="7"/>
  <c r="AI256" i="7"/>
  <c r="AI252" i="7"/>
  <c r="AI248" i="7"/>
  <c r="AI244" i="7"/>
  <c r="AI240" i="7"/>
  <c r="AI236" i="7"/>
  <c r="AI232" i="7"/>
  <c r="AI228" i="7"/>
  <c r="AI224" i="7"/>
  <c r="AI220" i="7"/>
  <c r="AI216" i="7"/>
  <c r="AI212" i="7"/>
  <c r="AI209" i="7"/>
  <c r="AI205" i="7"/>
  <c r="AI201" i="7"/>
  <c r="AI197" i="7"/>
  <c r="AI193" i="7"/>
  <c r="AI189" i="7"/>
  <c r="AI185" i="7"/>
  <c r="AI181" i="7"/>
  <c r="AI177" i="7"/>
  <c r="AI173" i="7"/>
  <c r="AI169" i="7"/>
  <c r="AI165" i="7"/>
  <c r="AI161" i="7"/>
  <c r="AI157" i="7"/>
  <c r="AI153" i="7"/>
  <c r="AI149" i="7"/>
  <c r="AI145" i="7"/>
  <c r="AI141" i="7"/>
  <c r="AI137" i="7"/>
  <c r="AI133" i="7"/>
  <c r="AI125" i="7"/>
  <c r="AI121" i="7"/>
  <c r="AI117" i="7"/>
  <c r="AI113" i="7"/>
  <c r="AI109" i="7"/>
  <c r="AI105" i="7"/>
  <c r="AI101" i="7"/>
  <c r="AI97" i="7"/>
  <c r="AI93" i="7"/>
  <c r="AI89" i="7"/>
  <c r="AI85" i="7"/>
  <c r="AI81" i="7"/>
  <c r="AI77" i="7"/>
  <c r="AI73" i="7"/>
  <c r="AI69" i="7"/>
  <c r="AI65" i="7"/>
  <c r="AI61" i="7"/>
  <c r="AI57" i="7"/>
  <c r="AI53" i="7"/>
  <c r="AI49" i="7"/>
  <c r="AI45" i="7"/>
  <c r="AI41" i="7"/>
  <c r="AI37" i="7"/>
  <c r="AI33" i="7"/>
  <c r="AI29" i="7"/>
  <c r="AI25" i="7"/>
  <c r="AI21" i="7"/>
  <c r="AI17" i="7"/>
  <c r="AI13" i="7"/>
  <c r="AI9" i="7"/>
  <c r="AI5" i="7"/>
  <c r="AI2" i="7"/>
  <c r="B2" i="7" s="1"/>
  <c r="AI572" i="7"/>
  <c r="AI568" i="7"/>
  <c r="AI564" i="7"/>
  <c r="AI560" i="7"/>
  <c r="AI556" i="7"/>
  <c r="AI552" i="7"/>
  <c r="AI548" i="7"/>
  <c r="AI544" i="7"/>
  <c r="AI540" i="7"/>
  <c r="AI536" i="7"/>
  <c r="AI532" i="7"/>
  <c r="AI528" i="7"/>
  <c r="AI524" i="7"/>
  <c r="AI520" i="7"/>
  <c r="AI516" i="7"/>
  <c r="AI512" i="7"/>
  <c r="AI508" i="7"/>
  <c r="AI504" i="7"/>
  <c r="AI500" i="7"/>
  <c r="AI496" i="7"/>
  <c r="AI492" i="7"/>
  <c r="AI488" i="7"/>
  <c r="AI484" i="7"/>
  <c r="AI480" i="7"/>
  <c r="AI476" i="7"/>
  <c r="AI472" i="7"/>
  <c r="AI468" i="7"/>
  <c r="AI464" i="7"/>
  <c r="AI460" i="7"/>
  <c r="AI456" i="7"/>
  <c r="AI452" i="7"/>
  <c r="AI448" i="7"/>
  <c r="AI444" i="7"/>
  <c r="AI440" i="7"/>
  <c r="AI436" i="7"/>
  <c r="AI432" i="7"/>
  <c r="AI428" i="7"/>
  <c r="AI424" i="7"/>
  <c r="AI420" i="7"/>
  <c r="AI416" i="7"/>
  <c r="AI412" i="7"/>
  <c r="AI408" i="7"/>
  <c r="AI404" i="7"/>
  <c r="AI400" i="7"/>
  <c r="AI393" i="7"/>
  <c r="AI389" i="7"/>
  <c r="AI385" i="7"/>
  <c r="AI381" i="7"/>
  <c r="AI377" i="7"/>
  <c r="AI373" i="7"/>
  <c r="AI369" i="7"/>
  <c r="AI365" i="7"/>
  <c r="AI361" i="7"/>
  <c r="AI357" i="7"/>
  <c r="AI353" i="7"/>
  <c r="AI349" i="7"/>
  <c r="AI345" i="7"/>
  <c r="AI341" i="7"/>
  <c r="AI337" i="7"/>
  <c r="AI333" i="7"/>
  <c r="AI329" i="7"/>
  <c r="AI325" i="7"/>
  <c r="AI321" i="7"/>
  <c r="AI317" i="7"/>
  <c r="AI313" i="7"/>
  <c r="AI309" i="7"/>
  <c r="AI305" i="7"/>
  <c r="AI301" i="7"/>
  <c r="AI297" i="7"/>
  <c r="AI293" i="7"/>
  <c r="AI289" i="7"/>
  <c r="AI285" i="7"/>
  <c r="AI281" i="7"/>
  <c r="AI277" i="7"/>
  <c r="AI273" i="7"/>
  <c r="AI269" i="7"/>
  <c r="AI265" i="7"/>
  <c r="AI261" i="7"/>
  <c r="AI257" i="7"/>
  <c r="AI253" i="7"/>
  <c r="AI249" i="7"/>
  <c r="AI245" i="7"/>
  <c r="AI241" i="7"/>
  <c r="AI237" i="7"/>
  <c r="AI233" i="7"/>
  <c r="AI229" i="7"/>
  <c r="AI225" i="7"/>
  <c r="AI221" i="7"/>
  <c r="AI217" i="7"/>
  <c r="AI213" i="7"/>
  <c r="AI210" i="7"/>
  <c r="AI206" i="7"/>
  <c r="AI202" i="7"/>
  <c r="AI198" i="7"/>
  <c r="AI194" i="7"/>
  <c r="AI190" i="7"/>
  <c r="AI186" i="7"/>
  <c r="AI182" i="7"/>
  <c r="AI178" i="7"/>
  <c r="AI174" i="7"/>
  <c r="AI170" i="7"/>
  <c r="AI166" i="7"/>
  <c r="AI162" i="7"/>
  <c r="AI158" i="7"/>
  <c r="AI154" i="7"/>
  <c r="AI150" i="7"/>
  <c r="AI146" i="7"/>
  <c r="AI142" i="7"/>
  <c r="AI138" i="7"/>
  <c r="AI134" i="7"/>
  <c r="AI130" i="7"/>
  <c r="AI126" i="7"/>
  <c r="AI122" i="7"/>
  <c r="AI118" i="7"/>
  <c r="AI114" i="7"/>
  <c r="AI110" i="7"/>
  <c r="AI106" i="7"/>
  <c r="AI102" i="7"/>
  <c r="AI98" i="7"/>
  <c r="AI94" i="7"/>
  <c r="AI90" i="7"/>
  <c r="AI86" i="7"/>
  <c r="AI82" i="7"/>
  <c r="AI78" i="7"/>
  <c r="AI74" i="7"/>
  <c r="AI70" i="7"/>
  <c r="AI66" i="7"/>
  <c r="AI62" i="7"/>
  <c r="AI58" i="7"/>
  <c r="AI54" i="7"/>
  <c r="AI50" i="7"/>
  <c r="AI46" i="7"/>
  <c r="AI42" i="7"/>
  <c r="AI38" i="7"/>
  <c r="AI34" i="7"/>
  <c r="AI30" i="7"/>
  <c r="AI26" i="7"/>
  <c r="AI22" i="7"/>
  <c r="AI18" i="7"/>
  <c r="AI14" i="7"/>
  <c r="AI10" i="7"/>
  <c r="AI6" i="7"/>
  <c r="AI129" i="7"/>
  <c r="AI570" i="7"/>
  <c r="AI566" i="7"/>
  <c r="AI562" i="7"/>
  <c r="AI558" i="7"/>
  <c r="AI554" i="7"/>
  <c r="AI550" i="7"/>
  <c r="AI546" i="7"/>
  <c r="AI542" i="7"/>
  <c r="AI538" i="7"/>
  <c r="AI534" i="7"/>
  <c r="AI530" i="7"/>
  <c r="AI526" i="7"/>
  <c r="AI522" i="7"/>
  <c r="AI518" i="7"/>
  <c r="AI514" i="7"/>
  <c r="AI510" i="7"/>
  <c r="AI506" i="7"/>
  <c r="AI502" i="7"/>
  <c r="AI498" i="7"/>
  <c r="AI494" i="7"/>
  <c r="AI490" i="7"/>
  <c r="AI486" i="7"/>
  <c r="AI482" i="7"/>
  <c r="AI478" i="7"/>
  <c r="AI474" i="7"/>
  <c r="AI470" i="7"/>
  <c r="AI466" i="7"/>
  <c r="AI462" i="7"/>
  <c r="AI458" i="7"/>
  <c r="AI454" i="7"/>
  <c r="AI450" i="7"/>
  <c r="AI446" i="7"/>
  <c r="AI442" i="7"/>
  <c r="AI438" i="7"/>
  <c r="AI434" i="7"/>
  <c r="AI430" i="7"/>
  <c r="AI426" i="7"/>
  <c r="AI422" i="7"/>
  <c r="AI418" i="7"/>
  <c r="AI414" i="7"/>
  <c r="AI410" i="7"/>
  <c r="AI406" i="7"/>
  <c r="AI402" i="7"/>
  <c r="AI398" i="7"/>
  <c r="AI395" i="7"/>
  <c r="AI391" i="7"/>
  <c r="AI387" i="7"/>
  <c r="AI383" i="7"/>
  <c r="AI379" i="7"/>
  <c r="AI375" i="7"/>
  <c r="AI371" i="7"/>
  <c r="AI367" i="7"/>
  <c r="AI363" i="7"/>
  <c r="AI359" i="7"/>
  <c r="AI355" i="7"/>
  <c r="AI351" i="7"/>
  <c r="AI347" i="7"/>
  <c r="AI343" i="7"/>
  <c r="AI573" i="7"/>
  <c r="AI569" i="7"/>
  <c r="AI565" i="7"/>
  <c r="AI561" i="7"/>
  <c r="AI557" i="7"/>
  <c r="AI553" i="7"/>
  <c r="AI549" i="7"/>
  <c r="AI545" i="7"/>
  <c r="AI541" i="7"/>
  <c r="AI537" i="7"/>
  <c r="AI533" i="7"/>
  <c r="AI529" i="7"/>
  <c r="AI525" i="7"/>
  <c r="AI521" i="7"/>
  <c r="AI517" i="7"/>
  <c r="AI513" i="7"/>
  <c r="AI509" i="7"/>
  <c r="AI505" i="7"/>
  <c r="AI501" i="7"/>
  <c r="AI497" i="7"/>
  <c r="AI493" i="7"/>
  <c r="AI489" i="7"/>
  <c r="AI485" i="7"/>
  <c r="AI481" i="7"/>
  <c r="AI477" i="7"/>
  <c r="AI473" i="7"/>
  <c r="AI469" i="7"/>
  <c r="AI465" i="7"/>
  <c r="AI461" i="7"/>
  <c r="AI457" i="7"/>
  <c r="AI453" i="7"/>
  <c r="AI449" i="7"/>
  <c r="AI445" i="7"/>
  <c r="AI441" i="7"/>
  <c r="AI437" i="7"/>
  <c r="AI433" i="7"/>
  <c r="AI429" i="7"/>
  <c r="AI425" i="7"/>
  <c r="AI421" i="7"/>
  <c r="AI417" i="7"/>
  <c r="AI413" i="7"/>
  <c r="AI409" i="7"/>
  <c r="AI405" i="7"/>
  <c r="AI401" i="7"/>
  <c r="AI397" i="7"/>
  <c r="AI394" i="7"/>
  <c r="AI390" i="7"/>
  <c r="AI386" i="7"/>
  <c r="AI382" i="7"/>
  <c r="AI378" i="7"/>
  <c r="AI374" i="7"/>
  <c r="AI370" i="7"/>
  <c r="AI366" i="7"/>
  <c r="AI362" i="7"/>
  <c r="AI358" i="7"/>
  <c r="AI354" i="7"/>
  <c r="AI350" i="7"/>
  <c r="AI346" i="7"/>
  <c r="AI342" i="7"/>
  <c r="AI339" i="7"/>
  <c r="AI335" i="7"/>
  <c r="AI331" i="7"/>
  <c r="AI327" i="7"/>
  <c r="AI323" i="7"/>
  <c r="AI319" i="7"/>
  <c r="AI315" i="7"/>
  <c r="AI311" i="7"/>
  <c r="AI307" i="7"/>
  <c r="AI303" i="7"/>
  <c r="AI299" i="7"/>
  <c r="AI295" i="7"/>
  <c r="AI291" i="7"/>
  <c r="AI287" i="7"/>
  <c r="AI283" i="7"/>
  <c r="AI279" i="7"/>
  <c r="AI275" i="7"/>
  <c r="AI271" i="7"/>
  <c r="AI267" i="7"/>
  <c r="AI263" i="7"/>
  <c r="AI259" i="7"/>
  <c r="AI255" i="7"/>
  <c r="AI251" i="7"/>
  <c r="AI247" i="7"/>
  <c r="AI243" i="7"/>
  <c r="AI239" i="7"/>
  <c r="AI235" i="7"/>
  <c r="AI231" i="7"/>
  <c r="AI227" i="7"/>
  <c r="AI223" i="7"/>
  <c r="AI219" i="7"/>
  <c r="AI215" i="7"/>
  <c r="AI208" i="7"/>
  <c r="AI204" i="7"/>
  <c r="AI200" i="7"/>
  <c r="AI196" i="7"/>
  <c r="AI192" i="7"/>
  <c r="AI188" i="7"/>
  <c r="AI184" i="7"/>
  <c r="AI180" i="7"/>
  <c r="AI176" i="7"/>
  <c r="AI172" i="7"/>
  <c r="AI168" i="7"/>
  <c r="AI164" i="7"/>
  <c r="AI160" i="7"/>
  <c r="AI156" i="7"/>
  <c r="AI152" i="7"/>
  <c r="AI148" i="7"/>
  <c r="AI144" i="7"/>
  <c r="AI140" i="7"/>
  <c r="AI136" i="7"/>
  <c r="AI132" i="7"/>
  <c r="AI128" i="7"/>
  <c r="AI124" i="7"/>
  <c r="AI120" i="7"/>
  <c r="AI116" i="7"/>
  <c r="AI112" i="7"/>
  <c r="AI108" i="7"/>
  <c r="AI104" i="7"/>
  <c r="AI100" i="7"/>
  <c r="AI96" i="7"/>
  <c r="AI92" i="7"/>
  <c r="AI88" i="7"/>
  <c r="AI84" i="7"/>
  <c r="AI80" i="7"/>
  <c r="AI76" i="7"/>
  <c r="AI72" i="7"/>
  <c r="AI68" i="7"/>
  <c r="AI64" i="7"/>
  <c r="AI60" i="7"/>
  <c r="AI56" i="7"/>
  <c r="AI52" i="7"/>
  <c r="AI48" i="7"/>
  <c r="AI44" i="7"/>
  <c r="AI40" i="7"/>
  <c r="AI36" i="7"/>
  <c r="AI32" i="7"/>
  <c r="AI28" i="7"/>
  <c r="AI24" i="7"/>
  <c r="AI20" i="7"/>
  <c r="AI16" i="7"/>
  <c r="AI12" i="7"/>
  <c r="AI8" i="7"/>
  <c r="AI4" i="7"/>
  <c r="AI338" i="7"/>
  <c r="AI334" i="7"/>
  <c r="AI330" i="7"/>
  <c r="AI326" i="7"/>
  <c r="AI322" i="7"/>
  <c r="AI318" i="7"/>
  <c r="AI314" i="7"/>
  <c r="AI310" i="7"/>
  <c r="AI306" i="7"/>
  <c r="AI302" i="7"/>
  <c r="AI298" i="7"/>
  <c r="AI294" i="7"/>
  <c r="AI290" i="7"/>
  <c r="AI286" i="7"/>
  <c r="AI282" i="7"/>
  <c r="AI278" i="7"/>
  <c r="AI274" i="7"/>
  <c r="AI270" i="7"/>
  <c r="AI266" i="7"/>
  <c r="AI262" i="7"/>
  <c r="AI258" i="7"/>
  <c r="AI254" i="7"/>
  <c r="AI250" i="7"/>
  <c r="AI246" i="7"/>
  <c r="AI242" i="7"/>
  <c r="AI238" i="7"/>
  <c r="AI234" i="7"/>
  <c r="AI230" i="7"/>
  <c r="AI226" i="7"/>
  <c r="AI222" i="7"/>
  <c r="AI218" i="7"/>
  <c r="AI214" i="7"/>
  <c r="AI211" i="7"/>
  <c r="AI207" i="7"/>
  <c r="AI203" i="7"/>
  <c r="AI199" i="7"/>
  <c r="AI195" i="7"/>
  <c r="AI191" i="7"/>
  <c r="AI187" i="7"/>
  <c r="AI183" i="7"/>
  <c r="AI179" i="7"/>
  <c r="AI175" i="7"/>
  <c r="AI171" i="7"/>
  <c r="AI167" i="7"/>
  <c r="AI163" i="7"/>
  <c r="AI159" i="7"/>
  <c r="AI155" i="7"/>
  <c r="AI151" i="7"/>
  <c r="AI147" i="7"/>
  <c r="AI143" i="7"/>
  <c r="AI139" i="7"/>
  <c r="AI135" i="7"/>
  <c r="AI131" i="7"/>
  <c r="AI127" i="7"/>
  <c r="AI123" i="7"/>
  <c r="AI119" i="7"/>
  <c r="AI115" i="7"/>
  <c r="AI111" i="7"/>
  <c r="AI107" i="7"/>
  <c r="AI103" i="7"/>
  <c r="AI99" i="7"/>
  <c r="AI95" i="7"/>
  <c r="AI91" i="7"/>
  <c r="AI87" i="7"/>
  <c r="AI83" i="7"/>
  <c r="AI79" i="7"/>
  <c r="AI75" i="7"/>
  <c r="AI71" i="7"/>
  <c r="AI67" i="7"/>
  <c r="AI63" i="7"/>
  <c r="AI59" i="7"/>
  <c r="AI55" i="7"/>
  <c r="AI51" i="7"/>
  <c r="AI47" i="7"/>
  <c r="AI43" i="7"/>
  <c r="AI39" i="7"/>
  <c r="AI35" i="7"/>
  <c r="AI31" i="7"/>
  <c r="AI27" i="7"/>
  <c r="AI23" i="7"/>
  <c r="AI19" i="7"/>
  <c r="AI15" i="7"/>
  <c r="AI11" i="7"/>
  <c r="AI7" i="7"/>
  <c r="AI3" i="7"/>
  <c r="AL1268" i="1"/>
  <c r="AL1264" i="1"/>
  <c r="AL1260" i="1"/>
  <c r="AL1256" i="1"/>
  <c r="AL1252" i="1"/>
  <c r="AL1248" i="1"/>
  <c r="AL1244" i="1"/>
  <c r="AL1240" i="1"/>
  <c r="AL1236" i="1"/>
  <c r="AL1232" i="1"/>
  <c r="AL1228" i="1"/>
  <c r="AL1224" i="1"/>
  <c r="AL1220" i="1"/>
  <c r="AL1216" i="1"/>
  <c r="AL1212" i="1"/>
  <c r="AL1208" i="1"/>
  <c r="AL1204" i="1"/>
  <c r="AL1200" i="1"/>
  <c r="AL1196" i="1"/>
  <c r="AL1192" i="1"/>
  <c r="AL1188" i="1"/>
  <c r="AL1184" i="1"/>
  <c r="AL1180" i="1"/>
  <c r="AL1176" i="1"/>
  <c r="AL1172" i="1"/>
  <c r="AL1168" i="1"/>
  <c r="AL1164" i="1"/>
  <c r="AL1161" i="1"/>
  <c r="AL1157" i="1"/>
  <c r="AL1153" i="1"/>
  <c r="AL1149" i="1"/>
  <c r="AL1145" i="1"/>
  <c r="AL1141" i="1"/>
  <c r="AL1137" i="1"/>
  <c r="AL1133" i="1"/>
  <c r="AL1129" i="1"/>
  <c r="AL1125" i="1"/>
  <c r="AL1121" i="1"/>
  <c r="AL1117" i="1"/>
  <c r="AL1113" i="1"/>
  <c r="AL1109" i="1"/>
  <c r="AL1105" i="1"/>
  <c r="AL1101" i="1"/>
  <c r="AL1097" i="1"/>
  <c r="AL1093" i="1"/>
  <c r="AL1089" i="1"/>
  <c r="AL1085" i="1"/>
  <c r="AL1081" i="1"/>
  <c r="AL1077" i="1"/>
  <c r="AL1073" i="1"/>
  <c r="AL1069" i="1"/>
  <c r="AL1067" i="1"/>
  <c r="AL1063" i="1"/>
  <c r="AL1059" i="1"/>
  <c r="AL1055" i="1"/>
  <c r="AL1051" i="1"/>
  <c r="AL1047" i="1"/>
  <c r="AL1043" i="1"/>
  <c r="AL1039" i="1"/>
  <c r="AL1035" i="1"/>
  <c r="AL1031" i="1"/>
  <c r="AL1027" i="1"/>
  <c r="AL1023" i="1"/>
  <c r="AL1019" i="1"/>
  <c r="AL1015" i="1"/>
  <c r="AL1011" i="1"/>
  <c r="AL1007" i="1"/>
  <c r="AL1003" i="1"/>
  <c r="AL999" i="1"/>
  <c r="AL995" i="1"/>
  <c r="AL991" i="1"/>
  <c r="AL987" i="1"/>
  <c r="AL983" i="1"/>
  <c r="AL979" i="1"/>
  <c r="AL975" i="1"/>
  <c r="AL971" i="1"/>
  <c r="AL967" i="1"/>
  <c r="AL960" i="1"/>
  <c r="AL956" i="1"/>
  <c r="AL952" i="1"/>
  <c r="AL948" i="1"/>
  <c r="AL944" i="1"/>
  <c r="AL937" i="1"/>
  <c r="AL933" i="1"/>
  <c r="AL929" i="1"/>
  <c r="AL925" i="1"/>
  <c r="AL921" i="1"/>
  <c r="AL917" i="1"/>
  <c r="AL913" i="1"/>
  <c r="AL909" i="1"/>
  <c r="AL905" i="1"/>
  <c r="AL901" i="1"/>
  <c r="AL897" i="1"/>
  <c r="AL893" i="1"/>
  <c r="AL889" i="1"/>
  <c r="AL885" i="1"/>
  <c r="AL881" i="1"/>
  <c r="AL877" i="1"/>
  <c r="AL873" i="1"/>
  <c r="AL869" i="1"/>
  <c r="AL865" i="1"/>
  <c r="AL861" i="1"/>
  <c r="AL857" i="1"/>
  <c r="AL853" i="1"/>
  <c r="AL846" i="1"/>
  <c r="AL842" i="1"/>
  <c r="AL838" i="1"/>
  <c r="AL834" i="1"/>
  <c r="AL830" i="1"/>
  <c r="AL826" i="1"/>
  <c r="AL822" i="1"/>
  <c r="AL818" i="1"/>
  <c r="AL814" i="1"/>
  <c r="AL810" i="1"/>
  <c r="AL806" i="1"/>
  <c r="AL802" i="1"/>
  <c r="AL798" i="1"/>
  <c r="AL794" i="1"/>
  <c r="AL790" i="1"/>
  <c r="AL786" i="1"/>
  <c r="AL782" i="1"/>
  <c r="AL778" i="1"/>
  <c r="AL774" i="1"/>
  <c r="AL770" i="1"/>
  <c r="AL766" i="1"/>
  <c r="AL762" i="1"/>
  <c r="AL758" i="1"/>
  <c r="AL754" i="1"/>
  <c r="AL750" i="1"/>
  <c r="AL746" i="1"/>
  <c r="AL742" i="1"/>
  <c r="AL738" i="1"/>
  <c r="AL734" i="1"/>
  <c r="AL730" i="1"/>
  <c r="AL726" i="1"/>
  <c r="AL722" i="1"/>
  <c r="AL718" i="1"/>
  <c r="AL714" i="1"/>
  <c r="AL710" i="1"/>
  <c r="AL706" i="1"/>
  <c r="AL702" i="1"/>
  <c r="AL698" i="1"/>
  <c r="AL694" i="1"/>
  <c r="AL690" i="1"/>
  <c r="AL686" i="1"/>
  <c r="AL682" i="1"/>
  <c r="AL678" i="1"/>
  <c r="AL674" i="1"/>
  <c r="AL670" i="1"/>
  <c r="AL666" i="1"/>
  <c r="AL662" i="1"/>
  <c r="AL658" i="1"/>
  <c r="AL654" i="1"/>
  <c r="AL650" i="1"/>
  <c r="AL646" i="1"/>
  <c r="AL642" i="1"/>
  <c r="AL638" i="1"/>
  <c r="AL634" i="1"/>
  <c r="AL630" i="1"/>
  <c r="AL626" i="1"/>
  <c r="AL622" i="1"/>
  <c r="AL618" i="1"/>
  <c r="AL614" i="1"/>
  <c r="AL610" i="1"/>
  <c r="AL606" i="1"/>
  <c r="AL602" i="1"/>
  <c r="AL598" i="1"/>
  <c r="AL594" i="1"/>
  <c r="AL591" i="1"/>
  <c r="AL587" i="1"/>
  <c r="AL584" i="1"/>
  <c r="AL580" i="1"/>
  <c r="AL576" i="1"/>
  <c r="AL572" i="1"/>
  <c r="AL568" i="1"/>
  <c r="AL564" i="1"/>
  <c r="AL560" i="1"/>
  <c r="AL557" i="1"/>
  <c r="AL553" i="1"/>
  <c r="AL549" i="1"/>
  <c r="AL545" i="1"/>
  <c r="AL541" i="1"/>
  <c r="AL537" i="1"/>
  <c r="AL533" i="1"/>
  <c r="AL529" i="1"/>
  <c r="AL525" i="1"/>
  <c r="AL521" i="1"/>
  <c r="AL514" i="1"/>
  <c r="AL510" i="1"/>
  <c r="AL506" i="1"/>
  <c r="AL502" i="1"/>
  <c r="AL498" i="1"/>
  <c r="AL491" i="1"/>
  <c r="AL487" i="1"/>
  <c r="AL483" i="1"/>
  <c r="AL479" i="1"/>
  <c r="AL475" i="1"/>
  <c r="AL471" i="1"/>
  <c r="AL467" i="1"/>
  <c r="AL463" i="1"/>
  <c r="AL459" i="1"/>
  <c r="AL455" i="1"/>
  <c r="AL451" i="1"/>
  <c r="AL447" i="1"/>
  <c r="AL443" i="1"/>
  <c r="AL439" i="1"/>
  <c r="AL435" i="1"/>
  <c r="AL431" i="1"/>
  <c r="AL427" i="1"/>
  <c r="AL423" i="1"/>
  <c r="AL419" i="1"/>
  <c r="AL415" i="1"/>
  <c r="AL411" i="1"/>
  <c r="AL407" i="1"/>
  <c r="AL403" i="1"/>
  <c r="AL396" i="1"/>
  <c r="AL392" i="1"/>
  <c r="AL388" i="1"/>
  <c r="AL384" i="1"/>
  <c r="AL380" i="1"/>
  <c r="AL376" i="1"/>
  <c r="AL372" i="1"/>
  <c r="AL368" i="1"/>
  <c r="AL364" i="1"/>
  <c r="AL360" i="1"/>
  <c r="AL356" i="1"/>
  <c r="AL352" i="1"/>
  <c r="AL348" i="1"/>
  <c r="AL344" i="1"/>
  <c r="AL340" i="1"/>
  <c r="AL336" i="1"/>
  <c r="AL332" i="1"/>
  <c r="AL328" i="1"/>
  <c r="AL324" i="1"/>
  <c r="AL320" i="1"/>
  <c r="AL316" i="1"/>
  <c r="AL312" i="1"/>
  <c r="AL308" i="1"/>
  <c r="AL304" i="1"/>
  <c r="AL300" i="1"/>
  <c r="AL296" i="1"/>
  <c r="AL292" i="1"/>
  <c r="AL288" i="1"/>
  <c r="AL284" i="1"/>
  <c r="AL280" i="1"/>
  <c r="AL276" i="1"/>
  <c r="AL272" i="1"/>
  <c r="AL268" i="1"/>
  <c r="AL264" i="1"/>
  <c r="AL260" i="1"/>
  <c r="AL256" i="1"/>
  <c r="AL252" i="1"/>
  <c r="AL248" i="1"/>
  <c r="AL244" i="1"/>
  <c r="AL240" i="1"/>
  <c r="AL236" i="1"/>
  <c r="AL232" i="1"/>
  <c r="AL228" i="1"/>
  <c r="AL224" i="1"/>
  <c r="AL220" i="1"/>
  <c r="AL216" i="1"/>
  <c r="AL212" i="1"/>
  <c r="AL208" i="1"/>
  <c r="AL204" i="1"/>
  <c r="AL200" i="1"/>
  <c r="AL196" i="1"/>
  <c r="AL192" i="1"/>
  <c r="AL188" i="1"/>
  <c r="AL184" i="1"/>
  <c r="AL183" i="1"/>
  <c r="AL179" i="1"/>
  <c r="AL175" i="1"/>
  <c r="AL171" i="1"/>
  <c r="AL167" i="1"/>
  <c r="AL163" i="1"/>
  <c r="AL159" i="1"/>
  <c r="AL155" i="1"/>
  <c r="AL151" i="1"/>
  <c r="AL147" i="1"/>
  <c r="AL143" i="1"/>
  <c r="AL138" i="1"/>
  <c r="AL134" i="1"/>
  <c r="AL130" i="1"/>
  <c r="AL126" i="1"/>
  <c r="AL122" i="1"/>
  <c r="AL118" i="1"/>
  <c r="AL114" i="1"/>
  <c r="AL110" i="1"/>
  <c r="AL106" i="1"/>
  <c r="AL102" i="1"/>
  <c r="AL98" i="1"/>
  <c r="AL94" i="1"/>
  <c r="AL90" i="1"/>
  <c r="AL86" i="1"/>
  <c r="AL82" i="1"/>
  <c r="AL78" i="1"/>
  <c r="AL74" i="1"/>
  <c r="AL70" i="1"/>
  <c r="AL66" i="1"/>
  <c r="AL62" i="1"/>
  <c r="AL58" i="1"/>
  <c r="AL54" i="1"/>
  <c r="AL50" i="1"/>
  <c r="AL46" i="1"/>
  <c r="AL42" i="1"/>
  <c r="AL38" i="1"/>
  <c r="AL34" i="1"/>
  <c r="AL30" i="1"/>
  <c r="AL26" i="1"/>
  <c r="AL22" i="1"/>
  <c r="AL18" i="1"/>
  <c r="AL14" i="1"/>
  <c r="AL10" i="1"/>
  <c r="AL6" i="1"/>
  <c r="AL1269" i="1"/>
  <c r="AL1265" i="1"/>
  <c r="AL1261" i="1"/>
  <c r="AL1257" i="1"/>
  <c r="AL1253" i="1"/>
  <c r="AL1249" i="1"/>
  <c r="AL1245" i="1"/>
  <c r="AL1241" i="1"/>
  <c r="AL1237" i="1"/>
  <c r="AL1233" i="1"/>
  <c r="AL1229" i="1"/>
  <c r="AL1225" i="1"/>
  <c r="AL1221" i="1"/>
  <c r="AL1217" i="1"/>
  <c r="AL1213" i="1"/>
  <c r="AL1209" i="1"/>
  <c r="AL1205" i="1"/>
  <c r="AL1201" i="1"/>
  <c r="AL1197" i="1"/>
  <c r="AL1193" i="1"/>
  <c r="AL1189" i="1"/>
  <c r="AL1185" i="1"/>
  <c r="AL1181" i="1"/>
  <c r="AL1177" i="1"/>
  <c r="AL1173" i="1"/>
  <c r="AL1169" i="1"/>
  <c r="AL1165" i="1"/>
  <c r="AL1162" i="1"/>
  <c r="AL1158" i="1"/>
  <c r="AL1154" i="1"/>
  <c r="AL1150" i="1"/>
  <c r="AL1146" i="1"/>
  <c r="AL1138" i="1"/>
  <c r="AL1134" i="1"/>
  <c r="AL1130" i="1"/>
  <c r="AL1126" i="1"/>
  <c r="AL1122" i="1"/>
  <c r="AL1118" i="1"/>
  <c r="AL1114" i="1"/>
  <c r="AL1110" i="1"/>
  <c r="AL1106" i="1"/>
  <c r="AL1102" i="1"/>
  <c r="AL1098" i="1"/>
  <c r="AL1094" i="1"/>
  <c r="AL1090" i="1"/>
  <c r="AL1086" i="1"/>
  <c r="AL1082" i="1"/>
  <c r="AL1078" i="1"/>
  <c r="AL1074" i="1"/>
  <c r="AL1070" i="1"/>
  <c r="AL1064" i="1"/>
  <c r="AL1060" i="1"/>
  <c r="AL1056" i="1"/>
  <c r="AL1052" i="1"/>
  <c r="AL1048" i="1"/>
  <c r="AL1044" i="1"/>
  <c r="AL1040" i="1"/>
  <c r="AL1036" i="1"/>
  <c r="AL1032" i="1"/>
  <c r="AL1028" i="1"/>
  <c r="AL1024" i="1"/>
  <c r="AL1020" i="1"/>
  <c r="AL1012" i="1"/>
  <c r="AL1008" i="1"/>
  <c r="AL1004" i="1"/>
  <c r="AL1000" i="1"/>
  <c r="AL1142" i="1"/>
  <c r="AL996" i="1"/>
  <c r="AL992" i="1"/>
  <c r="AL988" i="1"/>
  <c r="AL984" i="1"/>
  <c r="AL980" i="1"/>
  <c r="AL976" i="1"/>
  <c r="AL972" i="1"/>
  <c r="AL968" i="1"/>
  <c r="AL964" i="1"/>
  <c r="AL961" i="1"/>
  <c r="AL957" i="1"/>
  <c r="AL953" i="1"/>
  <c r="AL949" i="1"/>
  <c r="AL945" i="1"/>
  <c r="AL941" i="1"/>
  <c r="AL938" i="1"/>
  <c r="AL934" i="1"/>
  <c r="AL930" i="1"/>
  <c r="AL926" i="1"/>
  <c r="AL922" i="1"/>
  <c r="AL918" i="1"/>
  <c r="AL914" i="1"/>
  <c r="AL910" i="1"/>
  <c r="AL906" i="1"/>
  <c r="AL902" i="1"/>
  <c r="AL898" i="1"/>
  <c r="AL894" i="1"/>
  <c r="AL890" i="1"/>
  <c r="AL886" i="1"/>
  <c r="AL882" i="1"/>
  <c r="AL878" i="1"/>
  <c r="AL874" i="1"/>
  <c r="AL870" i="1"/>
  <c r="AL866" i="1"/>
  <c r="AL862" i="1"/>
  <c r="AL858" i="1"/>
  <c r="AL854" i="1"/>
  <c r="AL850" i="1"/>
  <c r="AL847" i="1"/>
  <c r="AL843" i="1"/>
  <c r="AL839" i="1"/>
  <c r="AL835" i="1"/>
  <c r="AL831" i="1"/>
  <c r="AL827" i="1"/>
  <c r="AL823" i="1"/>
  <c r="AL819" i="1"/>
  <c r="AL815" i="1"/>
  <c r="AL811" i="1"/>
  <c r="AL807" i="1"/>
  <c r="AL803" i="1"/>
  <c r="AL799" i="1"/>
  <c r="AL795" i="1"/>
  <c r="AL791" i="1"/>
  <c r="AL787" i="1"/>
  <c r="AL783" i="1"/>
  <c r="AL779" i="1"/>
  <c r="AL775" i="1"/>
  <c r="AL771" i="1"/>
  <c r="AL767" i="1"/>
  <c r="AL763" i="1"/>
  <c r="AL759" i="1"/>
  <c r="AL755" i="1"/>
  <c r="AL751" i="1"/>
  <c r="AL747" i="1"/>
  <c r="AL743" i="1"/>
  <c r="AL739" i="1"/>
  <c r="AL735" i="1"/>
  <c r="AL731" i="1"/>
  <c r="AL727" i="1"/>
  <c r="AL723" i="1"/>
  <c r="AL719" i="1"/>
  <c r="AL715" i="1"/>
  <c r="AL711" i="1"/>
  <c r="AL707" i="1"/>
  <c r="AL703" i="1"/>
  <c r="AL699" i="1"/>
  <c r="AL695" i="1"/>
  <c r="AL691" i="1"/>
  <c r="AL687" i="1"/>
  <c r="AL683" i="1"/>
  <c r="AL679" i="1"/>
  <c r="AL675" i="1"/>
  <c r="AL671" i="1"/>
  <c r="AL667" i="1"/>
  <c r="AL663" i="1"/>
  <c r="AL659" i="1"/>
  <c r="AL655" i="1"/>
  <c r="AL651" i="1"/>
  <c r="AL647" i="1"/>
  <c r="AL643" i="1"/>
  <c r="AL639" i="1"/>
  <c r="AL635" i="1"/>
  <c r="AL631" i="1"/>
  <c r="AL627" i="1"/>
  <c r="AL623" i="1"/>
  <c r="AL619" i="1"/>
  <c r="AL615" i="1"/>
  <c r="AL611" i="1"/>
  <c r="AL607" i="1"/>
  <c r="AL603" i="1"/>
  <c r="AL599" i="1"/>
  <c r="AL595" i="1"/>
  <c r="AL588" i="1"/>
  <c r="AL585" i="1"/>
  <c r="AL581" i="1"/>
  <c r="AL577" i="1"/>
  <c r="AL573" i="1"/>
  <c r="AL569" i="1"/>
  <c r="AL565" i="1"/>
  <c r="AL561" i="1"/>
  <c r="AL558" i="1"/>
  <c r="AL554" i="1"/>
  <c r="AL550" i="1"/>
  <c r="AL546" i="1"/>
  <c r="AL542" i="1"/>
  <c r="AL538" i="1"/>
  <c r="AL534" i="1"/>
  <c r="AL530" i="1"/>
  <c r="AL526" i="1"/>
  <c r="AL522" i="1"/>
  <c r="AL518" i="1"/>
  <c r="AL515" i="1"/>
  <c r="AL511" i="1"/>
  <c r="AL507" i="1"/>
  <c r="AL503" i="1"/>
  <c r="AL499" i="1"/>
  <c r="AL495" i="1"/>
  <c r="AL492" i="1"/>
  <c r="AL488" i="1"/>
  <c r="AL484" i="1"/>
  <c r="AL480" i="1"/>
  <c r="AL476" i="1"/>
  <c r="AL472" i="1"/>
  <c r="AL468" i="1"/>
  <c r="AL464" i="1"/>
  <c r="AL460" i="1"/>
  <c r="AL456" i="1"/>
  <c r="AL452" i="1"/>
  <c r="AL448" i="1"/>
  <c r="AL444" i="1"/>
  <c r="AL440" i="1"/>
  <c r="AL436" i="1"/>
  <c r="AL432" i="1"/>
  <c r="AL428" i="1"/>
  <c r="AL424" i="1"/>
  <c r="AL420" i="1"/>
  <c r="AL416" i="1"/>
  <c r="AL412" i="1"/>
  <c r="AL408" i="1"/>
  <c r="AL404" i="1"/>
  <c r="AL400" i="1"/>
  <c r="AL397" i="1"/>
  <c r="AL393" i="1"/>
  <c r="AL389" i="1"/>
  <c r="AL385" i="1"/>
  <c r="AL381" i="1"/>
  <c r="AL377" i="1"/>
  <c r="AL373" i="1"/>
  <c r="AL369" i="1"/>
  <c r="AL365" i="1"/>
  <c r="AL361" i="1"/>
  <c r="AL357" i="1"/>
  <c r="AL353" i="1"/>
  <c r="AL349" i="1"/>
  <c r="AL345" i="1"/>
  <c r="AL341" i="1"/>
  <c r="AL337" i="1"/>
  <c r="AL333" i="1"/>
  <c r="AL329" i="1"/>
  <c r="AL325" i="1"/>
  <c r="AL321" i="1"/>
  <c r="AL317" i="1"/>
  <c r="AL313" i="1"/>
  <c r="AL309" i="1"/>
  <c r="AL305" i="1"/>
  <c r="AL301" i="1"/>
  <c r="AL297" i="1"/>
  <c r="AL293" i="1"/>
  <c r="AL289" i="1"/>
  <c r="AL285" i="1"/>
  <c r="AL281" i="1"/>
  <c r="AL277" i="1"/>
  <c r="AL273" i="1"/>
  <c r="AL269" i="1"/>
  <c r="AL265" i="1"/>
  <c r="AL261" i="1"/>
  <c r="AL257" i="1"/>
  <c r="AL253" i="1"/>
  <c r="AL249" i="1"/>
  <c r="AL245" i="1"/>
  <c r="AL241" i="1"/>
  <c r="AL237" i="1"/>
  <c r="AL233" i="1"/>
  <c r="AL229" i="1"/>
  <c r="AL225" i="1"/>
  <c r="AL221" i="1"/>
  <c r="AL217" i="1"/>
  <c r="AL213" i="1"/>
  <c r="AL209" i="1"/>
  <c r="AL205" i="1"/>
  <c r="AL201" i="1"/>
  <c r="AL197" i="1"/>
  <c r="AL193" i="1"/>
  <c r="AL189" i="1"/>
  <c r="AL185" i="1"/>
  <c r="AL180" i="1"/>
  <c r="AL176" i="1"/>
  <c r="AL172" i="1"/>
  <c r="AL168" i="1"/>
  <c r="AL164" i="1"/>
  <c r="AL160" i="1"/>
  <c r="AL156" i="1"/>
  <c r="AL152" i="1"/>
  <c r="AL148" i="1"/>
  <c r="AL144" i="1"/>
  <c r="AL139" i="1"/>
  <c r="AL135" i="1"/>
  <c r="AL131" i="1"/>
  <c r="AL127" i="1"/>
  <c r="AL123" i="1"/>
  <c r="AL119" i="1"/>
  <c r="AL115" i="1"/>
  <c r="AL111" i="1"/>
  <c r="AL107" i="1"/>
  <c r="AL103" i="1"/>
  <c r="AL99" i="1"/>
  <c r="AL95" i="1"/>
  <c r="AL91" i="1"/>
  <c r="AL87" i="1"/>
  <c r="AL83" i="1"/>
  <c r="AL79" i="1"/>
  <c r="AL75" i="1"/>
  <c r="AL71" i="1"/>
  <c r="AL67" i="1"/>
  <c r="AL63" i="1"/>
  <c r="AL59" i="1"/>
  <c r="AL55" i="1"/>
  <c r="AL51" i="1"/>
  <c r="AL47" i="1"/>
  <c r="AL43" i="1"/>
  <c r="AL39" i="1"/>
  <c r="AL35" i="1"/>
  <c r="AL31" i="1"/>
  <c r="AL27" i="1"/>
  <c r="AL23" i="1"/>
  <c r="AL19" i="1"/>
  <c r="AL15" i="1"/>
  <c r="AL11" i="1"/>
  <c r="AL7" i="1"/>
  <c r="AL3" i="1"/>
  <c r="AL1271" i="1"/>
  <c r="AL1267" i="1"/>
  <c r="AL1263" i="1"/>
  <c r="AL1259" i="1"/>
  <c r="AL1255" i="1"/>
  <c r="AL1251" i="1"/>
  <c r="AL1247" i="1"/>
  <c r="AL1243" i="1"/>
  <c r="AL1239" i="1"/>
  <c r="AL1235" i="1"/>
  <c r="AL1231" i="1"/>
  <c r="AL1227" i="1"/>
  <c r="AL1223" i="1"/>
  <c r="AL1219" i="1"/>
  <c r="AL1215" i="1"/>
  <c r="AL1211" i="1"/>
  <c r="AL1207" i="1"/>
  <c r="AL1203" i="1"/>
  <c r="AL1199" i="1"/>
  <c r="AL1195" i="1"/>
  <c r="AL1191" i="1"/>
  <c r="AL1187" i="1"/>
  <c r="AL1183" i="1"/>
  <c r="AL1179" i="1"/>
  <c r="AL1175" i="1"/>
  <c r="AL1171" i="1"/>
  <c r="AL1167" i="1"/>
  <c r="AL1160" i="1"/>
  <c r="AL1156" i="1"/>
  <c r="AL1152" i="1"/>
  <c r="AL1148" i="1"/>
  <c r="AL1144" i="1"/>
  <c r="AL1140" i="1"/>
  <c r="AL1136" i="1"/>
  <c r="AL1132" i="1"/>
  <c r="AL1128" i="1"/>
  <c r="AL1124" i="1"/>
  <c r="AL1120" i="1"/>
  <c r="AL1116" i="1"/>
  <c r="AL1112" i="1"/>
  <c r="AL1108" i="1"/>
  <c r="AL1104" i="1"/>
  <c r="AL1100" i="1"/>
  <c r="AL1096" i="1"/>
  <c r="AL1092" i="1"/>
  <c r="AL1088" i="1"/>
  <c r="AL1084" i="1"/>
  <c r="AL1080" i="1"/>
  <c r="AL1076" i="1"/>
  <c r="AL1072" i="1"/>
  <c r="AL1068" i="1"/>
  <c r="AL1066" i="1"/>
  <c r="AL1062" i="1"/>
  <c r="AL1058" i="1"/>
  <c r="AL1054" i="1"/>
  <c r="AL1050" i="1"/>
  <c r="AL1046" i="1"/>
  <c r="AL1042" i="1"/>
  <c r="AL1038" i="1"/>
  <c r="AL1034" i="1"/>
  <c r="AL1030" i="1"/>
  <c r="AL1026" i="1"/>
  <c r="AL1022" i="1"/>
  <c r="AL1018" i="1"/>
  <c r="AL1014" i="1"/>
  <c r="AL1010" i="1"/>
  <c r="AL1006" i="1"/>
  <c r="AL1002" i="1"/>
  <c r="AL998" i="1"/>
  <c r="AL994" i="1"/>
  <c r="AL990" i="1"/>
  <c r="AL986" i="1"/>
  <c r="AL982" i="1"/>
  <c r="AL978" i="1"/>
  <c r="AL974" i="1"/>
  <c r="AL970" i="1"/>
  <c r="AL966" i="1"/>
  <c r="AL963" i="1"/>
  <c r="AL959" i="1"/>
  <c r="AL955" i="1"/>
  <c r="AL951" i="1"/>
  <c r="AL947" i="1"/>
  <c r="AL943" i="1"/>
  <c r="AL940" i="1"/>
  <c r="AL936" i="1"/>
  <c r="AL932" i="1"/>
  <c r="AL928" i="1"/>
  <c r="AL924" i="1"/>
  <c r="AL920" i="1"/>
  <c r="AL916" i="1"/>
  <c r="AL912" i="1"/>
  <c r="AL908" i="1"/>
  <c r="AL904" i="1"/>
  <c r="AL900" i="1"/>
  <c r="AL896" i="1"/>
  <c r="AL892" i="1"/>
  <c r="AL888" i="1"/>
  <c r="AL884" i="1"/>
  <c r="AL880" i="1"/>
  <c r="AL876" i="1"/>
  <c r="AL872" i="1"/>
  <c r="AL868" i="1"/>
  <c r="AL864" i="1"/>
  <c r="AL860" i="1"/>
  <c r="AL856" i="1"/>
  <c r="AL852" i="1"/>
  <c r="AL849" i="1"/>
  <c r="AL845" i="1"/>
  <c r="AL841" i="1"/>
  <c r="AL837" i="1"/>
  <c r="AL833" i="1"/>
  <c r="AL829" i="1"/>
  <c r="AL825" i="1"/>
  <c r="AL821" i="1"/>
  <c r="AL817" i="1"/>
  <c r="AL813" i="1"/>
  <c r="AL809" i="1"/>
  <c r="AL805" i="1"/>
  <c r="AL801" i="1"/>
  <c r="AL797" i="1"/>
  <c r="AL793" i="1"/>
  <c r="AL789" i="1"/>
  <c r="AL785" i="1"/>
  <c r="AL781" i="1"/>
  <c r="AL777" i="1"/>
  <c r="AL773" i="1"/>
  <c r="AL769" i="1"/>
  <c r="AL765" i="1"/>
  <c r="AL761" i="1"/>
  <c r="AL757" i="1"/>
  <c r="AL753" i="1"/>
  <c r="AL749" i="1"/>
  <c r="AL745" i="1"/>
  <c r="AL741" i="1"/>
  <c r="AL737" i="1"/>
  <c r="AL733" i="1"/>
  <c r="AL729" i="1"/>
  <c r="AL725" i="1"/>
  <c r="AL721" i="1"/>
  <c r="AL717" i="1"/>
  <c r="AL713" i="1"/>
  <c r="AL709" i="1"/>
  <c r="AL705" i="1"/>
  <c r="AL701" i="1"/>
  <c r="AL697" i="1"/>
  <c r="AL693" i="1"/>
  <c r="AL689" i="1"/>
  <c r="AL685" i="1"/>
  <c r="AL681" i="1"/>
  <c r="AL677" i="1"/>
  <c r="AL673" i="1"/>
  <c r="AL669" i="1"/>
  <c r="AL665" i="1"/>
  <c r="AL661" i="1"/>
  <c r="AL657" i="1"/>
  <c r="AL653" i="1"/>
  <c r="AL649" i="1"/>
  <c r="AL645" i="1"/>
  <c r="AL641" i="1"/>
  <c r="AL637" i="1"/>
  <c r="AL633" i="1"/>
  <c r="AL629" i="1"/>
  <c r="AL625" i="1"/>
  <c r="AL621" i="1"/>
  <c r="AL617" i="1"/>
  <c r="AL613" i="1"/>
  <c r="AL609" i="1"/>
  <c r="AL605" i="1"/>
  <c r="AL601" i="1"/>
  <c r="AL597" i="1"/>
  <c r="AL593" i="1"/>
  <c r="AL590" i="1"/>
  <c r="AL586" i="1"/>
  <c r="AL583" i="1"/>
  <c r="AL579" i="1"/>
  <c r="AL575" i="1"/>
  <c r="AL571" i="1"/>
  <c r="AL567" i="1"/>
  <c r="AL563" i="1"/>
  <c r="AL559" i="1"/>
  <c r="AL556" i="1"/>
  <c r="AL552" i="1"/>
  <c r="AL548" i="1"/>
  <c r="AL544" i="1"/>
  <c r="AL540" i="1"/>
  <c r="AL536" i="1"/>
  <c r="AL532" i="1"/>
  <c r="AL528" i="1"/>
  <c r="AL524" i="1"/>
  <c r="AL520" i="1"/>
  <c r="AL517" i="1"/>
  <c r="AL513" i="1"/>
  <c r="AL509" i="1"/>
  <c r="AL505" i="1"/>
  <c r="AL501" i="1"/>
  <c r="AL497" i="1"/>
  <c r="AL494" i="1"/>
  <c r="AL490" i="1"/>
  <c r="AL486" i="1"/>
  <c r="AL482" i="1"/>
  <c r="AL478" i="1"/>
  <c r="AL474" i="1"/>
  <c r="AL470" i="1"/>
  <c r="AL466" i="1"/>
  <c r="AL462" i="1"/>
  <c r="AL458" i="1"/>
  <c r="AL454" i="1"/>
  <c r="AL450" i="1"/>
  <c r="AL446" i="1"/>
  <c r="AL442" i="1"/>
  <c r="AL438" i="1"/>
  <c r="AL434" i="1"/>
  <c r="AL430" i="1"/>
  <c r="AL426" i="1"/>
  <c r="AL422" i="1"/>
  <c r="AL418" i="1"/>
  <c r="AL414" i="1"/>
  <c r="AL410" i="1"/>
  <c r="AL406" i="1"/>
  <c r="AL402" i="1"/>
  <c r="AL399" i="1"/>
  <c r="AL395" i="1"/>
  <c r="AL391" i="1"/>
  <c r="AL387" i="1"/>
  <c r="AL383" i="1"/>
  <c r="AL379" i="1"/>
  <c r="AL375" i="1"/>
  <c r="AL371" i="1"/>
  <c r="AL367" i="1"/>
  <c r="AL363" i="1"/>
  <c r="AL359" i="1"/>
  <c r="AL355" i="1"/>
  <c r="AL351" i="1"/>
  <c r="AL347" i="1"/>
  <c r="AL343" i="1"/>
  <c r="AL339" i="1"/>
  <c r="AL335" i="1"/>
  <c r="AL331" i="1"/>
  <c r="AL327" i="1"/>
  <c r="AL323" i="1"/>
  <c r="AL319" i="1"/>
  <c r="AL315" i="1"/>
  <c r="AL311" i="1"/>
  <c r="AL307" i="1"/>
  <c r="AL303" i="1"/>
  <c r="AL299" i="1"/>
  <c r="AL295" i="1"/>
  <c r="AL291" i="1"/>
  <c r="AL287" i="1"/>
  <c r="AL283" i="1"/>
  <c r="AL279" i="1"/>
  <c r="AL275" i="1"/>
  <c r="AL271" i="1"/>
  <c r="AL267" i="1"/>
  <c r="AL263" i="1"/>
  <c r="AL259" i="1"/>
  <c r="AL255" i="1"/>
  <c r="AL251" i="1"/>
  <c r="AL247" i="1"/>
  <c r="AL243" i="1"/>
  <c r="AL239" i="1"/>
  <c r="AL235" i="1"/>
  <c r="AL231" i="1"/>
  <c r="AL227" i="1"/>
  <c r="AL223" i="1"/>
  <c r="AL219" i="1"/>
  <c r="AL215" i="1"/>
  <c r="AL211" i="1"/>
  <c r="AL207" i="1"/>
  <c r="AL203" i="1"/>
  <c r="AL199" i="1"/>
  <c r="AL195" i="1"/>
  <c r="AL191" i="1"/>
  <c r="AL187" i="1"/>
  <c r="AL182" i="1"/>
  <c r="AL178" i="1"/>
  <c r="AL174" i="1"/>
  <c r="AL170" i="1"/>
  <c r="AL166" i="1"/>
  <c r="AL162" i="1"/>
  <c r="AL158" i="1"/>
  <c r="AL154" i="1"/>
  <c r="AL150" i="1"/>
  <c r="AL146" i="1"/>
  <c r="AL142" i="1"/>
  <c r="AL141" i="1"/>
  <c r="AL137" i="1"/>
  <c r="AL133" i="1"/>
  <c r="AL129" i="1"/>
  <c r="AL125" i="1"/>
  <c r="AL121" i="1"/>
  <c r="AL117" i="1"/>
  <c r="AL113" i="1"/>
  <c r="AL109" i="1"/>
  <c r="AL105" i="1"/>
  <c r="AL101" i="1"/>
  <c r="AL97" i="1"/>
  <c r="AL93" i="1"/>
  <c r="AL89" i="1"/>
  <c r="AL85" i="1"/>
  <c r="AL81" i="1"/>
  <c r="AL77" i="1"/>
  <c r="AL73" i="1"/>
  <c r="AL69" i="1"/>
  <c r="AL65" i="1"/>
  <c r="AL61" i="1"/>
  <c r="AL57" i="1"/>
  <c r="AL53" i="1"/>
  <c r="AL49" i="1"/>
  <c r="AL45" i="1"/>
  <c r="AL41" i="1"/>
  <c r="AL37" i="1"/>
  <c r="AL33" i="1"/>
  <c r="AL29" i="1"/>
  <c r="AL25" i="1"/>
  <c r="AL21" i="1"/>
  <c r="AL17" i="1"/>
  <c r="AL13" i="1"/>
  <c r="AL9" i="1"/>
  <c r="AL5" i="1"/>
  <c r="AL1270" i="1"/>
  <c r="AL1266" i="1"/>
  <c r="AL1262" i="1"/>
  <c r="AL1258" i="1"/>
  <c r="AL1254" i="1"/>
  <c r="AL1250" i="1"/>
  <c r="AL1246" i="1"/>
  <c r="AL1242" i="1"/>
  <c r="AL1238" i="1"/>
  <c r="AL1234" i="1"/>
  <c r="AL1230" i="1"/>
  <c r="AL1226" i="1"/>
  <c r="AL1222" i="1"/>
  <c r="AL1218" i="1"/>
  <c r="AL1214" i="1"/>
  <c r="AL1210" i="1"/>
  <c r="AL1206" i="1"/>
  <c r="AL1202" i="1"/>
  <c r="AL1198" i="1"/>
  <c r="AL1194" i="1"/>
  <c r="AL1190" i="1"/>
  <c r="AL1186" i="1"/>
  <c r="AL1182" i="1"/>
  <c r="AL1178" i="1"/>
  <c r="AL1174" i="1"/>
  <c r="AL1170" i="1"/>
  <c r="AL1166" i="1"/>
  <c r="AL1163" i="1"/>
  <c r="AL1159" i="1"/>
  <c r="AL1155" i="1"/>
  <c r="AL1151" i="1"/>
  <c r="AL1147" i="1"/>
  <c r="AL1143" i="1"/>
  <c r="AL1139" i="1"/>
  <c r="AL1135" i="1"/>
  <c r="AL1131" i="1"/>
  <c r="AL1127" i="1"/>
  <c r="AL1123" i="1"/>
  <c r="AL1119" i="1"/>
  <c r="AL1115" i="1"/>
  <c r="AL1111" i="1"/>
  <c r="AL1107" i="1"/>
  <c r="AL1103" i="1"/>
  <c r="AL1099" i="1"/>
  <c r="AL1095" i="1"/>
  <c r="AL1091" i="1"/>
  <c r="AL1087" i="1"/>
  <c r="AL1083" i="1"/>
  <c r="AL1079" i="1"/>
  <c r="AL1075" i="1"/>
  <c r="AL1071" i="1"/>
  <c r="AL1065" i="1"/>
  <c r="AL1061" i="1"/>
  <c r="AL1057" i="1"/>
  <c r="AL1053" i="1"/>
  <c r="AL1049" i="1"/>
  <c r="AL1045" i="1"/>
  <c r="AL1041" i="1"/>
  <c r="AL1037" i="1"/>
  <c r="AL1033" i="1"/>
  <c r="AL1029" i="1"/>
  <c r="AL1025" i="1"/>
  <c r="AL1021" i="1"/>
  <c r="AL1017" i="1"/>
  <c r="AL1013" i="1"/>
  <c r="AL1009" i="1"/>
  <c r="AL1005" i="1"/>
  <c r="AL1001" i="1"/>
  <c r="AL997" i="1"/>
  <c r="AL993" i="1"/>
  <c r="AL989" i="1"/>
  <c r="AL985" i="1"/>
  <c r="AL981" i="1"/>
  <c r="AL977" i="1"/>
  <c r="AL973" i="1"/>
  <c r="AL969" i="1"/>
  <c r="AL965" i="1"/>
  <c r="AL962" i="1"/>
  <c r="AL958" i="1"/>
  <c r="AL954" i="1"/>
  <c r="AL950" i="1"/>
  <c r="AL946" i="1"/>
  <c r="AL942" i="1"/>
  <c r="AL939" i="1"/>
  <c r="AL935" i="1"/>
  <c r="AL931" i="1"/>
  <c r="AL927" i="1"/>
  <c r="AL923" i="1"/>
  <c r="AL919" i="1"/>
  <c r="AL915" i="1"/>
  <c r="AL911" i="1"/>
  <c r="AL907" i="1"/>
  <c r="AL903" i="1"/>
  <c r="AL899" i="1"/>
  <c r="AL895" i="1"/>
  <c r="AL891" i="1"/>
  <c r="AL887" i="1"/>
  <c r="AL883" i="1"/>
  <c r="AL879" i="1"/>
  <c r="AL875" i="1"/>
  <c r="AL871" i="1"/>
  <c r="AL867" i="1"/>
  <c r="AL863" i="1"/>
  <c r="AL859" i="1"/>
  <c r="AL855" i="1"/>
  <c r="AL851" i="1"/>
  <c r="AL848" i="1"/>
  <c r="AL844" i="1"/>
  <c r="AL840" i="1"/>
  <c r="AL836" i="1"/>
  <c r="AL832" i="1"/>
  <c r="AL828" i="1"/>
  <c r="AL824" i="1"/>
  <c r="AL820" i="1"/>
  <c r="AL816" i="1"/>
  <c r="AL812" i="1"/>
  <c r="AL808" i="1"/>
  <c r="AL804" i="1"/>
  <c r="AL800" i="1"/>
  <c r="AL796" i="1"/>
  <c r="AL792" i="1"/>
  <c r="AL788" i="1"/>
  <c r="AL784" i="1"/>
  <c r="AL780" i="1"/>
  <c r="AL776" i="1"/>
  <c r="AL772" i="1"/>
  <c r="AL768" i="1"/>
  <c r="AL764" i="1"/>
  <c r="AL760" i="1"/>
  <c r="AL756" i="1"/>
  <c r="AL752" i="1"/>
  <c r="AL748" i="1"/>
  <c r="AL744" i="1"/>
  <c r="AL740" i="1"/>
  <c r="AL736" i="1"/>
  <c r="AL732" i="1"/>
  <c r="AL728" i="1"/>
  <c r="AL724" i="1"/>
  <c r="AL720" i="1"/>
  <c r="AL716" i="1"/>
  <c r="AL712" i="1"/>
  <c r="AL708" i="1"/>
  <c r="AL704" i="1"/>
  <c r="AL700" i="1"/>
  <c r="AL696" i="1"/>
  <c r="AL692" i="1"/>
  <c r="AL688" i="1"/>
  <c r="AL684" i="1"/>
  <c r="AL680" i="1"/>
  <c r="AL676" i="1"/>
  <c r="AL672" i="1"/>
  <c r="AL668" i="1"/>
  <c r="AL664" i="1"/>
  <c r="AL660" i="1"/>
  <c r="AL656" i="1"/>
  <c r="AL652" i="1"/>
  <c r="AL648" i="1"/>
  <c r="AL644" i="1"/>
  <c r="AL640" i="1"/>
  <c r="AL636" i="1"/>
  <c r="AL632" i="1"/>
  <c r="AL628" i="1"/>
  <c r="AL624" i="1"/>
  <c r="AL620" i="1"/>
  <c r="AL616" i="1"/>
  <c r="AL612" i="1"/>
  <c r="AL608" i="1"/>
  <c r="AL604" i="1"/>
  <c r="AL600" i="1"/>
  <c r="AL596" i="1"/>
  <c r="AL592" i="1"/>
  <c r="AL589" i="1"/>
  <c r="AL582" i="1"/>
  <c r="AL578" i="1"/>
  <c r="AL574" i="1"/>
  <c r="AL570" i="1"/>
  <c r="AL566" i="1"/>
  <c r="AL562" i="1"/>
  <c r="AL555" i="1"/>
  <c r="AL551" i="1"/>
  <c r="AL547" i="1"/>
  <c r="AL543" i="1"/>
  <c r="AL539" i="1"/>
  <c r="AL535" i="1"/>
  <c r="AL531" i="1"/>
  <c r="AL527" i="1"/>
  <c r="AL523" i="1"/>
  <c r="AL519" i="1"/>
  <c r="AL516" i="1"/>
  <c r="AL512" i="1"/>
  <c r="AL508" i="1"/>
  <c r="AL504" i="1"/>
  <c r="AL500" i="1"/>
  <c r="AL496" i="1"/>
  <c r="AL493" i="1"/>
  <c r="AL489" i="1"/>
  <c r="AL485" i="1"/>
  <c r="AL481" i="1"/>
  <c r="AL477" i="1"/>
  <c r="AL473" i="1"/>
  <c r="AL469" i="1"/>
  <c r="AL465" i="1"/>
  <c r="AL461" i="1"/>
  <c r="AL457" i="1"/>
  <c r="AL453" i="1"/>
  <c r="AL449" i="1"/>
  <c r="AL445" i="1"/>
  <c r="AL441" i="1"/>
  <c r="AL437" i="1"/>
  <c r="AL433" i="1"/>
  <c r="AL429" i="1"/>
  <c r="AL425" i="1"/>
  <c r="AL421" i="1"/>
  <c r="AL417" i="1"/>
  <c r="AL413" i="1"/>
  <c r="AL409" i="1"/>
  <c r="AL405" i="1"/>
  <c r="AL401" i="1"/>
  <c r="AL398" i="1"/>
  <c r="AL394" i="1"/>
  <c r="AL390" i="1"/>
  <c r="AL386" i="1"/>
  <c r="AL382" i="1"/>
  <c r="AL378" i="1"/>
  <c r="AL374" i="1"/>
  <c r="AL370" i="1"/>
  <c r="AL366" i="1"/>
  <c r="AL362" i="1"/>
  <c r="AL358" i="1"/>
  <c r="AL354" i="1"/>
  <c r="AL350" i="1"/>
  <c r="AL346" i="1"/>
  <c r="AL342" i="1"/>
  <c r="AL338" i="1"/>
  <c r="AL334" i="1"/>
  <c r="AL330" i="1"/>
  <c r="AL326" i="1"/>
  <c r="AL322" i="1"/>
  <c r="AL318" i="1"/>
  <c r="AL314" i="1"/>
  <c r="AL310" i="1"/>
  <c r="AL306" i="1"/>
  <c r="AL302" i="1"/>
  <c r="AL298" i="1"/>
  <c r="AL294" i="1"/>
  <c r="AL290" i="1"/>
  <c r="AL286" i="1"/>
  <c r="AL282" i="1"/>
  <c r="AL278" i="1"/>
  <c r="AL274" i="1"/>
  <c r="AL270" i="1"/>
  <c r="AL266" i="1"/>
  <c r="AL262" i="1"/>
  <c r="AL258" i="1"/>
  <c r="AL254" i="1"/>
  <c r="AL250" i="1"/>
  <c r="AL246" i="1"/>
  <c r="AL242" i="1"/>
  <c r="AL238" i="1"/>
  <c r="AL234" i="1"/>
  <c r="AL230" i="1"/>
  <c r="AL226" i="1"/>
  <c r="AL222" i="1"/>
  <c r="AL218" i="1"/>
  <c r="AL214" i="1"/>
  <c r="AL210" i="1"/>
  <c r="AL206" i="1"/>
  <c r="AL202" i="1"/>
  <c r="AL198" i="1"/>
  <c r="AL194" i="1"/>
  <c r="AL190" i="1"/>
  <c r="AL186" i="1"/>
  <c r="AL181" i="1"/>
  <c r="AL177" i="1"/>
  <c r="AL173" i="1"/>
  <c r="AL169" i="1"/>
  <c r="AL165" i="1"/>
  <c r="AL161" i="1"/>
  <c r="AL157" i="1"/>
  <c r="AL153" i="1"/>
  <c r="AL149" i="1"/>
  <c r="AL145" i="1"/>
  <c r="AL140" i="1"/>
  <c r="AL136" i="1"/>
  <c r="AL132" i="1"/>
  <c r="AL128" i="1"/>
  <c r="AL124" i="1"/>
  <c r="AL120" i="1"/>
  <c r="AL116" i="1"/>
  <c r="AL112" i="1"/>
  <c r="AL108" i="1"/>
  <c r="AL104" i="1"/>
  <c r="AL100" i="1"/>
  <c r="AL96" i="1"/>
  <c r="AL92" i="1"/>
  <c r="AL88" i="1"/>
  <c r="AL84" i="1"/>
  <c r="AL80" i="1"/>
  <c r="AL76" i="1"/>
  <c r="AL72" i="1"/>
  <c r="AL68" i="1"/>
  <c r="AL64" i="1"/>
  <c r="AL60" i="1"/>
  <c r="AL56" i="1"/>
  <c r="AL52" i="1"/>
  <c r="AL48" i="1"/>
  <c r="AL44" i="1"/>
  <c r="AL40" i="1"/>
  <c r="AL36" i="1"/>
  <c r="AL32" i="1"/>
  <c r="AL28" i="1"/>
  <c r="AL24" i="1"/>
  <c r="AL20" i="1"/>
  <c r="AL16" i="1"/>
  <c r="AL12" i="1"/>
  <c r="AL8" i="1"/>
  <c r="AL4" i="1"/>
  <c r="F10" i="8" l="1"/>
  <c r="M10" i="8"/>
  <c r="L10" i="8"/>
  <c r="P10" i="3"/>
  <c r="N10" i="3"/>
  <c r="O10" i="3"/>
  <c r="M10" i="3"/>
  <c r="L10" i="3"/>
  <c r="K10" i="3"/>
  <c r="J10" i="3"/>
  <c r="I10" i="3"/>
  <c r="H10" i="3"/>
  <c r="G10" i="3"/>
  <c r="E10" i="3"/>
  <c r="K10" i="8"/>
  <c r="J10" i="8"/>
  <c r="I10" i="8"/>
  <c r="H10" i="8"/>
  <c r="A2" i="7"/>
  <c r="B3" i="7" s="1"/>
  <c r="A2" i="1"/>
  <c r="B3" i="1" s="1"/>
  <c r="F11" i="8" l="1"/>
  <c r="M11" i="8"/>
  <c r="L11" i="8"/>
  <c r="E11" i="3"/>
  <c r="P11" i="3"/>
  <c r="N11" i="3"/>
  <c r="O11" i="3"/>
  <c r="M11" i="3"/>
  <c r="J11" i="3"/>
  <c r="L11" i="3"/>
  <c r="K11" i="3"/>
  <c r="H11" i="3"/>
  <c r="I11" i="3"/>
  <c r="G11" i="3"/>
  <c r="K11" i="8"/>
  <c r="J11" i="8"/>
  <c r="I11" i="8"/>
  <c r="H11" i="8"/>
  <c r="A3" i="7"/>
  <c r="B4" i="7" s="1"/>
  <c r="A3" i="1"/>
  <c r="B4" i="1" s="1"/>
  <c r="F12" i="8" l="1"/>
  <c r="M12" i="8"/>
  <c r="L12" i="8"/>
  <c r="G12" i="3"/>
  <c r="P12" i="3"/>
  <c r="E12" i="3"/>
  <c r="N12" i="3"/>
  <c r="M12" i="3"/>
  <c r="L12" i="3"/>
  <c r="O12" i="3"/>
  <c r="I12" i="3"/>
  <c r="H12" i="3"/>
  <c r="K12" i="3"/>
  <c r="J12" i="3"/>
  <c r="K12" i="8"/>
  <c r="J12" i="8"/>
  <c r="I12" i="8"/>
  <c r="H12" i="8"/>
  <c r="A4" i="7"/>
  <c r="B5" i="7" s="1"/>
  <c r="A4" i="1"/>
  <c r="B5" i="1" s="1"/>
  <c r="F13" i="8" l="1"/>
  <c r="M13" i="8"/>
  <c r="L13" i="8"/>
  <c r="E13" i="3"/>
  <c r="M13" i="3"/>
  <c r="P13" i="3"/>
  <c r="N13" i="3"/>
  <c r="K13" i="3"/>
  <c r="O13" i="3"/>
  <c r="L13" i="3"/>
  <c r="G13" i="3"/>
  <c r="H13" i="3"/>
  <c r="J13" i="3"/>
  <c r="I13" i="3"/>
  <c r="I13" i="8"/>
  <c r="J13" i="8"/>
  <c r="K13" i="8"/>
  <c r="H13" i="8"/>
  <c r="A5" i="7"/>
  <c r="B6" i="7" s="1"/>
  <c r="A5" i="1"/>
  <c r="B6" i="1" s="1"/>
  <c r="F14" i="8" l="1"/>
  <c r="L14" i="8"/>
  <c r="M14" i="8"/>
  <c r="A6" i="1"/>
  <c r="B7" i="1" s="1"/>
  <c r="E14" i="3"/>
  <c r="N14" i="3"/>
  <c r="O14" i="3"/>
  <c r="P14" i="3"/>
  <c r="L14" i="3"/>
  <c r="K14" i="3"/>
  <c r="L15" i="3"/>
  <c r="M14" i="3"/>
  <c r="O15" i="3"/>
  <c r="J14" i="3"/>
  <c r="E15" i="3"/>
  <c r="G14" i="3"/>
  <c r="J15" i="3"/>
  <c r="H14" i="3"/>
  <c r="I14" i="3"/>
  <c r="G15" i="3"/>
  <c r="K14" i="8"/>
  <c r="J14" i="8"/>
  <c r="H14" i="8"/>
  <c r="I14" i="8"/>
  <c r="A6" i="7"/>
  <c r="B7" i="7" s="1"/>
  <c r="H15" i="8" l="1"/>
  <c r="H15" i="3"/>
  <c r="I15" i="3"/>
  <c r="N15" i="3"/>
  <c r="K15" i="3"/>
  <c r="P15" i="3"/>
  <c r="M15" i="3"/>
  <c r="A7" i="1"/>
  <c r="B8" i="1" s="1"/>
  <c r="A7" i="7"/>
  <c r="B8" i="7" s="1"/>
  <c r="A8" i="1" l="1"/>
  <c r="B9" i="1" s="1"/>
  <c r="A9" i="1" s="1"/>
  <c r="B10" i="1" s="1"/>
  <c r="A10" i="1" s="1"/>
  <c r="B11" i="1" s="1"/>
  <c r="A11" i="1" s="1"/>
  <c r="B12" i="1" s="1"/>
  <c r="A12" i="1" s="1"/>
  <c r="B13" i="1" s="1"/>
  <c r="A13" i="1" s="1"/>
  <c r="B14" i="1" s="1"/>
  <c r="A14" i="1" s="1"/>
  <c r="B15" i="1" s="1"/>
  <c r="A15" i="1" s="1"/>
  <c r="B16" i="1" s="1"/>
  <c r="A16" i="1" s="1"/>
  <c r="B17" i="1" s="1"/>
  <c r="A17" i="1" s="1"/>
  <c r="B18" i="1" s="1"/>
  <c r="A18" i="1" s="1"/>
  <c r="B19" i="1" s="1"/>
  <c r="A19" i="1" s="1"/>
  <c r="B20" i="1" s="1"/>
  <c r="A20" i="1" s="1"/>
  <c r="B21" i="1" s="1"/>
  <c r="A21" i="1" s="1"/>
  <c r="B22" i="1" s="1"/>
  <c r="A22" i="1" s="1"/>
  <c r="B23" i="1" s="1"/>
  <c r="A23" i="1" s="1"/>
  <c r="B24" i="1" s="1"/>
  <c r="A24" i="1" s="1"/>
  <c r="B25" i="1" s="1"/>
  <c r="A25" i="1" s="1"/>
  <c r="B26" i="1" s="1"/>
  <c r="A26" i="1" s="1"/>
  <c r="B27" i="1" s="1"/>
  <c r="A27" i="1" s="1"/>
  <c r="B28" i="1" s="1"/>
  <c r="A28" i="1" s="1"/>
  <c r="B29" i="1" s="1"/>
  <c r="A29" i="1" s="1"/>
  <c r="B30" i="1" s="1"/>
  <c r="A30" i="1" s="1"/>
  <c r="B31" i="1" s="1"/>
  <c r="A31" i="1" s="1"/>
  <c r="B32" i="1" s="1"/>
  <c r="A32" i="1" s="1"/>
  <c r="B33" i="1" s="1"/>
  <c r="A33" i="1" s="1"/>
  <c r="B34" i="1" s="1"/>
  <c r="A34" i="1" s="1"/>
  <c r="B35" i="1" s="1"/>
  <c r="A35" i="1" s="1"/>
  <c r="B36" i="1" s="1"/>
  <c r="A36" i="1" s="1"/>
  <c r="B37" i="1" s="1"/>
  <c r="A37" i="1" s="1"/>
  <c r="B38" i="1" s="1"/>
  <c r="A38" i="1" s="1"/>
  <c r="B39" i="1" s="1"/>
  <c r="A39" i="1" s="1"/>
  <c r="B40" i="1" s="1"/>
  <c r="A40" i="1" s="1"/>
  <c r="B41" i="1" s="1"/>
  <c r="A41" i="1" s="1"/>
  <c r="B42" i="1" s="1"/>
  <c r="A42" i="1" s="1"/>
  <c r="B43" i="1" s="1"/>
  <c r="A43" i="1" s="1"/>
  <c r="B44" i="1" s="1"/>
  <c r="A44" i="1" s="1"/>
  <c r="B45" i="1" s="1"/>
  <c r="A45" i="1" s="1"/>
  <c r="B46" i="1" s="1"/>
  <c r="A46" i="1" s="1"/>
  <c r="B47" i="1" s="1"/>
  <c r="A47" i="1" s="1"/>
  <c r="B48" i="1" s="1"/>
  <c r="A48" i="1" s="1"/>
  <c r="B49" i="1" s="1"/>
  <c r="A49" i="1" s="1"/>
  <c r="B50" i="1" s="1"/>
  <c r="A50" i="1" s="1"/>
  <c r="B51" i="1" s="1"/>
  <c r="A51" i="1" s="1"/>
  <c r="B52" i="1" s="1"/>
  <c r="A52" i="1" s="1"/>
  <c r="B53" i="1" s="1"/>
  <c r="A53" i="1" s="1"/>
  <c r="B54" i="1" s="1"/>
  <c r="A54" i="1" s="1"/>
  <c r="B55" i="1" s="1"/>
  <c r="A55" i="1" s="1"/>
  <c r="B56" i="1" s="1"/>
  <c r="A56" i="1" s="1"/>
  <c r="B57" i="1" s="1"/>
  <c r="A57" i="1" s="1"/>
  <c r="B58" i="1" s="1"/>
  <c r="A58" i="1" s="1"/>
  <c r="B59" i="1" s="1"/>
  <c r="A59" i="1" s="1"/>
  <c r="B60" i="1" s="1"/>
  <c r="A60" i="1" s="1"/>
  <c r="B61" i="1" s="1"/>
  <c r="A61" i="1" s="1"/>
  <c r="B62" i="1" s="1"/>
  <c r="A62" i="1" s="1"/>
  <c r="B63" i="1" s="1"/>
  <c r="A63" i="1" s="1"/>
  <c r="B64" i="1" s="1"/>
  <c r="A64" i="1" s="1"/>
  <c r="B65" i="1" s="1"/>
  <c r="A65" i="1" s="1"/>
  <c r="B66" i="1" s="1"/>
  <c r="A66" i="1" s="1"/>
  <c r="B67" i="1" s="1"/>
  <c r="A67" i="1" s="1"/>
  <c r="B68" i="1" s="1"/>
  <c r="A68" i="1" s="1"/>
  <c r="B69" i="1" s="1"/>
  <c r="A69" i="1" s="1"/>
  <c r="B70" i="1" s="1"/>
  <c r="A70" i="1" s="1"/>
  <c r="B71" i="1" s="1"/>
  <c r="A71" i="1" s="1"/>
  <c r="B72" i="1" s="1"/>
  <c r="A72" i="1" s="1"/>
  <c r="B73" i="1" s="1"/>
  <c r="A73" i="1" s="1"/>
  <c r="B74" i="1" s="1"/>
  <c r="A74" i="1" s="1"/>
  <c r="B75" i="1" s="1"/>
  <c r="A75" i="1" s="1"/>
  <c r="B76" i="1" s="1"/>
  <c r="A76" i="1" s="1"/>
  <c r="B77" i="1" s="1"/>
  <c r="A77" i="1" s="1"/>
  <c r="B78" i="1" s="1"/>
  <c r="A78" i="1" s="1"/>
  <c r="B79" i="1" s="1"/>
  <c r="A79" i="1" s="1"/>
  <c r="B80" i="1" s="1"/>
  <c r="A80" i="1" s="1"/>
  <c r="B81" i="1" s="1"/>
  <c r="A81" i="1" s="1"/>
  <c r="B82" i="1" s="1"/>
  <c r="A82" i="1" s="1"/>
  <c r="B83" i="1" s="1"/>
  <c r="A83" i="1" s="1"/>
  <c r="B84" i="1" s="1"/>
  <c r="A84" i="1" s="1"/>
  <c r="B85" i="1" s="1"/>
  <c r="A85" i="1" s="1"/>
  <c r="B86" i="1" s="1"/>
  <c r="A86" i="1" s="1"/>
  <c r="B87" i="1" s="1"/>
  <c r="A87" i="1" s="1"/>
  <c r="B88" i="1" s="1"/>
  <c r="A88" i="1" s="1"/>
  <c r="B89" i="1" s="1"/>
  <c r="A89" i="1" s="1"/>
  <c r="B90" i="1" s="1"/>
  <c r="A90" i="1" s="1"/>
  <c r="B91" i="1" s="1"/>
  <c r="A91" i="1" s="1"/>
  <c r="B92" i="1" s="1"/>
  <c r="A92" i="1" s="1"/>
  <c r="B93" i="1" s="1"/>
  <c r="A93" i="1" s="1"/>
  <c r="B94" i="1" s="1"/>
  <c r="A94" i="1" s="1"/>
  <c r="B95" i="1" s="1"/>
  <c r="A95" i="1" s="1"/>
  <c r="B96" i="1" s="1"/>
  <c r="A96" i="1" s="1"/>
  <c r="B97" i="1" s="1"/>
  <c r="A97" i="1" s="1"/>
  <c r="B98" i="1" s="1"/>
  <c r="A98" i="1" s="1"/>
  <c r="B99" i="1" s="1"/>
  <c r="A99" i="1" s="1"/>
  <c r="B100" i="1" s="1"/>
  <c r="A100" i="1" s="1"/>
  <c r="B101" i="1" s="1"/>
  <c r="A101" i="1" s="1"/>
  <c r="B102" i="1" s="1"/>
  <c r="A102" i="1" s="1"/>
  <c r="B103" i="1" s="1"/>
  <c r="A103" i="1" s="1"/>
  <c r="B104" i="1" s="1"/>
  <c r="A104" i="1" s="1"/>
  <c r="B105" i="1" s="1"/>
  <c r="A105" i="1" s="1"/>
  <c r="B106" i="1" s="1"/>
  <c r="A106" i="1" s="1"/>
  <c r="B107" i="1" s="1"/>
  <c r="A107" i="1" s="1"/>
  <c r="B108" i="1" s="1"/>
  <c r="A108" i="1" s="1"/>
  <c r="B109" i="1" s="1"/>
  <c r="A109" i="1" s="1"/>
  <c r="B110" i="1" s="1"/>
  <c r="A110" i="1" s="1"/>
  <c r="B111" i="1" s="1"/>
  <c r="A111" i="1" s="1"/>
  <c r="B112" i="1" s="1"/>
  <c r="A112" i="1" s="1"/>
  <c r="B113" i="1" s="1"/>
  <c r="A113" i="1" s="1"/>
  <c r="B114" i="1" s="1"/>
  <c r="A114" i="1" s="1"/>
  <c r="B115" i="1" s="1"/>
  <c r="A115" i="1" s="1"/>
  <c r="B116" i="1" s="1"/>
  <c r="A116" i="1" s="1"/>
  <c r="B117" i="1" s="1"/>
  <c r="A117" i="1" s="1"/>
  <c r="B118" i="1" s="1"/>
  <c r="A118" i="1" s="1"/>
  <c r="B119" i="1" s="1"/>
  <c r="A119" i="1" s="1"/>
  <c r="B120" i="1" s="1"/>
  <c r="A120" i="1" s="1"/>
  <c r="B121" i="1" s="1"/>
  <c r="A121" i="1" s="1"/>
  <c r="B122" i="1" s="1"/>
  <c r="A122" i="1" s="1"/>
  <c r="B123" i="1" s="1"/>
  <c r="A123" i="1" s="1"/>
  <c r="B124" i="1" s="1"/>
  <c r="A124" i="1" s="1"/>
  <c r="B125" i="1" s="1"/>
  <c r="A125" i="1" s="1"/>
  <c r="B126" i="1" s="1"/>
  <c r="A126" i="1" s="1"/>
  <c r="B127" i="1" s="1"/>
  <c r="A127" i="1" s="1"/>
  <c r="B128" i="1" s="1"/>
  <c r="A128" i="1" s="1"/>
  <c r="B129" i="1" s="1"/>
  <c r="A129" i="1" s="1"/>
  <c r="B130" i="1" s="1"/>
  <c r="A130" i="1" s="1"/>
  <c r="B131" i="1" s="1"/>
  <c r="A131" i="1" s="1"/>
  <c r="B132" i="1" s="1"/>
  <c r="A132" i="1" s="1"/>
  <c r="B133" i="1" s="1"/>
  <c r="A133" i="1" s="1"/>
  <c r="B134" i="1" s="1"/>
  <c r="A134" i="1" s="1"/>
  <c r="B135" i="1" s="1"/>
  <c r="A135" i="1" s="1"/>
  <c r="B136" i="1" s="1"/>
  <c r="A136" i="1" s="1"/>
  <c r="B137" i="1" s="1"/>
  <c r="A137" i="1" s="1"/>
  <c r="B138" i="1" s="1"/>
  <c r="A138" i="1" s="1"/>
  <c r="B139" i="1" s="1"/>
  <c r="A139" i="1" s="1"/>
  <c r="B140" i="1" s="1"/>
  <c r="A140" i="1" s="1"/>
  <c r="B141" i="1" s="1"/>
  <c r="A141" i="1" s="1"/>
  <c r="B142" i="1" s="1"/>
  <c r="A142" i="1" s="1"/>
  <c r="B143" i="1" s="1"/>
  <c r="A143" i="1" s="1"/>
  <c r="B144" i="1" s="1"/>
  <c r="A144" i="1" s="1"/>
  <c r="B145" i="1" s="1"/>
  <c r="A145" i="1" s="1"/>
  <c r="B146" i="1" s="1"/>
  <c r="A146" i="1" s="1"/>
  <c r="B147" i="1" s="1"/>
  <c r="A147" i="1" s="1"/>
  <c r="B148" i="1" s="1"/>
  <c r="A148" i="1" s="1"/>
  <c r="B149" i="1" s="1"/>
  <c r="A149" i="1" s="1"/>
  <c r="B150" i="1" s="1"/>
  <c r="A150" i="1" s="1"/>
  <c r="B151" i="1" s="1"/>
  <c r="A151" i="1" s="1"/>
  <c r="B152" i="1" s="1"/>
  <c r="A152" i="1" s="1"/>
  <c r="B153" i="1" s="1"/>
  <c r="A153" i="1" s="1"/>
  <c r="B154" i="1" s="1"/>
  <c r="A154" i="1" s="1"/>
  <c r="B155" i="1" s="1"/>
  <c r="A155" i="1" s="1"/>
  <c r="B156" i="1" s="1"/>
  <c r="A156" i="1" s="1"/>
  <c r="B157" i="1" s="1"/>
  <c r="A157" i="1" s="1"/>
  <c r="B158" i="1" s="1"/>
  <c r="A158" i="1" s="1"/>
  <c r="B159" i="1" s="1"/>
  <c r="A159" i="1" s="1"/>
  <c r="B160" i="1" s="1"/>
  <c r="A160" i="1" s="1"/>
  <c r="B161" i="1" s="1"/>
  <c r="A161" i="1" s="1"/>
  <c r="B162" i="1" s="1"/>
  <c r="A162" i="1" s="1"/>
  <c r="B163" i="1" s="1"/>
  <c r="A163" i="1" s="1"/>
  <c r="B164" i="1" s="1"/>
  <c r="A164" i="1" s="1"/>
  <c r="B165" i="1" s="1"/>
  <c r="A165" i="1" s="1"/>
  <c r="B166" i="1" s="1"/>
  <c r="A166" i="1" s="1"/>
  <c r="B167" i="1" s="1"/>
  <c r="A167" i="1" s="1"/>
  <c r="B168" i="1" s="1"/>
  <c r="A168" i="1" s="1"/>
  <c r="B169" i="1" s="1"/>
  <c r="A169" i="1" s="1"/>
  <c r="B170" i="1" s="1"/>
  <c r="A170" i="1" s="1"/>
  <c r="B171" i="1" s="1"/>
  <c r="A171" i="1" s="1"/>
  <c r="B172" i="1" s="1"/>
  <c r="A172" i="1" s="1"/>
  <c r="B173" i="1" s="1"/>
  <c r="A173" i="1" s="1"/>
  <c r="B174" i="1" s="1"/>
  <c r="A174" i="1" s="1"/>
  <c r="B175" i="1" s="1"/>
  <c r="A175" i="1" s="1"/>
  <c r="B176" i="1" s="1"/>
  <c r="A176" i="1" s="1"/>
  <c r="B177" i="1" s="1"/>
  <c r="A177" i="1" s="1"/>
  <c r="B178" i="1" s="1"/>
  <c r="A178" i="1" s="1"/>
  <c r="B179" i="1" s="1"/>
  <c r="A179" i="1" s="1"/>
  <c r="B180" i="1" s="1"/>
  <c r="A180" i="1" s="1"/>
  <c r="B181" i="1" s="1"/>
  <c r="A181" i="1" s="1"/>
  <c r="B182" i="1" s="1"/>
  <c r="A182" i="1" s="1"/>
  <c r="B183" i="1" s="1"/>
  <c r="A183" i="1" s="1"/>
  <c r="B184" i="1" s="1"/>
  <c r="A184" i="1" s="1"/>
  <c r="B185" i="1" s="1"/>
  <c r="A185" i="1" s="1"/>
  <c r="B186" i="1" s="1"/>
  <c r="A186" i="1" s="1"/>
  <c r="B187" i="1" s="1"/>
  <c r="A187" i="1" s="1"/>
  <c r="B188" i="1" s="1"/>
  <c r="A188" i="1" s="1"/>
  <c r="B189" i="1" s="1"/>
  <c r="A189" i="1" s="1"/>
  <c r="B190" i="1" s="1"/>
  <c r="A190" i="1" s="1"/>
  <c r="B191" i="1" s="1"/>
  <c r="A191" i="1" s="1"/>
  <c r="B192" i="1" s="1"/>
  <c r="A192" i="1" s="1"/>
  <c r="B193" i="1" s="1"/>
  <c r="A193" i="1" s="1"/>
  <c r="B194" i="1" s="1"/>
  <c r="A194" i="1" s="1"/>
  <c r="B195" i="1" s="1"/>
  <c r="A195" i="1" s="1"/>
  <c r="B196" i="1" s="1"/>
  <c r="A196" i="1" s="1"/>
  <c r="B197" i="1" s="1"/>
  <c r="A197" i="1" s="1"/>
  <c r="B198" i="1" s="1"/>
  <c r="A198" i="1" s="1"/>
  <c r="B199" i="1" s="1"/>
  <c r="A199" i="1" s="1"/>
  <c r="B200" i="1" s="1"/>
  <c r="A200" i="1" s="1"/>
  <c r="B201" i="1" s="1"/>
  <c r="A201" i="1" s="1"/>
  <c r="B202" i="1" s="1"/>
  <c r="A202" i="1" s="1"/>
  <c r="B203" i="1" s="1"/>
  <c r="A203" i="1" s="1"/>
  <c r="B204" i="1" s="1"/>
  <c r="A204" i="1" s="1"/>
  <c r="B205" i="1" s="1"/>
  <c r="A205" i="1" s="1"/>
  <c r="B206" i="1" s="1"/>
  <c r="A206" i="1" s="1"/>
  <c r="B207" i="1" s="1"/>
  <c r="A207" i="1" s="1"/>
  <c r="B208" i="1" s="1"/>
  <c r="A208" i="1" s="1"/>
  <c r="B209" i="1" s="1"/>
  <c r="A209" i="1" s="1"/>
  <c r="B210" i="1" s="1"/>
  <c r="A210" i="1" s="1"/>
  <c r="B211" i="1" s="1"/>
  <c r="A211" i="1" s="1"/>
  <c r="B212" i="1" s="1"/>
  <c r="A212" i="1" s="1"/>
  <c r="B213" i="1" s="1"/>
  <c r="A213" i="1" s="1"/>
  <c r="B214" i="1" s="1"/>
  <c r="A214" i="1" s="1"/>
  <c r="B215" i="1" s="1"/>
  <c r="A215" i="1" s="1"/>
  <c r="B216" i="1" s="1"/>
  <c r="A216" i="1" s="1"/>
  <c r="B217" i="1" s="1"/>
  <c r="A217" i="1" s="1"/>
  <c r="B218" i="1" s="1"/>
  <c r="A218" i="1" s="1"/>
  <c r="B219" i="1" s="1"/>
  <c r="A219" i="1" s="1"/>
  <c r="B220" i="1" s="1"/>
  <c r="A220" i="1" s="1"/>
  <c r="B221" i="1" s="1"/>
  <c r="A221" i="1" s="1"/>
  <c r="B222" i="1" s="1"/>
  <c r="A222" i="1" s="1"/>
  <c r="B223" i="1" s="1"/>
  <c r="A223" i="1" s="1"/>
  <c r="B224" i="1" s="1"/>
  <c r="A224" i="1" s="1"/>
  <c r="B225" i="1" s="1"/>
  <c r="A225" i="1" s="1"/>
  <c r="B226" i="1" s="1"/>
  <c r="A226" i="1" s="1"/>
  <c r="B227" i="1" s="1"/>
  <c r="A227" i="1" s="1"/>
  <c r="B228" i="1" s="1"/>
  <c r="A228" i="1" s="1"/>
  <c r="B229" i="1" s="1"/>
  <c r="A229" i="1" s="1"/>
  <c r="B230" i="1" s="1"/>
  <c r="A230" i="1" s="1"/>
  <c r="B231" i="1" s="1"/>
  <c r="A231" i="1" s="1"/>
  <c r="B232" i="1" s="1"/>
  <c r="A232" i="1" s="1"/>
  <c r="B233" i="1" s="1"/>
  <c r="A233" i="1" s="1"/>
  <c r="B234" i="1" s="1"/>
  <c r="A234" i="1" s="1"/>
  <c r="B235" i="1" s="1"/>
  <c r="A235" i="1" s="1"/>
  <c r="B236" i="1" s="1"/>
  <c r="A236" i="1" s="1"/>
  <c r="B237" i="1" s="1"/>
  <c r="A237" i="1" s="1"/>
  <c r="B238" i="1" s="1"/>
  <c r="A238" i="1" s="1"/>
  <c r="B239" i="1" s="1"/>
  <c r="A239" i="1" s="1"/>
  <c r="B240" i="1" s="1"/>
  <c r="A240" i="1" s="1"/>
  <c r="B241" i="1" s="1"/>
  <c r="A241" i="1" s="1"/>
  <c r="B242" i="1" s="1"/>
  <c r="A242" i="1" s="1"/>
  <c r="B243" i="1" s="1"/>
  <c r="A243" i="1" s="1"/>
  <c r="B244" i="1" s="1"/>
  <c r="A244" i="1" s="1"/>
  <c r="B245" i="1" s="1"/>
  <c r="A245" i="1" s="1"/>
  <c r="B246" i="1" s="1"/>
  <c r="A246" i="1" s="1"/>
  <c r="B247" i="1" s="1"/>
  <c r="A247" i="1" s="1"/>
  <c r="B248" i="1" s="1"/>
  <c r="A248" i="1" s="1"/>
  <c r="B249" i="1" s="1"/>
  <c r="A249" i="1" s="1"/>
  <c r="B250" i="1" s="1"/>
  <c r="A250" i="1" s="1"/>
  <c r="B251" i="1" s="1"/>
  <c r="A251" i="1" s="1"/>
  <c r="B252" i="1" s="1"/>
  <c r="A252" i="1" s="1"/>
  <c r="B253" i="1" s="1"/>
  <c r="A253" i="1" s="1"/>
  <c r="B254" i="1" s="1"/>
  <c r="A254" i="1" s="1"/>
  <c r="B255" i="1" s="1"/>
  <c r="A255" i="1" s="1"/>
  <c r="B256" i="1" s="1"/>
  <c r="A256" i="1" s="1"/>
  <c r="B257" i="1" s="1"/>
  <c r="A257" i="1" s="1"/>
  <c r="B258" i="1" s="1"/>
  <c r="A258" i="1" s="1"/>
  <c r="B259" i="1" s="1"/>
  <c r="A259" i="1" s="1"/>
  <c r="B260" i="1" s="1"/>
  <c r="A260" i="1" s="1"/>
  <c r="B261" i="1" s="1"/>
  <c r="A261" i="1" s="1"/>
  <c r="B262" i="1" s="1"/>
  <c r="A262" i="1" s="1"/>
  <c r="B263" i="1" s="1"/>
  <c r="A263" i="1" s="1"/>
  <c r="B264" i="1" s="1"/>
  <c r="A264" i="1" s="1"/>
  <c r="B265" i="1" s="1"/>
  <c r="A265" i="1" s="1"/>
  <c r="B266" i="1" s="1"/>
  <c r="A266" i="1" s="1"/>
  <c r="B267" i="1" s="1"/>
  <c r="A267" i="1" s="1"/>
  <c r="B268" i="1" s="1"/>
  <c r="A268" i="1" s="1"/>
  <c r="B269" i="1" s="1"/>
  <c r="A269" i="1" s="1"/>
  <c r="B270" i="1" s="1"/>
  <c r="A270" i="1" s="1"/>
  <c r="B271" i="1" s="1"/>
  <c r="A271" i="1" s="1"/>
  <c r="B272" i="1" s="1"/>
  <c r="A272" i="1" s="1"/>
  <c r="B273" i="1" s="1"/>
  <c r="A273" i="1" s="1"/>
  <c r="B274" i="1" s="1"/>
  <c r="A274" i="1" s="1"/>
  <c r="B275" i="1" s="1"/>
  <c r="A275" i="1" s="1"/>
  <c r="B276" i="1" s="1"/>
  <c r="A276" i="1" s="1"/>
  <c r="B277" i="1" s="1"/>
  <c r="A277" i="1" s="1"/>
  <c r="B278" i="1" s="1"/>
  <c r="A278" i="1" s="1"/>
  <c r="B279" i="1" s="1"/>
  <c r="A279" i="1" s="1"/>
  <c r="B280" i="1" s="1"/>
  <c r="A280" i="1" s="1"/>
  <c r="B281" i="1" s="1"/>
  <c r="A281" i="1" s="1"/>
  <c r="B282" i="1" s="1"/>
  <c r="A282" i="1" s="1"/>
  <c r="B283" i="1" s="1"/>
  <c r="A283" i="1" s="1"/>
  <c r="B284" i="1" s="1"/>
  <c r="A284" i="1" s="1"/>
  <c r="B285" i="1" s="1"/>
  <c r="A285" i="1" s="1"/>
  <c r="B286" i="1" s="1"/>
  <c r="A286" i="1" s="1"/>
  <c r="B287" i="1" s="1"/>
  <c r="A287" i="1" s="1"/>
  <c r="B288" i="1" s="1"/>
  <c r="A288" i="1" s="1"/>
  <c r="B289" i="1" s="1"/>
  <c r="A289" i="1" s="1"/>
  <c r="B290" i="1" s="1"/>
  <c r="A290" i="1" s="1"/>
  <c r="B291" i="1" s="1"/>
  <c r="A291" i="1" s="1"/>
  <c r="B292" i="1" s="1"/>
  <c r="A292" i="1" s="1"/>
  <c r="B293" i="1" s="1"/>
  <c r="A293" i="1" s="1"/>
  <c r="B294" i="1" s="1"/>
  <c r="A294" i="1" s="1"/>
  <c r="B295" i="1" s="1"/>
  <c r="A295" i="1" s="1"/>
  <c r="B296" i="1" s="1"/>
  <c r="A296" i="1" s="1"/>
  <c r="B297" i="1" s="1"/>
  <c r="A297" i="1" s="1"/>
  <c r="B298" i="1" s="1"/>
  <c r="A298" i="1" s="1"/>
  <c r="B299" i="1" s="1"/>
  <c r="A299" i="1" s="1"/>
  <c r="B300" i="1" s="1"/>
  <c r="A300" i="1" s="1"/>
  <c r="B301" i="1" s="1"/>
  <c r="A301" i="1" s="1"/>
  <c r="B302" i="1" s="1"/>
  <c r="A302" i="1" s="1"/>
  <c r="B303" i="1" s="1"/>
  <c r="A303" i="1" s="1"/>
  <c r="B304" i="1" s="1"/>
  <c r="A304" i="1" s="1"/>
  <c r="B305" i="1" s="1"/>
  <c r="A305" i="1" s="1"/>
  <c r="B306" i="1" s="1"/>
  <c r="A306" i="1" s="1"/>
  <c r="B307" i="1" s="1"/>
  <c r="A307" i="1" s="1"/>
  <c r="B308" i="1" s="1"/>
  <c r="A308" i="1" s="1"/>
  <c r="B309" i="1" s="1"/>
  <c r="A309" i="1" s="1"/>
  <c r="B310" i="1" s="1"/>
  <c r="A310" i="1" s="1"/>
  <c r="B311" i="1" s="1"/>
  <c r="A311" i="1" s="1"/>
  <c r="B312" i="1" s="1"/>
  <c r="A312" i="1" s="1"/>
  <c r="B313" i="1" s="1"/>
  <c r="A313" i="1" s="1"/>
  <c r="B314" i="1" s="1"/>
  <c r="A314" i="1" s="1"/>
  <c r="B315" i="1" s="1"/>
  <c r="A315" i="1" s="1"/>
  <c r="B316" i="1" s="1"/>
  <c r="A316" i="1" s="1"/>
  <c r="B317" i="1" s="1"/>
  <c r="A317" i="1" s="1"/>
  <c r="B318" i="1" s="1"/>
  <c r="A318" i="1" s="1"/>
  <c r="B319" i="1" s="1"/>
  <c r="A319" i="1" s="1"/>
  <c r="B320" i="1" s="1"/>
  <c r="A320" i="1" s="1"/>
  <c r="B321" i="1" s="1"/>
  <c r="A321" i="1" s="1"/>
  <c r="B322" i="1" s="1"/>
  <c r="A322" i="1" s="1"/>
  <c r="B323" i="1" s="1"/>
  <c r="A323" i="1" s="1"/>
  <c r="B324" i="1" s="1"/>
  <c r="A324" i="1" s="1"/>
  <c r="B325" i="1" s="1"/>
  <c r="A325" i="1" s="1"/>
  <c r="B326" i="1" s="1"/>
  <c r="A326" i="1" s="1"/>
  <c r="B327" i="1" s="1"/>
  <c r="A327" i="1" s="1"/>
  <c r="B328" i="1" s="1"/>
  <c r="A328" i="1" s="1"/>
  <c r="B329" i="1" s="1"/>
  <c r="A329" i="1" s="1"/>
  <c r="B330" i="1" s="1"/>
  <c r="A330" i="1" s="1"/>
  <c r="B331" i="1" s="1"/>
  <c r="A331" i="1" s="1"/>
  <c r="B332" i="1" s="1"/>
  <c r="A332" i="1" s="1"/>
  <c r="B333" i="1" s="1"/>
  <c r="A333" i="1" s="1"/>
  <c r="B334" i="1" s="1"/>
  <c r="A334" i="1" s="1"/>
  <c r="B335" i="1" s="1"/>
  <c r="A335" i="1" s="1"/>
  <c r="B336" i="1" s="1"/>
  <c r="A336" i="1" s="1"/>
  <c r="B337" i="1" s="1"/>
  <c r="A337" i="1" s="1"/>
  <c r="B338" i="1" s="1"/>
  <c r="A338" i="1" s="1"/>
  <c r="B339" i="1" s="1"/>
  <c r="A339" i="1" s="1"/>
  <c r="B340" i="1" s="1"/>
  <c r="A340" i="1" s="1"/>
  <c r="B341" i="1" s="1"/>
  <c r="A341" i="1" s="1"/>
  <c r="B342" i="1" s="1"/>
  <c r="A342" i="1" s="1"/>
  <c r="B343" i="1" s="1"/>
  <c r="A343" i="1" s="1"/>
  <c r="B344" i="1" s="1"/>
  <c r="A344" i="1" s="1"/>
  <c r="B345" i="1" s="1"/>
  <c r="A345" i="1" s="1"/>
  <c r="B346" i="1" s="1"/>
  <c r="A346" i="1" s="1"/>
  <c r="B347" i="1" s="1"/>
  <c r="A347" i="1" s="1"/>
  <c r="B348" i="1" s="1"/>
  <c r="A348" i="1" s="1"/>
  <c r="B349" i="1" s="1"/>
  <c r="A349" i="1" s="1"/>
  <c r="B350" i="1" s="1"/>
  <c r="A350" i="1" s="1"/>
  <c r="B351" i="1" s="1"/>
  <c r="A351" i="1" s="1"/>
  <c r="B352" i="1" s="1"/>
  <c r="A352" i="1" s="1"/>
  <c r="B353" i="1" s="1"/>
  <c r="A353" i="1" s="1"/>
  <c r="B354" i="1" s="1"/>
  <c r="A354" i="1" s="1"/>
  <c r="B355" i="1" s="1"/>
  <c r="A355" i="1" s="1"/>
  <c r="B356" i="1" s="1"/>
  <c r="A356" i="1" s="1"/>
  <c r="B357" i="1" s="1"/>
  <c r="A357" i="1" s="1"/>
  <c r="B358" i="1" s="1"/>
  <c r="A358" i="1" s="1"/>
  <c r="B359" i="1" s="1"/>
  <c r="A359" i="1" s="1"/>
  <c r="B360" i="1" s="1"/>
  <c r="A360" i="1" s="1"/>
  <c r="B361" i="1" s="1"/>
  <c r="A361" i="1" s="1"/>
  <c r="B362" i="1" s="1"/>
  <c r="A362" i="1" s="1"/>
  <c r="B363" i="1" s="1"/>
  <c r="A363" i="1" s="1"/>
  <c r="B364" i="1" s="1"/>
  <c r="A364" i="1" s="1"/>
  <c r="B365" i="1" s="1"/>
  <c r="A365" i="1" s="1"/>
  <c r="B366" i="1" s="1"/>
  <c r="A366" i="1" s="1"/>
  <c r="B367" i="1" s="1"/>
  <c r="A367" i="1" s="1"/>
  <c r="B368" i="1" s="1"/>
  <c r="A368" i="1" s="1"/>
  <c r="B369" i="1" s="1"/>
  <c r="A369" i="1" s="1"/>
  <c r="B370" i="1" s="1"/>
  <c r="A370" i="1" s="1"/>
  <c r="B371" i="1" s="1"/>
  <c r="A371" i="1" s="1"/>
  <c r="B372" i="1" s="1"/>
  <c r="A372" i="1" s="1"/>
  <c r="B373" i="1" s="1"/>
  <c r="A373" i="1" s="1"/>
  <c r="B374" i="1" s="1"/>
  <c r="A374" i="1" s="1"/>
  <c r="B375" i="1" s="1"/>
  <c r="A375" i="1" s="1"/>
  <c r="B376" i="1" s="1"/>
  <c r="A376" i="1" s="1"/>
  <c r="B377" i="1" s="1"/>
  <c r="A377" i="1" s="1"/>
  <c r="B378" i="1" s="1"/>
  <c r="A378" i="1" s="1"/>
  <c r="B379" i="1" s="1"/>
  <c r="A379" i="1" s="1"/>
  <c r="B380" i="1" s="1"/>
  <c r="A380" i="1" s="1"/>
  <c r="B381" i="1" s="1"/>
  <c r="A381" i="1" s="1"/>
  <c r="B382" i="1" s="1"/>
  <c r="A382" i="1" s="1"/>
  <c r="B383" i="1" s="1"/>
  <c r="A383" i="1" s="1"/>
  <c r="B384" i="1" s="1"/>
  <c r="A384" i="1" s="1"/>
  <c r="B385" i="1" s="1"/>
  <c r="A385" i="1" s="1"/>
  <c r="B386" i="1" s="1"/>
  <c r="A386" i="1" s="1"/>
  <c r="B387" i="1" s="1"/>
  <c r="A387" i="1" s="1"/>
  <c r="B388" i="1" s="1"/>
  <c r="A388" i="1" s="1"/>
  <c r="B389" i="1" s="1"/>
  <c r="A389" i="1" s="1"/>
  <c r="B390" i="1" s="1"/>
  <c r="A390" i="1" s="1"/>
  <c r="B391" i="1" s="1"/>
  <c r="A391" i="1" s="1"/>
  <c r="B392" i="1" s="1"/>
  <c r="A392" i="1" s="1"/>
  <c r="B393" i="1" s="1"/>
  <c r="A393" i="1" s="1"/>
  <c r="B394" i="1" s="1"/>
  <c r="A394" i="1" s="1"/>
  <c r="B395" i="1" s="1"/>
  <c r="A395" i="1" s="1"/>
  <c r="B396" i="1" s="1"/>
  <c r="A396" i="1" s="1"/>
  <c r="B397" i="1" s="1"/>
  <c r="A397" i="1" s="1"/>
  <c r="B398" i="1" s="1"/>
  <c r="A398" i="1" s="1"/>
  <c r="B399" i="1" s="1"/>
  <c r="A399" i="1" s="1"/>
  <c r="B400" i="1" s="1"/>
  <c r="A400" i="1" s="1"/>
  <c r="B401" i="1" s="1"/>
  <c r="A401" i="1" s="1"/>
  <c r="B402" i="1" s="1"/>
  <c r="A402" i="1" s="1"/>
  <c r="B403" i="1" s="1"/>
  <c r="A403" i="1" s="1"/>
  <c r="B404" i="1" s="1"/>
  <c r="A404" i="1" s="1"/>
  <c r="B405" i="1" s="1"/>
  <c r="A405" i="1" s="1"/>
  <c r="B406" i="1" s="1"/>
  <c r="A406" i="1" s="1"/>
  <c r="B407" i="1" s="1"/>
  <c r="A407" i="1" s="1"/>
  <c r="B408" i="1" s="1"/>
  <c r="A408" i="1" s="1"/>
  <c r="B409" i="1" s="1"/>
  <c r="A409" i="1" s="1"/>
  <c r="B410" i="1" s="1"/>
  <c r="A410" i="1" s="1"/>
  <c r="B411" i="1" s="1"/>
  <c r="A411" i="1" s="1"/>
  <c r="B412" i="1" s="1"/>
  <c r="A412" i="1" s="1"/>
  <c r="B413" i="1" s="1"/>
  <c r="A413" i="1" s="1"/>
  <c r="B414" i="1" s="1"/>
  <c r="A414" i="1" s="1"/>
  <c r="B415" i="1" s="1"/>
  <c r="A415" i="1" s="1"/>
  <c r="B416" i="1" s="1"/>
  <c r="A416" i="1" s="1"/>
  <c r="B417" i="1" s="1"/>
  <c r="A417" i="1" s="1"/>
  <c r="B418" i="1" s="1"/>
  <c r="A418" i="1" s="1"/>
  <c r="B419" i="1" s="1"/>
  <c r="A419" i="1" s="1"/>
  <c r="B420" i="1" s="1"/>
  <c r="A420" i="1" s="1"/>
  <c r="B421" i="1" s="1"/>
  <c r="A421" i="1" s="1"/>
  <c r="B422" i="1" s="1"/>
  <c r="A422" i="1" s="1"/>
  <c r="B423" i="1" s="1"/>
  <c r="A423" i="1" s="1"/>
  <c r="B424" i="1" s="1"/>
  <c r="A424" i="1" s="1"/>
  <c r="B425" i="1" s="1"/>
  <c r="A425" i="1" s="1"/>
  <c r="B426" i="1" s="1"/>
  <c r="A426" i="1" s="1"/>
  <c r="B427" i="1" s="1"/>
  <c r="A427" i="1" s="1"/>
  <c r="B428" i="1" s="1"/>
  <c r="A428" i="1" s="1"/>
  <c r="B429" i="1" s="1"/>
  <c r="A429" i="1" s="1"/>
  <c r="B430" i="1" s="1"/>
  <c r="A430" i="1" s="1"/>
  <c r="B431" i="1" s="1"/>
  <c r="A431" i="1" s="1"/>
  <c r="B432" i="1" s="1"/>
  <c r="A432" i="1" s="1"/>
  <c r="B433" i="1" s="1"/>
  <c r="A433" i="1" s="1"/>
  <c r="B434" i="1" s="1"/>
  <c r="A434" i="1" s="1"/>
  <c r="B435" i="1" s="1"/>
  <c r="A435" i="1" s="1"/>
  <c r="B436" i="1" s="1"/>
  <c r="A436" i="1" s="1"/>
  <c r="B437" i="1" s="1"/>
  <c r="A437" i="1" s="1"/>
  <c r="B438" i="1" s="1"/>
  <c r="A438" i="1" s="1"/>
  <c r="B439" i="1" s="1"/>
  <c r="A439" i="1" s="1"/>
  <c r="B440" i="1" s="1"/>
  <c r="A440" i="1" s="1"/>
  <c r="B441" i="1" s="1"/>
  <c r="A441" i="1" s="1"/>
  <c r="B442" i="1" s="1"/>
  <c r="A442" i="1" s="1"/>
  <c r="B443" i="1" s="1"/>
  <c r="A443" i="1" s="1"/>
  <c r="B444" i="1" s="1"/>
  <c r="A444" i="1" s="1"/>
  <c r="B445" i="1" s="1"/>
  <c r="A445" i="1" s="1"/>
  <c r="B446" i="1" s="1"/>
  <c r="A446" i="1" s="1"/>
  <c r="B447" i="1" s="1"/>
  <c r="A447" i="1" s="1"/>
  <c r="B448" i="1" s="1"/>
  <c r="A448" i="1" s="1"/>
  <c r="B449" i="1" s="1"/>
  <c r="A449" i="1" s="1"/>
  <c r="B450" i="1" s="1"/>
  <c r="A450" i="1" s="1"/>
  <c r="B451" i="1" s="1"/>
  <c r="A451" i="1" s="1"/>
  <c r="B452" i="1" s="1"/>
  <c r="A452" i="1" s="1"/>
  <c r="B453" i="1" s="1"/>
  <c r="A453" i="1" s="1"/>
  <c r="B454" i="1" s="1"/>
  <c r="A454" i="1" s="1"/>
  <c r="B455" i="1" s="1"/>
  <c r="A455" i="1" s="1"/>
  <c r="B456" i="1" s="1"/>
  <c r="A456" i="1" s="1"/>
  <c r="B457" i="1" s="1"/>
  <c r="A457" i="1" s="1"/>
  <c r="B458" i="1" s="1"/>
  <c r="A458" i="1" s="1"/>
  <c r="B459" i="1" s="1"/>
  <c r="A459" i="1" s="1"/>
  <c r="B460" i="1" s="1"/>
  <c r="A460" i="1" s="1"/>
  <c r="B461" i="1" s="1"/>
  <c r="A461" i="1" s="1"/>
  <c r="B462" i="1" s="1"/>
  <c r="A462" i="1" s="1"/>
  <c r="B463" i="1" s="1"/>
  <c r="A463" i="1" s="1"/>
  <c r="B464" i="1" s="1"/>
  <c r="A464" i="1" s="1"/>
  <c r="B465" i="1" s="1"/>
  <c r="A465" i="1" s="1"/>
  <c r="B466" i="1" s="1"/>
  <c r="A466" i="1" s="1"/>
  <c r="B467" i="1" s="1"/>
  <c r="A467" i="1" s="1"/>
  <c r="B468" i="1" s="1"/>
  <c r="A468" i="1" s="1"/>
  <c r="B469" i="1" s="1"/>
  <c r="A469" i="1" s="1"/>
  <c r="B470" i="1" s="1"/>
  <c r="A470" i="1" s="1"/>
  <c r="B471" i="1" s="1"/>
  <c r="A471" i="1" s="1"/>
  <c r="B472" i="1" s="1"/>
  <c r="A472" i="1" s="1"/>
  <c r="B473" i="1" s="1"/>
  <c r="A473" i="1" s="1"/>
  <c r="B474" i="1" s="1"/>
  <c r="A474" i="1" s="1"/>
  <c r="B475" i="1" s="1"/>
  <c r="A475" i="1" s="1"/>
  <c r="B476" i="1" s="1"/>
  <c r="A476" i="1" s="1"/>
  <c r="B477" i="1" s="1"/>
  <c r="A477" i="1" s="1"/>
  <c r="B478" i="1" s="1"/>
  <c r="A478" i="1" s="1"/>
  <c r="B479" i="1" s="1"/>
  <c r="A479" i="1" s="1"/>
  <c r="B480" i="1" s="1"/>
  <c r="A480" i="1" s="1"/>
  <c r="B481" i="1" s="1"/>
  <c r="A481" i="1" s="1"/>
  <c r="B482" i="1" s="1"/>
  <c r="A482" i="1" s="1"/>
  <c r="B483" i="1" s="1"/>
  <c r="A483" i="1" s="1"/>
  <c r="B484" i="1" s="1"/>
  <c r="A484" i="1" s="1"/>
  <c r="B485" i="1" s="1"/>
  <c r="A485" i="1" s="1"/>
  <c r="B486" i="1" s="1"/>
  <c r="A486" i="1" s="1"/>
  <c r="B487" i="1" s="1"/>
  <c r="A487" i="1" s="1"/>
  <c r="B488" i="1" s="1"/>
  <c r="A488" i="1" s="1"/>
  <c r="B489" i="1" s="1"/>
  <c r="A489" i="1" s="1"/>
  <c r="B490" i="1" s="1"/>
  <c r="A490" i="1" s="1"/>
  <c r="B491" i="1" s="1"/>
  <c r="A491" i="1" s="1"/>
  <c r="B492" i="1" s="1"/>
  <c r="A492" i="1" s="1"/>
  <c r="B493" i="1" s="1"/>
  <c r="A493" i="1" s="1"/>
  <c r="B494" i="1" s="1"/>
  <c r="A494" i="1" s="1"/>
  <c r="B495" i="1" s="1"/>
  <c r="A495" i="1" s="1"/>
  <c r="B496" i="1" s="1"/>
  <c r="A496" i="1" s="1"/>
  <c r="B497" i="1" s="1"/>
  <c r="A497" i="1" s="1"/>
  <c r="B498" i="1" s="1"/>
  <c r="A498" i="1" s="1"/>
  <c r="B499" i="1" s="1"/>
  <c r="A499" i="1" s="1"/>
  <c r="B500" i="1" s="1"/>
  <c r="A500" i="1" s="1"/>
  <c r="B501" i="1" s="1"/>
  <c r="A501" i="1" s="1"/>
  <c r="B502" i="1" s="1"/>
  <c r="A502" i="1" s="1"/>
  <c r="B503" i="1" s="1"/>
  <c r="A503" i="1" s="1"/>
  <c r="B504" i="1" s="1"/>
  <c r="A504" i="1" s="1"/>
  <c r="B505" i="1" s="1"/>
  <c r="A505" i="1" s="1"/>
  <c r="B506" i="1" s="1"/>
  <c r="A506" i="1" s="1"/>
  <c r="B507" i="1" s="1"/>
  <c r="A507" i="1" s="1"/>
  <c r="B508" i="1" s="1"/>
  <c r="A508" i="1" s="1"/>
  <c r="B509" i="1" s="1"/>
  <c r="A509" i="1" s="1"/>
  <c r="B510" i="1" s="1"/>
  <c r="A510" i="1" s="1"/>
  <c r="B511" i="1" s="1"/>
  <c r="A511" i="1" s="1"/>
  <c r="B512" i="1" s="1"/>
  <c r="A512" i="1" s="1"/>
  <c r="B513" i="1" s="1"/>
  <c r="A513" i="1" s="1"/>
  <c r="B514" i="1" s="1"/>
  <c r="A514" i="1" s="1"/>
  <c r="B515" i="1" s="1"/>
  <c r="A515" i="1" s="1"/>
  <c r="B516" i="1" s="1"/>
  <c r="A516" i="1" s="1"/>
  <c r="B517" i="1" s="1"/>
  <c r="A517" i="1" s="1"/>
  <c r="B518" i="1" s="1"/>
  <c r="A518" i="1" s="1"/>
  <c r="B519" i="1" s="1"/>
  <c r="A519" i="1" s="1"/>
  <c r="B520" i="1" s="1"/>
  <c r="A520" i="1" s="1"/>
  <c r="B521" i="1" s="1"/>
  <c r="A521" i="1" s="1"/>
  <c r="B522" i="1" s="1"/>
  <c r="A522" i="1" s="1"/>
  <c r="B523" i="1" s="1"/>
  <c r="A523" i="1" s="1"/>
  <c r="B524" i="1" s="1"/>
  <c r="A524" i="1" s="1"/>
  <c r="B525" i="1" s="1"/>
  <c r="A525" i="1" s="1"/>
  <c r="B526" i="1" s="1"/>
  <c r="A526" i="1" s="1"/>
  <c r="B527" i="1" s="1"/>
  <c r="A527" i="1" s="1"/>
  <c r="B528" i="1" s="1"/>
  <c r="A528" i="1" s="1"/>
  <c r="B529" i="1" s="1"/>
  <c r="A529" i="1" s="1"/>
  <c r="B530" i="1" s="1"/>
  <c r="A530" i="1" s="1"/>
  <c r="B531" i="1" s="1"/>
  <c r="A531" i="1" s="1"/>
  <c r="B532" i="1" s="1"/>
  <c r="A532" i="1" s="1"/>
  <c r="B533" i="1" s="1"/>
  <c r="A533" i="1" s="1"/>
  <c r="B534" i="1" s="1"/>
  <c r="A534" i="1" s="1"/>
  <c r="B535" i="1" s="1"/>
  <c r="A535" i="1" s="1"/>
  <c r="B536" i="1" s="1"/>
  <c r="A536" i="1" s="1"/>
  <c r="B537" i="1" s="1"/>
  <c r="A537" i="1" s="1"/>
  <c r="B538" i="1" s="1"/>
  <c r="A538" i="1" s="1"/>
  <c r="B539" i="1" s="1"/>
  <c r="A539" i="1" s="1"/>
  <c r="B540" i="1" s="1"/>
  <c r="A540" i="1" s="1"/>
  <c r="B541" i="1" s="1"/>
  <c r="A541" i="1" s="1"/>
  <c r="B542" i="1" s="1"/>
  <c r="A542" i="1" s="1"/>
  <c r="B543" i="1" s="1"/>
  <c r="A543" i="1" s="1"/>
  <c r="B544" i="1" s="1"/>
  <c r="A544" i="1" s="1"/>
  <c r="B545" i="1" s="1"/>
  <c r="A545" i="1" s="1"/>
  <c r="B546" i="1" s="1"/>
  <c r="A546" i="1" s="1"/>
  <c r="B547" i="1" s="1"/>
  <c r="A547" i="1" s="1"/>
  <c r="B548" i="1" s="1"/>
  <c r="A548" i="1" s="1"/>
  <c r="B549" i="1" s="1"/>
  <c r="A549" i="1" s="1"/>
  <c r="B550" i="1" s="1"/>
  <c r="A550" i="1" s="1"/>
  <c r="B551" i="1" s="1"/>
  <c r="A551" i="1" s="1"/>
  <c r="B552" i="1" s="1"/>
  <c r="A552" i="1" s="1"/>
  <c r="B553" i="1" s="1"/>
  <c r="A553" i="1" s="1"/>
  <c r="B554" i="1" s="1"/>
  <c r="A554" i="1" s="1"/>
  <c r="B555" i="1" s="1"/>
  <c r="A555" i="1" s="1"/>
  <c r="B556" i="1" s="1"/>
  <c r="A556" i="1" s="1"/>
  <c r="B557" i="1" s="1"/>
  <c r="A557" i="1" s="1"/>
  <c r="B558" i="1" s="1"/>
  <c r="A558" i="1" s="1"/>
  <c r="B559" i="1" s="1"/>
  <c r="A559" i="1" s="1"/>
  <c r="B560" i="1" s="1"/>
  <c r="A560" i="1" s="1"/>
  <c r="B561" i="1" s="1"/>
  <c r="A561" i="1" s="1"/>
  <c r="B562" i="1" s="1"/>
  <c r="A562" i="1" s="1"/>
  <c r="B563" i="1" s="1"/>
  <c r="A563" i="1" s="1"/>
  <c r="B564" i="1" s="1"/>
  <c r="A564" i="1" s="1"/>
  <c r="B565" i="1" s="1"/>
  <c r="A565" i="1" s="1"/>
  <c r="B566" i="1" s="1"/>
  <c r="A566" i="1" s="1"/>
  <c r="B567" i="1" s="1"/>
  <c r="A567" i="1" s="1"/>
  <c r="B568" i="1" s="1"/>
  <c r="A568" i="1" s="1"/>
  <c r="B569" i="1" s="1"/>
  <c r="A569" i="1" s="1"/>
  <c r="B570" i="1" s="1"/>
  <c r="A570" i="1" s="1"/>
  <c r="B571" i="1" s="1"/>
  <c r="A571" i="1" s="1"/>
  <c r="B572" i="1" s="1"/>
  <c r="A572" i="1" s="1"/>
  <c r="B573" i="1" s="1"/>
  <c r="A573" i="1" s="1"/>
  <c r="B574" i="1" s="1"/>
  <c r="A574" i="1" s="1"/>
  <c r="B575" i="1" s="1"/>
  <c r="A575" i="1" s="1"/>
  <c r="B576" i="1" s="1"/>
  <c r="A576" i="1" s="1"/>
  <c r="B577" i="1" s="1"/>
  <c r="A577" i="1" s="1"/>
  <c r="B578" i="1" s="1"/>
  <c r="A578" i="1" s="1"/>
  <c r="B579" i="1" s="1"/>
  <c r="A579" i="1" s="1"/>
  <c r="B580" i="1" s="1"/>
  <c r="A580" i="1" s="1"/>
  <c r="B581" i="1" s="1"/>
  <c r="A581" i="1" s="1"/>
  <c r="B582" i="1" s="1"/>
  <c r="A582" i="1" s="1"/>
  <c r="B583" i="1" s="1"/>
  <c r="A583" i="1" s="1"/>
  <c r="B584" i="1" s="1"/>
  <c r="A584" i="1" s="1"/>
  <c r="B585" i="1" s="1"/>
  <c r="A585" i="1" s="1"/>
  <c r="B586" i="1" s="1"/>
  <c r="A586" i="1" s="1"/>
  <c r="B587" i="1" s="1"/>
  <c r="A587" i="1" s="1"/>
  <c r="B588" i="1" s="1"/>
  <c r="A588" i="1" s="1"/>
  <c r="B589" i="1" s="1"/>
  <c r="A589" i="1" s="1"/>
  <c r="B590" i="1" s="1"/>
  <c r="A590" i="1" s="1"/>
  <c r="B591" i="1" s="1"/>
  <c r="A591" i="1" s="1"/>
  <c r="B592" i="1" s="1"/>
  <c r="A592" i="1" s="1"/>
  <c r="B593" i="1" s="1"/>
  <c r="A593" i="1" s="1"/>
  <c r="B594" i="1" s="1"/>
  <c r="A594" i="1" s="1"/>
  <c r="B595" i="1" s="1"/>
  <c r="A595" i="1" s="1"/>
  <c r="B596" i="1" s="1"/>
  <c r="A596" i="1" s="1"/>
  <c r="B597" i="1" s="1"/>
  <c r="A597" i="1" s="1"/>
  <c r="B598" i="1" s="1"/>
  <c r="A598" i="1" s="1"/>
  <c r="B599" i="1" s="1"/>
  <c r="A599" i="1" s="1"/>
  <c r="B600" i="1" s="1"/>
  <c r="A600" i="1" s="1"/>
  <c r="B601" i="1" s="1"/>
  <c r="A601" i="1" s="1"/>
  <c r="B602" i="1" s="1"/>
  <c r="A602" i="1" s="1"/>
  <c r="B603" i="1" s="1"/>
  <c r="A603" i="1" s="1"/>
  <c r="B604" i="1" s="1"/>
  <c r="A604" i="1" s="1"/>
  <c r="B605" i="1" s="1"/>
  <c r="A605" i="1" s="1"/>
  <c r="B606" i="1" s="1"/>
  <c r="A606" i="1" s="1"/>
  <c r="B607" i="1" s="1"/>
  <c r="A607" i="1" s="1"/>
  <c r="B608" i="1" s="1"/>
  <c r="A608" i="1" s="1"/>
  <c r="B609" i="1" s="1"/>
  <c r="A609" i="1" s="1"/>
  <c r="B610" i="1" s="1"/>
  <c r="A610" i="1" s="1"/>
  <c r="B611" i="1" s="1"/>
  <c r="A611" i="1" s="1"/>
  <c r="B612" i="1" s="1"/>
  <c r="A612" i="1" s="1"/>
  <c r="B613" i="1" s="1"/>
  <c r="A613" i="1" s="1"/>
  <c r="B614" i="1" s="1"/>
  <c r="A614" i="1" s="1"/>
  <c r="B615" i="1" s="1"/>
  <c r="A615" i="1" s="1"/>
  <c r="B616" i="1" s="1"/>
  <c r="A616" i="1" s="1"/>
  <c r="B617" i="1" s="1"/>
  <c r="A617" i="1" s="1"/>
  <c r="B618" i="1" s="1"/>
  <c r="A618" i="1" s="1"/>
  <c r="B619" i="1" s="1"/>
  <c r="A619" i="1" s="1"/>
  <c r="B620" i="1" s="1"/>
  <c r="A620" i="1" s="1"/>
  <c r="B621" i="1" s="1"/>
  <c r="A621" i="1" s="1"/>
  <c r="B622" i="1" s="1"/>
  <c r="A622" i="1" s="1"/>
  <c r="B623" i="1" s="1"/>
  <c r="A623" i="1" s="1"/>
  <c r="B624" i="1" s="1"/>
  <c r="A624" i="1" s="1"/>
  <c r="B625" i="1" s="1"/>
  <c r="A625" i="1" s="1"/>
  <c r="B626" i="1" s="1"/>
  <c r="A626" i="1" s="1"/>
  <c r="B627" i="1" s="1"/>
  <c r="A627" i="1" s="1"/>
  <c r="B628" i="1" s="1"/>
  <c r="A628" i="1" s="1"/>
  <c r="B629" i="1" s="1"/>
  <c r="A629" i="1" s="1"/>
  <c r="B630" i="1" s="1"/>
  <c r="A630" i="1" s="1"/>
  <c r="B631" i="1" s="1"/>
  <c r="A631" i="1" s="1"/>
  <c r="B632" i="1" s="1"/>
  <c r="A632" i="1" s="1"/>
  <c r="B633" i="1" s="1"/>
  <c r="A633" i="1" s="1"/>
  <c r="B634" i="1" s="1"/>
  <c r="A634" i="1" s="1"/>
  <c r="B635" i="1" s="1"/>
  <c r="A635" i="1" s="1"/>
  <c r="B636" i="1" s="1"/>
  <c r="A636" i="1" s="1"/>
  <c r="B637" i="1" s="1"/>
  <c r="A637" i="1" s="1"/>
  <c r="B638" i="1" s="1"/>
  <c r="A638" i="1" s="1"/>
  <c r="B639" i="1" s="1"/>
  <c r="A639" i="1" s="1"/>
  <c r="B640" i="1" s="1"/>
  <c r="A640" i="1" s="1"/>
  <c r="B641" i="1" s="1"/>
  <c r="A641" i="1" s="1"/>
  <c r="B642" i="1" s="1"/>
  <c r="A642" i="1" s="1"/>
  <c r="B643" i="1" s="1"/>
  <c r="A643" i="1" s="1"/>
  <c r="B644" i="1" s="1"/>
  <c r="A644" i="1" s="1"/>
  <c r="B645" i="1" s="1"/>
  <c r="A645" i="1" s="1"/>
  <c r="B646" i="1" s="1"/>
  <c r="A646" i="1" s="1"/>
  <c r="B647" i="1" s="1"/>
  <c r="A647" i="1" s="1"/>
  <c r="B648" i="1" s="1"/>
  <c r="A648" i="1" s="1"/>
  <c r="B649" i="1" s="1"/>
  <c r="A649" i="1" s="1"/>
  <c r="B650" i="1" s="1"/>
  <c r="A650" i="1" s="1"/>
  <c r="B651" i="1" s="1"/>
  <c r="A651" i="1" s="1"/>
  <c r="B652" i="1" s="1"/>
  <c r="A652" i="1" s="1"/>
  <c r="B653" i="1" s="1"/>
  <c r="A653" i="1" s="1"/>
  <c r="B654" i="1" s="1"/>
  <c r="A654" i="1" s="1"/>
  <c r="B655" i="1" s="1"/>
  <c r="A655" i="1" s="1"/>
  <c r="B656" i="1" s="1"/>
  <c r="A656" i="1" s="1"/>
  <c r="B657" i="1" s="1"/>
  <c r="A657" i="1" s="1"/>
  <c r="B658" i="1" s="1"/>
  <c r="A658" i="1" s="1"/>
  <c r="B659" i="1" s="1"/>
  <c r="A659" i="1" s="1"/>
  <c r="B660" i="1" s="1"/>
  <c r="A660" i="1" s="1"/>
  <c r="B661" i="1" s="1"/>
  <c r="A661" i="1" s="1"/>
  <c r="B662" i="1" s="1"/>
  <c r="A662" i="1" s="1"/>
  <c r="B663" i="1" s="1"/>
  <c r="A663" i="1" s="1"/>
  <c r="B664" i="1" s="1"/>
  <c r="A664" i="1" s="1"/>
  <c r="B665" i="1" s="1"/>
  <c r="A665" i="1" s="1"/>
  <c r="B666" i="1" s="1"/>
  <c r="A666" i="1" s="1"/>
  <c r="B667" i="1" s="1"/>
  <c r="A667" i="1" s="1"/>
  <c r="B668" i="1" s="1"/>
  <c r="A668" i="1" s="1"/>
  <c r="B669" i="1" s="1"/>
  <c r="A669" i="1" s="1"/>
  <c r="B670" i="1" s="1"/>
  <c r="A670" i="1" s="1"/>
  <c r="B671" i="1" s="1"/>
  <c r="A671" i="1" s="1"/>
  <c r="B672" i="1" s="1"/>
  <c r="A672" i="1" s="1"/>
  <c r="B673" i="1" s="1"/>
  <c r="A673" i="1" s="1"/>
  <c r="B674" i="1" s="1"/>
  <c r="A674" i="1" s="1"/>
  <c r="B675" i="1" s="1"/>
  <c r="A675" i="1" s="1"/>
  <c r="B676" i="1" s="1"/>
  <c r="A676" i="1" s="1"/>
  <c r="B677" i="1" s="1"/>
  <c r="A677" i="1" s="1"/>
  <c r="B678" i="1" s="1"/>
  <c r="A678" i="1" s="1"/>
  <c r="B679" i="1" s="1"/>
  <c r="A679" i="1" s="1"/>
  <c r="B680" i="1" s="1"/>
  <c r="A680" i="1" s="1"/>
  <c r="B681" i="1" s="1"/>
  <c r="A681" i="1" s="1"/>
  <c r="B682" i="1" s="1"/>
  <c r="A682" i="1" s="1"/>
  <c r="B683" i="1" s="1"/>
  <c r="A683" i="1" s="1"/>
  <c r="B684" i="1" s="1"/>
  <c r="A684" i="1" s="1"/>
  <c r="B685" i="1" s="1"/>
  <c r="A685" i="1" s="1"/>
  <c r="B686" i="1" s="1"/>
  <c r="A686" i="1" s="1"/>
  <c r="B687" i="1" s="1"/>
  <c r="A687" i="1" s="1"/>
  <c r="B688" i="1" s="1"/>
  <c r="A688" i="1" s="1"/>
  <c r="B689" i="1" s="1"/>
  <c r="A689" i="1" s="1"/>
  <c r="B690" i="1" s="1"/>
  <c r="A690" i="1" s="1"/>
  <c r="B691" i="1" s="1"/>
  <c r="A691" i="1" s="1"/>
  <c r="B692" i="1" s="1"/>
  <c r="A692" i="1" s="1"/>
  <c r="B693" i="1" s="1"/>
  <c r="A693" i="1" s="1"/>
  <c r="B694" i="1" s="1"/>
  <c r="A694" i="1" s="1"/>
  <c r="B695" i="1" s="1"/>
  <c r="A695" i="1" s="1"/>
  <c r="B696" i="1" s="1"/>
  <c r="A696" i="1" s="1"/>
  <c r="B697" i="1" s="1"/>
  <c r="A697" i="1" s="1"/>
  <c r="B698" i="1" s="1"/>
  <c r="A698" i="1" s="1"/>
  <c r="B699" i="1" s="1"/>
  <c r="A699" i="1" s="1"/>
  <c r="B700" i="1" s="1"/>
  <c r="A700" i="1" s="1"/>
  <c r="B701" i="1" s="1"/>
  <c r="A701" i="1" s="1"/>
  <c r="B702" i="1" s="1"/>
  <c r="A702" i="1" s="1"/>
  <c r="B703" i="1" s="1"/>
  <c r="A703" i="1" s="1"/>
  <c r="B704" i="1" s="1"/>
  <c r="A704" i="1" s="1"/>
  <c r="B705" i="1" s="1"/>
  <c r="A705" i="1" s="1"/>
  <c r="B706" i="1" s="1"/>
  <c r="A706" i="1" s="1"/>
  <c r="B707" i="1" s="1"/>
  <c r="A707" i="1" s="1"/>
  <c r="B708" i="1" s="1"/>
  <c r="A708" i="1" s="1"/>
  <c r="B709" i="1" s="1"/>
  <c r="A709" i="1" s="1"/>
  <c r="B710" i="1" s="1"/>
  <c r="A710" i="1" s="1"/>
  <c r="B711" i="1" s="1"/>
  <c r="A711" i="1" s="1"/>
  <c r="B712" i="1" s="1"/>
  <c r="A712" i="1" s="1"/>
  <c r="B713" i="1" s="1"/>
  <c r="A713" i="1" s="1"/>
  <c r="B714" i="1" s="1"/>
  <c r="A714" i="1" s="1"/>
  <c r="B715" i="1" s="1"/>
  <c r="A715" i="1" s="1"/>
  <c r="B716" i="1" s="1"/>
  <c r="A716" i="1" s="1"/>
  <c r="B717" i="1" s="1"/>
  <c r="A717" i="1" s="1"/>
  <c r="B718" i="1" s="1"/>
  <c r="A718" i="1" s="1"/>
  <c r="B719" i="1" s="1"/>
  <c r="A719" i="1" s="1"/>
  <c r="B720" i="1" s="1"/>
  <c r="A720" i="1" s="1"/>
  <c r="B721" i="1" s="1"/>
  <c r="A721" i="1" s="1"/>
  <c r="B722" i="1" s="1"/>
  <c r="A722" i="1" s="1"/>
  <c r="B723" i="1" s="1"/>
  <c r="A723" i="1" s="1"/>
  <c r="B724" i="1" s="1"/>
  <c r="A724" i="1" s="1"/>
  <c r="B725" i="1" s="1"/>
  <c r="A725" i="1" s="1"/>
  <c r="B726" i="1" s="1"/>
  <c r="A726" i="1" s="1"/>
  <c r="B727" i="1" s="1"/>
  <c r="A727" i="1" s="1"/>
  <c r="B728" i="1" s="1"/>
  <c r="A728" i="1" s="1"/>
  <c r="B729" i="1" s="1"/>
  <c r="A729" i="1" s="1"/>
  <c r="B730" i="1" s="1"/>
  <c r="A730" i="1" s="1"/>
  <c r="B731" i="1" s="1"/>
  <c r="A731" i="1" s="1"/>
  <c r="B732" i="1" s="1"/>
  <c r="A732" i="1" s="1"/>
  <c r="B733" i="1" s="1"/>
  <c r="A733" i="1" s="1"/>
  <c r="B734" i="1" s="1"/>
  <c r="A734" i="1" s="1"/>
  <c r="B735" i="1" s="1"/>
  <c r="A735" i="1" s="1"/>
  <c r="B736" i="1" s="1"/>
  <c r="A736" i="1" s="1"/>
  <c r="B737" i="1" s="1"/>
  <c r="A737" i="1" s="1"/>
  <c r="B738" i="1" s="1"/>
  <c r="A738" i="1" s="1"/>
  <c r="B739" i="1" s="1"/>
  <c r="A739" i="1" s="1"/>
  <c r="B740" i="1" s="1"/>
  <c r="A740" i="1" s="1"/>
  <c r="B741" i="1" s="1"/>
  <c r="A741" i="1" s="1"/>
  <c r="B742" i="1" s="1"/>
  <c r="A742" i="1" s="1"/>
  <c r="B743" i="1" s="1"/>
  <c r="A743" i="1" s="1"/>
  <c r="B744" i="1" s="1"/>
  <c r="A744" i="1" s="1"/>
  <c r="B745" i="1" s="1"/>
  <c r="A745" i="1" s="1"/>
  <c r="B746" i="1" s="1"/>
  <c r="A746" i="1" s="1"/>
  <c r="B747" i="1" s="1"/>
  <c r="A747" i="1" s="1"/>
  <c r="B748" i="1" s="1"/>
  <c r="A748" i="1" s="1"/>
  <c r="B749" i="1" s="1"/>
  <c r="A749" i="1" s="1"/>
  <c r="B750" i="1" s="1"/>
  <c r="A750" i="1" s="1"/>
  <c r="B751" i="1" s="1"/>
  <c r="A751" i="1" s="1"/>
  <c r="B752" i="1" s="1"/>
  <c r="A752" i="1" s="1"/>
  <c r="B753" i="1" s="1"/>
  <c r="A753" i="1" s="1"/>
  <c r="B754" i="1" s="1"/>
  <c r="A754" i="1" s="1"/>
  <c r="B755" i="1" s="1"/>
  <c r="A755" i="1" s="1"/>
  <c r="B756" i="1" s="1"/>
  <c r="A756" i="1" s="1"/>
  <c r="B757" i="1" s="1"/>
  <c r="A757" i="1" s="1"/>
  <c r="B758" i="1" s="1"/>
  <c r="A758" i="1" s="1"/>
  <c r="B759" i="1" s="1"/>
  <c r="A759" i="1" s="1"/>
  <c r="B760" i="1" s="1"/>
  <c r="A760" i="1" s="1"/>
  <c r="B761" i="1" s="1"/>
  <c r="A761" i="1" s="1"/>
  <c r="B762" i="1" s="1"/>
  <c r="A762" i="1" s="1"/>
  <c r="B763" i="1" s="1"/>
  <c r="A763" i="1" s="1"/>
  <c r="B764" i="1" s="1"/>
  <c r="A764" i="1" s="1"/>
  <c r="B765" i="1" s="1"/>
  <c r="A765" i="1" s="1"/>
  <c r="B766" i="1" s="1"/>
  <c r="A766" i="1" s="1"/>
  <c r="B767" i="1" s="1"/>
  <c r="A767" i="1" s="1"/>
  <c r="B768" i="1" s="1"/>
  <c r="A768" i="1" s="1"/>
  <c r="B769" i="1" s="1"/>
  <c r="A769" i="1" s="1"/>
  <c r="B770" i="1" s="1"/>
  <c r="A770" i="1" s="1"/>
  <c r="B771" i="1" s="1"/>
  <c r="A771" i="1" s="1"/>
  <c r="B772" i="1" s="1"/>
  <c r="A772" i="1" s="1"/>
  <c r="B773" i="1" s="1"/>
  <c r="A773" i="1" s="1"/>
  <c r="B774" i="1" s="1"/>
  <c r="A774" i="1" s="1"/>
  <c r="B775" i="1" s="1"/>
  <c r="A775" i="1" s="1"/>
  <c r="B776" i="1" s="1"/>
  <c r="A776" i="1" s="1"/>
  <c r="B777" i="1" s="1"/>
  <c r="A777" i="1" s="1"/>
  <c r="B778" i="1" s="1"/>
  <c r="A778" i="1" s="1"/>
  <c r="B779" i="1" s="1"/>
  <c r="A779" i="1" s="1"/>
  <c r="B780" i="1" s="1"/>
  <c r="A780" i="1" s="1"/>
  <c r="B781" i="1" s="1"/>
  <c r="A781" i="1" s="1"/>
  <c r="B782" i="1" s="1"/>
  <c r="A782" i="1" s="1"/>
  <c r="B783" i="1" s="1"/>
  <c r="A783" i="1" s="1"/>
  <c r="B784" i="1" s="1"/>
  <c r="A784" i="1" s="1"/>
  <c r="B785" i="1" s="1"/>
  <c r="A785" i="1" s="1"/>
  <c r="B786" i="1" s="1"/>
  <c r="A786" i="1" s="1"/>
  <c r="B787" i="1" s="1"/>
  <c r="A787" i="1" s="1"/>
  <c r="B788" i="1" s="1"/>
  <c r="A788" i="1" s="1"/>
  <c r="B789" i="1" s="1"/>
  <c r="A789" i="1" s="1"/>
  <c r="B790" i="1" s="1"/>
  <c r="A790" i="1" s="1"/>
  <c r="B791" i="1" s="1"/>
  <c r="A791" i="1" s="1"/>
  <c r="B792" i="1" s="1"/>
  <c r="A792" i="1" s="1"/>
  <c r="B793" i="1" s="1"/>
  <c r="A793" i="1" s="1"/>
  <c r="B794" i="1" s="1"/>
  <c r="A794" i="1" s="1"/>
  <c r="B795" i="1" s="1"/>
  <c r="A795" i="1" s="1"/>
  <c r="B796" i="1" s="1"/>
  <c r="A796" i="1" s="1"/>
  <c r="B797" i="1" s="1"/>
  <c r="A797" i="1" s="1"/>
  <c r="B798" i="1" s="1"/>
  <c r="A798" i="1" s="1"/>
  <c r="B799" i="1" s="1"/>
  <c r="A799" i="1" s="1"/>
  <c r="B800" i="1" s="1"/>
  <c r="A800" i="1" s="1"/>
  <c r="B801" i="1" s="1"/>
  <c r="A801" i="1" s="1"/>
  <c r="B802" i="1" s="1"/>
  <c r="A802" i="1" s="1"/>
  <c r="B803" i="1" s="1"/>
  <c r="A803" i="1" s="1"/>
  <c r="B804" i="1" s="1"/>
  <c r="A804" i="1" s="1"/>
  <c r="B805" i="1" s="1"/>
  <c r="A805" i="1" s="1"/>
  <c r="B806" i="1" s="1"/>
  <c r="A806" i="1" s="1"/>
  <c r="B807" i="1" s="1"/>
  <c r="A807" i="1" s="1"/>
  <c r="B808" i="1" s="1"/>
  <c r="A808" i="1" s="1"/>
  <c r="B809" i="1" s="1"/>
  <c r="A809" i="1" s="1"/>
  <c r="B810" i="1" s="1"/>
  <c r="A810" i="1" s="1"/>
  <c r="B811" i="1" s="1"/>
  <c r="A811" i="1" s="1"/>
  <c r="B812" i="1" s="1"/>
  <c r="A812" i="1" s="1"/>
  <c r="B813" i="1" s="1"/>
  <c r="A813" i="1" s="1"/>
  <c r="B814" i="1" s="1"/>
  <c r="A814" i="1" s="1"/>
  <c r="B815" i="1" s="1"/>
  <c r="A815" i="1" s="1"/>
  <c r="B816" i="1" s="1"/>
  <c r="A816" i="1" s="1"/>
  <c r="B817" i="1" s="1"/>
  <c r="A817" i="1" s="1"/>
  <c r="B818" i="1" s="1"/>
  <c r="A818" i="1" s="1"/>
  <c r="B819" i="1" s="1"/>
  <c r="A819" i="1" s="1"/>
  <c r="B820" i="1" s="1"/>
  <c r="A820" i="1" s="1"/>
  <c r="B821" i="1" s="1"/>
  <c r="A821" i="1" s="1"/>
  <c r="B822" i="1" s="1"/>
  <c r="A822" i="1" s="1"/>
  <c r="B823" i="1" s="1"/>
  <c r="A823" i="1" s="1"/>
  <c r="B824" i="1" s="1"/>
  <c r="A824" i="1" s="1"/>
  <c r="B825" i="1" s="1"/>
  <c r="A825" i="1" s="1"/>
  <c r="B826" i="1" s="1"/>
  <c r="A826" i="1" s="1"/>
  <c r="B827" i="1" s="1"/>
  <c r="A827" i="1" s="1"/>
  <c r="B828" i="1" s="1"/>
  <c r="A828" i="1" s="1"/>
  <c r="B829" i="1" s="1"/>
  <c r="A829" i="1" s="1"/>
  <c r="B830" i="1" s="1"/>
  <c r="A830" i="1" s="1"/>
  <c r="B831" i="1" s="1"/>
  <c r="A831" i="1" s="1"/>
  <c r="B832" i="1" s="1"/>
  <c r="A832" i="1" s="1"/>
  <c r="B833" i="1" s="1"/>
  <c r="A833" i="1" s="1"/>
  <c r="B834" i="1" s="1"/>
  <c r="A834" i="1" s="1"/>
  <c r="B835" i="1" s="1"/>
  <c r="A835" i="1" s="1"/>
  <c r="B836" i="1" s="1"/>
  <c r="A836" i="1" s="1"/>
  <c r="B837" i="1" s="1"/>
  <c r="A837" i="1" s="1"/>
  <c r="B838" i="1" s="1"/>
  <c r="A838" i="1" s="1"/>
  <c r="B839" i="1" s="1"/>
  <c r="A839" i="1" s="1"/>
  <c r="B840" i="1" s="1"/>
  <c r="A840" i="1" s="1"/>
  <c r="B841" i="1" s="1"/>
  <c r="A841" i="1" s="1"/>
  <c r="B842" i="1" s="1"/>
  <c r="A842" i="1" s="1"/>
  <c r="B843" i="1" s="1"/>
  <c r="A843" i="1" s="1"/>
  <c r="B844" i="1" s="1"/>
  <c r="A844" i="1" s="1"/>
  <c r="B845" i="1" s="1"/>
  <c r="A845" i="1" s="1"/>
  <c r="B846" i="1" s="1"/>
  <c r="A846" i="1" s="1"/>
  <c r="B847" i="1" s="1"/>
  <c r="A847" i="1" s="1"/>
  <c r="B848" i="1" s="1"/>
  <c r="A848" i="1" s="1"/>
  <c r="B849" i="1" s="1"/>
  <c r="A849" i="1" s="1"/>
  <c r="B850" i="1" s="1"/>
  <c r="A850" i="1" s="1"/>
  <c r="B851" i="1" s="1"/>
  <c r="A851" i="1" s="1"/>
  <c r="B852" i="1" s="1"/>
  <c r="A852" i="1" s="1"/>
  <c r="B853" i="1" s="1"/>
  <c r="A853" i="1" s="1"/>
  <c r="B854" i="1" s="1"/>
  <c r="A854" i="1" s="1"/>
  <c r="B855" i="1" s="1"/>
  <c r="A855" i="1" s="1"/>
  <c r="B856" i="1" s="1"/>
  <c r="A856" i="1" s="1"/>
  <c r="B857" i="1" s="1"/>
  <c r="A857" i="1" s="1"/>
  <c r="B858" i="1" s="1"/>
  <c r="A858" i="1" s="1"/>
  <c r="B859" i="1" s="1"/>
  <c r="A859" i="1" s="1"/>
  <c r="B860" i="1" s="1"/>
  <c r="A860" i="1" s="1"/>
  <c r="B861" i="1" s="1"/>
  <c r="A861" i="1" s="1"/>
  <c r="B862" i="1" s="1"/>
  <c r="A862" i="1" s="1"/>
  <c r="B863" i="1" s="1"/>
  <c r="A863" i="1" s="1"/>
  <c r="B864" i="1" s="1"/>
  <c r="A864" i="1" s="1"/>
  <c r="B865" i="1" s="1"/>
  <c r="A865" i="1" s="1"/>
  <c r="B866" i="1" s="1"/>
  <c r="A866" i="1" s="1"/>
  <c r="B867" i="1" s="1"/>
  <c r="A867" i="1" s="1"/>
  <c r="B868" i="1" s="1"/>
  <c r="A868" i="1" s="1"/>
  <c r="B869" i="1" s="1"/>
  <c r="A869" i="1" s="1"/>
  <c r="B870" i="1" s="1"/>
  <c r="A870" i="1" s="1"/>
  <c r="B871" i="1" s="1"/>
  <c r="A871" i="1" s="1"/>
  <c r="B872" i="1" s="1"/>
  <c r="A872" i="1" s="1"/>
  <c r="B873" i="1" s="1"/>
  <c r="A873" i="1" s="1"/>
  <c r="B874" i="1" s="1"/>
  <c r="A874" i="1" s="1"/>
  <c r="B875" i="1" s="1"/>
  <c r="A875" i="1" s="1"/>
  <c r="B876" i="1" s="1"/>
  <c r="A876" i="1" s="1"/>
  <c r="B877" i="1" s="1"/>
  <c r="A877" i="1" s="1"/>
  <c r="B878" i="1" s="1"/>
  <c r="A878" i="1" s="1"/>
  <c r="B879" i="1" s="1"/>
  <c r="A879" i="1" s="1"/>
  <c r="B880" i="1" s="1"/>
  <c r="A880" i="1" s="1"/>
  <c r="B881" i="1" s="1"/>
  <c r="A881" i="1" s="1"/>
  <c r="B882" i="1" s="1"/>
  <c r="A882" i="1" s="1"/>
  <c r="B883" i="1" s="1"/>
  <c r="A883" i="1" s="1"/>
  <c r="B884" i="1" s="1"/>
  <c r="A884" i="1" s="1"/>
  <c r="B885" i="1" s="1"/>
  <c r="A885" i="1" s="1"/>
  <c r="B886" i="1" s="1"/>
  <c r="A886" i="1" s="1"/>
  <c r="B887" i="1" s="1"/>
  <c r="A887" i="1" s="1"/>
  <c r="B888" i="1" s="1"/>
  <c r="A888" i="1" s="1"/>
  <c r="B889" i="1" s="1"/>
  <c r="A889" i="1" s="1"/>
  <c r="B890" i="1" s="1"/>
  <c r="A890" i="1" s="1"/>
  <c r="B891" i="1" s="1"/>
  <c r="A891" i="1" s="1"/>
  <c r="B892" i="1" s="1"/>
  <c r="A892" i="1" s="1"/>
  <c r="B893" i="1" s="1"/>
  <c r="A893" i="1" s="1"/>
  <c r="B894" i="1" s="1"/>
  <c r="A894" i="1" s="1"/>
  <c r="B895" i="1" s="1"/>
  <c r="A895" i="1" s="1"/>
  <c r="B896" i="1" s="1"/>
  <c r="A896" i="1" s="1"/>
  <c r="B897" i="1" s="1"/>
  <c r="A897" i="1" s="1"/>
  <c r="B898" i="1" s="1"/>
  <c r="A898" i="1" s="1"/>
  <c r="B899" i="1" s="1"/>
  <c r="A899" i="1" s="1"/>
  <c r="B900" i="1" s="1"/>
  <c r="A900" i="1" s="1"/>
  <c r="B901" i="1" s="1"/>
  <c r="A901" i="1" s="1"/>
  <c r="B902" i="1" s="1"/>
  <c r="A902" i="1" s="1"/>
  <c r="B903" i="1" s="1"/>
  <c r="A903" i="1" s="1"/>
  <c r="B904" i="1" s="1"/>
  <c r="A904" i="1" s="1"/>
  <c r="B905" i="1" s="1"/>
  <c r="A905" i="1" s="1"/>
  <c r="B906" i="1" s="1"/>
  <c r="A906" i="1" s="1"/>
  <c r="B907" i="1" s="1"/>
  <c r="A907" i="1" s="1"/>
  <c r="B908" i="1" s="1"/>
  <c r="A908" i="1" s="1"/>
  <c r="B909" i="1" s="1"/>
  <c r="A909" i="1" s="1"/>
  <c r="B910" i="1" s="1"/>
  <c r="A910" i="1" s="1"/>
  <c r="B911" i="1" s="1"/>
  <c r="A911" i="1" s="1"/>
  <c r="B912" i="1" s="1"/>
  <c r="A912" i="1" s="1"/>
  <c r="B913" i="1" s="1"/>
  <c r="A913" i="1" s="1"/>
  <c r="B914" i="1" s="1"/>
  <c r="A914" i="1" s="1"/>
  <c r="B915" i="1" s="1"/>
  <c r="A915" i="1" s="1"/>
  <c r="B916" i="1" s="1"/>
  <c r="A916" i="1" s="1"/>
  <c r="B917" i="1" s="1"/>
  <c r="A917" i="1" s="1"/>
  <c r="B918" i="1" s="1"/>
  <c r="A918" i="1" s="1"/>
  <c r="B919" i="1" s="1"/>
  <c r="A919" i="1" s="1"/>
  <c r="B920" i="1" s="1"/>
  <c r="A920" i="1" s="1"/>
  <c r="B921" i="1" s="1"/>
  <c r="A921" i="1" s="1"/>
  <c r="B922" i="1" s="1"/>
  <c r="A922" i="1" s="1"/>
  <c r="B923" i="1" s="1"/>
  <c r="A923" i="1" s="1"/>
  <c r="B924" i="1" s="1"/>
  <c r="A924" i="1" s="1"/>
  <c r="B925" i="1" s="1"/>
  <c r="A925" i="1" s="1"/>
  <c r="B926" i="1" s="1"/>
  <c r="A926" i="1" s="1"/>
  <c r="B927" i="1" s="1"/>
  <c r="A927" i="1" s="1"/>
  <c r="B928" i="1" s="1"/>
  <c r="A928" i="1" s="1"/>
  <c r="B929" i="1" s="1"/>
  <c r="A929" i="1" s="1"/>
  <c r="B930" i="1" s="1"/>
  <c r="A930" i="1" s="1"/>
  <c r="B931" i="1" s="1"/>
  <c r="A931" i="1" s="1"/>
  <c r="B932" i="1" s="1"/>
  <c r="A932" i="1" s="1"/>
  <c r="B933" i="1" s="1"/>
  <c r="A933" i="1" s="1"/>
  <c r="B934" i="1" s="1"/>
  <c r="A934" i="1" s="1"/>
  <c r="B935" i="1" s="1"/>
  <c r="A935" i="1" s="1"/>
  <c r="B936" i="1" s="1"/>
  <c r="A936" i="1" s="1"/>
  <c r="B937" i="1" s="1"/>
  <c r="A937" i="1" s="1"/>
  <c r="B938" i="1" s="1"/>
  <c r="A938" i="1" s="1"/>
  <c r="B939" i="1" s="1"/>
  <c r="A939" i="1" s="1"/>
  <c r="B940" i="1" s="1"/>
  <c r="A940" i="1" s="1"/>
  <c r="B941" i="1" s="1"/>
  <c r="A941" i="1" s="1"/>
  <c r="B942" i="1" s="1"/>
  <c r="A942" i="1" s="1"/>
  <c r="B943" i="1" s="1"/>
  <c r="A943" i="1" s="1"/>
  <c r="B944" i="1" s="1"/>
  <c r="A944" i="1" s="1"/>
  <c r="B945" i="1" s="1"/>
  <c r="A945" i="1" s="1"/>
  <c r="B946" i="1" s="1"/>
  <c r="A946" i="1" s="1"/>
  <c r="B947" i="1" s="1"/>
  <c r="A947" i="1" s="1"/>
  <c r="B948" i="1" s="1"/>
  <c r="A948" i="1" s="1"/>
  <c r="B949" i="1" s="1"/>
  <c r="A949" i="1" s="1"/>
  <c r="B950" i="1" s="1"/>
  <c r="A950" i="1" s="1"/>
  <c r="B951" i="1" s="1"/>
  <c r="A951" i="1" s="1"/>
  <c r="B952" i="1" s="1"/>
  <c r="A952" i="1" s="1"/>
  <c r="B953" i="1" s="1"/>
  <c r="A953" i="1" s="1"/>
  <c r="B954" i="1" s="1"/>
  <c r="A954" i="1" s="1"/>
  <c r="B955" i="1" s="1"/>
  <c r="A955" i="1" s="1"/>
  <c r="B956" i="1" s="1"/>
  <c r="A956" i="1" s="1"/>
  <c r="B957" i="1" s="1"/>
  <c r="A957" i="1" s="1"/>
  <c r="B958" i="1" s="1"/>
  <c r="A958" i="1" s="1"/>
  <c r="B959" i="1" s="1"/>
  <c r="A959" i="1" s="1"/>
  <c r="B960" i="1" s="1"/>
  <c r="A960" i="1" s="1"/>
  <c r="B961" i="1" s="1"/>
  <c r="A961" i="1" s="1"/>
  <c r="B962" i="1" s="1"/>
  <c r="A962" i="1" s="1"/>
  <c r="B963" i="1" s="1"/>
  <c r="A963" i="1" s="1"/>
  <c r="B964" i="1" s="1"/>
  <c r="A964" i="1" s="1"/>
  <c r="B965" i="1" s="1"/>
  <c r="A965" i="1" s="1"/>
  <c r="B966" i="1" s="1"/>
  <c r="A966" i="1" s="1"/>
  <c r="B967" i="1" s="1"/>
  <c r="A967" i="1" s="1"/>
  <c r="B968" i="1" s="1"/>
  <c r="A968" i="1" s="1"/>
  <c r="B969" i="1" s="1"/>
  <c r="A969" i="1" s="1"/>
  <c r="B970" i="1" s="1"/>
  <c r="A970" i="1" s="1"/>
  <c r="B971" i="1" s="1"/>
  <c r="A971" i="1" s="1"/>
  <c r="B972" i="1" s="1"/>
  <c r="A972" i="1" s="1"/>
  <c r="B973" i="1" s="1"/>
  <c r="A973" i="1" s="1"/>
  <c r="B974" i="1" s="1"/>
  <c r="A974" i="1" s="1"/>
  <c r="B975" i="1" s="1"/>
  <c r="A975" i="1" s="1"/>
  <c r="B976" i="1" s="1"/>
  <c r="A976" i="1" s="1"/>
  <c r="B977" i="1" s="1"/>
  <c r="A977" i="1" s="1"/>
  <c r="B978" i="1" s="1"/>
  <c r="A978" i="1" s="1"/>
  <c r="B979" i="1" s="1"/>
  <c r="A979" i="1" s="1"/>
  <c r="B980" i="1" s="1"/>
  <c r="A980" i="1" s="1"/>
  <c r="B981" i="1" s="1"/>
  <c r="A981" i="1" s="1"/>
  <c r="B982" i="1" s="1"/>
  <c r="A982" i="1" s="1"/>
  <c r="B983" i="1" s="1"/>
  <c r="A983" i="1" s="1"/>
  <c r="B984" i="1" s="1"/>
  <c r="A984" i="1" s="1"/>
  <c r="B985" i="1" s="1"/>
  <c r="A985" i="1" s="1"/>
  <c r="B986" i="1" s="1"/>
  <c r="A986" i="1" s="1"/>
  <c r="B987" i="1" s="1"/>
  <c r="A987" i="1" s="1"/>
  <c r="B988" i="1" s="1"/>
  <c r="A988" i="1" s="1"/>
  <c r="B989" i="1" s="1"/>
  <c r="A989" i="1" s="1"/>
  <c r="B990" i="1" s="1"/>
  <c r="A990" i="1" s="1"/>
  <c r="B991" i="1" s="1"/>
  <c r="A991" i="1" s="1"/>
  <c r="B992" i="1" s="1"/>
  <c r="A992" i="1" s="1"/>
  <c r="B993" i="1" s="1"/>
  <c r="A993" i="1" s="1"/>
  <c r="B994" i="1" s="1"/>
  <c r="A994" i="1" s="1"/>
  <c r="B995" i="1" s="1"/>
  <c r="A995" i="1" s="1"/>
  <c r="B996" i="1" s="1"/>
  <c r="A996" i="1" s="1"/>
  <c r="B997" i="1" s="1"/>
  <c r="A997" i="1" s="1"/>
  <c r="B998" i="1" s="1"/>
  <c r="A998" i="1" s="1"/>
  <c r="B999" i="1" s="1"/>
  <c r="A999" i="1" s="1"/>
  <c r="B1000" i="1" s="1"/>
  <c r="A1000" i="1" s="1"/>
  <c r="B1001" i="1" s="1"/>
  <c r="A1001" i="1" s="1"/>
  <c r="B1002" i="1" s="1"/>
  <c r="A1002" i="1" s="1"/>
  <c r="B1003" i="1" s="1"/>
  <c r="A1003" i="1" s="1"/>
  <c r="B1004" i="1" s="1"/>
  <c r="A1004" i="1" s="1"/>
  <c r="B1005" i="1" s="1"/>
  <c r="A1005" i="1" s="1"/>
  <c r="B1006" i="1" s="1"/>
  <c r="A1006" i="1" s="1"/>
  <c r="B1007" i="1" s="1"/>
  <c r="A1007" i="1" s="1"/>
  <c r="B1008" i="1" s="1"/>
  <c r="A1008" i="1" s="1"/>
  <c r="B1009" i="1" s="1"/>
  <c r="A1009" i="1" s="1"/>
  <c r="B1010" i="1" s="1"/>
  <c r="A1010" i="1" s="1"/>
  <c r="B1011" i="1" s="1"/>
  <c r="A1011" i="1" s="1"/>
  <c r="B1012" i="1" s="1"/>
  <c r="A1012" i="1" s="1"/>
  <c r="B1013" i="1" s="1"/>
  <c r="A1013" i="1" s="1"/>
  <c r="B1014" i="1" s="1"/>
  <c r="A1014" i="1" s="1"/>
  <c r="B1015" i="1" s="1"/>
  <c r="A1015" i="1" s="1"/>
  <c r="B1016" i="1" s="1"/>
  <c r="A1016" i="1" s="1"/>
  <c r="B1017" i="1" s="1"/>
  <c r="A1017" i="1" s="1"/>
  <c r="B1018" i="1" s="1"/>
  <c r="A1018" i="1" s="1"/>
  <c r="B1019" i="1" s="1"/>
  <c r="A1019" i="1" s="1"/>
  <c r="B1020" i="1" s="1"/>
  <c r="A1020" i="1" s="1"/>
  <c r="B1021" i="1" s="1"/>
  <c r="A1021" i="1" s="1"/>
  <c r="B1022" i="1" s="1"/>
  <c r="A1022" i="1" s="1"/>
  <c r="B1023" i="1" s="1"/>
  <c r="A1023" i="1" s="1"/>
  <c r="B1024" i="1" s="1"/>
  <c r="A1024" i="1" s="1"/>
  <c r="B1025" i="1" s="1"/>
  <c r="A1025" i="1" s="1"/>
  <c r="B1026" i="1" s="1"/>
  <c r="A1026" i="1" s="1"/>
  <c r="B1027" i="1" s="1"/>
  <c r="A1027" i="1" s="1"/>
  <c r="B1028" i="1" s="1"/>
  <c r="A1028" i="1" s="1"/>
  <c r="B1029" i="1" s="1"/>
  <c r="A1029" i="1" s="1"/>
  <c r="B1030" i="1" s="1"/>
  <c r="A1030" i="1" s="1"/>
  <c r="B1031" i="1" s="1"/>
  <c r="A1031" i="1" s="1"/>
  <c r="B1032" i="1" s="1"/>
  <c r="A1032" i="1" s="1"/>
  <c r="B1033" i="1" s="1"/>
  <c r="A1033" i="1" s="1"/>
  <c r="B1034" i="1" s="1"/>
  <c r="A1034" i="1" s="1"/>
  <c r="B1035" i="1" s="1"/>
  <c r="A1035" i="1" s="1"/>
  <c r="B1036" i="1" s="1"/>
  <c r="A1036" i="1" s="1"/>
  <c r="B1037" i="1" s="1"/>
  <c r="A1037" i="1" s="1"/>
  <c r="B1038" i="1" s="1"/>
  <c r="A1038" i="1" s="1"/>
  <c r="B1039" i="1" s="1"/>
  <c r="A1039" i="1" s="1"/>
  <c r="B1040" i="1" s="1"/>
  <c r="A1040" i="1" s="1"/>
  <c r="B1041" i="1" s="1"/>
  <c r="A1041" i="1" s="1"/>
  <c r="B1042" i="1" s="1"/>
  <c r="A1042" i="1" s="1"/>
  <c r="B1043" i="1" s="1"/>
  <c r="A1043" i="1" s="1"/>
  <c r="B1044" i="1" s="1"/>
  <c r="A1044" i="1" s="1"/>
  <c r="B1045" i="1" s="1"/>
  <c r="A1045" i="1" s="1"/>
  <c r="B1046" i="1" s="1"/>
  <c r="A1046" i="1" s="1"/>
  <c r="B1047" i="1" s="1"/>
  <c r="A1047" i="1" s="1"/>
  <c r="B1048" i="1" s="1"/>
  <c r="A1048" i="1" s="1"/>
  <c r="B1049" i="1" s="1"/>
  <c r="A1049" i="1" s="1"/>
  <c r="B1050" i="1" s="1"/>
  <c r="A1050" i="1" s="1"/>
  <c r="B1051" i="1" s="1"/>
  <c r="A1051" i="1" s="1"/>
  <c r="B1052" i="1" s="1"/>
  <c r="A1052" i="1" s="1"/>
  <c r="B1053" i="1" s="1"/>
  <c r="A1053" i="1" s="1"/>
  <c r="B1054" i="1" s="1"/>
  <c r="A1054" i="1" s="1"/>
  <c r="B1055" i="1" s="1"/>
  <c r="A1055" i="1" s="1"/>
  <c r="B1056" i="1" s="1"/>
  <c r="A1056" i="1" s="1"/>
  <c r="B1057" i="1" s="1"/>
  <c r="A1057" i="1" s="1"/>
  <c r="B1058" i="1" s="1"/>
  <c r="A1058" i="1" s="1"/>
  <c r="B1059" i="1" s="1"/>
  <c r="A1059" i="1" s="1"/>
  <c r="B1060" i="1" s="1"/>
  <c r="A1060" i="1" s="1"/>
  <c r="B1061" i="1" s="1"/>
  <c r="A1061" i="1" s="1"/>
  <c r="B1062" i="1" s="1"/>
  <c r="A1062" i="1" s="1"/>
  <c r="B1063" i="1" s="1"/>
  <c r="A1063" i="1" s="1"/>
  <c r="B1064" i="1" s="1"/>
  <c r="A1064" i="1" s="1"/>
  <c r="B1065" i="1" s="1"/>
  <c r="A1065" i="1" s="1"/>
  <c r="B1066" i="1" s="1"/>
  <c r="A1066" i="1" s="1"/>
  <c r="B1067" i="1" s="1"/>
  <c r="A1067" i="1" s="1"/>
  <c r="B1068" i="1" s="1"/>
  <c r="A1068" i="1" s="1"/>
  <c r="B1069" i="1" s="1"/>
  <c r="A1069" i="1" s="1"/>
  <c r="B1070" i="1" s="1"/>
  <c r="A1070" i="1" s="1"/>
  <c r="B1071" i="1" s="1"/>
  <c r="A1071" i="1" s="1"/>
  <c r="B1072" i="1" s="1"/>
  <c r="A1072" i="1" s="1"/>
  <c r="B1073" i="1" s="1"/>
  <c r="A1073" i="1" s="1"/>
  <c r="B1074" i="1" s="1"/>
  <c r="A1074" i="1" s="1"/>
  <c r="B1075" i="1" s="1"/>
  <c r="A1075" i="1" s="1"/>
  <c r="B1076" i="1" s="1"/>
  <c r="A1076" i="1" s="1"/>
  <c r="B1077" i="1" s="1"/>
  <c r="A1077" i="1" s="1"/>
  <c r="B1078" i="1" s="1"/>
  <c r="A1078" i="1" s="1"/>
  <c r="B1079" i="1" s="1"/>
  <c r="A1079" i="1" s="1"/>
  <c r="B1080" i="1" s="1"/>
  <c r="A1080" i="1" s="1"/>
  <c r="B1081" i="1" s="1"/>
  <c r="A1081" i="1" s="1"/>
  <c r="B1082" i="1" s="1"/>
  <c r="A1082" i="1" s="1"/>
  <c r="B1083" i="1" s="1"/>
  <c r="A1083" i="1" s="1"/>
  <c r="B1084" i="1" s="1"/>
  <c r="A1084" i="1" s="1"/>
  <c r="B1085" i="1" s="1"/>
  <c r="A1085" i="1" s="1"/>
  <c r="B1086" i="1" s="1"/>
  <c r="A1086" i="1" s="1"/>
  <c r="B1087" i="1" s="1"/>
  <c r="A1087" i="1" s="1"/>
  <c r="B1088" i="1" s="1"/>
  <c r="A1088" i="1" s="1"/>
  <c r="B1089" i="1" s="1"/>
  <c r="A1089" i="1" s="1"/>
  <c r="B1090" i="1" s="1"/>
  <c r="A1090" i="1" s="1"/>
  <c r="B1091" i="1" s="1"/>
  <c r="A1091" i="1" s="1"/>
  <c r="B1092" i="1" s="1"/>
  <c r="A1092" i="1" s="1"/>
  <c r="B1093" i="1" s="1"/>
  <c r="A1093" i="1" s="1"/>
  <c r="B1094" i="1" s="1"/>
  <c r="A1094" i="1" s="1"/>
  <c r="B1095" i="1" s="1"/>
  <c r="A1095" i="1" s="1"/>
  <c r="B1096" i="1" s="1"/>
  <c r="A1096" i="1" s="1"/>
  <c r="B1097" i="1" s="1"/>
  <c r="A1097" i="1" s="1"/>
  <c r="B1098" i="1" s="1"/>
  <c r="A1098" i="1" s="1"/>
  <c r="B1099" i="1" s="1"/>
  <c r="A1099" i="1" s="1"/>
  <c r="B1100" i="1" s="1"/>
  <c r="A1100" i="1" s="1"/>
  <c r="B1101" i="1" s="1"/>
  <c r="A1101" i="1" s="1"/>
  <c r="B1102" i="1" s="1"/>
  <c r="A1102" i="1" s="1"/>
  <c r="B1103" i="1" s="1"/>
  <c r="A1103" i="1" s="1"/>
  <c r="B1104" i="1" s="1"/>
  <c r="A1104" i="1" s="1"/>
  <c r="B1105" i="1" s="1"/>
  <c r="A1105" i="1" s="1"/>
  <c r="B1106" i="1" s="1"/>
  <c r="A1106" i="1" s="1"/>
  <c r="B1107" i="1" s="1"/>
  <c r="A1107" i="1" s="1"/>
  <c r="B1108" i="1" s="1"/>
  <c r="A1108" i="1" s="1"/>
  <c r="B1109" i="1" s="1"/>
  <c r="A1109" i="1" s="1"/>
  <c r="B1110" i="1" s="1"/>
  <c r="A1110" i="1" s="1"/>
  <c r="B1111" i="1" s="1"/>
  <c r="A1111" i="1" s="1"/>
  <c r="B1112" i="1" s="1"/>
  <c r="A1112" i="1" s="1"/>
  <c r="B1113" i="1" s="1"/>
  <c r="A1113" i="1" s="1"/>
  <c r="B1114" i="1" s="1"/>
  <c r="A1114" i="1" s="1"/>
  <c r="B1115" i="1" s="1"/>
  <c r="A1115" i="1" s="1"/>
  <c r="B1116" i="1" s="1"/>
  <c r="A1116" i="1" s="1"/>
  <c r="B1117" i="1" s="1"/>
  <c r="A1117" i="1" s="1"/>
  <c r="B1118" i="1" s="1"/>
  <c r="A1118" i="1" s="1"/>
  <c r="B1119" i="1" s="1"/>
  <c r="A1119" i="1" s="1"/>
  <c r="B1120" i="1" s="1"/>
  <c r="A1120" i="1" s="1"/>
  <c r="B1121" i="1" s="1"/>
  <c r="A1121" i="1" s="1"/>
  <c r="B1122" i="1" s="1"/>
  <c r="A1122" i="1" s="1"/>
  <c r="B1123" i="1" s="1"/>
  <c r="A1123" i="1" s="1"/>
  <c r="B1124" i="1" s="1"/>
  <c r="A1124" i="1" s="1"/>
  <c r="B1125" i="1" s="1"/>
  <c r="A1125" i="1" s="1"/>
  <c r="B1126" i="1" s="1"/>
  <c r="A1126" i="1" s="1"/>
  <c r="B1127" i="1" s="1"/>
  <c r="A1127" i="1" s="1"/>
  <c r="B1128" i="1" s="1"/>
  <c r="A1128" i="1" s="1"/>
  <c r="B1129" i="1" s="1"/>
  <c r="A1129" i="1" s="1"/>
  <c r="B1130" i="1" s="1"/>
  <c r="A1130" i="1" s="1"/>
  <c r="B1131" i="1" s="1"/>
  <c r="A1131" i="1" s="1"/>
  <c r="B1132" i="1" s="1"/>
  <c r="A1132" i="1" s="1"/>
  <c r="B1133" i="1" s="1"/>
  <c r="A1133" i="1" s="1"/>
  <c r="B1134" i="1" s="1"/>
  <c r="A1134" i="1" s="1"/>
  <c r="B1135" i="1" s="1"/>
  <c r="A1135" i="1" s="1"/>
  <c r="B1136" i="1" s="1"/>
  <c r="A1136" i="1" s="1"/>
  <c r="B1137" i="1" s="1"/>
  <c r="A1137" i="1" s="1"/>
  <c r="B1138" i="1" s="1"/>
  <c r="A1138" i="1" s="1"/>
  <c r="B1139" i="1" s="1"/>
  <c r="A1139" i="1" s="1"/>
  <c r="B1140" i="1" s="1"/>
  <c r="A1140" i="1" s="1"/>
  <c r="B1141" i="1" s="1"/>
  <c r="A1141" i="1" s="1"/>
  <c r="B1142" i="1" s="1"/>
  <c r="A1142" i="1" s="1"/>
  <c r="B1143" i="1" s="1"/>
  <c r="A1143" i="1" s="1"/>
  <c r="B1144" i="1" s="1"/>
  <c r="A1144" i="1" s="1"/>
  <c r="B1145" i="1" s="1"/>
  <c r="A1145" i="1" s="1"/>
  <c r="B1146" i="1" s="1"/>
  <c r="A1146" i="1" s="1"/>
  <c r="B1147" i="1" s="1"/>
  <c r="A1147" i="1" s="1"/>
  <c r="B1148" i="1" s="1"/>
  <c r="A1148" i="1" s="1"/>
  <c r="B1149" i="1" s="1"/>
  <c r="A1149" i="1" s="1"/>
  <c r="B1150" i="1" s="1"/>
  <c r="A1150" i="1" s="1"/>
  <c r="B1151" i="1" s="1"/>
  <c r="A1151" i="1" s="1"/>
  <c r="B1152" i="1" s="1"/>
  <c r="A1152" i="1" s="1"/>
  <c r="B1153" i="1" s="1"/>
  <c r="A1153" i="1" s="1"/>
  <c r="B1154" i="1" s="1"/>
  <c r="A1154" i="1" s="1"/>
  <c r="B1155" i="1" s="1"/>
  <c r="A1155" i="1" s="1"/>
  <c r="B1156" i="1" s="1"/>
  <c r="A1156" i="1" s="1"/>
  <c r="B1157" i="1" s="1"/>
  <c r="A1157" i="1" s="1"/>
  <c r="B1158" i="1" s="1"/>
  <c r="A1158" i="1" s="1"/>
  <c r="B1159" i="1" s="1"/>
  <c r="A1159" i="1" s="1"/>
  <c r="B1160" i="1" s="1"/>
  <c r="A1160" i="1" s="1"/>
  <c r="B1161" i="1" s="1"/>
  <c r="A1161" i="1" s="1"/>
  <c r="B1162" i="1" s="1"/>
  <c r="A1162" i="1" s="1"/>
  <c r="B1163" i="1" s="1"/>
  <c r="A1163" i="1" s="1"/>
  <c r="B1164" i="1" s="1"/>
  <c r="A1164" i="1" s="1"/>
  <c r="B1165" i="1" s="1"/>
  <c r="A1165" i="1" s="1"/>
  <c r="B1166" i="1" s="1"/>
  <c r="A1166" i="1" s="1"/>
  <c r="B1167" i="1" s="1"/>
  <c r="A1167" i="1" s="1"/>
  <c r="B1168" i="1" s="1"/>
  <c r="A1168" i="1" s="1"/>
  <c r="B1169" i="1" s="1"/>
  <c r="A1169" i="1" s="1"/>
  <c r="B1170" i="1" s="1"/>
  <c r="A1170" i="1" s="1"/>
  <c r="B1171" i="1" s="1"/>
  <c r="A1171" i="1" s="1"/>
  <c r="B1172" i="1" s="1"/>
  <c r="A1172" i="1" s="1"/>
  <c r="B1173" i="1" s="1"/>
  <c r="A1173" i="1" s="1"/>
  <c r="B1174" i="1" s="1"/>
  <c r="A1174" i="1" s="1"/>
  <c r="B1175" i="1" s="1"/>
  <c r="A1175" i="1" s="1"/>
  <c r="B1176" i="1" s="1"/>
  <c r="A1176" i="1" s="1"/>
  <c r="B1177" i="1" s="1"/>
  <c r="A1177" i="1" s="1"/>
  <c r="B1178" i="1" s="1"/>
  <c r="A1178" i="1" s="1"/>
  <c r="B1179" i="1" s="1"/>
  <c r="A1179" i="1" s="1"/>
  <c r="B1180" i="1" s="1"/>
  <c r="A1180" i="1" s="1"/>
  <c r="B1181" i="1" s="1"/>
  <c r="A1181" i="1" s="1"/>
  <c r="B1182" i="1" s="1"/>
  <c r="A1182" i="1" s="1"/>
  <c r="B1183" i="1" s="1"/>
  <c r="A1183" i="1" s="1"/>
  <c r="B1184" i="1" s="1"/>
  <c r="A1184" i="1" s="1"/>
  <c r="B1185" i="1" s="1"/>
  <c r="A1185" i="1" s="1"/>
  <c r="B1186" i="1" s="1"/>
  <c r="A1186" i="1" s="1"/>
  <c r="B1187" i="1" s="1"/>
  <c r="A1187" i="1" s="1"/>
  <c r="B1188" i="1" s="1"/>
  <c r="A1188" i="1" s="1"/>
  <c r="B1189" i="1" s="1"/>
  <c r="A1189" i="1" s="1"/>
  <c r="B1190" i="1" s="1"/>
  <c r="A1190" i="1" s="1"/>
  <c r="B1191" i="1" s="1"/>
  <c r="A1191" i="1" s="1"/>
  <c r="B1192" i="1" s="1"/>
  <c r="A1192" i="1" s="1"/>
  <c r="B1193" i="1" s="1"/>
  <c r="A1193" i="1" s="1"/>
  <c r="B1194" i="1" s="1"/>
  <c r="A1194" i="1" s="1"/>
  <c r="B1195" i="1" s="1"/>
  <c r="A1195" i="1" s="1"/>
  <c r="B1196" i="1" s="1"/>
  <c r="A1196" i="1" s="1"/>
  <c r="B1197" i="1" s="1"/>
  <c r="A1197" i="1" s="1"/>
  <c r="B1198" i="1" s="1"/>
  <c r="A1198" i="1" s="1"/>
  <c r="B1199" i="1" s="1"/>
  <c r="A1199" i="1" s="1"/>
  <c r="B1200" i="1" s="1"/>
  <c r="A1200" i="1" s="1"/>
  <c r="B1201" i="1" s="1"/>
  <c r="A1201" i="1" s="1"/>
  <c r="B1202" i="1" s="1"/>
  <c r="A1202" i="1" s="1"/>
  <c r="B1203" i="1" s="1"/>
  <c r="A1203" i="1" s="1"/>
  <c r="B1204" i="1" s="1"/>
  <c r="A1204" i="1" s="1"/>
  <c r="B1205" i="1" s="1"/>
  <c r="A1205" i="1" s="1"/>
  <c r="B1206" i="1" s="1"/>
  <c r="A1206" i="1" s="1"/>
  <c r="B1207" i="1" s="1"/>
  <c r="A1207" i="1" s="1"/>
  <c r="B1208" i="1" s="1"/>
  <c r="A1208" i="1" s="1"/>
  <c r="B1209" i="1" s="1"/>
  <c r="A1209" i="1" s="1"/>
  <c r="B1210" i="1" s="1"/>
  <c r="A1210" i="1" s="1"/>
  <c r="B1211" i="1" s="1"/>
  <c r="A1211" i="1" s="1"/>
  <c r="B1212" i="1" s="1"/>
  <c r="A1212" i="1" s="1"/>
  <c r="B1213" i="1" s="1"/>
  <c r="A1213" i="1" s="1"/>
  <c r="B1214" i="1" s="1"/>
  <c r="A1214" i="1" s="1"/>
  <c r="B1215" i="1" s="1"/>
  <c r="A1215" i="1" s="1"/>
  <c r="B1216" i="1" s="1"/>
  <c r="A1216" i="1" s="1"/>
  <c r="B1217" i="1" s="1"/>
  <c r="A1217" i="1" s="1"/>
  <c r="B1218" i="1" s="1"/>
  <c r="A1218" i="1" s="1"/>
  <c r="B1219" i="1" s="1"/>
  <c r="A1219" i="1" s="1"/>
  <c r="B1220" i="1" s="1"/>
  <c r="A1220" i="1" s="1"/>
  <c r="B1221" i="1" s="1"/>
  <c r="A1221" i="1" s="1"/>
  <c r="B1222" i="1" s="1"/>
  <c r="A1222" i="1" s="1"/>
  <c r="B1223" i="1" s="1"/>
  <c r="A1223" i="1" s="1"/>
  <c r="B1224" i="1" s="1"/>
  <c r="A1224" i="1" s="1"/>
  <c r="B1225" i="1" s="1"/>
  <c r="A1225" i="1" s="1"/>
  <c r="B1226" i="1" s="1"/>
  <c r="A1226" i="1" s="1"/>
  <c r="B1227" i="1" s="1"/>
  <c r="A1227" i="1" s="1"/>
  <c r="B1228" i="1" s="1"/>
  <c r="A1228" i="1" s="1"/>
  <c r="B1229" i="1" s="1"/>
  <c r="A1229" i="1" s="1"/>
  <c r="B1230" i="1" s="1"/>
  <c r="A1230" i="1" s="1"/>
  <c r="B1231" i="1" s="1"/>
  <c r="A1231" i="1" s="1"/>
  <c r="B1232" i="1" s="1"/>
  <c r="A1232" i="1" s="1"/>
  <c r="B1233" i="1" s="1"/>
  <c r="A1233" i="1" s="1"/>
  <c r="B1234" i="1" s="1"/>
  <c r="A1234" i="1" s="1"/>
  <c r="B1235" i="1" s="1"/>
  <c r="A1235" i="1" s="1"/>
  <c r="B1236" i="1" s="1"/>
  <c r="A1236" i="1" s="1"/>
  <c r="B1237" i="1" s="1"/>
  <c r="A1237" i="1" s="1"/>
  <c r="B1238" i="1" s="1"/>
  <c r="A1238" i="1" s="1"/>
  <c r="B1239" i="1" s="1"/>
  <c r="A1239" i="1" s="1"/>
  <c r="B1240" i="1" s="1"/>
  <c r="A1240" i="1" s="1"/>
  <c r="B1241" i="1" s="1"/>
  <c r="A1241" i="1" s="1"/>
  <c r="B1242" i="1" s="1"/>
  <c r="A1242" i="1" s="1"/>
  <c r="B1243" i="1" s="1"/>
  <c r="A1243" i="1" s="1"/>
  <c r="B1244" i="1" s="1"/>
  <c r="A1244" i="1" s="1"/>
  <c r="B1245" i="1" s="1"/>
  <c r="A1245" i="1" s="1"/>
  <c r="B1246" i="1" s="1"/>
  <c r="A1246" i="1" s="1"/>
  <c r="B1247" i="1" s="1"/>
  <c r="A1247" i="1" s="1"/>
  <c r="B1248" i="1" s="1"/>
  <c r="A1248" i="1" s="1"/>
  <c r="B1249" i="1" s="1"/>
  <c r="A1249" i="1" s="1"/>
  <c r="B1250" i="1" s="1"/>
  <c r="A1250" i="1" s="1"/>
  <c r="B1251" i="1" s="1"/>
  <c r="A1251" i="1" s="1"/>
  <c r="B1252" i="1" s="1"/>
  <c r="A1252" i="1" s="1"/>
  <c r="B1253" i="1" s="1"/>
  <c r="A1253" i="1" s="1"/>
  <c r="B1254" i="1" s="1"/>
  <c r="A1254" i="1" s="1"/>
  <c r="B1255" i="1" s="1"/>
  <c r="A1255" i="1" s="1"/>
  <c r="B1256" i="1" s="1"/>
  <c r="A1256" i="1" s="1"/>
  <c r="B1257" i="1" s="1"/>
  <c r="A1257" i="1" s="1"/>
  <c r="B1258" i="1" s="1"/>
  <c r="A1258" i="1" s="1"/>
  <c r="B1259" i="1" s="1"/>
  <c r="A1259" i="1" s="1"/>
  <c r="B1260" i="1" s="1"/>
  <c r="A1260" i="1" s="1"/>
  <c r="B1261" i="1" s="1"/>
  <c r="A1261" i="1" s="1"/>
  <c r="B1262" i="1" s="1"/>
  <c r="A1262" i="1" s="1"/>
  <c r="B1263" i="1" s="1"/>
  <c r="A1263" i="1" s="1"/>
  <c r="B1264" i="1" s="1"/>
  <c r="A1264" i="1" s="1"/>
  <c r="B1265" i="1" s="1"/>
  <c r="A1265" i="1" s="1"/>
  <c r="B1266" i="1" s="1"/>
  <c r="A1266" i="1" s="1"/>
  <c r="B1267" i="1" s="1"/>
  <c r="A1267" i="1" s="1"/>
  <c r="B1268" i="1" s="1"/>
  <c r="A1268" i="1" s="1"/>
  <c r="B1269" i="1" s="1"/>
  <c r="A1269" i="1" s="1"/>
  <c r="B1270" i="1" s="1"/>
  <c r="A1270" i="1" s="1"/>
  <c r="B1271" i="1" s="1"/>
  <c r="A1271" i="1" s="1"/>
  <c r="B1272" i="1" s="1"/>
  <c r="A1272" i="1" s="1"/>
  <c r="B1273" i="1" s="1"/>
  <c r="A1273" i="1" s="1"/>
  <c r="B1274" i="1" s="1"/>
  <c r="A1274" i="1" s="1"/>
  <c r="B1275" i="1" s="1"/>
  <c r="A1275" i="1" s="1"/>
  <c r="B1276" i="1" s="1"/>
  <c r="A1276" i="1" s="1"/>
  <c r="B1277" i="1" s="1"/>
  <c r="A1277" i="1" s="1"/>
  <c r="B1278" i="1" s="1"/>
  <c r="A1278" i="1" s="1"/>
  <c r="B1279" i="1" s="1"/>
  <c r="A1279" i="1" s="1"/>
  <c r="B1280" i="1" s="1"/>
  <c r="A1280" i="1" s="1"/>
  <c r="B1281" i="1" s="1"/>
  <c r="A1281" i="1" s="1"/>
  <c r="B1282" i="1" s="1"/>
  <c r="A1282" i="1" s="1"/>
  <c r="B1283" i="1" s="1"/>
  <c r="A1283" i="1" s="1"/>
  <c r="B1284" i="1" s="1"/>
  <c r="A1284" i="1" s="1"/>
  <c r="B1285" i="1" s="1"/>
  <c r="A1285" i="1" s="1"/>
  <c r="B1286" i="1" s="1"/>
  <c r="A1286" i="1" s="1"/>
  <c r="B1287" i="1" s="1"/>
  <c r="A1287" i="1" s="1"/>
  <c r="B1288" i="1" s="1"/>
  <c r="A1288" i="1" s="1"/>
  <c r="B1289" i="1" s="1"/>
  <c r="A1289" i="1" s="1"/>
  <c r="B1290" i="1" s="1"/>
  <c r="A1290" i="1" s="1"/>
  <c r="B1291" i="1" s="1"/>
  <c r="A1291" i="1" s="1"/>
  <c r="B1292" i="1" s="1"/>
  <c r="A1292" i="1" s="1"/>
  <c r="B1293" i="1" s="1"/>
  <c r="A1293" i="1" s="1"/>
  <c r="B1294" i="1" s="1"/>
  <c r="A1294" i="1" s="1"/>
  <c r="B1295" i="1" s="1"/>
  <c r="A1295" i="1" s="1"/>
  <c r="B1296" i="1" s="1"/>
  <c r="A1296" i="1" s="1"/>
  <c r="B1297" i="1" s="1"/>
  <c r="A1297" i="1" s="1"/>
  <c r="B1298" i="1" s="1"/>
  <c r="A1298" i="1" s="1"/>
  <c r="B1299" i="1" s="1"/>
  <c r="A1299" i="1" s="1"/>
  <c r="B1300" i="1" s="1"/>
  <c r="A1300" i="1" s="1"/>
  <c r="B1301" i="1" s="1"/>
  <c r="A1301" i="1" s="1"/>
  <c r="B1302" i="1" s="1"/>
  <c r="A1302" i="1" s="1"/>
  <c r="B1303" i="1" s="1"/>
  <c r="A1303" i="1" s="1"/>
  <c r="B1304" i="1" s="1"/>
  <c r="A1304" i="1" s="1"/>
  <c r="B1305" i="1" s="1"/>
  <c r="A1305" i="1" s="1"/>
  <c r="B1306" i="1" s="1"/>
  <c r="A1306" i="1" s="1"/>
  <c r="B1307" i="1" s="1"/>
  <c r="A1307" i="1" s="1"/>
  <c r="B1308" i="1" s="1"/>
  <c r="A1308" i="1" s="1"/>
  <c r="B1309" i="1" s="1"/>
  <c r="A1309" i="1" s="1"/>
  <c r="B1310" i="1" s="1"/>
  <c r="A1310" i="1" s="1"/>
  <c r="B1311" i="1" s="1"/>
  <c r="A1311" i="1" s="1"/>
  <c r="B1312" i="1" s="1"/>
  <c r="A1312" i="1" s="1"/>
  <c r="B1313" i="1" s="1"/>
  <c r="A1313" i="1" s="1"/>
  <c r="B1314" i="1" s="1"/>
  <c r="A1314" i="1" s="1"/>
  <c r="B1315" i="1" s="1"/>
  <c r="A1315" i="1" s="1"/>
  <c r="B1316" i="1" s="1"/>
  <c r="A1316" i="1" s="1"/>
  <c r="B1317" i="1" s="1"/>
  <c r="A1317" i="1" s="1"/>
  <c r="B1318" i="1" s="1"/>
  <c r="A1318" i="1" s="1"/>
  <c r="B1319" i="1" s="1"/>
  <c r="A1319" i="1" s="1"/>
  <c r="B1320" i="1" s="1"/>
  <c r="A1320" i="1" s="1"/>
  <c r="B1321" i="1" s="1"/>
  <c r="A1321" i="1" s="1"/>
  <c r="B1322" i="1" s="1"/>
  <c r="A1322" i="1" s="1"/>
  <c r="B1323" i="1" s="1"/>
  <c r="A1323" i="1" s="1"/>
  <c r="B1324" i="1" s="1"/>
  <c r="A1324" i="1" s="1"/>
  <c r="B1325" i="1" s="1"/>
  <c r="A1325" i="1" s="1"/>
  <c r="B1326" i="1" s="1"/>
  <c r="A1326" i="1" s="1"/>
  <c r="B1327" i="1" s="1"/>
  <c r="A1327" i="1" s="1"/>
  <c r="B1328" i="1" s="1"/>
  <c r="A1328" i="1" s="1"/>
  <c r="B1329" i="1" s="1"/>
  <c r="A1329" i="1" s="1"/>
  <c r="B1330" i="1" s="1"/>
  <c r="A1330" i="1" s="1"/>
  <c r="B1331" i="1" s="1"/>
  <c r="A1331" i="1" s="1"/>
  <c r="B1332" i="1" s="1"/>
  <c r="A1332" i="1" s="1"/>
  <c r="B1333" i="1" s="1"/>
  <c r="A1333" i="1" s="1"/>
  <c r="B1334" i="1" s="1"/>
  <c r="A1334" i="1" s="1"/>
  <c r="B1335" i="1" s="1"/>
  <c r="A1335" i="1" s="1"/>
  <c r="B1336" i="1" s="1"/>
  <c r="A1336" i="1" s="1"/>
  <c r="B1337" i="1" s="1"/>
  <c r="A1337" i="1" s="1"/>
  <c r="B1338" i="1" s="1"/>
  <c r="A1338" i="1" s="1"/>
  <c r="B1339" i="1" s="1"/>
  <c r="A1339" i="1" s="1"/>
  <c r="B1340" i="1" s="1"/>
  <c r="A1340" i="1" s="1"/>
  <c r="B1341" i="1" s="1"/>
  <c r="A1341" i="1" s="1"/>
  <c r="B1342" i="1" s="1"/>
  <c r="A1342" i="1" s="1"/>
  <c r="B1343" i="1" s="1"/>
  <c r="A1343" i="1" s="1"/>
  <c r="B1344" i="1" s="1"/>
  <c r="A1344" i="1" s="1"/>
  <c r="B1345" i="1" s="1"/>
  <c r="A1345" i="1" s="1"/>
  <c r="B1346" i="1" s="1"/>
  <c r="A1346" i="1" s="1"/>
  <c r="B1347" i="1" s="1"/>
  <c r="A1347" i="1" s="1"/>
  <c r="B1348" i="1" s="1"/>
  <c r="A1348" i="1" s="1"/>
  <c r="B1349" i="1" s="1"/>
  <c r="A1349" i="1" s="1"/>
  <c r="B1350" i="1" s="1"/>
  <c r="A1350" i="1" s="1"/>
  <c r="B1351" i="1" s="1"/>
  <c r="A1351" i="1" s="1"/>
  <c r="B1352" i="1" s="1"/>
  <c r="A1352" i="1" s="1"/>
  <c r="B1353" i="1" s="1"/>
  <c r="A1353" i="1" s="1"/>
  <c r="B1354" i="1" s="1"/>
  <c r="A1354" i="1" s="1"/>
  <c r="B1355" i="1" s="1"/>
  <c r="A1355" i="1" s="1"/>
  <c r="B1356" i="1" s="1"/>
  <c r="A1356" i="1" s="1"/>
  <c r="B1357" i="1" s="1"/>
  <c r="A1357" i="1" s="1"/>
  <c r="B1358" i="1" s="1"/>
  <c r="A1358" i="1" s="1"/>
  <c r="B1359" i="1" s="1"/>
  <c r="A1359" i="1" s="1"/>
  <c r="B1360" i="1" s="1"/>
  <c r="A1360" i="1" s="1"/>
  <c r="B1361" i="1" s="1"/>
  <c r="A1361" i="1" s="1"/>
  <c r="B1362" i="1" s="1"/>
  <c r="A1362" i="1" s="1"/>
  <c r="B1363" i="1" s="1"/>
  <c r="A1363" i="1" s="1"/>
  <c r="B1364" i="1" s="1"/>
  <c r="A1364" i="1" s="1"/>
  <c r="B1365" i="1" s="1"/>
  <c r="A1365" i="1" s="1"/>
  <c r="B1366" i="1" s="1"/>
  <c r="A1366" i="1" s="1"/>
  <c r="B1367" i="1" s="1"/>
  <c r="A1367" i="1" s="1"/>
  <c r="B1368" i="1" s="1"/>
  <c r="A1368" i="1" s="1"/>
  <c r="B1369" i="1" s="1"/>
  <c r="A1369" i="1" s="1"/>
  <c r="B1370" i="1" s="1"/>
  <c r="A1370" i="1" s="1"/>
  <c r="B1371" i="1" s="1"/>
  <c r="A1371" i="1" s="1"/>
  <c r="B1372" i="1" s="1"/>
  <c r="A1372" i="1" s="1"/>
  <c r="B1373" i="1" s="1"/>
  <c r="A1373" i="1" s="1"/>
  <c r="B1374" i="1" s="1"/>
  <c r="A1374" i="1" s="1"/>
  <c r="B1375" i="1" s="1"/>
  <c r="A1375" i="1" s="1"/>
  <c r="B1376" i="1" s="1"/>
  <c r="A1376" i="1" s="1"/>
  <c r="B1377" i="1" s="1"/>
  <c r="A1377" i="1" s="1"/>
  <c r="B1378" i="1" s="1"/>
  <c r="A1378" i="1" s="1"/>
  <c r="B1379" i="1" s="1"/>
  <c r="A1379" i="1" s="1"/>
  <c r="B1380" i="1" s="1"/>
  <c r="A1380" i="1" s="1"/>
  <c r="B1381" i="1" s="1"/>
  <c r="A1381" i="1" s="1"/>
  <c r="B1382" i="1" s="1"/>
  <c r="A1382" i="1" s="1"/>
  <c r="B1383" i="1" s="1"/>
  <c r="A1383" i="1" s="1"/>
  <c r="B1384" i="1" s="1"/>
  <c r="A1384" i="1" s="1"/>
  <c r="B1385" i="1" s="1"/>
  <c r="A1385" i="1" s="1"/>
  <c r="B1386" i="1" s="1"/>
  <c r="A1386" i="1" s="1"/>
  <c r="B1387" i="1" s="1"/>
  <c r="A1387" i="1" s="1"/>
  <c r="B1388" i="1" s="1"/>
  <c r="A1388" i="1" s="1"/>
  <c r="B1389" i="1" s="1"/>
  <c r="A1389" i="1" s="1"/>
  <c r="B1390" i="1" s="1"/>
  <c r="A1390" i="1" s="1"/>
  <c r="B1391" i="1" s="1"/>
  <c r="A1391" i="1" s="1"/>
  <c r="B1392" i="1" s="1"/>
  <c r="A1392" i="1" s="1"/>
  <c r="B1393" i="1" s="1"/>
  <c r="A1393" i="1" s="1"/>
  <c r="B1394" i="1" s="1"/>
  <c r="A1394" i="1" s="1"/>
  <c r="B1395" i="1" s="1"/>
  <c r="A1395" i="1" s="1"/>
  <c r="B1396" i="1" s="1"/>
  <c r="A1396" i="1" s="1"/>
  <c r="B1397" i="1" s="1"/>
  <c r="A1397" i="1" s="1"/>
  <c r="B1398" i="1" s="1"/>
  <c r="A1398" i="1" s="1"/>
  <c r="B1399" i="1" s="1"/>
  <c r="A1399" i="1" s="1"/>
  <c r="B1400" i="1" s="1"/>
  <c r="A1400" i="1" s="1"/>
  <c r="B1401" i="1" s="1"/>
  <c r="A1401" i="1" s="1"/>
  <c r="B1402" i="1" s="1"/>
  <c r="A1402" i="1" s="1"/>
  <c r="B1403" i="1" s="1"/>
  <c r="A1403" i="1" s="1"/>
  <c r="B1404" i="1" s="1"/>
  <c r="A1404" i="1" s="1"/>
  <c r="B1405" i="1" s="1"/>
  <c r="A1405" i="1" s="1"/>
  <c r="B1406" i="1" s="1"/>
  <c r="A1406" i="1" s="1"/>
  <c r="B1407" i="1" s="1"/>
  <c r="A1407" i="1" s="1"/>
  <c r="B1408" i="1" s="1"/>
  <c r="A1408" i="1" s="1"/>
  <c r="B1409" i="1" s="1"/>
  <c r="A1409" i="1" s="1"/>
  <c r="B1410" i="1" s="1"/>
  <c r="A1410" i="1" s="1"/>
  <c r="B1411" i="1" s="1"/>
  <c r="A1411" i="1" s="1"/>
  <c r="B1412" i="1" s="1"/>
  <c r="A1412" i="1" s="1"/>
  <c r="B1413" i="1" s="1"/>
  <c r="A1413" i="1" s="1"/>
  <c r="B1414" i="1" s="1"/>
  <c r="A1414" i="1" s="1"/>
  <c r="B1415" i="1" s="1"/>
  <c r="A1415" i="1" s="1"/>
  <c r="B1416" i="1" s="1"/>
  <c r="A1416" i="1" s="1"/>
  <c r="B1417" i="1" s="1"/>
  <c r="A1417" i="1" s="1"/>
  <c r="B1418" i="1" s="1"/>
  <c r="A1418" i="1" s="1"/>
  <c r="B1419" i="1" s="1"/>
  <c r="A1419" i="1" s="1"/>
  <c r="B1420" i="1" s="1"/>
  <c r="A1420" i="1" s="1"/>
  <c r="B1421" i="1" s="1"/>
  <c r="A1421" i="1" s="1"/>
  <c r="B1422" i="1" s="1"/>
  <c r="A1422" i="1" s="1"/>
  <c r="B1423" i="1" s="1"/>
  <c r="A1423" i="1" s="1"/>
  <c r="B1424" i="1" s="1"/>
  <c r="A1424" i="1" s="1"/>
  <c r="B1425" i="1" s="1"/>
  <c r="A1425" i="1" s="1"/>
  <c r="B1426" i="1" s="1"/>
  <c r="A1426" i="1" s="1"/>
  <c r="B1427" i="1" s="1"/>
  <c r="A1427" i="1" s="1"/>
  <c r="B1428" i="1" s="1"/>
  <c r="A1428" i="1" s="1"/>
  <c r="B1429" i="1" s="1"/>
  <c r="A1429" i="1" s="1"/>
  <c r="B1430" i="1" s="1"/>
  <c r="A1430" i="1" s="1"/>
  <c r="B1431" i="1" s="1"/>
  <c r="A1431" i="1" s="1"/>
  <c r="B1432" i="1" s="1"/>
  <c r="A1432" i="1" s="1"/>
  <c r="B1433" i="1" s="1"/>
  <c r="A1433" i="1" s="1"/>
  <c r="B1434" i="1" s="1"/>
  <c r="A1434" i="1" s="1"/>
  <c r="B1435" i="1" s="1"/>
  <c r="A1435" i="1" s="1"/>
  <c r="B1436" i="1" s="1"/>
  <c r="A1436" i="1" s="1"/>
  <c r="B1437" i="1" s="1"/>
  <c r="A1437" i="1" s="1"/>
  <c r="B1438" i="1" s="1"/>
  <c r="A1438" i="1" s="1"/>
  <c r="B1439" i="1" s="1"/>
  <c r="A1439" i="1" s="1"/>
  <c r="B1440" i="1" s="1"/>
  <c r="A1440" i="1" s="1"/>
  <c r="B1441" i="1" s="1"/>
  <c r="A1441" i="1" s="1"/>
  <c r="B1442" i="1" s="1"/>
  <c r="A1442" i="1" s="1"/>
  <c r="B1443" i="1" s="1"/>
  <c r="A1443" i="1" s="1"/>
  <c r="B1444" i="1" s="1"/>
  <c r="A1444" i="1" s="1"/>
  <c r="B1445" i="1" s="1"/>
  <c r="A1445" i="1" s="1"/>
  <c r="B1446" i="1" s="1"/>
  <c r="A1446" i="1" s="1"/>
  <c r="B1447" i="1" s="1"/>
  <c r="A1447" i="1" s="1"/>
  <c r="B1448" i="1" s="1"/>
  <c r="A1448" i="1" s="1"/>
  <c r="B1449" i="1" s="1"/>
  <c r="A1449" i="1" s="1"/>
  <c r="B1450" i="1" s="1"/>
  <c r="A1450" i="1" s="1"/>
  <c r="B1451" i="1" s="1"/>
  <c r="A1451" i="1" s="1"/>
  <c r="B1452" i="1" s="1"/>
  <c r="A1452" i="1" s="1"/>
  <c r="B1453" i="1" s="1"/>
  <c r="A1453" i="1" s="1"/>
  <c r="B1454" i="1" s="1"/>
  <c r="A1454" i="1" s="1"/>
  <c r="B1455" i="1" s="1"/>
  <c r="A1455" i="1" s="1"/>
  <c r="B1456" i="1" s="1"/>
  <c r="A1456" i="1" s="1"/>
  <c r="B1457" i="1" s="1"/>
  <c r="A1457" i="1" s="1"/>
  <c r="B1458" i="1" s="1"/>
  <c r="A1458" i="1" s="1"/>
  <c r="B1459" i="1" s="1"/>
  <c r="A1459" i="1" s="1"/>
  <c r="B1460" i="1" s="1"/>
  <c r="A1460" i="1" s="1"/>
  <c r="B1461" i="1" s="1"/>
  <c r="A1461" i="1" s="1"/>
  <c r="B1462" i="1" s="1"/>
  <c r="A1462" i="1" s="1"/>
  <c r="B1463" i="1" s="1"/>
  <c r="A1463" i="1" s="1"/>
  <c r="B1464" i="1" s="1"/>
  <c r="A1464" i="1" s="1"/>
  <c r="B1465" i="1" s="1"/>
  <c r="A1465" i="1" s="1"/>
  <c r="B1466" i="1" s="1"/>
  <c r="A1466" i="1" s="1"/>
  <c r="B1467" i="1" s="1"/>
  <c r="A1467" i="1" s="1"/>
  <c r="B1468" i="1" s="1"/>
  <c r="A1468" i="1" s="1"/>
  <c r="B1469" i="1" s="1"/>
  <c r="A8" i="7"/>
  <c r="B9" i="7" s="1"/>
  <c r="A1469" i="1" l="1"/>
  <c r="H887" i="3" s="1"/>
  <c r="G1434" i="3"/>
  <c r="C1466" i="3"/>
  <c r="N1432" i="3"/>
  <c r="H1454" i="3"/>
  <c r="E1428" i="3"/>
  <c r="L1458" i="3"/>
  <c r="F1456" i="3"/>
  <c r="E1434" i="3"/>
  <c r="O1465" i="3"/>
  <c r="L1431" i="3"/>
  <c r="E1443" i="3"/>
  <c r="L1467" i="3"/>
  <c r="F1464" i="3"/>
  <c r="I1444" i="3"/>
  <c r="N1430" i="3"/>
  <c r="P1453" i="3"/>
  <c r="J1426" i="3"/>
  <c r="K1431" i="3"/>
  <c r="G1467" i="3"/>
  <c r="D1433" i="3"/>
  <c r="M1432" i="3"/>
  <c r="K1443" i="3"/>
  <c r="J1438" i="3"/>
  <c r="G1463" i="3"/>
  <c r="N1438" i="3"/>
  <c r="K1423" i="3"/>
  <c r="C1450" i="3"/>
  <c r="I1422" i="3"/>
  <c r="H1461" i="3"/>
  <c r="M1450" i="3"/>
  <c r="P1442" i="3"/>
  <c r="J1437" i="3"/>
  <c r="B1444" i="3"/>
  <c r="M1426" i="3"/>
  <c r="C1422" i="3"/>
  <c r="F1443" i="3"/>
  <c r="D1468" i="3"/>
  <c r="H1430" i="3"/>
  <c r="H1463" i="3"/>
  <c r="K1421" i="3"/>
  <c r="H1469" i="3"/>
  <c r="B1446" i="3"/>
  <c r="P1434" i="3"/>
  <c r="L1448" i="3"/>
  <c r="N1473" i="3"/>
  <c r="N1427" i="3"/>
  <c r="L1455" i="3"/>
  <c r="G1450" i="3"/>
  <c r="K1435" i="3"/>
  <c r="M1443" i="3"/>
  <c r="P1469" i="3"/>
  <c r="H1441" i="3"/>
  <c r="L1466" i="3"/>
  <c r="B1449" i="3"/>
  <c r="D1456" i="3"/>
  <c r="P1473" i="3"/>
  <c r="F1429" i="3"/>
  <c r="J1435" i="3"/>
  <c r="B1452" i="3"/>
  <c r="K1461" i="3"/>
  <c r="K1453" i="3"/>
  <c r="P1467" i="3"/>
  <c r="P1425" i="3"/>
  <c r="E1446" i="3"/>
  <c r="M1459" i="3"/>
  <c r="L1452" i="3"/>
  <c r="M1440" i="3"/>
  <c r="K1473" i="3"/>
  <c r="D1435" i="3"/>
  <c r="E1469" i="3"/>
  <c r="I1430" i="3"/>
  <c r="F1434" i="3"/>
  <c r="G1431" i="3"/>
  <c r="D1430" i="3"/>
  <c r="M1431" i="3"/>
  <c r="P1431" i="3"/>
  <c r="N1440" i="3"/>
  <c r="E1430" i="3"/>
  <c r="K1452" i="3"/>
  <c r="N1460" i="3"/>
  <c r="N1469" i="3"/>
  <c r="L1461" i="3"/>
  <c r="L1468" i="3"/>
  <c r="C1431" i="3"/>
  <c r="H1460" i="3"/>
  <c r="L1423" i="3"/>
  <c r="E1438" i="3"/>
  <c r="G1437" i="3"/>
  <c r="B1457" i="3"/>
  <c r="B1451" i="3"/>
  <c r="F1423" i="3"/>
  <c r="P1457" i="3"/>
  <c r="L1449" i="3"/>
  <c r="L1451" i="3"/>
  <c r="D1474" i="3"/>
  <c r="F1477" i="3"/>
  <c r="P1472" i="3"/>
  <c r="K1444" i="3"/>
  <c r="G1470" i="3"/>
  <c r="G1461" i="3"/>
  <c r="I1450" i="3"/>
  <c r="P1475" i="3"/>
  <c r="L1442" i="3"/>
  <c r="O1436" i="3"/>
  <c r="J1424" i="3"/>
  <c r="D1466" i="3"/>
  <c r="O1429" i="3"/>
  <c r="F1451" i="3"/>
  <c r="D1432" i="3"/>
  <c r="G1424" i="3"/>
  <c r="C1473" i="3"/>
  <c r="N1459" i="3"/>
  <c r="M1457" i="3"/>
  <c r="O1445" i="3"/>
  <c r="H1473" i="3"/>
  <c r="F1468" i="3"/>
  <c r="O1456" i="3"/>
  <c r="K1422" i="3"/>
  <c r="D1440" i="3"/>
  <c r="I1432" i="3"/>
  <c r="P1451" i="3"/>
  <c r="I1442" i="3"/>
  <c r="H1466" i="3"/>
  <c r="C1440" i="3"/>
  <c r="O1455" i="3"/>
  <c r="M1424" i="3"/>
  <c r="L1445" i="3"/>
  <c r="H1475" i="3"/>
  <c r="G1457" i="3"/>
  <c r="P1458" i="3"/>
  <c r="H1471" i="3"/>
  <c r="C1465" i="3"/>
  <c r="G1432" i="3"/>
  <c r="D1453" i="3"/>
  <c r="H1425" i="3"/>
  <c r="D1426" i="3"/>
  <c r="G1458" i="3"/>
  <c r="N1452" i="3"/>
  <c r="L1439" i="3"/>
  <c r="D1429" i="3"/>
  <c r="L1454" i="3"/>
  <c r="N1477" i="3"/>
  <c r="C1475" i="3"/>
  <c r="O1425" i="3"/>
  <c r="N1448" i="3"/>
  <c r="B1461" i="3"/>
  <c r="H1449" i="3"/>
  <c r="B1450" i="3"/>
  <c r="P1448" i="3"/>
  <c r="O1471" i="3"/>
  <c r="F1454" i="3"/>
  <c r="B1454" i="3"/>
  <c r="E1474" i="3"/>
  <c r="K1477" i="3"/>
  <c r="G1427" i="3"/>
  <c r="L1471" i="3"/>
  <c r="F1441" i="3"/>
  <c r="O1434" i="3"/>
  <c r="K1474" i="3"/>
  <c r="B1442" i="3"/>
  <c r="L1462" i="3"/>
  <c r="G1460" i="3"/>
  <c r="J1474" i="3"/>
  <c r="O1440" i="3"/>
  <c r="K1428" i="3"/>
  <c r="P1477" i="3"/>
  <c r="G1471" i="3"/>
  <c r="E1432" i="3"/>
  <c r="J1453" i="3"/>
  <c r="O1476" i="3"/>
  <c r="D1434" i="3"/>
  <c r="H1458" i="3"/>
  <c r="G1435" i="3"/>
  <c r="O1463" i="3"/>
  <c r="P1476" i="3"/>
  <c r="I1469" i="3"/>
  <c r="E1459" i="3"/>
  <c r="J1444" i="3"/>
  <c r="P1465" i="3"/>
  <c r="M1429" i="3"/>
  <c r="D1457" i="3"/>
  <c r="J1430" i="3"/>
  <c r="P1466" i="3"/>
  <c r="F1470" i="3"/>
  <c r="C1444" i="3"/>
  <c r="K1441" i="3"/>
  <c r="K1451" i="3"/>
  <c r="I1464" i="3"/>
  <c r="M1449" i="3"/>
  <c r="I1468" i="3"/>
  <c r="E1475" i="3"/>
  <c r="P1464" i="3"/>
  <c r="H1444" i="3"/>
  <c r="I1440" i="3"/>
  <c r="P1460" i="3"/>
  <c r="K1445" i="3"/>
  <c r="F1444" i="3"/>
  <c r="B1434" i="3"/>
  <c r="H1450" i="3"/>
  <c r="D1460" i="3"/>
  <c r="H1459" i="3"/>
  <c r="F1455" i="3"/>
  <c r="G1453" i="3"/>
  <c r="L1469" i="3"/>
  <c r="B1424" i="3"/>
  <c r="F1448" i="3"/>
  <c r="B1460" i="3"/>
  <c r="L1459" i="3"/>
  <c r="G1433" i="3"/>
  <c r="H1434" i="3"/>
  <c r="M1423" i="3"/>
  <c r="P1449" i="3"/>
  <c r="D1446" i="3"/>
  <c r="E1461" i="3"/>
  <c r="J1442" i="3"/>
  <c r="J1447" i="3"/>
  <c r="D1421" i="3"/>
  <c r="O1437" i="3"/>
  <c r="L1422" i="3"/>
  <c r="K1468" i="3"/>
  <c r="E1439" i="3"/>
  <c r="E1466" i="3"/>
  <c r="J1431" i="3"/>
  <c r="I1472" i="3"/>
  <c r="I1457" i="3"/>
  <c r="K1460" i="3"/>
  <c r="N1451" i="3"/>
  <c r="B1458" i="3"/>
  <c r="E1450" i="3"/>
  <c r="I1475" i="3"/>
  <c r="I1456" i="3"/>
  <c r="J1428" i="3"/>
  <c r="G1441" i="3"/>
  <c r="M1469" i="3"/>
  <c r="C1427" i="3"/>
  <c r="I1436" i="3"/>
  <c r="L1441" i="3"/>
  <c r="K1429" i="3"/>
  <c r="E1460" i="3"/>
  <c r="E1442" i="3"/>
  <c r="P1440" i="3"/>
  <c r="B1431" i="3"/>
  <c r="B1441" i="3"/>
  <c r="M1436" i="3"/>
  <c r="I1428" i="3"/>
  <c r="P1450" i="3"/>
  <c r="N1441" i="3"/>
  <c r="L1421" i="3"/>
  <c r="B1437" i="3"/>
  <c r="P1438" i="3"/>
  <c r="C1426" i="3"/>
  <c r="K1462" i="3"/>
  <c r="K1458" i="3"/>
  <c r="J1440" i="3"/>
  <c r="C1425" i="3"/>
  <c r="I1458" i="3"/>
  <c r="O1427" i="3"/>
  <c r="J1422" i="3"/>
  <c r="O1433" i="3"/>
  <c r="M1456" i="3"/>
  <c r="C1453" i="3"/>
  <c r="M1451" i="3"/>
  <c r="L1433" i="3"/>
  <c r="M1446" i="3"/>
  <c r="F1459" i="3"/>
  <c r="I1431" i="3"/>
  <c r="C1436" i="3"/>
  <c r="J1460" i="3"/>
  <c r="O1451" i="3"/>
  <c r="I1452" i="3"/>
  <c r="F1473" i="3"/>
  <c r="F1433" i="3"/>
  <c r="D1454" i="3"/>
  <c r="E1463" i="3"/>
  <c r="J1477" i="3"/>
  <c r="K1466" i="3"/>
  <c r="M1458" i="3"/>
  <c r="M1439" i="3"/>
  <c r="B1459" i="3"/>
  <c r="H1465" i="3"/>
  <c r="F1450" i="3"/>
  <c r="F1431" i="3"/>
  <c r="C1430" i="3"/>
  <c r="P1470" i="3"/>
  <c r="P1454" i="3"/>
  <c r="F1439" i="3"/>
  <c r="L1432" i="3"/>
  <c r="G1428" i="3"/>
  <c r="F1465" i="3"/>
  <c r="N1421" i="3"/>
  <c r="N1424" i="3"/>
  <c r="M1442" i="3"/>
  <c r="G1475" i="3"/>
  <c r="G1425" i="3"/>
  <c r="I1454" i="3"/>
  <c r="N1462" i="3"/>
  <c r="K1427" i="3"/>
  <c r="N1443" i="3"/>
  <c r="B1435" i="3"/>
  <c r="E1456" i="3"/>
  <c r="L1438" i="3"/>
  <c r="L1470" i="3"/>
  <c r="H1477" i="3"/>
  <c r="H1428" i="3"/>
  <c r="O1422" i="3"/>
  <c r="D1455" i="3"/>
  <c r="I1460" i="3"/>
  <c r="H1464" i="3"/>
  <c r="J1455" i="3"/>
  <c r="D1472" i="3"/>
  <c r="I1453" i="3"/>
  <c r="J1452" i="3"/>
  <c r="G1454" i="3"/>
  <c r="O1421" i="3"/>
  <c r="I1438" i="3"/>
  <c r="D1425" i="3"/>
  <c r="B1465" i="3"/>
  <c r="B1432" i="3"/>
  <c r="P1441" i="3"/>
  <c r="N1455" i="3"/>
  <c r="J1441" i="3"/>
  <c r="L1476" i="3"/>
  <c r="P1427" i="3"/>
  <c r="I1427" i="3"/>
  <c r="K1464" i="3"/>
  <c r="J1466" i="3"/>
  <c r="J1450" i="3"/>
  <c r="D1431" i="3"/>
  <c r="H1447" i="3"/>
  <c r="J1472" i="3"/>
  <c r="G1421" i="3"/>
  <c r="J1451" i="3"/>
  <c r="C1442" i="3"/>
  <c r="H1422" i="3"/>
  <c r="H1457" i="3"/>
  <c r="O1473" i="3"/>
  <c r="D1470" i="3"/>
  <c r="F1452" i="3"/>
  <c r="M1433" i="3"/>
  <c r="D1444" i="3"/>
  <c r="K1450" i="3"/>
  <c r="N1426" i="3"/>
  <c r="L1430" i="3"/>
  <c r="M1476" i="3"/>
  <c r="I1446" i="3"/>
  <c r="C1456" i="3"/>
  <c r="C1434" i="3"/>
  <c r="M1466" i="3"/>
  <c r="O1424" i="3"/>
  <c r="F1442" i="3"/>
  <c r="K1469" i="3"/>
  <c r="C1452" i="3"/>
  <c r="G1430" i="3"/>
  <c r="I1441" i="3"/>
  <c r="B1427" i="3"/>
  <c r="I1424" i="3"/>
  <c r="P1439" i="3"/>
  <c r="O1460" i="3"/>
  <c r="K1437" i="3"/>
  <c r="E1426" i="3"/>
  <c r="P1474" i="3"/>
  <c r="D1443" i="3"/>
  <c r="B1428" i="3"/>
  <c r="J1434" i="3"/>
  <c r="M1460" i="3"/>
  <c r="I1474" i="3"/>
  <c r="L1465" i="3"/>
  <c r="C1445" i="3"/>
  <c r="B1448" i="3"/>
  <c r="P1426" i="3"/>
  <c r="D1461" i="3"/>
  <c r="O1438" i="3"/>
  <c r="D1458" i="3"/>
  <c r="L1440" i="3"/>
  <c r="N1433" i="3"/>
  <c r="M1455" i="3"/>
  <c r="H1435" i="3"/>
  <c r="M1463" i="3"/>
  <c r="B1470" i="3"/>
  <c r="P1436" i="3"/>
  <c r="I1463" i="3"/>
  <c r="E1429" i="3"/>
  <c r="M1422" i="3"/>
  <c r="M1445" i="3"/>
  <c r="L1463" i="3"/>
  <c r="E1471" i="3"/>
  <c r="O1469" i="3"/>
  <c r="F1445" i="3"/>
  <c r="F1426" i="3"/>
  <c r="B1438" i="3"/>
  <c r="E1422" i="3"/>
  <c r="M1448" i="3"/>
  <c r="K1459" i="3"/>
  <c r="M1438" i="3"/>
  <c r="B1473" i="3"/>
  <c r="D1452" i="3"/>
  <c r="C1437" i="3"/>
  <c r="I1421" i="3"/>
  <c r="C1471" i="3"/>
  <c r="C1454" i="3"/>
  <c r="G1464" i="3"/>
  <c r="K1472" i="3"/>
  <c r="G1426" i="3"/>
  <c r="P1422" i="3"/>
  <c r="B1433" i="3"/>
  <c r="H1433" i="3"/>
  <c r="E1470" i="3"/>
  <c r="O1470" i="3"/>
  <c r="J1457" i="3"/>
  <c r="G1422" i="3"/>
  <c r="B1439" i="3"/>
  <c r="O1468" i="3"/>
  <c r="C1432" i="3"/>
  <c r="F1425" i="3"/>
  <c r="N1446" i="3"/>
  <c r="P1424" i="3"/>
  <c r="C1435" i="3"/>
  <c r="K1439" i="3"/>
  <c r="K1475" i="3"/>
  <c r="N1428" i="3"/>
  <c r="P1421" i="3"/>
  <c r="O1446" i="3"/>
  <c r="O1459" i="3"/>
  <c r="H1421" i="3"/>
  <c r="J1464" i="3"/>
  <c r="E1447" i="3"/>
  <c r="K1425" i="3"/>
  <c r="N1449" i="3"/>
  <c r="P1463" i="3"/>
  <c r="F1438" i="3"/>
  <c r="H1437" i="3"/>
  <c r="H1431" i="3"/>
  <c r="D1476" i="3"/>
  <c r="J1427" i="3"/>
  <c r="M1468" i="3"/>
  <c r="K1442" i="3"/>
  <c r="C1438" i="3"/>
  <c r="D1451" i="3"/>
  <c r="N1464" i="3"/>
  <c r="H1470" i="3"/>
  <c r="B1464" i="3"/>
  <c r="N1456" i="3"/>
  <c r="K1438" i="3"/>
  <c r="K1463" i="3"/>
  <c r="P1459" i="3"/>
  <c r="P1471" i="3"/>
  <c r="L1453" i="3"/>
  <c r="P1461" i="3"/>
  <c r="G1451" i="3"/>
  <c r="E1454" i="3"/>
  <c r="L1460" i="3"/>
  <c r="F1449" i="3"/>
  <c r="K1446" i="3"/>
  <c r="O1447" i="3"/>
  <c r="K1436" i="3"/>
  <c r="P1433" i="3"/>
  <c r="E1431" i="3"/>
  <c r="E1423" i="3"/>
  <c r="F1463" i="3"/>
  <c r="O1439" i="3"/>
  <c r="F1437" i="3"/>
  <c r="K1434" i="3"/>
  <c r="N1439" i="3"/>
  <c r="F1446" i="3"/>
  <c r="E1435" i="3"/>
  <c r="O1432" i="3"/>
  <c r="E1424" i="3"/>
  <c r="J1439" i="3"/>
  <c r="C1458" i="3"/>
  <c r="C1441" i="3"/>
  <c r="P1444" i="3"/>
  <c r="I1465" i="3"/>
  <c r="M1462" i="3"/>
  <c r="N1465" i="3"/>
  <c r="J1449" i="3"/>
  <c r="L1474" i="3"/>
  <c r="O1423" i="3"/>
  <c r="O1444" i="3"/>
  <c r="N1429" i="3"/>
  <c r="L1477" i="3"/>
  <c r="I1443" i="3"/>
  <c r="O1448" i="3"/>
  <c r="O1457" i="3"/>
  <c r="G1462" i="3"/>
  <c r="P1435" i="3"/>
  <c r="N1445" i="3"/>
  <c r="M1434" i="3"/>
  <c r="M1437" i="3"/>
  <c r="C1463" i="3"/>
  <c r="H1453" i="3"/>
  <c r="L1425" i="3"/>
  <c r="G1439" i="3"/>
  <c r="F1432" i="3"/>
  <c r="D1462" i="3"/>
  <c r="J1448" i="3"/>
  <c r="P1430" i="3"/>
  <c r="B1430" i="3"/>
  <c r="D1473" i="3"/>
  <c r="M1435" i="3"/>
  <c r="H1445" i="3"/>
  <c r="K1426" i="3"/>
  <c r="D1423" i="3"/>
  <c r="N1457" i="3"/>
  <c r="J1425" i="3"/>
  <c r="C1429" i="3"/>
  <c r="J1429" i="3"/>
  <c r="E1464" i="3"/>
  <c r="B1462" i="3"/>
  <c r="E1477" i="3"/>
  <c r="C1428" i="3"/>
  <c r="K1455" i="3"/>
  <c r="E1455" i="3"/>
  <c r="P1456" i="3"/>
  <c r="B1440" i="3"/>
  <c r="K1470" i="3"/>
  <c r="G1423" i="3"/>
  <c r="G1447" i="3"/>
  <c r="B1466" i="3"/>
  <c r="L1434" i="3"/>
  <c r="I1433" i="3"/>
  <c r="I1435" i="3"/>
  <c r="P1455" i="3"/>
  <c r="I1459" i="3"/>
  <c r="N1423" i="3"/>
  <c r="D1428" i="3"/>
  <c r="H1436" i="3"/>
  <c r="N1476" i="3"/>
  <c r="I1445" i="3"/>
  <c r="C1457" i="3"/>
  <c r="C1449" i="3"/>
  <c r="H1474" i="3"/>
  <c r="H1443" i="3"/>
  <c r="O1442" i="3"/>
  <c r="D1463" i="3"/>
  <c r="G1438" i="3"/>
  <c r="F1447" i="3"/>
  <c r="N1425" i="3"/>
  <c r="N1466" i="3"/>
  <c r="D1439" i="3"/>
  <c r="K1432" i="3"/>
  <c r="O1426" i="3"/>
  <c r="M1477" i="3"/>
  <c r="M1464" i="3"/>
  <c r="M1441" i="3"/>
  <c r="L1464" i="3"/>
  <c r="H1439" i="3"/>
  <c r="G1465" i="3"/>
  <c r="E1452" i="3"/>
  <c r="N1437" i="3"/>
  <c r="L1447" i="3"/>
  <c r="I1470" i="3"/>
  <c r="N1436" i="3"/>
  <c r="J1459" i="3"/>
  <c r="I1461" i="3"/>
  <c r="D1475" i="3"/>
  <c r="C1448" i="3"/>
  <c r="C1421" i="3"/>
  <c r="J1461" i="3"/>
  <c r="J1445" i="3"/>
  <c r="G1442" i="3"/>
  <c r="M1473" i="3"/>
  <c r="B1455" i="3"/>
  <c r="K1456" i="3"/>
  <c r="I1447" i="3"/>
  <c r="J1443" i="3"/>
  <c r="P1423" i="3"/>
  <c r="H1426" i="3"/>
  <c r="E1448" i="3"/>
  <c r="C1446" i="3"/>
  <c r="F1427" i="3"/>
  <c r="G1449" i="3"/>
  <c r="G1452" i="3"/>
  <c r="M1452" i="3"/>
  <c r="L1428" i="3"/>
  <c r="F1466" i="3"/>
  <c r="J1432" i="3"/>
  <c r="D1442" i="3"/>
  <c r="H1455" i="3"/>
  <c r="L1427" i="3"/>
  <c r="F1469" i="3"/>
  <c r="J1436" i="3"/>
  <c r="D1441" i="3"/>
  <c r="P1452" i="3"/>
  <c r="H1452" i="3"/>
  <c r="O1472" i="3"/>
  <c r="H1446" i="3"/>
  <c r="L1450" i="3"/>
  <c r="E1437" i="3"/>
  <c r="P1443" i="3"/>
  <c r="J1462" i="3"/>
  <c r="N1458" i="3"/>
  <c r="B1429" i="3"/>
  <c r="M1430" i="3"/>
  <c r="G1476" i="3"/>
  <c r="M1447" i="3"/>
  <c r="N1431" i="3"/>
  <c r="K1476" i="3"/>
  <c r="J1476" i="3"/>
  <c r="E1421" i="3"/>
  <c r="K1471" i="3"/>
  <c r="E1468" i="3"/>
  <c r="F1424" i="3"/>
  <c r="C1455" i="3"/>
  <c r="O1452" i="3"/>
  <c r="B1436" i="3"/>
  <c r="C1460" i="3"/>
  <c r="D1424" i="3"/>
  <c r="O1475" i="3"/>
  <c r="D1427" i="3"/>
  <c r="C1424" i="3"/>
  <c r="F1457" i="3"/>
  <c r="N1434" i="3"/>
  <c r="B1475" i="3"/>
  <c r="J1421" i="3"/>
  <c r="O1454" i="3"/>
  <c r="D1447" i="3"/>
  <c r="B1468" i="3"/>
  <c r="O1441" i="3"/>
  <c r="J1467" i="3"/>
  <c r="P1445" i="3"/>
  <c r="I1466" i="3"/>
  <c r="O1474" i="3"/>
  <c r="C1439" i="3"/>
  <c r="B1472" i="3"/>
  <c r="K1457" i="3"/>
  <c r="I1423" i="3"/>
  <c r="I1476" i="3"/>
  <c r="K1447" i="3"/>
  <c r="J1433" i="3"/>
  <c r="C1462" i="3"/>
  <c r="O1467" i="3"/>
  <c r="H1440" i="3"/>
  <c r="K1449" i="3"/>
  <c r="J1446" i="3"/>
  <c r="C1470" i="3"/>
  <c r="E1473" i="3"/>
  <c r="K1433" i="3"/>
  <c r="N1447" i="3"/>
  <c r="F1461" i="3"/>
  <c r="E1476" i="3"/>
  <c r="N1453" i="3"/>
  <c r="I1449" i="3"/>
  <c r="B1445" i="3"/>
  <c r="H1462" i="3"/>
  <c r="G1429" i="3"/>
  <c r="B1426" i="3"/>
  <c r="O1449" i="3"/>
  <c r="E1451" i="3"/>
  <c r="B1443" i="3"/>
  <c r="N1454" i="3"/>
  <c r="I1426" i="3"/>
  <c r="N1474" i="3"/>
  <c r="N1468" i="3"/>
  <c r="F1458" i="3"/>
  <c r="D1467" i="3"/>
  <c r="B1423" i="3"/>
  <c r="B1421" i="3"/>
  <c r="I1473" i="3"/>
  <c r="K1467" i="3"/>
  <c r="L1426" i="3"/>
  <c r="M1461" i="3"/>
  <c r="H1438" i="3"/>
  <c r="D1459" i="3"/>
  <c r="M1428" i="3"/>
  <c r="F1475" i="3"/>
  <c r="D1438" i="3"/>
  <c r="C1468" i="3"/>
  <c r="F1474" i="3"/>
  <c r="E1445" i="3"/>
  <c r="P1447" i="3"/>
  <c r="C1459" i="3"/>
  <c r="N1467" i="3"/>
  <c r="L1437" i="3"/>
  <c r="P1446" i="3"/>
  <c r="D1436" i="3"/>
  <c r="C1443" i="3"/>
  <c r="M1425" i="3"/>
  <c r="L1424" i="3"/>
  <c r="I1439" i="3"/>
  <c r="N1471" i="3"/>
  <c r="O1431" i="3"/>
  <c r="D1465" i="3"/>
  <c r="D1448" i="3"/>
  <c r="O1466" i="3"/>
  <c r="I1437" i="3"/>
  <c r="J1454" i="3"/>
  <c r="D1471" i="3"/>
  <c r="B1456" i="3"/>
  <c r="G1445" i="3"/>
  <c r="J1469" i="3"/>
  <c r="L1473" i="3"/>
  <c r="D1469" i="3"/>
  <c r="M1472" i="3"/>
  <c r="J1475" i="3"/>
  <c r="N1472" i="3"/>
  <c r="H1423" i="3"/>
  <c r="B1476" i="3"/>
  <c r="J1468" i="3"/>
  <c r="D1464" i="3"/>
  <c r="G1456" i="3"/>
  <c r="E1472" i="3"/>
  <c r="E1433" i="3"/>
  <c r="L1429" i="3"/>
  <c r="C1467" i="3"/>
  <c r="B1471" i="3"/>
  <c r="J1463" i="3"/>
  <c r="D1437" i="3"/>
  <c r="E1465" i="3"/>
  <c r="F1453" i="3"/>
  <c r="F1471" i="3"/>
  <c r="H1432" i="3"/>
  <c r="B1477" i="3"/>
  <c r="C1447" i="3"/>
  <c r="G1448" i="3"/>
  <c r="I1425" i="3"/>
  <c r="E1449" i="3"/>
  <c r="H1429" i="3"/>
  <c r="B1422" i="3"/>
  <c r="H1476" i="3"/>
  <c r="N1450" i="3"/>
  <c r="G1474" i="3"/>
  <c r="N1463" i="3"/>
  <c r="O1428" i="3"/>
  <c r="F1428" i="3"/>
  <c r="M1444" i="3"/>
  <c r="I1477" i="3"/>
  <c r="M1427" i="3"/>
  <c r="N1461" i="3"/>
  <c r="I1455" i="3"/>
  <c r="B1453" i="3"/>
  <c r="G1446" i="3"/>
  <c r="G1468" i="3"/>
  <c r="B1463" i="3"/>
  <c r="F1472" i="3"/>
  <c r="C1423" i="3"/>
  <c r="G1466" i="3"/>
  <c r="J1465" i="3"/>
  <c r="E1440" i="3"/>
  <c r="E1444" i="3"/>
  <c r="C1477" i="3"/>
  <c r="O1462" i="3"/>
  <c r="L1457" i="3"/>
  <c r="H1456" i="3"/>
  <c r="I1467" i="3"/>
  <c r="D1445" i="3"/>
  <c r="C1451" i="3"/>
  <c r="J1458" i="3"/>
  <c r="J1470" i="3"/>
  <c r="P1468" i="3"/>
  <c r="P1437" i="3"/>
  <c r="L1443" i="3"/>
  <c r="E1467" i="3"/>
  <c r="C1469" i="3"/>
  <c r="G1436" i="3"/>
  <c r="O1453" i="3"/>
  <c r="M1470" i="3"/>
  <c r="G1477" i="3"/>
  <c r="L1475" i="3"/>
  <c r="F1476" i="3"/>
  <c r="G1472" i="3"/>
  <c r="N1470" i="3"/>
  <c r="P1432" i="3"/>
  <c r="I1451" i="3"/>
  <c r="O1443" i="3"/>
  <c r="B1447" i="3"/>
  <c r="E1458" i="3"/>
  <c r="M1453" i="3"/>
  <c r="H1467" i="3"/>
  <c r="H1468" i="3"/>
  <c r="L1456" i="3"/>
  <c r="O1430" i="3"/>
  <c r="M1454" i="3"/>
  <c r="K1440" i="3"/>
  <c r="H1472" i="3"/>
  <c r="L1436" i="3"/>
  <c r="E1425" i="3"/>
  <c r="J1473" i="3"/>
  <c r="B1474" i="3"/>
  <c r="E1457" i="3"/>
  <c r="E1441" i="3"/>
  <c r="B1425" i="3"/>
  <c r="F1460" i="3"/>
  <c r="F1421" i="3"/>
  <c r="B1469" i="3"/>
  <c r="L1444" i="3"/>
  <c r="N1475" i="3"/>
  <c r="O1450" i="3"/>
  <c r="F1436" i="3"/>
  <c r="I1471" i="3"/>
  <c r="E1436" i="3"/>
  <c r="F1430" i="3"/>
  <c r="K1454" i="3"/>
  <c r="F1467" i="3"/>
  <c r="F1440" i="3"/>
  <c r="F1422" i="3"/>
  <c r="I1434" i="3"/>
  <c r="E1427" i="3"/>
  <c r="G1444" i="3"/>
  <c r="M1474" i="3"/>
  <c r="M1467" i="3"/>
  <c r="C1433" i="3"/>
  <c r="I1462" i="3"/>
  <c r="H1427" i="3"/>
  <c r="G1459" i="3"/>
  <c r="J1456" i="3"/>
  <c r="N1442" i="3"/>
  <c r="I1448" i="3"/>
  <c r="F1435" i="3"/>
  <c r="F1462" i="3"/>
  <c r="L1435" i="3"/>
  <c r="N1435" i="3"/>
  <c r="J1471" i="3"/>
  <c r="H1448" i="3"/>
  <c r="J1423" i="3"/>
  <c r="O1435" i="3"/>
  <c r="D1449" i="3"/>
  <c r="C1464" i="3"/>
  <c r="O1464" i="3"/>
  <c r="K1448" i="3"/>
  <c r="G1469" i="3"/>
  <c r="N1422" i="3"/>
  <c r="K1424" i="3"/>
  <c r="M1465" i="3"/>
  <c r="D1477" i="3"/>
  <c r="D1422" i="3"/>
  <c r="H1442" i="3"/>
  <c r="O1477" i="3"/>
  <c r="L1446" i="3"/>
  <c r="K1430" i="3"/>
  <c r="P1428" i="3"/>
  <c r="N1444" i="3"/>
  <c r="H1424" i="3"/>
  <c r="M1475" i="3"/>
  <c r="I1429" i="3"/>
  <c r="G1455" i="3"/>
  <c r="D1450" i="3"/>
  <c r="P1429" i="3"/>
  <c r="H1451" i="3"/>
  <c r="L1472" i="3"/>
  <c r="E1462" i="3"/>
  <c r="M1421" i="3"/>
  <c r="G1443" i="3"/>
  <c r="G1440" i="3"/>
  <c r="O1461" i="3"/>
  <c r="O1458" i="3"/>
  <c r="E1453" i="3"/>
  <c r="C1472" i="3"/>
  <c r="M1471" i="3"/>
  <c r="B1467" i="3"/>
  <c r="P1462" i="3"/>
  <c r="C1461" i="3"/>
  <c r="C1474" i="3"/>
  <c r="C1476" i="3"/>
  <c r="G1473" i="3"/>
  <c r="K1465" i="3"/>
  <c r="E21" i="3"/>
  <c r="E68" i="3"/>
  <c r="E39" i="3"/>
  <c r="E147" i="3"/>
  <c r="E159" i="3"/>
  <c r="H32" i="3"/>
  <c r="G54" i="3"/>
  <c r="G43" i="3"/>
  <c r="G263" i="3"/>
  <c r="E61" i="3"/>
  <c r="H35" i="3"/>
  <c r="E188" i="3"/>
  <c r="G171" i="3"/>
  <c r="E27" i="3"/>
  <c r="E124" i="3"/>
  <c r="G75" i="3"/>
  <c r="G161" i="3"/>
  <c r="G65" i="3"/>
  <c r="G71" i="3"/>
  <c r="I1403" i="3"/>
  <c r="H1213" i="3"/>
  <c r="E1322" i="3"/>
  <c r="G850" i="3"/>
  <c r="E324" i="3"/>
  <c r="G317" i="3"/>
  <c r="E659" i="3"/>
  <c r="E825" i="3"/>
  <c r="G1327" i="3"/>
  <c r="G1381" i="3"/>
  <c r="H272" i="3"/>
  <c r="E263" i="3"/>
  <c r="G911" i="3"/>
  <c r="I731" i="3"/>
  <c r="G690" i="3"/>
  <c r="G1128" i="3"/>
  <c r="G1337" i="3"/>
  <c r="E849" i="3"/>
  <c r="G770" i="3"/>
  <c r="E328" i="3"/>
  <c r="G909" i="3"/>
  <c r="E1371" i="3"/>
  <c r="G652" i="3"/>
  <c r="H911" i="3"/>
  <c r="G1050" i="3"/>
  <c r="H1343" i="3"/>
  <c r="E502" i="3"/>
  <c r="E205" i="3"/>
  <c r="E1269" i="3"/>
  <c r="E810" i="3"/>
  <c r="G1343" i="3"/>
  <c r="G921" i="3"/>
  <c r="E1183" i="3"/>
  <c r="G1020" i="3"/>
  <c r="H865" i="3"/>
  <c r="G893" i="3"/>
  <c r="H641" i="3"/>
  <c r="H982" i="3"/>
  <c r="E900" i="3"/>
  <c r="G258" i="3"/>
  <c r="E761" i="3"/>
  <c r="G780" i="3"/>
  <c r="E911" i="3"/>
  <c r="E639" i="3"/>
  <c r="G324" i="3"/>
  <c r="G114" i="3"/>
  <c r="I1251" i="3"/>
  <c r="G240" i="3"/>
  <c r="E91" i="3"/>
  <c r="E1174" i="3"/>
  <c r="E1310" i="3"/>
  <c r="E554" i="3"/>
  <c r="E631" i="3"/>
  <c r="G817" i="3"/>
  <c r="G1316" i="3"/>
  <c r="E1198" i="3"/>
  <c r="G1347" i="3"/>
  <c r="E847" i="3"/>
  <c r="G115" i="3"/>
  <c r="H1361" i="3"/>
  <c r="E562" i="3"/>
  <c r="E42" i="3"/>
  <c r="E1200" i="3"/>
  <c r="I1156" i="3"/>
  <c r="H1313" i="3"/>
  <c r="G695" i="3"/>
  <c r="H878" i="3"/>
  <c r="G1388" i="3"/>
  <c r="E862" i="3"/>
  <c r="E1049" i="3"/>
  <c r="E956" i="3"/>
  <c r="G761" i="3"/>
  <c r="G930" i="3"/>
  <c r="G668" i="3"/>
  <c r="G962" i="3"/>
  <c r="G90" i="3"/>
  <c r="E272" i="3"/>
  <c r="G733" i="3"/>
  <c r="H913" i="3"/>
  <c r="E735" i="3"/>
  <c r="G785" i="3"/>
  <c r="E1391" i="3"/>
  <c r="H855" i="3"/>
  <c r="G864" i="3"/>
  <c r="G493" i="3"/>
  <c r="E385" i="3"/>
  <c r="E742" i="3"/>
  <c r="E248" i="3"/>
  <c r="G906" i="3"/>
  <c r="H1017" i="3"/>
  <c r="E298" i="3"/>
  <c r="G1095" i="3"/>
  <c r="G1195" i="3"/>
  <c r="G448" i="3"/>
  <c r="E626" i="3"/>
  <c r="G183" i="3"/>
  <c r="H227" i="3"/>
  <c r="E392" i="3"/>
  <c r="H645" i="3"/>
  <c r="E1284" i="3"/>
  <c r="E636" i="3"/>
  <c r="H1185" i="3"/>
  <c r="I1339" i="3"/>
  <c r="H585" i="3"/>
  <c r="G356" i="3"/>
  <c r="G181" i="3"/>
  <c r="E1215" i="3"/>
  <c r="E896" i="3"/>
  <c r="E403" i="3"/>
  <c r="E290" i="3"/>
  <c r="E551" i="3"/>
  <c r="G298" i="3"/>
  <c r="G557" i="3"/>
  <c r="E1066" i="3"/>
  <c r="G271" i="3"/>
  <c r="E1229" i="3"/>
  <c r="H1212" i="3"/>
  <c r="G1301" i="3"/>
  <c r="E1014" i="3"/>
  <c r="G538" i="3"/>
  <c r="G1055" i="3"/>
  <c r="E1209" i="3"/>
  <c r="E1064" i="3"/>
  <c r="E1261" i="3"/>
  <c r="G935" i="3"/>
  <c r="G297" i="3"/>
  <c r="E905" i="3"/>
  <c r="H1408" i="3"/>
  <c r="E637" i="3"/>
  <c r="E70" i="3"/>
  <c r="E452" i="3"/>
  <c r="E1194" i="3"/>
  <c r="E1232" i="3"/>
  <c r="H853" i="3"/>
  <c r="E1279" i="3"/>
  <c r="E1238" i="3"/>
  <c r="I1275" i="3"/>
  <c r="H961" i="3"/>
  <c r="I931" i="3"/>
  <c r="G926" i="3"/>
  <c r="G1305" i="3"/>
  <c r="G1113" i="3"/>
  <c r="H748" i="3"/>
  <c r="E384" i="3"/>
  <c r="H686" i="3"/>
  <c r="E1348" i="3"/>
  <c r="H1223" i="3"/>
  <c r="E593" i="3"/>
  <c r="G1033" i="3"/>
  <c r="G914" i="3"/>
  <c r="H681" i="3"/>
  <c r="E928" i="3"/>
  <c r="E1074" i="3"/>
  <c r="E518" i="3"/>
  <c r="E582" i="3"/>
  <c r="G566" i="3"/>
  <c r="H822" i="3"/>
  <c r="E864" i="3"/>
  <c r="G1022" i="3"/>
  <c r="G923" i="3"/>
  <c r="H1414" i="3"/>
  <c r="G1090" i="3"/>
  <c r="H1319" i="3"/>
  <c r="E717" i="3"/>
  <c r="G838" i="3"/>
  <c r="H278" i="3"/>
  <c r="G1134" i="3"/>
  <c r="H429" i="3"/>
  <c r="G550" i="3"/>
  <c r="G1003" i="3"/>
  <c r="E1212" i="3"/>
  <c r="E1051" i="3"/>
  <c r="H1284" i="3"/>
  <c r="G427" i="3"/>
  <c r="E1112" i="3"/>
  <c r="G1329" i="3"/>
  <c r="H1228" i="3"/>
  <c r="H1173" i="3"/>
  <c r="G1102" i="3"/>
  <c r="I1314" i="3"/>
  <c r="G692" i="3"/>
  <c r="H1041" i="3"/>
  <c r="E1130" i="3"/>
  <c r="E1010" i="3"/>
  <c r="H903" i="3"/>
  <c r="E110" i="3"/>
  <c r="E335" i="3"/>
  <c r="G286" i="3"/>
  <c r="H737" i="3"/>
  <c r="H385" i="3"/>
  <c r="E469" i="3"/>
  <c r="G332" i="3"/>
  <c r="E851" i="3"/>
  <c r="J1227" i="3"/>
  <c r="H1057" i="3"/>
  <c r="G789" i="3"/>
  <c r="G868" i="3"/>
  <c r="G825" i="3"/>
  <c r="E1294" i="3"/>
  <c r="E856" i="3"/>
  <c r="G1078" i="3"/>
  <c r="H704" i="3"/>
  <c r="G1129" i="3"/>
  <c r="E723" i="3"/>
  <c r="G1175" i="3"/>
  <c r="E700" i="3"/>
  <c r="H934" i="3"/>
  <c r="G918" i="3"/>
  <c r="E859" i="3"/>
  <c r="E818" i="3"/>
  <c r="H742" i="3"/>
  <c r="G834" i="3"/>
  <c r="G947" i="3"/>
  <c r="H1033" i="3"/>
  <c r="G683" i="3"/>
  <c r="E1412" i="3"/>
  <c r="G844" i="3"/>
  <c r="H1381" i="3"/>
  <c r="E380" i="3"/>
  <c r="G235" i="3"/>
  <c r="E339" i="3"/>
  <c r="G1155" i="3"/>
  <c r="G281" i="3"/>
  <c r="E249" i="3"/>
  <c r="E448" i="3"/>
  <c r="E757" i="3"/>
  <c r="G592" i="3"/>
  <c r="E1393" i="3"/>
  <c r="E444" i="3"/>
  <c r="G1389" i="3"/>
  <c r="G202" i="3"/>
  <c r="G1198" i="3"/>
  <c r="G885" i="3"/>
  <c r="G337" i="3"/>
  <c r="E1125" i="3"/>
  <c r="I1195" i="3"/>
  <c r="H235" i="3"/>
  <c r="E498" i="3"/>
  <c r="H393" i="3"/>
  <c r="G110" i="3"/>
  <c r="G788" i="3"/>
  <c r="G616" i="3"/>
  <c r="G1131" i="3"/>
  <c r="H783" i="3"/>
  <c r="E836" i="3"/>
  <c r="E603" i="3"/>
  <c r="G133" i="3"/>
  <c r="H558" i="3"/>
  <c r="E1404" i="3"/>
  <c r="E595" i="3"/>
  <c r="E132" i="3"/>
  <c r="G772" i="3"/>
  <c r="G277" i="3"/>
  <c r="G622" i="3"/>
  <c r="G266" i="3"/>
  <c r="H905" i="3"/>
  <c r="H425" i="3"/>
  <c r="H1062" i="3"/>
  <c r="G301" i="3"/>
  <c r="G237" i="3"/>
  <c r="G1024" i="3"/>
  <c r="G954" i="3"/>
  <c r="G810" i="3"/>
  <c r="G881" i="3"/>
  <c r="H935" i="3"/>
  <c r="G70" i="3"/>
  <c r="E1320" i="3"/>
  <c r="G322" i="3"/>
  <c r="G1259" i="3"/>
  <c r="E1359" i="3"/>
  <c r="G225" i="3"/>
  <c r="H1265" i="3"/>
  <c r="H774" i="3"/>
  <c r="E1247" i="3"/>
  <c r="G1099" i="3"/>
  <c r="G1197" i="3"/>
  <c r="E1266" i="3"/>
  <c r="H901" i="3"/>
  <c r="G862" i="3"/>
  <c r="G601" i="3"/>
  <c r="E874" i="3"/>
  <c r="G656" i="3"/>
  <c r="G1282" i="3"/>
  <c r="G583" i="3"/>
  <c r="G1065" i="3"/>
  <c r="E671" i="3"/>
  <c r="G908" i="3"/>
  <c r="G1287" i="3"/>
  <c r="G1202" i="3"/>
  <c r="G1410" i="3"/>
  <c r="G590" i="3"/>
  <c r="G1043" i="3"/>
  <c r="G928" i="3"/>
  <c r="G1207" i="3"/>
  <c r="G749" i="3"/>
  <c r="E641" i="3"/>
  <c r="G587" i="3"/>
  <c r="G260" i="3"/>
  <c r="H625" i="3"/>
  <c r="G369" i="3"/>
  <c r="H933" i="3"/>
  <c r="I1143" i="3"/>
  <c r="G140" i="3"/>
  <c r="G396" i="3"/>
  <c r="E347" i="3"/>
  <c r="G859" i="3"/>
  <c r="G303" i="3"/>
  <c r="G648" i="3"/>
  <c r="H861" i="3"/>
  <c r="E560" i="3"/>
  <c r="G1416" i="3"/>
  <c r="E892" i="3"/>
  <c r="E1386" i="3"/>
  <c r="H927" i="3"/>
  <c r="G1264" i="3"/>
  <c r="E226" i="3"/>
  <c r="E1363" i="3"/>
  <c r="G1029" i="3"/>
  <c r="G959" i="3"/>
  <c r="G815" i="3"/>
  <c r="H1015" i="3"/>
  <c r="E960" i="3"/>
  <c r="G148" i="3"/>
  <c r="G491" i="3"/>
  <c r="E83" i="3"/>
  <c r="H391" i="3"/>
  <c r="H104" i="3"/>
  <c r="H1157" i="3"/>
  <c r="H885" i="3"/>
  <c r="E1367" i="3"/>
  <c r="E125" i="3"/>
  <c r="E237" i="3"/>
  <c r="G752" i="3"/>
  <c r="G578" i="3"/>
  <c r="G64" i="3"/>
  <c r="G984" i="3"/>
  <c r="H1006" i="3"/>
  <c r="G41" i="3"/>
  <c r="G390" i="3"/>
  <c r="H703" i="3"/>
  <c r="E1303" i="3"/>
  <c r="E369" i="3"/>
  <c r="G747" i="3"/>
  <c r="H1255" i="3"/>
  <c r="G402" i="3"/>
  <c r="G1368" i="3"/>
  <c r="E791" i="3"/>
  <c r="H640" i="3"/>
  <c r="E1030" i="3"/>
  <c r="E772" i="3"/>
  <c r="G1160" i="3"/>
  <c r="G326" i="3"/>
  <c r="G1219" i="3"/>
  <c r="G993" i="3"/>
  <c r="H280" i="3"/>
  <c r="G347" i="3"/>
  <c r="E1129" i="3"/>
  <c r="E1137" i="3"/>
  <c r="H1388" i="3"/>
  <c r="E368" i="3"/>
  <c r="E566" i="3"/>
  <c r="G1180" i="3"/>
  <c r="G467" i="3"/>
  <c r="E157" i="3"/>
  <c r="E925" i="3"/>
  <c r="G944" i="3"/>
  <c r="H1063" i="3"/>
  <c r="G1062" i="3"/>
  <c r="E965" i="3"/>
  <c r="E1254" i="3"/>
  <c r="E726" i="3"/>
  <c r="H473" i="3"/>
  <c r="G514" i="3"/>
  <c r="E1330" i="3"/>
  <c r="E1171" i="3"/>
  <c r="G801" i="3"/>
  <c r="H782" i="3"/>
  <c r="E1307" i="3"/>
  <c r="G1100" i="3"/>
  <c r="G409" i="3"/>
  <c r="G338" i="3"/>
  <c r="H812" i="3"/>
  <c r="G1401" i="3"/>
  <c r="E245" i="3"/>
  <c r="G180" i="3"/>
  <c r="E150" i="3"/>
  <c r="H793" i="3"/>
  <c r="E1028" i="3"/>
  <c r="G156" i="3"/>
  <c r="G236" i="3"/>
  <c r="E824" i="3"/>
  <c r="I1207" i="3"/>
  <c r="G411" i="3"/>
  <c r="G849" i="3"/>
  <c r="G249" i="3"/>
  <c r="E539" i="3"/>
  <c r="E754" i="3"/>
  <c r="G1104" i="3"/>
  <c r="E350" i="3"/>
  <c r="G630" i="3"/>
  <c r="E214" i="3"/>
  <c r="G1200" i="3"/>
  <c r="E1272" i="3"/>
  <c r="G517" i="3"/>
  <c r="E345" i="3"/>
  <c r="H1145" i="3"/>
  <c r="G902" i="3"/>
  <c r="G775" i="3"/>
  <c r="G307" i="3"/>
  <c r="G1164" i="3"/>
  <c r="E1143" i="3"/>
  <c r="E1148" i="3"/>
  <c r="G979" i="3"/>
  <c r="H1374" i="3"/>
  <c r="E618" i="3"/>
  <c r="G1177" i="3"/>
  <c r="G842" i="3"/>
  <c r="H773" i="3"/>
  <c r="H335" i="3"/>
  <c r="H1393" i="3"/>
  <c r="G446" i="3"/>
  <c r="G343" i="3"/>
  <c r="E388" i="3"/>
  <c r="H1001" i="3"/>
  <c r="H534" i="3"/>
  <c r="G888" i="3"/>
  <c r="I1123" i="3"/>
  <c r="H1292" i="3"/>
  <c r="E904" i="3"/>
  <c r="E795" i="3"/>
  <c r="E1107" i="3"/>
  <c r="E283" i="3"/>
  <c r="E1134" i="3"/>
  <c r="G688" i="3"/>
  <c r="G178" i="3"/>
  <c r="G313" i="3"/>
  <c r="E1115" i="3"/>
  <c r="E1079" i="3"/>
  <c r="G829" i="3"/>
  <c r="E801" i="3"/>
  <c r="G432" i="3"/>
  <c r="E104" i="3"/>
  <c r="I1092" i="3"/>
  <c r="E749" i="3"/>
  <c r="E1189" i="3"/>
  <c r="H449" i="3"/>
  <c r="G416" i="3"/>
  <c r="H975" i="3"/>
  <c r="G804" i="3"/>
  <c r="E362" i="3"/>
  <c r="E915" i="3"/>
  <c r="G305" i="3"/>
  <c r="E1377" i="3"/>
  <c r="G651" i="3"/>
  <c r="G381" i="3"/>
  <c r="H981" i="3"/>
  <c r="E575" i="3"/>
  <c r="G571" i="3"/>
  <c r="G588" i="3"/>
  <c r="G939" i="3"/>
  <c r="E181" i="3"/>
  <c r="G748" i="3"/>
  <c r="G759" i="3"/>
  <c r="H1418" i="3"/>
  <c r="I1387" i="3"/>
  <c r="G352" i="3"/>
  <c r="I1266" i="3"/>
  <c r="I802" i="3"/>
  <c r="G813" i="3"/>
  <c r="G1088" i="3"/>
  <c r="G913" i="3"/>
  <c r="G1247" i="3"/>
  <c r="I420" i="3"/>
  <c r="I676" i="3"/>
  <c r="K775" i="3"/>
  <c r="L1419" i="3"/>
  <c r="J242" i="3"/>
  <c r="J690" i="3"/>
  <c r="E393" i="3"/>
  <c r="G633" i="3"/>
  <c r="P874" i="3"/>
  <c r="N971" i="3"/>
  <c r="E232" i="3"/>
  <c r="N896" i="3"/>
  <c r="N1323" i="3"/>
  <c r="N725" i="3"/>
  <c r="O746" i="3"/>
  <c r="O374" i="3"/>
  <c r="H1100" i="3"/>
  <c r="G1184" i="3"/>
  <c r="P665" i="3"/>
  <c r="N1067" i="3"/>
  <c r="N220" i="3"/>
  <c r="N825" i="3"/>
  <c r="N861" i="3"/>
  <c r="O985" i="3"/>
  <c r="M1166" i="3"/>
  <c r="M441" i="3"/>
  <c r="G344" i="3"/>
  <c r="E860" i="3"/>
  <c r="P466" i="3"/>
  <c r="E978" i="3"/>
  <c r="N1245" i="3"/>
  <c r="M431" i="3"/>
  <c r="N653" i="3"/>
  <c r="O755" i="3"/>
  <c r="N320" i="3"/>
  <c r="G564" i="3"/>
  <c r="E1135" i="3"/>
  <c r="P1389" i="3"/>
  <c r="E148" i="3"/>
  <c r="P111" i="3"/>
  <c r="E476" i="3"/>
  <c r="P1278" i="3"/>
  <c r="P822" i="3"/>
  <c r="L716" i="3"/>
  <c r="M714" i="3"/>
  <c r="L450" i="3"/>
  <c r="E1150" i="3"/>
  <c r="G22" i="3"/>
  <c r="N566" i="3"/>
  <c r="P648" i="3"/>
  <c r="P1367" i="3"/>
  <c r="P685" i="3"/>
  <c r="E210" i="3"/>
  <c r="O686" i="3"/>
  <c r="K801" i="3"/>
  <c r="G196" i="3"/>
  <c r="H657" i="3"/>
  <c r="N794" i="3"/>
  <c r="P847" i="3"/>
  <c r="N330" i="3"/>
  <c r="P128" i="3"/>
  <c r="E1153" i="3"/>
  <c r="P279" i="3"/>
  <c r="L861" i="3"/>
  <c r="N1387" i="3"/>
  <c r="I887" i="3"/>
  <c r="G456" i="3"/>
  <c r="E291" i="3"/>
  <c r="N281" i="3"/>
  <c r="E652" i="3"/>
  <c r="P110" i="3"/>
  <c r="E906" i="3"/>
  <c r="O775" i="3"/>
  <c r="O1124" i="3"/>
  <c r="G552" i="3"/>
  <c r="G855" i="3"/>
  <c r="P458" i="3"/>
  <c r="N302" i="3"/>
  <c r="G641" i="3"/>
  <c r="E1302" i="3"/>
  <c r="H317" i="3"/>
  <c r="I1182" i="3"/>
  <c r="K1021" i="3"/>
  <c r="J539" i="3"/>
  <c r="I1164" i="3"/>
  <c r="H411" i="3"/>
  <c r="H135" i="3"/>
  <c r="H1279" i="3"/>
  <c r="G794" i="3"/>
  <c r="E28" i="3"/>
  <c r="P1304" i="3"/>
  <c r="G534" i="3"/>
  <c r="P1197" i="3"/>
  <c r="P635" i="3"/>
  <c r="N1402" i="3"/>
  <c r="K1388" i="3"/>
  <c r="G716" i="3"/>
  <c r="G676" i="3"/>
  <c r="N205" i="3"/>
  <c r="P1246" i="3"/>
  <c r="P587" i="3"/>
  <c r="E1132" i="3"/>
  <c r="P1288" i="3"/>
  <c r="M693" i="3"/>
  <c r="M626" i="3"/>
  <c r="G320" i="3"/>
  <c r="G556" i="3"/>
  <c r="E387" i="3"/>
  <c r="N457" i="3"/>
  <c r="E1260" i="3"/>
  <c r="N287" i="3"/>
  <c r="P1267" i="3"/>
  <c r="O893" i="3"/>
  <c r="L118" i="3"/>
  <c r="G1031" i="3"/>
  <c r="H389" i="3"/>
  <c r="N1184" i="3"/>
  <c r="P1025" i="3"/>
  <c r="N360" i="3"/>
  <c r="P1236" i="3"/>
  <c r="E108" i="3"/>
  <c r="N70" i="3"/>
  <c r="M358" i="3"/>
  <c r="P1230" i="3"/>
  <c r="P1317" i="3"/>
  <c r="E629" i="3"/>
  <c r="H622" i="3"/>
  <c r="P708" i="3"/>
  <c r="P835" i="3"/>
  <c r="P337" i="3"/>
  <c r="P173" i="3"/>
  <c r="P179" i="3"/>
  <c r="P1294" i="3"/>
  <c r="L478" i="3"/>
  <c r="M683" i="3"/>
  <c r="E472" i="3"/>
  <c r="G1236" i="3"/>
  <c r="P1171" i="3"/>
  <c r="P390" i="3"/>
  <c r="N905" i="3"/>
  <c r="O1408" i="3"/>
  <c r="N130" i="3"/>
  <c r="O284" i="3"/>
  <c r="O1073" i="3"/>
  <c r="E1295" i="3"/>
  <c r="H361" i="3"/>
  <c r="P143" i="3"/>
  <c r="P497" i="3"/>
  <c r="N698" i="3"/>
  <c r="N1165" i="3"/>
  <c r="P107" i="3"/>
  <c r="P395" i="3"/>
  <c r="L893" i="3"/>
  <c r="M947" i="3"/>
  <c r="G1222" i="3"/>
  <c r="G1295" i="3"/>
  <c r="N129" i="3"/>
  <c r="E1408" i="3"/>
  <c r="H1247" i="3"/>
  <c r="H481" i="3"/>
  <c r="H1068" i="3"/>
  <c r="L1213" i="3"/>
  <c r="I438" i="3"/>
  <c r="H1114" i="3"/>
  <c r="I696" i="3"/>
  <c r="I446" i="3"/>
  <c r="I405" i="3"/>
  <c r="E549" i="3"/>
  <c r="E38" i="3"/>
  <c r="E966" i="3"/>
  <c r="P1084" i="3"/>
  <c r="O108" i="3"/>
  <c r="P832" i="3"/>
  <c r="P914" i="3"/>
  <c r="O887" i="3"/>
  <c r="M365" i="3"/>
  <c r="E252" i="3"/>
  <c r="E1175" i="3"/>
  <c r="E1259" i="3"/>
  <c r="P190" i="3"/>
  <c r="E1335" i="3"/>
  <c r="P26" i="3"/>
  <c r="O244" i="3"/>
  <c r="P423" i="3"/>
  <c r="P1052" i="3"/>
  <c r="O263" i="3"/>
  <c r="G901" i="3"/>
  <c r="E991" i="3"/>
  <c r="P101" i="3"/>
  <c r="P152" i="3"/>
  <c r="P493" i="3"/>
  <c r="P198" i="3"/>
  <c r="P666" i="3"/>
  <c r="N1349" i="3"/>
  <c r="M695" i="3"/>
  <c r="L429" i="3"/>
  <c r="G562" i="3"/>
  <c r="H477" i="3"/>
  <c r="N853" i="3"/>
  <c r="P1072" i="3"/>
  <c r="N1217" i="3"/>
  <c r="P1283" i="3"/>
  <c r="E1250" i="3"/>
  <c r="N1352" i="3"/>
  <c r="O55" i="3"/>
  <c r="J41" i="3"/>
  <c r="E653" i="3"/>
  <c r="E485" i="3"/>
  <c r="N65" i="3"/>
  <c r="P332" i="3"/>
  <c r="P1086" i="3"/>
  <c r="P800" i="3"/>
  <c r="E284" i="3"/>
  <c r="P51" i="3"/>
  <c r="M445" i="3"/>
  <c r="P1308" i="3"/>
  <c r="G786" i="3"/>
  <c r="G374" i="3"/>
  <c r="G1402" i="3"/>
  <c r="P1162" i="3"/>
  <c r="E917" i="3"/>
  <c r="P1063" i="3"/>
  <c r="P750" i="3"/>
  <c r="N1210" i="3"/>
  <c r="L92" i="3"/>
  <c r="G898" i="3"/>
  <c r="G858" i="3"/>
  <c r="N939" i="3"/>
  <c r="N55" i="3"/>
  <c r="N219" i="3"/>
  <c r="P1120" i="3"/>
  <c r="E67" i="3"/>
  <c r="N248" i="3"/>
  <c r="L420" i="3"/>
  <c r="N332" i="3"/>
  <c r="G1070" i="3"/>
  <c r="E1040" i="3"/>
  <c r="P50" i="3"/>
  <c r="P893" i="3"/>
  <c r="P192" i="3"/>
  <c r="H1344" i="3"/>
  <c r="E1296" i="3"/>
  <c r="E429" i="3"/>
  <c r="E344" i="3"/>
  <c r="K836" i="3"/>
  <c r="H664" i="3"/>
  <c r="H64" i="3"/>
  <c r="H405" i="3"/>
  <c r="K222" i="3"/>
  <c r="J394" i="3"/>
  <c r="G725" i="3"/>
  <c r="E62" i="3"/>
  <c r="N470" i="3"/>
  <c r="E578" i="3"/>
  <c r="P873" i="3"/>
  <c r="E427" i="3"/>
  <c r="N87" i="3"/>
  <c r="P498" i="3"/>
  <c r="L1237" i="3"/>
  <c r="M1021" i="3"/>
  <c r="E1199" i="3"/>
  <c r="G294" i="3"/>
  <c r="P1272" i="3"/>
  <c r="P376" i="3"/>
  <c r="P1068" i="3"/>
  <c r="P413" i="3"/>
  <c r="O884" i="3"/>
  <c r="K624" i="3"/>
  <c r="G444" i="3"/>
  <c r="G673" i="3"/>
  <c r="N683" i="3"/>
  <c r="E267" i="3"/>
  <c r="P1226" i="3"/>
  <c r="E65" i="3"/>
  <c r="P1293" i="3"/>
  <c r="P978" i="3"/>
  <c r="L127" i="3"/>
  <c r="M71" i="3"/>
  <c r="E29" i="3"/>
  <c r="H1270" i="3"/>
  <c r="E1419" i="3"/>
  <c r="P236" i="3"/>
  <c r="E402" i="3"/>
  <c r="P385" i="3"/>
  <c r="N1224" i="3"/>
  <c r="N1283" i="3"/>
  <c r="K754" i="3"/>
  <c r="M718" i="3"/>
  <c r="L828" i="3"/>
  <c r="G661" i="3"/>
  <c r="E17" i="3"/>
  <c r="N235" i="3"/>
  <c r="E300" i="3"/>
  <c r="N56" i="3"/>
  <c r="O1219" i="3"/>
  <c r="P1357" i="3"/>
  <c r="N792" i="3"/>
  <c r="O948" i="3"/>
  <c r="G920" i="3"/>
  <c r="G398" i="3"/>
  <c r="N674" i="3"/>
  <c r="E116" i="3"/>
  <c r="P1368" i="3"/>
  <c r="G1348" i="3"/>
  <c r="N355" i="3"/>
  <c r="P891" i="3"/>
  <c r="M655" i="3"/>
  <c r="L748" i="3"/>
  <c r="G393" i="3"/>
  <c r="H1155" i="3"/>
  <c r="N1015" i="3"/>
  <c r="N366" i="3"/>
  <c r="N1220" i="3"/>
  <c r="P1167" i="3"/>
  <c r="E1044" i="3"/>
  <c r="O143" i="3"/>
  <c r="O1004" i="3"/>
  <c r="G605" i="3"/>
  <c r="H329" i="3"/>
  <c r="N329" i="3"/>
  <c r="E1201" i="3"/>
  <c r="P1350" i="3"/>
  <c r="E1304" i="3"/>
  <c r="N77" i="3"/>
  <c r="P1215" i="3"/>
  <c r="M1049" i="3"/>
  <c r="M934" i="3"/>
  <c r="O471" i="3"/>
  <c r="O1375" i="3"/>
  <c r="P1386" i="3"/>
  <c r="O1352" i="3"/>
  <c r="G1273" i="3"/>
  <c r="G990" i="3"/>
  <c r="H1134" i="3"/>
  <c r="I1149" i="3"/>
  <c r="J605" i="3"/>
  <c r="J506" i="3"/>
  <c r="I192" i="3"/>
  <c r="G103" i="3"/>
  <c r="H228" i="3"/>
  <c r="G496" i="3"/>
  <c r="E519" i="3"/>
  <c r="P774" i="3"/>
  <c r="P98" i="3"/>
  <c r="P963" i="3"/>
  <c r="N1295" i="3"/>
  <c r="N1140" i="3"/>
  <c r="N1365" i="3"/>
  <c r="L1047" i="3"/>
  <c r="E329" i="3"/>
  <c r="E161" i="3"/>
  <c r="P535" i="3"/>
  <c r="P271" i="3"/>
  <c r="P779" i="3"/>
  <c r="P67" i="3"/>
  <c r="E1139" i="3"/>
  <c r="P556" i="3"/>
  <c r="M320" i="3"/>
  <c r="O813" i="3"/>
  <c r="G819" i="3"/>
  <c r="E704" i="3"/>
  <c r="N603" i="3"/>
  <c r="P1407" i="3"/>
  <c r="N424" i="3"/>
  <c r="P1300" i="3"/>
  <c r="E536" i="3"/>
  <c r="O1009" i="3"/>
  <c r="O963" i="3"/>
  <c r="E800" i="3"/>
  <c r="E632" i="3"/>
  <c r="P1204" i="3"/>
  <c r="P780" i="3"/>
  <c r="P291" i="3"/>
  <c r="P285" i="3"/>
  <c r="G1398" i="3"/>
  <c r="P898" i="3"/>
  <c r="M345" i="3"/>
  <c r="O307" i="3"/>
  <c r="O1078" i="3"/>
  <c r="H775" i="3"/>
  <c r="G1010" i="3"/>
  <c r="N840" i="3"/>
  <c r="N333" i="3"/>
  <c r="N16" i="3"/>
  <c r="N347" i="3"/>
  <c r="N1200" i="3"/>
  <c r="O371" i="3"/>
  <c r="O1157" i="3"/>
  <c r="M1265" i="3"/>
  <c r="G905" i="3"/>
  <c r="H428" i="3"/>
  <c r="N1190" i="3"/>
  <c r="P1266" i="3"/>
  <c r="N708" i="3"/>
  <c r="P1070" i="3"/>
  <c r="E412" i="3"/>
  <c r="O310" i="3"/>
  <c r="O1363" i="3"/>
  <c r="E727" i="3"/>
  <c r="G1279" i="3"/>
  <c r="P482" i="3"/>
  <c r="P617" i="3"/>
  <c r="N1180" i="3"/>
  <c r="E695" i="3"/>
  <c r="P36" i="3"/>
  <c r="N519" i="3"/>
  <c r="M1351" i="3"/>
  <c r="M760" i="3"/>
  <c r="E1101" i="3"/>
  <c r="G1339" i="3"/>
  <c r="N249" i="3"/>
  <c r="P1108" i="3"/>
  <c r="E766" i="3"/>
  <c r="G131" i="3"/>
  <c r="H451" i="3"/>
  <c r="I344" i="3"/>
  <c r="G696" i="3"/>
  <c r="K1106" i="3"/>
  <c r="K521" i="3"/>
  <c r="I752" i="3"/>
  <c r="I984" i="3"/>
  <c r="G731" i="3"/>
  <c r="H1098" i="3"/>
  <c r="P121" i="3"/>
  <c r="N32" i="3"/>
  <c r="N870" i="3"/>
  <c r="P1361" i="3"/>
  <c r="E460" i="3"/>
  <c r="O1067" i="3"/>
  <c r="O678" i="3"/>
  <c r="H1127" i="3"/>
  <c r="H541" i="3"/>
  <c r="P620" i="3"/>
  <c r="E1332" i="3"/>
  <c r="N844" i="3"/>
  <c r="E785" i="3"/>
  <c r="N1056" i="3"/>
  <c r="P1409" i="3"/>
  <c r="M1226" i="3"/>
  <c r="L484" i="3"/>
  <c r="G995" i="3"/>
  <c r="G151" i="3"/>
  <c r="N1084" i="3"/>
  <c r="N490" i="3"/>
  <c r="N761" i="3"/>
  <c r="N144" i="3"/>
  <c r="E474" i="3"/>
  <c r="N1105" i="3"/>
  <c r="O921" i="3"/>
  <c r="E1165" i="3"/>
  <c r="E997" i="3"/>
  <c r="N48" i="3"/>
  <c r="P626" i="3"/>
  <c r="P1396" i="3"/>
  <c r="P967" i="3"/>
  <c r="E955" i="3"/>
  <c r="P218" i="3"/>
  <c r="M1044" i="3"/>
  <c r="M95" i="3"/>
  <c r="P1085" i="3"/>
  <c r="E832" i="3"/>
  <c r="G1015" i="3"/>
  <c r="P29" i="3"/>
  <c r="N798" i="3"/>
  <c r="N1032" i="3"/>
  <c r="N828" i="3"/>
  <c r="P449" i="3"/>
  <c r="M36" i="3"/>
  <c r="M1180" i="3"/>
  <c r="M1290" i="3"/>
  <c r="H1047" i="3"/>
  <c r="I998" i="3"/>
  <c r="P499" i="3"/>
  <c r="P1251" i="3"/>
  <c r="P202" i="3"/>
  <c r="N241" i="3"/>
  <c r="E890" i="3"/>
  <c r="O894" i="3"/>
  <c r="O1193" i="3"/>
  <c r="G1014" i="3"/>
  <c r="H565" i="3"/>
  <c r="P134" i="3"/>
  <c r="P389" i="3"/>
  <c r="P674" i="3"/>
  <c r="P411" i="3"/>
  <c r="P726" i="3"/>
  <c r="N465" i="3"/>
  <c r="L143" i="3"/>
  <c r="M348" i="3"/>
  <c r="G1156" i="3"/>
  <c r="G832" i="3"/>
  <c r="N1081" i="3"/>
  <c r="N631" i="3"/>
  <c r="E433" i="3"/>
  <c r="E342" i="3"/>
  <c r="E976" i="3"/>
  <c r="K675" i="3"/>
  <c r="H416" i="3"/>
  <c r="H1264" i="3"/>
  <c r="L1395" i="3"/>
  <c r="L315" i="3"/>
  <c r="K128" i="3"/>
  <c r="H1177" i="3"/>
  <c r="H735" i="3"/>
  <c r="N994" i="3"/>
  <c r="E1347" i="3"/>
  <c r="N530" i="3"/>
  <c r="E1196" i="3"/>
  <c r="N207" i="3"/>
  <c r="P608" i="3"/>
  <c r="L665" i="3"/>
  <c r="M1179" i="3"/>
  <c r="H639" i="3"/>
  <c r="G261" i="3"/>
  <c r="E82" i="3"/>
  <c r="P328" i="3"/>
  <c r="E491" i="3"/>
  <c r="P365" i="3"/>
  <c r="P358" i="3"/>
  <c r="N710" i="3"/>
  <c r="K665" i="3"/>
  <c r="G357" i="3"/>
  <c r="G189" i="3"/>
  <c r="N661" i="3"/>
  <c r="P683" i="3"/>
  <c r="N407" i="3"/>
  <c r="P866" i="3"/>
  <c r="E1346" i="3"/>
  <c r="P956" i="3"/>
  <c r="L684" i="3"/>
  <c r="N876" i="3"/>
  <c r="E135" i="3"/>
  <c r="H430" i="3"/>
  <c r="N1046" i="3"/>
  <c r="P292" i="3"/>
  <c r="P1092" i="3"/>
  <c r="P377" i="3"/>
  <c r="N779" i="3"/>
  <c r="O43" i="3"/>
  <c r="M68" i="3"/>
  <c r="M876" i="3"/>
  <c r="M325" i="3"/>
  <c r="H665" i="3"/>
  <c r="G82" i="3"/>
  <c r="N213" i="3"/>
  <c r="P911" i="3"/>
  <c r="N394" i="3"/>
  <c r="P259" i="3"/>
  <c r="E1282" i="3"/>
  <c r="N1061" i="3"/>
  <c r="N838" i="3"/>
  <c r="G288" i="3"/>
  <c r="H447" i="3"/>
  <c r="P65" i="3"/>
  <c r="E274" i="3"/>
  <c r="N1008" i="3"/>
  <c r="E131" i="3"/>
  <c r="N411" i="3"/>
  <c r="P1013" i="3"/>
  <c r="M1024" i="3"/>
  <c r="M1269" i="3"/>
  <c r="G314" i="3"/>
  <c r="H749" i="3"/>
  <c r="P433" i="3"/>
  <c r="N501" i="3"/>
  <c r="N1276" i="3"/>
  <c r="N515" i="3"/>
  <c r="G726" i="3"/>
  <c r="N1355" i="3"/>
  <c r="P1019" i="3"/>
  <c r="G526" i="3"/>
  <c r="G358" i="3"/>
  <c r="N483" i="3"/>
  <c r="P398" i="3"/>
  <c r="P1377" i="3"/>
  <c r="P702" i="3"/>
  <c r="H24" i="3"/>
  <c r="H1055" i="3"/>
  <c r="H501" i="3"/>
  <c r="I1180" i="3"/>
  <c r="I1276" i="3"/>
  <c r="J584" i="3"/>
  <c r="K1243" i="3"/>
  <c r="J245" i="3"/>
  <c r="J870" i="3"/>
  <c r="G1136" i="3"/>
  <c r="G620" i="3"/>
  <c r="E1128" i="3"/>
  <c r="N59" i="3"/>
  <c r="E204" i="3"/>
  <c r="N559" i="3"/>
  <c r="N253" i="3"/>
  <c r="N252" i="3"/>
  <c r="O1077" i="3"/>
  <c r="N743" i="3"/>
  <c r="G871" i="3"/>
  <c r="G1179" i="3"/>
  <c r="N28" i="3"/>
  <c r="N155" i="3"/>
  <c r="P1250" i="3"/>
  <c r="N488" i="3"/>
  <c r="N388" i="3"/>
  <c r="O1372" i="3"/>
  <c r="M899" i="3"/>
  <c r="L1056" i="3"/>
  <c r="G339" i="3"/>
  <c r="E1170" i="3"/>
  <c r="E1374" i="3"/>
  <c r="G1121" i="3"/>
  <c r="E486" i="3"/>
  <c r="H1352" i="3"/>
  <c r="H660" i="3"/>
  <c r="H760" i="3"/>
  <c r="J134" i="3"/>
  <c r="K468" i="3"/>
  <c r="K1253" i="3"/>
  <c r="E1214" i="3"/>
  <c r="G1213" i="3"/>
  <c r="N316" i="3"/>
  <c r="P63" i="3"/>
  <c r="N62" i="3"/>
  <c r="P524" i="3"/>
  <c r="E875" i="3"/>
  <c r="P565" i="3"/>
  <c r="M1134" i="3"/>
  <c r="N517" i="3"/>
  <c r="H1169" i="3"/>
  <c r="E1013" i="3"/>
  <c r="G1133" i="3"/>
  <c r="P1181" i="3"/>
  <c r="N1376" i="3"/>
  <c r="P651" i="3"/>
  <c r="P747" i="3"/>
  <c r="O1399" i="3"/>
  <c r="M877" i="3"/>
  <c r="E219" i="3"/>
  <c r="E109" i="3"/>
  <c r="N335" i="3"/>
  <c r="P942" i="3"/>
  <c r="P1419" i="3"/>
  <c r="P304" i="3"/>
  <c r="E354" i="3"/>
  <c r="P296" i="3"/>
  <c r="M930" i="3"/>
  <c r="M855" i="3"/>
  <c r="E1344" i="3"/>
  <c r="G160" i="3"/>
  <c r="P196" i="3"/>
  <c r="N973" i="3"/>
  <c r="N565" i="3"/>
  <c r="N747" i="3"/>
  <c r="N1198" i="3"/>
  <c r="O1010" i="3"/>
  <c r="M542" i="3"/>
  <c r="L48" i="3"/>
  <c r="L608" i="3"/>
  <c r="H873" i="3"/>
  <c r="I544" i="3"/>
  <c r="P61" i="3"/>
  <c r="N403" i="3"/>
  <c r="P313" i="3"/>
  <c r="N224" i="3"/>
  <c r="E1402" i="3"/>
  <c r="O1061" i="3"/>
  <c r="O617" i="3"/>
  <c r="E607" i="3"/>
  <c r="J1118" i="3"/>
  <c r="P500" i="3"/>
  <c r="E348" i="3"/>
  <c r="P820" i="3"/>
  <c r="G1005" i="3"/>
  <c r="P117" i="3"/>
  <c r="N1288" i="3"/>
  <c r="L700" i="3"/>
  <c r="L201" i="3"/>
  <c r="G1371" i="3"/>
  <c r="G596" i="3"/>
  <c r="P1268" i="3"/>
  <c r="P23" i="3"/>
  <c r="P392" i="3"/>
  <c r="O857" i="3"/>
  <c r="N642" i="3"/>
  <c r="O141" i="3"/>
  <c r="O586" i="3"/>
  <c r="G1237" i="3"/>
  <c r="E201" i="3"/>
  <c r="P848" i="3"/>
  <c r="E612" i="3"/>
  <c r="E1063" i="3"/>
  <c r="G889" i="3"/>
  <c r="G194" i="3"/>
  <c r="I1144" i="3"/>
  <c r="H917" i="3"/>
  <c r="K110" i="3"/>
  <c r="K117" i="3"/>
  <c r="H149" i="3"/>
  <c r="J1150" i="3"/>
  <c r="G657" i="3"/>
  <c r="E541" i="3"/>
  <c r="P632" i="3"/>
  <c r="P653" i="3"/>
  <c r="P843" i="3"/>
  <c r="P131" i="3"/>
  <c r="E628" i="3"/>
  <c r="O1123" i="3"/>
  <c r="O116" i="3"/>
  <c r="H1156" i="3"/>
  <c r="E1087" i="3"/>
  <c r="P672" i="3"/>
  <c r="N434" i="3"/>
  <c r="P189" i="3"/>
  <c r="N531" i="3"/>
  <c r="P361" i="3"/>
  <c r="N621" i="3"/>
  <c r="M619" i="3"/>
  <c r="O785" i="3"/>
  <c r="G839" i="3"/>
  <c r="E609" i="3"/>
  <c r="P254" i="3"/>
  <c r="N941" i="3"/>
  <c r="P58" i="3"/>
  <c r="N715" i="3"/>
  <c r="P1038" i="3"/>
  <c r="N601" i="3"/>
  <c r="L539" i="3"/>
  <c r="G1067" i="3"/>
  <c r="G1027" i="3"/>
  <c r="P78" i="3"/>
  <c r="N657" i="3"/>
  <c r="P437" i="3"/>
  <c r="P1329" i="3"/>
  <c r="P19" i="3"/>
  <c r="N921" i="3"/>
  <c r="M284" i="3"/>
  <c r="O810" i="3"/>
  <c r="O1370" i="3"/>
  <c r="G76" i="3"/>
  <c r="G275" i="3"/>
  <c r="N238" i="3"/>
  <c r="N277" i="3"/>
  <c r="P613" i="3"/>
  <c r="N291" i="3"/>
  <c r="P1145" i="3"/>
  <c r="O993" i="3"/>
  <c r="L468" i="3"/>
  <c r="K402" i="3"/>
  <c r="G170" i="3"/>
  <c r="E921" i="3"/>
  <c r="N1228" i="3"/>
  <c r="E1365" i="3"/>
  <c r="P59" i="3"/>
  <c r="O759" i="3"/>
  <c r="P579" i="3"/>
  <c r="O1198" i="3"/>
  <c r="O769" i="3"/>
  <c r="G274" i="3"/>
  <c r="G1229" i="3"/>
  <c r="E940" i="3"/>
  <c r="N262" i="3"/>
  <c r="E756" i="3"/>
  <c r="P1160" i="3"/>
  <c r="P507" i="3"/>
  <c r="O231" i="3"/>
  <c r="L604" i="3"/>
  <c r="L233" i="3"/>
  <c r="H527" i="3"/>
  <c r="E330" i="3"/>
  <c r="P859" i="3"/>
  <c r="G628" i="3"/>
  <c r="E929" i="3"/>
  <c r="G1159" i="3"/>
  <c r="I299" i="3"/>
  <c r="J639" i="3"/>
  <c r="J232" i="3"/>
  <c r="I379" i="3"/>
  <c r="I96" i="3"/>
  <c r="I481" i="3"/>
  <c r="H1283" i="3"/>
  <c r="G799" i="3"/>
  <c r="E762" i="3"/>
  <c r="N123" i="3"/>
  <c r="E1123" i="3"/>
  <c r="N456" i="3"/>
  <c r="P1328" i="3"/>
  <c r="O976" i="3"/>
  <c r="J284" i="3"/>
  <c r="G729" i="3"/>
  <c r="G689" i="3"/>
  <c r="N616" i="3"/>
  <c r="N417" i="3"/>
  <c r="N397" i="3"/>
  <c r="N414" i="3"/>
  <c r="G1365" i="3"/>
  <c r="N107" i="3"/>
  <c r="L597" i="3"/>
  <c r="N1252" i="3"/>
  <c r="E217" i="3"/>
  <c r="G569" i="3"/>
  <c r="E75" i="3"/>
  <c r="N1289" i="3"/>
  <c r="E106" i="3"/>
  <c r="N669" i="3"/>
  <c r="N375" i="3"/>
  <c r="M367" i="3"/>
  <c r="L321" i="3"/>
  <c r="E533" i="3"/>
  <c r="E151" i="3"/>
  <c r="E235" i="3"/>
  <c r="P739" i="3"/>
  <c r="E1227" i="3"/>
  <c r="P244" i="3"/>
  <c r="N1369" i="3"/>
  <c r="P868" i="3"/>
  <c r="N575" i="3"/>
  <c r="O1187" i="3"/>
  <c r="N256" i="3"/>
  <c r="H438" i="3"/>
  <c r="H1219" i="3"/>
  <c r="P795" i="3"/>
  <c r="E59" i="3"/>
  <c r="N1006" i="3"/>
  <c r="E52" i="3"/>
  <c r="N811" i="3"/>
  <c r="N439" i="3"/>
  <c r="M22" i="3"/>
  <c r="L661" i="3"/>
  <c r="G665" i="3"/>
  <c r="H670" i="3"/>
  <c r="P41" i="3"/>
  <c r="N1280" i="3"/>
  <c r="G1405" i="3"/>
  <c r="N660" i="3"/>
  <c r="N288" i="3"/>
  <c r="P1382" i="3"/>
  <c r="J118" i="3"/>
  <c r="E950" i="3"/>
  <c r="E605" i="3"/>
  <c r="P1053" i="3"/>
  <c r="N1174" i="3"/>
  <c r="P709" i="3"/>
  <c r="N549" i="3"/>
  <c r="P746" i="3"/>
  <c r="N924" i="3"/>
  <c r="M709" i="3"/>
  <c r="M871" i="3"/>
  <c r="H662" i="3"/>
  <c r="G738" i="3"/>
  <c r="E1256" i="3"/>
  <c r="N477" i="3"/>
  <c r="E195" i="3"/>
  <c r="G486" i="3"/>
  <c r="G997" i="3"/>
  <c r="G664" i="3"/>
  <c r="G599" i="3"/>
  <c r="K528" i="3"/>
  <c r="J1021" i="3"/>
  <c r="I586" i="3"/>
  <c r="I982" i="3"/>
  <c r="J1232" i="3"/>
  <c r="G48" i="3"/>
  <c r="H765" i="3"/>
  <c r="H269" i="3"/>
  <c r="P716" i="3"/>
  <c r="P28" i="3"/>
  <c r="P345" i="3"/>
  <c r="P177" i="3"/>
  <c r="P325" i="3"/>
  <c r="N294" i="3"/>
  <c r="L742" i="3"/>
  <c r="M612" i="3"/>
  <c r="G224" i="3"/>
  <c r="H458" i="3"/>
  <c r="P633" i="3"/>
  <c r="N49" i="3"/>
  <c r="N695" i="3"/>
  <c r="N46" i="3"/>
  <c r="G1359" i="3"/>
  <c r="O580" i="3"/>
  <c r="O631" i="3"/>
  <c r="E1288" i="3"/>
  <c r="G593" i="3"/>
  <c r="N975" i="3"/>
  <c r="E977" i="3"/>
  <c r="N593" i="3"/>
  <c r="E1018" i="3"/>
  <c r="N1122" i="3"/>
  <c r="P1392" i="3"/>
  <c r="M725" i="3"/>
  <c r="L977" i="3"/>
  <c r="E175" i="3"/>
  <c r="G637" i="3"/>
  <c r="N54" i="3"/>
  <c r="P831" i="3"/>
  <c r="P1270" i="3"/>
  <c r="P861" i="3"/>
  <c r="E203" i="3"/>
  <c r="O853" i="3"/>
  <c r="K289" i="3"/>
  <c r="M429" i="3"/>
  <c r="E1258" i="3"/>
  <c r="H637" i="3"/>
  <c r="P885" i="3"/>
  <c r="N1214" i="3"/>
  <c r="P506" i="3"/>
  <c r="N732" i="3"/>
  <c r="O350" i="3"/>
  <c r="N1339" i="3"/>
  <c r="O1134" i="3"/>
  <c r="O644" i="3"/>
  <c r="E685" i="3"/>
  <c r="E569" i="3"/>
  <c r="P456" i="3"/>
  <c r="P463" i="3"/>
  <c r="P730" i="3"/>
  <c r="P486" i="3"/>
  <c r="P845" i="3"/>
  <c r="N1300" i="3"/>
  <c r="L760" i="3"/>
  <c r="E1138" i="3"/>
  <c r="E102" i="3"/>
  <c r="E162" i="3"/>
  <c r="P917" i="3"/>
  <c r="E1236" i="3"/>
  <c r="P239" i="3"/>
  <c r="O715" i="3"/>
  <c r="P94" i="3"/>
  <c r="N1001" i="3"/>
  <c r="O669" i="3"/>
  <c r="H517" i="3"/>
  <c r="G762" i="3"/>
  <c r="N813" i="3"/>
  <c r="E1210" i="3"/>
  <c r="N532" i="3"/>
  <c r="G982" i="3"/>
  <c r="P469" i="3"/>
  <c r="N364" i="3"/>
  <c r="L655" i="3"/>
  <c r="M860" i="3"/>
  <c r="M418" i="3"/>
  <c r="O1325" i="3"/>
  <c r="L126" i="3"/>
  <c r="N460" i="3"/>
  <c r="E208" i="3"/>
  <c r="H1153" i="3"/>
  <c r="E708" i="3"/>
  <c r="J641" i="3"/>
  <c r="L211" i="3"/>
  <c r="K45" i="3"/>
  <c r="I567" i="3"/>
  <c r="I1312" i="3"/>
  <c r="I1030" i="3"/>
  <c r="G710" i="3"/>
  <c r="H1166" i="3"/>
  <c r="N858" i="3"/>
  <c r="P1188" i="3"/>
  <c r="N405" i="3"/>
  <c r="P248" i="3"/>
  <c r="E920" i="3"/>
  <c r="O321" i="3"/>
  <c r="N1407" i="3"/>
  <c r="G969" i="3"/>
  <c r="H1246" i="3"/>
  <c r="N544" i="3"/>
  <c r="E835" i="3"/>
  <c r="N363" i="3"/>
  <c r="E684" i="3"/>
  <c r="N40" i="3"/>
  <c r="P342" i="3"/>
  <c r="L1177" i="3"/>
  <c r="M332" i="3"/>
  <c r="G974" i="3"/>
  <c r="G1170" i="3"/>
  <c r="P214" i="3"/>
  <c r="N1059" i="3"/>
  <c r="P539" i="3"/>
  <c r="P1170" i="3"/>
  <c r="G1325" i="3"/>
  <c r="O705" i="3"/>
  <c r="N282" i="3"/>
  <c r="G1312" i="3"/>
  <c r="H709" i="3"/>
  <c r="N989" i="3"/>
  <c r="E1306" i="3"/>
  <c r="N29" i="3"/>
  <c r="E1155" i="3"/>
  <c r="N66" i="3"/>
  <c r="P817" i="3"/>
  <c r="M1023" i="3"/>
  <c r="M245" i="3"/>
  <c r="O412" i="3"/>
  <c r="G1277" i="3"/>
  <c r="E599" i="3"/>
  <c r="N1386" i="3"/>
  <c r="P807" i="3"/>
  <c r="N1282" i="3"/>
  <c r="P837" i="3"/>
  <c r="P354" i="3"/>
  <c r="O1260" i="3"/>
  <c r="M787" i="3"/>
  <c r="E58" i="3"/>
  <c r="E614" i="3"/>
  <c r="E706" i="3"/>
  <c r="P211" i="3"/>
  <c r="E796" i="3"/>
  <c r="P525" i="3"/>
  <c r="O303" i="3"/>
  <c r="P429" i="3"/>
  <c r="N357" i="3"/>
  <c r="O1212" i="3"/>
  <c r="G241" i="3"/>
  <c r="G597" i="3"/>
  <c r="P1060" i="3"/>
  <c r="N176" i="3"/>
  <c r="P980" i="3"/>
  <c r="N190" i="3"/>
  <c r="P471" i="3"/>
  <c r="O670" i="3"/>
  <c r="M229" i="3"/>
  <c r="L154" i="3"/>
  <c r="H1046" i="3"/>
  <c r="J865" i="3"/>
  <c r="P915" i="3"/>
  <c r="N359" i="3"/>
  <c r="G212" i="3"/>
  <c r="G966" i="3"/>
  <c r="G1254" i="3"/>
  <c r="H1115" i="3"/>
  <c r="H1211" i="3"/>
  <c r="K810" i="3"/>
  <c r="J150" i="3"/>
  <c r="K62" i="3"/>
  <c r="K529" i="3"/>
  <c r="E1235" i="3"/>
  <c r="E200" i="3"/>
  <c r="E664" i="3"/>
  <c r="P494" i="3"/>
  <c r="E84" i="3"/>
  <c r="P764" i="3"/>
  <c r="O740" i="3"/>
  <c r="P696" i="3"/>
  <c r="N1085" i="3"/>
  <c r="O1014" i="3"/>
  <c r="G845" i="3"/>
  <c r="E871" i="3"/>
  <c r="P445" i="3"/>
  <c r="P647" i="3"/>
  <c r="P722" i="3"/>
  <c r="P693" i="3"/>
  <c r="P896" i="3"/>
  <c r="N1026" i="3"/>
  <c r="L496" i="3"/>
  <c r="M773" i="3"/>
  <c r="E31" i="3"/>
  <c r="E1015" i="3"/>
  <c r="P1222" i="3"/>
  <c r="E372" i="3"/>
  <c r="P549" i="3"/>
  <c r="O72" i="3"/>
  <c r="P349" i="3"/>
  <c r="M968" i="3"/>
  <c r="O177" i="3"/>
  <c r="H1126" i="3"/>
  <c r="H620" i="3"/>
  <c r="P962" i="3"/>
  <c r="E763" i="3"/>
  <c r="N1181" i="3"/>
  <c r="E341" i="3"/>
  <c r="N722" i="3"/>
  <c r="N606" i="3"/>
  <c r="M883" i="3"/>
  <c r="L149" i="3"/>
  <c r="O1420" i="3"/>
  <c r="G1298" i="3"/>
  <c r="G886" i="3"/>
  <c r="E1113" i="3"/>
  <c r="P1065" i="3"/>
  <c r="E577" i="3"/>
  <c r="P1373" i="3"/>
  <c r="P925" i="3"/>
  <c r="O873" i="3"/>
  <c r="M1054" i="3"/>
  <c r="H1289" i="3"/>
  <c r="G781" i="3"/>
  <c r="E220" i="3"/>
  <c r="P1356" i="3"/>
  <c r="E514" i="3"/>
  <c r="P534" i="3"/>
  <c r="O879" i="3"/>
  <c r="P1342" i="3"/>
  <c r="N1227" i="3"/>
  <c r="O825" i="3"/>
  <c r="G107" i="3"/>
  <c r="G618" i="3"/>
  <c r="N583" i="3"/>
  <c r="N1256" i="3"/>
  <c r="P1252" i="3"/>
  <c r="N636" i="3"/>
  <c r="N342" i="3"/>
  <c r="O1018" i="3"/>
  <c r="L133" i="3"/>
  <c r="K67" i="3"/>
  <c r="E80" i="3"/>
  <c r="E971" i="3"/>
  <c r="P921" i="3"/>
  <c r="H1353" i="3"/>
  <c r="G1084" i="3"/>
  <c r="G1296" i="3"/>
  <c r="G1189" i="3"/>
  <c r="K807" i="3"/>
  <c r="I721" i="3"/>
  <c r="I274" i="3"/>
  <c r="I1306" i="3"/>
  <c r="K1154" i="3"/>
  <c r="J1176" i="3"/>
  <c r="E817" i="3"/>
  <c r="G255" i="3"/>
  <c r="P21" i="3"/>
  <c r="P148" i="3"/>
  <c r="N830" i="3"/>
  <c r="P297" i="3"/>
  <c r="P158" i="3"/>
  <c r="N369" i="3"/>
  <c r="L964" i="3"/>
  <c r="M777" i="3"/>
  <c r="G145" i="3"/>
  <c r="E816" i="3"/>
  <c r="P476" i="3"/>
  <c r="N1313" i="3"/>
  <c r="P113" i="3"/>
  <c r="N528" i="3"/>
  <c r="E251" i="3"/>
  <c r="N1342" i="3"/>
  <c r="N61" i="3"/>
  <c r="E656" i="3"/>
  <c r="I715" i="3"/>
  <c r="P457" i="3"/>
  <c r="G1174" i="3"/>
  <c r="P614" i="3"/>
  <c r="E1177" i="3"/>
  <c r="P66" i="3"/>
  <c r="N476" i="3"/>
  <c r="M638" i="3"/>
  <c r="L16" i="3"/>
  <c r="H654" i="3"/>
  <c r="G612" i="3"/>
  <c r="E296" i="3"/>
  <c r="P809" i="3"/>
  <c r="E962" i="3"/>
  <c r="P823" i="3"/>
  <c r="P827" i="3"/>
  <c r="O424" i="3"/>
  <c r="J111" i="3"/>
  <c r="M1058" i="3"/>
  <c r="E552" i="3"/>
  <c r="E753" i="3"/>
  <c r="E1124" i="3"/>
  <c r="P32" i="3"/>
  <c r="E179" i="3"/>
  <c r="P884" i="3"/>
  <c r="N871" i="3"/>
  <c r="P130" i="3"/>
  <c r="M45" i="3"/>
  <c r="N1406" i="3"/>
  <c r="E117" i="3"/>
  <c r="H1317" i="3"/>
  <c r="P453" i="3"/>
  <c r="P655" i="3"/>
  <c r="P162" i="3"/>
  <c r="P678" i="3"/>
  <c r="P901" i="3"/>
  <c r="N270" i="3"/>
  <c r="L990" i="3"/>
  <c r="M1195" i="3"/>
  <c r="E957" i="3"/>
  <c r="E963" i="3"/>
  <c r="N198" i="3"/>
  <c r="E1076" i="3"/>
  <c r="P1414" i="3"/>
  <c r="O236" i="3"/>
  <c r="P341" i="3"/>
  <c r="M562" i="3"/>
  <c r="O309" i="3"/>
  <c r="E697" i="3"/>
  <c r="H522" i="3"/>
  <c r="P973" i="3"/>
  <c r="G1349" i="3"/>
  <c r="P594" i="3"/>
  <c r="E635" i="3"/>
  <c r="G174" i="3"/>
  <c r="H814" i="3"/>
  <c r="G653" i="3"/>
  <c r="H1396" i="3"/>
  <c r="I361" i="3"/>
  <c r="H804" i="3"/>
  <c r="L1368" i="3"/>
  <c r="L1235" i="3"/>
  <c r="J534" i="3"/>
  <c r="E841" i="3"/>
  <c r="E1046" i="3"/>
  <c r="P1282" i="3"/>
  <c r="P559" i="3"/>
  <c r="P952" i="3"/>
  <c r="P805" i="3"/>
  <c r="E1286" i="3"/>
  <c r="P734" i="3"/>
  <c r="M867" i="3"/>
  <c r="O969" i="3"/>
  <c r="E37" i="3"/>
  <c r="E648" i="3"/>
  <c r="O428" i="3"/>
  <c r="P619" i="3"/>
  <c r="N756" i="3"/>
  <c r="P640" i="3"/>
  <c r="N1218" i="3"/>
  <c r="O723" i="3"/>
  <c r="M490" i="3"/>
  <c r="E1340" i="3"/>
  <c r="E1231" i="3"/>
  <c r="P1227" i="3"/>
  <c r="G362" i="3"/>
  <c r="H503" i="3"/>
  <c r="G777" i="3"/>
  <c r="K785" i="3"/>
  <c r="I1361" i="3"/>
  <c r="I850" i="3"/>
  <c r="J1287" i="3"/>
  <c r="K1312" i="3"/>
  <c r="J658" i="3"/>
  <c r="H1385" i="3"/>
  <c r="H1216" i="3"/>
  <c r="P798" i="3"/>
  <c r="E513" i="3"/>
  <c r="P300" i="3"/>
  <c r="E850" i="3"/>
  <c r="N1054" i="3"/>
  <c r="N131" i="3"/>
  <c r="M973" i="3"/>
  <c r="L175" i="3"/>
  <c r="I48" i="3"/>
  <c r="G287" i="3"/>
  <c r="E234" i="3"/>
  <c r="N635" i="3"/>
  <c r="E611" i="3"/>
  <c r="N473" i="3"/>
  <c r="P1010" i="3"/>
  <c r="O553" i="3"/>
  <c r="J796" i="3"/>
  <c r="G383" i="3"/>
  <c r="G19" i="3"/>
  <c r="P397" i="3"/>
  <c r="N480" i="3"/>
  <c r="N1318" i="3"/>
  <c r="P1394" i="3"/>
  <c r="G1382" i="3"/>
  <c r="N72" i="3"/>
  <c r="O1262" i="3"/>
  <c r="O629" i="3"/>
  <c r="G443" i="3"/>
  <c r="G1400" i="3"/>
  <c r="E738" i="3"/>
  <c r="P1383" i="3"/>
  <c r="E674" i="3"/>
  <c r="P1276" i="3"/>
  <c r="P227" i="3"/>
  <c r="O642" i="3"/>
  <c r="J453" i="3"/>
  <c r="L46" i="3"/>
  <c r="G619" i="3"/>
  <c r="G1293" i="3"/>
  <c r="E827" i="3"/>
  <c r="P1259" i="3"/>
  <c r="E1026" i="3"/>
  <c r="P759" i="3"/>
  <c r="O1054" i="3"/>
  <c r="P1237" i="3"/>
  <c r="O337" i="3"/>
  <c r="O1376" i="3"/>
  <c r="G185" i="3"/>
  <c r="G477" i="3"/>
  <c r="N336" i="3"/>
  <c r="N463" i="3"/>
  <c r="P1269" i="3"/>
  <c r="P1210" i="3"/>
  <c r="N201" i="3"/>
  <c r="O423" i="3"/>
  <c r="O1142" i="3"/>
  <c r="L191" i="3"/>
  <c r="G1025" i="3"/>
  <c r="E424" i="3"/>
  <c r="N1053" i="3"/>
  <c r="E948" i="3"/>
  <c r="N738" i="3"/>
  <c r="O1271" i="3"/>
  <c r="P307" i="3"/>
  <c r="M656" i="3"/>
  <c r="O1281" i="3"/>
  <c r="G34" i="3"/>
  <c r="G841" i="3"/>
  <c r="N1018" i="3"/>
  <c r="N1145" i="3"/>
  <c r="I829" i="3"/>
  <c r="E1311" i="3"/>
  <c r="E1117" i="3"/>
  <c r="I983" i="3"/>
  <c r="I1254" i="3"/>
  <c r="J206" i="3"/>
  <c r="J362" i="3"/>
  <c r="I133" i="3"/>
  <c r="I848" i="3"/>
  <c r="G1344" i="3"/>
  <c r="E1211" i="3"/>
  <c r="N880" i="3"/>
  <c r="E1242" i="3"/>
  <c r="N427" i="3"/>
  <c r="O531" i="3"/>
  <c r="P1338" i="3"/>
  <c r="N927" i="3"/>
  <c r="O575" i="3"/>
  <c r="G234" i="3"/>
  <c r="E1037" i="3"/>
  <c r="N303" i="3"/>
  <c r="G1413" i="3"/>
  <c r="P1387" i="3"/>
  <c r="E1410" i="3"/>
  <c r="N599" i="3"/>
  <c r="P204" i="3"/>
  <c r="K338" i="3"/>
  <c r="M174" i="3"/>
  <c r="G1053" i="3"/>
  <c r="H655" i="3"/>
  <c r="N547" i="3"/>
  <c r="P504" i="3"/>
  <c r="N304" i="3"/>
  <c r="P763" i="3"/>
  <c r="E811" i="3"/>
  <c r="N945" i="3"/>
  <c r="N1232" i="3"/>
  <c r="E999" i="3"/>
  <c r="E1166" i="3"/>
  <c r="N153" i="3"/>
  <c r="E1271" i="3"/>
  <c r="P1174" i="3"/>
  <c r="E386" i="3"/>
  <c r="N449" i="3"/>
  <c r="P461" i="3"/>
  <c r="L1414" i="3"/>
  <c r="M1198" i="3"/>
  <c r="O724" i="3"/>
  <c r="G778" i="3"/>
  <c r="E1167" i="3"/>
  <c r="E680" i="3"/>
  <c r="P73" i="3"/>
  <c r="E1098" i="3"/>
  <c r="P781" i="3"/>
  <c r="P922" i="3"/>
  <c r="O645" i="3"/>
  <c r="K108" i="3"/>
  <c r="E600" i="3"/>
  <c r="E1182" i="3"/>
  <c r="P1111" i="3"/>
  <c r="P255" i="3"/>
  <c r="P902" i="3"/>
  <c r="P1316" i="3"/>
  <c r="E1036" i="3"/>
  <c r="P1112" i="3"/>
  <c r="M1260" i="3"/>
  <c r="O223" i="3"/>
  <c r="G153" i="3"/>
  <c r="H1349" i="3"/>
  <c r="P553" i="3"/>
  <c r="N1113" i="3"/>
  <c r="E657" i="3"/>
  <c r="N493" i="3"/>
  <c r="N305" i="3"/>
  <c r="N358" i="3"/>
  <c r="J630" i="3"/>
  <c r="G365" i="3"/>
  <c r="G325" i="3"/>
  <c r="N539" i="3"/>
  <c r="P1044" i="3"/>
  <c r="G108" i="3"/>
  <c r="G876" i="3"/>
  <c r="E370" i="3"/>
  <c r="I111" i="3"/>
  <c r="E383" i="3"/>
  <c r="L1011" i="3"/>
  <c r="L1034" i="3"/>
  <c r="I671" i="3"/>
  <c r="J978" i="3"/>
  <c r="H719" i="3"/>
  <c r="G563" i="3"/>
  <c r="P1055" i="3"/>
  <c r="P662" i="3"/>
  <c r="P849" i="3"/>
  <c r="P694" i="3"/>
  <c r="E1169" i="3"/>
  <c r="O800" i="3"/>
  <c r="O798" i="3"/>
  <c r="E901" i="3"/>
  <c r="G1333" i="3"/>
  <c r="P1352" i="3"/>
  <c r="O217" i="3"/>
  <c r="P871" i="3"/>
  <c r="N1221" i="3"/>
  <c r="P924" i="3"/>
  <c r="N1086" i="3"/>
  <c r="M886" i="3"/>
  <c r="M1048" i="3"/>
  <c r="E306" i="3"/>
  <c r="E982" i="3"/>
  <c r="P264" i="3"/>
  <c r="P316" i="3"/>
  <c r="P592" i="3"/>
  <c r="P465" i="3"/>
  <c r="N943" i="3"/>
  <c r="O388" i="3"/>
  <c r="L1085" i="3"/>
  <c r="G1072" i="3"/>
  <c r="G1032" i="3"/>
  <c r="P369" i="3"/>
  <c r="N259" i="3"/>
  <c r="N697" i="3"/>
  <c r="N80" i="3"/>
  <c r="E951" i="3"/>
  <c r="N452" i="3"/>
  <c r="L446" i="3"/>
  <c r="N1007" i="3"/>
  <c r="N903" i="3"/>
  <c r="G684" i="3"/>
  <c r="E822" i="3"/>
  <c r="P1395" i="3"/>
  <c r="P841" i="3"/>
  <c r="P900" i="3"/>
  <c r="P855" i="3"/>
  <c r="P1340" i="3"/>
  <c r="N1031" i="3"/>
  <c r="L681" i="3"/>
  <c r="M950" i="3"/>
  <c r="E837" i="3"/>
  <c r="G1336" i="3"/>
  <c r="N279" i="3"/>
  <c r="P738" i="3"/>
  <c r="P1344" i="3"/>
  <c r="P370" i="3"/>
  <c r="E571" i="3"/>
  <c r="P1403" i="3"/>
  <c r="O194" i="3"/>
  <c r="G408" i="3"/>
  <c r="G1253" i="3"/>
  <c r="N507" i="3"/>
  <c r="E740" i="3"/>
  <c r="P1050" i="3"/>
  <c r="E1222" i="3"/>
  <c r="N188" i="3"/>
  <c r="P724" i="3"/>
  <c r="O1358" i="3"/>
  <c r="M1308" i="3"/>
  <c r="H726" i="3"/>
  <c r="E1031" i="3"/>
  <c r="P949" i="3"/>
  <c r="P273" i="3"/>
  <c r="P303" i="3"/>
  <c r="G84" i="3"/>
  <c r="G970" i="3"/>
  <c r="E1206" i="3"/>
  <c r="H1024" i="3"/>
  <c r="I534" i="3"/>
  <c r="J509" i="3"/>
  <c r="I1206" i="3"/>
  <c r="J1002" i="3"/>
  <c r="H333" i="3"/>
  <c r="I130" i="3"/>
  <c r="G604" i="3"/>
  <c r="G205" i="3"/>
  <c r="E1411" i="3"/>
  <c r="N607" i="3"/>
  <c r="E418" i="3"/>
  <c r="P1354" i="3"/>
  <c r="P920" i="3"/>
  <c r="O538" i="3"/>
  <c r="L269" i="3"/>
  <c r="G429" i="3"/>
  <c r="E53" i="3"/>
  <c r="E1173" i="3"/>
  <c r="P200" i="3"/>
  <c r="E1067" i="3"/>
  <c r="P542" i="3"/>
  <c r="O1252" i="3"/>
  <c r="P432" i="3"/>
  <c r="N649" i="3"/>
  <c r="O839" i="3"/>
  <c r="G922" i="3"/>
  <c r="G1278" i="3"/>
  <c r="P783" i="3"/>
  <c r="P1313" i="3"/>
  <c r="P293" i="3"/>
  <c r="P1214" i="3"/>
  <c r="P467" i="3"/>
  <c r="O1355" i="3"/>
  <c r="M651" i="3"/>
  <c r="L808" i="3"/>
  <c r="G567" i="3"/>
  <c r="H308" i="3"/>
  <c r="P228" i="3"/>
  <c r="N570" i="3"/>
  <c r="O248" i="3"/>
  <c r="N391" i="3"/>
  <c r="E419" i="3"/>
  <c r="O548" i="3"/>
  <c r="O1040" i="3"/>
  <c r="J348" i="3"/>
  <c r="G708" i="3"/>
  <c r="G540" i="3"/>
  <c r="N961" i="3"/>
  <c r="P48" i="3"/>
  <c r="N257" i="3"/>
  <c r="P438" i="3"/>
  <c r="E322" i="3"/>
  <c r="P568" i="3"/>
  <c r="L349" i="3"/>
  <c r="N767" i="3"/>
  <c r="H1175" i="3"/>
  <c r="G395" i="3"/>
  <c r="E346" i="3"/>
  <c r="N132" i="3"/>
  <c r="E1219" i="3"/>
  <c r="N146" i="3"/>
  <c r="P1151" i="3"/>
  <c r="O576" i="3"/>
  <c r="L295" i="3"/>
  <c r="G903" i="3"/>
  <c r="G863" i="3"/>
  <c r="P412" i="3"/>
  <c r="N437" i="3"/>
  <c r="N700" i="3"/>
  <c r="N618" i="3"/>
  <c r="E228" i="3"/>
  <c r="N1264" i="3"/>
  <c r="L623" i="3"/>
  <c r="N1322" i="3"/>
  <c r="G1091" i="3"/>
  <c r="E1405" i="3"/>
  <c r="P581" i="3"/>
  <c r="P1022" i="3"/>
  <c r="P242" i="3"/>
  <c r="N23" i="3"/>
  <c r="N175" i="3"/>
  <c r="P1156" i="3"/>
  <c r="L645" i="3"/>
  <c r="O1274" i="3"/>
  <c r="M839" i="3"/>
  <c r="M466" i="3"/>
  <c r="L116" i="3"/>
  <c r="M200" i="3"/>
  <c r="G1284" i="3"/>
  <c r="E456" i="3"/>
  <c r="H193" i="3"/>
  <c r="I480" i="3"/>
  <c r="G691" i="3"/>
  <c r="J34" i="3"/>
  <c r="J345" i="3"/>
  <c r="H648" i="3"/>
  <c r="I1172" i="3"/>
  <c r="H1198" i="3"/>
  <c r="E276" i="3"/>
  <c r="P564" i="3"/>
  <c r="E721" i="3"/>
  <c r="P201" i="3"/>
  <c r="O35" i="3"/>
  <c r="P690" i="3"/>
  <c r="O1165" i="3"/>
  <c r="O430" i="3"/>
  <c r="E678" i="3"/>
  <c r="H1311" i="3"/>
  <c r="P435" i="3"/>
  <c r="P660" i="3"/>
  <c r="N553" i="3"/>
  <c r="P122" i="3"/>
  <c r="P890" i="3"/>
  <c r="N378" i="3"/>
  <c r="L117" i="3"/>
  <c r="M354" i="3"/>
  <c r="G121" i="3"/>
  <c r="E867" i="3"/>
  <c r="N22" i="3"/>
  <c r="E1291" i="3"/>
  <c r="P1238" i="3"/>
  <c r="O1377" i="3"/>
  <c r="N151" i="3"/>
  <c r="O159" i="3"/>
  <c r="N88" i="3"/>
  <c r="E1141" i="3"/>
  <c r="H1310" i="3"/>
  <c r="P875" i="3"/>
  <c r="P1002" i="3"/>
  <c r="O208" i="3"/>
  <c r="P340" i="3"/>
  <c r="P477" i="3"/>
  <c r="P357" i="3"/>
  <c r="M1377" i="3"/>
  <c r="M171" i="3"/>
  <c r="M144" i="3"/>
  <c r="H1280" i="3"/>
  <c r="H1337" i="3"/>
  <c r="E1315" i="3"/>
  <c r="N431" i="3"/>
  <c r="E947" i="3"/>
  <c r="P1178" i="3"/>
  <c r="P1347" i="3"/>
  <c r="O515" i="3"/>
  <c r="K851" i="3"/>
  <c r="H817" i="3"/>
  <c r="H497" i="3"/>
  <c r="P27" i="3"/>
  <c r="N604" i="3"/>
  <c r="N1042" i="3"/>
  <c r="N106" i="3"/>
  <c r="E1163" i="3"/>
  <c r="N752" i="3"/>
  <c r="L111" i="3"/>
  <c r="O73" i="3"/>
  <c r="G757" i="3"/>
  <c r="H509" i="3"/>
  <c r="E819" i="3"/>
  <c r="P223" i="3"/>
  <c r="E1350" i="3"/>
  <c r="P428" i="3"/>
  <c r="P25" i="3"/>
  <c r="O37" i="3"/>
  <c r="L946" i="3"/>
  <c r="G793" i="3"/>
  <c r="G1132" i="3"/>
  <c r="E908" i="3"/>
  <c r="P1143" i="3"/>
  <c r="E449" i="3"/>
  <c r="G200" i="3"/>
  <c r="I1399" i="3"/>
  <c r="G679" i="3"/>
  <c r="I897" i="3"/>
  <c r="J1246" i="3"/>
  <c r="H261" i="3"/>
  <c r="K1412" i="3"/>
  <c r="K1366" i="3"/>
  <c r="K449" i="3"/>
  <c r="G1241" i="3"/>
  <c r="G1201" i="3"/>
  <c r="P754" i="3"/>
  <c r="N737" i="3"/>
  <c r="N1037" i="3"/>
  <c r="N284" i="3"/>
  <c r="E1298" i="3"/>
  <c r="N930" i="3"/>
  <c r="L464" i="3"/>
  <c r="O348" i="3"/>
  <c r="H837" i="3"/>
  <c r="G449" i="3"/>
  <c r="N442" i="3"/>
  <c r="N1011" i="3"/>
  <c r="P1136" i="3"/>
  <c r="N769" i="3"/>
  <c r="N25" i="3"/>
  <c r="N679" i="3"/>
  <c r="L494" i="3"/>
  <c r="E352" i="3"/>
  <c r="G976" i="3"/>
  <c r="N404" i="3"/>
  <c r="E675" i="3"/>
  <c r="N409" i="3"/>
  <c r="N640" i="3"/>
  <c r="N597" i="3"/>
  <c r="O735" i="3"/>
  <c r="N1155" i="3"/>
  <c r="G1196" i="3"/>
  <c r="E1334" i="3"/>
  <c r="P881" i="3"/>
  <c r="P31" i="3"/>
  <c r="P176" i="3"/>
  <c r="P71" i="3"/>
  <c r="P1243" i="3"/>
  <c r="N918" i="3"/>
  <c r="L169" i="3"/>
  <c r="M438" i="3"/>
  <c r="M1243" i="3"/>
  <c r="I994" i="3"/>
  <c r="H1350" i="3"/>
  <c r="E134" i="3"/>
  <c r="N768" i="3"/>
  <c r="E570" i="3"/>
  <c r="N148" i="3"/>
  <c r="N455" i="3"/>
  <c r="P496" i="3"/>
  <c r="K877" i="3"/>
  <c r="H813" i="3"/>
  <c r="H757" i="3"/>
  <c r="P531" i="3"/>
  <c r="P554" i="3"/>
  <c r="P92" i="3"/>
  <c r="N762" i="3"/>
  <c r="E326" i="3"/>
  <c r="P24" i="3"/>
  <c r="L322" i="3"/>
  <c r="O819" i="3"/>
  <c r="G737" i="3"/>
  <c r="E143" i="3"/>
  <c r="E692" i="3"/>
  <c r="P410" i="3"/>
  <c r="G1341" i="3"/>
  <c r="P263" i="3"/>
  <c r="P527" i="3"/>
  <c r="O687" i="3"/>
  <c r="K125" i="3"/>
  <c r="E1417" i="3"/>
  <c r="G1145" i="3"/>
  <c r="E1145" i="3"/>
  <c r="N226" i="3"/>
  <c r="G479" i="3"/>
  <c r="H983" i="3"/>
  <c r="E351" i="3"/>
  <c r="G1077" i="3"/>
  <c r="J444" i="3"/>
  <c r="I1070" i="3"/>
  <c r="I894" i="3"/>
  <c r="I518" i="3"/>
  <c r="H834" i="3"/>
  <c r="H916" i="3"/>
  <c r="G579" i="3"/>
  <c r="G948" i="3"/>
  <c r="P1262" i="3"/>
  <c r="N266" i="3"/>
  <c r="P607" i="3"/>
  <c r="N535" i="3"/>
  <c r="P1164" i="3"/>
  <c r="O1007" i="3"/>
  <c r="M1253" i="3"/>
  <c r="L1178" i="3"/>
  <c r="G830" i="3"/>
  <c r="E922" i="3"/>
  <c r="N376" i="3"/>
  <c r="E833" i="3"/>
  <c r="P1290" i="3"/>
  <c r="O462" i="3"/>
  <c r="P624" i="3"/>
  <c r="P1362" i="3"/>
  <c r="O511" i="3"/>
  <c r="G354" i="3"/>
  <c r="G646" i="3"/>
  <c r="N158" i="3"/>
  <c r="P1018" i="3"/>
  <c r="P485" i="3"/>
  <c r="P1334" i="3"/>
  <c r="N518" i="3"/>
  <c r="O221" i="3"/>
  <c r="M368" i="3"/>
  <c r="G488" i="3"/>
  <c r="E1023" i="3"/>
  <c r="P818" i="3"/>
  <c r="P281" i="3"/>
  <c r="P450" i="3"/>
  <c r="N993" i="3"/>
  <c r="E722" i="3"/>
  <c r="N1408" i="3"/>
  <c r="N1172" i="3"/>
  <c r="L739" i="3"/>
  <c r="G555" i="3"/>
  <c r="G515" i="3"/>
  <c r="N1017" i="3"/>
  <c r="P1122" i="3"/>
  <c r="N377" i="3"/>
  <c r="P1333" i="3"/>
  <c r="E1091" i="3"/>
  <c r="N582" i="3"/>
  <c r="M870" i="3"/>
  <c r="N206" i="3"/>
  <c r="H847" i="3"/>
  <c r="G1130" i="3"/>
  <c r="N71" i="3"/>
  <c r="N744" i="3"/>
  <c r="P1155" i="3"/>
  <c r="N124" i="3"/>
  <c r="P1242" i="3"/>
  <c r="O450" i="3"/>
  <c r="L980" i="3"/>
  <c r="G933" i="3"/>
  <c r="G295" i="3"/>
  <c r="P532" i="3"/>
  <c r="N1049" i="3"/>
  <c r="E66" i="3"/>
  <c r="N596" i="3"/>
  <c r="O488" i="3"/>
  <c r="N819" i="3"/>
  <c r="O721" i="3"/>
  <c r="N1416" i="3"/>
  <c r="G523" i="3"/>
  <c r="E773" i="3"/>
  <c r="P1279" i="3"/>
  <c r="P1142" i="3"/>
  <c r="P167" i="3"/>
  <c r="N143" i="3"/>
  <c r="G367" i="3"/>
  <c r="G1380" i="3"/>
  <c r="H871" i="3"/>
  <c r="K651" i="3"/>
  <c r="I132" i="3"/>
  <c r="I1389" i="3"/>
  <c r="H320" i="3"/>
  <c r="J1241" i="3"/>
  <c r="L987" i="3"/>
  <c r="H1345" i="3"/>
  <c r="H1309" i="3"/>
  <c r="P108" i="3"/>
  <c r="E390" i="3"/>
  <c r="N763" i="3"/>
  <c r="E26" i="3"/>
  <c r="N589" i="3"/>
  <c r="P1312" i="3"/>
  <c r="M618" i="3"/>
  <c r="M1383" i="3"/>
  <c r="H643" i="3"/>
  <c r="G282" i="3"/>
  <c r="E1356" i="3"/>
  <c r="P1401" i="3"/>
  <c r="E907" i="3"/>
  <c r="P1302" i="3"/>
  <c r="P367" i="3"/>
  <c r="O525" i="3"/>
  <c r="J489" i="3"/>
  <c r="G378" i="3"/>
  <c r="G210" i="3"/>
  <c r="N1126" i="3"/>
  <c r="P1221" i="3"/>
  <c r="N808" i="3"/>
  <c r="P872" i="3"/>
  <c r="E1275" i="3"/>
  <c r="P1228" i="3"/>
  <c r="L887" i="3"/>
  <c r="O21" i="3"/>
  <c r="G422" i="3"/>
  <c r="E1111" i="3"/>
  <c r="O142" i="3"/>
  <c r="E1136" i="3"/>
  <c r="H1412" i="3"/>
  <c r="G1270" i="3"/>
  <c r="G880" i="3"/>
  <c r="J670" i="3"/>
  <c r="H976" i="3"/>
  <c r="H554" i="3"/>
  <c r="J1257" i="3"/>
  <c r="J1112" i="3"/>
  <c r="I1020" i="3"/>
  <c r="H353" i="3"/>
  <c r="E261" i="3"/>
  <c r="P1376" i="3"/>
  <c r="P1239" i="3"/>
  <c r="P895" i="3"/>
  <c r="P1132" i="3"/>
  <c r="P1321" i="3"/>
  <c r="N1074" i="3"/>
  <c r="M263" i="3"/>
  <c r="L165" i="3"/>
  <c r="E1398" i="3"/>
  <c r="G1290" i="3"/>
  <c r="P1152" i="3"/>
  <c r="P353" i="3"/>
  <c r="P1363" i="3"/>
  <c r="P416" i="3"/>
  <c r="E1192" i="3"/>
  <c r="O1312" i="3"/>
  <c r="O751" i="3"/>
  <c r="G1076" i="3"/>
  <c r="E160" i="3"/>
  <c r="P1292" i="3"/>
  <c r="E660" i="3"/>
  <c r="P439" i="3"/>
  <c r="E1147" i="3"/>
  <c r="P1173" i="3"/>
  <c r="P997" i="3"/>
  <c r="L929" i="3"/>
  <c r="M419" i="3"/>
  <c r="I320" i="3"/>
  <c r="H671" i="3"/>
  <c r="E872" i="3"/>
  <c r="N301" i="3"/>
  <c r="E1082" i="3"/>
  <c r="N315" i="3"/>
  <c r="N622" i="3"/>
  <c r="O1273" i="3"/>
  <c r="O1160" i="3"/>
  <c r="K198" i="3"/>
  <c r="G66" i="3"/>
  <c r="G18" i="3"/>
  <c r="P765" i="3"/>
  <c r="P42" i="3"/>
  <c r="P386" i="3"/>
  <c r="N929" i="3"/>
  <c r="E984" i="3"/>
  <c r="N750" i="3"/>
  <c r="L1161" i="3"/>
  <c r="O407" i="3"/>
  <c r="E598" i="3"/>
  <c r="H216" i="3"/>
  <c r="O328" i="3"/>
  <c r="P600" i="3"/>
  <c r="N615" i="3"/>
  <c r="P99" i="3"/>
  <c r="N673" i="3"/>
  <c r="O109" i="3"/>
  <c r="M224" i="3"/>
  <c r="E961" i="3"/>
  <c r="E670" i="3"/>
  <c r="P1208" i="3"/>
  <c r="P939" i="3"/>
  <c r="P727" i="3"/>
  <c r="P444" i="3"/>
  <c r="E524" i="3"/>
  <c r="P1209" i="3"/>
  <c r="L401" i="3"/>
  <c r="O635" i="3"/>
  <c r="G1116" i="3"/>
  <c r="E550" i="3"/>
  <c r="E1369" i="3"/>
  <c r="P985" i="3"/>
  <c r="G220" i="3"/>
  <c r="G900" i="3"/>
  <c r="G1242" i="3"/>
  <c r="J1108" i="3"/>
  <c r="J1236" i="3"/>
  <c r="K458" i="3"/>
  <c r="K652" i="3"/>
  <c r="K1314" i="3"/>
  <c r="K905" i="3"/>
  <c r="E808" i="3"/>
  <c r="H679" i="3"/>
  <c r="P880" i="3"/>
  <c r="P34" i="3"/>
  <c r="P175" i="3"/>
  <c r="N719" i="3"/>
  <c r="O620" i="3"/>
  <c r="P100" i="3"/>
  <c r="M657" i="3"/>
  <c r="O958" i="3"/>
  <c r="E1246" i="3"/>
  <c r="H950" i="3"/>
  <c r="P464" i="3"/>
  <c r="P540" i="3"/>
  <c r="P170" i="3"/>
  <c r="P689" i="3"/>
  <c r="P834" i="3"/>
  <c r="N489" i="3"/>
  <c r="M1284" i="3"/>
  <c r="G857" i="3"/>
  <c r="H1205" i="3"/>
  <c r="E262" i="3"/>
  <c r="P88" i="3"/>
  <c r="E92" i="3"/>
  <c r="P448" i="3"/>
  <c r="N1044" i="3"/>
  <c r="N1118" i="3"/>
  <c r="O154" i="3"/>
  <c r="N1340" i="3"/>
  <c r="G577" i="3"/>
  <c r="H957" i="3"/>
  <c r="P886" i="3"/>
  <c r="P882" i="3"/>
  <c r="P388" i="3"/>
  <c r="P220" i="3"/>
  <c r="P387" i="3"/>
  <c r="N1040" i="3"/>
  <c r="L919" i="3"/>
  <c r="M1037" i="3"/>
  <c r="M778" i="3"/>
  <c r="G1317" i="3"/>
  <c r="G146" i="3"/>
  <c r="N269" i="3"/>
  <c r="P1186" i="3"/>
  <c r="N450" i="3"/>
  <c r="P1087" i="3"/>
  <c r="E556" i="3"/>
  <c r="O1034" i="3"/>
  <c r="O1308" i="3"/>
  <c r="G209" i="3"/>
  <c r="G896" i="3"/>
  <c r="P57" i="3"/>
  <c r="P1105" i="3"/>
  <c r="N986" i="3"/>
  <c r="E1337" i="3"/>
  <c r="P799" i="3"/>
  <c r="P344" i="3"/>
  <c r="L903" i="3"/>
  <c r="M1088" i="3"/>
  <c r="E325" i="3"/>
  <c r="G568" i="3"/>
  <c r="N112" i="3"/>
  <c r="P501" i="3"/>
  <c r="P1026" i="3"/>
  <c r="P76" i="3"/>
  <c r="E156" i="3"/>
  <c r="P1384" i="3"/>
  <c r="P520" i="3"/>
  <c r="G58" i="3"/>
  <c r="E880" i="3"/>
  <c r="P70" i="3"/>
  <c r="P1391" i="3"/>
  <c r="H771" i="3"/>
  <c r="H694" i="3"/>
  <c r="E665" i="3"/>
  <c r="I932" i="3"/>
  <c r="I491" i="3"/>
  <c r="J195" i="3"/>
  <c r="J23" i="3"/>
  <c r="J212" i="3"/>
  <c r="I373" i="3"/>
  <c r="H337" i="3"/>
  <c r="E244" i="3"/>
  <c r="P129" i="3"/>
  <c r="E699" i="3"/>
  <c r="N908" i="3"/>
  <c r="O882" i="3"/>
  <c r="N308" i="3"/>
  <c r="O510" i="3"/>
  <c r="P1061" i="3"/>
  <c r="G239" i="3"/>
  <c r="G1092" i="3"/>
  <c r="N685" i="3"/>
  <c r="E1292" i="3"/>
  <c r="N495" i="3"/>
  <c r="E1403" i="3"/>
  <c r="N1000" i="3"/>
  <c r="P894" i="3"/>
  <c r="M713" i="3"/>
  <c r="L262" i="3"/>
  <c r="G1074" i="3"/>
  <c r="H1117" i="3"/>
  <c r="N1028" i="3"/>
  <c r="P1390" i="3"/>
  <c r="N705" i="3"/>
  <c r="P769" i="3"/>
  <c r="E1140" i="3"/>
  <c r="O84" i="3"/>
  <c r="O94" i="3"/>
  <c r="G1286" i="3"/>
  <c r="G1300" i="3"/>
  <c r="N134" i="3"/>
  <c r="N1391" i="3"/>
  <c r="P446" i="3"/>
  <c r="N1395" i="3"/>
  <c r="P518" i="3"/>
  <c r="N1363" i="3"/>
  <c r="L436" i="3"/>
  <c r="M721" i="3"/>
  <c r="M178" i="3"/>
  <c r="E737" i="3"/>
  <c r="G280" i="3"/>
  <c r="P1135" i="3"/>
  <c r="N742" i="3"/>
  <c r="N430" i="3"/>
  <c r="N772" i="3"/>
  <c r="N379" i="3"/>
  <c r="N1233" i="3"/>
  <c r="L671" i="3"/>
  <c r="M801" i="3"/>
  <c r="G175" i="3"/>
  <c r="E1354" i="3"/>
  <c r="P408" i="3"/>
  <c r="E257" i="3"/>
  <c r="P146" i="3"/>
  <c r="P1194" i="3"/>
  <c r="N786" i="3"/>
  <c r="O1292" i="3"/>
  <c r="N1265" i="3"/>
  <c r="E173" i="3"/>
  <c r="E57" i="3"/>
  <c r="P225" i="3"/>
  <c r="P163" i="3"/>
  <c r="P487" i="3"/>
  <c r="P191" i="3"/>
  <c r="P659" i="3"/>
  <c r="N950" i="3"/>
  <c r="M1332" i="3"/>
  <c r="M1214" i="3"/>
  <c r="G1243" i="3"/>
  <c r="H383" i="3"/>
  <c r="N1025" i="3"/>
  <c r="P1091" i="3"/>
  <c r="N572" i="3"/>
  <c r="E573" i="3"/>
  <c r="H1193" i="3"/>
  <c r="G1154" i="3"/>
  <c r="I396" i="3"/>
  <c r="K854" i="3"/>
  <c r="K408" i="3"/>
  <c r="J1084" i="3"/>
  <c r="J1371" i="3"/>
  <c r="H611" i="3"/>
  <c r="H122" i="3"/>
  <c r="E202" i="3"/>
  <c r="P84" i="3"/>
  <c r="N1035" i="3"/>
  <c r="E85" i="3"/>
  <c r="N793" i="3"/>
  <c r="N147" i="3"/>
  <c r="N428" i="3"/>
  <c r="L330" i="3"/>
  <c r="H807" i="3"/>
  <c r="H759" i="3"/>
  <c r="P526" i="3"/>
  <c r="N1249" i="3"/>
  <c r="N862" i="3"/>
  <c r="N117" i="3"/>
  <c r="E786" i="3"/>
  <c r="N1019" i="3"/>
  <c r="L976" i="3"/>
  <c r="O205" i="3"/>
  <c r="E669" i="3"/>
  <c r="H599" i="3"/>
  <c r="E277" i="3"/>
  <c r="P530" i="3"/>
  <c r="E914" i="3"/>
  <c r="N1134" i="3"/>
  <c r="N712" i="3"/>
  <c r="N1303" i="3"/>
  <c r="K242" i="3"/>
  <c r="G268" i="3"/>
  <c r="G438" i="3"/>
  <c r="E1188" i="3"/>
  <c r="P745" i="3"/>
  <c r="E43" i="3"/>
  <c r="P934" i="3"/>
  <c r="O540" i="3"/>
  <c r="P1140" i="3"/>
  <c r="O528" i="3"/>
  <c r="O864" i="3"/>
  <c r="O60" i="3"/>
  <c r="E1119" i="3"/>
  <c r="I1405" i="3"/>
  <c r="P115" i="3"/>
  <c r="E100" i="3"/>
  <c r="P987" i="3"/>
  <c r="E838" i="3"/>
  <c r="P284" i="3"/>
  <c r="N776" i="3"/>
  <c r="L188" i="3"/>
  <c r="L1040" i="3"/>
  <c r="H727" i="3"/>
  <c r="E568" i="3"/>
  <c r="P552" i="3"/>
  <c r="N1103" i="3"/>
  <c r="P109" i="3"/>
  <c r="N1133" i="3"/>
  <c r="N204" i="3"/>
  <c r="N1063" i="3"/>
  <c r="L1135" i="3"/>
  <c r="G1117" i="3"/>
  <c r="G627" i="3"/>
  <c r="N312" i="3"/>
  <c r="E994" i="3"/>
  <c r="P1245" i="3"/>
  <c r="N1374" i="3"/>
  <c r="P752" i="3"/>
  <c r="P418" i="3"/>
  <c r="L613" i="3"/>
  <c r="O1338" i="3"/>
  <c r="E1230" i="3"/>
  <c r="G743" i="3"/>
  <c r="E18" i="3"/>
  <c r="N942" i="3"/>
  <c r="E676" i="3"/>
  <c r="P261" i="3"/>
  <c r="P243" i="3"/>
  <c r="O1327" i="3"/>
  <c r="K637" i="3"/>
  <c r="L312" i="3"/>
  <c r="L545" i="3"/>
  <c r="M887" i="3"/>
  <c r="M546" i="3"/>
  <c r="O654" i="3"/>
  <c r="G312" i="3"/>
  <c r="G987" i="3"/>
  <c r="G1275" i="3"/>
  <c r="J931" i="3"/>
  <c r="J946" i="3"/>
  <c r="K1039" i="3"/>
  <c r="K155" i="3"/>
  <c r="K81" i="3"/>
  <c r="J826" i="3"/>
  <c r="G1228" i="3"/>
  <c r="G1188" i="3"/>
  <c r="N845" i="3"/>
  <c r="N400" i="3"/>
  <c r="N564" i="3"/>
  <c r="P1314" i="3"/>
  <c r="E538" i="3"/>
  <c r="N274" i="3"/>
  <c r="L85" i="3"/>
  <c r="N970" i="3"/>
  <c r="H1009" i="3"/>
  <c r="G436" i="3"/>
  <c r="P1359" i="3"/>
  <c r="N99" i="3"/>
  <c r="P327" i="3"/>
  <c r="N368" i="3"/>
  <c r="P1261" i="3"/>
  <c r="O506" i="3"/>
  <c r="M406" i="3"/>
  <c r="G967" i="3"/>
  <c r="G971" i="3"/>
  <c r="P1107" i="3"/>
  <c r="P947" i="3"/>
  <c r="P566" i="3"/>
  <c r="P452" i="3"/>
  <c r="E499" i="3"/>
  <c r="P174" i="3"/>
  <c r="M1008" i="3"/>
  <c r="O646" i="3"/>
  <c r="G415" i="3"/>
  <c r="G787" i="3"/>
  <c r="P1138" i="3"/>
  <c r="N444" i="3"/>
  <c r="P808" i="3"/>
  <c r="N458" i="3"/>
  <c r="P1048" i="3"/>
  <c r="O347" i="3"/>
  <c r="M1367" i="3"/>
  <c r="L1301" i="3"/>
  <c r="L17" i="3"/>
  <c r="H693" i="3"/>
  <c r="G629" i="3"/>
  <c r="P638" i="3"/>
  <c r="P670" i="3"/>
  <c r="P846" i="3"/>
  <c r="P691" i="3"/>
  <c r="E435" i="3"/>
  <c r="O178" i="3"/>
  <c r="O779" i="3"/>
  <c r="G262" i="3"/>
  <c r="H593" i="3"/>
  <c r="N479" i="3"/>
  <c r="E820" i="3"/>
  <c r="P1148" i="3"/>
  <c r="O409" i="3"/>
  <c r="P919" i="3"/>
  <c r="P593" i="3"/>
  <c r="L101" i="3"/>
  <c r="M642" i="3"/>
  <c r="E126" i="3"/>
  <c r="G476" i="3"/>
  <c r="N232" i="3"/>
  <c r="P1011" i="3"/>
  <c r="P1146" i="3"/>
  <c r="P72" i="3"/>
  <c r="G790" i="3"/>
  <c r="O1023" i="3"/>
  <c r="J247" i="3"/>
  <c r="E1353" i="3"/>
  <c r="E1185" i="3"/>
  <c r="P927" i="3"/>
  <c r="P93" i="3"/>
  <c r="P270" i="3"/>
  <c r="E806" i="3"/>
  <c r="G509" i="3"/>
  <c r="E1341" i="3"/>
  <c r="J889" i="3"/>
  <c r="H460" i="3"/>
  <c r="H1308" i="3"/>
  <c r="K1229" i="3"/>
  <c r="K605" i="3"/>
  <c r="J385" i="3"/>
  <c r="E1413" i="3"/>
  <c r="G714" i="3"/>
  <c r="N338" i="3"/>
  <c r="E454" i="3"/>
  <c r="P1032" i="3"/>
  <c r="E1035" i="3"/>
  <c r="P1099" i="3"/>
  <c r="P636" i="3"/>
  <c r="L462" i="3"/>
  <c r="M48" i="3"/>
  <c r="H881" i="3"/>
  <c r="E94" i="3"/>
  <c r="E1075" i="3"/>
  <c r="P318" i="3"/>
  <c r="G1110" i="3"/>
  <c r="P602" i="3"/>
  <c r="P758" i="3"/>
  <c r="O673" i="3"/>
  <c r="K646" i="3"/>
  <c r="E190" i="3"/>
  <c r="E22" i="3"/>
  <c r="N215" i="3"/>
  <c r="P114" i="3"/>
  <c r="P1299" i="3"/>
  <c r="P311" i="3"/>
  <c r="E1314" i="3"/>
  <c r="P393" i="3"/>
  <c r="M532" i="3"/>
  <c r="O994" i="3"/>
  <c r="E1249" i="3"/>
  <c r="G792" i="3"/>
  <c r="P737" i="3"/>
  <c r="N917" i="3"/>
  <c r="P1330" i="3"/>
  <c r="N691" i="3"/>
  <c r="N546" i="3"/>
  <c r="N581" i="3"/>
  <c r="L159" i="3"/>
  <c r="M113" i="3"/>
  <c r="M865" i="3"/>
  <c r="E1349" i="3"/>
  <c r="G609" i="3"/>
  <c r="N446" i="3"/>
  <c r="P229" i="3"/>
  <c r="P1247" i="3"/>
  <c r="P545" i="3"/>
  <c r="E1380" i="3"/>
  <c r="O786" i="3"/>
  <c r="O737" i="3"/>
  <c r="G283" i="3"/>
  <c r="H369" i="3"/>
  <c r="N816" i="3"/>
  <c r="E1388" i="3"/>
  <c r="N671" i="3"/>
  <c r="E1186" i="3"/>
  <c r="P1177" i="3"/>
  <c r="P350" i="3"/>
  <c r="L480" i="3"/>
  <c r="M1010" i="3"/>
  <c r="G293" i="3"/>
  <c r="H1273" i="3"/>
  <c r="N1248" i="3"/>
  <c r="N119" i="3"/>
  <c r="N116" i="3"/>
  <c r="P1281" i="3"/>
  <c r="E1027" i="3"/>
  <c r="P1201" i="3"/>
  <c r="O918" i="3"/>
  <c r="E239" i="3"/>
  <c r="E71" i="3"/>
  <c r="P1185" i="3"/>
  <c r="P775" i="3"/>
  <c r="E1205" i="3"/>
  <c r="G471" i="3"/>
  <c r="G1315" i="3"/>
  <c r="J1133" i="3"/>
  <c r="J263" i="3"/>
  <c r="K367" i="3"/>
  <c r="I734" i="3"/>
  <c r="I1027" i="3"/>
  <c r="I346" i="3"/>
  <c r="E590" i="3"/>
  <c r="E233" i="3"/>
  <c r="E1290" i="3"/>
  <c r="P756" i="3"/>
  <c r="E891" i="3"/>
  <c r="P770" i="3"/>
  <c r="P362" i="3"/>
  <c r="O111" i="3"/>
  <c r="L955" i="3"/>
  <c r="E1041" i="3"/>
  <c r="H1366" i="3"/>
  <c r="P707" i="3"/>
  <c r="N1052" i="3"/>
  <c r="E597" i="3"/>
  <c r="N729" i="3"/>
  <c r="O124" i="3"/>
  <c r="N1237" i="3"/>
  <c r="O1258" i="3"/>
  <c r="O207" i="3"/>
  <c r="E647" i="3"/>
  <c r="H1118" i="3"/>
  <c r="N709" i="3"/>
  <c r="P586" i="3"/>
  <c r="N467" i="3"/>
  <c r="O312" i="3"/>
  <c r="N690" i="3"/>
  <c r="O425" i="3"/>
  <c r="M1137" i="3"/>
  <c r="M364" i="3"/>
  <c r="G1173" i="3"/>
  <c r="E1273" i="3"/>
  <c r="N402" i="3"/>
  <c r="E812" i="3"/>
  <c r="N223" i="3"/>
  <c r="O707" i="3"/>
  <c r="P1260" i="3"/>
  <c r="N164" i="3"/>
  <c r="O170" i="3"/>
  <c r="O704" i="3"/>
  <c r="E487" i="3"/>
  <c r="E526" i="3"/>
  <c r="P857" i="3"/>
  <c r="N931" i="3"/>
  <c r="P127" i="3"/>
  <c r="N192" i="3"/>
  <c r="P404" i="3"/>
  <c r="N754" i="3"/>
  <c r="M796" i="3"/>
  <c r="O1322" i="3"/>
  <c r="G125" i="3"/>
  <c r="E655" i="3"/>
  <c r="E1237" i="3"/>
  <c r="P585" i="3"/>
  <c r="E586" i="3"/>
  <c r="P557" i="3"/>
  <c r="P755" i="3"/>
  <c r="O734" i="3"/>
  <c r="K620" i="3"/>
  <c r="G1038" i="3"/>
  <c r="G870" i="3"/>
  <c r="N650" i="3"/>
  <c r="P664" i="3"/>
  <c r="P1280" i="3"/>
  <c r="P306" i="3"/>
  <c r="E404" i="3"/>
  <c r="P269" i="3"/>
  <c r="M110" i="3"/>
  <c r="N152" i="3"/>
  <c r="E696" i="3"/>
  <c r="H1321" i="3"/>
  <c r="N548" i="3"/>
  <c r="O120" i="3"/>
  <c r="N113" i="3"/>
  <c r="E93" i="3"/>
  <c r="E1029" i="3"/>
  <c r="G1291" i="3"/>
  <c r="E96" i="3"/>
  <c r="K92" i="3"/>
  <c r="H1020" i="3"/>
  <c r="J1065" i="3"/>
  <c r="I418" i="3"/>
  <c r="L1305" i="3"/>
  <c r="H568" i="3"/>
  <c r="E1190" i="3"/>
  <c r="E1383" i="3"/>
  <c r="P703" i="3"/>
  <c r="P838" i="3"/>
  <c r="P213" i="3"/>
  <c r="P860" i="3"/>
  <c r="P168" i="3"/>
  <c r="N1016" i="3"/>
  <c r="M1395" i="3"/>
  <c r="M261" i="3"/>
  <c r="H1390" i="3"/>
  <c r="G1310" i="3"/>
  <c r="P352" i="3"/>
  <c r="P384" i="3"/>
  <c r="P669" i="3"/>
  <c r="P516" i="3"/>
  <c r="E804" i="3"/>
  <c r="O636" i="3"/>
  <c r="O165" i="3"/>
  <c r="E1021" i="3"/>
  <c r="H630" i="3"/>
  <c r="P64" i="3"/>
  <c r="E170" i="3"/>
  <c r="P649" i="3"/>
  <c r="E51" i="3"/>
  <c r="P606" i="3"/>
  <c r="P426" i="3"/>
  <c r="L726" i="3"/>
  <c r="M319" i="3"/>
  <c r="H586" i="3"/>
  <c r="G625" i="3"/>
  <c r="E332" i="3"/>
  <c r="N598" i="3"/>
  <c r="E924" i="3"/>
  <c r="P1081" i="3"/>
  <c r="P833" i="3"/>
  <c r="O940" i="3"/>
  <c r="J450" i="3"/>
  <c r="O1126" i="3"/>
  <c r="E857" i="3"/>
  <c r="E1126" i="3"/>
  <c r="E1218" i="3"/>
  <c r="P502" i="3"/>
  <c r="E356" i="3"/>
  <c r="P77" i="3"/>
  <c r="O470" i="3"/>
  <c r="P701" i="3"/>
  <c r="N243" i="3"/>
  <c r="O700" i="3"/>
  <c r="G172" i="3"/>
  <c r="E310" i="3"/>
  <c r="P1077" i="3"/>
  <c r="P1355" i="3"/>
  <c r="P733" i="3"/>
  <c r="P687" i="3"/>
  <c r="P1030" i="3"/>
  <c r="O240" i="3"/>
  <c r="M1073" i="3"/>
  <c r="M1399" i="3"/>
  <c r="G1012" i="3"/>
  <c r="G214" i="3"/>
  <c r="N580" i="3"/>
  <c r="E771" i="3"/>
  <c r="N82" i="3"/>
  <c r="O1244" i="3"/>
  <c r="P1144" i="3"/>
  <c r="N1124" i="3"/>
  <c r="G453" i="3"/>
  <c r="H240" i="3"/>
  <c r="H689" i="3"/>
  <c r="G1103" i="3"/>
  <c r="K313" i="3"/>
  <c r="I99" i="3"/>
  <c r="J1022" i="3"/>
  <c r="I1294" i="3"/>
  <c r="J999" i="3"/>
  <c r="J981" i="3"/>
  <c r="G106" i="3"/>
  <c r="H1119" i="3"/>
  <c r="N1176" i="3"/>
  <c r="P185" i="3"/>
  <c r="N122" i="3"/>
  <c r="N759" i="3"/>
  <c r="N1024" i="3"/>
  <c r="N1419" i="3"/>
  <c r="L185" i="3"/>
  <c r="M699" i="3"/>
  <c r="G856" i="3"/>
  <c r="E548" i="3"/>
  <c r="P641" i="3"/>
  <c r="G1406" i="3"/>
  <c r="N733" i="3"/>
  <c r="O1394" i="3"/>
  <c r="N141" i="3"/>
  <c r="O343" i="3"/>
  <c r="P1042" i="3"/>
  <c r="E361" i="3"/>
  <c r="G672" i="3"/>
  <c r="P490" i="3"/>
  <c r="N1148" i="3"/>
  <c r="N53" i="3"/>
  <c r="N568" i="3"/>
  <c r="N680" i="3"/>
  <c r="O418" i="3"/>
  <c r="L204" i="3"/>
  <c r="O1398" i="3"/>
  <c r="E374" i="3"/>
  <c r="G1249" i="3"/>
  <c r="P1346" i="3"/>
  <c r="P396" i="3"/>
  <c r="P1150" i="3"/>
  <c r="P33" i="3"/>
  <c r="G941" i="3"/>
  <c r="O1267" i="3"/>
  <c r="N627" i="3"/>
  <c r="O180" i="3"/>
  <c r="G795" i="3"/>
  <c r="G632" i="3"/>
  <c r="N349" i="3"/>
  <c r="E1025" i="3"/>
  <c r="N159" i="3"/>
  <c r="E436" i="3"/>
  <c r="P1080" i="3"/>
  <c r="P616" i="3"/>
  <c r="M1379" i="3"/>
  <c r="M338" i="3"/>
  <c r="H605" i="3"/>
  <c r="G963" i="3"/>
  <c r="E500" i="3"/>
  <c r="P1420" i="3"/>
  <c r="E1329" i="3"/>
  <c r="P368" i="3"/>
  <c r="P375" i="3"/>
  <c r="N1343" i="3"/>
  <c r="K1211" i="3"/>
  <c r="G1064" i="3"/>
  <c r="G46" i="3"/>
  <c r="P569" i="3"/>
  <c r="P1202" i="3"/>
  <c r="N512" i="3"/>
  <c r="P1413" i="3"/>
  <c r="P598" i="3"/>
  <c r="P986" i="3"/>
  <c r="L232" i="3"/>
  <c r="M425" i="3"/>
  <c r="I1190" i="3"/>
  <c r="G1311" i="3"/>
  <c r="E1274" i="3"/>
  <c r="N290" i="3"/>
  <c r="H1356" i="3"/>
  <c r="G1141" i="3"/>
  <c r="E113" i="3"/>
  <c r="H66" i="3"/>
  <c r="H616" i="3"/>
  <c r="I885" i="3"/>
  <c r="J146" i="3"/>
  <c r="J1072" i="3"/>
  <c r="K904" i="3"/>
  <c r="H545" i="3"/>
  <c r="G1234" i="3"/>
  <c r="N789" i="3"/>
  <c r="P1027" i="3"/>
  <c r="N508" i="3"/>
  <c r="P430" i="3"/>
  <c r="G877" i="3"/>
  <c r="P574" i="3"/>
  <c r="M1156" i="3"/>
  <c r="N1366" i="3"/>
  <c r="G960" i="3"/>
  <c r="G1068" i="3"/>
  <c r="E899" i="3"/>
  <c r="N440" i="3"/>
  <c r="E321" i="3"/>
  <c r="N454" i="3"/>
  <c r="P753" i="3"/>
  <c r="O1180" i="3"/>
  <c r="L781" i="3"/>
  <c r="G204" i="3"/>
  <c r="G164" i="3"/>
  <c r="N624" i="3"/>
  <c r="P1343" i="3"/>
  <c r="N527" i="3"/>
  <c r="P1139" i="3"/>
  <c r="E620" i="3"/>
  <c r="P1385" i="3"/>
  <c r="M1205" i="3"/>
  <c r="P235" i="3"/>
  <c r="E222" i="3"/>
  <c r="H785" i="3"/>
  <c r="E1370" i="3"/>
  <c r="N466" i="3"/>
  <c r="E748" i="3"/>
  <c r="N120" i="3"/>
  <c r="P1364" i="3"/>
  <c r="O854" i="3"/>
  <c r="L630" i="3"/>
  <c r="M375" i="3"/>
  <c r="M1200" i="3"/>
  <c r="E121" i="3"/>
  <c r="E34" i="3"/>
  <c r="P743" i="3"/>
  <c r="N1294" i="3"/>
  <c r="P940" i="3"/>
  <c r="N36" i="3"/>
  <c r="P250" i="3"/>
  <c r="O730" i="3"/>
  <c r="N1240" i="3"/>
  <c r="G894" i="3"/>
  <c r="E1225" i="3"/>
  <c r="P391" i="3"/>
  <c r="E725" i="3"/>
  <c r="N33" i="3"/>
  <c r="N180" i="3"/>
  <c r="N1033" i="3"/>
  <c r="O999" i="3"/>
  <c r="M477" i="3"/>
  <c r="M335" i="3"/>
  <c r="H1207" i="3"/>
  <c r="E842" i="3"/>
  <c r="P80" i="3"/>
  <c r="E375" i="3"/>
  <c r="P658" i="3"/>
  <c r="N472" i="3"/>
  <c r="N875" i="3"/>
  <c r="O749" i="3"/>
  <c r="N948" i="3"/>
  <c r="G1258" i="3"/>
  <c r="E574" i="3"/>
  <c r="P1370" i="3"/>
  <c r="E1090" i="3"/>
  <c r="E165" i="3"/>
  <c r="E845" i="3"/>
  <c r="G1221" i="3"/>
  <c r="G16" i="3"/>
  <c r="H431" i="3"/>
  <c r="J612" i="3"/>
  <c r="L114" i="3"/>
  <c r="K103" i="3"/>
  <c r="K365" i="3"/>
  <c r="E316" i="3"/>
  <c r="E768" i="3"/>
  <c r="P1402" i="3"/>
  <c r="P555" i="3"/>
  <c r="P187" i="3"/>
  <c r="P786" i="3"/>
  <c r="O1296" i="3"/>
  <c r="P790" i="3"/>
  <c r="M673" i="3"/>
  <c r="O1306" i="3"/>
  <c r="H801" i="3"/>
  <c r="E16" i="3"/>
  <c r="P268" i="3"/>
  <c r="P455" i="3"/>
  <c r="P741" i="3"/>
  <c r="P503" i="3"/>
  <c r="P154" i="3"/>
  <c r="O97" i="3"/>
  <c r="O1290" i="3"/>
  <c r="E1276" i="3"/>
  <c r="E663" i="3"/>
  <c r="E747" i="3"/>
  <c r="P906" i="3"/>
  <c r="E213" i="3"/>
  <c r="P538" i="3"/>
  <c r="O101" i="3"/>
  <c r="P104" i="3"/>
  <c r="P1033" i="3"/>
  <c r="O675" i="3"/>
  <c r="H607" i="3"/>
  <c r="H977" i="3"/>
  <c r="N985" i="3"/>
  <c r="E268" i="3"/>
  <c r="N345" i="3"/>
  <c r="E1300" i="3"/>
  <c r="N600" i="3"/>
  <c r="P470" i="3"/>
  <c r="M978" i="3"/>
  <c r="M1338" i="3"/>
  <c r="O1400" i="3"/>
  <c r="H823" i="3"/>
  <c r="E45" i="3"/>
  <c r="E1195" i="3"/>
  <c r="P605" i="3"/>
  <c r="E668" i="3"/>
  <c r="P627" i="3"/>
  <c r="P97" i="3"/>
  <c r="P1102" i="3"/>
  <c r="K823" i="3"/>
  <c r="E260" i="3"/>
  <c r="H282" i="3"/>
  <c r="N194" i="3"/>
  <c r="P267" i="3"/>
  <c r="P1303" i="3"/>
  <c r="P582" i="3"/>
  <c r="E180" i="3"/>
  <c r="P1307" i="3"/>
  <c r="M1115" i="3"/>
  <c r="M1032" i="3"/>
  <c r="G99" i="3"/>
  <c r="G1250" i="3"/>
  <c r="E1193" i="3"/>
  <c r="N644" i="3"/>
  <c r="E707" i="3"/>
  <c r="N658" i="3"/>
  <c r="P1248" i="3"/>
  <c r="O1216" i="3"/>
  <c r="L807" i="3"/>
  <c r="E211" i="3"/>
  <c r="E712" i="3"/>
  <c r="E788" i="3"/>
  <c r="P52" i="3"/>
  <c r="E90" i="3"/>
  <c r="P135" i="3"/>
  <c r="G1297" i="3"/>
  <c r="E821" i="3"/>
  <c r="E1297" i="3"/>
  <c r="H555" i="3"/>
  <c r="G670" i="3"/>
  <c r="J37" i="3"/>
  <c r="J652" i="3"/>
  <c r="H692" i="3"/>
  <c r="H1296" i="3"/>
  <c r="E423" i="3"/>
  <c r="G655" i="3"/>
  <c r="N202" i="3"/>
  <c r="P916" i="3"/>
  <c r="N638" i="3"/>
  <c r="P238" i="3"/>
  <c r="E340" i="3"/>
  <c r="N179" i="3"/>
  <c r="N423" i="3"/>
  <c r="G956" i="3"/>
  <c r="G1313" i="3"/>
  <c r="N171" i="3"/>
  <c r="E1396" i="3"/>
  <c r="P1129" i="3"/>
  <c r="E546" i="3"/>
  <c r="P1196" i="3"/>
  <c r="P333" i="3"/>
  <c r="L974" i="3"/>
  <c r="M744" i="3"/>
  <c r="E687" i="3"/>
  <c r="G1149" i="3"/>
  <c r="P1369" i="3"/>
  <c r="P1006" i="3"/>
  <c r="P1165" i="3"/>
  <c r="P87" i="3"/>
  <c r="O526" i="3"/>
  <c r="O1396" i="3"/>
  <c r="L1159" i="3"/>
  <c r="H806" i="3"/>
  <c r="H750" i="3"/>
  <c r="P932" i="3"/>
  <c r="P217" i="3"/>
  <c r="P561" i="3"/>
  <c r="N1096" i="3"/>
  <c r="E1089" i="3"/>
  <c r="N925" i="3"/>
  <c r="L649" i="3"/>
  <c r="N1243" i="3"/>
  <c r="O494" i="3"/>
  <c r="G697" i="3"/>
  <c r="G989" i="3"/>
  <c r="N503" i="3"/>
  <c r="N630" i="3"/>
  <c r="P1172" i="3"/>
  <c r="P1113" i="3"/>
  <c r="N184" i="3"/>
  <c r="N1307" i="3"/>
  <c r="M377" i="3"/>
  <c r="L1038" i="3"/>
  <c r="G892" i="3"/>
  <c r="H581" i="3"/>
  <c r="N656" i="3"/>
  <c r="P744" i="3"/>
  <c r="N227" i="3"/>
  <c r="P941" i="3"/>
  <c r="E770" i="3"/>
  <c r="N585" i="3"/>
  <c r="N1135" i="3"/>
  <c r="H1285" i="3"/>
  <c r="G1274" i="3"/>
  <c r="N988" i="3"/>
  <c r="E227" i="3"/>
  <c r="N20" i="3"/>
  <c r="E76" i="3"/>
  <c r="N577" i="3"/>
  <c r="P1411" i="3"/>
  <c r="M1147" i="3"/>
  <c r="L280" i="3"/>
  <c r="E736" i="3"/>
  <c r="G1318" i="3"/>
  <c r="P1078" i="3"/>
  <c r="P836" i="3"/>
  <c r="P315" i="3"/>
  <c r="P856" i="3"/>
  <c r="E515" i="3"/>
  <c r="N64" i="3"/>
  <c r="O935" i="3"/>
  <c r="M1092" i="3"/>
  <c r="M470" i="3"/>
  <c r="L449" i="3"/>
  <c r="M967" i="3"/>
  <c r="M1123" i="3"/>
  <c r="H1013" i="3"/>
  <c r="H374" i="3"/>
  <c r="E681" i="3"/>
  <c r="H17" i="3"/>
  <c r="H302" i="3"/>
  <c r="L1233" i="3"/>
  <c r="J308" i="3"/>
  <c r="K1377" i="3"/>
  <c r="J746" i="3"/>
  <c r="H805" i="3"/>
  <c r="G606" i="3"/>
  <c r="P1255" i="3"/>
  <c r="O408" i="3"/>
  <c r="P112" i="3"/>
  <c r="N884" i="3"/>
  <c r="P224" i="3"/>
  <c r="N1261" i="3"/>
  <c r="M374" i="3"/>
  <c r="M536" i="3"/>
  <c r="H1105" i="3"/>
  <c r="E1216" i="3"/>
  <c r="E778" i="3"/>
  <c r="P528" i="3"/>
  <c r="E1395" i="3"/>
  <c r="P551" i="3"/>
  <c r="P68" i="3"/>
  <c r="O651" i="3"/>
  <c r="K266" i="3"/>
  <c r="E1312" i="3"/>
  <c r="E1144" i="3"/>
  <c r="N1164" i="3"/>
  <c r="E323" i="3"/>
  <c r="N196" i="3"/>
  <c r="E172" i="3"/>
  <c r="N57" i="3"/>
  <c r="P984" i="3"/>
  <c r="M247" i="3"/>
  <c r="M844" i="3"/>
  <c r="H841" i="3"/>
  <c r="E192" i="3"/>
  <c r="E1001" i="3"/>
  <c r="P926" i="3"/>
  <c r="E115" i="3"/>
  <c r="P948" i="3"/>
  <c r="P222" i="3"/>
  <c r="O1060" i="3"/>
  <c r="K275" i="3"/>
  <c r="L806" i="3"/>
  <c r="M1097" i="3"/>
  <c r="G682" i="3"/>
  <c r="E98" i="3"/>
  <c r="N716" i="3"/>
  <c r="E744" i="3"/>
  <c r="N1072" i="3"/>
  <c r="O896" i="3"/>
  <c r="N121" i="3"/>
  <c r="O75" i="3"/>
  <c r="O561" i="3"/>
  <c r="H606" i="3"/>
  <c r="G419" i="3"/>
  <c r="N907" i="3"/>
  <c r="E739" i="3"/>
  <c r="N187" i="3"/>
  <c r="E588" i="3"/>
  <c r="N836" i="3"/>
  <c r="P897" i="3"/>
  <c r="M635" i="3"/>
  <c r="L951" i="3"/>
  <c r="H359" i="3"/>
  <c r="I1341" i="3"/>
  <c r="P207" i="3"/>
  <c r="P1232" i="3"/>
  <c r="P35" i="3"/>
  <c r="N250" i="3"/>
  <c r="E378" i="3"/>
  <c r="O719" i="3"/>
  <c r="O706" i="3"/>
  <c r="G626" i="3"/>
  <c r="G124" i="3"/>
  <c r="N1161" i="3"/>
  <c r="E364" i="3"/>
  <c r="G207" i="3"/>
  <c r="G1097" i="3"/>
  <c r="H1110" i="3"/>
  <c r="G698" i="3"/>
  <c r="J607" i="3"/>
  <c r="H198" i="3"/>
  <c r="I1162" i="3"/>
  <c r="J1375" i="3"/>
  <c r="J59" i="3"/>
  <c r="J1318" i="3"/>
  <c r="G751" i="3"/>
  <c r="G250" i="3"/>
  <c r="N1325" i="3"/>
  <c r="E698" i="3"/>
  <c r="N365" i="3"/>
  <c r="E547" i="3"/>
  <c r="N998" i="3"/>
  <c r="P1198" i="3"/>
  <c r="M812" i="3"/>
  <c r="M1364" i="3"/>
  <c r="G78" i="3"/>
  <c r="G791" i="3"/>
  <c r="N1003" i="3"/>
  <c r="N481" i="3"/>
  <c r="N928" i="3"/>
  <c r="N311" i="3"/>
  <c r="E986" i="3"/>
  <c r="N453" i="3"/>
  <c r="O1280" i="3"/>
  <c r="H455" i="3"/>
  <c r="H1260" i="3"/>
  <c r="P302" i="3"/>
  <c r="E1316" i="3"/>
  <c r="N609" i="3"/>
  <c r="G1387" i="3"/>
  <c r="N889" i="3"/>
  <c r="N94" i="3"/>
  <c r="M371" i="3"/>
  <c r="L996" i="3"/>
  <c r="G142" i="3"/>
  <c r="E557" i="3"/>
  <c r="E212" i="3"/>
  <c r="P803" i="3"/>
  <c r="E36" i="3"/>
  <c r="P141" i="3"/>
  <c r="P232" i="3"/>
  <c r="P751" i="3"/>
  <c r="K311" i="3"/>
  <c r="L1009" i="3"/>
  <c r="M1204" i="3"/>
  <c r="G687" i="3"/>
  <c r="E371" i="3"/>
  <c r="P684" i="3"/>
  <c r="E1345" i="3"/>
  <c r="P321" i="3"/>
  <c r="P1213" i="3"/>
  <c r="N953" i="3"/>
  <c r="O780" i="3"/>
  <c r="N637" i="3"/>
  <c r="E1239" i="3"/>
  <c r="G424" i="3"/>
  <c r="P657" i="3"/>
  <c r="P105" i="3"/>
  <c r="N608" i="3"/>
  <c r="E401" i="3"/>
  <c r="P330" i="3"/>
  <c r="N686" i="3"/>
  <c r="M902" i="3"/>
  <c r="M80" i="3"/>
  <c r="E592" i="3"/>
  <c r="G278" i="3"/>
  <c r="P219" i="3"/>
  <c r="O472" i="3"/>
  <c r="P543" i="3"/>
  <c r="N664" i="3"/>
  <c r="P468" i="3"/>
  <c r="M279" i="3"/>
  <c r="N765" i="3"/>
  <c r="G631" i="3"/>
  <c r="H590" i="3"/>
  <c r="P402" i="3"/>
  <c r="E1000" i="3"/>
  <c r="H505" i="3"/>
  <c r="E1389" i="3"/>
  <c r="E531" i="3"/>
  <c r="H72" i="3"/>
  <c r="J119" i="3"/>
  <c r="J260" i="3"/>
  <c r="J611" i="3"/>
  <c r="H723" i="3"/>
  <c r="I519" i="3"/>
  <c r="E224" i="3"/>
  <c r="G827" i="3"/>
  <c r="N258" i="3"/>
  <c r="P1205" i="3"/>
  <c r="N79" i="3"/>
  <c r="P688" i="3"/>
  <c r="E930" i="3"/>
  <c r="O1048" i="3"/>
  <c r="O206" i="3"/>
  <c r="G869" i="3"/>
  <c r="G701" i="3"/>
  <c r="N149" i="3"/>
  <c r="P852" i="3"/>
  <c r="N574" i="3"/>
  <c r="P102" i="3"/>
  <c r="E363" i="3"/>
  <c r="P288" i="3"/>
  <c r="L172" i="3"/>
  <c r="N1169" i="3"/>
  <c r="H1294" i="3"/>
  <c r="G1124" i="3"/>
  <c r="E897" i="3"/>
  <c r="P976" i="3"/>
  <c r="G1390" i="3"/>
  <c r="P998" i="3"/>
  <c r="P994" i="3"/>
  <c r="N1055" i="3"/>
  <c r="K860" i="3"/>
  <c r="E746" i="3"/>
  <c r="H1365" i="3"/>
  <c r="P147" i="3"/>
  <c r="N702" i="3"/>
  <c r="P681" i="3"/>
  <c r="N537" i="3"/>
  <c r="O493" i="3"/>
  <c r="N887" i="3"/>
  <c r="M807" i="3"/>
  <c r="O1131" i="3"/>
  <c r="N1239" i="3"/>
  <c r="H953" i="3"/>
  <c r="G910" i="3"/>
  <c r="N162" i="3"/>
  <c r="E149" i="3"/>
  <c r="P1271" i="3"/>
  <c r="E1241" i="3"/>
  <c r="N522" i="3"/>
  <c r="P159" i="3"/>
  <c r="O1146" i="3"/>
  <c r="L236" i="3"/>
  <c r="G805" i="3"/>
  <c r="G745" i="3"/>
  <c r="N736" i="3"/>
  <c r="N286" i="3"/>
  <c r="N283" i="3"/>
  <c r="P1184" i="3"/>
  <c r="E44" i="3"/>
  <c r="P1220" i="3"/>
  <c r="O957" i="3"/>
  <c r="H298" i="3"/>
  <c r="H1290" i="3"/>
  <c r="P323" i="3"/>
  <c r="E530" i="3"/>
  <c r="P82" i="3"/>
  <c r="E379" i="3"/>
  <c r="N717" i="3"/>
  <c r="N289" i="3"/>
  <c r="M1060" i="3"/>
  <c r="L510" i="3"/>
  <c r="H821" i="3"/>
  <c r="G1285" i="3"/>
  <c r="E1154" i="3"/>
  <c r="P806" i="3"/>
  <c r="E20" i="3"/>
  <c r="G474" i="3"/>
  <c r="I1378" i="3"/>
  <c r="H789" i="3"/>
  <c r="G1098" i="3"/>
  <c r="J137" i="3"/>
  <c r="J1411" i="3"/>
  <c r="J809" i="3"/>
  <c r="H1202" i="3"/>
  <c r="I926" i="3"/>
  <c r="I997" i="3"/>
  <c r="G584" i="3"/>
  <c r="G961" i="3"/>
  <c r="N433" i="3"/>
  <c r="N922" i="3"/>
  <c r="P1039" i="3"/>
  <c r="N936" i="3"/>
  <c r="N687" i="3"/>
  <c r="P1137" i="3"/>
  <c r="M1393" i="3"/>
  <c r="M767" i="3"/>
  <c r="G851" i="3"/>
  <c r="E187" i="3"/>
  <c r="N713" i="3"/>
  <c r="E730" i="3"/>
  <c r="N260" i="3"/>
  <c r="O1046" i="3"/>
  <c r="N438" i="3"/>
  <c r="O136" i="3"/>
  <c r="O1087" i="3"/>
  <c r="G359" i="3"/>
  <c r="G667" i="3"/>
  <c r="H695" i="3"/>
  <c r="H1249" i="3"/>
  <c r="E1007" i="3"/>
  <c r="H1090" i="3"/>
  <c r="L563" i="3"/>
  <c r="J550" i="3"/>
  <c r="I1215" i="3"/>
  <c r="J1330" i="3"/>
  <c r="J1207" i="3"/>
  <c r="G824" i="3"/>
  <c r="G773" i="3"/>
  <c r="E642" i="3"/>
  <c r="P597" i="3"/>
  <c r="E1003" i="3"/>
  <c r="P645" i="3"/>
  <c r="P652" i="3"/>
  <c r="N979" i="3"/>
  <c r="K153" i="3"/>
  <c r="E1202" i="3"/>
  <c r="E621" i="3"/>
  <c r="N502" i="3"/>
  <c r="P262" i="3"/>
  <c r="P905" i="3"/>
  <c r="P576" i="3"/>
  <c r="E587" i="3"/>
  <c r="P571" i="3"/>
  <c r="M250" i="3"/>
  <c r="M343" i="3"/>
  <c r="G955" i="3"/>
  <c r="E501" i="3"/>
  <c r="E523" i="3"/>
  <c r="P1286" i="3"/>
  <c r="G1399" i="3"/>
  <c r="P1179" i="3"/>
  <c r="P515" i="3"/>
  <c r="O912" i="3"/>
  <c r="O1414" i="3"/>
  <c r="L719" i="3"/>
  <c r="G1199" i="3"/>
  <c r="E883" i="3"/>
  <c r="P172" i="3"/>
  <c r="E466" i="3"/>
  <c r="N1070" i="3"/>
  <c r="P419" i="3"/>
  <c r="N1120" i="3"/>
  <c r="M91" i="3"/>
  <c r="O1326" i="3"/>
  <c r="O639" i="3"/>
  <c r="E264" i="3"/>
  <c r="G936" i="3"/>
  <c r="P145" i="3"/>
  <c r="E1109" i="3"/>
  <c r="N1010" i="3"/>
  <c r="E1401" i="3"/>
  <c r="P441" i="3"/>
  <c r="N174" i="3"/>
  <c r="M390" i="3"/>
  <c r="M735" i="3"/>
  <c r="G831" i="3"/>
  <c r="E1102" i="3"/>
  <c r="P360" i="3"/>
  <c r="P618" i="3"/>
  <c r="P668" i="3"/>
  <c r="N915" i="3"/>
  <c r="E1009" i="3"/>
  <c r="O366" i="3"/>
  <c r="N1314" i="3"/>
  <c r="G382" i="3"/>
  <c r="E713" i="3"/>
  <c r="P54" i="3"/>
  <c r="E308" i="3"/>
  <c r="P422" i="3"/>
  <c r="E209" i="3"/>
  <c r="N866" i="3"/>
  <c r="O474" i="3"/>
  <c r="M989" i="3"/>
  <c r="M1103" i="3"/>
  <c r="E935" i="3"/>
  <c r="G1331" i="3"/>
  <c r="P1365" i="3"/>
  <c r="G461" i="3"/>
  <c r="G341" i="3"/>
  <c r="G497" i="3"/>
  <c r="G764" i="3"/>
  <c r="K766" i="3"/>
  <c r="I409" i="3"/>
  <c r="J1373" i="3"/>
  <c r="I1265" i="3"/>
  <c r="K1309" i="3"/>
  <c r="L1275" i="3"/>
  <c r="E185" i="3"/>
  <c r="I866" i="3"/>
  <c r="P667" i="3"/>
  <c r="E1226" i="3"/>
  <c r="P990" i="3"/>
  <c r="E1267" i="3"/>
  <c r="P971" i="3"/>
  <c r="P89" i="3"/>
  <c r="L877" i="3"/>
  <c r="L386" i="3"/>
  <c r="H304" i="3"/>
  <c r="E1121" i="3"/>
  <c r="P596" i="3"/>
  <c r="N1116" i="3"/>
  <c r="P233" i="3"/>
  <c r="N1305" i="3"/>
  <c r="P904" i="3"/>
  <c r="N1080" i="3"/>
  <c r="M1140" i="3"/>
  <c r="E24" i="3"/>
  <c r="E319" i="3"/>
  <c r="P406" i="3"/>
  <c r="N37" i="3"/>
  <c r="P698" i="3"/>
  <c r="P1348" i="3"/>
  <c r="P186" i="3"/>
  <c r="N1088" i="3"/>
  <c r="M1131" i="3"/>
  <c r="O1297" i="3"/>
  <c r="G919" i="3"/>
  <c r="E97" i="3"/>
  <c r="P938" i="3"/>
  <c r="N766" i="3"/>
  <c r="P570" i="3"/>
  <c r="N796" i="3"/>
  <c r="N1324" i="3"/>
  <c r="L1133" i="3"/>
  <c r="L249" i="3"/>
  <c r="I1259" i="3"/>
  <c r="G1314" i="3"/>
  <c r="E1338" i="3"/>
  <c r="N367" i="3"/>
  <c r="E1052" i="3"/>
  <c r="P1017" i="3"/>
  <c r="P1059" i="3"/>
  <c r="N496" i="3"/>
  <c r="O1083" i="3"/>
  <c r="N485" i="3"/>
  <c r="G35" i="3"/>
  <c r="G498" i="3"/>
  <c r="N625" i="3"/>
  <c r="N800" i="3"/>
  <c r="O536" i="3"/>
  <c r="P646" i="3"/>
  <c r="P60" i="3"/>
  <c r="O717" i="3"/>
  <c r="M1299" i="3"/>
  <c r="E1220" i="3"/>
  <c r="G837" i="3"/>
  <c r="N27" i="3"/>
  <c r="P945" i="3"/>
  <c r="P1400" i="3"/>
  <c r="P295" i="3"/>
  <c r="E1058" i="3"/>
  <c r="P1404" i="3"/>
  <c r="M268" i="3"/>
  <c r="M193" i="3"/>
  <c r="E783" i="3"/>
  <c r="H967" i="3"/>
  <c r="P883" i="3"/>
  <c r="P322" i="3"/>
  <c r="G999" i="3"/>
  <c r="E767" i="3"/>
  <c r="H809" i="3"/>
  <c r="I938" i="3"/>
  <c r="H169" i="3"/>
  <c r="J998" i="3"/>
  <c r="K41" i="3"/>
  <c r="K1151" i="3"/>
  <c r="K524" i="3"/>
  <c r="H713" i="3"/>
  <c r="G215" i="3"/>
  <c r="P164" i="3"/>
  <c r="N135" i="3"/>
  <c r="N981" i="3"/>
  <c r="P1200" i="3"/>
  <c r="E995" i="3"/>
  <c r="N406" i="3"/>
  <c r="O1226" i="3"/>
  <c r="O660" i="3"/>
  <c r="H1084" i="3"/>
  <c r="G1081" i="3"/>
  <c r="G1069" i="3"/>
  <c r="N777" i="3"/>
  <c r="E666" i="3"/>
  <c r="N157" i="3"/>
  <c r="N542" i="3"/>
  <c r="O1202" i="3"/>
  <c r="L1160" i="3"/>
  <c r="G217" i="3"/>
  <c r="G177" i="3"/>
  <c r="N1182" i="3"/>
  <c r="N426" i="3"/>
  <c r="N864" i="3"/>
  <c r="N247" i="3"/>
  <c r="E529" i="3"/>
  <c r="N619" i="3"/>
  <c r="M1345" i="3"/>
  <c r="N902" i="3"/>
  <c r="G389" i="3"/>
  <c r="E479" i="3"/>
  <c r="P563" i="3"/>
  <c r="P888" i="3"/>
  <c r="P183" i="3"/>
  <c r="P910" i="3"/>
  <c r="P372" i="3"/>
  <c r="N1106" i="3"/>
  <c r="M27" i="3"/>
  <c r="L941" i="3"/>
  <c r="M1085" i="3"/>
  <c r="I1147" i="3"/>
  <c r="H1334" i="3"/>
  <c r="N734" i="3"/>
  <c r="N156" i="3"/>
  <c r="N665" i="3"/>
  <c r="N170" i="3"/>
  <c r="E273" i="3"/>
  <c r="N1157" i="3"/>
  <c r="O1266" i="3"/>
  <c r="G67" i="3"/>
  <c r="E793" i="3"/>
  <c r="P680" i="3"/>
  <c r="N339" i="3"/>
  <c r="P249" i="3"/>
  <c r="N160" i="3"/>
  <c r="E1321" i="3"/>
  <c r="N610" i="3"/>
  <c r="M689" i="3"/>
  <c r="O799" i="3"/>
  <c r="H1398" i="3"/>
  <c r="E56" i="3"/>
  <c r="P275" i="3"/>
  <c r="O144" i="3"/>
  <c r="P575" i="3"/>
  <c r="N958" i="3"/>
  <c r="N848" i="3"/>
  <c r="O280" i="3"/>
  <c r="K451" i="3"/>
  <c r="G386" i="3"/>
  <c r="G346" i="3"/>
  <c r="N1020" i="3"/>
  <c r="N567" i="3"/>
  <c r="N52" i="3"/>
  <c r="P1217" i="3"/>
  <c r="H767" i="3"/>
  <c r="G992" i="3"/>
  <c r="G640" i="3"/>
  <c r="J1171" i="3"/>
  <c r="I588" i="3"/>
  <c r="K1299" i="3"/>
  <c r="K223" i="3"/>
  <c r="K1316" i="3"/>
  <c r="J968" i="3"/>
  <c r="H441" i="3"/>
  <c r="E1081" i="3"/>
  <c r="P692" i="3"/>
  <c r="E651" i="3"/>
  <c r="P197" i="3"/>
  <c r="N696" i="3"/>
  <c r="N781" i="3"/>
  <c r="O1094" i="3"/>
  <c r="N815" i="3"/>
  <c r="E305" i="3"/>
  <c r="G1105" i="3"/>
  <c r="N1150" i="3"/>
  <c r="E154" i="3"/>
  <c r="N832" i="3"/>
  <c r="E35" i="3"/>
  <c r="N823" i="3"/>
  <c r="P1295" i="3"/>
  <c r="M213" i="3"/>
  <c r="L465" i="3"/>
  <c r="G1079" i="3"/>
  <c r="H1152" i="3"/>
  <c r="P522" i="3"/>
  <c r="N58" i="3"/>
  <c r="N1207" i="3"/>
  <c r="N558" i="3"/>
  <c r="E931" i="3"/>
  <c r="O1092" i="3"/>
  <c r="O1335" i="3"/>
  <c r="G1307" i="3"/>
  <c r="H697" i="3"/>
  <c r="N516" i="3"/>
  <c r="E610" i="3"/>
  <c r="N326" i="3"/>
  <c r="E405" i="3"/>
  <c r="P1398" i="3"/>
  <c r="P811" i="3"/>
  <c r="L639" i="3"/>
  <c r="M753" i="3"/>
  <c r="N731" i="3"/>
  <c r="E1110" i="3"/>
  <c r="H1125" i="3"/>
  <c r="N1119" i="3"/>
  <c r="P125" i="3"/>
  <c r="P1073" i="3"/>
  <c r="P266" i="3"/>
  <c r="N860" i="3"/>
  <c r="O252" i="3"/>
  <c r="M895" i="3"/>
  <c r="E130" i="3"/>
  <c r="E241" i="3"/>
  <c r="E1372" i="3"/>
  <c r="P521" i="3"/>
  <c r="E1162" i="3"/>
  <c r="P717" i="3"/>
  <c r="O88" i="3"/>
  <c r="P642" i="3"/>
  <c r="O905" i="3"/>
  <c r="O204" i="3"/>
  <c r="G228" i="3"/>
  <c r="E430" i="3"/>
  <c r="P788" i="3"/>
  <c r="P1332" i="3"/>
  <c r="P417" i="3"/>
  <c r="P203" i="3"/>
  <c r="P462" i="3"/>
  <c r="O86" i="3"/>
  <c r="M737" i="3"/>
  <c r="M1354" i="3"/>
  <c r="G1248" i="3"/>
  <c r="H515" i="3"/>
  <c r="O56" i="3"/>
  <c r="N199" i="3"/>
  <c r="N1045" i="3"/>
  <c r="N83" i="3"/>
  <c r="P301" i="3"/>
  <c r="M791" i="3"/>
  <c r="N1102" i="3"/>
  <c r="K538" i="3"/>
  <c r="J376" i="3"/>
  <c r="M687" i="3"/>
  <c r="L513" i="3"/>
  <c r="M970" i="3"/>
  <c r="G973" i="3"/>
  <c r="G530" i="3"/>
  <c r="H601" i="3"/>
  <c r="I717" i="3"/>
  <c r="I161" i="3"/>
  <c r="J1272" i="3"/>
  <c r="K1281" i="3"/>
  <c r="K968" i="3"/>
  <c r="J861" i="3"/>
  <c r="G746" i="3"/>
  <c r="G229" i="3"/>
  <c r="N173" i="3"/>
  <c r="E1331" i="3"/>
  <c r="N662" i="3"/>
  <c r="E715" i="3"/>
  <c r="N533" i="3"/>
  <c r="P166" i="3"/>
  <c r="M18" i="3"/>
  <c r="L925" i="3"/>
  <c r="E77" i="3"/>
  <c r="G315" i="3"/>
  <c r="N91" i="3"/>
  <c r="P1310" i="3"/>
  <c r="N591" i="3"/>
  <c r="P1203" i="3"/>
  <c r="G1373" i="3"/>
  <c r="O411" i="3"/>
  <c r="O359" i="3"/>
  <c r="G457" i="3"/>
  <c r="I1315" i="3"/>
  <c r="P126" i="3"/>
  <c r="P371" i="3"/>
  <c r="N1167" i="3"/>
  <c r="P634" i="3"/>
  <c r="P723" i="3"/>
  <c r="N211" i="3"/>
  <c r="L629" i="3"/>
  <c r="M1026" i="3"/>
  <c r="G462" i="3"/>
  <c r="G658" i="3"/>
  <c r="N436" i="3"/>
  <c r="P1089" i="3"/>
  <c r="N441" i="3"/>
  <c r="P1397" i="3"/>
  <c r="E1068" i="3"/>
  <c r="O508" i="3"/>
  <c r="O604" i="3"/>
  <c r="L333" i="3"/>
  <c r="E1045" i="3"/>
  <c r="E207" i="3"/>
  <c r="P1014" i="3"/>
  <c r="P536" i="3"/>
  <c r="P182" i="3"/>
  <c r="P226" i="3"/>
  <c r="O934" i="3"/>
  <c r="P787" i="3"/>
  <c r="M607" i="3"/>
  <c r="O1320" i="3"/>
  <c r="G740" i="3"/>
  <c r="E942" i="3"/>
  <c r="P955" i="3"/>
  <c r="P1235" i="3"/>
  <c r="P736" i="3"/>
  <c r="P495" i="3"/>
  <c r="P714" i="3"/>
  <c r="O229" i="3"/>
  <c r="M39" i="3"/>
  <c r="G450" i="3"/>
  <c r="G269" i="3"/>
  <c r="E1420" i="3"/>
  <c r="P1046" i="3"/>
  <c r="E1409" i="3"/>
  <c r="P251" i="3"/>
  <c r="O1391" i="3"/>
  <c r="P1024" i="3"/>
  <c r="O100" i="3"/>
  <c r="O1337" i="3"/>
  <c r="E215" i="3"/>
  <c r="G767" i="3"/>
  <c r="P188" i="3"/>
  <c r="P442" i="3"/>
  <c r="E1313" i="3"/>
  <c r="E457" i="3"/>
  <c r="G638" i="3"/>
  <c r="E910" i="3"/>
  <c r="L1098" i="3"/>
  <c r="H978" i="3"/>
  <c r="H802" i="3"/>
  <c r="J1275" i="3"/>
  <c r="J1304" i="3"/>
  <c r="I993" i="3"/>
  <c r="G558" i="3"/>
  <c r="E893" i="3"/>
  <c r="P294" i="3"/>
  <c r="P1119" i="3"/>
  <c r="P75" i="3"/>
  <c r="P1012" i="3"/>
  <c r="P892" i="3"/>
  <c r="O431" i="3"/>
  <c r="M994" i="3"/>
  <c r="L967" i="3"/>
  <c r="E543" i="3"/>
  <c r="E1281" i="3"/>
  <c r="P1117" i="3"/>
  <c r="O44" i="3"/>
  <c r="P768" i="3"/>
  <c r="N863" i="3"/>
  <c r="P615" i="3"/>
  <c r="M456" i="3"/>
  <c r="O360" i="3"/>
  <c r="G333" i="3"/>
  <c r="E359" i="3"/>
  <c r="P139" i="3"/>
  <c r="P381" i="3"/>
  <c r="P475" i="3"/>
  <c r="P415" i="3"/>
  <c r="P729" i="3"/>
  <c r="N1268" i="3"/>
  <c r="L1008" i="3"/>
  <c r="M1285" i="3"/>
  <c r="G483" i="3"/>
  <c r="H839" i="3"/>
  <c r="N909" i="3"/>
  <c r="N323" i="3"/>
  <c r="N1273" i="3"/>
  <c r="N161" i="3"/>
  <c r="E1361" i="3"/>
  <c r="N820" i="3"/>
  <c r="O626" i="3"/>
  <c r="L712" i="3"/>
  <c r="E1243" i="3"/>
  <c r="G494" i="3"/>
  <c r="N185" i="3"/>
  <c r="P547" i="3"/>
  <c r="P1206" i="3"/>
  <c r="P797" i="3"/>
  <c r="G1302" i="3"/>
  <c r="P793" i="3"/>
  <c r="M603" i="3"/>
  <c r="M520" i="3"/>
  <c r="G753" i="3"/>
  <c r="G1109" i="3"/>
  <c r="P961" i="3"/>
  <c r="N343" i="3"/>
  <c r="P335" i="3"/>
  <c r="P1090" i="3"/>
  <c r="P720" i="3"/>
  <c r="O837" i="3"/>
  <c r="M828" i="3"/>
  <c r="H893" i="3"/>
  <c r="G290" i="3"/>
  <c r="E314" i="3"/>
  <c r="N217" i="3"/>
  <c r="E1228" i="3"/>
  <c r="N214" i="3"/>
  <c r="N167" i="3"/>
  <c r="N586" i="3"/>
  <c r="O1108" i="3"/>
  <c r="N852" i="3"/>
  <c r="G502" i="3"/>
  <c r="E408" i="3"/>
  <c r="P878" i="3"/>
  <c r="P22" i="3"/>
  <c r="G455" i="3"/>
  <c r="G257" i="3"/>
  <c r="H319" i="3"/>
  <c r="H45" i="3"/>
  <c r="H299" i="3"/>
  <c r="L1306" i="3"/>
  <c r="K502" i="3"/>
  <c r="H182" i="3"/>
  <c r="I557" i="3"/>
  <c r="G736" i="3"/>
  <c r="I408" i="3"/>
  <c r="P748" i="3"/>
  <c r="N197" i="3"/>
  <c r="P253" i="3"/>
  <c r="P312" i="3"/>
  <c r="E1384" i="3"/>
  <c r="O744" i="3"/>
  <c r="P1223" i="3"/>
  <c r="E1168" i="3"/>
  <c r="H176" i="3"/>
  <c r="P583" i="3"/>
  <c r="E887" i="3"/>
  <c r="P133" i="3"/>
  <c r="E338" i="3"/>
  <c r="P241" i="3"/>
  <c r="N643" i="3"/>
  <c r="M126" i="3"/>
  <c r="L687" i="3"/>
  <c r="G1000" i="3"/>
  <c r="E176" i="3"/>
  <c r="P309" i="3"/>
  <c r="N723" i="3"/>
  <c r="P625" i="3"/>
  <c r="N1160" i="3"/>
  <c r="E1234" i="3"/>
  <c r="O140" i="3"/>
  <c r="N1041" i="3"/>
  <c r="G1220" i="3"/>
  <c r="G1052" i="3"/>
  <c r="N1128" i="3"/>
  <c r="P403" i="3"/>
  <c r="N240" i="3"/>
  <c r="P699" i="3"/>
  <c r="E834" i="3"/>
  <c r="P789" i="3"/>
  <c r="L1196" i="3"/>
  <c r="N1213" i="3"/>
  <c r="N831" i="3"/>
  <c r="E1197" i="3"/>
  <c r="H1404" i="3"/>
  <c r="P711" i="3"/>
  <c r="P715" i="3"/>
  <c r="P221" i="3"/>
  <c r="P53" i="3"/>
  <c r="P46" i="3"/>
  <c r="N1034" i="3"/>
  <c r="L248" i="3"/>
  <c r="M190" i="3"/>
  <c r="E1104" i="3"/>
  <c r="E503" i="3"/>
  <c r="P509" i="3"/>
  <c r="N1287" i="3"/>
  <c r="P773" i="3"/>
  <c r="N592" i="3"/>
  <c r="P83" i="3"/>
  <c r="O1242" i="3"/>
  <c r="N835" i="3"/>
  <c r="G1035" i="3"/>
  <c r="E1285" i="3"/>
  <c r="P1182" i="3"/>
  <c r="P1037" i="3"/>
  <c r="P479" i="3"/>
  <c r="P421" i="3"/>
  <c r="P1127" i="3"/>
  <c r="O89" i="3"/>
  <c r="L354" i="3"/>
  <c r="L500" i="3"/>
  <c r="G1169" i="3"/>
  <c r="E729" i="3"/>
  <c r="P258" i="3"/>
  <c r="N968" i="3"/>
  <c r="N1101" i="3"/>
  <c r="E840" i="3"/>
  <c r="H1417" i="3"/>
  <c r="G1294" i="3"/>
  <c r="I277" i="3"/>
  <c r="L1087" i="3"/>
  <c r="K347" i="3"/>
  <c r="H1099" i="3"/>
  <c r="I1064" i="3"/>
  <c r="H468" i="3"/>
  <c r="G724" i="3"/>
  <c r="E606" i="3"/>
  <c r="E1180" i="3"/>
  <c r="P628" i="3"/>
  <c r="E823" i="3"/>
  <c r="P90" i="3"/>
  <c r="P933" i="3"/>
  <c r="O1096" i="3"/>
  <c r="K134" i="3"/>
  <c r="E828" i="3"/>
  <c r="E256" i="3"/>
  <c r="P713" i="3"/>
  <c r="P546" i="3"/>
  <c r="P899" i="3"/>
  <c r="N1231" i="3"/>
  <c r="O1132" i="3"/>
  <c r="P612" i="3"/>
  <c r="M62" i="3"/>
  <c r="O783" i="3"/>
  <c r="G934" i="3"/>
  <c r="E136" i="3"/>
  <c r="G1352" i="3"/>
  <c r="H1031" i="3"/>
  <c r="E178" i="3"/>
  <c r="J609" i="3"/>
  <c r="G192" i="3"/>
  <c r="K129" i="3"/>
  <c r="K480" i="3"/>
  <c r="I620" i="3"/>
  <c r="I1109" i="3"/>
  <c r="G644" i="3"/>
  <c r="E89" i="3"/>
  <c r="P91" i="3"/>
  <c r="N801" i="3"/>
  <c r="N926" i="3"/>
  <c r="N181" i="3"/>
  <c r="G1383" i="3"/>
  <c r="O377" i="3"/>
  <c r="N233" i="3"/>
  <c r="G895" i="3"/>
  <c r="H919" i="3"/>
  <c r="P676" i="3"/>
  <c r="N647" i="3"/>
  <c r="N806" i="3"/>
  <c r="P1297" i="3"/>
  <c r="E483" i="3"/>
  <c r="N239" i="3"/>
  <c r="M639" i="3"/>
  <c r="O1172" i="3"/>
  <c r="I836" i="3"/>
  <c r="H1359" i="3"/>
  <c r="E1065" i="3"/>
  <c r="N468" i="3"/>
  <c r="E99" i="3"/>
  <c r="N482" i="3"/>
  <c r="N110" i="3"/>
  <c r="O1129" i="3"/>
  <c r="K1352" i="3"/>
  <c r="E731" i="3"/>
  <c r="G1006" i="3"/>
  <c r="N168" i="3"/>
  <c r="P767" i="3"/>
  <c r="P1101" i="3"/>
  <c r="P964" i="3"/>
  <c r="E1048" i="3"/>
  <c r="P960" i="3"/>
  <c r="M680" i="3"/>
  <c r="O274" i="3"/>
  <c r="O1022" i="3"/>
  <c r="G1265" i="3"/>
  <c r="G254" i="3"/>
  <c r="P299" i="3"/>
  <c r="N510" i="3"/>
  <c r="P603" i="3"/>
  <c r="P1408" i="3"/>
  <c r="P887" i="3"/>
  <c r="O1380" i="3"/>
  <c r="M316" i="3"/>
  <c r="L481" i="3"/>
  <c r="G149" i="3"/>
  <c r="E1414" i="3"/>
  <c r="N68" i="3"/>
  <c r="E1283" i="3"/>
  <c r="N73" i="3"/>
  <c r="O732" i="3"/>
  <c r="P1047" i="3"/>
  <c r="N810" i="3"/>
  <c r="M49" i="3"/>
  <c r="H758" i="3"/>
  <c r="H321" i="3"/>
  <c r="N1185" i="3"/>
  <c r="N1312" i="3"/>
  <c r="N42" i="3"/>
  <c r="P366" i="3"/>
  <c r="P572" i="3"/>
  <c r="O549" i="3"/>
  <c r="M452" i="3"/>
  <c r="L30" i="3"/>
  <c r="G513" i="3"/>
  <c r="E789" i="3"/>
  <c r="N878" i="3"/>
  <c r="G983" i="3"/>
  <c r="G1023" i="3"/>
  <c r="E983" i="3"/>
  <c r="E411" i="3"/>
  <c r="J659" i="3"/>
  <c r="I1037" i="3"/>
  <c r="I412" i="3"/>
  <c r="H909" i="3"/>
  <c r="K1206" i="3"/>
  <c r="J894" i="3"/>
  <c r="H521" i="3"/>
  <c r="G316" i="3"/>
  <c r="N195" i="3"/>
  <c r="N322" i="3"/>
  <c r="P1153" i="3"/>
  <c r="N655" i="3"/>
  <c r="N555" i="3"/>
  <c r="O860" i="3"/>
  <c r="M387" i="3"/>
  <c r="L544" i="3"/>
  <c r="G198" i="3"/>
  <c r="G60" i="3"/>
  <c r="N35" i="3"/>
  <c r="P749" i="3"/>
  <c r="N471" i="3"/>
  <c r="P930" i="3"/>
  <c r="E1323" i="3"/>
  <c r="N317" i="3"/>
  <c r="N236" i="3"/>
  <c r="G1089" i="3"/>
  <c r="E525" i="3"/>
  <c r="N136" i="3"/>
  <c r="E705" i="3"/>
  <c r="P1069" i="3"/>
  <c r="E898" i="3"/>
  <c r="N432" i="3"/>
  <c r="P37" i="3"/>
  <c r="K850" i="3"/>
  <c r="M686" i="3"/>
  <c r="G327" i="3"/>
  <c r="H1158" i="3"/>
  <c r="N380" i="3"/>
  <c r="P199" i="3"/>
  <c r="N321" i="3"/>
  <c r="P541" i="3"/>
  <c r="E299" i="3"/>
  <c r="N724" i="3"/>
  <c r="N804" i="3"/>
  <c r="K217" i="3"/>
  <c r="E288" i="3"/>
  <c r="E120" i="3"/>
  <c r="P1301" i="3"/>
  <c r="P567" i="3"/>
  <c r="P957" i="3"/>
  <c r="P794" i="3"/>
  <c r="E970" i="3"/>
  <c r="P731" i="3"/>
  <c r="M1017" i="3"/>
  <c r="O983" i="3"/>
  <c r="G765" i="3"/>
  <c r="E87" i="3"/>
  <c r="E1204" i="3"/>
  <c r="P611" i="3"/>
  <c r="E1164" i="3"/>
  <c r="N278" i="3"/>
  <c r="P1029" i="3"/>
  <c r="O614" i="3"/>
  <c r="J107" i="3"/>
  <c r="H798" i="3"/>
  <c r="E153" i="3"/>
  <c r="P414" i="3"/>
  <c r="P993" i="3"/>
  <c r="P138" i="3"/>
  <c r="N177" i="3"/>
  <c r="E145" i="3"/>
  <c r="N443" i="3"/>
  <c r="M274" i="3"/>
  <c r="O1311" i="3"/>
  <c r="G1001" i="3"/>
  <c r="G717" i="3"/>
  <c r="E428" i="3"/>
  <c r="I1250" i="3"/>
  <c r="E174" i="3"/>
  <c r="G484" i="3"/>
  <c r="E709" i="3"/>
  <c r="K426" i="3"/>
  <c r="H708" i="3"/>
  <c r="I597" i="3"/>
  <c r="I377" i="3"/>
  <c r="K755" i="3"/>
  <c r="L635" i="3"/>
  <c r="E558" i="3"/>
  <c r="E1184" i="3"/>
  <c r="P677" i="3"/>
  <c r="E988" i="3"/>
  <c r="P867" i="3"/>
  <c r="G598" i="3"/>
  <c r="P977" i="3"/>
  <c r="P630" i="3"/>
  <c r="M1316" i="3"/>
  <c r="M682" i="3"/>
  <c r="H701" i="3"/>
  <c r="G1418" i="3"/>
  <c r="P544" i="3"/>
  <c r="P610" i="3"/>
  <c r="P796" i="3"/>
  <c r="O336" i="3"/>
  <c r="N790" i="3"/>
  <c r="N1170" i="3"/>
  <c r="K261" i="3"/>
  <c r="E389" i="3"/>
  <c r="G693" i="3"/>
  <c r="P1034" i="3"/>
  <c r="O58" i="3"/>
  <c r="P704" i="3"/>
  <c r="N775" i="3"/>
  <c r="P757" i="3"/>
  <c r="N911" i="3"/>
  <c r="M1335" i="3"/>
  <c r="M209" i="3"/>
  <c r="E1072" i="3"/>
  <c r="H889" i="3"/>
  <c r="E1083" i="3"/>
  <c r="N699" i="3"/>
  <c r="E937" i="3"/>
  <c r="N1136" i="3"/>
  <c r="N208" i="3"/>
  <c r="P761" i="3"/>
  <c r="L833" i="3"/>
  <c r="M451" i="3"/>
  <c r="M676" i="3"/>
  <c r="E494" i="3"/>
  <c r="E492" i="3"/>
  <c r="P1416" i="3"/>
  <c r="E945" i="3"/>
  <c r="P1212" i="3"/>
  <c r="O473" i="3"/>
  <c r="P821" i="3"/>
  <c r="M641" i="3"/>
  <c r="N1351" i="3"/>
  <c r="G915" i="3"/>
  <c r="E111" i="3"/>
  <c r="P1176" i="3"/>
  <c r="E619" i="3"/>
  <c r="P695" i="3"/>
  <c r="E468" i="3"/>
  <c r="P1057" i="3"/>
  <c r="P355" i="3"/>
  <c r="L1114" i="3"/>
  <c r="M596" i="3"/>
  <c r="G380" i="3"/>
  <c r="H1151" i="3"/>
  <c r="N1192" i="3"/>
  <c r="P510" i="3"/>
  <c r="N60" i="3"/>
  <c r="P766" i="3"/>
  <c r="E250" i="3"/>
  <c r="N1154" i="3"/>
  <c r="O552" i="3"/>
  <c r="E438" i="3"/>
  <c r="G1376" i="3"/>
  <c r="P1158" i="3"/>
  <c r="N1199" i="3"/>
  <c r="P440" i="3"/>
  <c r="O172" i="3"/>
  <c r="E1287" i="3"/>
  <c r="E480" i="3"/>
  <c r="E1054" i="3"/>
  <c r="H132" i="3"/>
  <c r="H348" i="3"/>
  <c r="J256" i="3"/>
  <c r="I229" i="3"/>
  <c r="L1406" i="3"/>
  <c r="J414" i="3"/>
  <c r="E690" i="3"/>
  <c r="E1133" i="3"/>
  <c r="N372" i="3"/>
  <c r="P1141" i="3"/>
  <c r="N182" i="3"/>
  <c r="P792" i="3"/>
  <c r="E792" i="3"/>
  <c r="P1191" i="3"/>
  <c r="M181" i="3"/>
  <c r="M114" i="3"/>
  <c r="H969" i="3"/>
  <c r="E381" i="3"/>
  <c r="P958" i="3"/>
  <c r="P1216" i="3"/>
  <c r="P460" i="3"/>
  <c r="P1109" i="3"/>
  <c r="P725" i="3"/>
  <c r="O843" i="3"/>
  <c r="M139" i="3"/>
  <c r="G1292" i="3"/>
  <c r="G950" i="3"/>
  <c r="E884" i="3"/>
  <c r="P912" i="3"/>
  <c r="E555" i="3"/>
  <c r="P246" i="3"/>
  <c r="O709" i="3"/>
  <c r="P1043" i="3"/>
  <c r="N1250" i="3"/>
  <c r="O1351" i="3"/>
  <c r="E776" i="3"/>
  <c r="H1081" i="3"/>
  <c r="O16" i="3"/>
  <c r="E616" i="3"/>
  <c r="N1177" i="3"/>
  <c r="E506" i="3"/>
  <c r="O376" i="3"/>
  <c r="P1074" i="3"/>
  <c r="M1237" i="3"/>
  <c r="O1354" i="3"/>
  <c r="M600" i="3"/>
  <c r="H1373" i="3"/>
  <c r="H1233" i="3"/>
  <c r="E661" i="3"/>
  <c r="P1323" i="3"/>
  <c r="E450" i="3"/>
  <c r="P637" i="3"/>
  <c r="P643" i="3"/>
  <c r="O489" i="3"/>
  <c r="J623" i="3"/>
  <c r="H777" i="3"/>
  <c r="H457" i="3"/>
  <c r="N850" i="3"/>
  <c r="N222" i="3"/>
  <c r="N386" i="3"/>
  <c r="P1023" i="3"/>
  <c r="E579" i="3"/>
  <c r="N415" i="3"/>
  <c r="M1319" i="3"/>
  <c r="N401" i="3"/>
  <c r="E511" i="3"/>
  <c r="G1255" i="3"/>
  <c r="E594" i="3"/>
  <c r="N1117" i="3"/>
  <c r="E564" i="3"/>
  <c r="N891" i="3"/>
  <c r="N67" i="3"/>
  <c r="N556" i="3"/>
  <c r="L1018" i="3"/>
  <c r="E667" i="3"/>
  <c r="E1077" i="3"/>
  <c r="E985" i="3"/>
  <c r="P742" i="3"/>
  <c r="E596" i="3"/>
  <c r="P931" i="3"/>
  <c r="O904" i="3"/>
  <c r="N419" i="3"/>
  <c r="O565" i="3"/>
  <c r="N1189" i="3"/>
  <c r="O681" i="3"/>
  <c r="O1104" i="3"/>
  <c r="N1336" i="3"/>
  <c r="L1361" i="3"/>
  <c r="G26" i="3"/>
  <c r="H1303" i="3"/>
  <c r="E64" i="3"/>
  <c r="G703" i="3"/>
  <c r="K805" i="3"/>
  <c r="I788" i="3"/>
  <c r="J950" i="3"/>
  <c r="H386" i="3"/>
  <c r="L490" i="3"/>
  <c r="K398" i="3"/>
  <c r="E271" i="3"/>
  <c r="E528" i="3"/>
  <c r="P562" i="3"/>
  <c r="P718" i="3"/>
  <c r="P908" i="3"/>
  <c r="P740" i="3"/>
  <c r="P329" i="3"/>
  <c r="O256" i="3"/>
  <c r="L945" i="3"/>
  <c r="L764" i="3"/>
  <c r="H1045" i="3"/>
  <c r="J1219" i="3"/>
  <c r="P517" i="3"/>
  <c r="N849" i="3"/>
  <c r="P762" i="3"/>
  <c r="P1189" i="3"/>
  <c r="E1158" i="3"/>
  <c r="O1256" i="3"/>
  <c r="N614" i="3"/>
  <c r="E166" i="3"/>
  <c r="H631" i="3"/>
  <c r="P1041" i="3"/>
  <c r="N611" i="3"/>
  <c r="P975" i="3"/>
  <c r="N385" i="3"/>
  <c r="P1366" i="3"/>
  <c r="O1032" i="3"/>
  <c r="M918" i="3"/>
  <c r="L835" i="3"/>
  <c r="E633" i="3"/>
  <c r="E1378" i="3"/>
  <c r="P918" i="3"/>
  <c r="N965" i="3"/>
  <c r="P256" i="3"/>
  <c r="N448" i="3"/>
  <c r="P425" i="3"/>
  <c r="O1217" i="3"/>
  <c r="N612" i="3"/>
  <c r="L458" i="3"/>
  <c r="G721" i="3"/>
  <c r="G169" i="3"/>
  <c r="N1403" i="3"/>
  <c r="P1008" i="3"/>
  <c r="N1153" i="3"/>
  <c r="P1219" i="3"/>
  <c r="E1172" i="3"/>
  <c r="P1015" i="3"/>
  <c r="L728" i="3"/>
  <c r="O390" i="3"/>
  <c r="E1151" i="3"/>
  <c r="G400" i="3"/>
  <c r="E1106" i="3"/>
  <c r="N1292" i="3"/>
  <c r="E853" i="3"/>
  <c r="N802" i="3"/>
  <c r="N234" i="3"/>
  <c r="N216" i="3"/>
  <c r="L506" i="3"/>
  <c r="H1164" i="3"/>
  <c r="H1092" i="3"/>
  <c r="P231" i="3"/>
  <c r="P260" i="3"/>
  <c r="P604" i="3"/>
  <c r="N851" i="3"/>
  <c r="E1012" i="3"/>
  <c r="P513" i="3"/>
  <c r="L834" i="3"/>
  <c r="O1331" i="3"/>
  <c r="G1096" i="3"/>
  <c r="H1113" i="3"/>
  <c r="P1157" i="3"/>
  <c r="N193" i="3"/>
  <c r="G1260" i="3"/>
  <c r="E624" i="3"/>
  <c r="G1320" i="3"/>
  <c r="I316" i="3"/>
  <c r="J602" i="3"/>
  <c r="J167" i="3"/>
  <c r="I291" i="3"/>
  <c r="H195" i="3"/>
  <c r="I851" i="3"/>
  <c r="H1085" i="3"/>
  <c r="G231" i="3"/>
  <c r="E769" i="3"/>
  <c r="P193" i="3"/>
  <c r="E507" i="3"/>
  <c r="N797" i="3"/>
  <c r="N412" i="3"/>
  <c r="N916" i="3"/>
  <c r="L675" i="3"/>
  <c r="E1376" i="3"/>
  <c r="H1401" i="3"/>
  <c r="E646" i="3"/>
  <c r="N571" i="3"/>
  <c r="E1187" i="3"/>
  <c r="N392" i="3"/>
  <c r="N881" i="3"/>
  <c r="N85" i="3"/>
  <c r="O910" i="3"/>
  <c r="N1371" i="3"/>
  <c r="H1220" i="3"/>
  <c r="G1304" i="3"/>
  <c r="N275" i="3"/>
  <c r="N1092" i="3"/>
  <c r="P1233" i="3"/>
  <c r="N1281" i="3"/>
  <c r="N34" i="3"/>
  <c r="N587" i="3"/>
  <c r="L1006" i="3"/>
  <c r="M784" i="3"/>
  <c r="E1006" i="3"/>
  <c r="E1004" i="3"/>
  <c r="P1319" i="3"/>
  <c r="E802" i="3"/>
  <c r="P1115" i="3"/>
  <c r="N1372" i="3"/>
  <c r="P988" i="3"/>
  <c r="M129" i="3"/>
  <c r="O18" i="3"/>
  <c r="O270" i="3"/>
  <c r="H799" i="3"/>
  <c r="H829" i="3"/>
  <c r="P851" i="3"/>
  <c r="N506" i="3"/>
  <c r="O184" i="3"/>
  <c r="N327" i="3"/>
  <c r="E442" i="3"/>
  <c r="N98" i="3"/>
  <c r="O1333" i="3"/>
  <c r="O974" i="3"/>
  <c r="H673" i="3"/>
  <c r="H1277" i="3"/>
  <c r="E604" i="3"/>
  <c r="P511" i="3"/>
  <c r="G1412" i="3"/>
  <c r="P43" i="3"/>
  <c r="N890" i="3"/>
  <c r="O52" i="3"/>
  <c r="K419" i="3"/>
  <c r="E751" i="3"/>
  <c r="E583" i="3"/>
  <c r="P1088" i="3"/>
  <c r="P950" i="3"/>
  <c r="P558" i="3"/>
  <c r="P320" i="3"/>
  <c r="E1257" i="3"/>
  <c r="P195" i="3"/>
  <c r="M1210" i="3"/>
  <c r="O1008" i="3"/>
  <c r="H838" i="3"/>
  <c r="H1281" i="3"/>
  <c r="N416" i="3"/>
  <c r="N1089" i="3"/>
  <c r="E78" i="3"/>
  <c r="E679" i="3"/>
  <c r="E967" i="3"/>
  <c r="I1231" i="3"/>
  <c r="I1327" i="3"/>
  <c r="K789" i="3"/>
  <c r="J139" i="3"/>
  <c r="L947" i="3"/>
  <c r="K501" i="3"/>
  <c r="E196" i="3"/>
  <c r="E565" i="3"/>
  <c r="E396" i="3"/>
  <c r="P1240" i="3"/>
  <c r="E759" i="3"/>
  <c r="P1036" i="3"/>
  <c r="O1416" i="3"/>
  <c r="P1218" i="3"/>
  <c r="O469" i="3"/>
  <c r="P1244" i="3"/>
  <c r="G866" i="3"/>
  <c r="G1158" i="3"/>
  <c r="P1058" i="3"/>
  <c r="P1336" i="3"/>
  <c r="P728" i="3"/>
  <c r="P1229" i="3"/>
  <c r="P1418" i="3"/>
  <c r="O364" i="3"/>
  <c r="M1039" i="3"/>
  <c r="L677" i="3"/>
  <c r="G318" i="3"/>
  <c r="E410" i="3"/>
  <c r="N393" i="3"/>
  <c r="E1324" i="3"/>
  <c r="N390" i="3"/>
  <c r="O295" i="3"/>
  <c r="P1163" i="3"/>
  <c r="N145" i="3"/>
  <c r="O923" i="3"/>
  <c r="E144" i="3"/>
  <c r="I1062" i="3"/>
  <c r="P282" i="3"/>
  <c r="E1099" i="3"/>
  <c r="P347" i="3"/>
  <c r="E1240" i="3"/>
  <c r="P578" i="3"/>
  <c r="N309" i="3"/>
  <c r="M1150" i="3"/>
  <c r="L528" i="3"/>
  <c r="O1033" i="3"/>
  <c r="G279" i="3"/>
  <c r="G907" i="3"/>
  <c r="E858" i="3"/>
  <c r="N299" i="3"/>
  <c r="E236" i="3"/>
  <c r="N137" i="3"/>
  <c r="P1054" i="3"/>
  <c r="O807" i="3"/>
  <c r="L1142" i="3"/>
  <c r="H886" i="3"/>
  <c r="G802" i="3"/>
  <c r="E826" i="3"/>
  <c r="N200" i="3"/>
  <c r="E1203" i="3"/>
  <c r="P1114" i="3"/>
  <c r="P1040" i="3"/>
  <c r="N74" i="3"/>
  <c r="O596" i="3"/>
  <c r="N1129" i="3"/>
  <c r="E1208" i="3"/>
  <c r="G623" i="3"/>
  <c r="N178" i="3"/>
  <c r="N1079" i="3"/>
  <c r="N96" i="3"/>
  <c r="N1109" i="3"/>
  <c r="N45" i="3"/>
  <c r="N1269" i="3"/>
  <c r="L512" i="3"/>
  <c r="M1042" i="3"/>
  <c r="E445" i="3"/>
  <c r="E451" i="3"/>
  <c r="N31" i="3"/>
  <c r="E139" i="3"/>
  <c r="P1096" i="3"/>
  <c r="H401" i="3"/>
  <c r="E1024" i="3"/>
  <c r="G677" i="3"/>
  <c r="J1047" i="3"/>
  <c r="K874" i="3"/>
  <c r="K1364" i="3"/>
  <c r="J304" i="3"/>
  <c r="I839" i="3"/>
  <c r="H1186" i="3"/>
  <c r="E589" i="3"/>
  <c r="H945" i="3"/>
  <c r="N914" i="3"/>
  <c r="N464" i="3"/>
  <c r="N461" i="3"/>
  <c r="N478" i="3"/>
  <c r="G1414" i="3"/>
  <c r="N395" i="3"/>
  <c r="O640" i="3"/>
  <c r="G890" i="3"/>
  <c r="G722" i="3"/>
  <c r="N1301" i="3"/>
  <c r="P1124" i="3"/>
  <c r="N341" i="3"/>
  <c r="P118" i="3"/>
  <c r="E331" i="3"/>
  <c r="P1131" i="3"/>
  <c r="L375" i="3"/>
  <c r="O164" i="3"/>
  <c r="H1354" i="3"/>
  <c r="G1137" i="3"/>
  <c r="E844" i="3"/>
  <c r="N86" i="3"/>
  <c r="E164" i="3"/>
  <c r="P1399" i="3"/>
  <c r="P1000" i="3"/>
  <c r="O1299" i="3"/>
  <c r="K1349" i="3"/>
  <c r="E1092" i="3"/>
  <c r="E719" i="3"/>
  <c r="P1324" i="3"/>
  <c r="E953" i="3"/>
  <c r="E189" i="3"/>
  <c r="G1139" i="3"/>
  <c r="H867" i="3"/>
  <c r="H1162" i="3"/>
  <c r="I151" i="3"/>
  <c r="J365" i="3"/>
  <c r="J1356" i="3"/>
  <c r="H137" i="3"/>
  <c r="E1055" i="3"/>
  <c r="G1350" i="3"/>
  <c r="N543" i="3"/>
  <c r="E482" i="3"/>
  <c r="P1193" i="3"/>
  <c r="N1361" i="3"/>
  <c r="P816" i="3"/>
  <c r="P1381" i="3"/>
  <c r="N1410" i="3"/>
  <c r="G213" i="3"/>
  <c r="E672" i="3"/>
  <c r="P1195" i="3"/>
  <c r="E1364" i="3"/>
  <c r="P700" i="3"/>
  <c r="E395" i="3"/>
  <c r="P1076" i="3"/>
  <c r="P363" i="3"/>
  <c r="L417" i="3"/>
  <c r="M1274" i="3"/>
  <c r="E886" i="3"/>
  <c r="G650" i="3"/>
  <c r="P1249" i="3"/>
  <c r="P178" i="3"/>
  <c r="P1045" i="3"/>
  <c r="P95" i="3"/>
  <c r="E774" i="3"/>
  <c r="O761" i="3"/>
  <c r="O250" i="3"/>
  <c r="G44" i="3"/>
  <c r="H566" i="3"/>
  <c r="P62" i="3"/>
  <c r="N497" i="3"/>
  <c r="N1143" i="3"/>
  <c r="N494" i="3"/>
  <c r="E954" i="3"/>
  <c r="N89" i="3"/>
  <c r="L90" i="3"/>
  <c r="M931" i="3"/>
  <c r="O19" i="3"/>
  <c r="G798" i="3"/>
  <c r="H598" i="3"/>
  <c r="E292" i="3"/>
  <c r="P69" i="3"/>
  <c r="E1265" i="3"/>
  <c r="P210" i="3"/>
  <c r="N1057" i="3"/>
  <c r="N1413" i="3"/>
  <c r="L1318" i="3"/>
  <c r="E275" i="3"/>
  <c r="E809" i="3"/>
  <c r="P710" i="3"/>
  <c r="N1039" i="3"/>
  <c r="P212" i="3"/>
  <c r="N1244" i="3"/>
  <c r="O183" i="3"/>
  <c r="P16" i="3"/>
  <c r="M472" i="3"/>
  <c r="O1156" i="3"/>
  <c r="G253" i="3"/>
  <c r="E1062" i="3"/>
  <c r="E1122" i="3"/>
  <c r="P343" i="3"/>
  <c r="O345" i="3"/>
  <c r="N111" i="3"/>
  <c r="P1134" i="3"/>
  <c r="O567" i="3"/>
  <c r="J619" i="3"/>
  <c r="E146" i="3"/>
  <c r="E158" i="3"/>
  <c r="P1305" i="3"/>
  <c r="P772" i="3"/>
  <c r="E286" i="3"/>
  <c r="I1187" i="3"/>
  <c r="H649" i="3"/>
  <c r="I1115" i="3"/>
  <c r="K294" i="3"/>
  <c r="I638" i="3"/>
  <c r="I398" i="3"/>
  <c r="I596" i="3"/>
  <c r="J1126" i="3"/>
  <c r="H1184" i="3"/>
  <c r="E184" i="3"/>
  <c r="E1160" i="3"/>
  <c r="N1327" i="3"/>
  <c r="P812" i="3"/>
  <c r="N1009" i="3"/>
  <c r="P826" i="3"/>
  <c r="N847" i="3"/>
  <c r="O311" i="3"/>
  <c r="M921" i="3"/>
  <c r="G1026" i="3"/>
  <c r="H518" i="3"/>
  <c r="E936" i="3"/>
  <c r="P427" i="3"/>
  <c r="E1339" i="3"/>
  <c r="P706" i="3"/>
  <c r="N706" i="3"/>
  <c r="N1293" i="3"/>
  <c r="O919" i="3"/>
  <c r="O32" i="3"/>
  <c r="E734" i="3"/>
  <c r="H267" i="3"/>
  <c r="P150" i="3"/>
  <c r="P142" i="3"/>
  <c r="P682" i="3"/>
  <c r="P514" i="3"/>
  <c r="P654" i="3"/>
  <c r="N396" i="3"/>
  <c r="L407" i="3"/>
  <c r="M525" i="3"/>
  <c r="G541" i="3"/>
  <c r="E1268" i="3"/>
  <c r="P862" i="3"/>
  <c r="E691" i="3"/>
  <c r="P144" i="3"/>
  <c r="N694" i="3"/>
  <c r="P305" i="3"/>
  <c r="O944" i="3"/>
  <c r="O441" i="3"/>
  <c r="O862" i="3"/>
  <c r="G800" i="3"/>
  <c r="H1215" i="3"/>
  <c r="N814" i="3"/>
  <c r="E794" i="3"/>
  <c r="N541" i="3"/>
  <c r="E643" i="3"/>
  <c r="N578" i="3"/>
  <c r="P1331" i="3"/>
  <c r="M352" i="3"/>
  <c r="M757" i="3"/>
  <c r="H384" i="3"/>
  <c r="G968" i="3"/>
  <c r="E803" i="3"/>
  <c r="N264" i="3"/>
  <c r="P661" i="3"/>
  <c r="P424" i="3"/>
  <c r="E1418" i="3"/>
  <c r="O950" i="3"/>
  <c r="O362" i="3"/>
  <c r="G403" i="3"/>
  <c r="E1086" i="3"/>
  <c r="P1273" i="3"/>
  <c r="E107" i="3"/>
  <c r="P431" i="3"/>
  <c r="G1367" i="3"/>
  <c r="P1154" i="3"/>
  <c r="P161" i="3"/>
  <c r="L259" i="3"/>
  <c r="O1285" i="3"/>
  <c r="G1008" i="3"/>
  <c r="H629" i="3"/>
  <c r="P378" i="3"/>
  <c r="G507" i="3"/>
  <c r="G1018" i="3"/>
  <c r="H224" i="3"/>
  <c r="E55" i="3"/>
  <c r="J352" i="3"/>
  <c r="I19" i="3"/>
  <c r="H63" i="3"/>
  <c r="H890" i="3"/>
  <c r="K609" i="3"/>
  <c r="H1199" i="3"/>
  <c r="H561" i="3"/>
  <c r="G329" i="3"/>
  <c r="P153" i="3"/>
  <c r="N978" i="3"/>
  <c r="N387" i="3"/>
  <c r="N992" i="3"/>
  <c r="N1036" i="3"/>
  <c r="O315" i="3"/>
  <c r="M654" i="3"/>
  <c r="M1120" i="3"/>
  <c r="G219" i="3"/>
  <c r="H526" i="3"/>
  <c r="N947" i="3"/>
  <c r="P1285" i="3"/>
  <c r="N872" i="3"/>
  <c r="P936" i="3"/>
  <c r="E198" i="3"/>
  <c r="N1163" i="3"/>
  <c r="O45" i="3"/>
  <c r="H1295" i="3"/>
  <c r="G580" i="3"/>
  <c r="N1152" i="3"/>
  <c r="E780" i="3"/>
  <c r="N328" i="3"/>
  <c r="E732" i="3"/>
  <c r="N833" i="3"/>
  <c r="P719" i="3"/>
  <c r="M290" i="3"/>
  <c r="L774" i="3"/>
  <c r="E1289" i="3"/>
  <c r="E470" i="3"/>
  <c r="P944" i="3"/>
  <c r="P149" i="3"/>
  <c r="P310" i="3"/>
  <c r="P290" i="3"/>
  <c r="O160" i="3"/>
  <c r="O245" i="3"/>
  <c r="K270" i="3"/>
  <c r="M1001" i="3"/>
  <c r="E1278" i="3"/>
  <c r="G1319" i="3"/>
  <c r="P314" i="3"/>
  <c r="N704" i="3"/>
  <c r="E1146" i="3"/>
  <c r="N251" i="3"/>
  <c r="N1310" i="3"/>
  <c r="N897" i="3"/>
  <c r="O760" i="3"/>
  <c r="N1350" i="3"/>
  <c r="E320" i="3"/>
  <c r="G503" i="3"/>
  <c r="P447" i="3"/>
  <c r="N865" i="3"/>
  <c r="N545" i="3"/>
  <c r="P274" i="3"/>
  <c r="M559" i="3"/>
  <c r="L381" i="3"/>
  <c r="E682" i="3"/>
  <c r="E1224" i="3"/>
  <c r="G1375" i="3"/>
  <c r="P346" i="3"/>
  <c r="E650" i="3"/>
  <c r="P454" i="3"/>
  <c r="N1380" i="3"/>
  <c r="P348" i="3"/>
  <c r="O1417" i="3"/>
  <c r="O61" i="3"/>
  <c r="G1263" i="3"/>
  <c r="G741" i="3"/>
  <c r="N340" i="3"/>
  <c r="E1244" i="3"/>
  <c r="N150" i="3"/>
  <c r="E1059" i="3"/>
  <c r="G994" i="3"/>
  <c r="H663" i="3"/>
  <c r="H769" i="3"/>
  <c r="I50" i="3"/>
  <c r="I1049" i="3"/>
  <c r="J793" i="3"/>
  <c r="K636" i="3"/>
  <c r="J792" i="3"/>
  <c r="I471" i="3"/>
  <c r="H753" i="3"/>
  <c r="E240" i="3"/>
  <c r="P854" i="3"/>
  <c r="N103" i="3"/>
  <c r="P356" i="3"/>
  <c r="N19" i="3"/>
  <c r="G470" i="3"/>
  <c r="N109" i="3"/>
  <c r="M107" i="3"/>
  <c r="O1336" i="3"/>
  <c r="G1361" i="3"/>
  <c r="H1287" i="3"/>
  <c r="E1399" i="3"/>
  <c r="P18" i="3"/>
  <c r="G1342" i="3"/>
  <c r="N1309" i="3"/>
  <c r="N245" i="3"/>
  <c r="N1078" i="3"/>
  <c r="L1187" i="3"/>
  <c r="G83" i="3"/>
  <c r="G27" i="3"/>
  <c r="P240" i="3"/>
  <c r="N569" i="3"/>
  <c r="P49" i="3"/>
  <c r="N629" i="3"/>
  <c r="E266" i="3"/>
  <c r="N1100" i="3"/>
  <c r="L137" i="3"/>
  <c r="O62" i="3"/>
  <c r="G410" i="3"/>
  <c r="G766" i="3"/>
  <c r="P573" i="3"/>
  <c r="P1410" i="3"/>
  <c r="P802" i="3"/>
  <c r="P1311" i="3"/>
  <c r="P151" i="3"/>
  <c r="O868" i="3"/>
  <c r="M1163" i="3"/>
  <c r="M1380" i="3"/>
  <c r="L989" i="3"/>
  <c r="H56" i="3"/>
  <c r="E255" i="3"/>
  <c r="P629" i="3"/>
  <c r="P106" i="3"/>
  <c r="P156" i="3"/>
  <c r="N826" i="3"/>
  <c r="E186" i="3"/>
  <c r="N1082" i="3"/>
  <c r="N1206" i="3"/>
  <c r="G1386" i="3"/>
  <c r="E1245" i="3"/>
  <c r="P1371" i="3"/>
  <c r="N837" i="3"/>
  <c r="P876" i="3"/>
  <c r="N523" i="3"/>
  <c r="P237" i="3"/>
  <c r="N843" i="3"/>
  <c r="M197" i="3"/>
  <c r="M359" i="3"/>
  <c r="E1248" i="3"/>
  <c r="E421" i="3"/>
  <c r="P1388" i="3"/>
  <c r="P1003" i="3"/>
  <c r="P584" i="3"/>
  <c r="P56" i="3"/>
  <c r="O91" i="3"/>
  <c r="O447" i="3"/>
  <c r="K447" i="3"/>
  <c r="G391" i="3"/>
  <c r="G351" i="3"/>
  <c r="P245" i="3"/>
  <c r="N904" i="3"/>
  <c r="N1212" i="3"/>
  <c r="N451" i="3"/>
  <c r="E996" i="3"/>
  <c r="P909" i="3"/>
  <c r="M355" i="3"/>
  <c r="O251" i="3"/>
  <c r="M29" i="3"/>
  <c r="O271" i="3"/>
  <c r="O276" i="3"/>
  <c r="J443" i="3"/>
  <c r="E199" i="3"/>
  <c r="E830" i="3"/>
  <c r="G659" i="3"/>
  <c r="E537" i="3"/>
  <c r="K165" i="3"/>
  <c r="I125" i="3"/>
  <c r="J1393" i="3"/>
  <c r="J1175" i="3"/>
  <c r="J857" i="3"/>
  <c r="I1366" i="3"/>
  <c r="G233" i="3"/>
  <c r="G226" i="3"/>
  <c r="E902" i="3"/>
  <c r="N944" i="3"/>
  <c r="E1178" i="3"/>
  <c r="N324" i="3"/>
  <c r="N30" i="3"/>
  <c r="O562" i="3"/>
  <c r="L648" i="3"/>
  <c r="G624" i="3"/>
  <c r="H1297" i="3"/>
  <c r="E1379" i="3"/>
  <c r="P1337" i="3"/>
  <c r="G1046" i="3"/>
  <c r="P1133" i="3"/>
  <c r="O865" i="3"/>
  <c r="N318" i="3"/>
  <c r="O326" i="3"/>
  <c r="P1225" i="3"/>
  <c r="G927" i="3"/>
  <c r="G1299" i="3"/>
  <c r="E258" i="3"/>
  <c r="P230" i="3"/>
  <c r="E627" i="3"/>
  <c r="P272" i="3"/>
  <c r="P580" i="3"/>
  <c r="O1419" i="3"/>
  <c r="K954" i="3"/>
  <c r="G116" i="3"/>
  <c r="G459" i="3"/>
  <c r="E355" i="3"/>
  <c r="N534" i="3"/>
  <c r="E420" i="3"/>
  <c r="P1335" i="3"/>
  <c r="O890" i="3"/>
  <c r="N663" i="3"/>
  <c r="O571" i="3"/>
  <c r="N435" i="3"/>
  <c r="O742" i="3"/>
  <c r="G1408" i="3"/>
  <c r="H573" i="3"/>
  <c r="P671" i="3"/>
  <c r="E360" i="3"/>
  <c r="P180" i="3"/>
  <c r="E522" i="3"/>
  <c r="P974" i="3"/>
  <c r="P644" i="3"/>
  <c r="L391" i="3"/>
  <c r="M416" i="3"/>
  <c r="E265" i="3"/>
  <c r="E933" i="3"/>
  <c r="P1291" i="3"/>
  <c r="P373" i="3"/>
  <c r="P791" i="3"/>
  <c r="P508" i="3"/>
  <c r="N1130" i="3"/>
  <c r="N1346" i="3"/>
  <c r="L1346" i="3"/>
  <c r="G1138" i="3"/>
  <c r="G719" i="3"/>
  <c r="N529" i="3"/>
  <c r="E876" i="3"/>
  <c r="N504" i="3"/>
  <c r="E282" i="3"/>
  <c r="P1274" i="3"/>
  <c r="P989" i="3"/>
  <c r="L992" i="3"/>
  <c r="M155" i="3"/>
  <c r="H1369" i="3"/>
  <c r="E745" i="3"/>
  <c r="E307" i="3"/>
  <c r="P923" i="3"/>
  <c r="H1206" i="3"/>
  <c r="H985" i="3"/>
  <c r="E129" i="3"/>
  <c r="H318" i="3"/>
  <c r="J691" i="3"/>
  <c r="L914" i="3"/>
  <c r="J622" i="3"/>
  <c r="I335" i="3"/>
  <c r="J902" i="3"/>
  <c r="H1405" i="3"/>
  <c r="G806" i="3"/>
  <c r="P1175" i="3"/>
  <c r="P656" i="3"/>
  <c r="P969" i="3"/>
  <c r="P679" i="3"/>
  <c r="O157" i="3"/>
  <c r="O1371" i="3"/>
  <c r="K112" i="3"/>
  <c r="E702" i="3"/>
  <c r="E534" i="3"/>
  <c r="N382" i="3"/>
  <c r="P289" i="3"/>
  <c r="P785" i="3"/>
  <c r="P595" i="3"/>
  <c r="H1121" i="3"/>
  <c r="P480" i="3"/>
  <c r="O1374" i="3"/>
  <c r="O354" i="3"/>
  <c r="G783" i="3"/>
  <c r="E1069" i="3"/>
  <c r="E724" i="3"/>
  <c r="P970" i="3"/>
  <c r="E779" i="3"/>
  <c r="P308" i="3"/>
  <c r="P519" i="3"/>
  <c r="O1313" i="3"/>
  <c r="L1210" i="3"/>
  <c r="E815" i="3"/>
  <c r="G464" i="3"/>
  <c r="P489" i="3"/>
  <c r="N237" i="3"/>
  <c r="E163" i="3"/>
  <c r="N418" i="3"/>
  <c r="N1013" i="3"/>
  <c r="N1064" i="3"/>
  <c r="O1247" i="3"/>
  <c r="O385" i="3"/>
  <c r="P1064" i="3"/>
  <c r="H849" i="3"/>
  <c r="E623" i="3"/>
  <c r="P1079" i="3"/>
  <c r="E1131" i="3"/>
  <c r="P870" i="3"/>
  <c r="E980" i="3"/>
  <c r="P1375" i="3"/>
  <c r="P622" i="3"/>
  <c r="L602" i="3"/>
  <c r="M84" i="3"/>
  <c r="E638" i="3"/>
  <c r="G988" i="3"/>
  <c r="N399" i="3"/>
  <c r="P382" i="3"/>
  <c r="P1049" i="3"/>
  <c r="P405" i="3"/>
  <c r="E40" i="3"/>
  <c r="O467" i="3"/>
  <c r="K1146" i="3"/>
  <c r="G1143" i="3"/>
  <c r="H1230" i="3"/>
  <c r="P577" i="3"/>
  <c r="E1105" i="3"/>
  <c r="N841" i="3"/>
  <c r="E1114" i="3"/>
  <c r="N244" i="3"/>
  <c r="P1118" i="3"/>
  <c r="M361" i="3"/>
  <c r="M422" i="3"/>
  <c r="H1209" i="3"/>
  <c r="E1118" i="3"/>
  <c r="E932" i="3"/>
  <c r="P116" i="3"/>
  <c r="G195" i="3"/>
  <c r="H349" i="3"/>
  <c r="G674" i="3"/>
  <c r="J1420" i="3"/>
  <c r="I1249" i="3"/>
  <c r="J881" i="3"/>
  <c r="K177" i="3"/>
  <c r="K989" i="3"/>
  <c r="L1320" i="3"/>
  <c r="G52" i="3"/>
  <c r="E673" i="3"/>
  <c r="P760" i="3"/>
  <c r="P550" i="3"/>
  <c r="P946" i="3"/>
  <c r="P234" i="3"/>
  <c r="E1308" i="3"/>
  <c r="P44" i="3"/>
  <c r="M1007" i="3"/>
  <c r="O1356" i="3"/>
  <c r="E1159" i="3"/>
  <c r="H439" i="3"/>
  <c r="N771" i="3"/>
  <c r="P74" i="3"/>
  <c r="N634" i="3"/>
  <c r="N1271" i="3"/>
  <c r="N857" i="3"/>
  <c r="N1315" i="3"/>
  <c r="L697" i="3"/>
  <c r="E218" i="3"/>
  <c r="H678" i="3"/>
  <c r="P451" i="3"/>
  <c r="N877" i="3"/>
  <c r="P169" i="3"/>
  <c r="N1241" i="3"/>
  <c r="N1392" i="3"/>
  <c r="N1062" i="3"/>
  <c r="M295" i="3"/>
  <c r="O619" i="3"/>
  <c r="G1209" i="3"/>
  <c r="G94" i="3"/>
  <c r="N670" i="3"/>
  <c r="N118" i="3"/>
  <c r="P1075" i="3"/>
  <c r="P1016" i="3"/>
  <c r="N351" i="3"/>
  <c r="O78" i="3"/>
  <c r="M1056" i="3"/>
  <c r="L526" i="3"/>
  <c r="L36" i="3"/>
  <c r="H1399" i="3"/>
  <c r="E1080" i="3"/>
  <c r="P771" i="3"/>
  <c r="N1278" i="3"/>
  <c r="P276" i="3"/>
  <c r="N1308" i="3"/>
  <c r="N209" i="3"/>
  <c r="N974" i="3"/>
  <c r="K450" i="3"/>
  <c r="E1263" i="3"/>
  <c r="E1095" i="3"/>
  <c r="P1406" i="3"/>
  <c r="P278" i="3"/>
  <c r="P782" i="3"/>
  <c r="P590" i="3"/>
  <c r="E458" i="3"/>
  <c r="P488" i="3"/>
  <c r="M602" i="3"/>
  <c r="O410" i="3"/>
  <c r="H478" i="3"/>
  <c r="G430" i="3"/>
  <c r="E171" i="3"/>
  <c r="P981" i="3"/>
  <c r="E532" i="3"/>
  <c r="P995" i="3"/>
  <c r="P434" i="3"/>
  <c r="N76" i="3"/>
  <c r="K488" i="3"/>
  <c r="G1417" i="3"/>
  <c r="H1367" i="3"/>
  <c r="P120" i="3"/>
  <c r="N882" i="3"/>
  <c r="E873" i="3"/>
  <c r="N429" i="3"/>
  <c r="E1179" i="3"/>
  <c r="G244" i="3"/>
  <c r="G1231" i="3"/>
  <c r="I527" i="3"/>
  <c r="H1181" i="3"/>
  <c r="K1082" i="3"/>
  <c r="K74" i="3"/>
  <c r="I705" i="3"/>
  <c r="H1096" i="3"/>
  <c r="H358" i="3"/>
  <c r="E866" i="3"/>
  <c r="P1020" i="3"/>
  <c r="O122" i="3"/>
  <c r="P935" i="3"/>
  <c r="N584" i="3"/>
  <c r="P810" i="3"/>
  <c r="M1303" i="3"/>
  <c r="N1151" i="3"/>
  <c r="E46" i="3"/>
  <c r="H647" i="3"/>
  <c r="P399" i="3"/>
  <c r="E714" i="3"/>
  <c r="P137" i="3"/>
  <c r="E563" i="3"/>
  <c r="P804" i="3"/>
  <c r="P601" i="3"/>
  <c r="L214" i="3"/>
  <c r="L898" i="3"/>
  <c r="H710" i="3"/>
  <c r="G542" i="3"/>
  <c r="P991" i="3"/>
  <c r="P40" i="3"/>
  <c r="P400" i="3"/>
  <c r="P79" i="3"/>
  <c r="E1116" i="3"/>
  <c r="O1148" i="3"/>
  <c r="O214" i="3"/>
  <c r="G1233" i="3"/>
  <c r="G809" i="3"/>
  <c r="N951" i="3"/>
  <c r="P1326" i="3"/>
  <c r="N1320" i="3"/>
  <c r="P705" i="3"/>
  <c r="E540" i="3"/>
  <c r="P1325" i="3"/>
  <c r="L216" i="3"/>
  <c r="N1178" i="3"/>
  <c r="O438" i="3"/>
  <c r="G1252" i="3"/>
  <c r="G1378" i="3"/>
  <c r="P287" i="3"/>
  <c r="P721" i="3"/>
  <c r="P903" i="3"/>
  <c r="P735" i="3"/>
  <c r="P205" i="3"/>
  <c r="O372" i="3"/>
  <c r="M720" i="3"/>
  <c r="L278" i="3"/>
  <c r="G1393" i="3"/>
  <c r="G1391" i="3"/>
  <c r="P1098" i="3"/>
  <c r="G1353" i="3"/>
  <c r="P1309" i="3"/>
  <c r="O27" i="3"/>
  <c r="P621" i="3"/>
  <c r="M40" i="3"/>
  <c r="O452" i="3"/>
  <c r="G1040" i="3"/>
  <c r="G1340" i="3"/>
  <c r="N353" i="3"/>
  <c r="N296" i="3"/>
  <c r="P1374" i="3"/>
  <c r="N310" i="3"/>
  <c r="N210" i="3"/>
  <c r="O835" i="3"/>
  <c r="M650" i="3"/>
  <c r="N540" i="3"/>
  <c r="N350" i="3"/>
  <c r="N221" i="3"/>
  <c r="M43" i="3"/>
  <c r="H1397" i="3"/>
  <c r="P824" i="3"/>
  <c r="P491" i="3"/>
  <c r="N514" i="3"/>
  <c r="E1011" i="3"/>
  <c r="O1210" i="3"/>
  <c r="L729" i="3"/>
  <c r="G560" i="3"/>
  <c r="G931" i="3"/>
  <c r="P777" i="3"/>
  <c r="N1209" i="3"/>
  <c r="E1100" i="3"/>
  <c r="O25" i="3"/>
  <c r="L958" i="3"/>
  <c r="L439" i="3"/>
  <c r="G1384" i="3"/>
  <c r="N526" i="3"/>
  <c r="N668" i="3"/>
  <c r="P481" i="3"/>
  <c r="N212" i="3"/>
  <c r="N735" i="3"/>
  <c r="P1289" i="3"/>
  <c r="E297" i="3"/>
  <c r="P38" i="3"/>
  <c r="P1110" i="3"/>
  <c r="N1069" i="3"/>
  <c r="P589" i="3"/>
  <c r="N1328" i="3"/>
  <c r="O917" i="3"/>
  <c r="E1070" i="3"/>
  <c r="J1390" i="3"/>
  <c r="P842" i="3"/>
  <c r="E243" i="3"/>
  <c r="P351" i="3"/>
  <c r="E311" i="3"/>
  <c r="N254" i="3"/>
  <c r="P673" i="3"/>
  <c r="L771" i="3"/>
  <c r="M509" i="3"/>
  <c r="O454" i="3"/>
  <c r="L751" i="3"/>
  <c r="M487" i="3"/>
  <c r="N445" i="3"/>
  <c r="N787" i="3"/>
  <c r="G1364" i="3"/>
  <c r="N1330" i="3"/>
  <c r="O773" i="3"/>
  <c r="N645" i="3"/>
  <c r="L33" i="3"/>
  <c r="L1198" i="3"/>
  <c r="M395" i="3"/>
  <c r="L737" i="3"/>
  <c r="M156" i="3"/>
  <c r="M585" i="3"/>
  <c r="J154" i="3"/>
  <c r="H110" i="3"/>
  <c r="I218" i="3"/>
  <c r="I936" i="3"/>
  <c r="M164" i="3"/>
  <c r="L29" i="3"/>
  <c r="N952" i="3"/>
  <c r="O176" i="3"/>
  <c r="K1330" i="3"/>
  <c r="M703" i="3"/>
  <c r="L432" i="3"/>
  <c r="K849" i="3"/>
  <c r="L1109" i="3"/>
  <c r="K1009" i="3"/>
  <c r="O1344" i="3"/>
  <c r="P1296" i="3"/>
  <c r="K1015" i="3"/>
  <c r="L1185" i="3"/>
  <c r="M253" i="3"/>
  <c r="O1144" i="3"/>
  <c r="O1192" i="3"/>
  <c r="K307" i="3"/>
  <c r="J1023" i="3"/>
  <c r="H731" i="3"/>
  <c r="K914" i="3"/>
  <c r="M956" i="3"/>
  <c r="M1094" i="3"/>
  <c r="M1063" i="3"/>
  <c r="O702" i="3"/>
  <c r="O895" i="3"/>
  <c r="M303" i="3"/>
  <c r="L769" i="3"/>
  <c r="H1104" i="3"/>
  <c r="K1060" i="3"/>
  <c r="J851" i="3"/>
  <c r="I278" i="3"/>
  <c r="L761" i="3"/>
  <c r="L1130" i="3"/>
  <c r="M421" i="3"/>
  <c r="L605" i="3"/>
  <c r="N1298" i="3"/>
  <c r="O1103" i="3"/>
  <c r="O181" i="3"/>
  <c r="K718" i="3"/>
  <c r="I403" i="3"/>
  <c r="H677" i="3"/>
  <c r="K623" i="3"/>
  <c r="O466" i="3"/>
  <c r="O747" i="3"/>
  <c r="L1373" i="3"/>
  <c r="M1248" i="3"/>
  <c r="L260" i="3"/>
  <c r="L537" i="3"/>
  <c r="L47" i="3"/>
  <c r="J1132" i="3"/>
  <c r="K133" i="3"/>
  <c r="H100" i="3"/>
  <c r="J175" i="3"/>
  <c r="O754" i="3"/>
  <c r="L840" i="3"/>
  <c r="M697" i="3"/>
  <c r="M1276" i="3"/>
  <c r="P953" i="3"/>
  <c r="P1147" i="3"/>
  <c r="K745" i="3"/>
  <c r="I92" i="3"/>
  <c r="I66" i="3"/>
  <c r="J1278" i="3"/>
  <c r="L1041" i="3"/>
  <c r="L789" i="3"/>
  <c r="N50" i="3"/>
  <c r="O946" i="3"/>
  <c r="L968" i="3"/>
  <c r="M523" i="3"/>
  <c r="M616" i="3"/>
  <c r="N18" i="3"/>
  <c r="O1227" i="3"/>
  <c r="P478" i="3"/>
  <c r="J824" i="3"/>
  <c r="O787" i="3"/>
  <c r="M1167" i="3"/>
  <c r="L821" i="3"/>
  <c r="M1148" i="3"/>
  <c r="M939" i="3"/>
  <c r="L318" i="3"/>
  <c r="O1030" i="3"/>
  <c r="L594" i="3"/>
  <c r="I190" i="3"/>
  <c r="H810" i="3"/>
  <c r="H595" i="3"/>
  <c r="M1184" i="3"/>
  <c r="M79" i="3"/>
  <c r="O132" i="3"/>
  <c r="M83" i="3"/>
  <c r="M948" i="3"/>
  <c r="M56" i="3"/>
  <c r="K156" i="3"/>
  <c r="K479" i="3"/>
  <c r="K1181" i="3"/>
  <c r="N741" i="3"/>
  <c r="O74" i="3"/>
  <c r="J815" i="3"/>
  <c r="L1039" i="3"/>
  <c r="L157" i="3"/>
  <c r="M344" i="3"/>
  <c r="M392" i="3"/>
  <c r="K335" i="3"/>
  <c r="I884" i="3"/>
  <c r="I351" i="3"/>
  <c r="L181" i="3"/>
  <c r="L1108" i="3"/>
  <c r="L1182" i="3"/>
  <c r="M199" i="3"/>
  <c r="O1050" i="3"/>
  <c r="P1104" i="3"/>
  <c r="N1215" i="3"/>
  <c r="K690" i="3"/>
  <c r="J1336" i="3"/>
  <c r="K1068" i="3"/>
  <c r="J862" i="3"/>
  <c r="L915" i="3"/>
  <c r="M339" i="3"/>
  <c r="K253" i="3"/>
  <c r="L325" i="3"/>
  <c r="L984" i="3"/>
  <c r="O916" i="3"/>
  <c r="M663" i="3"/>
  <c r="O789" i="3"/>
  <c r="K737" i="3"/>
  <c r="I1181" i="3"/>
  <c r="I649" i="3"/>
  <c r="J423" i="3"/>
  <c r="M919" i="3"/>
  <c r="M983" i="3"/>
  <c r="K414" i="3"/>
  <c r="M708" i="3"/>
  <c r="L463" i="3"/>
  <c r="M458" i="3"/>
  <c r="L258" i="3"/>
  <c r="K332" i="3"/>
  <c r="K1219" i="3"/>
  <c r="H1395" i="3"/>
  <c r="J683" i="3"/>
  <c r="N869" i="3"/>
  <c r="L867" i="3"/>
  <c r="M205" i="3"/>
  <c r="L272" i="3"/>
  <c r="N1166" i="3"/>
  <c r="N1262" i="3"/>
  <c r="J569" i="3"/>
  <c r="H434" i="3"/>
  <c r="I954" i="3"/>
  <c r="I972" i="3"/>
  <c r="M1259" i="3"/>
  <c r="L1168" i="3"/>
  <c r="O121" i="3"/>
  <c r="N1125" i="3"/>
  <c r="L995" i="3"/>
  <c r="M790" i="3"/>
  <c r="M236" i="3"/>
  <c r="P1100" i="3"/>
  <c r="N900" i="3"/>
  <c r="M300" i="3"/>
  <c r="L532" i="3"/>
  <c r="N893" i="3"/>
  <c r="M1138" i="3"/>
  <c r="M1009" i="3"/>
  <c r="P1095" i="3"/>
  <c r="M65" i="3"/>
  <c r="O49" i="3"/>
  <c r="K692" i="3"/>
  <c r="I1320" i="3"/>
  <c r="H1355" i="3"/>
  <c r="L1345" i="3"/>
  <c r="O889" i="3"/>
  <c r="O290" i="3"/>
  <c r="K824" i="3"/>
  <c r="M907" i="3"/>
  <c r="M1297" i="3"/>
  <c r="M1192" i="3"/>
  <c r="O1302" i="3"/>
  <c r="J327" i="3"/>
  <c r="J1197" i="3"/>
  <c r="I262" i="3"/>
  <c r="I431" i="3"/>
  <c r="M93" i="3"/>
  <c r="L583" i="3"/>
  <c r="N230" i="3"/>
  <c r="O925" i="3"/>
  <c r="O1037" i="3"/>
  <c r="K1390" i="3"/>
  <c r="L1145" i="3"/>
  <c r="H613" i="3"/>
  <c r="J53" i="3"/>
  <c r="L522" i="3"/>
  <c r="L1060" i="3"/>
  <c r="M53" i="3"/>
  <c r="O898" i="3"/>
  <c r="K1273" i="3"/>
  <c r="L991" i="3"/>
  <c r="L226" i="3"/>
  <c r="M943" i="3"/>
  <c r="J388" i="3"/>
  <c r="J218" i="3"/>
  <c r="L1271" i="3"/>
  <c r="I1063" i="3"/>
  <c r="I1239" i="3"/>
  <c r="M537" i="3"/>
  <c r="M302" i="3"/>
  <c r="P155" i="3"/>
  <c r="N242" i="3"/>
  <c r="K296" i="3"/>
  <c r="L896" i="3"/>
  <c r="L414" i="3"/>
  <c r="K1007" i="3"/>
  <c r="M1300" i="3"/>
  <c r="K719" i="3"/>
  <c r="O1310" i="3"/>
  <c r="L1053" i="3"/>
  <c r="M1164" i="3"/>
  <c r="M1033" i="3"/>
  <c r="O1041" i="3"/>
  <c r="P1284" i="3"/>
  <c r="O970" i="3"/>
  <c r="J74" i="3"/>
  <c r="I1411" i="3"/>
  <c r="I531" i="3"/>
  <c r="K1318" i="3"/>
  <c r="L1092" i="3"/>
  <c r="L857" i="3"/>
  <c r="N949" i="3"/>
  <c r="O856" i="3"/>
  <c r="O509" i="3"/>
  <c r="K98" i="3"/>
  <c r="M649" i="3"/>
  <c r="I825" i="3"/>
  <c r="K237" i="3"/>
  <c r="K663" i="3"/>
  <c r="N987" i="3"/>
  <c r="O689" i="3"/>
  <c r="J640" i="3"/>
  <c r="M643" i="3"/>
  <c r="L985" i="3"/>
  <c r="M404" i="3"/>
  <c r="N1235" i="3"/>
  <c r="N934" i="3"/>
  <c r="E1233" i="3"/>
  <c r="M1221" i="3"/>
  <c r="M454" i="3"/>
  <c r="K375" i="3"/>
  <c r="O201" i="3"/>
  <c r="N1263" i="3"/>
  <c r="O900" i="3"/>
  <c r="O1393" i="3"/>
  <c r="N689" i="3"/>
  <c r="L611" i="3"/>
  <c r="H979" i="3"/>
  <c r="J867" i="3"/>
  <c r="J685" i="3"/>
  <c r="O158" i="3"/>
  <c r="N1021" i="3"/>
  <c r="K26" i="3"/>
  <c r="L373" i="3"/>
  <c r="M92" i="3"/>
  <c r="M742" i="3"/>
  <c r="O279" i="3"/>
  <c r="J819" i="3"/>
  <c r="H382" i="3"/>
  <c r="I1414" i="3"/>
  <c r="I1223" i="3"/>
  <c r="L218" i="3"/>
  <c r="M265" i="3"/>
  <c r="O1348" i="3"/>
  <c r="P815" i="3"/>
  <c r="O413" i="3"/>
  <c r="M1375" i="3"/>
  <c r="O1246" i="3"/>
  <c r="J125" i="3"/>
  <c r="J791" i="3"/>
  <c r="J285" i="3"/>
  <c r="O908" i="3"/>
  <c r="N899" i="3"/>
  <c r="O550" i="3"/>
  <c r="L39" i="3"/>
  <c r="M809" i="3"/>
  <c r="L1084" i="3"/>
  <c r="M980" i="3"/>
  <c r="K1234" i="3"/>
  <c r="L850" i="3"/>
  <c r="J1026" i="3"/>
  <c r="I793" i="3"/>
  <c r="I905" i="3"/>
  <c r="L777" i="3"/>
  <c r="M1176" i="3"/>
  <c r="N727" i="3"/>
  <c r="K115" i="3"/>
  <c r="M640" i="3"/>
  <c r="M1114" i="3"/>
  <c r="O1182" i="3"/>
  <c r="L427" i="3"/>
  <c r="J733" i="3"/>
  <c r="K1347" i="3"/>
  <c r="M448" i="3"/>
  <c r="L1152" i="3"/>
  <c r="M63" i="3"/>
  <c r="L164" i="3"/>
  <c r="N1077" i="3"/>
  <c r="O995" i="3"/>
  <c r="P1253" i="3"/>
  <c r="L1323" i="3"/>
  <c r="I1402" i="3"/>
  <c r="J962" i="3"/>
  <c r="K664" i="3"/>
  <c r="L1120" i="3"/>
  <c r="M1059" i="3"/>
  <c r="O1031" i="3"/>
  <c r="O776" i="3"/>
  <c r="L1353" i="3"/>
  <c r="L366" i="3"/>
  <c r="M1209" i="3"/>
  <c r="K309" i="3"/>
  <c r="J229" i="3"/>
  <c r="L1415" i="3"/>
  <c r="L627" i="3"/>
  <c r="O929" i="3"/>
  <c r="K838" i="3"/>
  <c r="L1000" i="3"/>
  <c r="M1187" i="3"/>
  <c r="M167" i="3"/>
  <c r="M215" i="3"/>
  <c r="G1358" i="3"/>
  <c r="P523" i="3"/>
  <c r="O1062" i="3"/>
  <c r="O166" i="3"/>
  <c r="N462" i="3"/>
  <c r="L1136" i="3"/>
  <c r="K434" i="3"/>
  <c r="M842" i="3"/>
  <c r="L437" i="3"/>
  <c r="M755" i="3"/>
  <c r="M911" i="3"/>
  <c r="L1257" i="3"/>
  <c r="J497" i="3"/>
  <c r="I1179" i="3"/>
  <c r="I766" i="3"/>
  <c r="M1106" i="3"/>
  <c r="L628" i="3"/>
  <c r="M712" i="3"/>
  <c r="O53" i="3"/>
  <c r="P1159" i="3"/>
  <c r="M1169" i="3"/>
  <c r="L1190" i="3"/>
  <c r="J633" i="3"/>
  <c r="J621" i="3"/>
  <c r="L147" i="3"/>
  <c r="O119" i="3"/>
  <c r="N1326" i="3"/>
  <c r="K706" i="3"/>
  <c r="L885" i="3"/>
  <c r="M604" i="3"/>
  <c r="M1254" i="3"/>
  <c r="O691" i="3"/>
  <c r="J100" i="3"/>
  <c r="H894" i="3"/>
  <c r="I288" i="3"/>
  <c r="L445" i="3"/>
  <c r="M64" i="3"/>
  <c r="M669" i="3"/>
  <c r="L702" i="3"/>
  <c r="O92" i="3"/>
  <c r="O647" i="3"/>
  <c r="O76" i="3"/>
  <c r="L1154" i="3"/>
  <c r="I289" i="3"/>
  <c r="H260" i="3"/>
  <c r="I182" i="3"/>
  <c r="K348" i="3"/>
  <c r="O815" i="3"/>
  <c r="O823" i="3"/>
  <c r="J811" i="3"/>
  <c r="M379" i="3"/>
  <c r="L209" i="3"/>
  <c r="M1168" i="3"/>
  <c r="N659" i="3"/>
  <c r="L1023" i="3"/>
  <c r="H432" i="3"/>
  <c r="I1041" i="3"/>
  <c r="I700" i="3"/>
  <c r="M1349" i="3"/>
  <c r="M241" i="3"/>
  <c r="O191" i="3"/>
  <c r="K703" i="3"/>
  <c r="M772" i="3"/>
  <c r="M526" i="3"/>
  <c r="L636" i="3"/>
  <c r="K182" i="3"/>
  <c r="J1242" i="3"/>
  <c r="K940" i="3"/>
  <c r="N108" i="3"/>
  <c r="N1258" i="3"/>
  <c r="J510" i="3"/>
  <c r="L486" i="3"/>
  <c r="O1410" i="3"/>
  <c r="O1286" i="3"/>
  <c r="M1146" i="3"/>
  <c r="K200" i="3"/>
  <c r="J868" i="3"/>
  <c r="H623" i="3"/>
  <c r="L560" i="3"/>
  <c r="L825" i="3"/>
  <c r="M1295" i="3"/>
  <c r="M1036" i="3"/>
  <c r="P1009" i="3"/>
  <c r="O1020" i="3"/>
  <c r="N1005" i="3"/>
  <c r="E122" i="3"/>
  <c r="O1347" i="3"/>
  <c r="J759" i="3"/>
  <c r="N760" i="3"/>
  <c r="L741" i="3"/>
  <c r="L599" i="3"/>
  <c r="M1359" i="3"/>
  <c r="M179" i="3"/>
  <c r="L1068" i="3"/>
  <c r="O1013" i="3"/>
  <c r="L1162" i="3"/>
  <c r="H642" i="3"/>
  <c r="I264" i="3"/>
  <c r="J1166" i="3"/>
  <c r="M924" i="3"/>
  <c r="L841" i="3"/>
  <c r="N1202" i="3"/>
  <c r="O416" i="3"/>
  <c r="K562" i="3"/>
  <c r="M188" i="3"/>
  <c r="M625" i="3"/>
  <c r="K1005" i="3"/>
  <c r="J88" i="3"/>
  <c r="K1278" i="3"/>
  <c r="J553" i="3"/>
  <c r="N38" i="3"/>
  <c r="L186" i="3"/>
  <c r="M627" i="3"/>
  <c r="L766" i="3"/>
  <c r="N684" i="3"/>
  <c r="N133" i="3"/>
  <c r="K1291" i="3"/>
  <c r="I1247" i="3"/>
  <c r="H221" i="3"/>
  <c r="I1130" i="3"/>
  <c r="L509" i="3"/>
  <c r="M1350" i="3"/>
  <c r="O81" i="3"/>
  <c r="P599" i="3"/>
  <c r="P1258" i="3"/>
  <c r="J502" i="3"/>
  <c r="M211" i="3"/>
  <c r="J1149" i="3"/>
  <c r="K602" i="3"/>
  <c r="K357" i="3"/>
  <c r="K1418" i="3"/>
  <c r="O1418" i="3"/>
  <c r="L732" i="3"/>
  <c r="M1321" i="3"/>
  <c r="L66" i="3"/>
  <c r="O557" i="3"/>
  <c r="N678" i="3"/>
  <c r="O876" i="3"/>
  <c r="K531" i="3"/>
  <c r="H1304" i="3"/>
  <c r="H167" i="3"/>
  <c r="J283" i="3"/>
  <c r="O566" i="3"/>
  <c r="O346" i="3"/>
  <c r="K1346" i="3"/>
  <c r="M485" i="3"/>
  <c r="L579" i="3"/>
  <c r="O1213" i="3"/>
  <c r="M1247" i="3"/>
  <c r="K1077" i="3"/>
  <c r="I1352" i="3"/>
  <c r="I41" i="3"/>
  <c r="L897" i="3"/>
  <c r="J105" i="3"/>
  <c r="M72" i="3"/>
  <c r="M965" i="3"/>
  <c r="M465" i="3"/>
  <c r="N1379" i="3"/>
  <c r="N521" i="3"/>
  <c r="J589" i="3"/>
  <c r="J1321" i="3"/>
  <c r="J1270" i="3"/>
  <c r="J430" i="3"/>
  <c r="M415" i="3"/>
  <c r="M258" i="3"/>
  <c r="O369" i="3"/>
  <c r="L1416" i="3"/>
  <c r="M234" i="3"/>
  <c r="L76" i="3"/>
  <c r="P839" i="3"/>
  <c r="P1378" i="3"/>
  <c r="N1097" i="3"/>
  <c r="M142" i="3"/>
  <c r="L58" i="3"/>
  <c r="O928" i="3"/>
  <c r="M724" i="3"/>
  <c r="M1327" i="3"/>
  <c r="M103" i="3"/>
  <c r="O393" i="3"/>
  <c r="O504" i="3"/>
  <c r="J254" i="3"/>
  <c r="J1346" i="3"/>
  <c r="H51" i="3"/>
  <c r="J1416" i="3"/>
  <c r="M769" i="3"/>
  <c r="O1409" i="3"/>
  <c r="K388" i="3"/>
  <c r="O1373" i="3"/>
  <c r="L949" i="3"/>
  <c r="M176" i="3"/>
  <c r="L912" i="3"/>
  <c r="L1293" i="3"/>
  <c r="K496" i="3"/>
  <c r="H698" i="3"/>
  <c r="L323" i="3"/>
  <c r="M444" i="3"/>
  <c r="M582" i="3"/>
  <c r="M551" i="3"/>
  <c r="O869" i="3"/>
  <c r="O1070" i="3"/>
  <c r="O1138" i="3"/>
  <c r="L257" i="3"/>
  <c r="H592" i="3"/>
  <c r="J225" i="3"/>
  <c r="J339" i="3"/>
  <c r="L1015" i="3"/>
  <c r="L100" i="3"/>
  <c r="O778" i="3"/>
  <c r="O1255" i="3"/>
  <c r="L103" i="3"/>
  <c r="L1144" i="3"/>
  <c r="L26" i="3"/>
  <c r="J360" i="3"/>
  <c r="L1321" i="3"/>
  <c r="L1055" i="3"/>
  <c r="I1344" i="3"/>
  <c r="I876" i="3"/>
  <c r="M184" i="3"/>
  <c r="M901" i="3"/>
  <c r="O986" i="3"/>
  <c r="O24" i="3"/>
  <c r="O665" i="3"/>
  <c r="M1419" i="3"/>
  <c r="L1164" i="3"/>
  <c r="J1146" i="3"/>
  <c r="J787" i="3"/>
  <c r="J1306" i="3"/>
  <c r="K701" i="3"/>
  <c r="O1091" i="3"/>
  <c r="L328" i="3"/>
  <c r="O1397" i="3"/>
  <c r="L740" i="3"/>
  <c r="O1314" i="3"/>
  <c r="O722" i="3"/>
  <c r="K233" i="3"/>
  <c r="I1381" i="3"/>
  <c r="J965" i="3"/>
  <c r="I1296" i="3"/>
  <c r="M782" i="3"/>
  <c r="L97" i="3"/>
  <c r="N1002" i="3"/>
  <c r="O608" i="3"/>
  <c r="M77" i="3"/>
  <c r="J668" i="3"/>
  <c r="M816" i="3"/>
  <c r="J1058" i="3"/>
  <c r="J742" i="3"/>
  <c r="K578" i="3"/>
  <c r="N1393" i="3"/>
  <c r="O187" i="3"/>
  <c r="L1211" i="3"/>
  <c r="M1250" i="3"/>
  <c r="L225" i="3"/>
  <c r="M1003" i="3"/>
  <c r="M1256" i="3"/>
  <c r="K973" i="3"/>
  <c r="H129" i="3"/>
  <c r="I275" i="3"/>
  <c r="J1134" i="3"/>
  <c r="I1078" i="3"/>
  <c r="G128" i="3"/>
  <c r="H1382" i="3"/>
  <c r="H621" i="3"/>
  <c r="J1222" i="3"/>
  <c r="H159" i="3"/>
  <c r="K1084" i="3"/>
  <c r="E140" i="3"/>
  <c r="P319" i="3"/>
  <c r="O150" i="3"/>
  <c r="N1329" i="3"/>
  <c r="P1149" i="3"/>
  <c r="L535" i="3"/>
  <c r="J130" i="3"/>
  <c r="L65" i="3"/>
  <c r="M1219" i="3"/>
  <c r="M1373" i="3"/>
  <c r="L1158" i="3"/>
  <c r="K1407" i="3"/>
  <c r="K1016" i="3"/>
  <c r="I296" i="3"/>
  <c r="I1166" i="3"/>
  <c r="L297" i="3"/>
  <c r="M1075" i="3"/>
  <c r="O419" i="3"/>
  <c r="N859" i="3"/>
  <c r="P1412" i="3"/>
  <c r="K695" i="3"/>
  <c r="M342" i="3"/>
  <c r="H130" i="3"/>
  <c r="K777" i="3"/>
  <c r="J664" i="3"/>
  <c r="O285" i="3"/>
  <c r="N1093" i="3"/>
  <c r="P17" i="3"/>
  <c r="M1130" i="3"/>
  <c r="G1194" i="3"/>
  <c r="N1058" i="3"/>
  <c r="P474" i="3"/>
  <c r="P1004" i="3"/>
  <c r="N104" i="3"/>
  <c r="M1220" i="3"/>
  <c r="L1028" i="3"/>
  <c r="G774" i="3"/>
  <c r="G912" i="3"/>
  <c r="N648" i="3"/>
  <c r="P1051" i="3"/>
  <c r="N969" i="3"/>
  <c r="E1019" i="3"/>
  <c r="L948" i="3"/>
  <c r="E254" i="3"/>
  <c r="H579" i="3"/>
  <c r="E683" i="3"/>
  <c r="E634" i="3"/>
  <c r="E484" i="3"/>
  <c r="P609" i="3"/>
  <c r="O1272" i="3"/>
  <c r="M1409" i="3"/>
  <c r="G891" i="3"/>
  <c r="O153" i="3"/>
  <c r="P324" i="3"/>
  <c r="P877" i="3"/>
  <c r="N1197" i="3"/>
  <c r="O199" i="3"/>
  <c r="O613" i="3"/>
  <c r="G528" i="3"/>
  <c r="G828" i="3"/>
  <c r="N362" i="3"/>
  <c r="N313" i="3"/>
  <c r="P1056" i="3"/>
  <c r="N525" i="3"/>
  <c r="P492" i="3"/>
  <c r="P1318" i="3"/>
  <c r="L230" i="3"/>
  <c r="M100" i="3"/>
  <c r="M496" i="3"/>
  <c r="M1011" i="3"/>
  <c r="L876" i="3"/>
  <c r="N300" i="3"/>
  <c r="E1207" i="3"/>
  <c r="P331" i="3"/>
  <c r="N1048" i="3"/>
  <c r="O434" i="3"/>
  <c r="N855" i="3"/>
  <c r="M779" i="3"/>
  <c r="J133" i="3"/>
  <c r="L1397" i="3"/>
  <c r="L215" i="3"/>
  <c r="L1286" i="3"/>
  <c r="O1098" i="3"/>
  <c r="L266" i="3"/>
  <c r="K1237" i="3"/>
  <c r="I1141" i="3"/>
  <c r="H1074" i="3"/>
  <c r="M1216" i="3"/>
  <c r="M1177" i="3"/>
  <c r="O1175" i="3"/>
  <c r="O460" i="3"/>
  <c r="O233" i="3"/>
  <c r="J495" i="3"/>
  <c r="L430" i="3"/>
  <c r="H1416" i="3"/>
  <c r="K587" i="3"/>
  <c r="K893" i="3"/>
  <c r="O650" i="3"/>
  <c r="N854" i="3"/>
  <c r="K1232" i="3"/>
  <c r="L972" i="3"/>
  <c r="M1203" i="3"/>
  <c r="M829" i="3"/>
  <c r="O95" i="3"/>
  <c r="J428" i="3"/>
  <c r="J1251" i="3"/>
  <c r="I1035" i="3"/>
  <c r="L1088" i="3"/>
  <c r="L178" i="3"/>
  <c r="M1020" i="3"/>
  <c r="L93" i="3"/>
  <c r="N1397" i="3"/>
  <c r="O591" i="3"/>
  <c r="O324" i="3"/>
  <c r="K206" i="3"/>
  <c r="H78" i="3"/>
  <c r="G113" i="3"/>
  <c r="K111" i="3"/>
  <c r="K784" i="3"/>
  <c r="J694" i="3"/>
  <c r="O357" i="3"/>
  <c r="M1108" i="3"/>
  <c r="L444" i="3"/>
  <c r="L642" i="3"/>
  <c r="O484" i="3"/>
  <c r="N1171" i="3"/>
  <c r="K1263" i="3"/>
  <c r="H788" i="3"/>
  <c r="J1351" i="3"/>
  <c r="I1326" i="3"/>
  <c r="M423" i="3"/>
  <c r="O149" i="3"/>
  <c r="O316" i="3"/>
  <c r="J568" i="3"/>
  <c r="M549" i="3"/>
  <c r="L836" i="3"/>
  <c r="L37" i="3"/>
  <c r="K1114" i="3"/>
  <c r="K655" i="3"/>
  <c r="J1202" i="3"/>
  <c r="O695" i="3"/>
  <c r="N1099" i="3"/>
  <c r="L1352" i="3"/>
  <c r="L399" i="3"/>
  <c r="M182" i="3"/>
  <c r="L469" i="3"/>
  <c r="O685" i="3"/>
  <c r="J126" i="3"/>
  <c r="I181" i="3"/>
  <c r="H1120" i="3"/>
  <c r="H922" i="3"/>
  <c r="M881" i="3"/>
  <c r="M1078" i="3"/>
  <c r="M1047" i="3"/>
  <c r="N1398" i="3"/>
  <c r="M239" i="3"/>
  <c r="K114" i="3"/>
  <c r="L369" i="3"/>
  <c r="P813" i="3"/>
  <c r="E1387" i="3"/>
  <c r="O403" i="3"/>
  <c r="N1194" i="3"/>
  <c r="N1414" i="3"/>
  <c r="K978" i="3"/>
  <c r="O1117" i="3"/>
  <c r="M662" i="3"/>
  <c r="K658" i="3"/>
  <c r="L308" i="3"/>
  <c r="M117" i="3"/>
  <c r="J157" i="3"/>
  <c r="I560" i="3"/>
  <c r="I1106" i="3"/>
  <c r="I899" i="3"/>
  <c r="L493" i="3"/>
  <c r="L408" i="3"/>
  <c r="O131" i="3"/>
  <c r="O684" i="3"/>
  <c r="J258" i="3"/>
  <c r="M659" i="3"/>
  <c r="M959" i="3"/>
  <c r="K891" i="3"/>
  <c r="K611" i="3"/>
  <c r="J944" i="3"/>
  <c r="O112" i="3"/>
  <c r="O46" i="3"/>
  <c r="L811" i="3"/>
  <c r="M1403" i="3"/>
  <c r="M1407" i="3"/>
  <c r="L733" i="3"/>
  <c r="O671" i="3"/>
  <c r="K130" i="3"/>
  <c r="H315" i="3"/>
  <c r="H203" i="3"/>
  <c r="M1194" i="3"/>
  <c r="K748" i="3"/>
  <c r="L1172" i="3"/>
  <c r="L472" i="3"/>
  <c r="O1403" i="3"/>
  <c r="M151" i="3"/>
  <c r="O1332" i="3"/>
  <c r="K225" i="3"/>
  <c r="I475" i="3"/>
  <c r="I137" i="3"/>
  <c r="K1322" i="3"/>
  <c r="J608" i="3"/>
  <c r="O487" i="3"/>
  <c r="O943" i="3"/>
  <c r="K317" i="3"/>
  <c r="L647" i="3"/>
  <c r="M1018" i="3"/>
  <c r="O171" i="3"/>
  <c r="O363" i="3"/>
  <c r="L106" i="3"/>
  <c r="I489" i="3"/>
  <c r="H344" i="3"/>
  <c r="H1234" i="3"/>
  <c r="M823" i="3"/>
  <c r="O757" i="3"/>
  <c r="O870" i="3"/>
  <c r="J875" i="3"/>
  <c r="L453" i="3"/>
  <c r="M1129" i="3"/>
  <c r="L416" i="3"/>
  <c r="J42" i="3"/>
  <c r="K779" i="3"/>
  <c r="I904" i="3"/>
  <c r="N101" i="3"/>
  <c r="O564" i="3"/>
  <c r="K304" i="3"/>
  <c r="L610" i="3"/>
  <c r="L270" i="3"/>
  <c r="L848" i="3"/>
  <c r="O1353" i="3"/>
  <c r="L1296" i="3"/>
  <c r="J1061" i="3"/>
  <c r="J1376" i="3"/>
  <c r="I142" i="3"/>
  <c r="M341" i="3"/>
  <c r="L1166" i="3"/>
  <c r="P1187" i="3"/>
  <c r="O692" i="3"/>
  <c r="N1127" i="3"/>
  <c r="K778" i="3"/>
  <c r="G662" i="3"/>
  <c r="P533" i="3"/>
  <c r="P1306" i="3"/>
  <c r="L1024" i="3"/>
  <c r="K1020" i="3"/>
  <c r="N693" i="3"/>
  <c r="L319" i="3"/>
  <c r="L718" i="3"/>
  <c r="L917" i="3"/>
  <c r="O400" i="3"/>
  <c r="O448" i="3"/>
  <c r="J530" i="3"/>
  <c r="G47" i="3"/>
  <c r="I212" i="3"/>
  <c r="I411" i="3"/>
  <c r="N1004" i="3"/>
  <c r="O266" i="3"/>
  <c r="N791" i="3"/>
  <c r="K498" i="3"/>
  <c r="L524" i="3"/>
  <c r="L474" i="3"/>
  <c r="L311" i="3"/>
  <c r="J508" i="3"/>
  <c r="K361" i="3"/>
  <c r="I1114" i="3"/>
  <c r="L780" i="3"/>
  <c r="M915" i="3"/>
  <c r="M157" i="3"/>
  <c r="L190" i="3"/>
  <c r="N1195" i="3"/>
  <c r="O822" i="3"/>
  <c r="N1141" i="3"/>
  <c r="K563" i="3"/>
  <c r="J1182" i="3"/>
  <c r="J1077" i="3"/>
  <c r="J287" i="3"/>
  <c r="M512" i="3"/>
  <c r="M1149" i="3"/>
  <c r="O524" i="3"/>
  <c r="P1234" i="3"/>
  <c r="L1189" i="3"/>
  <c r="L384" i="3"/>
  <c r="M1312" i="3"/>
  <c r="K495" i="3"/>
  <c r="L394" i="3"/>
  <c r="J1265" i="3"/>
  <c r="I1400" i="3"/>
  <c r="L482" i="3"/>
  <c r="M141" i="3"/>
  <c r="O1036" i="3"/>
  <c r="N1159" i="3"/>
  <c r="N720" i="3"/>
  <c r="K872" i="3"/>
  <c r="L404" i="3"/>
  <c r="J1123" i="3"/>
  <c r="J735" i="3"/>
  <c r="K1189" i="3"/>
  <c r="O1027" i="3"/>
  <c r="O648" i="3"/>
  <c r="L1244" i="3"/>
  <c r="M1414" i="3"/>
  <c r="M430" i="3"/>
  <c r="O618" i="3"/>
  <c r="O666" i="3"/>
  <c r="K149" i="3"/>
  <c r="I104" i="3"/>
  <c r="H900" i="3"/>
  <c r="M1211" i="3"/>
  <c r="O1382" i="3"/>
  <c r="L1156" i="3"/>
  <c r="M1240" i="3"/>
  <c r="O551" i="3"/>
  <c r="M21" i="3"/>
  <c r="N639" i="3"/>
  <c r="L954" i="3"/>
  <c r="H1306" i="3"/>
  <c r="K1254" i="3"/>
  <c r="K1027" i="3"/>
  <c r="O1359" i="3"/>
  <c r="M37" i="3"/>
  <c r="L1374" i="3"/>
  <c r="M154" i="3"/>
  <c r="M1336" i="3"/>
  <c r="M243" i="3"/>
  <c r="M119" i="3"/>
  <c r="N960" i="3"/>
  <c r="P394" i="3"/>
  <c r="L452" i="3"/>
  <c r="M975" i="3"/>
  <c r="O323" i="3"/>
  <c r="M24" i="3"/>
  <c r="L341" i="3"/>
  <c r="N1111" i="3"/>
  <c r="O1089" i="3"/>
  <c r="O795" i="3"/>
  <c r="K48" i="3"/>
  <c r="J1391" i="3"/>
  <c r="J1138" i="3"/>
  <c r="L1364" i="3"/>
  <c r="N1317" i="3"/>
  <c r="N1108" i="3"/>
  <c r="J648" i="3"/>
  <c r="M1174" i="3"/>
  <c r="L1222" i="3"/>
  <c r="M668" i="3"/>
  <c r="M162" i="3"/>
  <c r="J666" i="3"/>
  <c r="I488" i="3"/>
  <c r="I730" i="3"/>
  <c r="H37" i="3"/>
  <c r="M1408" i="3"/>
  <c r="L794" i="3"/>
  <c r="O232" i="3"/>
  <c r="O594" i="3"/>
  <c r="P1277" i="3"/>
  <c r="K1401" i="3"/>
  <c r="M1066" i="3"/>
  <c r="I585" i="3"/>
  <c r="L1325" i="3"/>
  <c r="L1256" i="3"/>
  <c r="L265" i="3"/>
  <c r="M664" i="3"/>
  <c r="N1149" i="3"/>
  <c r="K794" i="3"/>
  <c r="O1166" i="3"/>
  <c r="M474" i="3"/>
  <c r="M819" i="3"/>
  <c r="L1106" i="3"/>
  <c r="J221" i="3"/>
  <c r="J503" i="3"/>
  <c r="H947" i="3"/>
  <c r="H1123" i="3"/>
  <c r="M1101" i="3"/>
  <c r="L390" i="3"/>
  <c r="N886" i="3"/>
  <c r="O380" i="3"/>
  <c r="J120" i="3"/>
  <c r="M50" i="3"/>
  <c r="L617" i="3"/>
  <c r="J807" i="3"/>
  <c r="K293" i="3"/>
  <c r="K948" i="3"/>
  <c r="L1180" i="3"/>
  <c r="L1127" i="3"/>
  <c r="M489" i="3"/>
  <c r="M453" i="3"/>
  <c r="M1304" i="3"/>
  <c r="N751" i="3"/>
  <c r="N1029" i="3"/>
  <c r="J77" i="3"/>
  <c r="I589" i="3"/>
  <c r="I1229" i="3"/>
  <c r="K1329" i="3"/>
  <c r="L112" i="3"/>
  <c r="M874" i="3"/>
  <c r="O397" i="3"/>
  <c r="N306" i="3"/>
  <c r="O543" i="3"/>
  <c r="K518" i="3"/>
  <c r="M165" i="3"/>
  <c r="I1356" i="3"/>
  <c r="K600" i="3"/>
  <c r="J463" i="3"/>
  <c r="O230" i="3"/>
  <c r="N920" i="3"/>
  <c r="K1003" i="3"/>
  <c r="M910" i="3"/>
  <c r="M1034" i="3"/>
  <c r="L556" i="3"/>
  <c r="O427" i="3"/>
  <c r="N126" i="3"/>
  <c r="P1224" i="3"/>
  <c r="O859" i="3"/>
  <c r="O794" i="3"/>
  <c r="M821" i="3"/>
  <c r="M158" i="3"/>
  <c r="J164" i="3"/>
  <c r="K1083" i="3"/>
  <c r="L814" i="3"/>
  <c r="L41" i="3"/>
  <c r="L601" i="3"/>
  <c r="J211" i="3"/>
  <c r="K1156" i="3"/>
  <c r="I1073" i="3"/>
  <c r="I854" i="3"/>
  <c r="M208" i="3"/>
  <c r="M1170" i="3"/>
  <c r="O339" i="3"/>
  <c r="O404" i="3"/>
  <c r="N1385" i="3"/>
  <c r="O330" i="3"/>
  <c r="L717" i="3"/>
  <c r="H81" i="3"/>
  <c r="L1300" i="3"/>
  <c r="J855" i="3"/>
  <c r="O40" i="3"/>
  <c r="N758" i="3"/>
  <c r="K1212" i="3"/>
  <c r="L212" i="3"/>
  <c r="K323" i="3"/>
  <c r="M66" i="3"/>
  <c r="M850" i="3"/>
  <c r="K1222" i="3"/>
  <c r="I1186" i="3"/>
  <c r="I716" i="3"/>
  <c r="K306" i="3"/>
  <c r="J235" i="3"/>
  <c r="M132" i="3"/>
  <c r="L692" i="3"/>
  <c r="M1079" i="3"/>
  <c r="M488" i="3"/>
  <c r="N384" i="3"/>
  <c r="K78" i="3"/>
  <c r="H36" i="3"/>
  <c r="I100" i="3"/>
  <c r="H190" i="3"/>
  <c r="K1213" i="3"/>
  <c r="O733" i="3"/>
  <c r="O967" i="3"/>
  <c r="K982" i="3"/>
  <c r="M393" i="3"/>
  <c r="L40" i="3"/>
  <c r="L785" i="3"/>
  <c r="M1255" i="3"/>
  <c r="K576" i="3"/>
  <c r="J1122" i="3"/>
  <c r="H1195" i="3"/>
  <c r="H964" i="3"/>
  <c r="M766" i="3"/>
  <c r="L1105" i="3"/>
  <c r="N1211" i="3"/>
  <c r="O1015" i="3"/>
  <c r="K811" i="3"/>
  <c r="M237" i="3"/>
  <c r="M985" i="3"/>
  <c r="J291" i="3"/>
  <c r="L1220" i="3"/>
  <c r="J451" i="3"/>
  <c r="O269" i="3"/>
  <c r="P1327" i="3"/>
  <c r="O483" i="3"/>
  <c r="J1360" i="3"/>
  <c r="M1404" i="3"/>
  <c r="M879" i="3"/>
  <c r="M281" i="3"/>
  <c r="J557" i="3"/>
  <c r="J387" i="3"/>
  <c r="L1410" i="3"/>
  <c r="M1028" i="3"/>
  <c r="K793" i="3"/>
  <c r="L889" i="3"/>
  <c r="M1218" i="3"/>
  <c r="O1066" i="3"/>
  <c r="N1187" i="3"/>
  <c r="G150" i="3"/>
  <c r="N374" i="3"/>
  <c r="O793" i="3"/>
  <c r="O750" i="3"/>
  <c r="O304" i="3"/>
  <c r="M180" i="3"/>
  <c r="L1262" i="3"/>
  <c r="M1133" i="3"/>
  <c r="L816" i="3"/>
  <c r="M1022" i="3"/>
  <c r="M803" i="3"/>
  <c r="L1276" i="3"/>
  <c r="K683" i="3"/>
  <c r="I269" i="3"/>
  <c r="I355" i="3"/>
  <c r="O1318" i="3"/>
  <c r="L831" i="3"/>
  <c r="N295" i="3"/>
  <c r="O661" i="3"/>
  <c r="O417" i="3"/>
  <c r="L1167" i="3"/>
  <c r="O1162" i="3"/>
  <c r="I114" i="3"/>
  <c r="K418" i="3"/>
  <c r="K477" i="3"/>
  <c r="O770" i="3"/>
  <c r="O294" i="3"/>
  <c r="K974" i="3"/>
  <c r="M1324" i="3"/>
  <c r="L756" i="3"/>
  <c r="M1394" i="3"/>
  <c r="O1367" i="3"/>
  <c r="L1165" i="3"/>
  <c r="I207" i="3"/>
  <c r="H483" i="3"/>
  <c r="L497" i="3"/>
  <c r="L220" i="3"/>
  <c r="L573" i="3"/>
  <c r="L905" i="3"/>
  <c r="O1100" i="3"/>
  <c r="P1287" i="3"/>
  <c r="O1171" i="3"/>
  <c r="J386" i="3"/>
  <c r="H792" i="3"/>
  <c r="I1066" i="3"/>
  <c r="K1182" i="3"/>
  <c r="J700" i="3"/>
  <c r="K189" i="3"/>
  <c r="O227" i="3"/>
  <c r="L796" i="3"/>
  <c r="L224" i="3"/>
  <c r="M75" i="3"/>
  <c r="O242" i="3"/>
  <c r="O539" i="3"/>
  <c r="K717" i="3"/>
  <c r="J934" i="3"/>
  <c r="H700" i="3"/>
  <c r="J1042" i="3"/>
  <c r="P1130" i="3"/>
  <c r="O774" i="3"/>
  <c r="O436" i="3"/>
  <c r="M1342" i="3"/>
  <c r="L38" i="3"/>
  <c r="L1155" i="3"/>
  <c r="L1176" i="3"/>
  <c r="K1241" i="3"/>
  <c r="J200" i="3"/>
  <c r="I956" i="3"/>
  <c r="O293" i="3"/>
  <c r="O247" i="3"/>
  <c r="J169" i="3"/>
  <c r="M360" i="3"/>
  <c r="L1030" i="3"/>
  <c r="M1041" i="3"/>
  <c r="O1238" i="3"/>
  <c r="K1024" i="3"/>
  <c r="H170" i="3"/>
  <c r="J1165" i="3"/>
  <c r="J1190" i="3"/>
  <c r="L316" i="3"/>
  <c r="L567" i="3"/>
  <c r="O65" i="3"/>
  <c r="O439" i="3"/>
  <c r="J297" i="3"/>
  <c r="M1261" i="3"/>
  <c r="P280" i="3"/>
  <c r="O701" i="3"/>
  <c r="N298" i="3"/>
  <c r="L163" i="3"/>
  <c r="N1302" i="3"/>
  <c r="M1112" i="3"/>
  <c r="L1121" i="3"/>
  <c r="L161" i="3"/>
  <c r="L492" i="3"/>
  <c r="M962" i="3"/>
  <c r="P30" i="3"/>
  <c r="L27" i="3"/>
  <c r="I1238" i="3"/>
  <c r="J1054" i="3"/>
  <c r="H21" i="3"/>
  <c r="M1074" i="3"/>
  <c r="O763" i="3"/>
  <c r="O915" i="3"/>
  <c r="J194" i="3"/>
  <c r="M1238" i="3"/>
  <c r="L350" i="3"/>
  <c r="L910" i="3"/>
  <c r="J416" i="3"/>
  <c r="K433" i="3"/>
  <c r="I697" i="3"/>
  <c r="L576" i="3"/>
  <c r="K35" i="3"/>
  <c r="M508" i="3"/>
  <c r="L940" i="3"/>
  <c r="O145" i="3"/>
  <c r="O766" i="3"/>
  <c r="O115" i="3"/>
  <c r="K709" i="3"/>
  <c r="I977" i="3"/>
  <c r="H1012" i="3"/>
  <c r="K958" i="3"/>
  <c r="M863" i="3"/>
  <c r="M389" i="3"/>
  <c r="O322" i="3"/>
  <c r="N807" i="3"/>
  <c r="O1088" i="3"/>
  <c r="L679" i="3"/>
  <c r="L652" i="3"/>
  <c r="I566" i="3"/>
  <c r="J275" i="3"/>
  <c r="I726" i="3"/>
  <c r="J371" i="3"/>
  <c r="H574" i="3"/>
  <c r="L49" i="3"/>
  <c r="M272" i="3"/>
  <c r="O1339" i="3"/>
  <c r="N1087" i="3"/>
  <c r="N1396" i="3"/>
  <c r="K116" i="3"/>
  <c r="M990" i="3"/>
  <c r="I1138" i="3"/>
  <c r="K47" i="3"/>
  <c r="L1284" i="3"/>
  <c r="N1223" i="3"/>
  <c r="N115" i="3"/>
  <c r="K436" i="3"/>
  <c r="M1252" i="3"/>
  <c r="M1029" i="3"/>
  <c r="M1368" i="3"/>
  <c r="O1228" i="3"/>
  <c r="J781" i="3"/>
  <c r="H1071" i="3"/>
  <c r="H608" i="3"/>
  <c r="M1370" i="3"/>
  <c r="M493" i="3"/>
  <c r="M846" i="3"/>
  <c r="L879" i="3"/>
  <c r="O318" i="3"/>
  <c r="O1184" i="3"/>
  <c r="N1138" i="3"/>
  <c r="J248" i="3"/>
  <c r="I1086" i="3"/>
  <c r="I1232" i="3"/>
  <c r="K972" i="3"/>
  <c r="O560" i="3"/>
  <c r="O163" i="3"/>
  <c r="N795" i="3"/>
  <c r="L931" i="3"/>
  <c r="M974" i="3"/>
  <c r="K722" i="3"/>
  <c r="L849" i="3"/>
  <c r="J854" i="3"/>
  <c r="J469" i="3"/>
  <c r="H1016" i="3"/>
  <c r="J1073" i="3"/>
  <c r="I458" i="3"/>
  <c r="E677" i="3"/>
  <c r="E1357" i="3"/>
  <c r="G366" i="3"/>
  <c r="H915" i="3"/>
  <c r="H1278" i="3"/>
  <c r="K1383" i="3"/>
  <c r="N827" i="3"/>
  <c r="P379" i="3"/>
  <c r="O611" i="3"/>
  <c r="O844" i="3"/>
  <c r="M148" i="3"/>
  <c r="L1103" i="3"/>
  <c r="J136" i="3"/>
  <c r="K517" i="3"/>
  <c r="M1197" i="3"/>
  <c r="L588" i="3"/>
  <c r="L813" i="3"/>
  <c r="K359" i="3"/>
  <c r="J1196" i="3"/>
  <c r="J318" i="3"/>
  <c r="M1317" i="3"/>
  <c r="L287" i="3"/>
  <c r="L361" i="3"/>
  <c r="M594" i="3"/>
  <c r="M1288" i="3"/>
  <c r="N901" i="3"/>
  <c r="O47" i="3"/>
  <c r="K186" i="3"/>
  <c r="J1188" i="3"/>
  <c r="J1352" i="3"/>
  <c r="L1238" i="3"/>
  <c r="M690" i="3"/>
  <c r="O922" i="3"/>
  <c r="L1304" i="3"/>
  <c r="M531" i="3"/>
  <c r="N1225" i="3"/>
  <c r="N93" i="3"/>
  <c r="N271" i="3"/>
  <c r="O600" i="3"/>
  <c r="H1325" i="3"/>
  <c r="P85" i="3"/>
  <c r="N183" i="3"/>
  <c r="P858" i="3"/>
  <c r="P954" i="3"/>
  <c r="M564" i="3"/>
  <c r="L1043" i="3"/>
  <c r="H1286" i="3"/>
  <c r="G1369" i="3"/>
  <c r="N92" i="3"/>
  <c r="N354" i="3"/>
  <c r="P123" i="3"/>
  <c r="N285" i="3"/>
  <c r="M123" i="3"/>
  <c r="E141" i="3"/>
  <c r="G1135" i="3"/>
  <c r="N1246" i="3"/>
  <c r="P1183" i="3"/>
  <c r="N1284" i="3"/>
  <c r="E439" i="3"/>
  <c r="M957" i="3"/>
  <c r="E787" i="3"/>
  <c r="I579" i="3"/>
  <c r="E1060" i="3"/>
  <c r="P45" i="3"/>
  <c r="E1252" i="3"/>
  <c r="P1005" i="3"/>
  <c r="M984" i="3"/>
  <c r="N1219" i="3"/>
  <c r="E1061" i="3"/>
  <c r="E177" i="3"/>
  <c r="N1405" i="3"/>
  <c r="P979" i="3"/>
  <c r="N381" i="3"/>
  <c r="P999" i="3"/>
  <c r="P216" i="3"/>
  <c r="O899" i="3"/>
  <c r="L1116" i="3"/>
  <c r="L745" i="3"/>
  <c r="O914" i="3"/>
  <c r="M544" i="3"/>
  <c r="M830" i="3"/>
  <c r="O663" i="3"/>
  <c r="P364" i="3"/>
  <c r="P160" i="3"/>
  <c r="O1287" i="3"/>
  <c r="N499" i="3"/>
  <c r="L300" i="3"/>
  <c r="L1338" i="3"/>
  <c r="J454" i="3"/>
  <c r="K880" i="3"/>
  <c r="M1337" i="3"/>
  <c r="L791" i="3"/>
  <c r="M1068" i="3"/>
  <c r="J159" i="3"/>
  <c r="K396" i="3"/>
  <c r="K77" i="3"/>
  <c r="M1306" i="3"/>
  <c r="M287" i="3"/>
  <c r="O1141" i="3"/>
  <c r="M949" i="3"/>
  <c r="N203" i="3"/>
  <c r="O381" i="3"/>
  <c r="O968" i="3"/>
  <c r="K582" i="3"/>
  <c r="I592" i="3"/>
  <c r="J1164" i="3"/>
  <c r="L1386" i="3"/>
  <c r="N1095" i="3"/>
  <c r="M833" i="3"/>
  <c r="K256" i="3"/>
  <c r="M798" i="3"/>
  <c r="L489" i="3"/>
  <c r="M420" i="3"/>
  <c r="M928" i="3"/>
  <c r="K870" i="3"/>
  <c r="K595" i="3"/>
  <c r="H1229" i="3"/>
  <c r="J182" i="3"/>
  <c r="O308" i="3"/>
  <c r="L306" i="3"/>
  <c r="M1343" i="3"/>
  <c r="L130" i="3"/>
  <c r="N1383" i="3"/>
  <c r="O20" i="3"/>
  <c r="J699" i="3"/>
  <c r="H265" i="3"/>
  <c r="I1308" i="3"/>
  <c r="I814" i="3"/>
  <c r="K1257" i="3"/>
  <c r="O82" i="3"/>
  <c r="O1215" i="3"/>
  <c r="J439" i="3"/>
  <c r="M298" i="3"/>
  <c r="L800" i="3"/>
  <c r="O1293" i="3"/>
  <c r="N666" i="3"/>
  <c r="K248" i="3"/>
  <c r="I873" i="3"/>
  <c r="J1212" i="3"/>
  <c r="J1029" i="3"/>
  <c r="M1090" i="3"/>
  <c r="M519" i="3"/>
  <c r="N1354" i="3"/>
  <c r="O485" i="3"/>
  <c r="L19" i="3"/>
  <c r="M1125" i="3"/>
  <c r="M571" i="3"/>
  <c r="L426" i="3"/>
  <c r="K1125" i="3"/>
  <c r="K1304" i="3"/>
  <c r="O69" i="3"/>
  <c r="O513" i="3"/>
  <c r="J786" i="3"/>
  <c r="L901" i="3"/>
  <c r="M1128" i="3"/>
  <c r="M758" i="3"/>
  <c r="M204" i="3"/>
  <c r="J500" i="3"/>
  <c r="I1028" i="3"/>
  <c r="H30" i="3"/>
  <c r="I1282" i="3"/>
  <c r="M58" i="3"/>
  <c r="M969" i="3"/>
  <c r="O821" i="3"/>
  <c r="N1381" i="3"/>
  <c r="O260" i="3"/>
  <c r="O1152" i="3"/>
  <c r="L72" i="3"/>
  <c r="N246" i="3"/>
  <c r="N21" i="3"/>
  <c r="O30" i="3"/>
  <c r="O850" i="3"/>
  <c r="O1038" i="3"/>
  <c r="M1046" i="3"/>
  <c r="L795" i="3"/>
  <c r="K610" i="3"/>
  <c r="M383" i="3"/>
  <c r="M802" i="3"/>
  <c r="M31" i="3"/>
  <c r="K724" i="3"/>
  <c r="K1225" i="3"/>
  <c r="G117" i="3"/>
  <c r="I350" i="3"/>
  <c r="M692" i="3"/>
  <c r="L71" i="3"/>
  <c r="P1254" i="3"/>
  <c r="M57" i="3"/>
  <c r="M41" i="3"/>
  <c r="J834" i="3"/>
  <c r="L633" i="3"/>
  <c r="G49" i="3"/>
  <c r="I513" i="3"/>
  <c r="K1186" i="3"/>
  <c r="O1395" i="3"/>
  <c r="N1304" i="3"/>
  <c r="O306" i="3"/>
  <c r="L886" i="3"/>
  <c r="M121" i="3"/>
  <c r="L572" i="3"/>
  <c r="M468" i="3"/>
  <c r="K889" i="3"/>
  <c r="J689" i="3"/>
  <c r="I270" i="3"/>
  <c r="K308" i="3"/>
  <c r="O926" i="3"/>
  <c r="L1216" i="3"/>
  <c r="L135" i="3"/>
  <c r="M346" i="3"/>
  <c r="O980" i="3"/>
  <c r="O1028" i="3"/>
  <c r="J710" i="3"/>
  <c r="J1388" i="3"/>
  <c r="I1359" i="3"/>
  <c r="H722" i="3"/>
  <c r="K770" i="3"/>
  <c r="O981" i="3"/>
  <c r="N142" i="3"/>
  <c r="J842" i="3"/>
  <c r="M733" i="3"/>
  <c r="M105" i="3"/>
  <c r="M227" i="3"/>
  <c r="O273" i="3"/>
  <c r="J121" i="3"/>
  <c r="I1404" i="3"/>
  <c r="I635" i="3"/>
  <c r="I40" i="3"/>
  <c r="L52" i="3"/>
  <c r="M547" i="3"/>
  <c r="O499" i="3"/>
  <c r="O1135" i="3"/>
  <c r="K445" i="3"/>
  <c r="M1121" i="3"/>
  <c r="M838" i="3"/>
  <c r="L1208" i="3"/>
  <c r="K1128" i="3"/>
  <c r="L1294" i="3"/>
  <c r="O847" i="3"/>
  <c r="O1259" i="3"/>
  <c r="J789" i="3"/>
  <c r="M1340" i="3"/>
  <c r="M620" i="3"/>
  <c r="L846" i="3"/>
  <c r="L356" i="3"/>
  <c r="I421" i="3"/>
  <c r="I1079" i="3"/>
  <c r="I347" i="3"/>
  <c r="J1311" i="3"/>
  <c r="M267" i="3"/>
  <c r="M405" i="3"/>
  <c r="O386" i="3"/>
  <c r="O1387" i="3"/>
  <c r="O1268" i="3"/>
  <c r="N228" i="3"/>
  <c r="N632" i="3"/>
  <c r="N75" i="3"/>
  <c r="P1093" i="3"/>
  <c r="K1183" i="3"/>
  <c r="N745" i="3"/>
  <c r="M55" i="3"/>
  <c r="M1100" i="3"/>
  <c r="L240" i="3"/>
  <c r="M1206" i="3"/>
  <c r="L521" i="3"/>
  <c r="O1378" i="3"/>
  <c r="K278" i="3"/>
  <c r="I674" i="3"/>
  <c r="J1409" i="3"/>
  <c r="I167" i="3"/>
  <c r="M573" i="3"/>
  <c r="M283" i="3"/>
  <c r="O1140" i="3"/>
  <c r="K33" i="3"/>
  <c r="M350" i="3"/>
  <c r="L1100" i="3"/>
  <c r="L150" i="3"/>
  <c r="K871" i="3"/>
  <c r="L626" i="3"/>
  <c r="J920" i="3"/>
  <c r="L1205" i="3"/>
  <c r="K1134" i="3"/>
  <c r="M979" i="3"/>
  <c r="L180" i="3"/>
  <c r="M311" i="3"/>
  <c r="O156" i="3"/>
  <c r="N1131" i="3"/>
  <c r="L210" i="3"/>
  <c r="J1124" i="3"/>
  <c r="I1159" i="3"/>
  <c r="J1081" i="3"/>
  <c r="M1381" i="3"/>
  <c r="M740" i="3"/>
  <c r="O514" i="3"/>
  <c r="N1110" i="3"/>
  <c r="N498" i="3"/>
  <c r="K360" i="3"/>
  <c r="M1273" i="3"/>
  <c r="I1198" i="3"/>
  <c r="J223" i="3"/>
  <c r="J329" i="3"/>
  <c r="J635" i="3"/>
  <c r="M1135" i="3"/>
  <c r="L640" i="3"/>
  <c r="L546" i="3"/>
  <c r="M859" i="3"/>
  <c r="M370" i="3"/>
  <c r="O440" i="3"/>
  <c r="O996" i="3"/>
  <c r="K44" i="3"/>
  <c r="J1413" i="3"/>
  <c r="I118" i="3"/>
  <c r="L1199" i="3"/>
  <c r="O814" i="3"/>
  <c r="N337" i="3"/>
  <c r="K1409" i="3"/>
  <c r="M1385" i="3"/>
  <c r="M269" i="3"/>
  <c r="M1006" i="3"/>
  <c r="O529" i="3"/>
  <c r="K1161" i="3"/>
  <c r="H440" i="3"/>
  <c r="J1223" i="3"/>
  <c r="M191" i="3"/>
  <c r="L1131" i="3"/>
  <c r="M86" i="3"/>
  <c r="L454" i="3"/>
  <c r="O277" i="3"/>
  <c r="O1128" i="3"/>
  <c r="N1147" i="3"/>
  <c r="K383" i="3"/>
  <c r="H255" i="3"/>
  <c r="J1121" i="3"/>
  <c r="K288" i="3"/>
  <c r="M161" i="3"/>
  <c r="O518" i="3"/>
  <c r="O286" i="3"/>
  <c r="J233" i="3"/>
  <c r="M214" i="3"/>
  <c r="L880" i="3"/>
  <c r="E716" i="3"/>
  <c r="P1264" i="3"/>
  <c r="N749" i="3"/>
  <c r="M233" i="3"/>
  <c r="K1051" i="3"/>
  <c r="O1072" i="3"/>
  <c r="M543" i="3"/>
  <c r="L921" i="3"/>
  <c r="M1356" i="3"/>
  <c r="O195" i="3"/>
  <c r="O387" i="3"/>
  <c r="J533" i="3"/>
  <c r="J930" i="3"/>
  <c r="I1150" i="3"/>
  <c r="H520" i="3"/>
  <c r="O287" i="3"/>
  <c r="O1136" i="3"/>
  <c r="O1035" i="3"/>
  <c r="L1342" i="3"/>
  <c r="L727" i="3"/>
  <c r="K387" i="3"/>
  <c r="M527" i="3"/>
  <c r="L1186" i="3"/>
  <c r="J466" i="3"/>
  <c r="H242" i="3"/>
  <c r="M1396" i="3"/>
  <c r="M1182" i="3"/>
  <c r="L61" i="3"/>
  <c r="L393" i="3"/>
  <c r="O588" i="3"/>
  <c r="P889" i="3"/>
  <c r="O291" i="3"/>
  <c r="K1285" i="3"/>
  <c r="H270" i="3"/>
  <c r="I168" i="3"/>
  <c r="J626" i="3"/>
  <c r="M589" i="3"/>
  <c r="M1217" i="3"/>
  <c r="N1236" i="3"/>
  <c r="N1390" i="3"/>
  <c r="K884" i="3"/>
  <c r="M736" i="3"/>
  <c r="L105" i="3"/>
  <c r="J295" i="3"/>
  <c r="L1175" i="3"/>
  <c r="J455" i="3"/>
  <c r="I426" i="3"/>
  <c r="I195" i="3"/>
  <c r="M810" i="3"/>
  <c r="L45" i="3"/>
  <c r="O649" i="3"/>
  <c r="N1418" i="3"/>
  <c r="O429" i="3"/>
  <c r="J696" i="3"/>
  <c r="L607" i="3"/>
  <c r="H243" i="3"/>
  <c r="K1118" i="3"/>
  <c r="K1192" i="3"/>
  <c r="M623" i="3"/>
  <c r="N1065" i="3"/>
  <c r="K1013" i="3"/>
  <c r="M1031" i="3"/>
  <c r="L518" i="3"/>
  <c r="M529" i="3"/>
  <c r="M577" i="3"/>
  <c r="K512" i="3"/>
  <c r="I1069" i="3"/>
  <c r="I601" i="3"/>
  <c r="L207" i="3"/>
  <c r="L110" i="3"/>
  <c r="L176" i="3"/>
  <c r="M1000" i="3"/>
  <c r="M1111" i="3"/>
  <c r="N125" i="3"/>
  <c r="N1399" i="3"/>
  <c r="L818" i="3"/>
  <c r="I654" i="3"/>
  <c r="K1265" i="3"/>
  <c r="L595" i="3"/>
  <c r="M1096" i="3"/>
  <c r="M648" i="3"/>
  <c r="K79" i="3"/>
  <c r="M621" i="3"/>
  <c r="L304" i="3"/>
  <c r="M510" i="3"/>
  <c r="M291" i="3"/>
  <c r="P959" i="3"/>
  <c r="P206" i="3"/>
  <c r="P840" i="3"/>
  <c r="M711" i="3"/>
  <c r="L1102" i="3"/>
  <c r="O168" i="3"/>
  <c r="N997" i="3"/>
  <c r="O1099" i="3"/>
  <c r="K966" i="3"/>
  <c r="L31" i="3"/>
  <c r="L900" i="3"/>
  <c r="K318" i="3"/>
  <c r="K1305" i="3"/>
  <c r="K341" i="3"/>
  <c r="M982" i="3"/>
  <c r="L961" i="3"/>
  <c r="M296" i="3"/>
  <c r="M276" i="3"/>
  <c r="N486" i="3"/>
  <c r="O325" i="3"/>
  <c r="N268" i="3"/>
  <c r="L1138" i="3"/>
  <c r="J1011" i="3"/>
  <c r="H456" i="3"/>
  <c r="L779" i="3"/>
  <c r="O699" i="3"/>
  <c r="O585" i="3"/>
  <c r="O676" i="3"/>
  <c r="L1263" i="3"/>
  <c r="L56" i="3"/>
  <c r="M455" i="3"/>
  <c r="M1271" i="3"/>
  <c r="L499" i="3"/>
  <c r="K1214" i="3"/>
  <c r="I798" i="3"/>
  <c r="O901" i="3"/>
  <c r="O806" i="3"/>
  <c r="J299" i="3"/>
  <c r="M1234" i="3"/>
  <c r="L1048" i="3"/>
  <c r="L273" i="3"/>
  <c r="M743" i="3"/>
  <c r="L1283" i="3"/>
  <c r="I366" i="3"/>
  <c r="H683" i="3"/>
  <c r="H452" i="3"/>
  <c r="H288" i="3"/>
  <c r="P184" i="3"/>
  <c r="O333" i="3"/>
  <c r="N550" i="3"/>
  <c r="L762" i="3"/>
  <c r="M797" i="3"/>
  <c r="L616" i="3"/>
  <c r="L285" i="3"/>
  <c r="J674" i="3"/>
  <c r="K1046" i="3"/>
  <c r="I1280" i="3"/>
  <c r="J1395" i="3"/>
  <c r="O1309" i="3"/>
  <c r="L936" i="3"/>
  <c r="N984" i="3"/>
  <c r="O1095" i="3"/>
  <c r="O720" i="3"/>
  <c r="J156" i="3"/>
  <c r="M128" i="3"/>
  <c r="I302" i="3"/>
  <c r="J230" i="3"/>
  <c r="L1309" i="3"/>
  <c r="L574" i="3"/>
  <c r="O938" i="3"/>
  <c r="N24" i="3"/>
  <c r="N898" i="3"/>
  <c r="L1372" i="3"/>
  <c r="L569" i="3"/>
  <c r="L79" i="3"/>
  <c r="K672" i="3"/>
  <c r="L1221" i="3"/>
  <c r="K704" i="3"/>
  <c r="O1021" i="3"/>
  <c r="N1094" i="3"/>
  <c r="K857" i="3"/>
  <c r="L1027" i="3"/>
  <c r="M1391" i="3"/>
  <c r="M450" i="3"/>
  <c r="P420" i="3"/>
  <c r="N43" i="3"/>
  <c r="O533" i="3"/>
  <c r="N976" i="3"/>
  <c r="L725" i="3"/>
  <c r="L246" i="3"/>
  <c r="L1360" i="3"/>
  <c r="K1091" i="3"/>
  <c r="L1017" i="3"/>
  <c r="M880" i="3"/>
  <c r="M538" i="3"/>
  <c r="J222" i="3"/>
  <c r="J52" i="3"/>
  <c r="K688" i="3"/>
  <c r="L993" i="3"/>
  <c r="M1291" i="3"/>
  <c r="M67" i="3"/>
  <c r="M26" i="3"/>
  <c r="O1412" i="3"/>
  <c r="O558" i="3"/>
  <c r="O162" i="3"/>
  <c r="L1096" i="3"/>
  <c r="H196" i="3"/>
  <c r="K1124" i="3"/>
  <c r="K1238" i="3"/>
  <c r="O1195" i="3"/>
  <c r="N1401" i="3"/>
  <c r="J108" i="3"/>
  <c r="L415" i="3"/>
  <c r="M1298" i="3"/>
  <c r="M1384" i="3"/>
  <c r="M1141" i="3"/>
  <c r="K1233" i="3"/>
  <c r="J1046" i="3"/>
  <c r="I619" i="3"/>
  <c r="K684" i="3"/>
  <c r="O334" i="3"/>
  <c r="L284" i="3"/>
  <c r="L895" i="3"/>
  <c r="M923" i="3"/>
  <c r="O621" i="3"/>
  <c r="O1084" i="3"/>
  <c r="K205" i="3"/>
  <c r="I1177" i="3"/>
  <c r="G144" i="3"/>
  <c r="I294" i="3"/>
  <c r="K1063" i="3"/>
  <c r="N1060" i="3"/>
  <c r="N447" i="3"/>
  <c r="J822" i="3"/>
  <c r="M646" i="3"/>
  <c r="O1366" i="3"/>
  <c r="M652" i="3"/>
  <c r="O457" i="3"/>
  <c r="K1140" i="3"/>
  <c r="H476" i="3"/>
  <c r="H161" i="3"/>
  <c r="I1293" i="3"/>
  <c r="M483" i="3"/>
  <c r="M972" i="3"/>
  <c r="O767" i="3"/>
  <c r="O579" i="3"/>
  <c r="L924" i="3"/>
  <c r="L614" i="3"/>
  <c r="L839" i="3"/>
  <c r="K201" i="3"/>
  <c r="K650" i="3"/>
  <c r="K890" i="3"/>
  <c r="O125" i="3"/>
  <c r="O1315" i="3"/>
  <c r="L1343" i="3"/>
  <c r="L689" i="3"/>
  <c r="L685" i="3"/>
  <c r="L247" i="3"/>
  <c r="O657" i="3"/>
  <c r="K213" i="3"/>
  <c r="H996" i="3"/>
  <c r="H808" i="3"/>
  <c r="H610" i="3"/>
  <c r="M1027" i="3"/>
  <c r="L406" i="3"/>
  <c r="O1186" i="3"/>
  <c r="O202" i="3"/>
  <c r="O1043" i="3"/>
  <c r="K1224" i="3"/>
  <c r="P380" i="3"/>
  <c r="E1050" i="3"/>
  <c r="O1024" i="3"/>
  <c r="P1097" i="3"/>
  <c r="O59" i="3"/>
  <c r="L793" i="3"/>
  <c r="M843" i="3"/>
  <c r="L151" i="3"/>
  <c r="M446" i="3"/>
  <c r="L88" i="3"/>
  <c r="O682" i="3"/>
  <c r="K542" i="3"/>
  <c r="H661" i="3"/>
  <c r="H498" i="3"/>
  <c r="H274" i="3"/>
  <c r="L78" i="3"/>
  <c r="M601" i="3"/>
  <c r="O892" i="3"/>
  <c r="O804" i="3"/>
  <c r="K19" i="3"/>
  <c r="L340" i="3"/>
  <c r="M149" i="3"/>
  <c r="K514" i="3"/>
  <c r="J395" i="3"/>
  <c r="L234" i="3"/>
  <c r="J517" i="3"/>
  <c r="N1291" i="3"/>
  <c r="K99" i="3"/>
  <c r="M894" i="3"/>
  <c r="L969" i="3"/>
  <c r="O50" i="3"/>
  <c r="O98" i="3"/>
  <c r="J187" i="3"/>
  <c r="H1131" i="3"/>
  <c r="I796" i="3"/>
  <c r="H258" i="3"/>
  <c r="L888" i="3"/>
  <c r="M951" i="3"/>
  <c r="O827" i="3"/>
  <c r="N1014" i="3"/>
  <c r="O104" i="3"/>
  <c r="K283" i="3"/>
  <c r="M478" i="3"/>
  <c r="I360" i="3"/>
  <c r="K894" i="3"/>
  <c r="K720" i="3"/>
  <c r="J346" i="3"/>
  <c r="M1227" i="3"/>
  <c r="L935" i="3"/>
  <c r="L113" i="3"/>
  <c r="M266" i="3"/>
  <c r="O1225" i="3"/>
  <c r="O384" i="3"/>
  <c r="O578" i="3"/>
  <c r="K619" i="3"/>
  <c r="I237" i="3"/>
  <c r="I691" i="3"/>
  <c r="J294" i="3"/>
  <c r="N344" i="3"/>
  <c r="N105" i="3"/>
  <c r="J274" i="3"/>
  <c r="L389" i="3"/>
  <c r="M440" i="3"/>
  <c r="M246" i="3"/>
  <c r="M1051" i="3"/>
  <c r="K1399" i="3"/>
  <c r="I67" i="3"/>
  <c r="I929" i="3"/>
  <c r="L1042" i="3"/>
  <c r="J412" i="3"/>
  <c r="M557" i="3"/>
  <c r="L869" i="3"/>
  <c r="M417" i="3"/>
  <c r="O215" i="3"/>
  <c r="O302" i="3"/>
  <c r="K378" i="3"/>
  <c r="I466" i="3"/>
  <c r="H346" i="3"/>
  <c r="I375" i="3"/>
  <c r="M660" i="3"/>
  <c r="M506" i="3"/>
  <c r="O1115" i="3"/>
  <c r="K368" i="3"/>
  <c r="M685" i="3"/>
  <c r="L279" i="3"/>
  <c r="L680" i="3"/>
  <c r="K988" i="3"/>
  <c r="K599" i="3"/>
  <c r="L1191" i="3"/>
  <c r="I467" i="3"/>
  <c r="G37" i="3"/>
  <c r="G143" i="3"/>
  <c r="E48" i="3"/>
  <c r="G559" i="3"/>
  <c r="J1238" i="3"/>
  <c r="I1068" i="3"/>
  <c r="I1193" i="3"/>
  <c r="N186" i="3"/>
  <c r="P537" i="3"/>
  <c r="O930" i="3"/>
  <c r="M1201" i="3"/>
  <c r="L342" i="3"/>
  <c r="O394" i="3"/>
  <c r="O375" i="3"/>
  <c r="O979" i="3"/>
  <c r="K1160" i="3"/>
  <c r="M414" i="3"/>
  <c r="M323" i="3"/>
  <c r="J468" i="3"/>
  <c r="K1178" i="3"/>
  <c r="J628" i="3"/>
  <c r="M94" i="3"/>
  <c r="K439" i="3"/>
  <c r="L351" i="3"/>
  <c r="M1015" i="3"/>
  <c r="O1055" i="3"/>
  <c r="M513" i="3"/>
  <c r="O984" i="3"/>
  <c r="J384" i="3"/>
  <c r="I1047" i="3"/>
  <c r="I1368" i="3"/>
  <c r="J289" i="3"/>
  <c r="M219" i="3"/>
  <c r="O1275" i="3"/>
  <c r="O556" i="3"/>
  <c r="J706" i="3"/>
  <c r="L276" i="3"/>
  <c r="L862" i="3"/>
  <c r="L63" i="3"/>
  <c r="K780" i="3"/>
  <c r="K945" i="3"/>
  <c r="J1261" i="3"/>
  <c r="P1083" i="3"/>
  <c r="O127" i="3"/>
  <c r="K127" i="3"/>
  <c r="L425" i="3"/>
  <c r="P252" i="3"/>
  <c r="O272" i="3"/>
  <c r="P286" i="3"/>
  <c r="O1295" i="3"/>
  <c r="G155" i="3"/>
  <c r="E913" i="3"/>
  <c r="N681" i="3"/>
  <c r="O1383" i="3"/>
  <c r="P132" i="3"/>
  <c r="M275" i="3"/>
  <c r="N218" i="3"/>
  <c r="E304" i="3"/>
  <c r="H1196" i="3"/>
  <c r="O492" i="3"/>
  <c r="E488" i="3"/>
  <c r="P1380" i="3"/>
  <c r="P81" i="3"/>
  <c r="M1405" i="3"/>
  <c r="H1133" i="3"/>
  <c r="G942" i="3"/>
  <c r="N1216" i="3"/>
  <c r="P257" i="3"/>
  <c r="P359" i="3"/>
  <c r="N730" i="3"/>
  <c r="M548" i="3"/>
  <c r="G1059" i="3"/>
  <c r="E689" i="3"/>
  <c r="P996" i="3"/>
  <c r="N163" i="3"/>
  <c r="P484" i="3"/>
  <c r="E728" i="3"/>
  <c r="L198" i="3"/>
  <c r="L713" i="3"/>
  <c r="H684" i="3"/>
  <c r="G1306" i="3"/>
  <c r="E443" i="3"/>
  <c r="P1207" i="3"/>
  <c r="E247" i="3"/>
  <c r="N623" i="3"/>
  <c r="N314" i="3"/>
  <c r="N26" i="3"/>
  <c r="J1104" i="3"/>
  <c r="L735" i="3"/>
  <c r="M730" i="3"/>
  <c r="M1397" i="3"/>
  <c r="M624" i="3"/>
  <c r="M437" i="3"/>
  <c r="N1193" i="3"/>
  <c r="P140" i="3"/>
  <c r="N748" i="3"/>
  <c r="O1334" i="3"/>
  <c r="L296" i="3"/>
  <c r="O1321" i="3"/>
  <c r="O1232" i="3"/>
  <c r="O937" i="3"/>
  <c r="O726" i="3"/>
  <c r="L502" i="3"/>
  <c r="M590" i="3"/>
  <c r="I389" i="3"/>
  <c r="J106" i="3"/>
  <c r="I549" i="3"/>
  <c r="L359" i="3"/>
  <c r="J239" i="3"/>
  <c r="M391" i="3"/>
  <c r="M875" i="3"/>
  <c r="M615" i="3"/>
  <c r="N509" i="3"/>
  <c r="N139" i="3"/>
  <c r="J755" i="3"/>
  <c r="H931" i="3"/>
  <c r="I108" i="3"/>
  <c r="J596" i="3"/>
  <c r="L548" i="3"/>
  <c r="O952" i="3"/>
  <c r="O1385" i="3"/>
  <c r="J709" i="3"/>
  <c r="L479" i="3"/>
  <c r="L1065" i="3"/>
  <c r="M135" i="3"/>
  <c r="K1287" i="3"/>
  <c r="K1117" i="3"/>
  <c r="L715" i="3"/>
  <c r="O241" i="3"/>
  <c r="O703" i="3"/>
  <c r="K1338" i="3"/>
  <c r="M729" i="3"/>
  <c r="L288" i="3"/>
  <c r="L706" i="3"/>
  <c r="N319" i="3"/>
  <c r="K967" i="3"/>
  <c r="J1055" i="3"/>
  <c r="I703" i="3"/>
  <c r="I465" i="3"/>
  <c r="I306" i="3"/>
  <c r="M407" i="3"/>
  <c r="O911" i="3"/>
  <c r="L731" i="3"/>
  <c r="M560" i="3"/>
  <c r="M1222" i="3"/>
  <c r="L25" i="3"/>
  <c r="L894" i="3"/>
  <c r="J713" i="3"/>
  <c r="K203" i="3"/>
  <c r="I999" i="3"/>
  <c r="H672" i="3"/>
  <c r="M428" i="3"/>
  <c r="L345" i="3"/>
  <c r="N1043" i="3"/>
  <c r="O1343" i="3"/>
  <c r="N1394" i="3"/>
  <c r="L787" i="3"/>
  <c r="O1173" i="3"/>
  <c r="J745" i="3"/>
  <c r="K732" i="3"/>
  <c r="K151" i="3"/>
  <c r="O516" i="3"/>
  <c r="P864" i="3"/>
  <c r="O1071" i="3"/>
  <c r="L1289" i="3"/>
  <c r="L753" i="3"/>
  <c r="M545" i="3"/>
  <c r="M186" i="3"/>
  <c r="K411" i="3"/>
  <c r="K1240" i="3"/>
  <c r="H504" i="3"/>
  <c r="M137" i="3"/>
  <c r="M1348" i="3"/>
  <c r="M183" i="3"/>
  <c r="M611" i="3"/>
  <c r="P697" i="3"/>
  <c r="O964" i="3"/>
  <c r="O192" i="3"/>
  <c r="K180" i="3"/>
  <c r="P937" i="3"/>
  <c r="P1067" i="3"/>
  <c r="O512" i="3"/>
  <c r="O401" i="3"/>
  <c r="L503" i="3"/>
  <c r="J66" i="3"/>
  <c r="L1287" i="3"/>
  <c r="O573" i="3"/>
  <c r="L129" i="3"/>
  <c r="M1223" i="3"/>
  <c r="L1101" i="3"/>
  <c r="J498" i="3"/>
  <c r="L1061" i="3"/>
  <c r="K425" i="3"/>
  <c r="L268" i="3"/>
  <c r="M403" i="3"/>
  <c r="M756" i="3"/>
  <c r="L853" i="3"/>
  <c r="O329" i="3"/>
  <c r="O989" i="3"/>
  <c r="N803" i="3"/>
  <c r="K601" i="3"/>
  <c r="I1244" i="3"/>
  <c r="I416" i="3"/>
  <c r="I517" i="3"/>
  <c r="L592" i="3"/>
  <c r="M152" i="3"/>
  <c r="N812" i="3"/>
  <c r="K106" i="3"/>
  <c r="M591" i="3"/>
  <c r="M889" i="3"/>
  <c r="M307" i="3"/>
  <c r="L146" i="3"/>
  <c r="K1120" i="3"/>
  <c r="K883" i="3"/>
  <c r="O299" i="3"/>
  <c r="P1166" i="3"/>
  <c r="J330" i="3"/>
  <c r="M221" i="3"/>
  <c r="M768" i="3"/>
  <c r="M1082" i="3"/>
  <c r="O464" i="3"/>
  <c r="J776" i="3"/>
  <c r="I892" i="3"/>
  <c r="H173" i="3"/>
  <c r="I1353" i="3"/>
  <c r="I1194" i="3"/>
  <c r="P1071" i="3"/>
  <c r="M471" i="3"/>
  <c r="L1313" i="3"/>
  <c r="M196" i="3"/>
  <c r="M1362" i="3"/>
  <c r="M873" i="3"/>
  <c r="L1097" i="3"/>
  <c r="L1231" i="3"/>
  <c r="J375" i="3"/>
  <c r="H883" i="3"/>
  <c r="H716" i="3"/>
  <c r="L580" i="3"/>
  <c r="M202" i="3"/>
  <c r="N1203" i="3"/>
  <c r="N654" i="3"/>
  <c r="O840" i="3"/>
  <c r="L1417" i="3"/>
  <c r="M764" i="3"/>
  <c r="I844" i="3"/>
  <c r="K88" i="3"/>
  <c r="K1362" i="3"/>
  <c r="M935" i="3"/>
  <c r="N782" i="3"/>
  <c r="N69" i="3"/>
  <c r="L1308" i="3"/>
  <c r="M738" i="3"/>
  <c r="M85" i="3"/>
  <c r="M645" i="3"/>
  <c r="K415" i="3"/>
  <c r="L1206" i="3"/>
  <c r="H548" i="3"/>
  <c r="M805" i="3"/>
  <c r="L1269" i="3"/>
  <c r="M331" i="3"/>
  <c r="M878" i="3"/>
  <c r="N1038" i="3"/>
  <c r="O577" i="3"/>
  <c r="O383" i="3"/>
  <c r="P1349" i="3"/>
  <c r="E710" i="3"/>
  <c r="N799" i="3"/>
  <c r="O653" i="3"/>
  <c r="O708" i="3"/>
  <c r="M853" i="3"/>
  <c r="M222" i="3"/>
  <c r="L750" i="3"/>
  <c r="M19" i="3"/>
  <c r="L511" i="3"/>
  <c r="L21" i="3"/>
  <c r="I86" i="3"/>
  <c r="H576" i="3"/>
  <c r="H234" i="3"/>
  <c r="H67" i="3"/>
  <c r="L1057" i="3"/>
  <c r="M936" i="3"/>
  <c r="O836" i="3"/>
  <c r="O226" i="3"/>
  <c r="J261" i="3"/>
  <c r="M926" i="3"/>
  <c r="M835" i="3"/>
  <c r="K899" i="3"/>
  <c r="J279" i="3"/>
  <c r="K1184" i="3"/>
  <c r="O1188" i="3"/>
  <c r="O845" i="3"/>
  <c r="K1198" i="3"/>
  <c r="M634" i="3"/>
  <c r="L536" i="3"/>
  <c r="M1159" i="3"/>
  <c r="P1106" i="3"/>
  <c r="K69" i="3"/>
  <c r="I935" i="3"/>
  <c r="I1384" i="3"/>
  <c r="L930" i="3"/>
  <c r="L128" i="3"/>
  <c r="L34" i="3"/>
  <c r="M347" i="3"/>
  <c r="M961" i="3"/>
  <c r="N1247" i="3"/>
  <c r="O1291" i="3"/>
  <c r="K187" i="3"/>
  <c r="J901" i="3"/>
  <c r="J1017" i="3"/>
  <c r="K284" i="3"/>
  <c r="K38" i="3"/>
  <c r="L668" i="3"/>
  <c r="K616" i="3"/>
  <c r="L704" i="3"/>
  <c r="M353" i="3"/>
  <c r="O523" i="3"/>
  <c r="M946" i="3"/>
  <c r="O258" i="3"/>
  <c r="J561" i="3"/>
  <c r="H1056" i="3"/>
  <c r="H126" i="3"/>
  <c r="J762" i="3"/>
  <c r="N114" i="3"/>
  <c r="P929" i="3"/>
  <c r="O398" i="3"/>
  <c r="L860" i="3"/>
  <c r="L674" i="3"/>
  <c r="M845" i="3"/>
  <c r="M522" i="3"/>
  <c r="K1047" i="3"/>
  <c r="J228" i="3"/>
  <c r="G59" i="3"/>
  <c r="M1358" i="3"/>
  <c r="O367" i="3"/>
  <c r="L1069" i="3"/>
  <c r="L109" i="3"/>
  <c r="M719" i="3"/>
  <c r="O198" i="3"/>
  <c r="O246" i="3"/>
  <c r="J876" i="3"/>
  <c r="J905" i="3"/>
  <c r="H82" i="3"/>
  <c r="I1023" i="3"/>
  <c r="L1076" i="3"/>
  <c r="M576" i="3"/>
  <c r="O867" i="3"/>
  <c r="O259" i="3"/>
  <c r="L1341" i="3"/>
  <c r="L878" i="3"/>
  <c r="P103" i="3"/>
  <c r="O297" i="3"/>
  <c r="N352" i="3"/>
  <c r="K244" i="3"/>
  <c r="N1415" i="3"/>
  <c r="L326" i="3"/>
  <c r="M244" i="3"/>
  <c r="M671" i="3"/>
  <c r="M1346" i="3"/>
  <c r="M169" i="3"/>
  <c r="N957" i="3"/>
  <c r="J63" i="3"/>
  <c r="H151" i="3"/>
  <c r="I530" i="3"/>
  <c r="I1184" i="3"/>
  <c r="L838" i="3"/>
  <c r="M550" i="3"/>
  <c r="O753" i="3"/>
  <c r="O598" i="3"/>
  <c r="L438" i="3"/>
  <c r="L120" i="3"/>
  <c r="L353" i="3"/>
  <c r="J671" i="3"/>
  <c r="L1312" i="3"/>
  <c r="L1117" i="3"/>
  <c r="K363" i="3"/>
  <c r="N1267" i="3"/>
  <c r="M1246" i="3"/>
  <c r="L383" i="3"/>
  <c r="M411" i="3"/>
  <c r="O1164" i="3"/>
  <c r="O572" i="3"/>
  <c r="K700" i="3"/>
  <c r="I464" i="3"/>
  <c r="H1043" i="3"/>
  <c r="J1025" i="3"/>
  <c r="M138" i="3"/>
  <c r="L892" i="3"/>
  <c r="O1200" i="3"/>
  <c r="O174" i="3"/>
  <c r="O444" i="3"/>
  <c r="J184" i="3"/>
  <c r="L95" i="3"/>
  <c r="H1106" i="3"/>
  <c r="J562" i="3"/>
  <c r="J636" i="3"/>
  <c r="L139" i="3"/>
  <c r="M628" i="3"/>
  <c r="M1072" i="3"/>
  <c r="M906" i="3"/>
  <c r="M1126" i="3"/>
  <c r="N740" i="3"/>
  <c r="O355" i="3"/>
  <c r="O954" i="3"/>
  <c r="K759" i="3"/>
  <c r="I890" i="3"/>
  <c r="I206" i="3"/>
  <c r="K152" i="3"/>
  <c r="N81" i="3"/>
  <c r="O57" i="3"/>
  <c r="K43" i="3"/>
  <c r="L177" i="3"/>
  <c r="L173" i="3"/>
  <c r="L1094" i="3"/>
  <c r="O1208" i="3"/>
  <c r="K516" i="3"/>
  <c r="H484" i="3"/>
  <c r="H291" i="3"/>
  <c r="M516" i="3"/>
  <c r="K262" i="3"/>
  <c r="L174" i="3"/>
  <c r="L657" i="3"/>
  <c r="O885" i="3"/>
  <c r="M328" i="3"/>
  <c r="O211" i="3"/>
  <c r="J183" i="3"/>
  <c r="I838" i="3"/>
  <c r="I314" i="3"/>
  <c r="J112" i="3"/>
  <c r="O1190" i="3"/>
  <c r="O1102" i="3"/>
  <c r="O592" i="3"/>
  <c r="J540" i="3"/>
  <c r="L302" i="3"/>
  <c r="M192" i="3"/>
  <c r="M953" i="3"/>
  <c r="H609" i="3"/>
  <c r="O300" i="3"/>
  <c r="O1237" i="3"/>
  <c r="L1012" i="3"/>
  <c r="L983" i="3"/>
  <c r="N938" i="3"/>
  <c r="N1373" i="3"/>
  <c r="O817" i="3"/>
  <c r="O826" i="3"/>
  <c r="K183" i="3"/>
  <c r="M1189" i="3"/>
  <c r="I1029" i="3"/>
  <c r="K265" i="3"/>
  <c r="J152" i="3"/>
  <c r="K515" i="3"/>
  <c r="P1116" i="3"/>
  <c r="L1025" i="3"/>
  <c r="M115" i="3"/>
  <c r="L254" i="3"/>
  <c r="N410" i="3"/>
  <c r="N602" i="3"/>
  <c r="J703" i="3"/>
  <c r="I651" i="3"/>
  <c r="I1120" i="3"/>
  <c r="I339" i="3"/>
  <c r="M1402" i="3"/>
  <c r="M1062" i="3"/>
  <c r="O1265" i="3"/>
  <c r="O615" i="3"/>
  <c r="L950" i="3"/>
  <c r="L632" i="3"/>
  <c r="L865" i="3"/>
  <c r="K1259" i="3"/>
  <c r="K413" i="3"/>
  <c r="K406" i="3"/>
  <c r="O1276" i="3"/>
  <c r="O243" i="3"/>
  <c r="K470" i="3"/>
  <c r="M1064" i="3"/>
  <c r="L711" i="3"/>
  <c r="L104" i="3"/>
  <c r="L1132" i="3"/>
  <c r="J162" i="3"/>
  <c r="K342" i="3"/>
  <c r="I739" i="3"/>
  <c r="I1324" i="3"/>
  <c r="H25" i="3"/>
  <c r="O1181" i="3"/>
  <c r="M912" i="3"/>
  <c r="O358" i="3"/>
  <c r="K191" i="3"/>
  <c r="M260" i="3"/>
  <c r="O1350" i="3"/>
  <c r="L124" i="3"/>
  <c r="K685" i="3"/>
  <c r="I662" i="3"/>
  <c r="J292" i="3"/>
  <c r="M541" i="3"/>
  <c r="M409" i="3"/>
  <c r="M334" i="3"/>
  <c r="L367" i="3"/>
  <c r="O461" i="3"/>
  <c r="O672" i="3"/>
  <c r="O361" i="3"/>
  <c r="K1147" i="3"/>
  <c r="I220" i="3"/>
  <c r="I611" i="3"/>
  <c r="J488" i="3"/>
  <c r="M794" i="3"/>
  <c r="M1113" i="3"/>
  <c r="N166" i="3"/>
  <c r="O185" i="3"/>
  <c r="N885" i="3"/>
  <c r="K537" i="3"/>
  <c r="L69" i="3"/>
  <c r="I1407" i="3"/>
  <c r="J424" i="3"/>
  <c r="J802" i="3"/>
  <c r="O664" i="3"/>
  <c r="O123" i="3"/>
  <c r="J984" i="3"/>
  <c r="L998" i="3"/>
  <c r="M1293" i="3"/>
  <c r="L759" i="3"/>
  <c r="P409" i="3"/>
  <c r="P1345" i="3"/>
  <c r="N774" i="3"/>
  <c r="M667" i="3"/>
  <c r="O1245" i="3"/>
  <c r="O612" i="3"/>
  <c r="O495" i="3"/>
  <c r="O1121" i="3"/>
  <c r="K985" i="3"/>
  <c r="O1298" i="3"/>
  <c r="M1331" i="3"/>
  <c r="K337" i="3"/>
  <c r="L1230" i="3"/>
  <c r="K497" i="3"/>
  <c r="L64" i="3"/>
  <c r="K882" i="3"/>
  <c r="O1278" i="3"/>
  <c r="L428" i="3"/>
  <c r="O320" i="3"/>
  <c r="O933" i="3"/>
  <c r="N1226" i="3"/>
  <c r="K197" i="3"/>
  <c r="J1342" i="3"/>
  <c r="H500" i="3"/>
  <c r="K446" i="3"/>
  <c r="O849" i="3"/>
  <c r="N172" i="3"/>
  <c r="O698" i="3"/>
  <c r="K567" i="3"/>
  <c r="M464" i="3"/>
  <c r="M507" i="3"/>
  <c r="M1067" i="3"/>
  <c r="K741" i="3"/>
  <c r="J1120" i="3"/>
  <c r="H1218" i="3"/>
  <c r="N721" i="3"/>
  <c r="P1320" i="3"/>
  <c r="J310" i="3"/>
  <c r="M134" i="3"/>
  <c r="M433" i="3"/>
  <c r="M140" i="3"/>
  <c r="N1356" i="3"/>
  <c r="J448" i="3"/>
  <c r="H1331" i="3"/>
  <c r="I1060" i="3"/>
  <c r="I772" i="3"/>
  <c r="K1216" i="3"/>
  <c r="P1066" i="3"/>
  <c r="P1322" i="3"/>
  <c r="K1001" i="3"/>
  <c r="O1189" i="3"/>
  <c r="L67" i="3"/>
  <c r="M786" i="3"/>
  <c r="M511" i="3"/>
  <c r="J528" i="3"/>
  <c r="I840" i="3"/>
  <c r="J1035" i="3"/>
  <c r="I665" i="3"/>
  <c r="L519" i="3"/>
  <c r="M1154" i="3"/>
  <c r="O275" i="3"/>
  <c r="N280" i="3"/>
  <c r="O1411" i="3"/>
  <c r="L141" i="3"/>
  <c r="M413" i="3"/>
  <c r="J302" i="3"/>
  <c r="K949" i="3"/>
  <c r="J462" i="3"/>
  <c r="O532" i="3"/>
  <c r="N1183" i="3"/>
  <c r="O534" i="3"/>
  <c r="L392" i="3"/>
  <c r="M195" i="3"/>
  <c r="L86" i="3"/>
  <c r="M35" i="3"/>
  <c r="J24" i="3"/>
  <c r="K802" i="3"/>
  <c r="I49" i="3"/>
  <c r="M30" i="3"/>
  <c r="M666" i="3"/>
  <c r="M1091" i="3"/>
  <c r="L1188" i="3"/>
  <c r="N1186" i="3"/>
  <c r="O633" i="3"/>
  <c r="N1075" i="3"/>
  <c r="E465" i="3"/>
  <c r="N1229" i="3"/>
  <c r="N873" i="3"/>
  <c r="P879" i="3"/>
  <c r="O1047" i="3"/>
  <c r="L332" i="3"/>
  <c r="L1402" i="3"/>
  <c r="M1153" i="3"/>
  <c r="M112" i="3"/>
  <c r="L1110" i="3"/>
  <c r="M1070" i="3"/>
  <c r="K1100" i="3"/>
  <c r="K316" i="3"/>
  <c r="J1125" i="3"/>
  <c r="I256" i="3"/>
  <c r="L94" i="3"/>
  <c r="M1279" i="3"/>
  <c r="O456" i="3"/>
  <c r="O1329" i="3"/>
  <c r="O491" i="3"/>
  <c r="L1391" i="3"/>
  <c r="M74" i="3"/>
  <c r="I1002" i="3"/>
  <c r="K758" i="3"/>
  <c r="K840" i="3"/>
  <c r="O432" i="3"/>
  <c r="O878" i="3"/>
  <c r="K993" i="3"/>
  <c r="M28" i="3"/>
  <c r="L959" i="3"/>
  <c r="L194" i="3"/>
  <c r="P1192" i="3"/>
  <c r="K263" i="3"/>
  <c r="I1216" i="3"/>
  <c r="M715" i="3"/>
  <c r="L423" i="3"/>
  <c r="L952" i="3"/>
  <c r="M681" i="3"/>
  <c r="O713" i="3"/>
  <c r="N1175" i="3"/>
  <c r="O1065" i="3"/>
  <c r="J389" i="3"/>
  <c r="H836" i="3"/>
  <c r="H194" i="3"/>
  <c r="K1193" i="3"/>
  <c r="L75" i="3"/>
  <c r="K729" i="3"/>
  <c r="M61" i="3"/>
  <c r="L999" i="3"/>
  <c r="M688" i="3"/>
  <c r="L228" i="3"/>
  <c r="O802" i="3"/>
  <c r="O1209" i="3"/>
  <c r="K1080" i="3"/>
  <c r="I869" i="3"/>
  <c r="I401" i="3"/>
  <c r="I780" i="3"/>
  <c r="O465" i="3"/>
  <c r="O1122" i="3"/>
  <c r="O990" i="3"/>
  <c r="K381" i="3"/>
  <c r="L241" i="3"/>
  <c r="M1208" i="3"/>
  <c r="M609" i="3"/>
  <c r="K1090" i="3"/>
  <c r="J492" i="3"/>
  <c r="H108" i="3"/>
  <c r="O1224" i="3"/>
  <c r="O1168" i="3"/>
  <c r="J476" i="3"/>
  <c r="M32" i="3"/>
  <c r="M1233" i="3"/>
  <c r="M82" i="3"/>
  <c r="N1321" i="3"/>
  <c r="K432" i="3"/>
  <c r="G45" i="3"/>
  <c r="I572" i="3"/>
  <c r="J1091" i="3"/>
  <c r="L872" i="3"/>
  <c r="M927" i="3"/>
  <c r="O811" i="3"/>
  <c r="O1360" i="3"/>
  <c r="J604" i="3"/>
  <c r="M1401" i="3"/>
  <c r="M78" i="3"/>
  <c r="J1288" i="3"/>
  <c r="K853" i="3"/>
  <c r="J1260" i="3"/>
  <c r="J397" i="3"/>
  <c r="I867" i="3"/>
  <c r="E686" i="3"/>
  <c r="G996" i="3"/>
  <c r="E1221" i="3"/>
  <c r="L1037" i="3"/>
  <c r="I1107" i="3"/>
  <c r="J1264" i="3"/>
  <c r="N990" i="3"/>
  <c r="E1301" i="3"/>
  <c r="M207" i="3"/>
  <c r="L252" i="3"/>
  <c r="M992" i="3"/>
  <c r="N778" i="3"/>
  <c r="N1290" i="3"/>
  <c r="O956" i="3"/>
  <c r="O482" i="3"/>
  <c r="J325" i="3"/>
  <c r="M825" i="3"/>
  <c r="J1075" i="3"/>
  <c r="L554" i="3"/>
  <c r="L1239" i="3"/>
  <c r="O1063" i="3"/>
  <c r="P459" i="3"/>
  <c r="K503" i="3"/>
  <c r="L673" i="3"/>
  <c r="M852" i="3"/>
  <c r="O632" i="3"/>
  <c r="O680" i="3"/>
  <c r="K986" i="3"/>
  <c r="I1208" i="3"/>
  <c r="I1291" i="3"/>
  <c r="H1076" i="3"/>
  <c r="L590" i="3"/>
  <c r="M170" i="3"/>
  <c r="O1404" i="3"/>
  <c r="O235" i="3"/>
  <c r="L1327" i="3"/>
  <c r="L852" i="3"/>
  <c r="M661" i="3"/>
  <c r="L1246" i="3"/>
  <c r="K667" i="3"/>
  <c r="M1374" i="3"/>
  <c r="O1220" i="3"/>
  <c r="O502" i="3"/>
  <c r="J620" i="3"/>
  <c r="L927" i="3"/>
  <c r="M443" i="3"/>
  <c r="L485" i="3"/>
  <c r="M294" i="3"/>
  <c r="J334" i="3"/>
  <c r="I870" i="3"/>
  <c r="J1263" i="3"/>
  <c r="H225" i="3"/>
  <c r="J943" i="3"/>
  <c r="O874" i="3"/>
  <c r="N834" i="3"/>
  <c r="P1393" i="3"/>
  <c r="K232" i="3"/>
  <c r="M481" i="3"/>
  <c r="M172" i="3"/>
  <c r="M732" i="3"/>
  <c r="K750" i="3"/>
  <c r="L819" i="3"/>
  <c r="H891" i="3"/>
  <c r="I105" i="3"/>
  <c r="L561" i="3"/>
  <c r="M492" i="3"/>
  <c r="O283" i="3"/>
  <c r="O463" i="3"/>
  <c r="O1243" i="3"/>
  <c r="O743" i="3"/>
  <c r="L231" i="3"/>
  <c r="I886" i="3"/>
  <c r="J359" i="3"/>
  <c r="J209" i="3"/>
  <c r="M1376" i="3"/>
  <c r="M373" i="3"/>
  <c r="O1279" i="3"/>
  <c r="O1283" i="3"/>
  <c r="L77" i="3"/>
  <c r="L1126" i="3"/>
  <c r="L168" i="3"/>
  <c r="N667" i="3"/>
  <c r="N505" i="3"/>
  <c r="O829" i="3"/>
  <c r="L217" i="3"/>
  <c r="G1269" i="3"/>
  <c r="N500" i="3"/>
  <c r="P47" i="3"/>
  <c r="O1101" i="3"/>
  <c r="O662" i="3"/>
  <c r="O175" i="3"/>
  <c r="O63" i="3"/>
  <c r="E777" i="3"/>
  <c r="P194" i="3"/>
  <c r="E1251" i="3"/>
  <c r="P966" i="3"/>
  <c r="G1238" i="3"/>
  <c r="P171" i="3"/>
  <c r="K782" i="3"/>
  <c r="E225" i="3"/>
  <c r="H486" i="3"/>
  <c r="P165" i="3"/>
  <c r="N263" i="3"/>
  <c r="N682" i="3"/>
  <c r="P436" i="3"/>
  <c r="M1411" i="3"/>
  <c r="E95" i="3"/>
  <c r="G451" i="3"/>
  <c r="O80" i="3"/>
  <c r="P631" i="3"/>
  <c r="P1001" i="3"/>
  <c r="P505" i="3"/>
  <c r="M1116" i="3"/>
  <c r="L703" i="3"/>
  <c r="H1391" i="3"/>
  <c r="E1181" i="3"/>
  <c r="P829" i="3"/>
  <c r="P157" i="3"/>
  <c r="P39" i="3"/>
  <c r="P869" i="3"/>
  <c r="E852" i="3"/>
  <c r="N511" i="3"/>
  <c r="P1358" i="3"/>
  <c r="K887" i="3"/>
  <c r="L694" i="3"/>
  <c r="K1138" i="3"/>
  <c r="L50" i="3"/>
  <c r="M363" i="3"/>
  <c r="P907" i="3"/>
  <c r="E394" i="3"/>
  <c r="M622" i="3"/>
  <c r="L455" i="3"/>
  <c r="M941" i="3"/>
  <c r="O1284" i="3"/>
  <c r="O1323" i="3"/>
  <c r="O569" i="3"/>
  <c r="N1068" i="3"/>
  <c r="L1051" i="3"/>
  <c r="M301" i="3"/>
  <c r="J1299" i="3"/>
  <c r="K373" i="3"/>
  <c r="K543" i="3"/>
  <c r="N1201" i="3"/>
  <c r="O41" i="3"/>
  <c r="J303" i="3"/>
  <c r="K594" i="3"/>
  <c r="L1004" i="3"/>
  <c r="M1191" i="3"/>
  <c r="M1239" i="3"/>
  <c r="L1234" i="3"/>
  <c r="J1094" i="3"/>
  <c r="J1074" i="3"/>
  <c r="J1012" i="3"/>
  <c r="M1199" i="3"/>
  <c r="M637" i="3"/>
  <c r="O1017" i="3"/>
  <c r="P1315" i="3"/>
  <c r="K631" i="3"/>
  <c r="M1193" i="3"/>
  <c r="L565" i="3"/>
  <c r="L1394" i="3"/>
  <c r="J871" i="3"/>
  <c r="K734" i="3"/>
  <c r="O858" i="3"/>
  <c r="O1086" i="3"/>
  <c r="L51" i="3"/>
  <c r="M1231" i="3"/>
  <c r="M710" i="3"/>
  <c r="L864" i="3"/>
  <c r="L382" i="3"/>
  <c r="I279" i="3"/>
  <c r="L283" i="3"/>
  <c r="J1399" i="3"/>
  <c r="H276" i="3"/>
  <c r="H257" i="3"/>
  <c r="O1261" i="3"/>
  <c r="O292" i="3"/>
  <c r="O138" i="3"/>
  <c r="J56" i="3"/>
  <c r="M23" i="3"/>
  <c r="L324" i="3"/>
  <c r="L884" i="3"/>
  <c r="K769" i="3"/>
  <c r="L1362" i="3"/>
  <c r="I454" i="3"/>
  <c r="M702" i="3"/>
  <c r="M482" i="3"/>
  <c r="L644" i="3"/>
  <c r="M728" i="3"/>
  <c r="O1039" i="3"/>
  <c r="O920" i="3"/>
  <c r="P1415" i="3"/>
  <c r="L442" i="3"/>
  <c r="H794" i="3"/>
  <c r="J698" i="3"/>
  <c r="J516" i="3"/>
  <c r="L529" i="3"/>
  <c r="L277" i="3"/>
  <c r="N398" i="3"/>
  <c r="O1241" i="3"/>
  <c r="L456" i="3"/>
  <c r="O1026" i="3"/>
  <c r="L195" i="3"/>
  <c r="J537" i="3"/>
  <c r="K87" i="3"/>
  <c r="K440" i="3"/>
  <c r="L1274" i="3"/>
  <c r="O1229" i="3"/>
  <c r="M1412" i="3"/>
  <c r="M282" i="3"/>
  <c r="L405" i="3"/>
  <c r="N1191" i="3"/>
  <c r="N1255" i="3"/>
  <c r="J18" i="3"/>
  <c r="E602" i="3"/>
  <c r="P830" i="3"/>
  <c r="N1368" i="3"/>
  <c r="L413" i="3"/>
  <c r="M789" i="3"/>
  <c r="N672" i="3"/>
  <c r="N1334" i="3"/>
  <c r="N1257" i="3"/>
  <c r="P686" i="3"/>
  <c r="L705" i="3"/>
  <c r="L678" i="3"/>
  <c r="I117" i="3"/>
  <c r="J109" i="3"/>
  <c r="L754" i="3"/>
  <c r="L227" i="3"/>
  <c r="J578" i="3"/>
  <c r="M467" i="3"/>
  <c r="M1142" i="3"/>
  <c r="M898" i="3"/>
  <c r="N1358" i="3"/>
  <c r="O313" i="3"/>
  <c r="J766" i="3"/>
  <c r="I615" i="3"/>
  <c r="I872" i="3"/>
  <c r="I228" i="3"/>
  <c r="M76" i="3"/>
  <c r="L541" i="3"/>
  <c r="N962" i="3"/>
  <c r="O169" i="3"/>
  <c r="J431" i="3"/>
  <c r="M38" i="3"/>
  <c r="L944" i="3"/>
  <c r="K1194" i="3"/>
  <c r="K276" i="3"/>
  <c r="K1354" i="3"/>
  <c r="P663" i="3"/>
  <c r="O1133" i="3"/>
  <c r="K405" i="3"/>
  <c r="M1043" i="3"/>
  <c r="L798" i="3"/>
  <c r="M185" i="3"/>
  <c r="L585" i="3"/>
  <c r="L1302" i="3"/>
  <c r="K627" i="3"/>
  <c r="H371" i="3"/>
  <c r="I1171" i="3"/>
  <c r="H316" i="3"/>
  <c r="M396" i="3"/>
  <c r="O1300" i="3"/>
  <c r="O909" i="3"/>
  <c r="J363" i="3"/>
  <c r="M1352" i="3"/>
  <c r="L527" i="3"/>
  <c r="M1315" i="3"/>
  <c r="K523" i="3"/>
  <c r="J391" i="3"/>
  <c r="J1147" i="3"/>
  <c r="M378" i="3"/>
  <c r="M869" i="3"/>
  <c r="L847" i="3"/>
  <c r="M312" i="3"/>
  <c r="M599" i="3"/>
  <c r="N562" i="3"/>
  <c r="N1162" i="3"/>
  <c r="K355" i="3"/>
  <c r="J1385" i="3"/>
  <c r="J701" i="3"/>
  <c r="M1326" i="3"/>
  <c r="M235" i="3"/>
  <c r="L656" i="3"/>
  <c r="O288" i="3"/>
  <c r="N963" i="3"/>
  <c r="L483" i="3"/>
  <c r="O1341" i="3"/>
  <c r="M1287" i="3"/>
  <c r="J844" i="3"/>
  <c r="K1298" i="3"/>
  <c r="J249" i="3"/>
  <c r="K1275" i="3"/>
  <c r="N703" i="3"/>
  <c r="L1333" i="3"/>
  <c r="M717" i="3"/>
  <c r="L784" i="3"/>
  <c r="O31" i="3"/>
  <c r="O79" i="3"/>
  <c r="N628" i="3"/>
  <c r="N1173" i="3"/>
  <c r="O1207" i="3"/>
  <c r="N1114" i="3"/>
  <c r="O1386" i="3"/>
  <c r="L1134" i="3"/>
  <c r="L1380" i="3"/>
  <c r="K902" i="3"/>
  <c r="M459" i="3"/>
  <c r="M1109" i="3"/>
  <c r="M310" i="3"/>
  <c r="K80" i="3"/>
  <c r="K580" i="3"/>
  <c r="I1243" i="3"/>
  <c r="J737" i="3"/>
  <c r="L844" i="3"/>
  <c r="L282" i="3"/>
  <c r="N1023" i="3"/>
  <c r="O1081" i="3"/>
  <c r="P623" i="3"/>
  <c r="J837" i="3"/>
  <c r="M410" i="3"/>
  <c r="I73" i="3"/>
  <c r="L691" i="3"/>
  <c r="K340" i="3"/>
  <c r="O1251" i="3"/>
  <c r="O630" i="3"/>
  <c r="L1369" i="3"/>
  <c r="M376" i="3"/>
  <c r="L199" i="3"/>
  <c r="L1112" i="3"/>
  <c r="M231" i="3"/>
  <c r="K527" i="3"/>
  <c r="J1097" i="3"/>
  <c r="G111" i="3"/>
  <c r="L156" i="3"/>
  <c r="K104" i="3"/>
  <c r="L192" i="3"/>
  <c r="M1016" i="3"/>
  <c r="O1080" i="3"/>
  <c r="M434" i="3"/>
  <c r="O945" i="3"/>
  <c r="J49" i="3"/>
  <c r="H544" i="3"/>
  <c r="I1025" i="3"/>
  <c r="J250" i="3"/>
  <c r="K731" i="3"/>
  <c r="O690" i="3"/>
  <c r="N588" i="3"/>
  <c r="K680" i="3"/>
  <c r="L858" i="3"/>
  <c r="M1277" i="3"/>
  <c r="O1105" i="3"/>
  <c r="O1153" i="3"/>
  <c r="K644" i="3"/>
  <c r="I1377" i="3"/>
  <c r="H388" i="3"/>
  <c r="I469" i="3"/>
  <c r="M908" i="3"/>
  <c r="P1161" i="3"/>
  <c r="J625" i="3"/>
  <c r="L832" i="3"/>
  <c r="M47" i="3"/>
  <c r="M944" i="3"/>
  <c r="J45" i="3"/>
  <c r="K1286" i="3"/>
  <c r="K334" i="3"/>
  <c r="O373" i="3"/>
  <c r="O1240" i="3"/>
  <c r="J128" i="3"/>
  <c r="M131" i="3"/>
  <c r="L473" i="3"/>
  <c r="M160" i="3"/>
  <c r="N817" i="3"/>
  <c r="K297" i="3"/>
  <c r="I124" i="3"/>
  <c r="J917" i="3"/>
  <c r="I642" i="3"/>
  <c r="L245" i="3"/>
  <c r="O1106" i="3"/>
  <c r="N1270" i="3"/>
  <c r="O1368" i="3"/>
  <c r="O1163" i="3"/>
  <c r="K1030" i="3"/>
  <c r="N1259" i="3"/>
  <c r="P512" i="3"/>
  <c r="O478" i="3"/>
  <c r="P825" i="3"/>
  <c r="M584" i="3"/>
  <c r="L757" i="3"/>
  <c r="L310" i="3"/>
  <c r="L953" i="3"/>
  <c r="M533" i="3"/>
  <c r="M847" i="3"/>
  <c r="L400" i="3"/>
  <c r="L659" i="3"/>
  <c r="K831" i="3"/>
  <c r="G109" i="3"/>
  <c r="H1386" i="3"/>
  <c r="K131" i="3"/>
  <c r="M476" i="3"/>
  <c r="O219" i="3"/>
  <c r="N940" i="3"/>
  <c r="O679" i="3"/>
  <c r="L1014" i="3"/>
  <c r="M1102" i="3"/>
  <c r="J953" i="3"/>
  <c r="J618" i="3"/>
  <c r="J1113" i="3"/>
  <c r="N420" i="3"/>
  <c r="P1339" i="3"/>
  <c r="K1209" i="3"/>
  <c r="M981" i="3"/>
  <c r="M1104" i="3"/>
  <c r="M987" i="3"/>
  <c r="O48" i="3"/>
  <c r="K1155" i="3"/>
  <c r="H819" i="3"/>
  <c r="I152" i="3"/>
  <c r="M116" i="3"/>
  <c r="M384" i="3"/>
  <c r="M218" i="3"/>
  <c r="M614" i="3"/>
  <c r="N977" i="3"/>
  <c r="O71" i="3"/>
  <c r="O1249" i="3"/>
  <c r="K247" i="3"/>
  <c r="J1110" i="3"/>
  <c r="J937" i="3"/>
  <c r="K999" i="3"/>
  <c r="K57" i="3"/>
  <c r="M1196" i="3"/>
  <c r="J440" i="3"/>
  <c r="M1152" i="3"/>
  <c r="M1052" i="3"/>
  <c r="M792" i="3"/>
  <c r="N1205" i="3"/>
  <c r="N692" i="3"/>
  <c r="K771" i="3"/>
  <c r="J1248" i="3"/>
  <c r="I603" i="3"/>
  <c r="J765" i="3"/>
  <c r="N1266" i="3"/>
  <c r="N1158" i="3"/>
  <c r="O832" i="3"/>
  <c r="M1225" i="3"/>
  <c r="M1050" i="3"/>
  <c r="L749" i="3"/>
  <c r="M893" i="3"/>
  <c r="J847" i="3"/>
  <c r="L1277" i="3"/>
  <c r="J1043" i="3"/>
  <c r="O668" i="3"/>
  <c r="O1288" i="3"/>
  <c r="K326" i="3"/>
  <c r="L488" i="3"/>
  <c r="M675" i="3"/>
  <c r="O782" i="3"/>
  <c r="O830" i="3"/>
  <c r="L395" i="3"/>
  <c r="I154" i="3"/>
  <c r="H1368" i="3"/>
  <c r="H907" i="3"/>
  <c r="L281" i="3"/>
  <c r="M212" i="3"/>
  <c r="O542" i="3"/>
  <c r="M69" i="3"/>
  <c r="K454" i="3"/>
  <c r="L1081" i="3"/>
  <c r="L591" i="3"/>
  <c r="P317" i="3"/>
  <c r="P983" i="3"/>
  <c r="M1361" i="3"/>
  <c r="L542" i="3"/>
  <c r="J860" i="3"/>
  <c r="O947" i="3"/>
  <c r="O87" i="3"/>
  <c r="O475" i="3"/>
  <c r="N995" i="3"/>
  <c r="O22" i="3"/>
  <c r="L875" i="3"/>
  <c r="I679" i="3"/>
  <c r="J878" i="3"/>
  <c r="K506" i="3"/>
  <c r="O1257" i="3"/>
  <c r="O437" i="3"/>
  <c r="K462" i="3"/>
  <c r="L752" i="3"/>
  <c r="L244" i="3"/>
  <c r="L830" i="3"/>
  <c r="O855" i="3"/>
  <c r="L299" i="3"/>
  <c r="J938" i="3"/>
  <c r="H1322" i="3"/>
  <c r="H1107" i="3"/>
  <c r="O1402" i="3"/>
  <c r="M988" i="3"/>
  <c r="O961" i="3"/>
  <c r="N1277" i="3"/>
  <c r="O1319" i="3"/>
  <c r="L167" i="3"/>
  <c r="L140" i="3"/>
  <c r="I54" i="3"/>
  <c r="K1174" i="3"/>
  <c r="I214" i="3"/>
  <c r="O1058" i="3"/>
  <c r="O476" i="3"/>
  <c r="P1372" i="3"/>
  <c r="L250" i="3"/>
  <c r="M285" i="3"/>
  <c r="M861" i="3"/>
  <c r="M1086" i="3"/>
  <c r="K173" i="3"/>
  <c r="I150" i="3"/>
  <c r="K829" i="3"/>
  <c r="H1022" i="3"/>
  <c r="J939" i="3"/>
  <c r="M1418" i="3"/>
  <c r="L593" i="3"/>
  <c r="O54" i="3"/>
  <c r="O998" i="3"/>
  <c r="J427" i="3"/>
  <c r="M836" i="3"/>
  <c r="M297" i="3"/>
  <c r="K1190" i="3"/>
  <c r="K656" i="3"/>
  <c r="K1350" i="3"/>
  <c r="L385" i="3"/>
  <c r="K844" i="3"/>
  <c r="M34" i="3"/>
  <c r="L357" i="3"/>
  <c r="M1080" i="3"/>
  <c r="O382" i="3"/>
  <c r="O445" i="3"/>
  <c r="L1147" i="3"/>
  <c r="J1365" i="3"/>
  <c r="H1168" i="3"/>
  <c r="J1274" i="3"/>
  <c r="M463" i="3"/>
  <c r="M1165" i="3"/>
  <c r="O1005" i="3"/>
  <c r="P1028" i="3"/>
  <c r="O90" i="3"/>
  <c r="O606" i="3"/>
  <c r="K61" i="3"/>
  <c r="I140" i="3"/>
  <c r="J1210" i="3"/>
  <c r="L1209" i="3"/>
  <c r="N1144" i="3"/>
  <c r="N39" i="3"/>
  <c r="O1155" i="3"/>
  <c r="L525" i="3"/>
  <c r="M775" i="3"/>
  <c r="L598" i="3"/>
  <c r="P86" i="3"/>
  <c r="E1355" i="3"/>
  <c r="L932" i="3"/>
  <c r="L32" i="3"/>
  <c r="M817" i="3"/>
  <c r="O1340" i="3"/>
  <c r="O1379" i="3"/>
  <c r="N1272" i="3"/>
  <c r="O264" i="3"/>
  <c r="K1394" i="3"/>
  <c r="M1329" i="3"/>
  <c r="H904" i="3"/>
  <c r="J89" i="3"/>
  <c r="J459" i="3"/>
  <c r="K1416" i="3"/>
  <c r="O225" i="3"/>
  <c r="K946" i="3"/>
  <c r="M382" i="3"/>
  <c r="L457" i="3"/>
  <c r="O209" i="3"/>
  <c r="O257" i="3"/>
  <c r="K1061" i="3"/>
  <c r="H619" i="3"/>
  <c r="I1083" i="3"/>
  <c r="I1157" i="3"/>
  <c r="M848" i="3"/>
  <c r="L1150" i="3"/>
  <c r="N633" i="3"/>
  <c r="P1062" i="3"/>
  <c r="L1153" i="3"/>
  <c r="M1232" i="3"/>
  <c r="K786" i="3"/>
  <c r="J155" i="3"/>
  <c r="K776" i="3"/>
  <c r="J255" i="3"/>
  <c r="P943" i="3"/>
  <c r="P1341" i="3"/>
  <c r="K489" i="3"/>
  <c r="M572" i="3"/>
  <c r="L922" i="3"/>
  <c r="M98" i="3"/>
  <c r="O1082" i="3"/>
  <c r="J16" i="3"/>
  <c r="J926" i="3"/>
  <c r="I287" i="3"/>
  <c r="I153" i="3"/>
  <c r="I265" i="3"/>
  <c r="N1364" i="3"/>
  <c r="O941" i="3"/>
  <c r="N1382" i="3"/>
  <c r="L434" i="3"/>
  <c r="L701" i="3"/>
  <c r="L643" i="3"/>
  <c r="L664" i="3"/>
  <c r="J677" i="3"/>
  <c r="J831" i="3"/>
  <c r="J1286" i="3"/>
  <c r="H360" i="3"/>
  <c r="M270" i="3"/>
  <c r="L963" i="3"/>
  <c r="O147" i="3"/>
  <c r="N422" i="3"/>
  <c r="N100" i="3"/>
  <c r="L74" i="3"/>
  <c r="M1235" i="3"/>
  <c r="I762" i="3"/>
  <c r="L1255" i="3"/>
  <c r="K366" i="3"/>
  <c r="L962" i="3"/>
  <c r="M849" i="3"/>
  <c r="N1091" i="3"/>
  <c r="K500" i="3"/>
  <c r="M665" i="3"/>
  <c r="M771" i="3"/>
  <c r="M996" i="3"/>
  <c r="K330" i="3"/>
  <c r="J398" i="3"/>
  <c r="K1332" i="3"/>
  <c r="L182" i="3"/>
  <c r="K715" i="3"/>
  <c r="M746" i="3"/>
  <c r="M118" i="3"/>
  <c r="M977" i="3"/>
  <c r="O627" i="3"/>
  <c r="O135" i="3"/>
  <c r="P247" i="3"/>
  <c r="N955" i="3"/>
  <c r="N1123" i="3"/>
  <c r="O139" i="3"/>
  <c r="L1104" i="3"/>
  <c r="K370" i="3"/>
  <c r="K312" i="3"/>
  <c r="L203" i="3"/>
  <c r="M922" i="3"/>
  <c r="M436" i="3"/>
  <c r="M909" i="3"/>
  <c r="K339" i="3"/>
  <c r="J1384" i="3"/>
  <c r="J266" i="3"/>
  <c r="M966" i="3"/>
  <c r="L84" i="3"/>
  <c r="L158" i="3"/>
  <c r="M322" i="3"/>
  <c r="O1025" i="3"/>
  <c r="O906" i="3"/>
  <c r="N788" i="3"/>
  <c r="L1123" i="3"/>
  <c r="G80" i="3"/>
  <c r="J20" i="3"/>
  <c r="K1249" i="3"/>
  <c r="O1345" i="3"/>
  <c r="O574" i="3"/>
  <c r="L618" i="3"/>
  <c r="M503" i="3"/>
  <c r="M198" i="3"/>
  <c r="L352" i="3"/>
  <c r="M1185" i="3"/>
  <c r="J1178" i="3"/>
  <c r="J438" i="3"/>
  <c r="I1302" i="3"/>
  <c r="K1064" i="3"/>
  <c r="O768" i="3"/>
  <c r="L487" i="3"/>
  <c r="O1294" i="3"/>
  <c r="M1190" i="3"/>
  <c r="O1289" i="3"/>
  <c r="O697" i="3"/>
  <c r="K568" i="3"/>
  <c r="J1039" i="3"/>
  <c r="J1276" i="3"/>
  <c r="I754" i="3"/>
  <c r="K507" i="3"/>
  <c r="O1068" i="3"/>
  <c r="O496" i="3"/>
  <c r="L1335" i="3"/>
  <c r="L734" i="3"/>
  <c r="M517" i="3"/>
  <c r="L804" i="3"/>
  <c r="O716" i="3"/>
  <c r="J141" i="3"/>
  <c r="H559" i="3"/>
  <c r="H212" i="3"/>
  <c r="H1232" i="3"/>
  <c r="L812" i="3"/>
  <c r="L1124" i="3"/>
  <c r="P1007" i="3"/>
  <c r="O601" i="3"/>
  <c r="M1355" i="3"/>
  <c r="L817" i="3"/>
  <c r="L1050" i="3"/>
  <c r="J25" i="3"/>
  <c r="K934" i="3"/>
  <c r="K1095" i="3"/>
  <c r="O903" i="3"/>
  <c r="O992" i="3"/>
  <c r="K647" i="3"/>
  <c r="M658" i="3"/>
  <c r="L1064" i="3"/>
  <c r="M439" i="3"/>
  <c r="M920" i="3"/>
  <c r="K369" i="3"/>
  <c r="J900" i="3"/>
  <c r="H852" i="3"/>
  <c r="J1137" i="3"/>
  <c r="M1294" i="3"/>
  <c r="L609" i="3"/>
  <c r="N1260" i="3"/>
  <c r="O1120" i="3"/>
  <c r="O1001" i="3"/>
  <c r="L371" i="3"/>
  <c r="M900" i="3"/>
  <c r="I1304" i="3"/>
  <c r="K224" i="3"/>
  <c r="K1242" i="3"/>
  <c r="K1044" i="3"/>
  <c r="G1019" i="3"/>
  <c r="G163" i="3"/>
  <c r="H942" i="3"/>
  <c r="H1089" i="3"/>
  <c r="K1251" i="3"/>
  <c r="I1345" i="3"/>
  <c r="I962" i="3"/>
  <c r="N972" i="3"/>
  <c r="P181" i="3"/>
  <c r="L365" i="3"/>
  <c r="M1344" i="3"/>
  <c r="O239" i="3"/>
  <c r="O351" i="3"/>
  <c r="O70" i="3"/>
  <c r="O520" i="3"/>
  <c r="O1145" i="3"/>
  <c r="N1274" i="3"/>
  <c r="K1324" i="3"/>
  <c r="I779" i="3"/>
  <c r="I889" i="3"/>
  <c r="K868" i="3"/>
  <c r="O1137" i="3"/>
  <c r="N1204" i="3"/>
  <c r="J676" i="3"/>
  <c r="L460" i="3"/>
  <c r="M691" i="3"/>
  <c r="M317" i="3"/>
  <c r="O262" i="3"/>
  <c r="K1135" i="3"/>
  <c r="I1246" i="3"/>
  <c r="I84" i="3"/>
  <c r="P339" i="3"/>
  <c r="P374" i="3"/>
  <c r="O1235" i="3"/>
  <c r="L516" i="3"/>
  <c r="E658" i="3"/>
  <c r="P982" i="3"/>
  <c r="N605" i="3"/>
  <c r="P326" i="3"/>
  <c r="O748" i="3"/>
  <c r="O1112" i="3"/>
  <c r="N560" i="3"/>
  <c r="H833" i="3"/>
  <c r="N646" i="3"/>
  <c r="N780" i="3"/>
  <c r="N1050" i="3"/>
  <c r="P215" i="3"/>
  <c r="P1256" i="3"/>
  <c r="O659" i="3"/>
  <c r="H1326" i="3"/>
  <c r="P20" i="3"/>
  <c r="E1042" i="3"/>
  <c r="E1108" i="3"/>
  <c r="N1311" i="3"/>
  <c r="N272" i="3"/>
  <c r="L1387" i="3"/>
  <c r="E86" i="3"/>
  <c r="E462" i="3"/>
  <c r="P675" i="3"/>
  <c r="N267" i="3"/>
  <c r="P473" i="3"/>
  <c r="P951" i="3"/>
  <c r="M896" i="3"/>
  <c r="M1301" i="3"/>
  <c r="G500" i="3"/>
  <c r="E459" i="3"/>
  <c r="N413" i="3"/>
  <c r="E259" i="3"/>
  <c r="N594" i="3"/>
  <c r="O1369" i="3"/>
  <c r="N956" i="3"/>
  <c r="O582" i="3"/>
  <c r="N1285" i="3"/>
  <c r="O907" i="3"/>
  <c r="N229" i="3"/>
  <c r="N1331" i="3"/>
  <c r="K1202" i="3"/>
  <c r="K82" i="3"/>
  <c r="P265" i="3"/>
  <c r="P863" i="3"/>
  <c r="L744" i="3"/>
  <c r="M808" i="3"/>
  <c r="P968" i="3"/>
  <c r="O927" i="3"/>
  <c r="O1002" i="3"/>
  <c r="O563" i="3"/>
  <c r="N867" i="3"/>
  <c r="O1143" i="3"/>
  <c r="J220" i="3"/>
  <c r="H667" i="3"/>
  <c r="I1420" i="3"/>
  <c r="K876" i="3"/>
  <c r="N726" i="3"/>
  <c r="O189" i="3"/>
  <c r="L123" i="3"/>
  <c r="L663" i="3"/>
  <c r="M958" i="3"/>
  <c r="L221" i="3"/>
  <c r="O846" i="3"/>
  <c r="L651" i="3"/>
  <c r="H1154" i="3"/>
  <c r="I1102" i="3"/>
  <c r="I911" i="3"/>
  <c r="L809" i="3"/>
  <c r="M228" i="3"/>
  <c r="O1011" i="3"/>
  <c r="N773" i="3"/>
  <c r="N78" i="3"/>
  <c r="L1259" i="3"/>
  <c r="M854" i="3"/>
  <c r="I520" i="3"/>
  <c r="K1122" i="3"/>
  <c r="K1228" i="3"/>
  <c r="M706" i="3"/>
  <c r="O83" i="3"/>
  <c r="O105" i="3"/>
  <c r="K635" i="3"/>
  <c r="M636" i="3"/>
  <c r="M1286" i="3"/>
  <c r="L372" i="3"/>
  <c r="K257" i="3"/>
  <c r="K606" i="3"/>
  <c r="J1185" i="3"/>
  <c r="J1383" i="3"/>
  <c r="I443" i="3"/>
  <c r="M502" i="3"/>
  <c r="O1090" i="3"/>
  <c r="O110" i="3"/>
  <c r="O500" i="3"/>
  <c r="L562" i="3"/>
  <c r="M613" i="3"/>
  <c r="M52" i="3"/>
  <c r="J1152" i="3"/>
  <c r="J265" i="3"/>
  <c r="J556" i="3"/>
  <c r="L709" i="3"/>
  <c r="L291" i="3"/>
  <c r="M933" i="3"/>
  <c r="M1353" i="3"/>
  <c r="O420" i="3"/>
  <c r="O616" i="3"/>
  <c r="O38" i="3"/>
  <c r="L1282" i="3"/>
  <c r="I1154" i="3"/>
  <c r="I381" i="3"/>
  <c r="L1157" i="3"/>
  <c r="M201" i="3"/>
  <c r="M566" i="3"/>
  <c r="M535" i="3"/>
  <c r="O433" i="3"/>
  <c r="O1074" i="3"/>
  <c r="L1032" i="3"/>
  <c r="L829" i="3"/>
  <c r="I759" i="3"/>
  <c r="J452" i="3"/>
  <c r="J987" i="3"/>
  <c r="N1357" i="3"/>
  <c r="O68" i="3"/>
  <c r="K453" i="3"/>
  <c r="L911" i="3"/>
  <c r="M694" i="3"/>
  <c r="M1420" i="3"/>
  <c r="O866" i="3"/>
  <c r="K589" i="3"/>
  <c r="P913" i="3"/>
  <c r="E1073" i="3"/>
  <c r="L710" i="3"/>
  <c r="L666" i="3"/>
  <c r="L1082" i="3"/>
  <c r="O897" i="3"/>
  <c r="O1000" i="3"/>
  <c r="N1112" i="3"/>
  <c r="O117" i="3"/>
  <c r="O771" i="3"/>
  <c r="L205" i="3"/>
  <c r="I980" i="3"/>
  <c r="K736" i="3"/>
  <c r="J343" i="3"/>
  <c r="O547" i="3"/>
  <c r="O1196" i="3"/>
  <c r="J642" i="3"/>
  <c r="M1057" i="3"/>
  <c r="L24" i="3"/>
  <c r="M399" i="3"/>
  <c r="P1125" i="3"/>
  <c r="L1358" i="3"/>
  <c r="J1230" i="3"/>
  <c r="H1010" i="3"/>
  <c r="H795" i="3"/>
  <c r="M553" i="3"/>
  <c r="L380" i="3"/>
  <c r="O688" i="3"/>
  <c r="O317" i="3"/>
  <c r="O107" i="3"/>
  <c r="K1053" i="3"/>
  <c r="L942" i="3"/>
  <c r="H594" i="3"/>
  <c r="J50" i="3"/>
  <c r="J124" i="3"/>
  <c r="M731" i="3"/>
  <c r="O788" i="3"/>
  <c r="O1324" i="3"/>
  <c r="K1262" i="3"/>
  <c r="L788" i="3"/>
  <c r="L575" i="3"/>
  <c r="J81" i="3"/>
  <c r="K1290" i="3"/>
  <c r="I362" i="3"/>
  <c r="I1012" i="3"/>
  <c r="I1188" i="3"/>
  <c r="L767" i="3"/>
  <c r="M20" i="3"/>
  <c r="O694" i="3"/>
  <c r="O146" i="3"/>
  <c r="L1344" i="3"/>
  <c r="L517" i="3"/>
  <c r="M326" i="3"/>
  <c r="K292" i="3"/>
  <c r="J572" i="3"/>
  <c r="K386" i="3"/>
  <c r="M1333" i="3"/>
  <c r="L443" i="3"/>
  <c r="L837" i="3"/>
  <c r="L145" i="3"/>
  <c r="M17" i="3"/>
  <c r="M1175" i="3"/>
  <c r="O622" i="3"/>
  <c r="K1052" i="3"/>
  <c r="J918" i="3"/>
  <c r="J1213" i="3"/>
  <c r="K861" i="3"/>
  <c r="M940" i="3"/>
  <c r="L654" i="3"/>
  <c r="M818" i="3"/>
  <c r="O1179" i="3"/>
  <c r="N1253" i="3"/>
  <c r="L1059" i="3"/>
  <c r="M1132" i="3"/>
  <c r="J1340" i="3"/>
  <c r="L1194" i="3"/>
  <c r="L1359" i="3"/>
  <c r="O282" i="3"/>
  <c r="O1076" i="3"/>
  <c r="K816" i="3"/>
  <c r="O1282" i="3"/>
  <c r="L782" i="3"/>
  <c r="M832" i="3"/>
  <c r="N1051" i="3"/>
  <c r="N47" i="3"/>
  <c r="N557" i="3"/>
  <c r="O555" i="3"/>
  <c r="O1147" i="3"/>
  <c r="M747" i="3"/>
  <c r="J69" i="3"/>
  <c r="K591" i="3"/>
  <c r="M175" i="3"/>
  <c r="K50" i="3"/>
  <c r="M1035" i="3"/>
  <c r="M1296" i="3"/>
  <c r="J501" i="3"/>
  <c r="K797" i="3"/>
  <c r="J594" i="3"/>
  <c r="L824" i="3"/>
  <c r="M670" i="3"/>
  <c r="L908" i="3"/>
  <c r="M1228" i="3"/>
  <c r="O1075" i="3"/>
  <c r="O658" i="3"/>
  <c r="N1338" i="3"/>
  <c r="J425" i="3"/>
  <c r="I1295" i="3"/>
  <c r="I1401" i="3"/>
  <c r="J114" i="3"/>
  <c r="O545" i="3"/>
  <c r="N1375" i="3"/>
  <c r="M751" i="3"/>
  <c r="L1089" i="3"/>
  <c r="M884" i="3"/>
  <c r="L775" i="3"/>
  <c r="L620" i="3"/>
  <c r="K996" i="3"/>
  <c r="K653" i="3"/>
  <c r="I738" i="3"/>
  <c r="O1049" i="3"/>
  <c r="N17" i="3"/>
  <c r="K168" i="3"/>
  <c r="L346" i="3"/>
  <c r="M765" i="3"/>
  <c r="O593" i="3"/>
  <c r="O641" i="3"/>
  <c r="K132" i="3"/>
  <c r="I865" i="3"/>
  <c r="H1243" i="3"/>
  <c r="H741" i="3"/>
  <c r="K1022" i="3"/>
  <c r="P1298" i="3"/>
  <c r="O200" i="3"/>
  <c r="J845" i="3"/>
  <c r="L637" i="3"/>
  <c r="M868" i="3"/>
  <c r="M494" i="3"/>
  <c r="O1019" i="3"/>
  <c r="J405" i="3"/>
  <c r="H44" i="3"/>
  <c r="I1260" i="3"/>
  <c r="I1045" i="3"/>
  <c r="L96" i="3"/>
  <c r="M814" i="3"/>
  <c r="P1190" i="3"/>
  <c r="N421" i="3"/>
  <c r="K808" i="3"/>
  <c r="L57" i="3"/>
  <c r="L926" i="3"/>
  <c r="K160" i="3"/>
  <c r="L587" i="3"/>
  <c r="K64" i="3"/>
  <c r="M70" i="3"/>
  <c r="O936" i="3"/>
  <c r="K642" i="3"/>
  <c r="M569" i="3"/>
  <c r="L772" i="3"/>
  <c r="L1049" i="3"/>
  <c r="L559" i="3"/>
  <c r="L498" i="3"/>
  <c r="K142" i="3"/>
  <c r="H496" i="3"/>
  <c r="L790" i="3"/>
  <c r="M534" i="3"/>
  <c r="L309" i="3"/>
  <c r="M401" i="3"/>
  <c r="O1064" i="3"/>
  <c r="O881" i="3"/>
  <c r="N1384" i="3"/>
  <c r="P55" i="3"/>
  <c r="P548" i="3"/>
  <c r="O113" i="3"/>
  <c r="O210" i="3"/>
  <c r="M194" i="3"/>
  <c r="M1258" i="3"/>
  <c r="K1204" i="3"/>
  <c r="K921" i="3"/>
  <c r="M726" i="3"/>
  <c r="L1013" i="3"/>
  <c r="L398" i="3"/>
  <c r="K1315" i="3"/>
  <c r="L1332" i="3"/>
  <c r="I185" i="3"/>
  <c r="H271" i="3"/>
  <c r="M1161" i="3"/>
  <c r="K195" i="3"/>
  <c r="N1275" i="3"/>
  <c r="N707" i="3"/>
  <c r="N718" i="3"/>
  <c r="K282" i="3"/>
  <c r="M813" i="3"/>
  <c r="I961" i="3"/>
  <c r="L1281" i="3"/>
  <c r="K1055" i="3"/>
  <c r="O1401" i="3"/>
  <c r="P776" i="3"/>
  <c r="L1388" i="3"/>
  <c r="M54" i="3"/>
  <c r="L410" i="3"/>
  <c r="M521" i="3"/>
  <c r="M514" i="3"/>
  <c r="J839" i="3"/>
  <c r="I298" i="3"/>
  <c r="J1010" i="3"/>
  <c r="L200" i="3"/>
  <c r="K1339" i="3"/>
  <c r="M480" i="3"/>
  <c r="M540" i="3"/>
  <c r="M280" i="3"/>
  <c r="N868" i="3"/>
  <c r="N937" i="3"/>
  <c r="J420" i="3"/>
  <c r="H588" i="3"/>
  <c r="H145" i="3"/>
  <c r="J253" i="3"/>
  <c r="J888" i="3"/>
  <c r="O161" i="3"/>
  <c r="O237" i="3"/>
  <c r="J504" i="3"/>
  <c r="M255" i="3"/>
  <c r="M1417" i="3"/>
  <c r="O1365" i="3"/>
  <c r="M60" i="3"/>
  <c r="L1411" i="3"/>
  <c r="I176" i="3"/>
  <c r="I89" i="3"/>
  <c r="J1277" i="3"/>
  <c r="L62" i="3"/>
  <c r="M337" i="3"/>
  <c r="N1347" i="3"/>
  <c r="L1399" i="3"/>
  <c r="O1205" i="3"/>
  <c r="M259" i="3"/>
  <c r="M484" i="3"/>
  <c r="L1107" i="3"/>
  <c r="K1297" i="3"/>
  <c r="J576" i="3"/>
  <c r="O1151" i="3"/>
  <c r="N292" i="3"/>
  <c r="J499" i="3"/>
  <c r="M398" i="3"/>
  <c r="M362" i="3"/>
  <c r="M1251" i="3"/>
  <c r="O36" i="3"/>
  <c r="J402" i="3"/>
  <c r="I1077" i="3"/>
  <c r="J1151" i="3"/>
  <c r="H119" i="3"/>
  <c r="L624" i="3"/>
  <c r="M42" i="3"/>
  <c r="O254" i="3"/>
  <c r="N620" i="3"/>
  <c r="O1185" i="3"/>
  <c r="K1049" i="3"/>
  <c r="N95" i="3"/>
  <c r="N783" i="3"/>
  <c r="P965" i="3"/>
  <c r="L866" i="3"/>
  <c r="M851" i="3"/>
  <c r="O1176" i="3"/>
  <c r="L329" i="3"/>
  <c r="L720" i="3"/>
  <c r="N1378" i="3"/>
  <c r="O1301" i="3"/>
  <c r="O314" i="3"/>
  <c r="K1283" i="3"/>
  <c r="I116" i="3"/>
  <c r="I856" i="3"/>
  <c r="K1188" i="3"/>
  <c r="O683" i="3"/>
  <c r="O133" i="3"/>
  <c r="K852" i="3"/>
  <c r="M1313" i="3"/>
  <c r="M722" i="3"/>
  <c r="L820" i="3"/>
  <c r="M629" i="3"/>
  <c r="J669" i="3"/>
  <c r="I1213" i="3"/>
  <c r="H207" i="3"/>
  <c r="I323" i="3"/>
  <c r="L376" i="3"/>
  <c r="M143" i="3"/>
  <c r="O415" i="3"/>
  <c r="N641" i="3"/>
  <c r="N895" i="3"/>
  <c r="K962" i="3"/>
  <c r="O1158" i="3"/>
  <c r="H62" i="3"/>
  <c r="K382" i="3"/>
  <c r="K208" i="3"/>
  <c r="M90" i="3"/>
  <c r="M232" i="3"/>
  <c r="O501" i="3"/>
  <c r="K1038" i="3"/>
  <c r="M1107" i="3"/>
  <c r="M324" i="3"/>
  <c r="M960" i="3"/>
  <c r="J634" i="3"/>
  <c r="K144" i="3"/>
  <c r="J794" i="3"/>
  <c r="L971" i="3"/>
  <c r="I331" i="3"/>
  <c r="M1117" i="3"/>
  <c r="L424" i="3"/>
  <c r="N356" i="3"/>
  <c r="O583" i="3"/>
  <c r="O1079" i="3"/>
  <c r="K980" i="3"/>
  <c r="M799" i="3"/>
  <c r="J1033" i="3"/>
  <c r="K1129" i="3"/>
  <c r="L667" i="3"/>
  <c r="O130" i="3"/>
  <c r="O222" i="3"/>
  <c r="K1375" i="3"/>
  <c r="M891" i="3"/>
  <c r="L721" i="3"/>
  <c r="M497" i="3"/>
  <c r="N677" i="3"/>
  <c r="K767" i="3"/>
  <c r="H944" i="3"/>
  <c r="H142" i="3"/>
  <c r="M1136" i="3"/>
  <c r="L313" i="3"/>
  <c r="M575" i="3"/>
  <c r="M524" i="3"/>
  <c r="O554" i="3"/>
  <c r="P1265" i="3"/>
  <c r="P1379" i="3"/>
  <c r="J586" i="3"/>
  <c r="H746" i="3"/>
  <c r="I1202" i="3"/>
  <c r="J419" i="3"/>
  <c r="L1086" i="3"/>
  <c r="O1197" i="3"/>
  <c r="N371" i="3"/>
  <c r="L842" i="3"/>
  <c r="L505" i="3"/>
  <c r="M1283" i="3"/>
  <c r="P1257" i="3"/>
  <c r="P1241" i="3"/>
  <c r="L153" i="3"/>
  <c r="M473" i="3"/>
  <c r="L1261" i="3"/>
  <c r="O624" i="3"/>
  <c r="P283" i="3"/>
  <c r="M776" i="3"/>
  <c r="N1139" i="3"/>
  <c r="O1263" i="3"/>
  <c r="K70" i="3"/>
  <c r="H157" i="3"/>
  <c r="J891" i="3"/>
  <c r="K822" i="3"/>
  <c r="N1230" i="3"/>
  <c r="O1045" i="3"/>
  <c r="K481" i="3"/>
  <c r="M704" i="3"/>
  <c r="L447" i="3"/>
  <c r="L1033" i="3"/>
  <c r="P1211" i="3"/>
  <c r="K918" i="3"/>
  <c r="I568" i="3"/>
  <c r="I678" i="3"/>
  <c r="J915" i="3"/>
  <c r="M251" i="3"/>
  <c r="L1140" i="3"/>
  <c r="M1224" i="3"/>
  <c r="N1306" i="3"/>
  <c r="N383" i="3"/>
  <c r="L378" i="3"/>
  <c r="L343" i="3"/>
  <c r="I126" i="3"/>
  <c r="K1185" i="3"/>
  <c r="L827" i="3"/>
  <c r="O64" i="3"/>
  <c r="M73" i="3"/>
  <c r="O289" i="3"/>
  <c r="K163" i="3"/>
  <c r="L189" i="3"/>
  <c r="L131" i="3"/>
  <c r="L152" i="3"/>
  <c r="J165" i="3"/>
  <c r="J127" i="3"/>
  <c r="I640" i="3"/>
  <c r="I1375" i="3"/>
  <c r="H76" i="3"/>
  <c r="M1262" i="3"/>
  <c r="M460" i="3"/>
  <c r="O942" i="3"/>
  <c r="O39" i="3"/>
  <c r="L412" i="3"/>
  <c r="L102" i="3"/>
  <c r="L327" i="3"/>
  <c r="K1048" i="3"/>
  <c r="L1381" i="3"/>
  <c r="L1357" i="3"/>
  <c r="L294" i="3"/>
  <c r="O1221" i="3"/>
  <c r="L422" i="3"/>
  <c r="L578" i="3"/>
  <c r="O1069" i="3"/>
  <c r="N346" i="3"/>
  <c r="O267" i="3"/>
  <c r="J43" i="3"/>
  <c r="H482" i="3"/>
  <c r="I512" i="3"/>
  <c r="J795" i="3"/>
  <c r="M1278" i="3"/>
  <c r="L55" i="3"/>
  <c r="O216" i="3"/>
  <c r="O414" i="3"/>
  <c r="K1196" i="3"/>
  <c r="M330" i="3"/>
  <c r="L290" i="3"/>
  <c r="J496" i="3"/>
  <c r="K302" i="3"/>
  <c r="J656" i="3"/>
  <c r="P1353" i="3"/>
  <c r="O851" i="3"/>
  <c r="K909" i="3"/>
  <c r="M1040" i="3"/>
  <c r="L183" i="3"/>
  <c r="M762" i="3"/>
  <c r="N996" i="3"/>
  <c r="P972" i="3"/>
  <c r="N579" i="3"/>
  <c r="N1409" i="3"/>
  <c r="L1022" i="3"/>
  <c r="M254" i="3"/>
  <c r="O634" i="3"/>
  <c r="N1316" i="3"/>
  <c r="N711" i="3"/>
  <c r="K1157" i="3"/>
  <c r="M147" i="3"/>
  <c r="M159" i="3"/>
  <c r="J161" i="3"/>
  <c r="L1378" i="3"/>
  <c r="J321" i="3"/>
  <c r="M313" i="3"/>
  <c r="K443" i="3"/>
  <c r="L148" i="3"/>
  <c r="L631" i="3"/>
  <c r="O479" i="3"/>
  <c r="O602" i="3"/>
  <c r="O1307" i="3"/>
  <c r="K560" i="3"/>
  <c r="I996" i="3"/>
  <c r="I415" i="3"/>
  <c r="K465" i="3"/>
  <c r="M785" i="3"/>
  <c r="N1098" i="3"/>
  <c r="O96" i="3"/>
  <c r="J367" i="3"/>
  <c r="M124" i="3"/>
  <c r="M774" i="3"/>
  <c r="M1145" i="3"/>
  <c r="L1031" i="3"/>
  <c r="L1377" i="3"/>
  <c r="I445" i="3"/>
  <c r="M16" i="3"/>
  <c r="N1319" i="3"/>
  <c r="K27" i="3"/>
  <c r="L222" i="3"/>
  <c r="O1317" i="3"/>
  <c r="L292" i="3"/>
  <c r="O1203" i="3"/>
  <c r="J804" i="3"/>
  <c r="H1406" i="3"/>
  <c r="I1111" i="3"/>
  <c r="H720" i="3"/>
  <c r="J1145" i="3"/>
  <c r="O449" i="3"/>
  <c r="O128" i="3"/>
  <c r="K1173" i="3"/>
  <c r="M1212" i="3"/>
  <c r="M1119" i="3"/>
  <c r="M1093" i="3"/>
  <c r="M539" i="3"/>
  <c r="J835" i="3"/>
  <c r="I803" i="3"/>
  <c r="J1214" i="3"/>
  <c r="H206" i="3"/>
  <c r="L899" i="3"/>
  <c r="M46" i="3"/>
  <c r="O1389" i="3"/>
  <c r="N1332" i="3"/>
  <c r="O1305" i="3"/>
  <c r="L520" i="3"/>
  <c r="L317" i="3"/>
  <c r="I247" i="3"/>
  <c r="K1351" i="3"/>
  <c r="I407" i="3"/>
  <c r="N408" i="3"/>
  <c r="O23" i="3"/>
  <c r="N573" i="3"/>
  <c r="L419" i="3"/>
  <c r="M462" i="3"/>
  <c r="L289" i="3"/>
  <c r="L134" i="3"/>
  <c r="J331" i="3"/>
  <c r="K1031" i="3"/>
  <c r="I937" i="3"/>
  <c r="M206" i="3"/>
  <c r="M1005" i="3"/>
  <c r="M1241" i="3"/>
  <c r="L208" i="3"/>
  <c r="O151" i="3"/>
  <c r="N1296" i="3"/>
  <c r="O435" i="3"/>
  <c r="K1119" i="3"/>
  <c r="G95" i="3"/>
  <c r="I959" i="3"/>
  <c r="L682" i="3"/>
  <c r="K95" i="3"/>
  <c r="E425" i="3"/>
  <c r="G335" i="3"/>
  <c r="G518" i="3"/>
  <c r="H556" i="3"/>
  <c r="L571" i="3"/>
  <c r="J1337" i="3"/>
  <c r="P208" i="3"/>
  <c r="N348" i="3"/>
  <c r="P338" i="3"/>
  <c r="L433" i="3"/>
  <c r="L1382" i="3"/>
  <c r="N980" i="3"/>
  <c r="M1289" i="3"/>
  <c r="L119" i="3"/>
  <c r="M386" i="3"/>
  <c r="O1139" i="3"/>
  <c r="O546" i="3"/>
  <c r="K379" i="3"/>
  <c r="I1008" i="3"/>
  <c r="H1370" i="3"/>
  <c r="J1228" i="3"/>
  <c r="N1030" i="3"/>
  <c r="M321" i="3"/>
  <c r="L1029" i="3"/>
  <c r="M286" i="3"/>
  <c r="M1388" i="3"/>
  <c r="M1267" i="3"/>
  <c r="M240" i="3"/>
  <c r="K358" i="3"/>
  <c r="J202" i="3"/>
  <c r="H717" i="3"/>
  <c r="M1415" i="3"/>
  <c r="L596" i="3"/>
  <c r="L670" i="3"/>
  <c r="M834" i="3"/>
  <c r="E194" i="3"/>
  <c r="O871" i="3"/>
  <c r="N1420" i="3"/>
  <c r="E509" i="3"/>
  <c r="P853" i="3"/>
  <c r="P844" i="3"/>
  <c r="P401" i="3"/>
  <c r="N688" i="3"/>
  <c r="O605" i="3"/>
  <c r="O808" i="3"/>
  <c r="L239" i="3"/>
  <c r="G520" i="3"/>
  <c r="N818" i="3"/>
  <c r="P639" i="3"/>
  <c r="N97" i="3"/>
  <c r="N755" i="3"/>
  <c r="O102" i="3"/>
  <c r="O224" i="3"/>
  <c r="G826" i="3"/>
  <c r="N138" i="3"/>
  <c r="N1254" i="3"/>
  <c r="N764" i="3"/>
  <c r="E916" i="3"/>
  <c r="N932" i="3"/>
  <c r="M495" i="3"/>
  <c r="H1324" i="3"/>
  <c r="P443" i="3"/>
  <c r="E755" i="3"/>
  <c r="E193" i="3"/>
  <c r="O595" i="3"/>
  <c r="N1121" i="3"/>
  <c r="J312" i="3"/>
  <c r="E1299" i="3"/>
  <c r="E1280" i="3"/>
  <c r="P136" i="3"/>
  <c r="P209" i="3"/>
  <c r="P472" i="3"/>
  <c r="N894" i="3"/>
  <c r="O784" i="3"/>
  <c r="P1094" i="3"/>
  <c r="M780" i="3"/>
  <c r="M705" i="3"/>
  <c r="O625" i="3"/>
  <c r="N1076" i="3"/>
  <c r="O332" i="3"/>
  <c r="L722" i="3"/>
  <c r="O281" i="3"/>
  <c r="P298" i="3"/>
  <c r="P778" i="3"/>
  <c r="M314" i="3"/>
  <c r="K172" i="3"/>
  <c r="O872" i="3"/>
  <c r="M248" i="3"/>
  <c r="M223" i="3"/>
  <c r="M674" i="3"/>
  <c r="O816" i="3"/>
  <c r="O1223" i="3"/>
  <c r="K391" i="3"/>
  <c r="I971" i="3"/>
  <c r="I742" i="3"/>
  <c r="I577" i="3"/>
  <c r="O883" i="3"/>
  <c r="N676" i="3"/>
  <c r="O459" i="3"/>
  <c r="L374" i="3"/>
  <c r="M800" i="3"/>
  <c r="L60" i="3"/>
  <c r="O1118" i="3"/>
  <c r="K377" i="3"/>
  <c r="J190" i="3"/>
  <c r="J1001" i="3"/>
  <c r="L418" i="3"/>
  <c r="L799" i="3"/>
  <c r="L873" i="3"/>
  <c r="M1202" i="3"/>
  <c r="M449" i="3"/>
  <c r="N1238" i="3"/>
  <c r="O587" i="3"/>
  <c r="K866" i="3"/>
  <c r="I337" i="3"/>
  <c r="I453" i="3"/>
  <c r="L1141" i="3"/>
  <c r="O1254" i="3"/>
  <c r="L514" i="3"/>
  <c r="O253" i="3"/>
  <c r="O99" i="3"/>
  <c r="K227" i="3"/>
  <c r="M101" i="3"/>
  <c r="M890" i="3"/>
  <c r="J678" i="3"/>
  <c r="K1164" i="3"/>
  <c r="K1327" i="3"/>
  <c r="I180" i="3"/>
  <c r="H811" i="3"/>
  <c r="L68" i="3"/>
  <c r="L1184" i="3"/>
  <c r="N809" i="3"/>
  <c r="O831" i="3"/>
  <c r="N1242" i="3"/>
  <c r="L107" i="3"/>
  <c r="M632" i="3"/>
  <c r="I1168" i="3"/>
  <c r="K220" i="3"/>
  <c r="K998" i="3"/>
  <c r="J171" i="3"/>
  <c r="N874" i="3"/>
  <c r="L531" i="3"/>
  <c r="L956" i="3"/>
  <c r="O1346" i="3"/>
  <c r="O341" i="3"/>
  <c r="O389" i="3"/>
  <c r="J364" i="3"/>
  <c r="I173" i="3"/>
  <c r="I981" i="3"/>
  <c r="I52" i="3"/>
  <c r="L1073" i="3"/>
  <c r="M289" i="3"/>
  <c r="O1364" i="3"/>
  <c r="O129" i="3"/>
  <c r="O51" i="3"/>
  <c r="O477" i="3"/>
  <c r="L540" i="3"/>
  <c r="I704" i="3"/>
  <c r="K1071" i="3"/>
  <c r="K897" i="3"/>
  <c r="N1297" i="3"/>
  <c r="O67" i="3"/>
  <c r="K1342" i="3"/>
  <c r="L238" i="3"/>
  <c r="M457" i="3"/>
  <c r="M1410" i="3"/>
  <c r="L868" i="3"/>
  <c r="J985" i="3"/>
  <c r="P828" i="3"/>
  <c r="P1121" i="3"/>
  <c r="M696" i="3"/>
  <c r="M380" i="3"/>
  <c r="O173" i="3"/>
  <c r="M770" i="3"/>
  <c r="M913" i="3"/>
  <c r="O1239" i="3"/>
  <c r="O468" i="3"/>
  <c r="N297" i="3"/>
  <c r="L202" i="3"/>
  <c r="I263" i="3"/>
  <c r="H60" i="3"/>
  <c r="L91" i="3"/>
  <c r="O739" i="3"/>
  <c r="O797" i="3"/>
  <c r="K461" i="3"/>
  <c r="M1055" i="3"/>
  <c r="L1046" i="3"/>
  <c r="L600" i="3"/>
  <c r="O1194" i="3"/>
  <c r="L1298" i="3"/>
  <c r="I365" i="3"/>
  <c r="I226" i="3"/>
  <c r="M963" i="3"/>
  <c r="M1071" i="3"/>
  <c r="M633" i="3"/>
  <c r="M102" i="3"/>
  <c r="N325" i="3"/>
  <c r="O238" i="3"/>
  <c r="O609" i="3"/>
  <c r="K1094" i="3"/>
  <c r="I1225" i="3"/>
  <c r="I205" i="3"/>
  <c r="K487" i="3"/>
  <c r="L255" i="3"/>
  <c r="M858" i="3"/>
  <c r="O861" i="3"/>
  <c r="O1093" i="3"/>
  <c r="K428" i="3"/>
  <c r="M1416" i="3"/>
  <c r="M1173" i="3"/>
  <c r="L1173" i="3"/>
  <c r="J60" i="3"/>
  <c r="L907" i="3"/>
  <c r="H443" i="3"/>
  <c r="I455" i="3"/>
  <c r="L271" i="3"/>
  <c r="M617" i="3"/>
  <c r="O28" i="3"/>
  <c r="P1263" i="3"/>
  <c r="O1199" i="3"/>
  <c r="K509" i="3"/>
  <c r="M252" i="3"/>
  <c r="J942" i="3"/>
  <c r="K935" i="3"/>
  <c r="K1017" i="3"/>
  <c r="J1168" i="3"/>
  <c r="O342" i="3"/>
  <c r="L1225" i="3"/>
  <c r="M1387" i="3"/>
  <c r="M163" i="3"/>
  <c r="O949" i="3"/>
  <c r="O997" i="3"/>
  <c r="L1074" i="3"/>
  <c r="J1053" i="3"/>
  <c r="H856" i="3"/>
  <c r="M1328" i="3"/>
  <c r="M1122" i="3"/>
  <c r="M1004" i="3"/>
  <c r="O977" i="3"/>
  <c r="O875" i="3"/>
  <c r="O756" i="3"/>
  <c r="O218" i="3"/>
  <c r="L743" i="3"/>
  <c r="I1398" i="3"/>
  <c r="K571" i="3"/>
  <c r="K1019" i="3"/>
  <c r="N1337" i="3"/>
  <c r="O772" i="3"/>
  <c r="K1353" i="3"/>
  <c r="L441" i="3"/>
  <c r="O1381" i="3"/>
  <c r="O1357" i="3"/>
  <c r="M1257" i="3"/>
  <c r="E1362" i="3"/>
  <c r="P1231" i="3"/>
  <c r="O1233" i="3"/>
  <c r="L792" i="3"/>
  <c r="L1072" i="3"/>
  <c r="O530" i="3"/>
  <c r="O628" i="3"/>
  <c r="O196" i="3"/>
  <c r="O480" i="3"/>
  <c r="K626" i="3"/>
  <c r="L881" i="3"/>
  <c r="J1013" i="3"/>
  <c r="L1195" i="3"/>
  <c r="L1376" i="3"/>
  <c r="K1034" i="3"/>
  <c r="J581" i="3"/>
  <c r="M734" i="3"/>
  <c r="M1188" i="3"/>
  <c r="M1266" i="3"/>
  <c r="O652" i="3"/>
  <c r="O1059" i="3"/>
  <c r="K188" i="3"/>
  <c r="H109" i="3"/>
  <c r="H531" i="3"/>
  <c r="I285" i="3"/>
  <c r="M505" i="3"/>
  <c r="M903" i="3"/>
  <c r="N1400" i="3"/>
  <c r="K526" i="3"/>
  <c r="M595" i="3"/>
  <c r="M349" i="3"/>
  <c r="M574" i="3"/>
  <c r="K668" i="3"/>
  <c r="J1049" i="3"/>
  <c r="J307" i="3"/>
  <c r="P712" i="3"/>
  <c r="N991" i="3"/>
  <c r="J333" i="3"/>
  <c r="L125" i="3"/>
  <c r="M356" i="3"/>
  <c r="O1222" i="3"/>
  <c r="O451" i="3"/>
  <c r="K1112" i="3"/>
  <c r="I943" i="3"/>
  <c r="I684" i="3"/>
  <c r="I112" i="3"/>
  <c r="J1078" i="3"/>
  <c r="N1389" i="3"/>
  <c r="M754" i="3"/>
  <c r="O29" i="3"/>
  <c r="L348" i="3"/>
  <c r="L162" i="3"/>
  <c r="M333" i="3"/>
  <c r="M937" i="3"/>
  <c r="K535" i="3"/>
  <c r="K475" i="3"/>
  <c r="H958" i="3"/>
  <c r="I417" i="3"/>
  <c r="L783" i="3"/>
  <c r="M653" i="3"/>
  <c r="O395" i="3"/>
  <c r="O368" i="3"/>
  <c r="N1066" i="3"/>
  <c r="K25" i="3"/>
  <c r="L916" i="3"/>
  <c r="I895" i="3"/>
  <c r="K1323" i="3"/>
  <c r="J290" i="3"/>
  <c r="M824" i="3"/>
  <c r="N1417" i="3"/>
  <c r="O301" i="3"/>
  <c r="K1132" i="3"/>
  <c r="M1061" i="3"/>
  <c r="M1400" i="3"/>
  <c r="L549" i="3"/>
  <c r="J215" i="3"/>
  <c r="L1347" i="3"/>
  <c r="I479" i="3"/>
  <c r="L1070" i="3"/>
  <c r="K442" i="3"/>
  <c r="M598" i="3"/>
  <c r="L966" i="3"/>
  <c r="O134" i="3"/>
  <c r="M840" i="3"/>
  <c r="O959" i="3"/>
  <c r="P277" i="3"/>
  <c r="N1022" i="3"/>
  <c r="O1231" i="3"/>
  <c r="O1390" i="3"/>
  <c r="M1014" i="3"/>
  <c r="O1085" i="3"/>
  <c r="O818" i="3"/>
  <c r="N959" i="3"/>
  <c r="K698" i="3"/>
  <c r="M1302" i="3"/>
  <c r="M748" i="3"/>
  <c r="L1245" i="3"/>
  <c r="K1294" i="3"/>
  <c r="J582" i="3"/>
  <c r="M402" i="3"/>
  <c r="L758" i="3"/>
  <c r="M1339" i="3"/>
  <c r="M672" i="3"/>
  <c r="O752" i="3"/>
  <c r="N805" i="3"/>
  <c r="O848" i="3"/>
  <c r="J732" i="3"/>
  <c r="H1179" i="3"/>
  <c r="I240" i="3"/>
  <c r="J117" i="3"/>
  <c r="N552" i="3"/>
  <c r="O972" i="3"/>
  <c r="O344" i="3"/>
  <c r="K1010" i="3"/>
  <c r="L1036" i="3"/>
  <c r="L986" i="3"/>
  <c r="L823" i="3"/>
  <c r="K1004" i="3"/>
  <c r="K1065" i="3"/>
  <c r="H215" i="3"/>
  <c r="N1411" i="3"/>
  <c r="O188" i="3"/>
  <c r="K1403" i="3"/>
  <c r="K259" i="3"/>
  <c r="L669" i="3"/>
  <c r="M856" i="3"/>
  <c r="M904" i="3"/>
  <c r="K847" i="3"/>
  <c r="I1396" i="3"/>
  <c r="J721" i="3"/>
  <c r="I713" i="3"/>
  <c r="K1041" i="3"/>
  <c r="O505" i="3"/>
  <c r="O391" i="3"/>
  <c r="K714" i="3"/>
  <c r="L1016" i="3"/>
  <c r="L1020" i="3"/>
  <c r="L582" i="3"/>
  <c r="O696" i="3"/>
  <c r="L1223" i="3"/>
  <c r="H1339" i="3"/>
  <c r="I1311" i="3"/>
  <c r="H920" i="3"/>
  <c r="M106" i="3"/>
  <c r="L902" i="3"/>
  <c r="N999" i="3"/>
  <c r="O365" i="3"/>
  <c r="J632" i="3"/>
  <c r="M745" i="3"/>
  <c r="L1129" i="3"/>
  <c r="K1395" i="3"/>
  <c r="L1200" i="3"/>
  <c r="J144" i="3"/>
  <c r="N492" i="3"/>
  <c r="M136" i="3"/>
  <c r="K926" i="3"/>
  <c r="M109" i="3"/>
  <c r="L975" i="3"/>
  <c r="M1098" i="3"/>
  <c r="L770" i="3"/>
  <c r="L1248" i="3"/>
  <c r="J512" i="3"/>
  <c r="H540" i="3"/>
  <c r="M277" i="3"/>
  <c r="L622" i="3"/>
  <c r="L688" i="3"/>
  <c r="M329" i="3"/>
  <c r="M264" i="3"/>
  <c r="N753" i="3"/>
  <c r="O623" i="3"/>
  <c r="P483" i="3"/>
  <c r="N1012" i="3"/>
  <c r="P124" i="3"/>
  <c r="M964" i="3"/>
  <c r="M25" i="3"/>
  <c r="N536" i="3"/>
  <c r="M563" i="3"/>
  <c r="M1229" i="3"/>
  <c r="M752" i="3"/>
  <c r="O1119" i="3"/>
  <c r="O1167" i="3"/>
  <c r="K298" i="3"/>
  <c r="I547" i="3"/>
  <c r="H1058" i="3"/>
  <c r="H564" i="3"/>
  <c r="O888" i="3"/>
  <c r="N169" i="3"/>
  <c r="O1057" i="3"/>
  <c r="K55" i="3"/>
  <c r="M1143" i="3"/>
  <c r="O1277" i="3"/>
  <c r="M555" i="3"/>
  <c r="K229" i="3"/>
  <c r="J518" i="3"/>
  <c r="H706" i="3"/>
  <c r="M203" i="3"/>
  <c r="M1322" i="3"/>
  <c r="L440" i="3"/>
  <c r="O1269" i="3"/>
  <c r="O1264" i="3"/>
  <c r="N1142" i="3"/>
  <c r="O379" i="3"/>
  <c r="K1288" i="3"/>
  <c r="H324" i="3"/>
  <c r="I1093" i="3"/>
  <c r="J629" i="3"/>
  <c r="L854" i="3"/>
  <c r="L81" i="3"/>
  <c r="O197" i="3"/>
  <c r="O973" i="3"/>
  <c r="K1326" i="3"/>
  <c r="J491" i="3"/>
  <c r="I301" i="3"/>
  <c r="J565" i="3"/>
  <c r="M1398" i="3"/>
  <c r="K798" i="3"/>
  <c r="L957" i="3"/>
  <c r="M580" i="3"/>
  <c r="M1181" i="3"/>
  <c r="M1124" i="3"/>
  <c r="N1360" i="3"/>
  <c r="O1159" i="3"/>
  <c r="O352" i="3"/>
  <c r="J559" i="3"/>
  <c r="H18" i="3"/>
  <c r="I690" i="3"/>
  <c r="K1387" i="3"/>
  <c r="O268" i="3"/>
  <c r="O803" i="3"/>
  <c r="K135" i="3"/>
  <c r="O1174" i="3"/>
  <c r="L552" i="3"/>
  <c r="M1357" i="3"/>
  <c r="M408" i="3"/>
  <c r="L1268" i="3"/>
  <c r="I391" i="3"/>
  <c r="H340" i="3"/>
  <c r="L845" i="3"/>
  <c r="K281" i="3"/>
  <c r="L377" i="3"/>
  <c r="M610" i="3"/>
  <c r="M942" i="3"/>
  <c r="O1130" i="3"/>
  <c r="O1178" i="3"/>
  <c r="K661" i="3"/>
  <c r="I1042" i="3"/>
  <c r="I317" i="3"/>
  <c r="I478" i="3"/>
  <c r="M499" i="3"/>
  <c r="L364" i="3"/>
  <c r="N361" i="3"/>
  <c r="N757" i="3"/>
  <c r="K473" i="3"/>
  <c r="N946" i="3"/>
  <c r="P850" i="3"/>
  <c r="N265" i="3"/>
  <c r="M1242" i="3"/>
  <c r="M1118" i="3"/>
  <c r="O327" i="3"/>
  <c r="M1264" i="3"/>
  <c r="O1230" i="3"/>
  <c r="O541" i="3"/>
  <c r="N459" i="3"/>
  <c r="N487" i="3"/>
  <c r="J243" i="3"/>
  <c r="H419" i="3"/>
  <c r="I819" i="3"/>
  <c r="J84" i="3"/>
  <c r="O833" i="3"/>
  <c r="O741" i="3"/>
  <c r="J928" i="3"/>
  <c r="O1042" i="3"/>
  <c r="M1045" i="3"/>
  <c r="M1065" i="3"/>
  <c r="L533" i="3"/>
  <c r="I598" i="3"/>
  <c r="H1088" i="3"/>
  <c r="I790" i="3"/>
  <c r="I459" i="3"/>
  <c r="M888" i="3"/>
  <c r="M315" i="3"/>
  <c r="O991" i="3"/>
  <c r="O261" i="3"/>
  <c r="O486" i="3"/>
  <c r="O1116" i="3"/>
  <c r="L54" i="3"/>
  <c r="I432" i="3"/>
  <c r="K401" i="3"/>
  <c r="J32" i="3"/>
  <c r="M750" i="3"/>
  <c r="M1307" i="3"/>
  <c r="O1109" i="3"/>
  <c r="O349" i="3"/>
  <c r="M1305" i="3"/>
  <c r="L765" i="3"/>
  <c r="L1174" i="3"/>
  <c r="K536" i="3"/>
  <c r="L747" i="3"/>
  <c r="L555" i="3"/>
  <c r="I383" i="3"/>
  <c r="J991" i="3"/>
  <c r="L387" i="3"/>
  <c r="M530" i="3"/>
  <c r="O638" i="3"/>
  <c r="P1417" i="3"/>
  <c r="O643" i="3"/>
  <c r="L988" i="3"/>
  <c r="M1012" i="3"/>
  <c r="K1201" i="3"/>
  <c r="J480" i="3"/>
  <c r="K1361" i="3"/>
  <c r="L42" i="3"/>
  <c r="K1311" i="3"/>
  <c r="M1360" i="3"/>
  <c r="L736" i="3"/>
  <c r="M588" i="3"/>
  <c r="O966" i="3"/>
  <c r="O1053" i="3"/>
  <c r="K214" i="3"/>
  <c r="I842" i="3"/>
  <c r="I53" i="3"/>
  <c r="I319" i="3"/>
  <c r="M515" i="3"/>
  <c r="M1281" i="3"/>
  <c r="O674" i="3"/>
  <c r="O931" i="3"/>
  <c r="O503" i="3"/>
  <c r="J361" i="3"/>
  <c r="L448" i="3"/>
  <c r="H1291" i="3"/>
  <c r="J731" i="3"/>
  <c r="J805" i="3"/>
  <c r="N770" i="3"/>
  <c r="O828" i="3"/>
  <c r="K444" i="3"/>
  <c r="M1105" i="3"/>
  <c r="L22" i="3"/>
  <c r="M1183" i="3"/>
  <c r="M81" i="3"/>
  <c r="P1035" i="3"/>
  <c r="E843" i="3"/>
  <c r="M1363" i="3"/>
  <c r="M432" i="3"/>
  <c r="L223" i="3"/>
  <c r="O953" i="3"/>
  <c r="O1056" i="3"/>
  <c r="N1359" i="3"/>
  <c r="O812" i="3"/>
  <c r="J322" i="3"/>
  <c r="L121" i="3"/>
  <c r="H948" i="3"/>
  <c r="J396" i="3"/>
  <c r="J470" i="3"/>
  <c r="L1270" i="3"/>
  <c r="O1316" i="3"/>
  <c r="L1197" i="3"/>
  <c r="L470" i="3"/>
  <c r="M89" i="3"/>
  <c r="O955" i="3"/>
  <c r="O1003" i="3"/>
  <c r="K1092" i="3"/>
  <c r="I199" i="3"/>
  <c r="J951" i="3"/>
  <c r="H1032" i="3"/>
  <c r="M837" i="3"/>
  <c r="M1413" i="3"/>
  <c r="O396" i="3"/>
  <c r="O353" i="3"/>
  <c r="K1074" i="3"/>
  <c r="M700" i="3"/>
  <c r="M210" i="3"/>
  <c r="J166" i="3"/>
  <c r="J600" i="3"/>
  <c r="J571" i="3"/>
  <c r="N1348" i="3"/>
  <c r="N919" i="3"/>
  <c r="J313" i="3"/>
  <c r="L724" i="3"/>
  <c r="M351" i="3"/>
  <c r="M581" i="3"/>
  <c r="O1405" i="3"/>
  <c r="J323" i="3"/>
  <c r="H287" i="3"/>
  <c r="I1272" i="3"/>
  <c r="I1105" i="3"/>
  <c r="I1153" i="3"/>
  <c r="O1236" i="3"/>
  <c r="O610" i="3"/>
  <c r="O1029" i="3"/>
  <c r="L1280" i="3"/>
  <c r="L1080" i="3"/>
  <c r="M528" i="3"/>
  <c r="M1272" i="3"/>
  <c r="K410" i="3"/>
  <c r="K1199" i="3"/>
  <c r="I1007" i="3"/>
  <c r="H404" i="3"/>
  <c r="L358" i="3"/>
  <c r="M952" i="3"/>
  <c r="O852" i="3"/>
  <c r="O296" i="3"/>
  <c r="O497" i="3"/>
  <c r="K628" i="3"/>
  <c r="L28" i="3"/>
  <c r="H239" i="3"/>
  <c r="K559" i="3"/>
  <c r="K385" i="3"/>
  <c r="M995" i="3"/>
  <c r="M929" i="3"/>
  <c r="O603" i="3"/>
  <c r="L1267" i="3"/>
  <c r="M173" i="3"/>
  <c r="M1038" i="3"/>
  <c r="L1148" i="3"/>
  <c r="K694" i="3"/>
  <c r="I343" i="3"/>
  <c r="J269" i="3"/>
  <c r="L570" i="3"/>
  <c r="K739" i="3"/>
  <c r="M1069" i="3"/>
  <c r="L206" i="3"/>
  <c r="O1270" i="3"/>
  <c r="O1303" i="3"/>
  <c r="O711" i="3"/>
  <c r="L1290" i="3"/>
  <c r="I1038" i="3"/>
  <c r="I578" i="3"/>
  <c r="I953" i="3"/>
  <c r="J524" i="3"/>
  <c r="G1140" i="3"/>
  <c r="G1357" i="3"/>
  <c r="G304" i="3"/>
  <c r="H87" i="3"/>
  <c r="K1410" i="3"/>
  <c r="K1131" i="3"/>
  <c r="N1156" i="3"/>
  <c r="N44" i="3"/>
  <c r="N954" i="3"/>
  <c r="L275" i="3"/>
  <c r="O801" i="3"/>
  <c r="M841" i="3"/>
  <c r="K1042" i="3"/>
  <c r="M369" i="3"/>
  <c r="L695" i="3"/>
  <c r="O1149" i="3"/>
  <c r="N520" i="3"/>
  <c r="K1057" i="3"/>
  <c r="H1146" i="3"/>
  <c r="J903" i="3"/>
  <c r="I280" i="3"/>
  <c r="M998" i="3"/>
  <c r="O186" i="3"/>
  <c r="O809" i="3"/>
  <c r="J197" i="3"/>
  <c r="M1378" i="3"/>
  <c r="L553" i="3"/>
  <c r="L1113" i="3"/>
  <c r="J723" i="3"/>
  <c r="J257" i="3"/>
  <c r="J758" i="3"/>
  <c r="M586" i="3"/>
  <c r="K236" i="3"/>
  <c r="L660" i="3"/>
  <c r="M1371" i="3"/>
  <c r="O891" i="3"/>
  <c r="O1114" i="3"/>
  <c r="O820" i="3"/>
  <c r="K1072" i="3"/>
  <c r="H97" i="3"/>
  <c r="J924" i="3"/>
  <c r="K977" i="3"/>
  <c r="M763" i="3"/>
  <c r="L293" i="3"/>
  <c r="M385" i="3"/>
  <c r="O422" i="3"/>
  <c r="P732" i="3"/>
  <c r="O589" i="3"/>
  <c r="M578" i="3"/>
  <c r="G20" i="3"/>
  <c r="N373" i="3"/>
  <c r="E1017" i="3"/>
  <c r="E1034" i="3"/>
  <c r="P529" i="3"/>
  <c r="O521" i="3"/>
  <c r="M1087" i="3"/>
  <c r="L229" i="3"/>
  <c r="G660" i="3"/>
  <c r="E123" i="3"/>
  <c r="P1169" i="3"/>
  <c r="N1251" i="3"/>
  <c r="N225" i="3"/>
  <c r="O453" i="3"/>
  <c r="M130" i="3"/>
  <c r="G807" i="3"/>
  <c r="P591" i="3"/>
  <c r="P336" i="3"/>
  <c r="N84" i="3"/>
  <c r="N892" i="3"/>
  <c r="N590" i="3"/>
  <c r="O148" i="3"/>
  <c r="G319" i="3"/>
  <c r="N883" i="3"/>
  <c r="P334" i="3"/>
  <c r="P383" i="3"/>
  <c r="E1176" i="3"/>
  <c r="N1377" i="3"/>
  <c r="O33" i="3"/>
  <c r="G547" i="3"/>
  <c r="G379" i="3"/>
  <c r="N964" i="3"/>
  <c r="P407" i="3"/>
  <c r="N675" i="3"/>
  <c r="P1103" i="3"/>
  <c r="E183" i="3"/>
  <c r="N276" i="3"/>
  <c r="M954" i="3"/>
  <c r="O824" i="3"/>
  <c r="O1384" i="3"/>
  <c r="N1370" i="3"/>
  <c r="N370" i="3"/>
  <c r="O924" i="3"/>
  <c r="P650" i="3"/>
  <c r="O481" i="3"/>
  <c r="P819" i="3"/>
  <c r="K1000" i="3"/>
  <c r="N966" i="3"/>
  <c r="M486" i="3"/>
  <c r="M917" i="3"/>
  <c r="O1125" i="3"/>
  <c r="M1095" i="3"/>
  <c r="M230" i="3"/>
  <c r="O446" i="3"/>
  <c r="J115" i="3"/>
  <c r="H1165" i="3"/>
  <c r="I902" i="3"/>
  <c r="I587" i="3"/>
  <c r="L80" i="3"/>
  <c r="M999" i="3"/>
  <c r="N1073" i="3"/>
  <c r="L883" i="3"/>
  <c r="O1170" i="3"/>
  <c r="M217" i="3"/>
  <c r="M1162" i="3"/>
  <c r="J734" i="3"/>
  <c r="J564" i="3"/>
  <c r="K353" i="3"/>
  <c r="M606" i="3"/>
  <c r="K951" i="3"/>
  <c r="L863" i="3"/>
  <c r="M336" i="3"/>
  <c r="O568" i="3"/>
  <c r="M1025" i="3"/>
  <c r="O155" i="3"/>
  <c r="K579" i="3"/>
  <c r="H148" i="3"/>
  <c r="I59" i="3"/>
  <c r="K1149" i="3"/>
  <c r="M1030" i="3"/>
  <c r="L672" i="3"/>
  <c r="N165" i="3"/>
  <c r="O1006" i="3"/>
  <c r="N1299" i="3"/>
  <c r="L690" i="3"/>
  <c r="M1311" i="3"/>
  <c r="I440" i="3"/>
  <c r="K427" i="3"/>
  <c r="K486" i="3"/>
  <c r="K534" i="3"/>
  <c r="M104" i="3"/>
  <c r="M357" i="3"/>
  <c r="L132" i="3"/>
  <c r="M216" i="3"/>
  <c r="O517" i="3"/>
  <c r="O1407" i="3"/>
  <c r="P928" i="3"/>
  <c r="M1341" i="3"/>
  <c r="H273" i="3"/>
  <c r="J186" i="3"/>
  <c r="K1415" i="3"/>
  <c r="N538" i="3"/>
  <c r="O1051" i="3"/>
  <c r="K907" i="3"/>
  <c r="M986" i="3"/>
  <c r="M1372" i="3"/>
  <c r="M831" i="3"/>
  <c r="N189" i="3"/>
  <c r="K952" i="3"/>
  <c r="I1385" i="3"/>
  <c r="I353" i="3"/>
  <c r="M293" i="3"/>
  <c r="L776" i="3"/>
  <c r="L1137" i="3"/>
  <c r="M99" i="3"/>
  <c r="O1250" i="3"/>
  <c r="O34" i="3"/>
  <c r="P1126" i="3"/>
  <c r="J566" i="3"/>
  <c r="I238" i="3"/>
  <c r="J1294" i="3"/>
  <c r="J1280" i="3"/>
  <c r="O863" i="3"/>
  <c r="P1405" i="3"/>
  <c r="O712" i="3"/>
  <c r="K390" i="3"/>
  <c r="M1325" i="3"/>
  <c r="M597" i="3"/>
  <c r="M1157" i="3"/>
  <c r="E868" i="3"/>
  <c r="P588" i="3"/>
  <c r="P784" i="3"/>
  <c r="M741" i="3"/>
  <c r="J687" i="3"/>
  <c r="M257" i="3"/>
  <c r="O1150" i="3"/>
  <c r="M630" i="3"/>
  <c r="M1013" i="3"/>
  <c r="N63" i="3"/>
  <c r="N255" i="3"/>
  <c r="J191" i="3"/>
  <c r="H139" i="3"/>
  <c r="I312" i="3"/>
  <c r="H54" i="3"/>
  <c r="O507" i="3"/>
  <c r="O42" i="3"/>
  <c r="M111" i="3"/>
  <c r="L577" i="3"/>
  <c r="M372" i="3"/>
  <c r="L263" i="3"/>
  <c r="L108" i="3"/>
  <c r="J201" i="3"/>
  <c r="I485" i="3"/>
  <c r="K869" i="3"/>
  <c r="L871" i="3"/>
  <c r="J751" i="3"/>
  <c r="M1151" i="3"/>
  <c r="O1406" i="3"/>
  <c r="M1127" i="3"/>
  <c r="N1137" i="3"/>
  <c r="N293" i="3"/>
  <c r="K1319" i="3"/>
  <c r="G32" i="3"/>
  <c r="I1044" i="3"/>
  <c r="K1152" i="3"/>
  <c r="L1118" i="3"/>
  <c r="M1280" i="3"/>
  <c r="O106" i="3"/>
  <c r="P865" i="3"/>
  <c r="O559" i="3"/>
  <c r="L1408" i="3"/>
  <c r="M1099" i="3"/>
  <c r="I340" i="3"/>
  <c r="K423" i="3"/>
  <c r="K505" i="3"/>
  <c r="J319" i="3"/>
  <c r="L693" i="3"/>
  <c r="L261" i="3"/>
  <c r="L335" i="3"/>
  <c r="M991" i="3"/>
  <c r="M87" i="3"/>
  <c r="N231" i="3"/>
  <c r="O544" i="3"/>
  <c r="L1254" i="3"/>
  <c r="I653" i="3"/>
  <c r="J189" i="3"/>
  <c r="L402" i="3"/>
  <c r="N1107" i="3"/>
  <c r="O728" i="3"/>
  <c r="K1398" i="3"/>
  <c r="M1245" i="3"/>
  <c r="M793" i="3"/>
  <c r="M739" i="3"/>
  <c r="O114" i="3"/>
  <c r="K1109" i="3"/>
  <c r="I196" i="3"/>
  <c r="I1241" i="3"/>
  <c r="L558" i="3"/>
  <c r="L803" i="3"/>
  <c r="M1186" i="3"/>
  <c r="M366" i="3"/>
  <c r="N701" i="3"/>
  <c r="O234" i="3"/>
  <c r="N983" i="3"/>
  <c r="K371" i="3"/>
  <c r="I778" i="3"/>
  <c r="H331" i="3"/>
  <c r="L1336" i="3"/>
  <c r="M88" i="3"/>
  <c r="N935" i="3"/>
  <c r="N714" i="3"/>
  <c r="K409" i="3"/>
  <c r="M1314" i="3"/>
  <c r="L501" i="3"/>
  <c r="M1249" i="3"/>
  <c r="N469" i="3"/>
  <c r="E972" i="3"/>
  <c r="L913" i="3"/>
  <c r="M187" i="3"/>
  <c r="K354" i="3"/>
  <c r="M1160" i="3"/>
  <c r="P1168" i="3"/>
  <c r="N1234" i="3"/>
  <c r="O725" i="3"/>
  <c r="O729" i="3"/>
  <c r="L584" i="3"/>
  <c r="I1095" i="3"/>
  <c r="J560" i="3"/>
  <c r="J682" i="3"/>
  <c r="P1199" i="3"/>
  <c r="O834" i="3"/>
  <c r="J645" i="3"/>
  <c r="M469" i="3"/>
  <c r="M424" i="3"/>
  <c r="M475" i="3"/>
  <c r="N839" i="3"/>
  <c r="J311" i="3"/>
  <c r="H306" i="3"/>
  <c r="I835" i="3"/>
  <c r="I1108" i="3"/>
  <c r="L1005" i="3"/>
  <c r="L920" i="3"/>
  <c r="O340" i="3"/>
  <c r="O1388" i="3"/>
  <c r="J770" i="3"/>
  <c r="M1171" i="3"/>
  <c r="M288" i="3"/>
  <c r="J122" i="3"/>
  <c r="K991" i="3"/>
  <c r="J282" i="3"/>
  <c r="O137" i="3"/>
  <c r="M242" i="3"/>
  <c r="K768" i="3"/>
  <c r="M1310" i="3"/>
  <c r="L1001" i="3"/>
  <c r="M932" i="3"/>
  <c r="M249" i="3"/>
  <c r="K23" i="3"/>
  <c r="J179" i="3"/>
  <c r="H446" i="3"/>
  <c r="J1300" i="3"/>
  <c r="I17" i="3"/>
  <c r="L213" i="3"/>
  <c r="O913" i="3"/>
  <c r="P1180" i="3"/>
  <c r="J374" i="3"/>
  <c r="L320" i="3"/>
  <c r="L738" i="3"/>
  <c r="M256" i="3"/>
  <c r="K547" i="3"/>
  <c r="J730" i="3"/>
  <c r="K325" i="3"/>
  <c r="L1054" i="3"/>
  <c r="L773" i="3"/>
  <c r="O1154" i="3"/>
  <c r="O1342" i="3"/>
  <c r="M882" i="3"/>
  <c r="O249" i="3"/>
  <c r="O581" i="3"/>
  <c r="K556" i="3"/>
  <c r="I514" i="3"/>
  <c r="I630" i="3"/>
  <c r="K301" i="3"/>
  <c r="L564" i="3"/>
  <c r="M1263" i="3"/>
  <c r="O455" i="3"/>
  <c r="N1083" i="3"/>
  <c r="L699" i="3"/>
  <c r="M278" i="3"/>
  <c r="M1083" i="3"/>
  <c r="M1334" i="3"/>
  <c r="J226" i="3"/>
  <c r="J597" i="3"/>
  <c r="K1247" i="3"/>
  <c r="O971" i="3"/>
  <c r="K522" i="3"/>
  <c r="L621" i="3"/>
  <c r="M59" i="3"/>
  <c r="O607" i="3"/>
  <c r="O655" i="3"/>
  <c r="E939" i="3"/>
  <c r="N842" i="3"/>
  <c r="M145" i="3"/>
  <c r="M97" i="3"/>
  <c r="M1230" i="3"/>
  <c r="O1201" i="3"/>
  <c r="O1304" i="3"/>
  <c r="O1204" i="3"/>
  <c r="O932" i="3"/>
  <c r="K107" i="3"/>
  <c r="M914" i="3"/>
  <c r="J1407" i="3"/>
  <c r="K246" i="3"/>
  <c r="K328" i="3"/>
  <c r="K40" i="3"/>
  <c r="O1110" i="3"/>
  <c r="L822" i="3"/>
  <c r="O1234" i="3"/>
  <c r="M166" i="3"/>
  <c r="O1328" i="3"/>
  <c r="O736" i="3"/>
  <c r="K903" i="3"/>
  <c r="I515" i="3"/>
  <c r="I79" i="3"/>
  <c r="J1141" i="3"/>
  <c r="M238" i="3"/>
  <c r="M795" i="3"/>
  <c r="O597" i="3"/>
  <c r="K545" i="3"/>
  <c r="M862" i="3"/>
  <c r="L253" i="3"/>
  <c r="L662" i="3"/>
  <c r="K24" i="3"/>
  <c r="L59" i="3"/>
  <c r="L978" i="3"/>
  <c r="N1404" i="3"/>
  <c r="N1179" i="3"/>
  <c r="K34" i="3"/>
  <c r="L504" i="3"/>
  <c r="L508" i="3"/>
  <c r="L70" i="3"/>
  <c r="O1183" i="3"/>
  <c r="K1066" i="3"/>
  <c r="H827" i="3"/>
  <c r="I799" i="3"/>
  <c r="H408" i="3"/>
  <c r="H262" i="3"/>
  <c r="O877" i="3"/>
  <c r="N821" i="3"/>
  <c r="O1191" i="3"/>
  <c r="L551" i="3"/>
  <c r="M394" i="3"/>
  <c r="L237" i="3"/>
  <c r="M381" i="3"/>
  <c r="J335" i="3"/>
  <c r="L379" i="3"/>
  <c r="I295" i="3"/>
  <c r="I1305" i="3"/>
  <c r="O978" i="3"/>
  <c r="L557" i="3"/>
  <c r="O1161" i="3"/>
  <c r="O519" i="3"/>
  <c r="N1115" i="3"/>
  <c r="K1260" i="3"/>
  <c r="M1347" i="3"/>
  <c r="H779" i="3"/>
  <c r="J219" i="3"/>
  <c r="J293" i="3"/>
  <c r="M309" i="3"/>
  <c r="O590" i="3"/>
  <c r="O951" i="3"/>
  <c r="J28" i="3"/>
  <c r="L965" i="3"/>
  <c r="L368" i="3"/>
  <c r="L928" i="3"/>
  <c r="J554" i="3"/>
  <c r="J80" i="3"/>
  <c r="I1416" i="3"/>
  <c r="M304" i="3"/>
  <c r="K774" i="3"/>
  <c r="L686" i="3"/>
  <c r="L1169" i="3"/>
  <c r="O718" i="3"/>
  <c r="N128" i="3"/>
  <c r="P1360" i="3"/>
  <c r="P119" i="3"/>
  <c r="O1107" i="3"/>
  <c r="N1341" i="3"/>
  <c r="K959" i="3"/>
  <c r="O1012" i="3"/>
  <c r="M412" i="3"/>
  <c r="L396" i="3"/>
  <c r="M1155" i="3"/>
  <c r="O1362" i="3"/>
  <c r="M916" i="3"/>
  <c r="O405" i="3"/>
  <c r="J379" i="3"/>
  <c r="I648" i="3"/>
  <c r="I1418" i="3"/>
  <c r="J1006" i="3"/>
  <c r="M168" i="3"/>
  <c r="L638" i="3"/>
  <c r="N1104" i="3"/>
  <c r="M815" i="3"/>
  <c r="L641" i="3"/>
  <c r="M552" i="3"/>
  <c r="K274" i="3"/>
  <c r="K979" i="3"/>
  <c r="K264" i="3"/>
  <c r="K691" i="3"/>
  <c r="K552" i="3"/>
  <c r="O1127" i="3"/>
  <c r="M1386" i="3"/>
  <c r="M647" i="3"/>
  <c r="M678" i="3"/>
  <c r="O777" i="3"/>
  <c r="O1248" i="3"/>
  <c r="K56" i="3"/>
  <c r="I1196" i="3"/>
  <c r="I767" i="3"/>
  <c r="I242" i="3"/>
  <c r="M605" i="3"/>
  <c r="M1323" i="3"/>
  <c r="N425" i="3"/>
  <c r="O758" i="3"/>
  <c r="O179" i="3"/>
  <c r="N967" i="3"/>
  <c r="J47" i="3"/>
  <c r="I917" i="3"/>
  <c r="I178" i="3"/>
  <c r="J799" i="3"/>
  <c r="K1292" i="3"/>
  <c r="K818" i="3"/>
  <c r="J747" i="3"/>
  <c r="M644" i="3"/>
  <c r="M1084" i="3"/>
  <c r="M400" i="3"/>
  <c r="N1146" i="3"/>
  <c r="N1344" i="3"/>
  <c r="L467" i="3"/>
  <c r="J665" i="3"/>
  <c r="H656" i="3"/>
  <c r="I694" i="3"/>
  <c r="O710" i="3"/>
  <c r="O190" i="3"/>
  <c r="N51" i="3"/>
  <c r="M1318" i="3"/>
  <c r="M1309" i="3"/>
  <c r="L1128" i="3"/>
  <c r="L797" i="3"/>
  <c r="K1230" i="3"/>
  <c r="K327" i="3"/>
  <c r="J1235" i="3"/>
  <c r="P1275" i="3"/>
  <c r="N1188" i="3"/>
  <c r="K345" i="3"/>
  <c r="L515" i="3"/>
  <c r="M781" i="3"/>
  <c r="L44" i="3"/>
  <c r="O1044" i="3"/>
  <c r="J390" i="3"/>
  <c r="H952" i="3"/>
  <c r="I933" i="3"/>
  <c r="I563" i="3"/>
  <c r="M1215" i="3"/>
  <c r="M318" i="3"/>
  <c r="O838" i="3"/>
  <c r="O26" i="3"/>
  <c r="N879" i="3"/>
  <c r="P1082" i="3"/>
  <c r="O93" i="3"/>
  <c r="P814" i="3"/>
  <c r="L136" i="3"/>
  <c r="O1330" i="3"/>
  <c r="N1353" i="3"/>
  <c r="L918" i="3"/>
  <c r="M1369" i="3"/>
  <c r="M340" i="3"/>
  <c r="M679" i="3"/>
  <c r="M727" i="3"/>
  <c r="K670" i="3"/>
  <c r="I448" i="3"/>
  <c r="I326" i="3"/>
  <c r="I495" i="3"/>
  <c r="M273" i="3"/>
  <c r="O17" i="3"/>
  <c r="N1222" i="3"/>
  <c r="K1266" i="3"/>
  <c r="M971" i="3"/>
  <c r="M262" i="3"/>
  <c r="M822" i="3"/>
  <c r="K592" i="3"/>
  <c r="K277" i="3"/>
  <c r="H725" i="3"/>
  <c r="L20" i="3"/>
  <c r="L122" i="3"/>
  <c r="M976" i="3"/>
  <c r="M788" i="3"/>
  <c r="N154" i="3"/>
  <c r="O182" i="3"/>
  <c r="N912" i="3"/>
  <c r="L459" i="3"/>
  <c r="I25" i="3"/>
  <c r="H968" i="3"/>
  <c r="L1413" i="3"/>
  <c r="L730" i="3"/>
  <c r="M945" i="3"/>
  <c r="O805" i="3"/>
  <c r="P1021" i="3"/>
  <c r="O103" i="3"/>
  <c r="L476" i="3"/>
  <c r="M500" i="3"/>
  <c r="J637" i="3"/>
  <c r="K1379" i="3"/>
  <c r="J797" i="3"/>
  <c r="K1210" i="3"/>
  <c r="H499" i="3"/>
  <c r="M1089" i="3"/>
  <c r="L451" i="3"/>
  <c r="N1333" i="3"/>
  <c r="P1031" i="3"/>
  <c r="N41" i="3"/>
  <c r="J976" i="3"/>
  <c r="M723" i="3"/>
  <c r="I250" i="3"/>
  <c r="L1334" i="3"/>
  <c r="L1265" i="3"/>
  <c r="O584" i="3"/>
  <c r="O522" i="3"/>
  <c r="J1296" i="3"/>
  <c r="M1158" i="3"/>
  <c r="M698" i="3"/>
  <c r="M44" i="3"/>
  <c r="O220" i="3"/>
  <c r="J433" i="3"/>
  <c r="H988" i="3"/>
  <c r="I644" i="3"/>
  <c r="M1053" i="3"/>
  <c r="O1206" i="3"/>
  <c r="M579" i="3"/>
  <c r="L676" i="3"/>
  <c r="N617" i="3"/>
  <c r="O458" i="3"/>
  <c r="N334" i="3"/>
  <c r="K424" i="3"/>
  <c r="I43" i="3"/>
  <c r="I231" i="3"/>
  <c r="L1228" i="3"/>
  <c r="O126" i="3"/>
  <c r="O392" i="3"/>
  <c r="O1177" i="3"/>
  <c r="L904" i="3"/>
  <c r="M707" i="3"/>
  <c r="L801" i="3"/>
  <c r="L646" i="3"/>
  <c r="N491" i="3"/>
  <c r="N475" i="3"/>
  <c r="M461" i="3"/>
  <c r="O1413" i="3"/>
  <c r="O982" i="3"/>
  <c r="O152" i="3"/>
  <c r="N910" i="3"/>
  <c r="N551" i="3"/>
  <c r="O331" i="3"/>
  <c r="N888" i="3"/>
  <c r="K89" i="3"/>
  <c r="I643" i="3"/>
  <c r="J1412" i="3"/>
  <c r="K841" i="3"/>
  <c r="O987" i="3"/>
  <c r="O714" i="3"/>
  <c r="J305" i="3"/>
  <c r="M308" i="3"/>
  <c r="M759" i="3"/>
  <c r="M857" i="3"/>
  <c r="N1286" i="3"/>
  <c r="J767" i="3"/>
  <c r="I468" i="3"/>
  <c r="I184" i="3"/>
  <c r="J927" i="3"/>
  <c r="M518" i="3"/>
  <c r="L160" i="3"/>
  <c r="N626" i="3"/>
  <c r="O402" i="3"/>
  <c r="N1335" i="3"/>
  <c r="K291" i="3"/>
  <c r="M583" i="3"/>
  <c r="I626" i="3"/>
  <c r="K1098" i="3"/>
  <c r="L1385" i="3"/>
  <c r="O1211" i="3"/>
  <c r="O1097" i="3"/>
  <c r="M33" i="3"/>
  <c r="K364" i="3"/>
  <c r="L568" i="3"/>
  <c r="M1207" i="3"/>
  <c r="M592" i="3"/>
  <c r="L1179" i="3"/>
  <c r="J507" i="3"/>
  <c r="I1310" i="3"/>
  <c r="H1259" i="3"/>
  <c r="H1371" i="3"/>
  <c r="L344" i="3"/>
  <c r="L612" i="3"/>
  <c r="P560" i="3"/>
  <c r="O960" i="3"/>
  <c r="L615" i="3"/>
  <c r="L305" i="3"/>
  <c r="L538" i="3"/>
  <c r="J872" i="3"/>
  <c r="K422" i="3"/>
  <c r="K455" i="3"/>
  <c r="M783" i="3"/>
  <c r="M1244" i="3"/>
  <c r="L625" i="3"/>
  <c r="M938" i="3"/>
  <c r="O738" i="3"/>
  <c r="O193" i="3"/>
  <c r="P992" i="3"/>
  <c r="J54" i="3"/>
  <c r="J969" i="3"/>
  <c r="I1262" i="3"/>
  <c r="J806" i="3"/>
  <c r="L360" i="3"/>
  <c r="M127" i="3"/>
  <c r="O399" i="3"/>
  <c r="O656" i="3"/>
  <c r="J92" i="3"/>
  <c r="M749" i="3"/>
  <c r="M554" i="3"/>
  <c r="J803" i="3"/>
  <c r="K321" i="3"/>
  <c r="K875" i="3"/>
  <c r="O278" i="3"/>
  <c r="O745" i="3"/>
  <c r="K917" i="3"/>
  <c r="M556" i="3"/>
  <c r="M327" i="3"/>
  <c r="M1077" i="3"/>
  <c r="N1345" i="3"/>
  <c r="J778" i="3"/>
  <c r="J913" i="3"/>
  <c r="H294" i="3"/>
  <c r="G23" i="3"/>
  <c r="J916" i="3"/>
  <c r="G447" i="3"/>
  <c r="H537" i="3"/>
  <c r="E1217" i="3"/>
  <c r="I774" i="3"/>
  <c r="E1358" i="3"/>
  <c r="L331" i="3"/>
  <c r="N554" i="3"/>
  <c r="E315" i="3"/>
  <c r="N1047" i="3"/>
  <c r="O66" i="3"/>
  <c r="O764" i="3"/>
  <c r="M1392" i="3"/>
  <c r="M1110" i="3"/>
  <c r="M271" i="3"/>
  <c r="L534" i="3"/>
  <c r="M504" i="3"/>
  <c r="M593" i="3"/>
  <c r="K1226" i="3"/>
  <c r="I633" i="3"/>
  <c r="J993" i="3"/>
  <c r="J1162" i="3"/>
  <c r="M447" i="3"/>
  <c r="M125" i="3"/>
  <c r="O443" i="3"/>
  <c r="O762" i="3"/>
  <c r="K119" i="3"/>
  <c r="L543" i="3"/>
  <c r="L53" i="3"/>
  <c r="K830" i="3"/>
  <c r="J406" i="3"/>
  <c r="K30" i="3"/>
  <c r="L1207" i="3"/>
  <c r="O965" i="3"/>
  <c r="K300" i="3"/>
  <c r="L982" i="3"/>
  <c r="M761" i="3"/>
  <c r="O298" i="3"/>
  <c r="O490" i="3"/>
  <c r="J198" i="3"/>
  <c r="J947" i="3"/>
  <c r="I847" i="3"/>
  <c r="M435" i="3"/>
  <c r="M225" i="3"/>
  <c r="M827" i="3"/>
  <c r="O442" i="3"/>
  <c r="O118" i="3"/>
  <c r="O319" i="3"/>
  <c r="O765" i="3"/>
  <c r="L566" i="3"/>
  <c r="I1165" i="3"/>
  <c r="K913" i="3"/>
  <c r="J544" i="3"/>
  <c r="J349" i="3"/>
  <c r="L197" i="3"/>
  <c r="L1146" i="3"/>
  <c r="M993" i="3"/>
  <c r="M701" i="3"/>
  <c r="N1168" i="3"/>
  <c r="O527" i="3"/>
  <c r="N1196" i="3"/>
  <c r="K362" i="3"/>
  <c r="J1101" i="3"/>
  <c r="H658" i="3"/>
  <c r="L1319" i="3"/>
  <c r="O212" i="3"/>
  <c r="N1412" i="3"/>
  <c r="J277" i="3"/>
  <c r="L768" i="3"/>
  <c r="M108" i="3"/>
  <c r="L334" i="3"/>
  <c r="M1081" i="3"/>
  <c r="J1320" i="3"/>
  <c r="I203" i="3"/>
  <c r="H49" i="3"/>
  <c r="K710" i="3"/>
  <c r="O796" i="3"/>
  <c r="L461" i="3"/>
  <c r="M1292" i="3"/>
  <c r="O1253" i="3"/>
  <c r="O791" i="3"/>
  <c r="O886" i="3"/>
  <c r="K726" i="3"/>
  <c r="L606" i="3"/>
  <c r="M96" i="3"/>
  <c r="N1279" i="3"/>
  <c r="J1115" i="3"/>
  <c r="L1044" i="3"/>
  <c r="M305" i="3"/>
  <c r="N524" i="3"/>
  <c r="L495" i="3"/>
  <c r="L1350" i="3"/>
  <c r="I537" i="3"/>
  <c r="H995" i="3"/>
  <c r="I44" i="3"/>
  <c r="J514" i="3"/>
  <c r="O335" i="3"/>
  <c r="M897" i="3"/>
  <c r="L431" i="3"/>
  <c r="L997" i="3"/>
  <c r="L184" i="3"/>
  <c r="H744" i="3"/>
  <c r="I948" i="3"/>
  <c r="K1029" i="3"/>
  <c r="N1132" i="3"/>
  <c r="M306" i="3"/>
  <c r="L943" i="3"/>
  <c r="M684" i="3"/>
  <c r="L696" i="3"/>
  <c r="H1256" i="3"/>
  <c r="H1403" i="3"/>
  <c r="O228" i="3"/>
  <c r="K18" i="3"/>
  <c r="L196" i="3"/>
  <c r="L550" i="3"/>
  <c r="L1058" i="3"/>
  <c r="J138" i="3"/>
  <c r="G89" i="3"/>
  <c r="I1245" i="3"/>
  <c r="I1014" i="3"/>
  <c r="K466" i="3"/>
  <c r="M811" i="3"/>
  <c r="O378" i="3"/>
  <c r="N613" i="3"/>
  <c r="O637" i="3"/>
  <c r="L193" i="3"/>
  <c r="L166" i="3"/>
  <c r="J1100" i="3"/>
  <c r="L507" i="3"/>
  <c r="K460" i="3"/>
  <c r="L1215" i="3"/>
  <c r="H778" i="3"/>
  <c r="E313" i="3"/>
  <c r="E941" i="3"/>
  <c r="H437" i="3"/>
  <c r="J437" i="3"/>
  <c r="H268" i="3"/>
  <c r="H1064" i="3"/>
  <c r="I845" i="3"/>
  <c r="H1160" i="3"/>
  <c r="K1205" i="3"/>
  <c r="J546" i="3"/>
  <c r="G1203" i="3"/>
  <c r="I1183" i="3"/>
  <c r="I236" i="3"/>
  <c r="G1355" i="3"/>
  <c r="K1391" i="3"/>
  <c r="K772" i="3"/>
  <c r="H58" i="3"/>
  <c r="J1347" i="3"/>
  <c r="I1026" i="3"/>
  <c r="J231" i="3"/>
  <c r="G1120" i="3"/>
  <c r="H494" i="3"/>
  <c r="I1137" i="3"/>
  <c r="K554" i="3"/>
  <c r="H571" i="3"/>
  <c r="I139" i="3"/>
  <c r="I958" i="3"/>
  <c r="K1167" i="3"/>
  <c r="H543" i="3"/>
  <c r="H872" i="3"/>
  <c r="H236" i="3"/>
  <c r="H532" i="3"/>
  <c r="H153" i="3"/>
  <c r="J1139" i="3"/>
  <c r="K1166" i="3"/>
  <c r="G404" i="3"/>
  <c r="E912" i="3"/>
  <c r="H144" i="3"/>
  <c r="H751" i="3"/>
  <c r="J1109" i="3"/>
  <c r="H912" i="3"/>
  <c r="I261" i="3"/>
  <c r="L370" i="3"/>
  <c r="H899" i="3"/>
  <c r="E133" i="3"/>
  <c r="G376" i="3"/>
  <c r="K864" i="3"/>
  <c r="K53" i="3"/>
  <c r="J485" i="3"/>
  <c r="L475" i="3"/>
  <c r="G127" i="3"/>
  <c r="G31" i="3"/>
  <c r="E869" i="3"/>
  <c r="E581" i="3"/>
  <c r="J869" i="3"/>
  <c r="K671" i="3"/>
  <c r="K260" i="3"/>
  <c r="K1355" i="3"/>
  <c r="J315" i="3"/>
  <c r="G1210" i="3"/>
  <c r="H937" i="3"/>
  <c r="G1153" i="3"/>
  <c r="J377" i="3"/>
  <c r="I561" i="3"/>
  <c r="J1326" i="3"/>
  <c r="M397" i="3"/>
  <c r="K1380" i="3"/>
  <c r="K1325" i="3"/>
  <c r="L1297" i="3"/>
  <c r="I1383" i="3"/>
  <c r="E567" i="3"/>
  <c r="G1411" i="3"/>
  <c r="H659" i="3"/>
  <c r="J1328" i="3"/>
  <c r="J821" i="3"/>
  <c r="J214" i="3"/>
  <c r="E797" i="3"/>
  <c r="H724" i="3"/>
  <c r="G1407" i="3"/>
  <c r="G694" i="3"/>
  <c r="K687" i="3"/>
  <c r="K36" i="3"/>
  <c r="J828" i="3"/>
  <c r="J753" i="3"/>
  <c r="H514" i="3"/>
  <c r="H418" i="3"/>
  <c r="E406" i="3"/>
  <c r="E118" i="3"/>
  <c r="K216" i="3"/>
  <c r="L1356" i="3"/>
  <c r="K994" i="3"/>
  <c r="L338" i="3"/>
  <c r="I702" i="3"/>
  <c r="I574" i="3"/>
  <c r="H721" i="3"/>
  <c r="G1061" i="3"/>
  <c r="I516" i="3"/>
  <c r="J1156" i="3"/>
  <c r="I783" i="3"/>
  <c r="J1368" i="3"/>
  <c r="H1332" i="3"/>
  <c r="K148" i="3"/>
  <c r="E1008" i="3"/>
  <c r="G308" i="3"/>
  <c r="E367" i="3"/>
  <c r="I681" i="3"/>
  <c r="I64" i="3"/>
  <c r="I46" i="3"/>
  <c r="H217" i="3"/>
  <c r="I608" i="3"/>
  <c r="E32" i="3"/>
  <c r="G247" i="3"/>
  <c r="H183" i="3"/>
  <c r="J955" i="3"/>
  <c r="K749" i="3"/>
  <c r="K349" i="3"/>
  <c r="J276" i="3"/>
  <c r="K1328" i="3"/>
  <c r="J320" i="3"/>
  <c r="H1267" i="3"/>
  <c r="E60" i="3"/>
  <c r="E365" i="3"/>
  <c r="I529" i="3"/>
  <c r="J893" i="3"/>
  <c r="K258" i="3"/>
  <c r="K243" i="3"/>
  <c r="E432" i="3"/>
  <c r="I425" i="3"/>
  <c r="E580" i="3"/>
  <c r="G715" i="3"/>
  <c r="J688" i="3"/>
  <c r="K751" i="3"/>
  <c r="L243" i="3"/>
  <c r="K725" i="3"/>
  <c r="H533" i="3"/>
  <c r="J873" i="3"/>
  <c r="G573" i="3"/>
  <c r="G285" i="3"/>
  <c r="K1116" i="3"/>
  <c r="K1180" i="3"/>
  <c r="L1242" i="3"/>
  <c r="K86" i="3"/>
  <c r="I227" i="3"/>
  <c r="J1382" i="3"/>
  <c r="H825" i="3"/>
  <c r="G1082" i="3"/>
  <c r="H1274" i="3"/>
  <c r="I528" i="3"/>
  <c r="I1325" i="3"/>
  <c r="J909" i="3"/>
  <c r="J1348" i="3"/>
  <c r="K863" i="3"/>
  <c r="H1095" i="3"/>
  <c r="G321" i="3"/>
  <c r="G654" i="3"/>
  <c r="J967" i="3"/>
  <c r="I1094" i="3"/>
  <c r="I570" i="3"/>
  <c r="J1284" i="3"/>
  <c r="H603" i="3"/>
  <c r="E397" i="3"/>
  <c r="G853" i="3"/>
  <c r="I706" i="3"/>
  <c r="J904" i="3"/>
  <c r="K845" i="3"/>
  <c r="M1390" i="3"/>
  <c r="H69" i="3"/>
  <c r="K614" i="3"/>
  <c r="K1270" i="3"/>
  <c r="H973" i="3"/>
  <c r="I413" i="3"/>
  <c r="I502" i="3"/>
  <c r="E317" i="3"/>
  <c r="G860" i="3"/>
  <c r="K508" i="3"/>
  <c r="J67" i="3"/>
  <c r="H31" i="3"/>
  <c r="I1016" i="3"/>
  <c r="I650" i="3"/>
  <c r="K943" i="3"/>
  <c r="G603" i="3"/>
  <c r="G328" i="3"/>
  <c r="H1072" i="3"/>
  <c r="I1032" i="3"/>
  <c r="H241" i="3"/>
  <c r="J1204" i="3"/>
  <c r="I159" i="3"/>
  <c r="L1250" i="3"/>
  <c r="H1078" i="3"/>
  <c r="H184" i="3"/>
  <c r="I970" i="3"/>
  <c r="I708" i="3"/>
  <c r="H1000" i="3"/>
  <c r="H134" i="3"/>
  <c r="J1062" i="3"/>
  <c r="K1371" i="3"/>
  <c r="G929" i="3"/>
  <c r="G51" i="3"/>
  <c r="I893" i="3"/>
  <c r="J1019" i="3"/>
  <c r="J547" i="3"/>
  <c r="K577" i="3"/>
  <c r="L1010" i="3"/>
  <c r="E846" i="3"/>
  <c r="I94" i="3"/>
  <c r="E1094" i="3"/>
  <c r="G525" i="3"/>
  <c r="J314" i="3"/>
  <c r="K928" i="3"/>
  <c r="K834" i="3"/>
  <c r="K976" i="3"/>
  <c r="K660" i="3"/>
  <c r="G1186" i="3"/>
  <c r="H745" i="3"/>
  <c r="E711" i="3"/>
  <c r="H128" i="3"/>
  <c r="I1218" i="3"/>
  <c r="I244" i="3"/>
  <c r="I82" i="3"/>
  <c r="I859" i="3"/>
  <c r="J1379" i="3"/>
  <c r="I864" i="3"/>
  <c r="I1040" i="3"/>
  <c r="K825" i="3"/>
  <c r="G248" i="3"/>
  <c r="G887" i="3"/>
  <c r="H768" i="3"/>
  <c r="K957" i="3"/>
  <c r="K499" i="3"/>
  <c r="K532" i="3"/>
  <c r="K1088" i="3"/>
  <c r="J971" i="3"/>
  <c r="I473" i="3"/>
  <c r="G251" i="3"/>
  <c r="G1330" i="3"/>
  <c r="J40" i="3"/>
  <c r="J411" i="3"/>
  <c r="K185" i="3"/>
  <c r="K105" i="3"/>
  <c r="I922" i="3"/>
  <c r="I826" i="3"/>
  <c r="H1271" i="3"/>
  <c r="G744" i="3"/>
  <c r="K138" i="3"/>
  <c r="J418" i="3"/>
  <c r="L1418" i="3"/>
  <c r="I1024" i="3"/>
  <c r="J935" i="3"/>
  <c r="H205" i="3"/>
  <c r="G728" i="3"/>
  <c r="E601" i="3"/>
  <c r="K94" i="3"/>
  <c r="J849" i="3"/>
  <c r="K975" i="3"/>
  <c r="I110" i="3"/>
  <c r="I1080" i="3"/>
  <c r="J970" i="3"/>
  <c r="G843" i="3"/>
  <c r="H1038" i="3"/>
  <c r="I1309" i="3"/>
  <c r="J1253" i="3"/>
  <c r="I1098" i="3"/>
  <c r="I397" i="3"/>
  <c r="I629" i="3"/>
  <c r="K285" i="3"/>
  <c r="H575" i="3"/>
  <c r="G1051" i="3"/>
  <c r="G139" i="3"/>
  <c r="G39" i="3"/>
  <c r="I724" i="3"/>
  <c r="I575" i="3"/>
  <c r="I91" i="3"/>
  <c r="J1127" i="3"/>
  <c r="E973" i="3"/>
  <c r="G168" i="3"/>
  <c r="H426" i="3"/>
  <c r="I920" i="3"/>
  <c r="L1272" i="3"/>
  <c r="J727" i="3"/>
  <c r="J309" i="3"/>
  <c r="K1113" i="3"/>
  <c r="E285" i="3"/>
  <c r="I1235" i="3"/>
  <c r="E467" i="3"/>
  <c r="G1206" i="3"/>
  <c r="H459" i="3"/>
  <c r="J1167" i="3"/>
  <c r="L1375" i="3"/>
  <c r="K716" i="3"/>
  <c r="H1358" i="3"/>
  <c r="I737" i="3"/>
  <c r="H567" i="3"/>
  <c r="H1097" i="3"/>
  <c r="K551" i="3"/>
  <c r="K792" i="3"/>
  <c r="K314" i="3"/>
  <c r="J638" i="3"/>
  <c r="J1297" i="3"/>
  <c r="G548" i="3"/>
  <c r="G206" i="3"/>
  <c r="L1093" i="3"/>
  <c r="K1197" i="3"/>
  <c r="K1235" i="3"/>
  <c r="I618" i="3"/>
  <c r="I1043" i="3"/>
  <c r="I632" i="3"/>
  <c r="G848" i="3"/>
  <c r="H970" i="3"/>
  <c r="I103" i="3"/>
  <c r="I636" i="3"/>
  <c r="H226" i="3"/>
  <c r="J1221" i="3"/>
  <c r="J1397" i="3"/>
  <c r="K648" i="3"/>
  <c r="H1065" i="3"/>
  <c r="G1056" i="3"/>
  <c r="G135" i="3"/>
  <c r="J1380" i="3"/>
  <c r="I1342" i="3"/>
  <c r="H77" i="3"/>
  <c r="H464" i="3"/>
  <c r="I916" i="3"/>
  <c r="E19" i="3"/>
  <c r="H965" i="3"/>
  <c r="I72" i="3"/>
  <c r="J1226" i="3"/>
  <c r="J1216" i="3"/>
  <c r="K927" i="3"/>
  <c r="H140" i="3"/>
  <c r="H246" i="3"/>
  <c r="K1308" i="3"/>
  <c r="J712" i="3"/>
  <c r="I828" i="3"/>
  <c r="G102" i="3"/>
  <c r="E1400" i="3"/>
  <c r="J1293" i="3"/>
  <c r="H892" i="3"/>
  <c r="J788" i="3"/>
  <c r="J429" i="3"/>
  <c r="K1036" i="3"/>
  <c r="H412" i="3"/>
  <c r="E572" i="3"/>
  <c r="G1262" i="3"/>
  <c r="I508" i="3"/>
  <c r="J890" i="3"/>
  <c r="K1085" i="3"/>
  <c r="J697" i="3"/>
  <c r="H448" i="3"/>
  <c r="G93" i="3"/>
  <c r="G1205" i="3"/>
  <c r="E750" i="3"/>
  <c r="K1252" i="3"/>
  <c r="L1315" i="3"/>
  <c r="L923" i="3"/>
  <c r="K350" i="3"/>
  <c r="I189" i="3"/>
  <c r="I158" i="3"/>
  <c r="H921" i="3"/>
  <c r="G1148" i="3"/>
  <c r="I1071" i="3"/>
  <c r="K572" i="3"/>
  <c r="I753" i="3"/>
  <c r="H908" i="3"/>
  <c r="H1363" i="3"/>
  <c r="K930" i="3"/>
  <c r="E1161" i="3"/>
  <c r="G940" i="3"/>
  <c r="H1307" i="3"/>
  <c r="I354" i="3"/>
  <c r="H199" i="3"/>
  <c r="J1129" i="3"/>
  <c r="H1315" i="3"/>
  <c r="J1258" i="3"/>
  <c r="G539" i="3"/>
  <c r="E1318" i="3"/>
  <c r="I558" i="3"/>
  <c r="J460" i="3"/>
  <c r="J741" i="3"/>
  <c r="K1150" i="3"/>
  <c r="K553" i="3"/>
  <c r="K723" i="3"/>
  <c r="I930" i="3"/>
  <c r="I35" i="3"/>
  <c r="I138" i="3"/>
  <c r="K431" i="3"/>
  <c r="G1115" i="3"/>
  <c r="G840" i="3"/>
  <c r="J1290" i="3"/>
  <c r="J748" i="3"/>
  <c r="I523" i="3"/>
  <c r="J1414" i="3"/>
  <c r="J1111" i="3"/>
  <c r="J1082" i="3"/>
  <c r="G1214" i="3"/>
  <c r="G348" i="3"/>
  <c r="I862" i="3"/>
  <c r="L1193" i="3"/>
  <c r="J1060" i="3"/>
  <c r="H1251" i="3"/>
  <c r="H339" i="3"/>
  <c r="L1019" i="3"/>
  <c r="H550" i="3"/>
  <c r="G589" i="3"/>
  <c r="H133" i="3"/>
  <c r="I813" i="3"/>
  <c r="J907" i="3"/>
  <c r="H407" i="3"/>
  <c r="G1166" i="3"/>
  <c r="K493" i="3"/>
  <c r="G17" i="3"/>
  <c r="H453" i="3"/>
  <c r="J178" i="3"/>
  <c r="K855" i="3"/>
  <c r="L1212" i="3"/>
  <c r="G965" i="3"/>
  <c r="H34" i="3"/>
  <c r="K1221" i="3"/>
  <c r="K1331" i="3"/>
  <c r="K1411" i="3"/>
  <c r="H156" i="3"/>
  <c r="E478" i="3"/>
  <c r="H1050" i="3"/>
  <c r="L1316" i="3"/>
  <c r="E926" i="3"/>
  <c r="K1264" i="3"/>
  <c r="G392" i="3"/>
  <c r="I435" i="3"/>
  <c r="G1163" i="3"/>
  <c r="I283" i="3"/>
  <c r="J1245" i="3"/>
  <c r="G519" i="3"/>
  <c r="H93" i="3"/>
  <c r="P96" i="3"/>
  <c r="L286" i="3"/>
  <c r="L73" i="3"/>
  <c r="K161" i="3"/>
  <c r="K1413" i="3"/>
  <c r="L698" i="3"/>
  <c r="M1330" i="3"/>
  <c r="M1019" i="3"/>
  <c r="L855" i="3"/>
  <c r="I1395" i="3"/>
  <c r="H379" i="3"/>
  <c r="L1066" i="3"/>
  <c r="N191" i="3"/>
  <c r="L815" i="3"/>
  <c r="O1016" i="3"/>
  <c r="L421" i="3"/>
  <c r="M146" i="3"/>
  <c r="L1078" i="3"/>
  <c r="J1396" i="3"/>
  <c r="J264" i="3"/>
  <c r="O781" i="3"/>
  <c r="L144" i="3"/>
  <c r="M1213" i="3"/>
  <c r="L933" i="3"/>
  <c r="M826" i="3"/>
  <c r="K1050" i="3"/>
  <c r="I497" i="3"/>
  <c r="K885" i="3"/>
  <c r="L1365" i="3"/>
  <c r="L934" i="3"/>
  <c r="M997" i="3"/>
  <c r="O1052" i="3"/>
  <c r="O370" i="3"/>
  <c r="J193" i="3"/>
  <c r="I16" i="3"/>
  <c r="I553" i="3"/>
  <c r="I394" i="3"/>
  <c r="L23" i="3"/>
  <c r="K530" i="3"/>
  <c r="O213" i="3"/>
  <c r="N484" i="3"/>
  <c r="N746" i="3"/>
  <c r="O167" i="3"/>
  <c r="L1052" i="3"/>
  <c r="J1350" i="3"/>
  <c r="J48" i="3"/>
  <c r="J170" i="3"/>
  <c r="J1000" i="3"/>
  <c r="G998" i="3"/>
  <c r="G141" i="3"/>
  <c r="G1176" i="3"/>
  <c r="H1129" i="3"/>
  <c r="K16" i="3"/>
  <c r="I457" i="3"/>
  <c r="I74" i="3"/>
  <c r="H131" i="3"/>
  <c r="J1319" i="3"/>
  <c r="J908" i="3"/>
  <c r="K557" i="3"/>
  <c r="L1067" i="3"/>
  <c r="I127" i="3"/>
  <c r="G621" i="3"/>
  <c r="G945" i="3"/>
  <c r="J523" i="3"/>
  <c r="K485" i="3"/>
  <c r="L746" i="3"/>
  <c r="H450" i="3"/>
  <c r="I685" i="3"/>
  <c r="H1042" i="3"/>
  <c r="E949" i="3"/>
  <c r="G1080" i="3"/>
  <c r="K1414" i="3"/>
  <c r="K773" i="3"/>
  <c r="M1366" i="3"/>
  <c r="I614" i="3"/>
  <c r="I338" i="3"/>
  <c r="I63" i="3"/>
  <c r="G1235" i="3"/>
  <c r="H120" i="3"/>
  <c r="H955" i="3"/>
  <c r="L1339" i="3"/>
  <c r="I336" i="3"/>
  <c r="J785" i="3"/>
  <c r="J1234" i="3"/>
  <c r="K118" i="3"/>
  <c r="E461" i="3"/>
  <c r="G610" i="3"/>
  <c r="H510" i="3"/>
  <c r="K255" i="3"/>
  <c r="H688" i="3"/>
  <c r="I1297" i="3"/>
  <c r="J895" i="3"/>
  <c r="J151" i="3"/>
  <c r="G425" i="3"/>
  <c r="H951" i="3"/>
  <c r="G1187" i="3"/>
  <c r="J1341" i="3"/>
  <c r="I1100" i="3"/>
  <c r="K856" i="3"/>
  <c r="K249" i="3"/>
  <c r="G1039" i="3"/>
  <c r="J1155" i="3"/>
  <c r="H364" i="3"/>
  <c r="G92" i="3"/>
  <c r="J358" i="3"/>
  <c r="K1144" i="3"/>
  <c r="J655" i="3"/>
  <c r="K761" i="3"/>
  <c r="K931" i="3"/>
  <c r="E625" i="3"/>
  <c r="H863" i="3"/>
  <c r="G986" i="3"/>
  <c r="J1189" i="3"/>
  <c r="I906" i="3"/>
  <c r="I1056" i="3"/>
  <c r="M1002" i="3"/>
  <c r="H756" i="3"/>
  <c r="K676" i="3"/>
  <c r="L1219" i="3"/>
  <c r="I286" i="3"/>
  <c r="G270" i="3"/>
  <c r="G466" i="3"/>
  <c r="I157" i="3"/>
  <c r="I452" i="3"/>
  <c r="J1333" i="3"/>
  <c r="K585" i="3"/>
  <c r="K184" i="3"/>
  <c r="I809" i="3"/>
  <c r="G985" i="3"/>
  <c r="H1094" i="3"/>
  <c r="J1092" i="3"/>
  <c r="I875" i="3"/>
  <c r="L1243" i="3"/>
  <c r="K584" i="3"/>
  <c r="H553" i="3"/>
  <c r="I764" i="3"/>
  <c r="H413" i="3"/>
  <c r="G943" i="3"/>
  <c r="I641" i="3"/>
  <c r="J46" i="3"/>
  <c r="K1300" i="3"/>
  <c r="J29" i="3"/>
  <c r="I1085" i="3"/>
  <c r="I755" i="3"/>
  <c r="E191" i="3"/>
  <c r="E1360" i="3"/>
  <c r="K52" i="3"/>
  <c r="J70" i="3"/>
  <c r="H696" i="3"/>
  <c r="I496" i="3"/>
  <c r="I1116" i="3"/>
  <c r="K1333" i="3"/>
  <c r="G360" i="3"/>
  <c r="E1088" i="3"/>
  <c r="I812" i="3"/>
  <c r="H322" i="3"/>
  <c r="J1249" i="3"/>
  <c r="J1119" i="3"/>
  <c r="G104" i="3"/>
  <c r="H75" i="3"/>
  <c r="E863" i="3"/>
  <c r="E399" i="3"/>
  <c r="I1036" i="3"/>
  <c r="K310" i="3"/>
  <c r="J923" i="3"/>
  <c r="J246" i="3"/>
  <c r="I751" i="3"/>
  <c r="K32" i="3"/>
  <c r="K1363" i="3"/>
  <c r="I746" i="3"/>
  <c r="G291" i="3"/>
  <c r="H583" i="3"/>
  <c r="I524" i="3"/>
  <c r="H536" i="3"/>
  <c r="I810" i="3"/>
  <c r="J409" i="3"/>
  <c r="K1404" i="3"/>
  <c r="I1340" i="3"/>
  <c r="H1159" i="3"/>
  <c r="E888" i="3"/>
  <c r="I818" i="3"/>
  <c r="H43" i="3"/>
  <c r="K1012" i="3"/>
  <c r="J408" i="3"/>
  <c r="H513" i="3"/>
  <c r="I1317" i="3"/>
  <c r="H244" i="3"/>
  <c r="H1236" i="3"/>
  <c r="H295" i="3"/>
  <c r="J1402" i="3"/>
  <c r="J196" i="3"/>
  <c r="J1369" i="3"/>
  <c r="H960" i="3"/>
  <c r="H682" i="3"/>
  <c r="G437" i="3"/>
  <c r="E238" i="3"/>
  <c r="J704" i="3"/>
  <c r="L1240" i="3"/>
  <c r="H740" i="3"/>
  <c r="H552" i="3"/>
  <c r="I1167" i="3"/>
  <c r="K1336" i="3"/>
  <c r="H1221" i="3"/>
  <c r="G1377" i="3"/>
  <c r="H747" i="3"/>
  <c r="H341" i="3"/>
  <c r="I410" i="3"/>
  <c r="H283" i="3"/>
  <c r="J1220" i="3"/>
  <c r="I376" i="3"/>
  <c r="G1150" i="3"/>
  <c r="G686" i="3"/>
  <c r="I439" i="3"/>
  <c r="L1229" i="3"/>
  <c r="J817" i="3"/>
  <c r="K158" i="3"/>
  <c r="J407" i="3"/>
  <c r="K916" i="3"/>
  <c r="K1373" i="3"/>
  <c r="I1329" i="3"/>
  <c r="H42" i="3"/>
  <c r="I188" i="3"/>
  <c r="H1191" i="3"/>
  <c r="I499" i="3"/>
  <c r="K550" i="3"/>
  <c r="L843" i="3"/>
  <c r="J827" i="3"/>
  <c r="I1054" i="3"/>
  <c r="H818" i="3"/>
  <c r="J887" i="3"/>
  <c r="E72" i="3"/>
  <c r="G468" i="3"/>
  <c r="J567" i="3"/>
  <c r="K139" i="3"/>
  <c r="H1083" i="3"/>
  <c r="I1055" i="3"/>
  <c r="H59" i="3"/>
  <c r="J268" i="3"/>
  <c r="H1222" i="3"/>
  <c r="E990" i="3"/>
  <c r="I1374" i="3"/>
  <c r="L1279" i="3"/>
  <c r="I241" i="3"/>
  <c r="H396" i="3"/>
  <c r="H851" i="3"/>
  <c r="K250" i="3"/>
  <c r="H445" i="3"/>
  <c r="H1049" i="3"/>
  <c r="E1078" i="3"/>
  <c r="I221" i="3"/>
  <c r="I646" i="3"/>
  <c r="J960" i="3"/>
  <c r="J543" i="3"/>
  <c r="K873" i="3"/>
  <c r="I986" i="3"/>
  <c r="G816" i="3"/>
  <c r="H88" i="3"/>
  <c r="I451" i="3"/>
  <c r="H252" i="3"/>
  <c r="K1244" i="3"/>
  <c r="L1266" i="3"/>
  <c r="K273" i="3"/>
  <c r="G412" i="3"/>
  <c r="G1239" i="3"/>
  <c r="H1180" i="3"/>
  <c r="H874" i="3"/>
  <c r="H303" i="3"/>
  <c r="K995" i="3"/>
  <c r="H121" i="3"/>
  <c r="M1172" i="3"/>
  <c r="I526" i="3"/>
  <c r="H1066" i="3"/>
  <c r="G77" i="3"/>
  <c r="J1144" i="3"/>
  <c r="G1223" i="3"/>
  <c r="G758" i="3"/>
  <c r="E152" i="3"/>
  <c r="I1357" i="3"/>
  <c r="H338" i="3"/>
  <c r="J306" i="3"/>
  <c r="K1102" i="3"/>
  <c r="G340" i="3"/>
  <c r="H284" i="3"/>
  <c r="J1031" i="3"/>
  <c r="E919" i="3"/>
  <c r="I878" i="3"/>
  <c r="I462" i="3"/>
  <c r="J542" i="3"/>
  <c r="L242" i="3"/>
  <c r="H1347" i="3"/>
  <c r="H1036" i="3"/>
  <c r="G458" i="3"/>
  <c r="H929" i="3"/>
  <c r="K586" i="3"/>
  <c r="K429" i="3"/>
  <c r="J986" i="3"/>
  <c r="J650" i="3"/>
  <c r="H1037" i="3"/>
  <c r="H730" i="3"/>
  <c r="E493" i="3"/>
  <c r="E1406" i="3"/>
  <c r="K666" i="3"/>
  <c r="K1025" i="3"/>
  <c r="K1381" i="3"/>
  <c r="J251" i="3"/>
  <c r="I1118" i="3"/>
  <c r="I1022" i="3"/>
  <c r="E1016" i="3"/>
  <c r="G129" i="3"/>
  <c r="I625" i="3"/>
  <c r="K1101" i="3"/>
  <c r="H1244" i="3"/>
  <c r="I989" i="3"/>
  <c r="I1364" i="3"/>
  <c r="K956" i="3"/>
  <c r="E1368" i="3"/>
  <c r="E520" i="3"/>
  <c r="I1089" i="3"/>
  <c r="H668" i="3"/>
  <c r="I254" i="3"/>
  <c r="I540" i="3"/>
  <c r="I1380" i="3"/>
  <c r="J1358" i="3"/>
  <c r="G465" i="3"/>
  <c r="G879" i="3"/>
  <c r="J1262" i="3"/>
  <c r="J624" i="3"/>
  <c r="K814" i="3"/>
  <c r="L1249" i="3"/>
  <c r="I769" i="3"/>
  <c r="K73" i="3"/>
  <c r="K839" i="3"/>
  <c r="H253" i="3"/>
  <c r="G62" i="3"/>
  <c r="H415" i="3"/>
  <c r="H516" i="3"/>
  <c r="H848" i="3"/>
  <c r="J481" i="3"/>
  <c r="J426" i="3"/>
  <c r="K910" i="3"/>
  <c r="H368" i="3"/>
  <c r="E337" i="3"/>
  <c r="E975" i="3"/>
  <c r="I129" i="3"/>
  <c r="K555" i="3"/>
  <c r="J736" i="3"/>
  <c r="J884" i="3"/>
  <c r="I219" i="3"/>
  <c r="H218" i="3"/>
  <c r="E831" i="3"/>
  <c r="E377" i="3"/>
  <c r="L1251" i="3"/>
  <c r="K548" i="3"/>
  <c r="K1384" i="3"/>
  <c r="L874" i="3"/>
  <c r="H1026" i="3"/>
  <c r="H930" i="3"/>
  <c r="E1381" i="3"/>
  <c r="E1093" i="3"/>
  <c r="H279" i="3"/>
  <c r="K1217" i="3"/>
  <c r="H1327" i="3"/>
  <c r="H864" i="3"/>
  <c r="H68" i="3"/>
  <c r="K987" i="3"/>
  <c r="G706" i="3"/>
  <c r="E885" i="3"/>
  <c r="J1364" i="3"/>
  <c r="J1169" i="3"/>
  <c r="I722" i="3"/>
  <c r="H602" i="3"/>
  <c r="H20" i="3"/>
  <c r="H355" i="3"/>
  <c r="H463" i="3"/>
  <c r="H1108" i="3"/>
  <c r="J1359" i="3"/>
  <c r="K800" i="3"/>
  <c r="K490" i="3"/>
  <c r="J1056" i="3"/>
  <c r="J1191" i="3"/>
  <c r="H787" i="3"/>
  <c r="I119" i="3"/>
  <c r="L1214" i="3"/>
  <c r="H733" i="3"/>
  <c r="G349" i="3"/>
  <c r="H734" i="3"/>
  <c r="I144" i="3"/>
  <c r="J1203" i="3"/>
  <c r="J1268" i="3"/>
  <c r="K544" i="3"/>
  <c r="J464" i="3"/>
  <c r="I760" i="3"/>
  <c r="G1146" i="3"/>
  <c r="H918" i="3"/>
  <c r="I555" i="3"/>
  <c r="I882" i="3"/>
  <c r="L1201" i="3"/>
  <c r="K799" i="3"/>
  <c r="H999" i="3"/>
  <c r="J1343" i="3"/>
  <c r="G711" i="3"/>
  <c r="G208" i="3"/>
  <c r="I1330" i="3"/>
  <c r="I395" i="3"/>
  <c r="J168" i="3"/>
  <c r="K757" i="3"/>
  <c r="G522" i="3"/>
  <c r="J1334" i="3"/>
  <c r="I372" i="3"/>
  <c r="E497" i="3"/>
  <c r="J646" i="3"/>
  <c r="I165" i="3"/>
  <c r="I823" i="3"/>
  <c r="J1071" i="3"/>
  <c r="I868" i="3"/>
  <c r="K821" i="3"/>
  <c r="G439" i="3"/>
  <c r="E993" i="3"/>
  <c r="H687" i="3"/>
  <c r="J458" i="3"/>
  <c r="H397" i="3"/>
  <c r="I333" i="3"/>
  <c r="I719" i="3"/>
  <c r="H1101" i="3"/>
  <c r="G428" i="3"/>
  <c r="G732" i="3"/>
  <c r="K352" i="3"/>
  <c r="K1369" i="3"/>
  <c r="J185" i="3"/>
  <c r="K1153" i="3"/>
  <c r="K1081" i="3"/>
  <c r="L155" i="3"/>
  <c r="J123" i="3"/>
  <c r="I136" i="3"/>
  <c r="H305" i="3"/>
  <c r="I1134" i="3"/>
  <c r="E584" i="3"/>
  <c r="G1108" i="3"/>
  <c r="K1073" i="3"/>
  <c r="L1119" i="3"/>
  <c r="J563" i="3"/>
  <c r="G138" i="3"/>
  <c r="J1153" i="3"/>
  <c r="I1074" i="3"/>
  <c r="H519" i="3"/>
  <c r="I1021" i="3"/>
  <c r="K1368" i="3"/>
  <c r="J590" i="3"/>
  <c r="I1126" i="3"/>
  <c r="I404" i="3"/>
  <c r="H1201" i="3"/>
  <c r="K196" i="3"/>
  <c r="J780" i="3"/>
  <c r="H557" i="3"/>
  <c r="K828" i="3"/>
  <c r="H570" i="3"/>
  <c r="J593" i="3"/>
  <c r="K295" i="3"/>
  <c r="G883" i="3"/>
  <c r="I68" i="3"/>
  <c r="K702" i="3"/>
  <c r="I29" i="3"/>
  <c r="I1413" i="3"/>
  <c r="G1415" i="3"/>
  <c r="M608" i="3"/>
  <c r="O338" i="3"/>
  <c r="M587" i="3"/>
  <c r="L1322" i="3"/>
  <c r="O1361" i="3"/>
  <c r="P801" i="3"/>
  <c r="M1320" i="3"/>
  <c r="M561" i="3"/>
  <c r="L1139" i="3"/>
  <c r="J963" i="3"/>
  <c r="K756" i="3"/>
  <c r="K421" i="3"/>
  <c r="O677" i="3"/>
  <c r="L805" i="3"/>
  <c r="M292" i="3"/>
  <c r="M955" i="3"/>
  <c r="L35" i="3"/>
  <c r="K643" i="3"/>
  <c r="I1382" i="3"/>
  <c r="K738" i="3"/>
  <c r="O693" i="3"/>
  <c r="L142" i="3"/>
  <c r="M804" i="3"/>
  <c r="M51" i="3"/>
  <c r="L547" i="3"/>
  <c r="J57" i="3"/>
  <c r="K218" i="3"/>
  <c r="K59" i="3"/>
  <c r="L870" i="3"/>
  <c r="L714" i="3"/>
  <c r="L619" i="3"/>
  <c r="N728" i="3"/>
  <c r="O77" i="3"/>
  <c r="J342" i="3"/>
  <c r="J840" i="3"/>
  <c r="H57" i="3"/>
  <c r="L471" i="3"/>
  <c r="L909" i="3"/>
  <c r="L87" i="3"/>
  <c r="M631" i="3"/>
  <c r="O727" i="3"/>
  <c r="N1367" i="3"/>
  <c r="N102" i="3"/>
  <c r="J1040" i="3"/>
  <c r="J994" i="3"/>
  <c r="H843" i="3"/>
  <c r="K437" i="3"/>
  <c r="K1306" i="3"/>
  <c r="G423" i="3"/>
  <c r="G371" i="3"/>
  <c r="E231" i="3"/>
  <c r="H512" i="3"/>
  <c r="I22" i="3"/>
  <c r="K1408" i="3"/>
  <c r="H209" i="3"/>
  <c r="H624" i="3"/>
  <c r="H675" i="3"/>
  <c r="I1075" i="3"/>
  <c r="K997" i="3"/>
  <c r="K1169" i="3"/>
  <c r="H250" i="3"/>
  <c r="H454" i="3"/>
  <c r="G350" i="3"/>
  <c r="J859" i="3"/>
  <c r="K1310" i="3"/>
  <c r="K1032" i="3"/>
  <c r="K760" i="3"/>
  <c r="J1195" i="3"/>
  <c r="J801" i="3"/>
  <c r="G223" i="3"/>
  <c r="G1256" i="3"/>
  <c r="K820" i="3"/>
  <c r="L658" i="3"/>
  <c r="J477" i="3"/>
  <c r="K176" i="3"/>
  <c r="H506" i="3"/>
  <c r="J673" i="3"/>
  <c r="E640" i="3"/>
  <c r="E50" i="3"/>
  <c r="K469" i="3"/>
  <c r="I535" i="3"/>
  <c r="K564" i="3"/>
  <c r="I672" i="3"/>
  <c r="I1222" i="3"/>
  <c r="J227" i="3"/>
  <c r="H877" i="3"/>
  <c r="E903" i="3"/>
  <c r="K1069" i="3"/>
  <c r="K896" i="3"/>
  <c r="I47" i="3"/>
  <c r="G40" i="3"/>
  <c r="H539" i="3"/>
  <c r="L1202" i="3"/>
  <c r="E758" i="3"/>
  <c r="G645" i="3"/>
  <c r="E223" i="3"/>
  <c r="H101" i="3"/>
  <c r="I318" i="3"/>
  <c r="K859" i="3"/>
  <c r="J606" i="3"/>
  <c r="J714" i="3"/>
  <c r="H589" i="3"/>
  <c r="G406" i="3"/>
  <c r="G1093" i="3"/>
  <c r="H584" i="3"/>
  <c r="I193" i="3"/>
  <c r="L851" i="3"/>
  <c r="J27" i="3"/>
  <c r="J95" i="3"/>
  <c r="H1269" i="3"/>
  <c r="E327" i="3"/>
  <c r="G847" i="3"/>
  <c r="H71" i="3"/>
  <c r="I62" i="3"/>
  <c r="I1337" i="3"/>
  <c r="I612" i="3"/>
  <c r="I131" i="3"/>
  <c r="I600" i="3"/>
  <c r="J98" i="3"/>
  <c r="G755" i="3"/>
  <c r="E441" i="3"/>
  <c r="I1203" i="3"/>
  <c r="H1086" i="3"/>
  <c r="I33" i="3"/>
  <c r="I1415" i="3"/>
  <c r="J686" i="3"/>
  <c r="I727" i="3"/>
  <c r="H1226" i="3"/>
  <c r="E1157" i="3"/>
  <c r="G289" i="3"/>
  <c r="J1403" i="3"/>
  <c r="I309" i="3"/>
  <c r="K1344" i="3"/>
  <c r="K813" i="3"/>
  <c r="J369" i="3"/>
  <c r="H924" i="3"/>
  <c r="E1084" i="3"/>
  <c r="G750" i="3"/>
  <c r="I194" i="3"/>
  <c r="I506" i="3"/>
  <c r="K267" i="3"/>
  <c r="K596" i="3"/>
  <c r="G1372" i="3"/>
  <c r="I90" i="3"/>
  <c r="G524" i="3"/>
  <c r="G1058" i="3"/>
  <c r="J692" i="3"/>
  <c r="L1355" i="3"/>
  <c r="K1296" i="3"/>
  <c r="H367" i="3"/>
  <c r="I447" i="3"/>
  <c r="J1036" i="3"/>
  <c r="G1045" i="3"/>
  <c r="G187" i="3"/>
  <c r="H172" i="3"/>
  <c r="K617" i="3"/>
  <c r="I794" i="3"/>
  <c r="I1189" i="3"/>
  <c r="I815" i="3"/>
  <c r="H578" i="3"/>
  <c r="E576" i="3"/>
  <c r="E718" i="3"/>
  <c r="K393" i="3"/>
  <c r="L1227" i="3"/>
  <c r="J205" i="3"/>
  <c r="K895" i="3"/>
  <c r="I267" i="3"/>
  <c r="I736" i="3"/>
  <c r="J101" i="3"/>
  <c r="G734" i="3"/>
  <c r="E814" i="3"/>
  <c r="I1372" i="3"/>
  <c r="J980" i="3"/>
  <c r="I921" i="3"/>
  <c r="H1299" i="3"/>
  <c r="I631" i="3"/>
  <c r="L1077" i="3"/>
  <c r="H1245" i="3"/>
  <c r="G1212" i="3"/>
  <c r="H1253" i="3"/>
  <c r="I492" i="3"/>
  <c r="J1157" i="3"/>
  <c r="J1273" i="3"/>
  <c r="K842" i="3"/>
  <c r="J717" i="3"/>
  <c r="H1007" i="3"/>
  <c r="G1374" i="3"/>
  <c r="G771" i="3"/>
  <c r="J1199" i="3"/>
  <c r="I1394" i="3"/>
  <c r="K303" i="3"/>
  <c r="L1363" i="3"/>
  <c r="H617" i="3"/>
  <c r="I978" i="3"/>
  <c r="H1239" i="3"/>
  <c r="G1063" i="3"/>
  <c r="J705" i="3"/>
  <c r="K1179" i="3"/>
  <c r="L1278" i="3"/>
  <c r="J1148" i="3"/>
  <c r="I1392" i="3"/>
  <c r="I385" i="3"/>
  <c r="G1066" i="3"/>
  <c r="G663" i="3"/>
  <c r="H266" i="3"/>
  <c r="J722" i="3"/>
  <c r="I1333" i="3"/>
  <c r="J729" i="3"/>
  <c r="H699" i="3"/>
  <c r="H597" i="3"/>
  <c r="G1009" i="3"/>
  <c r="G980" i="3"/>
  <c r="K374" i="3"/>
  <c r="I37" i="3"/>
  <c r="K1268" i="3"/>
  <c r="J760" i="3"/>
  <c r="J487" i="3"/>
  <c r="K1086" i="3"/>
  <c r="J1136" i="3"/>
  <c r="K324" i="3"/>
  <c r="H868" i="3"/>
  <c r="H772" i="3"/>
  <c r="G230" i="3"/>
  <c r="G1309" i="3"/>
  <c r="K39" i="3"/>
  <c r="J104" i="3"/>
  <c r="K166" i="3"/>
  <c r="L1079" i="3"/>
  <c r="I34" i="3"/>
  <c r="J1349" i="3"/>
  <c r="G1073" i="3"/>
  <c r="G739" i="3"/>
  <c r="I613" i="3"/>
  <c r="J79" i="3"/>
  <c r="L891" i="3"/>
  <c r="J1362" i="3"/>
  <c r="J1083" i="3"/>
  <c r="I743" i="3"/>
  <c r="G723" i="3"/>
  <c r="G576" i="3"/>
  <c r="K1417" i="3"/>
  <c r="J1064" i="3"/>
  <c r="J681" i="3"/>
  <c r="I1204" i="3"/>
  <c r="J1038" i="3"/>
  <c r="J432" i="3"/>
  <c r="G951" i="3"/>
  <c r="E74" i="3"/>
  <c r="G536" i="3"/>
  <c r="I191" i="3"/>
  <c r="I830" i="3"/>
  <c r="I976" i="3"/>
  <c r="I773" i="3"/>
  <c r="M1268" i="3"/>
  <c r="H1411" i="3"/>
  <c r="G1030" i="3"/>
  <c r="G975" i="3"/>
  <c r="I1373" i="3"/>
  <c r="I800" i="3"/>
  <c r="I55" i="3"/>
  <c r="H485" i="3"/>
  <c r="J995" i="3"/>
  <c r="H1237" i="3"/>
  <c r="E1342" i="3"/>
  <c r="J897" i="3"/>
  <c r="I883" i="3"/>
  <c r="J355" i="3"/>
  <c r="K1110" i="3"/>
  <c r="K1406" i="3"/>
  <c r="J413" i="3"/>
  <c r="I957" i="3"/>
  <c r="I1362" i="3"/>
  <c r="I60" i="3"/>
  <c r="K1130" i="3"/>
  <c r="G265" i="3"/>
  <c r="H1182" i="3"/>
  <c r="G1217" i="3"/>
  <c r="I628" i="3"/>
  <c r="I969" i="3"/>
  <c r="J1184" i="3"/>
  <c r="K54" i="3"/>
  <c r="K546" i="3"/>
  <c r="J841" i="3"/>
  <c r="H1305" i="3"/>
  <c r="G433" i="3"/>
  <c r="J1335" i="3"/>
  <c r="I909" i="3"/>
  <c r="K657" i="3"/>
  <c r="J87" i="3"/>
  <c r="G361" i="3"/>
  <c r="J1415" i="3"/>
  <c r="E608" i="3"/>
  <c r="H342" i="3"/>
  <c r="I758" i="3"/>
  <c r="K467" i="3"/>
  <c r="K912" i="3"/>
  <c r="J577" i="3"/>
  <c r="I1393" i="3"/>
  <c r="I1090" i="3"/>
  <c r="H743" i="3"/>
  <c r="G311" i="3"/>
  <c r="K91" i="3"/>
  <c r="J1408" i="3"/>
  <c r="L1392" i="3"/>
  <c r="K733" i="3"/>
  <c r="H1023" i="3"/>
  <c r="I402" i="3"/>
  <c r="H1413" i="3"/>
  <c r="G426" i="3"/>
  <c r="L1226" i="3"/>
  <c r="K1348" i="3"/>
  <c r="H197" i="3"/>
  <c r="I297" i="3"/>
  <c r="I775" i="3"/>
  <c r="L1021" i="3"/>
  <c r="G413" i="3"/>
  <c r="G154" i="3"/>
  <c r="I1197" i="3"/>
  <c r="I1201" i="3"/>
  <c r="J1355" i="3"/>
  <c r="H90" i="3"/>
  <c r="I1268" i="3"/>
  <c r="I1174" i="3"/>
  <c r="G1419" i="3"/>
  <c r="G712" i="3"/>
  <c r="J483" i="3"/>
  <c r="K31" i="3"/>
  <c r="J592" i="3"/>
  <c r="J21" i="3"/>
  <c r="I903" i="3"/>
  <c r="J174" i="3"/>
  <c r="I215" i="3"/>
  <c r="H714" i="3"/>
  <c r="E182" i="3"/>
  <c r="G1057" i="3"/>
  <c r="I430" i="3"/>
  <c r="I1233" i="3"/>
  <c r="H1268" i="3"/>
  <c r="K181" i="3"/>
  <c r="K448" i="3"/>
  <c r="J1034" i="3"/>
  <c r="G1125" i="3"/>
  <c r="G1193" i="3"/>
  <c r="J1093" i="3"/>
  <c r="J1405" i="3"/>
  <c r="K938" i="3"/>
  <c r="K84" i="3"/>
  <c r="E944" i="3"/>
  <c r="J989" i="3"/>
  <c r="G173" i="3"/>
  <c r="G203" i="3"/>
  <c r="I777" i="3"/>
  <c r="I259" i="3"/>
  <c r="K344" i="3"/>
  <c r="K1096" i="3"/>
  <c r="G527" i="3"/>
  <c r="I1290" i="3"/>
  <c r="H1132" i="3"/>
  <c r="G431" i="3"/>
  <c r="K1059" i="3"/>
  <c r="J244" i="3"/>
  <c r="I748" i="3"/>
  <c r="I1185" i="3"/>
  <c r="J959" i="3"/>
  <c r="L1095" i="3"/>
  <c r="G434" i="3"/>
  <c r="G159" i="3"/>
  <c r="H435" i="3"/>
  <c r="K944" i="3"/>
  <c r="H378" i="3"/>
  <c r="H1376" i="3"/>
  <c r="I1319" i="3"/>
  <c r="H1082" i="3"/>
  <c r="E373" i="3"/>
  <c r="H326" i="3"/>
  <c r="J176" i="3"/>
  <c r="L1310" i="3"/>
  <c r="K640" i="3"/>
  <c r="K1058" i="3"/>
  <c r="H563" i="3"/>
  <c r="I1091" i="3"/>
  <c r="H111" i="3"/>
  <c r="J17" i="3"/>
  <c r="G1366" i="3"/>
  <c r="H1364" i="3"/>
  <c r="I863" i="3"/>
  <c r="H1019" i="3"/>
  <c r="J1052" i="3"/>
  <c r="I1103" i="3"/>
  <c r="I1279" i="3"/>
  <c r="J613" i="3"/>
  <c r="G1246" i="3"/>
  <c r="E302" i="3"/>
  <c r="H289" i="3"/>
  <c r="I155" i="3"/>
  <c r="J1240" i="3"/>
  <c r="J1419" i="3"/>
  <c r="K1272" i="3"/>
  <c r="K923" i="3"/>
  <c r="H376" i="3"/>
  <c r="E73" i="3"/>
  <c r="E741" i="3"/>
  <c r="J1007" i="3"/>
  <c r="I258" i="3"/>
  <c r="I374" i="3"/>
  <c r="K171" i="3"/>
  <c r="J62" i="3"/>
  <c r="I93" i="3"/>
  <c r="E475" i="3"/>
  <c r="G259" i="3"/>
  <c r="J357" i="3"/>
  <c r="K159" i="3"/>
  <c r="K219" i="3"/>
  <c r="H1147" i="3"/>
  <c r="I711" i="3"/>
  <c r="H372" i="3"/>
  <c r="G310" i="3"/>
  <c r="H1335" i="3"/>
  <c r="J1048" i="3"/>
  <c r="J449" i="3"/>
  <c r="I699" i="3"/>
  <c r="H796" i="3"/>
  <c r="H669" i="3"/>
  <c r="H1087" i="3"/>
  <c r="G1021" i="3"/>
  <c r="E155" i="3"/>
  <c r="L1398" i="3"/>
  <c r="K708" i="3"/>
  <c r="G97" i="3"/>
  <c r="L99" i="3"/>
  <c r="J351" i="3"/>
  <c r="K843" i="3"/>
  <c r="K669" i="3"/>
  <c r="K60" i="3"/>
  <c r="J933" i="3"/>
  <c r="I785" i="3"/>
  <c r="G218" i="3"/>
  <c r="G1251" i="3"/>
  <c r="K942" i="3"/>
  <c r="J132" i="3"/>
  <c r="J474" i="3"/>
  <c r="J1387" i="3"/>
  <c r="I284" i="3"/>
  <c r="I149" i="3"/>
  <c r="G1085" i="3"/>
  <c r="G797" i="3"/>
  <c r="J188" i="3"/>
  <c r="K494" i="3"/>
  <c r="L1192" i="3"/>
  <c r="G63" i="3"/>
  <c r="I686" i="3"/>
  <c r="H715" i="3"/>
  <c r="G1334" i="3"/>
  <c r="G1167" i="3"/>
  <c r="J1177" i="3"/>
  <c r="J591" i="3"/>
  <c r="K290" i="3"/>
  <c r="I639" i="3"/>
  <c r="I880" i="3"/>
  <c r="J1252" i="3"/>
  <c r="G211" i="3"/>
  <c r="G1303" i="3"/>
  <c r="I725" i="3"/>
  <c r="I1011" i="3"/>
  <c r="I1214" i="3"/>
  <c r="I582" i="3"/>
  <c r="J536" i="3"/>
  <c r="K1165" i="3"/>
  <c r="P1123" i="3"/>
  <c r="K178" i="3"/>
  <c r="J532" i="3"/>
  <c r="M177" i="3"/>
  <c r="N513" i="3"/>
  <c r="M1144" i="3"/>
  <c r="L890" i="3"/>
  <c r="J392" i="3"/>
  <c r="M1236" i="3"/>
  <c r="K58" i="3"/>
  <c r="K1246" i="3"/>
  <c r="M442" i="3"/>
  <c r="O1214" i="3"/>
  <c r="L937" i="3"/>
  <c r="L826" i="3"/>
  <c r="O790" i="3"/>
  <c r="K211" i="3"/>
  <c r="K441" i="3"/>
  <c r="K1108" i="3"/>
  <c r="L856" i="3"/>
  <c r="M570" i="3"/>
  <c r="L98" i="3"/>
  <c r="M1382" i="3"/>
  <c r="N846" i="3"/>
  <c r="K252" i="3"/>
  <c r="K953" i="3"/>
  <c r="K420" i="3"/>
  <c r="L397" i="3"/>
  <c r="J447" i="3"/>
  <c r="N595" i="3"/>
  <c r="N652" i="3"/>
  <c r="M568" i="3"/>
  <c r="K713" i="3"/>
  <c r="L1390" i="3"/>
  <c r="K459" i="3"/>
  <c r="L363" i="3"/>
  <c r="O203" i="3"/>
  <c r="L973" i="3"/>
  <c r="L409" i="3"/>
  <c r="M501" i="3"/>
  <c r="P1351" i="3"/>
  <c r="P1128" i="3"/>
  <c r="K1075" i="3"/>
  <c r="H946" i="3"/>
  <c r="H55" i="3"/>
  <c r="H73" i="3"/>
  <c r="L810" i="3"/>
  <c r="E1085" i="3"/>
  <c r="G607" i="3"/>
  <c r="G299" i="3"/>
  <c r="I610" i="3"/>
  <c r="K150" i="3"/>
  <c r="L1307" i="3"/>
  <c r="I160" i="3"/>
  <c r="J1389" i="3"/>
  <c r="I915" i="3"/>
  <c r="I670" i="3"/>
  <c r="J761" i="3"/>
  <c r="K677" i="3"/>
  <c r="G57" i="3"/>
  <c r="G147" i="3"/>
  <c r="E318" i="3"/>
  <c r="I1221" i="3"/>
  <c r="J1193" i="3"/>
  <c r="J30" i="3"/>
  <c r="J1004" i="3"/>
  <c r="H835" i="3"/>
  <c r="H524" i="3"/>
  <c r="G1226" i="3"/>
  <c r="G574" i="3"/>
  <c r="J148" i="3"/>
  <c r="J39" i="3"/>
  <c r="K37" i="3"/>
  <c r="K241" i="3"/>
  <c r="J1404" i="3"/>
  <c r="J1037" i="3"/>
  <c r="G1106" i="3"/>
  <c r="G818" i="3"/>
  <c r="L1389" i="3"/>
  <c r="K513" i="3"/>
  <c r="K271" i="3"/>
  <c r="I789" i="3"/>
  <c r="I204" i="3"/>
  <c r="I222" i="3"/>
  <c r="H259" i="3"/>
  <c r="H168" i="3"/>
  <c r="K826" i="3"/>
  <c r="K764" i="3"/>
  <c r="K711" i="3"/>
  <c r="H125" i="3"/>
  <c r="I843" i="3"/>
  <c r="I720" i="3"/>
  <c r="G216" i="3"/>
  <c r="E1328" i="3"/>
  <c r="G1168" i="3"/>
  <c r="I1234" i="3"/>
  <c r="I243" i="3"/>
  <c r="I58" i="3"/>
  <c r="K721" i="3"/>
  <c r="K804" i="3"/>
  <c r="I945" i="3"/>
  <c r="G977" i="3"/>
  <c r="E409" i="3"/>
  <c r="G85" i="3"/>
  <c r="J919" i="3"/>
  <c r="K1203" i="3"/>
  <c r="I1386" i="3"/>
  <c r="I965" i="3"/>
  <c r="H1091" i="3"/>
  <c r="I995" i="3"/>
  <c r="H162" i="3"/>
  <c r="I384" i="3"/>
  <c r="J979" i="3"/>
  <c r="L1258" i="3"/>
  <c r="H875" i="3"/>
  <c r="J1090" i="3"/>
  <c r="J1217" i="3"/>
  <c r="K109" i="3"/>
  <c r="E1022" i="3"/>
  <c r="G267" i="3"/>
  <c r="H560" i="3"/>
  <c r="K581" i="3"/>
  <c r="I1191" i="3"/>
  <c r="H229" i="3"/>
  <c r="I460" i="3"/>
  <c r="K705" i="3"/>
  <c r="G768" i="3"/>
  <c r="G495" i="3"/>
  <c r="G836" i="3"/>
  <c r="I1057" i="3"/>
  <c r="I925" i="3"/>
  <c r="I393" i="3"/>
  <c r="K1056" i="3"/>
  <c r="K908" i="3"/>
  <c r="I1288" i="3"/>
  <c r="G634" i="3"/>
  <c r="H1341" i="3"/>
  <c r="I857" i="3"/>
  <c r="I1347" i="3"/>
  <c r="J1239" i="3"/>
  <c r="J370" i="3"/>
  <c r="J338" i="3"/>
  <c r="I1013" i="3"/>
  <c r="H1142" i="3"/>
  <c r="E1351" i="3"/>
  <c r="J273" i="3"/>
  <c r="J301" i="3"/>
  <c r="J643" i="3"/>
  <c r="K618" i="3"/>
  <c r="I807" i="3"/>
  <c r="J1179" i="3"/>
  <c r="H1197" i="3"/>
  <c r="H95" i="3"/>
  <c r="L362" i="3"/>
  <c r="L1002" i="3"/>
  <c r="K319" i="3"/>
  <c r="H112" i="3"/>
  <c r="G179" i="3"/>
  <c r="G565" i="3"/>
  <c r="G394" i="3"/>
  <c r="G421" i="3"/>
  <c r="J527" i="3"/>
  <c r="K900" i="3"/>
  <c r="I1050" i="3"/>
  <c r="L581" i="3"/>
  <c r="I816" i="3"/>
  <c r="I386" i="3"/>
  <c r="K472" i="3"/>
  <c r="G1028" i="3"/>
  <c r="G272" i="3"/>
  <c r="H781" i="3"/>
  <c r="J64" i="3"/>
  <c r="H1075" i="3"/>
  <c r="I804" i="3"/>
  <c r="I363" i="3"/>
  <c r="J529" i="3"/>
  <c r="E979" i="3"/>
  <c r="E561" i="3"/>
  <c r="J1201" i="3"/>
  <c r="J1183" i="3"/>
  <c r="H800" i="3"/>
  <c r="I1281" i="3"/>
  <c r="J880" i="3"/>
  <c r="K1335" i="3"/>
  <c r="J1307" i="3"/>
  <c r="G639" i="3"/>
  <c r="E782" i="3"/>
  <c r="I1061" i="3"/>
  <c r="I573" i="3"/>
  <c r="I1006" i="3"/>
  <c r="J373" i="3"/>
  <c r="J326" i="3"/>
  <c r="H888" i="3"/>
  <c r="E1056" i="3"/>
  <c r="E229" i="3"/>
  <c r="J749" i="3"/>
  <c r="L1405" i="3"/>
  <c r="J654" i="3"/>
  <c r="J55" i="3"/>
  <c r="H691" i="3"/>
  <c r="I75" i="3"/>
  <c r="E591" i="3"/>
  <c r="G1420" i="3"/>
  <c r="K783" i="3"/>
  <c r="K93" i="3"/>
  <c r="J177" i="3"/>
  <c r="H286" i="3"/>
  <c r="H1340" i="3"/>
  <c r="E398" i="3"/>
  <c r="H479" i="3"/>
  <c r="E88" i="3"/>
  <c r="K727" i="3"/>
  <c r="K763" i="3"/>
  <c r="H653" i="3"/>
  <c r="M677" i="3"/>
  <c r="I400" i="3"/>
  <c r="J1247" i="3"/>
  <c r="K1378" i="3"/>
  <c r="J719" i="3"/>
  <c r="G353" i="3"/>
  <c r="H233" i="3"/>
  <c r="H394" i="3"/>
  <c r="G122" i="3"/>
  <c r="H118" i="3"/>
  <c r="I310" i="3"/>
  <c r="J531" i="3"/>
  <c r="I293" i="3"/>
  <c r="H52" i="3"/>
  <c r="H992" i="3"/>
  <c r="G478" i="3"/>
  <c r="E1262" i="3"/>
  <c r="J580" i="3"/>
  <c r="L83" i="3"/>
  <c r="K941" i="3"/>
  <c r="L1252" i="3"/>
  <c r="H1018" i="3"/>
  <c r="I822" i="3"/>
  <c r="E128" i="3"/>
  <c r="E1033" i="3"/>
  <c r="K1256" i="3"/>
  <c r="K1006" i="3"/>
  <c r="K730" i="3"/>
  <c r="H635" i="3"/>
  <c r="I31" i="3"/>
  <c r="H1227" i="3"/>
  <c r="G822" i="3"/>
  <c r="G399" i="3"/>
  <c r="G21" i="3"/>
  <c r="I437" i="3"/>
  <c r="I210" i="3"/>
  <c r="J1302" i="3"/>
  <c r="I833" i="3"/>
  <c r="J663" i="3"/>
  <c r="G937" i="3"/>
  <c r="H256" i="3"/>
  <c r="G675" i="3"/>
  <c r="I1127" i="3"/>
  <c r="H1002" i="3"/>
  <c r="H47" i="3"/>
  <c r="I849" i="3"/>
  <c r="I175" i="3"/>
  <c r="G452" i="3"/>
  <c r="G874" i="3"/>
  <c r="I230" i="3"/>
  <c r="K788" i="3"/>
  <c r="K833" i="3"/>
  <c r="K881" i="3"/>
  <c r="J354" i="3"/>
  <c r="L1384" i="3"/>
  <c r="J838" i="3"/>
  <c r="H1272" i="3"/>
  <c r="J1392" i="3"/>
  <c r="H530" i="3"/>
  <c r="G1385" i="3"/>
  <c r="G481" i="3"/>
  <c r="I28" i="3"/>
  <c r="H314" i="3"/>
  <c r="H1187" i="3"/>
  <c r="I787" i="3"/>
  <c r="J163" i="3"/>
  <c r="J270" i="3"/>
  <c r="I806" i="3"/>
  <c r="H1141" i="3"/>
  <c r="G949" i="3"/>
  <c r="H936" i="3"/>
  <c r="I281" i="3"/>
  <c r="H1224" i="3"/>
  <c r="L1122" i="3"/>
  <c r="L1045" i="3"/>
  <c r="H1275" i="3"/>
  <c r="E958" i="3"/>
  <c r="G1308" i="3"/>
  <c r="H1171" i="3"/>
  <c r="I637" i="3"/>
  <c r="K1385" i="3"/>
  <c r="J726" i="3"/>
  <c r="E1309" i="3"/>
  <c r="I85" i="3"/>
  <c r="E1020" i="3"/>
  <c r="G182" i="3"/>
  <c r="H628" i="3"/>
  <c r="H538" i="3"/>
  <c r="J442" i="3"/>
  <c r="J83" i="3"/>
  <c r="K240" i="3"/>
  <c r="H1392" i="3"/>
  <c r="E490" i="3"/>
  <c r="G1362" i="3"/>
  <c r="L1291" i="3"/>
  <c r="J86" i="3"/>
  <c r="K1276" i="3"/>
  <c r="I1212" i="3"/>
  <c r="I1119" i="3"/>
  <c r="J1310" i="3"/>
  <c r="G81" i="3"/>
  <c r="G1054" i="3"/>
  <c r="K389" i="3"/>
  <c r="K533" i="3"/>
  <c r="H1252" i="3"/>
  <c r="I877" i="3"/>
  <c r="I668" i="3"/>
  <c r="H46" i="3"/>
  <c r="E481" i="3"/>
  <c r="J1398" i="3"/>
  <c r="J237" i="3"/>
  <c r="K1220" i="3"/>
  <c r="I1009" i="3"/>
  <c r="K573" i="3"/>
  <c r="I1128" i="3"/>
  <c r="I634" i="3"/>
  <c r="K193" i="3"/>
  <c r="G256" i="3"/>
  <c r="G1007" i="3"/>
  <c r="H237" i="3"/>
  <c r="I1135" i="3"/>
  <c r="H1387" i="3"/>
  <c r="I1052" i="3"/>
  <c r="I1228" i="3"/>
  <c r="J610" i="3"/>
  <c r="G1267" i="3"/>
  <c r="G1338" i="3"/>
  <c r="G345" i="3"/>
  <c r="I1200" i="3"/>
  <c r="H1048" i="3"/>
  <c r="I1322" i="3"/>
  <c r="K1269" i="3"/>
  <c r="K955" i="3"/>
  <c r="I27" i="3"/>
  <c r="H471" i="3"/>
  <c r="E376" i="3"/>
  <c r="I1000" i="3"/>
  <c r="J1041" i="3"/>
  <c r="J445" i="3"/>
  <c r="J94" i="3"/>
  <c r="K1357" i="3"/>
  <c r="G25" i="3"/>
  <c r="E644" i="3"/>
  <c r="G238" i="3"/>
  <c r="J728" i="3"/>
  <c r="K75" i="3"/>
  <c r="J149" i="3"/>
  <c r="I1263" i="3"/>
  <c r="H1003" i="3"/>
  <c r="H328" i="3"/>
  <c r="E23" i="3"/>
  <c r="G1162" i="3"/>
  <c r="K932" i="3"/>
  <c r="K625" i="3"/>
  <c r="J1244" i="3"/>
  <c r="H752" i="3"/>
  <c r="H650" i="3"/>
  <c r="I388" i="3"/>
  <c r="E854" i="3"/>
  <c r="E981" i="3"/>
  <c r="J234" i="3"/>
  <c r="L1396" i="3"/>
  <c r="I121" i="3"/>
  <c r="L187" i="3"/>
  <c r="I42" i="3"/>
  <c r="I606" i="3"/>
  <c r="I749" i="3"/>
  <c r="K435" i="3"/>
  <c r="G1094" i="3"/>
  <c r="G835" i="3"/>
  <c r="H1282" i="3"/>
  <c r="J456" i="3"/>
  <c r="I387" i="3"/>
  <c r="I1328" i="3"/>
  <c r="J1211" i="3"/>
  <c r="K984" i="3"/>
  <c r="G516" i="3"/>
  <c r="G1127" i="3"/>
  <c r="I77" i="3"/>
  <c r="I1065" i="3"/>
  <c r="I324" i="3"/>
  <c r="I145" i="3"/>
  <c r="I321" i="3"/>
  <c r="K983" i="3"/>
  <c r="H399" i="3"/>
  <c r="G713" i="3"/>
  <c r="H16" i="3"/>
  <c r="I918" i="3"/>
  <c r="H1312" i="3"/>
  <c r="J1259" i="3"/>
  <c r="J33" i="3"/>
  <c r="J436" i="3"/>
  <c r="I964" i="3"/>
  <c r="G38" i="3"/>
  <c r="E142" i="3"/>
  <c r="J693" i="3"/>
  <c r="J588" i="3"/>
  <c r="J143" i="3"/>
  <c r="J575" i="3"/>
  <c r="I1051" i="3"/>
  <c r="I955" i="3"/>
  <c r="H582" i="3"/>
  <c r="G575" i="3"/>
  <c r="K392" i="3"/>
  <c r="J598" i="3"/>
  <c r="J505" i="3"/>
  <c r="L979" i="3"/>
  <c r="J51" i="3"/>
  <c r="E137" i="3"/>
  <c r="H729" i="3"/>
  <c r="H535" i="3"/>
  <c r="K68" i="3"/>
  <c r="I368" i="3"/>
  <c r="I666" i="3"/>
  <c r="L388" i="3"/>
  <c r="I1017" i="3"/>
  <c r="J1209" i="3"/>
  <c r="J19" i="3"/>
  <c r="J1192" i="3"/>
  <c r="I951" i="3"/>
  <c r="H480" i="3"/>
  <c r="G1118" i="3"/>
  <c r="E287" i="3"/>
  <c r="K1035" i="3"/>
  <c r="K239" i="3"/>
  <c r="L906" i="3"/>
  <c r="K21" i="3"/>
  <c r="H1380" i="3"/>
  <c r="I805" i="3"/>
  <c r="H896" i="3"/>
  <c r="H869" i="3"/>
  <c r="K1045" i="3"/>
  <c r="K765" i="3"/>
  <c r="K697" i="3"/>
  <c r="K809" i="3"/>
  <c r="H23" i="3"/>
  <c r="I1338" i="3"/>
  <c r="H591" i="3"/>
  <c r="G232" i="3"/>
  <c r="K1136" i="3"/>
  <c r="L763" i="3"/>
  <c r="J142" i="3"/>
  <c r="K865" i="3"/>
  <c r="G119" i="3"/>
  <c r="I1334" i="3"/>
  <c r="E1103" i="3"/>
  <c r="E521" i="3"/>
  <c r="I1419" i="3"/>
  <c r="H1144" i="3"/>
  <c r="I509" i="3"/>
  <c r="I1237" i="3"/>
  <c r="E1375" i="3"/>
  <c r="I209" i="3"/>
  <c r="O265" i="3"/>
  <c r="M426" i="3"/>
  <c r="J72" i="3"/>
  <c r="I1072" i="3"/>
  <c r="L634" i="3"/>
  <c r="M189" i="3"/>
  <c r="L314" i="3"/>
  <c r="N906" i="3"/>
  <c r="K634" i="3"/>
  <c r="L1340" i="3"/>
  <c r="K682" i="3"/>
  <c r="J1105" i="3"/>
  <c r="M1275" i="3"/>
  <c r="M1076" i="3"/>
  <c r="L256" i="3"/>
  <c r="N1208" i="3"/>
  <c r="N1027" i="3"/>
  <c r="J846" i="3"/>
  <c r="J798" i="3"/>
  <c r="I683" i="3"/>
  <c r="M872" i="3"/>
  <c r="L355" i="3"/>
  <c r="K744" i="3"/>
  <c r="N576" i="3"/>
  <c r="N933" i="3"/>
  <c r="L1314" i="3"/>
  <c r="L274" i="3"/>
  <c r="J1327" i="3"/>
  <c r="N261" i="3"/>
  <c r="O421" i="3"/>
  <c r="N90" i="3"/>
  <c r="M565" i="3"/>
  <c r="L337" i="3"/>
  <c r="J814" i="3"/>
  <c r="J145" i="3"/>
  <c r="J936" i="3"/>
  <c r="O570" i="3"/>
  <c r="N913" i="3"/>
  <c r="L115" i="3"/>
  <c r="L708" i="3"/>
  <c r="M427" i="3"/>
  <c r="L981" i="3"/>
  <c r="O498" i="3"/>
  <c r="J830" i="3"/>
  <c r="I162" i="3"/>
  <c r="I669" i="3"/>
  <c r="J898" i="3"/>
  <c r="I36" i="3"/>
  <c r="G442" i="3"/>
  <c r="E1333" i="3"/>
  <c r="E81" i="3"/>
  <c r="H1394" i="3"/>
  <c r="G158" i="3"/>
  <c r="K483" i="3"/>
  <c r="K1087" i="3"/>
  <c r="L219" i="3"/>
  <c r="H898" i="3"/>
  <c r="I846" i="3"/>
  <c r="I1301" i="3"/>
  <c r="J91" i="3"/>
  <c r="G191" i="3"/>
  <c r="E1039" i="3"/>
  <c r="H615" i="3"/>
  <c r="I1278" i="3"/>
  <c r="J1159" i="3"/>
  <c r="K145" i="3"/>
  <c r="K796" i="3"/>
  <c r="G1216" i="3"/>
  <c r="I1332" i="3"/>
  <c r="E1120" i="3"/>
  <c r="H1014" i="3"/>
  <c r="I200" i="3"/>
  <c r="H850" i="3"/>
  <c r="J818" i="3"/>
  <c r="J203" i="3"/>
  <c r="G852" i="3"/>
  <c r="H680" i="3"/>
  <c r="I659" i="3"/>
  <c r="E407" i="3"/>
  <c r="K90" i="3"/>
  <c r="J896" i="3"/>
  <c r="J521" i="3"/>
  <c r="K659" i="3"/>
  <c r="I307" i="3"/>
  <c r="I51" i="3"/>
  <c r="E33" i="3"/>
  <c r="H1061" i="3"/>
  <c r="L1326" i="3"/>
  <c r="L1337" i="3"/>
  <c r="I87" i="3"/>
  <c r="K1334" i="3"/>
  <c r="H160" i="3"/>
  <c r="H1242" i="3"/>
  <c r="G1392" i="3"/>
  <c r="E894" i="3"/>
  <c r="I824" i="3"/>
  <c r="H1188" i="3"/>
  <c r="J1309" i="3"/>
  <c r="H1112" i="3"/>
  <c r="H1288" i="3"/>
  <c r="J790" i="3"/>
  <c r="E1373" i="3"/>
  <c r="E253" i="3"/>
  <c r="G1397" i="3"/>
  <c r="H1323" i="3"/>
  <c r="I163" i="3"/>
  <c r="H587" i="3"/>
  <c r="I1097" i="3"/>
  <c r="I472" i="3"/>
  <c r="H1149" i="3"/>
  <c r="G242" i="3"/>
  <c r="I732" i="3"/>
  <c r="I65" i="3"/>
  <c r="L1063" i="3"/>
  <c r="K712" i="3"/>
  <c r="I960" i="3"/>
  <c r="I1046" i="3"/>
  <c r="H154" i="3"/>
  <c r="J570" i="3"/>
  <c r="H870" i="3"/>
  <c r="E440" i="3"/>
  <c r="K417" i="3"/>
  <c r="K911" i="3"/>
  <c r="I30" i="3"/>
  <c r="H427" i="3"/>
  <c r="H866" i="3"/>
  <c r="J1088" i="3"/>
  <c r="E295" i="3"/>
  <c r="G302" i="3"/>
  <c r="I617" i="3"/>
  <c r="G120" i="3"/>
  <c r="I233" i="3"/>
  <c r="H204" i="3"/>
  <c r="H232" i="3"/>
  <c r="K1177" i="3"/>
  <c r="E349" i="3"/>
  <c r="E1277" i="3"/>
  <c r="I1124" i="3"/>
  <c r="I689" i="3"/>
  <c r="I252" i="3"/>
  <c r="H956" i="3"/>
  <c r="J1312" i="3"/>
  <c r="L1143" i="3"/>
  <c r="H910" i="3"/>
  <c r="G188" i="3"/>
  <c r="H831" i="3"/>
  <c r="J353" i="3"/>
  <c r="K416" i="3"/>
  <c r="K154" i="3"/>
  <c r="K1054" i="3"/>
  <c r="J929" i="3"/>
  <c r="J906" i="3"/>
  <c r="G924" i="3"/>
  <c r="G636" i="3"/>
  <c r="K404" i="3"/>
  <c r="J471" i="3"/>
  <c r="K960" i="3"/>
  <c r="J236" i="3"/>
  <c r="L994" i="3"/>
  <c r="G1215" i="3"/>
  <c r="E1191" i="3"/>
  <c r="H1375" i="3"/>
  <c r="K504" i="3"/>
  <c r="H1135" i="3"/>
  <c r="I590" i="3"/>
  <c r="L89" i="3"/>
  <c r="H954" i="3"/>
  <c r="G29" i="3"/>
  <c r="J573" i="3"/>
  <c r="G1363" i="3"/>
  <c r="E805" i="3"/>
  <c r="J356" i="3"/>
  <c r="K1171" i="3"/>
  <c r="I554" i="3"/>
  <c r="J1354" i="3"/>
  <c r="I70" i="3"/>
  <c r="K228" i="3"/>
  <c r="G582" i="3"/>
  <c r="G323" i="3"/>
  <c r="I24" i="3"/>
  <c r="J1378" i="3"/>
  <c r="I1121" i="3"/>
  <c r="G88" i="3"/>
  <c r="H307" i="3"/>
  <c r="K1002" i="3"/>
  <c r="G1395" i="3"/>
  <c r="G1332" i="3"/>
  <c r="I757" i="3"/>
  <c r="H166" i="3"/>
  <c r="I1125" i="3"/>
  <c r="I657" i="3"/>
  <c r="J885" i="3"/>
  <c r="K136" i="3"/>
  <c r="H1079" i="3"/>
  <c r="G201" i="3"/>
  <c r="H963" i="3"/>
  <c r="J829" i="3"/>
  <c r="J240" i="3"/>
  <c r="K558" i="3"/>
  <c r="J199" i="3"/>
  <c r="I170" i="3"/>
  <c r="I675" i="3"/>
  <c r="G681" i="3"/>
  <c r="G649" i="3"/>
  <c r="L1348" i="3"/>
  <c r="J810" i="3"/>
  <c r="J848" i="3"/>
  <c r="L1285" i="3"/>
  <c r="K478" i="3"/>
  <c r="G1276" i="3"/>
  <c r="E69" i="3"/>
  <c r="E1352" i="3"/>
  <c r="K1396" i="3"/>
  <c r="H1052" i="3"/>
  <c r="H1258" i="3"/>
  <c r="M558" i="3"/>
  <c r="J1303" i="3"/>
  <c r="I81" i="3"/>
  <c r="I197" i="3"/>
  <c r="L939" i="3"/>
  <c r="J740" i="3"/>
  <c r="H1342" i="3"/>
  <c r="E434" i="3"/>
  <c r="G420" i="3"/>
  <c r="I1082" i="3"/>
  <c r="J1087" i="3"/>
  <c r="K638" i="3"/>
  <c r="K287" i="3"/>
  <c r="H327" i="3"/>
  <c r="I1313" i="3"/>
  <c r="G368" i="3"/>
  <c r="G720" i="3"/>
  <c r="J660" i="3"/>
  <c r="J551" i="3"/>
  <c r="K549" i="3"/>
  <c r="K753" i="3"/>
  <c r="I505" i="3"/>
  <c r="I202" i="3"/>
  <c r="G594" i="3"/>
  <c r="G306" i="3"/>
  <c r="J181" i="3"/>
  <c r="J76" i="3"/>
  <c r="K947" i="3"/>
  <c r="K1282" i="3"/>
  <c r="I128" i="3"/>
  <c r="J1283" i="3"/>
  <c r="H1262" i="3"/>
  <c r="G1087" i="3"/>
  <c r="G123" i="3"/>
  <c r="L1331" i="3"/>
  <c r="H1200" i="3"/>
  <c r="H596" i="3"/>
  <c r="H1051" i="3"/>
  <c r="L523" i="3"/>
  <c r="E246" i="3"/>
  <c r="G86" i="3"/>
  <c r="I1336" i="3"/>
  <c r="I313" i="3"/>
  <c r="I1298" i="3"/>
  <c r="I661" i="3"/>
  <c r="I656" i="3"/>
  <c r="I276" i="3"/>
  <c r="G1171" i="3"/>
  <c r="G707" i="3"/>
  <c r="J494" i="3"/>
  <c r="J173" i="3"/>
  <c r="K603" i="3"/>
  <c r="L1075" i="3"/>
  <c r="J347" i="3"/>
  <c r="J754" i="3"/>
  <c r="K520" i="3"/>
  <c r="K120" i="3"/>
  <c r="I1257" i="3"/>
  <c r="I1161" i="3"/>
  <c r="G735" i="3"/>
  <c r="G401" i="3"/>
  <c r="H164" i="3"/>
  <c r="I490" i="3"/>
  <c r="I364" i="3"/>
  <c r="J1418" i="3"/>
  <c r="I134" i="3"/>
  <c r="K174" i="3"/>
  <c r="H1005" i="3"/>
  <c r="G1002" i="3"/>
  <c r="H1059" i="3"/>
  <c r="I1084" i="3"/>
  <c r="H92" i="3"/>
  <c r="I80" i="3"/>
  <c r="I548" i="3"/>
  <c r="J271" i="3"/>
  <c r="G1272" i="3"/>
  <c r="G36" i="3"/>
  <c r="H163" i="3"/>
  <c r="I166" i="3"/>
  <c r="I1173" i="3"/>
  <c r="I434" i="3"/>
  <c r="K1097" i="3"/>
  <c r="K888" i="3"/>
  <c r="I1321" i="3"/>
  <c r="G473" i="3"/>
  <c r="H414" i="3"/>
  <c r="I493" i="3"/>
  <c r="I898" i="3"/>
  <c r="I45" i="3"/>
  <c r="K190" i="3"/>
  <c r="K305" i="3"/>
  <c r="J1059" i="3"/>
  <c r="H1241" i="3"/>
  <c r="G1152" i="3"/>
  <c r="K728" i="3"/>
  <c r="K457" i="3"/>
  <c r="K315" i="3"/>
  <c r="L43" i="3"/>
  <c r="I39" i="3"/>
  <c r="J1322" i="3"/>
  <c r="G899" i="3"/>
  <c r="G549" i="3"/>
  <c r="K1248" i="3"/>
  <c r="J280" i="3"/>
  <c r="L1407" i="3"/>
  <c r="I1160" i="3"/>
  <c r="L970" i="3"/>
  <c r="E882" i="3"/>
  <c r="H832" i="3"/>
  <c r="G508" i="3"/>
  <c r="J720" i="3"/>
  <c r="I187" i="3"/>
  <c r="I627" i="3"/>
  <c r="M1178" i="3"/>
  <c r="H1266" i="3"/>
  <c r="H354" i="3"/>
  <c r="J614" i="3"/>
  <c r="E807" i="3"/>
  <c r="G814" i="3"/>
  <c r="J1014" i="3"/>
  <c r="K583" i="3"/>
  <c r="H61" i="3"/>
  <c r="I359" i="3"/>
  <c r="I486" i="3"/>
  <c r="K621" i="3"/>
  <c r="G1409" i="3"/>
  <c r="G1122" i="3"/>
  <c r="I744" i="3"/>
  <c r="I177" i="3"/>
  <c r="H22" i="3"/>
  <c r="H444" i="3"/>
  <c r="J972" i="3"/>
  <c r="K268" i="3"/>
  <c r="H398" i="3"/>
  <c r="G700" i="3"/>
  <c r="H1300" i="3"/>
  <c r="H158" i="3"/>
  <c r="H26" i="3"/>
  <c r="J957" i="3"/>
  <c r="K209" i="3"/>
  <c r="J129" i="3"/>
  <c r="J1255" i="3"/>
  <c r="H1409" i="3"/>
  <c r="H365" i="3"/>
  <c r="K1037" i="3"/>
  <c r="J281" i="3"/>
  <c r="K343" i="3"/>
  <c r="K790" i="3"/>
  <c r="I1088" i="3"/>
  <c r="I992" i="3"/>
  <c r="G904" i="3"/>
  <c r="G570" i="3"/>
  <c r="J1370" i="3"/>
  <c r="J587" i="3"/>
  <c r="K696" i="3"/>
  <c r="L1224" i="3"/>
  <c r="K929" i="3"/>
  <c r="G537" i="3"/>
  <c r="J1030" i="3"/>
  <c r="G521" i="3"/>
  <c r="K832" i="3"/>
  <c r="J988" i="3"/>
  <c r="H143" i="3"/>
  <c r="L802" i="3"/>
  <c r="K1218" i="3"/>
  <c r="I1370" i="3"/>
  <c r="I1253" i="3"/>
  <c r="I171" i="3"/>
  <c r="H351" i="3"/>
  <c r="E974" i="3"/>
  <c r="L1111" i="3"/>
  <c r="K906" i="3"/>
  <c r="K1402" i="3"/>
  <c r="G55" i="3"/>
  <c r="H618" i="3"/>
  <c r="K1137" i="3"/>
  <c r="E927" i="3"/>
  <c r="E293" i="3"/>
  <c r="H102" i="3"/>
  <c r="K1168" i="3"/>
  <c r="H301" i="3"/>
  <c r="I1367" i="3"/>
  <c r="J1315" i="3"/>
  <c r="K1392" i="3"/>
  <c r="H529" i="3"/>
  <c r="E422" i="3"/>
  <c r="H113" i="3"/>
  <c r="I647" i="3"/>
  <c r="H222" i="3"/>
  <c r="H644" i="3"/>
  <c r="H820" i="3"/>
  <c r="K331" i="3"/>
  <c r="E496" i="3"/>
  <c r="G820" i="3"/>
  <c r="E879" i="3"/>
  <c r="H188" i="3"/>
  <c r="J996" i="3"/>
  <c r="L171" i="3"/>
  <c r="L1171" i="3"/>
  <c r="G105" i="3"/>
  <c r="I510" i="3"/>
  <c r="G1144" i="3"/>
  <c r="G1268" i="3"/>
  <c r="L1292" i="3"/>
  <c r="K969" i="3"/>
  <c r="K140" i="3"/>
  <c r="K394" i="3"/>
  <c r="L1181" i="3"/>
  <c r="E366" i="3"/>
  <c r="G756" i="3"/>
  <c r="E798" i="3"/>
  <c r="H1124" i="3"/>
  <c r="H1320" i="3"/>
  <c r="H187" i="3"/>
  <c r="N331" i="3"/>
  <c r="I211" i="3"/>
  <c r="I1217" i="3"/>
  <c r="K126" i="3"/>
  <c r="L1151" i="3"/>
  <c r="H998" i="3"/>
  <c r="I801" i="3"/>
  <c r="H633" i="3"/>
  <c r="G1232" i="3"/>
  <c r="H254" i="3"/>
  <c r="I942" i="3"/>
  <c r="J479" i="3"/>
  <c r="K1307" i="3"/>
  <c r="G865" i="3"/>
  <c r="H495" i="3"/>
  <c r="E946" i="3"/>
  <c r="G1283" i="3"/>
  <c r="I1390" i="3"/>
  <c r="J1218" i="3"/>
  <c r="J1016" i="3"/>
  <c r="L1170" i="3"/>
  <c r="H492" i="3"/>
  <c r="I501" i="3"/>
  <c r="G1185" i="3"/>
  <c r="G917" i="3"/>
  <c r="J317" i="3"/>
  <c r="K1139" i="3"/>
  <c r="K46" i="3"/>
  <c r="K1093" i="3"/>
  <c r="J1069" i="3"/>
  <c r="I714" i="3"/>
  <c r="G1321" i="3"/>
  <c r="G1161" i="3"/>
  <c r="H612" i="3"/>
  <c r="L1324" i="3"/>
  <c r="H230" i="3"/>
  <c r="I609" i="3"/>
  <c r="J1020" i="3"/>
  <c r="L1183" i="3"/>
  <c r="G846" i="3"/>
  <c r="G953" i="3"/>
  <c r="I1175" i="3"/>
  <c r="I1242" i="3"/>
  <c r="I776" i="3"/>
  <c r="I322" i="3"/>
  <c r="J956" i="3"/>
  <c r="I944" i="3"/>
  <c r="G544" i="3"/>
  <c r="H1377" i="3"/>
  <c r="H971" i="3"/>
  <c r="J153" i="3"/>
  <c r="J738" i="3"/>
  <c r="K937" i="3"/>
  <c r="H523" i="3"/>
  <c r="K1279" i="3"/>
  <c r="H370" i="3"/>
  <c r="E870" i="3"/>
  <c r="M1365" i="3"/>
  <c r="I919" i="3"/>
  <c r="E505" i="3"/>
  <c r="I290" i="3"/>
  <c r="I525" i="3"/>
  <c r="H189" i="3"/>
  <c r="G441" i="3"/>
  <c r="L1400" i="3"/>
  <c r="K376" i="3"/>
  <c r="H402" i="3"/>
  <c r="E446" i="3"/>
  <c r="I1146" i="3"/>
  <c r="L1232" i="3"/>
  <c r="G264" i="3"/>
  <c r="K320" i="3"/>
  <c r="I239" i="3"/>
  <c r="K519" i="3"/>
  <c r="H879" i="3"/>
  <c r="G1042" i="3"/>
  <c r="K1289" i="3"/>
  <c r="I1410" i="3"/>
  <c r="G512" i="3"/>
  <c r="H906" i="3"/>
  <c r="H857" i="3"/>
  <c r="H674" i="3"/>
  <c r="M820" i="3"/>
  <c r="M864" i="3"/>
  <c r="K570" i="3"/>
  <c r="H1210" i="3"/>
  <c r="N474" i="3"/>
  <c r="M1139" i="3"/>
  <c r="N563" i="3"/>
  <c r="N785" i="3"/>
  <c r="K238" i="3"/>
  <c r="J286" i="3"/>
  <c r="H231" i="3"/>
  <c r="J1028" i="3"/>
  <c r="M905" i="3"/>
  <c r="K639" i="3"/>
  <c r="N307" i="3"/>
  <c r="O731" i="3"/>
  <c r="O1392" i="3"/>
  <c r="K1231" i="3"/>
  <c r="K1258" i="3"/>
  <c r="I141" i="3"/>
  <c r="L264" i="3"/>
  <c r="L1203" i="3"/>
  <c r="N856" i="3"/>
  <c r="O939" i="3"/>
  <c r="O841" i="3"/>
  <c r="J332" i="3"/>
  <c r="H1170" i="3"/>
  <c r="M120" i="3"/>
  <c r="N140" i="3"/>
  <c r="O975" i="3"/>
  <c r="O902" i="3"/>
  <c r="M491" i="3"/>
  <c r="M925" i="3"/>
  <c r="I792" i="3"/>
  <c r="K356" i="3"/>
  <c r="K878" i="3"/>
  <c r="O1415" i="3"/>
  <c r="N784" i="3"/>
  <c r="K925" i="3"/>
  <c r="M150" i="3"/>
  <c r="K146" i="3"/>
  <c r="M1270" i="3"/>
  <c r="M716" i="3"/>
  <c r="K981" i="3"/>
  <c r="H180" i="3"/>
  <c r="I1133" i="3"/>
  <c r="I966" i="3"/>
  <c r="H986" i="3"/>
  <c r="H1172" i="3"/>
  <c r="G118" i="3"/>
  <c r="H761" i="3"/>
  <c r="I1256" i="3"/>
  <c r="I682" i="3"/>
  <c r="J711" i="3"/>
  <c r="K121" i="3"/>
  <c r="J574" i="3"/>
  <c r="I605" i="3"/>
  <c r="I673" i="3"/>
  <c r="I38" i="3"/>
  <c r="G884" i="3"/>
  <c r="G1257" i="3"/>
  <c r="G482" i="3"/>
  <c r="H424" i="3"/>
  <c r="J1116" i="3"/>
  <c r="H712" i="3"/>
  <c r="L170" i="3"/>
  <c r="K898" i="3"/>
  <c r="H763" i="3"/>
  <c r="G1394" i="3"/>
  <c r="G445" i="3"/>
  <c r="I1331" i="3"/>
  <c r="H70" i="3"/>
  <c r="I541" i="3"/>
  <c r="K566" i="3"/>
  <c r="K123" i="3"/>
  <c r="J1316" i="3"/>
  <c r="G972" i="3"/>
  <c r="G1288" i="3"/>
  <c r="G72" i="3"/>
  <c r="I912" i="3"/>
  <c r="K476" i="3"/>
  <c r="K221" i="3"/>
  <c r="H511" i="3"/>
  <c r="J1301" i="3"/>
  <c r="H902" i="3"/>
  <c r="G938" i="3"/>
  <c r="J1338" i="3"/>
  <c r="J35" i="3"/>
  <c r="K65" i="3"/>
  <c r="J26" i="3"/>
  <c r="I147" i="3"/>
  <c r="H191" i="3"/>
  <c r="H1254" i="3"/>
  <c r="H1383" i="3"/>
  <c r="I761" i="3"/>
  <c r="J82" i="3"/>
  <c r="I821" i="3"/>
  <c r="H86" i="3"/>
  <c r="I251" i="3"/>
  <c r="K819" i="3"/>
  <c r="G355" i="3"/>
  <c r="H1111" i="3"/>
  <c r="J649" i="3"/>
  <c r="J1206" i="3"/>
  <c r="H690" i="3"/>
  <c r="I1210" i="3"/>
  <c r="H220" i="3"/>
  <c r="I907" i="3"/>
  <c r="G50" i="3"/>
  <c r="H941" i="3"/>
  <c r="I1087" i="3"/>
  <c r="K329" i="3"/>
  <c r="L1295" i="3"/>
  <c r="K97" i="3"/>
  <c r="K286" i="3"/>
  <c r="H469" i="3"/>
  <c r="I26" i="3"/>
  <c r="I213" i="3"/>
  <c r="G1004" i="3"/>
  <c r="H325" i="3"/>
  <c r="I101" i="3"/>
  <c r="K1317" i="3"/>
  <c r="K662" i="3"/>
  <c r="I56" i="3"/>
  <c r="I1226" i="3"/>
  <c r="I1104" i="3"/>
  <c r="G1240" i="3"/>
  <c r="H493" i="3"/>
  <c r="I559" i="3"/>
  <c r="K1148" i="3"/>
  <c r="I1148" i="3"/>
  <c r="J1363" i="3"/>
  <c r="I928" i="3"/>
  <c r="K137" i="3"/>
  <c r="H465" i="3"/>
  <c r="G615" i="3"/>
  <c r="I113" i="3"/>
  <c r="J113" i="3"/>
  <c r="H732" i="3"/>
  <c r="J1374" i="3"/>
  <c r="I852" i="3"/>
  <c r="J490" i="3"/>
  <c r="G1261" i="3"/>
  <c r="E1032" i="3"/>
  <c r="G1192" i="3"/>
  <c r="I947" i="3"/>
  <c r="I1151" i="3"/>
  <c r="J680" i="3"/>
  <c r="J73" i="3"/>
  <c r="G1034" i="3"/>
  <c r="I974" i="3"/>
  <c r="I934" i="3"/>
  <c r="G1396" i="3"/>
  <c r="K484" i="3"/>
  <c r="L267" i="3"/>
  <c r="K933" i="3"/>
  <c r="J585" i="3"/>
  <c r="K1343" i="3"/>
  <c r="E998" i="3"/>
  <c r="E968" i="3"/>
  <c r="G991" i="3"/>
  <c r="I349" i="3"/>
  <c r="I18" i="3"/>
  <c r="J1410" i="3"/>
  <c r="K924" i="3"/>
  <c r="I441" i="3"/>
  <c r="I914" i="3"/>
  <c r="J1085" i="3"/>
  <c r="G1017" i="3"/>
  <c r="H297" i="3"/>
  <c r="L235" i="3"/>
  <c r="K1320" i="3"/>
  <c r="J511" i="3"/>
  <c r="J1367" i="3"/>
  <c r="J1163" i="3"/>
  <c r="I1067" i="3"/>
  <c r="H1030" i="3"/>
  <c r="E206" i="3"/>
  <c r="H238" i="3"/>
  <c r="J85" i="3"/>
  <c r="I1199" i="3"/>
  <c r="I1004" i="3"/>
  <c r="I891" i="3"/>
  <c r="K1372" i="3"/>
  <c r="H569" i="3"/>
  <c r="E617" i="3"/>
  <c r="I1178" i="3"/>
  <c r="J461" i="3"/>
  <c r="H815" i="3"/>
  <c r="H352" i="3"/>
  <c r="I967" i="3"/>
  <c r="J493" i="3"/>
  <c r="G363" i="3"/>
  <c r="E1397" i="3"/>
  <c r="H966" i="3"/>
  <c r="I1287" i="3"/>
  <c r="H1035" i="3"/>
  <c r="K939" i="3"/>
  <c r="J380" i="3"/>
  <c r="G1013" i="3"/>
  <c r="H882" i="3"/>
  <c r="G342" i="3"/>
  <c r="E358" i="3"/>
  <c r="K17" i="3"/>
  <c r="K565" i="3"/>
  <c r="K964" i="3"/>
  <c r="K613" i="3"/>
  <c r="L138" i="3"/>
  <c r="G1165" i="3"/>
  <c r="H705" i="3"/>
  <c r="H1348" i="3"/>
  <c r="H249" i="3"/>
  <c r="J1142" i="3"/>
  <c r="H467" i="3"/>
  <c r="G1204" i="3"/>
  <c r="H177" i="3"/>
  <c r="I1303" i="3"/>
  <c r="H213" i="3"/>
  <c r="K1267" i="3"/>
  <c r="J259" i="3"/>
  <c r="H223" i="3"/>
  <c r="G296" i="3"/>
  <c r="E703" i="3"/>
  <c r="I1388" i="3"/>
  <c r="H580" i="3"/>
  <c r="I1349" i="3"/>
  <c r="J716" i="3"/>
  <c r="J341" i="3"/>
  <c r="I1391" i="3"/>
  <c r="E585" i="3"/>
  <c r="E1253" i="3"/>
  <c r="H179" i="3"/>
  <c r="H1362" i="3"/>
  <c r="K1374" i="3"/>
  <c r="J715" i="3"/>
  <c r="H345" i="3"/>
  <c r="H1192" i="3"/>
  <c r="H1318" i="3"/>
  <c r="E1382" i="3"/>
  <c r="I224" i="3"/>
  <c r="I487" i="3"/>
  <c r="L786" i="3"/>
  <c r="L491" i="3"/>
  <c r="H1004" i="3"/>
  <c r="J1233" i="3"/>
  <c r="G545" i="3"/>
  <c r="G405" i="3"/>
  <c r="J382" i="3"/>
  <c r="K113" i="3"/>
  <c r="I735" i="3"/>
  <c r="I507" i="3"/>
  <c r="I172" i="3"/>
  <c r="I1273" i="3"/>
  <c r="G1071" i="3"/>
  <c r="E688" i="3"/>
  <c r="J1325" i="3"/>
  <c r="J774" i="3"/>
  <c r="H1208" i="3"/>
  <c r="J966" i="3"/>
  <c r="I198" i="3"/>
  <c r="I569" i="3"/>
  <c r="H1183" i="3"/>
  <c r="G952" i="3"/>
  <c r="L1317" i="3"/>
  <c r="J116" i="3"/>
  <c r="L1218" i="3"/>
  <c r="K936" i="3"/>
  <c r="I580" i="3"/>
  <c r="I461" i="3"/>
  <c r="J877" i="3"/>
  <c r="I663" i="3"/>
  <c r="H323" i="3"/>
  <c r="H1379" i="3"/>
  <c r="G499" i="3"/>
  <c r="G1086" i="3"/>
  <c r="K752" i="3"/>
  <c r="L1163" i="3"/>
  <c r="H1410" i="3"/>
  <c r="I1358" i="3"/>
  <c r="J1291" i="3"/>
  <c r="J603" i="3"/>
  <c r="H1231" i="3"/>
  <c r="E527" i="3"/>
  <c r="I1001" i="3"/>
  <c r="K202" i="3"/>
  <c r="I551" i="3"/>
  <c r="H739" i="3"/>
  <c r="H1178" i="3"/>
  <c r="L339" i="3"/>
  <c r="H551" i="3"/>
  <c r="G1101" i="3"/>
  <c r="H146" i="3"/>
  <c r="H40" i="3"/>
  <c r="I545" i="3"/>
  <c r="H400" i="3"/>
  <c r="J1160" i="3"/>
  <c r="J1068" i="3"/>
  <c r="H387" i="3"/>
  <c r="E645" i="3"/>
  <c r="G1016" i="3"/>
  <c r="J964" i="3"/>
  <c r="H1044" i="3"/>
  <c r="I624" i="3"/>
  <c r="I901" i="3"/>
  <c r="J267" i="3"/>
  <c r="G916" i="3"/>
  <c r="E400" i="3"/>
  <c r="G176" i="3"/>
  <c r="J1205" i="3"/>
  <c r="J558" i="3"/>
  <c r="J401" i="3"/>
  <c r="J541" i="3"/>
  <c r="H186" i="3"/>
  <c r="I1286" i="3"/>
  <c r="E1038" i="3"/>
  <c r="E848" i="3"/>
  <c r="K1313" i="3"/>
  <c r="K674" i="3"/>
  <c r="J1128" i="3"/>
  <c r="K1105" i="3"/>
  <c r="J90" i="3"/>
  <c r="G100" i="3"/>
  <c r="E336" i="3"/>
  <c r="G397" i="3"/>
  <c r="I356" i="3"/>
  <c r="J1117" i="3"/>
  <c r="I747" i="3"/>
  <c r="M498" i="3"/>
  <c r="I482" i="3"/>
  <c r="I595" i="3"/>
  <c r="I268" i="3"/>
  <c r="G385" i="3"/>
  <c r="G98" i="3"/>
  <c r="J684" i="3"/>
  <c r="I23" i="3"/>
  <c r="K194" i="3"/>
  <c r="H147" i="3"/>
  <c r="I584" i="3"/>
  <c r="K1126" i="3"/>
  <c r="G130" i="3"/>
  <c r="E1415" i="3"/>
  <c r="J892" i="3"/>
  <c r="J768" i="3"/>
  <c r="I1299" i="3"/>
  <c r="I1316" i="3"/>
  <c r="J974" i="3"/>
  <c r="K1389" i="3"/>
  <c r="E508" i="3"/>
  <c r="E49" i="3"/>
  <c r="J1181" i="3"/>
  <c r="H676" i="3"/>
  <c r="I745" i="3"/>
  <c r="H600" i="3"/>
  <c r="H776" i="3"/>
  <c r="J278" i="3"/>
  <c r="E861" i="3"/>
  <c r="E765" i="3"/>
  <c r="H1420" i="3"/>
  <c r="I811" i="3"/>
  <c r="I503" i="3"/>
  <c r="J708" i="3"/>
  <c r="I470" i="3"/>
  <c r="G61" i="3"/>
  <c r="H1194" i="3"/>
  <c r="G1172" i="3"/>
  <c r="E1213" i="3"/>
  <c r="L1264" i="3"/>
  <c r="K950" i="3"/>
  <c r="J940" i="3"/>
  <c r="J1050" i="3"/>
  <c r="J93" i="3"/>
  <c r="G1404" i="3"/>
  <c r="E701" i="3"/>
  <c r="G418" i="3"/>
  <c r="J1076" i="3"/>
  <c r="I253" i="3"/>
  <c r="I808" i="3"/>
  <c r="N1090" i="3"/>
  <c r="L403" i="3"/>
  <c r="J653" i="3"/>
  <c r="J1400" i="3"/>
  <c r="J1208" i="3"/>
  <c r="G197" i="3"/>
  <c r="G1230" i="3"/>
  <c r="L755" i="3"/>
  <c r="K1236" i="3"/>
  <c r="J135" i="3"/>
  <c r="J1005" i="3"/>
  <c r="I186" i="3"/>
  <c r="G505" i="3"/>
  <c r="H1027" i="3"/>
  <c r="K1099" i="3"/>
  <c r="J579" i="3"/>
  <c r="I148" i="3"/>
  <c r="H117" i="3"/>
  <c r="I504" i="3"/>
  <c r="K96" i="3"/>
  <c r="H1161" i="3"/>
  <c r="G1183" i="3"/>
  <c r="J912" i="3"/>
  <c r="J725" i="3"/>
  <c r="H300" i="3"/>
  <c r="H105" i="3"/>
  <c r="I300" i="3"/>
  <c r="J473" i="3"/>
  <c r="G872" i="3"/>
  <c r="E105" i="3"/>
  <c r="G1271" i="3"/>
  <c r="H984" i="3"/>
  <c r="I1142" i="3"/>
  <c r="J615" i="3"/>
  <c r="J288" i="3"/>
  <c r="K1337" i="3"/>
  <c r="I456" i="3"/>
  <c r="E510" i="3"/>
  <c r="E553" i="3"/>
  <c r="J958" i="3"/>
  <c r="J1032" i="3"/>
  <c r="K1261" i="3"/>
  <c r="J1080" i="3"/>
  <c r="K251" i="3"/>
  <c r="G387" i="3"/>
  <c r="G581" i="3"/>
  <c r="E733" i="3"/>
  <c r="H562" i="3"/>
  <c r="H546" i="3"/>
  <c r="H392" i="3"/>
  <c r="E294" i="3"/>
  <c r="J1070" i="3"/>
  <c r="G24" i="3"/>
  <c r="I837" i="3"/>
  <c r="J204" i="3"/>
  <c r="K963" i="3"/>
  <c r="I879" i="3"/>
  <c r="E1097" i="3"/>
  <c r="E278" i="3"/>
  <c r="I963" i="3"/>
  <c r="I593" i="3"/>
  <c r="I709" i="3"/>
  <c r="K162" i="3"/>
  <c r="J771" i="3"/>
  <c r="I660" i="3"/>
  <c r="G1151" i="3"/>
  <c r="E63" i="3"/>
  <c r="I975" i="3"/>
  <c r="H74" i="3"/>
  <c r="K837" i="3"/>
  <c r="J599" i="3"/>
  <c r="G873" i="3"/>
  <c r="I1005" i="3"/>
  <c r="E1071" i="3"/>
  <c r="H1021" i="3"/>
  <c r="I756" i="3"/>
  <c r="J475" i="3"/>
  <c r="G501" i="3"/>
  <c r="E242" i="3"/>
  <c r="K143" i="3"/>
  <c r="K654" i="3"/>
  <c r="H48" i="3"/>
  <c r="K1303" i="3"/>
  <c r="E1366" i="3"/>
  <c r="J446" i="3"/>
  <c r="J1173" i="3"/>
  <c r="I102" i="3"/>
  <c r="G489" i="3"/>
  <c r="K1358" i="3"/>
  <c r="K1142" i="3"/>
  <c r="K452" i="3"/>
  <c r="H1248" i="3"/>
  <c r="K231" i="3"/>
  <c r="G1323" i="3"/>
  <c r="K1370" i="3"/>
  <c r="H181" i="3"/>
  <c r="H251" i="3"/>
  <c r="I1284" i="3"/>
  <c r="G591" i="3"/>
  <c r="J22" i="3"/>
  <c r="M153" i="3"/>
  <c r="I57" i="3"/>
  <c r="L1379" i="3"/>
  <c r="J1107" i="3"/>
  <c r="I1230" i="3"/>
  <c r="H124" i="3"/>
  <c r="I860" i="3"/>
  <c r="O842" i="3"/>
  <c r="K492" i="3"/>
  <c r="H103" i="3"/>
  <c r="L1404" i="3"/>
  <c r="N824" i="3"/>
  <c r="K1079" i="3"/>
  <c r="O880" i="3"/>
  <c r="J667" i="3"/>
  <c r="G69" i="3"/>
  <c r="H764" i="3"/>
  <c r="I927" i="3"/>
  <c r="N389" i="3"/>
  <c r="K1176" i="3"/>
  <c r="O255" i="3"/>
  <c r="N923" i="3"/>
  <c r="M806" i="3"/>
  <c r="I143" i="3"/>
  <c r="I1289" i="3"/>
  <c r="I797" i="3"/>
  <c r="O1113" i="3"/>
  <c r="N273" i="3"/>
  <c r="O667" i="3"/>
  <c r="N829" i="3"/>
  <c r="M133" i="3"/>
  <c r="J899" i="3"/>
  <c r="J1279" i="3"/>
  <c r="N1388" i="3"/>
  <c r="O599" i="3"/>
  <c r="O356" i="3"/>
  <c r="M1282" i="3"/>
  <c r="K210" i="3"/>
  <c r="M388" i="3"/>
  <c r="H994" i="3"/>
  <c r="J1158" i="3"/>
  <c r="K1359" i="3"/>
  <c r="O85" i="3"/>
  <c r="O1111" i="3"/>
  <c r="O406" i="3"/>
  <c r="L1253" i="3"/>
  <c r="L1062" i="3"/>
  <c r="M122" i="3"/>
  <c r="M866" i="3"/>
  <c r="K212" i="3"/>
  <c r="L1351" i="3"/>
  <c r="H1060" i="3"/>
  <c r="I282" i="3"/>
  <c r="I1346" i="3"/>
  <c r="E312" i="3"/>
  <c r="E992" i="3"/>
  <c r="E79" i="3"/>
  <c r="I1031" i="3"/>
  <c r="H1203" i="3"/>
  <c r="K699" i="3"/>
  <c r="K1302" i="3"/>
  <c r="J478" i="3"/>
  <c r="J820" i="3"/>
  <c r="K846" i="3"/>
  <c r="H816" i="3"/>
  <c r="I260" i="3"/>
  <c r="E169" i="3"/>
  <c r="H1069" i="3"/>
  <c r="I1136" i="3"/>
  <c r="I216" i="3"/>
  <c r="I991" i="3"/>
  <c r="I1376" i="3"/>
  <c r="H141" i="3"/>
  <c r="K1170" i="3"/>
  <c r="G760" i="3"/>
  <c r="G375" i="3"/>
  <c r="I1371" i="3"/>
  <c r="H826" i="3"/>
  <c r="H332" i="3"/>
  <c r="I1300" i="3"/>
  <c r="J675" i="3"/>
  <c r="J782" i="3"/>
  <c r="I1318" i="3"/>
  <c r="H309" i="3"/>
  <c r="G309" i="3"/>
  <c r="H1028" i="3"/>
  <c r="H1360" i="3"/>
  <c r="K1341" i="3"/>
  <c r="K787" i="3"/>
  <c r="K575" i="3"/>
  <c r="H880" i="3"/>
  <c r="E1385" i="3"/>
  <c r="E463" i="3"/>
  <c r="H828" i="3"/>
  <c r="J1377" i="3"/>
  <c r="J486" i="3"/>
  <c r="M1389" i="3"/>
  <c r="E334" i="3"/>
  <c r="I765" i="3"/>
  <c r="E516" i="3"/>
  <c r="G1037" i="3"/>
  <c r="J208" i="3"/>
  <c r="K588" i="3"/>
  <c r="J832" i="3"/>
  <c r="H275" i="3"/>
  <c r="H803" i="3"/>
  <c r="J1224" i="3"/>
  <c r="E878" i="3"/>
  <c r="G166" i="3"/>
  <c r="I795" i="3"/>
  <c r="K269" i="3"/>
  <c r="J1317" i="3"/>
  <c r="I424" i="3"/>
  <c r="I728" i="3"/>
  <c r="I476" i="3"/>
  <c r="H423" i="3"/>
  <c r="H1261" i="3"/>
  <c r="J217" i="3"/>
  <c r="K971" i="3"/>
  <c r="K299" i="3"/>
  <c r="J695" i="3"/>
  <c r="J856" i="3"/>
  <c r="K781" i="3"/>
  <c r="I949" i="3"/>
  <c r="I853" i="3"/>
  <c r="E1057" i="3"/>
  <c r="H1054" i="3"/>
  <c r="J68" i="3"/>
  <c r="L1328" i="3"/>
  <c r="I406" i="3"/>
  <c r="K1293" i="3"/>
  <c r="H525" i="3"/>
  <c r="I1283" i="3"/>
  <c r="E1005" i="3"/>
  <c r="E431" i="3"/>
  <c r="J519" i="3"/>
  <c r="K235" i="3"/>
  <c r="J823" i="3"/>
  <c r="H627" i="3"/>
  <c r="H1130" i="3"/>
  <c r="J238" i="3"/>
  <c r="E415" i="3"/>
  <c r="G1190" i="3"/>
  <c r="L1241" i="3"/>
  <c r="J784" i="3"/>
  <c r="I1096" i="3"/>
  <c r="J1140" i="3"/>
  <c r="I95" i="3"/>
  <c r="K245" i="3"/>
  <c r="G925" i="3"/>
  <c r="G666" i="3"/>
  <c r="G510" i="3"/>
  <c r="I861" i="3"/>
  <c r="I770" i="3"/>
  <c r="J954" i="3"/>
  <c r="K28" i="3"/>
  <c r="J702" i="3"/>
  <c r="I781" i="3"/>
  <c r="E987" i="3"/>
  <c r="G1114" i="3"/>
  <c r="J1200" i="3"/>
  <c r="I1081" i="3"/>
  <c r="L1401" i="3"/>
  <c r="J38" i="3"/>
  <c r="J434" i="3"/>
  <c r="G1403" i="3"/>
  <c r="G614" i="3"/>
  <c r="H718" i="3"/>
  <c r="I594" i="3"/>
  <c r="H858" i="3"/>
  <c r="I449" i="3"/>
  <c r="K1215" i="3"/>
  <c r="K747" i="3"/>
  <c r="H824" i="3"/>
  <c r="H728" i="3"/>
  <c r="G1354" i="3"/>
  <c r="E1142" i="3"/>
  <c r="L683" i="3"/>
  <c r="K280" i="3"/>
  <c r="L1083" i="3"/>
  <c r="K1345" i="3"/>
  <c r="I693" i="3"/>
  <c r="I565" i="3"/>
  <c r="G1060" i="3"/>
  <c r="G718" i="3"/>
  <c r="J515" i="3"/>
  <c r="K279" i="3"/>
  <c r="K1255" i="3"/>
  <c r="H702" i="3"/>
  <c r="I422" i="3"/>
  <c r="I183" i="3"/>
  <c r="G702" i="3"/>
  <c r="G1211" i="3"/>
  <c r="J328" i="3"/>
  <c r="K1143" i="3"/>
  <c r="I1059" i="3"/>
  <c r="I484" i="3"/>
  <c r="I1192" i="3"/>
  <c r="K608" i="3"/>
  <c r="G946" i="3"/>
  <c r="G671" i="3"/>
  <c r="G531" i="3"/>
  <c r="H938" i="3"/>
  <c r="H247" i="3"/>
  <c r="J1298" i="3"/>
  <c r="K743" i="3"/>
  <c r="K525" i="3"/>
  <c r="I98" i="3"/>
  <c r="G811" i="3"/>
  <c r="G1119" i="3"/>
  <c r="I442" i="3"/>
  <c r="H201" i="3"/>
  <c r="L1420" i="3"/>
  <c r="K1026" i="3"/>
  <c r="K254" i="3"/>
  <c r="E357" i="3"/>
  <c r="G635" i="3"/>
  <c r="H1263" i="3"/>
  <c r="I78" i="3"/>
  <c r="I950" i="3"/>
  <c r="K1367" i="3"/>
  <c r="H395" i="3"/>
  <c r="J1353" i="3"/>
  <c r="H53" i="3"/>
  <c r="H475" i="3"/>
  <c r="H651" i="3"/>
  <c r="L1099" i="3"/>
  <c r="E447" i="3"/>
  <c r="G981" i="3"/>
  <c r="I272" i="3"/>
  <c r="I164" i="3"/>
  <c r="H41" i="3"/>
  <c r="J932" i="3"/>
  <c r="J1172" i="3"/>
  <c r="K471" i="3"/>
  <c r="H1070" i="3"/>
  <c r="G1225" i="3"/>
  <c r="H876" i="3"/>
  <c r="H736" i="3"/>
  <c r="I380" i="3"/>
  <c r="J1281" i="3"/>
  <c r="K1078" i="3"/>
  <c r="K124" i="3"/>
  <c r="I433" i="3"/>
  <c r="G460" i="3"/>
  <c r="G776" i="3"/>
  <c r="H472" i="3"/>
  <c r="I371" i="3"/>
  <c r="J103" i="3"/>
  <c r="K1187" i="3"/>
  <c r="H577" i="3"/>
  <c r="H106" i="3"/>
  <c r="E47" i="3"/>
  <c r="G73" i="3"/>
  <c r="K147" i="3"/>
  <c r="J75" i="3"/>
  <c r="L1403" i="3"/>
  <c r="J627" i="3"/>
  <c r="H766" i="3"/>
  <c r="H403" i="3"/>
  <c r="G878" i="3"/>
  <c r="E382" i="3"/>
  <c r="K1284" i="3"/>
  <c r="K456" i="3"/>
  <c r="J525" i="3"/>
  <c r="I135" i="3"/>
  <c r="G1047" i="3"/>
  <c r="E25" i="3"/>
  <c r="H989" i="3"/>
  <c r="E453" i="3"/>
  <c r="J1051" i="3"/>
  <c r="K1023" i="3"/>
  <c r="H634" i="3"/>
  <c r="M226" i="3"/>
  <c r="H210" i="3"/>
  <c r="I1236" i="3"/>
  <c r="K992" i="3"/>
  <c r="K641" i="3"/>
  <c r="G704" i="3"/>
  <c r="I820" i="3"/>
  <c r="E649" i="3"/>
  <c r="H343" i="3"/>
  <c r="J526" i="3"/>
  <c r="K633" i="3"/>
  <c r="L82" i="3"/>
  <c r="J1345" i="3"/>
  <c r="J1237" i="3"/>
  <c r="I718" i="3"/>
  <c r="G372" i="3"/>
  <c r="G617" i="3"/>
  <c r="K901" i="3"/>
  <c r="J78" i="3"/>
  <c r="I328" i="3"/>
  <c r="I979" i="3"/>
  <c r="H127" i="3"/>
  <c r="J743" i="3"/>
  <c r="G608" i="3"/>
  <c r="H1189" i="3"/>
  <c r="H1293" i="3"/>
  <c r="K590" i="3"/>
  <c r="H292" i="3"/>
  <c r="I782" i="3"/>
  <c r="I1176" i="3"/>
  <c r="K965" i="3"/>
  <c r="G1280" i="3"/>
  <c r="H293" i="3"/>
  <c r="H1384" i="3"/>
  <c r="H632" i="3"/>
  <c r="I1129" i="3"/>
  <c r="I97" i="3"/>
  <c r="I511" i="3"/>
  <c r="K630" i="3"/>
  <c r="G1360" i="3"/>
  <c r="H1217" i="3"/>
  <c r="G1245" i="3"/>
  <c r="I652" i="3"/>
  <c r="I120" i="3"/>
  <c r="K100" i="3"/>
  <c r="K101" i="3"/>
  <c r="E473" i="3"/>
  <c r="I602" i="3"/>
  <c r="G875" i="3"/>
  <c r="G546" i="3"/>
  <c r="K1393" i="3"/>
  <c r="J752" i="3"/>
  <c r="K1070" i="3"/>
  <c r="J800" i="3"/>
  <c r="J147" i="3"/>
  <c r="G1191" i="3"/>
  <c r="E41" i="3"/>
  <c r="G384" i="3"/>
  <c r="J982" i="3"/>
  <c r="I330" i="3"/>
  <c r="I327" i="3"/>
  <c r="J1305" i="3"/>
  <c r="J241" i="3"/>
  <c r="H1372" i="3"/>
  <c r="H1040" i="3"/>
  <c r="E30" i="3"/>
  <c r="E943" i="3"/>
  <c r="K1067" i="3"/>
  <c r="L1412" i="3"/>
  <c r="K990" i="3"/>
  <c r="I109" i="3"/>
  <c r="I538" i="3"/>
  <c r="J945" i="3"/>
  <c r="G492" i="3"/>
  <c r="H895" i="3"/>
  <c r="K141" i="3"/>
  <c r="J272" i="3"/>
  <c r="I248" i="3"/>
  <c r="I623" i="3"/>
  <c r="I750" i="3"/>
  <c r="K740" i="3"/>
  <c r="H993" i="3"/>
  <c r="G1178" i="3"/>
  <c r="I249" i="3"/>
  <c r="J441" i="3"/>
  <c r="J617" i="3"/>
  <c r="I985" i="3"/>
  <c r="H29" i="3"/>
  <c r="K649" i="3"/>
  <c r="G867" i="3"/>
  <c r="H1257" i="3"/>
  <c r="G1266" i="3"/>
  <c r="I924" i="3"/>
  <c r="I20" i="3"/>
  <c r="K815" i="3"/>
  <c r="K464" i="3"/>
  <c r="G535" i="3"/>
  <c r="H79" i="3"/>
  <c r="H1238" i="3"/>
  <c r="G551" i="3"/>
  <c r="J1292" i="3"/>
  <c r="K1111" i="3"/>
  <c r="K1089" i="3"/>
  <c r="K1159" i="3"/>
  <c r="J158" i="3"/>
  <c r="H381" i="3"/>
  <c r="E414" i="3"/>
  <c r="E281" i="3"/>
  <c r="I1170" i="3"/>
  <c r="J1057" i="3"/>
  <c r="H436" i="3"/>
  <c r="K1280" i="3"/>
  <c r="K1123" i="3"/>
  <c r="K1271" i="3"/>
  <c r="I900" i="3"/>
  <c r="I304" i="3"/>
  <c r="E752" i="3"/>
  <c r="H685" i="3"/>
  <c r="K175" i="3"/>
  <c r="K179" i="3"/>
  <c r="J316" i="3"/>
  <c r="J262" i="3"/>
  <c r="H1336" i="3"/>
  <c r="H1240" i="3"/>
  <c r="E918" i="3"/>
  <c r="E630" i="3"/>
  <c r="K1115" i="3"/>
  <c r="K66" i="3"/>
  <c r="J172" i="3"/>
  <c r="H155" i="3"/>
  <c r="H1330" i="3"/>
  <c r="I831" i="3"/>
  <c r="E1047" i="3"/>
  <c r="G1075" i="3"/>
  <c r="J180" i="3"/>
  <c r="K791" i="3"/>
  <c r="J548" i="3"/>
  <c r="H1214" i="3"/>
  <c r="J1170" i="3"/>
  <c r="I695" i="3"/>
  <c r="G190" i="3"/>
  <c r="G699" i="3"/>
  <c r="G1142" i="3"/>
  <c r="H296" i="3"/>
  <c r="I522" i="3"/>
  <c r="K346" i="3"/>
  <c r="L1149" i="3"/>
  <c r="G33" i="3"/>
  <c r="E909" i="3"/>
  <c r="G1147" i="3"/>
  <c r="I1248" i="3"/>
  <c r="I1048" i="3"/>
  <c r="K612" i="3"/>
  <c r="J1361" i="3"/>
  <c r="I325" i="3"/>
  <c r="G504" i="3"/>
  <c r="H974" i="3"/>
  <c r="I616" i="3"/>
  <c r="H1122" i="3"/>
  <c r="I908" i="3"/>
  <c r="L603" i="3"/>
  <c r="H547" i="3"/>
  <c r="I1408" i="3"/>
  <c r="I940" i="3"/>
  <c r="I423" i="3"/>
  <c r="I655" i="3"/>
  <c r="L1370" i="3"/>
  <c r="H390" i="3"/>
  <c r="G370" i="3"/>
  <c r="H277" i="3"/>
  <c r="I688" i="3"/>
  <c r="H281" i="3"/>
  <c r="I740" i="3"/>
  <c r="J368" i="3"/>
  <c r="K322" i="3"/>
  <c r="E959" i="3"/>
  <c r="G469" i="3"/>
  <c r="E416" i="3"/>
  <c r="H626" i="3"/>
  <c r="J601" i="3"/>
  <c r="L435" i="3"/>
  <c r="H420" i="3"/>
  <c r="G796" i="3"/>
  <c r="I550" i="3"/>
  <c r="J997" i="3"/>
  <c r="L1303" i="3"/>
  <c r="J769" i="3"/>
  <c r="G331" i="3"/>
  <c r="J756" i="3"/>
  <c r="H997" i="3"/>
  <c r="H1329" i="3"/>
  <c r="G53" i="3"/>
  <c r="K817" i="3"/>
  <c r="I498" i="3"/>
  <c r="K1400" i="3"/>
  <c r="I564" i="3"/>
  <c r="K803" i="3"/>
  <c r="O426" i="3"/>
  <c r="O535" i="3"/>
  <c r="N822" i="3"/>
  <c r="H636" i="3"/>
  <c r="J350" i="3"/>
  <c r="L303" i="3"/>
  <c r="N127" i="3"/>
  <c r="N561" i="3"/>
  <c r="M220" i="3"/>
  <c r="J833" i="3"/>
  <c r="I763" i="3"/>
  <c r="J883" i="3"/>
  <c r="O1349" i="3"/>
  <c r="O537" i="3"/>
  <c r="N982" i="3"/>
  <c r="N1362" i="3"/>
  <c r="L1007" i="3"/>
  <c r="O962" i="3"/>
  <c r="J1099" i="3"/>
  <c r="G96" i="3"/>
  <c r="M892" i="3"/>
  <c r="O305" i="3"/>
  <c r="N1071" i="3"/>
  <c r="N739" i="3"/>
  <c r="L336" i="3"/>
  <c r="M567" i="3"/>
  <c r="I266" i="3"/>
  <c r="H652" i="3"/>
  <c r="N651" i="3"/>
  <c r="M299" i="3"/>
  <c r="O1218" i="3"/>
  <c r="L1091" i="3"/>
  <c r="L653" i="3"/>
  <c r="J555" i="3"/>
  <c r="I1354" i="3"/>
  <c r="I733" i="3"/>
  <c r="J1067" i="3"/>
  <c r="L477" i="3"/>
  <c r="M885" i="3"/>
  <c r="O792" i="3"/>
  <c r="O988" i="3"/>
  <c r="L589" i="3"/>
  <c r="M479" i="3"/>
  <c r="L707" i="3"/>
  <c r="K1397" i="3"/>
  <c r="J399" i="3"/>
  <c r="K1301" i="3"/>
  <c r="I1205" i="3"/>
  <c r="I429" i="3"/>
  <c r="G126" i="3"/>
  <c r="G68" i="3"/>
  <c r="G554" i="3"/>
  <c r="J949" i="3"/>
  <c r="I123" i="3"/>
  <c r="I305" i="3"/>
  <c r="K1382" i="3"/>
  <c r="K593" i="3"/>
  <c r="K20" i="3"/>
  <c r="K384" i="3"/>
  <c r="I223" i="3"/>
  <c r="J1372" i="3"/>
  <c r="G763" i="3"/>
  <c r="G475" i="3"/>
  <c r="I539" i="3"/>
  <c r="L723" i="3"/>
  <c r="J1282" i="3"/>
  <c r="I1355" i="3"/>
  <c r="H666" i="3"/>
  <c r="L1026" i="3"/>
  <c r="G199" i="3"/>
  <c r="G246" i="3"/>
  <c r="I784" i="3"/>
  <c r="I76" i="3"/>
  <c r="I1140" i="3"/>
  <c r="I687" i="3"/>
  <c r="J879" i="3"/>
  <c r="K686" i="3"/>
  <c r="H406" i="3"/>
  <c r="G490" i="3"/>
  <c r="E781" i="3"/>
  <c r="J1186" i="3"/>
  <c r="J1131" i="3"/>
  <c r="H421" i="3"/>
  <c r="K693" i="3"/>
  <c r="L1204" i="3"/>
  <c r="I303" i="3"/>
  <c r="G613" i="3"/>
  <c r="G553" i="3"/>
  <c r="J914" i="3"/>
  <c r="J886" i="3"/>
  <c r="J1339" i="3"/>
  <c r="J31" i="3"/>
  <c r="K169" i="3"/>
  <c r="J1366" i="3"/>
  <c r="G1328" i="3"/>
  <c r="H1093" i="3"/>
  <c r="K272" i="3"/>
  <c r="J298" i="3"/>
  <c r="J336" i="3"/>
  <c r="I419" i="3"/>
  <c r="I707" i="3"/>
  <c r="I1240" i="3"/>
  <c r="G336" i="3"/>
  <c r="H330" i="3"/>
  <c r="K1365" i="3"/>
  <c r="I677" i="3"/>
  <c r="I1335" i="3"/>
  <c r="J1095" i="3"/>
  <c r="G184" i="3"/>
  <c r="G586" i="3"/>
  <c r="G414" i="3"/>
  <c r="E303" i="3"/>
  <c r="J866" i="3"/>
  <c r="K380" i="3"/>
  <c r="H178" i="3"/>
  <c r="L960" i="3"/>
  <c r="K83" i="3"/>
  <c r="K204" i="3"/>
  <c r="H846" i="3"/>
  <c r="I225" i="3"/>
  <c r="H1407" i="3"/>
  <c r="G595" i="3"/>
  <c r="I246" i="3"/>
  <c r="J378" i="3"/>
  <c r="K400" i="3"/>
  <c r="J65" i="3"/>
  <c r="I881" i="3"/>
  <c r="I232" i="3"/>
  <c r="G132" i="3"/>
  <c r="G823" i="3"/>
  <c r="K607" i="3"/>
  <c r="J337" i="3"/>
  <c r="J647" i="3"/>
  <c r="I106" i="3"/>
  <c r="I107" i="3"/>
  <c r="I698" i="3"/>
  <c r="H377" i="3"/>
  <c r="H200" i="3"/>
  <c r="K215" i="3"/>
  <c r="K795" i="3"/>
  <c r="J520" i="3"/>
  <c r="I556" i="3"/>
  <c r="I308" i="3"/>
  <c r="I1292" i="3"/>
  <c r="H1029" i="3"/>
  <c r="E413" i="3"/>
  <c r="I378" i="3"/>
  <c r="H19" i="3"/>
  <c r="H490" i="3"/>
  <c r="I946" i="3"/>
  <c r="J545" i="3"/>
  <c r="K812" i="3"/>
  <c r="H65" i="3"/>
  <c r="H1143" i="3"/>
  <c r="E989" i="3"/>
  <c r="J1250" i="3"/>
  <c r="I1227" i="3"/>
  <c r="J99" i="3"/>
  <c r="I179" i="3"/>
  <c r="H840" i="3"/>
  <c r="I1277" i="3"/>
  <c r="H489" i="3"/>
  <c r="I1034" i="3"/>
  <c r="I483" i="3"/>
  <c r="I311" i="3"/>
  <c r="K1018" i="3"/>
  <c r="K167" i="3"/>
  <c r="K919" i="3"/>
  <c r="H311" i="3"/>
  <c r="I1113" i="3"/>
  <c r="H462" i="3"/>
  <c r="G600" i="3"/>
  <c r="I399" i="3"/>
  <c r="J381" i="3"/>
  <c r="J224" i="3"/>
  <c r="J372" i="3"/>
  <c r="I1412" i="3"/>
  <c r="I1117" i="3"/>
  <c r="E112" i="3"/>
  <c r="E889" i="3"/>
  <c r="J96" i="3"/>
  <c r="J644" i="3"/>
  <c r="K915" i="3"/>
  <c r="K1145" i="3"/>
  <c r="I1110" i="3"/>
  <c r="H175" i="3"/>
  <c r="H1190" i="3"/>
  <c r="I1348" i="3"/>
  <c r="J216" i="3"/>
  <c r="K746" i="3"/>
  <c r="J812" i="3"/>
  <c r="I692" i="3"/>
  <c r="H491" i="3"/>
  <c r="I1343" i="3"/>
  <c r="E535" i="3"/>
  <c r="G435" i="3"/>
  <c r="J825" i="3"/>
  <c r="G112" i="3"/>
  <c r="J977" i="3"/>
  <c r="H138" i="3"/>
  <c r="J852" i="3"/>
  <c r="J921" i="3"/>
  <c r="H116" i="3"/>
  <c r="E743" i="3"/>
  <c r="G1011" i="3"/>
  <c r="I1169" i="3"/>
  <c r="J1066" i="3"/>
  <c r="J110" i="3"/>
  <c r="H466" i="3"/>
  <c r="H884" i="3"/>
  <c r="G1218" i="3"/>
  <c r="E969" i="3"/>
  <c r="I146" i="3"/>
  <c r="H115" i="3"/>
  <c r="J366" i="3"/>
  <c r="K1121" i="3"/>
  <c r="I444" i="3"/>
  <c r="J44" i="3"/>
  <c r="H91" i="3"/>
  <c r="I768" i="3"/>
  <c r="I1274" i="3"/>
  <c r="J296" i="3"/>
  <c r="G1041" i="3"/>
  <c r="H1109" i="3"/>
  <c r="J1106" i="3"/>
  <c r="J484" i="3"/>
  <c r="H1150" i="3"/>
  <c r="I855" i="3"/>
  <c r="I1270" i="3"/>
  <c r="J836" i="3"/>
  <c r="G1036" i="3"/>
  <c r="E934" i="3"/>
  <c r="H410" i="3"/>
  <c r="H1338" i="3"/>
  <c r="H844" i="3"/>
  <c r="J1331" i="3"/>
  <c r="K1239" i="3"/>
  <c r="J1256" i="3"/>
  <c r="I32" i="3"/>
  <c r="E280" i="3"/>
  <c r="G1044" i="3"/>
  <c r="H1138" i="3"/>
  <c r="J1357" i="3"/>
  <c r="H914" i="3"/>
  <c r="L1115" i="3"/>
  <c r="K85" i="3"/>
  <c r="H932" i="3"/>
  <c r="G1345" i="3"/>
  <c r="G284" i="3"/>
  <c r="L1247" i="3"/>
  <c r="K438" i="3"/>
  <c r="I599" i="3"/>
  <c r="J538" i="3"/>
  <c r="I1058" i="3"/>
  <c r="I576" i="3"/>
  <c r="I1379" i="3"/>
  <c r="H711" i="3"/>
  <c r="K1133" i="3"/>
  <c r="J813" i="3"/>
  <c r="K1207" i="3"/>
  <c r="K399" i="3"/>
  <c r="K1162" i="3"/>
  <c r="G1289" i="3"/>
  <c r="E230" i="3"/>
  <c r="K63" i="3"/>
  <c r="H1008" i="3"/>
  <c r="I1350" i="3"/>
  <c r="O1169" i="3"/>
  <c r="H28" i="3"/>
  <c r="I607" i="3"/>
  <c r="I1139" i="3"/>
  <c r="J1024" i="3"/>
  <c r="K42" i="3"/>
  <c r="H136" i="3"/>
  <c r="E495" i="3"/>
  <c r="G957" i="3"/>
  <c r="J403" i="3"/>
  <c r="J952" i="3"/>
  <c r="K1376" i="3"/>
  <c r="K511" i="3"/>
  <c r="H1328" i="3"/>
  <c r="I1101" i="3"/>
  <c r="E1152" i="3"/>
  <c r="G137" i="3"/>
  <c r="L1393" i="3"/>
  <c r="L307" i="3"/>
  <c r="H962" i="3"/>
  <c r="J1417" i="3"/>
  <c r="I1163" i="3"/>
  <c r="E437" i="3"/>
  <c r="G440" i="3"/>
  <c r="K1104" i="3"/>
  <c r="K192" i="3"/>
  <c r="I710" i="3"/>
  <c r="H939" i="3"/>
  <c r="H1378" i="3"/>
  <c r="L298" i="3"/>
  <c r="E1270" i="3"/>
  <c r="G1157" i="3"/>
  <c r="G56" i="3"/>
  <c r="K632" i="3"/>
  <c r="K645" i="3"/>
  <c r="I1255" i="3"/>
  <c r="J1187" i="3"/>
  <c r="J739" i="3"/>
  <c r="H1276" i="3"/>
  <c r="E391" i="3"/>
  <c r="G42" i="3"/>
  <c r="I1369" i="3"/>
  <c r="H738" i="3"/>
  <c r="I939" i="3"/>
  <c r="J882" i="3"/>
  <c r="K892" i="3"/>
  <c r="H114" i="3"/>
  <c r="H470" i="3"/>
  <c r="E839" i="3"/>
  <c r="H784" i="3"/>
  <c r="G136" i="3"/>
  <c r="J140" i="3"/>
  <c r="K1011" i="3"/>
  <c r="J97" i="3"/>
  <c r="E270" i="3"/>
  <c r="E1264" i="3"/>
  <c r="H1136" i="3"/>
  <c r="J1231" i="3"/>
  <c r="J990" i="3"/>
  <c r="L1236" i="3"/>
  <c r="L1299" i="3"/>
  <c r="K707" i="3"/>
  <c r="J1086" i="3"/>
  <c r="G727" i="3"/>
  <c r="G1335" i="3"/>
  <c r="L859" i="3"/>
  <c r="J422" i="3"/>
  <c r="K1420" i="3"/>
  <c r="J210" i="3"/>
  <c r="H50" i="3"/>
  <c r="I1365" i="3"/>
  <c r="E545" i="3"/>
  <c r="H366" i="3"/>
  <c r="K1062" i="3"/>
  <c r="J421" i="3"/>
  <c r="K1227" i="3"/>
  <c r="I987" i="3"/>
  <c r="I910" i="3"/>
  <c r="I771" i="3"/>
  <c r="H350" i="3"/>
  <c r="E1053" i="3"/>
  <c r="K1107" i="3"/>
  <c r="K76" i="3"/>
  <c r="J192" i="3"/>
  <c r="H1139" i="3"/>
  <c r="H285" i="3"/>
  <c r="J750" i="3"/>
  <c r="E1390" i="3"/>
  <c r="G678" i="3"/>
  <c r="E855" i="3"/>
  <c r="I604" i="3"/>
  <c r="J1313" i="3"/>
  <c r="H107" i="3"/>
  <c r="K491" i="3"/>
  <c r="J992" i="3"/>
  <c r="H1400" i="3"/>
  <c r="E544" i="3"/>
  <c r="G1126" i="3"/>
  <c r="J961" i="3"/>
  <c r="J1394" i="3"/>
  <c r="L18" i="3"/>
  <c r="K1405" i="3"/>
  <c r="J404" i="3"/>
  <c r="G532" i="3"/>
  <c r="E221" i="3"/>
  <c r="I1261" i="3"/>
  <c r="I414" i="3"/>
  <c r="I390" i="3"/>
  <c r="L1217" i="3"/>
  <c r="I329" i="3"/>
  <c r="L1035" i="3"/>
  <c r="K922" i="3"/>
  <c r="E1407" i="3"/>
  <c r="J1308" i="3"/>
  <c r="E923" i="3"/>
  <c r="G1227" i="3"/>
  <c r="I583" i="3"/>
  <c r="J1063" i="3"/>
  <c r="K679" i="3"/>
  <c r="K72" i="3"/>
  <c r="H991" i="3"/>
  <c r="H214" i="3"/>
  <c r="H1053" i="3"/>
  <c r="H1137" i="3"/>
  <c r="J552" i="3"/>
  <c r="J616" i="3"/>
  <c r="K678" i="3"/>
  <c r="K397" i="3"/>
  <c r="I546" i="3"/>
  <c r="I450" i="3"/>
  <c r="G561" i="3"/>
  <c r="G227" i="3"/>
  <c r="K1172" i="3"/>
  <c r="K1200" i="3"/>
  <c r="J131" i="3"/>
  <c r="L586" i="3"/>
  <c r="H211" i="3"/>
  <c r="I532" i="3"/>
  <c r="H502" i="3"/>
  <c r="J910" i="3"/>
  <c r="I1099" i="3"/>
  <c r="I1269" i="3"/>
  <c r="G101" i="3"/>
  <c r="I552" i="3"/>
  <c r="I874" i="3"/>
  <c r="J472" i="3"/>
  <c r="H1025" i="3"/>
  <c r="H790" i="3"/>
  <c r="I1220" i="3"/>
  <c r="I83" i="3"/>
  <c r="H1250" i="3"/>
  <c r="I428" i="3"/>
  <c r="H508" i="3"/>
  <c r="I591" i="3"/>
  <c r="E119" i="3"/>
  <c r="E54" i="3"/>
  <c r="J1225" i="3"/>
  <c r="H1419" i="3"/>
  <c r="K1295" i="3"/>
  <c r="J843" i="3"/>
  <c r="J1406" i="3"/>
  <c r="K1191" i="3"/>
  <c r="H638" i="3"/>
  <c r="J983" i="3"/>
  <c r="I712" i="3"/>
  <c r="J324" i="3"/>
  <c r="G685" i="3"/>
  <c r="G1370" i="3"/>
  <c r="I367" i="3"/>
  <c r="I622" i="3"/>
  <c r="I315" i="3"/>
  <c r="H987" i="3"/>
  <c r="H1163" i="3"/>
  <c r="J808" i="3"/>
  <c r="G529" i="3"/>
  <c r="H152" i="3"/>
  <c r="J1323" i="3"/>
  <c r="H185" i="3"/>
  <c r="H488" i="3"/>
  <c r="I1033" i="3"/>
  <c r="I1209" i="3"/>
  <c r="J783" i="3"/>
  <c r="G417" i="3"/>
  <c r="H791" i="3"/>
  <c r="I201" i="3"/>
  <c r="H1011" i="3"/>
  <c r="I245" i="3"/>
  <c r="I973" i="3"/>
  <c r="J340" i="3"/>
  <c r="I357" i="3"/>
  <c r="I1015" i="3"/>
  <c r="E1255" i="3"/>
  <c r="G276" i="3"/>
  <c r="L1383" i="3"/>
  <c r="L938" i="3"/>
  <c r="J482" i="3"/>
  <c r="K539" i="3"/>
  <c r="H219" i="3"/>
  <c r="H123" i="3"/>
  <c r="E504" i="3"/>
  <c r="E216" i="3"/>
  <c r="J393" i="3"/>
  <c r="L1367" i="3"/>
  <c r="J853" i="3"/>
  <c r="K71" i="3"/>
  <c r="L466" i="3"/>
  <c r="G334" i="3"/>
  <c r="H897" i="3"/>
  <c r="E720" i="3"/>
  <c r="J661" i="3"/>
  <c r="H38" i="3"/>
  <c r="I174" i="3"/>
  <c r="L301" i="3"/>
  <c r="H762" i="3"/>
  <c r="I345" i="3"/>
  <c r="K351" i="3"/>
  <c r="G833" i="3"/>
  <c r="H1140" i="3"/>
  <c r="I208" i="3"/>
  <c r="K230" i="3"/>
  <c r="J1254" i="3"/>
  <c r="G1281" i="3"/>
  <c r="K1141" i="3"/>
  <c r="K742" i="3"/>
  <c r="G533" i="3"/>
  <c r="G769" i="3"/>
  <c r="H1080" i="3"/>
  <c r="I1019" i="3"/>
  <c r="I536" i="3"/>
  <c r="H373" i="3"/>
  <c r="I1363" i="3"/>
  <c r="I436" i="3"/>
  <c r="H542" i="3"/>
  <c r="I494" i="3"/>
  <c r="J595" i="3"/>
  <c r="E1002" i="3"/>
  <c r="I88" i="3"/>
  <c r="K540" i="3"/>
  <c r="G602" i="3"/>
  <c r="I392" i="3"/>
  <c r="I169" i="3"/>
  <c r="G964" i="3"/>
  <c r="H959" i="3"/>
  <c r="J779" i="3"/>
  <c r="G221" i="3"/>
  <c r="E775" i="3"/>
  <c r="H1073" i="3"/>
  <c r="H1351" i="3"/>
  <c r="E865" i="3"/>
  <c r="E1293" i="3"/>
  <c r="G1244" i="3"/>
  <c r="E168" i="3"/>
  <c r="H1301" i="3"/>
  <c r="E615" i="3"/>
  <c r="E662" i="3"/>
  <c r="G454" i="3"/>
  <c r="H208" i="3"/>
  <c r="H461" i="3"/>
  <c r="J763" i="3"/>
  <c r="J213" i="3"/>
  <c r="J1103" i="3"/>
  <c r="K598" i="3"/>
  <c r="I658" i="3"/>
  <c r="E1416" i="3"/>
  <c r="E1317" i="3"/>
  <c r="E464" i="3"/>
  <c r="J61" i="3"/>
  <c r="K1175" i="3"/>
  <c r="J773" i="3"/>
  <c r="J1027" i="3"/>
  <c r="H1357" i="3"/>
  <c r="I1018" i="3"/>
  <c r="H1333" i="3"/>
  <c r="G134" i="3"/>
  <c r="H549" i="3"/>
  <c r="J925" i="3"/>
  <c r="J344" i="3"/>
  <c r="G373" i="3"/>
  <c r="I273" i="3"/>
  <c r="J718" i="3"/>
  <c r="H923" i="3"/>
  <c r="H362" i="3"/>
  <c r="I858" i="3"/>
  <c r="I255" i="3"/>
  <c r="G511" i="3"/>
  <c r="G252" i="3"/>
  <c r="J1386" i="3"/>
  <c r="I571" i="3"/>
  <c r="H39" i="3"/>
  <c r="L1090" i="3"/>
  <c r="I988" i="3"/>
  <c r="H380" i="3"/>
  <c r="I729" i="3"/>
  <c r="E1149" i="3"/>
  <c r="I1211" i="3"/>
  <c r="E197" i="3"/>
  <c r="J1018" i="3"/>
  <c r="J1089" i="3"/>
  <c r="K1321" i="3"/>
  <c r="L179" i="3"/>
  <c r="G330" i="3"/>
  <c r="E694" i="3"/>
  <c r="J1114" i="3"/>
  <c r="J1143" i="3"/>
  <c r="G1346" i="3"/>
  <c r="K1386" i="3"/>
  <c r="J1289" i="3"/>
  <c r="G79" i="3"/>
  <c r="I1406" i="3"/>
  <c r="I952" i="3"/>
  <c r="H1316" i="3"/>
  <c r="E1327" i="3"/>
  <c r="E622" i="3"/>
  <c r="E813" i="3"/>
  <c r="G812" i="3"/>
  <c r="H926" i="3"/>
  <c r="H96" i="3"/>
  <c r="H487" i="3"/>
  <c r="E269" i="3"/>
  <c r="G1322" i="3"/>
  <c r="H842" i="3"/>
  <c r="J1102" i="3"/>
  <c r="J1401" i="3"/>
  <c r="H1314" i="3"/>
  <c r="I1076" i="3"/>
  <c r="H442" i="3"/>
  <c r="L1409" i="3"/>
  <c r="H786" i="3"/>
  <c r="J1003" i="3"/>
  <c r="G572" i="3"/>
  <c r="G784" i="3"/>
  <c r="G165" i="3"/>
  <c r="L1371" i="3"/>
  <c r="J1198" i="3"/>
  <c r="I1351" i="3"/>
  <c r="H89" i="3"/>
  <c r="H780" i="3"/>
  <c r="G28" i="3"/>
  <c r="E952" i="3"/>
  <c r="I1131" i="3"/>
  <c r="J58" i="3"/>
  <c r="I1053" i="3"/>
  <c r="H363" i="3"/>
  <c r="E471" i="3"/>
  <c r="L1330" i="3"/>
  <c r="L1366" i="3"/>
  <c r="I645" i="3"/>
  <c r="I1307" i="3"/>
  <c r="H264" i="3"/>
  <c r="K29" i="3"/>
  <c r="H925" i="3"/>
  <c r="J1079" i="3"/>
  <c r="K622" i="3"/>
  <c r="J415" i="3"/>
  <c r="K482" i="3"/>
  <c r="J941" i="3"/>
  <c r="K1356" i="3"/>
  <c r="I1258" i="3"/>
  <c r="J1314" i="3"/>
  <c r="G506" i="3"/>
  <c r="H949" i="3"/>
  <c r="E426" i="3"/>
  <c r="I235" i="3"/>
  <c r="H83" i="3"/>
  <c r="K848" i="3"/>
  <c r="L650" i="3"/>
  <c r="H1103" i="3"/>
  <c r="G642" i="3"/>
  <c r="I1152" i="3"/>
  <c r="K199" i="3"/>
  <c r="K920" i="3"/>
  <c r="I257" i="3"/>
  <c r="J1324" i="3"/>
  <c r="H830" i="3"/>
  <c r="K1245" i="3"/>
  <c r="J1344" i="3"/>
  <c r="I341" i="3"/>
  <c r="G245" i="3"/>
  <c r="H1225" i="3"/>
  <c r="G1048" i="3"/>
  <c r="H614" i="3"/>
  <c r="G472" i="3"/>
  <c r="H417" i="3"/>
  <c r="E301" i="3"/>
  <c r="E760" i="3"/>
  <c r="E289" i="3"/>
  <c r="E693" i="3"/>
  <c r="H422" i="3"/>
  <c r="L411" i="3"/>
  <c r="J1096" i="3"/>
  <c r="H85" i="3"/>
  <c r="I71" i="3"/>
  <c r="I533" i="3"/>
  <c r="H192" i="3"/>
  <c r="J1130" i="3"/>
  <c r="H290" i="3"/>
  <c r="E1326" i="3"/>
  <c r="G222" i="3"/>
  <c r="K1076" i="3"/>
  <c r="H1235" i="3"/>
  <c r="I342" i="3"/>
  <c r="H357" i="3"/>
  <c r="G87" i="3"/>
  <c r="E517" i="3"/>
  <c r="G779" i="3"/>
  <c r="E559" i="3"/>
  <c r="K604" i="3"/>
  <c r="I477" i="3"/>
  <c r="K336" i="3"/>
  <c r="E114" i="3"/>
  <c r="K806" i="3"/>
  <c r="I474" i="3"/>
  <c r="L778" i="3"/>
  <c r="L1071" i="3"/>
  <c r="L347" i="3"/>
  <c r="J948" i="3"/>
  <c r="G377" i="3"/>
  <c r="H84" i="3"/>
  <c r="I1397" i="3"/>
  <c r="J410" i="3"/>
  <c r="J1135" i="3"/>
  <c r="I1039" i="3"/>
  <c r="H248" i="3"/>
  <c r="K858" i="3"/>
  <c r="K510" i="3"/>
  <c r="I1323" i="3"/>
  <c r="G861" i="3"/>
  <c r="J777" i="3"/>
  <c r="J535" i="3"/>
  <c r="L1311" i="3"/>
  <c r="J922" i="3"/>
  <c r="K51" i="3"/>
  <c r="E309" i="3"/>
  <c r="E938" i="3"/>
  <c r="H1067" i="3"/>
  <c r="G1182" i="3"/>
  <c r="J549" i="3"/>
  <c r="K1208" i="3"/>
  <c r="G1356" i="3"/>
  <c r="I1132" i="3"/>
  <c r="L251" i="3"/>
  <c r="H98" i="3"/>
  <c r="G1224" i="3"/>
  <c r="H646" i="3"/>
  <c r="E103" i="3"/>
  <c r="E101" i="3"/>
  <c r="G958" i="3"/>
  <c r="G680" i="3"/>
  <c r="E279" i="3"/>
  <c r="G1181" i="3"/>
  <c r="G543" i="3"/>
  <c r="G808" i="3"/>
  <c r="J36" i="3"/>
  <c r="J662" i="3"/>
  <c r="K961" i="3"/>
  <c r="J651" i="3"/>
  <c r="J465" i="3"/>
  <c r="L1125" i="3"/>
  <c r="K886" i="3"/>
  <c r="H1415" i="3"/>
  <c r="G803" i="3"/>
  <c r="I234" i="3"/>
  <c r="H990" i="3"/>
  <c r="J383" i="3"/>
  <c r="H347" i="3"/>
  <c r="K1277" i="3"/>
  <c r="I581" i="3"/>
  <c r="H174" i="3"/>
  <c r="H1148" i="3"/>
  <c r="G243" i="3"/>
  <c r="K827" i="3"/>
  <c r="I1003" i="3"/>
  <c r="H980" i="3"/>
  <c r="E477" i="3"/>
  <c r="J300" i="3"/>
  <c r="J1154" i="3"/>
  <c r="J435" i="3"/>
  <c r="K1419" i="3"/>
  <c r="K681" i="3"/>
  <c r="I271" i="3"/>
  <c r="G388" i="3"/>
  <c r="I348" i="3"/>
  <c r="I1158" i="3"/>
  <c r="I896" i="3"/>
  <c r="I61" i="3"/>
  <c r="K615" i="3"/>
  <c r="K1043" i="3"/>
  <c r="J672" i="3"/>
  <c r="K430" i="3"/>
  <c r="E417" i="3"/>
  <c r="G647" i="3"/>
  <c r="H33" i="3"/>
  <c r="H1402" i="3"/>
  <c r="H845" i="3"/>
  <c r="L1354" i="3"/>
  <c r="H770" i="3"/>
  <c r="G480" i="3"/>
  <c r="H433" i="3"/>
  <c r="I913" i="3"/>
  <c r="I1224" i="3"/>
  <c r="J400" i="3"/>
  <c r="K735" i="3"/>
  <c r="H409" i="3"/>
  <c r="I1409" i="3"/>
  <c r="K395" i="3"/>
  <c r="J657" i="3"/>
  <c r="E343" i="3"/>
  <c r="E1336" i="3"/>
  <c r="I156" i="3"/>
  <c r="H854" i="3"/>
  <c r="H797" i="3"/>
  <c r="E654" i="3"/>
  <c r="G611" i="3"/>
  <c r="E764" i="3"/>
  <c r="G705" i="3"/>
  <c r="G585" i="3"/>
  <c r="H1034" i="3"/>
  <c r="I941" i="3"/>
  <c r="J522" i="3"/>
  <c r="H94" i="3"/>
  <c r="K1008" i="3"/>
  <c r="I334" i="3"/>
  <c r="J764" i="3"/>
  <c r="K541" i="3"/>
  <c r="E877" i="3"/>
  <c r="E1043" i="3"/>
  <c r="H755" i="3"/>
  <c r="H312" i="3"/>
  <c r="I217" i="3"/>
  <c r="K474" i="3"/>
  <c r="K412" i="3"/>
  <c r="M1406" i="3"/>
  <c r="G978" i="3"/>
  <c r="G782" i="3"/>
  <c r="J1009" i="3"/>
  <c r="K463" i="3"/>
  <c r="K164" i="3"/>
  <c r="J1008" i="3"/>
  <c r="E1096" i="3"/>
  <c r="J1271" i="3"/>
  <c r="K629" i="3"/>
  <c r="I427" i="3"/>
  <c r="H943" i="3"/>
  <c r="I1264" i="3"/>
  <c r="J417" i="3"/>
  <c r="H313" i="3"/>
  <c r="K1223" i="3"/>
  <c r="J911" i="3"/>
  <c r="I1417" i="3"/>
  <c r="J744" i="3"/>
  <c r="K1274" i="3"/>
  <c r="K673" i="3"/>
  <c r="K226" i="3"/>
  <c r="K561" i="3"/>
  <c r="G364" i="3"/>
  <c r="E1394" i="3"/>
  <c r="H572" i="3"/>
  <c r="J1180" i="3"/>
  <c r="L530" i="3"/>
  <c r="I352" i="3"/>
  <c r="J1015" i="3"/>
  <c r="G1379" i="3"/>
  <c r="E542" i="3"/>
  <c r="H528" i="3"/>
  <c r="H860" i="3"/>
  <c r="K867" i="3"/>
  <c r="I741" i="3"/>
  <c r="G30" i="3"/>
  <c r="K1195" i="3"/>
  <c r="I817" i="3"/>
  <c r="K574" i="3"/>
  <c r="K835" i="3"/>
  <c r="J1266" i="3"/>
  <c r="J816" i="3"/>
  <c r="H150" i="3"/>
  <c r="I21" i="3"/>
  <c r="K1158" i="3"/>
  <c r="K102" i="3"/>
  <c r="I680" i="3"/>
  <c r="I621" i="3"/>
  <c r="H165" i="3"/>
  <c r="K689" i="3"/>
  <c r="G754" i="3"/>
  <c r="E1223" i="3"/>
  <c r="G292" i="3"/>
  <c r="G273" i="3"/>
  <c r="E1156" i="3"/>
  <c r="G643" i="3"/>
  <c r="G91" i="3"/>
  <c r="G407" i="3"/>
  <c r="E1127" i="3"/>
  <c r="E1343" i="3"/>
  <c r="G167" i="3"/>
  <c r="I723" i="3"/>
  <c r="I791" i="3"/>
  <c r="J775" i="3"/>
  <c r="I664" i="3"/>
  <c r="K762" i="3"/>
  <c r="J583" i="3"/>
  <c r="K970" i="3"/>
  <c r="G1112" i="3"/>
  <c r="H1102" i="3"/>
  <c r="I292" i="3"/>
  <c r="J1285" i="3"/>
  <c r="K49" i="3"/>
  <c r="K22" i="3"/>
  <c r="J457" i="3"/>
  <c r="L882" i="3"/>
  <c r="E512" i="3"/>
  <c r="G854" i="3"/>
  <c r="I871" i="3"/>
  <c r="L1288" i="3"/>
  <c r="K1340" i="3"/>
  <c r="J858" i="3"/>
  <c r="G1351" i="3"/>
  <c r="H1128" i="3"/>
  <c r="K157" i="3"/>
  <c r="I1360" i="3"/>
  <c r="I1010" i="3"/>
  <c r="J724" i="3"/>
  <c r="L1349" i="3"/>
  <c r="G882" i="3"/>
  <c r="H310" i="3"/>
  <c r="J874" i="3"/>
  <c r="K569" i="3"/>
  <c r="J707" i="3"/>
  <c r="I382" i="3"/>
  <c r="I923" i="3"/>
  <c r="K1163" i="3"/>
  <c r="I542" i="3"/>
  <c r="H1389" i="3"/>
  <c r="E1392" i="3"/>
  <c r="J864" i="3"/>
  <c r="J252" i="3"/>
  <c r="I841" i="3"/>
  <c r="J1161" i="3"/>
  <c r="G487" i="3"/>
  <c r="H1174" i="3"/>
  <c r="G897" i="3"/>
  <c r="I562" i="3"/>
  <c r="J1381" i="3"/>
  <c r="E1305" i="3"/>
  <c r="H263" i="3"/>
  <c r="J1174" i="3"/>
  <c r="K597" i="3"/>
  <c r="H171" i="3"/>
  <c r="I968" i="3"/>
  <c r="H707" i="3"/>
  <c r="G669" i="3"/>
  <c r="G1123" i="3"/>
  <c r="G1324" i="3"/>
  <c r="G1083" i="3"/>
  <c r="E881" i="3"/>
  <c r="E353" i="3"/>
  <c r="E1325" i="3"/>
  <c r="I1271" i="3"/>
  <c r="G932" i="3"/>
  <c r="G186" i="3"/>
  <c r="J679" i="3"/>
  <c r="I1285" i="3"/>
  <c r="H928" i="3"/>
  <c r="K170" i="3"/>
  <c r="J1295" i="3"/>
  <c r="J631" i="3"/>
  <c r="I358" i="3"/>
  <c r="E167" i="3"/>
  <c r="E455" i="3"/>
  <c r="I1267" i="3"/>
  <c r="K407" i="3"/>
  <c r="K403" i="3"/>
  <c r="I701" i="3"/>
  <c r="K207" i="3"/>
  <c r="K1127" i="3"/>
  <c r="G1107" i="3"/>
  <c r="G463" i="3"/>
  <c r="J1044" i="3"/>
  <c r="H334" i="3"/>
  <c r="I115" i="3"/>
  <c r="E790" i="3"/>
  <c r="H1077" i="3"/>
  <c r="H202" i="3"/>
  <c r="J1215" i="3"/>
  <c r="K1250" i="3"/>
  <c r="K234" i="3"/>
  <c r="J71" i="3"/>
  <c r="I69" i="3"/>
  <c r="G1049" i="3"/>
  <c r="I369" i="3"/>
  <c r="J850" i="3"/>
  <c r="I832" i="3"/>
  <c r="J1329" i="3"/>
  <c r="K122" i="3"/>
  <c r="I543" i="3"/>
  <c r="H507" i="3"/>
  <c r="J1098" i="3"/>
  <c r="E333" i="3"/>
  <c r="G709" i="3"/>
  <c r="E895" i="3"/>
  <c r="J1045" i="3"/>
  <c r="H336" i="3"/>
  <c r="H859" i="3"/>
  <c r="E784" i="3"/>
  <c r="G1326" i="3"/>
  <c r="E1319" i="3"/>
  <c r="J102" i="3"/>
  <c r="H1176" i="3"/>
  <c r="H754" i="3"/>
  <c r="H1204" i="3"/>
  <c r="G742" i="3"/>
  <c r="G1208" i="3"/>
  <c r="I1112" i="3"/>
  <c r="J160" i="3"/>
  <c r="I1219" i="3"/>
  <c r="E613" i="3"/>
  <c r="E964" i="3"/>
  <c r="H1167" i="3"/>
  <c r="H1302" i="3"/>
  <c r="H99" i="3"/>
  <c r="G157" i="3"/>
  <c r="G300" i="3"/>
  <c r="G193" i="3"/>
  <c r="G821" i="3"/>
  <c r="H862" i="3"/>
  <c r="I1122" i="3"/>
  <c r="J207" i="3"/>
  <c r="J467" i="3"/>
  <c r="K879" i="3"/>
  <c r="L1003" i="3"/>
  <c r="J1269" i="3"/>
  <c r="I463" i="3"/>
  <c r="J1229" i="3"/>
  <c r="H940" i="3"/>
  <c r="G162" i="3"/>
  <c r="I521" i="3"/>
  <c r="I786" i="3"/>
  <c r="H80" i="3"/>
  <c r="I500" i="3"/>
  <c r="K372" i="3"/>
  <c r="H1116" i="3"/>
  <c r="H375" i="3"/>
  <c r="E138" i="3"/>
  <c r="J975" i="3"/>
  <c r="J1267" i="3"/>
  <c r="I827" i="3"/>
  <c r="E799" i="3"/>
  <c r="H245" i="3"/>
  <c r="K1103" i="3"/>
  <c r="G74" i="3"/>
  <c r="L1260" i="3"/>
  <c r="K1360" i="3"/>
  <c r="J1194" i="3"/>
  <c r="H604" i="3"/>
  <c r="G730" i="3"/>
  <c r="J973" i="3"/>
  <c r="J1243" i="3"/>
  <c r="J863" i="3"/>
  <c r="I1145" i="3"/>
  <c r="K333" i="3"/>
  <c r="I1252" i="3"/>
  <c r="I888" i="3"/>
  <c r="E489" i="3"/>
  <c r="E127" i="3"/>
  <c r="H1039" i="3"/>
  <c r="I667" i="3"/>
  <c r="L1273" i="3"/>
  <c r="I370" i="3"/>
  <c r="H1298" i="3"/>
  <c r="G485" i="3"/>
  <c r="G152" i="3"/>
  <c r="G1111" i="3"/>
  <c r="K1040" i="3"/>
  <c r="I122" i="3"/>
  <c r="I332" i="3"/>
  <c r="K862" i="3"/>
  <c r="E829" i="3"/>
  <c r="H356" i="3"/>
  <c r="K1033" i="3"/>
  <c r="I834" i="3"/>
  <c r="J772" i="3"/>
  <c r="H1346" i="3"/>
  <c r="J757" i="3"/>
  <c r="I1155" i="3"/>
  <c r="K1028" i="3"/>
  <c r="H474" i="3"/>
  <c r="H972" i="3"/>
  <c r="J513" i="3"/>
  <c r="J1332" i="3"/>
  <c r="H27" i="3"/>
  <c r="I990" i="3"/>
  <c r="L1329" i="3"/>
  <c r="K1014" i="3"/>
  <c r="A9" i="7"/>
  <c r="B10" i="7" s="1"/>
  <c r="A10" i="7" l="1"/>
  <c r="B11" i="7" s="1"/>
  <c r="A11" i="7" l="1"/>
  <c r="B12" i="7" s="1"/>
  <c r="A12" i="7" l="1"/>
  <c r="B13" i="7" s="1"/>
  <c r="A13" i="7" l="1"/>
  <c r="B14" i="7" s="1"/>
  <c r="A14" i="7" l="1"/>
  <c r="B15" i="7" s="1"/>
  <c r="A15" i="7" l="1"/>
  <c r="B16" i="7" s="1"/>
  <c r="A16" i="7" l="1"/>
  <c r="B17" i="7" s="1"/>
  <c r="A17" i="7" l="1"/>
  <c r="B18" i="7" s="1"/>
  <c r="A18" i="7" l="1"/>
  <c r="B19" i="7" s="1"/>
  <c r="A19" i="7" l="1"/>
  <c r="B20" i="7" s="1"/>
  <c r="A20" i="7" l="1"/>
  <c r="B21" i="7" s="1"/>
  <c r="A21" i="7" l="1"/>
  <c r="B22" i="7" s="1"/>
  <c r="A22" i="7" s="1"/>
  <c r="B23" i="7" s="1"/>
  <c r="A23" i="7" s="1"/>
  <c r="B24" i="7" s="1"/>
  <c r="A24" i="7" s="1"/>
  <c r="B25" i="7" s="1"/>
  <c r="A25" i="7" s="1"/>
  <c r="B26" i="7" s="1"/>
  <c r="A26" i="7" s="1"/>
  <c r="B27" i="7" s="1"/>
  <c r="A27" i="7" s="1"/>
  <c r="B28" i="7" s="1"/>
  <c r="A28" i="7" s="1"/>
  <c r="B29" i="7" s="1"/>
  <c r="A29" i="7" s="1"/>
  <c r="B30" i="7" s="1"/>
  <c r="A30" i="7" s="1"/>
  <c r="B31" i="7" s="1"/>
  <c r="A31" i="7" s="1"/>
  <c r="B32" i="7" s="1"/>
  <c r="A32" i="7" s="1"/>
  <c r="B33" i="7" s="1"/>
  <c r="A33" i="7" s="1"/>
  <c r="B34" i="7" s="1"/>
  <c r="A34" i="7" s="1"/>
  <c r="B35" i="7" s="1"/>
  <c r="A35" i="7" s="1"/>
  <c r="B36" i="7" s="1"/>
  <c r="A36" i="7" s="1"/>
  <c r="B37" i="7" s="1"/>
  <c r="A37" i="7" s="1"/>
  <c r="B38" i="7" s="1"/>
  <c r="A38" i="7" s="1"/>
  <c r="B39" i="7" s="1"/>
  <c r="A39" i="7" s="1"/>
  <c r="B40" i="7" s="1"/>
  <c r="A40" i="7" s="1"/>
  <c r="B41" i="7" s="1"/>
  <c r="A41" i="7" s="1"/>
  <c r="B42" i="7" s="1"/>
  <c r="A42" i="7" s="1"/>
  <c r="B43" i="7" s="1"/>
  <c r="A43" i="7" s="1"/>
  <c r="B44" i="7" s="1"/>
  <c r="A44" i="7" s="1"/>
  <c r="B45" i="7" s="1"/>
  <c r="A45" i="7" s="1"/>
  <c r="B46" i="7" s="1"/>
  <c r="A46" i="7" s="1"/>
  <c r="B47" i="7" s="1"/>
  <c r="A47" i="7" s="1"/>
  <c r="B48" i="7" s="1"/>
  <c r="A48" i="7" s="1"/>
  <c r="B49" i="7" s="1"/>
  <c r="A49" i="7" s="1"/>
  <c r="B50" i="7" s="1"/>
  <c r="A50" i="7" s="1"/>
  <c r="B51" i="7" s="1"/>
  <c r="A51" i="7" s="1"/>
  <c r="B52" i="7" s="1"/>
  <c r="A52" i="7" s="1"/>
  <c r="B53" i="7" s="1"/>
  <c r="A53" i="7" s="1"/>
  <c r="B54" i="7" s="1"/>
  <c r="A54" i="7" s="1"/>
  <c r="B55" i="7" s="1"/>
  <c r="A55" i="7" s="1"/>
  <c r="B56" i="7" s="1"/>
  <c r="A56" i="7" s="1"/>
  <c r="B57" i="7" s="1"/>
  <c r="A57" i="7" s="1"/>
  <c r="B58" i="7" s="1"/>
  <c r="A58" i="7" s="1"/>
  <c r="B59" i="7" s="1"/>
  <c r="A59" i="7" s="1"/>
  <c r="B60" i="7" s="1"/>
  <c r="A60" i="7" s="1"/>
  <c r="B61" i="7" s="1"/>
  <c r="A61" i="7" s="1"/>
  <c r="B62" i="7" s="1"/>
  <c r="A62" i="7" s="1"/>
  <c r="B63" i="7" s="1"/>
  <c r="A63" i="7" s="1"/>
  <c r="B64" i="7" s="1"/>
  <c r="A64" i="7" s="1"/>
  <c r="B65" i="7" s="1"/>
  <c r="A65" i="7" s="1"/>
  <c r="B66" i="7" s="1"/>
  <c r="A66" i="7" s="1"/>
  <c r="B67" i="7" s="1"/>
  <c r="A67" i="7" s="1"/>
  <c r="B68" i="7" s="1"/>
  <c r="A68" i="7" s="1"/>
  <c r="B69" i="7" s="1"/>
  <c r="A69" i="7" s="1"/>
  <c r="B70" i="7" s="1"/>
  <c r="A70" i="7" s="1"/>
  <c r="B71" i="7" s="1"/>
  <c r="A71" i="7" s="1"/>
  <c r="B72" i="7" s="1"/>
  <c r="A72" i="7" s="1"/>
  <c r="B73" i="7" s="1"/>
  <c r="A73" i="7" s="1"/>
  <c r="B74" i="7" s="1"/>
  <c r="A74" i="7" s="1"/>
  <c r="B75" i="7" s="1"/>
  <c r="A75" i="7" s="1"/>
  <c r="B76" i="7" s="1"/>
  <c r="A76" i="7" s="1"/>
  <c r="B77" i="7" s="1"/>
  <c r="A77" i="7" s="1"/>
  <c r="B78" i="7" s="1"/>
  <c r="A78" i="7" s="1"/>
  <c r="B79" i="7" s="1"/>
  <c r="A79" i="7" s="1"/>
  <c r="B80" i="7" s="1"/>
  <c r="A80" i="7" s="1"/>
  <c r="B81" i="7" s="1"/>
  <c r="A81" i="7" s="1"/>
  <c r="B82" i="7" s="1"/>
  <c r="A82" i="7" s="1"/>
  <c r="B83" i="7" s="1"/>
  <c r="A83" i="7" s="1"/>
  <c r="B84" i="7" s="1"/>
  <c r="A84" i="7" s="1"/>
  <c r="B85" i="7" s="1"/>
  <c r="A85" i="7" s="1"/>
  <c r="B86" i="7" s="1"/>
  <c r="A86" i="7" s="1"/>
  <c r="B87" i="7" s="1"/>
  <c r="A87" i="7" s="1"/>
  <c r="B88" i="7" s="1"/>
  <c r="A88" i="7" s="1"/>
  <c r="B89" i="7" s="1"/>
  <c r="A89" i="7" s="1"/>
  <c r="B90" i="7" s="1"/>
  <c r="A90" i="7" s="1"/>
  <c r="B91" i="7" s="1"/>
  <c r="A91" i="7" s="1"/>
  <c r="B92" i="7" s="1"/>
  <c r="A92" i="7" s="1"/>
  <c r="B93" i="7" s="1"/>
  <c r="A93" i="7" s="1"/>
  <c r="B94" i="7" s="1"/>
  <c r="A94" i="7" s="1"/>
  <c r="B95" i="7" s="1"/>
  <c r="A95" i="7" s="1"/>
  <c r="B96" i="7" s="1"/>
  <c r="A96" i="7" s="1"/>
  <c r="B97" i="7" s="1"/>
  <c r="A97" i="7" s="1"/>
  <c r="B98" i="7" s="1"/>
  <c r="A98" i="7" s="1"/>
  <c r="B99" i="7" s="1"/>
  <c r="A99" i="7" s="1"/>
  <c r="B100" i="7" s="1"/>
  <c r="A100" i="7" s="1"/>
  <c r="B101" i="7" s="1"/>
  <c r="A101" i="7" s="1"/>
  <c r="B102" i="7" s="1"/>
  <c r="A102" i="7" s="1"/>
  <c r="B103" i="7" s="1"/>
  <c r="A103" i="7" s="1"/>
  <c r="B104" i="7" s="1"/>
  <c r="A104" i="7" s="1"/>
  <c r="B105" i="7" s="1"/>
  <c r="A105" i="7" s="1"/>
  <c r="B106" i="7" s="1"/>
  <c r="A106" i="7" s="1"/>
  <c r="B107" i="7" s="1"/>
  <c r="A107" i="7" s="1"/>
  <c r="B108" i="7" s="1"/>
  <c r="A108" i="7" s="1"/>
  <c r="B109" i="7" s="1"/>
  <c r="A109" i="7" s="1"/>
  <c r="B110" i="7" s="1"/>
  <c r="A110" i="7" s="1"/>
  <c r="B111" i="7" s="1"/>
  <c r="A111" i="7" s="1"/>
  <c r="B112" i="7" s="1"/>
  <c r="A112" i="7" s="1"/>
  <c r="B113" i="7" s="1"/>
  <c r="A113" i="7" s="1"/>
  <c r="B114" i="7" s="1"/>
  <c r="A114" i="7" s="1"/>
  <c r="B115" i="7" s="1"/>
  <c r="A115" i="7" s="1"/>
  <c r="B116" i="7" s="1"/>
  <c r="A116" i="7" s="1"/>
  <c r="B117" i="7" s="1"/>
  <c r="A117" i="7" s="1"/>
  <c r="B118" i="7" s="1"/>
  <c r="A118" i="7" s="1"/>
  <c r="B119" i="7" s="1"/>
  <c r="A119" i="7" s="1"/>
  <c r="B120" i="7" s="1"/>
  <c r="A120" i="7" s="1"/>
  <c r="B121" i="7" s="1"/>
  <c r="A121" i="7" s="1"/>
  <c r="B122" i="7" s="1"/>
  <c r="A122" i="7" s="1"/>
  <c r="B123" i="7" s="1"/>
  <c r="A123" i="7" s="1"/>
  <c r="B124" i="7" s="1"/>
  <c r="A124" i="7" s="1"/>
  <c r="B125" i="7" s="1"/>
  <c r="A125" i="7" s="1"/>
  <c r="B126" i="7" s="1"/>
  <c r="A126" i="7" s="1"/>
  <c r="B127" i="7" s="1"/>
  <c r="A127" i="7" s="1"/>
  <c r="B128" i="7" s="1"/>
  <c r="A128" i="7" s="1"/>
  <c r="B129" i="7" s="1"/>
  <c r="A129" i="7" s="1"/>
  <c r="B130" i="7" s="1"/>
  <c r="A130" i="7" s="1"/>
  <c r="B131" i="7" s="1"/>
  <c r="A131" i="7" s="1"/>
  <c r="B132" i="7" s="1"/>
  <c r="A132" i="7" s="1"/>
  <c r="B133" i="7" s="1"/>
  <c r="A133" i="7" s="1"/>
  <c r="B134" i="7" s="1"/>
  <c r="A134" i="7" s="1"/>
  <c r="B135" i="7" s="1"/>
  <c r="A135" i="7" s="1"/>
  <c r="B136" i="7" s="1"/>
  <c r="A136" i="7" s="1"/>
  <c r="B137" i="7" s="1"/>
  <c r="A137" i="7" s="1"/>
  <c r="B138" i="7" s="1"/>
  <c r="A138" i="7" s="1"/>
  <c r="B139" i="7" s="1"/>
  <c r="A139" i="7" s="1"/>
  <c r="B140" i="7" s="1"/>
  <c r="A140" i="7" s="1"/>
  <c r="B141" i="7" s="1"/>
  <c r="A141" i="7" s="1"/>
  <c r="B142" i="7" s="1"/>
  <c r="A142" i="7" s="1"/>
  <c r="B143" i="7" s="1"/>
  <c r="A143" i="7" s="1"/>
  <c r="B144" i="7" s="1"/>
  <c r="A144" i="7" s="1"/>
  <c r="B145" i="7" s="1"/>
  <c r="A145" i="7" s="1"/>
  <c r="B146" i="7" s="1"/>
  <c r="A146" i="7" s="1"/>
  <c r="B147" i="7" s="1"/>
  <c r="A147" i="7" s="1"/>
  <c r="B148" i="7" s="1"/>
  <c r="A148" i="7" s="1"/>
  <c r="B149" i="7" s="1"/>
  <c r="A149" i="7" s="1"/>
  <c r="B150" i="7" s="1"/>
  <c r="A150" i="7" s="1"/>
  <c r="B151" i="7" s="1"/>
  <c r="A151" i="7" s="1"/>
  <c r="B152" i="7" s="1"/>
  <c r="A152" i="7" s="1"/>
  <c r="B153" i="7" s="1"/>
  <c r="A153" i="7" s="1"/>
  <c r="B154" i="7" s="1"/>
  <c r="A154" i="7" s="1"/>
  <c r="B155" i="7" s="1"/>
  <c r="A155" i="7" s="1"/>
  <c r="B156" i="7" s="1"/>
  <c r="A156" i="7" s="1"/>
  <c r="B157" i="7" s="1"/>
  <c r="A157" i="7" s="1"/>
  <c r="B158" i="7" s="1"/>
  <c r="A158" i="7" s="1"/>
  <c r="B159" i="7" s="1"/>
  <c r="A159" i="7" s="1"/>
  <c r="B160" i="7" s="1"/>
  <c r="A160" i="7" s="1"/>
  <c r="B161" i="7" s="1"/>
  <c r="A161" i="7" s="1"/>
  <c r="B162" i="7" s="1"/>
  <c r="A162" i="7" s="1"/>
  <c r="B163" i="7" s="1"/>
  <c r="A163" i="7" s="1"/>
  <c r="B164" i="7" s="1"/>
  <c r="A164" i="7" s="1"/>
  <c r="B165" i="7" s="1"/>
  <c r="A165" i="7" s="1"/>
  <c r="B166" i="7" s="1"/>
  <c r="A166" i="7" s="1"/>
  <c r="B167" i="7" s="1"/>
  <c r="A167" i="7" s="1"/>
  <c r="B168" i="7" s="1"/>
  <c r="A168" i="7" s="1"/>
  <c r="B169" i="7" s="1"/>
  <c r="A169" i="7" s="1"/>
  <c r="B170" i="7" s="1"/>
  <c r="A170" i="7" s="1"/>
  <c r="B171" i="7" s="1"/>
  <c r="A171" i="7" s="1"/>
  <c r="B172" i="7" s="1"/>
  <c r="A172" i="7" s="1"/>
  <c r="B173" i="7" s="1"/>
  <c r="A173" i="7" s="1"/>
  <c r="B174" i="7" s="1"/>
  <c r="A174" i="7" s="1"/>
  <c r="B175" i="7" s="1"/>
  <c r="A175" i="7" s="1"/>
  <c r="B176" i="7" s="1"/>
  <c r="A176" i="7" s="1"/>
  <c r="B177" i="7" s="1"/>
  <c r="A177" i="7" s="1"/>
  <c r="B178" i="7" s="1"/>
  <c r="A178" i="7" s="1"/>
  <c r="B179" i="7" s="1"/>
  <c r="A179" i="7" s="1"/>
  <c r="B180" i="7" s="1"/>
  <c r="A180" i="7" s="1"/>
  <c r="B181" i="7" s="1"/>
  <c r="A181" i="7" s="1"/>
  <c r="B182" i="7" s="1"/>
  <c r="A182" i="7" s="1"/>
  <c r="B183" i="7" s="1"/>
  <c r="A183" i="7" s="1"/>
  <c r="B184" i="7" s="1"/>
  <c r="A184" i="7" s="1"/>
  <c r="B185" i="7" s="1"/>
  <c r="A185" i="7" s="1"/>
  <c r="B186" i="7" s="1"/>
  <c r="A186" i="7" s="1"/>
  <c r="B187" i="7" s="1"/>
  <c r="A187" i="7" s="1"/>
  <c r="B188" i="7" s="1"/>
  <c r="A188" i="7" s="1"/>
  <c r="B189" i="7" s="1"/>
  <c r="A189" i="7" s="1"/>
  <c r="B190" i="7" s="1"/>
  <c r="A190" i="7" s="1"/>
  <c r="B191" i="7" s="1"/>
  <c r="A191" i="7" s="1"/>
  <c r="B192" i="7" s="1"/>
  <c r="A192" i="7" s="1"/>
  <c r="B193" i="7" s="1"/>
  <c r="A193" i="7" s="1"/>
  <c r="B194" i="7" s="1"/>
  <c r="A194" i="7" s="1"/>
  <c r="B195" i="7" s="1"/>
  <c r="A195" i="7" s="1"/>
  <c r="B196" i="7" s="1"/>
  <c r="A196" i="7" s="1"/>
  <c r="B197" i="7" s="1"/>
  <c r="A197" i="7" s="1"/>
  <c r="B198" i="7" s="1"/>
  <c r="A198" i="7" s="1"/>
  <c r="B199" i="7" s="1"/>
  <c r="A199" i="7" s="1"/>
  <c r="B200" i="7" s="1"/>
  <c r="A200" i="7" s="1"/>
  <c r="B201" i="7" s="1"/>
  <c r="A201" i="7" s="1"/>
  <c r="B202" i="7" s="1"/>
  <c r="A202" i="7" s="1"/>
  <c r="B203" i="7" s="1"/>
  <c r="A203" i="7" s="1"/>
  <c r="B204" i="7" s="1"/>
  <c r="A204" i="7" s="1"/>
  <c r="B205" i="7" s="1"/>
  <c r="A205" i="7" s="1"/>
  <c r="B206" i="7" s="1"/>
  <c r="A206" i="7" s="1"/>
  <c r="B207" i="7" s="1"/>
  <c r="A207" i="7" s="1"/>
  <c r="B208" i="7" s="1"/>
  <c r="A208" i="7" s="1"/>
  <c r="B209" i="7" s="1"/>
  <c r="A209" i="7" s="1"/>
  <c r="B210" i="7" s="1"/>
  <c r="A210" i="7" s="1"/>
  <c r="B211" i="7" s="1"/>
  <c r="A211" i="7" s="1"/>
  <c r="B212" i="7" l="1"/>
  <c r="A212" i="7" s="1"/>
  <c r="B213" i="7" s="1"/>
  <c r="A213" i="7" s="1"/>
  <c r="B214" i="7" s="1"/>
  <c r="A214" i="7" s="1"/>
  <c r="B215" i="7" s="1"/>
  <c r="A215" i="7" s="1"/>
  <c r="B216" i="7" s="1"/>
  <c r="A216" i="7" s="1"/>
  <c r="B217" i="7" s="1"/>
  <c r="A217" i="7" s="1"/>
  <c r="B218" i="7" s="1"/>
  <c r="A218" i="7" s="1"/>
  <c r="B219" i="7" s="1"/>
  <c r="A219" i="7" s="1"/>
  <c r="B220" i="7" s="1"/>
  <c r="A220" i="7" s="1"/>
  <c r="B221" i="7" s="1"/>
  <c r="A221" i="7" s="1"/>
  <c r="B222" i="7" s="1"/>
  <c r="A222" i="7" s="1"/>
  <c r="B223" i="7" s="1"/>
  <c r="A223" i="7" s="1"/>
  <c r="B224" i="7" s="1"/>
  <c r="A224" i="7" s="1"/>
  <c r="B225" i="7" s="1"/>
  <c r="A225" i="7" s="1"/>
  <c r="B226" i="7" s="1"/>
  <c r="A226" i="7" s="1"/>
  <c r="B227" i="7" s="1"/>
  <c r="A227" i="7" s="1"/>
  <c r="B228" i="7" s="1"/>
  <c r="A228" i="7" s="1"/>
  <c r="B229" i="7" s="1"/>
  <c r="A229" i="7" s="1"/>
  <c r="B230" i="7" s="1"/>
  <c r="A230" i="7" s="1"/>
  <c r="B231" i="7" s="1"/>
  <c r="A231" i="7" s="1"/>
  <c r="B232" i="7" s="1"/>
  <c r="A232" i="7" s="1"/>
  <c r="B233" i="7" s="1"/>
  <c r="A233" i="7" s="1"/>
  <c r="B234" i="7" s="1"/>
  <c r="A234" i="7" s="1"/>
  <c r="B235" i="7" s="1"/>
  <c r="A235" i="7" s="1"/>
  <c r="B236" i="7" s="1"/>
  <c r="A236" i="7" s="1"/>
  <c r="B237" i="7" s="1"/>
  <c r="A237" i="7" s="1"/>
  <c r="B238" i="7" s="1"/>
  <c r="A238" i="7" s="1"/>
  <c r="B239" i="7" s="1"/>
  <c r="A239" i="7" s="1"/>
  <c r="B240" i="7" s="1"/>
  <c r="A240" i="7" s="1"/>
  <c r="B241" i="7" s="1"/>
  <c r="A241" i="7" s="1"/>
  <c r="B242" i="7" s="1"/>
  <c r="A242" i="7" s="1"/>
  <c r="B243" i="7" s="1"/>
  <c r="A243" i="7" s="1"/>
  <c r="B244" i="7" s="1"/>
  <c r="A244" i="7" s="1"/>
  <c r="B245" i="7" s="1"/>
  <c r="A245" i="7" s="1"/>
  <c r="B246" i="7" s="1"/>
  <c r="A246" i="7" s="1"/>
  <c r="B247" i="7" s="1"/>
  <c r="A247" i="7" s="1"/>
  <c r="B248" i="7" s="1"/>
  <c r="A248" i="7" s="1"/>
  <c r="B249" i="7" s="1"/>
  <c r="A249" i="7" s="1"/>
  <c r="B250" i="7" s="1"/>
  <c r="A250" i="7" s="1"/>
  <c r="B251" i="7" s="1"/>
  <c r="A251" i="7" s="1"/>
  <c r="B252" i="7" s="1"/>
  <c r="A252" i="7" s="1"/>
  <c r="B253" i="7" s="1"/>
  <c r="A253" i="7" s="1"/>
  <c r="B254" i="7" s="1"/>
  <c r="A254" i="7" s="1"/>
  <c r="B255" i="7" s="1"/>
  <c r="A255" i="7" s="1"/>
  <c r="B256" i="7" s="1"/>
  <c r="A256" i="7" s="1"/>
  <c r="B257" i="7" s="1"/>
  <c r="A257" i="7" s="1"/>
  <c r="B258" i="7" s="1"/>
  <c r="A258" i="7" s="1"/>
  <c r="B259" i="7" s="1"/>
  <c r="A259" i="7" s="1"/>
  <c r="B260" i="7" s="1"/>
  <c r="A260" i="7" s="1"/>
  <c r="B261" i="7" s="1"/>
  <c r="A261" i="7" s="1"/>
  <c r="B262" i="7" s="1"/>
  <c r="A262" i="7" s="1"/>
  <c r="B263" i="7" s="1"/>
  <c r="A263" i="7" s="1"/>
  <c r="B264" i="7" s="1"/>
  <c r="A264" i="7" s="1"/>
  <c r="B265" i="7" s="1"/>
  <c r="A265" i="7" s="1"/>
  <c r="B266" i="7" s="1"/>
  <c r="A266" i="7" s="1"/>
  <c r="B267" i="7" s="1"/>
  <c r="A267" i="7" s="1"/>
  <c r="B268" i="7" s="1"/>
  <c r="A268" i="7" s="1"/>
  <c r="B269" i="7" s="1"/>
  <c r="A269" i="7" s="1"/>
  <c r="B270" i="7" s="1"/>
  <c r="A270" i="7" s="1"/>
  <c r="B271" i="7" s="1"/>
  <c r="A271" i="7" s="1"/>
  <c r="B272" i="7" s="1"/>
  <c r="A272" i="7" s="1"/>
  <c r="B273" i="7" s="1"/>
  <c r="A273" i="7" s="1"/>
  <c r="B274" i="7" s="1"/>
  <c r="A274" i="7" s="1"/>
  <c r="B275" i="7" s="1"/>
  <c r="A275" i="7" s="1"/>
  <c r="B276" i="7" s="1"/>
  <c r="A276" i="7" s="1"/>
  <c r="B277" i="7" s="1"/>
  <c r="A277" i="7" s="1"/>
  <c r="B278" i="7" s="1"/>
  <c r="A278" i="7" s="1"/>
  <c r="B279" i="7" s="1"/>
  <c r="A279" i="7" s="1"/>
  <c r="B280" i="7" s="1"/>
  <c r="A280" i="7" s="1"/>
  <c r="B281" i="7" s="1"/>
  <c r="A281" i="7" s="1"/>
  <c r="B282" i="7" s="1"/>
  <c r="A282" i="7" s="1"/>
  <c r="B283" i="7" s="1"/>
  <c r="A283" i="7" s="1"/>
  <c r="B284" i="7" s="1"/>
  <c r="A284" i="7" s="1"/>
  <c r="B285" i="7" s="1"/>
  <c r="A285" i="7" s="1"/>
  <c r="B286" i="7" s="1"/>
  <c r="A286" i="7" s="1"/>
  <c r="B287" i="7" s="1"/>
  <c r="A287" i="7" s="1"/>
  <c r="B288" i="7" s="1"/>
  <c r="A288" i="7" s="1"/>
  <c r="B289" i="7" s="1"/>
  <c r="A289" i="7" s="1"/>
  <c r="B290" i="7" s="1"/>
  <c r="A290" i="7" s="1"/>
  <c r="B291" i="7" s="1"/>
  <c r="A291" i="7" s="1"/>
  <c r="B292" i="7" s="1"/>
  <c r="A292" i="7" s="1"/>
  <c r="B293" i="7" s="1"/>
  <c r="A293" i="7" s="1"/>
  <c r="B294" i="7" s="1"/>
  <c r="A294" i="7" s="1"/>
  <c r="B295" i="7" s="1"/>
  <c r="A295" i="7" s="1"/>
  <c r="B296" i="7" s="1"/>
  <c r="A296" i="7" s="1"/>
  <c r="B297" i="7" s="1"/>
  <c r="A297" i="7" s="1"/>
  <c r="B298" i="7" s="1"/>
  <c r="A298" i="7" s="1"/>
  <c r="B299" i="7" s="1"/>
  <c r="A299" i="7" s="1"/>
  <c r="B300" i="7" s="1"/>
  <c r="A300" i="7" s="1"/>
  <c r="B301" i="7" s="1"/>
  <c r="A301" i="7" s="1"/>
  <c r="B302" i="7" s="1"/>
  <c r="A302" i="7" s="1"/>
  <c r="B303" i="7" s="1"/>
  <c r="A303" i="7" s="1"/>
  <c r="B304" i="7" s="1"/>
  <c r="A304" i="7" s="1"/>
  <c r="B305" i="7" s="1"/>
  <c r="A305" i="7" s="1"/>
  <c r="B306" i="7" s="1"/>
  <c r="A306" i="7" s="1"/>
  <c r="B307" i="7" s="1"/>
  <c r="A307" i="7" s="1"/>
  <c r="B308" i="7" s="1"/>
  <c r="A308" i="7" s="1"/>
  <c r="B309" i="7" s="1"/>
  <c r="A309" i="7" s="1"/>
  <c r="B310" i="7" s="1"/>
  <c r="A310" i="7" s="1"/>
  <c r="B311" i="7" s="1"/>
  <c r="A311" i="7" s="1"/>
  <c r="B312" i="7" s="1"/>
  <c r="A312" i="7" s="1"/>
  <c r="B313" i="7" s="1"/>
  <c r="A313" i="7" s="1"/>
  <c r="B314" i="7" s="1"/>
  <c r="A314" i="7" s="1"/>
  <c r="B315" i="7" s="1"/>
  <c r="A315" i="7" s="1"/>
  <c r="B316" i="7" s="1"/>
  <c r="A316" i="7" s="1"/>
  <c r="B317" i="7" s="1"/>
  <c r="A317" i="7" s="1"/>
  <c r="B318" i="7" s="1"/>
  <c r="A318" i="7" s="1"/>
  <c r="B319" i="7" s="1"/>
  <c r="A319" i="7" s="1"/>
  <c r="B320" i="7" s="1"/>
  <c r="A320" i="7" s="1"/>
  <c r="B321" i="7" s="1"/>
  <c r="A321" i="7" s="1"/>
  <c r="B322" i="7" s="1"/>
  <c r="A322" i="7" s="1"/>
  <c r="B323" i="7" s="1"/>
  <c r="A323" i="7" s="1"/>
  <c r="B324" i="7" s="1"/>
  <c r="A324" i="7" s="1"/>
  <c r="B325" i="7" s="1"/>
  <c r="A325" i="7" s="1"/>
  <c r="B326" i="7" s="1"/>
  <c r="A326" i="7" s="1"/>
  <c r="B327" i="7" s="1"/>
  <c r="A327" i="7" s="1"/>
  <c r="B328" i="7" s="1"/>
  <c r="A328" i="7" s="1"/>
  <c r="B329" i="7" s="1"/>
  <c r="A329" i="7" s="1"/>
  <c r="B330" i="7" s="1"/>
  <c r="A330" i="7" s="1"/>
  <c r="B331" i="7" s="1"/>
  <c r="A331" i="7" s="1"/>
  <c r="B332" i="7" s="1"/>
  <c r="A332" i="7" s="1"/>
  <c r="B333" i="7" s="1"/>
  <c r="A333" i="7" s="1"/>
  <c r="B334" i="7" s="1"/>
  <c r="A334" i="7" s="1"/>
  <c r="B335" i="7" s="1"/>
  <c r="A335" i="7" s="1"/>
  <c r="B336" i="7" s="1"/>
  <c r="A336" i="7" s="1"/>
  <c r="B337" i="7" s="1"/>
  <c r="A337" i="7" s="1"/>
  <c r="B338" i="7" s="1"/>
  <c r="A338" i="7" s="1"/>
  <c r="B339" i="7" s="1"/>
  <c r="A339" i="7" s="1"/>
  <c r="B340" i="7" s="1"/>
  <c r="A340" i="7" s="1"/>
  <c r="B341" i="7" s="1"/>
  <c r="A341" i="7" s="1"/>
  <c r="B342" i="7" s="1"/>
  <c r="A342" i="7" s="1"/>
  <c r="B343" i="7" s="1"/>
  <c r="A343" i="7" s="1"/>
  <c r="B344" i="7" s="1"/>
  <c r="A344" i="7" s="1"/>
  <c r="B345" i="7" s="1"/>
  <c r="A345" i="7" s="1"/>
  <c r="B346" i="7" s="1"/>
  <c r="A346" i="7" s="1"/>
  <c r="B347" i="7" s="1"/>
  <c r="A347" i="7" s="1"/>
  <c r="B348" i="7" s="1"/>
  <c r="A348" i="7" s="1"/>
  <c r="B349" i="7" s="1"/>
  <c r="A349" i="7" s="1"/>
  <c r="B350" i="7" s="1"/>
  <c r="A350" i="7" s="1"/>
  <c r="B351" i="7" s="1"/>
  <c r="A351" i="7" s="1"/>
  <c r="B352" i="7" s="1"/>
  <c r="A352" i="7" s="1"/>
  <c r="B353" i="7" s="1"/>
  <c r="A353" i="7" s="1"/>
  <c r="B354" i="7" s="1"/>
  <c r="A354" i="7" s="1"/>
  <c r="B355" i="7" s="1"/>
  <c r="A355" i="7" s="1"/>
  <c r="B356" i="7" s="1"/>
  <c r="A356" i="7" s="1"/>
  <c r="B357" i="7" s="1"/>
  <c r="A357" i="7" s="1"/>
  <c r="B358" i="7" s="1"/>
  <c r="A358" i="7" s="1"/>
  <c r="B359" i="7" s="1"/>
  <c r="A359" i="7" s="1"/>
  <c r="B360" i="7" s="1"/>
  <c r="A360" i="7" s="1"/>
  <c r="B361" i="7" s="1"/>
  <c r="A361" i="7" s="1"/>
  <c r="B362" i="7" s="1"/>
  <c r="A362" i="7" s="1"/>
  <c r="B363" i="7" s="1"/>
  <c r="A363" i="7" s="1"/>
  <c r="B364" i="7" s="1"/>
  <c r="A364" i="7" s="1"/>
  <c r="B365" i="7" s="1"/>
  <c r="A365" i="7" s="1"/>
  <c r="B366" i="7" s="1"/>
  <c r="A366" i="7" s="1"/>
  <c r="B367" i="7" s="1"/>
  <c r="A367" i="7" s="1"/>
  <c r="B368" i="7" s="1"/>
  <c r="A368" i="7" s="1"/>
  <c r="B369" i="7" s="1"/>
  <c r="A369" i="7" s="1"/>
  <c r="B370" i="7" s="1"/>
  <c r="A370" i="7" s="1"/>
  <c r="B371" i="7" s="1"/>
  <c r="A371" i="7" s="1"/>
  <c r="B372" i="7" s="1"/>
  <c r="A372" i="7" s="1"/>
  <c r="B373" i="7" s="1"/>
  <c r="A373" i="7" s="1"/>
  <c r="B374" i="7" s="1"/>
  <c r="A374" i="7" s="1"/>
  <c r="B375" i="7" s="1"/>
  <c r="A375" i="7" s="1"/>
  <c r="B376" i="7" s="1"/>
  <c r="A376" i="7" s="1"/>
  <c r="B377" i="7" s="1"/>
  <c r="A377" i="7" s="1"/>
  <c r="B378" i="7" s="1"/>
  <c r="A378" i="7" s="1"/>
  <c r="B379" i="7" s="1"/>
  <c r="A379" i="7" s="1"/>
  <c r="B380" i="7" s="1"/>
  <c r="A380" i="7" s="1"/>
  <c r="B381" i="7" s="1"/>
  <c r="A381" i="7" s="1"/>
  <c r="B382" i="7" s="1"/>
  <c r="A382" i="7" s="1"/>
  <c r="B383" i="7" s="1"/>
  <c r="A383" i="7" s="1"/>
  <c r="B384" i="7" s="1"/>
  <c r="A384" i="7" s="1"/>
  <c r="B385" i="7" s="1"/>
  <c r="A385" i="7" s="1"/>
  <c r="B386" i="7" s="1"/>
  <c r="A386" i="7" s="1"/>
  <c r="B387" i="7" s="1"/>
  <c r="A387" i="7" s="1"/>
  <c r="B388" i="7" s="1"/>
  <c r="A388" i="7" s="1"/>
  <c r="B389" i="7" s="1"/>
  <c r="A389" i="7" s="1"/>
  <c r="B390" i="7" s="1"/>
  <c r="A390" i="7" s="1"/>
  <c r="B391" i="7" s="1"/>
  <c r="A391" i="7" s="1"/>
  <c r="B392" i="7" s="1"/>
  <c r="A392" i="7" s="1"/>
  <c r="B393" i="7" s="1"/>
  <c r="A393" i="7" s="1"/>
  <c r="B394" i="7" s="1"/>
  <c r="A394" i="7" s="1"/>
  <c r="B395" i="7" s="1"/>
  <c r="A395" i="7" s="1"/>
  <c r="B396" i="7" s="1"/>
  <c r="A396" i="7" s="1"/>
  <c r="B397" i="7" s="1"/>
  <c r="A397" i="7" s="1"/>
  <c r="B398" i="7" s="1"/>
  <c r="A398" i="7" s="1"/>
  <c r="B399" i="7" s="1"/>
  <c r="A399" i="7" s="1"/>
  <c r="B400" i="7" s="1"/>
  <c r="A400" i="7" s="1"/>
  <c r="B401" i="7" s="1"/>
  <c r="A401" i="7" s="1"/>
  <c r="B402" i="7" s="1"/>
  <c r="A402" i="7" s="1"/>
  <c r="B403" i="7" s="1"/>
  <c r="A403" i="7" s="1"/>
  <c r="B404" i="7" s="1"/>
  <c r="A404" i="7" s="1"/>
  <c r="B405" i="7" s="1"/>
  <c r="A405" i="7" s="1"/>
  <c r="B406" i="7" s="1"/>
  <c r="A406" i="7" s="1"/>
  <c r="B407" i="7" s="1"/>
  <c r="A407" i="7" s="1"/>
  <c r="B408" i="7" s="1"/>
  <c r="A408" i="7" s="1"/>
  <c r="B409" i="7" s="1"/>
  <c r="A409" i="7" s="1"/>
  <c r="B410" i="7" s="1"/>
  <c r="A410" i="7" s="1"/>
  <c r="B411" i="7" s="1"/>
  <c r="A411" i="7" s="1"/>
  <c r="B412" i="7" s="1"/>
  <c r="A412" i="7" s="1"/>
  <c r="B413" i="7" s="1"/>
  <c r="A413" i="7" s="1"/>
  <c r="B414" i="7" s="1"/>
  <c r="A414" i="7" s="1"/>
  <c r="B415" i="7" s="1"/>
  <c r="A415" i="7" s="1"/>
  <c r="B416" i="7" s="1"/>
  <c r="A416" i="7" s="1"/>
  <c r="B417" i="7" s="1"/>
  <c r="A417" i="7" s="1"/>
  <c r="B418" i="7" s="1"/>
  <c r="A418" i="7" s="1"/>
  <c r="B419" i="7" s="1"/>
  <c r="A419" i="7" s="1"/>
  <c r="B420" i="7" s="1"/>
  <c r="A420" i="7" s="1"/>
  <c r="B421" i="7" s="1"/>
  <c r="A421" i="7" s="1"/>
  <c r="B422" i="7" s="1"/>
  <c r="A422" i="7" s="1"/>
  <c r="B423" i="7" s="1"/>
  <c r="A423" i="7" s="1"/>
  <c r="B424" i="7" s="1"/>
  <c r="A424" i="7" s="1"/>
  <c r="B425" i="7" s="1"/>
  <c r="A425" i="7" s="1"/>
  <c r="B426" i="7" s="1"/>
  <c r="A426" i="7" s="1"/>
  <c r="B427" i="7" s="1"/>
  <c r="A427" i="7" s="1"/>
  <c r="B428" i="7" s="1"/>
  <c r="A428" i="7" s="1"/>
  <c r="B429" i="7" s="1"/>
  <c r="A429" i="7" s="1"/>
  <c r="B430" i="7" s="1"/>
  <c r="A430" i="7" s="1"/>
  <c r="B431" i="7" s="1"/>
  <c r="A431" i="7" s="1"/>
  <c r="B432" i="7" s="1"/>
  <c r="A432" i="7" s="1"/>
  <c r="B433" i="7" s="1"/>
  <c r="A433" i="7" s="1"/>
  <c r="B434" i="7" s="1"/>
  <c r="A434" i="7" s="1"/>
  <c r="B435" i="7" s="1"/>
  <c r="A435" i="7" s="1"/>
  <c r="B436" i="7" s="1"/>
  <c r="A436" i="7" s="1"/>
  <c r="B437" i="7" s="1"/>
  <c r="A437" i="7" s="1"/>
  <c r="B438" i="7" s="1"/>
  <c r="A438" i="7" s="1"/>
  <c r="B439" i="7" s="1"/>
  <c r="A439" i="7" s="1"/>
  <c r="B440" i="7" s="1"/>
  <c r="A440" i="7" s="1"/>
  <c r="B441" i="7" s="1"/>
  <c r="A441" i="7" s="1"/>
  <c r="B442" i="7" s="1"/>
  <c r="A442" i="7" s="1"/>
  <c r="B443" i="7" s="1"/>
  <c r="A443" i="7" s="1"/>
  <c r="B444" i="7" s="1"/>
  <c r="A444" i="7" s="1"/>
  <c r="B445" i="7" s="1"/>
  <c r="A445" i="7" s="1"/>
  <c r="B446" i="7" s="1"/>
  <c r="A446" i="7" s="1"/>
  <c r="B447" i="7" s="1"/>
  <c r="A447" i="7" s="1"/>
  <c r="B448" i="7" s="1"/>
  <c r="A448" i="7" s="1"/>
  <c r="B449" i="7" s="1"/>
  <c r="A449" i="7" s="1"/>
  <c r="B450" i="7" s="1"/>
  <c r="A450" i="7" s="1"/>
  <c r="B451" i="7" s="1"/>
  <c r="A451" i="7" s="1"/>
  <c r="B452" i="7" s="1"/>
  <c r="A452" i="7" s="1"/>
  <c r="B453" i="7" s="1"/>
  <c r="A453" i="7" s="1"/>
  <c r="B454" i="7" s="1"/>
  <c r="A454" i="7" s="1"/>
  <c r="B455" i="7" s="1"/>
  <c r="A455" i="7" s="1"/>
  <c r="B456" i="7" s="1"/>
  <c r="A456" i="7" s="1"/>
  <c r="B457" i="7" s="1"/>
  <c r="A457" i="7" s="1"/>
  <c r="B458" i="7" s="1"/>
  <c r="A458" i="7" s="1"/>
  <c r="B459" i="7" s="1"/>
  <c r="A459" i="7" s="1"/>
  <c r="B460" i="7" s="1"/>
  <c r="A460" i="7" s="1"/>
  <c r="B461" i="7" s="1"/>
  <c r="A461" i="7" s="1"/>
  <c r="B462" i="7" s="1"/>
  <c r="A462" i="7" s="1"/>
  <c r="B463" i="7" s="1"/>
  <c r="A463" i="7" s="1"/>
  <c r="B464" i="7" s="1"/>
  <c r="A464" i="7" s="1"/>
  <c r="B465" i="7" s="1"/>
  <c r="A465" i="7" s="1"/>
  <c r="B466" i="7" s="1"/>
  <c r="A466" i="7" s="1"/>
  <c r="B467" i="7" s="1"/>
  <c r="A467" i="7" s="1"/>
  <c r="B468" i="7" s="1"/>
  <c r="A468" i="7" s="1"/>
  <c r="B469" i="7" s="1"/>
  <c r="A469" i="7" s="1"/>
  <c r="B470" i="7" s="1"/>
  <c r="A470" i="7" s="1"/>
  <c r="B471" i="7" s="1"/>
  <c r="A471" i="7" s="1"/>
  <c r="B472" i="7" s="1"/>
  <c r="A472" i="7" s="1"/>
  <c r="B473" i="7" s="1"/>
  <c r="A473" i="7" s="1"/>
  <c r="B474" i="7" s="1"/>
  <c r="A474" i="7" s="1"/>
  <c r="B475" i="7" s="1"/>
  <c r="A475" i="7" s="1"/>
  <c r="B476" i="7" s="1"/>
  <c r="A476" i="7" s="1"/>
  <c r="B477" i="7" s="1"/>
  <c r="A477" i="7" s="1"/>
  <c r="B478" i="7" s="1"/>
  <c r="A478" i="7" s="1"/>
  <c r="B479" i="7" s="1"/>
  <c r="A479" i="7" s="1"/>
  <c r="B480" i="7" s="1"/>
  <c r="A480" i="7" s="1"/>
  <c r="B481" i="7" s="1"/>
  <c r="A481" i="7" s="1"/>
  <c r="B482" i="7" s="1"/>
  <c r="A482" i="7" s="1"/>
  <c r="B483" i="7" s="1"/>
  <c r="A483" i="7" s="1"/>
  <c r="B484" i="7" s="1"/>
  <c r="A484" i="7" s="1"/>
  <c r="B485" i="7" s="1"/>
  <c r="A485" i="7" s="1"/>
  <c r="B486" i="7" s="1"/>
  <c r="A486" i="7" s="1"/>
  <c r="B487" i="7" s="1"/>
  <c r="A487" i="7" s="1"/>
  <c r="B488" i="7" s="1"/>
  <c r="A488" i="7" s="1"/>
  <c r="B489" i="7" s="1"/>
  <c r="A489" i="7" s="1"/>
  <c r="B490" i="7" s="1"/>
  <c r="A490" i="7" s="1"/>
  <c r="B491" i="7" s="1"/>
  <c r="A491" i="7" s="1"/>
  <c r="B492" i="7" s="1"/>
  <c r="A492" i="7" s="1"/>
  <c r="B493" i="7" s="1"/>
  <c r="A493" i="7" s="1"/>
  <c r="B494" i="7" s="1"/>
  <c r="A494" i="7" s="1"/>
  <c r="B495" i="7" s="1"/>
  <c r="A495" i="7" s="1"/>
  <c r="B496" i="7" s="1"/>
  <c r="A496" i="7" s="1"/>
  <c r="B497" i="7" s="1"/>
  <c r="A497" i="7" s="1"/>
  <c r="B498" i="7" s="1"/>
  <c r="A498" i="7" s="1"/>
  <c r="B499" i="7" s="1"/>
  <c r="A499" i="7" s="1"/>
  <c r="B500" i="7" s="1"/>
  <c r="A500" i="7" s="1"/>
  <c r="B501" i="7" s="1"/>
  <c r="A501" i="7" s="1"/>
  <c r="B502" i="7" s="1"/>
  <c r="A502" i="7" s="1"/>
  <c r="B503" i="7" s="1"/>
  <c r="A503" i="7" s="1"/>
  <c r="B504" i="7" s="1"/>
  <c r="A504" i="7" s="1"/>
  <c r="B505" i="7" s="1"/>
  <c r="A505" i="7" s="1"/>
  <c r="B506" i="7" s="1"/>
  <c r="A506" i="7" s="1"/>
  <c r="B507" i="7" s="1"/>
  <c r="A507" i="7" s="1"/>
  <c r="B508" i="7" s="1"/>
  <c r="A508" i="7" s="1"/>
  <c r="B509" i="7" s="1"/>
  <c r="A509" i="7" s="1"/>
  <c r="B510" i="7" s="1"/>
  <c r="A510" i="7" s="1"/>
  <c r="B511" i="7" s="1"/>
  <c r="A511" i="7" s="1"/>
  <c r="B512" i="7" s="1"/>
  <c r="A512" i="7" s="1"/>
  <c r="B513" i="7" s="1"/>
  <c r="A513" i="7" s="1"/>
  <c r="B514" i="7" s="1"/>
  <c r="A514" i="7" s="1"/>
  <c r="B515" i="7" s="1"/>
  <c r="A515" i="7" s="1"/>
  <c r="B516" i="7" s="1"/>
  <c r="A516" i="7" s="1"/>
  <c r="B517" i="7" s="1"/>
  <c r="A517" i="7" s="1"/>
  <c r="B518" i="7" s="1"/>
  <c r="A518" i="7" s="1"/>
  <c r="B519" i="7" s="1"/>
  <c r="A519" i="7" s="1"/>
  <c r="B520" i="7" s="1"/>
  <c r="A520" i="7" s="1"/>
  <c r="B521" i="7" s="1"/>
  <c r="A521" i="7" s="1"/>
  <c r="B522" i="7" s="1"/>
  <c r="A522" i="7" s="1"/>
  <c r="B523" i="7" s="1"/>
  <c r="A523" i="7" s="1"/>
  <c r="B524" i="7" s="1"/>
  <c r="A524" i="7" s="1"/>
  <c r="B525" i="7" s="1"/>
  <c r="A525" i="7" s="1"/>
  <c r="B526" i="7" s="1"/>
  <c r="A526" i="7" s="1"/>
  <c r="B527" i="7" s="1"/>
  <c r="A527" i="7" s="1"/>
  <c r="B528" i="7" s="1"/>
  <c r="A528" i="7" s="1"/>
  <c r="B529" i="7" s="1"/>
  <c r="A529" i="7" s="1"/>
  <c r="B530" i="7" s="1"/>
  <c r="A530" i="7" s="1"/>
  <c r="B531" i="7" s="1"/>
  <c r="A531" i="7" s="1"/>
  <c r="B532" i="7" s="1"/>
  <c r="A532" i="7" s="1"/>
  <c r="B533" i="7" s="1"/>
  <c r="A533" i="7" s="1"/>
  <c r="B534" i="7" s="1"/>
  <c r="A534" i="7" s="1"/>
  <c r="B535" i="7" s="1"/>
  <c r="A535" i="7" s="1"/>
  <c r="B536" i="7" s="1"/>
  <c r="A536" i="7" s="1"/>
  <c r="B537" i="7" s="1"/>
  <c r="A537" i="7" s="1"/>
  <c r="B538" i="7" s="1"/>
  <c r="A538" i="7" s="1"/>
  <c r="B539" i="7" s="1"/>
  <c r="A539" i="7" s="1"/>
  <c r="B540" i="7" s="1"/>
  <c r="A540" i="7" s="1"/>
  <c r="B541" i="7" s="1"/>
  <c r="A541" i="7" s="1"/>
  <c r="B542" i="7" s="1"/>
  <c r="A542" i="7" s="1"/>
  <c r="B543" i="7" s="1"/>
  <c r="A543" i="7" s="1"/>
  <c r="B544" i="7" s="1"/>
  <c r="A544" i="7" s="1"/>
  <c r="B545" i="7" s="1"/>
  <c r="A545" i="7" s="1"/>
  <c r="B546" i="7" s="1"/>
  <c r="A546" i="7" s="1"/>
  <c r="B547" i="7" s="1"/>
  <c r="A547" i="7" s="1"/>
  <c r="B548" i="7" s="1"/>
  <c r="A548" i="7" s="1"/>
  <c r="B549" i="7" s="1"/>
  <c r="A549" i="7" s="1"/>
  <c r="B550" i="7" s="1"/>
  <c r="A550" i="7" s="1"/>
  <c r="B551" i="7" s="1"/>
  <c r="A551" i="7" s="1"/>
  <c r="B552" i="7" s="1"/>
  <c r="A552" i="7" s="1"/>
  <c r="B553" i="7" s="1"/>
  <c r="A553" i="7" s="1"/>
  <c r="B554" i="7" s="1"/>
  <c r="A554" i="7" s="1"/>
  <c r="B555" i="7" s="1"/>
  <c r="A555" i="7" s="1"/>
  <c r="B556" i="7" s="1"/>
  <c r="A556" i="7" s="1"/>
  <c r="B557" i="7" s="1"/>
  <c r="A557" i="7" s="1"/>
  <c r="B558" i="7" s="1"/>
  <c r="A558" i="7" s="1"/>
  <c r="B559" i="7" s="1"/>
  <c r="A559" i="7" s="1"/>
  <c r="B560" i="7" s="1"/>
  <c r="A560" i="7" s="1"/>
  <c r="B561" i="7" s="1"/>
  <c r="A561" i="7" s="1"/>
  <c r="B562" i="7" s="1"/>
  <c r="A562" i="7" s="1"/>
  <c r="B563" i="7" s="1"/>
  <c r="A563" i="7" s="1"/>
  <c r="B564" i="7" s="1"/>
  <c r="A564" i="7" s="1"/>
  <c r="B565" i="7" s="1"/>
  <c r="A565" i="7" s="1"/>
  <c r="B566" i="7" s="1"/>
  <c r="A566" i="7" s="1"/>
  <c r="B567" i="7" s="1"/>
  <c r="A567" i="7" s="1"/>
  <c r="B568" i="7" s="1"/>
  <c r="A568" i="7" s="1"/>
  <c r="B569" i="7" s="1"/>
  <c r="A569" i="7" s="1"/>
  <c r="B570" i="7" s="1"/>
  <c r="A570" i="7" s="1"/>
  <c r="B571" i="7" s="1"/>
  <c r="A571" i="7" s="1"/>
  <c r="B572" i="7" s="1"/>
  <c r="A572" i="7" s="1"/>
  <c r="B573" i="7" s="1"/>
  <c r="A573" i="7" l="1"/>
  <c r="F1644" i="8"/>
  <c r="F1702" i="8"/>
  <c r="F334" i="8"/>
  <c r="F85" i="8"/>
  <c r="F1004" i="8"/>
  <c r="F1214" i="8"/>
  <c r="F562" i="8"/>
  <c r="F320" i="8"/>
  <c r="F822" i="8"/>
  <c r="F1598" i="8"/>
  <c r="F112" i="8"/>
  <c r="F732" i="8"/>
  <c r="F1159" i="8"/>
  <c r="F773" i="8"/>
  <c r="F370" i="8"/>
  <c r="F343" i="8"/>
  <c r="F530" i="8"/>
  <c r="F813" i="8"/>
  <c r="F828" i="8"/>
  <c r="F597" i="8"/>
  <c r="F1258" i="8"/>
  <c r="F1032" i="8"/>
  <c r="F1403" i="8"/>
  <c r="F468" i="8"/>
  <c r="F464" i="8"/>
  <c r="F1302" i="8"/>
  <c r="F629" i="8"/>
  <c r="F568" i="8"/>
  <c r="F1554" i="8"/>
  <c r="F1230" i="8"/>
  <c r="F766" i="8"/>
  <c r="F1279" i="8"/>
  <c r="F1042" i="8"/>
  <c r="F1707" i="8"/>
  <c r="F106" i="8"/>
  <c r="F695" i="8"/>
  <c r="F1076" i="8"/>
  <c r="F1649" i="8"/>
  <c r="F807" i="8"/>
  <c r="F62" i="8"/>
  <c r="F1274" i="8"/>
  <c r="F557" i="8"/>
  <c r="F891" i="8"/>
  <c r="F692" i="8"/>
  <c r="F1645" i="8"/>
  <c r="F1695" i="8"/>
  <c r="F728" i="8"/>
  <c r="F944" i="8"/>
  <c r="F270" i="8"/>
  <c r="F1069" i="8"/>
  <c r="F1578" i="8"/>
  <c r="F1688" i="8"/>
  <c r="F379" i="8"/>
  <c r="F1129" i="8"/>
  <c r="F357" i="8"/>
  <c r="F989" i="8"/>
  <c r="F973" i="8"/>
  <c r="F659" i="8"/>
  <c r="F899" i="8"/>
  <c r="F990" i="8"/>
  <c r="F317" i="8"/>
  <c r="F1296" i="8"/>
  <c r="F283" i="8"/>
  <c r="F1501" i="8"/>
  <c r="F1000" i="8"/>
  <c r="F253" i="8"/>
  <c r="F1268" i="8"/>
  <c r="F429" i="8"/>
  <c r="F762" i="8"/>
  <c r="F1298" i="8"/>
  <c r="F44" i="8"/>
  <c r="F758" i="8"/>
  <c r="F669" i="8"/>
  <c r="F755" i="8"/>
  <c r="F72" i="8"/>
  <c r="F495" i="8"/>
  <c r="F1242" i="8"/>
  <c r="F190" i="8"/>
  <c r="F998" i="8"/>
  <c r="F1200" i="8"/>
  <c r="F148" i="8"/>
  <c r="F258" i="8"/>
  <c r="F290" i="8"/>
  <c r="F713" i="8"/>
  <c r="F657" i="8"/>
  <c r="F307" i="8"/>
  <c r="F904" i="8"/>
  <c r="F690" i="8"/>
  <c r="F373" i="8"/>
  <c r="F368" i="8"/>
  <c r="F262" i="8"/>
  <c r="F827" i="8"/>
  <c r="F1610" i="8"/>
  <c r="F528" i="8"/>
  <c r="F1122" i="8"/>
  <c r="F331" i="8"/>
  <c r="F1665" i="8"/>
  <c r="F1577" i="8"/>
  <c r="F222" i="8"/>
  <c r="F1487" i="8"/>
  <c r="F608" i="8"/>
  <c r="F1431" i="8"/>
  <c r="F1022" i="8"/>
  <c r="F325" i="8"/>
  <c r="F383" i="8"/>
  <c r="F436" i="8"/>
  <c r="F518" i="8"/>
  <c r="F1074" i="8"/>
  <c r="F37" i="8"/>
  <c r="F682" i="8"/>
  <c r="F1560" i="8"/>
  <c r="F561" i="8"/>
  <c r="F1369" i="8"/>
  <c r="F774" i="8"/>
  <c r="F288" i="8"/>
  <c r="F1401" i="8"/>
  <c r="F1397" i="8"/>
  <c r="F486" i="8"/>
  <c r="F1604" i="8"/>
  <c r="F250" i="8"/>
  <c r="F918" i="8"/>
  <c r="F1168" i="8"/>
  <c r="F1658" i="8"/>
  <c r="F740" i="8"/>
  <c r="F243" i="8"/>
  <c r="F965" i="8"/>
  <c r="F1099" i="8"/>
  <c r="F526" i="8"/>
  <c r="F1173" i="8"/>
  <c r="F213" i="8"/>
  <c r="F80" i="8"/>
  <c r="F912" i="8"/>
  <c r="F348" i="8"/>
  <c r="F636" i="8"/>
  <c r="F196" i="8"/>
  <c r="F1663" i="8"/>
  <c r="F574" i="8"/>
  <c r="F19" i="8"/>
  <c r="F1481" i="8"/>
  <c r="F1485" i="8"/>
  <c r="F466" i="8"/>
  <c r="F1389" i="8"/>
  <c r="F729" i="8"/>
  <c r="F398" i="8"/>
  <c r="F1017" i="8"/>
  <c r="F347" i="8"/>
  <c r="F873" i="8"/>
  <c r="F185" i="8"/>
  <c r="F790" i="8"/>
  <c r="F956" i="8"/>
  <c r="F1053" i="8"/>
  <c r="F749" i="8"/>
  <c r="F342" i="8"/>
  <c r="F1317" i="8"/>
  <c r="F865" i="8"/>
  <c r="F424" i="8"/>
  <c r="F942" i="8"/>
  <c r="F1620" i="8"/>
  <c r="F1429" i="8"/>
  <c r="F549" i="8"/>
  <c r="F1204" i="8"/>
  <c r="F564" i="8"/>
  <c r="F1468" i="8"/>
  <c r="F234" i="8"/>
  <c r="F841" i="8"/>
  <c r="F808" i="8"/>
  <c r="F1539" i="8"/>
  <c r="F477" i="8"/>
  <c r="F1390" i="8"/>
  <c r="F365" i="8"/>
  <c r="F161" i="8"/>
  <c r="F1316" i="8"/>
  <c r="F232" i="8"/>
  <c r="F610" i="8"/>
  <c r="F1573" i="8"/>
  <c r="F433" i="8"/>
  <c r="F419" i="8"/>
  <c r="F683" i="8"/>
  <c r="F1531" i="8"/>
  <c r="F654" i="8"/>
  <c r="F1126" i="8"/>
  <c r="F687" i="8"/>
  <c r="F1394" i="8"/>
  <c r="F1711" i="8"/>
  <c r="F1103" i="8"/>
  <c r="F215" i="8"/>
  <c r="F744" i="8"/>
  <c r="F169" i="8"/>
  <c r="F1370" i="8"/>
  <c r="F1086" i="8"/>
  <c r="F355" i="8"/>
  <c r="F1087" i="8"/>
  <c r="F1311" i="8"/>
  <c r="F259" i="8"/>
  <c r="F1067" i="8"/>
  <c r="F848" i="8"/>
  <c r="F1088" i="8"/>
  <c r="F384" i="8"/>
  <c r="F1465" i="8"/>
  <c r="F187" i="8"/>
  <c r="F630" i="8"/>
  <c r="F1462" i="8"/>
  <c r="F67" i="8"/>
  <c r="F1039" i="8"/>
  <c r="F498" i="8"/>
  <c r="F634" i="8"/>
  <c r="F527" i="8"/>
  <c r="F546" i="8"/>
  <c r="F553" i="8"/>
  <c r="F381" i="8"/>
  <c r="F132" i="8"/>
  <c r="F949" i="8"/>
  <c r="F869" i="8"/>
  <c r="F786" i="8"/>
  <c r="F1368" i="8"/>
  <c r="F216" i="8"/>
  <c r="F1238" i="8"/>
  <c r="F836" i="8"/>
  <c r="F1192" i="8"/>
  <c r="F1093" i="8"/>
  <c r="F389" i="8"/>
  <c r="F1119" i="8"/>
  <c r="F20" i="8"/>
  <c r="F978" i="8"/>
  <c r="F252" i="8"/>
  <c r="F171" i="8"/>
  <c r="F1151" i="8"/>
  <c r="F1574" i="8"/>
  <c r="F369" i="8"/>
  <c r="F1592" i="8"/>
  <c r="F423" i="8"/>
  <c r="F1107" i="8"/>
  <c r="F612" i="8"/>
  <c r="F997" i="8"/>
  <c r="F972" i="8"/>
  <c r="F878" i="8"/>
  <c r="F225" i="8"/>
  <c r="F656" i="8"/>
  <c r="F310" i="8"/>
  <c r="F1175" i="8"/>
  <c r="F111" i="8"/>
  <c r="F127" i="8"/>
  <c r="F1428" i="8"/>
  <c r="F1058" i="8"/>
  <c r="F1456" i="8"/>
  <c r="F661" i="8"/>
  <c r="F805" i="8"/>
  <c r="F1229" i="8"/>
  <c r="F412" i="8"/>
  <c r="F706" i="8"/>
  <c r="F787" i="8"/>
  <c r="F191" i="8"/>
  <c r="F1065" i="8"/>
  <c r="F1535" i="8"/>
  <c r="F1381" i="8"/>
  <c r="F102" i="8"/>
  <c r="F170" i="8"/>
  <c r="F337" i="8"/>
  <c r="F1643" i="8"/>
  <c r="F556" i="8"/>
  <c r="F487" i="8"/>
  <c r="F32" i="8"/>
  <c r="F778" i="8"/>
  <c r="F709" i="8"/>
  <c r="F114" i="8"/>
  <c r="F1033" i="8"/>
  <c r="F1496" i="8"/>
  <c r="F853" i="8"/>
  <c r="F1292" i="8"/>
  <c r="F1664" i="8"/>
  <c r="F87" i="8"/>
  <c r="F959" i="8"/>
  <c r="F664" i="8"/>
  <c r="F312" i="8"/>
  <c r="F300" i="8"/>
  <c r="F321" i="8"/>
  <c r="F1323" i="8"/>
  <c r="F446" i="8"/>
  <c r="F1527" i="8"/>
  <c r="F794" i="8"/>
  <c r="F497" i="8"/>
  <c r="F1250" i="8"/>
  <c r="F117" i="8"/>
  <c r="F761" i="8"/>
  <c r="F1682" i="8"/>
  <c r="F510" i="8"/>
  <c r="F450" i="8"/>
  <c r="F219" i="8"/>
  <c r="F1256" i="8"/>
  <c r="F1362" i="8"/>
  <c r="F534" i="8"/>
  <c r="F826" i="8"/>
  <c r="F1108" i="8"/>
  <c r="F624" i="8"/>
  <c r="F1542" i="8"/>
  <c r="F877" i="8"/>
  <c r="F1273" i="8"/>
  <c r="F1563" i="8"/>
  <c r="F366" i="8"/>
  <c r="F313" i="8"/>
  <c r="F1077" i="8"/>
  <c r="F1089" i="8"/>
  <c r="F1240" i="8"/>
  <c r="F360" i="8"/>
  <c r="F771" i="8"/>
  <c r="F1134" i="8"/>
  <c r="F1203" i="8"/>
  <c r="F1064" i="8"/>
  <c r="F988" i="8"/>
  <c r="F950" i="8"/>
  <c r="F1497" i="8"/>
  <c r="F1276" i="8"/>
  <c r="F785" i="8"/>
  <c r="F1030" i="8"/>
  <c r="F1474" i="8"/>
  <c r="F737" i="8"/>
  <c r="F712" i="8"/>
  <c r="F319" i="8"/>
  <c r="F1271" i="8"/>
  <c r="F1361" i="8"/>
  <c r="F406" i="8"/>
  <c r="F409" i="8"/>
  <c r="F186" i="8"/>
  <c r="F724" i="8"/>
  <c r="F1616" i="8"/>
  <c r="F1593" i="8"/>
  <c r="F1329" i="8"/>
  <c r="F1073" i="8"/>
  <c r="F304" i="8"/>
  <c r="F414" i="8"/>
  <c r="F1215" i="8"/>
  <c r="F103" i="8"/>
  <c r="F120" i="8"/>
  <c r="F1061" i="8"/>
  <c r="F1710" i="8"/>
  <c r="F1432" i="8"/>
  <c r="F922" i="8"/>
  <c r="F1138" i="8"/>
  <c r="F781" i="8"/>
  <c r="F391" i="8"/>
  <c r="F861" i="8"/>
  <c r="F512" i="8"/>
  <c r="F919" i="8"/>
  <c r="F1075" i="8"/>
  <c r="F221" i="8"/>
  <c r="F1127" i="8"/>
  <c r="F1459" i="8"/>
  <c r="F75" i="8"/>
  <c r="F1345" i="8"/>
  <c r="F197" i="8"/>
  <c r="F1404" i="8"/>
  <c r="F1572" i="8"/>
  <c r="F101" i="8"/>
  <c r="F1470" i="8"/>
  <c r="F210" i="8"/>
  <c r="F698" i="8"/>
  <c r="F1517" i="8"/>
  <c r="F1090" i="8"/>
  <c r="F1310" i="8"/>
  <c r="F144" i="8"/>
  <c r="F26" i="8"/>
  <c r="F586" i="8"/>
  <c r="F987" i="8"/>
  <c r="F767" i="8"/>
  <c r="F1277" i="8"/>
  <c r="F241" i="8"/>
  <c r="F1618" i="8"/>
  <c r="F54" i="8"/>
  <c r="F1495" i="8"/>
  <c r="F1342" i="8"/>
  <c r="F18" i="8"/>
  <c r="F812" i="8"/>
  <c r="F522" i="8"/>
  <c r="F751" i="8"/>
  <c r="F701" i="8"/>
  <c r="F242" i="8"/>
  <c r="F916" i="8"/>
  <c r="F272" i="8"/>
  <c r="F854" i="8"/>
  <c r="F1396" i="8"/>
  <c r="F1051" i="8"/>
  <c r="F1466" i="8"/>
  <c r="F524" i="8"/>
  <c r="F1156" i="8"/>
  <c r="F1366" i="8"/>
  <c r="F1334" i="8"/>
  <c r="F479" i="8"/>
  <c r="F122" i="8"/>
  <c r="F340" i="8"/>
  <c r="F1007" i="8"/>
  <c r="F314" i="8"/>
  <c r="F1652" i="8"/>
  <c r="F1393" i="8"/>
  <c r="F420" i="8"/>
  <c r="F1411" i="8"/>
  <c r="F220" i="8"/>
  <c r="F1706" i="8"/>
  <c r="F1708" i="8"/>
  <c r="F235" i="8"/>
  <c r="F943" i="8"/>
  <c r="F445" i="8"/>
  <c r="F696" i="8"/>
  <c r="F814" i="8"/>
  <c r="F1110" i="8"/>
  <c r="F207" i="8"/>
  <c r="F1422" i="8"/>
  <c r="F156" i="8"/>
  <c r="F167" i="8"/>
  <c r="F609" i="8"/>
  <c r="F346" i="8"/>
  <c r="F1055" i="8"/>
  <c r="F981" i="8"/>
  <c r="F484" i="8"/>
  <c r="F359" i="8"/>
  <c r="F655" i="8"/>
  <c r="F1029" i="8"/>
  <c r="F720" i="8"/>
  <c r="F475" i="8"/>
  <c r="F1169" i="8"/>
  <c r="F542" i="8"/>
  <c r="F1392" i="8"/>
  <c r="F1413" i="8"/>
  <c r="F621" i="8"/>
  <c r="F726" i="8"/>
  <c r="F500" i="8"/>
  <c r="F693" i="8"/>
  <c r="F811" i="8"/>
  <c r="F1637" i="8"/>
  <c r="F1164" i="8"/>
  <c r="F1308" i="8"/>
  <c r="F1232" i="8"/>
  <c r="F211" i="8"/>
  <c r="F920" i="8"/>
  <c r="F273" i="8"/>
  <c r="F163" i="8"/>
  <c r="F834" i="8"/>
  <c r="F1211" i="8"/>
  <c r="F770" i="8"/>
  <c r="F1451" i="8"/>
  <c r="F730" i="8"/>
  <c r="F136" i="8"/>
  <c r="F1442" i="8"/>
  <c r="F239" i="8"/>
  <c r="F367" i="8"/>
  <c r="F700" i="8"/>
  <c r="F1212" i="8"/>
  <c r="F1081" i="8"/>
  <c r="F604" i="8"/>
  <c r="F699" i="8"/>
  <c r="F1388" i="8"/>
  <c r="F145" i="8"/>
  <c r="F536" i="8"/>
  <c r="F1111" i="8"/>
  <c r="F870" i="8"/>
  <c r="F1198" i="8"/>
  <c r="F1483" i="8"/>
  <c r="F540" i="8"/>
  <c r="F1473" i="8"/>
  <c r="F714" i="8"/>
  <c r="F130" i="8"/>
  <c r="F752" i="8"/>
  <c r="F1201" i="8"/>
  <c r="F375" i="8"/>
  <c r="F16" i="8"/>
  <c r="F297" i="8"/>
  <c r="F180" i="8"/>
  <c r="F894" i="8"/>
  <c r="F531" i="8"/>
  <c r="F590" i="8"/>
  <c r="F910" i="8"/>
  <c r="F1321" i="8"/>
  <c r="F951" i="8"/>
  <c r="F94" i="8"/>
  <c r="F184" i="8"/>
  <c r="F298" i="8"/>
  <c r="F537" i="8"/>
  <c r="F1047" i="8"/>
  <c r="F801" i="8"/>
  <c r="F1133" i="8"/>
  <c r="F1059" i="8"/>
  <c r="F1270" i="8"/>
  <c r="F203" i="8"/>
  <c r="F1494" i="8"/>
  <c r="F739" i="8"/>
  <c r="F395" i="8"/>
  <c r="F884" i="8"/>
  <c r="F1521" i="8"/>
  <c r="F276" i="8"/>
  <c r="F535" i="8"/>
  <c r="F588" i="8"/>
  <c r="F823" i="8"/>
  <c r="F1492" i="8"/>
  <c r="F994" i="8"/>
  <c r="F649" i="8"/>
  <c r="F301" i="8"/>
  <c r="F431" i="8"/>
  <c r="F1205" i="8"/>
  <c r="F178" i="8"/>
  <c r="F271" i="8"/>
  <c r="F663" i="8"/>
  <c r="F507" i="8"/>
  <c r="F39" i="8"/>
  <c r="F900" i="8"/>
  <c r="F1691" i="8"/>
  <c r="F146" i="8"/>
  <c r="F925" i="8"/>
  <c r="F1054" i="8"/>
  <c r="F302" i="8"/>
  <c r="F569" i="8"/>
  <c r="F1648" i="8"/>
  <c r="F453" i="8"/>
  <c r="F1596" i="8"/>
  <c r="F451" i="8"/>
  <c r="F952" i="8"/>
  <c r="F1500" i="8"/>
  <c r="F442" i="8"/>
  <c r="F217" i="8"/>
  <c r="F218" i="8"/>
  <c r="F238" i="8"/>
  <c r="F1143" i="8"/>
  <c r="F725" i="8"/>
  <c r="F1463" i="8"/>
  <c r="F576" i="8"/>
  <c r="F780" i="8"/>
  <c r="F1552" i="8"/>
  <c r="F34" i="8"/>
  <c r="F673" i="8"/>
  <c r="F548" i="8"/>
  <c r="F299" i="8"/>
  <c r="F1116" i="8"/>
  <c r="F596" i="8"/>
  <c r="F616" i="8"/>
  <c r="F363" i="8"/>
  <c r="F392" i="8"/>
  <c r="F1382" i="8"/>
  <c r="F50" i="8"/>
  <c r="F1248" i="8"/>
  <c r="F1536" i="8"/>
  <c r="F646" i="8"/>
  <c r="F538" i="8"/>
  <c r="F607" i="8"/>
  <c r="F362" i="8"/>
  <c r="F1144" i="8"/>
  <c r="F1406" i="8"/>
  <c r="F1174" i="8"/>
  <c r="F1448" i="8"/>
  <c r="F175" i="8"/>
  <c r="F731" i="8"/>
  <c r="F341" i="8"/>
  <c r="F492" i="8"/>
  <c r="F748" i="8"/>
  <c r="F603" i="8"/>
  <c r="F685" i="8"/>
  <c r="F753" i="8"/>
  <c r="F61" i="8"/>
  <c r="F1337" i="8"/>
  <c r="F70" i="8"/>
  <c r="F289" i="8"/>
  <c r="F47" i="8"/>
  <c r="F160" i="8"/>
  <c r="F719" i="8"/>
  <c r="F1330" i="8"/>
  <c r="F1123" i="8"/>
  <c r="F1135" i="8"/>
  <c r="F697" i="8"/>
  <c r="F27" i="8"/>
  <c r="F1332" i="8"/>
  <c r="F315" i="8"/>
  <c r="F1423" i="8"/>
  <c r="F236" i="8"/>
  <c r="F563" i="8"/>
  <c r="F1155" i="8"/>
  <c r="F1294" i="8"/>
  <c r="F1113" i="8"/>
  <c r="F1584" i="8"/>
  <c r="F128" i="8"/>
  <c r="F456" i="8"/>
  <c r="F723" i="8"/>
  <c r="F651" i="8"/>
  <c r="F1713" i="8"/>
  <c r="F1355" i="8"/>
  <c r="F1006" i="8"/>
  <c r="F1251" i="8"/>
  <c r="F1171" i="8"/>
  <c r="F491" i="8"/>
  <c r="F1038" i="8"/>
  <c r="F842" i="8"/>
  <c r="F1105" i="8"/>
  <c r="F1304" i="8"/>
  <c r="F1580" i="8"/>
  <c r="F1218" i="8"/>
  <c r="F1356" i="8"/>
  <c r="F100" i="8"/>
  <c r="F543" i="8"/>
  <c r="F1264" i="8"/>
  <c r="F551" i="8"/>
  <c r="F1353" i="8"/>
  <c r="F976" i="8"/>
  <c r="F800" i="8"/>
  <c r="F1409" i="8"/>
  <c r="F637" i="8"/>
  <c r="F743" i="8"/>
  <c r="F1118" i="8"/>
  <c r="F672" i="8"/>
  <c r="F119" i="8"/>
  <c r="F1692" i="8"/>
  <c r="F1405" i="8"/>
  <c r="F555" i="8"/>
  <c r="F1694" i="8"/>
  <c r="F123" i="8"/>
  <c r="F1219" i="8"/>
  <c r="F650" i="8"/>
  <c r="F1503" i="8"/>
  <c r="F159" i="8"/>
  <c r="F1399" i="8"/>
  <c r="F1680" i="8"/>
  <c r="F460" i="8"/>
  <c r="F350" i="8"/>
  <c r="F1027" i="8"/>
  <c r="F98" i="8"/>
  <c r="F1715" i="8"/>
  <c r="F249" i="8"/>
  <c r="F745" i="8"/>
  <c r="F930" i="8"/>
  <c r="F1141" i="8"/>
  <c r="F93" i="8"/>
  <c r="F775" i="8"/>
  <c r="F1299" i="8"/>
  <c r="F402" i="8"/>
  <c r="F722" i="8"/>
  <c r="F404" i="8"/>
  <c r="F716" i="8"/>
  <c r="F1479" i="8"/>
  <c r="F74" i="8"/>
  <c r="F924" i="8"/>
  <c r="F1046" i="8"/>
  <c r="F141" i="8"/>
  <c r="F1235" i="8"/>
  <c r="F640" i="8"/>
  <c r="F1048" i="8"/>
  <c r="F1582" i="8"/>
  <c r="F183" i="8"/>
  <c r="F49" i="8"/>
  <c r="F64" i="8"/>
  <c r="F939" i="8"/>
  <c r="F1398" i="8"/>
  <c r="F378" i="8"/>
  <c r="F104" i="8"/>
  <c r="F257" i="8"/>
  <c r="F517" i="8"/>
  <c r="F872" i="8"/>
  <c r="F1066" i="8"/>
  <c r="F1562" i="8"/>
  <c r="F784" i="8"/>
  <c r="F229" i="8"/>
  <c r="F963" i="8"/>
  <c r="F619" i="8"/>
  <c r="F933" i="8"/>
  <c r="F1280" i="8"/>
  <c r="F653" i="8"/>
  <c r="F984" i="8"/>
  <c r="F388" i="8"/>
  <c r="F519" i="8"/>
  <c r="F1441" i="8"/>
  <c r="F244" i="8"/>
  <c r="F885" i="8"/>
  <c r="F851" i="8"/>
  <c r="F489" i="8"/>
  <c r="F928" i="8"/>
  <c r="F268" i="8"/>
  <c r="F1190" i="8"/>
  <c r="F438" i="8"/>
  <c r="F520" i="8"/>
  <c r="F1668" i="8"/>
  <c r="F1036" i="8"/>
  <c r="F193" i="8"/>
  <c r="F648" i="8"/>
  <c r="F592" i="8"/>
  <c r="F1595" i="8"/>
  <c r="F284" i="8"/>
  <c r="F494" i="8"/>
  <c r="F1408" i="8"/>
  <c r="F134" i="8"/>
  <c r="F914" i="8"/>
  <c r="F1165" i="8"/>
  <c r="F192" i="8"/>
  <c r="F681" i="8"/>
  <c r="F1145" i="8"/>
  <c r="F413" i="8"/>
  <c r="F962" i="8"/>
  <c r="F364" i="8"/>
  <c r="F1547" i="8"/>
  <c r="F1328" i="8"/>
  <c r="F579" i="8"/>
  <c r="F444" i="8"/>
  <c r="F906" i="8"/>
  <c r="F545" i="8"/>
  <c r="F688" i="8"/>
  <c r="F204" i="8"/>
  <c r="F788" i="8"/>
  <c r="F686" i="8"/>
  <c r="F550" i="8"/>
  <c r="F776" i="8"/>
  <c r="F24" i="8"/>
  <c r="F1217" i="8"/>
  <c r="F1581" i="8"/>
  <c r="F311" i="8"/>
  <c r="F850" i="8"/>
  <c r="F166" i="8"/>
  <c r="F263" i="8"/>
  <c r="F63" i="8"/>
  <c r="F202" i="8"/>
  <c r="F1341" i="8"/>
  <c r="F154" i="8"/>
  <c r="F847" i="8"/>
  <c r="F1433" i="8"/>
  <c r="F138" i="8"/>
  <c r="F941" i="8"/>
  <c r="F1300" i="8"/>
  <c r="F831" i="8"/>
  <c r="F602" i="8"/>
  <c r="F1349" i="8"/>
  <c r="F620" i="8"/>
  <c r="F327" i="8"/>
  <c r="F118" i="8"/>
  <c r="F883" i="8"/>
  <c r="F792" i="8"/>
  <c r="F1372" i="8"/>
  <c r="F1614" i="8"/>
  <c r="F860" i="8"/>
  <c r="F1195" i="8"/>
  <c r="F746" i="8"/>
  <c r="F578" i="8"/>
  <c r="F121" i="8"/>
  <c r="F903" i="8"/>
  <c r="F65" i="8"/>
  <c r="F1605" i="8"/>
  <c r="F717" i="8"/>
  <c r="F647" i="8"/>
  <c r="F439" i="8"/>
  <c r="F1435" i="8"/>
  <c r="F1139" i="8"/>
  <c r="F110" i="8"/>
  <c r="F955" i="8"/>
  <c r="F816" i="8"/>
  <c r="F407" i="8"/>
  <c r="F1608" i="8"/>
  <c r="F856" i="8"/>
  <c r="F1567" i="8"/>
  <c r="F1511" i="8"/>
  <c r="F1166" i="8"/>
  <c r="F817" i="8"/>
  <c r="F1290" i="8"/>
  <c r="F1677" i="8"/>
  <c r="F1026" i="8"/>
  <c r="F868" i="8"/>
  <c r="F77" i="8"/>
  <c r="F702" i="8"/>
  <c r="F1239" i="8"/>
  <c r="F1625" i="8"/>
  <c r="F79" i="8"/>
  <c r="F68" i="8"/>
  <c r="F1140" i="8"/>
  <c r="F660" i="8"/>
  <c r="F1228" i="8"/>
  <c r="F502" i="8"/>
  <c r="F447" i="8"/>
  <c r="F559" i="8"/>
  <c r="F1224" i="8"/>
  <c r="F189" i="8"/>
  <c r="F675" i="8"/>
  <c r="F274" i="8"/>
  <c r="F1132" i="8"/>
  <c r="F151" i="8"/>
  <c r="F806" i="8"/>
  <c r="F1161" i="8"/>
  <c r="F844" i="8"/>
  <c r="F205" i="8"/>
  <c r="F1327" i="8"/>
  <c r="F1031" i="8"/>
  <c r="F1476" i="8"/>
  <c r="F269" i="8"/>
  <c r="F448" i="8"/>
  <c r="F1035" i="8"/>
  <c r="F652" i="8"/>
  <c r="F505" i="8"/>
  <c r="F1163" i="8"/>
  <c r="F309" i="8"/>
  <c r="F948" i="8"/>
  <c r="F970" i="8"/>
  <c r="F1196" i="8"/>
  <c r="F639" i="8"/>
  <c r="F22" i="8"/>
  <c r="F560" i="8"/>
  <c r="F738" i="8"/>
  <c r="F721" i="8"/>
  <c r="F1615" i="8"/>
  <c r="F125" i="8"/>
  <c r="F129" i="8"/>
  <c r="F581" i="8"/>
  <c r="F575" i="8"/>
  <c r="F1499" i="8"/>
  <c r="F889" i="8"/>
  <c r="F658" i="8"/>
  <c r="F344" i="8"/>
  <c r="F769" i="8"/>
  <c r="F876" i="8"/>
  <c r="F1106" i="8"/>
  <c r="F1705" i="8"/>
  <c r="F1243" i="8"/>
  <c r="F416" i="8"/>
  <c r="F1453" i="8"/>
  <c r="F282" i="8"/>
  <c r="F966" i="8"/>
  <c r="F1444" i="8"/>
  <c r="F443" i="8"/>
  <c r="F969" i="8"/>
  <c r="F76" i="8"/>
  <c r="F974" i="8"/>
  <c r="F940" i="8"/>
  <c r="F777" i="8"/>
  <c r="F1685" i="8"/>
  <c r="F133" i="8"/>
  <c r="F1078" i="8"/>
  <c r="F1044" i="8"/>
  <c r="F452" i="8"/>
  <c r="F641" i="8"/>
  <c r="F1265" i="8"/>
  <c r="F961" i="8"/>
  <c r="F1339" i="8"/>
  <c r="F896" i="8"/>
  <c r="F727" i="8"/>
  <c r="F399" i="8"/>
  <c r="F541" i="8"/>
  <c r="F377" i="8"/>
  <c r="F704" i="8"/>
  <c r="F426" i="8"/>
  <c r="F1043" i="8"/>
  <c r="F1234" i="8"/>
  <c r="F587" i="8"/>
  <c r="F1186" i="8"/>
  <c r="F387" i="8"/>
  <c r="F1586" i="8"/>
  <c r="F1516" i="8"/>
  <c r="F1167" i="8"/>
  <c r="F1532" i="8"/>
  <c r="F149" i="8"/>
  <c r="F209" i="8"/>
  <c r="F824" i="8"/>
  <c r="F256" i="8"/>
  <c r="F1147" i="8"/>
  <c r="F1146" i="8"/>
  <c r="F89" i="8"/>
  <c r="F1210" i="8"/>
  <c r="F17" i="8"/>
  <c r="F905" i="8"/>
  <c r="F1376" i="8"/>
  <c r="F246" i="8"/>
  <c r="F971" i="8"/>
  <c r="F532" i="8"/>
  <c r="F979" i="8"/>
  <c r="F496" i="8"/>
  <c r="F66" i="8"/>
  <c r="F1347" i="8"/>
  <c r="F911" i="8"/>
  <c r="F280" i="8"/>
  <c r="F1590" i="8"/>
  <c r="F1477" i="8"/>
  <c r="F835" i="8"/>
  <c r="F600" i="8"/>
  <c r="F1672" i="8"/>
  <c r="F338" i="8"/>
  <c r="F975" i="8"/>
  <c r="F1148" i="8"/>
  <c r="F1427" i="8"/>
  <c r="F31" i="8"/>
  <c r="F1443" i="8"/>
  <c r="F206" i="8"/>
  <c r="F349" i="8"/>
  <c r="F606" i="8"/>
  <c r="F1034" i="8"/>
  <c r="F361" i="8"/>
  <c r="F56" i="8"/>
  <c r="F1537" i="8"/>
  <c r="F1269" i="8"/>
  <c r="F1291" i="8"/>
  <c r="F78" i="8"/>
  <c r="F947" i="8"/>
  <c r="F967" i="8"/>
  <c r="F1082" i="8"/>
  <c r="F386" i="8"/>
  <c r="F1194" i="8"/>
  <c r="F1601" i="8"/>
  <c r="F1452" i="8"/>
  <c r="F463" i="8"/>
  <c r="F572" i="8"/>
  <c r="F589" i="8"/>
  <c r="F1647" i="8"/>
  <c r="F846" i="8"/>
  <c r="F1514" i="8"/>
  <c r="F1419" i="8"/>
  <c r="F1430" i="8"/>
  <c r="F804" i="8"/>
  <c r="F107" i="8"/>
  <c r="F864" i="8"/>
  <c r="F164" i="8"/>
  <c r="F333" i="8"/>
  <c r="F953" i="8"/>
  <c r="F1564" i="8"/>
  <c r="F35" i="8"/>
  <c r="F793" i="8"/>
  <c r="F1255" i="8"/>
  <c r="F1062" i="8"/>
  <c r="F893" i="8"/>
  <c r="F1475" i="8"/>
  <c r="F294" i="8"/>
  <c r="F1008" i="8"/>
  <c r="F1478" i="8"/>
  <c r="F306" i="8"/>
  <c r="F1158" i="8"/>
  <c r="F1656" i="8"/>
  <c r="F825" i="8"/>
  <c r="F1340" i="8"/>
  <c r="F1400" i="8"/>
  <c r="F351" i="8"/>
  <c r="F929" i="8"/>
  <c r="F291" i="8"/>
  <c r="F871" i="8"/>
  <c r="F158" i="8"/>
  <c r="F417" i="8"/>
  <c r="F354" i="8"/>
  <c r="F46" i="8"/>
  <c r="F1633" i="8"/>
  <c r="F1471" i="8"/>
  <c r="F1162" i="8"/>
  <c r="F437" i="8"/>
  <c r="F1570" i="8"/>
  <c r="F440" i="8"/>
  <c r="F318" i="8"/>
  <c r="F957" i="8"/>
  <c r="F1285" i="8"/>
  <c r="F275" i="8"/>
  <c r="F1673" i="8"/>
  <c r="F52" i="8"/>
  <c r="F881" i="8"/>
  <c r="F1666" i="8"/>
  <c r="F390" i="8"/>
  <c r="F1589" i="8"/>
  <c r="F635" i="8"/>
  <c r="F1455" i="8"/>
  <c r="F1045" i="8"/>
  <c r="F662" i="8"/>
  <c r="F469" i="8"/>
  <c r="F323" i="8"/>
  <c r="F772" i="8"/>
  <c r="F1115" i="8"/>
  <c r="F921" i="8"/>
  <c r="F1319" i="8"/>
  <c r="F544" i="8"/>
  <c r="F633" i="8"/>
  <c r="F718" i="8"/>
  <c r="F81" i="8"/>
  <c r="F1502" i="8"/>
  <c r="F571" i="8"/>
  <c r="F867" i="8"/>
  <c r="F855" i="8"/>
  <c r="F1402" i="8"/>
  <c r="F1083" i="8"/>
  <c r="F1469" i="8"/>
  <c r="F985" i="8"/>
  <c r="F177" i="8"/>
  <c r="F472" i="8"/>
  <c r="F1526" i="8"/>
  <c r="F736" i="8"/>
  <c r="F279" i="8"/>
  <c r="F1565" i="8"/>
  <c r="F1704" i="8"/>
  <c r="F485" i="8"/>
  <c r="F1124" i="8"/>
  <c r="F1491" i="8"/>
  <c r="F892" i="8"/>
  <c r="F1642" i="8"/>
  <c r="F708" i="8"/>
  <c r="F172" i="8"/>
  <c r="F1520" i="8"/>
  <c r="F48" i="8"/>
  <c r="F432" i="8"/>
  <c r="F36" i="8"/>
  <c r="F330" i="8"/>
  <c r="F473" i="8"/>
  <c r="F84" i="8"/>
  <c r="F21" i="8"/>
  <c r="F1493" i="8"/>
  <c r="F266" i="8"/>
  <c r="F1094" i="8"/>
  <c r="F923" i="8"/>
  <c r="F1184" i="8"/>
  <c r="F1607" i="8"/>
  <c r="F182" i="8"/>
  <c r="F1683" i="8"/>
  <c r="F585" i="8"/>
  <c r="F139" i="8"/>
  <c r="F691" i="8"/>
  <c r="F857" i="8"/>
  <c r="F1283" i="8"/>
  <c r="F374" i="8"/>
  <c r="F1092" i="8"/>
  <c r="F843" i="8"/>
  <c r="F566" i="8"/>
  <c r="F124" i="8"/>
  <c r="F1461" i="8"/>
  <c r="F422" i="8"/>
  <c r="F1040" i="8"/>
  <c r="F155" i="8"/>
  <c r="F1019" i="8"/>
  <c r="F1597" i="8"/>
  <c r="F1365" i="8"/>
  <c r="F849" i="8"/>
  <c r="F945" i="8"/>
  <c r="F458" i="8"/>
  <c r="F188" i="8"/>
  <c r="F1579" i="8"/>
  <c r="F226" i="8"/>
  <c r="F1540" i="8"/>
  <c r="F680" i="8"/>
  <c r="F1464" i="8"/>
  <c r="F1628" i="8"/>
  <c r="F1545" i="8"/>
  <c r="F667" i="8"/>
  <c r="F789" i="8"/>
  <c r="F1530" i="8"/>
  <c r="F1438" i="8"/>
  <c r="F594" i="8"/>
  <c r="F946" i="8"/>
  <c r="F1546" i="8"/>
  <c r="F791" i="8"/>
  <c r="F525" i="8"/>
  <c r="F820" i="8"/>
  <c r="F1322" i="8"/>
  <c r="F1020" i="8"/>
  <c r="F1320" i="8"/>
  <c r="F322" i="8"/>
  <c r="F393" i="8"/>
  <c r="F1305" i="8"/>
  <c r="F326" i="8"/>
  <c r="F1024" i="8"/>
  <c r="F676" i="8"/>
  <c r="F40" i="8"/>
  <c r="F763" i="8"/>
  <c r="F1679" i="8"/>
  <c r="F200" i="8"/>
  <c r="F1701" i="8"/>
  <c r="F1307" i="8"/>
  <c r="F504" i="8"/>
  <c r="F902" i="8"/>
  <c r="F1207" i="8"/>
  <c r="F1245" i="8"/>
  <c r="F353" i="8"/>
  <c r="F405" i="8"/>
  <c r="F1179" i="8"/>
  <c r="F1698" i="8"/>
  <c r="F248" i="8"/>
  <c r="F1343" i="8"/>
  <c r="F45" i="8"/>
  <c r="F58" i="8"/>
  <c r="F754" i="8"/>
  <c r="F434" i="8"/>
  <c r="F82" i="8"/>
  <c r="F1687" i="8"/>
  <c r="F638" i="8"/>
  <c r="F1553" i="8"/>
  <c r="F993" i="8"/>
  <c r="F862" i="8"/>
  <c r="F1120" i="8"/>
  <c r="F335" i="8"/>
  <c r="F455" i="8"/>
  <c r="F1380" i="8"/>
  <c r="F245" i="8"/>
  <c r="F618" i="8"/>
  <c r="F53" i="8"/>
  <c r="F1278" i="8"/>
  <c r="F1690" i="8"/>
  <c r="F358" i="8"/>
  <c r="F1021" i="8"/>
  <c r="F427" i="8"/>
  <c r="F917" i="8"/>
  <c r="F1233" i="8"/>
  <c r="F296" i="8"/>
  <c r="F1525" i="8"/>
  <c r="F403" i="8"/>
  <c r="F51" i="8"/>
  <c r="F174" i="8"/>
  <c r="F595" i="8"/>
  <c r="F1286" i="8"/>
  <c r="F1622" i="8"/>
  <c r="F162" i="8"/>
  <c r="F1237" i="8"/>
  <c r="F198" i="8"/>
  <c r="F599" i="8"/>
  <c r="F1519" i="8"/>
  <c r="F977" i="8"/>
  <c r="F73" i="8"/>
  <c r="F565" i="8"/>
  <c r="F1104" i="8"/>
  <c r="F1457" i="8"/>
  <c r="F356" i="8"/>
  <c r="F1351" i="8"/>
  <c r="F668" i="8"/>
  <c r="F1176" i="8"/>
  <c r="F583" i="8"/>
  <c r="F529" i="8"/>
  <c r="F1467" i="8"/>
  <c r="F1003" i="8"/>
  <c r="F372" i="8"/>
  <c r="F1693" i="8"/>
  <c r="F135" i="8"/>
  <c r="F1619" i="8"/>
  <c r="F1377" i="8"/>
  <c r="F308" i="8"/>
  <c r="F1681" i="8"/>
  <c r="F573" i="8"/>
  <c r="F1178" i="8"/>
  <c r="F1635" i="8"/>
  <c r="F679" i="8"/>
  <c r="F143" i="8"/>
  <c r="F1606" i="8"/>
  <c r="F99" i="8"/>
  <c r="F1676" i="8"/>
  <c r="F1072" i="8"/>
  <c r="F411" i="8"/>
  <c r="F1052" i="8"/>
  <c r="F408" i="8"/>
  <c r="F1085" i="8"/>
  <c r="F735" i="8"/>
  <c r="F797" i="8"/>
  <c r="F1609" i="8"/>
  <c r="F605" i="8"/>
  <c r="F380" i="8"/>
  <c r="F1149" i="8"/>
  <c r="F153" i="8"/>
  <c r="F1646" i="8"/>
  <c r="F394" i="8"/>
  <c r="F547" i="8"/>
  <c r="F674" i="8"/>
  <c r="F628" i="8"/>
  <c r="F105" i="8"/>
  <c r="F1263" i="8"/>
  <c r="F165" i="8"/>
  <c r="F1015" i="8"/>
  <c r="F278" i="8"/>
  <c r="F176" i="8"/>
  <c r="F983" i="8"/>
  <c r="F401" i="8"/>
  <c r="F821" i="8"/>
  <c r="F223" i="8"/>
  <c r="F684" i="8"/>
  <c r="F1654" i="8"/>
  <c r="F733" i="8"/>
  <c r="F1375" i="8"/>
  <c r="F1261" i="8"/>
  <c r="F514" i="8"/>
  <c r="F1640" i="8"/>
  <c r="F397" i="8"/>
  <c r="F1436" i="8"/>
  <c r="F28" i="8"/>
  <c r="F1541" i="8"/>
  <c r="F1472" i="8"/>
  <c r="F1318" i="8"/>
  <c r="F345" i="8"/>
  <c r="F1522" i="8"/>
  <c r="F461" i="8"/>
  <c r="F29" i="8"/>
  <c r="F707" i="8"/>
  <c r="F895" i="8"/>
  <c r="F481" i="8"/>
  <c r="F803" i="8"/>
  <c r="F1498" i="8"/>
  <c r="F474" i="8"/>
  <c r="F240" i="8"/>
  <c r="F418" i="8"/>
  <c r="F1557" i="8"/>
  <c r="F1659" i="8"/>
  <c r="F625" i="8"/>
  <c r="F1675" i="8"/>
  <c r="F670" i="8"/>
  <c r="F38" i="8"/>
  <c r="F1225" i="8"/>
  <c r="F88" i="8"/>
  <c r="F1102" i="8"/>
  <c r="F582" i="8"/>
  <c r="F852" i="8"/>
  <c r="F60" i="8"/>
  <c r="F1407" i="8"/>
  <c r="F1575" i="8"/>
  <c r="F201" i="8"/>
  <c r="F41" i="8"/>
  <c r="F254" i="8"/>
  <c r="F1142" i="8"/>
  <c r="F69" i="8"/>
  <c r="F809" i="8"/>
  <c r="F1114" i="8"/>
  <c r="F1289" i="8"/>
  <c r="F1651" i="8"/>
  <c r="F837" i="8"/>
  <c r="F1153" i="8"/>
  <c r="F1623" i="8"/>
  <c r="F428" i="8"/>
  <c r="F666" i="8"/>
  <c r="F260" i="8"/>
  <c r="F1383" i="8"/>
  <c r="F285" i="8"/>
  <c r="F108" i="8"/>
  <c r="F741" i="8"/>
  <c r="F627" i="8"/>
  <c r="F937" i="8"/>
  <c r="F324" i="8"/>
  <c r="F488" i="8"/>
  <c r="F295" i="8"/>
  <c r="F181" i="8"/>
  <c r="F859" i="8"/>
  <c r="F339" i="8"/>
  <c r="F1301" i="8"/>
  <c r="F224" i="8"/>
  <c r="F1611" i="8"/>
  <c r="F59" i="8"/>
  <c r="F818" i="8"/>
  <c r="F750" i="8"/>
  <c r="F251" i="8"/>
  <c r="F815" i="8"/>
  <c r="F1667" i="8"/>
  <c r="F1512" i="8"/>
  <c r="F385" i="8"/>
  <c r="F938" i="8"/>
  <c r="F328" i="8"/>
  <c r="F1523" i="8"/>
  <c r="F42" i="8"/>
  <c r="F33" i="8"/>
  <c r="F199" i="8"/>
  <c r="F1084" i="8"/>
  <c r="F1335" i="8"/>
  <c r="F1630" i="8"/>
  <c r="F1091" i="8"/>
  <c r="F935" i="8"/>
  <c r="F1544" i="8"/>
  <c r="F1121" i="8"/>
  <c r="F131" i="8"/>
  <c r="F1458" i="8"/>
  <c r="F734" i="8"/>
  <c r="F277" i="8"/>
  <c r="F1050" i="8"/>
  <c r="F1416" i="8"/>
  <c r="F1014" i="8"/>
  <c r="F645" i="8"/>
  <c r="F1437" i="8"/>
  <c r="F115" i="8"/>
  <c r="F483" i="8"/>
  <c r="F1223" i="8"/>
  <c r="F1227" i="8"/>
  <c r="F1588" i="8"/>
  <c r="F261" i="8"/>
  <c r="F1617" i="8"/>
  <c r="F1010" i="8"/>
  <c r="F991" i="8"/>
  <c r="F799" i="8"/>
  <c r="F410" i="8"/>
  <c r="F478" i="8"/>
  <c r="F1295" i="8"/>
  <c r="F886" i="8"/>
  <c r="F490" i="8"/>
  <c r="F819" i="8"/>
  <c r="F1018" i="8"/>
  <c r="F539" i="8"/>
  <c r="F1181" i="8"/>
  <c r="F601" i="8"/>
  <c r="F1634" i="8"/>
  <c r="F1426" i="8"/>
  <c r="F711" i="8"/>
  <c r="F1653" i="8"/>
  <c r="F890" i="8"/>
  <c r="F1154" i="8"/>
  <c r="F622" i="8"/>
  <c r="F86" i="8"/>
  <c r="F1056" i="8"/>
  <c r="F157" i="8"/>
  <c r="F631" i="8"/>
  <c r="F1071" i="8"/>
  <c r="F1037" i="8"/>
  <c r="F1627" i="8"/>
  <c r="F1360" i="8"/>
  <c r="F1650" i="8"/>
  <c r="F1445" i="8"/>
  <c r="F482" i="8"/>
  <c r="F95" i="8"/>
  <c r="F501" i="8"/>
  <c r="F126" i="8"/>
  <c r="F503" i="8"/>
  <c r="F765" i="8"/>
  <c r="F1440" i="8"/>
  <c r="F931" i="8"/>
  <c r="F352" i="8"/>
  <c r="F1079" i="8"/>
  <c r="F459" i="8"/>
  <c r="F677" i="8"/>
  <c r="F90" i="8"/>
  <c r="F577" i="8"/>
  <c r="F887" i="8"/>
  <c r="F493" i="8"/>
  <c r="F623" i="8"/>
  <c r="F678" i="8"/>
  <c r="F1206" i="8"/>
  <c r="F1172" i="8"/>
  <c r="F454" i="8"/>
  <c r="F802" i="8"/>
  <c r="F1518" i="8"/>
  <c r="F1293" i="8"/>
  <c r="F212" i="8"/>
  <c r="F1371" i="8"/>
  <c r="F96" i="8"/>
  <c r="F1063" i="8"/>
  <c r="F97" i="8"/>
  <c r="F55" i="8"/>
  <c r="F1324" i="8"/>
  <c r="F839" i="8"/>
  <c r="F150" i="8"/>
  <c r="F1529" i="8"/>
  <c r="F116" i="8"/>
  <c r="F703" i="8"/>
  <c r="F214" i="8"/>
  <c r="F644" i="8"/>
  <c r="F958" i="8"/>
  <c r="F995" i="8"/>
  <c r="F1359" i="8"/>
  <c r="F1414" i="8"/>
  <c r="F1346" i="8"/>
  <c r="F932" i="8"/>
  <c r="F759" i="8"/>
  <c r="F570" i="8"/>
  <c r="F747" i="8"/>
  <c r="F1363" i="8"/>
  <c r="F376" i="8"/>
  <c r="F1543" i="8"/>
  <c r="F1460" i="8"/>
  <c r="F710" i="8"/>
  <c r="F1333" i="8"/>
  <c r="F1585" i="8"/>
  <c r="F71" i="8"/>
  <c r="F689" i="8"/>
  <c r="F611" i="8"/>
  <c r="F194" i="8"/>
  <c r="F1420" i="8"/>
  <c r="F15" i="8"/>
  <c r="F316" i="8"/>
  <c r="F465" i="8"/>
  <c r="F516" i="8"/>
  <c r="F513" i="8"/>
  <c r="F470" i="8"/>
  <c r="F879" i="8"/>
  <c r="F293" i="8"/>
  <c r="F1070" i="8"/>
  <c r="F336" i="8"/>
  <c r="F1260" i="8"/>
  <c r="F1556" i="8"/>
  <c r="F705" i="8"/>
  <c r="F1306" i="8"/>
  <c r="F1002" i="8"/>
  <c r="F1131" i="8"/>
  <c r="F768" i="8"/>
  <c r="F152" i="8"/>
  <c r="F227" i="8"/>
  <c r="F467" i="8"/>
  <c r="F287" i="8"/>
  <c r="F23" i="8"/>
  <c r="F515" i="8"/>
  <c r="F1559" i="8"/>
  <c r="F179" i="8"/>
  <c r="F779" i="8"/>
  <c r="F1480" i="8"/>
  <c r="F986" i="8"/>
  <c r="F1700" i="8"/>
  <c r="F1244" i="8"/>
  <c r="F1378" i="8"/>
  <c r="F1484" i="8"/>
  <c r="F1674" i="8"/>
  <c r="F1558" i="8"/>
  <c r="F286" i="8"/>
  <c r="F954" i="8"/>
  <c r="F292" i="8"/>
  <c r="F1001" i="8"/>
  <c r="F715" i="8"/>
  <c r="F25" i="8"/>
  <c r="F1636" i="8"/>
  <c r="F430" i="8"/>
  <c r="F1028" i="8"/>
  <c r="F1446" i="8"/>
  <c r="F195" i="8"/>
  <c r="F840" i="8"/>
  <c r="F908" i="8"/>
  <c r="F267" i="8"/>
  <c r="F1447" i="8"/>
  <c r="F499" i="8"/>
  <c r="F1125" i="8"/>
  <c r="F598" i="8"/>
  <c r="F247" i="8"/>
  <c r="F1041" i="8"/>
  <c r="F480" i="8"/>
  <c r="F382" i="8"/>
  <c r="F231" i="8"/>
  <c r="F833" i="8"/>
  <c r="F1287" i="8"/>
  <c r="F980" i="8"/>
  <c r="F866" i="8"/>
  <c r="F1117" i="8"/>
  <c r="F1571" i="8"/>
  <c r="F506" i="8"/>
  <c r="F1183" i="8"/>
  <c r="F30" i="8"/>
  <c r="F1253" i="8"/>
  <c r="F1137" i="8"/>
  <c r="F613" i="8"/>
  <c r="F1326" i="8"/>
  <c r="F421" i="8"/>
  <c r="F1191" i="8"/>
  <c r="F782" i="8"/>
  <c r="F400" i="8"/>
  <c r="F533" i="8"/>
  <c r="F1096" i="8"/>
  <c r="F1231" i="8"/>
  <c r="F756" i="8"/>
  <c r="F1538" i="8"/>
  <c r="F584" i="8"/>
  <c r="F140" i="8"/>
  <c r="F1241" i="8"/>
  <c r="F936" i="8"/>
  <c r="F113" i="8"/>
  <c r="F1309" i="8"/>
  <c r="F968" i="8"/>
  <c r="F1025" i="8"/>
  <c r="F1629" i="8"/>
  <c r="F332" i="8"/>
  <c r="F898" i="8"/>
  <c r="F1312" i="8"/>
  <c r="F858" i="8"/>
  <c r="F83" i="8"/>
  <c r="F509" i="8"/>
  <c r="F168" i="8"/>
  <c r="F783" i="8"/>
  <c r="F1246" i="8"/>
  <c r="F643" i="8"/>
  <c r="F1482" i="8"/>
  <c r="F632" i="8"/>
  <c r="F665" i="8"/>
  <c r="F1488" i="8"/>
  <c r="F1080" i="8"/>
  <c r="F1415" i="8"/>
  <c r="F810" i="8"/>
  <c r="F1660" i="8"/>
  <c r="F1098" i="8"/>
  <c r="F830" i="8"/>
  <c r="F91" i="8"/>
  <c r="F173" i="8"/>
  <c r="F462" i="8"/>
  <c r="F228" i="8"/>
  <c r="F1631" i="8"/>
  <c r="F1534" i="8"/>
  <c r="F109" i="8"/>
  <c r="F57" i="8"/>
  <c r="F43" i="8"/>
  <c r="F757" i="8"/>
  <c r="F1697" i="8"/>
  <c r="F615" i="8"/>
  <c r="F798" i="8"/>
  <c r="F796" i="8"/>
  <c r="F1344" i="8"/>
  <c r="F1331" i="8"/>
  <c r="F1641" i="8"/>
  <c r="F1703" i="8"/>
  <c r="F1513" i="8"/>
  <c r="F396" i="8"/>
  <c r="F671" i="8"/>
  <c r="F964" i="8"/>
  <c r="F591" i="8"/>
  <c r="F1005" i="8"/>
  <c r="F1504" i="8"/>
  <c r="F694" i="8"/>
  <c r="F230" i="8"/>
  <c r="F1262" i="8"/>
  <c r="F874" i="8"/>
  <c r="F926" i="8"/>
  <c r="F1621" i="8"/>
  <c r="F915" i="8"/>
  <c r="F1314" i="8"/>
  <c r="F264" i="8"/>
  <c r="F92" i="8"/>
  <c r="F1011" i="8"/>
  <c r="F1551" i="8"/>
  <c r="F764" i="8"/>
  <c r="F1387" i="8"/>
  <c r="F580" i="8"/>
  <c r="F614" i="8"/>
  <c r="F1486" i="8"/>
  <c r="F1060" i="8"/>
  <c r="F1101" i="8"/>
  <c r="F435" i="8"/>
  <c r="F1222" i="8"/>
  <c r="F897" i="8"/>
  <c r="F511" i="8"/>
  <c r="F1709" i="8"/>
  <c r="F371" i="8"/>
  <c r="F875" i="8"/>
  <c r="F237" i="8"/>
  <c r="F255" i="8"/>
  <c r="F508" i="8"/>
  <c r="F558" i="8"/>
  <c r="F1325" i="8"/>
  <c r="F642" i="8"/>
  <c r="F476" i="8"/>
  <c r="F1638" i="8"/>
  <c r="F1603" i="8"/>
  <c r="F1130" i="8"/>
  <c r="F1209" i="8"/>
  <c r="F1303" i="8"/>
  <c r="F523" i="8"/>
  <c r="F1350" i="8"/>
  <c r="F742" i="8"/>
  <c r="F1281" i="8"/>
  <c r="F208" i="8"/>
  <c r="F1100" i="8"/>
  <c r="F1152" i="8"/>
  <c r="F1177" i="8"/>
  <c r="F927" i="8"/>
  <c r="F1257" i="8"/>
  <c r="F934" i="8"/>
  <c r="F1509" i="8"/>
  <c r="F147" i="8"/>
  <c r="F1657" i="8"/>
  <c r="F137" i="8"/>
  <c r="F1157" i="8"/>
  <c r="F1336" i="8"/>
  <c r="F265" i="8"/>
  <c r="F1150" i="8"/>
  <c r="F1508" i="8"/>
  <c r="F1267" i="8"/>
  <c r="F829" i="8"/>
  <c r="F1216" i="8"/>
  <c r="F1297" i="8"/>
  <c r="F1313" i="8"/>
  <c r="F1213" i="8"/>
  <c r="F1315" i="8"/>
  <c r="F1252" i="8"/>
  <c r="F1417" i="8"/>
  <c r="F415" i="8"/>
  <c r="F1555" i="8"/>
  <c r="F1599" i="8"/>
  <c r="F1528" i="8"/>
  <c r="F1661" i="8"/>
  <c r="F1199" i="8"/>
  <c r="F1671" i="8"/>
  <c r="F617" i="8"/>
  <c r="F1434" i="8"/>
  <c r="F1449" i="8"/>
  <c r="F907" i="8"/>
  <c r="F1384" i="8"/>
  <c r="F888" i="8"/>
  <c r="F1678" i="8"/>
  <c r="F1023" i="8"/>
  <c r="F1013" i="8"/>
  <c r="F1385" i="8"/>
  <c r="F1284" i="8"/>
  <c r="F626" i="8"/>
  <c r="F1112" i="8"/>
  <c r="F1049" i="8"/>
  <c r="F1182" i="8"/>
  <c r="F1686" i="8"/>
  <c r="F1367" i="8"/>
  <c r="F1626" i="8"/>
  <c r="F1170" i="8"/>
  <c r="F552" i="8"/>
  <c r="F1454" i="8"/>
  <c r="F1282" i="8"/>
  <c r="F1418" i="8"/>
  <c r="F1576" i="8"/>
  <c r="F1188" i="8"/>
  <c r="F1236" i="8"/>
  <c r="F1655" i="8"/>
  <c r="F1712" i="8"/>
  <c r="F1189" i="8"/>
  <c r="F795" i="8"/>
  <c r="F1506" i="8"/>
  <c r="F281" i="8"/>
  <c r="F1109" i="8"/>
  <c r="F1348" i="8"/>
  <c r="F882" i="8"/>
  <c r="F1439" i="8"/>
  <c r="F1373" i="8"/>
  <c r="F1412" i="8"/>
  <c r="F1057" i="8"/>
  <c r="F1009" i="8"/>
  <c r="F1548" i="8"/>
  <c r="F1505" i="8"/>
  <c r="F1288" i="8"/>
  <c r="F1684" i="8"/>
  <c r="F760" i="8"/>
  <c r="F1716" i="8"/>
  <c r="F1583" i="8"/>
  <c r="F999" i="8"/>
  <c r="F1639" i="8"/>
  <c r="F1193" i="8"/>
  <c r="F1594" i="8"/>
  <c r="F1016" i="8"/>
  <c r="F1587" i="8"/>
  <c r="F1714" i="8"/>
  <c r="F1549" i="8"/>
  <c r="F233" i="8"/>
  <c r="F1425" i="8"/>
  <c r="F1352" i="8"/>
  <c r="F1095" i="8"/>
  <c r="F1247" i="8"/>
  <c r="F1568" i="8"/>
  <c r="F901" i="8"/>
  <c r="F1160" i="8"/>
  <c r="F1197" i="8"/>
  <c r="F1266" i="8"/>
  <c r="F1689" i="8"/>
  <c r="F1533" i="8"/>
  <c r="F1450" i="8"/>
  <c r="F1602" i="8"/>
  <c r="F1136" i="8"/>
  <c r="F1670" i="8"/>
  <c r="F1097" i="8"/>
  <c r="F1662" i="8"/>
  <c r="F992" i="8"/>
  <c r="F554" i="8"/>
  <c r="F1613" i="8"/>
  <c r="F1510" i="8"/>
  <c r="F305" i="8"/>
  <c r="F457" i="8"/>
  <c r="F1591" i="8"/>
  <c r="F832" i="8"/>
  <c r="F1128" i="8"/>
  <c r="F1364" i="8"/>
  <c r="F329" i="8"/>
  <c r="F593" i="8"/>
  <c r="F1632" i="8"/>
  <c r="F1410" i="8"/>
  <c r="F1249" i="8"/>
  <c r="F1612" i="8"/>
  <c r="F996" i="8"/>
  <c r="F1374" i="8"/>
  <c r="F1226" i="8"/>
  <c r="F1068" i="8"/>
  <c r="F1221" i="8"/>
  <c r="F1208" i="8"/>
  <c r="F909" i="8"/>
  <c r="F1515" i="8"/>
  <c r="F521" i="8"/>
  <c r="F1566" i="8"/>
  <c r="F1699" i="8"/>
  <c r="F845" i="8"/>
  <c r="F1424" i="8"/>
  <c r="F913" i="8"/>
  <c r="F1386" i="8"/>
  <c r="F471" i="8"/>
  <c r="F142" i="8"/>
  <c r="F863" i="8"/>
  <c r="F1421" i="8"/>
  <c r="F880" i="8"/>
  <c r="F1220" i="8"/>
  <c r="F1354" i="8"/>
  <c r="F1259" i="8"/>
  <c r="F1187" i="8"/>
  <c r="F449" i="8"/>
  <c r="F1180" i="8"/>
  <c r="F1561" i="8"/>
  <c r="F1275" i="8"/>
  <c r="F960" i="8"/>
  <c r="F1391" i="8"/>
  <c r="F1357" i="8"/>
  <c r="F1624" i="8"/>
  <c r="F838" i="8"/>
  <c r="F1185" i="8"/>
  <c r="F1490" i="8"/>
  <c r="F1507" i="8"/>
  <c r="F1696" i="8"/>
  <c r="F1600" i="8"/>
  <c r="F425" i="8"/>
  <c r="F1272" i="8"/>
  <c r="F1012" i="8"/>
  <c r="F1669" i="8"/>
  <c r="F1254" i="8"/>
  <c r="F1338" i="8"/>
  <c r="F982" i="8"/>
  <c r="F1524" i="8"/>
  <c r="F441" i="8"/>
  <c r="F567" i="8"/>
  <c r="F303" i="8"/>
  <c r="F1202" i="8"/>
  <c r="F1569" i="8"/>
  <c r="F1358" i="8"/>
  <c r="F1379" i="8"/>
  <c r="F1550" i="8"/>
  <c r="F1395" i="8"/>
  <c r="F1489" i="8"/>
  <c r="L356" i="8"/>
  <c r="L1385" i="8"/>
  <c r="M970" i="8"/>
  <c r="L958" i="8"/>
  <c r="L980" i="8"/>
  <c r="L721" i="8"/>
  <c r="L978" i="8"/>
  <c r="L208" i="8"/>
  <c r="L200" i="8"/>
  <c r="L1063" i="8"/>
  <c r="L1015" i="8"/>
  <c r="L424" i="8"/>
  <c r="L411" i="8"/>
  <c r="L657" i="8"/>
  <c r="M941" i="8"/>
  <c r="M768" i="8"/>
  <c r="L213" i="8"/>
  <c r="M385" i="8"/>
  <c r="M1309" i="8"/>
  <c r="M346" i="8"/>
  <c r="L245" i="8"/>
  <c r="M1594" i="8"/>
  <c r="M507" i="8"/>
  <c r="M997" i="8"/>
  <c r="L383" i="8"/>
  <c r="L773" i="8"/>
  <c r="L108" i="8"/>
  <c r="L638" i="8"/>
  <c r="M1530" i="8"/>
  <c r="M1171" i="8"/>
  <c r="M1064" i="8"/>
  <c r="M1306" i="8"/>
  <c r="M1634" i="8"/>
  <c r="M852" i="8"/>
  <c r="M381" i="8"/>
  <c r="M550" i="8"/>
  <c r="L483" i="8"/>
  <c r="L54" i="8"/>
  <c r="L1058" i="8"/>
  <c r="L962" i="8"/>
  <c r="L1699" i="8"/>
  <c r="L88" i="8"/>
  <c r="M499" i="8"/>
  <c r="M1619" i="8"/>
  <c r="L641" i="8"/>
  <c r="L228" i="8"/>
  <c r="M474" i="8"/>
  <c r="M956" i="8"/>
  <c r="L145" i="8"/>
  <c r="M1551" i="8"/>
  <c r="M878" i="8"/>
  <c r="L659" i="8"/>
  <c r="L185" i="8"/>
  <c r="L1537" i="8"/>
  <c r="M1561" i="8"/>
  <c r="M1486" i="8"/>
  <c r="L236" i="8"/>
  <c r="M20" i="8"/>
  <c r="M244" i="8"/>
  <c r="M964" i="8"/>
  <c r="L106" i="8"/>
  <c r="M457" i="8"/>
  <c r="M1644" i="8"/>
  <c r="M30" i="8"/>
  <c r="L728" i="8"/>
  <c r="L512" i="8"/>
  <c r="L1074" i="8"/>
  <c r="L1281" i="8"/>
  <c r="L1287" i="8"/>
  <c r="M1696" i="8"/>
  <c r="L407" i="8"/>
  <c r="L814" i="8"/>
  <c r="L307" i="8"/>
  <c r="M751" i="8"/>
  <c r="L862" i="8"/>
  <c r="M1529" i="8"/>
  <c r="M1292" i="8"/>
  <c r="M1051" i="8"/>
  <c r="L369" i="8"/>
  <c r="L790" i="8"/>
  <c r="L1465" i="8"/>
  <c r="M787" i="8"/>
  <c r="L147" i="8"/>
  <c r="L1169" i="8"/>
  <c r="L609" i="8"/>
  <c r="M1119" i="8"/>
  <c r="M1100" i="8"/>
  <c r="M1317" i="8"/>
  <c r="L84" i="8"/>
  <c r="M1319" i="8"/>
  <c r="M1127" i="8"/>
  <c r="L1052" i="8"/>
  <c r="L889" i="8"/>
  <c r="L21" i="8"/>
  <c r="L1710" i="8"/>
  <c r="L864" i="8"/>
  <c r="L495" i="8"/>
  <c r="M1625" i="8"/>
  <c r="M1624" i="8"/>
  <c r="L1013" i="8"/>
  <c r="M204" i="8"/>
  <c r="M1388" i="8"/>
  <c r="M1044" i="8"/>
  <c r="M1406" i="8"/>
  <c r="M704" i="8"/>
  <c r="M1670" i="8"/>
  <c r="M1629" i="8"/>
  <c r="L1596" i="8"/>
  <c r="L1016" i="8"/>
  <c r="M1201" i="8"/>
  <c r="M965" i="8"/>
  <c r="M1389" i="8"/>
  <c r="M1546" i="8"/>
  <c r="M1663" i="8"/>
  <c r="M508" i="8"/>
  <c r="M1275" i="8"/>
  <c r="M994" i="8"/>
  <c r="M1331" i="8"/>
  <c r="L1119" i="8"/>
  <c r="L692" i="8"/>
  <c r="L675" i="8"/>
  <c r="L159" i="8"/>
  <c r="L1334" i="8"/>
  <c r="L918" i="8"/>
  <c r="L1632" i="8"/>
  <c r="L413" i="8"/>
  <c r="L964" i="8"/>
  <c r="L121" i="8"/>
  <c r="L1470" i="8"/>
  <c r="L1368" i="8"/>
  <c r="L1253" i="8"/>
  <c r="M108" i="8"/>
  <c r="L655" i="8"/>
  <c r="L27" i="8"/>
  <c r="L634" i="8"/>
  <c r="M1194" i="8"/>
  <c r="L191" i="8"/>
  <c r="M757" i="8"/>
  <c r="M915" i="8"/>
  <c r="M1098" i="8"/>
  <c r="M1422" i="8"/>
  <c r="M661" i="8"/>
  <c r="L302" i="8"/>
  <c r="M1461" i="8"/>
  <c r="M1651" i="8"/>
  <c r="L1195" i="8"/>
  <c r="M1152" i="8"/>
  <c r="M1374" i="8"/>
  <c r="M729" i="8"/>
  <c r="M1218" i="8"/>
  <c r="M912" i="8"/>
  <c r="M1242" i="8"/>
  <c r="M28" i="8"/>
  <c r="L1121" i="8"/>
  <c r="L1079" i="8"/>
  <c r="L900" i="8"/>
  <c r="L908" i="8"/>
  <c r="L248" i="8"/>
  <c r="L343" i="8"/>
  <c r="M628" i="8"/>
  <c r="L991" i="8"/>
  <c r="L130" i="8"/>
  <c r="M1333" i="8"/>
  <c r="M121" i="8"/>
  <c r="L75" i="8"/>
  <c r="M1372" i="8"/>
  <c r="M1337" i="8"/>
  <c r="M767" i="8"/>
  <c r="L603" i="8"/>
  <c r="M868" i="8"/>
  <c r="L283" i="8"/>
  <c r="M1265" i="8"/>
  <c r="M860" i="8"/>
  <c r="L436" i="8"/>
  <c r="M361" i="8"/>
  <c r="M1068" i="8"/>
  <c r="L186" i="8"/>
  <c r="M1350" i="8"/>
  <c r="M1047" i="8"/>
  <c r="M1614" i="8"/>
  <c r="M1063" i="8"/>
  <c r="L1256" i="8"/>
  <c r="M1089" i="8"/>
  <c r="M97" i="8"/>
  <c r="L1087" i="8"/>
  <c r="M294" i="8"/>
  <c r="M216" i="8"/>
  <c r="M327" i="8"/>
  <c r="M583" i="8"/>
  <c r="L708" i="8"/>
  <c r="L1615" i="8"/>
  <c r="L1486" i="8"/>
  <c r="M1680" i="8"/>
  <c r="M558" i="8"/>
  <c r="M1026" i="8"/>
  <c r="L470" i="8"/>
  <c r="M372" i="8"/>
  <c r="M1054" i="8"/>
  <c r="L934" i="8"/>
  <c r="M140" i="8"/>
  <c r="M766" i="8"/>
  <c r="L1580" i="8"/>
  <c r="L1626" i="8"/>
  <c r="M142" i="8"/>
  <c r="M398" i="8"/>
  <c r="M529" i="8"/>
  <c r="L132" i="8"/>
  <c r="L1389" i="8"/>
  <c r="L1319" i="8"/>
  <c r="L1518" i="8"/>
  <c r="L835" i="8"/>
  <c r="L305" i="8"/>
  <c r="M42" i="8"/>
  <c r="M842" i="8"/>
  <c r="L577" i="8"/>
  <c r="M554" i="8"/>
  <c r="L1535" i="8"/>
  <c r="L1569" i="8"/>
  <c r="L1667" i="8"/>
  <c r="L212" i="8"/>
  <c r="L199" i="8"/>
  <c r="M699" i="8"/>
  <c r="M1382" i="8"/>
  <c r="L1498" i="8"/>
  <c r="M36" i="8"/>
  <c r="M581" i="8"/>
  <c r="M760" i="8"/>
  <c r="L646" i="8"/>
  <c r="L1043" i="8"/>
  <c r="L1242" i="8"/>
  <c r="L763" i="8"/>
  <c r="M462" i="8"/>
  <c r="L316" i="8"/>
  <c r="M95" i="8"/>
  <c r="L1484" i="8"/>
  <c r="L606" i="8"/>
  <c r="L1238" i="8"/>
  <c r="M883" i="8"/>
  <c r="M344" i="8"/>
  <c r="M600" i="8"/>
  <c r="M1059" i="8"/>
  <c r="L215" i="8"/>
  <c r="M157" i="8"/>
  <c r="M447" i="8"/>
  <c r="M658" i="8"/>
  <c r="L336" i="8"/>
  <c r="L1164" i="8"/>
  <c r="L1324" i="8"/>
  <c r="M1528" i="8"/>
  <c r="M591" i="8"/>
  <c r="M680" i="8"/>
  <c r="L783" i="8"/>
  <c r="M1426" i="8"/>
  <c r="M172" i="8"/>
  <c r="L1357" i="8"/>
  <c r="L1676" i="8"/>
  <c r="M1611" i="8"/>
  <c r="M141" i="8"/>
  <c r="M170" i="8"/>
  <c r="L1340" i="8"/>
  <c r="M200" i="8"/>
  <c r="M94" i="8"/>
  <c r="M1694" i="8"/>
  <c r="L985" i="8"/>
  <c r="L1703" i="8"/>
  <c r="L1435" i="8"/>
  <c r="M514" i="8"/>
  <c r="M439" i="8"/>
  <c r="M1631" i="8"/>
  <c r="M353" i="8"/>
  <c r="M1552" i="8"/>
  <c r="M1173" i="8"/>
  <c r="M585" i="8"/>
  <c r="L738" i="8"/>
  <c r="L1650" i="8"/>
  <c r="L1526" i="8"/>
  <c r="M1605" i="8"/>
  <c r="M494" i="8"/>
  <c r="M71" i="8"/>
  <c r="L1520" i="8"/>
  <c r="L1479" i="8"/>
  <c r="L1260" i="8"/>
  <c r="L1430" i="8"/>
  <c r="L1133" i="8"/>
  <c r="M1058" i="8"/>
  <c r="L477" i="8"/>
  <c r="M953" i="8"/>
  <c r="L896" i="8"/>
  <c r="M794" i="8"/>
  <c r="M235" i="8"/>
  <c r="L828" i="8"/>
  <c r="M312" i="8"/>
  <c r="M568" i="8"/>
  <c r="L722" i="8"/>
  <c r="M325" i="8"/>
  <c r="L144" i="8"/>
  <c r="M524" i="8"/>
  <c r="M111" i="8"/>
  <c r="M1293" i="8"/>
  <c r="M355" i="8"/>
  <c r="M532" i="8"/>
  <c r="L1078" i="8"/>
  <c r="M689" i="8"/>
  <c r="M955" i="8"/>
  <c r="M197" i="8"/>
  <c r="M910" i="8"/>
  <c r="M971" i="8"/>
  <c r="M646" i="8"/>
  <c r="L631" i="8"/>
  <c r="L1112" i="8"/>
  <c r="L599" i="8"/>
  <c r="L1680" i="8"/>
  <c r="L544" i="8"/>
  <c r="L809" i="8"/>
  <c r="L685" i="8"/>
  <c r="L870" i="8"/>
  <c r="L1024" i="8"/>
  <c r="L366" i="8"/>
  <c r="L220" i="8"/>
  <c r="L1240" i="8"/>
  <c r="L359" i="8"/>
  <c r="L140" i="8"/>
  <c r="M1358" i="8"/>
  <c r="M605" i="8"/>
  <c r="M1253" i="8"/>
  <c r="M633" i="8"/>
  <c r="M1172" i="8"/>
  <c r="M1429" i="8"/>
  <c r="L1171" i="8"/>
  <c r="L1084" i="8"/>
  <c r="M672" i="8"/>
  <c r="L1363" i="8"/>
  <c r="L1681" i="8"/>
  <c r="M544" i="8"/>
  <c r="M313" i="8"/>
  <c r="M786" i="8"/>
  <c r="L1592" i="8"/>
  <c r="M1200" i="8"/>
  <c r="M609" i="8"/>
  <c r="M1582" i="8"/>
  <c r="M1566" i="8"/>
  <c r="M811" i="8"/>
  <c r="M120" i="8"/>
  <c r="L1616" i="8"/>
  <c r="L1235" i="8"/>
  <c r="L776" i="8"/>
  <c r="L231" i="8"/>
  <c r="L1179" i="8"/>
  <c r="L399" i="8"/>
  <c r="M1593" i="8"/>
  <c r="L267" i="8"/>
  <c r="L268" i="8"/>
  <c r="L90" i="8"/>
  <c r="L226" i="8"/>
  <c r="L43" i="8"/>
  <c r="M1257" i="8"/>
  <c r="L880" i="8"/>
  <c r="M1701" i="8"/>
  <c r="M440" i="8"/>
  <c r="L116" i="8"/>
  <c r="L965" i="8"/>
  <c r="L58" i="8"/>
  <c r="M1239" i="8"/>
  <c r="M212" i="8"/>
  <c r="L70" i="8"/>
  <c r="M1503" i="8"/>
  <c r="M719" i="8"/>
  <c r="M1676" i="8"/>
  <c r="M669" i="8"/>
  <c r="M538" i="8"/>
  <c r="M950" i="8"/>
  <c r="L355" i="8"/>
  <c r="L863" i="8"/>
  <c r="L1232" i="8"/>
  <c r="L1000" i="8"/>
  <c r="L913" i="8"/>
  <c r="L172" i="8"/>
  <c r="L179" i="8"/>
  <c r="L39" i="8"/>
  <c r="M1335" i="8"/>
  <c r="M1560" i="8"/>
  <c r="M1325" i="8"/>
  <c r="M209" i="8"/>
  <c r="L662" i="8"/>
  <c r="M1025" i="8"/>
  <c r="L33" i="8"/>
  <c r="L1374" i="8"/>
  <c r="L1328" i="8"/>
  <c r="M1179" i="8"/>
  <c r="L278" i="8"/>
  <c r="L700" i="8"/>
  <c r="M1410" i="8"/>
  <c r="L592" i="8"/>
  <c r="M273" i="8"/>
  <c r="M1302" i="8"/>
  <c r="M705" i="8"/>
  <c r="M981" i="8"/>
  <c r="L1382" i="8"/>
  <c r="L416" i="8"/>
  <c r="L182" i="8"/>
  <c r="L1279" i="8"/>
  <c r="L840" i="8"/>
  <c r="L901" i="8"/>
  <c r="L23" i="8"/>
  <c r="M776" i="8"/>
  <c r="M934" i="8"/>
  <c r="L587" i="8"/>
  <c r="M1371" i="8"/>
  <c r="M1354" i="8"/>
  <c r="L498" i="8"/>
  <c r="L388" i="8"/>
  <c r="M895" i="8"/>
  <c r="M1478" i="8"/>
  <c r="M653" i="8"/>
  <c r="L1637" i="8"/>
  <c r="L589" i="8"/>
  <c r="M853" i="8"/>
  <c r="M1585" i="8"/>
  <c r="M1113" i="8"/>
  <c r="M978" i="8"/>
  <c r="M1387" i="8"/>
  <c r="M1420" i="8"/>
  <c r="M1598" i="8"/>
  <c r="L652" i="8"/>
  <c r="M1541" i="8"/>
  <c r="L329" i="8"/>
  <c r="L125" i="8"/>
  <c r="L885" i="8"/>
  <c r="L270" i="8"/>
  <c r="L65" i="8"/>
  <c r="L582" i="8"/>
  <c r="L263" i="8"/>
  <c r="L1670" i="8"/>
  <c r="L1271" i="8"/>
  <c r="L1673" i="8"/>
  <c r="L670" i="8"/>
  <c r="L502" i="8"/>
  <c r="L968" i="8"/>
  <c r="M1589" i="8"/>
  <c r="L506" i="8"/>
  <c r="L756" i="8"/>
  <c r="M1013" i="8"/>
  <c r="M461" i="8"/>
  <c r="M589" i="8"/>
  <c r="M133" i="8"/>
  <c r="M1521" i="8"/>
  <c r="L37" i="8"/>
  <c r="L342" i="8"/>
  <c r="L1497" i="8"/>
  <c r="L1278" i="8"/>
  <c r="M1613" i="8"/>
  <c r="M1005" i="8"/>
  <c r="L598" i="8"/>
  <c r="M1385" i="8"/>
  <c r="M1128" i="8"/>
  <c r="L227" i="8"/>
  <c r="M1349" i="8"/>
  <c r="L34" i="8"/>
  <c r="M1553" i="8"/>
  <c r="M443" i="8"/>
  <c r="L802" i="8"/>
  <c r="L961" i="8"/>
  <c r="L533" i="8"/>
  <c r="L309" i="8"/>
  <c r="L1439" i="8"/>
  <c r="L698" i="8"/>
  <c r="M1329" i="8"/>
  <c r="M948" i="8"/>
  <c r="L1201" i="8"/>
  <c r="M1232" i="8"/>
  <c r="M1539" i="8"/>
  <c r="M1454" i="8"/>
  <c r="M696" i="8"/>
  <c r="M81" i="8"/>
  <c r="M1490" i="8"/>
  <c r="M1628" i="8"/>
  <c r="L1584" i="8"/>
  <c r="L1276" i="8"/>
  <c r="M1168" i="8"/>
  <c r="M1361" i="8"/>
  <c r="M1157" i="8"/>
  <c r="M1125" i="8"/>
  <c r="M783" i="8"/>
  <c r="M45" i="8"/>
  <c r="M801" i="8"/>
  <c r="M1373" i="8"/>
  <c r="M1074" i="8"/>
  <c r="M630" i="8"/>
  <c r="L1437" i="8"/>
  <c r="L1073" i="8"/>
  <c r="M1118" i="8"/>
  <c r="L31" i="8"/>
  <c r="L883" i="8"/>
  <c r="L1302" i="8"/>
  <c r="L689" i="8"/>
  <c r="L521" i="8"/>
  <c r="L948" i="8"/>
  <c r="M405" i="8"/>
  <c r="M839" i="8"/>
  <c r="L277" i="8"/>
  <c r="L1709" i="8"/>
  <c r="L1613" i="8"/>
  <c r="M342" i="8"/>
  <c r="M598" i="8"/>
  <c r="L133" i="8"/>
  <c r="L64" i="8"/>
  <c r="M453" i="8"/>
  <c r="M1070" i="8"/>
  <c r="M687" i="8"/>
  <c r="M264" i="8"/>
  <c r="M882" i="8"/>
  <c r="L1050" i="8"/>
  <c r="L332" i="8"/>
  <c r="L751" i="8"/>
  <c r="M304" i="8"/>
  <c r="M906" i="8"/>
  <c r="M1034" i="8"/>
  <c r="M293" i="8"/>
  <c r="L57" i="8"/>
  <c r="M147" i="8"/>
  <c r="M363" i="8"/>
  <c r="L462" i="8"/>
  <c r="M858" i="8"/>
  <c r="M91" i="8"/>
  <c r="M391" i="8"/>
  <c r="M480" i="8"/>
  <c r="M908" i="8"/>
  <c r="L1205" i="8"/>
  <c r="L1436" i="8"/>
  <c r="M913" i="8"/>
  <c r="M246" i="8"/>
  <c r="L1388" i="8"/>
  <c r="L1690" i="8"/>
  <c r="M973" i="8"/>
  <c r="L1445" i="8"/>
  <c r="M326" i="8"/>
  <c r="M50" i="8"/>
  <c r="M178" i="8"/>
  <c r="M763" i="8"/>
  <c r="L1310" i="8"/>
  <c r="M534" i="8"/>
  <c r="M258" i="8"/>
  <c r="L1478" i="8"/>
  <c r="L1685" i="8"/>
  <c r="L1655" i="8"/>
  <c r="L1284" i="8"/>
  <c r="L1612" i="8"/>
  <c r="M1570" i="8"/>
  <c r="L1392" i="8"/>
  <c r="M897" i="8"/>
  <c r="M57" i="8"/>
  <c r="L1503" i="8"/>
  <c r="L1366" i="8"/>
  <c r="M85" i="8"/>
  <c r="M248" i="8"/>
  <c r="L720" i="8"/>
  <c r="L778" i="8"/>
  <c r="L1383" i="8"/>
  <c r="L1420" i="8"/>
  <c r="L1003" i="8"/>
  <c r="M521" i="8"/>
  <c r="M867" i="8"/>
  <c r="M702" i="8"/>
  <c r="M1464" i="8"/>
  <c r="L1446" i="8"/>
  <c r="M128" i="8"/>
  <c r="L1528" i="8"/>
  <c r="M602" i="8"/>
  <c r="M1039" i="8"/>
  <c r="L1262" i="8"/>
  <c r="M136" i="8"/>
  <c r="M27" i="8"/>
  <c r="L24" i="8"/>
  <c r="M475" i="8"/>
  <c r="M1215" i="8"/>
  <c r="M181" i="8"/>
  <c r="M1640" i="8"/>
  <c r="M1706" i="8"/>
  <c r="M762" i="8"/>
  <c r="L485" i="8"/>
  <c r="L1145" i="8"/>
  <c r="M574" i="8"/>
  <c r="M496" i="8"/>
  <c r="L203" i="8"/>
  <c r="L1091" i="8"/>
  <c r="L1428" i="8"/>
  <c r="L196" i="8"/>
  <c r="M533" i="8"/>
  <c r="M1110" i="8"/>
  <c r="M112" i="8"/>
  <c r="M368" i="8"/>
  <c r="M1240" i="8"/>
  <c r="L1708" i="8"/>
  <c r="L671" i="8"/>
  <c r="L1329" i="8"/>
  <c r="L1042" i="8"/>
  <c r="L969" i="8"/>
  <c r="M626" i="8"/>
  <c r="M991" i="8"/>
  <c r="M150" i="8"/>
  <c r="L1600" i="8"/>
  <c r="L1270" i="8"/>
  <c r="L1093" i="8"/>
  <c r="M1142" i="8"/>
  <c r="M684" i="8"/>
  <c r="L49" i="8"/>
  <c r="M615" i="8"/>
  <c r="L1264" i="8"/>
  <c r="L137" i="8"/>
  <c r="L214" i="8"/>
  <c r="L1117" i="8"/>
  <c r="L209" i="8"/>
  <c r="L930" i="8"/>
  <c r="L1056" i="8"/>
  <c r="L1160" i="8"/>
  <c r="L1261" i="8"/>
  <c r="L629" i="8"/>
  <c r="L960" i="8"/>
  <c r="L56" i="8"/>
  <c r="M1137" i="8"/>
  <c r="M1357" i="8"/>
  <c r="M1693" i="8"/>
  <c r="M1414" i="8"/>
  <c r="M851" i="8"/>
  <c r="M1375" i="8"/>
  <c r="M1482" i="8"/>
  <c r="L867" i="8"/>
  <c r="M1340" i="8"/>
  <c r="M1637" i="8"/>
  <c r="L1189" i="8"/>
  <c r="L249" i="8"/>
  <c r="M101" i="8"/>
  <c r="M1136" i="8"/>
  <c r="M1636" i="8"/>
  <c r="M1450" i="8"/>
  <c r="L697" i="8"/>
  <c r="L207" i="8"/>
  <c r="L1226" i="8"/>
  <c r="L195" i="8"/>
  <c r="M1479" i="8"/>
  <c r="L1398" i="8"/>
  <c r="L459" i="8"/>
  <c r="L888" i="8"/>
  <c r="L119" i="8"/>
  <c r="L240" i="8"/>
  <c r="L503" i="8"/>
  <c r="L1247" i="8"/>
  <c r="M673" i="8"/>
  <c r="M1092" i="8"/>
  <c r="M1393" i="8"/>
  <c r="M124" i="8"/>
  <c r="M1237" i="8"/>
  <c r="M784" i="8"/>
  <c r="L210" i="8"/>
  <c r="L959" i="8"/>
  <c r="M401" i="8"/>
  <c r="M1154" i="8"/>
  <c r="L169" i="8"/>
  <c r="L98" i="8"/>
  <c r="M1323" i="8"/>
  <c r="M712" i="8"/>
  <c r="M1606" i="8"/>
  <c r="L306" i="8"/>
  <c r="L1188" i="8"/>
  <c r="M1669" i="8"/>
  <c r="L997" i="8"/>
  <c r="L298" i="8"/>
  <c r="M1562" i="8"/>
  <c r="M498" i="8"/>
  <c r="L1227" i="8"/>
  <c r="L1701" i="8"/>
  <c r="L838" i="8"/>
  <c r="L975" i="8"/>
  <c r="L1683" i="8"/>
  <c r="M371" i="8"/>
  <c r="M473" i="8"/>
  <c r="L1014" i="8"/>
  <c r="M1681" i="8"/>
  <c r="M1006" i="8"/>
  <c r="M1642" i="8"/>
  <c r="L585" i="8"/>
  <c r="M798" i="8"/>
  <c r="M452" i="8"/>
  <c r="M1433" i="8"/>
  <c r="L1457" i="8"/>
  <c r="L1560" i="8"/>
  <c r="M928" i="8"/>
  <c r="M441" i="8"/>
  <c r="M1689" i="8"/>
  <c r="M323" i="8"/>
  <c r="L314" i="8"/>
  <c r="L666" i="8"/>
  <c r="L574" i="8"/>
  <c r="M896" i="8"/>
  <c r="M1060" i="8"/>
  <c r="M799" i="8"/>
  <c r="L993" i="8"/>
  <c r="L1504" i="8"/>
  <c r="L1530" i="8"/>
  <c r="L262" i="8"/>
  <c r="L967" i="8"/>
  <c r="L1603" i="8"/>
  <c r="M737" i="8"/>
  <c r="M1075" i="8"/>
  <c r="M1445" i="8"/>
  <c r="M792" i="8"/>
  <c r="M1228" i="8"/>
  <c r="M1699" i="8"/>
  <c r="L571" i="8"/>
  <c r="L1006" i="8"/>
  <c r="M1610" i="8"/>
  <c r="M1129" i="8"/>
  <c r="L152" i="8"/>
  <c r="M205" i="8"/>
  <c r="M201" i="8"/>
  <c r="M1343" i="8"/>
  <c r="M1556" i="8"/>
  <c r="L1531" i="8"/>
  <c r="M525" i="8"/>
  <c r="M411" i="8"/>
  <c r="M1061" i="8"/>
  <c r="M105" i="8"/>
  <c r="M1431" i="8"/>
  <c r="M664" i="8"/>
  <c r="L1660" i="8"/>
  <c r="L1575" i="8"/>
  <c r="L225" i="8"/>
  <c r="L1209" i="8"/>
  <c r="L1617" i="8"/>
  <c r="L788" i="8"/>
  <c r="L1633" i="8"/>
  <c r="L696" i="8"/>
  <c r="L812" i="8"/>
  <c r="L1150" i="8"/>
  <c r="L333" i="8"/>
  <c r="L726" i="8"/>
  <c r="M1045" i="8"/>
  <c r="M545" i="8"/>
  <c r="L1080" i="8"/>
  <c r="M983" i="8"/>
  <c r="M265" i="8"/>
  <c r="M620" i="8"/>
  <c r="M698" i="8"/>
  <c r="L379" i="8"/>
  <c r="M1204" i="8"/>
  <c r="M848" i="8"/>
  <c r="L461" i="8"/>
  <c r="L871" i="8"/>
  <c r="M1484" i="8"/>
  <c r="M1327" i="8"/>
  <c r="M189" i="8"/>
  <c r="L274" i="8"/>
  <c r="L594" i="8"/>
  <c r="M253" i="8"/>
  <c r="M1286" i="8"/>
  <c r="M185" i="8"/>
  <c r="L428" i="8"/>
  <c r="L1653" i="8"/>
  <c r="L1523" i="8"/>
  <c r="L813" i="8"/>
  <c r="L716" i="8"/>
  <c r="L1432" i="8"/>
  <c r="L1376" i="8"/>
  <c r="L615" i="8"/>
  <c r="M1117" i="8"/>
  <c r="M909" i="8"/>
  <c r="L156" i="8"/>
  <c r="M1362" i="8"/>
  <c r="M904" i="8"/>
  <c r="M593" i="8"/>
  <c r="M627" i="8"/>
  <c r="L764" i="8"/>
  <c r="M677" i="8"/>
  <c r="M1649" i="8"/>
  <c r="L1489" i="8"/>
  <c r="L1490" i="8"/>
  <c r="M1012" i="8"/>
  <c r="M1229" i="8"/>
  <c r="M741" i="8"/>
  <c r="M1711" i="8"/>
  <c r="M1499" i="8"/>
  <c r="M1578" i="8"/>
  <c r="M1095" i="8"/>
  <c r="M992" i="8"/>
  <c r="M1695" i="8"/>
  <c r="M492" i="8"/>
  <c r="M803" i="8"/>
  <c r="M164" i="8"/>
  <c r="M1524" i="8"/>
  <c r="L437" i="8"/>
  <c r="M731" i="8"/>
  <c r="M903" i="8"/>
  <c r="M1031" i="8"/>
  <c r="M254" i="8"/>
  <c r="L419" i="8"/>
  <c r="L473" i="8"/>
  <c r="M590" i="8"/>
  <c r="L526" i="8"/>
  <c r="M758" i="8"/>
  <c r="M660" i="8"/>
  <c r="L1134" i="8"/>
  <c r="L1695" i="8"/>
  <c r="M1665" i="8"/>
  <c r="L935" i="8"/>
  <c r="M635" i="8"/>
  <c r="M676" i="8"/>
  <c r="L1167" i="8"/>
  <c r="L1141" i="8"/>
  <c r="M406" i="8"/>
  <c r="M495" i="8"/>
  <c r="M943" i="8"/>
  <c r="L77" i="8"/>
  <c r="M1033" i="8"/>
  <c r="L1170" i="8"/>
  <c r="M448" i="8"/>
  <c r="M387" i="8"/>
  <c r="L1536" i="8"/>
  <c r="M1383" i="8"/>
  <c r="M1151" i="8"/>
  <c r="L866" i="8"/>
  <c r="M115" i="8"/>
  <c r="L643" i="8"/>
  <c r="L881" i="8"/>
  <c r="L1587" i="8"/>
  <c r="M1235" i="8"/>
  <c r="M527" i="8"/>
  <c r="M104" i="8"/>
  <c r="L1659" i="8"/>
  <c r="L811" i="8"/>
  <c r="M567" i="8"/>
  <c r="M656" i="8"/>
  <c r="M1290" i="8"/>
  <c r="L1228" i="8"/>
  <c r="L1511" i="8"/>
  <c r="L1422" i="8"/>
  <c r="M49" i="8"/>
  <c r="M47" i="8"/>
  <c r="L564" i="8"/>
  <c r="M982" i="8"/>
  <c r="M245" i="8"/>
  <c r="L1533" i="8"/>
  <c r="M367" i="8"/>
  <c r="M102" i="8"/>
  <c r="M770" i="8"/>
  <c r="M859" i="8"/>
  <c r="M1567" i="8"/>
  <c r="L1197" i="8"/>
  <c r="L1407" i="8"/>
  <c r="M1030" i="8"/>
  <c r="M277" i="8"/>
  <c r="L713" i="8"/>
  <c r="L1223" i="8"/>
  <c r="M282" i="8"/>
  <c r="L1427" i="8"/>
  <c r="M407" i="8"/>
  <c r="M298" i="8"/>
  <c r="M894" i="8"/>
  <c r="M236" i="8"/>
  <c r="L1393" i="8"/>
  <c r="M250" i="8"/>
  <c r="M1050" i="8"/>
  <c r="L62" i="8"/>
  <c r="M203" i="8"/>
  <c r="L1599" i="8"/>
  <c r="L1595" i="8"/>
  <c r="L1679" i="8"/>
  <c r="M880" i="8"/>
  <c r="L334" i="8"/>
  <c r="L1443" i="8"/>
  <c r="L1666" i="8"/>
  <c r="L1611" i="8"/>
  <c r="L1658" i="8"/>
  <c r="M1245" i="8"/>
  <c r="M1602" i="8"/>
  <c r="M477" i="8"/>
  <c r="L1211" i="8"/>
  <c r="M1428" i="8"/>
  <c r="M1021" i="8"/>
  <c r="L800" i="8"/>
  <c r="M679" i="8"/>
  <c r="M515" i="8"/>
  <c r="L83" i="8"/>
  <c r="M348" i="8"/>
  <c r="M921" i="8"/>
  <c r="L1147" i="8"/>
  <c r="M356" i="8"/>
  <c r="M1278" i="8"/>
  <c r="M206" i="8"/>
  <c r="M295" i="8"/>
  <c r="L150" i="8"/>
  <c r="M624" i="8"/>
  <c r="M223" i="8"/>
  <c r="L1023" i="8"/>
  <c r="M394" i="8"/>
  <c r="L1576" i="8"/>
  <c r="L869" i="8"/>
  <c r="L303" i="8"/>
  <c r="L1642" i="8"/>
  <c r="L1217" i="8"/>
  <c r="L36" i="8"/>
  <c r="L344" i="8"/>
  <c r="L1125" i="8"/>
  <c r="L118" i="8"/>
  <c r="L1561" i="8"/>
  <c r="L1046" i="8"/>
  <c r="L372" i="8"/>
  <c r="M1514" i="8"/>
  <c r="M1103" i="8"/>
  <c r="M1483" i="8"/>
  <c r="L1456" i="8"/>
  <c r="M829" i="8"/>
  <c r="M708" i="8"/>
  <c r="M850" i="8"/>
  <c r="L966" i="8"/>
  <c r="L570" i="8"/>
  <c r="M1272" i="8"/>
  <c r="L134" i="8"/>
  <c r="M1522" i="8"/>
  <c r="M357" i="8"/>
  <c r="L484" i="8"/>
  <c r="M428" i="8"/>
  <c r="M1077" i="8"/>
  <c r="L836" i="8"/>
  <c r="M237" i="8"/>
  <c r="L257" i="8"/>
  <c r="L211" i="8"/>
  <c r="M1491" i="8"/>
  <c r="L699" i="8"/>
  <c r="L1062" i="8"/>
  <c r="L1077" i="8"/>
  <c r="L939" i="8"/>
  <c r="L153" i="8"/>
  <c r="L46" i="8"/>
  <c r="L420" i="8"/>
  <c r="L370" i="8"/>
  <c r="M907" i="8"/>
  <c r="L323" i="8"/>
  <c r="L565" i="8"/>
  <c r="M861" i="8"/>
  <c r="L532" i="8"/>
  <c r="M1192" i="8"/>
  <c r="L656" i="8"/>
  <c r="M1164" i="8"/>
  <c r="M1106" i="8"/>
  <c r="L874" i="8"/>
  <c r="M833" i="8"/>
  <c r="M347" i="8"/>
  <c r="L114" i="8"/>
  <c r="M165" i="8"/>
  <c r="M1507" i="8"/>
  <c r="L1111" i="8"/>
  <c r="M1287" i="8"/>
  <c r="L604" i="8"/>
  <c r="M1656" i="8"/>
  <c r="M734" i="8"/>
  <c r="M1182" i="8"/>
  <c r="L703" i="8"/>
  <c r="L640" i="8"/>
  <c r="L1007" i="8"/>
  <c r="L271" i="8"/>
  <c r="L78" i="8"/>
  <c r="M1180" i="8"/>
  <c r="M1712" i="8"/>
  <c r="M413" i="8"/>
  <c r="M1495" i="8"/>
  <c r="M409" i="8"/>
  <c r="M1488" i="8"/>
  <c r="M869" i="8"/>
  <c r="L1055" i="8"/>
  <c r="M1024" i="8"/>
  <c r="M1510" i="8"/>
  <c r="L1391" i="8"/>
  <c r="L852" i="8"/>
  <c r="M1455" i="8"/>
  <c r="M1153" i="8"/>
  <c r="M1456" i="8"/>
  <c r="L982" i="8"/>
  <c r="M1042" i="8"/>
  <c r="M465" i="8"/>
  <c r="M1267" i="8"/>
  <c r="M345" i="8"/>
  <c r="M1315" i="8"/>
  <c r="M335" i="8"/>
  <c r="L1640" i="8"/>
  <c r="L623" i="8"/>
  <c r="L1216" i="8"/>
  <c r="L1508" i="8"/>
  <c r="L584" i="8"/>
  <c r="L405" i="8"/>
  <c r="M826" i="8"/>
  <c r="M1436" i="8"/>
  <c r="M924" i="8"/>
  <c r="M485" i="8"/>
  <c r="L1101" i="8"/>
  <c r="M879" i="8"/>
  <c r="M1548" i="8"/>
  <c r="L735" i="8"/>
  <c r="M161" i="8"/>
  <c r="L146" i="8"/>
  <c r="L1081" i="8"/>
  <c r="M1011" i="8"/>
  <c r="M1544" i="8"/>
  <c r="L266" i="8"/>
  <c r="M1513" i="8"/>
  <c r="M1654" i="8"/>
  <c r="L849" i="8"/>
  <c r="M1220" i="8"/>
  <c r="L654" i="8"/>
  <c r="L254" i="8"/>
  <c r="M1496" i="8"/>
  <c r="M179" i="8"/>
  <c r="L328" i="8"/>
  <c r="L1124" i="8"/>
  <c r="L619" i="8"/>
  <c r="L927" i="8"/>
  <c r="L493" i="8"/>
  <c r="L762" i="8"/>
  <c r="L752" i="8"/>
  <c r="L645" i="8"/>
  <c r="L760" i="8"/>
  <c r="L93" i="8"/>
  <c r="L924" i="8"/>
  <c r="L1351" i="8"/>
  <c r="M1308" i="8"/>
  <c r="M727" i="8"/>
  <c r="M1252" i="8"/>
  <c r="M1330" i="8"/>
  <c r="M468" i="8"/>
  <c r="M901" i="8"/>
  <c r="L974" i="8"/>
  <c r="M1062" i="8"/>
  <c r="M489" i="8"/>
  <c r="M1314" i="8"/>
  <c r="L943" i="8"/>
  <c r="L830" i="8"/>
  <c r="M1359" i="8"/>
  <c r="M1093" i="8"/>
  <c r="M1439" i="8"/>
  <c r="M1320" i="8"/>
  <c r="M1498" i="8"/>
  <c r="M732" i="8"/>
  <c r="M1660" i="8"/>
  <c r="M1423" i="8"/>
  <c r="L410" i="8"/>
  <c r="L1193" i="8"/>
  <c r="L256" i="8"/>
  <c r="L111" i="8"/>
  <c r="L617" i="8"/>
  <c r="L1001" i="8"/>
  <c r="L1100" i="8"/>
  <c r="L950" i="8"/>
  <c r="M1121" i="8"/>
  <c r="M1234" i="8"/>
  <c r="M1653" i="8"/>
  <c r="M1518" i="8"/>
  <c r="L378" i="8"/>
  <c r="M1661" i="8"/>
  <c r="L1425" i="8"/>
  <c r="L1065" i="8"/>
  <c r="M1299" i="8"/>
  <c r="M1167" i="8"/>
  <c r="L1200" i="8"/>
  <c r="M1351" i="8"/>
  <c r="M721" i="8"/>
  <c r="M433" i="8"/>
  <c r="M481" i="8"/>
  <c r="L674" i="8"/>
  <c r="M709" i="8"/>
  <c r="M1101" i="8"/>
  <c r="M1583" i="8"/>
  <c r="M1300" i="8"/>
  <c r="L1566" i="8"/>
  <c r="M19" i="8"/>
  <c r="M986" i="8"/>
  <c r="M1126" i="8"/>
  <c r="L1233" i="8"/>
  <c r="M154" i="8"/>
  <c r="L1022" i="8"/>
  <c r="L1347" i="8"/>
  <c r="L1051" i="8"/>
  <c r="L583" i="8"/>
  <c r="M671" i="8"/>
  <c r="M963" i="8"/>
  <c r="L415" i="8"/>
  <c r="L979" i="8"/>
  <c r="M1038" i="8"/>
  <c r="M230" i="8"/>
  <c r="M319" i="8"/>
  <c r="M1017" i="8"/>
  <c r="L176" i="8"/>
  <c r="L1198" i="8"/>
  <c r="M1162" i="8"/>
  <c r="M575" i="8"/>
  <c r="L1322" i="8"/>
  <c r="L1327" i="8"/>
  <c r="L1559" i="8"/>
  <c r="M1526" i="8"/>
  <c r="M491" i="8"/>
  <c r="M846" i="8"/>
  <c r="L1618" i="8"/>
  <c r="L1230" i="8"/>
  <c r="L1283" i="8"/>
  <c r="L1564" i="8"/>
  <c r="L1610" i="8"/>
  <c r="M1313" i="8"/>
  <c r="L1471" i="8"/>
  <c r="L1254" i="8"/>
  <c r="L525" i="8"/>
  <c r="M476" i="8"/>
  <c r="M318" i="8"/>
  <c r="M1502" i="8"/>
  <c r="L987" i="8"/>
  <c r="L1567" i="8"/>
  <c r="L1657" i="8"/>
  <c r="L1668" i="8"/>
  <c r="L1338" i="8"/>
  <c r="L1203" i="8"/>
  <c r="M1705" i="8"/>
  <c r="M322" i="8"/>
  <c r="M578" i="8"/>
  <c r="L999" i="8"/>
  <c r="L1438" i="8"/>
  <c r="L624" i="8"/>
  <c r="L1620" i="8"/>
  <c r="L947" i="8"/>
  <c r="M892" i="8"/>
  <c r="L543" i="8"/>
  <c r="M1023" i="8"/>
  <c r="L452" i="8"/>
  <c r="L755" i="8"/>
  <c r="L456" i="8"/>
  <c r="M1009" i="8"/>
  <c r="M220" i="8"/>
  <c r="M711" i="8"/>
  <c r="L1627" i="8"/>
  <c r="L1269" i="8"/>
  <c r="M520" i="8"/>
  <c r="M66" i="8"/>
  <c r="M1559" i="8"/>
  <c r="L775" i="8"/>
  <c r="M512" i="8"/>
  <c r="M180" i="8"/>
  <c r="M436" i="8"/>
  <c r="M84" i="8"/>
  <c r="L1083" i="8"/>
  <c r="L1220" i="8"/>
  <c r="L795" i="8"/>
  <c r="L1664" i="8"/>
  <c r="M83" i="8"/>
  <c r="M392" i="8"/>
  <c r="M15" i="8"/>
  <c r="M271" i="8"/>
  <c r="L530" i="8"/>
  <c r="L1601" i="8"/>
  <c r="M174" i="8"/>
  <c r="M118" i="8"/>
  <c r="M360" i="8"/>
  <c r="M616" i="8"/>
  <c r="M832" i="8"/>
  <c r="M1686" i="8"/>
  <c r="L154" i="8"/>
  <c r="L308" i="8"/>
  <c r="M933" i="8"/>
  <c r="M1672" i="8"/>
  <c r="L1107" i="8"/>
  <c r="M444" i="8"/>
  <c r="M893" i="8"/>
  <c r="L712" i="8"/>
  <c r="L1244" i="8"/>
  <c r="L1483" i="8"/>
  <c r="M487" i="8"/>
  <c r="M64" i="8"/>
  <c r="M1356" i="8"/>
  <c r="M1010" i="8"/>
  <c r="L1662" i="8"/>
  <c r="L19" i="8"/>
  <c r="M39" i="8"/>
  <c r="M735" i="8"/>
  <c r="L1175" i="8"/>
  <c r="M1145" i="8"/>
  <c r="L810" i="8"/>
  <c r="L487" i="8"/>
  <c r="L1698" i="8"/>
  <c r="L876" i="8"/>
  <c r="L1682" i="8"/>
  <c r="L1401" i="8"/>
  <c r="L740" i="8"/>
  <c r="L47" i="8"/>
  <c r="L464" i="8"/>
  <c r="L1384" i="8"/>
  <c r="L1608" i="8"/>
  <c r="M1554" i="8"/>
  <c r="M1251" i="8"/>
  <c r="M1565" i="8"/>
  <c r="M1165" i="8"/>
  <c r="M1411" i="8"/>
  <c r="L1222" i="8"/>
  <c r="M1608" i="8"/>
  <c r="L340" i="8"/>
  <c r="L610" i="8"/>
  <c r="M1485" i="8"/>
  <c r="M1682" i="8"/>
  <c r="L447" i="8"/>
  <c r="M1083" i="8"/>
  <c r="L855" i="8"/>
  <c r="M316" i="8"/>
  <c r="M1704" i="8"/>
  <c r="M380" i="8"/>
  <c r="L490" i="8"/>
  <c r="L928" i="8"/>
  <c r="L253" i="8"/>
  <c r="L996" i="8"/>
  <c r="M1160" i="8"/>
  <c r="L1210" i="8"/>
  <c r="L120" i="8"/>
  <c r="L820" i="8"/>
  <c r="L1071" i="8"/>
  <c r="L1312" i="8"/>
  <c r="L232" i="8"/>
  <c r="L282" i="8"/>
  <c r="M1571" i="8"/>
  <c r="M1538" i="8"/>
  <c r="M1477" i="8"/>
  <c r="L404" i="8"/>
  <c r="L239" i="8"/>
  <c r="M1196" i="8"/>
  <c r="M1540" i="8"/>
  <c r="M1269" i="8"/>
  <c r="M1104" i="8"/>
  <c r="M840" i="8"/>
  <c r="L1619" i="8"/>
  <c r="M1348" i="8"/>
  <c r="L1177" i="8"/>
  <c r="M501" i="8"/>
  <c r="L362" i="8"/>
  <c r="M332" i="8"/>
  <c r="M856" i="8"/>
  <c r="L539" i="8"/>
  <c r="L562" i="8"/>
  <c r="L537" i="8"/>
  <c r="M1195" i="8"/>
  <c r="M62" i="8"/>
  <c r="L622" i="8"/>
  <c r="L497" i="8"/>
  <c r="L1163" i="8"/>
  <c r="L686" i="8"/>
  <c r="L1336" i="8"/>
  <c r="M301" i="8"/>
  <c r="M1193" i="8"/>
  <c r="M1016" i="8"/>
  <c r="M309" i="8"/>
  <c r="L45" i="8"/>
  <c r="M887" i="8"/>
  <c r="M1647" i="8"/>
  <c r="L590" i="8"/>
  <c r="M866" i="8"/>
  <c r="M1404" i="8"/>
  <c r="L29" i="8"/>
  <c r="M1511" i="8"/>
  <c r="L99" i="8"/>
  <c r="M1402" i="8"/>
  <c r="M1360" i="8"/>
  <c r="M1132" i="8"/>
  <c r="L772" i="8"/>
  <c r="M1073" i="8"/>
  <c r="L319" i="8"/>
  <c r="M1040" i="8"/>
  <c r="L127" i="8"/>
  <c r="M404" i="8"/>
  <c r="L189" i="8"/>
  <c r="L237" i="8"/>
  <c r="L877" i="8"/>
  <c r="L15" i="8"/>
  <c r="L833" i="8"/>
  <c r="L50" i="8"/>
  <c r="M1139" i="8"/>
  <c r="M184" i="8"/>
  <c r="L426" i="8"/>
  <c r="L1651" i="8"/>
  <c r="L1128" i="8"/>
  <c r="L909" i="8"/>
  <c r="M779" i="8"/>
  <c r="M1687" i="8"/>
  <c r="M988" i="8"/>
  <c r="M213" i="8"/>
  <c r="L1272" i="8"/>
  <c r="M723" i="8"/>
  <c r="M573" i="8"/>
  <c r="L165" i="8"/>
  <c r="M1396" i="8"/>
  <c r="M1600" i="8"/>
  <c r="L551" i="8"/>
  <c r="M306" i="8"/>
  <c r="L414" i="8"/>
  <c r="M1270" i="8"/>
  <c r="M1008" i="8"/>
  <c r="M759" i="8"/>
  <c r="L1224" i="8"/>
  <c r="L694" i="8"/>
  <c r="L1579" i="8"/>
  <c r="L1076" i="8"/>
  <c r="L1362" i="8"/>
  <c r="L903" i="8"/>
  <c r="L1521" i="8"/>
  <c r="L791" i="8"/>
  <c r="L320" i="8"/>
  <c r="L663" i="8"/>
  <c r="L335" i="8"/>
  <c r="L55" i="8"/>
  <c r="M1036" i="8"/>
  <c r="M1416" i="8"/>
  <c r="M1146" i="8"/>
  <c r="L458" i="8"/>
  <c r="L197" i="8"/>
  <c r="M1143" i="8"/>
  <c r="M1211" i="8"/>
  <c r="L745" i="8"/>
  <c r="L338" i="8"/>
  <c r="M281" i="8"/>
  <c r="L104" i="8"/>
  <c r="M1082" i="8"/>
  <c r="L468" i="8"/>
  <c r="M451" i="8"/>
  <c r="M649" i="8"/>
  <c r="L558" i="8"/>
  <c r="M854" i="8"/>
  <c r="L406" i="8"/>
  <c r="L300" i="8"/>
  <c r="M61" i="8"/>
  <c r="M1459" i="8"/>
  <c r="M662" i="8"/>
  <c r="L475" i="8"/>
  <c r="L1534" i="8"/>
  <c r="L1255" i="8"/>
  <c r="L593" i="8"/>
  <c r="L516" i="8"/>
  <c r="L766" i="8"/>
  <c r="M1662" i="8"/>
  <c r="M1467" i="8"/>
  <c r="M1381" i="8"/>
  <c r="M1700" i="8"/>
  <c r="M1066" i="8"/>
  <c r="M1508" i="8"/>
  <c r="L956" i="8"/>
  <c r="L60" i="8"/>
  <c r="M1460" i="8"/>
  <c r="L507" i="8"/>
  <c r="L1092" i="8"/>
  <c r="M1506" i="8"/>
  <c r="M824" i="8"/>
  <c r="M804" i="8"/>
  <c r="M625" i="8"/>
  <c r="L1184" i="8"/>
  <c r="L397" i="8"/>
  <c r="M1032" i="8"/>
  <c r="M1080" i="8"/>
  <c r="M790" i="8"/>
  <c r="M845" i="8"/>
  <c r="M259" i="8"/>
  <c r="L1638" i="8"/>
  <c r="L753" i="8"/>
  <c r="M929" i="8"/>
  <c r="M654" i="8"/>
  <c r="M231" i="8"/>
  <c r="L517" i="8"/>
  <c r="M262" i="8"/>
  <c r="L1462" i="8"/>
  <c r="L1493" i="8"/>
  <c r="L1157" i="8"/>
  <c r="M889" i="8"/>
  <c r="L1252" i="8"/>
  <c r="M504" i="8"/>
  <c r="L1258" i="8"/>
  <c r="L1318" i="8"/>
  <c r="L938" i="8"/>
  <c r="L82" i="8"/>
  <c r="M146" i="8"/>
  <c r="M402" i="8"/>
  <c r="L608" i="8"/>
  <c r="L891" i="8"/>
  <c r="L920" i="8"/>
  <c r="M874" i="8"/>
  <c r="M383" i="8"/>
  <c r="M1288" i="8"/>
  <c r="L1574" i="8"/>
  <c r="L1335" i="8"/>
  <c r="L1624" i="8"/>
  <c r="M183" i="8"/>
  <c r="M650" i="8"/>
  <c r="M678" i="8"/>
  <c r="M255" i="8"/>
  <c r="M740" i="8"/>
  <c r="M511" i="8"/>
  <c r="M88" i="8"/>
  <c r="L1297" i="8"/>
  <c r="L1686" i="8"/>
  <c r="M256" i="8"/>
  <c r="M1244" i="8"/>
  <c r="M176" i="8"/>
  <c r="M234" i="8"/>
  <c r="L1248" i="8"/>
  <c r="L515" i="8"/>
  <c r="M622" i="8"/>
  <c r="M54" i="8"/>
  <c r="M329" i="8"/>
  <c r="L1075" i="8"/>
  <c r="L1113" i="8"/>
  <c r="L110" i="8"/>
  <c r="M24" i="8"/>
  <c r="M563" i="8"/>
  <c r="M160" i="8"/>
  <c r="M416" i="8"/>
  <c r="M1525" i="8"/>
  <c r="L1586" i="8"/>
  <c r="L1178" i="8"/>
  <c r="L815" i="8"/>
  <c r="M483" i="8"/>
  <c r="M421" i="8"/>
  <c r="M1255" i="8"/>
  <c r="L1563" i="8"/>
  <c r="L691" i="8"/>
  <c r="L941" i="8"/>
  <c r="M931" i="8"/>
  <c r="L1485" i="8"/>
  <c r="L882" i="8"/>
  <c r="M1069" i="8"/>
  <c r="L1265" i="8"/>
  <c r="M873" i="8"/>
  <c r="L647" i="8"/>
  <c r="L1325" i="8"/>
  <c r="L706" i="8"/>
  <c r="L1099" i="8"/>
  <c r="M16" i="8"/>
  <c r="M675" i="8"/>
  <c r="L1339" i="8"/>
  <c r="L1243" i="8"/>
  <c r="L1675" i="8"/>
  <c r="L264" i="8"/>
  <c r="L113" i="8"/>
  <c r="M1210" i="8"/>
  <c r="L1305" i="8"/>
  <c r="M1415" i="8"/>
  <c r="M1170" i="8"/>
  <c r="L1452" i="8"/>
  <c r="L1494" i="8"/>
  <c r="M1584" i="8"/>
  <c r="M999" i="8"/>
  <c r="M742" i="8"/>
  <c r="M1326" i="8"/>
  <c r="L1448" i="8"/>
  <c r="M1037" i="8"/>
  <c r="L1577" i="8"/>
  <c r="L1519" i="8"/>
  <c r="M1003" i="8"/>
  <c r="L518" i="8"/>
  <c r="M1022" i="8"/>
  <c r="L351" i="8"/>
  <c r="L1236" i="8"/>
  <c r="L1246" i="8"/>
  <c r="L352" i="8"/>
  <c r="M1262" i="8"/>
  <c r="M559" i="8"/>
  <c r="M1519" i="8"/>
  <c r="M373" i="8"/>
  <c r="L1715" i="8"/>
  <c r="L1190" i="8"/>
  <c r="L1541" i="8"/>
  <c r="M835" i="8"/>
  <c r="L748" i="8"/>
  <c r="L327" i="8"/>
  <c r="L455" i="8"/>
  <c r="L1142" i="8"/>
  <c r="L1516" i="8"/>
  <c r="L905" i="8"/>
  <c r="L801" i="8"/>
  <c r="M888" i="8"/>
  <c r="L917" i="8"/>
  <c r="M1078" i="8"/>
  <c r="L1149" i="8"/>
  <c r="L1090" i="8"/>
  <c r="L71" i="8"/>
  <c r="L431" i="8"/>
  <c r="M207" i="8"/>
  <c r="M610" i="8"/>
  <c r="L297" i="8"/>
  <c r="L1692" i="8"/>
  <c r="L1154" i="8"/>
  <c r="M551" i="8"/>
  <c r="M640" i="8"/>
  <c r="M607" i="8"/>
  <c r="L273" i="8"/>
  <c r="M641" i="8"/>
  <c r="M1297" i="8"/>
  <c r="L1353" i="8"/>
  <c r="M403" i="8"/>
  <c r="M272" i="8"/>
  <c r="M1224" i="8"/>
  <c r="M376" i="8"/>
  <c r="M75" i="8"/>
  <c r="L1215" i="8"/>
  <c r="L1115" i="8"/>
  <c r="M966" i="8"/>
  <c r="M584" i="8"/>
  <c r="M642" i="8"/>
  <c r="M540" i="8"/>
  <c r="L729" i="8"/>
  <c r="L345" i="8"/>
  <c r="L854" i="8"/>
  <c r="M552" i="8"/>
  <c r="M260" i="8"/>
  <c r="L1481" i="8"/>
  <c r="M488" i="8"/>
  <c r="M467" i="8"/>
  <c r="L1330" i="8"/>
  <c r="L1035" i="8"/>
  <c r="L1421" i="8"/>
  <c r="L117" i="8"/>
  <c r="L1495" i="8"/>
  <c r="L1144" i="8"/>
  <c r="L472" i="8"/>
  <c r="L1426" i="8"/>
  <c r="L449" i="8"/>
  <c r="L1053" i="8"/>
  <c r="L1473" i="8"/>
  <c r="L1609" i="8"/>
  <c r="L441" i="8"/>
  <c r="L337" i="8"/>
  <c r="M812" i="8"/>
  <c r="M572" i="8"/>
  <c r="M1527" i="8"/>
  <c r="M1398" i="8"/>
  <c r="M1480" i="8"/>
  <c r="L591" i="8"/>
  <c r="M769" i="8"/>
  <c r="M621" i="8"/>
  <c r="M333" i="8"/>
  <c r="M815" i="8"/>
  <c r="L626" i="8"/>
  <c r="L224" i="8"/>
  <c r="M993" i="8"/>
  <c r="M1576" i="8"/>
  <c r="L350" i="8"/>
  <c r="M816" i="8"/>
  <c r="L170" i="8"/>
  <c r="M145" i="8"/>
  <c r="M1355" i="8"/>
  <c r="M1399" i="8"/>
  <c r="L1118" i="8"/>
  <c r="M1176" i="8"/>
  <c r="L792" i="8"/>
  <c r="L1517" i="8"/>
  <c r="L673" i="8"/>
  <c r="L453" i="8"/>
  <c r="L757" i="8"/>
  <c r="L377" i="8"/>
  <c r="M989" i="8"/>
  <c r="M703" i="8"/>
  <c r="M1353" i="8"/>
  <c r="M217" i="8"/>
  <c r="M1627" i="8"/>
  <c r="L936" i="8"/>
  <c r="M300" i="8"/>
  <c r="M1470" i="8"/>
  <c r="M379" i="8"/>
  <c r="M1298" i="8"/>
  <c r="L42" i="8"/>
  <c r="L777" i="8"/>
  <c r="M1212" i="8"/>
  <c r="L234" i="8"/>
  <c r="L1002" i="8"/>
  <c r="M1569" i="8"/>
  <c r="M1599" i="8"/>
  <c r="M945" i="8"/>
  <c r="M1666" i="8"/>
  <c r="M249" i="8"/>
  <c r="M1557" i="8"/>
  <c r="M743" i="8"/>
  <c r="L644" i="8"/>
  <c r="L1377" i="8"/>
  <c r="L1212" i="8"/>
  <c r="L529" i="8"/>
  <c r="L1625" i="8"/>
  <c r="M377" i="8"/>
  <c r="M1612" i="8"/>
  <c r="M774" i="8"/>
  <c r="M1365" i="8"/>
  <c r="L847" i="8"/>
  <c r="M990" i="8"/>
  <c r="M1107" i="8"/>
  <c r="M132" i="8"/>
  <c r="L250" i="8"/>
  <c r="M1667" i="8"/>
  <c r="M1376" i="8"/>
  <c r="L1187" i="8"/>
  <c r="M196" i="8"/>
  <c r="M1281" i="8"/>
  <c r="M1621" i="8"/>
  <c r="M772" i="8"/>
  <c r="L219" i="8"/>
  <c r="L1433" i="8"/>
  <c r="M681" i="8"/>
  <c r="L688" i="8"/>
  <c r="M1425" i="8"/>
  <c r="M188" i="8"/>
  <c r="M1256" i="8"/>
  <c r="L1585" i="8"/>
  <c r="L375" i="8"/>
  <c r="L1480" i="8"/>
  <c r="L1123" i="8"/>
  <c r="L767" i="8"/>
  <c r="M872" i="8"/>
  <c r="M1664" i="8"/>
  <c r="M881" i="8"/>
  <c r="M1633" i="8"/>
  <c r="L781" i="8"/>
  <c r="L1066" i="8"/>
  <c r="M789" i="8"/>
  <c r="L290" i="8"/>
  <c r="M1366" i="8"/>
  <c r="M1049" i="8"/>
  <c r="L194" i="8"/>
  <c r="L1450" i="8"/>
  <c r="M289" i="8"/>
  <c r="L1696" i="8"/>
  <c r="L427" i="8"/>
  <c r="L318" i="8"/>
  <c r="M613" i="8"/>
  <c r="M1112" i="8"/>
  <c r="M1574" i="8"/>
  <c r="M1221" i="8"/>
  <c r="L758" i="8"/>
  <c r="M996" i="8"/>
  <c r="L1333" i="8"/>
  <c r="L1337" i="8"/>
  <c r="L741" i="8"/>
  <c r="L784" i="8"/>
  <c r="L1280" i="8"/>
  <c r="L580" i="8"/>
  <c r="L180" i="8"/>
  <c r="L1544" i="8"/>
  <c r="L347" i="8"/>
  <c r="L807" i="8"/>
  <c r="L1109" i="8"/>
  <c r="L1110" i="8"/>
  <c r="L575" i="8"/>
  <c r="M946" i="8"/>
  <c r="M1563" i="8"/>
  <c r="M340" i="8"/>
  <c r="M667" i="8"/>
  <c r="M1432" i="8"/>
  <c r="M761" i="8"/>
  <c r="L492" i="8"/>
  <c r="L1712" i="8"/>
  <c r="M1384" i="8"/>
  <c r="M1575" i="8"/>
  <c r="L454" i="8"/>
  <c r="L466" i="8"/>
  <c r="M1691" i="8"/>
  <c r="M1494" i="8"/>
  <c r="M1493" i="8"/>
  <c r="M1048" i="8"/>
  <c r="L695" i="8"/>
  <c r="M1138" i="8"/>
  <c r="L581" i="8"/>
  <c r="M1207" i="8"/>
  <c r="M1707" i="8"/>
  <c r="M458" i="8"/>
  <c r="L1057" i="8"/>
  <c r="L1387" i="8"/>
  <c r="L910" i="8"/>
  <c r="L560" i="8"/>
  <c r="L955" i="8"/>
  <c r="L1704" i="8"/>
  <c r="M484" i="8"/>
  <c r="L595" i="8"/>
  <c r="M324" i="8"/>
  <c r="M890" i="8"/>
  <c r="M844" i="8"/>
  <c r="M750" i="8"/>
  <c r="M952" i="8"/>
  <c r="L230" i="8"/>
  <c r="M864" i="8"/>
  <c r="M1536" i="8"/>
  <c r="L1291" i="8"/>
  <c r="M728" i="8"/>
  <c r="M1135" i="8"/>
  <c r="M1206" i="8"/>
  <c r="M1289" i="8"/>
  <c r="L357" i="8"/>
  <c r="L1314" i="8"/>
  <c r="M1189" i="8"/>
  <c r="L1472" i="8"/>
  <c r="M493" i="8"/>
  <c r="M1199" i="8"/>
  <c r="L1371" i="8"/>
  <c r="L223" i="8"/>
  <c r="M450" i="8"/>
  <c r="M542" i="8"/>
  <c r="M1364" i="8"/>
  <c r="L1487" i="8"/>
  <c r="L1687" i="8"/>
  <c r="L548" i="8"/>
  <c r="M22" i="8"/>
  <c r="M456" i="8"/>
  <c r="M158" i="8"/>
  <c r="M414" i="8"/>
  <c r="M1324" i="8"/>
  <c r="L1183" i="8"/>
  <c r="L923" i="8"/>
  <c r="L1424" i="8"/>
  <c r="M655" i="8"/>
  <c r="M546" i="8"/>
  <c r="M960" i="8"/>
  <c r="L1293" i="8"/>
  <c r="L819" i="8"/>
  <c r="L600" i="8"/>
  <c r="M290" i="8"/>
  <c r="L412" i="8"/>
  <c r="L1419" i="8"/>
  <c r="L1285" i="8"/>
  <c r="M1233" i="8"/>
  <c r="M400" i="8"/>
  <c r="M522" i="8"/>
  <c r="L632" i="8"/>
  <c r="M876" i="8"/>
  <c r="M1401" i="8"/>
  <c r="L1162" i="8"/>
  <c r="L922" i="8"/>
  <c r="M1169" i="8"/>
  <c r="L1598" i="8"/>
  <c r="L1449" i="8"/>
  <c r="L135" i="8"/>
  <c r="M242" i="8"/>
  <c r="M919" i="8"/>
  <c r="L1654" i="8"/>
  <c r="L1447" i="8"/>
  <c r="M359" i="8"/>
  <c r="L914" i="8"/>
  <c r="L653" i="8"/>
  <c r="L1515" i="8"/>
  <c r="L1524" i="8"/>
  <c r="M877" i="8"/>
  <c r="M210" i="8"/>
  <c r="M307" i="8"/>
  <c r="L733" i="8"/>
  <c r="M283" i="8"/>
  <c r="M1159" i="8"/>
  <c r="L1049" i="8"/>
  <c r="L1394" i="8"/>
  <c r="M429" i="8"/>
  <c r="M182" i="8"/>
  <c r="M438" i="8"/>
  <c r="L285" i="8"/>
  <c r="M691" i="8"/>
  <c r="M863" i="8"/>
  <c r="M1114" i="8"/>
  <c r="M198" i="8"/>
  <c r="M287" i="8"/>
  <c r="L17" i="8"/>
  <c r="M782" i="8"/>
  <c r="M408" i="8"/>
  <c r="M466" i="8"/>
  <c r="M1035" i="8"/>
  <c r="L1429" i="8"/>
  <c r="L1492" i="8"/>
  <c r="L1194" i="8"/>
  <c r="M286" i="8"/>
  <c r="M208" i="8"/>
  <c r="L661" i="8"/>
  <c r="M349" i="8"/>
  <c r="M1226" i="8"/>
  <c r="L856" i="8"/>
  <c r="M528" i="8"/>
  <c r="M263" i="8"/>
  <c r="M343" i="8"/>
  <c r="M432" i="8"/>
  <c r="M1241" i="8"/>
  <c r="L1268" i="8"/>
  <c r="L1527" i="8"/>
  <c r="M555" i="8"/>
  <c r="M688" i="8"/>
  <c r="M67" i="8"/>
  <c r="M1140" i="8"/>
  <c r="M1465" i="8"/>
  <c r="L684" i="8"/>
  <c r="M920" i="8"/>
  <c r="M1231" i="8"/>
  <c r="M1280" i="8"/>
  <c r="M35" i="8"/>
  <c r="M291" i="8"/>
  <c r="L202" i="8"/>
  <c r="L534" i="8"/>
  <c r="M425" i="8"/>
  <c r="M623" i="8"/>
  <c r="M72" i="8"/>
  <c r="M130" i="8"/>
  <c r="L151" i="8"/>
  <c r="L1309" i="8"/>
  <c r="L1594" i="8"/>
  <c r="L1597" i="8"/>
  <c r="M470" i="8"/>
  <c r="M586" i="8"/>
  <c r="M571" i="8"/>
  <c r="M886" i="8"/>
  <c r="M1652" i="8"/>
  <c r="L861" i="8"/>
  <c r="M354" i="8"/>
  <c r="M987" i="8"/>
  <c r="M967" i="8"/>
  <c r="M793" i="8"/>
  <c r="M694" i="8"/>
  <c r="M775" i="8"/>
  <c r="M823" i="8"/>
  <c r="L1249" i="8"/>
  <c r="L1221" i="8"/>
  <c r="L1665" i="8"/>
  <c r="M288" i="8"/>
  <c r="M399" i="8"/>
  <c r="L718" i="8"/>
  <c r="M195" i="8"/>
  <c r="M553" i="8"/>
  <c r="L759" i="8"/>
  <c r="M40" i="8"/>
  <c r="L1289" i="8"/>
  <c r="L1496" i="8"/>
  <c r="L81" i="8"/>
  <c r="L348" i="8"/>
  <c r="L535" i="8"/>
  <c r="L30" i="8"/>
  <c r="L727" i="8"/>
  <c r="L1405" i="8"/>
  <c r="L1707" i="8"/>
  <c r="L827" i="8"/>
  <c r="L542" i="8"/>
  <c r="M1609" i="8"/>
  <c r="L664" i="8"/>
  <c r="M736" i="8"/>
  <c r="M1716" i="8"/>
  <c r="M233" i="8"/>
  <c r="M1019" i="8"/>
  <c r="M60" i="8"/>
  <c r="L690" i="8"/>
  <c r="M1446" i="8"/>
  <c r="L1689" i="8"/>
  <c r="M257" i="8"/>
  <c r="L559" i="8"/>
  <c r="M954" i="8"/>
  <c r="M1352" i="8"/>
  <c r="L555" i="8"/>
  <c r="M748" i="8"/>
  <c r="M225" i="8"/>
  <c r="M1276" i="8"/>
  <c r="M267" i="8"/>
  <c r="M865" i="8"/>
  <c r="M666" i="8"/>
  <c r="M902" i="8"/>
  <c r="L149" i="8"/>
  <c r="L1069" i="8"/>
  <c r="L476" i="8"/>
  <c r="L680" i="8"/>
  <c r="L857" i="8"/>
  <c r="L1467" i="8"/>
  <c r="L251" i="8"/>
  <c r="L1202" i="8"/>
  <c r="L744" i="8"/>
  <c r="L734" i="8"/>
  <c r="M870" i="8"/>
  <c r="M1000" i="8"/>
  <c r="L76" i="8"/>
  <c r="M849" i="8"/>
  <c r="M1163" i="8"/>
  <c r="L981" i="8"/>
  <c r="M337" i="8"/>
  <c r="L1151" i="8"/>
  <c r="M76" i="8"/>
  <c r="M1441" i="8"/>
  <c r="L552" i="8"/>
  <c r="M935" i="8"/>
  <c r="M497" i="8"/>
  <c r="L973" i="8"/>
  <c r="L612" i="8"/>
  <c r="M1442" i="8"/>
  <c r="M93" i="8"/>
  <c r="M427" i="8"/>
  <c r="L579" i="8"/>
  <c r="L709" i="8"/>
  <c r="L1572" i="8"/>
  <c r="L97" i="8"/>
  <c r="L1403" i="8"/>
  <c r="M37" i="8"/>
  <c r="M1310" i="8"/>
  <c r="M1639" i="8"/>
  <c r="M1057" i="8"/>
  <c r="M153" i="8"/>
  <c r="L358" i="8"/>
  <c r="M1391" i="8"/>
  <c r="L717" i="8"/>
  <c r="M1579" i="8"/>
  <c r="M1316" i="8"/>
  <c r="L91" i="8"/>
  <c r="L831" i="8"/>
  <c r="M1249" i="8"/>
  <c r="L988" i="8"/>
  <c r="M1018" i="8"/>
  <c r="M1572" i="8"/>
  <c r="M871" i="8"/>
  <c r="L446" i="8"/>
  <c r="M1617" i="8"/>
  <c r="M1141" i="8"/>
  <c r="L380" i="8"/>
  <c r="L499" i="8"/>
  <c r="M648" i="8"/>
  <c r="L895" i="8"/>
  <c r="L52" i="8"/>
  <c r="L1652" i="8"/>
  <c r="L837" i="8"/>
  <c r="L995" i="8"/>
  <c r="M683" i="8"/>
  <c r="M219" i="8"/>
  <c r="M1500" i="8"/>
  <c r="M1015" i="8"/>
  <c r="M1516" i="8"/>
  <c r="L839" i="8"/>
  <c r="L395" i="8"/>
  <c r="M1250" i="8"/>
  <c r="M617" i="8"/>
  <c r="M905" i="8"/>
  <c r="L171" i="8"/>
  <c r="L233" i="8"/>
  <c r="M1268" i="8"/>
  <c r="L190" i="8"/>
  <c r="L1159" i="8"/>
  <c r="M537" i="8"/>
  <c r="M1587" i="8"/>
  <c r="M557" i="8"/>
  <c r="M89" i="8"/>
  <c r="M177" i="8"/>
  <c r="M1708" i="8"/>
  <c r="M1607" i="8"/>
  <c r="L1648" i="8"/>
  <c r="L630" i="8"/>
  <c r="L769" i="8"/>
  <c r="L817" i="8"/>
  <c r="L261" i="8"/>
  <c r="L1139" i="8"/>
  <c r="L1475" i="8"/>
  <c r="L241" i="8"/>
  <c r="L1085" i="8"/>
  <c r="L679" i="8"/>
  <c r="L286" i="8"/>
  <c r="L1208" i="8"/>
  <c r="M1447" i="8"/>
  <c r="M1178" i="8"/>
  <c r="M1338" i="8"/>
  <c r="M241" i="8"/>
  <c r="L511" i="8"/>
  <c r="L919" i="8"/>
  <c r="L482" i="8"/>
  <c r="M597" i="8"/>
  <c r="M1213" i="8"/>
  <c r="M1283" i="8"/>
  <c r="M1675" i="8"/>
  <c r="L385" i="8"/>
  <c r="M752" i="8"/>
  <c r="M44" i="8"/>
  <c r="L346" i="8"/>
  <c r="M1230" i="8"/>
  <c r="L322" i="8"/>
  <c r="L1491" i="8"/>
  <c r="L1017" i="8"/>
  <c r="L448" i="8"/>
  <c r="M1254" i="8"/>
  <c r="M651" i="8"/>
  <c r="M169" i="8"/>
  <c r="L605" i="8"/>
  <c r="L373" i="8"/>
  <c r="L1158" i="8"/>
  <c r="L444" i="8"/>
  <c r="L216" i="8"/>
  <c r="M1261" i="8"/>
  <c r="L421" i="8"/>
  <c r="M1448" i="8"/>
  <c r="L382" i="8"/>
  <c r="L1108" i="8"/>
  <c r="L998" i="8"/>
  <c r="M820" i="8"/>
  <c r="M1438" i="8"/>
  <c r="L660" i="8"/>
  <c r="L639" i="8"/>
  <c r="L178" i="8"/>
  <c r="L1299" i="8"/>
  <c r="M1081" i="8"/>
  <c r="M831" i="8"/>
  <c r="M1131" i="8"/>
  <c r="M828" i="8"/>
  <c r="M1347" i="8"/>
  <c r="L86" i="8"/>
  <c r="L668" i="8"/>
  <c r="L432" i="8"/>
  <c r="M847" i="8"/>
  <c r="M252" i="8"/>
  <c r="M52" i="8"/>
  <c r="L803" i="8"/>
  <c r="L1431" i="8"/>
  <c r="L1461" i="8"/>
  <c r="M985" i="8"/>
  <c r="M239" i="8"/>
  <c r="M328" i="8"/>
  <c r="L166" i="8"/>
  <c r="M229" i="8"/>
  <c r="M930" i="8"/>
  <c r="L1098" i="8"/>
  <c r="L665" i="8"/>
  <c r="L554" i="8"/>
  <c r="M670" i="8"/>
  <c r="M247" i="8"/>
  <c r="L872" i="8"/>
  <c r="L1174" i="8"/>
  <c r="L1311" i="8"/>
  <c r="M69" i="8"/>
  <c r="M516" i="8"/>
  <c r="M187" i="8"/>
  <c r="L806" i="8"/>
  <c r="L1097" i="8"/>
  <c r="L438" i="8"/>
  <c r="M898" i="8"/>
  <c r="M65" i="8"/>
  <c r="L1661" i="8"/>
  <c r="L1313" i="8"/>
  <c r="L433" i="8"/>
  <c r="L1540" i="8"/>
  <c r="L1711" i="8"/>
  <c r="M109" i="8"/>
  <c r="M226" i="8"/>
  <c r="M339" i="8"/>
  <c r="L235" i="8"/>
  <c r="M59" i="8"/>
  <c r="M599" i="8"/>
  <c r="L1476" i="8"/>
  <c r="L1132" i="8"/>
  <c r="M251" i="8"/>
  <c r="L794" i="8"/>
  <c r="L1009" i="8"/>
  <c r="L287" i="8"/>
  <c r="L1434" i="8"/>
  <c r="L408" i="8"/>
  <c r="M471" i="8"/>
  <c r="M73" i="8"/>
  <c r="L553" i="8"/>
  <c r="L561" i="8"/>
  <c r="L1550" i="8"/>
  <c r="L873" i="8"/>
  <c r="L1705" i="8"/>
  <c r="M1105" i="8"/>
  <c r="M1238" i="8"/>
  <c r="M87" i="8"/>
  <c r="M749" i="8"/>
  <c r="L265" i="8"/>
  <c r="L770" i="8"/>
  <c r="L768" i="8"/>
  <c r="M771" i="8"/>
  <c r="M562" i="8"/>
  <c r="L1129" i="8"/>
  <c r="M564" i="8"/>
  <c r="M974" i="8"/>
  <c r="L1094" i="8"/>
  <c r="L984" i="8"/>
  <c r="L409" i="8"/>
  <c r="L1356" i="8"/>
  <c r="M1065" i="8"/>
  <c r="M746" i="8"/>
  <c r="M1002" i="8"/>
  <c r="L648" i="8"/>
  <c r="L1306" i="8"/>
  <c r="L1402" i="8"/>
  <c r="L1549" i="8"/>
  <c r="L1166" i="8"/>
  <c r="M780" i="8"/>
  <c r="L284" i="8"/>
  <c r="M1312" i="8"/>
  <c r="L597" i="8"/>
  <c r="L1323" i="8"/>
  <c r="M526" i="8"/>
  <c r="M1622" i="8"/>
  <c r="M227" i="8"/>
  <c r="M714" i="8"/>
  <c r="L963" i="8"/>
  <c r="M270" i="8"/>
  <c r="M192" i="8"/>
  <c r="L51" i="8"/>
  <c r="L1095" i="8"/>
  <c r="M1537" i="8"/>
  <c r="M1368" i="8"/>
  <c r="M1713" i="8"/>
  <c r="M1517" i="8"/>
  <c r="L1025" i="8"/>
  <c r="L1180" i="8"/>
  <c r="M445" i="8"/>
  <c r="L844" i="8"/>
  <c r="M914" i="8"/>
  <c r="L1304" i="8"/>
  <c r="L1140" i="8"/>
  <c r="L945" i="8"/>
  <c r="L53" i="8"/>
  <c r="M536" i="8"/>
  <c r="M430" i="8"/>
  <c r="L168" i="8"/>
  <c r="L1358" i="8"/>
  <c r="L841" i="8"/>
  <c r="L1332" i="8"/>
  <c r="L1634" i="8"/>
  <c r="M1638" i="8"/>
  <c r="L301" i="8"/>
  <c r="M807" i="8"/>
  <c r="M722" i="8"/>
  <c r="L1274" i="8"/>
  <c r="L715" i="8"/>
  <c r="L1286" i="8"/>
  <c r="L1546" i="8"/>
  <c r="M1188" i="8"/>
  <c r="M674" i="8"/>
  <c r="L890" i="8"/>
  <c r="L102" i="8"/>
  <c r="L87" i="8"/>
  <c r="L481" i="8"/>
  <c r="L501" i="8"/>
  <c r="L1191" i="8"/>
  <c r="L747" i="8"/>
  <c r="L1622" i="8"/>
  <c r="L1414" i="8"/>
  <c r="L1573" i="8"/>
  <c r="L1126" i="8"/>
  <c r="M1394" i="8"/>
  <c r="M1690" i="8"/>
  <c r="L349" i="8"/>
  <c r="M1161" i="8"/>
  <c r="L296" i="8"/>
  <c r="M1203" i="8"/>
  <c r="M1630" i="8"/>
  <c r="M809" i="8"/>
  <c r="M285" i="8"/>
  <c r="L59" i="8"/>
  <c r="L879" i="8"/>
  <c r="L85" i="8"/>
  <c r="M1632" i="8"/>
  <c r="M173" i="8"/>
  <c r="L315" i="8"/>
  <c r="L1020" i="8"/>
  <c r="M1475" i="8"/>
  <c r="M148" i="8"/>
  <c r="M773" i="8"/>
  <c r="M1108" i="8"/>
  <c r="M788" i="8"/>
  <c r="M570" i="8"/>
  <c r="L1308" i="8"/>
  <c r="L796" i="8"/>
  <c r="L1088" i="8"/>
  <c r="L1514" i="8"/>
  <c r="L141" i="8"/>
  <c r="L500" i="8"/>
  <c r="M1466" i="8"/>
  <c r="L465" i="8"/>
  <c r="L1296" i="8"/>
  <c r="M1109" i="8"/>
  <c r="L115" i="8"/>
  <c r="M1417" i="8"/>
  <c r="M976" i="8"/>
  <c r="M1246" i="8"/>
  <c r="L586" i="8"/>
  <c r="M1504" i="8"/>
  <c r="L786" i="8"/>
  <c r="L1241" i="8"/>
  <c r="L376" i="8"/>
  <c r="M668" i="8"/>
  <c r="M1260" i="8"/>
  <c r="M1597" i="8"/>
  <c r="L618" i="8"/>
  <c r="M726" i="8"/>
  <c r="M1443" i="8"/>
  <c r="M1458" i="8"/>
  <c r="M1509" i="8"/>
  <c r="L1697" i="8"/>
  <c r="L400" i="8"/>
  <c r="L247" i="8"/>
  <c r="L192" i="8"/>
  <c r="L931" i="8"/>
  <c r="L184" i="8"/>
  <c r="M523" i="8"/>
  <c r="M951" i="8"/>
  <c r="M1618" i="8"/>
  <c r="M1004" i="8"/>
  <c r="M716" i="8"/>
  <c r="L547" i="8"/>
  <c r="M1007" i="8"/>
  <c r="M1130" i="8"/>
  <c r="M926" i="8"/>
  <c r="M1052" i="8"/>
  <c r="L677" i="8"/>
  <c r="L22" i="8"/>
  <c r="L74" i="8"/>
  <c r="M1671" i="8"/>
  <c r="L774" i="8"/>
  <c r="L275" i="8"/>
  <c r="L126" i="8"/>
  <c r="M601" i="8"/>
  <c r="L394" i="8"/>
  <c r="M1187" i="8"/>
  <c r="M1321" i="8"/>
  <c r="M1001" i="8"/>
  <c r="L1038" i="8"/>
  <c r="L878" i="8"/>
  <c r="L1137" i="8"/>
  <c r="L79" i="8"/>
  <c r="L1116" i="8"/>
  <c r="L1408" i="8"/>
  <c r="L545" i="8"/>
  <c r="L933" i="8"/>
  <c r="L749" i="8"/>
  <c r="M1155" i="8"/>
  <c r="L442" i="8"/>
  <c r="L435" i="8"/>
  <c r="M885" i="8"/>
  <c r="M665" i="8"/>
  <c r="M1097" i="8"/>
  <c r="L527" i="8"/>
  <c r="L469" i="8"/>
  <c r="L621" i="8"/>
  <c r="M765" i="8"/>
  <c r="M1592" i="8"/>
  <c r="L972" i="8"/>
  <c r="M1685" i="8"/>
  <c r="M588" i="8"/>
  <c r="M1515" i="8"/>
  <c r="L242" i="8"/>
  <c r="L80" i="8"/>
  <c r="L100" i="8"/>
  <c r="M415" i="8"/>
  <c r="L1303" i="8"/>
  <c r="L859" i="8"/>
  <c r="L1568" i="8"/>
  <c r="L848" i="8"/>
  <c r="L743" i="8"/>
  <c r="L628" i="8"/>
  <c r="L1136" i="8"/>
  <c r="L1250" i="8"/>
  <c r="L260" i="8"/>
  <c r="L742" i="8"/>
  <c r="L1578" i="8"/>
  <c r="L1026" i="8"/>
  <c r="L650" i="8"/>
  <c r="L386" i="8"/>
  <c r="M1175" i="8"/>
  <c r="L339" i="8"/>
  <c r="L354" i="8"/>
  <c r="L40" i="8"/>
  <c r="M1322" i="8"/>
  <c r="M837" i="8"/>
  <c r="M884" i="8"/>
  <c r="M1020" i="8"/>
  <c r="M1055" i="8"/>
  <c r="L1714" i="8"/>
  <c r="M1263" i="8"/>
  <c r="L206" i="8"/>
  <c r="L1630" i="8"/>
  <c r="M1452" i="8"/>
  <c r="L445" i="8"/>
  <c r="M1339" i="8"/>
  <c r="M1202" i="8"/>
  <c r="L613" i="8"/>
  <c r="L331" i="8"/>
  <c r="M1710" i="8"/>
  <c r="M186" i="8"/>
  <c r="L1411" i="8"/>
  <c r="L1082" i="8"/>
  <c r="L398" i="8"/>
  <c r="L976" i="8"/>
  <c r="L244" i="8"/>
  <c r="M1205" i="8"/>
  <c r="M1668" i="8"/>
  <c r="M26" i="8"/>
  <c r="M1468" i="8"/>
  <c r="M1532" i="8"/>
  <c r="L1012" i="8"/>
  <c r="M565" i="8"/>
  <c r="M917" i="8"/>
  <c r="M1412" i="8"/>
  <c r="M1683" i="8"/>
  <c r="M715" i="8"/>
  <c r="L611" i="8"/>
  <c r="L204" i="8"/>
  <c r="L509" i="8"/>
  <c r="L1464" i="8"/>
  <c r="M305" i="8"/>
  <c r="M744" i="8"/>
  <c r="M968" i="8"/>
  <c r="M1392" i="8"/>
  <c r="M1341" i="8"/>
  <c r="M1444" i="8"/>
  <c r="M1641" i="8"/>
  <c r="L1267" i="8"/>
  <c r="M519" i="8"/>
  <c r="M463" i="8"/>
  <c r="L1545" i="8"/>
  <c r="L1677" i="8"/>
  <c r="L520" i="8"/>
  <c r="L1259" i="8"/>
  <c r="L1557" i="8"/>
  <c r="M509" i="8"/>
  <c r="M46" i="8"/>
  <c r="M135" i="8"/>
  <c r="M918" i="8"/>
  <c r="L1418" i="8"/>
  <c r="L1543" i="8"/>
  <c r="L430" i="8"/>
  <c r="M276" i="8"/>
  <c r="M70" i="8"/>
  <c r="L48" i="8"/>
  <c r="L1350" i="8"/>
  <c r="L1588" i="8"/>
  <c r="L188" i="8"/>
  <c r="M459" i="8"/>
  <c r="L1459" i="8"/>
  <c r="M1029" i="8"/>
  <c r="M814" i="8"/>
  <c r="L496" i="8"/>
  <c r="M455" i="8"/>
  <c r="M566" i="8"/>
  <c r="M706" i="8"/>
  <c r="M962" i="8"/>
  <c r="L1036" i="8"/>
  <c r="L1196" i="8"/>
  <c r="L1639" i="8"/>
  <c r="L614" i="8"/>
  <c r="L1373" i="8"/>
  <c r="M503" i="8"/>
  <c r="M80" i="8"/>
  <c r="M1435" i="8"/>
  <c r="L1130" i="8"/>
  <c r="M33" i="8"/>
  <c r="M606" i="8"/>
  <c r="M202" i="8"/>
  <c r="L374" i="8"/>
  <c r="M1208" i="8"/>
  <c r="M1291" i="8"/>
  <c r="L942" i="8"/>
  <c r="M834" i="8"/>
  <c r="M315" i="8"/>
  <c r="M279" i="8"/>
  <c r="M535" i="8"/>
  <c r="L1021" i="8"/>
  <c r="L1146" i="8"/>
  <c r="L1370" i="8"/>
  <c r="M1523" i="8"/>
  <c r="M510" i="8"/>
  <c r="M364" i="8"/>
  <c r="L1565" i="8"/>
  <c r="L1229" i="8"/>
  <c r="M1209" i="8"/>
  <c r="L1239" i="8"/>
  <c r="L1135" i="8"/>
  <c r="L1671" i="8"/>
  <c r="L1548" i="8"/>
  <c r="L823" i="8"/>
  <c r="M123" i="8"/>
  <c r="M923" i="8"/>
  <c r="M1648" i="8"/>
  <c r="L625" i="8"/>
  <c r="L1570" i="8"/>
  <c r="L1104" i="8"/>
  <c r="M374" i="8"/>
  <c r="M98" i="8"/>
  <c r="M388" i="8"/>
  <c r="M795" i="8"/>
  <c r="M1457" i="8"/>
  <c r="L1647" i="8"/>
  <c r="L1359" i="8"/>
  <c r="L1509" i="8"/>
  <c r="L1263" i="8"/>
  <c r="L1581" i="8"/>
  <c r="M802" i="8"/>
  <c r="M384" i="8"/>
  <c r="M442" i="8"/>
  <c r="L1010" i="8"/>
  <c r="L1354" i="8"/>
  <c r="L1556" i="8"/>
  <c r="M1616" i="8"/>
  <c r="M513" i="8"/>
  <c r="M975" i="8"/>
  <c r="M341" i="8"/>
  <c r="M1243" i="8"/>
  <c r="L550" i="8"/>
  <c r="M79" i="8"/>
  <c r="M168" i="8"/>
  <c r="M1102" i="8"/>
  <c r="L1506" i="8"/>
  <c r="L1019" i="8"/>
  <c r="L384" i="8"/>
  <c r="M127" i="8"/>
  <c r="M18" i="8"/>
  <c r="L143" i="8"/>
  <c r="M556" i="8"/>
  <c r="M957" i="8"/>
  <c r="L363" i="8"/>
  <c r="M338" i="8"/>
  <c r="M595" i="8"/>
  <c r="M958" i="8"/>
  <c r="M454" i="8"/>
  <c r="M1620" i="8"/>
  <c r="L281" i="8"/>
  <c r="L1538" i="8"/>
  <c r="M900" i="8"/>
  <c r="M31" i="8"/>
  <c r="L940" i="8"/>
  <c r="M331" i="8"/>
  <c r="M518" i="8"/>
  <c r="M460" i="8"/>
  <c r="L1067" i="8"/>
  <c r="L1693" i="8"/>
  <c r="L846" i="8"/>
  <c r="M106" i="8"/>
  <c r="M739" i="8"/>
  <c r="M134" i="8"/>
  <c r="M390" i="8"/>
  <c r="M1285" i="8"/>
  <c r="L1378" i="8"/>
  <c r="L201" i="8"/>
  <c r="L932" i="8"/>
  <c r="L1292" i="8"/>
  <c r="L1342" i="8"/>
  <c r="M410" i="8"/>
  <c r="M222" i="8"/>
  <c r="M311" i="8"/>
  <c r="L1041" i="8"/>
  <c r="M162" i="8"/>
  <c r="M418" i="8"/>
  <c r="M1274" i="8"/>
  <c r="L289" i="8"/>
  <c r="M191" i="8"/>
  <c r="M594" i="8"/>
  <c r="M43" i="8"/>
  <c r="M302" i="8"/>
  <c r="L1072" i="8"/>
  <c r="L1621" i="8"/>
  <c r="L1379" i="8"/>
  <c r="L505" i="8"/>
  <c r="M472" i="8"/>
  <c r="M34" i="8"/>
  <c r="M479" i="8"/>
  <c r="M56" i="8"/>
  <c r="L162" i="8"/>
  <c r="L429" i="8"/>
  <c r="L1349" i="8"/>
  <c r="M1028" i="8"/>
  <c r="M1198" i="8"/>
  <c r="L1172" i="8"/>
  <c r="L1399" i="8"/>
  <c r="L1678" i="8"/>
  <c r="L1219" i="8"/>
  <c r="M211" i="8"/>
  <c r="L875" i="8"/>
  <c r="L1702" i="8"/>
  <c r="M1344" i="8"/>
  <c r="M827" i="8"/>
  <c r="L1206" i="8"/>
  <c r="L288" i="8"/>
  <c r="L1375" i="8"/>
  <c r="L392" i="8"/>
  <c r="M1427" i="8"/>
  <c r="L1629" i="8"/>
  <c r="M25" i="8"/>
  <c r="L1589" i="8"/>
  <c r="M500" i="8"/>
  <c r="L389" i="8"/>
  <c r="M531" i="8"/>
  <c r="L1593" i="8"/>
  <c r="M576" i="8"/>
  <c r="M1096" i="8"/>
  <c r="L567" i="8"/>
  <c r="L311" i="8"/>
  <c r="M710" i="8"/>
  <c r="M1053" i="8"/>
  <c r="M63" i="8"/>
  <c r="L1466" i="8"/>
  <c r="L1631" i="8"/>
  <c r="M543" i="8"/>
  <c r="L730" i="8"/>
  <c r="M1086" i="8"/>
  <c r="M730" i="8"/>
  <c r="M819" i="8"/>
  <c r="L72" i="8"/>
  <c r="M700" i="8"/>
  <c r="M389" i="8"/>
  <c r="L1321" i="8"/>
  <c r="L1156" i="8"/>
  <c r="M1123" i="8"/>
  <c r="M1134" i="8"/>
  <c r="M86" i="8"/>
  <c r="L1070" i="8"/>
  <c r="L1604" i="8"/>
  <c r="L1607" i="8"/>
  <c r="M911" i="8"/>
  <c r="M224" i="8"/>
  <c r="M502" i="8"/>
  <c r="L353" i="8"/>
  <c r="L1562" i="8"/>
  <c r="L906" i="8"/>
  <c r="M1476" i="8"/>
  <c r="M1088" i="8"/>
  <c r="L578" i="8"/>
  <c r="L330" i="8"/>
  <c r="M791" i="8"/>
  <c r="L1512" i="8"/>
  <c r="L238" i="8"/>
  <c r="L799" i="8"/>
  <c r="L310" i="8"/>
  <c r="L954" i="8"/>
  <c r="L68" i="8"/>
  <c r="M808" i="8"/>
  <c r="L1054" i="8"/>
  <c r="L138" i="8"/>
  <c r="M1469" i="8"/>
  <c r="M100" i="8"/>
  <c r="L514" i="8"/>
  <c r="M1197" i="8"/>
  <c r="L1032" i="8"/>
  <c r="M836" i="8"/>
  <c r="M1027" i="8"/>
  <c r="L678" i="8"/>
  <c r="L148" i="8"/>
  <c r="L845" i="8"/>
  <c r="M1430" i="8"/>
  <c r="L798" i="8"/>
  <c r="L205" i="8"/>
  <c r="L28" i="8"/>
  <c r="M1481" i="8"/>
  <c r="M875" i="8"/>
  <c r="L573" i="8"/>
  <c r="L642" i="8"/>
  <c r="L393" i="8"/>
  <c r="L463" i="8"/>
  <c r="L294" i="8"/>
  <c r="L73" i="8"/>
  <c r="L636" i="8"/>
  <c r="L1409" i="8"/>
  <c r="M1463" i="8"/>
  <c r="M1400" i="8"/>
  <c r="M817" i="8"/>
  <c r="L480" i="8"/>
  <c r="M1397" i="8"/>
  <c r="M1046" i="8"/>
  <c r="M1590" i="8"/>
  <c r="L1643" i="8"/>
  <c r="M1512" i="8"/>
  <c r="M1084" i="8"/>
  <c r="M1531" i="8"/>
  <c r="L944" i="8"/>
  <c r="L596" i="8"/>
  <c r="M862" i="8"/>
  <c r="M38" i="8"/>
  <c r="M238" i="8"/>
  <c r="M506" i="8"/>
  <c r="M652" i="8"/>
  <c r="L1390" i="8"/>
  <c r="M1124" i="8"/>
  <c r="M659" i="8"/>
  <c r="M426" i="8"/>
  <c r="M194" i="8"/>
  <c r="L198" i="8"/>
  <c r="M126" i="8"/>
  <c r="L1404" i="8"/>
  <c r="M490" i="8"/>
  <c r="L112" i="8"/>
  <c r="L832" i="8"/>
  <c r="L1474" i="8"/>
  <c r="L519" i="8"/>
  <c r="L705" i="8"/>
  <c r="L1120" i="8"/>
  <c r="L1623" i="8"/>
  <c r="L782" i="8"/>
  <c r="M604" i="8"/>
  <c r="L1005" i="8"/>
  <c r="L1605" i="8"/>
  <c r="M1658" i="8"/>
  <c r="L1155" i="8"/>
  <c r="M582" i="8"/>
  <c r="M163" i="8"/>
  <c r="M718" i="8"/>
  <c r="M82" i="8"/>
  <c r="L1406" i="8"/>
  <c r="L1454" i="8"/>
  <c r="L1644" i="8"/>
  <c r="L183" i="8"/>
  <c r="L1165" i="8"/>
  <c r="M1158" i="8"/>
  <c r="M99" i="8"/>
  <c r="M53" i="8"/>
  <c r="M998" i="8"/>
  <c r="L1173" i="8"/>
  <c r="L1301" i="8"/>
  <c r="L1251" i="8"/>
  <c r="M637" i="8"/>
  <c r="M48" i="8"/>
  <c r="L439" i="8"/>
  <c r="L1684" i="8"/>
  <c r="L1282" i="8"/>
  <c r="L1096" i="8"/>
  <c r="M638" i="8"/>
  <c r="M362" i="8"/>
  <c r="L229" i="8"/>
  <c r="M1715" i="8"/>
  <c r="M1099" i="8"/>
  <c r="M1679" i="8"/>
  <c r="M1635" i="8"/>
  <c r="L1345" i="8"/>
  <c r="L649" i="8"/>
  <c r="L486" i="8"/>
  <c r="L616" i="8"/>
  <c r="L1207" i="8"/>
  <c r="L222" i="8"/>
  <c r="M561" i="8"/>
  <c r="M1090" i="8"/>
  <c r="M899" i="8"/>
  <c r="L246" i="8"/>
  <c r="M1677" i="8"/>
  <c r="L122" i="8"/>
  <c r="M1369" i="8"/>
  <c r="L1103" i="8"/>
  <c r="M979" i="8"/>
  <c r="M1555" i="8"/>
  <c r="L637" i="8"/>
  <c r="M1277" i="8"/>
  <c r="M21" i="8"/>
  <c r="M90" i="8"/>
  <c r="M1684" i="8"/>
  <c r="M1692" i="8"/>
  <c r="L842" i="8"/>
  <c r="M1497" i="8"/>
  <c r="L1700" i="8"/>
  <c r="M1413" i="8"/>
  <c r="M449" i="8"/>
  <c r="L818" i="8"/>
  <c r="L1068" i="8"/>
  <c r="L1122" i="8"/>
  <c r="L471" i="8"/>
  <c r="L38" i="8"/>
  <c r="L494" i="8"/>
  <c r="L1168" i="8"/>
  <c r="M1296" i="8"/>
  <c r="L566" i="8"/>
  <c r="M738" i="8"/>
  <c r="M1271" i="8"/>
  <c r="M1217" i="8"/>
  <c r="M1156" i="8"/>
  <c r="M1595" i="8"/>
  <c r="M1437" i="8"/>
  <c r="M1596" i="8"/>
  <c r="L687" i="8"/>
  <c r="M1184" i="8"/>
  <c r="L1400" i="8"/>
  <c r="M796" i="8"/>
  <c r="M1390" i="8"/>
  <c r="M261" i="8"/>
  <c r="M1419" i="8"/>
  <c r="M1148" i="8"/>
  <c r="M321" i="8"/>
  <c r="M614" i="8"/>
  <c r="L255" i="8"/>
  <c r="M707" i="8"/>
  <c r="L1522" i="8"/>
  <c r="L1663" i="8"/>
  <c r="M119" i="8"/>
  <c r="L1558" i="8"/>
  <c r="L898" i="8"/>
  <c r="L1502" i="8"/>
  <c r="M96" i="8"/>
  <c r="L821" i="8"/>
  <c r="M922" i="8"/>
  <c r="L1331" i="8"/>
  <c r="M103" i="8"/>
  <c r="M1056" i="8"/>
  <c r="L902" i="8"/>
  <c r="M23" i="8"/>
  <c r="M155" i="8"/>
  <c r="L1365" i="8"/>
  <c r="M320" i="8"/>
  <c r="L1716" i="8"/>
  <c r="L1047" i="8"/>
  <c r="M412" i="8"/>
  <c r="L478" i="8"/>
  <c r="M841" i="8"/>
  <c r="L443" i="8"/>
  <c r="L1181" i="8"/>
  <c r="L1532" i="8"/>
  <c r="L1477" i="8"/>
  <c r="M358" i="8"/>
  <c r="M959" i="8"/>
  <c r="L1706" i="8"/>
  <c r="M275" i="8"/>
  <c r="M375" i="8"/>
  <c r="M166" i="8"/>
  <c r="M422" i="8"/>
  <c r="L1468" i="8"/>
  <c r="L1410" i="8"/>
  <c r="L834" i="8"/>
  <c r="M1453" i="8"/>
  <c r="M810" i="8"/>
  <c r="M647" i="8"/>
  <c r="L711" i="8"/>
  <c r="M825" i="8"/>
  <c r="M269" i="8"/>
  <c r="L324" i="8"/>
  <c r="M297" i="8"/>
  <c r="M151" i="8"/>
  <c r="L1060" i="8"/>
  <c r="M1367" i="8"/>
  <c r="M1122" i="8"/>
  <c r="M838" i="8"/>
  <c r="M228" i="8"/>
  <c r="L568" i="8"/>
  <c r="M1303" i="8"/>
  <c r="L434" i="8"/>
  <c r="L971" i="8"/>
  <c r="L797" i="8"/>
  <c r="L1161" i="8"/>
  <c r="L422" i="8"/>
  <c r="L1089" i="8"/>
  <c r="M1225" i="8"/>
  <c r="M505" i="8"/>
  <c r="M1549" i="8"/>
  <c r="M932" i="8"/>
  <c r="M1542" i="8"/>
  <c r="L925" i="8"/>
  <c r="M1451" i="8"/>
  <c r="M577" i="8"/>
  <c r="M1434" i="8"/>
  <c r="L243" i="8"/>
  <c r="L109" i="8"/>
  <c r="L174" i="8"/>
  <c r="M629" i="8"/>
  <c r="L1199" i="8"/>
  <c r="M1379" i="8"/>
  <c r="M1405" i="8"/>
  <c r="M1183" i="8"/>
  <c r="M1547" i="8"/>
  <c r="L989" i="8"/>
  <c r="L1440" i="8"/>
  <c r="L633" i="8"/>
  <c r="L139" i="8"/>
  <c r="M686" i="8"/>
  <c r="L25" i="8"/>
  <c r="L269" i="8"/>
  <c r="L1344" i="8"/>
  <c r="L1469" i="8"/>
  <c r="L1245" i="8"/>
  <c r="L1442" i="8"/>
  <c r="M1533" i="8"/>
  <c r="M113" i="8"/>
  <c r="L681" i="8"/>
  <c r="M724" i="8"/>
  <c r="M1626" i="8"/>
  <c r="M1577" i="8"/>
  <c r="M1370" i="8"/>
  <c r="M1408" i="8"/>
  <c r="M1655" i="8"/>
  <c r="M1403" i="8"/>
  <c r="L1152" i="8"/>
  <c r="L63" i="8"/>
  <c r="L187" i="8"/>
  <c r="M1166" i="8"/>
  <c r="M1673" i="8"/>
  <c r="M1085" i="8"/>
  <c r="M1264" i="8"/>
  <c r="M818" i="8"/>
  <c r="L1008" i="8"/>
  <c r="M1474" i="8"/>
  <c r="M138" i="8"/>
  <c r="M419" i="8"/>
  <c r="L1257" i="8"/>
  <c r="L1417" i="8"/>
  <c r="M435" i="8"/>
  <c r="M303" i="8"/>
  <c r="M1345" i="8"/>
  <c r="L1352" i="8"/>
  <c r="L177" i="8"/>
  <c r="L714" i="8"/>
  <c r="L1294" i="8"/>
  <c r="M548" i="8"/>
  <c r="L1131" i="8"/>
  <c r="L1641" i="8"/>
  <c r="L1460" i="8"/>
  <c r="M1014" i="8"/>
  <c r="L1501" i="8"/>
  <c r="M530" i="8"/>
  <c r="L1018" i="8"/>
  <c r="M378" i="8"/>
  <c r="L1441" i="8"/>
  <c r="L1326" i="8"/>
  <c r="M1190" i="8"/>
  <c r="M995" i="8"/>
  <c r="L1176" i="8"/>
  <c r="L1507" i="8"/>
  <c r="M370" i="8"/>
  <c r="M1043" i="8"/>
  <c r="L1656" i="8"/>
  <c r="L1463" i="8"/>
  <c r="L1423" i="8"/>
  <c r="L1395" i="8"/>
  <c r="L1539" i="8"/>
  <c r="L1153" i="8"/>
  <c r="M310" i="8"/>
  <c r="M232" i="8"/>
  <c r="L787" i="8"/>
  <c r="L1513" i="8"/>
  <c r="L1348" i="8"/>
  <c r="M634" i="8"/>
  <c r="M116" i="8"/>
  <c r="M1586" i="8"/>
  <c r="L1307" i="8"/>
  <c r="M334" i="8"/>
  <c r="M58" i="8"/>
  <c r="M308" i="8"/>
  <c r="M755" i="8"/>
  <c r="M1645" i="8"/>
  <c r="L460" i="8"/>
  <c r="M692" i="8"/>
  <c r="L1529" i="8"/>
  <c r="L26" i="8"/>
  <c r="M1386" i="8"/>
  <c r="L390" i="8"/>
  <c r="L858" i="8"/>
  <c r="L508" i="8"/>
  <c r="L1341" i="8"/>
  <c r="L739" i="8"/>
  <c r="L66" i="8"/>
  <c r="M1247" i="8"/>
  <c r="M1191" i="8"/>
  <c r="M1216" i="8"/>
  <c r="M1149" i="8"/>
  <c r="L367" i="8"/>
  <c r="M539" i="8"/>
  <c r="L658" i="8"/>
  <c r="M1072" i="8"/>
  <c r="M1079" i="8"/>
  <c r="M469" i="8"/>
  <c r="L693" i="8"/>
  <c r="M1657" i="8"/>
  <c r="M1067" i="8"/>
  <c r="L704" i="8"/>
  <c r="M949" i="8"/>
  <c r="L67" i="8"/>
  <c r="M1697" i="8"/>
  <c r="L524" i="8"/>
  <c r="L107" i="8"/>
  <c r="M685" i="8"/>
  <c r="M980" i="8"/>
  <c r="L1553" i="8"/>
  <c r="L957" i="8"/>
  <c r="L1415" i="8"/>
  <c r="L360" i="8"/>
  <c r="L886" i="8"/>
  <c r="L175" i="8"/>
  <c r="L1649" i="8"/>
  <c r="M393" i="8"/>
  <c r="M1646" i="8"/>
  <c r="L1192" i="8"/>
  <c r="M1150" i="8"/>
  <c r="L258" i="8"/>
  <c r="M1543" i="8"/>
  <c r="M221" i="8"/>
  <c r="L18" i="8"/>
  <c r="M299" i="8"/>
  <c r="M977" i="8"/>
  <c r="L279" i="8"/>
  <c r="L1288" i="8"/>
  <c r="M1363" i="8"/>
  <c r="M1440" i="8"/>
  <c r="M936" i="8"/>
  <c r="L556" i="8"/>
  <c r="M747" i="8"/>
  <c r="M1284" i="8"/>
  <c r="M636" i="8"/>
  <c r="M1091" i="8"/>
  <c r="M149" i="8"/>
  <c r="M117" i="8"/>
  <c r="L719" i="8"/>
  <c r="M745" i="8"/>
  <c r="L588" i="8"/>
  <c r="L549" i="8"/>
  <c r="L1266" i="8"/>
  <c r="M1407" i="8"/>
  <c r="L789" i="8"/>
  <c r="M139" i="8"/>
  <c r="M1120" i="8"/>
  <c r="M1580" i="8"/>
  <c r="M284" i="8"/>
  <c r="M1144" i="8"/>
  <c r="L89" i="8"/>
  <c r="M1236" i="8"/>
  <c r="M1328" i="8"/>
  <c r="L1213" i="8"/>
  <c r="M938" i="8"/>
  <c r="L1231" i="8"/>
  <c r="L1369" i="8"/>
  <c r="L1525" i="8"/>
  <c r="L96" i="8"/>
  <c r="L103" i="8"/>
  <c r="M215" i="8"/>
  <c r="M171" i="8"/>
  <c r="M596" i="8"/>
  <c r="M643" i="8"/>
  <c r="L1295" i="8"/>
  <c r="L1214" i="8"/>
  <c r="M695" i="8"/>
  <c r="M1421" i="8"/>
  <c r="M446" i="8"/>
  <c r="M214" i="8"/>
  <c r="L899" i="8"/>
  <c r="M78" i="8"/>
  <c r="L1614" i="8"/>
  <c r="M382" i="8"/>
  <c r="L736" i="8"/>
  <c r="M486" i="8"/>
  <c r="M268" i="8"/>
  <c r="M547" i="8"/>
  <c r="L368" i="8"/>
  <c r="M431" i="8"/>
  <c r="L158" i="8"/>
  <c r="L272" i="8"/>
  <c r="M190" i="8"/>
  <c r="M1115" i="8"/>
  <c r="L1360" i="8"/>
  <c r="M352" i="8"/>
  <c r="M296" i="8"/>
  <c r="M424" i="8"/>
  <c r="M482" i="8"/>
  <c r="L1582" i="8"/>
  <c r="L1114" i="8"/>
  <c r="L1367" i="8"/>
  <c r="L1451" i="8"/>
  <c r="M143" i="8"/>
  <c r="M1041" i="8"/>
  <c r="L1694" i="8"/>
  <c r="L986" i="8"/>
  <c r="L423" i="8"/>
  <c r="L1554" i="8"/>
  <c r="M420" i="8"/>
  <c r="M1294" i="8"/>
  <c r="L1590" i="8"/>
  <c r="L921" i="8"/>
  <c r="L926" i="8"/>
  <c r="M29" i="8"/>
  <c r="M1116" i="8"/>
  <c r="L953" i="8"/>
  <c r="L164" i="8"/>
  <c r="L546" i="8"/>
  <c r="L129" i="8"/>
  <c r="L804" i="8"/>
  <c r="L576" i="8"/>
  <c r="L793" i="8"/>
  <c r="L157" i="8"/>
  <c r="M1307" i="8"/>
  <c r="L1555" i="8"/>
  <c r="M806" i="8"/>
  <c r="M756" i="8"/>
  <c r="M517" i="8"/>
  <c r="M1520" i="8"/>
  <c r="M944" i="8"/>
  <c r="M1222" i="8"/>
  <c r="M697" i="8"/>
  <c r="L167" i="8"/>
  <c r="M1177" i="8"/>
  <c r="L1355" i="8"/>
  <c r="M857" i="8"/>
  <c r="M1604" i="8"/>
  <c r="L829" i="8"/>
  <c r="M1334" i="8"/>
  <c r="M1709" i="8"/>
  <c r="M1623" i="8"/>
  <c r="M77" i="8"/>
  <c r="M937" i="8"/>
  <c r="M720" i="8"/>
  <c r="M939" i="8"/>
  <c r="L1148" i="8"/>
  <c r="L994" i="8"/>
  <c r="L737" i="8"/>
  <c r="L951" i="8"/>
  <c r="L1059" i="8"/>
  <c r="L1029" i="8"/>
  <c r="M972" i="8"/>
  <c r="M1492" i="8"/>
  <c r="M1615" i="8"/>
  <c r="L440" i="8"/>
  <c r="M1473" i="8"/>
  <c r="L425" i="8"/>
  <c r="M1714" i="8"/>
  <c r="M395" i="8"/>
  <c r="M1311" i="8"/>
  <c r="L522" i="8"/>
  <c r="L1669" i="8"/>
  <c r="L371" i="8"/>
  <c r="L123" i="8"/>
  <c r="M434" i="8"/>
  <c r="M781" i="8"/>
  <c r="M1505" i="8"/>
  <c r="L1688" i="8"/>
  <c r="M725" i="8"/>
  <c r="L1343" i="8"/>
  <c r="M129" i="8"/>
  <c r="L1386" i="8"/>
  <c r="L1602" i="8"/>
  <c r="M619" i="8"/>
  <c r="L1027" i="8"/>
  <c r="M764" i="8"/>
  <c r="M1591" i="8"/>
  <c r="L1413" i="8"/>
  <c r="M199" i="8"/>
  <c r="L1316" i="8"/>
  <c r="L929" i="8"/>
  <c r="M1304" i="8"/>
  <c r="L1547" i="8"/>
  <c r="L1628" i="8"/>
  <c r="M644" i="8"/>
  <c r="M754" i="8"/>
  <c r="M639" i="8"/>
  <c r="M1111" i="8"/>
  <c r="M122" i="8"/>
  <c r="L1482" i="8"/>
  <c r="L1499" i="8"/>
  <c r="L946" i="8"/>
  <c r="L911" i="8"/>
  <c r="L1033" i="8"/>
  <c r="L868" i="8"/>
  <c r="L983" i="8"/>
  <c r="L1458" i="8"/>
  <c r="L651" i="8"/>
  <c r="L808" i="8"/>
  <c r="M785" i="8"/>
  <c r="L1030" i="8"/>
  <c r="L1645" i="8"/>
  <c r="L731" i="8"/>
  <c r="L853" i="8"/>
  <c r="M618" i="8"/>
  <c r="M549" i="8"/>
  <c r="L1320" i="8"/>
  <c r="L1583" i="8"/>
  <c r="M423" i="8"/>
  <c r="M137" i="8"/>
  <c r="M478" i="8"/>
  <c r="M1279" i="8"/>
  <c r="L1143" i="8"/>
  <c r="L851" i="8"/>
  <c r="M855" i="8"/>
  <c r="M55" i="8"/>
  <c r="M144" i="8"/>
  <c r="M1273" i="8"/>
  <c r="M805" i="8"/>
  <c r="M580" i="8"/>
  <c r="M1332" i="8"/>
  <c r="M17" i="8"/>
  <c r="M1087" i="8"/>
  <c r="L217" i="8"/>
  <c r="L361" i="8"/>
  <c r="L1138" i="8"/>
  <c r="L1011" i="8"/>
  <c r="L1225" i="8"/>
  <c r="M417" i="8"/>
  <c r="M1603" i="8"/>
  <c r="L1381" i="8"/>
  <c r="M1449" i="8"/>
  <c r="L173" i="8"/>
  <c r="M397" i="8"/>
  <c r="M1501" i="8"/>
  <c r="L531" i="8"/>
  <c r="L218" i="8"/>
  <c r="M717" i="8"/>
  <c r="L843" i="8"/>
  <c r="L292" i="8"/>
  <c r="M1545" i="8"/>
  <c r="M1094" i="8"/>
  <c r="M1424" i="8"/>
  <c r="L635" i="8"/>
  <c r="M1214" i="8"/>
  <c r="M797" i="8"/>
  <c r="L293" i="8"/>
  <c r="L402" i="8"/>
  <c r="M1534" i="8"/>
  <c r="M280" i="8"/>
  <c r="L816" i="8"/>
  <c r="L952" i="8"/>
  <c r="L779" i="8"/>
  <c r="L1591" i="8"/>
  <c r="L252" i="8"/>
  <c r="L897" i="8"/>
  <c r="L1040" i="8"/>
  <c r="M1702" i="8"/>
  <c r="L627" i="8"/>
  <c r="M1471" i="8"/>
  <c r="M1346" i="8"/>
  <c r="M1248" i="8"/>
  <c r="M984" i="8"/>
  <c r="M1282" i="8"/>
  <c r="L780" i="8"/>
  <c r="L620" i="8"/>
  <c r="L892" i="8"/>
  <c r="L826" i="8"/>
  <c r="M1601" i="8"/>
  <c r="L418" i="8"/>
  <c r="L276" i="8"/>
  <c r="L676" i="8"/>
  <c r="M830" i="8"/>
  <c r="L1453" i="8"/>
  <c r="L977" i="8"/>
  <c r="L765" i="8"/>
  <c r="L1204" i="8"/>
  <c r="L1218" i="8"/>
  <c r="L1034" i="8"/>
  <c r="L1237" i="8"/>
  <c r="L1346" i="8"/>
  <c r="L1635" i="8"/>
  <c r="M74" i="8"/>
  <c r="L1300" i="8"/>
  <c r="L32" i="8"/>
  <c r="L1455" i="8"/>
  <c r="L364" i="8"/>
  <c r="L1372" i="8"/>
  <c r="L1182" i="8"/>
  <c r="L1086" i="8"/>
  <c r="L1551" i="8"/>
  <c r="L563" i="8"/>
  <c r="M396" i="8"/>
  <c r="L702" i="8"/>
  <c r="L850" i="8"/>
  <c r="L280" i="8"/>
  <c r="M822" i="8"/>
  <c r="M821" i="8"/>
  <c r="M386" i="8"/>
  <c r="L1500" i="8"/>
  <c r="M464" i="8"/>
  <c r="M1295" i="8"/>
  <c r="M175" i="8"/>
  <c r="M152" i="8"/>
  <c r="L1106" i="8"/>
  <c r="M1174" i="8"/>
  <c r="M632" i="8"/>
  <c r="M1573" i="8"/>
  <c r="L304" i="8"/>
  <c r="L457" i="8"/>
  <c r="L1416" i="8"/>
  <c r="M240" i="8"/>
  <c r="M131" i="8"/>
  <c r="L1061" i="8"/>
  <c r="M1378" i="8"/>
  <c r="M351" i="8"/>
  <c r="L860" i="8"/>
  <c r="M611" i="8"/>
  <c r="L365" i="8"/>
  <c r="L1542" i="8"/>
  <c r="L1674" i="8"/>
  <c r="M1487" i="8"/>
  <c r="M336" i="8"/>
  <c r="M592" i="8"/>
  <c r="L1275" i="8"/>
  <c r="L1691" i="8"/>
  <c r="L707" i="8"/>
  <c r="M369" i="8"/>
  <c r="M1550" i="8"/>
  <c r="M1674" i="8"/>
  <c r="M1186" i="8"/>
  <c r="L44" i="8"/>
  <c r="M1185" i="8"/>
  <c r="L754" i="8"/>
  <c r="L95" i="8"/>
  <c r="L1186" i="8"/>
  <c r="L1488" i="8"/>
  <c r="L417" i="8"/>
  <c r="M68" i="8"/>
  <c r="M1147" i="8"/>
  <c r="L569" i="8"/>
  <c r="M1227" i="8"/>
  <c r="M193" i="8"/>
  <c r="M1076" i="8"/>
  <c r="M292" i="8"/>
  <c r="M753" i="8"/>
  <c r="M733" i="8"/>
  <c r="M1558" i="8"/>
  <c r="L1064" i="8"/>
  <c r="L341" i="8"/>
  <c r="M1266" i="8"/>
  <c r="L682" i="8"/>
  <c r="M1133" i="8"/>
  <c r="M156" i="8"/>
  <c r="M1650" i="8"/>
  <c r="M365" i="8"/>
  <c r="M645" i="8"/>
  <c r="M437" i="8"/>
  <c r="M243" i="8"/>
  <c r="M663" i="8"/>
  <c r="L805" i="8"/>
  <c r="L513" i="8"/>
  <c r="L523" i="8"/>
  <c r="L904" i="8"/>
  <c r="L326" i="8"/>
  <c r="L381" i="8"/>
  <c r="L479" i="8"/>
  <c r="L61" i="8"/>
  <c r="M843" i="8"/>
  <c r="M608" i="8"/>
  <c r="L128" i="8"/>
  <c r="M1219" i="8"/>
  <c r="M1535" i="8"/>
  <c r="M51" i="8"/>
  <c r="L607" i="8"/>
  <c r="M603" i="8"/>
  <c r="M1305" i="8"/>
  <c r="L41" i="8"/>
  <c r="L69" i="8"/>
  <c r="M1258" i="8"/>
  <c r="M579" i="8"/>
  <c r="L538" i="8"/>
  <c r="M800" i="8"/>
  <c r="M330" i="8"/>
  <c r="M690" i="8"/>
  <c r="M350" i="8"/>
  <c r="M266" i="8"/>
  <c r="L193" i="8"/>
  <c r="L1505" i="8"/>
  <c r="M631" i="8"/>
  <c r="L683" i="8"/>
  <c r="M682" i="8"/>
  <c r="M693" i="8"/>
  <c r="M107" i="8"/>
  <c r="M560" i="8"/>
  <c r="L1290" i="8"/>
  <c r="M778" i="8"/>
  <c r="M1318" i="8"/>
  <c r="L160" i="8"/>
  <c r="L949" i="8"/>
  <c r="M159" i="8"/>
  <c r="L488" i="8"/>
  <c r="M125" i="8"/>
  <c r="L510" i="8"/>
  <c r="L1397" i="8"/>
  <c r="L1412" i="8"/>
  <c r="L391" i="8"/>
  <c r="M961" i="8"/>
  <c r="L1396" i="8"/>
  <c r="L970" i="8"/>
  <c r="M114" i="8"/>
  <c r="L1185" i="8"/>
  <c r="M969" i="8"/>
  <c r="L990" i="8"/>
  <c r="M41" i="8"/>
  <c r="M587" i="8"/>
  <c r="L710" i="8"/>
  <c r="M314" i="8"/>
  <c r="M947" i="8"/>
  <c r="M927" i="8"/>
  <c r="M713" i="8"/>
  <c r="L467" i="8"/>
  <c r="L1044" i="8"/>
  <c r="M218" i="8"/>
  <c r="L504" i="8"/>
  <c r="M274" i="8"/>
  <c r="M366" i="8"/>
  <c r="M1564" i="8"/>
  <c r="L1364" i="8"/>
  <c r="L937" i="8"/>
  <c r="L181" i="8"/>
  <c r="M110" i="8"/>
  <c r="M32" i="8"/>
  <c r="M612" i="8"/>
  <c r="L291" i="8"/>
  <c r="M1462" i="8"/>
  <c r="M1489" i="8"/>
  <c r="M1568" i="8"/>
  <c r="M541" i="8"/>
  <c r="L771" i="8"/>
  <c r="L893" i="8"/>
  <c r="L822" i="8"/>
  <c r="L1380" i="8"/>
  <c r="L723" i="8"/>
  <c r="M1659" i="8"/>
  <c r="M1418" i="8"/>
  <c r="M1377" i="8"/>
  <c r="M569" i="8"/>
  <c r="M1071" i="8"/>
  <c r="M92" i="8"/>
  <c r="L528" i="8"/>
  <c r="L884" i="8"/>
  <c r="L20" i="8"/>
  <c r="M1223" i="8"/>
  <c r="L1552" i="8"/>
  <c r="L221" i="8"/>
  <c r="M813" i="8"/>
  <c r="M1703" i="8"/>
  <c r="M701" i="8"/>
  <c r="M891" i="8"/>
  <c r="M1643" i="8"/>
  <c r="L450" i="8"/>
  <c r="M777" i="8"/>
  <c r="M1588" i="8"/>
  <c r="M1472" i="8"/>
  <c r="L1606" i="8"/>
  <c r="L761" i="8"/>
  <c r="L1031" i="8"/>
  <c r="L912" i="8"/>
  <c r="L1277" i="8"/>
  <c r="L785" i="8"/>
  <c r="L94" i="8"/>
  <c r="L101" i="8"/>
  <c r="L602" i="8"/>
  <c r="L396" i="8"/>
  <c r="M925" i="8"/>
  <c r="M1181" i="8"/>
  <c r="L1713" i="8"/>
  <c r="L163" i="8"/>
  <c r="M1698" i="8"/>
  <c r="L1037" i="8"/>
  <c r="M1688" i="8"/>
  <c r="M317" i="8"/>
  <c r="L1672" i="8"/>
  <c r="M942" i="8"/>
  <c r="L161" i="8"/>
  <c r="M940" i="8"/>
  <c r="L259" i="8"/>
  <c r="M1336" i="8"/>
  <c r="L387" i="8"/>
  <c r="L557" i="8"/>
  <c r="L541" i="8"/>
  <c r="L824" i="8"/>
  <c r="M1581" i="8"/>
  <c r="M167" i="8"/>
  <c r="L321" i="8"/>
  <c r="M916" i="8"/>
  <c r="L35" i="8"/>
  <c r="M1409" i="8"/>
  <c r="M1259" i="8"/>
  <c r="L317" i="8"/>
  <c r="L1045" i="8"/>
  <c r="L131" i="8"/>
  <c r="M1678" i="8"/>
  <c r="L403" i="8"/>
  <c r="M1301" i="8"/>
  <c r="M657" i="8"/>
  <c r="M1395" i="8"/>
  <c r="L155" i="8"/>
  <c r="M1342" i="8"/>
  <c r="M1380" i="8"/>
  <c r="L474" i="8"/>
  <c r="M278" i="8"/>
  <c r="L1105" i="8"/>
  <c r="L894" i="8"/>
  <c r="L105" i="8"/>
  <c r="L907" i="8"/>
  <c r="L701" i="8"/>
  <c r="L601" i="8"/>
  <c r="L1273" i="8"/>
  <c r="L1646" i="8"/>
  <c r="L1317" i="8"/>
  <c r="L1510" i="8"/>
  <c r="L536" i="8"/>
  <c r="L732" i="8"/>
  <c r="L915" i="8"/>
  <c r="L672" i="8"/>
  <c r="L746" i="8"/>
  <c r="L1298" i="8"/>
  <c r="L124" i="8"/>
  <c r="L572" i="8"/>
  <c r="L887" i="8"/>
  <c r="L312" i="8"/>
  <c r="L142" i="8"/>
  <c r="L491" i="8"/>
  <c r="L669" i="8"/>
  <c r="L313" i="8"/>
  <c r="L1004" i="8"/>
  <c r="L1048" i="8"/>
  <c r="L489" i="8"/>
  <c r="L1444" i="8"/>
  <c r="L325" i="8"/>
  <c r="L750" i="8"/>
  <c r="L1315" i="8"/>
  <c r="L1361" i="8"/>
  <c r="L1571" i="8"/>
  <c r="L825" i="8"/>
  <c r="L401" i="8"/>
  <c r="L1636" i="8"/>
  <c r="L916" i="8"/>
  <c r="L724" i="8"/>
  <c r="L1039" i="8"/>
  <c r="L1102" i="8"/>
  <c r="L136" i="8"/>
  <c r="L1234" i="8"/>
  <c r="L540" i="8"/>
  <c r="L295" i="8"/>
  <c r="L92" i="8"/>
  <c r="L16" i="8"/>
  <c r="L865" i="8"/>
  <c r="L451" i="8"/>
  <c r="L299" i="8"/>
  <c r="L1028" i="8"/>
  <c r="L992" i="8"/>
  <c r="L725" i="8"/>
  <c r="L667" i="8"/>
  <c r="L1127" i="8"/>
  <c r="H520" i="8"/>
  <c r="H114" i="8"/>
  <c r="J622" i="8"/>
  <c r="H1534" i="8"/>
  <c r="H1294" i="8"/>
  <c r="H1321" i="8"/>
  <c r="H325" i="8"/>
  <c r="H835" i="8"/>
  <c r="H1468" i="8"/>
  <c r="H153" i="8"/>
  <c r="I105" i="8"/>
  <c r="H1414" i="8"/>
  <c r="I407" i="8"/>
  <c r="H802" i="8"/>
  <c r="H390" i="8"/>
  <c r="H624" i="8"/>
  <c r="I166" i="8"/>
  <c r="I1604" i="8"/>
  <c r="H771" i="8"/>
  <c r="I1715" i="8"/>
  <c r="I1278" i="8"/>
  <c r="H1042" i="8"/>
  <c r="H1221" i="8"/>
  <c r="H1524" i="8"/>
  <c r="H851" i="8"/>
  <c r="I1082" i="8"/>
  <c r="J370" i="8"/>
  <c r="I968" i="8"/>
  <c r="H349" i="8"/>
  <c r="I1512" i="8"/>
  <c r="I82" i="8"/>
  <c r="H710" i="8"/>
  <c r="I1393" i="8"/>
  <c r="H120" i="8"/>
  <c r="H1013" i="8"/>
  <c r="I115" i="8"/>
  <c r="H1149" i="8"/>
  <c r="I1133" i="8"/>
  <c r="I1113" i="8"/>
  <c r="I201" i="8"/>
  <c r="I1245" i="8"/>
  <c r="I241" i="8"/>
  <c r="J541" i="8"/>
  <c r="I1552" i="8"/>
  <c r="H1351" i="8"/>
  <c r="J468" i="8"/>
  <c r="K126" i="8"/>
  <c r="K787" i="8"/>
  <c r="K1238" i="8"/>
  <c r="K517" i="8"/>
  <c r="K995" i="8"/>
  <c r="H1350" i="8"/>
  <c r="K987" i="8"/>
  <c r="K293" i="8"/>
  <c r="K1360" i="8"/>
  <c r="J449" i="8"/>
  <c r="K1146" i="8"/>
  <c r="K348" i="8"/>
  <c r="K205" i="8"/>
  <c r="K68" i="8"/>
  <c r="H1581" i="8"/>
  <c r="K854" i="8"/>
  <c r="K49" i="8"/>
  <c r="K523" i="8"/>
  <c r="K70" i="8"/>
  <c r="H1415" i="8"/>
  <c r="J109" i="8"/>
  <c r="K1125" i="8"/>
  <c r="K156" i="8"/>
  <c r="J47" i="8"/>
  <c r="K990" i="8"/>
  <c r="H1545" i="8"/>
  <c r="J414" i="8"/>
  <c r="K888" i="8"/>
  <c r="H1092" i="8"/>
  <c r="K95" i="8"/>
  <c r="H1425" i="8"/>
  <c r="K462" i="8"/>
  <c r="K1072" i="8"/>
  <c r="K1681" i="8"/>
  <c r="J150" i="8"/>
  <c r="K321" i="8"/>
  <c r="J574" i="8"/>
  <c r="K747" i="8"/>
  <c r="H923" i="8"/>
  <c r="K1080" i="8"/>
  <c r="K865" i="8"/>
  <c r="K1446" i="8"/>
  <c r="K1458" i="8"/>
  <c r="K1314" i="8"/>
  <c r="K838" i="8"/>
  <c r="H1525" i="8"/>
  <c r="H984" i="8"/>
  <c r="H1622" i="8"/>
  <c r="J1134" i="8"/>
  <c r="K178" i="8"/>
  <c r="H783" i="8"/>
  <c r="K57" i="8"/>
  <c r="K643" i="8"/>
  <c r="K464" i="8"/>
  <c r="J861" i="8"/>
  <c r="K456" i="8"/>
  <c r="K1465" i="8"/>
  <c r="K362" i="8"/>
  <c r="H1584" i="8"/>
  <c r="K370" i="8"/>
  <c r="K815" i="8"/>
  <c r="K728" i="8"/>
  <c r="J30" i="8"/>
  <c r="H1383" i="8"/>
  <c r="K970" i="8"/>
  <c r="K32" i="8"/>
  <c r="K682" i="8"/>
  <c r="H1463" i="8"/>
  <c r="J45" i="8"/>
  <c r="K894" i="8"/>
  <c r="K538" i="8"/>
  <c r="H1498" i="8"/>
  <c r="J942" i="8"/>
  <c r="K1522" i="8"/>
  <c r="K521" i="8"/>
  <c r="K735" i="8"/>
  <c r="H1111" i="8"/>
  <c r="K1438" i="8"/>
  <c r="K1083" i="8"/>
  <c r="K295" i="8"/>
  <c r="K77" i="8"/>
  <c r="K1346" i="8"/>
  <c r="K308" i="8"/>
  <c r="K1030" i="8"/>
  <c r="K814" i="8"/>
  <c r="K1089" i="8"/>
  <c r="K592" i="8"/>
  <c r="K1358" i="8"/>
  <c r="J617" i="8"/>
  <c r="K1096" i="8"/>
  <c r="K1510" i="8"/>
  <c r="H690" i="8"/>
  <c r="J724" i="8"/>
  <c r="K530" i="8"/>
  <c r="K1378" i="8"/>
  <c r="K30" i="8"/>
  <c r="H1645" i="8"/>
  <c r="K1357" i="8"/>
  <c r="J691" i="8"/>
  <c r="K1398" i="8"/>
  <c r="K1530" i="8"/>
  <c r="H1063" i="8"/>
  <c r="K858" i="8"/>
  <c r="K1680" i="8"/>
  <c r="K676" i="8"/>
  <c r="H1104" i="8"/>
  <c r="K1485" i="8"/>
  <c r="K360" i="8"/>
  <c r="K1359" i="8"/>
  <c r="H1573" i="8"/>
  <c r="J578" i="8"/>
  <c r="K971" i="8"/>
  <c r="K576" i="8"/>
  <c r="H657" i="8"/>
  <c r="H1363" i="8"/>
  <c r="K1313" i="8"/>
  <c r="K1169" i="8"/>
  <c r="K1005" i="8"/>
  <c r="H1554" i="8"/>
  <c r="K1195" i="8"/>
  <c r="K86" i="8"/>
  <c r="K613" i="8"/>
  <c r="J402" i="8"/>
  <c r="K1586" i="8"/>
  <c r="K177" i="8"/>
  <c r="H1000" i="8"/>
  <c r="J175" i="8"/>
  <c r="K721" i="8"/>
  <c r="K1614" i="8"/>
  <c r="J657" i="8"/>
  <c r="K1408" i="8"/>
  <c r="K331" i="8"/>
  <c r="K1642" i="8"/>
  <c r="K715" i="8"/>
  <c r="K1077" i="8"/>
  <c r="K685" i="8"/>
  <c r="K198" i="8"/>
  <c r="K833" i="8"/>
  <c r="J480" i="8"/>
  <c r="K771" i="8"/>
  <c r="K1132" i="8"/>
  <c r="K954" i="8"/>
  <c r="K255" i="8"/>
  <c r="H1540" i="8"/>
  <c r="H1218" i="8"/>
  <c r="J498" i="8"/>
  <c r="K1207" i="8"/>
  <c r="K650" i="8"/>
  <c r="H1344" i="8"/>
  <c r="K834" i="8"/>
  <c r="K124" i="8"/>
  <c r="K510" i="8"/>
  <c r="H1319" i="8"/>
  <c r="J406" i="8"/>
  <c r="K610" i="8"/>
  <c r="K824" i="8"/>
  <c r="H1304" i="8"/>
  <c r="H1343" i="8"/>
  <c r="J706" i="8"/>
  <c r="K935" i="8"/>
  <c r="K154" i="8"/>
  <c r="K584" i="8"/>
  <c r="K148" i="8"/>
  <c r="H1095" i="8"/>
  <c r="K1384" i="8"/>
  <c r="H1303" i="8"/>
  <c r="K1082" i="8"/>
  <c r="K669" i="8"/>
  <c r="K546" i="8"/>
  <c r="K1666" i="8"/>
  <c r="H1024" i="8"/>
  <c r="K63" i="8"/>
  <c r="K219" i="8"/>
  <c r="K422" i="8"/>
  <c r="K1611" i="8"/>
  <c r="H1156" i="8"/>
  <c r="K335" i="8"/>
  <c r="K24" i="8"/>
  <c r="K420" i="8"/>
  <c r="H1020" i="8"/>
  <c r="J379" i="8"/>
  <c r="K247" i="8"/>
  <c r="K257" i="8"/>
  <c r="J472" i="8"/>
  <c r="K1144" i="8"/>
  <c r="K174" i="8"/>
  <c r="K1303" i="8"/>
  <c r="H1555" i="8"/>
  <c r="K1115" i="8"/>
  <c r="K1316" i="8"/>
  <c r="K398" i="8"/>
  <c r="J289" i="8"/>
  <c r="H1673" i="8"/>
  <c r="K663" i="8"/>
  <c r="J191" i="8"/>
  <c r="K447" i="8"/>
  <c r="K756" i="8"/>
  <c r="K1477" i="8"/>
  <c r="I167" i="8"/>
  <c r="J817" i="8"/>
  <c r="I436" i="8"/>
  <c r="I1403" i="8"/>
  <c r="I371" i="8"/>
  <c r="I87" i="8"/>
  <c r="J1573" i="8"/>
  <c r="K1555" i="8"/>
  <c r="J1236" i="8"/>
  <c r="K1667" i="8"/>
  <c r="J1629" i="8"/>
  <c r="K1455" i="8"/>
  <c r="J1558" i="8"/>
  <c r="K466" i="8"/>
  <c r="I745" i="8"/>
  <c r="K1395" i="8"/>
  <c r="I1597" i="8"/>
  <c r="K1714" i="8"/>
  <c r="I822" i="8"/>
  <c r="J1452" i="8"/>
  <c r="J46" i="8"/>
  <c r="K1435" i="8"/>
  <c r="J1370" i="8"/>
  <c r="K1285" i="8"/>
  <c r="J879" i="8"/>
  <c r="K1591" i="8"/>
  <c r="J802" i="8"/>
  <c r="J860" i="8"/>
  <c r="J974" i="8"/>
  <c r="I143" i="8"/>
  <c r="H1432" i="8"/>
  <c r="I614" i="8"/>
  <c r="I209" i="8"/>
  <c r="J385" i="8"/>
  <c r="K997" i="8"/>
  <c r="K853" i="8"/>
  <c r="K259" i="8"/>
  <c r="H1282" i="8"/>
  <c r="K1476" i="8"/>
  <c r="J1394" i="8"/>
  <c r="J43" i="8"/>
  <c r="I624" i="8"/>
  <c r="K1190" i="8"/>
  <c r="K887" i="8"/>
  <c r="I1060" i="8"/>
  <c r="J1712" i="8"/>
  <c r="I1360" i="8"/>
  <c r="J963" i="8"/>
  <c r="I120" i="8"/>
  <c r="J1367" i="8"/>
  <c r="I1555" i="8"/>
  <c r="I276" i="8"/>
  <c r="I566" i="8"/>
  <c r="J1316" i="8"/>
  <c r="K1407" i="8"/>
  <c r="J1401" i="8"/>
  <c r="J361" i="8"/>
  <c r="I1213" i="8"/>
  <c r="I389" i="8"/>
  <c r="J1643" i="8"/>
  <c r="J1104" i="8"/>
  <c r="J944" i="8"/>
  <c r="I901" i="8"/>
  <c r="J1454" i="8"/>
  <c r="I328" i="8"/>
  <c r="J1144" i="8"/>
  <c r="I131" i="8"/>
  <c r="I840" i="8"/>
  <c r="I384" i="8"/>
  <c r="K1637" i="8"/>
  <c r="I235" i="8"/>
  <c r="K1103" i="8"/>
  <c r="J387" i="8"/>
  <c r="H1420" i="8"/>
  <c r="K1545" i="8"/>
  <c r="J80" i="8"/>
  <c r="K1052" i="8"/>
  <c r="K23" i="8"/>
  <c r="J392" i="8"/>
  <c r="J1268" i="8"/>
  <c r="J154" i="8"/>
  <c r="I431" i="8"/>
  <c r="J1593" i="8"/>
  <c r="K1626" i="8"/>
  <c r="I989" i="8"/>
  <c r="J1269" i="8"/>
  <c r="K129" i="8"/>
  <c r="J484" i="8"/>
  <c r="I524" i="8"/>
  <c r="I405" i="8"/>
  <c r="I1490" i="8"/>
  <c r="J401" i="8"/>
  <c r="I1083" i="8"/>
  <c r="J1627" i="8"/>
  <c r="J48" i="8"/>
  <c r="J694" i="8"/>
  <c r="K1405" i="8"/>
  <c r="J1061" i="8"/>
  <c r="J1042" i="8"/>
  <c r="J620" i="8"/>
  <c r="K1292" i="8"/>
  <c r="J655" i="8"/>
  <c r="K1669" i="8"/>
  <c r="J73" i="8"/>
  <c r="K1622" i="8"/>
  <c r="K1276" i="8"/>
  <c r="I319" i="8"/>
  <c r="J735" i="8"/>
  <c r="I1586" i="8"/>
  <c r="J806" i="8"/>
  <c r="K962" i="8"/>
  <c r="K1521" i="8"/>
  <c r="K717" i="8"/>
  <c r="K810" i="8"/>
  <c r="K1112" i="8"/>
  <c r="K441" i="8"/>
  <c r="K511" i="8"/>
  <c r="J604" i="8"/>
  <c r="K1468" i="8"/>
  <c r="I238" i="8"/>
  <c r="J344" i="8"/>
  <c r="K1676" i="8"/>
  <c r="J878" i="8"/>
  <c r="K1165" i="8"/>
  <c r="I177" i="8"/>
  <c r="J465" i="8"/>
  <c r="I1269" i="8"/>
  <c r="J772" i="8"/>
  <c r="I950" i="8"/>
  <c r="I124" i="8"/>
  <c r="J827" i="8"/>
  <c r="J1621" i="8"/>
  <c r="I925" i="8"/>
  <c r="J1193" i="8"/>
  <c r="J374" i="8"/>
  <c r="K1582" i="8"/>
  <c r="J23" i="8"/>
  <c r="I625" i="8"/>
  <c r="J1164" i="8"/>
  <c r="I1091" i="8"/>
  <c r="I598" i="8"/>
  <c r="J1091" i="8"/>
  <c r="I1550" i="8"/>
  <c r="J1436" i="8"/>
  <c r="J512" i="8"/>
  <c r="I1283" i="8"/>
  <c r="I31" i="8"/>
  <c r="J1397" i="8"/>
  <c r="J664" i="8"/>
  <c r="K1692" i="8"/>
  <c r="J1609" i="8"/>
  <c r="I1157" i="8"/>
  <c r="J566" i="8"/>
  <c r="H869" i="8"/>
  <c r="H540" i="8"/>
  <c r="I1447" i="8"/>
  <c r="I95" i="8"/>
  <c r="K977" i="8"/>
  <c r="K1478" i="8"/>
  <c r="K847" i="8"/>
  <c r="K1041" i="8"/>
  <c r="K679" i="8"/>
  <c r="J221" i="8"/>
  <c r="I1051" i="8"/>
  <c r="J373" i="8"/>
  <c r="I705" i="8"/>
  <c r="J1632" i="8"/>
  <c r="J1474" i="8"/>
  <c r="I535" i="8"/>
  <c r="J1635" i="8"/>
  <c r="I1017" i="8"/>
  <c r="J1352" i="8"/>
  <c r="I428" i="8"/>
  <c r="J758" i="8"/>
  <c r="K1511" i="8"/>
  <c r="J864" i="8"/>
  <c r="J303" i="8"/>
  <c r="J258" i="8"/>
  <c r="J1703" i="8"/>
  <c r="I1223" i="8"/>
  <c r="I37" i="8"/>
  <c r="K1433" i="8"/>
  <c r="J695" i="8"/>
  <c r="J334" i="8"/>
  <c r="I998" i="8"/>
  <c r="K755" i="8"/>
  <c r="J359" i="8"/>
  <c r="I494" i="8"/>
  <c r="J1540" i="8"/>
  <c r="I1000" i="8"/>
  <c r="J100" i="8"/>
  <c r="J1165" i="8"/>
  <c r="K1437" i="8"/>
  <c r="J799" i="8"/>
  <c r="K1674" i="8"/>
  <c r="I714" i="8"/>
  <c r="I152" i="8"/>
  <c r="J994" i="8"/>
  <c r="K772" i="8"/>
  <c r="K531" i="8"/>
  <c r="K826" i="8"/>
  <c r="K635" i="8"/>
  <c r="J220" i="8"/>
  <c r="K1695" i="8"/>
  <c r="I211" i="8"/>
  <c r="J254" i="8"/>
  <c r="I107" i="8"/>
  <c r="K395" i="8"/>
  <c r="J405" i="8"/>
  <c r="J616" i="8"/>
  <c r="K1331" i="8"/>
  <c r="I1069" i="8"/>
  <c r="J892" i="8"/>
  <c r="I803" i="8"/>
  <c r="J1288" i="8"/>
  <c r="J1672" i="8"/>
  <c r="J1646" i="8"/>
  <c r="I1222" i="8"/>
  <c r="J978" i="8"/>
  <c r="I563" i="8"/>
  <c r="J1580" i="8"/>
  <c r="K1625" i="8"/>
  <c r="J933" i="8"/>
  <c r="K882" i="8"/>
  <c r="I565" i="8"/>
  <c r="J1523" i="8"/>
  <c r="J363" i="8"/>
  <c r="I368" i="8"/>
  <c r="J1554" i="8"/>
  <c r="I564" i="8"/>
  <c r="J1251" i="8"/>
  <c r="I243" i="8"/>
  <c r="I541" i="8"/>
  <c r="J1057" i="8"/>
  <c r="I936" i="8"/>
  <c r="I127" i="8"/>
  <c r="K1343" i="8"/>
  <c r="K25" i="8"/>
  <c r="K1092" i="8"/>
  <c r="K789" i="8"/>
  <c r="K328" i="8"/>
  <c r="H1366" i="8"/>
  <c r="J199" i="8"/>
  <c r="I815" i="8"/>
  <c r="J1504" i="8"/>
  <c r="I1368" i="8"/>
  <c r="I68" i="8"/>
  <c r="J1610" i="8"/>
  <c r="I1286" i="8"/>
  <c r="I357" i="8"/>
  <c r="I774" i="8"/>
  <c r="J1109" i="8"/>
  <c r="J869" i="8"/>
  <c r="J91" i="8"/>
  <c r="I144" i="8"/>
  <c r="J1286" i="8"/>
  <c r="I199" i="8"/>
  <c r="H1012" i="8"/>
  <c r="H366" i="8"/>
  <c r="H1639" i="8"/>
  <c r="H593" i="8"/>
  <c r="I1657" i="8"/>
  <c r="I1667" i="8"/>
  <c r="H1277" i="8"/>
  <c r="J654" i="8"/>
  <c r="H32" i="8"/>
  <c r="I1513" i="8"/>
  <c r="H381" i="8"/>
  <c r="H1261" i="8"/>
  <c r="J859" i="8"/>
  <c r="H231" i="8"/>
  <c r="I764" i="8"/>
  <c r="I1593" i="8"/>
  <c r="I1321" i="8"/>
  <c r="J517" i="8"/>
  <c r="J1475" i="8"/>
  <c r="H351" i="8"/>
  <c r="I589" i="8"/>
  <c r="I1476" i="8"/>
  <c r="I1390" i="8"/>
  <c r="H377" i="8"/>
  <c r="H111" i="8"/>
  <c r="I630" i="8"/>
  <c r="H701" i="8"/>
  <c r="H147" i="8"/>
  <c r="I957" i="8"/>
  <c r="H675" i="8"/>
  <c r="H159" i="8"/>
  <c r="J1096" i="8"/>
  <c r="H183" i="8"/>
  <c r="H853" i="8"/>
  <c r="H972" i="8"/>
  <c r="H1084" i="8"/>
  <c r="I639" i="8"/>
  <c r="H703" i="8"/>
  <c r="H1603" i="8"/>
  <c r="I395" i="8"/>
  <c r="J1597" i="8"/>
  <c r="H1322" i="8"/>
  <c r="K581" i="8"/>
  <c r="K624" i="8"/>
  <c r="K1612" i="8"/>
  <c r="K40" i="8"/>
  <c r="K172" i="8"/>
  <c r="K718" i="8"/>
  <c r="J278" i="8"/>
  <c r="K674" i="8"/>
  <c r="K860" i="8"/>
  <c r="H1696" i="8"/>
  <c r="K991" i="8"/>
  <c r="K733" i="8"/>
  <c r="K806" i="8"/>
  <c r="K793" i="8"/>
  <c r="K798" i="8"/>
  <c r="K184" i="8"/>
  <c r="J96" i="8"/>
  <c r="K61" i="8"/>
  <c r="K311" i="8"/>
  <c r="K1081" i="8"/>
  <c r="J423" i="8"/>
  <c r="H1504" i="8"/>
  <c r="K817" i="8"/>
  <c r="K565" i="8"/>
  <c r="K516" i="8"/>
  <c r="H840" i="8"/>
  <c r="H1096" i="8"/>
  <c r="K1472" i="8"/>
  <c r="K660" i="8"/>
  <c r="K972" i="8"/>
  <c r="K1214" i="8"/>
  <c r="H1491" i="8"/>
  <c r="K1002" i="8"/>
  <c r="K619" i="8"/>
  <c r="K941" i="8"/>
  <c r="J251" i="8"/>
  <c r="K123" i="8"/>
  <c r="K504" i="8"/>
  <c r="H1688" i="8"/>
  <c r="K1549" i="8"/>
  <c r="K455" i="8"/>
  <c r="K1230" i="8"/>
  <c r="H1668" i="8"/>
  <c r="J602" i="8"/>
  <c r="K667" i="8"/>
  <c r="K1406" i="8"/>
  <c r="H1028" i="8"/>
  <c r="J788" i="8"/>
  <c r="K1608" i="8"/>
  <c r="K829" i="8"/>
  <c r="H1426" i="8"/>
  <c r="K919" i="8"/>
  <c r="K574" i="8"/>
  <c r="H1259" i="8"/>
  <c r="K91" i="8"/>
  <c r="K1158" i="8"/>
  <c r="H1264" i="8"/>
  <c r="K1659" i="8"/>
  <c r="K575" i="8"/>
  <c r="K292" i="8"/>
  <c r="K1424" i="8"/>
  <c r="J834" i="8"/>
  <c r="K1028" i="8"/>
  <c r="K889" i="8"/>
  <c r="H1206" i="8"/>
  <c r="J514" i="8"/>
  <c r="K840" i="8"/>
  <c r="K558" i="8"/>
  <c r="K350" i="8"/>
  <c r="K1130" i="8"/>
  <c r="K197" i="8"/>
  <c r="H1398" i="8"/>
  <c r="K1188" i="8"/>
  <c r="K270" i="8"/>
  <c r="K272" i="8"/>
  <c r="H1027" i="8"/>
  <c r="H1251" i="8"/>
  <c r="J340" i="8"/>
  <c r="K297" i="8"/>
  <c r="K864" i="8"/>
  <c r="J778" i="8"/>
  <c r="J181" i="8"/>
  <c r="K182" i="8"/>
  <c r="J478" i="8"/>
  <c r="K567" i="8"/>
  <c r="K1232" i="8"/>
  <c r="J430" i="8"/>
  <c r="K604" i="8"/>
  <c r="K662" i="8"/>
  <c r="K56" i="8"/>
  <c r="H1624" i="8"/>
  <c r="K1119" i="8"/>
  <c r="K183" i="8"/>
  <c r="K953" i="8"/>
  <c r="H1604" i="8"/>
  <c r="J495" i="8"/>
  <c r="K352" i="8"/>
  <c r="K97" i="8"/>
  <c r="K1012" i="8"/>
  <c r="K202" i="8"/>
  <c r="H1571" i="8"/>
  <c r="H1347" i="8"/>
  <c r="J233" i="8"/>
  <c r="K1672" i="8"/>
  <c r="K220" i="8"/>
  <c r="K1194" i="8"/>
  <c r="K1054" i="8"/>
  <c r="H1481" i="8"/>
  <c r="H1558" i="8"/>
  <c r="J1198" i="8"/>
  <c r="K952" i="8"/>
  <c r="K671" i="8"/>
  <c r="K1604" i="8"/>
  <c r="K526" i="8"/>
  <c r="K361" i="8"/>
  <c r="K981" i="8"/>
  <c r="K1131" i="8"/>
  <c r="K1297" i="8"/>
  <c r="K811" i="8"/>
  <c r="H1418" i="8"/>
  <c r="K1174" i="8"/>
  <c r="K62" i="8"/>
  <c r="K723" i="8"/>
  <c r="J259" i="8"/>
  <c r="K273" i="8"/>
  <c r="K746" i="8"/>
  <c r="K381" i="8"/>
  <c r="H1492" i="8"/>
  <c r="K164" i="8"/>
  <c r="K1296" i="8"/>
  <c r="K975" i="8"/>
  <c r="K561" i="8"/>
  <c r="H1518" i="8"/>
  <c r="H1373" i="8"/>
  <c r="K1474" i="8"/>
  <c r="K1079" i="8"/>
  <c r="H1308" i="8"/>
  <c r="K222" i="8"/>
  <c r="J97" i="8"/>
  <c r="K437" i="8"/>
  <c r="K142" i="8"/>
  <c r="H1419" i="8"/>
  <c r="J179" i="8"/>
  <c r="K96" i="8"/>
  <c r="K1488" i="8"/>
  <c r="J286" i="8"/>
  <c r="K958" i="8"/>
  <c r="K221" i="8"/>
  <c r="H1163" i="8"/>
  <c r="H945" i="8"/>
  <c r="K1182" i="8"/>
  <c r="J76" i="8"/>
  <c r="K47" i="8"/>
  <c r="K890" i="8"/>
  <c r="K235" i="8"/>
  <c r="K359" i="8"/>
  <c r="K1644" i="8"/>
  <c r="K424" i="8"/>
  <c r="K508" i="8"/>
  <c r="J561" i="8"/>
  <c r="K1143" i="8"/>
  <c r="K1560" i="8"/>
  <c r="H1115" i="8"/>
  <c r="K239" i="8"/>
  <c r="K18" i="8"/>
  <c r="K1202" i="8"/>
  <c r="K775" i="8"/>
  <c r="K968" i="8"/>
  <c r="K1382" i="8"/>
  <c r="K512" i="8"/>
  <c r="H1171" i="8"/>
  <c r="K1249" i="8"/>
  <c r="K1250" i="8"/>
  <c r="K291" i="8"/>
  <c r="K1493" i="8"/>
  <c r="K835" i="8"/>
  <c r="K1520" i="8"/>
  <c r="J348" i="8"/>
  <c r="K1389" i="8"/>
  <c r="K1084" i="8"/>
  <c r="K856" i="8"/>
  <c r="K1443" i="8"/>
  <c r="K401" i="8"/>
  <c r="K600" i="8"/>
  <c r="H1539" i="8"/>
  <c r="H1479" i="8"/>
  <c r="K1470" i="8"/>
  <c r="K1326" i="8"/>
  <c r="K451" i="8"/>
  <c r="H1547" i="8"/>
  <c r="J187" i="8"/>
  <c r="K121" i="8"/>
  <c r="K419" i="8"/>
  <c r="K42" i="8"/>
  <c r="K1044" i="8"/>
  <c r="J268" i="8"/>
  <c r="K946" i="8"/>
  <c r="I126" i="8"/>
  <c r="J1662" i="8"/>
  <c r="J1004" i="8"/>
  <c r="J684" i="8"/>
  <c r="I1299" i="8"/>
  <c r="J1661" i="8"/>
  <c r="J528" i="8"/>
  <c r="J798" i="8"/>
  <c r="J275" i="8"/>
  <c r="J544" i="8"/>
  <c r="J324" i="8"/>
  <c r="I753" i="8"/>
  <c r="J732" i="8"/>
  <c r="I808" i="8"/>
  <c r="J990" i="8"/>
  <c r="I533" i="8"/>
  <c r="J1659" i="8"/>
  <c r="J82" i="8"/>
  <c r="I81" i="8"/>
  <c r="J272" i="8"/>
  <c r="I1260" i="8"/>
  <c r="J250" i="8"/>
  <c r="K866" i="8"/>
  <c r="J1024" i="8"/>
  <c r="J882" i="8"/>
  <c r="I1469" i="8"/>
  <c r="J1608" i="8"/>
  <c r="J601" i="8"/>
  <c r="J784" i="8"/>
  <c r="J1291" i="8"/>
  <c r="I603" i="8"/>
  <c r="J455" i="8"/>
  <c r="K444" i="8"/>
  <c r="J400" i="8"/>
  <c r="I358" i="8"/>
  <c r="K495" i="8"/>
  <c r="J165" i="8"/>
  <c r="K629" i="8"/>
  <c r="K1019" i="8"/>
  <c r="J849" i="8"/>
  <c r="I1061" i="8"/>
  <c r="J985" i="8"/>
  <c r="I488" i="8"/>
  <c r="J280" i="8"/>
  <c r="J972" i="8"/>
  <c r="I747" i="8"/>
  <c r="J337" i="8"/>
  <c r="J44" i="8"/>
  <c r="I147" i="8"/>
  <c r="I72" i="8"/>
  <c r="J1596" i="8"/>
  <c r="J99" i="8"/>
  <c r="K246" i="8"/>
  <c r="K1302" i="8"/>
  <c r="I464" i="8"/>
  <c r="J853" i="8"/>
  <c r="I878" i="8"/>
  <c r="H1190" i="8"/>
  <c r="I1105" i="8"/>
  <c r="J873" i="8"/>
  <c r="J927" i="8"/>
  <c r="J973" i="8"/>
  <c r="J1450" i="8"/>
  <c r="J494" i="8"/>
  <c r="J1579" i="8"/>
  <c r="J918" i="8"/>
  <c r="I1146" i="8"/>
  <c r="J1652" i="8"/>
  <c r="K1495" i="8"/>
  <c r="I234" i="8"/>
  <c r="J587" i="8"/>
  <c r="I1276" i="8"/>
  <c r="K716" i="8"/>
  <c r="K84" i="8"/>
  <c r="J722" i="8"/>
  <c r="K250" i="8"/>
  <c r="K66" i="8"/>
  <c r="K1500" i="8"/>
  <c r="I904" i="8"/>
  <c r="J1617" i="8"/>
  <c r="I295" i="8"/>
  <c r="I1070" i="8"/>
  <c r="J898" i="8"/>
  <c r="I851" i="8"/>
  <c r="I150" i="8"/>
  <c r="K1697" i="8"/>
  <c r="I139" i="8"/>
  <c r="J343" i="8"/>
  <c r="J1509" i="8"/>
  <c r="J365" i="8"/>
  <c r="J782" i="8"/>
  <c r="K1699" i="8"/>
  <c r="I544" i="8"/>
  <c r="J1182" i="8"/>
  <c r="I1538" i="8"/>
  <c r="J663" i="8"/>
  <c r="I631" i="8"/>
  <c r="J1521" i="8"/>
  <c r="J704" i="8"/>
  <c r="K1643" i="8"/>
  <c r="J1551" i="8"/>
  <c r="I453" i="8"/>
  <c r="I1410" i="8"/>
  <c r="J965" i="8"/>
  <c r="J132" i="8"/>
  <c r="J1605" i="8"/>
  <c r="J1043" i="8"/>
  <c r="I1284" i="8"/>
  <c r="J1060" i="8"/>
  <c r="K872" i="8"/>
  <c r="K638" i="8"/>
  <c r="K71" i="8"/>
  <c r="K656" i="8"/>
  <c r="K1295" i="8"/>
  <c r="J332" i="8"/>
  <c r="J1478" i="8"/>
  <c r="J491" i="8"/>
  <c r="I991" i="8"/>
  <c r="J1080" i="8"/>
  <c r="J552" i="8"/>
  <c r="I540" i="8"/>
  <c r="J1497" i="8"/>
  <c r="I41" i="8"/>
  <c r="J1321" i="8"/>
  <c r="I916" i="8"/>
  <c r="I221" i="8"/>
  <c r="K1689" i="8"/>
  <c r="I419" i="8"/>
  <c r="J186" i="8"/>
  <c r="I301" i="8"/>
  <c r="K1709" i="8"/>
  <c r="J1453" i="8"/>
  <c r="J999" i="8"/>
  <c r="J117" i="8"/>
  <c r="J903" i="8"/>
  <c r="I521" i="8"/>
  <c r="I148" i="8"/>
  <c r="K1345" i="8"/>
  <c r="I404" i="8"/>
  <c r="I275" i="8"/>
  <c r="J182" i="8"/>
  <c r="J1402" i="8"/>
  <c r="I1179" i="8"/>
  <c r="J1133" i="8"/>
  <c r="K1300" i="8"/>
  <c r="I1034" i="8"/>
  <c r="J1695" i="8"/>
  <c r="J669" i="8"/>
  <c r="J504" i="8"/>
  <c r="J1572" i="8"/>
  <c r="H430" i="8"/>
  <c r="H574" i="8"/>
  <c r="I1703" i="8"/>
  <c r="I1014" i="8"/>
  <c r="K564" i="8"/>
  <c r="K214" i="8"/>
  <c r="J296" i="8"/>
  <c r="K754" i="8"/>
  <c r="K1400" i="8"/>
  <c r="K323" i="8"/>
  <c r="J314" i="8"/>
  <c r="I749" i="8"/>
  <c r="J1533" i="8"/>
  <c r="J395" i="8"/>
  <c r="J1460" i="8"/>
  <c r="J95" i="8"/>
  <c r="I479" i="8"/>
  <c r="J1084" i="8"/>
  <c r="K1421" i="8"/>
  <c r="K165" i="8"/>
  <c r="J598" i="8"/>
  <c r="J1654" i="8"/>
  <c r="J951" i="8"/>
  <c r="J1389" i="8"/>
  <c r="J255" i="8"/>
  <c r="I701" i="8"/>
  <c r="I291" i="8"/>
  <c r="K1399" i="8"/>
  <c r="I184" i="8"/>
  <c r="J676" i="8"/>
  <c r="I1406" i="8"/>
  <c r="J987" i="8"/>
  <c r="I894" i="8"/>
  <c r="J148" i="8"/>
  <c r="J273" i="8"/>
  <c r="I1418" i="8"/>
  <c r="J1584" i="8"/>
  <c r="K1307" i="8"/>
  <c r="J583" i="8"/>
  <c r="J1469" i="8"/>
  <c r="J176" i="8"/>
  <c r="I914" i="8"/>
  <c r="J970" i="8"/>
  <c r="K790" i="8"/>
  <c r="J26" i="8"/>
  <c r="I174" i="8"/>
  <c r="H964" i="8"/>
  <c r="K1039" i="8"/>
  <c r="J830" i="8"/>
  <c r="K379" i="8"/>
  <c r="K675" i="8"/>
  <c r="H975" i="8"/>
  <c r="J419" i="8"/>
  <c r="I289" i="8"/>
  <c r="J901" i="8"/>
  <c r="I1148" i="8"/>
  <c r="K460" i="8"/>
  <c r="J357" i="8"/>
  <c r="I441" i="8"/>
  <c r="J1559" i="8"/>
  <c r="I931" i="8"/>
  <c r="J832" i="8"/>
  <c r="I1483" i="8"/>
  <c r="I94" i="8"/>
  <c r="K1220" i="8"/>
  <c r="I1117" i="8"/>
  <c r="J1457" i="8"/>
  <c r="J70" i="8"/>
  <c r="I1388" i="8"/>
  <c r="J651" i="8"/>
  <c r="I513" i="8"/>
  <c r="I277" i="8"/>
  <c r="I1492" i="8"/>
  <c r="J1707" i="8"/>
  <c r="J1305" i="8"/>
  <c r="I232" i="8"/>
  <c r="J1010" i="8"/>
  <c r="J966" i="8"/>
  <c r="J1125" i="8"/>
  <c r="J1459" i="8"/>
  <c r="K959" i="8"/>
  <c r="I61" i="8"/>
  <c r="J263" i="8"/>
  <c r="J870" i="8"/>
  <c r="K39" i="8"/>
  <c r="J435" i="8"/>
  <c r="J215" i="8"/>
  <c r="J18" i="8"/>
  <c r="K712" i="8"/>
  <c r="K818" i="8"/>
  <c r="J219" i="8"/>
  <c r="I610" i="8"/>
  <c r="I293" i="8"/>
  <c r="J448" i="8"/>
  <c r="J1212" i="8"/>
  <c r="J1213" i="8"/>
  <c r="K1362" i="8"/>
  <c r="I616" i="8"/>
  <c r="K1366" i="8"/>
  <c r="K1178" i="8"/>
  <c r="K1410" i="8"/>
  <c r="I1587" i="8"/>
  <c r="J917" i="8"/>
  <c r="J1549" i="8"/>
  <c r="J705" i="8"/>
  <c r="J941" i="8"/>
  <c r="I285" i="8"/>
  <c r="I1164" i="8"/>
  <c r="I109" i="8"/>
  <c r="J62" i="8"/>
  <c r="J1468" i="8"/>
  <c r="J1154" i="8"/>
  <c r="J1189" i="8"/>
  <c r="K1592" i="8"/>
  <c r="H1146" i="8"/>
  <c r="H199" i="8"/>
  <c r="H1388" i="8"/>
  <c r="H1014" i="8"/>
  <c r="I873" i="8"/>
  <c r="I1621" i="8"/>
  <c r="H353" i="8"/>
  <c r="J1639" i="8"/>
  <c r="H142" i="8"/>
  <c r="H500" i="8"/>
  <c r="I1502" i="8"/>
  <c r="H396" i="8"/>
  <c r="I586" i="8"/>
  <c r="J983" i="8"/>
  <c r="H759" i="8"/>
  <c r="H1480" i="8"/>
  <c r="I1383" i="8"/>
  <c r="I1246" i="8"/>
  <c r="J776" i="8"/>
  <c r="H808" i="8"/>
  <c r="I352" i="8"/>
  <c r="H286" i="8"/>
  <c r="I686" i="8"/>
  <c r="J1709" i="8"/>
  <c r="H380" i="8"/>
  <c r="H606" i="8"/>
  <c r="H900" i="8"/>
  <c r="I155" i="8"/>
  <c r="H716" i="8"/>
  <c r="H214" i="8"/>
  <c r="J521" i="8"/>
  <c r="I650" i="8"/>
  <c r="J1011" i="8"/>
  <c r="I233" i="8"/>
  <c r="H420" i="8"/>
  <c r="H847" i="8"/>
  <c r="H1209" i="8"/>
  <c r="J862" i="8"/>
  <c r="I823" i="8"/>
  <c r="H859" i="8"/>
  <c r="H901" i="8"/>
  <c r="I84" i="8"/>
  <c r="K1186" i="8"/>
  <c r="K170" i="8"/>
  <c r="J53" i="8"/>
  <c r="K470" i="8"/>
  <c r="K326" i="8"/>
  <c r="H1015" i="8"/>
  <c r="K784" i="8"/>
  <c r="K58" i="8"/>
  <c r="K665" i="8"/>
  <c r="H1681" i="8"/>
  <c r="J81" i="8"/>
  <c r="K912" i="8"/>
  <c r="K231" i="8"/>
  <c r="J908" i="8"/>
  <c r="K1280" i="8"/>
  <c r="K1498" i="8"/>
  <c r="H1546" i="8"/>
  <c r="H1672" i="8"/>
  <c r="K1205" i="8"/>
  <c r="K545" i="8"/>
  <c r="K507" i="8"/>
  <c r="K863" i="8"/>
  <c r="K819" i="8"/>
  <c r="K1304" i="8"/>
  <c r="H1249" i="8"/>
  <c r="J716" i="8"/>
  <c r="K1006" i="8"/>
  <c r="K585" i="8"/>
  <c r="K341" i="8"/>
  <c r="K1602" i="8"/>
  <c r="K636" i="8"/>
  <c r="K236" i="8"/>
  <c r="K19" i="8"/>
  <c r="K1058" i="8"/>
  <c r="K51" i="8"/>
  <c r="K429" i="8"/>
  <c r="K1588" i="8"/>
  <c r="K1203" i="8"/>
  <c r="K459" i="8"/>
  <c r="H1607" i="8"/>
  <c r="J84" i="8"/>
  <c r="K884" i="8"/>
  <c r="K502" i="8"/>
  <c r="H1699" i="8"/>
  <c r="J596" i="8"/>
  <c r="H1626" i="8"/>
  <c r="H1602" i="8"/>
  <c r="K20" i="8"/>
  <c r="H1266" i="8"/>
  <c r="K243" i="8"/>
  <c r="H1483" i="8"/>
  <c r="K481" i="8"/>
  <c r="K851" i="8"/>
  <c r="K488" i="8"/>
  <c r="H1423" i="8"/>
  <c r="K707" i="8"/>
  <c r="K909" i="8"/>
  <c r="K924" i="8"/>
  <c r="H1644" i="8"/>
  <c r="J396" i="8"/>
  <c r="K956" i="8"/>
  <c r="K870" i="8"/>
  <c r="J103" i="8"/>
  <c r="K763" i="8"/>
  <c r="K421" i="8"/>
  <c r="H1098" i="8"/>
  <c r="J763" i="8"/>
  <c r="K931" i="8"/>
  <c r="K695" i="8"/>
  <c r="K1633" i="8"/>
  <c r="J59" i="8"/>
  <c r="K836" i="8"/>
  <c r="K910" i="8"/>
  <c r="H1207" i="8"/>
  <c r="K808" i="8"/>
  <c r="K496" i="8"/>
  <c r="J320" i="8"/>
  <c r="K280" i="8"/>
  <c r="K1102" i="8"/>
  <c r="H1422" i="8"/>
  <c r="J310" i="8"/>
  <c r="K1053" i="8"/>
  <c r="K339" i="8"/>
  <c r="K1036" i="8"/>
  <c r="J27" i="8"/>
  <c r="K843" i="8"/>
  <c r="K305" i="8"/>
  <c r="K28" i="8"/>
  <c r="J662" i="8"/>
  <c r="K1147" i="8"/>
  <c r="K1370" i="8"/>
  <c r="K562" i="8"/>
  <c r="K680" i="8"/>
  <c r="K827" i="8"/>
  <c r="K566" i="8"/>
  <c r="H1138" i="8"/>
  <c r="J469" i="8"/>
  <c r="K804" i="8"/>
  <c r="K881" i="8"/>
  <c r="K1557" i="8"/>
  <c r="K657" i="8"/>
  <c r="K282" i="8"/>
  <c r="K74" i="8"/>
  <c r="J1030" i="8"/>
  <c r="K1536" i="8"/>
  <c r="K522" i="8"/>
  <c r="K1223" i="8"/>
  <c r="J610" i="8"/>
  <c r="K1278" i="8"/>
  <c r="K1306" i="8"/>
  <c r="K701" i="8"/>
  <c r="H1124" i="8"/>
  <c r="J315" i="8"/>
  <c r="K254" i="8"/>
  <c r="K1120" i="8"/>
  <c r="H1120" i="8"/>
  <c r="J369" i="8"/>
  <c r="H1500" i="8"/>
  <c r="K514" i="8"/>
  <c r="K110" i="8"/>
  <c r="K414" i="8"/>
  <c r="K867" i="8"/>
  <c r="K737" i="8"/>
  <c r="H977" i="8"/>
  <c r="K256" i="8"/>
  <c r="K560" i="8"/>
  <c r="K655" i="8"/>
  <c r="K35" i="8"/>
  <c r="K642" i="8"/>
  <c r="H1356" i="8"/>
  <c r="J214" i="8"/>
  <c r="H1009" i="8"/>
  <c r="K781" i="8"/>
  <c r="K346" i="8"/>
  <c r="K1100" i="8"/>
  <c r="K1631" i="8"/>
  <c r="K828" i="8"/>
  <c r="K742" i="8"/>
  <c r="K92" i="8"/>
  <c r="J189" i="8"/>
  <c r="H1153" i="8"/>
  <c r="K374" i="8"/>
  <c r="K1193" i="8"/>
  <c r="J183" i="8"/>
  <c r="K1288" i="8"/>
  <c r="K686" i="8"/>
  <c r="K632" i="8"/>
  <c r="J163" i="8"/>
  <c r="K1694" i="8"/>
  <c r="K1617" i="8"/>
  <c r="H1262" i="8"/>
  <c r="J404" i="8"/>
  <c r="K934" i="8"/>
  <c r="K1157" i="8"/>
  <c r="K1113" i="8"/>
  <c r="K166" i="8"/>
  <c r="H1417" i="8"/>
  <c r="H1494" i="8"/>
  <c r="K822" i="8"/>
  <c r="K837" i="8"/>
  <c r="K223" i="8"/>
  <c r="K1508" i="8"/>
  <c r="K955" i="8"/>
  <c r="K141" i="8"/>
  <c r="J102" i="8"/>
  <c r="K372" i="8"/>
  <c r="K1094" i="8"/>
  <c r="K1397" i="8"/>
  <c r="K878" i="8"/>
  <c r="K1014" i="8"/>
  <c r="K445" i="8"/>
  <c r="K167" i="8"/>
  <c r="H1651" i="8"/>
  <c r="H1484" i="8"/>
  <c r="H510" i="8"/>
  <c r="K1565" i="8"/>
  <c r="K1544" i="8"/>
  <c r="K1233" i="8"/>
  <c r="K396" i="8"/>
  <c r="K1273" i="8"/>
  <c r="K150" i="8"/>
  <c r="K312" i="8"/>
  <c r="J1070" i="8"/>
  <c r="K778" i="8"/>
  <c r="K366" i="8"/>
  <c r="H1489" i="8"/>
  <c r="J277" i="8"/>
  <c r="K400" i="8"/>
  <c r="H1307" i="8"/>
  <c r="J86" i="8"/>
  <c r="K392" i="8"/>
  <c r="J133" i="8"/>
  <c r="K298" i="8"/>
  <c r="K21" i="8"/>
  <c r="K487" i="8"/>
  <c r="K279" i="8"/>
  <c r="K1243" i="8"/>
  <c r="J123" i="8"/>
  <c r="K1266" i="8"/>
  <c r="K324" i="8"/>
  <c r="K180" i="8"/>
  <c r="K1679" i="8"/>
  <c r="I256" i="8"/>
  <c r="J1135" i="8"/>
  <c r="I682" i="8"/>
  <c r="K905" i="8"/>
  <c r="J436" i="8"/>
  <c r="I73" i="8"/>
  <c r="J1218" i="8"/>
  <c r="I1603" i="8"/>
  <c r="J1207" i="8"/>
  <c r="I1277" i="8"/>
  <c r="J986" i="8"/>
  <c r="I649" i="8"/>
  <c r="J767" i="8"/>
  <c r="I1479" i="8"/>
  <c r="J804" i="8"/>
  <c r="J224" i="8"/>
  <c r="I92" i="8"/>
  <c r="J281" i="8"/>
  <c r="I66" i="8"/>
  <c r="J1602" i="8"/>
  <c r="I1011" i="8"/>
  <c r="J924" i="8"/>
  <c r="J1287" i="8"/>
  <c r="I386" i="8"/>
  <c r="J829" i="8"/>
  <c r="I1365" i="8"/>
  <c r="I286" i="8"/>
  <c r="J777" i="8"/>
  <c r="I726" i="8"/>
  <c r="I411" i="8"/>
  <c r="J226" i="8"/>
  <c r="J945" i="8"/>
  <c r="J493" i="8"/>
  <c r="J1426" i="8"/>
  <c r="K1329" i="8"/>
  <c r="J770" i="8"/>
  <c r="K27" i="8"/>
  <c r="K984" i="8"/>
  <c r="H1183" i="8"/>
  <c r="K1462" i="8"/>
  <c r="K484" i="8"/>
  <c r="J157" i="8"/>
  <c r="I923" i="8"/>
  <c r="J1435" i="8"/>
  <c r="J522" i="8"/>
  <c r="J355" i="8"/>
  <c r="J1658" i="8"/>
  <c r="J138" i="8"/>
  <c r="I372" i="8"/>
  <c r="J992" i="8"/>
  <c r="I225" i="8"/>
  <c r="K1632" i="8"/>
  <c r="I1475" i="8"/>
  <c r="J1101" i="8"/>
  <c r="J485" i="8"/>
  <c r="J1403" i="8"/>
  <c r="I183" i="8"/>
  <c r="J1121" i="8"/>
  <c r="K967" i="8"/>
  <c r="K631" i="8"/>
  <c r="J354" i="8"/>
  <c r="I926" i="8"/>
  <c r="J1028" i="8"/>
  <c r="I1413" i="8"/>
  <c r="I1330" i="8"/>
  <c r="J39" i="8"/>
  <c r="J1539" i="8"/>
  <c r="J1171" i="8"/>
  <c r="K1683" i="8"/>
  <c r="I1342" i="8"/>
  <c r="J309" i="8"/>
  <c r="I98" i="8"/>
  <c r="J481" i="8"/>
  <c r="K1571" i="8"/>
  <c r="K554" i="8"/>
  <c r="K1106" i="8"/>
  <c r="K1318" i="8"/>
  <c r="K615" i="8"/>
  <c r="K1539" i="8"/>
  <c r="J119" i="8"/>
  <c r="J144" i="8"/>
  <c r="J577" i="8"/>
  <c r="J1073" i="8"/>
  <c r="I1030" i="8"/>
  <c r="I30" i="8"/>
  <c r="J731" i="8"/>
  <c r="I329" i="8"/>
  <c r="J411" i="8"/>
  <c r="J1147" i="8"/>
  <c r="J1153" i="8"/>
  <c r="I1416" i="8"/>
  <c r="J321" i="8"/>
  <c r="I1524" i="8"/>
  <c r="J1534" i="8"/>
  <c r="I408" i="8"/>
  <c r="J1278" i="8"/>
  <c r="J1183" i="8"/>
  <c r="I294" i="8"/>
  <c r="J564" i="8"/>
  <c r="I1071" i="8"/>
  <c r="J1657" i="8"/>
  <c r="J1518" i="8"/>
  <c r="I1616" i="8"/>
  <c r="J1008" i="8"/>
  <c r="J217" i="8"/>
  <c r="J1675" i="8"/>
  <c r="J742" i="8"/>
  <c r="J1387" i="8"/>
  <c r="J1522" i="8"/>
  <c r="J991" i="8"/>
  <c r="I208" i="8"/>
  <c r="K215" i="8"/>
  <c r="K1121" i="8"/>
  <c r="J443" i="8"/>
  <c r="K483" i="8"/>
  <c r="K917" i="8"/>
  <c r="K1284" i="8"/>
  <c r="I626" i="8"/>
  <c r="J1433" i="8"/>
  <c r="I852" i="8"/>
  <c r="J1086" i="8"/>
  <c r="J1063" i="8"/>
  <c r="I1484" i="8"/>
  <c r="J579" i="8"/>
  <c r="J433" i="8"/>
  <c r="K284" i="8"/>
  <c r="K1605" i="8"/>
  <c r="J1685" i="8"/>
  <c r="J149" i="8"/>
  <c r="I1271" i="8"/>
  <c r="J72" i="8"/>
  <c r="I39" i="8"/>
  <c r="J1553" i="8"/>
  <c r="I1546" i="8"/>
  <c r="J1250" i="8"/>
  <c r="J305" i="8"/>
  <c r="J1103" i="8"/>
  <c r="K1259" i="8"/>
  <c r="I1142" i="8"/>
  <c r="K520" i="8"/>
  <c r="K786" i="8"/>
  <c r="I353" i="8"/>
  <c r="J633" i="8"/>
  <c r="I858" i="8"/>
  <c r="K371" i="8"/>
  <c r="J611" i="8"/>
  <c r="I870" i="8"/>
  <c r="I123" i="8"/>
  <c r="I1227" i="8"/>
  <c r="I191" i="8"/>
  <c r="I1459" i="8"/>
  <c r="J562" i="8"/>
  <c r="I942" i="8"/>
  <c r="H719" i="8"/>
  <c r="H436" i="8"/>
  <c r="I1185" i="8"/>
  <c r="K1711" i="8"/>
  <c r="K708" i="8"/>
  <c r="H1106" i="8"/>
  <c r="J1128" i="8"/>
  <c r="K709" i="8"/>
  <c r="K1015" i="8"/>
  <c r="J339" i="8"/>
  <c r="J1020" i="8"/>
  <c r="K1497" i="8"/>
  <c r="I1150" i="8"/>
  <c r="J1239" i="8"/>
  <c r="J894" i="8"/>
  <c r="I911" i="8"/>
  <c r="J1507" i="8"/>
  <c r="J634" i="8"/>
  <c r="J1348" i="8"/>
  <c r="I1680" i="8"/>
  <c r="J976" i="8"/>
  <c r="K1610" i="8"/>
  <c r="J1628" i="8"/>
  <c r="I534" i="8"/>
  <c r="I1143" i="8"/>
  <c r="I69" i="8"/>
  <c r="I406" i="8"/>
  <c r="J855" i="8"/>
  <c r="I1302" i="8"/>
  <c r="J1273" i="8"/>
  <c r="J756" i="8"/>
  <c r="K1579" i="8"/>
  <c r="J769" i="8"/>
  <c r="K1301" i="8"/>
  <c r="I24" i="8"/>
  <c r="J508" i="8"/>
  <c r="J953" i="8"/>
  <c r="I1527" i="8"/>
  <c r="J1308" i="8"/>
  <c r="I810" i="8"/>
  <c r="J1132" i="8"/>
  <c r="J342" i="8"/>
  <c r="J1538" i="8"/>
  <c r="I905" i="8"/>
  <c r="K549" i="8"/>
  <c r="K1606" i="8"/>
  <c r="K1675" i="8"/>
  <c r="K383" i="8"/>
  <c r="K1116" i="8"/>
  <c r="J1547" i="8"/>
  <c r="I392" i="8"/>
  <c r="J1130" i="8"/>
  <c r="K1660" i="8"/>
  <c r="K1173" i="8"/>
  <c r="J1692" i="8"/>
  <c r="J338" i="8"/>
  <c r="I28" i="8"/>
  <c r="J198" i="8"/>
  <c r="J1330" i="8"/>
  <c r="K1164" i="8"/>
  <c r="J1501" i="8"/>
  <c r="J466" i="8"/>
  <c r="K1117" i="8"/>
  <c r="J920" i="8"/>
  <c r="I985" i="8"/>
  <c r="J645" i="8"/>
  <c r="I1166" i="8"/>
  <c r="K799" i="8"/>
  <c r="K1333" i="8"/>
  <c r="J1293" i="8"/>
  <c r="J530" i="8"/>
  <c r="J1665" i="8"/>
  <c r="I135" i="8"/>
  <c r="J909" i="8"/>
  <c r="I1595" i="8"/>
  <c r="J1283" i="8"/>
  <c r="I1424" i="8"/>
  <c r="J1591" i="8"/>
  <c r="K1441" i="8"/>
  <c r="I829" i="8"/>
  <c r="J786" i="8"/>
  <c r="I664" i="8"/>
  <c r="J1087" i="8"/>
  <c r="H1257" i="8"/>
  <c r="H1166" i="8"/>
  <c r="J635" i="8"/>
  <c r="K105" i="8"/>
  <c r="K500" i="8"/>
  <c r="J475" i="8"/>
  <c r="I536" i="8"/>
  <c r="J582" i="8"/>
  <c r="I1081" i="8"/>
  <c r="I515" i="8"/>
  <c r="J90" i="8"/>
  <c r="J880" i="8"/>
  <c r="I451" i="8"/>
  <c r="J409" i="8"/>
  <c r="J1484" i="8"/>
  <c r="I1357" i="8"/>
  <c r="J1136" i="8"/>
  <c r="K1712" i="8"/>
  <c r="J1443" i="8"/>
  <c r="I752" i="8"/>
  <c r="I43" i="8"/>
  <c r="J60" i="8"/>
  <c r="H392" i="8"/>
  <c r="H1389" i="8"/>
  <c r="H213" i="8"/>
  <c r="H507" i="8"/>
  <c r="I1441" i="8"/>
  <c r="I393" i="8"/>
  <c r="K393" i="8"/>
  <c r="I707" i="8"/>
  <c r="H82" i="8"/>
  <c r="H1601" i="8"/>
  <c r="I344" i="8"/>
  <c r="I356" i="8"/>
  <c r="H927" i="8"/>
  <c r="H918" i="8"/>
  <c r="H463" i="8"/>
  <c r="H1335" i="8"/>
  <c r="H1616" i="8"/>
  <c r="K1138" i="8"/>
  <c r="H775" i="8"/>
  <c r="H857" i="8"/>
  <c r="I1517" i="8"/>
  <c r="J1636" i="8"/>
  <c r="H930" i="8"/>
  <c r="I1090" i="8"/>
  <c r="I1184" i="8"/>
  <c r="J895" i="8"/>
  <c r="I760" i="8"/>
  <c r="I1047" i="8"/>
  <c r="H1281" i="8"/>
  <c r="H552" i="8"/>
  <c r="I1080" i="8"/>
  <c r="H717" i="8"/>
  <c r="H970" i="8"/>
  <c r="H558" i="8"/>
  <c r="H355" i="8"/>
  <c r="H424" i="8"/>
  <c r="I490" i="8"/>
  <c r="I1366" i="8"/>
  <c r="H62" i="8"/>
  <c r="I1341" i="8"/>
  <c r="K614" i="8"/>
  <c r="K452" i="8"/>
  <c r="K800" i="8"/>
  <c r="H1068" i="8"/>
  <c r="K1535" i="8"/>
  <c r="J307" i="8"/>
  <c r="K118" i="8"/>
  <c r="K1347" i="8"/>
  <c r="K503" i="8"/>
  <c r="K1168" i="8"/>
  <c r="K1327" i="8"/>
  <c r="K687" i="8"/>
  <c r="H1653" i="8"/>
  <c r="K1218" i="8"/>
  <c r="K1554" i="8"/>
  <c r="K128" i="8"/>
  <c r="H1296" i="8"/>
  <c r="J486" i="8"/>
  <c r="J185" i="8"/>
  <c r="K1025" i="8"/>
  <c r="K16" i="8"/>
  <c r="K933" i="8"/>
  <c r="K598" i="8"/>
  <c r="K595" i="8"/>
  <c r="J698" i="8"/>
  <c r="K929" i="8"/>
  <c r="K505" i="8"/>
  <c r="K986" i="8"/>
  <c r="K534" i="8"/>
  <c r="K704" i="8"/>
  <c r="H1476" i="8"/>
  <c r="H1200" i="8"/>
  <c r="K1095" i="8"/>
  <c r="K591" i="8"/>
  <c r="K724" i="8"/>
  <c r="K1403" i="8"/>
  <c r="K188" i="8"/>
  <c r="K603" i="8"/>
  <c r="J264" i="8"/>
  <c r="K694" i="8"/>
  <c r="K340" i="8"/>
  <c r="H1123" i="8"/>
  <c r="H1258" i="8"/>
  <c r="K1254" i="8"/>
  <c r="K384" i="8"/>
  <c r="K688" i="8"/>
  <c r="K1324" i="8"/>
  <c r="K1067" i="8"/>
  <c r="K163" i="8"/>
  <c r="K782" i="8"/>
  <c r="J166" i="8"/>
  <c r="H1130" i="8"/>
  <c r="J222" i="8"/>
  <c r="K727" i="8"/>
  <c r="K122" i="8"/>
  <c r="K542" i="8"/>
  <c r="H1617" i="8"/>
  <c r="J34" i="8"/>
  <c r="K976" i="8"/>
  <c r="K1550" i="8"/>
  <c r="J470" i="8"/>
  <c r="K861" i="8"/>
  <c r="K267" i="8"/>
  <c r="J1023" i="8"/>
  <c r="K1177" i="8"/>
  <c r="K1013" i="8"/>
  <c r="K151" i="8"/>
  <c r="J490" i="8"/>
  <c r="K518" i="8"/>
  <c r="H712" i="8"/>
  <c r="K99" i="8"/>
  <c r="K885" i="8"/>
  <c r="J101" i="8"/>
  <c r="K127" i="8"/>
  <c r="K226" i="8"/>
  <c r="J177" i="8"/>
  <c r="K1024" i="8"/>
  <c r="K300" i="8"/>
  <c r="J313" i="8"/>
  <c r="K593" i="8"/>
  <c r="K1152" i="8"/>
  <c r="K407" i="8"/>
  <c r="H1548" i="8"/>
  <c r="K1281" i="8"/>
  <c r="K1298" i="8"/>
  <c r="K252" i="8"/>
  <c r="K304" i="8"/>
  <c r="J358" i="8"/>
  <c r="J534" i="8"/>
  <c r="K758" i="8"/>
  <c r="K738" i="8"/>
  <c r="K1166" i="8"/>
  <c r="H1172" i="8"/>
  <c r="I1025" i="8"/>
  <c r="K1004" i="8"/>
  <c r="K1368" i="8"/>
  <c r="J780" i="8"/>
  <c r="K313" i="8"/>
  <c r="K670" i="8"/>
  <c r="K1050" i="8"/>
  <c r="K442" i="8"/>
  <c r="K973" i="8"/>
  <c r="K1170" i="8"/>
  <c r="K115" i="8"/>
  <c r="K792" i="8"/>
  <c r="K168" i="8"/>
  <c r="K536" i="8"/>
  <c r="K54" i="8"/>
  <c r="H1543" i="8"/>
  <c r="K1065" i="8"/>
  <c r="K1262" i="8"/>
  <c r="K759" i="8"/>
  <c r="H1619" i="8"/>
  <c r="K1656" i="8"/>
  <c r="K106" i="8"/>
  <c r="K949" i="8"/>
  <c r="K1696" i="8"/>
  <c r="K325" i="8"/>
  <c r="K262" i="8"/>
  <c r="K290" i="8"/>
  <c r="K563" i="8"/>
  <c r="K525" i="8"/>
  <c r="K364" i="8"/>
  <c r="H1060" i="8"/>
  <c r="J301" i="8"/>
  <c r="K848" i="8"/>
  <c r="K465" i="8"/>
  <c r="K1687" i="8"/>
  <c r="K509" i="8"/>
  <c r="K621" i="8"/>
  <c r="H1610" i="8"/>
  <c r="K194" i="8"/>
  <c r="K50" i="8"/>
  <c r="H1618" i="8"/>
  <c r="K625" i="8"/>
  <c r="K945" i="8"/>
  <c r="K1040" i="8"/>
  <c r="K940" i="8"/>
  <c r="K1107" i="8"/>
  <c r="K138" i="8"/>
  <c r="J934" i="8"/>
  <c r="K1264" i="8"/>
  <c r="K796" i="8"/>
  <c r="K1287" i="8"/>
  <c r="J205" i="8"/>
  <c r="H1700" i="8"/>
  <c r="K594" i="8"/>
  <c r="K1225" i="8"/>
  <c r="K765" i="8"/>
  <c r="J765" i="8"/>
  <c r="K513" i="8"/>
  <c r="K120" i="8"/>
  <c r="K1401" i="8"/>
  <c r="K1463" i="8"/>
  <c r="K80" i="8"/>
  <c r="K1017" i="8"/>
  <c r="J570" i="8"/>
  <c r="H459" i="8"/>
  <c r="J505" i="8"/>
  <c r="K1534" i="8"/>
  <c r="K1263" i="8"/>
  <c r="K266" i="8"/>
  <c r="K402" i="8"/>
  <c r="K1430" i="8"/>
  <c r="K473" i="8"/>
  <c r="H71" i="8"/>
  <c r="H1224" i="8"/>
  <c r="J323" i="8"/>
  <c r="K541" i="8"/>
  <c r="K908" i="8"/>
  <c r="K1583" i="8"/>
  <c r="K1518" i="8"/>
  <c r="K1085" i="8"/>
  <c r="K877" i="8"/>
  <c r="K794" i="8"/>
  <c r="K964" i="8"/>
  <c r="K992" i="8"/>
  <c r="H1291" i="8"/>
  <c r="K776" i="8"/>
  <c r="H1431" i="8"/>
  <c r="K413" i="8"/>
  <c r="K286" i="8"/>
  <c r="K133" i="8"/>
  <c r="K911" i="8"/>
  <c r="K1208" i="8"/>
  <c r="K816" i="8"/>
  <c r="K1422" i="8"/>
  <c r="H1161" i="8"/>
  <c r="K1213" i="8"/>
  <c r="J16" i="8"/>
  <c r="K411" i="8"/>
  <c r="K597" i="8"/>
  <c r="J142" i="8"/>
  <c r="J1581" i="8"/>
  <c r="J1364" i="8"/>
  <c r="I1485" i="8"/>
  <c r="K1578" i="8"/>
  <c r="J1461" i="8"/>
  <c r="I886" i="8"/>
  <c r="J1444" i="8"/>
  <c r="J429" i="8"/>
  <c r="J816" i="8"/>
  <c r="I1173" i="8"/>
  <c r="J839" i="8"/>
  <c r="J738" i="8"/>
  <c r="K349" i="8"/>
  <c r="J135" i="8"/>
  <c r="J709" i="8"/>
  <c r="J279" i="8"/>
  <c r="I917" i="8"/>
  <c r="J1029" i="8"/>
  <c r="J1517" i="8"/>
  <c r="J1351" i="8"/>
  <c r="K1473" i="8"/>
  <c r="J886" i="8"/>
  <c r="I165" i="8"/>
  <c r="J317" i="8"/>
  <c r="I228" i="8"/>
  <c r="J134" i="8"/>
  <c r="I112" i="8"/>
  <c r="J975" i="8"/>
  <c r="J647" i="8"/>
  <c r="I1461" i="8"/>
  <c r="J42" i="8"/>
  <c r="I298" i="8"/>
  <c r="K1499" i="8"/>
  <c r="J877" i="8"/>
  <c r="H1126" i="8"/>
  <c r="K651" i="8"/>
  <c r="K200" i="8"/>
  <c r="K203" i="8"/>
  <c r="J1262" i="8"/>
  <c r="K644" i="8"/>
  <c r="I363" i="8"/>
  <c r="K1653" i="8"/>
  <c r="I296" i="8"/>
  <c r="J885" i="8"/>
  <c r="K1587" i="8"/>
  <c r="I893" i="8"/>
  <c r="J790" i="8"/>
  <c r="I930" i="8"/>
  <c r="J1249" i="8"/>
  <c r="I304" i="8"/>
  <c r="J1622" i="8"/>
  <c r="I1371" i="8"/>
  <c r="I63" i="8"/>
  <c r="J328" i="8"/>
  <c r="I229" i="8"/>
  <c r="J546" i="8"/>
  <c r="I125" i="8"/>
  <c r="J235" i="8"/>
  <c r="K1447" i="8"/>
  <c r="J1161" i="8"/>
  <c r="I835" i="8"/>
  <c r="I76" i="8"/>
  <c r="K1256" i="8"/>
  <c r="I997" i="8"/>
  <c r="J1244" i="8"/>
  <c r="K1619" i="8"/>
  <c r="J1650" i="8"/>
  <c r="I1238" i="8"/>
  <c r="J1577" i="8"/>
  <c r="K1312" i="8"/>
  <c r="J1496" i="8"/>
  <c r="J1494" i="8"/>
  <c r="K1450" i="8"/>
  <c r="K1480" i="8"/>
  <c r="K1336" i="8"/>
  <c r="K161" i="8"/>
  <c r="K1543" i="8"/>
  <c r="I181" i="8"/>
  <c r="J626" i="8"/>
  <c r="I1530" i="8"/>
  <c r="K1109" i="8"/>
  <c r="J390" i="8"/>
  <c r="J1373" i="8"/>
  <c r="J1354" i="8"/>
  <c r="I1078" i="8"/>
  <c r="J1613" i="8"/>
  <c r="I1218" i="8"/>
  <c r="J1059" i="8"/>
  <c r="I1312" i="8"/>
  <c r="I1420" i="8"/>
  <c r="J785" i="8"/>
  <c r="J899" i="8"/>
  <c r="J1480" i="8"/>
  <c r="J1220" i="8"/>
  <c r="I40" i="8"/>
  <c r="J606" i="8"/>
  <c r="I932" i="8"/>
  <c r="I33" i="8"/>
  <c r="I237" i="8"/>
  <c r="J403" i="8"/>
  <c r="I990" i="8"/>
  <c r="K1481" i="8"/>
  <c r="I706" i="8"/>
  <c r="J881" i="8"/>
  <c r="K1566" i="8"/>
  <c r="I1204" i="8"/>
  <c r="J1092" i="8"/>
  <c r="I142" i="8"/>
  <c r="K258" i="8"/>
  <c r="K1494" i="8"/>
  <c r="H1454" i="8"/>
  <c r="J418" i="8"/>
  <c r="J266" i="8"/>
  <c r="K36" i="8"/>
  <c r="K1594" i="8"/>
  <c r="J366" i="8"/>
  <c r="J207" i="8"/>
  <c r="K770" i="8"/>
  <c r="I978" i="8"/>
  <c r="I36" i="8"/>
  <c r="J167" i="8"/>
  <c r="J1488" i="8"/>
  <c r="J1417" i="8"/>
  <c r="K1074" i="8"/>
  <c r="J114" i="8"/>
  <c r="I987" i="8"/>
  <c r="J847" i="8"/>
  <c r="I1167" i="8"/>
  <c r="J919" i="8"/>
  <c r="J1383" i="8"/>
  <c r="J1009" i="8"/>
  <c r="J595" i="8"/>
  <c r="J1344" i="8"/>
  <c r="J384" i="8"/>
  <c r="I710" i="8"/>
  <c r="J1456" i="8"/>
  <c r="I853" i="8"/>
  <c r="J1062" i="8"/>
  <c r="J1686" i="8"/>
  <c r="I480" i="8"/>
  <c r="J1122" i="8"/>
  <c r="K1489" i="8"/>
  <c r="J416" i="8"/>
  <c r="J913" i="8"/>
  <c r="J63" i="8"/>
  <c r="J631" i="8"/>
  <c r="K1484" i="8"/>
  <c r="J1319" i="8"/>
  <c r="I1229" i="8"/>
  <c r="I203" i="8"/>
  <c r="J737" i="8"/>
  <c r="H1178" i="8"/>
  <c r="I781" i="8"/>
  <c r="H968" i="8"/>
  <c r="H683" i="8"/>
  <c r="I271" i="8"/>
  <c r="H1599" i="8"/>
  <c r="K38" i="8"/>
  <c r="K1240" i="8"/>
  <c r="H1683" i="8"/>
  <c r="J169" i="8"/>
  <c r="K1526" i="8"/>
  <c r="K1217" i="8"/>
  <c r="J477" i="8"/>
  <c r="I825" i="8"/>
  <c r="J1562" i="8"/>
  <c r="I1021" i="8"/>
  <c r="I711" i="8"/>
  <c r="I259" i="8"/>
  <c r="I772" i="8"/>
  <c r="I222" i="8"/>
  <c r="K1705" i="8"/>
  <c r="J1248" i="8"/>
  <c r="J229" i="8"/>
  <c r="I292" i="8"/>
  <c r="K1593" i="8"/>
  <c r="J1594" i="8"/>
  <c r="K1011" i="8"/>
  <c r="I1012" i="8"/>
  <c r="J814" i="8"/>
  <c r="K706" i="8"/>
  <c r="I46" i="8"/>
  <c r="J497" i="8"/>
  <c r="I742" i="8"/>
  <c r="J905" i="8"/>
  <c r="J840" i="8"/>
  <c r="I1523" i="8"/>
  <c r="J1312" i="8"/>
  <c r="I769" i="8"/>
  <c r="J1669" i="8"/>
  <c r="J856" i="8"/>
  <c r="I1423" i="8"/>
  <c r="J1274" i="8"/>
  <c r="K1576" i="8"/>
  <c r="I880" i="8"/>
  <c r="K1551" i="8"/>
  <c r="J1149" i="8"/>
  <c r="K1649" i="8"/>
  <c r="J318" i="8"/>
  <c r="K582" i="8"/>
  <c r="K72" i="8"/>
  <c r="K980" i="8"/>
  <c r="J204" i="8"/>
  <c r="K314" i="8"/>
  <c r="I255" i="8"/>
  <c r="J237" i="8"/>
  <c r="I973" i="8"/>
  <c r="K1634" i="8"/>
  <c r="K1677" i="8"/>
  <c r="J50" i="8"/>
  <c r="J1040" i="8"/>
  <c r="I832" i="8"/>
  <c r="J1371" i="8"/>
  <c r="I976" i="8"/>
  <c r="I44" i="8"/>
  <c r="J1256" i="8"/>
  <c r="K1373" i="8"/>
  <c r="K1404" i="8"/>
  <c r="J1021" i="8"/>
  <c r="J267" i="8"/>
  <c r="I448" i="8"/>
  <c r="K1698" i="8"/>
  <c r="K104" i="8"/>
  <c r="J196" i="8"/>
  <c r="I1288" i="8"/>
  <c r="J915" i="8"/>
  <c r="I713" i="8"/>
  <c r="I728" i="8"/>
  <c r="J1227" i="8"/>
  <c r="I1491" i="8"/>
  <c r="I467" i="8"/>
  <c r="K1701" i="8"/>
  <c r="I754" i="8"/>
  <c r="J1175" i="8"/>
  <c r="I645" i="8"/>
  <c r="J1552" i="8"/>
  <c r="K1239" i="8"/>
  <c r="K82" i="8"/>
  <c r="K468" i="8"/>
  <c r="K705" i="8"/>
  <c r="K193" i="8"/>
  <c r="K1457" i="8"/>
  <c r="K553" i="8"/>
  <c r="K1184" i="8"/>
  <c r="J1697" i="8"/>
  <c r="J1491" i="8"/>
  <c r="J932" i="8"/>
  <c r="J174" i="8"/>
  <c r="I1358" i="8"/>
  <c r="J1229" i="8"/>
  <c r="J292" i="8"/>
  <c r="J1582" i="8"/>
  <c r="J124" i="8"/>
  <c r="J1392" i="8"/>
  <c r="J269" i="8"/>
  <c r="I1054" i="8"/>
  <c r="J843" i="8"/>
  <c r="I23" i="8"/>
  <c r="K1179" i="8"/>
  <c r="I1072" i="8"/>
  <c r="I205" i="8"/>
  <c r="J1045" i="8"/>
  <c r="J938" i="8"/>
  <c r="J125" i="8"/>
  <c r="I528" i="8"/>
  <c r="J700" i="8"/>
  <c r="J594" i="8"/>
  <c r="J854" i="8"/>
  <c r="K1051" i="8"/>
  <c r="I493" i="8"/>
  <c r="J1391" i="8"/>
  <c r="J253" i="8"/>
  <c r="I427" i="8"/>
  <c r="J1155" i="8"/>
  <c r="J1616" i="8"/>
  <c r="J624" i="8"/>
  <c r="K249" i="8"/>
  <c r="K752" i="8"/>
  <c r="J282" i="8"/>
  <c r="J1000" i="8"/>
  <c r="K443" i="8"/>
  <c r="K550" i="8"/>
  <c r="H1031" i="8"/>
  <c r="I1359" i="8"/>
  <c r="J1578" i="8"/>
  <c r="K1356" i="8"/>
  <c r="I207" i="8"/>
  <c r="J997" i="8"/>
  <c r="J240" i="8"/>
  <c r="I1522" i="8"/>
  <c r="J452" i="8"/>
  <c r="K729" i="8"/>
  <c r="J239" i="8"/>
  <c r="I456" i="8"/>
  <c r="H756" i="8"/>
  <c r="H1660" i="8"/>
  <c r="H1497" i="8"/>
  <c r="H1577" i="8"/>
  <c r="I1573" i="8"/>
  <c r="I887" i="8"/>
  <c r="H585" i="8"/>
  <c r="H1273" i="8"/>
  <c r="I310" i="8"/>
  <c r="I1208" i="8"/>
  <c r="I1672" i="8"/>
  <c r="H800" i="8"/>
  <c r="I1106" i="8"/>
  <c r="H1329" i="8"/>
  <c r="J1141" i="8"/>
  <c r="H108" i="8"/>
  <c r="H1033" i="8"/>
  <c r="I1681" i="8"/>
  <c r="J1583" i="8"/>
  <c r="H885" i="8"/>
  <c r="H1332" i="8"/>
  <c r="I1115" i="8"/>
  <c r="H1470" i="8"/>
  <c r="K1715" i="8"/>
  <c r="H1394" i="8"/>
  <c r="I1683" i="8"/>
  <c r="H698" i="8"/>
  <c r="H1658" i="8"/>
  <c r="I1412" i="8"/>
  <c r="I861" i="8"/>
  <c r="H815" i="8"/>
  <c r="H543" i="8"/>
  <c r="I230" i="8"/>
  <c r="H191" i="8"/>
  <c r="H1101" i="8"/>
  <c r="I1640" i="8"/>
  <c r="H997" i="8"/>
  <c r="I1514" i="8"/>
  <c r="I1679" i="8"/>
  <c r="H523" i="8"/>
  <c r="I558" i="8"/>
  <c r="J1300" i="8"/>
  <c r="K432" i="8"/>
  <c r="K1645" i="8"/>
  <c r="K216" i="8"/>
  <c r="K425" i="8"/>
  <c r="H1486" i="8"/>
  <c r="K989" i="8"/>
  <c r="K218" i="8"/>
  <c r="K67" i="8"/>
  <c r="K779" i="8"/>
  <c r="K587" i="8"/>
  <c r="K403" i="8"/>
  <c r="K268" i="8"/>
  <c r="J503" i="8"/>
  <c r="K783" i="8"/>
  <c r="K915" i="8"/>
  <c r="J200" i="8"/>
  <c r="K1528" i="8"/>
  <c r="H1511" i="8"/>
  <c r="K795" i="8"/>
  <c r="H1114" i="8"/>
  <c r="J19" i="8"/>
  <c r="K288" i="8"/>
  <c r="K532" i="8"/>
  <c r="J569" i="8"/>
  <c r="J192" i="8"/>
  <c r="K476" i="8"/>
  <c r="K1552" i="8"/>
  <c r="J852" i="8"/>
  <c r="K1111" i="8"/>
  <c r="K285" i="8"/>
  <c r="H1052" i="8"/>
  <c r="H689" i="8"/>
  <c r="J819" i="8"/>
  <c r="K111" i="8"/>
  <c r="K76" i="8"/>
  <c r="K1601" i="8"/>
  <c r="K299" i="8"/>
  <c r="K1325" i="8"/>
  <c r="K605" i="8"/>
  <c r="H1445" i="8"/>
  <c r="J625" i="8"/>
  <c r="K1574" i="8"/>
  <c r="K1624" i="8"/>
  <c r="K136" i="8"/>
  <c r="K1416" i="8"/>
  <c r="K1023" i="8"/>
  <c r="K234" i="8"/>
  <c r="K1440" i="8"/>
  <c r="K22" i="8"/>
  <c r="K390" i="8"/>
  <c r="H1496" i="8"/>
  <c r="K1411" i="8"/>
  <c r="K185" i="8"/>
  <c r="H1449" i="8"/>
  <c r="K749" i="8"/>
  <c r="K1363" i="8"/>
  <c r="K457" i="8"/>
  <c r="H1324" i="8"/>
  <c r="H1437" i="8"/>
  <c r="J304" i="8"/>
  <c r="K907" i="8"/>
  <c r="K158" i="8"/>
  <c r="K1483" i="8"/>
  <c r="K373" i="8"/>
  <c r="K81" i="8"/>
  <c r="K385" i="8"/>
  <c r="K453" i="8"/>
  <c r="K1618" i="8"/>
  <c r="J499" i="8"/>
  <c r="K389" i="8"/>
  <c r="K245" i="8"/>
  <c r="H1629" i="8"/>
  <c r="H1436" i="8"/>
  <c r="K1647" i="8"/>
  <c r="K608" i="8"/>
  <c r="K1321" i="8"/>
  <c r="H1570" i="8"/>
  <c r="J425" i="8"/>
  <c r="K15" i="8"/>
  <c r="K1145" i="8"/>
  <c r="J588" i="8"/>
  <c r="K944" i="8"/>
  <c r="K338" i="8"/>
  <c r="K1525" i="8"/>
  <c r="K841" i="8"/>
  <c r="H1160" i="8"/>
  <c r="H1284" i="8"/>
  <c r="J87" i="8"/>
  <c r="K812" i="8"/>
  <c r="K820" i="8"/>
  <c r="K367" i="8"/>
  <c r="K146" i="8"/>
  <c r="K830" i="8"/>
  <c r="K684" i="8"/>
  <c r="K332" i="8"/>
  <c r="J627" i="8"/>
  <c r="K993" i="8"/>
  <c r="K248" i="8"/>
  <c r="K923" i="8"/>
  <c r="K791" i="8"/>
  <c r="K302" i="8"/>
  <c r="H1553" i="8"/>
  <c r="K1196" i="8"/>
  <c r="K336" i="8"/>
  <c r="K788" i="8"/>
  <c r="H1292" i="8"/>
  <c r="K1391" i="8"/>
  <c r="J22" i="8"/>
  <c r="K925" i="8"/>
  <c r="K689" i="8"/>
  <c r="H1008" i="8"/>
  <c r="J1254" i="8"/>
  <c r="K1241" i="8"/>
  <c r="K404" i="8"/>
  <c r="K494" i="8"/>
  <c r="J727" i="8"/>
  <c r="K388" i="8"/>
  <c r="K309" i="8"/>
  <c r="H1047" i="8"/>
  <c r="J67" i="8"/>
  <c r="J243" i="8"/>
  <c r="K672" i="8"/>
  <c r="K902" i="8"/>
  <c r="K1283" i="8"/>
  <c r="K79" i="8"/>
  <c r="K570" i="8"/>
  <c r="H1648" i="8"/>
  <c r="J652" i="8"/>
  <c r="K623" i="8"/>
  <c r="J482" i="8"/>
  <c r="K745" i="8"/>
  <c r="K64" i="8"/>
  <c r="H1390" i="8"/>
  <c r="K1204" i="8"/>
  <c r="K1531" i="8"/>
  <c r="K961" i="8"/>
  <c r="K649" i="8"/>
  <c r="H1167" i="8"/>
  <c r="K916" i="8"/>
  <c r="H979" i="8"/>
  <c r="K583" i="8"/>
  <c r="K493" i="8"/>
  <c r="K1432" i="8"/>
  <c r="K766" i="8"/>
  <c r="K1134" i="8"/>
  <c r="K740" i="8"/>
  <c r="H1701" i="8"/>
  <c r="K1394" i="8"/>
  <c r="K1135" i="8"/>
  <c r="K1037" i="8"/>
  <c r="K1097" i="8"/>
  <c r="K1630" i="8"/>
  <c r="K179" i="8"/>
  <c r="K471" i="8"/>
  <c r="J659" i="8"/>
  <c r="K874" i="8"/>
  <c r="K1434" i="8"/>
  <c r="K628" i="8"/>
  <c r="K217" i="8"/>
  <c r="H1137" i="8"/>
  <c r="J1215" i="8"/>
  <c r="K868" i="8"/>
  <c r="H1589" i="8"/>
  <c r="K913" i="8"/>
  <c r="K938" i="8"/>
  <c r="H1353" i="8"/>
  <c r="J812" i="8"/>
  <c r="K690" i="8"/>
  <c r="K1060" i="8"/>
  <c r="K277" i="8"/>
  <c r="K1387" i="8"/>
  <c r="K1187" i="8"/>
  <c r="K237" i="8"/>
  <c r="K410" i="8"/>
  <c r="J800" i="8"/>
  <c r="K60" i="8"/>
  <c r="K365" i="8"/>
  <c r="K1189" i="8"/>
  <c r="K408" i="8"/>
  <c r="K357" i="8"/>
  <c r="K1257" i="8"/>
  <c r="J699" i="8"/>
  <c r="K1099" i="8"/>
  <c r="K611" i="8"/>
  <c r="K17" i="8"/>
  <c r="K1469" i="8"/>
  <c r="J936" i="8"/>
  <c r="K322" i="8"/>
  <c r="K846" i="8"/>
  <c r="J551" i="8"/>
  <c r="K571" i="8"/>
  <c r="K599" i="8"/>
  <c r="H1080" i="8"/>
  <c r="H1671" i="8"/>
  <c r="K618" i="8"/>
  <c r="K109" i="8"/>
  <c r="J743" i="8"/>
  <c r="I549" i="8"/>
  <c r="J783" i="8"/>
  <c r="K1568" i="8"/>
  <c r="J614" i="8"/>
  <c r="J1513" i="8"/>
  <c r="K1172" i="8"/>
  <c r="I592" i="8"/>
  <c r="K1706" i="8"/>
  <c r="J1520" i="8"/>
  <c r="J810" i="8"/>
  <c r="I505" i="8"/>
  <c r="J904" i="8"/>
  <c r="K1629" i="8"/>
  <c r="J726" i="8"/>
  <c r="I1532" i="8"/>
  <c r="J1372" i="8"/>
  <c r="I779" i="8"/>
  <c r="K175" i="8"/>
  <c r="K1514" i="8"/>
  <c r="J1477" i="8"/>
  <c r="J218" i="8"/>
  <c r="I522" i="8"/>
  <c r="I360" i="8"/>
  <c r="K1564" i="8"/>
  <c r="I1285" i="8"/>
  <c r="J1232" i="8"/>
  <c r="J1681" i="8"/>
  <c r="I531" i="8"/>
  <c r="J897" i="8"/>
  <c r="I1159" i="8"/>
  <c r="J1543" i="8"/>
  <c r="J421" i="8"/>
  <c r="J644" i="8"/>
  <c r="I1467" i="8"/>
  <c r="K633" i="8"/>
  <c r="J290" i="8"/>
  <c r="K539" i="8"/>
  <c r="K73" i="8"/>
  <c r="K1482" i="8"/>
  <c r="I1404" i="8"/>
  <c r="J557" i="8"/>
  <c r="I240" i="8"/>
  <c r="J665" i="8"/>
  <c r="I149" i="8"/>
  <c r="I388" i="8"/>
  <c r="J868" i="8"/>
  <c r="J216" i="8"/>
  <c r="K1133" i="8"/>
  <c r="K1299" i="8"/>
  <c r="I227" i="8"/>
  <c r="J636" i="8"/>
  <c r="I712" i="8"/>
  <c r="J326" i="8"/>
  <c r="I440" i="8"/>
  <c r="J717" i="8"/>
  <c r="I915" i="8"/>
  <c r="J1177" i="8"/>
  <c r="K1538" i="8"/>
  <c r="J1003" i="8"/>
  <c r="K1449" i="8"/>
  <c r="I423" i="8"/>
  <c r="K609" i="8"/>
  <c r="K1563" i="8"/>
  <c r="J1210" i="8"/>
  <c r="J107" i="8"/>
  <c r="I1332" i="8"/>
  <c r="K1062" i="8"/>
  <c r="J346" i="8"/>
  <c r="I842" i="8"/>
  <c r="J1694" i="8"/>
  <c r="I1542" i="8"/>
  <c r="J247" i="8"/>
  <c r="K880" i="8"/>
  <c r="H1609" i="8"/>
  <c r="J1064" i="8"/>
  <c r="K428" i="8"/>
  <c r="K31" i="8"/>
  <c r="J962" i="8"/>
  <c r="I134" i="8"/>
  <c r="I267" i="8"/>
  <c r="I1426" i="8"/>
  <c r="K1505" i="8"/>
  <c r="J1671" i="8"/>
  <c r="J492" i="8"/>
  <c r="J1516" i="8"/>
  <c r="J1094" i="8"/>
  <c r="J929" i="8"/>
  <c r="J203" i="8"/>
  <c r="I591" i="8"/>
  <c r="J257" i="8"/>
  <c r="K119" i="8"/>
  <c r="J352" i="8"/>
  <c r="I170" i="8"/>
  <c r="J1219" i="8"/>
  <c r="I828" i="8"/>
  <c r="J1690" i="8"/>
  <c r="J1467" i="8"/>
  <c r="K1682" i="8"/>
  <c r="I48" i="8"/>
  <c r="J1589" i="8"/>
  <c r="J648" i="8"/>
  <c r="I920" i="8"/>
  <c r="J1014" i="8"/>
  <c r="K1512" i="8"/>
  <c r="I265" i="8"/>
  <c r="J1036" i="8"/>
  <c r="I1093" i="8"/>
  <c r="I140" i="8"/>
  <c r="K1708" i="8"/>
  <c r="K1542" i="8"/>
  <c r="H1487" i="8"/>
  <c r="K757" i="8"/>
  <c r="H955" i="8"/>
  <c r="J300" i="8"/>
  <c r="K700" i="8"/>
  <c r="K702" i="8"/>
  <c r="J607" i="8"/>
  <c r="J1335" i="8"/>
  <c r="I60" i="8"/>
  <c r="I874" i="8"/>
  <c r="I1084" i="8"/>
  <c r="J977" i="8"/>
  <c r="J1399" i="8"/>
  <c r="J1259" i="8"/>
  <c r="J968" i="8"/>
  <c r="J930" i="8"/>
  <c r="K1154" i="8"/>
  <c r="J792" i="8"/>
  <c r="J775" i="8"/>
  <c r="J1382" i="8"/>
  <c r="J538" i="8"/>
  <c r="I1466" i="8"/>
  <c r="J1282" i="8"/>
  <c r="I1215" i="8"/>
  <c r="I75" i="8"/>
  <c r="I354" i="8"/>
  <c r="J1667" i="8"/>
  <c r="J155" i="8"/>
  <c r="J153" i="8"/>
  <c r="J1296" i="8"/>
  <c r="J628" i="8"/>
  <c r="I302" i="8"/>
  <c r="K1365" i="8"/>
  <c r="K1337" i="8"/>
  <c r="J1393" i="8"/>
  <c r="K1628" i="8"/>
  <c r="I351" i="8"/>
  <c r="I300" i="8"/>
  <c r="K761" i="8"/>
  <c r="K1341" i="8"/>
  <c r="J1211" i="8"/>
  <c r="J753" i="8"/>
  <c r="I1195" i="8"/>
  <c r="H671" i="8"/>
  <c r="H1165" i="8"/>
  <c r="J79" i="8"/>
  <c r="K334" i="8"/>
  <c r="K1506" i="8"/>
  <c r="K498" i="8"/>
  <c r="K264" i="8"/>
  <c r="H584" i="8"/>
  <c r="J234" i="8"/>
  <c r="J592" i="8"/>
  <c r="J921" i="8"/>
  <c r="J902" i="8"/>
  <c r="J741" i="8"/>
  <c r="K368" i="8"/>
  <c r="K1504" i="8"/>
  <c r="J1245" i="8"/>
  <c r="J803" i="8"/>
  <c r="I32" i="8"/>
  <c r="K1181" i="8"/>
  <c r="J1359" i="8"/>
  <c r="J1289" i="8"/>
  <c r="I1349" i="8"/>
  <c r="J1088" i="8"/>
  <c r="I1050" i="8"/>
  <c r="I383" i="8"/>
  <c r="J1102" i="8"/>
  <c r="I516" i="8"/>
  <c r="J1356" i="8"/>
  <c r="I723" i="8"/>
  <c r="J1490" i="8"/>
  <c r="I683" i="8"/>
  <c r="I27" i="8"/>
  <c r="J1684" i="8"/>
  <c r="I1293" i="8"/>
  <c r="J1526" i="8"/>
  <c r="K1577" i="8"/>
  <c r="J1264" i="8"/>
  <c r="I399" i="8"/>
  <c r="J1238" i="8"/>
  <c r="I715" i="8"/>
  <c r="J1228" i="8"/>
  <c r="I332" i="8"/>
  <c r="K1573" i="8"/>
  <c r="J1374" i="8"/>
  <c r="K135" i="8"/>
  <c r="K26" i="8"/>
  <c r="H1706" i="8"/>
  <c r="K187" i="8"/>
  <c r="K116" i="8"/>
  <c r="K1064" i="8"/>
  <c r="K1603" i="8"/>
  <c r="J1463" i="8"/>
  <c r="J911" i="8"/>
  <c r="I1611" i="8"/>
  <c r="J1625" i="8"/>
  <c r="I261" i="8"/>
  <c r="I1114" i="8"/>
  <c r="J1570" i="8"/>
  <c r="I653" i="8"/>
  <c r="I837" i="8"/>
  <c r="J1408" i="8"/>
  <c r="J556" i="8"/>
  <c r="I171" i="8"/>
  <c r="J172" i="8"/>
  <c r="J1204" i="8"/>
  <c r="K1245" i="8"/>
  <c r="I50" i="8"/>
  <c r="J532" i="8"/>
  <c r="K1234" i="8"/>
  <c r="J845" i="8"/>
  <c r="K1417" i="8"/>
  <c r="J1075" i="8"/>
  <c r="I672" i="8"/>
  <c r="I347" i="8"/>
  <c r="J382" i="8"/>
  <c r="I70" i="8"/>
  <c r="K1616" i="8"/>
  <c r="J36" i="8"/>
  <c r="J1587" i="8"/>
  <c r="J1112" i="8"/>
  <c r="I1062" i="8"/>
  <c r="J1310" i="8"/>
  <c r="K1598" i="8"/>
  <c r="K278" i="8"/>
  <c r="K647" i="8"/>
  <c r="K209" i="8"/>
  <c r="J487" i="8"/>
  <c r="J1001" i="8"/>
  <c r="K1171" i="8"/>
  <c r="I80" i="8"/>
  <c r="K1042" i="8"/>
  <c r="J236" i="8"/>
  <c r="J1532" i="8"/>
  <c r="J398" i="8"/>
  <c r="I518" i="8"/>
  <c r="K1436" i="8"/>
  <c r="I1462" i="8"/>
  <c r="J1041" i="8"/>
  <c r="I1005" i="8"/>
  <c r="J653" i="8"/>
  <c r="J1502" i="8"/>
  <c r="J1355" i="8"/>
  <c r="H155" i="8"/>
  <c r="H1690" i="8"/>
  <c r="H1280" i="8"/>
  <c r="I1043" i="8"/>
  <c r="H100" i="8"/>
  <c r="H423" i="8"/>
  <c r="I679" i="8"/>
  <c r="H981" i="8"/>
  <c r="H80" i="8"/>
  <c r="H66" i="8"/>
  <c r="I173" i="8"/>
  <c r="H313" i="8"/>
  <c r="H27" i="8"/>
  <c r="H613" i="8"/>
  <c r="H616" i="8"/>
  <c r="H545" i="8"/>
  <c r="J764" i="8"/>
  <c r="I1694" i="8"/>
  <c r="H130" i="8"/>
  <c r="H905" i="8"/>
  <c r="I1155" i="8"/>
  <c r="H1591" i="8"/>
  <c r="I1495" i="8"/>
  <c r="I1345" i="8"/>
  <c r="H161" i="8"/>
  <c r="H1078" i="8"/>
  <c r="I156" i="8"/>
  <c r="H569" i="8"/>
  <c r="H605" i="8"/>
  <c r="I438" i="8"/>
  <c r="J649" i="8"/>
  <c r="I434" i="8"/>
  <c r="H619" i="8"/>
  <c r="H1424" i="8"/>
  <c r="J1240" i="8"/>
  <c r="I1356" i="8"/>
  <c r="H157" i="8"/>
  <c r="I200" i="8"/>
  <c r="I1120" i="8"/>
  <c r="K969" i="8"/>
  <c r="K821" i="8"/>
  <c r="J37" i="8"/>
  <c r="K134" i="8"/>
  <c r="K162" i="8"/>
  <c r="K1414" i="8"/>
  <c r="J41" i="8"/>
  <c r="K839" i="8"/>
  <c r="K1124" i="8"/>
  <c r="K588" i="8"/>
  <c r="J210" i="8"/>
  <c r="K720" i="8"/>
  <c r="K1088" i="8"/>
  <c r="K1093" i="8"/>
  <c r="H1612" i="8"/>
  <c r="J193" i="8"/>
  <c r="K612" i="8"/>
  <c r="K93" i="8"/>
  <c r="J362" i="8"/>
  <c r="K434" i="8"/>
  <c r="K1046" i="8"/>
  <c r="H971" i="8"/>
  <c r="K1581" i="8"/>
  <c r="J57" i="8"/>
  <c r="H1176" i="8"/>
  <c r="J439" i="8"/>
  <c r="K998" i="8"/>
  <c r="K1222" i="8"/>
  <c r="J420" i="8"/>
  <c r="K477" i="8"/>
  <c r="K159" i="8"/>
  <c r="K1075" i="8"/>
  <c r="K886" i="8"/>
  <c r="H1018" i="8"/>
  <c r="K734" i="8"/>
  <c r="K287" i="8"/>
  <c r="K1461" i="8"/>
  <c r="K1572" i="8"/>
  <c r="K1021" i="8"/>
  <c r="K630" i="8"/>
  <c r="K741" i="8"/>
  <c r="K310" i="8"/>
  <c r="K1274" i="8"/>
  <c r="K895" i="8"/>
  <c r="K942" i="8"/>
  <c r="K377" i="8"/>
  <c r="K1033" i="8"/>
  <c r="K69" i="8"/>
  <c r="K479" i="8"/>
  <c r="H1559" i="8"/>
  <c r="H1403" i="8"/>
  <c r="J195" i="8"/>
  <c r="J371" i="8"/>
  <c r="K726" i="8"/>
  <c r="K475" i="8"/>
  <c r="K131" i="8"/>
  <c r="J850" i="8"/>
  <c r="K329" i="8"/>
  <c r="K318" i="8"/>
  <c r="K666" i="8"/>
  <c r="J58" i="8"/>
  <c r="H1512" i="8"/>
  <c r="K229" i="8"/>
  <c r="K1087" i="8"/>
  <c r="K1224" i="8"/>
  <c r="K241" i="8"/>
  <c r="K568" i="8"/>
  <c r="H1004" i="8"/>
  <c r="K1597" i="8"/>
  <c r="K898" i="8"/>
  <c r="K251" i="8"/>
  <c r="K107" i="8"/>
  <c r="H1271" i="8"/>
  <c r="H992" i="8"/>
  <c r="H1127" i="8"/>
  <c r="H1567" i="8"/>
  <c r="J131" i="8"/>
  <c r="K730" i="8"/>
  <c r="K37" i="8"/>
  <c r="H1580" i="8"/>
  <c r="H1614" i="8"/>
  <c r="K1541" i="8"/>
  <c r="K767" i="8"/>
  <c r="K394" i="8"/>
  <c r="H433" i="8"/>
  <c r="K606" i="8"/>
  <c r="K275" i="8"/>
  <c r="K140" i="8"/>
  <c r="K450" i="8"/>
  <c r="K849" i="8"/>
  <c r="K46" i="8"/>
  <c r="K269" i="8"/>
  <c r="J535" i="8"/>
  <c r="K132" i="8"/>
  <c r="H1532" i="8"/>
  <c r="K751" i="8"/>
  <c r="K474" i="8"/>
  <c r="K1055" i="8"/>
  <c r="K620" i="8"/>
  <c r="J161" i="8"/>
  <c r="K1142" i="8"/>
  <c r="K645" i="8"/>
  <c r="J295" i="8"/>
  <c r="K41" i="8"/>
  <c r="H401" i="8"/>
  <c r="H1320" i="8"/>
  <c r="J916" i="8"/>
  <c r="K1562" i="8"/>
  <c r="K844" i="8"/>
  <c r="K1454" i="8"/>
  <c r="K289" i="8"/>
  <c r="K813" i="8"/>
  <c r="K900" i="8"/>
  <c r="K363" i="8"/>
  <c r="I1596" i="8"/>
  <c r="J407" i="8"/>
  <c r="K691" i="8"/>
  <c r="H1381" i="8"/>
  <c r="K1547" i="8"/>
  <c r="K137" i="8"/>
  <c r="K491" i="8"/>
  <c r="K1487" i="8"/>
  <c r="K1425" i="8"/>
  <c r="K893" i="8"/>
  <c r="H1362" i="8"/>
  <c r="K1673" i="8"/>
  <c r="K55" i="8"/>
  <c r="H113" i="8"/>
  <c r="J92" i="8"/>
  <c r="K242" i="8"/>
  <c r="H1462" i="8"/>
  <c r="K1056" i="8"/>
  <c r="J137" i="8"/>
  <c r="K719" i="8"/>
  <c r="K265" i="8"/>
  <c r="K1464" i="8"/>
  <c r="I1503" i="8"/>
  <c r="K440" i="8"/>
  <c r="H1199" i="8"/>
  <c r="K224" i="8"/>
  <c r="K426" i="8"/>
  <c r="K52" i="8"/>
  <c r="J212" i="8"/>
  <c r="K1061" i="8"/>
  <c r="K750" i="8"/>
  <c r="H1565" i="8"/>
  <c r="H1576" i="8"/>
  <c r="J650" i="8"/>
  <c r="J826" i="8"/>
  <c r="K1057" i="8"/>
  <c r="K626" i="8"/>
  <c r="J350" i="8"/>
  <c r="K855" i="8"/>
  <c r="K802" i="8"/>
  <c r="K1260" i="8"/>
  <c r="K1008" i="8"/>
  <c r="K1355" i="8"/>
  <c r="K1426" i="8"/>
  <c r="K1128" i="8"/>
  <c r="J55" i="8"/>
  <c r="K681" i="8"/>
  <c r="K994" i="8"/>
  <c r="K1018" i="8"/>
  <c r="H1087" i="8"/>
  <c r="J437" i="8"/>
  <c r="K580" i="8"/>
  <c r="K1070" i="8"/>
  <c r="K492" i="8"/>
  <c r="K1448" i="8"/>
  <c r="K1206" i="8"/>
  <c r="K1319" i="8"/>
  <c r="H1560" i="8"/>
  <c r="K399" i="8"/>
  <c r="K622" i="8"/>
  <c r="K478" i="8"/>
  <c r="K1580" i="8"/>
  <c r="K527" i="8"/>
  <c r="K1486" i="8"/>
  <c r="H1336" i="8"/>
  <c r="K1519" i="8"/>
  <c r="K797" i="8"/>
  <c r="K703" i="8"/>
  <c r="J1126" i="8"/>
  <c r="K1043" i="8"/>
  <c r="K114" i="8"/>
  <c r="K87" i="8"/>
  <c r="K1332" i="8"/>
  <c r="K454" i="8"/>
  <c r="K951" i="8"/>
  <c r="K427" i="8"/>
  <c r="K936" i="8"/>
  <c r="K501" i="8"/>
  <c r="J542" i="8"/>
  <c r="K271" i="8"/>
  <c r="J1081" i="8"/>
  <c r="K1031" i="8"/>
  <c r="I1405" i="8"/>
  <c r="I51" i="8"/>
  <c r="J297" i="8"/>
  <c r="I778" i="8"/>
  <c r="I59" i="8"/>
  <c r="I367" i="8"/>
  <c r="J1500" i="8"/>
  <c r="I1605" i="8"/>
  <c r="J1489" i="8"/>
  <c r="I465" i="8"/>
  <c r="J1068" i="8"/>
  <c r="K1558" i="8"/>
  <c r="J1442" i="8"/>
  <c r="K1228" i="8"/>
  <c r="J1338" i="8"/>
  <c r="J637" i="8"/>
  <c r="J844" i="8"/>
  <c r="I307" i="8"/>
  <c r="J1398" i="8"/>
  <c r="J1633" i="8"/>
  <c r="K1567" i="8"/>
  <c r="I638" i="8"/>
  <c r="J539" i="8"/>
  <c r="I1181" i="8"/>
  <c r="I512" i="8"/>
  <c r="J581" i="8"/>
  <c r="I1066" i="8"/>
  <c r="J1647" i="8"/>
  <c r="J98" i="8"/>
  <c r="J887" i="8"/>
  <c r="J1409" i="8"/>
  <c r="I93" i="8"/>
  <c r="I1363" i="8"/>
  <c r="K948" i="8"/>
  <c r="J671" i="8"/>
  <c r="J496" i="8"/>
  <c r="K1159" i="8"/>
  <c r="K147" i="8"/>
  <c r="I1300" i="8"/>
  <c r="J612" i="8"/>
  <c r="J35" i="8"/>
  <c r="I507" i="8"/>
  <c r="I284" i="8"/>
  <c r="J127" i="8"/>
  <c r="I850" i="8"/>
  <c r="J1281" i="8"/>
  <c r="K261" i="8"/>
  <c r="K1575" i="8"/>
  <c r="I1065" i="8"/>
  <c r="J1618" i="8"/>
  <c r="I568" i="8"/>
  <c r="J1575" i="8"/>
  <c r="I34" i="8"/>
  <c r="J940" i="8"/>
  <c r="J356" i="8"/>
  <c r="J1714" i="8"/>
  <c r="J943" i="8"/>
  <c r="I975" i="8"/>
  <c r="I77" i="8"/>
  <c r="I193" i="8"/>
  <c r="K1352" i="8"/>
  <c r="J708" i="8"/>
  <c r="I612" i="8"/>
  <c r="J1049" i="8"/>
  <c r="I1228" i="8"/>
  <c r="K1688" i="8"/>
  <c r="J1162" i="8"/>
  <c r="I1007" i="8"/>
  <c r="I421" i="8"/>
  <c r="K1348" i="8"/>
  <c r="I602" i="8"/>
  <c r="K1396" i="8"/>
  <c r="K932" i="8"/>
  <c r="K852" i="8"/>
  <c r="K48" i="8"/>
  <c r="K143" i="8"/>
  <c r="K762" i="8"/>
  <c r="J1188" i="8"/>
  <c r="J1651" i="8"/>
  <c r="J1275" i="8"/>
  <c r="K1364" i="8"/>
  <c r="K1704" i="8"/>
  <c r="I768" i="8"/>
  <c r="J1048" i="8"/>
  <c r="I1324" i="8"/>
  <c r="J197" i="8"/>
  <c r="J1542" i="8"/>
  <c r="J93" i="8"/>
  <c r="I1232" i="8"/>
  <c r="J376" i="8"/>
  <c r="J88" i="8"/>
  <c r="J1072" i="8"/>
  <c r="I802" i="8"/>
  <c r="I403" i="8"/>
  <c r="J434" i="8"/>
  <c r="K306" i="8"/>
  <c r="K1098" i="8"/>
  <c r="I807" i="8"/>
  <c r="J511" i="8"/>
  <c r="J417" i="8"/>
  <c r="I198" i="8"/>
  <c r="J993" i="8"/>
  <c r="J128" i="8"/>
  <c r="I437" i="8"/>
  <c r="I217" i="8"/>
  <c r="I20" i="8"/>
  <c r="J431" i="8"/>
  <c r="I503" i="8"/>
  <c r="J1545" i="8"/>
  <c r="K1199" i="8"/>
  <c r="K711" i="8"/>
  <c r="K117" i="8"/>
  <c r="K1000" i="8"/>
  <c r="H1430" i="8"/>
  <c r="J74" i="8"/>
  <c r="J211" i="8"/>
  <c r="J1180" i="8"/>
  <c r="J118" i="8"/>
  <c r="I355" i="8"/>
  <c r="I945" i="8"/>
  <c r="K1690" i="8"/>
  <c r="K1703" i="8"/>
  <c r="I1267" i="8"/>
  <c r="J721" i="8"/>
  <c r="I110" i="8"/>
  <c r="I435" i="8"/>
  <c r="I380" i="8"/>
  <c r="J1044" i="8"/>
  <c r="I439" i="8"/>
  <c r="J1226" i="8"/>
  <c r="I1362" i="8"/>
  <c r="J1508" i="8"/>
  <c r="K1623" i="8"/>
  <c r="J1083" i="8"/>
  <c r="J444" i="8"/>
  <c r="I739" i="8"/>
  <c r="J1295" i="8"/>
  <c r="J265" i="8"/>
  <c r="I617" i="8"/>
  <c r="J718" i="8"/>
  <c r="I1076" i="8"/>
  <c r="J1178" i="8"/>
  <c r="J811" i="8"/>
  <c r="I900" i="8"/>
  <c r="J796" i="8"/>
  <c r="I215" i="8"/>
  <c r="J771" i="8"/>
  <c r="K1330" i="8"/>
  <c r="J686" i="8"/>
  <c r="I1282" i="8"/>
  <c r="I280" i="8"/>
  <c r="I1615" i="8"/>
  <c r="I884" i="8"/>
  <c r="I1574" i="8"/>
  <c r="J1035" i="8"/>
  <c r="J451" i="8"/>
  <c r="J65" i="8"/>
  <c r="K634" i="8"/>
  <c r="K486" i="8"/>
  <c r="J245" i="8"/>
  <c r="J1623" i="8"/>
  <c r="J1476" i="8"/>
  <c r="J1674" i="8"/>
  <c r="K196" i="8"/>
  <c r="K947" i="8"/>
  <c r="I1470" i="8"/>
  <c r="J1106" i="8"/>
  <c r="J1565" i="8"/>
  <c r="I62" i="8"/>
  <c r="I577" i="8"/>
  <c r="J1131" i="8"/>
  <c r="J459" i="8"/>
  <c r="I946" i="8"/>
  <c r="J1708" i="8"/>
  <c r="J298" i="8"/>
  <c r="I994" i="8"/>
  <c r="H1412" i="8"/>
  <c r="I378" i="8"/>
  <c r="J946" i="8"/>
  <c r="J160" i="8"/>
  <c r="I1063" i="8"/>
  <c r="J1140" i="8"/>
  <c r="K1429" i="8"/>
  <c r="I689" i="8"/>
  <c r="J928" i="8"/>
  <c r="I539" i="8"/>
  <c r="I1013" i="8"/>
  <c r="J733" i="8"/>
  <c r="I548" i="8"/>
  <c r="I212" i="8"/>
  <c r="J618" i="8"/>
  <c r="I52" i="8"/>
  <c r="J1237" i="8"/>
  <c r="K1294" i="8"/>
  <c r="K1086" i="8"/>
  <c r="H1689" i="8"/>
  <c r="K1652" i="8"/>
  <c r="K1654" i="8"/>
  <c r="K327" i="8"/>
  <c r="K497" i="8"/>
  <c r="J1055" i="8"/>
  <c r="J1069" i="8"/>
  <c r="J1506" i="8"/>
  <c r="K1155" i="8"/>
  <c r="J349" i="8"/>
  <c r="J1223" i="8"/>
  <c r="K1527" i="8"/>
  <c r="I79" i="8"/>
  <c r="J473" i="8"/>
  <c r="K190" i="8"/>
  <c r="J126" i="8"/>
  <c r="I681" i="8"/>
  <c r="J584" i="8"/>
  <c r="I1212" i="8"/>
  <c r="J1120" i="8"/>
  <c r="I819" i="8"/>
  <c r="J1498" i="8"/>
  <c r="J1592" i="8"/>
  <c r="J1322" i="8"/>
  <c r="J248" i="8"/>
  <c r="J1142" i="8"/>
  <c r="J1054" i="8"/>
  <c r="I903" i="8"/>
  <c r="K436" i="8"/>
  <c r="K1685" i="8"/>
  <c r="I1397" i="8"/>
  <c r="J1031" i="8"/>
  <c r="I736" i="8"/>
  <c r="K345" i="8"/>
  <c r="J206" i="8"/>
  <c r="I615" i="8"/>
  <c r="J1531" i="8"/>
  <c r="I958" i="8"/>
  <c r="J1221" i="8"/>
  <c r="K343" i="8"/>
  <c r="J276" i="8"/>
  <c r="K586" i="8"/>
  <c r="K83" i="8"/>
  <c r="J547" i="8"/>
  <c r="I338" i="8"/>
  <c r="J1612" i="8"/>
  <c r="I477" i="8"/>
  <c r="K1275" i="8"/>
  <c r="J1184" i="8"/>
  <c r="I1411" i="8"/>
  <c r="J1051" i="8"/>
  <c r="I1558" i="8"/>
  <c r="J707" i="8"/>
  <c r="I1240" i="8"/>
  <c r="J687" i="8"/>
  <c r="J537" i="8"/>
  <c r="K966" i="8"/>
  <c r="K1340" i="8"/>
  <c r="J1571" i="8"/>
  <c r="J838" i="8"/>
  <c r="I257" i="8"/>
  <c r="H1709" i="8"/>
  <c r="H653" i="8"/>
  <c r="H1147" i="8"/>
  <c r="H89" i="8"/>
  <c r="I1578" i="8"/>
  <c r="J1313" i="8"/>
  <c r="H1643" i="8"/>
  <c r="H548" i="8"/>
  <c r="I1323" i="8"/>
  <c r="J1619" i="8"/>
  <c r="J589" i="8"/>
  <c r="H437" i="8"/>
  <c r="H711" i="8"/>
  <c r="I57" i="8"/>
  <c r="H607" i="8"/>
  <c r="I881" i="8"/>
  <c r="I1598" i="8"/>
  <c r="I1022" i="8"/>
  <c r="H84" i="8"/>
  <c r="H632" i="8"/>
  <c r="H488" i="8"/>
  <c r="J688" i="8"/>
  <c r="H562" i="8"/>
  <c r="H1155" i="8"/>
  <c r="I1199" i="8"/>
  <c r="H627" i="8"/>
  <c r="H660" i="8"/>
  <c r="K1684" i="8"/>
  <c r="H798" i="8"/>
  <c r="I49" i="8"/>
  <c r="J748" i="8"/>
  <c r="I1121" i="8"/>
  <c r="H166" i="8"/>
  <c r="I1077" i="8"/>
  <c r="I1395" i="8"/>
  <c r="H358" i="8"/>
  <c r="H1065" i="8"/>
  <c r="I495" i="8"/>
  <c r="J1243" i="8"/>
  <c r="J907" i="8"/>
  <c r="H1223" i="8"/>
  <c r="K260" i="8"/>
  <c r="K181" i="8"/>
  <c r="K897" i="8"/>
  <c r="H1275" i="8"/>
  <c r="H1082" i="8"/>
  <c r="J115" i="8"/>
  <c r="K544" i="8"/>
  <c r="K417" i="8"/>
  <c r="J563" i="8"/>
  <c r="K1270" i="8"/>
  <c r="K319" i="8"/>
  <c r="J519" i="8"/>
  <c r="K1271" i="8"/>
  <c r="K274" i="8"/>
  <c r="J510" i="8"/>
  <c r="K1129" i="8"/>
  <c r="K985" i="8"/>
  <c r="K240" i="8"/>
  <c r="K1252" i="8"/>
  <c r="K253" i="8"/>
  <c r="K1137" i="8"/>
  <c r="H202" i="8"/>
  <c r="K98" i="8"/>
  <c r="K1009" i="8"/>
  <c r="J151" i="8"/>
  <c r="K1104" i="8"/>
  <c r="K845" i="8"/>
  <c r="K1201" i="8"/>
  <c r="J998" i="8"/>
  <c r="K1160" i="8"/>
  <c r="K283" i="8"/>
  <c r="H1216" i="8"/>
  <c r="J306" i="8"/>
  <c r="K1216" i="8"/>
  <c r="K1289" i="8"/>
  <c r="H1471" i="8"/>
  <c r="K435" i="8"/>
  <c r="K382" i="8"/>
  <c r="K515" i="8"/>
  <c r="J293" i="8"/>
  <c r="K233" i="8"/>
  <c r="K696" i="8"/>
  <c r="K238" i="8"/>
  <c r="H1297" i="8"/>
  <c r="J399" i="8"/>
  <c r="H1242" i="8"/>
  <c r="H1214" i="8"/>
  <c r="K1156" i="8"/>
  <c r="K1047" i="8"/>
  <c r="H1477" i="8"/>
  <c r="K230" i="8"/>
  <c r="K1235" i="8"/>
  <c r="K380" i="8"/>
  <c r="H1458" i="8"/>
  <c r="K639" i="8"/>
  <c r="K353" i="8"/>
  <c r="K555" i="8"/>
  <c r="K232" i="8"/>
  <c r="K88" i="8"/>
  <c r="H1248" i="8"/>
  <c r="K661" i="8"/>
  <c r="K524" i="8"/>
  <c r="K157" i="8"/>
  <c r="K1664" i="8"/>
  <c r="K1267" i="8"/>
  <c r="K1110" i="8"/>
  <c r="H1682" i="8"/>
  <c r="K1375" i="8"/>
  <c r="K1380" i="8"/>
  <c r="K354" i="8"/>
  <c r="K780" i="8"/>
  <c r="K693" i="8"/>
  <c r="H1091" i="8"/>
  <c r="K33" i="8"/>
  <c r="K34" i="8"/>
  <c r="K1286" i="8"/>
  <c r="K873" i="8"/>
  <c r="K996" i="8"/>
  <c r="K294" i="8"/>
  <c r="J288" i="8"/>
  <c r="H1634" i="8"/>
  <c r="K960" i="8"/>
  <c r="K965" i="8"/>
  <c r="K351" i="8"/>
  <c r="K1460" i="8"/>
  <c r="K1215" i="8"/>
  <c r="K1198" i="8"/>
  <c r="K862" i="8"/>
  <c r="K1269" i="8"/>
  <c r="K206" i="8"/>
  <c r="K375" i="8"/>
  <c r="J516" i="8"/>
  <c r="H1440" i="8"/>
  <c r="J642" i="8"/>
  <c r="K678" i="8"/>
  <c r="H753" i="8"/>
  <c r="K1176" i="8"/>
  <c r="H1086" i="8"/>
  <c r="K1335" i="8"/>
  <c r="H1562" i="8"/>
  <c r="K89" i="8"/>
  <c r="K213" i="8"/>
  <c r="K922" i="8"/>
  <c r="K108" i="8"/>
  <c r="K113" i="8"/>
  <c r="K195" i="8"/>
  <c r="J697" i="8"/>
  <c r="K378" i="8"/>
  <c r="K301" i="8"/>
  <c r="K736" i="8"/>
  <c r="J567" i="8"/>
  <c r="K1636" i="8"/>
  <c r="K918" i="8"/>
  <c r="K710" i="8"/>
  <c r="J308" i="8"/>
  <c r="K805" i="8"/>
  <c r="H1357" i="8"/>
  <c r="K303" i="8"/>
  <c r="K1338" i="8"/>
  <c r="J820" i="8"/>
  <c r="K1066" i="8"/>
  <c r="J959" i="8"/>
  <c r="H1708" i="8"/>
  <c r="K149" i="8"/>
  <c r="H1180" i="8"/>
  <c r="K979" i="8"/>
  <c r="K307" i="8"/>
  <c r="H951" i="8"/>
  <c r="K732" i="8"/>
  <c r="K409" i="8"/>
  <c r="K1569" i="8"/>
  <c r="K552" i="8"/>
  <c r="H838" i="8"/>
  <c r="K228" i="8"/>
  <c r="K358" i="8"/>
  <c r="K1236" i="8"/>
  <c r="K903" i="8"/>
  <c r="K472" i="8"/>
  <c r="K356" i="8"/>
  <c r="H1676" i="8"/>
  <c r="J66" i="8"/>
  <c r="K1126" i="8"/>
  <c r="K29" i="8"/>
  <c r="K333" i="8"/>
  <c r="J1192" i="8"/>
  <c r="K1114" i="8"/>
  <c r="K982" i="8"/>
  <c r="K577" i="8"/>
  <c r="K1409" i="8"/>
  <c r="K1503" i="8"/>
  <c r="H1698" i="8"/>
  <c r="J106" i="8"/>
  <c r="J397" i="8"/>
  <c r="K101" i="8"/>
  <c r="H1334" i="8"/>
  <c r="H1550" i="8"/>
  <c r="J524" i="8"/>
  <c r="K831" i="8"/>
  <c r="K458" i="8"/>
  <c r="K1003" i="8"/>
  <c r="K692" i="8"/>
  <c r="K412" i="8"/>
  <c r="K204" i="8"/>
  <c r="J712" i="8"/>
  <c r="K59" i="8"/>
  <c r="I1663" i="8"/>
  <c r="K607" i="8"/>
  <c r="K391" i="8"/>
  <c r="K825" i="8"/>
  <c r="H1302" i="8"/>
  <c r="K579" i="8"/>
  <c r="K876" i="8"/>
  <c r="K725" i="8"/>
  <c r="K431" i="8"/>
  <c r="H1361" i="8"/>
  <c r="J774" i="8"/>
  <c r="H1697" i="8"/>
  <c r="J762" i="8"/>
  <c r="K65" i="8"/>
  <c r="K415" i="8"/>
  <c r="H1636" i="8"/>
  <c r="H1475" i="8"/>
  <c r="J1006" i="8"/>
  <c r="K939" i="8"/>
  <c r="K652" i="8"/>
  <c r="H1656" i="8"/>
  <c r="J755" i="8"/>
  <c r="K823" i="8"/>
  <c r="H1234" i="8"/>
  <c r="K683" i="8"/>
  <c r="K1140" i="8"/>
  <c r="K744" i="8"/>
  <c r="H991" i="8"/>
  <c r="J201" i="8"/>
  <c r="K809" i="8"/>
  <c r="K871" i="8"/>
  <c r="H1509" i="8"/>
  <c r="K1419" i="8"/>
  <c r="K1595" i="8"/>
  <c r="K640" i="8"/>
  <c r="K602" i="8"/>
  <c r="K859" i="8"/>
  <c r="H1535" i="8"/>
  <c r="K547" i="8"/>
  <c r="K1261" i="8"/>
  <c r="K199" i="8"/>
  <c r="K506" i="8"/>
  <c r="J284" i="8"/>
  <c r="I414" i="8"/>
  <c r="J1702" i="8"/>
  <c r="I1301" i="8"/>
  <c r="J415" i="8"/>
  <c r="J1362" i="8"/>
  <c r="I921" i="8"/>
  <c r="I429" i="8"/>
  <c r="K1091" i="8"/>
  <c r="H1501" i="8"/>
  <c r="I1501" i="8"/>
  <c r="J937" i="8"/>
  <c r="K1517" i="8"/>
  <c r="I795" i="8"/>
  <c r="J661" i="8"/>
  <c r="J1653" i="8"/>
  <c r="I108" i="8"/>
  <c r="I794" i="8"/>
  <c r="J1556" i="8"/>
  <c r="K1501" i="8"/>
  <c r="J1560" i="8"/>
  <c r="J603" i="8"/>
  <c r="J1395" i="8"/>
  <c r="K753" i="8"/>
  <c r="J75" i="8"/>
  <c r="I245" i="8"/>
  <c r="J1199" i="8"/>
  <c r="I394" i="8"/>
  <c r="K573" i="8"/>
  <c r="K1439" i="8"/>
  <c r="I247" i="8"/>
  <c r="J1168" i="8"/>
  <c r="I909" i="8"/>
  <c r="J1124" i="8"/>
  <c r="J1493" i="8"/>
  <c r="J341" i="8"/>
  <c r="H1295" i="8"/>
  <c r="H1186" i="8"/>
  <c r="H1371" i="8"/>
  <c r="K1048" i="8"/>
  <c r="J139" i="8"/>
  <c r="K832" i="8"/>
  <c r="K78" i="8"/>
  <c r="J426" i="8"/>
  <c r="I786" i="8"/>
  <c r="I308" i="8"/>
  <c r="I1348" i="8"/>
  <c r="I1160" i="8"/>
  <c r="J1225" i="8"/>
  <c r="I738" i="8"/>
  <c r="J1187" i="8"/>
  <c r="J202" i="8"/>
  <c r="J791" i="8"/>
  <c r="K1490" i="8"/>
  <c r="J1074" i="8"/>
  <c r="K1148" i="8"/>
  <c r="I704" i="8"/>
  <c r="J232" i="8"/>
  <c r="I486" i="8"/>
  <c r="J462" i="8"/>
  <c r="I552" i="8"/>
  <c r="J1172" i="8"/>
  <c r="I590" i="8"/>
  <c r="I447" i="8"/>
  <c r="K1658" i="8"/>
  <c r="J141" i="8"/>
  <c r="I157" i="8"/>
  <c r="J375" i="8"/>
  <c r="J1536" i="8"/>
  <c r="J554" i="8"/>
  <c r="K1428" i="8"/>
  <c r="J1324" i="8"/>
  <c r="K1713" i="8"/>
  <c r="I696" i="8"/>
  <c r="J646" i="8"/>
  <c r="K1027" i="8"/>
  <c r="K1127" i="8"/>
  <c r="K540" i="8"/>
  <c r="K1108" i="8"/>
  <c r="J156" i="8"/>
  <c r="K1227" i="8"/>
  <c r="I336" i="8"/>
  <c r="J984" i="8"/>
  <c r="I1346" i="8"/>
  <c r="I187" i="8"/>
  <c r="J173" i="8"/>
  <c r="I806" i="8"/>
  <c r="J1429" i="8"/>
  <c r="I1096" i="8"/>
  <c r="J1093" i="8"/>
  <c r="I1290" i="8"/>
  <c r="J1434" i="8"/>
  <c r="K1561" i="8"/>
  <c r="J1137" i="8"/>
  <c r="K914" i="8"/>
  <c r="J1514" i="8"/>
  <c r="K1678" i="8"/>
  <c r="J1432" i="8"/>
  <c r="J818" i="8"/>
  <c r="J660" i="8"/>
  <c r="I443" i="8"/>
  <c r="I1486" i="8"/>
  <c r="I970" i="8"/>
  <c r="K192" i="8"/>
  <c r="K1665" i="8"/>
  <c r="J1704" i="8"/>
  <c r="J690" i="8"/>
  <c r="I175" i="8"/>
  <c r="K344" i="8"/>
  <c r="J483" i="8"/>
  <c r="I979" i="8"/>
  <c r="J766" i="8"/>
  <c r="I281" i="8"/>
  <c r="J1196" i="8"/>
  <c r="J94" i="8"/>
  <c r="K1445" i="8"/>
  <c r="K263" i="8"/>
  <c r="K1351" i="8"/>
  <c r="K927" i="8"/>
  <c r="J1146" i="8"/>
  <c r="J1150" i="8"/>
  <c r="I1207" i="8"/>
  <c r="K519" i="8"/>
  <c r="J1174" i="8"/>
  <c r="I813" i="8"/>
  <c r="I141" i="8"/>
  <c r="I1009" i="8"/>
  <c r="J1099" i="8"/>
  <c r="I820" i="8"/>
  <c r="I22" i="8"/>
  <c r="J1077" i="8"/>
  <c r="I391" i="8"/>
  <c r="J1388" i="8"/>
  <c r="J52" i="8"/>
  <c r="I656" i="8"/>
  <c r="J550" i="8"/>
  <c r="I1154" i="8"/>
  <c r="J981" i="8"/>
  <c r="I430" i="8"/>
  <c r="J445" i="8"/>
  <c r="J1039" i="8"/>
  <c r="I74" i="8"/>
  <c r="J1568" i="8"/>
  <c r="J327" i="8"/>
  <c r="J145" i="8"/>
  <c r="I260" i="8"/>
  <c r="I757" i="8"/>
  <c r="I309" i="8"/>
  <c r="J77" i="8"/>
  <c r="I499" i="8"/>
  <c r="J476" i="8"/>
  <c r="J1191" i="8"/>
  <c r="J750" i="8"/>
  <c r="I1226" i="8"/>
  <c r="I1408" i="8"/>
  <c r="H1097" i="8"/>
  <c r="I1457" i="8"/>
  <c r="I1190" i="8"/>
  <c r="J1266" i="8"/>
  <c r="K1076" i="8"/>
  <c r="K330" i="8"/>
  <c r="H1354" i="8"/>
  <c r="J571" i="8"/>
  <c r="K1584" i="8"/>
  <c r="K211" i="8"/>
  <c r="J1098" i="8"/>
  <c r="I570" i="8"/>
  <c r="J1483" i="8"/>
  <c r="J681" i="8"/>
  <c r="J501" i="8"/>
  <c r="J1047" i="8"/>
  <c r="K1246" i="8"/>
  <c r="J1585" i="8"/>
  <c r="J1294" i="8"/>
  <c r="I192" i="8"/>
  <c r="J242" i="8"/>
  <c r="I1139" i="8"/>
  <c r="K1650" i="8"/>
  <c r="K930" i="8"/>
  <c r="J368" i="8"/>
  <c r="J1515" i="8"/>
  <c r="J209" i="8"/>
  <c r="J1160" i="8"/>
  <c r="K950" i="8"/>
  <c r="J805" i="8"/>
  <c r="I1531" i="8"/>
  <c r="I159" i="8"/>
  <c r="I571" i="8"/>
  <c r="I718" i="8"/>
  <c r="I54" i="8"/>
  <c r="I585" i="8"/>
  <c r="J1185" i="8"/>
  <c r="K1090" i="8"/>
  <c r="I875" i="8"/>
  <c r="J947" i="8"/>
  <c r="J241" i="8"/>
  <c r="I1206" i="8"/>
  <c r="J1297" i="8"/>
  <c r="J1317" i="8"/>
  <c r="J54" i="8"/>
  <c r="J367" i="8"/>
  <c r="K1661" i="8"/>
  <c r="K45" i="8"/>
  <c r="K601" i="8"/>
  <c r="J223" i="8"/>
  <c r="I15" i="8"/>
  <c r="J900" i="8"/>
  <c r="J1716" i="8"/>
  <c r="I798" i="8"/>
  <c r="J260" i="8"/>
  <c r="I346" i="8"/>
  <c r="J1169" i="8"/>
  <c r="K1452" i="8"/>
  <c r="J1206" i="8"/>
  <c r="I402" i="8"/>
  <c r="J1557" i="8"/>
  <c r="J432" i="8"/>
  <c r="J1377" i="8"/>
  <c r="I620" i="8"/>
  <c r="J509" i="8"/>
  <c r="J795" i="8"/>
  <c r="I1202" i="8"/>
  <c r="J1284" i="8"/>
  <c r="I361" i="8"/>
  <c r="J696" i="8"/>
  <c r="I762" i="8"/>
  <c r="J871" i="8"/>
  <c r="I116" i="8"/>
  <c r="I1087" i="8"/>
  <c r="J1194" i="8"/>
  <c r="J319" i="8"/>
  <c r="K1589" i="8"/>
  <c r="J846" i="8"/>
  <c r="J467" i="8"/>
  <c r="J1396" i="8"/>
  <c r="J227" i="8"/>
  <c r="I1399" i="8"/>
  <c r="K386" i="8"/>
  <c r="K102" i="8"/>
  <c r="K768" i="8"/>
  <c r="K100" i="8"/>
  <c r="J831" i="8"/>
  <c r="I1354" i="8"/>
  <c r="J1598" i="8"/>
  <c r="K201" i="8"/>
  <c r="J1222" i="8"/>
  <c r="J1441" i="8"/>
  <c r="K891" i="8"/>
  <c r="J1337" i="8"/>
  <c r="J982" i="8"/>
  <c r="I117" i="8"/>
  <c r="J461" i="8"/>
  <c r="I899" i="8"/>
  <c r="J703" i="8"/>
  <c r="K342" i="8"/>
  <c r="J427" i="8"/>
  <c r="I578" i="8"/>
  <c r="J1107" i="8"/>
  <c r="I121" i="8"/>
  <c r="K659" i="8"/>
  <c r="K1026" i="8"/>
  <c r="J560" i="8"/>
  <c r="K658" i="8"/>
  <c r="I699" i="8"/>
  <c r="J888" i="8"/>
  <c r="H1260" i="8"/>
  <c r="H105" i="8"/>
  <c r="H1606" i="8"/>
  <c r="I758" i="8"/>
  <c r="J1046" i="8"/>
  <c r="H539" i="8"/>
  <c r="H212" i="8"/>
  <c r="H1243" i="8"/>
  <c r="I1351" i="8"/>
  <c r="H706" i="8"/>
  <c r="H821" i="8"/>
  <c r="H1670" i="8"/>
  <c r="I659" i="8"/>
  <c r="I596" i="8"/>
  <c r="J600" i="8"/>
  <c r="I1036" i="8"/>
  <c r="H268" i="8"/>
  <c r="H479" i="8"/>
  <c r="J1446" i="8"/>
  <c r="I1648" i="8"/>
  <c r="H946" i="8"/>
  <c r="I1172" i="8"/>
  <c r="H842" i="8"/>
  <c r="I737" i="8"/>
  <c r="I158" i="8"/>
  <c r="I792" i="8"/>
  <c r="I1643" i="8"/>
  <c r="H903" i="8"/>
  <c r="I1098" i="8"/>
  <c r="I1690" i="8"/>
  <c r="H737" i="8"/>
  <c r="H599" i="8"/>
  <c r="I252" i="8"/>
  <c r="H326" i="8"/>
  <c r="I793" i="8"/>
  <c r="H1077" i="8"/>
  <c r="J730" i="8"/>
  <c r="K1651" i="8"/>
  <c r="H1556" i="8"/>
  <c r="K1655" i="8"/>
  <c r="K1615" i="8"/>
  <c r="K160" i="8"/>
  <c r="K1069" i="8"/>
  <c r="H1490" i="8"/>
  <c r="K1369" i="8"/>
  <c r="K1022" i="8"/>
  <c r="K697" i="8"/>
  <c r="H1564" i="8"/>
  <c r="H1686" i="8"/>
  <c r="K1670" i="8"/>
  <c r="J140" i="8"/>
  <c r="K499" i="8"/>
  <c r="K1311" i="8"/>
  <c r="K785" i="8"/>
  <c r="J760" i="8"/>
  <c r="K777" i="8"/>
  <c r="H1368" i="8"/>
  <c r="K1139" i="8"/>
  <c r="K748" i="8"/>
  <c r="K1141" i="8"/>
  <c r="K480" i="8"/>
  <c r="K596" i="8"/>
  <c r="K653" i="8"/>
  <c r="K369" i="8"/>
  <c r="K397" i="8"/>
  <c r="K1374" i="8"/>
  <c r="K281" i="8"/>
  <c r="K1466" i="8"/>
  <c r="H1196" i="8"/>
  <c r="K983" i="8"/>
  <c r="K1247" i="8"/>
  <c r="K589" i="8"/>
  <c r="K535" i="8"/>
  <c r="K1516" i="8"/>
  <c r="K296" i="8"/>
  <c r="K664" i="8"/>
  <c r="H239" i="8"/>
  <c r="J383" i="8"/>
  <c r="K668" i="8"/>
  <c r="K1390" i="8"/>
  <c r="H913" i="8"/>
  <c r="H1531" i="8"/>
  <c r="K842" i="8"/>
  <c r="H1578" i="8"/>
  <c r="K482" i="8"/>
  <c r="K212" i="8"/>
  <c r="K1151" i="8"/>
  <c r="K1640" i="8"/>
  <c r="K1328" i="8"/>
  <c r="K739" i="8"/>
  <c r="J24" i="8"/>
  <c r="J460" i="8"/>
  <c r="K1334" i="8"/>
  <c r="K467" i="8"/>
  <c r="K1559" i="8"/>
  <c r="K559" i="8"/>
  <c r="K920" i="8"/>
  <c r="J623" i="8"/>
  <c r="K677" i="8"/>
  <c r="K1049" i="8"/>
  <c r="H1467" i="8"/>
  <c r="H1169" i="8"/>
  <c r="K1291" i="8"/>
  <c r="K1467" i="8"/>
  <c r="K317" i="8"/>
  <c r="K556" i="8"/>
  <c r="H1022" i="8"/>
  <c r="K731" i="8"/>
  <c r="H1663" i="8"/>
  <c r="H1210" i="8"/>
  <c r="K337" i="8"/>
  <c r="K44" i="8"/>
  <c r="H1211" i="8"/>
  <c r="K53" i="8"/>
  <c r="K769" i="8"/>
  <c r="K1073" i="8"/>
  <c r="J378" i="8"/>
  <c r="K416" i="8"/>
  <c r="K1068" i="8"/>
  <c r="K1265" i="8"/>
  <c r="H1631" i="8"/>
  <c r="K1122" i="8"/>
  <c r="K1392" i="8"/>
  <c r="K347" i="8"/>
  <c r="H1632" i="8"/>
  <c r="H1055" i="8"/>
  <c r="J322" i="8"/>
  <c r="K1123" i="8"/>
  <c r="K1353" i="8"/>
  <c r="K1221" i="8"/>
  <c r="J1190" i="8"/>
  <c r="K1344" i="8"/>
  <c r="K225" i="8"/>
  <c r="K1702" i="8"/>
  <c r="K637" i="8"/>
  <c r="K1496" i="8"/>
  <c r="H1678" i="8"/>
  <c r="K461" i="8"/>
  <c r="K1277" i="8"/>
  <c r="K169" i="8"/>
  <c r="K145" i="8"/>
  <c r="K276" i="8"/>
  <c r="K1192" i="8"/>
  <c r="H1019" i="8"/>
  <c r="K801" i="8"/>
  <c r="K1255" i="8"/>
  <c r="K803" i="8"/>
  <c r="K406" i="8"/>
  <c r="K191" i="8"/>
  <c r="K533" i="8"/>
  <c r="H1131" i="8"/>
  <c r="K449" i="8"/>
  <c r="K463" i="8"/>
  <c r="K152" i="8"/>
  <c r="H1407" i="8"/>
  <c r="J333" i="8"/>
  <c r="K125" i="8"/>
  <c r="K446" i="8"/>
  <c r="J394" i="8"/>
  <c r="K1078" i="8"/>
  <c r="K760" i="8"/>
  <c r="H976" i="8"/>
  <c r="H1382" i="8"/>
  <c r="K1191" i="8"/>
  <c r="K448" i="8"/>
  <c r="H1360" i="8"/>
  <c r="K1388" i="8"/>
  <c r="K963" i="8"/>
  <c r="K227" i="8"/>
  <c r="J230" i="8"/>
  <c r="K892" i="8"/>
  <c r="K1456" i="8"/>
  <c r="K1663" i="8"/>
  <c r="K1020" i="8"/>
  <c r="K210" i="8"/>
  <c r="K490" i="8"/>
  <c r="K921" i="8"/>
  <c r="K926" i="8"/>
  <c r="H980" i="8"/>
  <c r="K1339" i="8"/>
  <c r="K189" i="8"/>
  <c r="K439" i="8"/>
  <c r="H1376" i="8"/>
  <c r="H1232" i="8"/>
  <c r="K548" i="8"/>
  <c r="K883" i="8"/>
  <c r="K469" i="8"/>
  <c r="K155" i="8"/>
  <c r="K1350" i="8"/>
  <c r="J525" i="8"/>
  <c r="K937" i="8"/>
  <c r="K901" i="8"/>
  <c r="K485" i="8"/>
  <c r="J391" i="8"/>
  <c r="K857" i="8"/>
  <c r="K1029" i="8"/>
  <c r="K1524" i="8"/>
  <c r="H1495" i="8"/>
  <c r="K1242" i="8"/>
  <c r="K1149" i="8"/>
  <c r="K774" i="8"/>
  <c r="J20" i="8"/>
  <c r="K699" i="8"/>
  <c r="K438" i="8"/>
  <c r="K1402" i="8"/>
  <c r="J529" i="8"/>
  <c r="H1520" i="8"/>
  <c r="J393" i="8"/>
  <c r="K433" i="8"/>
  <c r="K405" i="8"/>
  <c r="H1695" i="8"/>
  <c r="H1310" i="8"/>
  <c r="J336" i="8"/>
  <c r="K875" i="8"/>
  <c r="K85" i="8"/>
  <c r="H1276" i="8"/>
  <c r="K316" i="8"/>
  <c r="K1038" i="8"/>
  <c r="H872" i="8"/>
  <c r="K1305" i="8"/>
  <c r="K173" i="8"/>
  <c r="K578" i="8"/>
  <c r="H1693" i="8"/>
  <c r="J615" i="8"/>
  <c r="K590" i="8"/>
  <c r="K537" i="8"/>
  <c r="K1212" i="8"/>
  <c r="K1045" i="8"/>
  <c r="H744" i="8"/>
  <c r="K1210" i="8"/>
  <c r="J329" i="8"/>
  <c r="K1361" i="8"/>
  <c r="H1385" i="8"/>
  <c r="K130" i="8"/>
  <c r="K43" i="8"/>
  <c r="K489" i="8"/>
  <c r="K144" i="8"/>
  <c r="K1322" i="8"/>
  <c r="K1293" i="8"/>
  <c r="K673" i="8"/>
  <c r="K743" i="8"/>
  <c r="I306" i="8"/>
  <c r="I365" i="8"/>
  <c r="J674" i="8"/>
  <c r="J773" i="8"/>
  <c r="J781" i="8"/>
  <c r="K714" i="8"/>
  <c r="I263" i="8"/>
  <c r="J413" i="8"/>
  <c r="K572" i="8"/>
  <c r="J1007" i="8"/>
  <c r="I1402" i="8"/>
  <c r="J1421" i="8"/>
  <c r="I1549" i="8"/>
  <c r="J906" i="8"/>
  <c r="I1407" i="8"/>
  <c r="J1511" i="8"/>
  <c r="I651" i="8"/>
  <c r="J1012" i="8"/>
  <c r="J136" i="8"/>
  <c r="J1700" i="8"/>
  <c r="J1290" i="8"/>
  <c r="I1478" i="8"/>
  <c r="K616" i="8"/>
  <c r="J29" i="8"/>
  <c r="J1255" i="8"/>
  <c r="J1428" i="8"/>
  <c r="J1285" i="8"/>
  <c r="J891" i="8"/>
  <c r="J1431" i="8"/>
  <c r="I25" i="8"/>
  <c r="J1634" i="8"/>
  <c r="J523" i="8"/>
  <c r="I272" i="8"/>
  <c r="I816" i="8"/>
  <c r="J740" i="8"/>
  <c r="K208" i="8"/>
  <c r="K641" i="8"/>
  <c r="H1215" i="8"/>
  <c r="K153" i="8"/>
  <c r="K1231" i="8"/>
  <c r="J113" i="8"/>
  <c r="J586" i="8"/>
  <c r="J914" i="8"/>
  <c r="K1491" i="8"/>
  <c r="J1706" i="8"/>
  <c r="I1035" i="8"/>
  <c r="J1067" i="8"/>
  <c r="J120" i="8"/>
  <c r="I719" i="8"/>
  <c r="J876" i="8"/>
  <c r="J1053" i="8"/>
  <c r="J208" i="8"/>
  <c r="I514" i="8"/>
  <c r="J1292" i="8"/>
  <c r="I732" i="8"/>
  <c r="J1090" i="8"/>
  <c r="I1421" i="8"/>
  <c r="J1115" i="8"/>
  <c r="J69" i="8"/>
  <c r="J1331" i="8"/>
  <c r="K1533" i="8"/>
  <c r="I89" i="8"/>
  <c r="J1015" i="8"/>
  <c r="J249" i="8"/>
  <c r="J1595" i="8"/>
  <c r="J184" i="8"/>
  <c r="I376" i="8"/>
  <c r="J1233" i="8"/>
  <c r="J702" i="8"/>
  <c r="I1132" i="8"/>
  <c r="I254" i="8"/>
  <c r="I178" i="8"/>
  <c r="J424" i="8"/>
  <c r="K1442" i="8"/>
  <c r="H51" i="8"/>
  <c r="J863" i="8"/>
  <c r="K315" i="8"/>
  <c r="K244" i="8"/>
  <c r="H1094" i="8"/>
  <c r="J110" i="8"/>
  <c r="J1614" i="8"/>
  <c r="J1325" i="8"/>
  <c r="I1242" i="8"/>
  <c r="J1231" i="8"/>
  <c r="J1307" i="8"/>
  <c r="I669" i="8"/>
  <c r="J1332" i="8"/>
  <c r="K1379" i="8"/>
  <c r="K543" i="8"/>
  <c r="J408" i="8"/>
  <c r="J1152" i="8"/>
  <c r="K1180" i="8"/>
  <c r="I1594" i="8"/>
  <c r="J1110" i="8"/>
  <c r="I1394" i="8"/>
  <c r="I244" i="8"/>
  <c r="I648" i="8"/>
  <c r="I459" i="8"/>
  <c r="K1248" i="8"/>
  <c r="J1670" i="8"/>
  <c r="J739" i="8"/>
  <c r="I1163" i="8"/>
  <c r="K1229" i="8"/>
  <c r="J1537" i="8"/>
  <c r="I734" i="8"/>
  <c r="I331" i="8"/>
  <c r="I103" i="8"/>
  <c r="K698" i="8"/>
  <c r="J1648" i="8"/>
  <c r="I628" i="8"/>
  <c r="J513" i="8"/>
  <c r="J666" i="8"/>
  <c r="I965" i="8"/>
  <c r="K171" i="8"/>
  <c r="H1100" i="8"/>
  <c r="K1513" i="8"/>
  <c r="K1101" i="8"/>
  <c r="K807" i="8"/>
  <c r="J1327" i="8"/>
  <c r="I509" i="8"/>
  <c r="J1058" i="8"/>
  <c r="I1097" i="8"/>
  <c r="K1367" i="8"/>
  <c r="J630" i="8"/>
  <c r="K1532" i="8"/>
  <c r="I511" i="8"/>
  <c r="J180" i="8"/>
  <c r="I219" i="8"/>
  <c r="K1627" i="8"/>
  <c r="I169" i="8"/>
  <c r="K1162" i="8"/>
  <c r="K943" i="8"/>
  <c r="K850" i="8"/>
  <c r="I1196" i="8"/>
  <c r="I182" i="8"/>
  <c r="I455" i="8"/>
  <c r="I1027" i="8"/>
  <c r="J1423" i="8"/>
  <c r="K1320" i="8"/>
  <c r="I1118" i="8"/>
  <c r="J779" i="8"/>
  <c r="J710" i="8"/>
  <c r="I892" i="8"/>
  <c r="J381" i="8"/>
  <c r="I697" i="8"/>
  <c r="J1404" i="8"/>
  <c r="J454" i="8"/>
  <c r="J1600" i="8"/>
  <c r="J450" i="8"/>
  <c r="I382" i="8"/>
  <c r="J256" i="8"/>
  <c r="I100" i="8"/>
  <c r="J105" i="8"/>
  <c r="I470" i="8"/>
  <c r="H246" i="8"/>
  <c r="H1250" i="8"/>
  <c r="H20" i="8"/>
  <c r="I1057" i="8"/>
  <c r="I359" i="8"/>
  <c r="J531" i="8"/>
  <c r="K1200" i="8"/>
  <c r="K423" i="8"/>
  <c r="K75" i="8"/>
  <c r="H1674" i="8"/>
  <c r="K1007" i="8"/>
  <c r="K896" i="8"/>
  <c r="J1260" i="8"/>
  <c r="K1161" i="8"/>
  <c r="J1615" i="8"/>
  <c r="J1176" i="8"/>
  <c r="J851" i="8"/>
  <c r="J1485" i="8"/>
  <c r="J474" i="8"/>
  <c r="I1147" i="8"/>
  <c r="J719" i="8"/>
  <c r="I613" i="8"/>
  <c r="J1601" i="8"/>
  <c r="I839" i="8"/>
  <c r="J1626" i="8"/>
  <c r="J515" i="8"/>
  <c r="J1167" i="8"/>
  <c r="K1209" i="8"/>
  <c r="I1525" i="8"/>
  <c r="J1668" i="8"/>
  <c r="J40" i="8"/>
  <c r="I195" i="8"/>
  <c r="J228" i="8"/>
  <c r="J1451" i="8"/>
  <c r="H1568" i="8"/>
  <c r="I374" i="8"/>
  <c r="J1065" i="8"/>
  <c r="J1032" i="8"/>
  <c r="I189" i="8"/>
  <c r="K978" i="8"/>
  <c r="K899" i="8"/>
  <c r="I717" i="8"/>
  <c r="J952" i="8"/>
  <c r="I939" i="8"/>
  <c r="J1265" i="8"/>
  <c r="I288" i="8"/>
  <c r="J890" i="8"/>
  <c r="K654" i="8"/>
  <c r="K90" i="8"/>
  <c r="H1185" i="8"/>
  <c r="K320" i="8"/>
  <c r="K112" i="8"/>
  <c r="K1010" i="8"/>
  <c r="K207" i="8"/>
  <c r="J15" i="8"/>
  <c r="J1027" i="8"/>
  <c r="I1471" i="8"/>
  <c r="I349" i="8"/>
  <c r="J422" i="8"/>
  <c r="I581" i="8"/>
  <c r="J922" i="8"/>
  <c r="I1431" i="8"/>
  <c r="J1016" i="8"/>
  <c r="J1230" i="8"/>
  <c r="J1002" i="8"/>
  <c r="K1707" i="8"/>
  <c r="J1673" i="8"/>
  <c r="J178" i="8"/>
  <c r="I381" i="8"/>
  <c r="J675" i="8"/>
  <c r="I627" i="8"/>
  <c r="J1418" i="8"/>
  <c r="I827" i="8"/>
  <c r="J720" i="8"/>
  <c r="J412" i="8"/>
  <c r="J1247" i="8"/>
  <c r="K1662" i="8"/>
  <c r="K1219" i="8"/>
  <c r="J1422" i="8"/>
  <c r="J572" i="8"/>
  <c r="I1059" i="8"/>
  <c r="J1345" i="8"/>
  <c r="K1386" i="8"/>
  <c r="J1145" i="8"/>
  <c r="J751" i="8"/>
  <c r="I1075" i="8"/>
  <c r="J1342" i="8"/>
  <c r="K1118" i="8"/>
  <c r="J1038" i="8"/>
  <c r="K1570" i="8"/>
  <c r="K1136" i="8"/>
  <c r="K1167" i="8"/>
  <c r="H1611" i="8"/>
  <c r="K1393" i="8"/>
  <c r="K764" i="8"/>
  <c r="J1329" i="8"/>
  <c r="K1175" i="8"/>
  <c r="I1590" i="8"/>
  <c r="J619" i="8"/>
  <c r="J285" i="8"/>
  <c r="I445" i="8"/>
  <c r="J1607" i="8"/>
  <c r="I814" i="8"/>
  <c r="J1235" i="8"/>
  <c r="J1535" i="8"/>
  <c r="J605" i="8"/>
  <c r="I756" i="8"/>
  <c r="J996" i="8"/>
  <c r="K1502" i="8"/>
  <c r="J1369" i="8"/>
  <c r="K722" i="8"/>
  <c r="J1586" i="8"/>
  <c r="K1451" i="8"/>
  <c r="K1342" i="8"/>
  <c r="J875" i="8"/>
  <c r="I250" i="8"/>
  <c r="J801" i="8"/>
  <c r="I324" i="8"/>
  <c r="I557" i="8"/>
  <c r="I190" i="8"/>
  <c r="I1248" i="8"/>
  <c r="J1257" i="8"/>
  <c r="K1556" i="8"/>
  <c r="I326" i="8"/>
  <c r="J1085" i="8"/>
  <c r="K1596" i="8"/>
  <c r="J1139" i="8"/>
  <c r="K1537" i="8"/>
  <c r="J1416" i="8"/>
  <c r="K557" i="8"/>
  <c r="J130" i="8"/>
  <c r="K999" i="8"/>
  <c r="K988" i="8"/>
  <c r="K387" i="8"/>
  <c r="K1546" i="8"/>
  <c r="I1333" i="8"/>
  <c r="J573" i="8"/>
  <c r="I636" i="8"/>
  <c r="J553" i="8"/>
  <c r="J808" i="8"/>
  <c r="I1168" i="8"/>
  <c r="J1022" i="8"/>
  <c r="J714" i="8"/>
  <c r="J1116" i="8"/>
  <c r="J1320" i="8"/>
  <c r="J1376" i="8"/>
  <c r="J872" i="8"/>
  <c r="J377" i="8"/>
  <c r="J389" i="8"/>
  <c r="J1425" i="8"/>
  <c r="J1406" i="8"/>
  <c r="I318" i="8"/>
  <c r="J794" i="8"/>
  <c r="J575" i="8"/>
  <c r="K1471" i="8"/>
  <c r="J360" i="8"/>
  <c r="J64" i="8"/>
  <c r="K1444" i="8"/>
  <c r="H956" i="8"/>
  <c r="K648" i="8"/>
  <c r="J559" i="8"/>
  <c r="I1001" i="8"/>
  <c r="I138" i="8"/>
  <c r="J83" i="8"/>
  <c r="J1544" i="8"/>
  <c r="J1642" i="8"/>
  <c r="J1111" i="8"/>
  <c r="J1082" i="8"/>
  <c r="J1525" i="8"/>
  <c r="J1666" i="8"/>
  <c r="J1119" i="8"/>
  <c r="J1449" i="8"/>
  <c r="J164" i="8"/>
  <c r="I16" i="8"/>
  <c r="J867" i="8"/>
  <c r="I340" i="8"/>
  <c r="J1420" i="8"/>
  <c r="I1099" i="8"/>
  <c r="J1078" i="8"/>
  <c r="J38" i="8"/>
  <c r="J331" i="8"/>
  <c r="J1519" i="8"/>
  <c r="K1413" i="8"/>
  <c r="I337" i="8"/>
  <c r="J593" i="8"/>
  <c r="K1609" i="8"/>
  <c r="J1252" i="8"/>
  <c r="K1599" i="8"/>
  <c r="J1148" i="8"/>
  <c r="K1290" i="8"/>
  <c r="J1205" i="8"/>
  <c r="J1495" i="8"/>
  <c r="J1546" i="8"/>
  <c r="I1448" i="8"/>
  <c r="H133" i="8"/>
  <c r="H301" i="8"/>
  <c r="I622" i="8"/>
  <c r="H1712" i="8"/>
  <c r="H1442" i="8"/>
  <c r="H1662" i="8"/>
  <c r="H615" i="8"/>
  <c r="H200" i="8"/>
  <c r="I1629" i="8"/>
  <c r="I21" i="8"/>
  <c r="I821" i="8"/>
  <c r="H1473" i="8"/>
  <c r="H1181" i="8"/>
  <c r="I1217" i="8"/>
  <c r="I1693" i="8"/>
  <c r="I1429" i="8"/>
  <c r="H469" i="8"/>
  <c r="H551" i="8"/>
  <c r="H989" i="8"/>
  <c r="J823" i="8"/>
  <c r="I773" i="8"/>
  <c r="H985" i="8"/>
  <c r="H911" i="8"/>
  <c r="H688" i="8"/>
  <c r="I658" i="8"/>
  <c r="I677" i="8"/>
  <c r="H581" i="8"/>
  <c r="H361" i="8"/>
  <c r="I1205" i="8"/>
  <c r="I1537" i="8"/>
  <c r="H1011" i="8"/>
  <c r="I826" i="8"/>
  <c r="H1305" i="8"/>
  <c r="I811" i="8"/>
  <c r="I924" i="8"/>
  <c r="I1129" i="8"/>
  <c r="H46" i="8"/>
  <c r="J453" i="8"/>
  <c r="I1677" i="8"/>
  <c r="H891" i="8"/>
  <c r="H1666" i="8"/>
  <c r="J754" i="8"/>
  <c r="J1473" i="8"/>
  <c r="H1566" i="8"/>
  <c r="H1600" i="8"/>
  <c r="H823" i="8"/>
  <c r="H917" i="8"/>
  <c r="I264" i="8"/>
  <c r="I1623" i="8"/>
  <c r="H925" i="8"/>
  <c r="J171" i="8"/>
  <c r="I1695" i="8"/>
  <c r="H886" i="8"/>
  <c r="H1523" i="8"/>
  <c r="I1622" i="8"/>
  <c r="I660" i="8"/>
  <c r="J388" i="8"/>
  <c r="I799" i="8"/>
  <c r="J1280" i="8"/>
  <c r="J749" i="8"/>
  <c r="J1503" i="8"/>
  <c r="H738" i="8"/>
  <c r="H72" i="8"/>
  <c r="J1390" i="8"/>
  <c r="H227" i="8"/>
  <c r="H1447" i="8"/>
  <c r="H337" i="8"/>
  <c r="I967" i="8"/>
  <c r="J1315" i="8"/>
  <c r="H343" i="8"/>
  <c r="H170" i="8"/>
  <c r="I782" i="8"/>
  <c r="I1020" i="8"/>
  <c r="J1302" i="8"/>
  <c r="I593" i="8"/>
  <c r="H422" i="8"/>
  <c r="I885" i="8"/>
  <c r="H188" i="8"/>
  <c r="I249" i="8"/>
  <c r="H347" i="8"/>
  <c r="H516" i="8"/>
  <c r="H546" i="8"/>
  <c r="K1183" i="8"/>
  <c r="K1600" i="8"/>
  <c r="H1032" i="8"/>
  <c r="H952" i="8"/>
  <c r="H1370" i="8"/>
  <c r="H447" i="8"/>
  <c r="I943" i="8"/>
  <c r="H855" i="8"/>
  <c r="H696" i="8"/>
  <c r="H1006" i="8"/>
  <c r="I1006" i="8"/>
  <c r="I1445" i="8"/>
  <c r="H567" i="8"/>
  <c r="H990" i="8"/>
  <c r="J1563" i="8"/>
  <c r="I1554" i="8"/>
  <c r="H668" i="8"/>
  <c r="H135" i="8"/>
  <c r="I1584" i="8"/>
  <c r="J768" i="8"/>
  <c r="I1607" i="8"/>
  <c r="I444" i="8"/>
  <c r="J1224" i="8"/>
  <c r="H1355" i="8"/>
  <c r="I1044" i="8"/>
  <c r="H230" i="8"/>
  <c r="H1175" i="8"/>
  <c r="H597" i="8"/>
  <c r="I1003" i="8"/>
  <c r="H591" i="8"/>
  <c r="I1709" i="8"/>
  <c r="H388" i="8"/>
  <c r="J568" i="8"/>
  <c r="I1585" i="8"/>
  <c r="H620" i="8"/>
  <c r="H386" i="8"/>
  <c r="I594" i="8"/>
  <c r="I106" i="8"/>
  <c r="H1530" i="8"/>
  <c r="H295" i="8"/>
  <c r="I831" i="8"/>
  <c r="K1686" i="8"/>
  <c r="H1457" i="8"/>
  <c r="H321" i="8"/>
  <c r="I1433" i="8"/>
  <c r="H248" i="8"/>
  <c r="I833" i="8"/>
  <c r="H21" i="8"/>
  <c r="K1459" i="8"/>
  <c r="H291" i="8"/>
  <c r="H145" i="8"/>
  <c r="I478" i="8"/>
  <c r="H673" i="8"/>
  <c r="I475" i="8"/>
  <c r="J1492" i="8"/>
  <c r="H564" i="8"/>
  <c r="H162" i="8"/>
  <c r="I962" i="8"/>
  <c r="J935" i="8"/>
  <c r="I902" i="8"/>
  <c r="H398" i="8"/>
  <c r="I1678" i="8"/>
  <c r="H829" i="8"/>
  <c r="I185" i="8"/>
  <c r="H1255" i="8"/>
  <c r="I729" i="8"/>
  <c r="H178" i="8"/>
  <c r="I1713" i="8"/>
  <c r="J1340" i="8"/>
  <c r="H993" i="8"/>
  <c r="H944" i="8"/>
  <c r="I1292" i="8"/>
  <c r="H718" i="8"/>
  <c r="I1125" i="8"/>
  <c r="J1353" i="8"/>
  <c r="I883" i="8"/>
  <c r="I844" i="8"/>
  <c r="H508" i="8"/>
  <c r="J188" i="8"/>
  <c r="I1489" i="8"/>
  <c r="I605" i="8"/>
  <c r="H924" i="8"/>
  <c r="K1479" i="8"/>
  <c r="H1443" i="8"/>
  <c r="H440" i="8"/>
  <c r="H318" i="8"/>
  <c r="H893" i="8"/>
  <c r="H414" i="8"/>
  <c r="J884" i="8"/>
  <c r="H435" i="8"/>
  <c r="H405" i="8"/>
  <c r="I671" i="8"/>
  <c r="H877" i="8"/>
  <c r="H413" i="8"/>
  <c r="J441" i="8"/>
  <c r="H181" i="8"/>
  <c r="H394" i="8"/>
  <c r="I415" i="8"/>
  <c r="J1241" i="8"/>
  <c r="H1230" i="8"/>
  <c r="H578" i="8"/>
  <c r="H223" i="8"/>
  <c r="I1665" i="8"/>
  <c r="I542" i="8"/>
  <c r="I1566" i="8"/>
  <c r="H416" i="8"/>
  <c r="H68" i="8"/>
  <c r="I71" i="8"/>
  <c r="H1197" i="8"/>
  <c r="H139" i="8"/>
  <c r="H1613" i="8"/>
  <c r="H898" i="8"/>
  <c r="J1701" i="8"/>
  <c r="J330" i="8"/>
  <c r="I770" i="8"/>
  <c r="H217" i="8"/>
  <c r="H1538" i="8"/>
  <c r="H125" i="8"/>
  <c r="J112" i="8"/>
  <c r="H831" i="8"/>
  <c r="H177" i="8"/>
  <c r="I1055" i="8"/>
  <c r="J1217" i="8"/>
  <c r="J667" i="8"/>
  <c r="H1035" i="8"/>
  <c r="H1352" i="8"/>
  <c r="H1450" i="8"/>
  <c r="I908" i="8"/>
  <c r="I485" i="8"/>
  <c r="J1143" i="8"/>
  <c r="I972" i="8"/>
  <c r="I606" i="8"/>
  <c r="H1596" i="8"/>
  <c r="J108" i="8"/>
  <c r="H60" i="8"/>
  <c r="H287" i="8"/>
  <c r="I502" i="8"/>
  <c r="I864" i="8"/>
  <c r="J1272" i="8"/>
  <c r="H141" i="8"/>
  <c r="H266" i="8"/>
  <c r="H193" i="8"/>
  <c r="J283" i="8"/>
  <c r="H90" i="8"/>
  <c r="H1627" i="8"/>
  <c r="I867" i="8"/>
  <c r="I1536" i="8"/>
  <c r="I1400" i="8"/>
  <c r="J1411" i="8"/>
  <c r="H50" i="8"/>
  <c r="I1425" i="8"/>
  <c r="I1698" i="8"/>
  <c r="I1214" i="8"/>
  <c r="I1116" i="8"/>
  <c r="H281" i="8"/>
  <c r="I1626" i="8"/>
  <c r="J1357" i="8"/>
  <c r="H929" i="8"/>
  <c r="H846" i="8"/>
  <c r="H439" i="8"/>
  <c r="J252" i="8"/>
  <c r="I325" i="8"/>
  <c r="H1528" i="8"/>
  <c r="H596" i="8"/>
  <c r="H303" i="8"/>
  <c r="H1105" i="8"/>
  <c r="H541" i="8"/>
  <c r="I1315" i="8"/>
  <c r="J311" i="8"/>
  <c r="H73" i="8"/>
  <c r="H1333" i="8"/>
  <c r="H1090" i="8"/>
  <c r="I1314" i="8"/>
  <c r="I1295" i="8"/>
  <c r="H149" i="8"/>
  <c r="I652" i="8"/>
  <c r="H1110" i="8"/>
  <c r="J147" i="8"/>
  <c r="I767" i="8"/>
  <c r="H1515" i="8"/>
  <c r="H179" i="8"/>
  <c r="I1377" i="8"/>
  <c r="J841" i="8"/>
  <c r="H814" i="8"/>
  <c r="H1071" i="8"/>
  <c r="I1262" i="8"/>
  <c r="I643" i="8"/>
  <c r="J1510" i="8"/>
  <c r="I442" i="8"/>
  <c r="H97" i="8"/>
  <c r="I1684" i="8"/>
  <c r="H763" i="8"/>
  <c r="I546" i="8"/>
  <c r="H513" i="8"/>
  <c r="H175" i="8"/>
  <c r="H222" i="8"/>
  <c r="I1401" i="8"/>
  <c r="J1349" i="8"/>
  <c r="H261" i="8"/>
  <c r="I1104" i="8"/>
  <c r="H665" i="8"/>
  <c r="I216" i="8"/>
  <c r="I269" i="8"/>
  <c r="I161" i="8"/>
  <c r="I313" i="8"/>
  <c r="I1675" i="8"/>
  <c r="J585" i="8"/>
  <c r="H902" i="8"/>
  <c r="H196" i="8"/>
  <c r="H658" i="8"/>
  <c r="J545" i="8"/>
  <c r="I860" i="8"/>
  <c r="J925" i="8"/>
  <c r="H1640" i="8"/>
  <c r="H571" i="8"/>
  <c r="J1499" i="8"/>
  <c r="H511" i="8"/>
  <c r="J353" i="8"/>
  <c r="H205" i="8"/>
  <c r="J866" i="8"/>
  <c r="H245" i="8"/>
  <c r="I665" i="8"/>
  <c r="I473" i="8"/>
  <c r="I1650" i="8"/>
  <c r="H1085" i="8"/>
  <c r="K1621" i="8"/>
  <c r="J1108" i="8"/>
  <c r="J641" i="8"/>
  <c r="J1138" i="8"/>
  <c r="I1338" i="8"/>
  <c r="I1352" i="8"/>
  <c r="I314" i="8"/>
  <c r="J1097" i="8"/>
  <c r="J458" i="8"/>
  <c r="J1561" i="8"/>
  <c r="J1201" i="8"/>
  <c r="K1063" i="8"/>
  <c r="H1191" i="8"/>
  <c r="K1032" i="8"/>
  <c r="K176" i="8"/>
  <c r="K1648" i="8"/>
  <c r="K1383" i="8"/>
  <c r="J121" i="8"/>
  <c r="I172" i="8"/>
  <c r="K529" i="8"/>
  <c r="I151" i="8"/>
  <c r="I1220" i="8"/>
  <c r="I633" i="8"/>
  <c r="I362" i="8"/>
  <c r="I312" i="8"/>
  <c r="I977" i="8"/>
  <c r="J1156" i="8"/>
  <c r="I690" i="8"/>
  <c r="J270" i="8"/>
  <c r="H37" i="8"/>
  <c r="J1170" i="8"/>
  <c r="K1071" i="8"/>
  <c r="J1271" i="8"/>
  <c r="K1668" i="8"/>
  <c r="J1693" i="8"/>
  <c r="K1244" i="8"/>
  <c r="K1607" i="8"/>
  <c r="I163" i="8"/>
  <c r="K1700" i="8"/>
  <c r="I611" i="8"/>
  <c r="J1481" i="8"/>
  <c r="K1620" i="8"/>
  <c r="I400" i="8"/>
  <c r="I118" i="8"/>
  <c r="I996" i="8"/>
  <c r="I188" i="8"/>
  <c r="K617" i="8"/>
  <c r="J380" i="8"/>
  <c r="I1526" i="8"/>
  <c r="J678" i="8"/>
  <c r="H778" i="8"/>
  <c r="H1050" i="8"/>
  <c r="I927" i="8"/>
  <c r="K1418" i="8"/>
  <c r="H1406" i="8"/>
  <c r="H1638" i="8"/>
  <c r="H41" i="8"/>
  <c r="H713" i="8"/>
  <c r="I1258" i="8"/>
  <c r="I1327" i="8"/>
  <c r="I1257" i="8"/>
  <c r="J1113" i="8"/>
  <c r="H807" i="8"/>
  <c r="H117" i="8"/>
  <c r="I476" i="8"/>
  <c r="I1712" i="8"/>
  <c r="I1375" i="8"/>
  <c r="J1050" i="8"/>
  <c r="H883" i="8"/>
  <c r="I678" i="8"/>
  <c r="I450" i="8"/>
  <c r="J896" i="8"/>
  <c r="H1478" i="8"/>
  <c r="I1244" i="8"/>
  <c r="H622" i="8"/>
  <c r="H1325" i="8"/>
  <c r="J670" i="8"/>
  <c r="H1386" i="8"/>
  <c r="I1688" i="8"/>
  <c r="H786" i="8"/>
  <c r="I780" i="8"/>
  <c r="J1095" i="8"/>
  <c r="H333" i="8"/>
  <c r="I1627" i="8"/>
  <c r="H1404" i="8"/>
  <c r="I454" i="8"/>
  <c r="J1576" i="8"/>
  <c r="J833" i="8"/>
  <c r="I947" i="8"/>
  <c r="I1656" i="8"/>
  <c r="H42" i="8"/>
  <c r="I1655" i="8"/>
  <c r="J246" i="8"/>
  <c r="H19" i="8"/>
  <c r="H314" i="8"/>
  <c r="H94" i="8"/>
  <c r="J518" i="8"/>
  <c r="K869" i="8"/>
  <c r="H1413" i="8"/>
  <c r="I1706" i="8"/>
  <c r="H484" i="8"/>
  <c r="I274" i="8"/>
  <c r="I218" i="8"/>
  <c r="I906" i="8"/>
  <c r="I65" i="8"/>
  <c r="H468" i="8"/>
  <c r="I1440" i="8"/>
  <c r="I595" i="8"/>
  <c r="H407" i="8"/>
  <c r="H1563" i="8"/>
  <c r="I369" i="8"/>
  <c r="I1455" i="8"/>
  <c r="H254" i="8"/>
  <c r="J1343" i="8"/>
  <c r="J736" i="8"/>
  <c r="H1116" i="8"/>
  <c r="H373" i="8"/>
  <c r="I1507" i="8"/>
  <c r="K1372" i="8"/>
  <c r="I160" i="8"/>
  <c r="I1633" i="8"/>
  <c r="H284" i="8"/>
  <c r="H293" i="8"/>
  <c r="I1460" i="8"/>
  <c r="I1647" i="8"/>
  <c r="H467" i="8"/>
  <c r="H864" i="8"/>
  <c r="H1177" i="8"/>
  <c r="H165" i="8"/>
  <c r="I952" i="8"/>
  <c r="H220" i="8"/>
  <c r="J1487" i="8"/>
  <c r="H633" i="8"/>
  <c r="H1590" i="8"/>
  <c r="I1499" i="8"/>
  <c r="H354" i="8"/>
  <c r="I1699" i="8"/>
  <c r="I220" i="8"/>
  <c r="H65" i="8"/>
  <c r="H1713" i="8"/>
  <c r="H726" i="8"/>
  <c r="I1048" i="8"/>
  <c r="J677" i="8"/>
  <c r="H1349" i="8"/>
  <c r="I1569" i="8"/>
  <c r="H806" i="8"/>
  <c r="I1691" i="8"/>
  <c r="J1555" i="8"/>
  <c r="J1691" i="8"/>
  <c r="H55" i="8"/>
  <c r="I1670" i="8"/>
  <c r="I1452" i="8"/>
  <c r="H801" i="8"/>
  <c r="H288" i="8"/>
  <c r="H96" i="8"/>
  <c r="J988" i="8"/>
  <c r="H280" i="8"/>
  <c r="I468" i="8"/>
  <c r="I763" i="8"/>
  <c r="J874" i="8"/>
  <c r="I646" i="8"/>
  <c r="H262" i="8"/>
  <c r="I348" i="8"/>
  <c r="J1360" i="8"/>
  <c r="H208" i="8"/>
  <c r="H485" i="8"/>
  <c r="J1530" i="8"/>
  <c r="J1304" i="8"/>
  <c r="I1391" i="8"/>
  <c r="H824" i="8"/>
  <c r="I42" i="8"/>
  <c r="H720" i="8"/>
  <c r="I1053" i="8"/>
  <c r="I1539" i="8"/>
  <c r="H470" i="8"/>
  <c r="H695" i="8"/>
  <c r="H1594" i="8"/>
  <c r="I1052" i="8"/>
  <c r="I1373" i="8"/>
  <c r="I113" i="8"/>
  <c r="H168" i="8"/>
  <c r="H1240" i="8"/>
  <c r="I846" i="8"/>
  <c r="H1401" i="8"/>
  <c r="J194" i="8"/>
  <c r="I426" i="8"/>
  <c r="H119" i="8"/>
  <c r="H844" i="8"/>
  <c r="J1076" i="8"/>
  <c r="H1081" i="8"/>
  <c r="I1449" i="8"/>
  <c r="I863" i="8"/>
  <c r="J410" i="8"/>
  <c r="I1389" i="8"/>
  <c r="H172" i="8"/>
  <c r="I634" i="8"/>
  <c r="I1109" i="8"/>
  <c r="H728" i="8"/>
  <c r="H137" i="8"/>
  <c r="H1058" i="8"/>
  <c r="J809" i="8"/>
  <c r="H799" i="8"/>
  <c r="H1399" i="8"/>
  <c r="J1603" i="8"/>
  <c r="J680" i="8"/>
  <c r="H252" i="8"/>
  <c r="I1686" i="8"/>
  <c r="I1303" i="8"/>
  <c r="H908" i="8"/>
  <c r="I898" i="8"/>
  <c r="J1660" i="8"/>
  <c r="H650" i="8"/>
  <c r="H819" i="8"/>
  <c r="I1110" i="8"/>
  <c r="I496" i="8"/>
  <c r="I343" i="8"/>
  <c r="H336" i="8"/>
  <c r="I1045" i="8"/>
  <c r="J500" i="8"/>
  <c r="H704" i="8"/>
  <c r="I1068" i="8"/>
  <c r="I675" i="8"/>
  <c r="I17" i="8"/>
  <c r="H1285" i="8"/>
  <c r="H1117" i="8"/>
  <c r="I1250" i="8"/>
  <c r="J728" i="8"/>
  <c r="I483" i="8"/>
  <c r="H402" i="8"/>
  <c r="I1233" i="8"/>
  <c r="I1355" i="8"/>
  <c r="H140" i="8"/>
  <c r="H939" i="8"/>
  <c r="H916" i="8"/>
  <c r="H825" i="8"/>
  <c r="H273" i="8"/>
  <c r="I830" i="8"/>
  <c r="I1685" i="8"/>
  <c r="I1446" i="8"/>
  <c r="H926" i="8"/>
  <c r="I1547" i="8"/>
  <c r="H1173" i="8"/>
  <c r="H1044" i="8"/>
  <c r="I1659" i="8"/>
  <c r="I971" i="8"/>
  <c r="I390" i="8"/>
  <c r="I1058" i="8"/>
  <c r="I1126" i="8"/>
  <c r="H350" i="8"/>
  <c r="H1293" i="8"/>
  <c r="J1303" i="8"/>
  <c r="I474" i="8"/>
  <c r="H522" i="8"/>
  <c r="H317" i="8"/>
  <c r="I1353" i="8"/>
  <c r="I716" i="8"/>
  <c r="I709" i="8"/>
  <c r="H387" i="8"/>
  <c r="I1031" i="8"/>
  <c r="H255" i="8"/>
  <c r="J1606" i="8"/>
  <c r="J883" i="8"/>
  <c r="H861" i="8"/>
  <c r="H544" i="8"/>
  <c r="I1253" i="8"/>
  <c r="I584" i="8"/>
  <c r="J576" i="8"/>
  <c r="H263" i="8"/>
  <c r="H707" i="8"/>
  <c r="H499" i="8"/>
  <c r="J1179" i="8"/>
  <c r="H225" i="8"/>
  <c r="H849" i="8"/>
  <c r="I1708" i="8"/>
  <c r="I562" i="8"/>
  <c r="J146" i="8"/>
  <c r="I1247" i="8"/>
  <c r="H243" i="8"/>
  <c r="I122" i="8"/>
  <c r="I1170" i="8"/>
  <c r="H1552" i="8"/>
  <c r="I673" i="8"/>
  <c r="I1644" i="8"/>
  <c r="J1664" i="8"/>
  <c r="I1294" i="8"/>
  <c r="I258" i="8"/>
  <c r="H531" i="8"/>
  <c r="H372" i="8"/>
  <c r="H610" i="8"/>
  <c r="I809" i="8"/>
  <c r="I1509" i="8"/>
  <c r="I1545" i="8"/>
  <c r="H781" i="8"/>
  <c r="I599" i="8"/>
  <c r="H681" i="8"/>
  <c r="I176" i="8"/>
  <c r="H776" i="8"/>
  <c r="J747" i="8"/>
  <c r="H1253" i="8"/>
  <c r="H518" i="8"/>
  <c r="H1254" i="8"/>
  <c r="K906" i="8"/>
  <c r="H1067" i="8"/>
  <c r="I137" i="8"/>
  <c r="H86" i="8"/>
  <c r="I1201" i="8"/>
  <c r="J797" i="8"/>
  <c r="I1646" i="8"/>
  <c r="H897" i="8"/>
  <c r="I466" i="8"/>
  <c r="H793" i="8"/>
  <c r="I1191" i="8"/>
  <c r="H603" i="8"/>
  <c r="H1605" i="8"/>
  <c r="H323" i="8"/>
  <c r="I1094" i="8"/>
  <c r="J912" i="8"/>
  <c r="I1533" i="8"/>
  <c r="I1481" i="8"/>
  <c r="I1131" i="8"/>
  <c r="H210" i="8"/>
  <c r="H506" i="8"/>
  <c r="H1136" i="8"/>
  <c r="J1641" i="8"/>
  <c r="H761" i="8"/>
  <c r="H438" i="8"/>
  <c r="J1298" i="8"/>
  <c r="J162" i="8"/>
  <c r="H192" i="8"/>
  <c r="J1590" i="8"/>
  <c r="I253" i="8"/>
  <c r="J1710" i="8"/>
  <c r="I1583" i="8"/>
  <c r="J1339" i="8"/>
  <c r="I424" i="8"/>
  <c r="H123" i="8"/>
  <c r="H1409" i="8"/>
  <c r="I1664" i="8"/>
  <c r="I104" i="8"/>
  <c r="H40" i="8"/>
  <c r="H1338" i="8"/>
  <c r="H834" i="8"/>
  <c r="H994" i="8"/>
  <c r="H150" i="8"/>
  <c r="H338" i="8"/>
  <c r="I1428" i="8"/>
  <c r="I1198" i="8"/>
  <c r="H661" i="8"/>
  <c r="H949" i="8"/>
  <c r="H875" i="8"/>
  <c r="I640" i="8"/>
  <c r="I817" i="8"/>
  <c r="I1329" i="8"/>
  <c r="J836" i="8"/>
  <c r="K1253" i="8"/>
  <c r="J335" i="8"/>
  <c r="H1482" i="8"/>
  <c r="I1234" i="8"/>
  <c r="K1251" i="8"/>
  <c r="K1507" i="8"/>
  <c r="J939" i="8"/>
  <c r="J565" i="8"/>
  <c r="J835" i="8"/>
  <c r="I532" i="8"/>
  <c r="I99" i="8"/>
  <c r="K355" i="8"/>
  <c r="K713" i="8"/>
  <c r="K1163" i="8"/>
  <c r="J312" i="8"/>
  <c r="J1200" i="8"/>
  <c r="J89" i="8"/>
  <c r="K1237" i="8"/>
  <c r="J1630" i="8"/>
  <c r="K1691" i="8"/>
  <c r="K1641" i="8"/>
  <c r="I661" i="8"/>
  <c r="J961" i="8"/>
  <c r="I1614" i="8"/>
  <c r="I204" i="8"/>
  <c r="I836" i="8"/>
  <c r="J923" i="8"/>
  <c r="K1317" i="8"/>
  <c r="J1649" i="8"/>
  <c r="K1693" i="8"/>
  <c r="I1398" i="8"/>
  <c r="J789" i="8"/>
  <c r="I866" i="8"/>
  <c r="I469" i="8"/>
  <c r="J351" i="8"/>
  <c r="I980" i="8"/>
  <c r="J744" i="8"/>
  <c r="I422" i="8"/>
  <c r="J1323" i="8"/>
  <c r="I379" i="8"/>
  <c r="I55" i="8"/>
  <c r="J1129" i="8"/>
  <c r="K1354" i="8"/>
  <c r="J590" i="8"/>
  <c r="K1211" i="8"/>
  <c r="I461" i="8"/>
  <c r="I1304" i="8"/>
  <c r="I413" i="8"/>
  <c r="H563" i="8"/>
  <c r="H461" i="8"/>
  <c r="H644" i="8"/>
  <c r="I1237" i="8"/>
  <c r="J1314" i="8"/>
  <c r="H1393" i="8"/>
  <c r="H982" i="8"/>
  <c r="H272" i="8"/>
  <c r="H940" i="8"/>
  <c r="I1581" i="8"/>
  <c r="I1182" i="8"/>
  <c r="I1092" i="8"/>
  <c r="I1049" i="8"/>
  <c r="H250" i="8"/>
  <c r="I775" i="8"/>
  <c r="I744" i="8"/>
  <c r="H1521" i="8"/>
  <c r="I1620" i="8"/>
  <c r="H651" i="8"/>
  <c r="I735" i="8"/>
  <c r="I1653" i="8"/>
  <c r="H1586" i="8"/>
  <c r="H1061" i="8"/>
  <c r="J1350" i="8"/>
  <c r="I29" i="8"/>
  <c r="H103" i="8"/>
  <c r="I583" i="8"/>
  <c r="H1043" i="8"/>
  <c r="J25" i="8"/>
  <c r="I1309" i="8"/>
  <c r="H733" i="8"/>
  <c r="H44" i="8"/>
  <c r="H740" i="8"/>
  <c r="J1663" i="8"/>
  <c r="I1617" i="8"/>
  <c r="H1274" i="8"/>
  <c r="H249" i="8"/>
  <c r="H674" i="8"/>
  <c r="H547" i="8"/>
  <c r="H612" i="8"/>
  <c r="I790" i="8"/>
  <c r="H1608" i="8"/>
  <c r="I1687" i="8"/>
  <c r="I888" i="8"/>
  <c r="H568" i="8"/>
  <c r="H1472" i="8"/>
  <c r="H75" i="8"/>
  <c r="J1713" i="8"/>
  <c r="H475" i="8"/>
  <c r="I1689" i="8"/>
  <c r="H274" i="8"/>
  <c r="I999" i="8"/>
  <c r="I545" i="8"/>
  <c r="H938" i="8"/>
  <c r="I897" i="8"/>
  <c r="I506" i="8"/>
  <c r="H1170" i="8"/>
  <c r="I857" i="8"/>
  <c r="H480" i="8"/>
  <c r="I1661" i="8"/>
  <c r="H276" i="8"/>
  <c r="J440" i="8"/>
  <c r="H743" i="8"/>
  <c r="I1175" i="8"/>
  <c r="J325" i="8"/>
  <c r="H642" i="8"/>
  <c r="H1037" i="8"/>
  <c r="H393" i="8"/>
  <c r="I995" i="8"/>
  <c r="I691" i="8"/>
  <c r="H144" i="8"/>
  <c r="I128" i="8"/>
  <c r="H685" i="8"/>
  <c r="H432" i="8"/>
  <c r="I1016" i="8"/>
  <c r="H152" i="8"/>
  <c r="I1436" i="8"/>
  <c r="I1188" i="8"/>
  <c r="H1451" i="8"/>
  <c r="H754" i="8"/>
  <c r="I154" i="8"/>
  <c r="J1412" i="8"/>
  <c r="H1675" i="8"/>
  <c r="H1628" i="8"/>
  <c r="H106" i="8"/>
  <c r="I1543" i="8"/>
  <c r="I694" i="8"/>
  <c r="J1705" i="8"/>
  <c r="H1036" i="8"/>
  <c r="H730" i="8"/>
  <c r="I266" i="8"/>
  <c r="J828" i="8"/>
  <c r="H483" i="8"/>
  <c r="H374" i="8"/>
  <c r="H452" i="8"/>
  <c r="I1186" i="8"/>
  <c r="K1035" i="8"/>
  <c r="H328" i="8"/>
  <c r="H47" i="8"/>
  <c r="H678" i="8"/>
  <c r="J1407" i="8"/>
  <c r="I1225" i="8"/>
  <c r="I1508" i="8"/>
  <c r="H334" i="8"/>
  <c r="H83" i="8"/>
  <c r="J1258" i="8"/>
  <c r="H741" i="8"/>
  <c r="H124" i="8"/>
  <c r="I1291" i="8"/>
  <c r="H1162" i="8"/>
  <c r="I1183" i="8"/>
  <c r="H109" i="8"/>
  <c r="H536" i="8"/>
  <c r="J1253" i="8"/>
  <c r="H637" i="8"/>
  <c r="H404" i="8"/>
  <c r="I162" i="8"/>
  <c r="I179" i="8"/>
  <c r="J457" i="8"/>
  <c r="H1056" i="8"/>
  <c r="H659" i="8"/>
  <c r="H486" i="8"/>
  <c r="I868" i="8"/>
  <c r="I949" i="8"/>
  <c r="J643" i="8"/>
  <c r="I1102" i="8"/>
  <c r="H854" i="8"/>
  <c r="H247" i="8"/>
  <c r="H965" i="8"/>
  <c r="J1277" i="8"/>
  <c r="H1236" i="8"/>
  <c r="I1272" i="8"/>
  <c r="H882" i="8"/>
  <c r="H1557" i="8"/>
  <c r="H226" i="8"/>
  <c r="I279" i="8"/>
  <c r="H618" i="8"/>
  <c r="H1549" i="8"/>
  <c r="H450" i="8"/>
  <c r="J1413" i="8"/>
  <c r="I315" i="8"/>
  <c r="H1265" i="8"/>
  <c r="H185" i="8"/>
  <c r="I1438" i="8"/>
  <c r="J49" i="8"/>
  <c r="I676" i="8"/>
  <c r="I1676" i="8"/>
  <c r="H922" i="8"/>
  <c r="I1516" i="8"/>
  <c r="I1392" i="8"/>
  <c r="I1387" i="8"/>
  <c r="I983" i="8"/>
  <c r="H146" i="8"/>
  <c r="H920" i="8"/>
  <c r="I1236" i="8"/>
  <c r="H517" i="8"/>
  <c r="I224" i="8"/>
  <c r="J1071" i="8"/>
  <c r="H1421" i="8"/>
  <c r="H896" i="8"/>
  <c r="I1336" i="8"/>
  <c r="H666" i="8"/>
  <c r="H959" i="8"/>
  <c r="J1541" i="8"/>
  <c r="I1235" i="8"/>
  <c r="I1320" i="8"/>
  <c r="H1034" i="8"/>
  <c r="I1177" i="8"/>
  <c r="H158" i="8"/>
  <c r="I1340" i="8"/>
  <c r="H1711" i="8"/>
  <c r="I1515" i="8"/>
  <c r="H441" i="8"/>
  <c r="H442" i="8"/>
  <c r="I1042" i="8"/>
  <c r="H207" i="8"/>
  <c r="I788" i="8"/>
  <c r="I1437" i="8"/>
  <c r="J1181" i="8"/>
  <c r="H419" i="8"/>
  <c r="J1683" i="8"/>
  <c r="J1158" i="8"/>
  <c r="J1698" i="8"/>
  <c r="I919" i="8"/>
  <c r="I1714" i="8"/>
  <c r="I489" i="8"/>
  <c r="H129" i="8"/>
  <c r="H582" i="8"/>
  <c r="I481" i="8"/>
  <c r="H1054" i="8"/>
  <c r="H590" i="8"/>
  <c r="H107" i="8"/>
  <c r="I859" i="8"/>
  <c r="J1066" i="8"/>
  <c r="H1286" i="8"/>
  <c r="H1598" i="8"/>
  <c r="I1364" i="8"/>
  <c r="H553" i="8"/>
  <c r="I1572" i="8"/>
  <c r="H389" i="8"/>
  <c r="J1202" i="8"/>
  <c r="I855" i="8"/>
  <c r="H921" i="8"/>
  <c r="H428" i="8"/>
  <c r="H811" i="8"/>
  <c r="J1079" i="8"/>
  <c r="I1192" i="8"/>
  <c r="H489" i="8"/>
  <c r="H167" i="8"/>
  <c r="J701" i="8"/>
  <c r="I1518" i="8"/>
  <c r="I1209" i="8"/>
  <c r="H1474" i="8"/>
  <c r="J1689" i="8"/>
  <c r="I1002" i="8"/>
  <c r="I657" i="8"/>
  <c r="H1245" i="8"/>
  <c r="H638" i="8"/>
  <c r="H299" i="8"/>
  <c r="I632" i="8"/>
  <c r="H748" i="8"/>
  <c r="I955" i="8"/>
  <c r="I1529" i="8"/>
  <c r="H714" i="8"/>
  <c r="J1678" i="8"/>
  <c r="H466" i="8"/>
  <c r="I206" i="8"/>
  <c r="H1233" i="8"/>
  <c r="J954" i="8"/>
  <c r="H219" i="8"/>
  <c r="K1034" i="8"/>
  <c r="J489" i="8"/>
  <c r="H894" i="8"/>
  <c r="H1290" i="8"/>
  <c r="J1375" i="8"/>
  <c r="H379" i="8"/>
  <c r="I1465" i="8"/>
  <c r="I1266" i="8"/>
  <c r="H777" i="8"/>
  <c r="I1298" i="8"/>
  <c r="I1619" i="8"/>
  <c r="H126" i="8"/>
  <c r="J825" i="8"/>
  <c r="H61" i="8"/>
  <c r="H409" i="8"/>
  <c r="H827" i="8"/>
  <c r="H275" i="8"/>
  <c r="J1246" i="8"/>
  <c r="H974" i="8"/>
  <c r="H1345" i="8"/>
  <c r="J1005" i="8"/>
  <c r="H1075" i="8"/>
  <c r="I330" i="8"/>
  <c r="H509" i="8"/>
  <c r="I1564" i="8"/>
  <c r="H309" i="8"/>
  <c r="J955" i="8"/>
  <c r="H1010" i="8"/>
  <c r="I876" i="8"/>
  <c r="I1318" i="8"/>
  <c r="I85" i="8"/>
  <c r="H772" i="8"/>
  <c r="H431" i="8"/>
  <c r="I1029" i="8"/>
  <c r="I303" i="8"/>
  <c r="H346" i="8"/>
  <c r="I1339" i="8"/>
  <c r="K1427" i="8"/>
  <c r="K1282" i="8"/>
  <c r="H734" i="8"/>
  <c r="J526" i="8"/>
  <c r="H1168" i="8"/>
  <c r="H803" i="8"/>
  <c r="H502" i="8"/>
  <c r="H739" i="8"/>
  <c r="H845" i="8"/>
  <c r="I722" i="8"/>
  <c r="I1203" i="8"/>
  <c r="H471" i="8"/>
  <c r="H85" i="8"/>
  <c r="H595" i="8"/>
  <c r="H1244" i="8"/>
  <c r="I510" i="8"/>
  <c r="H794" i="8"/>
  <c r="H1654" i="8"/>
  <c r="H626" i="8"/>
  <c r="I1601" i="8"/>
  <c r="H478" i="8"/>
  <c r="I787" i="8"/>
  <c r="H362" i="8"/>
  <c r="I992" i="8"/>
  <c r="I1610" i="8"/>
  <c r="J1482" i="8"/>
  <c r="H136" i="8"/>
  <c r="I1032" i="8"/>
  <c r="I1519" i="8"/>
  <c r="H296" i="8"/>
  <c r="H1460" i="8"/>
  <c r="H363" i="8"/>
  <c r="J1696" i="8"/>
  <c r="H796" i="8"/>
  <c r="H769" i="8"/>
  <c r="I862" i="8"/>
  <c r="H292" i="8"/>
  <c r="H962" i="8"/>
  <c r="I702" i="8"/>
  <c r="H528" i="8"/>
  <c r="H186" i="8"/>
  <c r="I1064" i="8"/>
  <c r="I933" i="8"/>
  <c r="J950" i="8"/>
  <c r="J1380" i="8"/>
  <c r="J294" i="8"/>
  <c r="K1638" i="8"/>
  <c r="J1676" i="8"/>
  <c r="I214" i="8"/>
  <c r="I889" i="8"/>
  <c r="I556" i="8"/>
  <c r="J1527" i="8"/>
  <c r="K1646" i="8"/>
  <c r="I895" i="8"/>
  <c r="K551" i="8"/>
  <c r="J32" i="8"/>
  <c r="J1366" i="8"/>
  <c r="I1458" i="8"/>
  <c r="J1567" i="8"/>
  <c r="J316" i="8"/>
  <c r="J1089" i="8"/>
  <c r="J1118" i="8"/>
  <c r="J1270" i="8"/>
  <c r="J464" i="8"/>
  <c r="I323" i="8"/>
  <c r="K1420" i="8"/>
  <c r="K376" i="8"/>
  <c r="J658" i="8"/>
  <c r="J1209" i="8"/>
  <c r="K1197" i="8"/>
  <c r="I1211" i="8"/>
  <c r="J1216" i="8"/>
  <c r="I1176" i="8"/>
  <c r="J621" i="8"/>
  <c r="J122" i="8"/>
  <c r="J1611" i="8"/>
  <c r="J1378" i="8"/>
  <c r="I841" i="8"/>
  <c r="J689" i="8"/>
  <c r="J1166" i="8"/>
  <c r="I1331" i="8"/>
  <c r="J1574" i="8"/>
  <c r="J364" i="8"/>
  <c r="I597" i="8"/>
  <c r="K1423" i="8"/>
  <c r="I1335" i="8"/>
  <c r="J104" i="8"/>
  <c r="J1318" i="8"/>
  <c r="J1100" i="8"/>
  <c r="I1504" i="8"/>
  <c r="I1443" i="8"/>
  <c r="H1493" i="8"/>
  <c r="H998" i="8"/>
  <c r="H224" i="8"/>
  <c r="J1438" i="8"/>
  <c r="H1235" i="8"/>
  <c r="I210" i="8"/>
  <c r="H259" i="8"/>
  <c r="H789" i="8"/>
  <c r="H34" i="8"/>
  <c r="I623" i="8"/>
  <c r="I1451" i="8"/>
  <c r="H758" i="8"/>
  <c r="I1654" i="8"/>
  <c r="J848" i="8"/>
  <c r="J1328" i="8"/>
  <c r="H264" i="8"/>
  <c r="H1237" i="8"/>
  <c r="H26" i="8"/>
  <c r="J734" i="8"/>
  <c r="H78" i="8"/>
  <c r="I226" i="8"/>
  <c r="J463" i="8"/>
  <c r="H462" i="8"/>
  <c r="H833" i="8"/>
  <c r="I136" i="8"/>
  <c r="I385" i="8"/>
  <c r="I1707" i="8"/>
  <c r="H731" i="8"/>
  <c r="J679" i="8"/>
  <c r="H481" i="8"/>
  <c r="H294" i="8"/>
  <c r="I398" i="8"/>
  <c r="H190" i="8"/>
  <c r="I608" i="8"/>
  <c r="I1472" i="8"/>
  <c r="H1435" i="8"/>
  <c r="I746" i="8"/>
  <c r="J711" i="8"/>
  <c r="I311" i="8"/>
  <c r="I1568" i="8"/>
  <c r="H1241" i="8"/>
  <c r="J1018" i="8"/>
  <c r="H1327" i="8"/>
  <c r="H888" i="8"/>
  <c r="H1239" i="8"/>
  <c r="I1632" i="8"/>
  <c r="I462" i="8"/>
  <c r="J1341" i="8"/>
  <c r="H1145" i="8"/>
  <c r="H669" i="8"/>
  <c r="H357" i="8"/>
  <c r="I1649" i="8"/>
  <c r="I547" i="8"/>
  <c r="I964" i="8"/>
  <c r="H880" i="8"/>
  <c r="H1083" i="8"/>
  <c r="H302" i="8"/>
  <c r="J949" i="8"/>
  <c r="H555" i="8"/>
  <c r="H36" i="8"/>
  <c r="H887" i="8"/>
  <c r="J967" i="8"/>
  <c r="I1673" i="8"/>
  <c r="H1657" i="8"/>
  <c r="I492" i="8"/>
  <c r="I848" i="8"/>
  <c r="I197" i="8"/>
  <c r="I918" i="8"/>
  <c r="H1069" i="8"/>
  <c r="I202" i="8"/>
  <c r="I1415" i="8"/>
  <c r="H1188" i="8"/>
  <c r="I1241" i="8"/>
  <c r="H722" i="8"/>
  <c r="J1688" i="8"/>
  <c r="I741" i="8"/>
  <c r="H327" i="8"/>
  <c r="I1100" i="8"/>
  <c r="H1650" i="8"/>
  <c r="H1300" i="8"/>
  <c r="I1521" i="8"/>
  <c r="I1008" i="8"/>
  <c r="H947" i="8"/>
  <c r="J438" i="8"/>
  <c r="I1216" i="8"/>
  <c r="H307" i="8"/>
  <c r="H774" i="8"/>
  <c r="J1512" i="8"/>
  <c r="I520" i="8"/>
  <c r="H867" i="8"/>
  <c r="I1107" i="8"/>
  <c r="I1165" i="8"/>
  <c r="H482" i="8"/>
  <c r="H298" i="8"/>
  <c r="I1119" i="8"/>
  <c r="H788" i="8"/>
  <c r="H308" i="8"/>
  <c r="K1323" i="8"/>
  <c r="I1702" i="8"/>
  <c r="I1609" i="8"/>
  <c r="H1544" i="8"/>
  <c r="I981" i="8"/>
  <c r="I262" i="8"/>
  <c r="I647" i="8"/>
  <c r="J1363" i="8"/>
  <c r="I725" i="8"/>
  <c r="H636" i="8"/>
  <c r="H566" i="8"/>
  <c r="J1524" i="8"/>
  <c r="H300" i="8"/>
  <c r="H1536" i="8"/>
  <c r="H240" i="8"/>
  <c r="I666" i="8"/>
  <c r="J1127" i="8"/>
  <c r="H257" i="8"/>
  <c r="I1128" i="8"/>
  <c r="I1280" i="8"/>
  <c r="I1606" i="8"/>
  <c r="J61" i="8"/>
  <c r="H1397" i="8"/>
  <c r="H238" i="8"/>
  <c r="I847" i="8"/>
  <c r="H52" i="8"/>
  <c r="H884" i="8"/>
  <c r="I1652" i="8"/>
  <c r="I1088" i="8"/>
  <c r="H1652" i="8"/>
  <c r="I572" i="8"/>
  <c r="H691" i="8"/>
  <c r="I1716" i="8"/>
  <c r="J1419" i="8"/>
  <c r="H285" i="8"/>
  <c r="H397" i="8"/>
  <c r="H215" i="8"/>
  <c r="J761" i="8"/>
  <c r="I1263" i="8"/>
  <c r="H1225" i="8"/>
  <c r="H1685" i="8"/>
  <c r="K1377" i="8"/>
  <c r="I1386" i="8"/>
  <c r="H368" i="8"/>
  <c r="H1665" i="8"/>
  <c r="I1497" i="8"/>
  <c r="I530" i="8"/>
  <c r="H779" i="8"/>
  <c r="H1516" i="8"/>
  <c r="H242" i="8"/>
  <c r="I1696" i="8"/>
  <c r="I278" i="8"/>
  <c r="I1591" i="8"/>
  <c r="H237" i="8"/>
  <c r="H1158" i="8"/>
  <c r="I670" i="8"/>
  <c r="I674" i="8"/>
  <c r="I1018" i="8"/>
  <c r="I1385" i="8"/>
  <c r="I53" i="8"/>
  <c r="I1224" i="8"/>
  <c r="H457" i="8"/>
  <c r="H1228" i="8"/>
  <c r="H1529" i="8"/>
  <c r="I907" i="8"/>
  <c r="I755" i="8"/>
  <c r="H359" i="8"/>
  <c r="I1210" i="8"/>
  <c r="I1704" i="8"/>
  <c r="H1001" i="8"/>
  <c r="H729" i="8"/>
  <c r="J1529" i="8"/>
  <c r="H218" i="8"/>
  <c r="H1315" i="8"/>
  <c r="H670" i="8"/>
  <c r="I1297" i="8"/>
  <c r="I1079" i="8"/>
  <c r="J629" i="8"/>
  <c r="H406" i="8"/>
  <c r="H1030" i="8"/>
  <c r="K1153" i="8"/>
  <c r="I432" i="8"/>
  <c r="H556" i="8"/>
  <c r="H504" i="8"/>
  <c r="I698" i="8"/>
  <c r="H1691" i="8"/>
  <c r="H784" i="8"/>
  <c r="I1316" i="8"/>
  <c r="J757" i="8"/>
  <c r="H148" i="8"/>
  <c r="H573" i="8"/>
  <c r="I1130" i="8"/>
  <c r="I1010" i="8"/>
  <c r="I487" i="8"/>
  <c r="I1645" i="8"/>
  <c r="I1541" i="8"/>
  <c r="J190" i="8"/>
  <c r="H1306" i="8"/>
  <c r="H1159" i="8"/>
  <c r="H628" i="8"/>
  <c r="H322" i="8"/>
  <c r="H22" i="8"/>
  <c r="H594" i="8"/>
  <c r="I416" i="8"/>
  <c r="H745" i="8"/>
  <c r="I1305" i="8"/>
  <c r="I1571" i="8"/>
  <c r="H70" i="8"/>
  <c r="I1313" i="8"/>
  <c r="I529" i="8"/>
  <c r="H950" i="8"/>
  <c r="H782" i="8"/>
  <c r="I1379" i="8"/>
  <c r="J729" i="8"/>
  <c r="I959" i="8"/>
  <c r="H889" i="8"/>
  <c r="H687" i="8"/>
  <c r="I186" i="8"/>
  <c r="H1575" i="8"/>
  <c r="I580" i="8"/>
  <c r="H604" i="8"/>
  <c r="H320" i="8"/>
  <c r="J1267" i="8"/>
  <c r="I1599" i="8"/>
  <c r="I1089" i="8"/>
  <c r="I1319" i="8"/>
  <c r="I1384" i="8"/>
  <c r="I618" i="8"/>
  <c r="I119" i="8"/>
  <c r="H443" i="8"/>
  <c r="H391" i="8"/>
  <c r="I1151" i="8"/>
  <c r="I800" i="8"/>
  <c r="H429" i="8"/>
  <c r="H958" i="8"/>
  <c r="I766" i="8"/>
  <c r="K1529" i="8"/>
  <c r="H283" i="8"/>
  <c r="H1587" i="8"/>
  <c r="H1465" i="8"/>
  <c r="H449" i="8"/>
  <c r="I692" i="8"/>
  <c r="I1255" i="8"/>
  <c r="I268" i="8"/>
  <c r="H1003" i="8"/>
  <c r="H356" i="8"/>
  <c r="I1067" i="8"/>
  <c r="I1023" i="8"/>
  <c r="J1033" i="8"/>
  <c r="H187" i="8"/>
  <c r="I629" i="8"/>
  <c r="I1039" i="8"/>
  <c r="I1265" i="8"/>
  <c r="I654" i="8"/>
  <c r="I1494" i="8"/>
  <c r="I1112" i="8"/>
  <c r="H879" i="8"/>
  <c r="I1625" i="8"/>
  <c r="H699" i="8"/>
  <c r="J1655" i="8"/>
  <c r="H382" i="8"/>
  <c r="I1575" i="8"/>
  <c r="H503" i="8"/>
  <c r="H472" i="8"/>
  <c r="J447" i="8"/>
  <c r="I526" i="8"/>
  <c r="I418" i="8"/>
  <c r="J143" i="8"/>
  <c r="I1487" i="8"/>
  <c r="H171" i="8"/>
  <c r="H973" i="8"/>
  <c r="H180" i="8"/>
  <c r="I433" i="8"/>
  <c r="H961" i="8"/>
  <c r="H755" i="8"/>
  <c r="I1026" i="8"/>
  <c r="I101" i="8"/>
  <c r="J31" i="8"/>
  <c r="H1408" i="8"/>
  <c r="I872" i="8"/>
  <c r="I1669" i="8"/>
  <c r="H988" i="8"/>
  <c r="H526" i="8"/>
  <c r="H625" i="8"/>
  <c r="I721" i="8"/>
  <c r="H1340" i="8"/>
  <c r="I1137" i="8"/>
  <c r="H340" i="8"/>
  <c r="J1462" i="8"/>
  <c r="I452" i="8"/>
  <c r="I1454" i="8"/>
  <c r="I940" i="8"/>
  <c r="H491" i="8"/>
  <c r="J1052" i="8"/>
  <c r="H1026" i="8"/>
  <c r="J244" i="8"/>
  <c r="I849" i="8"/>
  <c r="J238" i="8"/>
  <c r="I19" i="8"/>
  <c r="I684" i="8"/>
  <c r="H395" i="8"/>
  <c r="I1563" i="8"/>
  <c r="J540" i="8"/>
  <c r="H995" i="8"/>
  <c r="I1639" i="8"/>
  <c r="I396" i="8"/>
  <c r="J1638" i="8"/>
  <c r="H360" i="8"/>
  <c r="I58" i="8"/>
  <c r="J1437" i="8"/>
  <c r="H752" i="8"/>
  <c r="I1369" i="8"/>
  <c r="I282" i="8"/>
  <c r="H876" i="8"/>
  <c r="H609" i="8"/>
  <c r="H76" i="8"/>
  <c r="J682" i="8"/>
  <c r="H742" i="8"/>
  <c r="H33" i="8"/>
  <c r="J1333" i="8"/>
  <c r="H102" i="8"/>
  <c r="I871" i="8"/>
  <c r="H1387" i="8"/>
  <c r="I1279" i="8"/>
  <c r="I1560" i="8"/>
  <c r="H907" i="8"/>
  <c r="H201" i="8"/>
  <c r="H623" i="8"/>
  <c r="H289" i="8"/>
  <c r="H1499" i="8"/>
  <c r="H534" i="8"/>
  <c r="H1365" i="8"/>
  <c r="H1208" i="8"/>
  <c r="H852" i="8"/>
  <c r="I574" i="8"/>
  <c r="J599" i="8"/>
  <c r="J1682" i="8"/>
  <c r="I891" i="8"/>
  <c r="H751" i="8"/>
  <c r="I1453" i="8"/>
  <c r="I482" i="8"/>
  <c r="J1186" i="8"/>
  <c r="I1268" i="8"/>
  <c r="I693" i="8"/>
  <c r="I287" i="8"/>
  <c r="J168" i="8"/>
  <c r="I320" i="8"/>
  <c r="J1687" i="8"/>
  <c r="I425" i="8"/>
  <c r="K1540" i="8"/>
  <c r="J813" i="8"/>
  <c r="J672" i="8"/>
  <c r="J1242" i="8"/>
  <c r="J507" i="8"/>
  <c r="K418" i="8"/>
  <c r="K1272" i="8"/>
  <c r="K1310" i="8"/>
  <c r="K773" i="8"/>
  <c r="I1463" i="8"/>
  <c r="I1156" i="8"/>
  <c r="J213" i="8"/>
  <c r="I397" i="8"/>
  <c r="J995" i="8"/>
  <c r="J1379" i="8"/>
  <c r="I145" i="8"/>
  <c r="I1534" i="8"/>
  <c r="I236" i="8"/>
  <c r="K1001" i="8"/>
  <c r="J271" i="8"/>
  <c r="I644" i="8"/>
  <c r="J685" i="8"/>
  <c r="I1103" i="8"/>
  <c r="K430" i="8"/>
  <c r="K1639" i="8"/>
  <c r="I164" i="8"/>
  <c r="J609" i="8"/>
  <c r="I1480" i="8"/>
  <c r="J1550" i="8"/>
  <c r="J632" i="8"/>
  <c r="I130" i="8"/>
  <c r="J608" i="8"/>
  <c r="I1095" i="8"/>
  <c r="I687" i="8"/>
  <c r="J261" i="8"/>
  <c r="I1482" i="8"/>
  <c r="J960" i="8"/>
  <c r="K1371" i="8"/>
  <c r="K1671" i="8"/>
  <c r="I561" i="8"/>
  <c r="I1296" i="8"/>
  <c r="I1582" i="8"/>
  <c r="H251" i="8"/>
  <c r="I910" i="8"/>
  <c r="H385" i="8"/>
  <c r="H614" i="8"/>
  <c r="I743" i="8"/>
  <c r="H1195" i="8"/>
  <c r="H1597" i="8"/>
  <c r="H1201" i="8"/>
  <c r="I890" i="8"/>
  <c r="H352" i="8"/>
  <c r="H611" i="8"/>
  <c r="I317" i="8"/>
  <c r="H174" i="8"/>
  <c r="H330" i="8"/>
  <c r="H306" i="8"/>
  <c r="J865" i="8"/>
  <c r="H515" i="8"/>
  <c r="H1542" i="8"/>
  <c r="I961" i="8"/>
  <c r="H804" i="8"/>
  <c r="H749" i="8"/>
  <c r="J591" i="8"/>
  <c r="I525" i="8"/>
  <c r="H370" i="8"/>
  <c r="H1109" i="8"/>
  <c r="I1544" i="8"/>
  <c r="I748" i="8"/>
  <c r="H367" i="8"/>
  <c r="I1111" i="8"/>
  <c r="H127" i="8"/>
  <c r="I576" i="8"/>
  <c r="H773" i="8"/>
  <c r="H1164" i="8"/>
  <c r="I1505" i="8"/>
  <c r="I663" i="8"/>
  <c r="J822" i="8"/>
  <c r="I796" i="8"/>
  <c r="H865" i="8"/>
  <c r="I1108" i="8"/>
  <c r="I458" i="8"/>
  <c r="H331" i="8"/>
  <c r="H542" i="8"/>
  <c r="I804" i="8"/>
  <c r="I1422" i="8"/>
  <c r="H1705" i="8"/>
  <c r="H837" i="8"/>
  <c r="H1513" i="8"/>
  <c r="H895" i="8"/>
  <c r="H727" i="8"/>
  <c r="I1500" i="8"/>
  <c r="J1620" i="8"/>
  <c r="H550" i="8"/>
  <c r="H1299" i="8"/>
  <c r="I1317" i="8"/>
  <c r="J68" i="8"/>
  <c r="H271" i="8"/>
  <c r="I969" i="8"/>
  <c r="I305" i="8"/>
  <c r="H228" i="8"/>
  <c r="I777" i="8"/>
  <c r="I387" i="8"/>
  <c r="H88" i="8"/>
  <c r="I604" i="8"/>
  <c r="H229" i="8"/>
  <c r="J1234" i="8"/>
  <c r="H311" i="8"/>
  <c r="H197" i="8"/>
  <c r="H1141" i="8"/>
  <c r="H1046" i="8"/>
  <c r="I1138" i="8"/>
  <c r="H537" i="8"/>
  <c r="I1551" i="8"/>
  <c r="H1519" i="8"/>
  <c r="J549" i="8"/>
  <c r="J1439" i="8"/>
  <c r="H492" i="8"/>
  <c r="H410" i="8"/>
  <c r="J1019" i="8"/>
  <c r="H684" i="8"/>
  <c r="H164" i="8"/>
  <c r="I1374" i="8"/>
  <c r="J1472" i="8"/>
  <c r="J673" i="8"/>
  <c r="H1582" i="8"/>
  <c r="H843" i="8"/>
  <c r="H1669" i="8"/>
  <c r="H1279" i="8"/>
  <c r="H1330" i="8"/>
  <c r="I420" i="8"/>
  <c r="H490" i="8"/>
  <c r="H446" i="8"/>
  <c r="I619" i="8"/>
  <c r="H1379" i="8"/>
  <c r="I1145" i="8"/>
  <c r="H909" i="8"/>
  <c r="H765" i="8"/>
  <c r="K1716" i="8"/>
  <c r="J1566" i="8"/>
  <c r="H426" i="8"/>
  <c r="H93" i="8"/>
  <c r="I587" i="8"/>
  <c r="I1705" i="8"/>
  <c r="H866" i="8"/>
  <c r="I322" i="8"/>
  <c r="I1493" i="8"/>
  <c r="J693" i="8"/>
  <c r="I1251" i="8"/>
  <c r="H473" i="8"/>
  <c r="H399" i="8"/>
  <c r="H112" i="8"/>
  <c r="I538" i="8"/>
  <c r="H1229" i="8"/>
  <c r="H1247" i="8"/>
  <c r="H791" i="8"/>
  <c r="H31" i="8"/>
  <c r="H74" i="8"/>
  <c r="J723" i="8"/>
  <c r="H256" i="8"/>
  <c r="I1378" i="8"/>
  <c r="H1647" i="8"/>
  <c r="I1073" i="8"/>
  <c r="H1593" i="8"/>
  <c r="I1370" i="8"/>
  <c r="I251" i="8"/>
  <c r="J1448" i="8"/>
  <c r="I370" i="8"/>
  <c r="H538" i="8"/>
  <c r="H232" i="8"/>
  <c r="J479" i="8"/>
  <c r="I1015" i="8"/>
  <c r="H906" i="8"/>
  <c r="J1715" i="8"/>
  <c r="J639" i="8"/>
  <c r="H104" i="8"/>
  <c r="I685" i="8"/>
  <c r="H986" i="8"/>
  <c r="H234" i="8"/>
  <c r="I401" i="8"/>
  <c r="I956" i="8"/>
  <c r="I1004" i="8"/>
  <c r="H235" i="8"/>
  <c r="J745" i="8"/>
  <c r="H67" i="8"/>
  <c r="H1416" i="8"/>
  <c r="H1005" i="8"/>
  <c r="I1592" i="8"/>
  <c r="I724" i="8"/>
  <c r="J1208" i="8"/>
  <c r="H418" i="8"/>
  <c r="I270" i="8"/>
  <c r="J152" i="8"/>
  <c r="I1122" i="8"/>
  <c r="H400" i="8"/>
  <c r="H454" i="8"/>
  <c r="I1668" i="8"/>
  <c r="I1158" i="8"/>
  <c r="H53" i="8"/>
  <c r="H630" i="8"/>
  <c r="J1056" i="8"/>
  <c r="I213" i="8"/>
  <c r="H1680" i="8"/>
  <c r="H1635" i="8"/>
  <c r="H56" i="8"/>
  <c r="H664" i="8"/>
  <c r="H654" i="8"/>
  <c r="J1471" i="8"/>
  <c r="H383" i="8"/>
  <c r="H163" i="8"/>
  <c r="I944" i="8"/>
  <c r="J1299" i="8"/>
  <c r="H878" i="8"/>
  <c r="H640" i="8"/>
  <c r="I573" i="8"/>
  <c r="H91" i="8"/>
  <c r="I1520" i="8"/>
  <c r="J1214" i="8"/>
  <c r="I1038" i="8"/>
  <c r="H1021" i="8"/>
  <c r="H521" i="8"/>
  <c r="I1169" i="8"/>
  <c r="J1276" i="8"/>
  <c r="H319" i="8"/>
  <c r="H198" i="8"/>
  <c r="H694" i="8"/>
  <c r="H98" i="8"/>
  <c r="I133" i="8"/>
  <c r="H608" i="8"/>
  <c r="H1429" i="8"/>
  <c r="I953" i="8"/>
  <c r="H1051" i="8"/>
  <c r="K1523" i="8"/>
  <c r="I88" i="8"/>
  <c r="H588" i="8"/>
  <c r="H634" i="8"/>
  <c r="H211" i="8"/>
  <c r="I986" i="8"/>
  <c r="H646" i="8"/>
  <c r="H822" i="8"/>
  <c r="H1053" i="8"/>
  <c r="J989" i="8"/>
  <c r="I700" i="8"/>
  <c r="H1439" i="8"/>
  <c r="H948" i="8"/>
  <c r="H49" i="8"/>
  <c r="H1392" i="8"/>
  <c r="H408" i="8"/>
  <c r="I929" i="8"/>
  <c r="I146" i="8"/>
  <c r="I791" i="8"/>
  <c r="I327" i="8"/>
  <c r="J1470" i="8"/>
  <c r="H1038" i="8"/>
  <c r="H1129" i="8"/>
  <c r="I948" i="8"/>
  <c r="J1400" i="8"/>
  <c r="J964" i="8"/>
  <c r="H532" i="8"/>
  <c r="I771" i="8"/>
  <c r="K1548" i="8"/>
  <c r="H892" i="8"/>
  <c r="I1636" i="8"/>
  <c r="H477" i="8"/>
  <c r="J1455" i="8"/>
  <c r="H1377" i="8"/>
  <c r="H18" i="8"/>
  <c r="H310" i="8"/>
  <c r="I248" i="8"/>
  <c r="J1415" i="8"/>
  <c r="I1311" i="8"/>
  <c r="H912" i="8"/>
  <c r="H966" i="8"/>
  <c r="H575" i="8"/>
  <c r="I449" i="8"/>
  <c r="H378" i="8"/>
  <c r="I801" i="8"/>
  <c r="H1029" i="8"/>
  <c r="H501" i="8"/>
  <c r="I934" i="8"/>
  <c r="I500" i="8"/>
  <c r="J1301" i="8"/>
  <c r="I1630" i="8"/>
  <c r="I641" i="8"/>
  <c r="H1400" i="8"/>
  <c r="H241" i="8"/>
  <c r="H1062" i="8"/>
  <c r="H369" i="8"/>
  <c r="H1270" i="8"/>
  <c r="J78" i="8"/>
  <c r="H345" i="8"/>
  <c r="K1385" i="8"/>
  <c r="H617" i="8"/>
  <c r="I1382" i="8"/>
  <c r="J1569" i="8"/>
  <c r="H87" i="8"/>
  <c r="I1344" i="8"/>
  <c r="I1496" i="8"/>
  <c r="H766" i="8"/>
  <c r="H662" i="8"/>
  <c r="J1640" i="8"/>
  <c r="H767" i="8"/>
  <c r="I364" i="8"/>
  <c r="I559" i="8"/>
  <c r="H169" i="8"/>
  <c r="H1133" i="8"/>
  <c r="H873" i="8"/>
  <c r="J274" i="8"/>
  <c r="K627" i="8"/>
  <c r="I805" i="8"/>
  <c r="H812" i="8"/>
  <c r="H260" i="8"/>
  <c r="I1528" i="8"/>
  <c r="H278" i="8"/>
  <c r="I1189" i="8"/>
  <c r="H1088" i="8"/>
  <c r="H176" i="8"/>
  <c r="H195" i="8"/>
  <c r="H1073" i="8"/>
  <c r="H1189" i="8"/>
  <c r="H1074" i="8"/>
  <c r="H559" i="8"/>
  <c r="H797" i="8"/>
  <c r="H868" i="8"/>
  <c r="H29" i="8"/>
  <c r="I1041" i="8"/>
  <c r="I523" i="8"/>
  <c r="H236" i="8"/>
  <c r="I1273" i="8"/>
  <c r="H1348" i="8"/>
  <c r="I1037" i="8"/>
  <c r="H768" i="8"/>
  <c r="H17" i="8"/>
  <c r="H677" i="8"/>
  <c r="H425" i="8"/>
  <c r="I345" i="8"/>
  <c r="J668" i="8"/>
  <c r="I974" i="8"/>
  <c r="I662" i="8"/>
  <c r="I1602" i="8"/>
  <c r="H258" i="8"/>
  <c r="H1716" i="8"/>
  <c r="J1386" i="8"/>
  <c r="I333" i="8"/>
  <c r="I1256" i="8"/>
  <c r="H324" i="8"/>
  <c r="J262" i="8"/>
  <c r="H1002" i="8"/>
  <c r="I472" i="8"/>
  <c r="I1662" i="8"/>
  <c r="H1093" i="8"/>
  <c r="H221" i="8"/>
  <c r="I1306" i="8"/>
  <c r="I1666" i="8"/>
  <c r="I575" i="8"/>
  <c r="I1419" i="8"/>
  <c r="K1226" i="8"/>
  <c r="J1326" i="8"/>
  <c r="J1263" i="8"/>
  <c r="I1432" i="8"/>
  <c r="J1414" i="8"/>
  <c r="J926" i="8"/>
  <c r="I339" i="8"/>
  <c r="J980" i="8"/>
  <c r="J1017" i="8"/>
  <c r="K1268" i="8"/>
  <c r="K1150" i="8"/>
  <c r="K528" i="8"/>
  <c r="H1268" i="8"/>
  <c r="H1179" i="8"/>
  <c r="K1590" i="8"/>
  <c r="J824" i="8"/>
  <c r="J442" i="8"/>
  <c r="J558" i="8"/>
  <c r="I497" i="8"/>
  <c r="I527" i="8"/>
  <c r="I733" i="8"/>
  <c r="K1710" i="8"/>
  <c r="J1645" i="8"/>
  <c r="I1430" i="8"/>
  <c r="J506" i="8"/>
  <c r="J502" i="8"/>
  <c r="J1430" i="8"/>
  <c r="J345" i="8"/>
  <c r="I373" i="8"/>
  <c r="J17" i="8"/>
  <c r="J51" i="8"/>
  <c r="J1025" i="8"/>
  <c r="I1221" i="8"/>
  <c r="J1440" i="8"/>
  <c r="I1376" i="8"/>
  <c r="I1343" i="8"/>
  <c r="J979" i="8"/>
  <c r="J1427" i="8"/>
  <c r="J1157" i="8"/>
  <c r="J536" i="8"/>
  <c r="I551" i="8"/>
  <c r="J1505" i="8"/>
  <c r="K1059" i="8"/>
  <c r="I102" i="8"/>
  <c r="J580" i="8"/>
  <c r="J1306" i="8"/>
  <c r="I457" i="8"/>
  <c r="K1308" i="8"/>
  <c r="I812" i="8"/>
  <c r="I1417" i="8"/>
  <c r="H790" i="8"/>
  <c r="K1315" i="8"/>
  <c r="H312" i="8"/>
  <c r="H1252" i="8"/>
  <c r="H1374" i="8"/>
  <c r="I1561" i="8"/>
  <c r="H1623" i="8"/>
  <c r="I1553" i="8"/>
  <c r="H339" i="8"/>
  <c r="I688" i="8"/>
  <c r="J640" i="8"/>
  <c r="H101" i="8"/>
  <c r="I409" i="8"/>
  <c r="K1585" i="8"/>
  <c r="I1337" i="8"/>
  <c r="H899" i="8"/>
  <c r="I776" i="8"/>
  <c r="H795" i="8"/>
  <c r="I982" i="8"/>
  <c r="J1479" i="8"/>
  <c r="H1396" i="8"/>
  <c r="I1056" i="8"/>
  <c r="H820" i="8"/>
  <c r="H676" i="8"/>
  <c r="I132" i="8"/>
  <c r="H39" i="8"/>
  <c r="H580" i="8"/>
  <c r="H937" i="8"/>
  <c r="H277" i="8"/>
  <c r="I731" i="8"/>
  <c r="H978" i="8"/>
  <c r="H919" i="8"/>
  <c r="H1346" i="8"/>
  <c r="J527" i="8"/>
  <c r="I1261" i="8"/>
  <c r="H282" i="8"/>
  <c r="H184" i="8"/>
  <c r="J1447" i="8"/>
  <c r="H496" i="8"/>
  <c r="H1269" i="8"/>
  <c r="I537" i="8"/>
  <c r="I67" i="8"/>
  <c r="J1365" i="8"/>
  <c r="H1219" i="8"/>
  <c r="H621" i="8"/>
  <c r="I1307" i="8"/>
  <c r="J347" i="8"/>
  <c r="H138" i="8"/>
  <c r="H57" i="8"/>
  <c r="I1477" i="8"/>
  <c r="I1450" i="8"/>
  <c r="H679" i="8"/>
  <c r="I1019" i="8"/>
  <c r="I56" i="8"/>
  <c r="H364" i="8"/>
  <c r="H48" i="8"/>
  <c r="J1631" i="8"/>
  <c r="H600" i="8"/>
  <c r="H58" i="8"/>
  <c r="J957" i="8"/>
  <c r="H530" i="8"/>
  <c r="H709" i="8"/>
  <c r="H983" i="8"/>
  <c r="H329" i="8"/>
  <c r="I446" i="8"/>
  <c r="K569" i="8"/>
  <c r="I642" i="8"/>
  <c r="H932" i="8"/>
  <c r="H448" i="8"/>
  <c r="I1152" i="8"/>
  <c r="J1466" i="8"/>
  <c r="H1118" i="8"/>
  <c r="H967" i="8"/>
  <c r="H134" i="8"/>
  <c r="I1464" i="8"/>
  <c r="J1037" i="8"/>
  <c r="H269" i="8"/>
  <c r="I785" i="8"/>
  <c r="H160" i="8"/>
  <c r="I1162" i="8"/>
  <c r="K1349" i="8"/>
  <c r="H1283" i="8"/>
  <c r="H1703" i="8"/>
  <c r="H1621" i="8"/>
  <c r="H533" i="8"/>
  <c r="H1059" i="8"/>
  <c r="I1548" i="8"/>
  <c r="H412" i="8"/>
  <c r="J752" i="8"/>
  <c r="H682" i="8"/>
  <c r="I1326" i="8"/>
  <c r="H427" i="8"/>
  <c r="H780" i="8"/>
  <c r="J948" i="8"/>
  <c r="H376" i="8"/>
  <c r="H915" i="8"/>
  <c r="I1134" i="8"/>
  <c r="I83" i="8"/>
  <c r="I765" i="8"/>
  <c r="I1567" i="8"/>
  <c r="I1200" i="8"/>
  <c r="I740" i="8"/>
  <c r="I1219" i="8"/>
  <c r="H999" i="8"/>
  <c r="I410" i="8"/>
  <c r="H24" i="8"/>
  <c r="H813" i="8"/>
  <c r="J1347" i="8"/>
  <c r="H747" i="8"/>
  <c r="H434" i="8"/>
  <c r="I1435" i="8"/>
  <c r="H316" i="8"/>
  <c r="I153" i="8"/>
  <c r="J1195" i="8"/>
  <c r="I1697" i="8"/>
  <c r="I1580" i="8"/>
  <c r="H1459" i="8"/>
  <c r="H304" i="8"/>
  <c r="J807" i="8"/>
  <c r="H589" i="8"/>
  <c r="I554" i="8"/>
  <c r="I655" i="8"/>
  <c r="K1635" i="8"/>
  <c r="H1541" i="8"/>
  <c r="I1136" i="8"/>
  <c r="H1391" i="8"/>
  <c r="I1135" i="8"/>
  <c r="I789" i="8"/>
  <c r="J1034" i="8"/>
  <c r="H1620" i="8"/>
  <c r="H856" i="8"/>
  <c r="H1410" i="8"/>
  <c r="I1576" i="8"/>
  <c r="K1515" i="8"/>
  <c r="H1113" i="8"/>
  <c r="H554" i="8"/>
  <c r="H1455" i="8"/>
  <c r="H69" i="8"/>
  <c r="I168" i="8"/>
  <c r="I1310" i="8"/>
  <c r="H848" i="8"/>
  <c r="H297" i="8"/>
  <c r="H858" i="8"/>
  <c r="J683" i="8"/>
  <c r="H1213" i="8"/>
  <c r="H527" i="8"/>
  <c r="I708" i="8"/>
  <c r="I1701" i="8"/>
  <c r="H535" i="8"/>
  <c r="J1159" i="8"/>
  <c r="I1641" i="8"/>
  <c r="H305" i="8"/>
  <c r="I543" i="8"/>
  <c r="H1655" i="8"/>
  <c r="I1506" i="8"/>
  <c r="H445" i="8"/>
  <c r="H724" i="8"/>
  <c r="I703" i="8"/>
  <c r="I1473" i="8"/>
  <c r="I856" i="8"/>
  <c r="H598" i="8"/>
  <c r="I1396" i="8"/>
  <c r="J28" i="8"/>
  <c r="H1551" i="8"/>
  <c r="H43" i="8"/>
  <c r="I869" i="8"/>
  <c r="I1074" i="8"/>
  <c r="J889" i="8"/>
  <c r="H23" i="8"/>
  <c r="I1498" i="8"/>
  <c r="K1381" i="8"/>
  <c r="H1317" i="8"/>
  <c r="H121" i="8"/>
  <c r="I1380" i="8"/>
  <c r="I412" i="8"/>
  <c r="I1414" i="8"/>
  <c r="H1192" i="8"/>
  <c r="H524" i="8"/>
  <c r="H16" i="8"/>
  <c r="I1628" i="8"/>
  <c r="J71" i="8"/>
  <c r="H342" i="8"/>
  <c r="H715" i="8"/>
  <c r="I1510" i="8"/>
  <c r="H244" i="8"/>
  <c r="H723" i="8"/>
  <c r="J446" i="8"/>
  <c r="H1309" i="8"/>
  <c r="H525" i="8"/>
  <c r="H881" i="8"/>
  <c r="H832" i="8"/>
  <c r="I922" i="8"/>
  <c r="I600" i="8"/>
  <c r="I1281" i="8"/>
  <c r="H341" i="8"/>
  <c r="J520" i="8"/>
  <c r="H495" i="8"/>
  <c r="H458" i="8"/>
  <c r="H810" i="8"/>
  <c r="J33" i="8"/>
  <c r="J287" i="8"/>
  <c r="H841" i="8"/>
  <c r="H1405" i="8"/>
  <c r="H1064" i="8"/>
  <c r="I1579" i="8"/>
  <c r="H792" i="8"/>
  <c r="I1565" i="8"/>
  <c r="I297" i="8"/>
  <c r="I1178" i="8"/>
  <c r="H335" i="8"/>
  <c r="H122" i="8"/>
  <c r="H494" i="8"/>
  <c r="I114" i="8"/>
  <c r="I609" i="8"/>
  <c r="H645" i="8"/>
  <c r="H577" i="8"/>
  <c r="I1141" i="8"/>
  <c r="H371" i="8"/>
  <c r="I1194" i="8"/>
  <c r="J1197" i="8"/>
  <c r="J1410" i="8"/>
  <c r="H1267" i="8"/>
  <c r="H1049" i="8"/>
  <c r="H1595" i="8"/>
  <c r="K1412" i="8"/>
  <c r="I1123" i="8"/>
  <c r="H957" i="8"/>
  <c r="H279" i="8"/>
  <c r="I335" i="8"/>
  <c r="I993" i="8"/>
  <c r="H762" i="8"/>
  <c r="I1381" i="8"/>
  <c r="H95" i="8"/>
  <c r="H770" i="8"/>
  <c r="H415" i="8"/>
  <c r="I937" i="8"/>
  <c r="J1381" i="8"/>
  <c r="H1526" i="8"/>
  <c r="I1692" i="8"/>
  <c r="H1522" i="8"/>
  <c r="H1507" i="8"/>
  <c r="H708" i="8"/>
  <c r="H647" i="8"/>
  <c r="I1085" i="8"/>
  <c r="H456" i="8"/>
  <c r="I954" i="8"/>
  <c r="H686" i="8"/>
  <c r="H28" i="8"/>
  <c r="J1311" i="8"/>
  <c r="I818" i="8"/>
  <c r="H910" i="8"/>
  <c r="H583" i="8"/>
  <c r="H1341" i="8"/>
  <c r="I761" i="8"/>
  <c r="H862" i="8"/>
  <c r="H1017" i="8"/>
  <c r="I223" i="8"/>
  <c r="H663" i="8"/>
  <c r="I1254" i="8"/>
  <c r="J1105" i="8"/>
  <c r="H54" i="8"/>
  <c r="H732" i="8"/>
  <c r="H1326" i="8"/>
  <c r="J1336" i="8"/>
  <c r="I1557" i="8"/>
  <c r="K1613" i="8"/>
  <c r="H1485" i="8"/>
  <c r="H493" i="8"/>
  <c r="H1337" i="8"/>
  <c r="H809" i="8"/>
  <c r="J1624" i="8"/>
  <c r="I1161" i="8"/>
  <c r="I951" i="8"/>
  <c r="J1486" i="8"/>
  <c r="J787" i="8"/>
  <c r="I680" i="8"/>
  <c r="I896" i="8"/>
  <c r="J1465" i="8"/>
  <c r="I194" i="8"/>
  <c r="I1361" i="8"/>
  <c r="I1474" i="8"/>
  <c r="I78" i="8"/>
  <c r="K1185" i="8"/>
  <c r="I560" i="8"/>
  <c r="J1151" i="8"/>
  <c r="K1105" i="8"/>
  <c r="K1016" i="8"/>
  <c r="I283" i="8"/>
  <c r="I751" i="8"/>
  <c r="J638" i="8"/>
  <c r="J543" i="8"/>
  <c r="J821" i="8"/>
  <c r="J1358" i="8"/>
  <c r="J857" i="8"/>
  <c r="J111" i="8"/>
  <c r="J1637" i="8"/>
  <c r="I824" i="8"/>
  <c r="K1376" i="8"/>
  <c r="J958" i="8"/>
  <c r="K1309" i="8"/>
  <c r="I1350" i="8"/>
  <c r="J1279" i="8"/>
  <c r="I26" i="8"/>
  <c r="H59" i="8"/>
  <c r="H1107" i="8"/>
  <c r="I1638" i="8"/>
  <c r="I1511" i="8"/>
  <c r="H601" i="8"/>
  <c r="I567" i="8"/>
  <c r="I1434" i="8"/>
  <c r="H206" i="8"/>
  <c r="I1427" i="8"/>
  <c r="J1368" i="8"/>
  <c r="H315" i="8"/>
  <c r="I1535" i="8"/>
  <c r="J1385" i="8"/>
  <c r="I928" i="8"/>
  <c r="H216" i="8"/>
  <c r="I966" i="8"/>
  <c r="I913" i="8"/>
  <c r="H1359" i="8"/>
  <c r="H816" i="8"/>
  <c r="I1612" i="8"/>
  <c r="H1469" i="8"/>
  <c r="I1658" i="8"/>
  <c r="I129" i="8"/>
  <c r="I1651" i="8"/>
  <c r="J1123" i="8"/>
  <c r="H1466" i="8"/>
  <c r="H115" i="8"/>
  <c r="I1174" i="8"/>
  <c r="H560" i="8"/>
  <c r="K1492" i="8"/>
  <c r="H828" i="8"/>
  <c r="H725" i="8"/>
  <c r="H874" i="8"/>
  <c r="H826" i="8"/>
  <c r="H81" i="8"/>
  <c r="I569" i="8"/>
  <c r="I1322" i="8"/>
  <c r="I1624" i="8"/>
  <c r="I1187" i="8"/>
  <c r="H697" i="8"/>
  <c r="J1309" i="8"/>
  <c r="J613" i="8"/>
  <c r="I38" i="8"/>
  <c r="I1562" i="8"/>
  <c r="K1431" i="8"/>
  <c r="J116" i="8"/>
  <c r="K928" i="8"/>
  <c r="J548" i="8"/>
  <c r="I417" i="8"/>
  <c r="I988" i="8"/>
  <c r="H1637" i="8"/>
  <c r="K103" i="8"/>
  <c r="K974" i="8"/>
  <c r="K1279" i="8"/>
  <c r="K139" i="8"/>
  <c r="K186" i="8"/>
  <c r="J597" i="8"/>
  <c r="J1163" i="8"/>
  <c r="I273" i="8"/>
  <c r="J488" i="8"/>
  <c r="I377" i="8"/>
  <c r="J225" i="8"/>
  <c r="K1657" i="8"/>
  <c r="J302" i="8"/>
  <c r="K1553" i="8"/>
  <c r="J692" i="8"/>
  <c r="I342" i="8"/>
  <c r="J372" i="8"/>
  <c r="J956" i="8"/>
  <c r="J170" i="8"/>
  <c r="I47" i="8"/>
  <c r="J725" i="8"/>
  <c r="K1258" i="8"/>
  <c r="J931" i="8"/>
  <c r="J56" i="8"/>
  <c r="J793" i="8"/>
  <c r="H1395" i="8"/>
  <c r="I1239" i="8"/>
  <c r="J1458" i="8"/>
  <c r="J533" i="8"/>
  <c r="I1589" i="8"/>
  <c r="K957" i="8"/>
  <c r="J129" i="8"/>
  <c r="J837" i="8"/>
  <c r="J555" i="8"/>
  <c r="J1384" i="8"/>
  <c r="J715" i="8"/>
  <c r="J893" i="8"/>
  <c r="K879" i="8"/>
  <c r="J1599" i="8"/>
  <c r="I1674" i="8"/>
  <c r="H631" i="8"/>
  <c r="I1570" i="8"/>
  <c r="J1117" i="8"/>
  <c r="H1041" i="8"/>
  <c r="H635" i="8"/>
  <c r="H417" i="8"/>
  <c r="I111" i="8"/>
  <c r="J291" i="8"/>
  <c r="I1559" i="8"/>
  <c r="I1456" i="8"/>
  <c r="I555" i="8"/>
  <c r="I1127" i="8"/>
  <c r="J759" i="8"/>
  <c r="I1101" i="8"/>
  <c r="H30" i="8"/>
  <c r="I1197" i="8"/>
  <c r="H474" i="8"/>
  <c r="H667" i="8"/>
  <c r="I45" i="8"/>
  <c r="H344" i="8"/>
  <c r="H505" i="8"/>
  <c r="I334" i="8"/>
  <c r="H79" i="8"/>
  <c r="I460" i="8"/>
  <c r="J1405" i="8"/>
  <c r="J1334" i="8"/>
  <c r="I1439" i="8"/>
  <c r="H116" i="8"/>
  <c r="I720" i="8"/>
  <c r="H233" i="8"/>
  <c r="H941" i="8"/>
  <c r="H787" i="8"/>
  <c r="J910" i="8"/>
  <c r="H652" i="8"/>
  <c r="J1424" i="8"/>
  <c r="H270" i="8"/>
  <c r="I375" i="8"/>
  <c r="J386" i="8"/>
  <c r="H969" i="8"/>
  <c r="H1184" i="8"/>
  <c r="I854" i="8"/>
  <c r="H290" i="8"/>
  <c r="H1288" i="8"/>
  <c r="I1270" i="8"/>
  <c r="I935" i="8"/>
  <c r="H203" i="8"/>
  <c r="H705" i="8"/>
  <c r="I579" i="8"/>
  <c r="J1644" i="8"/>
  <c r="I879" i="8"/>
  <c r="H204" i="8"/>
  <c r="H476" i="8"/>
  <c r="I1334" i="8"/>
  <c r="H805" i="8"/>
  <c r="H750" i="8"/>
  <c r="I784" i="8"/>
  <c r="I759" i="8"/>
  <c r="I727" i="8"/>
  <c r="I239" i="8"/>
  <c r="H914" i="8"/>
  <c r="I938" i="8"/>
  <c r="I912" i="8"/>
  <c r="H1025" i="8"/>
  <c r="H411" i="8"/>
  <c r="H1070" i="8"/>
  <c r="H871" i="8"/>
  <c r="J21" i="8"/>
  <c r="I1711" i="8"/>
  <c r="I1033" i="8"/>
  <c r="H1151" i="8"/>
  <c r="I843" i="8"/>
  <c r="H1079" i="8"/>
  <c r="J1528" i="8"/>
  <c r="J842" i="8"/>
  <c r="I553" i="8"/>
  <c r="H1152" i="8"/>
  <c r="H1278" i="8"/>
  <c r="I1631" i="8"/>
  <c r="H110" i="8"/>
  <c r="I1180" i="8"/>
  <c r="H156" i="8"/>
  <c r="H118" i="8"/>
  <c r="K646" i="8"/>
  <c r="I550" i="8"/>
  <c r="H1066" i="8"/>
  <c r="I865" i="8"/>
  <c r="J1261" i="8"/>
  <c r="K1509" i="8"/>
  <c r="I1635" i="8"/>
  <c r="I667" i="8"/>
  <c r="J299" i="8"/>
  <c r="I1367" i="8"/>
  <c r="H928" i="8"/>
  <c r="H656" i="8"/>
  <c r="K1415" i="8"/>
  <c r="H1256" i="8"/>
  <c r="H451" i="8"/>
  <c r="H549" i="8"/>
  <c r="I1046" i="8"/>
  <c r="I196" i="8"/>
  <c r="I1249" i="8"/>
  <c r="I1328" i="8"/>
  <c r="I960" i="8"/>
  <c r="I1086" i="8"/>
  <c r="H602" i="8"/>
  <c r="I1556" i="8"/>
  <c r="H942" i="8"/>
  <c r="I86" i="8"/>
  <c r="H557" i="8"/>
  <c r="I1444" i="8"/>
  <c r="H736" i="8"/>
  <c r="J428" i="8"/>
  <c r="K94" i="8"/>
  <c r="H863" i="8"/>
  <c r="H576" i="8"/>
  <c r="H1677" i="8"/>
  <c r="H1527" i="8"/>
  <c r="K1453" i="8"/>
  <c r="H1144" i="8"/>
  <c r="I1124" i="8"/>
  <c r="H953" i="8"/>
  <c r="H1488" i="8"/>
  <c r="H954" i="8"/>
  <c r="I1275" i="8"/>
  <c r="I1372" i="8"/>
  <c r="H1150" i="8"/>
  <c r="H512" i="8"/>
  <c r="H209" i="8"/>
  <c r="J1013" i="8"/>
  <c r="H672" i="8"/>
  <c r="I1600" i="8"/>
  <c r="I1442" i="8"/>
  <c r="I501" i="8"/>
  <c r="I1608" i="8"/>
  <c r="I845" i="8"/>
  <c r="H267" i="8"/>
  <c r="H194" i="8"/>
  <c r="I1259" i="8"/>
  <c r="I1028" i="8"/>
  <c r="I695" i="8"/>
  <c r="I621" i="8"/>
  <c r="H934" i="8"/>
  <c r="H253" i="8"/>
  <c r="H746" i="8"/>
  <c r="I64" i="8"/>
  <c r="H498" i="8"/>
  <c r="H460" i="8"/>
  <c r="J1464" i="8"/>
  <c r="J456" i="8"/>
  <c r="I1325" i="8"/>
  <c r="H1301" i="8"/>
  <c r="I637" i="8"/>
  <c r="J1346" i="8"/>
  <c r="J713" i="8"/>
  <c r="H64" i="8"/>
  <c r="H764" i="8"/>
  <c r="I1024" i="8"/>
  <c r="I290" i="8"/>
  <c r="H1157" i="8"/>
  <c r="H1089" i="8"/>
  <c r="I517" i="8"/>
  <c r="I491" i="8"/>
  <c r="H332" i="8"/>
  <c r="H700" i="8"/>
  <c r="H453" i="8"/>
  <c r="I1488" i="8"/>
  <c r="H860" i="8"/>
  <c r="H143" i="8"/>
  <c r="I504" i="8"/>
  <c r="I1710" i="8"/>
  <c r="I1252" i="8"/>
  <c r="I984" i="8"/>
  <c r="I1193" i="8"/>
  <c r="H348" i="8"/>
  <c r="I321" i="8"/>
  <c r="I1171" i="8"/>
  <c r="J1679" i="8"/>
  <c r="I838" i="8"/>
  <c r="I1642" i="8"/>
  <c r="H519" i="8"/>
  <c r="H375" i="8"/>
  <c r="J1173" i="8"/>
  <c r="I1660" i="8"/>
  <c r="H77" i="8"/>
  <c r="I668" i="8"/>
  <c r="J85" i="8"/>
  <c r="I316" i="8"/>
  <c r="I242" i="8"/>
  <c r="I1700" i="8"/>
  <c r="I519" i="8"/>
  <c r="I750" i="8"/>
  <c r="I1540" i="8"/>
  <c r="H1103" i="8"/>
  <c r="I1040" i="8"/>
  <c r="H131" i="8"/>
  <c r="H565" i="8"/>
  <c r="I607" i="8"/>
  <c r="H1318" i="8"/>
  <c r="I635" i="8"/>
  <c r="H1205" i="8"/>
  <c r="H933" i="8"/>
  <c r="I35" i="8"/>
  <c r="H444" i="8"/>
  <c r="H850" i="8"/>
  <c r="H639" i="8"/>
  <c r="H25" i="8"/>
  <c r="J969" i="8"/>
  <c r="H586" i="8"/>
  <c r="H63" i="8"/>
  <c r="H1072" i="8"/>
  <c r="I1230" i="8"/>
  <c r="I1308" i="8"/>
  <c r="H173" i="8"/>
  <c r="H692" i="8"/>
  <c r="I97" i="8"/>
  <c r="H830" i="8"/>
  <c r="I1634" i="8"/>
  <c r="I350" i="8"/>
  <c r="J1564" i="8"/>
  <c r="I1264" i="8"/>
  <c r="I1409" i="8"/>
  <c r="I96" i="8"/>
  <c r="I882" i="8"/>
  <c r="I366" i="8"/>
  <c r="H1537" i="8"/>
  <c r="H92" i="8"/>
  <c r="J1656" i="8"/>
  <c r="J815" i="8"/>
  <c r="H655" i="8"/>
  <c r="H1246" i="8"/>
  <c r="H1446" i="8"/>
  <c r="H561" i="8"/>
  <c r="H1339" i="8"/>
  <c r="I1231" i="8"/>
  <c r="H757" i="8"/>
  <c r="H1217" i="8"/>
  <c r="I1289" i="8"/>
  <c r="I91" i="8"/>
  <c r="H839" i="8"/>
  <c r="H1125" i="8"/>
  <c r="H45" i="8"/>
  <c r="H1057" i="8"/>
  <c r="J159" i="8"/>
  <c r="I941" i="8"/>
  <c r="H693" i="8"/>
  <c r="H421" i="8"/>
  <c r="J1588" i="8"/>
  <c r="I877" i="8"/>
  <c r="H99" i="8"/>
  <c r="I1243" i="8"/>
  <c r="I471" i="8"/>
  <c r="H1380" i="8"/>
  <c r="I1671" i="8"/>
  <c r="H818" i="8"/>
  <c r="I1153" i="8"/>
  <c r="I1149" i="8"/>
  <c r="H365" i="8"/>
  <c r="I1588" i="8"/>
  <c r="I588" i="8"/>
  <c r="H487" i="8"/>
  <c r="I1613" i="8"/>
  <c r="J1604" i="8"/>
  <c r="I1618" i="8"/>
  <c r="H649" i="8"/>
  <c r="H1588" i="8"/>
  <c r="J1203" i="8"/>
  <c r="J1361" i="8"/>
  <c r="I1347" i="8"/>
  <c r="J656" i="8"/>
  <c r="J746" i="8"/>
  <c r="I341" i="8"/>
  <c r="I246" i="8"/>
  <c r="I1468" i="8"/>
  <c r="J158" i="8"/>
  <c r="K1475" i="8"/>
  <c r="I508" i="8"/>
  <c r="J471" i="8"/>
  <c r="J1114" i="8"/>
  <c r="I180" i="8"/>
  <c r="I18" i="8"/>
  <c r="I730" i="8"/>
  <c r="J1680" i="8"/>
  <c r="I463" i="8"/>
  <c r="K904" i="8"/>
  <c r="I1140" i="8"/>
  <c r="I1287" i="8"/>
  <c r="J1026" i="8"/>
  <c r="J1711" i="8"/>
  <c r="I299" i="8"/>
  <c r="J1548" i="8"/>
  <c r="H1099" i="8"/>
  <c r="H464" i="8"/>
  <c r="H1182" i="8"/>
  <c r="H570" i="8"/>
  <c r="H1402" i="8"/>
  <c r="I498" i="8"/>
  <c r="I834" i="8"/>
  <c r="H890" i="8"/>
  <c r="H735" i="8"/>
  <c r="I582" i="8"/>
  <c r="I1274" i="8"/>
  <c r="J971" i="8"/>
  <c r="H592" i="8"/>
  <c r="H182" i="8"/>
  <c r="H128" i="8"/>
  <c r="J858" i="8"/>
  <c r="I231" i="8"/>
  <c r="H760" i="8"/>
  <c r="J231" i="8"/>
  <c r="H1585" i="8"/>
  <c r="I1682" i="8"/>
  <c r="H702" i="8"/>
  <c r="I783" i="8"/>
  <c r="I601" i="8"/>
  <c r="I797" i="8"/>
  <c r="I1144" i="8"/>
  <c r="I963" i="8"/>
  <c r="H35" i="8"/>
  <c r="H587" i="8"/>
  <c r="I90" i="8"/>
  <c r="H870" i="8"/>
  <c r="J1699" i="8"/>
  <c r="H265" i="8"/>
  <c r="J1677" i="8"/>
  <c r="I1577" i="8"/>
  <c r="H629" i="8"/>
  <c r="I484" i="8"/>
  <c r="H1311" i="8"/>
  <c r="H403" i="8"/>
  <c r="H836" i="8"/>
  <c r="H1203" i="8"/>
  <c r="I1637" i="8"/>
  <c r="H529" i="8"/>
  <c r="H514" i="8"/>
  <c r="H154" i="8"/>
  <c r="J1445" i="8"/>
  <c r="H132" i="8"/>
  <c r="H579" i="8"/>
  <c r="H1140" i="8"/>
  <c r="H1328" i="8"/>
  <c r="H931" i="8"/>
  <c r="H1076" i="8"/>
  <c r="H1641" i="8"/>
  <c r="H1583" i="8"/>
  <c r="H1434" i="8"/>
  <c r="H943" i="8"/>
  <c r="H1664" i="8"/>
  <c r="H1441" i="8"/>
  <c r="H1102" i="8"/>
  <c r="H1707" i="8"/>
  <c r="H1220" i="8"/>
  <c r="H1444" i="8"/>
  <c r="H1204" i="8"/>
  <c r="H1630" i="8"/>
  <c r="H1108" i="8"/>
  <c r="H1625" i="8"/>
  <c r="H1667" i="8"/>
  <c r="H1048" i="8"/>
  <c r="H1212" i="8"/>
  <c r="H1287" i="8"/>
  <c r="H1633" i="8"/>
  <c r="H1143" i="8"/>
  <c r="H1358" i="8"/>
  <c r="H1372" i="8"/>
  <c r="H1135" i="8"/>
  <c r="H1411" i="8"/>
  <c r="H1121" i="8"/>
  <c r="H189" i="8"/>
  <c r="H1193" i="8"/>
  <c r="H1649" i="8"/>
  <c r="H817" i="8"/>
  <c r="H1514" i="8"/>
  <c r="H1428" i="8"/>
  <c r="H151" i="8"/>
  <c r="H996" i="8"/>
  <c r="H1045" i="8"/>
  <c r="H1508" i="8"/>
  <c r="H1323" i="8"/>
  <c r="H1679" i="8"/>
  <c r="H1040" i="8"/>
  <c r="H465" i="8"/>
  <c r="H1427" i="8"/>
  <c r="H1331" i="8"/>
  <c r="H1316" i="8"/>
  <c r="H1226" i="8"/>
  <c r="H1502" i="8"/>
  <c r="H721" i="8"/>
  <c r="H1464" i="8"/>
  <c r="H1154" i="8"/>
  <c r="H1119" i="8"/>
  <c r="H1615" i="8"/>
  <c r="H1238" i="8"/>
  <c r="H1461" i="8"/>
  <c r="H1506" i="8"/>
  <c r="H1289" i="8"/>
  <c r="H1375" i="8"/>
  <c r="H1313" i="8"/>
  <c r="H1659" i="8"/>
  <c r="H1122" i="8"/>
  <c r="H1692" i="8"/>
  <c r="H1704" i="8"/>
  <c r="H643" i="8"/>
  <c r="H1198" i="8"/>
  <c r="H1007" i="8"/>
  <c r="H1533" i="8"/>
  <c r="H1148" i="8"/>
  <c r="H1314" i="8"/>
  <c r="H785" i="8"/>
  <c r="H1112" i="8"/>
  <c r="H1456" i="8"/>
  <c r="H1574" i="8"/>
  <c r="H1715" i="8"/>
  <c r="H1503" i="8"/>
  <c r="H1142" i="8"/>
  <c r="H1187" i="8"/>
  <c r="H38" i="8"/>
  <c r="H1714" i="8"/>
  <c r="H1263" i="8"/>
  <c r="H1202" i="8"/>
  <c r="H1378" i="8"/>
  <c r="H680" i="8"/>
  <c r="H1579" i="8"/>
  <c r="H1231" i="8"/>
  <c r="H455" i="8"/>
  <c r="H1132" i="8"/>
  <c r="H987" i="8"/>
  <c r="H1369" i="8"/>
  <c r="H1453" i="8"/>
  <c r="H1312" i="8"/>
  <c r="H1687" i="8"/>
  <c r="H1592" i="8"/>
  <c r="H936" i="8"/>
  <c r="H1433" i="8"/>
  <c r="H1684" i="8"/>
  <c r="H497" i="8"/>
  <c r="H1298" i="8"/>
  <c r="H1128" i="8"/>
  <c r="H641" i="8"/>
  <c r="H1222" i="8"/>
  <c r="H1661" i="8"/>
  <c r="H1039" i="8"/>
  <c r="H1272" i="8"/>
  <c r="H572" i="8"/>
  <c r="H1384" i="8"/>
  <c r="H1139" i="8"/>
  <c r="H1572" i="8"/>
  <c r="H1227" i="8"/>
  <c r="H1174" i="8"/>
  <c r="H1364" i="8"/>
  <c r="H1517" i="8"/>
  <c r="H1016" i="8"/>
  <c r="H1023" i="8"/>
  <c r="H1510" i="8"/>
  <c r="H1569" i="8"/>
  <c r="H1646" i="8"/>
  <c r="H1561" i="8"/>
  <c r="H1702" i="8"/>
  <c r="H1452" i="8"/>
  <c r="H1194" i="8"/>
  <c r="H1694" i="8"/>
  <c r="H1438" i="8"/>
  <c r="H1448" i="8"/>
  <c r="H1342" i="8"/>
  <c r="H648" i="8"/>
  <c r="H1134" i="8"/>
  <c r="H1710" i="8"/>
  <c r="H384" i="8"/>
  <c r="H963" i="8"/>
  <c r="H1505" i="8"/>
  <c r="H935" i="8"/>
  <c r="H904" i="8"/>
  <c r="H1367" i="8"/>
  <c r="H1642" i="8"/>
  <c r="H960" i="8"/>
  <c r="C221" i="8"/>
  <c r="E220" i="8"/>
  <c r="B220" i="8"/>
  <c r="G222" i="8"/>
  <c r="E224" i="8"/>
  <c r="E222" i="8"/>
  <c r="G225" i="8"/>
  <c r="G220" i="8"/>
  <c r="E221" i="8"/>
  <c r="B221" i="8"/>
  <c r="B225" i="8"/>
  <c r="C224" i="8"/>
  <c r="D221" i="8"/>
  <c r="E223" i="8"/>
  <c r="D225" i="8"/>
  <c r="G221" i="8"/>
  <c r="C223" i="8"/>
  <c r="G223" i="8"/>
  <c r="E225" i="8"/>
  <c r="D220" i="8"/>
  <c r="D224" i="8"/>
  <c r="G224" i="8"/>
  <c r="D222" i="8"/>
  <c r="B222" i="8"/>
  <c r="C225" i="8"/>
  <c r="B223" i="8"/>
  <c r="D223" i="8"/>
  <c r="B224" i="8"/>
  <c r="C220" i="8"/>
  <c r="C222" i="8"/>
  <c r="C1395" i="8"/>
  <c r="E1362" i="8"/>
  <c r="B1342" i="8"/>
  <c r="C1939" i="8"/>
  <c r="B1263" i="8"/>
  <c r="F1881" i="8"/>
  <c r="F1877" i="8"/>
  <c r="F1828" i="8"/>
  <c r="F1997" i="8"/>
  <c r="E1331" i="8"/>
  <c r="F1934" i="8"/>
  <c r="B1771" i="8"/>
  <c r="E1453" i="8"/>
  <c r="B1974" i="8"/>
  <c r="F1996" i="8"/>
  <c r="J1851" i="8"/>
  <c r="H1963" i="8"/>
  <c r="C1438" i="8"/>
  <c r="D1667" i="8"/>
  <c r="E1662" i="8"/>
  <c r="B1928" i="8"/>
  <c r="F1860" i="8"/>
  <c r="E1951" i="8"/>
  <c r="F1926" i="8"/>
  <c r="C1331" i="8"/>
  <c r="B1734" i="8"/>
  <c r="C1302" i="8"/>
  <c r="H2008" i="8"/>
  <c r="G1500" i="8"/>
  <c r="E1336" i="8"/>
  <c r="E1330" i="8"/>
  <c r="J1948" i="8"/>
  <c r="E1444" i="8"/>
  <c r="B1975" i="8"/>
  <c r="E1727" i="8"/>
  <c r="G1308" i="8"/>
  <c r="D1629" i="8"/>
  <c r="C1481" i="8"/>
  <c r="D1622" i="8"/>
  <c r="C1868" i="8"/>
  <c r="J1959" i="8"/>
  <c r="C1798" i="8"/>
  <c r="E1458" i="8"/>
  <c r="G1871" i="8"/>
  <c r="D1548" i="8"/>
  <c r="D1423" i="8"/>
  <c r="B1413" i="8"/>
  <c r="E1588" i="8"/>
  <c r="C1768" i="8"/>
  <c r="C1382" i="8"/>
  <c r="C1899" i="8"/>
  <c r="C1268" i="8"/>
  <c r="H1756" i="8"/>
  <c r="E1749" i="8"/>
  <c r="C1590" i="8"/>
  <c r="C1634" i="8"/>
  <c r="F1857" i="8"/>
  <c r="G2007" i="8"/>
  <c r="C1781" i="8"/>
  <c r="D1461" i="8"/>
  <c r="B1515" i="8"/>
  <c r="C1653" i="8"/>
  <c r="B1961" i="8"/>
  <c r="E1798" i="8"/>
  <c r="G1853" i="8"/>
  <c r="B1844" i="8"/>
  <c r="E1274" i="8"/>
  <c r="J1844" i="8"/>
  <c r="J1785" i="8"/>
  <c r="J1720" i="8"/>
  <c r="E1280" i="8"/>
  <c r="E1851" i="8"/>
  <c r="C1456" i="8"/>
  <c r="B1354" i="8"/>
  <c r="E1746" i="8"/>
  <c r="E1325" i="8"/>
  <c r="G1265" i="8"/>
  <c r="E1267" i="8"/>
  <c r="B1585" i="8"/>
  <c r="G1702" i="8"/>
  <c r="B1470" i="8"/>
  <c r="C1248" i="8"/>
  <c r="E1972" i="8"/>
  <c r="G1982" i="8"/>
  <c r="E1627" i="8"/>
  <c r="E1984" i="8"/>
  <c r="C1480" i="8"/>
  <c r="E1464" i="8"/>
  <c r="E1610" i="8"/>
  <c r="E1687" i="8"/>
  <c r="C1366" i="8"/>
  <c r="H1935" i="8"/>
  <c r="C1745" i="8"/>
  <c r="H1995" i="8"/>
  <c r="C1790" i="8"/>
  <c r="C1714" i="8"/>
  <c r="B1991" i="8"/>
  <c r="C1771" i="8"/>
  <c r="H1990" i="8"/>
  <c r="E1568" i="8"/>
  <c r="B1837" i="8"/>
  <c r="E1834" i="8"/>
  <c r="E1697" i="8"/>
  <c r="F1956" i="8"/>
  <c r="E1356" i="8"/>
  <c r="B1613" i="8"/>
  <c r="E1477" i="8"/>
  <c r="H1763" i="8"/>
  <c r="H1982" i="8"/>
  <c r="C1404" i="8"/>
  <c r="G1733" i="8"/>
  <c r="B1438" i="8"/>
  <c r="E1979" i="8"/>
  <c r="J1855" i="8"/>
  <c r="D1981" i="8"/>
  <c r="G1563" i="8"/>
  <c r="E1620" i="8"/>
  <c r="C2005" i="8"/>
  <c r="G1684" i="8"/>
  <c r="B1278" i="8"/>
  <c r="B1838" i="8"/>
  <c r="J1729" i="8"/>
  <c r="D1494" i="8"/>
  <c r="C1975" i="8"/>
  <c r="F1823" i="8"/>
  <c r="B1301" i="8"/>
  <c r="J1934" i="8"/>
  <c r="C1851" i="8"/>
  <c r="J1836" i="8"/>
  <c r="K1930" i="8"/>
  <c r="B1244" i="8"/>
  <c r="B1732" i="8"/>
  <c r="E1611" i="8"/>
  <c r="F1773" i="8"/>
  <c r="B1881" i="8"/>
  <c r="E1856" i="8"/>
  <c r="H1895" i="8"/>
  <c r="E1946" i="8"/>
  <c r="E1698" i="8"/>
  <c r="E1930" i="8"/>
  <c r="E1489" i="8"/>
  <c r="B1996" i="8"/>
  <c r="C1311" i="8"/>
  <c r="E1872" i="8"/>
  <c r="B1338" i="8"/>
  <c r="B1882" i="8"/>
  <c r="J1725" i="8"/>
  <c r="F1983" i="8"/>
  <c r="C1479" i="8"/>
  <c r="F1858" i="8"/>
  <c r="H1954" i="8"/>
  <c r="E1284" i="8"/>
  <c r="C1758" i="8"/>
  <c r="C1595" i="8"/>
  <c r="C1597" i="8"/>
  <c r="B1373" i="8"/>
  <c r="F1964" i="8"/>
  <c r="J1721" i="8"/>
  <c r="B1313" i="8"/>
  <c r="E1294" i="8"/>
  <c r="J1736" i="8"/>
  <c r="G1677" i="8"/>
  <c r="C1836" i="8"/>
  <c r="B1990" i="8"/>
  <c r="C1424" i="8"/>
  <c r="D1978" i="8"/>
  <c r="C1322" i="8"/>
  <c r="E1361" i="8"/>
  <c r="G1894" i="8"/>
  <c r="J1901" i="8"/>
  <c r="B1824" i="8"/>
  <c r="B1904" i="8"/>
  <c r="C1495" i="8"/>
  <c r="C1970" i="8"/>
  <c r="B1787" i="8"/>
  <c r="E1710" i="8"/>
  <c r="H1889" i="8"/>
  <c r="C1296" i="8"/>
  <c r="B1884" i="8"/>
  <c r="C1471" i="8"/>
  <c r="E1537" i="8"/>
  <c r="C1695" i="8"/>
  <c r="H1911" i="8"/>
  <c r="C1826" i="8"/>
  <c r="B1311" i="8"/>
  <c r="C1900" i="8"/>
  <c r="C1245" i="8"/>
  <c r="H1837" i="8"/>
  <c r="B1748" i="8"/>
  <c r="C1354" i="8"/>
  <c r="D1336" i="8"/>
  <c r="H1736" i="8"/>
  <c r="E1585" i="8"/>
  <c r="E1454" i="8"/>
  <c r="D1487" i="8"/>
  <c r="C1278" i="8"/>
  <c r="C1986" i="8"/>
  <c r="B1589" i="8"/>
  <c r="C1405" i="8"/>
  <c r="B1661" i="8"/>
  <c r="E1705" i="8"/>
  <c r="C1340" i="8"/>
  <c r="C1776" i="8"/>
  <c r="B1453" i="8"/>
  <c r="E1882" i="8"/>
  <c r="C1570" i="8"/>
  <c r="B1796" i="8"/>
  <c r="C1940" i="8"/>
  <c r="B1936" i="8"/>
  <c r="H1929" i="8"/>
  <c r="B1611" i="8"/>
  <c r="C1647" i="8"/>
  <c r="H1932" i="8"/>
  <c r="C1841" i="8"/>
  <c r="C1341" i="8"/>
  <c r="E1569" i="8"/>
  <c r="H1905" i="8"/>
  <c r="D1679" i="8"/>
  <c r="G1459" i="8"/>
  <c r="D1312" i="8"/>
  <c r="C1598" i="8"/>
  <c r="B1336" i="8"/>
  <c r="F1897" i="8"/>
  <c r="E1999" i="8"/>
  <c r="G1862" i="8"/>
  <c r="C1669" i="8"/>
  <c r="G1261" i="8"/>
  <c r="E1551" i="8"/>
  <c r="C1697" i="8"/>
  <c r="B1259" i="8"/>
  <c r="D1929" i="8"/>
  <c r="C1511" i="8"/>
  <c r="C1422" i="8"/>
  <c r="H1726" i="8"/>
  <c r="G1859" i="8"/>
  <c r="E1733" i="8"/>
  <c r="I1842" i="8"/>
  <c r="H1890" i="8"/>
  <c r="F1746" i="8"/>
  <c r="C1468" i="8"/>
  <c r="C1332" i="8"/>
  <c r="H1893" i="8"/>
  <c r="D1774" i="8"/>
  <c r="B1731" i="8"/>
  <c r="H1916" i="8"/>
  <c r="D1742" i="8"/>
  <c r="G1391" i="8"/>
  <c r="E1418" i="8"/>
  <c r="E1605" i="8"/>
  <c r="C1937" i="8"/>
  <c r="G1242" i="8"/>
  <c r="C1890" i="8"/>
  <c r="C1818" i="8"/>
  <c r="D1845" i="8"/>
  <c r="E1499" i="8"/>
  <c r="C1707" i="8"/>
  <c r="C1242" i="8"/>
  <c r="H1875" i="8"/>
  <c r="J2005" i="8"/>
  <c r="B1966" i="8"/>
  <c r="J1935" i="8"/>
  <c r="E1576" i="8"/>
  <c r="C1675" i="8"/>
  <c r="D1491" i="8"/>
  <c r="H1869" i="8"/>
  <c r="D1347" i="8"/>
  <c r="E1896" i="8"/>
  <c r="C1689" i="8"/>
  <c r="H1784" i="8"/>
  <c r="G1987" i="8"/>
  <c r="B1485" i="8"/>
  <c r="J1777" i="8"/>
  <c r="F1944" i="8"/>
  <c r="B1459" i="8"/>
  <c r="E1394" i="8"/>
  <c r="G1594" i="8"/>
  <c r="C1459" i="8"/>
  <c r="F1754" i="8"/>
  <c r="G1233" i="8"/>
  <c r="E1876" i="8"/>
  <c r="D1987" i="8"/>
  <c r="H1909" i="8"/>
  <c r="E1355" i="8"/>
  <c r="C1802" i="8"/>
  <c r="E1566" i="8"/>
  <c r="G1503" i="8"/>
  <c r="H1999" i="8"/>
  <c r="E1416" i="8"/>
  <c r="C1327" i="8"/>
  <c r="E1342" i="8"/>
  <c r="F1882" i="8"/>
  <c r="H1891" i="8"/>
  <c r="J1746" i="8"/>
  <c r="G1821" i="8"/>
  <c r="C1927" i="8"/>
  <c r="E1616" i="8"/>
  <c r="F1945" i="8"/>
  <c r="E1817" i="8"/>
  <c r="F1937" i="8"/>
  <c r="E1941" i="8"/>
  <c r="B1418" i="8"/>
  <c r="H1952" i="8"/>
  <c r="B1518" i="8"/>
  <c r="B1946" i="8"/>
  <c r="B1930" i="8"/>
  <c r="D1332" i="8"/>
  <c r="B1542" i="8"/>
  <c r="H1878" i="8"/>
  <c r="E1762" i="8"/>
  <c r="B1445" i="8"/>
  <c r="G1714" i="8"/>
  <c r="C1967" i="8"/>
  <c r="E1271" i="8"/>
  <c r="E1661" i="8"/>
  <c r="J1991" i="8"/>
  <c r="C1562" i="8"/>
  <c r="C1735" i="8"/>
  <c r="H1727" i="8"/>
  <c r="G1477" i="8"/>
  <c r="H1853" i="8"/>
  <c r="B1923" i="8"/>
  <c r="H1743" i="8"/>
  <c r="H1908" i="8"/>
  <c r="B1420" i="8"/>
  <c r="C1847" i="8"/>
  <c r="B1428" i="8"/>
  <c r="C1863" i="8"/>
  <c r="C1981" i="8"/>
  <c r="F1953" i="8"/>
  <c r="E1439" i="8"/>
  <c r="C1876" i="8"/>
  <c r="B1572" i="8"/>
  <c r="C1319" i="8"/>
  <c r="C1367" i="8"/>
  <c r="B1522" i="8"/>
  <c r="B1477" i="8"/>
  <c r="D1526" i="8"/>
  <c r="E1290" i="8"/>
  <c r="D1242" i="8"/>
  <c r="B1862" i="8"/>
  <c r="D1469" i="8"/>
  <c r="B1606" i="8"/>
  <c r="C1625" i="8"/>
  <c r="E2004" i="8"/>
  <c r="C1777" i="8"/>
  <c r="G1831" i="8"/>
  <c r="G1442" i="8"/>
  <c r="H1870" i="8"/>
  <c r="H1988" i="8"/>
  <c r="E1784" i="8"/>
  <c r="H1851" i="8"/>
  <c r="E1535" i="8"/>
  <c r="D1750" i="8"/>
  <c r="H1913" i="8"/>
  <c r="C2002" i="8"/>
  <c r="C1334" i="8"/>
  <c r="B1328" i="8"/>
  <c r="C1883" i="8"/>
  <c r="C1312" i="8"/>
  <c r="F1738" i="8"/>
  <c r="H1748" i="8"/>
  <c r="B1934" i="8"/>
  <c r="G1802" i="8"/>
  <c r="F1819" i="8"/>
  <c r="G1962" i="8"/>
  <c r="H1879" i="8"/>
  <c r="E1814" i="8"/>
  <c r="B1555" i="8"/>
  <c r="J1925" i="8"/>
  <c r="F1890" i="8"/>
  <c r="H1821" i="8"/>
  <c r="E1929" i="8"/>
  <c r="E1575" i="8"/>
  <c r="B1534" i="8"/>
  <c r="F1851" i="8"/>
  <c r="E1854" i="8"/>
  <c r="G1833" i="8"/>
  <c r="C1742" i="8"/>
  <c r="C1819" i="8"/>
  <c r="H1744" i="8"/>
  <c r="E1860" i="8"/>
  <c r="B1981" i="8"/>
  <c r="B1833" i="8"/>
  <c r="C1420" i="8"/>
  <c r="B1503" i="8"/>
  <c r="B1681" i="8"/>
  <c r="K1960" i="8"/>
  <c r="E1599" i="8"/>
  <c r="C1964" i="8"/>
  <c r="C1417" i="8"/>
  <c r="C1589" i="8"/>
  <c r="B1372" i="8"/>
  <c r="C1588" i="8"/>
  <c r="B2008" i="8"/>
  <c r="D1872" i="8"/>
  <c r="B1277" i="8"/>
  <c r="D1822" i="8"/>
  <c r="C1655" i="8"/>
  <c r="B1462" i="8"/>
  <c r="J1782" i="8"/>
  <c r="E1530" i="8"/>
  <c r="H1857" i="8"/>
  <c r="D1951" i="8"/>
  <c r="J1779" i="8"/>
  <c r="H1758" i="8"/>
  <c r="C1472" i="8"/>
  <c r="E1287" i="8"/>
  <c r="E1624" i="8"/>
  <c r="E1832" i="8"/>
  <c r="C1860" i="8"/>
  <c r="E1573" i="8"/>
  <c r="E1387" i="8"/>
  <c r="B1489" i="8"/>
  <c r="C1371" i="8"/>
  <c r="D1846" i="8"/>
  <c r="E1670" i="8"/>
  <c r="C1772" i="8"/>
  <c r="B1393" i="8"/>
  <c r="B1334" i="8"/>
  <c r="C1606" i="8"/>
  <c r="J1735" i="8"/>
  <c r="J1816" i="8"/>
  <c r="B1608" i="8"/>
  <c r="G1683" i="8"/>
  <c r="J1864" i="8"/>
  <c r="D1593" i="8"/>
  <c r="C2003" i="8"/>
  <c r="C1866" i="8"/>
  <c r="C1528" i="8"/>
  <c r="D1919" i="8"/>
  <c r="G1957" i="8"/>
  <c r="B2006" i="8"/>
  <c r="B1486" i="8"/>
  <c r="E1522" i="8"/>
  <c r="E1815" i="8"/>
  <c r="E1938" i="8"/>
  <c r="B1432" i="8"/>
  <c r="D1812" i="8"/>
  <c r="H1862" i="8"/>
  <c r="B1402" i="8"/>
  <c r="B1618" i="8"/>
  <c r="G1516" i="8"/>
  <c r="F1808" i="8"/>
  <c r="B1579" i="8"/>
  <c r="B1828" i="8"/>
  <c r="C1706" i="8"/>
  <c r="C1716" i="8"/>
  <c r="E1600" i="8"/>
  <c r="G1899" i="8"/>
  <c r="B1802" i="8"/>
  <c r="B1298" i="8"/>
  <c r="H1755" i="8"/>
  <c r="G1920" i="8"/>
  <c r="B1823" i="8"/>
  <c r="G1558" i="8"/>
  <c r="B1374" i="8"/>
  <c r="E1894" i="8"/>
  <c r="B1710" i="8"/>
  <c r="J1726" i="8"/>
  <c r="B1983" i="8"/>
  <c r="E1942" i="8"/>
  <c r="H1767" i="8"/>
  <c r="B1663" i="8"/>
  <c r="J1814" i="8"/>
  <c r="E1775" i="8"/>
  <c r="G1613" i="8"/>
  <c r="G1257" i="8"/>
  <c r="G1973" i="8"/>
  <c r="C1399" i="8"/>
  <c r="E1747" i="8"/>
  <c r="J1943" i="8"/>
  <c r="C1983" i="8"/>
  <c r="C1533" i="8"/>
  <c r="B1352" i="8"/>
  <c r="J1849" i="8"/>
  <c r="D1802" i="8"/>
  <c r="J1885" i="8"/>
  <c r="H1719" i="8"/>
  <c r="B1654" i="8"/>
  <c r="E1667" i="8"/>
  <c r="F2008" i="8"/>
  <c r="G1324" i="8"/>
  <c r="E1824" i="8"/>
  <c r="C1824" i="8"/>
  <c r="C1782" i="8"/>
  <c r="C1543" i="8"/>
  <c r="K1735" i="8"/>
  <c r="G1302" i="8"/>
  <c r="E1757" i="8"/>
  <c r="H1806" i="8"/>
  <c r="E1771" i="8"/>
  <c r="B1784" i="8"/>
  <c r="C1692" i="8"/>
  <c r="F1787" i="8"/>
  <c r="G1300" i="8"/>
  <c r="C1575" i="8"/>
  <c r="B1451" i="8"/>
  <c r="F1786" i="8"/>
  <c r="C1462" i="8"/>
  <c r="G1453" i="8"/>
  <c r="G1239" i="8"/>
  <c r="B1531" i="8"/>
  <c r="C1255" i="8"/>
  <c r="F1854" i="8"/>
  <c r="H1967" i="8"/>
  <c r="B1850" i="8"/>
  <c r="F1938" i="8"/>
  <c r="E1869" i="8"/>
  <c r="D1434" i="8"/>
  <c r="E1897" i="8"/>
  <c r="C1579" i="8"/>
  <c r="J1854" i="8"/>
  <c r="C1999" i="8"/>
  <c r="D1268" i="8"/>
  <c r="E1767" i="8"/>
  <c r="H1739" i="8"/>
  <c r="F1730" i="8"/>
  <c r="C1377" i="8"/>
  <c r="G1389" i="8"/>
  <c r="B1256" i="8"/>
  <c r="H1912" i="8"/>
  <c r="F1921" i="8"/>
  <c r="J1795" i="8"/>
  <c r="E1859" i="8"/>
  <c r="B1307" i="8"/>
  <c r="C1496" i="8"/>
  <c r="C1567" i="8"/>
  <c r="F1841" i="8"/>
  <c r="B1788" i="8"/>
  <c r="B1599" i="8"/>
  <c r="J1898" i="8"/>
  <c r="E1486" i="8"/>
  <c r="E1233" i="8"/>
  <c r="E1679" i="8"/>
  <c r="E1449" i="8"/>
  <c r="K1777" i="8"/>
  <c r="G1695" i="8"/>
  <c r="E1915" i="8"/>
  <c r="C1907" i="8"/>
  <c r="C1563" i="8"/>
  <c r="E1337" i="8"/>
  <c r="B1714" i="8"/>
  <c r="E1919" i="8"/>
  <c r="C1652" i="8"/>
  <c r="B1384" i="8"/>
  <c r="C1965" i="8"/>
  <c r="G1383" i="8"/>
  <c r="H1752" i="8"/>
  <c r="H1874" i="8"/>
  <c r="G1789" i="8"/>
  <c r="G1614" i="8"/>
  <c r="G1936" i="8"/>
  <c r="C1859" i="8"/>
  <c r="B1394" i="8"/>
  <c r="G1958" i="8"/>
  <c r="C1658" i="8"/>
  <c r="C1565" i="8"/>
  <c r="H1766" i="8"/>
  <c r="H1823" i="8"/>
  <c r="H1980" i="8"/>
  <c r="B1972" i="8"/>
  <c r="G1518" i="8"/>
  <c r="E1720" i="8"/>
  <c r="C1455" i="8"/>
  <c r="I1763" i="8"/>
  <c r="D1531" i="8"/>
  <c r="C1628" i="8"/>
  <c r="E1465" i="8"/>
  <c r="C1686" i="8"/>
  <c r="C1397" i="8"/>
  <c r="B1260" i="8"/>
  <c r="B1308" i="8"/>
  <c r="C1837" i="8"/>
  <c r="D1521" i="8"/>
  <c r="F1830" i="8"/>
  <c r="D1670" i="8"/>
  <c r="C1384" i="8"/>
  <c r="B1915" i="8"/>
  <c r="C1487" i="8"/>
  <c r="C1544" i="8"/>
  <c r="G1828" i="8"/>
  <c r="H1783" i="8"/>
  <c r="G1813" i="8"/>
  <c r="B1306" i="8"/>
  <c r="C1604" i="8"/>
  <c r="E1250" i="8"/>
  <c r="B1954" i="8"/>
  <c r="H1723" i="8"/>
  <c r="E1265" i="8"/>
  <c r="G1910" i="8"/>
  <c r="H1754" i="8"/>
  <c r="E1341" i="8"/>
  <c r="F1965" i="8"/>
  <c r="C1504" i="8"/>
  <c r="E1594" i="8"/>
  <c r="J1942" i="8"/>
  <c r="C1684" i="8"/>
  <c r="C1936" i="8"/>
  <c r="C1904" i="8"/>
  <c r="F1942" i="8"/>
  <c r="C1922" i="8"/>
  <c r="E2002" i="8"/>
  <c r="E1479" i="8"/>
  <c r="E1613" i="8"/>
  <c r="C1641" i="8"/>
  <c r="G1421" i="8"/>
  <c r="B1368" i="8"/>
  <c r="E1372" i="8"/>
  <c r="C1530" i="8"/>
  <c r="C1994" i="8"/>
  <c r="D1646" i="8"/>
  <c r="B1813" i="8"/>
  <c r="G1299" i="8"/>
  <c r="C1813" i="8"/>
  <c r="C1439" i="8"/>
  <c r="G1950" i="8"/>
  <c r="J1830" i="8"/>
  <c r="K1768" i="8"/>
  <c r="G1510" i="8"/>
  <c r="J1896" i="8"/>
  <c r="C1489" i="8"/>
  <c r="C1822" i="8"/>
  <c r="B1927" i="8"/>
  <c r="G1380" i="8"/>
  <c r="G1256" i="8"/>
  <c r="E1564" i="8"/>
  <c r="C1351" i="8"/>
  <c r="C1871" i="8"/>
  <c r="E1660" i="8"/>
  <c r="C1932" i="8"/>
  <c r="E1711" i="8"/>
  <c r="F1904" i="8"/>
  <c r="E2009" i="8"/>
  <c r="J1738" i="8"/>
  <c r="G1729" i="8"/>
  <c r="E1415" i="8"/>
  <c r="F1947" i="8"/>
  <c r="B1728" i="8"/>
  <c r="B1644" i="8"/>
  <c r="E1269" i="8"/>
  <c r="J1975" i="8"/>
  <c r="K1773" i="8"/>
  <c r="H1788" i="8"/>
  <c r="G1345" i="8"/>
  <c r="C1559" i="8"/>
  <c r="G1761" i="8"/>
  <c r="H1776" i="8"/>
  <c r="B1719" i="8"/>
  <c r="B1417" i="8"/>
  <c r="B1707" i="8"/>
  <c r="C1467" i="8"/>
  <c r="C1788" i="8"/>
  <c r="C1621" i="8"/>
  <c r="E1641" i="8"/>
  <c r="B1615" i="8"/>
  <c r="G1625" i="8"/>
  <c r="C1752" i="8"/>
  <c r="H1866" i="8"/>
  <c r="J1887" i="8"/>
  <c r="J1963" i="8"/>
  <c r="D1839" i="8"/>
  <c r="B1693" i="8"/>
  <c r="B1977" i="8"/>
  <c r="B1843" i="8"/>
  <c r="C1700" i="8"/>
  <c r="J1900" i="8"/>
  <c r="C1723" i="8"/>
  <c r="E1379" i="8"/>
  <c r="G1776" i="8"/>
  <c r="H1919" i="8"/>
  <c r="G1567" i="8"/>
  <c r="D1787" i="8"/>
  <c r="E1881" i="8"/>
  <c r="B1241" i="8"/>
  <c r="F1771" i="8"/>
  <c r="B1578" i="8"/>
  <c r="C1435" i="8"/>
  <c r="E1534" i="8"/>
  <c r="C1731" i="8"/>
  <c r="F1744" i="8"/>
  <c r="H1873" i="8"/>
  <c r="B1800" i="8"/>
  <c r="E1595" i="8"/>
  <c r="H1955" i="8"/>
  <c r="G1396" i="8"/>
  <c r="G1713" i="8"/>
  <c r="B1869" i="8"/>
  <c r="J1832" i="8"/>
  <c r="E1904" i="8"/>
  <c r="C1815" i="8"/>
  <c r="E1803" i="8"/>
  <c r="B1892" i="8"/>
  <c r="E1706" i="8"/>
  <c r="J1871" i="8"/>
  <c r="B1350" i="8"/>
  <c r="J1978" i="8"/>
  <c r="B1920" i="8"/>
  <c r="E1788" i="8"/>
  <c r="B1343" i="8"/>
  <c r="E1844" i="8"/>
  <c r="G1412" i="8"/>
  <c r="B1376" i="8"/>
  <c r="E1463" i="8"/>
  <c r="E1927" i="8"/>
  <c r="F1874" i="8"/>
  <c r="E1961" i="8"/>
  <c r="F1984" i="8"/>
  <c r="G1764" i="8"/>
  <c r="J1817" i="8"/>
  <c r="G1641" i="8"/>
  <c r="B1726" i="8"/>
  <c r="B1610" i="8"/>
  <c r="G1313" i="8"/>
  <c r="F1932" i="8"/>
  <c r="H1834" i="8"/>
  <c r="D1953" i="8"/>
  <c r="C1954" i="8"/>
  <c r="G1870" i="8"/>
  <c r="C1835" i="8"/>
  <c r="I1940" i="8"/>
  <c r="C1657" i="8"/>
  <c r="E1686" i="8"/>
  <c r="B1998" i="8"/>
  <c r="C1373" i="8"/>
  <c r="G1466" i="8"/>
  <c r="D1922" i="8"/>
  <c r="B1984" i="8"/>
  <c r="C1800" i="8"/>
  <c r="H1901" i="8"/>
  <c r="B1573" i="8"/>
  <c r="F2009" i="8"/>
  <c r="G1735" i="8"/>
  <c r="C1989" i="8"/>
  <c r="E1901" i="8"/>
  <c r="J1981" i="8"/>
  <c r="C1720" i="8"/>
  <c r="E1934" i="8"/>
  <c r="B1410" i="8"/>
  <c r="B1502" i="8"/>
  <c r="E1998" i="8"/>
  <c r="H1815" i="8"/>
  <c r="E1637" i="8"/>
  <c r="B1295" i="8"/>
  <c r="F1867" i="8"/>
  <c r="C1827" i="8"/>
  <c r="E1370" i="8"/>
  <c r="B1973" i="8"/>
  <c r="J1897" i="8"/>
  <c r="H1939" i="8"/>
  <c r="J1882" i="8"/>
  <c r="B1622" i="8"/>
  <c r="E1304" i="8"/>
  <c r="E1303" i="8"/>
  <c r="F1762" i="8"/>
  <c r="B1475" i="8"/>
  <c r="B1408" i="8"/>
  <c r="B1697" i="8"/>
  <c r="E1436" i="8"/>
  <c r="B1317" i="8"/>
  <c r="J1877" i="8"/>
  <c r="J1784" i="8"/>
  <c r="E1960" i="8"/>
  <c r="H1832" i="8"/>
  <c r="G1448" i="8"/>
  <c r="H1864" i="8"/>
  <c r="E1279" i="8"/>
  <c r="H1957" i="8"/>
  <c r="E1277" i="8"/>
  <c r="F1959" i="8"/>
  <c r="D1968" i="8"/>
  <c r="E1270" i="8"/>
  <c r="B1235" i="8"/>
  <c r="G1489" i="8"/>
  <c r="J1734" i="8"/>
  <c r="F1748" i="8"/>
  <c r="F1952" i="8"/>
  <c r="C1611" i="8"/>
  <c r="B1652" i="8"/>
  <c r="G1715" i="8"/>
  <c r="B1678" i="8"/>
  <c r="E1285" i="8"/>
  <c r="F1911" i="8"/>
  <c r="G1773" i="8"/>
  <c r="E1237" i="8"/>
  <c r="D1677" i="8"/>
  <c r="K1732" i="8"/>
  <c r="C1828" i="8"/>
  <c r="G1922" i="8"/>
  <c r="E1234" i="8"/>
  <c r="G1919" i="8"/>
  <c r="F1804" i="8"/>
  <c r="E1675" i="8"/>
  <c r="H1812" i="8"/>
  <c r="E1772" i="8"/>
  <c r="B1967" i="8"/>
  <c r="B1729" i="8"/>
  <c r="E1291" i="8"/>
  <c r="J1759" i="8"/>
  <c r="J1964" i="8"/>
  <c r="C1674" i="8"/>
  <c r="E2005" i="8"/>
  <c r="E1517" i="8"/>
  <c r="C1963" i="8"/>
  <c r="B1772" i="8"/>
  <c r="G1624" i="8"/>
  <c r="E1724" i="8"/>
  <c r="E1718" i="8"/>
  <c r="B1436" i="8"/>
  <c r="C1633" i="8"/>
  <c r="J1988" i="8"/>
  <c r="E1446" i="8"/>
  <c r="E1778" i="8"/>
  <c r="E1737" i="8"/>
  <c r="C1966" i="8"/>
  <c r="G1592" i="8"/>
  <c r="D1694" i="8"/>
  <c r="G1688" i="8"/>
  <c r="H1790" i="8"/>
  <c r="J1966" i="8"/>
  <c r="D1961" i="8"/>
  <c r="B1360" i="8"/>
  <c r="C1380" i="8"/>
  <c r="E1450" i="8"/>
  <c r="H1926" i="8"/>
  <c r="E1305" i="8"/>
  <c r="E1664" i="8"/>
  <c r="F1979" i="8"/>
  <c r="F1721" i="8"/>
  <c r="E1719" i="8"/>
  <c r="E1819" i="8"/>
  <c r="C1434" i="8"/>
  <c r="C1474" i="8"/>
  <c r="C1941" i="8"/>
  <c r="C1691" i="8"/>
  <c r="B1287" i="8"/>
  <c r="H1835" i="8"/>
  <c r="B1388" i="8"/>
  <c r="C1442" i="8"/>
  <c r="J1786" i="8"/>
  <c r="B1558" i="8"/>
  <c r="H1773" i="8"/>
  <c r="E1278" i="8"/>
  <c r="B1720" i="8"/>
  <c r="C1921" i="8"/>
  <c r="E1369" i="8"/>
  <c r="E1928" i="8"/>
  <c r="F1733" i="8"/>
  <c r="B1245" i="8"/>
  <c r="E1614" i="8"/>
  <c r="C1288" i="8"/>
  <c r="E1388" i="8"/>
  <c r="B1251" i="8"/>
  <c r="C1809" i="8"/>
  <c r="B1567" i="8"/>
  <c r="F1960" i="8"/>
  <c r="C1582" i="8"/>
  <c r="E1887" i="8"/>
  <c r="F1948" i="8"/>
  <c r="E1315" i="8"/>
  <c r="B1590" i="8"/>
  <c r="B1247" i="8"/>
  <c r="J1733" i="8"/>
  <c r="E1704" i="8"/>
  <c r="D1851" i="8"/>
  <c r="E1596" i="8"/>
  <c r="H1794" i="8"/>
  <c r="C1869" i="8"/>
  <c r="B1237" i="8"/>
  <c r="J1958" i="8"/>
  <c r="B1416" i="8"/>
  <c r="G1479" i="8"/>
  <c r="K1883" i="8"/>
  <c r="E1297" i="8"/>
  <c r="C1586" i="8"/>
  <c r="C1839" i="8"/>
  <c r="F1832" i="8"/>
  <c r="K1874" i="8"/>
  <c r="E1795" i="8"/>
  <c r="F1999" i="8"/>
  <c r="E1689" i="8"/>
  <c r="F1892" i="8"/>
  <c r="B1469" i="8"/>
  <c r="B1460" i="8"/>
  <c r="B1556" i="8"/>
  <c r="B1855" i="8"/>
  <c r="B1242" i="8"/>
  <c r="C1315" i="8"/>
  <c r="G1402" i="8"/>
  <c r="D1767" i="8"/>
  <c r="G1279" i="8"/>
  <c r="K1785" i="8"/>
  <c r="B1871" i="8"/>
  <c r="K1789" i="8"/>
  <c r="G1889" i="8"/>
  <c r="E1644" i="8"/>
  <c r="D1591" i="8"/>
  <c r="J1973" i="8"/>
  <c r="F1893" i="8"/>
  <c r="E1583" i="8"/>
  <c r="G1317" i="8"/>
  <c r="B2005" i="8"/>
  <c r="D1725" i="8"/>
  <c r="B1554" i="8"/>
  <c r="H1856" i="8"/>
  <c r="B1933" i="8"/>
  <c r="E1756" i="8"/>
  <c r="B1994" i="8"/>
  <c r="F1776" i="8"/>
  <c r="C1925" i="8"/>
  <c r="F1765" i="8"/>
  <c r="C1853" i="8"/>
  <c r="C1996" i="8"/>
  <c r="B1404" i="8"/>
  <c r="G1757" i="8"/>
  <c r="B1289" i="8"/>
  <c r="C1350" i="8"/>
  <c r="F1884" i="8"/>
  <c r="C1578" i="8"/>
  <c r="B1952" i="8"/>
  <c r="E1653" i="8"/>
  <c r="E1692" i="8"/>
  <c r="H1768" i="8"/>
  <c r="F1752" i="8"/>
  <c r="E1320" i="8"/>
  <c r="F1862" i="8"/>
  <c r="C1881" i="8"/>
  <c r="E1461" i="8"/>
  <c r="E1635" i="8"/>
  <c r="F1772" i="8"/>
  <c r="E1707" i="8"/>
  <c r="B1472" i="8"/>
  <c r="C1517" i="8"/>
  <c r="F1756" i="8"/>
  <c r="E1455" i="8"/>
  <c r="B1492" i="8"/>
  <c r="J1946" i="8"/>
  <c r="B1854" i="8"/>
  <c r="C1246" i="8"/>
  <c r="E1490" i="8"/>
  <c r="E1848" i="8"/>
  <c r="H1753" i="8"/>
  <c r="F1749" i="8"/>
  <c r="C1594" i="8"/>
  <c r="C1263" i="8"/>
  <c r="D1936" i="8"/>
  <c r="B1803" i="8"/>
  <c r="E1608" i="8"/>
  <c r="H1805" i="8"/>
  <c r="C1878" i="8"/>
  <c r="E1783" i="8"/>
  <c r="C1375" i="8"/>
  <c r="E1258" i="8"/>
  <c r="B1899" i="8"/>
  <c r="D1520" i="8"/>
  <c r="D1974" i="8"/>
  <c r="B1789" i="8"/>
  <c r="C1412" i="8"/>
  <c r="B1322" i="8"/>
  <c r="F1888" i="8"/>
  <c r="C1446" i="8"/>
  <c r="G1778" i="8"/>
  <c r="E1682" i="8"/>
  <c r="E1422" i="8"/>
  <c r="B1603" i="8"/>
  <c r="C1951" i="8"/>
  <c r="B1651" i="8"/>
  <c r="G1385" i="8"/>
  <c r="C1603" i="8"/>
  <c r="E1971" i="8"/>
  <c r="E1562" i="8"/>
  <c r="E1773" i="8"/>
  <c r="J1783" i="8"/>
  <c r="E1685" i="8"/>
  <c r="J1949" i="8"/>
  <c r="G1253" i="8"/>
  <c r="C1600" i="8"/>
  <c r="E1735" i="8"/>
  <c r="H1910" i="8"/>
  <c r="B1591" i="8"/>
  <c r="C1548" i="8"/>
  <c r="B1963" i="8"/>
  <c r="D1660" i="8"/>
  <c r="D1977" i="8"/>
  <c r="B1872" i="8"/>
  <c r="H1880" i="8"/>
  <c r="J1732" i="8"/>
  <c r="E1243" i="8"/>
  <c r="E1481" i="8"/>
  <c r="G1738" i="8"/>
  <c r="E1780" i="8"/>
  <c r="B1584" i="8"/>
  <c r="J1985" i="8"/>
  <c r="H1930" i="8"/>
  <c r="E1316" i="8"/>
  <c r="G1458" i="8"/>
  <c r="G1643" i="8"/>
  <c r="G1692" i="8"/>
  <c r="B1551" i="8"/>
  <c r="D1506" i="8"/>
  <c r="C1830" i="8"/>
  <c r="B1299" i="8"/>
  <c r="G1844" i="8"/>
  <c r="C1349" i="8"/>
  <c r="B1537" i="8"/>
  <c r="G1818" i="8"/>
  <c r="F1946" i="8"/>
  <c r="E1787" i="8"/>
  <c r="G1902" i="8"/>
  <c r="I1881" i="8"/>
  <c r="D1998" i="8"/>
  <c r="B1829" i="8"/>
  <c r="D1468" i="8"/>
  <c r="C1959" i="8"/>
  <c r="G1414" i="8"/>
  <c r="G2004" i="8"/>
  <c r="F1763" i="8"/>
  <c r="C1630" i="8"/>
  <c r="E1344" i="8"/>
  <c r="G1418" i="8"/>
  <c r="E1565" i="8"/>
  <c r="G1581" i="8"/>
  <c r="H1761" i="8"/>
  <c r="F1971" i="8"/>
  <c r="J1812" i="8"/>
  <c r="C1235" i="8"/>
  <c r="C1448" i="8"/>
  <c r="E1973" i="8"/>
  <c r="B1369" i="8"/>
  <c r="E1476" i="8"/>
  <c r="J1892" i="8"/>
  <c r="B1909" i="8"/>
  <c r="D1971" i="8"/>
  <c r="B1943" i="8"/>
  <c r="G1784" i="8"/>
  <c r="J1751" i="8"/>
  <c r="D1441" i="8"/>
  <c r="B1906" i="8"/>
  <c r="H1998" i="8"/>
  <c r="B1412" i="8"/>
  <c r="C1882" i="8"/>
  <c r="C1526" i="8"/>
  <c r="G1320" i="8"/>
  <c r="E1469" i="8"/>
  <c r="B1757" i="8"/>
  <c r="H1917" i="8"/>
  <c r="F1820" i="8"/>
  <c r="E1889" i="8"/>
  <c r="H1904" i="8"/>
  <c r="E1921" i="8"/>
  <c r="B1664" i="8"/>
  <c r="C1885" i="8"/>
  <c r="E1761" i="8"/>
  <c r="H1956" i="8"/>
  <c r="C1305" i="8"/>
  <c r="D1564" i="8"/>
  <c r="H1994" i="8"/>
  <c r="C1452" i="8"/>
  <c r="G1752" i="8"/>
  <c r="E1312" i="8"/>
  <c r="D1995" i="8"/>
  <c r="H2003" i="8"/>
  <c r="C1537" i="8"/>
  <c r="B1419" i="8"/>
  <c r="G1548" i="8"/>
  <c r="E1983" i="8"/>
  <c r="F1985" i="8"/>
  <c r="C2008" i="8"/>
  <c r="C1499" i="8"/>
  <c r="E1878" i="8"/>
  <c r="E1806" i="8"/>
  <c r="B1999" i="8"/>
  <c r="C1370" i="8"/>
  <c r="C1733" i="8"/>
  <c r="G1808" i="8"/>
  <c r="C1534" i="8"/>
  <c r="G1513" i="8"/>
  <c r="E1420" i="8"/>
  <c r="E1523" i="8"/>
  <c r="B1347" i="8"/>
  <c r="E1884" i="8"/>
  <c r="J1938" i="8"/>
  <c r="C1620" i="8"/>
  <c r="K1850" i="8"/>
  <c r="C1834" i="8"/>
  <c r="B1836" i="8"/>
  <c r="H1718" i="8"/>
  <c r="E1282" i="8"/>
  <c r="C1754" i="8"/>
  <c r="C1616" i="8"/>
  <c r="E1821" i="8"/>
  <c r="E1696" i="8"/>
  <c r="B1807" i="8"/>
  <c r="C1564" i="8"/>
  <c r="G1876" i="8"/>
  <c r="C1513" i="8"/>
  <c r="E1390" i="8"/>
  <c r="D1444" i="8"/>
  <c r="B1331" i="8"/>
  <c r="E1488" i="8"/>
  <c r="G1447" i="8"/>
  <c r="E1396" i="8"/>
  <c r="C2004" i="8"/>
  <c r="B1620" i="8"/>
  <c r="H1819" i="8"/>
  <c r="G1266" i="8"/>
  <c r="H1842" i="8"/>
  <c r="B1949" i="8"/>
  <c r="C1497" i="8"/>
  <c r="C1378" i="8"/>
  <c r="E1722" i="8"/>
  <c r="B1557" i="8"/>
  <c r="B1947" i="8"/>
  <c r="J1904" i="8"/>
  <c r="H1745" i="8"/>
  <c r="H1797" i="8"/>
  <c r="G1997" i="8"/>
  <c r="E1383" i="8"/>
  <c r="B1640" i="8"/>
  <c r="C1444" i="8"/>
  <c r="G1877" i="8"/>
  <c r="H1951" i="8"/>
  <c r="E1310" i="8"/>
  <c r="E1671" i="8"/>
  <c r="F1943" i="8"/>
  <c r="J1753" i="8"/>
  <c r="G1604" i="8"/>
  <c r="B1715" i="8"/>
  <c r="F1831" i="8"/>
  <c r="G1994" i="8"/>
  <c r="G1595" i="8"/>
  <c r="E1871" i="8"/>
  <c r="C1749" i="8"/>
  <c r="J1768" i="8"/>
  <c r="B1493" i="8"/>
  <c r="B1851" i="8"/>
  <c r="B1896" i="8"/>
  <c r="B1976" i="8"/>
  <c r="E1838" i="8"/>
  <c r="E1847" i="8"/>
  <c r="G1878" i="8"/>
  <c r="D1814" i="8"/>
  <c r="C1287" i="8"/>
  <c r="C1612" i="8"/>
  <c r="E1317" i="8"/>
  <c r="G1627" i="8"/>
  <c r="F1875" i="8"/>
  <c r="G1274" i="8"/>
  <c r="D1944" i="8"/>
  <c r="E1246" i="8"/>
  <c r="F1905" i="8"/>
  <c r="K1719" i="8"/>
  <c r="J1937" i="8"/>
  <c r="E1327" i="8"/>
  <c r="C1650" i="8"/>
  <c r="C1270" i="8"/>
  <c r="B1831" i="8"/>
  <c r="J1824" i="8"/>
  <c r="H1803" i="8"/>
  <c r="H2009" i="8"/>
  <c r="G1460" i="8"/>
  <c r="B1739" i="8"/>
  <c r="C1982" i="8"/>
  <c r="I1746" i="8"/>
  <c r="E1886" i="8"/>
  <c r="E1494" i="8"/>
  <c r="D1804" i="8"/>
  <c r="E1861" i="8"/>
  <c r="D1942" i="8"/>
  <c r="E1890" i="8"/>
  <c r="C1990" i="8"/>
  <c r="B1792" i="8"/>
  <c r="F1886" i="8"/>
  <c r="E1839" i="8"/>
  <c r="C1294" i="8"/>
  <c r="F1761" i="8"/>
  <c r="E1633" i="8"/>
  <c r="B1371" i="8"/>
  <c r="F1770" i="8"/>
  <c r="C1521" i="8"/>
  <c r="E1495" i="8"/>
  <c r="H1871" i="8"/>
  <c r="E1514" i="8"/>
  <c r="J1856" i="8"/>
  <c r="C1436" i="8"/>
  <c r="B1533" i="8"/>
  <c r="J1845" i="8"/>
  <c r="E1632" i="8"/>
  <c r="F1735" i="8"/>
  <c r="G1940" i="8"/>
  <c r="D1798" i="8"/>
  <c r="C1905" i="8"/>
  <c r="G1399" i="8"/>
  <c r="C1572" i="8"/>
  <c r="C1705" i="8"/>
  <c r="C1667" i="8"/>
  <c r="C1258" i="8"/>
  <c r="H1972" i="8"/>
  <c r="B1248" i="8"/>
  <c r="F2004" i="8"/>
  <c r="J1804" i="8"/>
  <c r="E1349" i="8"/>
  <c r="J1807" i="8"/>
  <c r="C1310" i="8"/>
  <c r="B1716" i="8"/>
  <c r="B1498" i="8"/>
  <c r="H1782" i="8"/>
  <c r="B1657" i="8"/>
  <c r="E1649" i="8"/>
  <c r="C1440" i="8"/>
  <c r="B1479" i="8"/>
  <c r="J1837" i="8"/>
  <c r="G1439" i="8"/>
  <c r="I1959" i="8"/>
  <c r="C1877" i="8"/>
  <c r="J1907" i="8"/>
  <c r="J1792" i="8"/>
  <c r="E1402" i="8"/>
  <c r="E1324" i="8"/>
  <c r="C1425" i="8"/>
  <c r="B1711" i="8"/>
  <c r="F1788" i="8"/>
  <c r="E1615" i="8"/>
  <c r="B1742" i="8"/>
  <c r="E1323" i="8"/>
  <c r="B1304" i="8"/>
  <c r="C1362" i="8"/>
  <c r="G1623" i="8"/>
  <c r="B1683" i="8"/>
  <c r="E1300" i="8"/>
  <c r="C1547" i="8"/>
  <c r="F1779" i="8"/>
  <c r="B1827" i="8"/>
  <c r="C1737" i="8"/>
  <c r="D1911" i="8"/>
  <c r="C1249" i="8"/>
  <c r="C1253" i="8"/>
  <c r="D2004" i="8"/>
  <c r="E1758" i="8"/>
  <c r="C1708" i="8"/>
  <c r="B1968" i="8"/>
  <c r="H1807" i="8"/>
  <c r="B1458" i="8"/>
  <c r="C1501" i="8"/>
  <c r="K1749" i="8"/>
  <c r="J2009" i="8"/>
  <c r="F1836" i="8"/>
  <c r="G1620" i="8"/>
  <c r="C1710" i="8"/>
  <c r="E1914" i="8"/>
  <c r="H1769" i="8"/>
  <c r="G1868" i="8"/>
  <c r="F1973" i="8"/>
  <c r="C1275" i="8"/>
  <c r="F1970" i="8"/>
  <c r="C1522" i="8"/>
  <c r="C1314" i="8"/>
  <c r="E1811" i="8"/>
  <c r="G1923" i="8"/>
  <c r="F1718" i="8"/>
  <c r="G1769" i="8"/>
  <c r="B1411" i="8"/>
  <c r="E1855" i="8"/>
  <c r="C1299" i="8"/>
  <c r="J1886" i="8"/>
  <c r="B1647" i="8"/>
  <c r="E1345" i="8"/>
  <c r="H1985" i="8"/>
  <c r="J1770" i="8"/>
  <c r="B1249" i="8"/>
  <c r="C1855" i="8"/>
  <c r="F1976" i="8"/>
  <c r="B1457" i="8"/>
  <c r="H1778" i="8"/>
  <c r="E1985" i="8"/>
  <c r="C1805" i="8"/>
  <c r="G1487" i="8"/>
  <c r="E1748" i="8"/>
  <c r="B1500" i="8"/>
  <c r="G1909" i="8"/>
  <c r="G1626" i="8"/>
  <c r="F1987" i="8"/>
  <c r="B1597" i="8"/>
  <c r="C1806" i="8"/>
  <c r="C1252" i="8"/>
  <c r="D1339" i="8"/>
  <c r="G1491" i="8"/>
  <c r="B1885" i="8"/>
  <c r="B1392" i="8"/>
  <c r="E1440" i="8"/>
  <c r="D1658" i="8"/>
  <c r="B1888" i="8"/>
  <c r="E1248" i="8"/>
  <c r="C1725" i="8"/>
  <c r="H1900" i="8"/>
  <c r="E1441" i="8"/>
  <c r="D1908" i="8"/>
  <c r="J1769" i="8"/>
  <c r="C1624" i="8"/>
  <c r="E1314" i="8"/>
  <c r="K1851" i="8"/>
  <c r="J1972" i="8"/>
  <c r="C1681" i="8"/>
  <c r="E1779" i="8"/>
  <c r="E1626" i="8"/>
  <c r="C1441" i="8"/>
  <c r="K1740" i="8"/>
  <c r="C1447" i="8"/>
  <c r="K1718" i="8"/>
  <c r="E1812" i="8" l="1"/>
  <c r="E1555" i="8"/>
  <c r="E1739" i="8"/>
  <c r="B1423" i="8"/>
  <c r="D2008" i="8"/>
  <c r="C1556" i="8"/>
  <c r="E1936" i="8"/>
  <c r="C1679" i="8"/>
  <c r="G1760" i="8"/>
  <c r="E1417" i="8"/>
  <c r="H1981" i="8"/>
  <c r="E1790" i="8"/>
  <c r="E1570" i="8"/>
  <c r="E1617" i="8"/>
  <c r="B1605" i="8"/>
  <c r="B1891" i="8"/>
  <c r="E1471" i="8"/>
  <c r="J1945" i="8"/>
  <c r="C1490" i="8"/>
  <c r="C1968" i="8"/>
  <c r="E1997" i="8"/>
  <c r="E1603" i="8"/>
  <c r="G1888" i="8"/>
  <c r="G1970" i="8"/>
  <c r="B1399" i="8"/>
  <c r="B1648" i="8"/>
  <c r="D1805" i="8"/>
  <c r="J1747" i="8"/>
  <c r="D1323" i="8"/>
  <c r="C169" i="8"/>
  <c r="C142" i="8"/>
  <c r="B46" i="8"/>
  <c r="E44" i="8"/>
  <c r="D39" i="8"/>
  <c r="C158" i="8"/>
  <c r="D112" i="8"/>
  <c r="G144" i="8"/>
  <c r="D132" i="8"/>
  <c r="G43" i="8"/>
  <c r="E158" i="8"/>
  <c r="B81" i="8"/>
  <c r="D95" i="8"/>
  <c r="B85" i="8"/>
  <c r="G270" i="8"/>
  <c r="D85" i="8"/>
  <c r="D114" i="8"/>
  <c r="C117" i="8"/>
  <c r="B91" i="8"/>
  <c r="E109" i="8"/>
  <c r="C45" i="8"/>
  <c r="B210" i="8"/>
  <c r="E37" i="8"/>
  <c r="E71" i="8"/>
  <c r="E163" i="8"/>
  <c r="G70" i="8"/>
  <c r="G64" i="8"/>
  <c r="C144" i="8"/>
  <c r="B118" i="8"/>
  <c r="D43" i="8"/>
  <c r="D136" i="8"/>
  <c r="C46" i="8"/>
  <c r="C119" i="8"/>
  <c r="B92" i="8"/>
  <c r="E134" i="8"/>
  <c r="C279" i="8"/>
  <c r="C91" i="8"/>
  <c r="B69" i="8"/>
  <c r="B26" i="8"/>
  <c r="B101" i="8"/>
  <c r="B37" i="8"/>
  <c r="E148" i="8"/>
  <c r="B88" i="8"/>
  <c r="B155" i="8"/>
  <c r="E32" i="8"/>
  <c r="C62" i="8"/>
  <c r="G153" i="8"/>
  <c r="E63" i="8"/>
  <c r="E139" i="8"/>
  <c r="E132" i="8"/>
  <c r="C35" i="8"/>
  <c r="G105" i="8"/>
  <c r="D91" i="8"/>
  <c r="D49" i="8"/>
  <c r="G140" i="8"/>
  <c r="C154" i="8"/>
  <c r="D68" i="8"/>
  <c r="E61" i="8"/>
  <c r="C82" i="8"/>
  <c r="D130" i="8"/>
  <c r="B205" i="8"/>
  <c r="C29" i="8"/>
  <c r="E51" i="8"/>
  <c r="E45" i="8"/>
  <c r="E144" i="8"/>
  <c r="B168" i="8"/>
  <c r="D32" i="8"/>
  <c r="C103" i="8"/>
  <c r="C111" i="8"/>
  <c r="E68" i="8"/>
  <c r="E169" i="8"/>
  <c r="B147" i="8"/>
  <c r="D77" i="8"/>
  <c r="G111" i="8"/>
  <c r="D115" i="8"/>
  <c r="B71" i="8"/>
  <c r="E90" i="8"/>
  <c r="G122" i="8"/>
  <c r="E145" i="8"/>
  <c r="C98" i="8"/>
  <c r="C148" i="8"/>
  <c r="D97" i="8"/>
  <c r="D90" i="8"/>
  <c r="C166" i="8"/>
  <c r="B157" i="8"/>
  <c r="D79" i="8"/>
  <c r="D167" i="8"/>
  <c r="B119" i="8"/>
  <c r="E170" i="8"/>
  <c r="C141" i="8"/>
  <c r="D82" i="8"/>
  <c r="C32" i="8"/>
  <c r="G83" i="8"/>
  <c r="E137" i="8"/>
  <c r="B107" i="8"/>
  <c r="G120" i="8"/>
  <c r="C146" i="8"/>
  <c r="D144" i="8"/>
  <c r="D70" i="8"/>
  <c r="B56" i="8"/>
  <c r="B32" i="8"/>
  <c r="G127" i="8"/>
  <c r="E131" i="8"/>
  <c r="C60" i="8"/>
  <c r="E149" i="8"/>
  <c r="D117" i="8"/>
  <c r="G62" i="8"/>
  <c r="E143" i="8"/>
  <c r="B33" i="8"/>
  <c r="C118" i="8"/>
  <c r="B76" i="8"/>
  <c r="G152" i="8"/>
  <c r="B63" i="8"/>
  <c r="B105" i="8"/>
  <c r="B113" i="8"/>
  <c r="C150" i="8"/>
  <c r="B148" i="8"/>
  <c r="B129" i="8"/>
  <c r="E308" i="8"/>
  <c r="C107" i="8"/>
  <c r="C129" i="8"/>
  <c r="C38" i="8"/>
  <c r="B142" i="8"/>
  <c r="C155" i="8"/>
  <c r="B158" i="8"/>
  <c r="D38" i="8"/>
  <c r="E118" i="8"/>
  <c r="C106" i="8"/>
  <c r="D51" i="8"/>
  <c r="D24" i="8"/>
  <c r="D152" i="8"/>
  <c r="G24" i="8"/>
  <c r="C259" i="8"/>
  <c r="C93" i="8"/>
  <c r="B146" i="8"/>
  <c r="E62" i="8"/>
  <c r="G95" i="8"/>
  <c r="D107" i="8"/>
  <c r="E75" i="8"/>
  <c r="B126" i="8"/>
  <c r="B207" i="8"/>
  <c r="B70" i="8"/>
  <c r="C134" i="8"/>
  <c r="C30" i="8"/>
  <c r="C87" i="8"/>
  <c r="E129" i="8"/>
  <c r="G68" i="8"/>
  <c r="E114" i="8"/>
  <c r="D45" i="8"/>
  <c r="G100" i="8"/>
  <c r="G28" i="8"/>
  <c r="E28" i="8"/>
  <c r="C84" i="8"/>
  <c r="B245" i="8"/>
  <c r="C96" i="8"/>
  <c r="B138" i="8"/>
  <c r="G32" i="8"/>
  <c r="D53" i="8"/>
  <c r="C140" i="8"/>
  <c r="C267" i="8"/>
  <c r="E55" i="8"/>
  <c r="G107" i="8"/>
  <c r="D50" i="8"/>
  <c r="G63" i="8"/>
  <c r="E33" i="8"/>
  <c r="B28" i="8"/>
  <c r="E83" i="8"/>
  <c r="G37" i="8"/>
  <c r="C168" i="8"/>
  <c r="G151" i="8"/>
  <c r="B161" i="8"/>
  <c r="D160" i="8"/>
  <c r="G154" i="8"/>
  <c r="D71" i="8"/>
  <c r="C51" i="8"/>
  <c r="G300" i="8"/>
  <c r="C31" i="8"/>
  <c r="C138" i="8"/>
  <c r="G145" i="8"/>
  <c r="B41" i="8"/>
  <c r="D101" i="8"/>
  <c r="C67" i="8"/>
  <c r="D148" i="8"/>
  <c r="B163" i="8"/>
  <c r="G117" i="8"/>
  <c r="B120" i="8"/>
  <c r="C95" i="8"/>
  <c r="C58" i="8"/>
  <c r="B160" i="8"/>
  <c r="G142" i="8"/>
  <c r="B13" i="8"/>
  <c r="E101" i="8"/>
  <c r="E128" i="8"/>
  <c r="E116" i="8"/>
  <c r="B143" i="8"/>
  <c r="B57" i="8"/>
  <c r="G61" i="8"/>
  <c r="E130" i="8"/>
  <c r="E13" i="8"/>
  <c r="B90" i="8"/>
  <c r="C109" i="8"/>
  <c r="C89" i="8"/>
  <c r="C122" i="8"/>
  <c r="G90" i="8"/>
  <c r="E160" i="8"/>
  <c r="B59" i="8"/>
  <c r="B93" i="8"/>
  <c r="D84" i="8"/>
  <c r="D124" i="8"/>
  <c r="E15" i="8"/>
  <c r="D93" i="8"/>
  <c r="E21" i="8"/>
  <c r="E273" i="8"/>
  <c r="E123" i="8"/>
  <c r="D27" i="8"/>
  <c r="C59" i="8"/>
  <c r="D305" i="8"/>
  <c r="C24" i="8"/>
  <c r="G93" i="8"/>
  <c r="D46" i="8"/>
  <c r="G82" i="8"/>
  <c r="C71" i="8"/>
  <c r="G97" i="8"/>
  <c r="C108" i="8"/>
  <c r="C218" i="8"/>
  <c r="B99" i="8"/>
  <c r="G131" i="8"/>
  <c r="G35" i="8"/>
  <c r="E264" i="8"/>
  <c r="E65" i="8"/>
  <c r="C105" i="8"/>
  <c r="D163" i="8"/>
  <c r="E111" i="8"/>
  <c r="D92" i="8"/>
  <c r="G56" i="8"/>
  <c r="C85" i="8"/>
  <c r="C133" i="8"/>
  <c r="E67" i="8"/>
  <c r="B74" i="8"/>
  <c r="B75" i="8"/>
  <c r="C75" i="8"/>
  <c r="D14" i="8"/>
  <c r="C130" i="8"/>
  <c r="E73" i="8"/>
  <c r="C92" i="8"/>
  <c r="E24" i="8"/>
  <c r="B130" i="8"/>
  <c r="G34" i="8"/>
  <c r="B39" i="8"/>
  <c r="C52" i="8"/>
  <c r="E161" i="8"/>
  <c r="G124" i="8"/>
  <c r="C14" i="8"/>
  <c r="G67" i="8"/>
  <c r="D72" i="8"/>
  <c r="C100" i="8"/>
  <c r="G78" i="8"/>
  <c r="E79" i="8"/>
  <c r="B45" i="8"/>
  <c r="E152" i="8"/>
  <c r="D74" i="8"/>
  <c r="G77" i="8"/>
  <c r="E89" i="8"/>
  <c r="G39" i="8"/>
  <c r="B150" i="8"/>
  <c r="E93" i="8"/>
  <c r="D157" i="8"/>
  <c r="E80" i="8"/>
  <c r="E52" i="8"/>
  <c r="E40" i="8"/>
  <c r="G50" i="8"/>
  <c r="E74" i="8"/>
  <c r="D146" i="8"/>
  <c r="B61" i="8"/>
  <c r="D36" i="8"/>
  <c r="E110" i="8"/>
  <c r="G98" i="8"/>
  <c r="C164" i="8"/>
  <c r="C161" i="8"/>
  <c r="B139" i="8"/>
  <c r="G55" i="8"/>
  <c r="E133" i="8"/>
  <c r="C65" i="8"/>
  <c r="E88" i="8"/>
  <c r="B156" i="8"/>
  <c r="D56" i="8"/>
  <c r="C251" i="8"/>
  <c r="D129" i="8"/>
  <c r="C157" i="8"/>
  <c r="C113" i="8"/>
  <c r="D76" i="8"/>
  <c r="E84" i="8"/>
  <c r="D78" i="8"/>
  <c r="G158" i="8"/>
  <c r="D75" i="8"/>
  <c r="B154" i="8"/>
  <c r="G137" i="8"/>
  <c r="E98" i="8"/>
  <c r="C132" i="8"/>
  <c r="C72" i="8"/>
  <c r="G91" i="8"/>
  <c r="B106" i="8"/>
  <c r="G101" i="8"/>
  <c r="G80" i="8"/>
  <c r="G94" i="8"/>
  <c r="E86" i="8"/>
  <c r="C78" i="8"/>
  <c r="G74" i="8"/>
  <c r="E100" i="8"/>
  <c r="D108" i="8"/>
  <c r="G143" i="8"/>
  <c r="E38" i="8"/>
  <c r="G209" i="8"/>
  <c r="C128" i="8"/>
  <c r="D58" i="8"/>
  <c r="E34" i="8"/>
  <c r="E27" i="8"/>
  <c r="G129" i="8"/>
  <c r="E126" i="8"/>
  <c r="D170" i="8"/>
  <c r="B162" i="8"/>
  <c r="D156" i="8"/>
  <c r="G147" i="8"/>
  <c r="D207" i="8"/>
  <c r="G119" i="8"/>
  <c r="B196" i="8"/>
  <c r="E31" i="8"/>
  <c r="E53" i="8"/>
  <c r="G59" i="8"/>
  <c r="C63" i="8"/>
  <c r="G54" i="8"/>
  <c r="B83" i="8"/>
  <c r="G125" i="8"/>
  <c r="D66" i="8"/>
  <c r="C41" i="8"/>
  <c r="C127" i="8"/>
  <c r="D15" i="8"/>
  <c r="C68" i="8"/>
  <c r="D118" i="8"/>
  <c r="E155" i="8"/>
  <c r="C99" i="8"/>
  <c r="E99" i="8"/>
  <c r="B97" i="8"/>
  <c r="B115" i="8"/>
  <c r="G29" i="8"/>
  <c r="B73" i="8"/>
  <c r="C104" i="8"/>
  <c r="B171" i="8"/>
  <c r="B145" i="8"/>
  <c r="E157" i="8"/>
  <c r="D126" i="8"/>
  <c r="D137" i="8"/>
  <c r="D35" i="8"/>
  <c r="B108" i="8"/>
  <c r="G134" i="8"/>
  <c r="G96" i="8"/>
  <c r="B127" i="8"/>
  <c r="E64" i="8"/>
  <c r="C135" i="8"/>
  <c r="D109" i="8"/>
  <c r="E97" i="8"/>
  <c r="D63" i="8"/>
  <c r="E121" i="8"/>
  <c r="G110" i="8"/>
  <c r="G52" i="8"/>
  <c r="D139" i="8"/>
  <c r="G25" i="8"/>
  <c r="C149" i="8"/>
  <c r="B87" i="8"/>
  <c r="C162" i="8"/>
  <c r="D54" i="8"/>
  <c r="G112" i="8"/>
  <c r="C131" i="8"/>
  <c r="G108" i="8"/>
  <c r="E94" i="8"/>
  <c r="B60" i="8"/>
  <c r="E59" i="8"/>
  <c r="G26" i="8"/>
  <c r="B134" i="8"/>
  <c r="B137" i="8"/>
  <c r="G30" i="8"/>
  <c r="B44" i="8"/>
  <c r="D169" i="8"/>
  <c r="B103" i="8"/>
  <c r="G79" i="8"/>
  <c r="G92" i="8"/>
  <c r="D135" i="8"/>
  <c r="E77" i="8"/>
  <c r="E156" i="8"/>
  <c r="C42" i="8"/>
  <c r="C64" i="8"/>
  <c r="B80" i="8"/>
  <c r="C23" i="8"/>
  <c r="C77" i="8"/>
  <c r="B65" i="8"/>
  <c r="G136" i="8"/>
  <c r="G73" i="8"/>
  <c r="G157" i="8"/>
  <c r="G160" i="8"/>
  <c r="E12" i="8"/>
  <c r="E23" i="8"/>
  <c r="D168" i="8"/>
  <c r="B153" i="8"/>
  <c r="C124" i="8"/>
  <c r="E85" i="8"/>
  <c r="G146" i="8"/>
  <c r="G87" i="8"/>
  <c r="D30" i="8"/>
  <c r="D119" i="8"/>
  <c r="B141" i="8"/>
  <c r="E30" i="8"/>
  <c r="B94" i="8"/>
  <c r="G38" i="8"/>
  <c r="C57" i="8"/>
  <c r="E87" i="8"/>
  <c r="D150" i="8"/>
  <c r="G41" i="8"/>
  <c r="G128" i="8"/>
  <c r="G121" i="8"/>
  <c r="D81" i="8"/>
  <c r="C49" i="8"/>
  <c r="B67" i="8"/>
  <c r="E25" i="8"/>
  <c r="D165" i="8"/>
  <c r="G133" i="8"/>
  <c r="C208" i="8"/>
  <c r="B31" i="8"/>
  <c r="G150" i="8"/>
  <c r="C54" i="8"/>
  <c r="E49" i="8"/>
  <c r="C48" i="8"/>
  <c r="D99" i="8"/>
  <c r="E104" i="8"/>
  <c r="D106" i="8"/>
  <c r="G169" i="8"/>
  <c r="E106" i="8"/>
  <c r="E113" i="8"/>
  <c r="E196" i="8"/>
  <c r="D298" i="8"/>
  <c r="E105" i="8"/>
  <c r="E117" i="8"/>
  <c r="C44" i="8"/>
  <c r="D102" i="8"/>
  <c r="B29" i="8"/>
  <c r="G138" i="8"/>
  <c r="B102" i="8"/>
  <c r="B53" i="8"/>
  <c r="D59" i="8"/>
  <c r="B48" i="8"/>
  <c r="D80" i="8"/>
  <c r="D125" i="8"/>
  <c r="D22" i="8"/>
  <c r="D145" i="8"/>
  <c r="C145" i="8"/>
  <c r="C66" i="8"/>
  <c r="G113" i="8"/>
  <c r="C25" i="8"/>
  <c r="B82" i="8"/>
  <c r="D69" i="8"/>
  <c r="B116" i="8"/>
  <c r="B131" i="8"/>
  <c r="D162" i="8"/>
  <c r="D141" i="8"/>
  <c r="E146" i="8"/>
  <c r="C120" i="8"/>
  <c r="E103" i="8"/>
  <c r="B77" i="8"/>
  <c r="C116" i="8"/>
  <c r="C165" i="8"/>
  <c r="C50" i="8"/>
  <c r="D143" i="8"/>
  <c r="C76" i="8"/>
  <c r="D149" i="8"/>
  <c r="E272" i="8"/>
  <c r="G141" i="8"/>
  <c r="G81" i="8"/>
  <c r="C114" i="8"/>
  <c r="D154" i="8"/>
  <c r="G46" i="8"/>
  <c r="B149" i="8"/>
  <c r="D61" i="8"/>
  <c r="E107" i="8"/>
  <c r="C112" i="8"/>
  <c r="G60" i="8"/>
  <c r="G168" i="8"/>
  <c r="E167" i="8"/>
  <c r="E168" i="8"/>
  <c r="C121" i="8"/>
  <c r="C163" i="8"/>
  <c r="D111" i="8"/>
  <c r="G126" i="8"/>
  <c r="G149" i="8"/>
  <c r="E120" i="8"/>
  <c r="D116" i="8"/>
  <c r="E91" i="8"/>
  <c r="B123" i="8"/>
  <c r="G156" i="8"/>
  <c r="E57" i="8"/>
  <c r="G36" i="8"/>
  <c r="D121" i="8"/>
  <c r="D65" i="8"/>
  <c r="E165" i="8"/>
  <c r="B36" i="8"/>
  <c r="G161" i="8"/>
  <c r="B51" i="8"/>
  <c r="D83" i="8"/>
  <c r="G164" i="8"/>
  <c r="B109" i="8"/>
  <c r="G303" i="8"/>
  <c r="G132" i="8"/>
  <c r="G170" i="8"/>
  <c r="E127" i="8"/>
  <c r="B170" i="8"/>
  <c r="B125" i="8"/>
  <c r="G42" i="8"/>
  <c r="E60" i="8"/>
  <c r="E81" i="8"/>
  <c r="D41" i="8"/>
  <c r="B30" i="8"/>
  <c r="D26" i="8"/>
  <c r="D87" i="8"/>
  <c r="D94" i="8"/>
  <c r="G103" i="8"/>
  <c r="D140" i="8"/>
  <c r="E11" i="8"/>
  <c r="B25" i="8"/>
  <c r="B79" i="8"/>
  <c r="D147" i="8"/>
  <c r="G135" i="8"/>
  <c r="G139" i="8"/>
  <c r="G47" i="8"/>
  <c r="G118" i="8"/>
  <c r="C55" i="8"/>
  <c r="E70" i="8"/>
  <c r="C170" i="8"/>
  <c r="C139" i="8"/>
  <c r="B42" i="8"/>
  <c r="E138" i="8"/>
  <c r="B96" i="8"/>
  <c r="G99" i="8"/>
  <c r="C97" i="8"/>
  <c r="G159" i="8"/>
  <c r="E46" i="8"/>
  <c r="G40" i="8"/>
  <c r="E50" i="8"/>
  <c r="D166" i="8"/>
  <c r="C147" i="8"/>
  <c r="E159" i="8"/>
  <c r="E119" i="8"/>
  <c r="C56" i="8"/>
  <c r="G88" i="8"/>
  <c r="G69" i="8"/>
  <c r="B34" i="8"/>
  <c r="B290" i="8"/>
  <c r="D138" i="8"/>
  <c r="C167" i="8"/>
  <c r="C94" i="8"/>
  <c r="D47" i="8"/>
  <c r="D123" i="8"/>
  <c r="D40" i="8"/>
  <c r="D48" i="8"/>
  <c r="E153" i="8"/>
  <c r="G296" i="8"/>
  <c r="C88" i="8"/>
  <c r="E140" i="8"/>
  <c r="E283" i="8"/>
  <c r="B124" i="8"/>
  <c r="B121" i="8"/>
  <c r="E95" i="8"/>
  <c r="D89" i="8"/>
  <c r="B95" i="8"/>
  <c r="B164" i="8"/>
  <c r="E115" i="8"/>
  <c r="E162" i="8"/>
  <c r="G84" i="8"/>
  <c r="D142" i="8"/>
  <c r="G44" i="8"/>
  <c r="D34" i="8"/>
  <c r="E166" i="8"/>
  <c r="D96" i="8"/>
  <c r="G116" i="8"/>
  <c r="G106" i="8"/>
  <c r="D60" i="8"/>
  <c r="G109" i="8"/>
  <c r="G27" i="8"/>
  <c r="E108" i="8"/>
  <c r="G162" i="8"/>
  <c r="D133" i="8"/>
  <c r="G57" i="8"/>
  <c r="B84" i="8"/>
  <c r="B50" i="8"/>
  <c r="G75" i="8"/>
  <c r="D159" i="8"/>
  <c r="G123" i="8"/>
  <c r="B128" i="8"/>
  <c r="C125" i="8"/>
  <c r="B144" i="8"/>
  <c r="E58" i="8"/>
  <c r="C83" i="8"/>
  <c r="B136" i="8"/>
  <c r="B104" i="8"/>
  <c r="C26" i="8"/>
  <c r="B167" i="8"/>
  <c r="C153" i="8"/>
  <c r="C81" i="8"/>
  <c r="E36" i="8"/>
  <c r="D64" i="8"/>
  <c r="C115" i="8"/>
  <c r="C28" i="8"/>
  <c r="C53" i="8"/>
  <c r="B55" i="8"/>
  <c r="B66" i="8"/>
  <c r="E141" i="8"/>
  <c r="D161" i="8"/>
  <c r="E112" i="8"/>
  <c r="D153" i="8"/>
  <c r="C137" i="8"/>
  <c r="E54" i="8"/>
  <c r="G53" i="8"/>
  <c r="G130" i="8"/>
  <c r="G155" i="8"/>
  <c r="E306" i="8"/>
  <c r="G58" i="8"/>
  <c r="B112" i="8"/>
  <c r="B86" i="8"/>
  <c r="B40" i="8"/>
  <c r="G33" i="8"/>
  <c r="B52" i="8"/>
  <c r="E43" i="8"/>
  <c r="E96" i="8"/>
  <c r="C33" i="8"/>
  <c r="G85" i="8"/>
  <c r="D155" i="8"/>
  <c r="B159" i="8"/>
  <c r="C37" i="8"/>
  <c r="B169" i="8"/>
  <c r="E124" i="8"/>
  <c r="C36" i="8"/>
  <c r="C151" i="8"/>
  <c r="G102" i="8"/>
  <c r="D98" i="8"/>
  <c r="D100" i="8"/>
  <c r="B114" i="8"/>
  <c r="B151" i="8"/>
  <c r="B166" i="8"/>
  <c r="C160" i="8"/>
  <c r="C73" i="8"/>
  <c r="G72" i="8"/>
  <c r="G166" i="8"/>
  <c r="D28" i="8"/>
  <c r="B117" i="8"/>
  <c r="E47" i="8"/>
  <c r="G23" i="8"/>
  <c r="B135" i="8"/>
  <c r="E147" i="8"/>
  <c r="C69" i="8"/>
  <c r="C74" i="8"/>
  <c r="C101" i="8"/>
  <c r="D37" i="8"/>
  <c r="B72" i="8"/>
  <c r="C27" i="8"/>
  <c r="D120" i="8"/>
  <c r="G148" i="8"/>
  <c r="C47" i="8"/>
  <c r="B98" i="8"/>
  <c r="E125" i="8"/>
  <c r="D57" i="8"/>
  <c r="C70" i="8"/>
  <c r="E42" i="8"/>
  <c r="D67" i="8"/>
  <c r="B16" i="8"/>
  <c r="B111" i="8"/>
  <c r="C39" i="8"/>
  <c r="G45" i="8"/>
  <c r="G51" i="8"/>
  <c r="G114" i="8"/>
  <c r="C43" i="8"/>
  <c r="C102" i="8"/>
  <c r="C306" i="8"/>
  <c r="D151" i="8"/>
  <c r="E230" i="8"/>
  <c r="D29" i="8"/>
  <c r="G104" i="8"/>
  <c r="E18" i="8"/>
  <c r="E164" i="8"/>
  <c r="E142" i="8"/>
  <c r="E247" i="8"/>
  <c r="E136" i="8"/>
  <c r="B165" i="8"/>
  <c r="D158" i="8"/>
  <c r="C61" i="8"/>
  <c r="C110" i="8"/>
  <c r="G66" i="8"/>
  <c r="G48" i="8"/>
  <c r="D103" i="8"/>
  <c r="B47" i="8"/>
  <c r="B140" i="8"/>
  <c r="E135" i="8"/>
  <c r="C123" i="8"/>
  <c r="E29" i="8"/>
  <c r="E66" i="8"/>
  <c r="B78" i="8"/>
  <c r="C159" i="8"/>
  <c r="G71" i="8"/>
  <c r="B49" i="8"/>
  <c r="E92" i="8"/>
  <c r="B100" i="8"/>
  <c r="E10" i="8"/>
  <c r="D122" i="8"/>
  <c r="D104" i="8"/>
  <c r="D13" i="8"/>
  <c r="C152" i="8"/>
  <c r="B38" i="8"/>
  <c r="E72" i="8"/>
  <c r="B19" i="8"/>
  <c r="E48" i="8"/>
  <c r="E82" i="8"/>
  <c r="D42" i="8"/>
  <c r="D62" i="8"/>
  <c r="G165" i="8"/>
  <c r="G115" i="8"/>
  <c r="C80" i="8"/>
  <c r="C34" i="8"/>
  <c r="G76" i="8"/>
  <c r="G89" i="8"/>
  <c r="G31" i="8"/>
  <c r="E151" i="8"/>
  <c r="E78" i="8"/>
  <c r="D113" i="8"/>
  <c r="D33" i="8"/>
  <c r="E76" i="8"/>
  <c r="E307" i="8"/>
  <c r="E17" i="8"/>
  <c r="D19" i="8"/>
  <c r="G15" i="8"/>
  <c r="G308" i="8"/>
  <c r="C234" i="8"/>
  <c r="C263" i="8"/>
  <c r="C199" i="8"/>
  <c r="G14" i="8"/>
  <c r="E185" i="8"/>
  <c r="E208" i="8"/>
  <c r="G247" i="8"/>
  <c r="G280" i="8"/>
  <c r="D17" i="8"/>
  <c r="C187" i="8"/>
  <c r="B21" i="8"/>
  <c r="E266" i="8"/>
  <c r="B204" i="8"/>
  <c r="B265" i="8"/>
  <c r="G193" i="8"/>
  <c r="G188" i="8"/>
  <c r="D303" i="8"/>
  <c r="E193" i="8"/>
  <c r="G294" i="8"/>
  <c r="E194" i="8"/>
  <c r="D245" i="8"/>
  <c r="C294" i="8"/>
  <c r="E281" i="8"/>
  <c r="E20" i="8"/>
  <c r="B27" i="8"/>
  <c r="E22" i="8"/>
  <c r="G201" i="8"/>
  <c r="D190" i="8"/>
  <c r="E302" i="8"/>
  <c r="E296" i="8"/>
  <c r="C183" i="8"/>
  <c r="B291" i="8"/>
  <c r="E259" i="8"/>
  <c r="D215" i="8"/>
  <c r="G218" i="8"/>
  <c r="D277" i="8"/>
  <c r="G65" i="8"/>
  <c r="G183" i="8"/>
  <c r="G196" i="8"/>
  <c r="B289" i="8"/>
  <c r="B294" i="8"/>
  <c r="B193" i="8"/>
  <c r="E239" i="8"/>
  <c r="E217" i="8"/>
  <c r="D230" i="8"/>
  <c r="E215" i="8"/>
  <c r="B256" i="8"/>
  <c r="C288" i="8"/>
  <c r="G243" i="8"/>
  <c r="G22" i="8"/>
  <c r="B206" i="8"/>
  <c r="D237" i="8"/>
  <c r="G182" i="8"/>
  <c r="E243" i="8"/>
  <c r="E69" i="8"/>
  <c r="C173" i="8"/>
  <c r="E175" i="8"/>
  <c r="C172" i="8"/>
  <c r="D268" i="8"/>
  <c r="B216" i="8"/>
  <c r="G265" i="8"/>
  <c r="D199" i="8"/>
  <c r="B262" i="8"/>
  <c r="E265" i="8"/>
  <c r="E197" i="8"/>
  <c r="E212" i="8"/>
  <c r="C309" i="8"/>
  <c r="C200" i="8"/>
  <c r="C266" i="8"/>
  <c r="B235" i="8"/>
  <c r="C272" i="8"/>
  <c r="C229" i="8"/>
  <c r="C278" i="8"/>
  <c r="C291" i="8"/>
  <c r="D210" i="8"/>
  <c r="C230" i="8"/>
  <c r="D271" i="8"/>
  <c r="D285" i="8"/>
  <c r="G271" i="8"/>
  <c r="D25" i="8"/>
  <c r="D249" i="8"/>
  <c r="G191" i="8"/>
  <c r="B219" i="8"/>
  <c r="B188" i="8"/>
  <c r="D31" i="8"/>
  <c r="C260" i="8"/>
  <c r="B238" i="8"/>
  <c r="B272" i="8"/>
  <c r="G181" i="8"/>
  <c r="B307" i="8"/>
  <c r="C18" i="8"/>
  <c r="G212" i="8"/>
  <c r="B273" i="8"/>
  <c r="D282" i="8"/>
  <c r="D201" i="8"/>
  <c r="G236" i="8"/>
  <c r="B15" i="8"/>
  <c r="B229" i="8"/>
  <c r="G174" i="8"/>
  <c r="D21" i="8"/>
  <c r="D105" i="8"/>
  <c r="G86" i="8"/>
  <c r="E177" i="8"/>
  <c r="E199" i="8"/>
  <c r="B308" i="8"/>
  <c r="D55" i="8"/>
  <c r="D301" i="8"/>
  <c r="C305" i="8"/>
  <c r="D176" i="8"/>
  <c r="E279" i="8"/>
  <c r="G287" i="8"/>
  <c r="E261" i="8"/>
  <c r="E280" i="8"/>
  <c r="G185" i="8"/>
  <c r="C254" i="8"/>
  <c r="G173" i="8"/>
  <c r="D205" i="8"/>
  <c r="G176" i="8"/>
  <c r="E171" i="8"/>
  <c r="C21" i="8"/>
  <c r="C211" i="8"/>
  <c r="E248" i="8"/>
  <c r="B244" i="8"/>
  <c r="C308" i="8"/>
  <c r="B208" i="8"/>
  <c r="G250" i="8"/>
  <c r="C184" i="8"/>
  <c r="G207" i="8"/>
  <c r="C86" i="8"/>
  <c r="B310" i="8"/>
  <c r="G178" i="8"/>
  <c r="G292" i="8"/>
  <c r="D304" i="8"/>
  <c r="B189" i="8"/>
  <c r="D310" i="8"/>
  <c r="G267" i="8"/>
  <c r="G235" i="8"/>
  <c r="C176" i="8"/>
  <c r="E252" i="8"/>
  <c r="E276" i="8"/>
  <c r="B209" i="8"/>
  <c r="C290" i="8"/>
  <c r="D12" i="8"/>
  <c r="D10" i="8"/>
  <c r="C177" i="8"/>
  <c r="G204" i="8"/>
  <c r="C286" i="8"/>
  <c r="G177" i="8"/>
  <c r="E303" i="8"/>
  <c r="B152" i="8"/>
  <c r="C196" i="8"/>
  <c r="C235" i="8"/>
  <c r="G299" i="8"/>
  <c r="E184" i="8"/>
  <c r="D299" i="8"/>
  <c r="D195" i="8"/>
  <c r="E154" i="8"/>
  <c r="E249" i="8"/>
  <c r="D184" i="8"/>
  <c r="C203" i="8"/>
  <c r="G206" i="8"/>
  <c r="B240" i="8"/>
  <c r="D238" i="8"/>
  <c r="D198" i="8"/>
  <c r="B232" i="8"/>
  <c r="D300" i="8"/>
  <c r="G252" i="8"/>
  <c r="C233" i="8"/>
  <c r="C250" i="8"/>
  <c r="E226" i="8"/>
  <c r="D228" i="8"/>
  <c r="B11" i="8"/>
  <c r="G284" i="8"/>
  <c r="D172" i="8"/>
  <c r="D189" i="8"/>
  <c r="D309" i="8"/>
  <c r="E102" i="8"/>
  <c r="E198" i="8"/>
  <c r="G192" i="8"/>
  <c r="D226" i="8"/>
  <c r="D246" i="8"/>
  <c r="C215" i="8"/>
  <c r="C195" i="8"/>
  <c r="C210" i="8"/>
  <c r="B279" i="8"/>
  <c r="B243" i="8"/>
  <c r="C156" i="8"/>
  <c r="D187" i="8"/>
  <c r="G251" i="8"/>
  <c r="C284" i="8"/>
  <c r="B191" i="8"/>
  <c r="B194" i="8"/>
  <c r="G232" i="8"/>
  <c r="E282" i="8"/>
  <c r="B271" i="8"/>
  <c r="C295" i="8"/>
  <c r="D255" i="8"/>
  <c r="E253" i="8"/>
  <c r="C198" i="8"/>
  <c r="B213" i="8"/>
  <c r="C301" i="8"/>
  <c r="B230" i="8"/>
  <c r="E285" i="8"/>
  <c r="E219" i="8"/>
  <c r="D247" i="8"/>
  <c r="C126" i="8"/>
  <c r="D297" i="8"/>
  <c r="E244" i="8"/>
  <c r="D192" i="8"/>
  <c r="G278" i="8"/>
  <c r="D241" i="8"/>
  <c r="C298" i="8"/>
  <c r="D200" i="8"/>
  <c r="G229" i="8"/>
  <c r="B201" i="8"/>
  <c r="D88" i="8"/>
  <c r="E287" i="8"/>
  <c r="B239" i="8"/>
  <c r="D211" i="8"/>
  <c r="B299" i="8"/>
  <c r="E227" i="8"/>
  <c r="C269" i="8"/>
  <c r="G194" i="8"/>
  <c r="E178" i="8"/>
  <c r="G198" i="8"/>
  <c r="E263" i="8"/>
  <c r="C206" i="8"/>
  <c r="E293" i="8"/>
  <c r="E234" i="8"/>
  <c r="C20" i="8"/>
  <c r="C244" i="8"/>
  <c r="C257" i="8"/>
  <c r="G240" i="8"/>
  <c r="E255" i="8"/>
  <c r="E233" i="8"/>
  <c r="D239" i="8"/>
  <c r="D202" i="8"/>
  <c r="B278" i="8"/>
  <c r="B211" i="8"/>
  <c r="B133" i="8"/>
  <c r="E214" i="8"/>
  <c r="C136" i="8"/>
  <c r="G242" i="8"/>
  <c r="E294" i="8"/>
  <c r="G171" i="8"/>
  <c r="B215" i="8"/>
  <c r="C255" i="8"/>
  <c r="E205" i="8"/>
  <c r="E14" i="8"/>
  <c r="B234" i="8"/>
  <c r="D306" i="8"/>
  <c r="C283" i="8"/>
  <c r="B68" i="8"/>
  <c r="G203" i="8"/>
  <c r="E122" i="8"/>
  <c r="B251" i="8"/>
  <c r="B304" i="8"/>
  <c r="D262" i="8"/>
  <c r="D261" i="8"/>
  <c r="C219" i="8"/>
  <c r="C191" i="8"/>
  <c r="D86" i="8"/>
  <c r="B212" i="8"/>
  <c r="E188" i="8"/>
  <c r="C265" i="8"/>
  <c r="G49" i="8"/>
  <c r="D18" i="8"/>
  <c r="G18" i="8"/>
  <c r="B226" i="8"/>
  <c r="B285" i="8"/>
  <c r="G187" i="8"/>
  <c r="C202" i="8"/>
  <c r="E187" i="8"/>
  <c r="E254" i="8"/>
  <c r="C190" i="8"/>
  <c r="G211" i="8"/>
  <c r="C22" i="8"/>
  <c r="E250" i="8"/>
  <c r="D284" i="8"/>
  <c r="D276" i="8"/>
  <c r="G219" i="8"/>
  <c r="E245" i="8"/>
  <c r="B270" i="8"/>
  <c r="D171" i="8"/>
  <c r="D204" i="8"/>
  <c r="C79" i="8"/>
  <c r="B10" i="8"/>
  <c r="D197" i="8"/>
  <c r="C13" i="8"/>
  <c r="C213" i="8"/>
  <c r="D218" i="8"/>
  <c r="D266" i="8"/>
  <c r="C207" i="8"/>
  <c r="D219" i="8"/>
  <c r="G20" i="8"/>
  <c r="E229" i="8"/>
  <c r="E291" i="8"/>
  <c r="E242" i="8"/>
  <c r="D235" i="8"/>
  <c r="B203" i="8"/>
  <c r="B231" i="8"/>
  <c r="G279" i="8"/>
  <c r="E257" i="8"/>
  <c r="D278" i="8"/>
  <c r="C11" i="8"/>
  <c r="G259" i="8"/>
  <c r="G282" i="8"/>
  <c r="C214" i="8"/>
  <c r="G228" i="8"/>
  <c r="B175" i="8"/>
  <c r="C185" i="8"/>
  <c r="B64" i="8"/>
  <c r="B250" i="8"/>
  <c r="G213" i="8"/>
  <c r="D20" i="8"/>
  <c r="B217" i="8"/>
  <c r="D253" i="8"/>
  <c r="B186" i="8"/>
  <c r="B269" i="8"/>
  <c r="E209" i="8"/>
  <c r="D44" i="8"/>
  <c r="E304" i="8"/>
  <c r="D281" i="8"/>
  <c r="C194" i="8"/>
  <c r="D295" i="8"/>
  <c r="E182" i="8"/>
  <c r="E26" i="8"/>
  <c r="G253" i="8"/>
  <c r="E179" i="8"/>
  <c r="B247" i="8"/>
  <c r="E238" i="8"/>
  <c r="B179" i="8"/>
  <c r="G256" i="8"/>
  <c r="D275" i="8"/>
  <c r="E310" i="8"/>
  <c r="C276" i="8"/>
  <c r="D131" i="8"/>
  <c r="G13" i="8"/>
  <c r="E256" i="8"/>
  <c r="E267" i="8"/>
  <c r="B24" i="8"/>
  <c r="B182" i="8"/>
  <c r="B181" i="8"/>
  <c r="B214" i="8"/>
  <c r="C282" i="8"/>
  <c r="G11" i="8"/>
  <c r="E200" i="8"/>
  <c r="E56" i="8"/>
  <c r="G208" i="8"/>
  <c r="G205" i="8"/>
  <c r="E213" i="8"/>
  <c r="D188" i="8"/>
  <c r="D209" i="8"/>
  <c r="E278" i="8"/>
  <c r="D229" i="8"/>
  <c r="B122" i="8"/>
  <c r="E262" i="8"/>
  <c r="C292" i="8"/>
  <c r="D269" i="8"/>
  <c r="C178" i="8"/>
  <c r="C246" i="8"/>
  <c r="D292" i="8"/>
  <c r="G285" i="8"/>
  <c r="E240" i="8"/>
  <c r="C204" i="8"/>
  <c r="B192" i="8"/>
  <c r="C180" i="8"/>
  <c r="G288" i="8"/>
  <c r="B173" i="8"/>
  <c r="C275" i="8"/>
  <c r="C238" i="8"/>
  <c r="B257" i="8"/>
  <c r="G202" i="8"/>
  <c r="D290" i="8"/>
  <c r="E268" i="8"/>
  <c r="B300" i="8"/>
  <c r="C245" i="8"/>
  <c r="B174" i="8"/>
  <c r="G246" i="8"/>
  <c r="D308" i="8"/>
  <c r="G180" i="8"/>
  <c r="C19" i="8"/>
  <c r="C262" i="8"/>
  <c r="G245" i="8"/>
  <c r="D273" i="8"/>
  <c r="B298" i="8"/>
  <c r="G260" i="8"/>
  <c r="E237" i="8"/>
  <c r="E289" i="8"/>
  <c r="G217" i="8"/>
  <c r="C10" i="8"/>
  <c r="E277" i="8"/>
  <c r="D302" i="8"/>
  <c r="C299" i="8"/>
  <c r="B17" i="8"/>
  <c r="E207" i="8"/>
  <c r="D293" i="8"/>
  <c r="B261" i="8"/>
  <c r="G289" i="8"/>
  <c r="C281" i="8"/>
  <c r="E35" i="8"/>
  <c r="C179" i="8"/>
  <c r="E298" i="8"/>
  <c r="D208" i="8"/>
  <c r="G263" i="8"/>
  <c r="C258" i="8"/>
  <c r="C303" i="8"/>
  <c r="C271" i="8"/>
  <c r="G309" i="8"/>
  <c r="D307" i="8"/>
  <c r="G241" i="8"/>
  <c r="E292" i="8"/>
  <c r="B176" i="8"/>
  <c r="C12" i="8"/>
  <c r="C248" i="8"/>
  <c r="C247" i="8"/>
  <c r="E246" i="8"/>
  <c r="B286" i="8"/>
  <c r="D263" i="8"/>
  <c r="G268" i="8"/>
  <c r="D193" i="8"/>
  <c r="B227" i="8"/>
  <c r="D52" i="8"/>
  <c r="C304" i="8"/>
  <c r="B197" i="8"/>
  <c r="B218" i="8"/>
  <c r="C232" i="8"/>
  <c r="B54" i="8"/>
  <c r="G216" i="8"/>
  <c r="C40" i="8"/>
  <c r="E270" i="8"/>
  <c r="B177" i="8"/>
  <c r="D11" i="8"/>
  <c r="G195" i="8"/>
  <c r="D257" i="8"/>
  <c r="B14" i="8"/>
  <c r="G10" i="8"/>
  <c r="C310" i="8"/>
  <c r="D185" i="8"/>
  <c r="B62" i="8"/>
  <c r="D256" i="8"/>
  <c r="B253" i="8"/>
  <c r="D191" i="8"/>
  <c r="B254" i="8"/>
  <c r="C209" i="8"/>
  <c r="C252" i="8"/>
  <c r="B287" i="8"/>
  <c r="C297" i="8"/>
  <c r="D248" i="8"/>
  <c r="B276" i="8"/>
  <c r="C16" i="8"/>
  <c r="D203" i="8"/>
  <c r="B264" i="8"/>
  <c r="C256" i="8"/>
  <c r="B20" i="8"/>
  <c r="B295" i="8"/>
  <c r="G293" i="8"/>
  <c r="D186" i="8"/>
  <c r="G190" i="8"/>
  <c r="B236" i="8"/>
  <c r="D244" i="8"/>
  <c r="G184" i="8"/>
  <c r="D272" i="8"/>
  <c r="G244" i="8"/>
  <c r="C307" i="8"/>
  <c r="E191" i="8"/>
  <c r="B296" i="8"/>
  <c r="D213" i="8"/>
  <c r="B282" i="8"/>
  <c r="D296" i="8"/>
  <c r="G200" i="8"/>
  <c r="B184" i="8"/>
  <c r="G167" i="8"/>
  <c r="E150" i="8"/>
  <c r="E202" i="8"/>
  <c r="D134" i="8"/>
  <c r="C193" i="8"/>
  <c r="G290" i="8"/>
  <c r="G258" i="8"/>
  <c r="G163" i="8"/>
  <c r="E305" i="8"/>
  <c r="D16" i="8"/>
  <c r="B199" i="8"/>
  <c r="E309" i="8"/>
  <c r="E274" i="8"/>
  <c r="C268" i="8"/>
  <c r="B277" i="8"/>
  <c r="D128" i="8"/>
  <c r="B200" i="8"/>
  <c r="C231" i="8"/>
  <c r="G233" i="8"/>
  <c r="C15" i="8"/>
  <c r="B302" i="8"/>
  <c r="B252" i="8"/>
  <c r="C205" i="8"/>
  <c r="D23" i="8"/>
  <c r="E181" i="8"/>
  <c r="B132" i="8"/>
  <c r="B58" i="8"/>
  <c r="C289" i="8"/>
  <c r="G261" i="8"/>
  <c r="G286" i="8"/>
  <c r="G306" i="8"/>
  <c r="C243" i="8"/>
  <c r="D233" i="8"/>
  <c r="G234" i="8"/>
  <c r="E301" i="8"/>
  <c r="B35" i="8"/>
  <c r="G302" i="8"/>
  <c r="B303" i="8"/>
  <c r="D267" i="8"/>
  <c r="G226" i="8"/>
  <c r="D270" i="8"/>
  <c r="B187" i="8"/>
  <c r="G283" i="8"/>
  <c r="D252" i="8"/>
  <c r="D206" i="8"/>
  <c r="B178" i="8"/>
  <c r="D179" i="8"/>
  <c r="D177" i="8"/>
  <c r="B233" i="8"/>
  <c r="E203" i="8"/>
  <c r="G257" i="8"/>
  <c r="D212" i="8"/>
  <c r="B293" i="8"/>
  <c r="D180" i="8"/>
  <c r="D174" i="8"/>
  <c r="G179" i="8"/>
  <c r="C171" i="8"/>
  <c r="B266" i="8"/>
  <c r="B263" i="8"/>
  <c r="E286" i="8"/>
  <c r="B284" i="8"/>
  <c r="G275" i="8"/>
  <c r="E228" i="8"/>
  <c r="D240" i="8"/>
  <c r="E284" i="8"/>
  <c r="D214" i="8"/>
  <c r="C274" i="8"/>
  <c r="E269" i="8"/>
  <c r="C261" i="8"/>
  <c r="C287" i="8"/>
  <c r="C197" i="8"/>
  <c r="C280" i="8"/>
  <c r="G249" i="8"/>
  <c r="B260" i="8"/>
  <c r="C192" i="8"/>
  <c r="G17" i="8"/>
  <c r="C216" i="8"/>
  <c r="E295" i="8"/>
  <c r="D194" i="8"/>
  <c r="E210" i="8"/>
  <c r="C270" i="8"/>
  <c r="C293" i="8"/>
  <c r="D175" i="8"/>
  <c r="G264" i="8"/>
  <c r="G262" i="8"/>
  <c r="G197" i="8"/>
  <c r="B89" i="8"/>
  <c r="D196" i="8"/>
  <c r="B43" i="8"/>
  <c r="C182" i="8"/>
  <c r="G214" i="8"/>
  <c r="B110" i="8"/>
  <c r="D251" i="8"/>
  <c r="G307" i="8"/>
  <c r="B283" i="8"/>
  <c r="G237" i="8"/>
  <c r="D264" i="8"/>
  <c r="C189" i="8"/>
  <c r="C90" i="8"/>
  <c r="G238" i="8"/>
  <c r="E288" i="8"/>
  <c r="B255" i="8"/>
  <c r="C17" i="8"/>
  <c r="G16" i="8"/>
  <c r="C242" i="8"/>
  <c r="G255" i="8"/>
  <c r="G276" i="8"/>
  <c r="B292" i="8"/>
  <c r="D181" i="8"/>
  <c r="B180" i="8"/>
  <c r="B172" i="8"/>
  <c r="E258" i="8"/>
  <c r="G172" i="8"/>
  <c r="E211" i="8"/>
  <c r="E251" i="8"/>
  <c r="G269" i="8"/>
  <c r="E189" i="8"/>
  <c r="B306" i="8"/>
  <c r="G297" i="8"/>
  <c r="G189" i="8"/>
  <c r="E180" i="8"/>
  <c r="B259" i="8"/>
  <c r="G239" i="8"/>
  <c r="G273" i="8"/>
  <c r="G281" i="8"/>
  <c r="D231" i="8"/>
  <c r="G295" i="8"/>
  <c r="G231" i="8"/>
  <c r="G186" i="8"/>
  <c r="B242" i="8"/>
  <c r="D289" i="8"/>
  <c r="C273" i="8"/>
  <c r="D283" i="8"/>
  <c r="C302" i="8"/>
  <c r="E41" i="8"/>
  <c r="B248" i="8"/>
  <c r="C237" i="8"/>
  <c r="D178" i="8"/>
  <c r="C174" i="8"/>
  <c r="D217" i="8"/>
  <c r="B268" i="8"/>
  <c r="C201" i="8"/>
  <c r="B237" i="8"/>
  <c r="D227" i="8"/>
  <c r="D182" i="8"/>
  <c r="D250" i="8"/>
  <c r="C239" i="8"/>
  <c r="D183" i="8"/>
  <c r="C226" i="8"/>
  <c r="D287" i="8"/>
  <c r="D265" i="8"/>
  <c r="G298" i="8"/>
  <c r="G304" i="8"/>
  <c r="B274" i="8"/>
  <c r="B246" i="8"/>
  <c r="E16" i="8"/>
  <c r="D291" i="8"/>
  <c r="E176" i="8"/>
  <c r="E192" i="8"/>
  <c r="E271" i="8"/>
  <c r="B301" i="8"/>
  <c r="D236" i="8"/>
  <c r="C175" i="8"/>
  <c r="D274" i="8"/>
  <c r="G248" i="8"/>
  <c r="D258" i="8"/>
  <c r="C249" i="8"/>
  <c r="C217" i="8"/>
  <c r="B249" i="8"/>
  <c r="E290" i="8"/>
  <c r="E201" i="8"/>
  <c r="D242" i="8"/>
  <c r="G175" i="8"/>
  <c r="E206" i="8"/>
  <c r="G274" i="8"/>
  <c r="E173" i="8"/>
  <c r="D286" i="8"/>
  <c r="B280" i="8"/>
  <c r="E172" i="8"/>
  <c r="B241" i="8"/>
  <c r="G210" i="8"/>
  <c r="C188" i="8"/>
  <c r="E19" i="8"/>
  <c r="C241" i="8"/>
  <c r="D127" i="8"/>
  <c r="B22" i="8"/>
  <c r="E218" i="8"/>
  <c r="E190" i="8"/>
  <c r="E174" i="8"/>
  <c r="G305" i="8"/>
  <c r="E260" i="8"/>
  <c r="E236" i="8"/>
  <c r="B281" i="8"/>
  <c r="C277" i="8"/>
  <c r="G21" i="8"/>
  <c r="D216" i="8"/>
  <c r="C212" i="8"/>
  <c r="G272" i="8"/>
  <c r="B275" i="8"/>
  <c r="C296" i="8"/>
  <c r="D279" i="8"/>
  <c r="G291" i="8"/>
  <c r="G301" i="8"/>
  <c r="B23" i="8"/>
  <c r="E241" i="8"/>
  <c r="D173" i="8"/>
  <c r="D234" i="8"/>
  <c r="G199" i="8"/>
  <c r="G277" i="8"/>
  <c r="C240" i="8"/>
  <c r="G12" i="8"/>
  <c r="C264" i="8"/>
  <c r="C285" i="8"/>
  <c r="D232" i="8"/>
  <c r="E297" i="8"/>
  <c r="E300" i="8"/>
  <c r="B198" i="8"/>
  <c r="D259" i="8"/>
  <c r="E204" i="8"/>
  <c r="E235" i="8"/>
  <c r="D73" i="8"/>
  <c r="E232" i="8"/>
  <c r="D110" i="8"/>
  <c r="D294" i="8"/>
  <c r="E183" i="8"/>
  <c r="D243" i="8"/>
  <c r="D254" i="8"/>
  <c r="B185" i="8"/>
  <c r="G227" i="8"/>
  <c r="B297" i="8"/>
  <c r="D164" i="8"/>
  <c r="B258" i="8"/>
  <c r="C300" i="8"/>
  <c r="B190" i="8"/>
  <c r="G310" i="8"/>
  <c r="E216" i="8"/>
  <c r="B195" i="8"/>
  <c r="C253" i="8"/>
  <c r="B309" i="8"/>
  <c r="G215" i="8"/>
  <c r="B12" i="8"/>
  <c r="E231" i="8"/>
  <c r="C181" i="8"/>
  <c r="G19" i="8"/>
  <c r="E186" i="8"/>
  <c r="E39" i="8"/>
  <c r="B183" i="8"/>
  <c r="D280" i="8"/>
  <c r="B288" i="8"/>
  <c r="B228" i="8"/>
  <c r="C186" i="8"/>
  <c r="C236" i="8"/>
  <c r="E275" i="8"/>
  <c r="G254" i="8"/>
  <c r="B18" i="8"/>
  <c r="C228" i="8"/>
  <c r="B267" i="8"/>
  <c r="G266" i="8"/>
  <c r="B202" i="8"/>
  <c r="E195" i="8"/>
  <c r="C143" i="8"/>
  <c r="D260" i="8"/>
  <c r="D288" i="8"/>
  <c r="C227" i="8"/>
  <c r="B305" i="8"/>
  <c r="E299" i="8"/>
  <c r="G230" i="8"/>
  <c r="C458" i="8"/>
  <c r="B364" i="8"/>
  <c r="B333" i="8"/>
  <c r="E401" i="8"/>
  <c r="B546" i="8"/>
  <c r="E421" i="8"/>
  <c r="D361" i="8"/>
  <c r="G692" i="8"/>
  <c r="B735" i="8"/>
  <c r="C383" i="8"/>
  <c r="B390" i="8"/>
  <c r="E1049" i="8"/>
  <c r="B1141" i="8"/>
  <c r="G520" i="8"/>
  <c r="C334" i="8"/>
  <c r="C336" i="8"/>
  <c r="B640" i="8"/>
  <c r="B1080" i="8"/>
  <c r="E548" i="8"/>
  <c r="G428" i="8"/>
  <c r="E375" i="8"/>
  <c r="E356" i="8"/>
  <c r="G1169" i="8"/>
  <c r="G337" i="8"/>
  <c r="C352" i="8"/>
  <c r="C519" i="8"/>
  <c r="B386" i="8"/>
  <c r="B415" i="8"/>
  <c r="E795" i="8"/>
  <c r="C1052" i="8"/>
  <c r="C321" i="8"/>
  <c r="B816" i="8"/>
  <c r="B582" i="8"/>
  <c r="B658" i="8"/>
  <c r="C356" i="8"/>
  <c r="B622" i="8"/>
  <c r="E352" i="8"/>
  <c r="C410" i="8"/>
  <c r="G490" i="8"/>
  <c r="B1114" i="8"/>
  <c r="E921" i="8"/>
  <c r="D663" i="8"/>
  <c r="E675" i="8"/>
  <c r="G368" i="8"/>
  <c r="C330" i="8"/>
  <c r="D411" i="8"/>
  <c r="B1058" i="8"/>
  <c r="E1209" i="8"/>
  <c r="B835" i="8"/>
  <c r="D407" i="8"/>
  <c r="C701" i="8"/>
  <c r="G350" i="8"/>
  <c r="E342" i="8"/>
  <c r="C1128" i="8"/>
  <c r="C673" i="8"/>
  <c r="E784" i="8"/>
  <c r="G316" i="8"/>
  <c r="E358" i="8"/>
  <c r="E365" i="8"/>
  <c r="C622" i="8"/>
  <c r="G437" i="8"/>
  <c r="B1119" i="8"/>
  <c r="D558" i="8"/>
  <c r="D1164" i="8"/>
  <c r="G412" i="8"/>
  <c r="G379" i="8"/>
  <c r="B885" i="8"/>
  <c r="G516" i="8"/>
  <c r="D397" i="8"/>
  <c r="G783" i="8"/>
  <c r="E454" i="8"/>
  <c r="G521" i="8"/>
  <c r="G786" i="8"/>
  <c r="B1143" i="8"/>
  <c r="B937" i="8"/>
  <c r="E332" i="8"/>
  <c r="B616" i="8"/>
  <c r="C854" i="8"/>
  <c r="E1198" i="8"/>
  <c r="E420" i="8"/>
  <c r="C1177" i="8"/>
  <c r="B776" i="8"/>
  <c r="E739" i="8"/>
  <c r="B339" i="8"/>
  <c r="C670" i="8"/>
  <c r="G429" i="8"/>
  <c r="G1084" i="8"/>
  <c r="E1193" i="8"/>
  <c r="E725" i="8"/>
  <c r="C930" i="8"/>
  <c r="G946" i="8"/>
  <c r="C856" i="8"/>
  <c r="C628" i="8"/>
  <c r="C510" i="8"/>
  <c r="C781" i="8"/>
  <c r="E929" i="8"/>
  <c r="C340" i="8"/>
  <c r="C322" i="8"/>
  <c r="B1165" i="8"/>
  <c r="B752" i="8"/>
  <c r="E1127" i="8"/>
  <c r="D367" i="8"/>
  <c r="B513" i="8"/>
  <c r="B432" i="8"/>
  <c r="E1054" i="8"/>
  <c r="E422" i="8"/>
  <c r="D414" i="8"/>
  <c r="B583" i="8"/>
  <c r="C343" i="8"/>
  <c r="C414" i="8"/>
  <c r="C350" i="8"/>
  <c r="G420" i="8"/>
  <c r="C314" i="8"/>
  <c r="C433" i="8"/>
  <c r="D1134" i="8"/>
  <c r="G422" i="8"/>
  <c r="D323" i="8"/>
  <c r="C583" i="8"/>
  <c r="B873" i="8"/>
  <c r="B593" i="8"/>
  <c r="E913" i="8"/>
  <c r="E387" i="8"/>
  <c r="B706" i="8"/>
  <c r="B652" i="8"/>
  <c r="B350" i="8"/>
  <c r="E550" i="8"/>
  <c r="C347" i="8"/>
  <c r="C616" i="8"/>
  <c r="G1127" i="8"/>
  <c r="B312" i="8"/>
  <c r="C423" i="8"/>
  <c r="B1139" i="8"/>
  <c r="E315" i="8"/>
  <c r="E1043" i="8"/>
  <c r="E1208" i="8"/>
  <c r="C345" i="8"/>
  <c r="C711" i="8"/>
  <c r="G581" i="8"/>
  <c r="C690" i="8"/>
  <c r="C393" i="8"/>
  <c r="B840" i="8"/>
  <c r="E385" i="8"/>
  <c r="C715" i="8"/>
  <c r="B568" i="8"/>
  <c r="B573" i="8"/>
  <c r="D1080" i="8"/>
  <c r="E620" i="8"/>
  <c r="C490" i="8"/>
  <c r="B1192" i="8"/>
  <c r="E361" i="8"/>
  <c r="D368" i="8"/>
  <c r="C613" i="8"/>
  <c r="B605" i="8"/>
  <c r="B379" i="8"/>
  <c r="E990" i="8"/>
  <c r="C1200" i="8"/>
  <c r="E320" i="8"/>
  <c r="E478" i="8"/>
  <c r="C570" i="8"/>
  <c r="D370" i="8"/>
  <c r="E394" i="8"/>
  <c r="E995" i="8"/>
  <c r="B406" i="8"/>
  <c r="D862" i="8"/>
  <c r="D317" i="8"/>
  <c r="C726" i="8"/>
  <c r="G345" i="8"/>
  <c r="D430" i="8"/>
  <c r="C596" i="8"/>
  <c r="B951" i="8"/>
  <c r="C364" i="8"/>
  <c r="C617" i="8"/>
  <c r="B975" i="8"/>
  <c r="G556" i="8"/>
  <c r="D378" i="8"/>
  <c r="E520" i="8"/>
  <c r="D738" i="8"/>
  <c r="C779" i="8"/>
  <c r="E353" i="8"/>
  <c r="D340" i="8"/>
  <c r="E753" i="8"/>
  <c r="E681" i="8"/>
  <c r="E510" i="8"/>
  <c r="B346" i="8"/>
  <c r="G977" i="8"/>
  <c r="E607" i="8"/>
  <c r="B707" i="8"/>
  <c r="B682" i="8"/>
  <c r="D379" i="8"/>
  <c r="B315" i="8"/>
  <c r="B734" i="8"/>
  <c r="C666" i="8"/>
  <c r="D334" i="8"/>
  <c r="G1164" i="8"/>
  <c r="C311" i="8"/>
  <c r="E388" i="8"/>
  <c r="B534" i="8"/>
  <c r="E938" i="8"/>
  <c r="C976" i="8"/>
  <c r="B1146" i="8"/>
  <c r="D380" i="8"/>
  <c r="G1038" i="8"/>
  <c r="C365" i="8"/>
  <c r="B963" i="8"/>
  <c r="C1099" i="8"/>
  <c r="B414" i="8"/>
  <c r="B756" i="8"/>
  <c r="B428" i="8"/>
  <c r="E523" i="8"/>
  <c r="C372" i="8"/>
  <c r="C394" i="8"/>
  <c r="C411" i="8"/>
  <c r="E961" i="8"/>
  <c r="D371" i="8"/>
  <c r="G476" i="8"/>
  <c r="C975" i="8"/>
  <c r="B670" i="8"/>
  <c r="E433" i="8"/>
  <c r="D399" i="8"/>
  <c r="G897" i="8"/>
  <c r="E847" i="8"/>
  <c r="B982" i="8"/>
  <c r="B810" i="8"/>
  <c r="E322" i="8"/>
  <c r="C732" i="8"/>
  <c r="E321" i="8"/>
  <c r="E412" i="8"/>
  <c r="C1051" i="8"/>
  <c r="B1157" i="8"/>
  <c r="E395" i="8"/>
  <c r="G434" i="8"/>
  <c r="C381" i="8"/>
  <c r="D359" i="8"/>
  <c r="B805" i="8"/>
  <c r="D526" i="8"/>
  <c r="B400" i="8"/>
  <c r="C518" i="8"/>
  <c r="B367" i="8"/>
  <c r="C639" i="8"/>
  <c r="E690" i="8"/>
  <c r="D1178" i="8"/>
  <c r="E1071" i="8"/>
  <c r="E585" i="8"/>
  <c r="C434" i="8"/>
  <c r="E720" i="8"/>
  <c r="B1039" i="8"/>
  <c r="B517" i="8"/>
  <c r="E1042" i="8"/>
  <c r="B676" i="8"/>
  <c r="C555" i="8"/>
  <c r="B1127" i="8"/>
  <c r="B352" i="8"/>
  <c r="B704" i="8"/>
  <c r="B763" i="8"/>
  <c r="G1070" i="8"/>
  <c r="G509" i="8"/>
  <c r="C740" i="8"/>
  <c r="C803" i="8"/>
  <c r="C397" i="8"/>
  <c r="C1144" i="8"/>
  <c r="C346" i="8"/>
  <c r="B601" i="8"/>
  <c r="B558" i="8"/>
  <c r="E333" i="8"/>
  <c r="E974" i="8"/>
  <c r="B948" i="8"/>
  <c r="E770" i="8"/>
  <c r="D403" i="8"/>
  <c r="C415" i="8"/>
  <c r="E602" i="8"/>
  <c r="E641" i="8"/>
  <c r="E851" i="8"/>
  <c r="E581" i="8"/>
  <c r="B932" i="8"/>
  <c r="D312" i="8"/>
  <c r="B547" i="8"/>
  <c r="D455" i="8"/>
  <c r="E480" i="8"/>
  <c r="D997" i="8"/>
  <c r="C326" i="8"/>
  <c r="G321" i="8"/>
  <c r="C644" i="8"/>
  <c r="E849" i="8"/>
  <c r="B371" i="8"/>
  <c r="E837" i="8"/>
  <c r="G874" i="8"/>
  <c r="G1177" i="8"/>
  <c r="C568" i="8"/>
  <c r="G413" i="8"/>
  <c r="D425" i="8"/>
  <c r="B565" i="8"/>
  <c r="B407" i="8"/>
  <c r="B1008" i="8"/>
  <c r="G951" i="8"/>
  <c r="E1137" i="8"/>
  <c r="E698" i="8"/>
  <c r="E431" i="8"/>
  <c r="D840" i="8"/>
  <c r="B497" i="8"/>
  <c r="E428" i="8"/>
  <c r="D814" i="8"/>
  <c r="C392" i="8"/>
  <c r="E1022" i="8"/>
  <c r="C441" i="8"/>
  <c r="G369" i="8"/>
  <c r="C403" i="8"/>
  <c r="E856" i="8"/>
  <c r="C323" i="8"/>
  <c r="G397" i="8"/>
  <c r="D382" i="8"/>
  <c r="E348" i="8"/>
  <c r="D406" i="8"/>
  <c r="G380" i="8"/>
  <c r="E1149" i="8"/>
  <c r="E776" i="8"/>
  <c r="B1027" i="8"/>
  <c r="E957" i="8"/>
  <c r="B758" i="8"/>
  <c r="G390" i="8"/>
  <c r="G697" i="8"/>
  <c r="B1216" i="8"/>
  <c r="E743" i="8"/>
  <c r="E540" i="8"/>
  <c r="E485" i="8"/>
  <c r="E434" i="8"/>
  <c r="G465" i="8"/>
  <c r="E455" i="8"/>
  <c r="G1156" i="8"/>
  <c r="C396" i="8"/>
  <c r="C432" i="8"/>
  <c r="B358" i="8"/>
  <c r="B703" i="8"/>
  <c r="B316" i="8"/>
  <c r="G360" i="8"/>
  <c r="C526" i="8"/>
  <c r="E393" i="8"/>
  <c r="G927" i="8"/>
  <c r="C550" i="8"/>
  <c r="C931" i="8"/>
  <c r="B337" i="8"/>
  <c r="C420" i="8"/>
  <c r="B1151" i="8"/>
  <c r="B383" i="8"/>
  <c r="C734" i="8"/>
  <c r="E1053" i="8"/>
  <c r="B329" i="8"/>
  <c r="G341" i="8"/>
  <c r="E527" i="8"/>
  <c r="C368" i="8"/>
  <c r="G989" i="8"/>
  <c r="B1113" i="8"/>
  <c r="G861" i="8"/>
  <c r="E351" i="8"/>
  <c r="B368" i="8"/>
  <c r="B806" i="8"/>
  <c r="E1215" i="8"/>
  <c r="E1142" i="8"/>
  <c r="B1213" i="8"/>
  <c r="E408" i="8"/>
  <c r="E736" i="8"/>
  <c r="E896" i="8"/>
  <c r="E350" i="8"/>
  <c r="B731" i="8"/>
  <c r="G318" i="8"/>
  <c r="E1070" i="8"/>
  <c r="C860" i="8"/>
  <c r="C327" i="8"/>
  <c r="C443" i="8"/>
  <c r="C498" i="8"/>
  <c r="E373" i="8"/>
  <c r="B866" i="8"/>
  <c r="B949" i="8"/>
  <c r="E343" i="8"/>
  <c r="D358" i="8"/>
  <c r="E398" i="8"/>
  <c r="C753" i="8"/>
  <c r="E436" i="8"/>
  <c r="C565" i="8"/>
  <c r="B578" i="8"/>
  <c r="C778" i="8"/>
  <c r="D424" i="8"/>
  <c r="B714" i="8"/>
  <c r="G438" i="8"/>
  <c r="B812" i="8"/>
  <c r="E1144" i="8"/>
  <c r="G338" i="8"/>
  <c r="G374" i="8"/>
  <c r="C475" i="8"/>
  <c r="E1148" i="8"/>
  <c r="D419" i="8"/>
  <c r="C984" i="8"/>
  <c r="E502" i="8"/>
  <c r="E544" i="8"/>
  <c r="C529" i="8"/>
  <c r="C400" i="8"/>
  <c r="C960" i="8"/>
  <c r="B1059" i="8"/>
  <c r="D811" i="8"/>
  <c r="B376" i="8"/>
  <c r="E1046" i="8"/>
  <c r="C1119" i="8"/>
  <c r="B501" i="8"/>
  <c r="G1123" i="8"/>
  <c r="D933" i="8"/>
  <c r="B1101" i="8"/>
  <c r="G320" i="8"/>
  <c r="B587" i="8"/>
  <c r="C1171" i="8"/>
  <c r="B1218" i="8"/>
  <c r="G343" i="8"/>
  <c r="C900" i="8"/>
  <c r="C1134" i="8"/>
  <c r="C650" i="8"/>
  <c r="C437" i="8"/>
  <c r="E633" i="8"/>
  <c r="C401" i="8"/>
  <c r="E955" i="8"/>
  <c r="E873" i="8"/>
  <c r="E1103" i="8"/>
  <c r="C658" i="8"/>
  <c r="G459" i="8"/>
  <c r="D435" i="8"/>
  <c r="E1159" i="8"/>
  <c r="B542" i="8"/>
  <c r="G1187" i="8"/>
  <c r="G355" i="8"/>
  <c r="G981" i="8"/>
  <c r="G762" i="8"/>
  <c r="C836" i="8"/>
  <c r="E868" i="8"/>
  <c r="B1107" i="8"/>
  <c r="D392" i="8"/>
  <c r="B997" i="8"/>
  <c r="C422" i="8"/>
  <c r="C1157" i="8"/>
  <c r="E507" i="8"/>
  <c r="C714" i="8"/>
  <c r="C637" i="8"/>
  <c r="E627" i="8"/>
  <c r="E842" i="8"/>
  <c r="B1174" i="8"/>
  <c r="D853" i="8"/>
  <c r="C1135" i="8"/>
  <c r="D688" i="8"/>
  <c r="G342" i="8"/>
  <c r="C929" i="8"/>
  <c r="D428" i="8"/>
  <c r="C360" i="8"/>
  <c r="E810" i="8"/>
  <c r="C672" i="8"/>
  <c r="C484" i="8"/>
  <c r="E1196" i="8"/>
  <c r="E526" i="8"/>
  <c r="D431" i="8"/>
  <c r="E509" i="8"/>
  <c r="B388" i="8"/>
  <c r="C680" i="8"/>
  <c r="B843" i="8"/>
  <c r="E340" i="8"/>
  <c r="E613" i="8"/>
  <c r="D348" i="8"/>
  <c r="C431" i="8"/>
  <c r="E323" i="8"/>
  <c r="G430" i="8"/>
  <c r="C993" i="8"/>
  <c r="C932" i="8"/>
  <c r="C705" i="8"/>
  <c r="D335" i="8"/>
  <c r="B1072" i="8"/>
  <c r="C754" i="8"/>
  <c r="B540" i="8"/>
  <c r="E363" i="8"/>
  <c r="C464" i="8"/>
  <c r="D675" i="8"/>
  <c r="C542" i="8"/>
  <c r="E700" i="8"/>
  <c r="B451" i="8"/>
  <c r="D341" i="8"/>
  <c r="C469" i="8"/>
  <c r="B946" i="8"/>
  <c r="B977" i="8"/>
  <c r="B523" i="8"/>
  <c r="E1006" i="8"/>
  <c r="G336" i="8"/>
  <c r="B1038" i="8"/>
  <c r="B327" i="8"/>
  <c r="D410" i="8"/>
  <c r="C402" i="8"/>
  <c r="B909" i="8"/>
  <c r="B877" i="8"/>
  <c r="B924" i="8"/>
  <c r="C527" i="8"/>
  <c r="B314" i="8"/>
  <c r="B392" i="8"/>
  <c r="B489" i="8"/>
  <c r="C313" i="8"/>
  <c r="B401" i="8"/>
  <c r="C1091" i="8"/>
  <c r="E1201" i="8"/>
  <c r="G352" i="8"/>
  <c r="C478" i="8"/>
  <c r="G401" i="8"/>
  <c r="E695" i="8"/>
  <c r="B940" i="8"/>
  <c r="C451" i="8"/>
  <c r="C926" i="8"/>
  <c r="B338" i="8"/>
  <c r="B604" i="8"/>
  <c r="B342" i="8"/>
  <c r="E1105" i="8"/>
  <c r="D915" i="8"/>
  <c r="B328" i="8"/>
  <c r="B722" i="8"/>
  <c r="E1041" i="8"/>
  <c r="D355" i="8"/>
  <c r="E407" i="8"/>
  <c r="C991" i="8"/>
  <c r="B576" i="8"/>
  <c r="G399" i="8"/>
  <c r="G396" i="8"/>
  <c r="B425" i="8"/>
  <c r="B923" i="8"/>
  <c r="B796" i="8"/>
  <c r="E726" i="8"/>
  <c r="G339" i="8"/>
  <c r="E863" i="8"/>
  <c r="E755" i="8"/>
  <c r="G795" i="8"/>
  <c r="D578" i="8"/>
  <c r="D365" i="8"/>
  <c r="D326" i="8"/>
  <c r="C1086" i="8"/>
  <c r="B809" i="8"/>
  <c r="B673" i="8"/>
  <c r="B311" i="8"/>
  <c r="E1077" i="8"/>
  <c r="G357" i="8"/>
  <c r="G371" i="8"/>
  <c r="D1135" i="8"/>
  <c r="E335" i="8"/>
  <c r="D1053" i="8"/>
  <c r="B411" i="8"/>
  <c r="C379" i="8"/>
  <c r="E954" i="8"/>
  <c r="C375" i="8"/>
  <c r="B914" i="8"/>
  <c r="E423" i="8"/>
  <c r="E403" i="8"/>
  <c r="C463" i="8"/>
  <c r="B362" i="8"/>
  <c r="G719" i="8"/>
  <c r="C342" i="8"/>
  <c r="D433" i="8"/>
  <c r="E749" i="8"/>
  <c r="G721" i="8"/>
  <c r="E815" i="8"/>
  <c r="D336" i="8"/>
  <c r="C1192" i="8"/>
  <c r="D376" i="8"/>
  <c r="C406" i="8"/>
  <c r="E891" i="8"/>
  <c r="G605" i="8"/>
  <c r="C494" i="8"/>
  <c r="E379" i="8"/>
  <c r="D833" i="8"/>
  <c r="C359" i="8"/>
  <c r="C652" i="8"/>
  <c r="E1160" i="8"/>
  <c r="C412" i="8"/>
  <c r="E402" i="8"/>
  <c r="D1156" i="8"/>
  <c r="C877" i="8"/>
  <c r="B874" i="8"/>
  <c r="G347" i="8"/>
  <c r="E717" i="8"/>
  <c r="B1207" i="8"/>
  <c r="E377" i="8"/>
  <c r="C919" i="8"/>
  <c r="B1180" i="8"/>
  <c r="E1027" i="8"/>
  <c r="G381" i="8"/>
  <c r="G888" i="8"/>
  <c r="G1202" i="8"/>
  <c r="B572" i="8"/>
  <c r="B599" i="8"/>
  <c r="B330" i="8"/>
  <c r="E677" i="8"/>
  <c r="B335" i="8"/>
  <c r="E1024" i="8"/>
  <c r="D559" i="8"/>
  <c r="B385" i="8"/>
  <c r="E912" i="8"/>
  <c r="B433" i="8"/>
  <c r="E425" i="8"/>
  <c r="G435" i="8"/>
  <c r="B800" i="8"/>
  <c r="C328" i="8"/>
  <c r="B313" i="8"/>
  <c r="E1112" i="8"/>
  <c r="C332" i="8"/>
  <c r="G683" i="8"/>
  <c r="C733" i="8"/>
  <c r="B1128" i="8"/>
  <c r="G561" i="8"/>
  <c r="B504" i="8"/>
  <c r="C1185" i="8"/>
  <c r="B405" i="8"/>
  <c r="E722" i="8"/>
  <c r="D695" i="8"/>
  <c r="B537" i="8"/>
  <c r="B1034" i="8"/>
  <c r="E409" i="8"/>
  <c r="B1036" i="8"/>
  <c r="B624" i="8"/>
  <c r="E569" i="8"/>
  <c r="E430" i="8"/>
  <c r="C339" i="8"/>
  <c r="B354" i="8"/>
  <c r="B396" i="8"/>
  <c r="B355" i="8"/>
  <c r="B615" i="8"/>
  <c r="B1063" i="8"/>
  <c r="G373" i="8"/>
  <c r="D984" i="8"/>
  <c r="C1215" i="8"/>
  <c r="B436" i="8"/>
  <c r="C962" i="8"/>
  <c r="B619" i="8"/>
  <c r="E652" i="8"/>
  <c r="E325" i="8"/>
  <c r="B669" i="8"/>
  <c r="G351" i="8"/>
  <c r="G364" i="8"/>
  <c r="G376" i="8"/>
  <c r="C954" i="8"/>
  <c r="C389" i="8"/>
  <c r="B1150" i="8"/>
  <c r="D320" i="8"/>
  <c r="B849" i="8"/>
  <c r="E355" i="8"/>
  <c r="C1033" i="8"/>
  <c r="E1044" i="8"/>
  <c r="E316" i="8"/>
  <c r="G405" i="8"/>
  <c r="C1096" i="8"/>
  <c r="C377" i="8"/>
  <c r="D1162" i="8"/>
  <c r="G766" i="8"/>
  <c r="E874" i="8"/>
  <c r="C512" i="8"/>
  <c r="G415" i="8"/>
  <c r="G1140" i="8"/>
  <c r="B1075" i="8"/>
  <c r="B781" i="8"/>
  <c r="B420" i="8"/>
  <c r="G406" i="8"/>
  <c r="E406" i="8"/>
  <c r="E328" i="8"/>
  <c r="C496" i="8"/>
  <c r="E685" i="8"/>
  <c r="D313" i="8"/>
  <c r="G855" i="8"/>
  <c r="G366" i="8"/>
  <c r="C814" i="8"/>
  <c r="D979" i="8"/>
  <c r="G385" i="8"/>
  <c r="C511" i="8"/>
  <c r="G425" i="8"/>
  <c r="B678" i="8"/>
  <c r="G388" i="8"/>
  <c r="E920" i="8"/>
  <c r="G1030" i="8"/>
  <c r="G332" i="8"/>
  <c r="G400" i="8"/>
  <c r="E966" i="8"/>
  <c r="D912" i="8"/>
  <c r="E778" i="8"/>
  <c r="D391" i="8"/>
  <c r="E532" i="8"/>
  <c r="D401" i="8"/>
  <c r="D387" i="8"/>
  <c r="E411" i="8"/>
  <c r="E405" i="8"/>
  <c r="E446" i="8"/>
  <c r="C363" i="8"/>
  <c r="E1190" i="8"/>
  <c r="G377" i="8"/>
  <c r="B419" i="8"/>
  <c r="E1008" i="8"/>
  <c r="B801" i="8"/>
  <c r="C315" i="8"/>
  <c r="D337" i="8"/>
  <c r="C357" i="8"/>
  <c r="E721" i="8"/>
  <c r="B967" i="8"/>
  <c r="C776" i="8"/>
  <c r="D396" i="8"/>
  <c r="C651" i="8"/>
  <c r="C502" i="8"/>
  <c r="G361" i="8"/>
  <c r="B1159" i="8"/>
  <c r="C430" i="8"/>
  <c r="C818" i="8"/>
  <c r="B771" i="8"/>
  <c r="D666" i="8"/>
  <c r="C1098" i="8"/>
  <c r="C986" i="8"/>
  <c r="B958" i="8"/>
  <c r="G732" i="8"/>
  <c r="E926" i="8"/>
  <c r="G411" i="8"/>
  <c r="C727" i="8"/>
  <c r="C390" i="8"/>
  <c r="B530" i="8"/>
  <c r="E380" i="8"/>
  <c r="C398" i="8"/>
  <c r="D324" i="8"/>
  <c r="G884" i="8"/>
  <c r="D587" i="8"/>
  <c r="C1021" i="8"/>
  <c r="B549" i="8"/>
  <c r="D390" i="8"/>
  <c r="C421" i="8"/>
  <c r="D328" i="8"/>
  <c r="E318" i="8"/>
  <c r="B790" i="8"/>
  <c r="E679" i="8"/>
  <c r="B404" i="8"/>
  <c r="B553" i="8"/>
  <c r="C1184" i="8"/>
  <c r="D318" i="8"/>
  <c r="D347" i="8"/>
  <c r="G418" i="8"/>
  <c r="E339" i="8"/>
  <c r="E1146" i="8"/>
  <c r="B569" i="8"/>
  <c r="E347" i="8"/>
  <c r="C800" i="8"/>
  <c r="B1010" i="8"/>
  <c r="E371" i="8"/>
  <c r="C348" i="8"/>
  <c r="D389" i="8"/>
  <c r="C373" i="8"/>
  <c r="C487" i="8"/>
  <c r="C1131" i="8"/>
  <c r="E796" i="8"/>
  <c r="E404" i="8"/>
  <c r="C897" i="8"/>
  <c r="D471" i="8"/>
  <c r="D1102" i="8"/>
  <c r="D999" i="8"/>
  <c r="C1000" i="8"/>
  <c r="B331" i="8"/>
  <c r="B429" i="8"/>
  <c r="C349" i="8"/>
  <c r="G419" i="8"/>
  <c r="E735" i="8"/>
  <c r="E973" i="8"/>
  <c r="G1190" i="8"/>
  <c r="B394" i="8"/>
  <c r="B323" i="8"/>
  <c r="E756" i="8"/>
  <c r="C1032" i="8"/>
  <c r="C344" i="8"/>
  <c r="D689" i="8"/>
  <c r="C988" i="8"/>
  <c r="E822" i="8"/>
  <c r="G421" i="8"/>
  <c r="B384" i="8"/>
  <c r="G917" i="8"/>
  <c r="E718" i="8"/>
  <c r="E530" i="8"/>
  <c r="E368" i="8"/>
  <c r="E773" i="8"/>
  <c r="B887" i="8"/>
  <c r="E1036" i="8"/>
  <c r="E894" i="8"/>
  <c r="E970" i="8"/>
  <c r="B834" i="8"/>
  <c r="C973" i="8"/>
  <c r="C417" i="8"/>
  <c r="D360" i="8"/>
  <c r="E993" i="8"/>
  <c r="G870" i="8"/>
  <c r="B590" i="8"/>
  <c r="E660" i="8"/>
  <c r="B878" i="8"/>
  <c r="C435" i="8"/>
  <c r="B422" i="8"/>
  <c r="D372" i="8"/>
  <c r="B398" i="8"/>
  <c r="B936" i="8"/>
  <c r="E345" i="8"/>
  <c r="G903" i="8"/>
  <c r="C723" i="8"/>
  <c r="E1086" i="8"/>
  <c r="C395" i="8"/>
  <c r="B683" i="8"/>
  <c r="G752" i="8"/>
  <c r="B589" i="8"/>
  <c r="B910" i="8"/>
  <c r="G982" i="8"/>
  <c r="B389" i="8"/>
  <c r="B402" i="8"/>
  <c r="D420" i="8"/>
  <c r="E378" i="8"/>
  <c r="B654" i="8"/>
  <c r="D418" i="8"/>
  <c r="G335" i="8"/>
  <c r="B566" i="8"/>
  <c r="B462" i="8"/>
  <c r="G317" i="8"/>
  <c r="G902" i="8"/>
  <c r="E642" i="8"/>
  <c r="E415" i="8"/>
  <c r="E389" i="8"/>
  <c r="G312" i="8"/>
  <c r="E1169" i="8"/>
  <c r="C407" i="8"/>
  <c r="E592" i="8"/>
  <c r="G1126" i="8"/>
  <c r="D322" i="8"/>
  <c r="E552" i="8"/>
  <c r="C399" i="8"/>
  <c r="C540" i="8"/>
  <c r="E1088" i="8"/>
  <c r="B626" i="8"/>
  <c r="C553" i="8"/>
  <c r="E543" i="8"/>
  <c r="G313" i="8"/>
  <c r="E469" i="8"/>
  <c r="E965" i="8"/>
  <c r="E881" i="8"/>
  <c r="E579" i="8"/>
  <c r="G432" i="8"/>
  <c r="G333" i="8"/>
  <c r="B1144" i="8"/>
  <c r="E476" i="8"/>
  <c r="B702" i="8"/>
  <c r="C582" i="8"/>
  <c r="B1048" i="8"/>
  <c r="D1014" i="8"/>
  <c r="C958" i="8"/>
  <c r="E1023" i="8"/>
  <c r="C862" i="8"/>
  <c r="G408" i="8"/>
  <c r="C466" i="8"/>
  <c r="E952" i="8"/>
  <c r="G311" i="8"/>
  <c r="C911" i="8"/>
  <c r="E359" i="8"/>
  <c r="C1106" i="8"/>
  <c r="B359" i="8"/>
  <c r="C756" i="8"/>
  <c r="B1219" i="8"/>
  <c r="C1179" i="8"/>
  <c r="B319" i="8"/>
  <c r="C1073" i="8"/>
  <c r="E429" i="8"/>
  <c r="E531" i="8"/>
  <c r="E688" i="8"/>
  <c r="D417" i="8"/>
  <c r="B424" i="8"/>
  <c r="D796" i="8"/>
  <c r="B403" i="8"/>
  <c r="B674" i="8"/>
  <c r="E354" i="8"/>
  <c r="C538" i="8"/>
  <c r="B653" i="8"/>
  <c r="B732" i="8"/>
  <c r="C325" i="8"/>
  <c r="B508" i="8"/>
  <c r="B1061" i="8"/>
  <c r="E1002" i="8"/>
  <c r="C762" i="8"/>
  <c r="C648" i="8"/>
  <c r="B397" i="8"/>
  <c r="E503" i="8"/>
  <c r="D388" i="8"/>
  <c r="C362" i="8"/>
  <c r="E790" i="8"/>
  <c r="D351" i="8"/>
  <c r="D316" i="8"/>
  <c r="G344" i="8"/>
  <c r="D1071" i="8"/>
  <c r="G319" i="8"/>
  <c r="C815" i="8"/>
  <c r="C677" i="8"/>
  <c r="G489" i="8"/>
  <c r="B486" i="8"/>
  <c r="E949" i="8"/>
  <c r="B485" i="8"/>
  <c r="C990" i="8"/>
  <c r="E1090" i="8"/>
  <c r="E357" i="8"/>
  <c r="C702" i="8"/>
  <c r="C710" i="8"/>
  <c r="E839" i="8"/>
  <c r="G356" i="8"/>
  <c r="C536" i="8"/>
  <c r="E432" i="8"/>
  <c r="C499" i="8"/>
  <c r="G348" i="8"/>
  <c r="B804" i="8"/>
  <c r="C696" i="8"/>
  <c r="B322" i="8"/>
  <c r="C864" i="8"/>
  <c r="B452" i="8"/>
  <c r="C987" i="8"/>
  <c r="B509" i="8"/>
  <c r="G844" i="8"/>
  <c r="C921" i="8"/>
  <c r="D1032" i="8"/>
  <c r="C1100" i="8"/>
  <c r="C913" i="8"/>
  <c r="G394" i="8"/>
  <c r="E864" i="8"/>
  <c r="B893" i="8"/>
  <c r="B1062" i="8"/>
  <c r="E416" i="8"/>
  <c r="B1153" i="8"/>
  <c r="B381" i="8"/>
  <c r="B365" i="8"/>
  <c r="E869" i="8"/>
  <c r="D398" i="8"/>
  <c r="C997" i="8"/>
  <c r="C319" i="8"/>
  <c r="E1061" i="8"/>
  <c r="G384" i="8"/>
  <c r="C956" i="8"/>
  <c r="E649" i="8"/>
  <c r="B387" i="8"/>
  <c r="D409" i="8"/>
  <c r="C876" i="8"/>
  <c r="D422" i="8"/>
  <c r="C1022" i="8"/>
  <c r="C792" i="8"/>
  <c r="C312" i="8"/>
  <c r="C936" i="8"/>
  <c r="G841" i="8"/>
  <c r="C1056" i="8"/>
  <c r="B641" i="8"/>
  <c r="D363" i="8"/>
  <c r="B430" i="8"/>
  <c r="B845" i="8"/>
  <c r="C1210" i="8"/>
  <c r="G1003" i="8"/>
  <c r="B580" i="8"/>
  <c r="B476" i="8"/>
  <c r="B981" i="8"/>
  <c r="G362" i="8"/>
  <c r="B772" i="8"/>
  <c r="G525" i="8"/>
  <c r="G945" i="8"/>
  <c r="C920" i="8"/>
  <c r="G383" i="8"/>
  <c r="B1121" i="8"/>
  <c r="E738" i="8"/>
  <c r="C662" i="8"/>
  <c r="D436" i="8"/>
  <c r="C387" i="8"/>
  <c r="D1160" i="8"/>
  <c r="E1204" i="8"/>
  <c r="C355" i="8"/>
  <c r="E324" i="8"/>
  <c r="G896" i="8"/>
  <c r="B871" i="8"/>
  <c r="E1174" i="8"/>
  <c r="B795" i="8"/>
  <c r="E1186" i="8"/>
  <c r="G974" i="8"/>
  <c r="B617" i="8"/>
  <c r="B467" i="8"/>
  <c r="D362" i="8"/>
  <c r="C416" i="8"/>
  <c r="E330" i="8"/>
  <c r="C1076" i="8"/>
  <c r="E606" i="8"/>
  <c r="G331" i="8"/>
  <c r="C907" i="8"/>
  <c r="E964" i="8"/>
  <c r="C426" i="8"/>
  <c r="B1013" i="8"/>
  <c r="B1162" i="8"/>
  <c r="B446" i="8"/>
  <c r="E564" i="8"/>
  <c r="E435" i="8"/>
  <c r="D315" i="8"/>
  <c r="D505" i="8"/>
  <c r="E437" i="8"/>
  <c r="C1037" i="8"/>
  <c r="G375" i="8"/>
  <c r="E1045" i="8"/>
  <c r="B1166" i="8"/>
  <c r="B529" i="8"/>
  <c r="E673" i="8"/>
  <c r="G952" i="8"/>
  <c r="C425" i="8"/>
  <c r="B935" i="8"/>
  <c r="C899" i="8"/>
  <c r="E1089" i="8"/>
  <c r="B357" i="8"/>
  <c r="G427" i="8"/>
  <c r="B361" i="8"/>
  <c r="E456" i="8"/>
  <c r="E604" i="8"/>
  <c r="D426" i="8"/>
  <c r="C848" i="8"/>
  <c r="G513" i="8"/>
  <c r="G1096" i="8"/>
  <c r="E629" i="8"/>
  <c r="D345" i="8"/>
  <c r="C354" i="8"/>
  <c r="G729" i="8"/>
  <c r="E611" i="8"/>
  <c r="D405" i="8"/>
  <c r="D766" i="8"/>
  <c r="D1204" i="8"/>
  <c r="G595" i="8"/>
  <c r="B320" i="8"/>
  <c r="B968" i="8"/>
  <c r="D423" i="8"/>
  <c r="E327" i="8"/>
  <c r="E758" i="8"/>
  <c r="B1024" i="8"/>
  <c r="E682" i="8"/>
  <c r="C1205" i="8"/>
  <c r="G1220" i="8"/>
  <c r="C374" i="8"/>
  <c r="D822" i="8"/>
  <c r="C1067" i="8"/>
  <c r="C1138" i="8"/>
  <c r="C674" i="8"/>
  <c r="B916" i="8"/>
  <c r="B347" i="8"/>
  <c r="G346" i="8"/>
  <c r="E931" i="8"/>
  <c r="E331" i="8"/>
  <c r="G378" i="8"/>
  <c r="G937" i="8"/>
  <c r="G416" i="8"/>
  <c r="B1079" i="8"/>
  <c r="B717" i="8"/>
  <c r="G690" i="8"/>
  <c r="C994" i="8"/>
  <c r="G323" i="8"/>
  <c r="G619" i="8"/>
  <c r="D1035" i="8"/>
  <c r="D400" i="8"/>
  <c r="G370" i="8"/>
  <c r="B503" i="8"/>
  <c r="B808" i="8"/>
  <c r="E392" i="8"/>
  <c r="C574" i="8"/>
  <c r="G354" i="8"/>
  <c r="C1175" i="8"/>
  <c r="G417" i="8"/>
  <c r="E1206" i="8"/>
  <c r="B551" i="8"/>
  <c r="B788" i="8"/>
  <c r="B612" i="8"/>
  <c r="C413" i="8"/>
  <c r="G984" i="8"/>
  <c r="E344" i="8"/>
  <c r="B1053" i="8"/>
  <c r="C320" i="8"/>
  <c r="G929" i="8"/>
  <c r="B408" i="8"/>
  <c r="E1081" i="8"/>
  <c r="G328" i="8"/>
  <c r="G423" i="8"/>
  <c r="E396" i="8"/>
  <c r="D321" i="8"/>
  <c r="B332" i="8"/>
  <c r="G662" i="8"/>
  <c r="E831" i="8"/>
  <c r="C1016" i="8"/>
  <c r="C427" i="8"/>
  <c r="E892" i="8"/>
  <c r="G391" i="8"/>
  <c r="B832" i="8"/>
  <c r="C1147" i="8"/>
  <c r="G326" i="8"/>
  <c r="B375" i="8"/>
  <c r="C1057" i="8"/>
  <c r="C317" i="8"/>
  <c r="D356" i="8"/>
  <c r="E317" i="8"/>
  <c r="C1165" i="8"/>
  <c r="G353" i="8"/>
  <c r="E417" i="8"/>
  <c r="E493" i="8"/>
  <c r="B421" i="8"/>
  <c r="E551" i="8"/>
  <c r="C821" i="8"/>
  <c r="C874" i="8"/>
  <c r="B797" i="8"/>
  <c r="D1200" i="8"/>
  <c r="G407" i="8"/>
  <c r="C1186" i="8"/>
  <c r="G431" i="8"/>
  <c r="E859" i="8"/>
  <c r="D319" i="8"/>
  <c r="E418" i="8"/>
  <c r="C335" i="8"/>
  <c r="G1021" i="8"/>
  <c r="E752" i="8"/>
  <c r="C324" i="8"/>
  <c r="B686" i="8"/>
  <c r="G670" i="8"/>
  <c r="B510" i="8"/>
  <c r="C896" i="8"/>
  <c r="C489" i="8"/>
  <c r="D929" i="8"/>
  <c r="C500" i="8"/>
  <c r="G325" i="8"/>
  <c r="D339" i="8"/>
  <c r="G849" i="8"/>
  <c r="G334" i="8"/>
  <c r="C621" i="8"/>
  <c r="D661" i="8"/>
  <c r="E809" i="8"/>
  <c r="B564" i="8"/>
  <c r="B1089" i="8"/>
  <c r="B993" i="8"/>
  <c r="G436" i="8"/>
  <c r="G563" i="8"/>
  <c r="C593" i="8"/>
  <c r="D394" i="8"/>
  <c r="B391" i="8"/>
  <c r="D416" i="8"/>
  <c r="B349" i="8"/>
  <c r="E697" i="8"/>
  <c r="G502" i="8"/>
  <c r="B1142" i="8"/>
  <c r="G1006" i="8"/>
  <c r="C1104" i="8"/>
  <c r="B630" i="8"/>
  <c r="B380" i="8"/>
  <c r="B1200" i="8"/>
  <c r="C769" i="8"/>
  <c r="B324" i="8"/>
  <c r="B491" i="8"/>
  <c r="D366" i="8"/>
  <c r="C1018" i="8"/>
  <c r="E390" i="8"/>
  <c r="B521" i="8"/>
  <c r="C599" i="8"/>
  <c r="C1046" i="8"/>
  <c r="E605" i="8"/>
  <c r="E534" i="8"/>
  <c r="D1074" i="8"/>
  <c r="C1182" i="8"/>
  <c r="B596" i="8"/>
  <c r="E601" i="8"/>
  <c r="B585" i="8"/>
  <c r="C635" i="8"/>
  <c r="D343" i="8"/>
  <c r="D350" i="8"/>
  <c r="E942" i="8"/>
  <c r="B464" i="8"/>
  <c r="B409" i="8"/>
  <c r="C557" i="8"/>
  <c r="C544" i="8"/>
  <c r="G329" i="8"/>
  <c r="E766" i="8"/>
  <c r="E1111" i="8"/>
  <c r="B710" i="8"/>
  <c r="B725" i="8"/>
  <c r="B1136" i="8"/>
  <c r="G1185" i="8"/>
  <c r="B880" i="8"/>
  <c r="C530" i="8"/>
  <c r="C745" i="8"/>
  <c r="E505" i="8"/>
  <c r="E897" i="8"/>
  <c r="G327" i="8"/>
  <c r="G1183" i="8"/>
  <c r="B343" i="8"/>
  <c r="E1009" i="8"/>
  <c r="E986" i="8"/>
  <c r="C985" i="8"/>
  <c r="C1089" i="8"/>
  <c r="B325" i="8"/>
  <c r="D344" i="8"/>
  <c r="B351" i="8"/>
  <c r="E336" i="8"/>
  <c r="G359" i="8"/>
  <c r="D338" i="8"/>
  <c r="B360" i="8"/>
  <c r="G1072" i="8"/>
  <c r="E440" i="8"/>
  <c r="G966" i="8"/>
  <c r="E704" i="8"/>
  <c r="B321" i="8"/>
  <c r="B1000" i="8"/>
  <c r="D427" i="8"/>
  <c r="C774" i="8"/>
  <c r="D327" i="8"/>
  <c r="B620" i="8"/>
  <c r="C1214" i="8"/>
  <c r="E665" i="8"/>
  <c r="E577" i="8"/>
  <c r="C388" i="8"/>
  <c r="D404" i="8"/>
  <c r="B976" i="8"/>
  <c r="B345" i="8"/>
  <c r="C1034" i="8"/>
  <c r="C341" i="8"/>
  <c r="B318" i="8"/>
  <c r="C1031" i="8"/>
  <c r="B493" i="8"/>
  <c r="G382" i="8"/>
  <c r="D385" i="8"/>
  <c r="C908" i="8"/>
  <c r="E1203" i="8"/>
  <c r="C429" i="8"/>
  <c r="D354" i="8"/>
  <c r="D434" i="8"/>
  <c r="C503" i="8"/>
  <c r="B416" i="8"/>
  <c r="E850" i="8"/>
  <c r="E399" i="8"/>
  <c r="E556" i="8"/>
  <c r="E715" i="8"/>
  <c r="E802" i="8"/>
  <c r="G1029" i="8"/>
  <c r="B562" i="8"/>
  <c r="E578" i="8"/>
  <c r="D413" i="8"/>
  <c r="B757" i="8"/>
  <c r="B463" i="8"/>
  <c r="E397" i="8"/>
  <c r="E568" i="8"/>
  <c r="E427" i="8"/>
  <c r="E391" i="8"/>
  <c r="B1110" i="8"/>
  <c r="D395" i="8"/>
  <c r="B712" i="8"/>
  <c r="E1033" i="8"/>
  <c r="G410" i="8"/>
  <c r="E413" i="8"/>
  <c r="C424" i="8"/>
  <c r="B399" i="8"/>
  <c r="B634" i="8"/>
  <c r="B748" i="8"/>
  <c r="D383" i="8"/>
  <c r="C409" i="8"/>
  <c r="C625" i="8"/>
  <c r="C578" i="8"/>
  <c r="E893" i="8"/>
  <c r="C1003" i="8"/>
  <c r="G330" i="8"/>
  <c r="G1015" i="8"/>
  <c r="C1190" i="8"/>
  <c r="E360" i="8"/>
  <c r="C1208" i="8"/>
  <c r="C977" i="8"/>
  <c r="C561" i="8"/>
  <c r="C764" i="8"/>
  <c r="B366" i="8"/>
  <c r="B891" i="8"/>
  <c r="E382" i="8"/>
  <c r="G939" i="8"/>
  <c r="C797" i="8"/>
  <c r="G724" i="8"/>
  <c r="B1005" i="8"/>
  <c r="D333" i="8"/>
  <c r="D504" i="8"/>
  <c r="G869" i="8"/>
  <c r="G398" i="8"/>
  <c r="C999" i="8"/>
  <c r="B837" i="8"/>
  <c r="D402" i="8"/>
  <c r="D545" i="8"/>
  <c r="B557" i="8"/>
  <c r="B427" i="8"/>
  <c r="B715" i="8"/>
  <c r="G838" i="8"/>
  <c r="E419" i="8"/>
  <c r="C808" i="8"/>
  <c r="C614" i="8"/>
  <c r="D690" i="8"/>
  <c r="E614" i="8"/>
  <c r="E549" i="8"/>
  <c r="B1007" i="8"/>
  <c r="G1110" i="8"/>
  <c r="E1178" i="8"/>
  <c r="G1071" i="8"/>
  <c r="G349" i="8"/>
  <c r="B847" i="8"/>
  <c r="C1085" i="8"/>
  <c r="G372" i="8"/>
  <c r="B431" i="8"/>
  <c r="C380" i="8"/>
  <c r="B855" i="8"/>
  <c r="G402" i="8"/>
  <c r="B423" i="8"/>
  <c r="B1070" i="8"/>
  <c r="B839" i="8"/>
  <c r="G681" i="8"/>
  <c r="E367" i="8"/>
  <c r="B621" i="8"/>
  <c r="E374" i="8"/>
  <c r="G971" i="8"/>
  <c r="G1151" i="8"/>
  <c r="C992" i="8"/>
  <c r="D846" i="8"/>
  <c r="B979" i="8"/>
  <c r="E334" i="8"/>
  <c r="E400" i="8"/>
  <c r="B326" i="8"/>
  <c r="E884" i="8"/>
  <c r="C759" i="8"/>
  <c r="C1103" i="8"/>
  <c r="B374" i="8"/>
  <c r="C809" i="8"/>
  <c r="B650" i="8"/>
  <c r="C961" i="8"/>
  <c r="E574" i="8"/>
  <c r="G322" i="8"/>
  <c r="D384" i="8"/>
  <c r="B947" i="8"/>
  <c r="E337" i="8"/>
  <c r="D330" i="8"/>
  <c r="G485" i="8"/>
  <c r="G950" i="8"/>
  <c r="G583" i="8"/>
  <c r="D1094" i="8"/>
  <c r="E1026" i="8"/>
  <c r="G796" i="8"/>
  <c r="C665" i="8"/>
  <c r="G758" i="8"/>
  <c r="D1112" i="8"/>
  <c r="B453" i="8"/>
  <c r="B1135" i="8"/>
  <c r="D1103" i="8"/>
  <c r="E1221" i="8"/>
  <c r="B479" i="8"/>
  <c r="D453" i="8"/>
  <c r="D745" i="8"/>
  <c r="E772" i="8"/>
  <c r="D540" i="8"/>
  <c r="G716" i="8"/>
  <c r="D967" i="8"/>
  <c r="E645" i="8"/>
  <c r="D1131" i="8"/>
  <c r="B854" i="8"/>
  <c r="B774" i="8"/>
  <c r="B1209" i="8"/>
  <c r="E653" i="8"/>
  <c r="E1205" i="8"/>
  <c r="E1179" i="8"/>
  <c r="G1094" i="8"/>
  <c r="E1109" i="8"/>
  <c r="D901" i="8"/>
  <c r="G830" i="8"/>
  <c r="E484" i="8"/>
  <c r="B1092" i="8"/>
  <c r="G515" i="8"/>
  <c r="B455" i="8"/>
  <c r="G1197" i="8"/>
  <c r="E712" i="8"/>
  <c r="E1018" i="8"/>
  <c r="D935" i="8"/>
  <c r="E513" i="8"/>
  <c r="C404" i="8"/>
  <c r="D524" i="8"/>
  <c r="D1170" i="8"/>
  <c r="E1078" i="8"/>
  <c r="D1187" i="8"/>
  <c r="B1105" i="8"/>
  <c r="D602" i="8"/>
  <c r="G1170" i="8"/>
  <c r="E553" i="8"/>
  <c r="C1197" i="8"/>
  <c r="E684" i="8"/>
  <c r="C1213" i="8"/>
  <c r="B677" i="8"/>
  <c r="B519" i="8"/>
  <c r="D870" i="8"/>
  <c r="G941" i="8"/>
  <c r="G616" i="8"/>
  <c r="E529" i="8"/>
  <c r="D674" i="8"/>
  <c r="D1121" i="8"/>
  <c r="E917" i="8"/>
  <c r="E586" i="8"/>
  <c r="D541" i="8"/>
  <c r="E414" i="8"/>
  <c r="C1024" i="8"/>
  <c r="D839" i="8"/>
  <c r="E643" i="8"/>
  <c r="C892" i="8"/>
  <c r="D531" i="8"/>
  <c r="D1090" i="8"/>
  <c r="E890" i="8"/>
  <c r="D462" i="8"/>
  <c r="C943" i="8"/>
  <c r="G769" i="8"/>
  <c r="D1026" i="8"/>
  <c r="C841" i="8"/>
  <c r="D451" i="8"/>
  <c r="G1189" i="8"/>
  <c r="C722" i="8"/>
  <c r="B726" i="8"/>
  <c r="D581" i="8"/>
  <c r="D665" i="8"/>
  <c r="B859" i="8"/>
  <c r="D996" i="8"/>
  <c r="B969" i="8"/>
  <c r="E1014" i="8"/>
  <c r="C1048" i="8"/>
  <c r="B807" i="8"/>
  <c r="C1206" i="8"/>
  <c r="D679" i="8"/>
  <c r="C462" i="8"/>
  <c r="D1046" i="8"/>
  <c r="D692" i="8"/>
  <c r="D810" i="8"/>
  <c r="C1198" i="8"/>
  <c r="E940" i="8"/>
  <c r="G730" i="8"/>
  <c r="G580" i="8"/>
  <c r="D557" i="8"/>
  <c r="D1182" i="8"/>
  <c r="G851" i="8"/>
  <c r="C719" i="8"/>
  <c r="G1040" i="8"/>
  <c r="E783" i="8"/>
  <c r="G817" i="8"/>
  <c r="G845" i="8"/>
  <c r="E1162" i="8"/>
  <c r="G1008" i="8"/>
  <c r="G726" i="8"/>
  <c r="G508" i="8"/>
  <c r="D937" i="8"/>
  <c r="E789" i="8"/>
  <c r="G933" i="8"/>
  <c r="D871" i="8"/>
  <c r="C1071" i="8"/>
  <c r="B818" i="8"/>
  <c r="G450" i="8"/>
  <c r="B591" i="8"/>
  <c r="D1075" i="8"/>
  <c r="D610" i="8"/>
  <c r="C747" i="8"/>
  <c r="G469" i="8"/>
  <c r="C474" i="8"/>
  <c r="B1197" i="8"/>
  <c r="E555" i="8"/>
  <c r="G826" i="8"/>
  <c r="D478" i="8"/>
  <c r="G1134" i="8"/>
  <c r="B410" i="8"/>
  <c r="B822" i="8"/>
  <c r="B545" i="8"/>
  <c r="G1010" i="8"/>
  <c r="B743" i="8"/>
  <c r="B382" i="8"/>
  <c r="C720" i="8"/>
  <c r="G449" i="8"/>
  <c r="G1132" i="8"/>
  <c r="G1181" i="8"/>
  <c r="C944" i="8"/>
  <c r="D1109" i="8"/>
  <c r="D917" i="8"/>
  <c r="B1178" i="8"/>
  <c r="E962" i="8"/>
  <c r="D762" i="8"/>
  <c r="B353" i="8"/>
  <c r="D314" i="8"/>
  <c r="E597" i="8"/>
  <c r="C1202" i="8"/>
  <c r="C391" i="8"/>
  <c r="C906" i="8"/>
  <c r="B902" i="8"/>
  <c r="C1044" i="8"/>
  <c r="B742" i="8"/>
  <c r="D925" i="8"/>
  <c r="D924" i="8"/>
  <c r="E820" i="8"/>
  <c r="C834" i="8"/>
  <c r="G365" i="8"/>
  <c r="C749" i="8"/>
  <c r="E632" i="8"/>
  <c r="D619" i="8"/>
  <c r="B550" i="8"/>
  <c r="C528" i="8"/>
  <c r="G1115" i="8"/>
  <c r="D757" i="8"/>
  <c r="E1120" i="8"/>
  <c r="B850" i="8"/>
  <c r="G649" i="8"/>
  <c r="D1188" i="8"/>
  <c r="G559" i="8"/>
  <c r="B701" i="8"/>
  <c r="E801" i="8"/>
  <c r="G1168" i="8"/>
  <c r="B764" i="8"/>
  <c r="C830" i="8"/>
  <c r="D723" i="8"/>
  <c r="E1038" i="8"/>
  <c r="D490" i="8"/>
  <c r="B460" i="8"/>
  <c r="B539" i="8"/>
  <c r="C483" i="8"/>
  <c r="B437" i="8"/>
  <c r="E458" i="8"/>
  <c r="C545" i="8"/>
  <c r="B1098" i="8"/>
  <c r="G495" i="8"/>
  <c r="D1215" i="8"/>
  <c r="D353" i="8"/>
  <c r="C548" i="8"/>
  <c r="G1192" i="8"/>
  <c r="E1087" i="8"/>
  <c r="E557" i="8"/>
  <c r="C744" i="8"/>
  <c r="B1175" i="8"/>
  <c r="E779" i="8"/>
  <c r="D1152" i="8"/>
  <c r="B647" i="8"/>
  <c r="D600" i="8"/>
  <c r="C853" i="8"/>
  <c r="E631" i="8"/>
  <c r="D640" i="8"/>
  <c r="B989" i="8"/>
  <c r="E924" i="8"/>
  <c r="G994" i="8"/>
  <c r="C923" i="8"/>
  <c r="E1107" i="8"/>
  <c r="B934" i="8"/>
  <c r="G744" i="8"/>
  <c r="E545" i="8"/>
  <c r="E1122" i="8"/>
  <c r="D1064" i="8"/>
  <c r="E346" i="8"/>
  <c r="B836" i="8"/>
  <c r="E1055" i="8"/>
  <c r="E1096" i="8"/>
  <c r="G781" i="8"/>
  <c r="G542" i="8"/>
  <c r="D803" i="8"/>
  <c r="D520" i="8"/>
  <c r="B826" i="8"/>
  <c r="B473" i="8"/>
  <c r="D677" i="8"/>
  <c r="C835" i="8"/>
  <c r="E678" i="8"/>
  <c r="E1168" i="8"/>
  <c r="C584" i="8"/>
  <c r="E706" i="8"/>
  <c r="B1029" i="8"/>
  <c r="E935" i="8"/>
  <c r="C1078" i="8"/>
  <c r="G1105" i="8"/>
  <c r="B1211" i="8"/>
  <c r="G612" i="8"/>
  <c r="C807" i="8"/>
  <c r="G1022" i="8"/>
  <c r="D632" i="8"/>
  <c r="E1191" i="8"/>
  <c r="B1033" i="8"/>
  <c r="E691" i="8"/>
  <c r="D377" i="8"/>
  <c r="G706" i="8"/>
  <c r="C517" i="8"/>
  <c r="C716" i="8"/>
  <c r="G825" i="8"/>
  <c r="C852" i="8"/>
  <c r="D667" i="8"/>
  <c r="D740" i="8"/>
  <c r="D812" i="8"/>
  <c r="E575" i="8"/>
  <c r="G470" i="8"/>
  <c r="C444" i="8"/>
  <c r="C811" i="8"/>
  <c r="D594" i="8"/>
  <c r="C612" i="8"/>
  <c r="G499" i="8"/>
  <c r="D450" i="8"/>
  <c r="E644" i="8"/>
  <c r="G1048" i="8"/>
  <c r="E711" i="8"/>
  <c r="D829" i="8"/>
  <c r="C316" i="8"/>
  <c r="G932" i="8"/>
  <c r="G816" i="8"/>
  <c r="G1167" i="8"/>
  <c r="G1212" i="8"/>
  <c r="G860" i="8"/>
  <c r="B625" i="8"/>
  <c r="B872" i="8"/>
  <c r="D638" i="8"/>
  <c r="B1214" i="8"/>
  <c r="D510" i="8"/>
  <c r="E1202" i="8"/>
  <c r="E751" i="8"/>
  <c r="C695" i="8"/>
  <c r="B1041" i="8"/>
  <c r="C974" i="8"/>
  <c r="C1058" i="8"/>
  <c r="G745" i="8"/>
  <c r="E972" i="8"/>
  <c r="G1165" i="8"/>
  <c r="G759" i="8"/>
  <c r="G539" i="8"/>
  <c r="C832" i="8"/>
  <c r="D485" i="8"/>
  <c r="C492" i="8"/>
  <c r="C603" i="8"/>
  <c r="D635" i="8"/>
  <c r="B515" i="8"/>
  <c r="B751" i="8"/>
  <c r="G1178" i="8"/>
  <c r="C912" i="8"/>
  <c r="G797" i="8"/>
  <c r="G458" i="8"/>
  <c r="G827" i="8"/>
  <c r="C588" i="8"/>
  <c r="G604" i="8"/>
  <c r="D1161" i="8"/>
  <c r="D1104" i="8"/>
  <c r="C1015" i="8"/>
  <c r="C904" i="8"/>
  <c r="D521" i="8"/>
  <c r="B848" i="8"/>
  <c r="B745" i="8"/>
  <c r="E825" i="8"/>
  <c r="C989" i="8"/>
  <c r="B459" i="8"/>
  <c r="E754" i="8"/>
  <c r="C1088" i="8"/>
  <c r="G771" i="8"/>
  <c r="B498" i="8"/>
  <c r="E916" i="8"/>
  <c r="C522" i="8"/>
  <c r="G1059" i="8"/>
  <c r="C878" i="8"/>
  <c r="C549" i="8"/>
  <c r="D1093" i="8"/>
  <c r="C752" i="8"/>
  <c r="G701" i="8"/>
  <c r="G671" i="8"/>
  <c r="B746" i="8"/>
  <c r="G1108" i="8"/>
  <c r="E824" i="8"/>
  <c r="G1154" i="8"/>
  <c r="D1218" i="8"/>
  <c r="B695" i="8"/>
  <c r="G1013" i="8"/>
  <c r="G669" i="8"/>
  <c r="D1082" i="8"/>
  <c r="D831" i="8"/>
  <c r="D1027" i="8"/>
  <c r="G938" i="8"/>
  <c r="E902" i="8"/>
  <c r="B571" i="8"/>
  <c r="C817" i="8"/>
  <c r="G885" i="8"/>
  <c r="G512" i="8"/>
  <c r="D952" i="8"/>
  <c r="G1062" i="8"/>
  <c r="C1169" i="8"/>
  <c r="D755" i="8"/>
  <c r="D1076" i="8"/>
  <c r="D703" i="8"/>
  <c r="G452" i="8"/>
  <c r="G596" i="8"/>
  <c r="D909" i="8"/>
  <c r="G818" i="8"/>
  <c r="C731" i="8"/>
  <c r="G523" i="8"/>
  <c r="D927" i="8"/>
  <c r="C770" i="8"/>
  <c r="D823" i="8"/>
  <c r="G943" i="8"/>
  <c r="D838" i="8"/>
  <c r="G1078" i="8"/>
  <c r="G519" i="8"/>
  <c r="D599" i="8"/>
  <c r="G640" i="8"/>
  <c r="D577" i="8"/>
  <c r="E1057" i="8"/>
  <c r="C708" i="8"/>
  <c r="D883" i="8"/>
  <c r="G1089" i="8"/>
  <c r="C642" i="8"/>
  <c r="D783" i="8"/>
  <c r="C725" i="8"/>
  <c r="E1139" i="8"/>
  <c r="D821" i="8"/>
  <c r="C1183" i="8"/>
  <c r="E1004" i="8"/>
  <c r="G1160" i="8"/>
  <c r="G1051" i="8"/>
  <c r="G898" i="8"/>
  <c r="B662" i="8"/>
  <c r="E886" i="8"/>
  <c r="G784" i="8"/>
  <c r="D1105" i="8"/>
  <c r="C737" i="8"/>
  <c r="B560" i="8"/>
  <c r="B456" i="8"/>
  <c r="D724" i="8"/>
  <c r="G471" i="8"/>
  <c r="E994" i="8"/>
  <c r="B665" i="8"/>
  <c r="B633" i="8"/>
  <c r="C825" i="8"/>
  <c r="C472" i="8"/>
  <c r="B881" i="8"/>
  <c r="E1123" i="8"/>
  <c r="B870" i="8"/>
  <c r="E560" i="8"/>
  <c r="D1079" i="8"/>
  <c r="B527" i="8"/>
  <c r="C333" i="8"/>
  <c r="D381" i="8"/>
  <c r="B998" i="8"/>
  <c r="C532" i="8"/>
  <c r="D642" i="8"/>
  <c r="B356" i="8"/>
  <c r="E804" i="8"/>
  <c r="C1084" i="8"/>
  <c r="D991" i="8"/>
  <c r="E968" i="8"/>
  <c r="E805" i="8"/>
  <c r="D629" i="8"/>
  <c r="D697" i="8"/>
  <c r="E626" i="8"/>
  <c r="B740" i="8"/>
  <c r="E596" i="8"/>
  <c r="D1209" i="8"/>
  <c r="C746" i="8"/>
  <c r="C418" i="8"/>
  <c r="E612" i="8"/>
  <c r="C1019" i="8"/>
  <c r="B541" i="8"/>
  <c r="D649" i="8"/>
  <c r="C771" i="8"/>
  <c r="C678" i="8"/>
  <c r="D920" i="8"/>
  <c r="G1193" i="8"/>
  <c r="D584" i="8"/>
  <c r="B1093" i="8"/>
  <c r="B789" i="8"/>
  <c r="B1011" i="8"/>
  <c r="C547" i="8"/>
  <c r="D958" i="8"/>
  <c r="D456" i="8"/>
  <c r="D778" i="8"/>
  <c r="D919" i="8"/>
  <c r="G609" i="8"/>
  <c r="G877" i="8"/>
  <c r="B588" i="8"/>
  <c r="E635" i="8"/>
  <c r="E748" i="8"/>
  <c r="C1163" i="8"/>
  <c r="D555" i="8"/>
  <c r="B1160" i="8"/>
  <c r="E488" i="8"/>
  <c r="E1180" i="8"/>
  <c r="B882" i="8"/>
  <c r="G965" i="8"/>
  <c r="D589" i="8"/>
  <c r="B762" i="8"/>
  <c r="C882" i="8"/>
  <c r="G588" i="8"/>
  <c r="D549" i="8"/>
  <c r="C1204" i="8"/>
  <c r="D588" i="8"/>
  <c r="D499" i="8"/>
  <c r="B651" i="8"/>
  <c r="E313" i="8"/>
  <c r="G1007" i="8"/>
  <c r="E1163" i="8"/>
  <c r="D732" i="8"/>
  <c r="G737" i="8"/>
  <c r="G879" i="8"/>
  <c r="B767" i="8"/>
  <c r="C338" i="8"/>
  <c r="C1161" i="8"/>
  <c r="B911" i="8"/>
  <c r="E1121" i="8"/>
  <c r="C629" i="8"/>
  <c r="G924" i="8"/>
  <c r="D568" i="8"/>
  <c r="G454" i="8"/>
  <c r="B639" i="8"/>
  <c r="E979" i="8"/>
  <c r="G908" i="8"/>
  <c r="B1169" i="8"/>
  <c r="B499" i="8"/>
  <c r="D751" i="8"/>
  <c r="G810" i="8"/>
  <c r="E637" i="8"/>
  <c r="G1159" i="8"/>
  <c r="E457" i="8"/>
  <c r="E554" i="8"/>
  <c r="E714" i="8"/>
  <c r="G749" i="8"/>
  <c r="E771" i="8"/>
  <c r="D509" i="8"/>
  <c r="D1031" i="8"/>
  <c r="C488" i="8"/>
  <c r="D725" i="8"/>
  <c r="G1026" i="8"/>
  <c r="B1164" i="8"/>
  <c r="D1125" i="8"/>
  <c r="G1214" i="8"/>
  <c r="G666" i="8"/>
  <c r="B656" i="8"/>
  <c r="D523" i="8"/>
  <c r="C524" i="8"/>
  <c r="E745" i="8"/>
  <c r="E500" i="8"/>
  <c r="C535" i="8"/>
  <c r="E1067" i="8"/>
  <c r="C1110" i="8"/>
  <c r="E442" i="8"/>
  <c r="G535" i="8"/>
  <c r="B959" i="8"/>
  <c r="C369" i="8"/>
  <c r="D934" i="8"/>
  <c r="E829" i="8"/>
  <c r="E832" i="8"/>
  <c r="D815" i="8"/>
  <c r="B980" i="8"/>
  <c r="G883" i="8"/>
  <c r="B1045" i="8"/>
  <c r="B1018" i="8"/>
  <c r="D797" i="8"/>
  <c r="C965" i="8"/>
  <c r="E311" i="8"/>
  <c r="B813" i="8"/>
  <c r="D1115" i="8"/>
  <c r="G1041" i="8"/>
  <c r="B857" i="8"/>
  <c r="B1190" i="8"/>
  <c r="G652" i="8"/>
  <c r="G963" i="8"/>
  <c r="C428" i="8"/>
  <c r="G493" i="8"/>
  <c r="C1189" i="8"/>
  <c r="C683" i="8"/>
  <c r="E447" i="8"/>
  <c r="D512" i="8"/>
  <c r="D595" i="8"/>
  <c r="G1166" i="8"/>
  <c r="G558" i="8"/>
  <c r="C1115" i="8"/>
  <c r="B867" i="8"/>
  <c r="D1006" i="8"/>
  <c r="G1173" i="8"/>
  <c r="G492" i="8"/>
  <c r="D1191" i="8"/>
  <c r="G806" i="8"/>
  <c r="E524" i="8"/>
  <c r="E383" i="8"/>
  <c r="C763" i="8"/>
  <c r="G1033" i="8"/>
  <c r="G1036" i="8"/>
  <c r="D620" i="8"/>
  <c r="D342" i="8"/>
  <c r="G705" i="8"/>
  <c r="G808" i="8"/>
  <c r="B492" i="8"/>
  <c r="B1052" i="8"/>
  <c r="G568" i="8"/>
  <c r="E746" i="8"/>
  <c r="G1097" i="8"/>
  <c r="G1101" i="8"/>
  <c r="E1156" i="8"/>
  <c r="E879" i="8"/>
  <c r="D1168" i="8"/>
  <c r="D728" i="8"/>
  <c r="C982" i="8"/>
  <c r="E780" i="8"/>
  <c r="D789" i="8"/>
  <c r="B919" i="8"/>
  <c r="D1137" i="8"/>
  <c r="C873" i="8"/>
  <c r="E987" i="8"/>
  <c r="G1198" i="8"/>
  <c r="B592" i="8"/>
  <c r="E823" i="8"/>
  <c r="D645" i="8"/>
  <c r="G751" i="8"/>
  <c r="E573" i="8"/>
  <c r="B1054" i="8"/>
  <c r="C955" i="8"/>
  <c r="E512" i="8"/>
  <c r="C1172" i="8"/>
  <c r="C713" i="8"/>
  <c r="B952" i="8"/>
  <c r="D1181" i="8"/>
  <c r="C543" i="8"/>
  <c r="E608" i="8"/>
  <c r="G1047" i="8"/>
  <c r="E988" i="8"/>
  <c r="D538" i="8"/>
  <c r="D480" i="8"/>
  <c r="G444" i="8"/>
  <c r="B1154" i="8"/>
  <c r="C592" i="8"/>
  <c r="C707" i="8"/>
  <c r="E1153" i="8"/>
  <c r="E854" i="8"/>
  <c r="E915" i="8"/>
  <c r="E843" i="8"/>
  <c r="G948" i="8"/>
  <c r="D1050" i="8"/>
  <c r="E953" i="8"/>
  <c r="E976" i="8"/>
  <c r="G983" i="8"/>
  <c r="D864" i="8"/>
  <c r="D623" i="8"/>
  <c r="C1065" i="8"/>
  <c r="D1113" i="8"/>
  <c r="C712" i="8"/>
  <c r="E866" i="8"/>
  <c r="D936" i="8"/>
  <c r="G921" i="8"/>
  <c r="E622" i="8"/>
  <c r="B533" i="8"/>
  <c r="D1159" i="8"/>
  <c r="G995" i="8"/>
  <c r="C772" i="8"/>
  <c r="B609" i="8"/>
  <c r="E657" i="8"/>
  <c r="E1092" i="8"/>
  <c r="G1186" i="8"/>
  <c r="D744" i="8"/>
  <c r="G537" i="8"/>
  <c r="E855" i="8"/>
  <c r="B723" i="8"/>
  <c r="D1056" i="8"/>
  <c r="B657" i="8"/>
  <c r="E424" i="8"/>
  <c r="B690" i="8"/>
  <c r="G477" i="8"/>
  <c r="C688" i="8"/>
  <c r="G1076" i="8"/>
  <c r="B532" i="8"/>
  <c r="G543" i="8"/>
  <c r="D1024" i="8"/>
  <c r="G1020" i="8"/>
  <c r="G832" i="8"/>
  <c r="D904" i="8"/>
  <c r="B713" i="8"/>
  <c r="D715" i="8"/>
  <c r="B986" i="8"/>
  <c r="C871" i="8"/>
  <c r="D939" i="8"/>
  <c r="B852" i="8"/>
  <c r="C681" i="8"/>
  <c r="C449" i="8"/>
  <c r="B363" i="8"/>
  <c r="E812" i="8"/>
  <c r="D1195" i="8"/>
  <c r="G842" i="8"/>
  <c r="B856" i="8"/>
  <c r="D608" i="8"/>
  <c r="D374" i="8"/>
  <c r="G1079" i="8"/>
  <c r="D956" i="8"/>
  <c r="D893" i="8"/>
  <c r="D1037" i="8"/>
  <c r="E774" i="8"/>
  <c r="D1004" i="8"/>
  <c r="D467" i="8"/>
  <c r="D785" i="8"/>
  <c r="B724" i="8"/>
  <c r="D616" i="8"/>
  <c r="B900" i="8"/>
  <c r="C601" i="8"/>
  <c r="G919" i="8"/>
  <c r="C643" i="8"/>
  <c r="D657" i="8"/>
  <c r="C1111" i="8"/>
  <c r="D479" i="8"/>
  <c r="G314" i="8"/>
  <c r="C491" i="8"/>
  <c r="E1126" i="8"/>
  <c r="C791" i="8"/>
  <c r="C353" i="8"/>
  <c r="C796" i="8"/>
  <c r="C1035" i="8"/>
  <c r="E636" i="8"/>
  <c r="C983" i="8"/>
  <c r="G735" i="8"/>
  <c r="E826" i="8"/>
  <c r="D966" i="8"/>
  <c r="E1188" i="8"/>
  <c r="E991" i="8"/>
  <c r="C1195" i="8"/>
  <c r="E683" i="8"/>
  <c r="C1116" i="8"/>
  <c r="C631" i="8"/>
  <c r="G935" i="8"/>
  <c r="D962" i="8"/>
  <c r="E672" i="8"/>
  <c r="D1021" i="8"/>
  <c r="C1216" i="8"/>
  <c r="E655" i="8"/>
  <c r="G831" i="8"/>
  <c r="E376" i="8"/>
  <c r="B563" i="8"/>
  <c r="B418" i="8"/>
  <c r="G960" i="8"/>
  <c r="G776" i="8"/>
  <c r="B543" i="8"/>
  <c r="C1117" i="8"/>
  <c r="G811" i="8"/>
  <c r="G447" i="8"/>
  <c r="E518" i="8"/>
  <c r="E314" i="8"/>
  <c r="D375" i="8"/>
  <c r="G646" i="8"/>
  <c r="B484" i="8"/>
  <c r="B618" i="8"/>
  <c r="G733" i="8"/>
  <c r="G538" i="8"/>
  <c r="E785" i="8"/>
  <c r="C351" i="8"/>
  <c r="E647" i="8"/>
  <c r="G491" i="8"/>
  <c r="E1069" i="8"/>
  <c r="G446" i="8"/>
  <c r="E639" i="8"/>
  <c r="D1220" i="8"/>
  <c r="C445" i="8"/>
  <c r="D325" i="8"/>
  <c r="G664" i="8"/>
  <c r="G713" i="8"/>
  <c r="G582" i="8"/>
  <c r="C823" i="8"/>
  <c r="D1018" i="8"/>
  <c r="D501" i="8"/>
  <c r="G507" i="8"/>
  <c r="G363" i="8"/>
  <c r="E504" i="8"/>
  <c r="E951" i="8"/>
  <c r="B449" i="8"/>
  <c r="D618" i="8"/>
  <c r="D593" i="8"/>
  <c r="C521" i="8"/>
  <c r="D747" i="8"/>
  <c r="E1011" i="8"/>
  <c r="C668" i="8"/>
  <c r="E996" i="8"/>
  <c r="E565" i="8"/>
  <c r="B1097" i="8"/>
  <c r="E1143" i="8"/>
  <c r="E867" i="8"/>
  <c r="E985" i="8"/>
  <c r="B1118" i="8"/>
  <c r="D1217" i="8"/>
  <c r="C739" i="8"/>
  <c r="D446" i="8"/>
  <c r="D477" i="8"/>
  <c r="E1145" i="8"/>
  <c r="C454" i="8"/>
  <c r="C556" i="8"/>
  <c r="C738" i="8"/>
  <c r="D868" i="8"/>
  <c r="D1089" i="8"/>
  <c r="C890" i="8"/>
  <c r="G1139" i="8"/>
  <c r="G980" i="8"/>
  <c r="B890" i="8"/>
  <c r="D574" i="8"/>
  <c r="G1043" i="8"/>
  <c r="E1039" i="8"/>
  <c r="E615" i="8"/>
  <c r="C575" i="8"/>
  <c r="E992" i="8"/>
  <c r="B450" i="8"/>
  <c r="G577" i="8"/>
  <c r="D493" i="8"/>
  <c r="D781" i="8"/>
  <c r="D832" i="8"/>
  <c r="B628" i="8"/>
  <c r="G1107" i="8"/>
  <c r="D1011" i="8"/>
  <c r="C1107" i="8"/>
  <c r="D349" i="8"/>
  <c r="B668" i="8"/>
  <c r="D825" i="8"/>
  <c r="E1010" i="8"/>
  <c r="C698" i="8"/>
  <c r="B1210" i="8"/>
  <c r="G340" i="8"/>
  <c r="C703" i="8"/>
  <c r="B514" i="8"/>
  <c r="B483" i="8"/>
  <c r="E326" i="8"/>
  <c r="G702" i="8"/>
  <c r="G642" i="8"/>
  <c r="B759" i="8"/>
  <c r="G940" i="8"/>
  <c r="E625" i="8"/>
  <c r="C1094" i="8"/>
  <c r="B525" i="8"/>
  <c r="D786" i="8"/>
  <c r="G978" i="8"/>
  <c r="D759" i="8"/>
  <c r="C1141" i="8"/>
  <c r="E1138" i="8"/>
  <c r="D906" i="8"/>
  <c r="C386" i="8"/>
  <c r="D346" i="8"/>
  <c r="E1074" i="8"/>
  <c r="E1094" i="8"/>
  <c r="D476" i="8"/>
  <c r="E1060" i="8"/>
  <c r="G483" i="8"/>
  <c r="E609" i="8"/>
  <c r="E666" i="8"/>
  <c r="E1052" i="8"/>
  <c r="G782" i="8"/>
  <c r="E692" i="8"/>
  <c r="G1122" i="8"/>
  <c r="E563" i="8"/>
  <c r="G673" i="8"/>
  <c r="E903" i="8"/>
  <c r="B1196" i="8"/>
  <c r="B469" i="8"/>
  <c r="B614" i="8"/>
  <c r="E465" i="8"/>
  <c r="G828" i="8"/>
  <c r="D1140" i="8"/>
  <c r="G451" i="8"/>
  <c r="C1070" i="8"/>
  <c r="E593" i="8"/>
  <c r="D1196" i="8"/>
  <c r="G472" i="8"/>
  <c r="E583" i="8"/>
  <c r="C969" i="8"/>
  <c r="D791" i="8"/>
  <c r="G1077" i="8"/>
  <c r="C459" i="8"/>
  <c r="D1155" i="8"/>
  <c r="C699" i="8"/>
  <c r="D918" i="8"/>
  <c r="E1155" i="8"/>
  <c r="G560" i="8"/>
  <c r="B903" i="8"/>
  <c r="B996" i="8"/>
  <c r="E1048" i="8"/>
  <c r="D914" i="8"/>
  <c r="B556" i="8"/>
  <c r="C843" i="8"/>
  <c r="C946" i="8"/>
  <c r="G566" i="8"/>
  <c r="B613" i="8"/>
  <c r="D1041" i="8"/>
  <c r="E937" i="8"/>
  <c r="D484" i="8"/>
  <c r="C1129" i="8"/>
  <c r="C867" i="8"/>
  <c r="D722" i="8"/>
  <c r="B983" i="8"/>
  <c r="E999" i="8"/>
  <c r="B516" i="8"/>
  <c r="D534" i="8"/>
  <c r="G986" i="8"/>
  <c r="E693" i="8"/>
  <c r="E958" i="8"/>
  <c r="G996" i="8"/>
  <c r="G772" i="8"/>
  <c r="C1127" i="8"/>
  <c r="G711" i="8"/>
  <c r="B1138" i="8"/>
  <c r="C1125" i="8"/>
  <c r="G914" i="8"/>
  <c r="C928" i="8"/>
  <c r="E494" i="8"/>
  <c r="B939" i="8"/>
  <c r="D569" i="8"/>
  <c r="E670" i="8"/>
  <c r="E763" i="8"/>
  <c r="C1045" i="8"/>
  <c r="E539" i="8"/>
  <c r="E969" i="8"/>
  <c r="G1133" i="8"/>
  <c r="C1030" i="8"/>
  <c r="C1212" i="8"/>
  <c r="C660" i="8"/>
  <c r="E1182" i="8"/>
  <c r="E1175" i="8"/>
  <c r="C586" i="8"/>
  <c r="B1055" i="8"/>
  <c r="C1159" i="8"/>
  <c r="D458" i="8"/>
  <c r="G627" i="8"/>
  <c r="C632" i="8"/>
  <c r="B842" i="8"/>
  <c r="D565" i="8"/>
  <c r="G530" i="8"/>
  <c r="C450" i="8"/>
  <c r="D561" i="8"/>
  <c r="D605" i="8"/>
  <c r="B1182" i="8"/>
  <c r="D1202" i="8"/>
  <c r="C481" i="8"/>
  <c r="C1219" i="8"/>
  <c r="D503" i="8"/>
  <c r="C1075" i="8"/>
  <c r="D1126" i="8"/>
  <c r="G699" i="8"/>
  <c r="B930" i="8"/>
  <c r="D1128" i="8"/>
  <c r="C654" i="8"/>
  <c r="G680" i="8"/>
  <c r="E984" i="8"/>
  <c r="C1029" i="8"/>
  <c r="D700" i="8"/>
  <c r="D941" i="8"/>
  <c r="G562" i="8"/>
  <c r="E1021" i="8"/>
  <c r="C647" i="8"/>
  <c r="D1174" i="8"/>
  <c r="E486" i="8"/>
  <c r="G393" i="8"/>
  <c r="C883" i="8"/>
  <c r="C1079" i="8"/>
  <c r="C1207" i="8"/>
  <c r="B693" i="8"/>
  <c r="D716" i="8"/>
  <c r="D733" i="8"/>
  <c r="G824" i="8"/>
  <c r="B454" i="8"/>
  <c r="C824" i="8"/>
  <c r="D955" i="8"/>
  <c r="D828" i="8"/>
  <c r="B899" i="8"/>
  <c r="D631" i="8"/>
  <c r="C1151" i="8"/>
  <c r="G853" i="8"/>
  <c r="D847" i="8"/>
  <c r="B1130" i="8"/>
  <c r="E857" i="8"/>
  <c r="G531" i="8"/>
  <c r="C706" i="8"/>
  <c r="C1148" i="8"/>
  <c r="C1155" i="8"/>
  <c r="E981" i="8"/>
  <c r="C476" i="8"/>
  <c r="C495" i="8"/>
  <c r="C609" i="8"/>
  <c r="G1042" i="8"/>
  <c r="B372" i="8"/>
  <c r="G777" i="8"/>
  <c r="G1131" i="8"/>
  <c r="D882" i="8"/>
  <c r="E919" i="8"/>
  <c r="B716" i="8"/>
  <c r="C859" i="8"/>
  <c r="D746" i="8"/>
  <c r="G1119" i="8"/>
  <c r="E584" i="8"/>
  <c r="D447" i="8"/>
  <c r="B1112" i="8"/>
  <c r="D857" i="8"/>
  <c r="D702" i="8"/>
  <c r="E369" i="8"/>
  <c r="D311" i="8"/>
  <c r="D1173" i="8"/>
  <c r="D612" i="8"/>
  <c r="G587" i="8"/>
  <c r="D460" i="8"/>
  <c r="C442" i="8"/>
  <c r="B720" i="8"/>
  <c r="G550" i="8"/>
  <c r="B1015" i="8"/>
  <c r="C537" i="8"/>
  <c r="C446" i="8"/>
  <c r="C1092" i="8"/>
  <c r="D352" i="8"/>
  <c r="E468" i="8"/>
  <c r="B1001" i="8"/>
  <c r="G791" i="8"/>
  <c r="B973" i="8"/>
  <c r="G1075" i="8"/>
  <c r="D682" i="8"/>
  <c r="B1030" i="8"/>
  <c r="G426" i="8"/>
  <c r="B468" i="8"/>
  <c r="C1114" i="8"/>
  <c r="G1037" i="8"/>
  <c r="G1032" i="8"/>
  <c r="C1158" i="8"/>
  <c r="E508" i="8"/>
  <c r="D736" i="8"/>
  <c r="C827" i="8"/>
  <c r="C775" i="8"/>
  <c r="G424" i="8"/>
  <c r="G358" i="8"/>
  <c r="E472" i="8"/>
  <c r="G462" i="8"/>
  <c r="B600" i="8"/>
  <c r="C638" i="8"/>
  <c r="B985" i="8"/>
  <c r="B1016" i="8"/>
  <c r="D896" i="8"/>
  <c r="G668" i="8"/>
  <c r="B1171" i="8"/>
  <c r="B754" i="8"/>
  <c r="D851" i="8"/>
  <c r="D930" i="8"/>
  <c r="G1145" i="8"/>
  <c r="E880" i="8"/>
  <c r="D1197" i="8"/>
  <c r="G819" i="8"/>
  <c r="D440" i="8"/>
  <c r="E827" i="8"/>
  <c r="E628" i="8"/>
  <c r="G654" i="8"/>
  <c r="G992" i="8"/>
  <c r="G601" i="8"/>
  <c r="D1208" i="8"/>
  <c r="C581" i="8"/>
  <c r="G647" i="8"/>
  <c r="E501" i="8"/>
  <c r="D386" i="8"/>
  <c r="E686" i="8"/>
  <c r="C684" i="8"/>
  <c r="C1109" i="8"/>
  <c r="E559" i="8"/>
  <c r="E651" i="8"/>
  <c r="C1139" i="8"/>
  <c r="B395" i="8"/>
  <c r="G1085" i="8"/>
  <c r="C949" i="8"/>
  <c r="C925" i="8"/>
  <c r="G1005" i="8"/>
  <c r="B531" i="8"/>
  <c r="G392" i="8"/>
  <c r="E930" i="8"/>
  <c r="E1110" i="8"/>
  <c r="E566" i="8"/>
  <c r="E667" i="8"/>
  <c r="B705" i="8"/>
  <c r="B886" i="8"/>
  <c r="B1095" i="8"/>
  <c r="B575" i="8"/>
  <c r="C676" i="8"/>
  <c r="D497" i="8"/>
  <c r="C1132" i="8"/>
  <c r="E775" i="8"/>
  <c r="D905" i="8"/>
  <c r="C933" i="8"/>
  <c r="C1023" i="8"/>
  <c r="G1060" i="8"/>
  <c r="E1098" i="8"/>
  <c r="D741" i="8"/>
  <c r="E816" i="8"/>
  <c r="B1181" i="8"/>
  <c r="B393" i="8"/>
  <c r="C636" i="8"/>
  <c r="E1068" i="8"/>
  <c r="D698" i="8"/>
  <c r="G1063" i="8"/>
  <c r="E793" i="8"/>
  <c r="C1181" i="8"/>
  <c r="B1199" i="8"/>
  <c r="E982" i="8"/>
  <c r="B1163" i="8"/>
  <c r="G1211" i="8"/>
  <c r="B1184" i="8"/>
  <c r="C523" i="8"/>
  <c r="D518" i="8"/>
  <c r="D536" i="8"/>
  <c r="E709" i="8"/>
  <c r="B950" i="8"/>
  <c r="B721" i="8"/>
  <c r="C600" i="8"/>
  <c r="B875" i="8"/>
  <c r="B687" i="8"/>
  <c r="B945" i="8"/>
  <c r="G529" i="8"/>
  <c r="G780" i="8"/>
  <c r="D982" i="8"/>
  <c r="D636" i="8"/>
  <c r="B602" i="8"/>
  <c r="D824" i="8"/>
  <c r="E689" i="8"/>
  <c r="D1012" i="8"/>
  <c r="C533" i="8"/>
  <c r="D792" i="8"/>
  <c r="C645" i="8"/>
  <c r="E1003" i="8"/>
  <c r="G790" i="8"/>
  <c r="B770" i="8"/>
  <c r="D648" i="8"/>
  <c r="E624" i="8"/>
  <c r="E1037" i="8"/>
  <c r="E910" i="8"/>
  <c r="D463" i="8"/>
  <c r="D1108" i="8"/>
  <c r="D926" i="8"/>
  <c r="D836" i="8"/>
  <c r="C829" i="8"/>
  <c r="B570" i="8"/>
  <c r="D655" i="8"/>
  <c r="C1162" i="8"/>
  <c r="D950" i="8"/>
  <c r="G922" i="8"/>
  <c r="G457" i="8"/>
  <c r="D575" i="8"/>
  <c r="B838" i="8"/>
  <c r="E671" i="8"/>
  <c r="G672" i="8"/>
  <c r="C1082" i="8"/>
  <c r="D877" i="8"/>
  <c r="D1099" i="8"/>
  <c r="B334" i="8"/>
  <c r="B1071" i="8"/>
  <c r="D947" i="8"/>
  <c r="G1210" i="8"/>
  <c r="D591" i="8"/>
  <c r="E481" i="8"/>
  <c r="D1084" i="8"/>
  <c r="B1179" i="8"/>
  <c r="D880" i="8"/>
  <c r="E1131" i="8"/>
  <c r="D976" i="8"/>
  <c r="E668" i="8"/>
  <c r="D1033" i="8"/>
  <c r="E1181" i="8"/>
  <c r="G688" i="8"/>
  <c r="B1129" i="8"/>
  <c r="G1163" i="8"/>
  <c r="B1172" i="8"/>
  <c r="C1140" i="8"/>
  <c r="G532" i="8"/>
  <c r="E1016" i="8"/>
  <c r="D1057" i="8"/>
  <c r="C1203" i="8"/>
  <c r="D609" i="8"/>
  <c r="D1069" i="8"/>
  <c r="G734" i="8"/>
  <c r="B1085" i="8"/>
  <c r="C452" i="8"/>
  <c r="B1084" i="8"/>
  <c r="E696" i="8"/>
  <c r="B445" i="8"/>
  <c r="E538" i="8"/>
  <c r="E525" i="8"/>
  <c r="D656" i="8"/>
  <c r="G557" i="8"/>
  <c r="B727" i="8"/>
  <c r="B917" i="8"/>
  <c r="G610" i="8"/>
  <c r="E814" i="8"/>
  <c r="E925" i="8"/>
  <c r="G475" i="8"/>
  <c r="C1193" i="8"/>
  <c r="D634" i="8"/>
  <c r="B1003" i="8"/>
  <c r="G864" i="8"/>
  <c r="C1170" i="8"/>
  <c r="B1206" i="8"/>
  <c r="B340" i="8"/>
  <c r="C597" i="8"/>
  <c r="C633" i="8"/>
  <c r="E932" i="8"/>
  <c r="D837" i="8"/>
  <c r="E1116" i="8"/>
  <c r="B1044" i="8"/>
  <c r="G990" i="8"/>
  <c r="D727" i="8"/>
  <c r="C947" i="8"/>
  <c r="D554" i="8"/>
  <c r="C657" i="8"/>
  <c r="B461" i="8"/>
  <c r="E1118" i="8"/>
  <c r="D938" i="8"/>
  <c r="C606" i="8"/>
  <c r="C664" i="8"/>
  <c r="G936" i="8"/>
  <c r="D607" i="8"/>
  <c r="D945" i="8"/>
  <c r="E870" i="8"/>
  <c r="C1133" i="8"/>
  <c r="B819" i="8"/>
  <c r="C691" i="8"/>
  <c r="G955" i="8"/>
  <c r="D627" i="8"/>
  <c r="E582" i="8"/>
  <c r="D671" i="8"/>
  <c r="E765" i="8"/>
  <c r="G1182" i="8"/>
  <c r="C1149" i="8"/>
  <c r="G1053" i="8"/>
  <c r="D712" i="8"/>
  <c r="D977" i="8"/>
  <c r="E1028" i="8"/>
  <c r="G695" i="8"/>
  <c r="D1141" i="8"/>
  <c r="C590" i="8"/>
  <c r="D844" i="8"/>
  <c r="D983" i="8"/>
  <c r="G876" i="8"/>
  <c r="B1195" i="8"/>
  <c r="E338" i="8"/>
  <c r="E782" i="8"/>
  <c r="C1006" i="8"/>
  <c r="E610" i="8"/>
  <c r="E1040" i="8"/>
  <c r="E521" i="8"/>
  <c r="G1155" i="8"/>
  <c r="G658" i="8"/>
  <c r="D1120" i="8"/>
  <c r="G857" i="8"/>
  <c r="E865" i="8"/>
  <c r="G696" i="8"/>
  <c r="E572" i="8"/>
  <c r="C704" i="8"/>
  <c r="B955" i="8"/>
  <c r="G571" i="8"/>
  <c r="G973" i="8"/>
  <c r="G674" i="8"/>
  <c r="C1146" i="8"/>
  <c r="D859" i="8"/>
  <c r="C766" i="8"/>
  <c r="E967" i="8"/>
  <c r="G743" i="8"/>
  <c r="E713" i="8"/>
  <c r="C486" i="8"/>
  <c r="E1080" i="8"/>
  <c r="D1096" i="8"/>
  <c r="G862" i="8"/>
  <c r="B488" i="8"/>
  <c r="G517" i="8"/>
  <c r="C663" i="8"/>
  <c r="C939" i="8"/>
  <c r="E381" i="8"/>
  <c r="E349" i="8"/>
  <c r="E960" i="8"/>
  <c r="G1074" i="8"/>
  <c r="E362" i="8"/>
  <c r="C967" i="8"/>
  <c r="C1124" i="8"/>
  <c r="D626" i="8"/>
  <c r="C641" i="8"/>
  <c r="B953" i="8"/>
  <c r="G624" i="8"/>
  <c r="C1011" i="8"/>
  <c r="G409" i="8"/>
  <c r="G1174" i="8"/>
  <c r="D1085" i="8"/>
  <c r="E1166" i="8"/>
  <c r="E724" i="8"/>
  <c r="G920" i="8"/>
  <c r="C448" i="8"/>
  <c r="C886" i="8"/>
  <c r="D923" i="8"/>
  <c r="G1019" i="8"/>
  <c r="E818" i="8"/>
  <c r="G848" i="8"/>
  <c r="D500" i="8"/>
  <c r="C595" i="8"/>
  <c r="B769" i="8"/>
  <c r="D1145" i="8"/>
  <c r="D652" i="8"/>
  <c r="G892" i="8"/>
  <c r="B965" i="8"/>
  <c r="B1083" i="8"/>
  <c r="C743" i="8"/>
  <c r="G553" i="8"/>
  <c r="B876" i="8"/>
  <c r="D709" i="8"/>
  <c r="C995" i="8"/>
  <c r="E1172" i="8"/>
  <c r="D452" i="8"/>
  <c r="E1210" i="8"/>
  <c r="C879" i="8"/>
  <c r="B1021" i="8"/>
  <c r="B444" i="8"/>
  <c r="G764" i="8"/>
  <c r="B907" i="8"/>
  <c r="B931" i="8"/>
  <c r="C1027" i="8"/>
  <c r="G931" i="8"/>
  <c r="D705" i="8"/>
  <c r="E817" i="8"/>
  <c r="E914" i="8"/>
  <c r="B660" i="8"/>
  <c r="E948" i="8"/>
  <c r="C1160" i="8"/>
  <c r="E489" i="8"/>
  <c r="B684" i="8"/>
  <c r="B1073" i="8"/>
  <c r="D1009" i="8"/>
  <c r="E630" i="8"/>
  <c r="D448" i="8"/>
  <c r="B1186" i="8"/>
  <c r="B1100" i="8"/>
  <c r="C358" i="8"/>
  <c r="C576" i="8"/>
  <c r="G993" i="8"/>
  <c r="G633" i="8"/>
  <c r="D1142" i="8"/>
  <c r="B784" i="8"/>
  <c r="B435" i="8"/>
  <c r="G900" i="8"/>
  <c r="G678" i="8"/>
  <c r="E312" i="8"/>
  <c r="G1130" i="8"/>
  <c r="E1152" i="8"/>
  <c r="C465" i="8"/>
  <c r="B908" i="8"/>
  <c r="B1022" i="8"/>
  <c r="E496" i="8"/>
  <c r="E792" i="8"/>
  <c r="E950" i="8"/>
  <c r="G1001" i="8"/>
  <c r="G467" i="8"/>
  <c r="D1153" i="8"/>
  <c r="C957" i="8"/>
  <c r="G775" i="8"/>
  <c r="G789" i="8"/>
  <c r="G1031" i="8"/>
  <c r="E1150" i="8"/>
  <c r="B896" i="8"/>
  <c r="E1104" i="8"/>
  <c r="G895" i="8"/>
  <c r="D1019" i="8"/>
  <c r="G554" i="8"/>
  <c r="E1007" i="8"/>
  <c r="E834" i="8"/>
  <c r="E803" i="8"/>
  <c r="B1173" i="8"/>
  <c r="G873" i="8"/>
  <c r="D992" i="8"/>
  <c r="E918" i="8"/>
  <c r="E1099" i="8"/>
  <c r="G949" i="8"/>
  <c r="E744" i="8"/>
  <c r="D624" i="8"/>
  <c r="D802" i="8"/>
  <c r="B922" i="8"/>
  <c r="C331" i="8"/>
  <c r="G1052" i="8"/>
  <c r="E535" i="8"/>
  <c r="B1094" i="8"/>
  <c r="C1154" i="8"/>
  <c r="G1000" i="8"/>
  <c r="B439" i="8"/>
  <c r="D373" i="8"/>
  <c r="E980" i="8"/>
  <c r="B524" i="8"/>
  <c r="E616" i="8"/>
  <c r="B1074" i="8"/>
  <c r="G481" i="8"/>
  <c r="E845" i="8"/>
  <c r="B971" i="8"/>
  <c r="C567" i="8"/>
  <c r="G606" i="8"/>
  <c r="B821" i="8"/>
  <c r="B750" i="8"/>
  <c r="C845" i="8"/>
  <c r="D780" i="8"/>
  <c r="D470" i="8"/>
  <c r="C1221" i="8"/>
  <c r="C849" i="8"/>
  <c r="E852" i="8"/>
  <c r="G1120" i="8"/>
  <c r="D799" i="8"/>
  <c r="G494" i="8"/>
  <c r="B466" i="8"/>
  <c r="G389" i="8"/>
  <c r="B536" i="8"/>
  <c r="E882" i="8"/>
  <c r="D1206" i="8"/>
  <c r="B1167" i="8"/>
  <c r="B511" i="8"/>
  <c r="B779" i="8"/>
  <c r="E702" i="8"/>
  <c r="D1042" i="8"/>
  <c r="D487" i="8"/>
  <c r="E759" i="8"/>
  <c r="G1196" i="8"/>
  <c r="D438" i="8"/>
  <c r="C820" i="8"/>
  <c r="D517" i="8"/>
  <c r="E444" i="8"/>
  <c r="E1073" i="8"/>
  <c r="E1147" i="8"/>
  <c r="D1133" i="8"/>
  <c r="C1069" i="8"/>
  <c r="D771" i="8"/>
  <c r="G740" i="8"/>
  <c r="D647" i="8"/>
  <c r="B631" i="8"/>
  <c r="E1129" i="8"/>
  <c r="B1069" i="8"/>
  <c r="B610" i="8"/>
  <c r="B341" i="8"/>
  <c r="E522" i="8"/>
  <c r="B646" i="8"/>
  <c r="E701" i="8"/>
  <c r="C972" i="8"/>
  <c r="B802" i="8"/>
  <c r="D469" i="8"/>
  <c r="G1090" i="8"/>
  <c r="E634" i="8"/>
  <c r="E730" i="8"/>
  <c r="B1032" i="8"/>
  <c r="E747" i="8"/>
  <c r="D737" i="8"/>
  <c r="G1191" i="8"/>
  <c r="E807" i="8"/>
  <c r="B496" i="8"/>
  <c r="D474" i="8"/>
  <c r="D630" i="8"/>
  <c r="C506" i="8"/>
  <c r="C384" i="8"/>
  <c r="G656" i="8"/>
  <c r="D364" i="8"/>
  <c r="D441" i="8"/>
  <c r="E594" i="8"/>
  <c r="B661" i="8"/>
  <c r="G1027" i="8"/>
  <c r="G774" i="8"/>
  <c r="C1137" i="8"/>
  <c r="E1020" i="8"/>
  <c r="B711" i="8"/>
  <c r="G785" i="8"/>
  <c r="B1017" i="8"/>
  <c r="E858" i="8"/>
  <c r="D718" i="8"/>
  <c r="C980" i="8"/>
  <c r="G742" i="8"/>
  <c r="D816" i="8"/>
  <c r="B655" i="8"/>
  <c r="D1136" i="8"/>
  <c r="G503" i="8"/>
  <c r="C790" i="8"/>
  <c r="G1083" i="8"/>
  <c r="G1200" i="8"/>
  <c r="B865" i="8"/>
  <c r="C945" i="8"/>
  <c r="B992" i="8"/>
  <c r="G456" i="8"/>
  <c r="C1040" i="8"/>
  <c r="D704" i="8"/>
  <c r="C941" i="8"/>
  <c r="C721" i="8"/>
  <c r="G659" i="8"/>
  <c r="D563" i="8"/>
  <c r="G504" i="8"/>
  <c r="C1191" i="8"/>
  <c r="G881" i="8"/>
  <c r="B860" i="8"/>
  <c r="B957" i="8"/>
  <c r="B490" i="8"/>
  <c r="D1016" i="8"/>
  <c r="D758" i="8"/>
  <c r="D1028" i="8"/>
  <c r="C653" i="8"/>
  <c r="D994" i="8"/>
  <c r="G1011" i="8"/>
  <c r="D1106" i="8"/>
  <c r="D763" i="8"/>
  <c r="E900" i="8"/>
  <c r="D813" i="8"/>
  <c r="D988" i="8"/>
  <c r="D1203" i="8"/>
  <c r="E731" i="8"/>
  <c r="C687" i="8"/>
  <c r="B700" i="8"/>
  <c r="G1039" i="8"/>
  <c r="E1101" i="8"/>
  <c r="B1222" i="8"/>
  <c r="E1218" i="8"/>
  <c r="E661" i="8"/>
  <c r="B1106" i="8"/>
  <c r="C891" i="8"/>
  <c r="E541" i="8"/>
  <c r="C457" i="8"/>
  <c r="B995" i="8"/>
  <c r="D601" i="8"/>
  <c r="D706" i="8"/>
  <c r="G574" i="8"/>
  <c r="E1176" i="8"/>
  <c r="C838" i="8"/>
  <c r="B688" i="8"/>
  <c r="D854" i="8"/>
  <c r="C729" i="8"/>
  <c r="E941" i="8"/>
  <c r="D1083" i="8"/>
  <c r="B709" i="8"/>
  <c r="D1047" i="8"/>
  <c r="G534" i="8"/>
  <c r="C861" i="8"/>
  <c r="C735" i="8"/>
  <c r="D852" i="8"/>
  <c r="G1152" i="8"/>
  <c r="D995" i="8"/>
  <c r="E1013" i="8"/>
  <c r="G748" i="8"/>
  <c r="E576" i="8"/>
  <c r="B942" i="8"/>
  <c r="B1134" i="8"/>
  <c r="E933" i="8"/>
  <c r="C924" i="8"/>
  <c r="D515" i="8"/>
  <c r="B1115" i="8"/>
  <c r="G910" i="8"/>
  <c r="C952" i="8"/>
  <c r="G736" i="8"/>
  <c r="B1185" i="8"/>
  <c r="E813" i="8"/>
  <c r="B1168" i="8"/>
  <c r="D1008" i="8"/>
  <c r="G836" i="8"/>
  <c r="G723" i="8"/>
  <c r="D1010" i="8"/>
  <c r="D511" i="8"/>
  <c r="C996" i="8"/>
  <c r="B434" i="8"/>
  <c r="D793" i="8"/>
  <c r="E1167" i="8"/>
  <c r="E1217" i="8"/>
  <c r="D562" i="8"/>
  <c r="G1045" i="8"/>
  <c r="B928" i="8"/>
  <c r="B1026" i="8"/>
  <c r="G628" i="8"/>
  <c r="C742" i="8"/>
  <c r="G991" i="8"/>
  <c r="D729" i="8"/>
  <c r="G717" i="8"/>
  <c r="B698" i="8"/>
  <c r="G741" i="8"/>
  <c r="D1023" i="8"/>
  <c r="G497" i="8"/>
  <c r="D672" i="8"/>
  <c r="D770" i="8"/>
  <c r="G1121" i="8"/>
  <c r="E895" i="8"/>
  <c r="D754" i="8"/>
  <c r="E806" i="8"/>
  <c r="G979" i="8"/>
  <c r="B659" i="8"/>
  <c r="C866" i="8"/>
  <c r="D1169" i="8"/>
  <c r="B999" i="8"/>
  <c r="G852" i="8"/>
  <c r="G1219" i="8"/>
  <c r="C937" i="8"/>
  <c r="C1059" i="8"/>
  <c r="E648" i="8"/>
  <c r="E883" i="8"/>
  <c r="C385" i="8"/>
  <c r="C780" i="8"/>
  <c r="C1020" i="8"/>
  <c r="G573" i="8"/>
  <c r="G1222" i="8"/>
  <c r="G890" i="8"/>
  <c r="E906" i="8"/>
  <c r="C813" i="8"/>
  <c r="D1122" i="8"/>
  <c r="C679" i="8"/>
  <c r="C371" i="8"/>
  <c r="B962" i="8"/>
  <c r="D1038" i="8"/>
  <c r="C604" i="8"/>
  <c r="E878" i="8"/>
  <c r="D1114" i="8"/>
  <c r="C1167" i="8"/>
  <c r="D886" i="8"/>
  <c r="B629" i="8"/>
  <c r="G787" i="8"/>
  <c r="B861" i="8"/>
  <c r="B623" i="8"/>
  <c r="C905" i="8"/>
  <c r="G691" i="8"/>
  <c r="D625" i="8"/>
  <c r="G1143" i="8"/>
  <c r="D806" i="8"/>
  <c r="E1000" i="8"/>
  <c r="E1125" i="8"/>
  <c r="G975" i="8"/>
  <c r="G545" i="8"/>
  <c r="C318" i="8"/>
  <c r="G871" i="8"/>
  <c r="D879" i="8"/>
  <c r="G813" i="8"/>
  <c r="C447" i="8"/>
  <c r="D461" i="8"/>
  <c r="B1152" i="8"/>
  <c r="C546" i="8"/>
  <c r="G880" i="8"/>
  <c r="B1122" i="8"/>
  <c r="E462" i="8"/>
  <c r="G623" i="8"/>
  <c r="E872" i="8"/>
  <c r="D466" i="8"/>
  <c r="C370" i="8"/>
  <c r="D1022" i="8"/>
  <c r="E1114" i="8"/>
  <c r="D486" i="8"/>
  <c r="G487" i="8"/>
  <c r="C1093" i="8"/>
  <c r="B1096" i="8"/>
  <c r="B520" i="8"/>
  <c r="D621" i="8"/>
  <c r="G584" i="8"/>
  <c r="B344" i="8"/>
  <c r="C564" i="8"/>
  <c r="B1078" i="8"/>
  <c r="B1086" i="8"/>
  <c r="C618" i="8"/>
  <c r="C455" i="8"/>
  <c r="G1125" i="8"/>
  <c r="C970" i="8"/>
  <c r="B938" i="8"/>
  <c r="G1171" i="8"/>
  <c r="G687" i="8"/>
  <c r="C700" i="8"/>
  <c r="G799" i="8"/>
  <c r="B744" i="8"/>
  <c r="E1059" i="8"/>
  <c r="E764" i="8"/>
  <c r="G1216" i="8"/>
  <c r="G850" i="8"/>
  <c r="G1056" i="8"/>
  <c r="G1213" i="8"/>
  <c r="G661" i="8"/>
  <c r="G518" i="8"/>
  <c r="G793" i="8"/>
  <c r="E1100" i="8"/>
  <c r="B1147" i="8"/>
  <c r="C1188" i="8"/>
  <c r="D805" i="8"/>
  <c r="C831" i="8"/>
  <c r="D332" i="8"/>
  <c r="B853" i="8"/>
  <c r="B649" i="8"/>
  <c r="C981" i="8"/>
  <c r="B970" i="8"/>
  <c r="D525" i="8"/>
  <c r="E515" i="8"/>
  <c r="B901" i="8"/>
  <c r="C1156" i="8"/>
  <c r="B472" i="8"/>
  <c r="B1104" i="8"/>
  <c r="D1165" i="8"/>
  <c r="B638" i="8"/>
  <c r="G403" i="8"/>
  <c r="B747" i="8"/>
  <c r="E498" i="8"/>
  <c r="G684" i="8"/>
  <c r="D913" i="8"/>
  <c r="B1065" i="8"/>
  <c r="E1082" i="8"/>
  <c r="D1029" i="8"/>
  <c r="G641" i="8"/>
  <c r="G552" i="8"/>
  <c r="G442" i="8"/>
  <c r="G1112" i="8"/>
  <c r="D860" i="8"/>
  <c r="C805" i="8"/>
  <c r="B586" i="8"/>
  <c r="D946" i="8"/>
  <c r="D653" i="8"/>
  <c r="E1029" i="8"/>
  <c r="D990" i="8"/>
  <c r="D775" i="8"/>
  <c r="E905" i="8"/>
  <c r="G622" i="8"/>
  <c r="B606" i="8"/>
  <c r="G886" i="8"/>
  <c r="C855" i="8"/>
  <c r="E1076" i="8"/>
  <c r="E687" i="8"/>
  <c r="D1092" i="8"/>
  <c r="E768" i="8"/>
  <c r="C615" i="8"/>
  <c r="E1219" i="8"/>
  <c r="E844" i="8"/>
  <c r="C916" i="8"/>
  <c r="D998" i="8"/>
  <c r="C649" i="8"/>
  <c r="G1080" i="8"/>
  <c r="C659" i="8"/>
  <c r="C571" i="8"/>
  <c r="D357" i="8"/>
  <c r="B1223" i="8"/>
  <c r="E716" i="8"/>
  <c r="B577" i="8"/>
  <c r="D974" i="8"/>
  <c r="B926" i="8"/>
  <c r="D393" i="8"/>
  <c r="B846" i="8"/>
  <c r="G527" i="8"/>
  <c r="D1157" i="8"/>
  <c r="B941" i="8"/>
  <c r="D472" i="8"/>
  <c r="B438" i="8"/>
  <c r="B1081" i="8"/>
  <c r="D1130" i="8"/>
  <c r="E788" i="8"/>
  <c r="B1037" i="8"/>
  <c r="B1049" i="8"/>
  <c r="B1208" i="8"/>
  <c r="E821" i="8"/>
  <c r="C833" i="8"/>
  <c r="C1072" i="8"/>
  <c r="G395" i="8"/>
  <c r="G1118" i="8"/>
  <c r="E1075" i="8"/>
  <c r="C1050" i="8"/>
  <c r="E835" i="8"/>
  <c r="B1193" i="8"/>
  <c r="C894" i="8"/>
  <c r="B851" i="8"/>
  <c r="G962" i="8"/>
  <c r="C979" i="8"/>
  <c r="D865" i="8"/>
  <c r="G767" i="8"/>
  <c r="D819" i="8"/>
  <c r="C751" i="8"/>
  <c r="G1066" i="8"/>
  <c r="D1146" i="8"/>
  <c r="D1062" i="8"/>
  <c r="D842" i="8"/>
  <c r="B833" i="8"/>
  <c r="E1066" i="8"/>
  <c r="G1136" i="8"/>
  <c r="C634" i="8"/>
  <c r="B1126" i="8"/>
  <c r="B1012" i="8"/>
  <c r="C1026" i="8"/>
  <c r="G718" i="8"/>
  <c r="B475" i="8"/>
  <c r="C868" i="8"/>
  <c r="G1208" i="8"/>
  <c r="D622" i="8"/>
  <c r="G608" i="8"/>
  <c r="C786" i="8"/>
  <c r="D454" i="8"/>
  <c r="D1073" i="8"/>
  <c r="D603" i="8"/>
  <c r="C552" i="8"/>
  <c r="D606" i="8"/>
  <c r="G510" i="8"/>
  <c r="E907" i="8"/>
  <c r="E922" i="8"/>
  <c r="D818" i="8"/>
  <c r="D788" i="8"/>
  <c r="D1036" i="8"/>
  <c r="D1065" i="8"/>
  <c r="B768" i="8"/>
  <c r="C1047" i="8"/>
  <c r="G847" i="8"/>
  <c r="E862" i="8"/>
  <c r="G998" i="8"/>
  <c r="D551" i="8"/>
  <c r="C514" i="8"/>
  <c r="D651" i="8"/>
  <c r="C1174" i="8"/>
  <c r="D748" i="8"/>
  <c r="B526" i="8"/>
  <c r="C485" i="8"/>
  <c r="D1198" i="8"/>
  <c r="G569" i="8"/>
  <c r="G868" i="8"/>
  <c r="E1005" i="8"/>
  <c r="E1084" i="8"/>
  <c r="D1110" i="8"/>
  <c r="G480" i="8"/>
  <c r="D1184" i="8"/>
  <c r="E840" i="8"/>
  <c r="B1088" i="8"/>
  <c r="G1004" i="8"/>
  <c r="C1217" i="8"/>
  <c r="D863" i="8"/>
  <c r="B984" i="8"/>
  <c r="G1086" i="8"/>
  <c r="E448" i="8"/>
  <c r="G613" i="8"/>
  <c r="B791" i="8"/>
  <c r="G655" i="8"/>
  <c r="G887" i="8"/>
  <c r="G629" i="8"/>
  <c r="C901" i="8"/>
  <c r="D777" i="8"/>
  <c r="G875" i="8"/>
  <c r="B766" i="8"/>
  <c r="G620" i="8"/>
  <c r="D965" i="8"/>
  <c r="D734" i="8"/>
  <c r="E742" i="8"/>
  <c r="D841" i="8"/>
  <c r="B636" i="8"/>
  <c r="G433" i="8"/>
  <c r="D596" i="8"/>
  <c r="E767" i="8"/>
  <c r="G1207" i="8"/>
  <c r="G872" i="8"/>
  <c r="C1012" i="8"/>
  <c r="B954" i="8"/>
  <c r="G1137" i="8"/>
  <c r="B777" i="8"/>
  <c r="G814" i="8"/>
  <c r="C736" i="8"/>
  <c r="D768" i="8"/>
  <c r="G803" i="8"/>
  <c r="C888" i="8"/>
  <c r="E542" i="8"/>
  <c r="G794" i="8"/>
  <c r="G837" i="8"/>
  <c r="G822" i="8"/>
  <c r="E571" i="8"/>
  <c r="C453" i="8"/>
  <c r="G549" i="8"/>
  <c r="E786" i="8"/>
  <c r="G1203" i="8"/>
  <c r="E740" i="8"/>
  <c r="D973" i="8"/>
  <c r="G682" i="8"/>
  <c r="G1215" i="8"/>
  <c r="C611" i="8"/>
  <c r="E1141" i="8"/>
  <c r="E547" i="8"/>
  <c r="G754" i="8"/>
  <c r="E729" i="8"/>
  <c r="D881" i="8"/>
  <c r="E1192" i="8"/>
  <c r="D710" i="8"/>
  <c r="D1058" i="8"/>
  <c r="C783" i="8"/>
  <c r="B913" i="8"/>
  <c r="G1068" i="8"/>
  <c r="D546" i="8"/>
  <c r="B828" i="8"/>
  <c r="B1050" i="8"/>
  <c r="C1074" i="8"/>
  <c r="B494" i="8"/>
  <c r="D899" i="8"/>
  <c r="C573" i="8"/>
  <c r="E800" i="8"/>
  <c r="D1219" i="8"/>
  <c r="B1132" i="8"/>
  <c r="D415" i="8"/>
  <c r="B417" i="8"/>
  <c r="B667" i="8"/>
  <c r="E708" i="8"/>
  <c r="D650" i="8"/>
  <c r="G524" i="8"/>
  <c r="G773" i="8"/>
  <c r="D502" i="8"/>
  <c r="B495" i="8"/>
  <c r="E899" i="8"/>
  <c r="D576" i="8"/>
  <c r="E466" i="8"/>
  <c r="C1166" i="8"/>
  <c r="D604" i="8"/>
  <c r="D439" i="8"/>
  <c r="G947" i="8"/>
  <c r="B567" i="8"/>
  <c r="B925" i="8"/>
  <c r="E733" i="8"/>
  <c r="B1187" i="8"/>
  <c r="D644" i="8"/>
  <c r="D951" i="8"/>
  <c r="B1051" i="8"/>
  <c r="E737" i="8"/>
  <c r="E474" i="8"/>
  <c r="C1080" i="8"/>
  <c r="E710" i="8"/>
  <c r="E497" i="8"/>
  <c r="D773" i="8"/>
  <c r="D492" i="8"/>
  <c r="C801" i="8"/>
  <c r="B548" i="8"/>
  <c r="C768" i="8"/>
  <c r="C935" i="8"/>
  <c r="D699" i="8"/>
  <c r="G1064" i="8"/>
  <c r="D1098" i="8"/>
  <c r="C1123" i="8"/>
  <c r="D1052" i="8"/>
  <c r="G650" i="8"/>
  <c r="E694" i="8"/>
  <c r="B773" i="8"/>
  <c r="E516" i="8"/>
  <c r="B679" i="8"/>
  <c r="B841" i="8"/>
  <c r="G829" i="8"/>
  <c r="D1034" i="8"/>
  <c r="D669" i="8"/>
  <c r="B440" i="8"/>
  <c r="D1124" i="8"/>
  <c r="G1199" i="8"/>
  <c r="D963" i="8"/>
  <c r="C602" i="8"/>
  <c r="E662" i="8"/>
  <c r="D539" i="8"/>
  <c r="B685" i="8"/>
  <c r="B1076" i="8"/>
  <c r="B584" i="8"/>
  <c r="D765" i="8"/>
  <c r="D639" i="8"/>
  <c r="D975" i="8"/>
  <c r="E1185" i="8"/>
  <c r="G611" i="8"/>
  <c r="D442" i="8"/>
  <c r="E956" i="8"/>
  <c r="C1112" i="8"/>
  <c r="E654" i="8"/>
  <c r="D959" i="8"/>
  <c r="C802" i="8"/>
  <c r="B895" i="8"/>
  <c r="C758" i="8"/>
  <c r="D719" i="8"/>
  <c r="E1001" i="8"/>
  <c r="B594" i="8"/>
  <c r="C626" i="8"/>
  <c r="G514" i="8"/>
  <c r="E799" i="8"/>
  <c r="C1081" i="8"/>
  <c r="C531" i="8"/>
  <c r="D1163" i="8"/>
  <c r="E1140" i="8"/>
  <c r="D1055" i="8"/>
  <c r="E998" i="8"/>
  <c r="C667" i="8"/>
  <c r="G488" i="8"/>
  <c r="G448" i="8"/>
  <c r="B1125" i="8"/>
  <c r="B1202" i="8"/>
  <c r="D586" i="8"/>
  <c r="E461" i="8"/>
  <c r="G926" i="8"/>
  <c r="G809" i="8"/>
  <c r="G486" i="8"/>
  <c r="E861" i="8"/>
  <c r="G899" i="8"/>
  <c r="E617" i="8"/>
  <c r="G544" i="8"/>
  <c r="G639" i="8"/>
  <c r="G856" i="8"/>
  <c r="G607" i="8"/>
  <c r="C948" i="8"/>
  <c r="G599" i="8"/>
  <c r="C903" i="8"/>
  <c r="C885" i="8"/>
  <c r="C497" i="8"/>
  <c r="E945" i="8"/>
  <c r="E808" i="8"/>
  <c r="G404" i="8"/>
  <c r="C895" i="8"/>
  <c r="G1009" i="8"/>
  <c r="C470" i="8"/>
  <c r="C927" i="8"/>
  <c r="B894" i="8"/>
  <c r="C516" i="8"/>
  <c r="B1145" i="8"/>
  <c r="E828" i="8"/>
  <c r="D1040" i="8"/>
  <c r="D637" i="8"/>
  <c r="E490" i="8"/>
  <c r="E853" i="8"/>
  <c r="C1113" i="8"/>
  <c r="C998" i="8"/>
  <c r="E728" i="8"/>
  <c r="B370" i="8"/>
  <c r="E580" i="8"/>
  <c r="C1043" i="8"/>
  <c r="B793" i="8"/>
  <c r="G1117" i="8"/>
  <c r="E492" i="8"/>
  <c r="G792" i="8"/>
  <c r="G453" i="8"/>
  <c r="D1214" i="8"/>
  <c r="G1129" i="8"/>
  <c r="D1054" i="8"/>
  <c r="E451" i="8"/>
  <c r="C623" i="8"/>
  <c r="C619" i="8"/>
  <c r="D687" i="8"/>
  <c r="B1040" i="8"/>
  <c r="B1047" i="8"/>
  <c r="E656" i="8"/>
  <c r="G722" i="8"/>
  <c r="B927" i="8"/>
  <c r="D910" i="8"/>
  <c r="C1105" i="8"/>
  <c r="E372" i="8"/>
  <c r="D772" i="8"/>
  <c r="G1088" i="8"/>
  <c r="E659" i="8"/>
  <c r="E664" i="8"/>
  <c r="G615" i="8"/>
  <c r="C1055" i="8"/>
  <c r="C630" i="8"/>
  <c r="B443" i="8"/>
  <c r="G757" i="8"/>
  <c r="B1149" i="8"/>
  <c r="B888" i="8"/>
  <c r="G1055" i="8"/>
  <c r="B966" i="8"/>
  <c r="D944" i="8"/>
  <c r="B544" i="8"/>
  <c r="B729" i="8"/>
  <c r="C624" i="8"/>
  <c r="B581" i="8"/>
  <c r="E1097" i="8"/>
  <c r="B559" i="8"/>
  <c r="B956" i="8"/>
  <c r="C669" i="8"/>
  <c r="D1139" i="8"/>
  <c r="E963" i="8"/>
  <c r="B426" i="8"/>
  <c r="D685" i="8"/>
  <c r="E587" i="8"/>
  <c r="D580" i="8"/>
  <c r="B697" i="8"/>
  <c r="B815" i="8"/>
  <c r="G904" i="8"/>
  <c r="C870" i="8"/>
  <c r="G578" i="8"/>
  <c r="C840" i="8"/>
  <c r="D1049" i="8"/>
  <c r="D543" i="8"/>
  <c r="E1195" i="8"/>
  <c r="E459" i="8"/>
  <c r="C844" i="8"/>
  <c r="G1172" i="8"/>
  <c r="D1180" i="8"/>
  <c r="E997" i="8"/>
  <c r="B1194" i="8"/>
  <c r="B1042" i="8"/>
  <c r="C872" i="8"/>
  <c r="D533" i="8"/>
  <c r="C692" i="8"/>
  <c r="B889" i="8"/>
  <c r="C963" i="8"/>
  <c r="D519" i="8"/>
  <c r="B645" i="8"/>
  <c r="B480" i="8"/>
  <c r="D579" i="8"/>
  <c r="B1019" i="8"/>
  <c r="G889" i="8"/>
  <c r="E479" i="8"/>
  <c r="G1113" i="8"/>
  <c r="G779" i="8"/>
  <c r="G643" i="8"/>
  <c r="D1015" i="8"/>
  <c r="C587" i="8"/>
  <c r="E1184" i="8"/>
  <c r="E723" i="8"/>
  <c r="G753" i="8"/>
  <c r="C675" i="8"/>
  <c r="D861" i="8"/>
  <c r="B648" i="8"/>
  <c r="G1087" i="8"/>
  <c r="B680" i="8"/>
  <c r="E1065" i="8"/>
  <c r="C748" i="8"/>
  <c r="B730" i="8"/>
  <c r="G763" i="8"/>
  <c r="G677" i="8"/>
  <c r="D1171" i="8"/>
  <c r="G750" i="8"/>
  <c r="D443" i="8"/>
  <c r="D873" i="8"/>
  <c r="B1009" i="8"/>
  <c r="B799" i="8"/>
  <c r="D826" i="8"/>
  <c r="G463" i="8"/>
  <c r="B1067" i="8"/>
  <c r="E499" i="8"/>
  <c r="D437" i="8"/>
  <c r="B607" i="8"/>
  <c r="G1176" i="8"/>
  <c r="B904" i="8"/>
  <c r="C361" i="8"/>
  <c r="D475" i="8"/>
  <c r="B1090" i="8"/>
  <c r="C1108" i="8"/>
  <c r="G1046" i="8"/>
  <c r="G548" i="8"/>
  <c r="G1188" i="8"/>
  <c r="G600" i="8"/>
  <c r="B786" i="8"/>
  <c r="G500" i="8"/>
  <c r="B863" i="8"/>
  <c r="E1130" i="8"/>
  <c r="D787" i="8"/>
  <c r="D820" i="8"/>
  <c r="E570" i="8"/>
  <c r="D465" i="8"/>
  <c r="C1025" i="8"/>
  <c r="G1205" i="8"/>
  <c r="E944" i="8"/>
  <c r="D798" i="8"/>
  <c r="C806" i="8"/>
  <c r="D1025" i="8"/>
  <c r="E705" i="8"/>
  <c r="G801" i="8"/>
  <c r="D582" i="8"/>
  <c r="D971" i="8"/>
  <c r="D491" i="8"/>
  <c r="G689" i="8"/>
  <c r="C1039" i="8"/>
  <c r="E1017" i="8"/>
  <c r="C717" i="8"/>
  <c r="G1099" i="8"/>
  <c r="D369" i="8"/>
  <c r="G727" i="8"/>
  <c r="G455" i="8"/>
  <c r="C367" i="8"/>
  <c r="C436" i="8"/>
  <c r="D408" i="8"/>
  <c r="B412" i="8"/>
  <c r="E1051" i="8"/>
  <c r="G915" i="8"/>
  <c r="D1207" i="8"/>
  <c r="C1168" i="8"/>
  <c r="C482" i="8"/>
  <c r="G1128" i="8"/>
  <c r="D421" i="8"/>
  <c r="C589" i="8"/>
  <c r="D742" i="8"/>
  <c r="G1002" i="8"/>
  <c r="B817" i="8"/>
  <c r="D949" i="8"/>
  <c r="D808" i="8"/>
  <c r="E558" i="8"/>
  <c r="D1086" i="8"/>
  <c r="D550" i="8"/>
  <c r="B377" i="8"/>
  <c r="E1173" i="8"/>
  <c r="D830" i="8"/>
  <c r="D1003" i="8"/>
  <c r="B561" i="8"/>
  <c r="G912" i="8"/>
  <c r="D835" i="8"/>
  <c r="B728" i="8"/>
  <c r="G1067" i="8"/>
  <c r="B1203" i="8"/>
  <c r="D592" i="8"/>
  <c r="E791" i="8"/>
  <c r="B1004" i="8"/>
  <c r="C760" i="8"/>
  <c r="G460" i="8"/>
  <c r="C887" i="8"/>
  <c r="C730" i="8"/>
  <c r="D590" i="8"/>
  <c r="D928" i="8"/>
  <c r="G478" i="8"/>
  <c r="E1133" i="8"/>
  <c r="C1118" i="8"/>
  <c r="B689" i="8"/>
  <c r="C1068" i="8"/>
  <c r="D598" i="8"/>
  <c r="G638" i="8"/>
  <c r="C889" i="8"/>
  <c r="D890" i="8"/>
  <c r="B1108" i="8"/>
  <c r="D694" i="8"/>
  <c r="G1146" i="8"/>
  <c r="E1214" i="8"/>
  <c r="C812" i="8"/>
  <c r="G541" i="8"/>
  <c r="B471" i="8"/>
  <c r="C1201" i="8"/>
  <c r="G1184" i="8"/>
  <c r="E1056" i="8"/>
  <c r="D872" i="8"/>
  <c r="B892" i="8"/>
  <c r="G1054" i="8"/>
  <c r="G1157" i="8"/>
  <c r="G1194" i="8"/>
  <c r="D972" i="8"/>
  <c r="B1183" i="8"/>
  <c r="B987" i="8"/>
  <c r="G636" i="8"/>
  <c r="E646" i="8"/>
  <c r="G585" i="8"/>
  <c r="G546" i="8"/>
  <c r="B794" i="8"/>
  <c r="E452" i="8"/>
  <c r="E453" i="8"/>
  <c r="E762" i="8"/>
  <c r="E561" i="8"/>
  <c r="B611" i="8"/>
  <c r="G800" i="8"/>
  <c r="C479" i="8"/>
  <c r="D1119" i="8"/>
  <c r="E441" i="8"/>
  <c r="G591" i="8"/>
  <c r="C337" i="8"/>
  <c r="C914" i="8"/>
  <c r="E1025" i="8"/>
  <c r="E590" i="8"/>
  <c r="E911" i="8"/>
  <c r="G1138" i="8"/>
  <c r="C1005" i="8"/>
  <c r="B884" i="8"/>
  <c r="B1205" i="8"/>
  <c r="C456" i="8"/>
  <c r="G988" i="8"/>
  <c r="B755" i="8"/>
  <c r="B1103" i="8"/>
  <c r="C525" i="8"/>
  <c r="C646" i="8"/>
  <c r="C461" i="8"/>
  <c r="D749" i="8"/>
  <c r="B1155" i="8"/>
  <c r="G987" i="8"/>
  <c r="E1164" i="8"/>
  <c r="C1001" i="8"/>
  <c r="G1209" i="8"/>
  <c r="B1087" i="8"/>
  <c r="C1143" i="8"/>
  <c r="B912" i="8"/>
  <c r="C1009" i="8"/>
  <c r="D547" i="8"/>
  <c r="B505" i="8"/>
  <c r="D1176" i="8"/>
  <c r="G863" i="8"/>
  <c r="G768" i="8"/>
  <c r="C471" i="8"/>
  <c r="D739" i="8"/>
  <c r="B827" i="8"/>
  <c r="E658" i="8"/>
  <c r="C1196" i="8"/>
  <c r="G1065" i="8"/>
  <c r="D1111" i="8"/>
  <c r="D459" i="8"/>
  <c r="C591" i="8"/>
  <c r="D1107" i="8"/>
  <c r="C473" i="8"/>
  <c r="B1102" i="8"/>
  <c r="E1124" i="8"/>
  <c r="E470" i="8"/>
  <c r="B906" i="8"/>
  <c r="G923" i="8"/>
  <c r="B921" i="8"/>
  <c r="G703" i="8"/>
  <c r="B1212" i="8"/>
  <c r="G969" i="8"/>
  <c r="D496" i="8"/>
  <c r="C950" i="8"/>
  <c r="D980" i="8"/>
  <c r="D528" i="8"/>
  <c r="G1104" i="8"/>
  <c r="G839" i="8"/>
  <c r="G778" i="8"/>
  <c r="E707" i="8"/>
  <c r="G1091" i="8"/>
  <c r="G1111" i="8"/>
  <c r="D885" i="8"/>
  <c r="B1133" i="8"/>
  <c r="D643" i="8"/>
  <c r="B829" i="8"/>
  <c r="C378" i="8"/>
  <c r="E410" i="8"/>
  <c r="D834" i="8"/>
  <c r="E787" i="8"/>
  <c r="G867" i="8"/>
  <c r="E1187" i="8"/>
  <c r="G700" i="8"/>
  <c r="B879" i="8"/>
  <c r="G707" i="8"/>
  <c r="E1050" i="8"/>
  <c r="B1082" i="8"/>
  <c r="G964" i="8"/>
  <c r="C1087" i="8"/>
  <c r="B1120" i="8"/>
  <c r="B944" i="8"/>
  <c r="G882" i="8"/>
  <c r="E781" i="8"/>
  <c r="G1195" i="8"/>
  <c r="B811" i="8"/>
  <c r="E934" i="8"/>
  <c r="E623" i="8"/>
  <c r="G833" i="8"/>
  <c r="C884" i="8"/>
  <c r="B1006" i="8"/>
  <c r="C1120" i="8"/>
  <c r="G715" i="8"/>
  <c r="G528" i="8"/>
  <c r="C558" i="8"/>
  <c r="D743" i="8"/>
  <c r="D658" i="8"/>
  <c r="B991" i="8"/>
  <c r="G551" i="8"/>
  <c r="C750" i="8"/>
  <c r="D585" i="8"/>
  <c r="B518" i="8"/>
  <c r="D680" i="8"/>
  <c r="D449" i="8"/>
  <c r="E1063" i="8"/>
  <c r="B1066" i="8"/>
  <c r="B1124" i="8"/>
  <c r="B1014" i="8"/>
  <c r="D614" i="8"/>
  <c r="E1154" i="8"/>
  <c r="C1064" i="8"/>
  <c r="G765" i="8"/>
  <c r="D911" i="8"/>
  <c r="E1212" i="8"/>
  <c r="E1170" i="8"/>
  <c r="B506" i="8"/>
  <c r="D753" i="8"/>
  <c r="C563" i="8"/>
  <c r="D1166" i="8"/>
  <c r="G1106" i="8"/>
  <c r="D506" i="8"/>
  <c r="C1126" i="8"/>
  <c r="G540" i="8"/>
  <c r="E877" i="8"/>
  <c r="C620" i="8"/>
  <c r="D457" i="8"/>
  <c r="C842" i="8"/>
  <c r="E443" i="8"/>
  <c r="D760" i="8"/>
  <c r="C560" i="8"/>
  <c r="E904" i="8"/>
  <c r="G679" i="8"/>
  <c r="E1093" i="8"/>
  <c r="C898" i="8"/>
  <c r="G738" i="8"/>
  <c r="D989" i="8"/>
  <c r="B780" i="8"/>
  <c r="G1095" i="8"/>
  <c r="E445" i="8"/>
  <c r="B1109" i="8"/>
  <c r="E959" i="8"/>
  <c r="D611" i="8"/>
  <c r="C507" i="8"/>
  <c r="E936" i="8"/>
  <c r="E621" i="8"/>
  <c r="E1058" i="8"/>
  <c r="E603" i="8"/>
  <c r="D889" i="8"/>
  <c r="D807" i="8"/>
  <c r="C1218" i="8"/>
  <c r="B785" i="8"/>
  <c r="G1044" i="8"/>
  <c r="D1087" i="8"/>
  <c r="B964" i="8"/>
  <c r="B441" i="8"/>
  <c r="B1035" i="8"/>
  <c r="G798" i="8"/>
  <c r="G866" i="8"/>
  <c r="E836" i="8"/>
  <c r="G894" i="8"/>
  <c r="B500" i="8"/>
  <c r="B442" i="8"/>
  <c r="B643" i="8"/>
  <c r="C610" i="8"/>
  <c r="D845" i="8"/>
  <c r="E536" i="8"/>
  <c r="E989" i="8"/>
  <c r="D1201" i="8"/>
  <c r="E483" i="8"/>
  <c r="E860" i="8"/>
  <c r="E477" i="8"/>
  <c r="G526" i="8"/>
  <c r="E1115" i="8"/>
  <c r="D1051" i="8"/>
  <c r="D931" i="8"/>
  <c r="C782" i="8"/>
  <c r="D875" i="8"/>
  <c r="E680" i="8"/>
  <c r="D473" i="8"/>
  <c r="D1148" i="8"/>
  <c r="G934" i="8"/>
  <c r="C689" i="8"/>
  <c r="D769" i="8"/>
  <c r="D617" i="8"/>
  <c r="D1210" i="8"/>
  <c r="D662" i="8"/>
  <c r="G1025" i="8"/>
  <c r="G685" i="8"/>
  <c r="B778" i="8"/>
  <c r="D714" i="8"/>
  <c r="C728" i="8"/>
  <c r="G1017" i="8"/>
  <c r="E438" i="8"/>
  <c r="C504" i="8"/>
  <c r="G997" i="8"/>
  <c r="G555" i="8"/>
  <c r="G590" i="8"/>
  <c r="G474" i="8"/>
  <c r="G893" i="8"/>
  <c r="C851" i="8"/>
  <c r="D1199" i="8"/>
  <c r="B782" i="8"/>
  <c r="G728" i="8"/>
  <c r="B579" i="8"/>
  <c r="G482" i="8"/>
  <c r="C1194" i="8"/>
  <c r="G1023" i="8"/>
  <c r="D1144" i="8"/>
  <c r="B644" i="8"/>
  <c r="G1144" i="8"/>
  <c r="C940" i="8"/>
  <c r="D1048" i="8"/>
  <c r="G968" i="8"/>
  <c r="C419" i="8"/>
  <c r="B1091" i="8"/>
  <c r="G598" i="8"/>
  <c r="E1015" i="8"/>
  <c r="C724" i="8"/>
  <c r="B1221" i="8"/>
  <c r="D532" i="8"/>
  <c r="E978" i="8"/>
  <c r="D686" i="8"/>
  <c r="D721" i="8"/>
  <c r="C846" i="8"/>
  <c r="G739" i="8"/>
  <c r="D1088" i="8"/>
  <c r="B336" i="8"/>
  <c r="D507" i="8"/>
  <c r="G603" i="8"/>
  <c r="E426" i="8"/>
  <c r="G1018" i="8"/>
  <c r="C513" i="8"/>
  <c r="D444" i="8"/>
  <c r="D1059" i="8"/>
  <c r="E947" i="8"/>
  <c r="B918" i="8"/>
  <c r="B1064" i="8"/>
  <c r="B317" i="8"/>
  <c r="B378" i="8"/>
  <c r="E983" i="8"/>
  <c r="G708" i="8"/>
  <c r="C1077" i="8"/>
  <c r="C534" i="8"/>
  <c r="G630" i="8"/>
  <c r="B664" i="8"/>
  <c r="E1085" i="8"/>
  <c r="D940" i="8"/>
  <c r="E769" i="8"/>
  <c r="D1190" i="8"/>
  <c r="E640" i="8"/>
  <c r="E450" i="8"/>
  <c r="B632" i="8"/>
  <c r="D1081" i="8"/>
  <c r="B1116" i="8"/>
  <c r="B1057" i="8"/>
  <c r="B1099" i="8"/>
  <c r="E1091" i="8"/>
  <c r="B1023" i="8"/>
  <c r="D850" i="8"/>
  <c r="C826" i="8"/>
  <c r="D1127" i="8"/>
  <c r="B691" i="8"/>
  <c r="D981" i="8"/>
  <c r="B830" i="8"/>
  <c r="D964" i="8"/>
  <c r="G901" i="8"/>
  <c r="C640" i="8"/>
  <c r="C627" i="8"/>
  <c r="E794" i="8"/>
  <c r="D696" i="8"/>
  <c r="B696" i="8"/>
  <c r="B736" i="8"/>
  <c r="C798" i="8"/>
  <c r="G464" i="8"/>
  <c r="G1058" i="8"/>
  <c r="G496" i="8"/>
  <c r="D713" i="8"/>
  <c r="D494" i="8"/>
  <c r="C1036" i="8"/>
  <c r="D693" i="8"/>
  <c r="D888" i="8"/>
  <c r="D572" i="8"/>
  <c r="G634" i="8"/>
  <c r="E329" i="8"/>
  <c r="G570" i="8"/>
  <c r="C1180" i="8"/>
  <c r="B825" i="8"/>
  <c r="C566" i="8"/>
  <c r="D1189" i="8"/>
  <c r="G576" i="8"/>
  <c r="D1095" i="8"/>
  <c r="E1030" i="8"/>
  <c r="C819" i="8"/>
  <c r="B1068" i="8"/>
  <c r="E591" i="8"/>
  <c r="G1150" i="8"/>
  <c r="D1007" i="8"/>
  <c r="B1025" i="8"/>
  <c r="D1149" i="8"/>
  <c r="D953" i="8"/>
  <c r="D735" i="8"/>
  <c r="E1151" i="8"/>
  <c r="D1193" i="8"/>
  <c r="D986" i="8"/>
  <c r="E467" i="8"/>
  <c r="D1002" i="8"/>
  <c r="C915" i="8"/>
  <c r="G547" i="8"/>
  <c r="G1061" i="8"/>
  <c r="G747" i="8"/>
  <c r="C661" i="8"/>
  <c r="B1043" i="8"/>
  <c r="C942" i="8"/>
  <c r="E1064" i="8"/>
  <c r="D874" i="8"/>
  <c r="D756" i="8"/>
  <c r="C966" i="8"/>
  <c r="D542" i="8"/>
  <c r="E732" i="8"/>
  <c r="D720" i="8"/>
  <c r="B574" i="8"/>
  <c r="G1035" i="8"/>
  <c r="E1189" i="8"/>
  <c r="D537" i="8"/>
  <c r="E1171" i="8"/>
  <c r="G665" i="8"/>
  <c r="B792" i="8"/>
  <c r="G484" i="8"/>
  <c r="E598" i="8"/>
  <c r="G387" i="8"/>
  <c r="G637" i="8"/>
  <c r="D817" i="8"/>
  <c r="C460" i="8"/>
  <c r="C438" i="8"/>
  <c r="C1101" i="8"/>
  <c r="D1013" i="8"/>
  <c r="G1102" i="8"/>
  <c r="E619" i="8"/>
  <c r="G614" i="8"/>
  <c r="B974" i="8"/>
  <c r="C718" i="8"/>
  <c r="E923" i="8"/>
  <c r="C405" i="8"/>
  <c r="B637" i="8"/>
  <c r="B1077" i="8"/>
  <c r="G805" i="8"/>
  <c r="D730" i="8"/>
  <c r="G746" i="8"/>
  <c r="E1200" i="8"/>
  <c r="B608" i="8"/>
  <c r="E618" i="8"/>
  <c r="E876" i="8"/>
  <c r="G1217" i="8"/>
  <c r="D567" i="8"/>
  <c r="D869" i="8"/>
  <c r="G564" i="8"/>
  <c r="G324" i="8"/>
  <c r="D331" i="8"/>
  <c r="E1031" i="8"/>
  <c r="C934" i="8"/>
  <c r="B738" i="8"/>
  <c r="G315" i="8"/>
  <c r="D1143" i="8"/>
  <c r="C1097" i="8"/>
  <c r="B1188" i="8"/>
  <c r="D556" i="8"/>
  <c r="D1020" i="8"/>
  <c r="C693" i="8"/>
  <c r="D1001" i="8"/>
  <c r="E1157" i="8"/>
  <c r="G985" i="8"/>
  <c r="B675" i="8"/>
  <c r="B1140" i="8"/>
  <c r="B348" i="8"/>
  <c r="D1205" i="8"/>
  <c r="G1028" i="8"/>
  <c r="D1177" i="8"/>
  <c r="G698" i="8"/>
  <c r="C467" i="8"/>
  <c r="G1180" i="8"/>
  <c r="E819" i="8"/>
  <c r="G972" i="8"/>
  <c r="B671" i="8"/>
  <c r="D970" i="8"/>
  <c r="E1072" i="8"/>
  <c r="C1178" i="8"/>
  <c r="B1031" i="8"/>
  <c r="B814" i="8"/>
  <c r="E1135" i="8"/>
  <c r="D1077" i="8"/>
  <c r="C1130" i="8"/>
  <c r="D514" i="8"/>
  <c r="B988" i="8"/>
  <c r="D921" i="8"/>
  <c r="D957" i="8"/>
  <c r="D628" i="8"/>
  <c r="C440" i="8"/>
  <c r="B753" i="8"/>
  <c r="G954" i="8"/>
  <c r="C329" i="8"/>
  <c r="B1215" i="8"/>
  <c r="C541" i="8"/>
  <c r="B943" i="8"/>
  <c r="D800" i="8"/>
  <c r="C794" i="8"/>
  <c r="C554" i="8"/>
  <c r="C837" i="8"/>
  <c r="D701" i="8"/>
  <c r="D670" i="8"/>
  <c r="G635" i="8"/>
  <c r="C909" i="8"/>
  <c r="G589" i="8"/>
  <c r="D1091" i="8"/>
  <c r="G653" i="8"/>
  <c r="C793" i="8"/>
  <c r="G909" i="8"/>
  <c r="B737" i="8"/>
  <c r="D468" i="8"/>
  <c r="B775" i="8"/>
  <c r="D790" i="8"/>
  <c r="G835" i="8"/>
  <c r="B478" i="8"/>
  <c r="B681" i="8"/>
  <c r="E889" i="8"/>
  <c r="D1216" i="8"/>
  <c r="D855" i="8"/>
  <c r="G1098" i="8"/>
  <c r="G443" i="8"/>
  <c r="G1141" i="8"/>
  <c r="D1005" i="8"/>
  <c r="B749" i="8"/>
  <c r="D1221" i="8"/>
  <c r="G572" i="8"/>
  <c r="G834" i="8"/>
  <c r="E514" i="8"/>
  <c r="D641" i="8"/>
  <c r="B1191" i="8"/>
  <c r="D1118" i="8"/>
  <c r="C799" i="8"/>
  <c r="E1035" i="8"/>
  <c r="G928" i="8"/>
  <c r="D969" i="8"/>
  <c r="G414" i="8"/>
  <c r="E364" i="8"/>
  <c r="G859" i="8"/>
  <c r="G675" i="8"/>
  <c r="E589" i="8"/>
  <c r="D804" i="8"/>
  <c r="B864" i="8"/>
  <c r="E1032" i="8"/>
  <c r="E595" i="8"/>
  <c r="C408" i="8"/>
  <c r="B898" i="8"/>
  <c r="C1209" i="8"/>
  <c r="B1056" i="8"/>
  <c r="C938" i="8"/>
  <c r="C773" i="8"/>
  <c r="D544" i="8"/>
  <c r="B862" i="8"/>
  <c r="G1135" i="8"/>
  <c r="G1082" i="8"/>
  <c r="D717" i="8"/>
  <c r="B369" i="8"/>
  <c r="B694" i="8"/>
  <c r="D809" i="8"/>
  <c r="D866" i="8"/>
  <c r="D892" i="8"/>
  <c r="C755" i="8"/>
  <c r="C501" i="8"/>
  <c r="D529" i="8"/>
  <c r="D527" i="8"/>
  <c r="E703" i="8"/>
  <c r="G644" i="8"/>
  <c r="C863" i="8"/>
  <c r="D968" i="8"/>
  <c r="G1161" i="8"/>
  <c r="B1161" i="8"/>
  <c r="E1128" i="8"/>
  <c r="E464" i="8"/>
  <c r="E1211" i="8"/>
  <c r="C822" i="8"/>
  <c r="C902" i="8"/>
  <c r="E1106" i="8"/>
  <c r="D548" i="8"/>
  <c r="B502" i="8"/>
  <c r="C1053" i="8"/>
  <c r="B1148" i="8"/>
  <c r="B481" i="8"/>
  <c r="D1192" i="8"/>
  <c r="C1142" i="8"/>
  <c r="C1066" i="8"/>
  <c r="C880" i="8"/>
  <c r="B507" i="8"/>
  <c r="G1149" i="8"/>
  <c r="C785" i="8"/>
  <c r="E533" i="8"/>
  <c r="C951" i="8"/>
  <c r="D571" i="8"/>
  <c r="D684" i="8"/>
  <c r="D767" i="8"/>
  <c r="E1177" i="8"/>
  <c r="B627" i="8"/>
  <c r="B1198" i="8"/>
  <c r="C585" i="8"/>
  <c r="D482" i="8"/>
  <c r="G807" i="8"/>
  <c r="G843" i="8"/>
  <c r="E1012" i="8"/>
  <c r="D1185" i="8"/>
  <c r="B741" i="8"/>
  <c r="E1161" i="8"/>
  <c r="B897" i="8"/>
  <c r="B761" i="8"/>
  <c r="E777" i="8"/>
  <c r="B482" i="8"/>
  <c r="D597" i="8"/>
  <c r="C910" i="8"/>
  <c r="E669" i="8"/>
  <c r="E1117" i="8"/>
  <c r="D530" i="8"/>
  <c r="B1117" i="8"/>
  <c r="B739" i="8"/>
  <c r="D676" i="8"/>
  <c r="D1045" i="8"/>
  <c r="E473" i="8"/>
  <c r="G1093" i="8"/>
  <c r="C694" i="8"/>
  <c r="B1204" i="8"/>
  <c r="C1054" i="8"/>
  <c r="B477" i="8"/>
  <c r="G821" i="8"/>
  <c r="E1062" i="8"/>
  <c r="B1220" i="8"/>
  <c r="D1123" i="8"/>
  <c r="E319" i="8"/>
  <c r="E638" i="8"/>
  <c r="C777" i="8"/>
  <c r="D761" i="8"/>
  <c r="B1158" i="8"/>
  <c r="B858" i="8"/>
  <c r="E370" i="8"/>
  <c r="C978" i="8"/>
  <c r="D891" i="8"/>
  <c r="C572" i="8"/>
  <c r="D445" i="8"/>
  <c r="C828" i="8"/>
  <c r="E1034" i="8"/>
  <c r="G567" i="8"/>
  <c r="E519" i="8"/>
  <c r="D654" i="8"/>
  <c r="C850" i="8"/>
  <c r="G788" i="8"/>
  <c r="E760" i="8"/>
  <c r="D922" i="8"/>
  <c r="C493" i="8"/>
  <c r="D464" i="8"/>
  <c r="C671" i="8"/>
  <c r="G466" i="8"/>
  <c r="B522" i="8"/>
  <c r="E600" i="8"/>
  <c r="B1201" i="8"/>
  <c r="G1012" i="8"/>
  <c r="B699" i="8"/>
  <c r="D858" i="8"/>
  <c r="B719" i="8"/>
  <c r="G1050" i="8"/>
  <c r="C1122" i="8"/>
  <c r="E734" i="8"/>
  <c r="E1183" i="8"/>
  <c r="B535" i="8"/>
  <c r="C1121" i="8"/>
  <c r="G1103" i="8"/>
  <c r="D691" i="8"/>
  <c r="D942" i="8"/>
  <c r="E663" i="8"/>
  <c r="E384" i="8"/>
  <c r="D1068" i="8"/>
  <c r="C656" i="8"/>
  <c r="G367" i="8"/>
  <c r="D1129" i="8"/>
  <c r="B765" i="8"/>
  <c r="B635" i="8"/>
  <c r="D560" i="8"/>
  <c r="E517" i="8"/>
  <c r="C1008" i="8"/>
  <c r="B1217" i="8"/>
  <c r="G944" i="8"/>
  <c r="E750" i="8"/>
  <c r="D774" i="8"/>
  <c r="E901" i="8"/>
  <c r="B708" i="8"/>
  <c r="D784" i="8"/>
  <c r="D1167" i="8"/>
  <c r="G709" i="8"/>
  <c r="G1049" i="8"/>
  <c r="D1063" i="8"/>
  <c r="G725" i="8"/>
  <c r="D1154" i="8"/>
  <c r="C757" i="8"/>
  <c r="C1061" i="8"/>
  <c r="G823" i="8"/>
  <c r="G440" i="8"/>
  <c r="B672" i="8"/>
  <c r="D495" i="8"/>
  <c r="D903" i="8"/>
  <c r="C1090" i="8"/>
  <c r="B487" i="8"/>
  <c r="G916" i="8"/>
  <c r="C761" i="8"/>
  <c r="D895" i="8"/>
  <c r="B823" i="8"/>
  <c r="D907" i="8"/>
  <c r="G1179" i="8"/>
  <c r="E491" i="8"/>
  <c r="B1020" i="8"/>
  <c r="E833" i="8"/>
  <c r="E676" i="8"/>
  <c r="D535" i="8"/>
  <c r="D646" i="8"/>
  <c r="G804" i="8"/>
  <c r="C1145" i="8"/>
  <c r="B663" i="8"/>
  <c r="C577" i="8"/>
  <c r="E439" i="8"/>
  <c r="G693" i="8"/>
  <c r="G1057" i="8"/>
  <c r="G976" i="8"/>
  <c r="G918" i="8"/>
  <c r="D508" i="8"/>
  <c r="B798" i="8"/>
  <c r="G720" i="8"/>
  <c r="G958" i="8"/>
  <c r="G731" i="8"/>
  <c r="E1220" i="8"/>
  <c r="D488" i="8"/>
  <c r="D673" i="8"/>
  <c r="G1175" i="8"/>
  <c r="E975" i="8"/>
  <c r="C865" i="8"/>
  <c r="G906" i="8"/>
  <c r="B1177" i="8"/>
  <c r="C697" i="8"/>
  <c r="G1024" i="8"/>
  <c r="D564" i="8"/>
  <c r="D552" i="8"/>
  <c r="B555" i="8"/>
  <c r="D943" i="8"/>
  <c r="G1158" i="8"/>
  <c r="E761" i="8"/>
  <c r="E871" i="8"/>
  <c r="C559" i="8"/>
  <c r="D932" i="8"/>
  <c r="D1067" i="8"/>
  <c r="E475" i="8"/>
  <c r="C1017" i="8"/>
  <c r="D876" i="8"/>
  <c r="D1030" i="8"/>
  <c r="G1142" i="8"/>
  <c r="C1083" i="8"/>
  <c r="G631" i="8"/>
  <c r="B1189" i="8"/>
  <c r="E674" i="8"/>
  <c r="E887" i="8"/>
  <c r="D897" i="8"/>
  <c r="G441" i="8"/>
  <c r="D1151" i="8"/>
  <c r="G1081" i="8"/>
  <c r="C1095" i="8"/>
  <c r="G913" i="8"/>
  <c r="C1013" i="8"/>
  <c r="C579" i="8"/>
  <c r="B373" i="8"/>
  <c r="D916" i="8"/>
  <c r="B1176" i="8"/>
  <c r="G1116" i="8"/>
  <c r="B990" i="8"/>
  <c r="B733" i="8"/>
  <c r="G942" i="8"/>
  <c r="C1042" i="8"/>
  <c r="G597" i="8"/>
  <c r="D898" i="8"/>
  <c r="B1137" i="8"/>
  <c r="G1148" i="8"/>
  <c r="D1222" i="8"/>
  <c r="B803" i="8"/>
  <c r="G686" i="8"/>
  <c r="C1007" i="8"/>
  <c r="D764" i="8"/>
  <c r="G506" i="8"/>
  <c r="D1212" i="8"/>
  <c r="E366" i="8"/>
  <c r="G1073" i="8"/>
  <c r="G911" i="8"/>
  <c r="G511" i="8"/>
  <c r="D726" i="8"/>
  <c r="C741" i="8"/>
  <c r="D1044" i="8"/>
  <c r="B933" i="8"/>
  <c r="D1072" i="8"/>
  <c r="C875" i="8"/>
  <c r="G1206" i="8"/>
  <c r="E482" i="8"/>
  <c r="E727" i="8"/>
  <c r="B1002" i="8"/>
  <c r="C682" i="8"/>
  <c r="G645" i="8"/>
  <c r="B1123" i="8"/>
  <c r="C917" i="8"/>
  <c r="E1113" i="8"/>
  <c r="C376" i="8"/>
  <c r="B831" i="8"/>
  <c r="B470" i="8"/>
  <c r="E848" i="8"/>
  <c r="C1152" i="8"/>
  <c r="G522" i="8"/>
  <c r="G714" i="8"/>
  <c r="B692" i="8"/>
  <c r="C1063" i="8"/>
  <c r="C816" i="8"/>
  <c r="C1173" i="8"/>
  <c r="E927" i="8"/>
  <c r="C551" i="8"/>
  <c r="C608" i="8"/>
  <c r="C709" i="8"/>
  <c r="C477" i="8"/>
  <c r="B603" i="8"/>
  <c r="D1017" i="8"/>
  <c r="D856" i="8"/>
  <c r="D1000" i="8"/>
  <c r="D683" i="8"/>
  <c r="D570" i="8"/>
  <c r="B552" i="8"/>
  <c r="B905" i="8"/>
  <c r="D483" i="8"/>
  <c r="C787" i="8"/>
  <c r="B1131" i="8"/>
  <c r="E511" i="8"/>
  <c r="D887" i="8"/>
  <c r="B538" i="8"/>
  <c r="B972" i="8"/>
  <c r="D707" i="8"/>
  <c r="G1034" i="8"/>
  <c r="E811" i="8"/>
  <c r="D1116" i="8"/>
  <c r="C655" i="8"/>
  <c r="C971" i="8"/>
  <c r="G1124" i="8"/>
  <c r="E1083" i="8"/>
  <c r="D522" i="8"/>
  <c r="D843" i="8"/>
  <c r="C804" i="8"/>
  <c r="G1114" i="8"/>
  <c r="E562" i="8"/>
  <c r="C810" i="8"/>
  <c r="B1156" i="8"/>
  <c r="G930" i="8"/>
  <c r="G1100" i="8"/>
  <c r="D1211" i="8"/>
  <c r="C594" i="8"/>
  <c r="C1062" i="8"/>
  <c r="E1207" i="8"/>
  <c r="E888" i="8"/>
  <c r="D1132" i="8"/>
  <c r="C1176" i="8"/>
  <c r="G761" i="8"/>
  <c r="G712" i="8"/>
  <c r="G961" i="8"/>
  <c r="D960" i="8"/>
  <c r="D633" i="8"/>
  <c r="C598" i="8"/>
  <c r="D827" i="8"/>
  <c r="C1038" i="8"/>
  <c r="D750" i="8"/>
  <c r="E599" i="8"/>
  <c r="C767" i="8"/>
  <c r="B465" i="8"/>
  <c r="C539" i="8"/>
  <c r="D752" i="8"/>
  <c r="E719" i="8"/>
  <c r="G667" i="8"/>
  <c r="E885" i="8"/>
  <c r="C1102" i="8"/>
  <c r="G760" i="8"/>
  <c r="C605" i="8"/>
  <c r="G865" i="8"/>
  <c r="E946" i="8"/>
  <c r="G907" i="8"/>
  <c r="G1204" i="8"/>
  <c r="E909" i="8"/>
  <c r="C847" i="8"/>
  <c r="D412" i="8"/>
  <c r="G617" i="8"/>
  <c r="E757" i="8"/>
  <c r="G676" i="8"/>
  <c r="D516" i="8"/>
  <c r="E650" i="8"/>
  <c r="D908" i="8"/>
  <c r="G461" i="8"/>
  <c r="C857" i="8"/>
  <c r="B457" i="8"/>
  <c r="G602" i="8"/>
  <c r="E463" i="8"/>
  <c r="B1111" i="8"/>
  <c r="C1041" i="8"/>
  <c r="E1095" i="8"/>
  <c r="C520" i="8"/>
  <c r="C839" i="8"/>
  <c r="G1092" i="8"/>
  <c r="C1002" i="8"/>
  <c r="C788" i="8"/>
  <c r="G1153" i="8"/>
  <c r="E386" i="8"/>
  <c r="E1079" i="8"/>
  <c r="E943" i="8"/>
  <c r="D615" i="8"/>
  <c r="E1197" i="8"/>
  <c r="G970" i="8"/>
  <c r="B528" i="8"/>
  <c r="G1162" i="8"/>
  <c r="D1060" i="8"/>
  <c r="D513" i="8"/>
  <c r="B961" i="8"/>
  <c r="D954" i="8"/>
  <c r="D731" i="8"/>
  <c r="E977" i="8"/>
  <c r="C869" i="8"/>
  <c r="G479" i="8"/>
  <c r="E341" i="8"/>
  <c r="B820" i="8"/>
  <c r="D1183" i="8"/>
  <c r="G498" i="8"/>
  <c r="G626" i="8"/>
  <c r="G536" i="8"/>
  <c r="D432" i="8"/>
  <c r="C918" i="8"/>
  <c r="G632" i="8"/>
  <c r="D1175" i="8"/>
  <c r="B960" i="8"/>
  <c r="D659" i="8"/>
  <c r="E798" i="8"/>
  <c r="D1117" i="8"/>
  <c r="C1028" i="8"/>
  <c r="E537" i="8"/>
  <c r="B718" i="8"/>
  <c r="G694" i="8"/>
  <c r="G999" i="8"/>
  <c r="D1101" i="8"/>
  <c r="D794" i="8"/>
  <c r="G625" i="8"/>
  <c r="G579" i="8"/>
  <c r="G891" i="8"/>
  <c r="C881" i="8"/>
  <c r="D782" i="8"/>
  <c r="E928" i="8"/>
  <c r="C607" i="8"/>
  <c r="G1014" i="8"/>
  <c r="B448" i="8"/>
  <c r="E487" i="8"/>
  <c r="G1109" i="8"/>
  <c r="C893" i="8"/>
  <c r="G770" i="8"/>
  <c r="D779" i="8"/>
  <c r="D1213" i="8"/>
  <c r="D848" i="8"/>
  <c r="C686" i="8"/>
  <c r="D553" i="8"/>
  <c r="D613" i="8"/>
  <c r="E846" i="8"/>
  <c r="B458" i="8"/>
  <c r="G473" i="8"/>
  <c r="G953" i="8"/>
  <c r="D776" i="8"/>
  <c r="E1199" i="8"/>
  <c r="D498" i="8"/>
  <c r="B642" i="8"/>
  <c r="G618" i="8"/>
  <c r="E528" i="8"/>
  <c r="D708" i="8"/>
  <c r="G1147" i="8"/>
  <c r="D894" i="8"/>
  <c r="E1134" i="8"/>
  <c r="E1194" i="8"/>
  <c r="E875" i="8"/>
  <c r="D668" i="8"/>
  <c r="B597" i="8"/>
  <c r="D429" i="8"/>
  <c r="C1153" i="8"/>
  <c r="G967" i="8"/>
  <c r="B883" i="8"/>
  <c r="C959" i="8"/>
  <c r="G812" i="8"/>
  <c r="E1158" i="8"/>
  <c r="D489" i="8"/>
  <c r="C1004" i="8"/>
  <c r="B598" i="8"/>
  <c r="C789" i="8"/>
  <c r="D801" i="8"/>
  <c r="G586" i="8"/>
  <c r="B1170" i="8"/>
  <c r="G565" i="8"/>
  <c r="E797" i="8"/>
  <c r="C858" i="8"/>
  <c r="B994" i="8"/>
  <c r="D978" i="8"/>
  <c r="G854" i="8"/>
  <c r="G445" i="8"/>
  <c r="G956" i="8"/>
  <c r="E1136" i="8"/>
  <c r="G386" i="8"/>
  <c r="G1221" i="8"/>
  <c r="C1060" i="8"/>
  <c r="B844" i="8"/>
  <c r="C1211" i="8"/>
  <c r="C366" i="8"/>
  <c r="B413" i="8"/>
  <c r="D329" i="8"/>
  <c r="G878" i="8"/>
  <c r="B554" i="8"/>
  <c r="G621" i="8"/>
  <c r="G575" i="8"/>
  <c r="D878" i="8"/>
  <c r="D985" i="8"/>
  <c r="E1102" i="8"/>
  <c r="C765" i="8"/>
  <c r="E699" i="8"/>
  <c r="E838" i="8"/>
  <c r="D902" i="8"/>
  <c r="G594" i="8"/>
  <c r="G710" i="8"/>
  <c r="D1172" i="8"/>
  <c r="E898" i="8"/>
  <c r="G820" i="8"/>
  <c r="E1213" i="8"/>
  <c r="G840" i="8"/>
  <c r="D993" i="8"/>
  <c r="D1194" i="8"/>
  <c r="B1046" i="8"/>
  <c r="E471" i="8"/>
  <c r="C562" i="8"/>
  <c r="C1014" i="8"/>
  <c r="D481" i="8"/>
  <c r="C953" i="8"/>
  <c r="E546" i="8"/>
  <c r="G1218" i="8"/>
  <c r="G846" i="8"/>
  <c r="G660" i="8"/>
  <c r="D795" i="8"/>
  <c r="G925" i="8"/>
  <c r="D987" i="8"/>
  <c r="C922" i="8"/>
  <c r="B760" i="8"/>
  <c r="D1043" i="8"/>
  <c r="D1078" i="8"/>
  <c r="B868" i="8"/>
  <c r="G756" i="8"/>
  <c r="C382" i="8"/>
  <c r="C685" i="8"/>
  <c r="E588" i="8"/>
  <c r="E939" i="8"/>
  <c r="E971" i="8"/>
  <c r="G815" i="8"/>
  <c r="E1047" i="8"/>
  <c r="D1179" i="8"/>
  <c r="C509" i="8"/>
  <c r="C505" i="8"/>
  <c r="D583" i="8"/>
  <c r="B915" i="8"/>
  <c r="E460" i="8"/>
  <c r="B474" i="8"/>
  <c r="D1158" i="8"/>
  <c r="G905" i="8"/>
  <c r="G505" i="8"/>
  <c r="D1070" i="8"/>
  <c r="B929" i="8"/>
  <c r="G468" i="8"/>
  <c r="C468" i="8"/>
  <c r="G1016" i="8"/>
  <c r="D1186" i="8"/>
  <c r="C784" i="8"/>
  <c r="E449" i="8"/>
  <c r="G959" i="8"/>
  <c r="E567" i="8"/>
  <c r="E1165" i="8"/>
  <c r="B920" i="8"/>
  <c r="D1039" i="8"/>
  <c r="B447" i="8"/>
  <c r="D884" i="8"/>
  <c r="C515" i="8"/>
  <c r="C1150" i="8"/>
  <c r="B595" i="8"/>
  <c r="E1119" i="8"/>
  <c r="G858" i="8"/>
  <c r="B666" i="8"/>
  <c r="B1028" i="8"/>
  <c r="B783" i="8"/>
  <c r="D678" i="8"/>
  <c r="C1010" i="8"/>
  <c r="D1097" i="8"/>
  <c r="E1019" i="8"/>
  <c r="D1061" i="8"/>
  <c r="G533" i="8"/>
  <c r="C569" i="8"/>
  <c r="E841" i="8"/>
  <c r="C1220" i="8"/>
  <c r="G648" i="8"/>
  <c r="G501" i="8"/>
  <c r="G657" i="8"/>
  <c r="G439" i="8"/>
  <c r="C968" i="8"/>
  <c r="C480" i="8"/>
  <c r="D961" i="8"/>
  <c r="D900" i="8"/>
  <c r="D660" i="8"/>
  <c r="D573" i="8"/>
  <c r="B787" i="8"/>
  <c r="E908" i="8"/>
  <c r="D1100" i="8"/>
  <c r="D711" i="8"/>
  <c r="E506" i="8"/>
  <c r="B869" i="8"/>
  <c r="C1187" i="8"/>
  <c r="D1066" i="8"/>
  <c r="D1147" i="8"/>
  <c r="B1060" i="8"/>
  <c r="G663" i="8"/>
  <c r="C1049" i="8"/>
  <c r="E830" i="8"/>
  <c r="D681" i="8"/>
  <c r="C508" i="8"/>
  <c r="D948" i="8"/>
  <c r="E741" i="8"/>
  <c r="G704" i="8"/>
  <c r="C1136" i="8"/>
  <c r="C1223" i="8"/>
  <c r="G651" i="8"/>
  <c r="C795" i="8"/>
  <c r="B824" i="8"/>
  <c r="C439" i="8"/>
  <c r="G592" i="8"/>
  <c r="C1222" i="8"/>
  <c r="G755" i="8"/>
  <c r="G802" i="8"/>
  <c r="G957" i="8"/>
  <c r="C1164" i="8"/>
  <c r="D1138" i="8"/>
  <c r="B512" i="8"/>
  <c r="C964" i="8"/>
  <c r="E1223" i="8"/>
  <c r="D1150" i="8"/>
  <c r="G1069" i="8"/>
  <c r="D849" i="8"/>
  <c r="D664" i="8"/>
  <c r="E1216" i="8"/>
  <c r="D867" i="8"/>
  <c r="G1201" i="8"/>
  <c r="E495" i="8"/>
  <c r="C1199" i="8"/>
  <c r="E1108" i="8"/>
  <c r="E1132" i="8"/>
  <c r="B978" i="8"/>
  <c r="C580" i="8"/>
  <c r="D566" i="8"/>
  <c r="D1223" i="8"/>
  <c r="G1223" i="8"/>
  <c r="E1222" i="8"/>
  <c r="E1224" i="8"/>
  <c r="E1226" i="8"/>
  <c r="C1224" i="8"/>
  <c r="G1224" i="8"/>
  <c r="B1224" i="8"/>
  <c r="D1224" i="8"/>
  <c r="D1226" i="8"/>
  <c r="B1225" i="8"/>
  <c r="G1226" i="8"/>
  <c r="C1225" i="8"/>
  <c r="B1227" i="8"/>
  <c r="B1226" i="8"/>
  <c r="G1225" i="8"/>
  <c r="E1225" i="8"/>
  <c r="B1228" i="8"/>
  <c r="C1226" i="8"/>
  <c r="D1225" i="8"/>
  <c r="G593" i="8"/>
  <c r="D1227" i="8"/>
  <c r="C1227" i="8"/>
  <c r="G1227" i="8"/>
  <c r="D1228" i="8"/>
  <c r="G1228" i="8"/>
  <c r="E1227" i="8"/>
  <c r="E1228" i="8"/>
  <c r="C1229" i="8"/>
  <c r="C1230" i="8"/>
  <c r="B1229" i="8"/>
  <c r="C1228" i="8"/>
  <c r="D1230" i="8"/>
  <c r="G1230" i="8"/>
  <c r="E1229" i="8"/>
  <c r="G1229" i="8"/>
  <c r="D1229" i="8"/>
  <c r="E1230" i="8"/>
  <c r="B1230" i="8"/>
  <c r="C1231" i="8"/>
  <c r="D1416" i="8"/>
  <c r="B1562" i="8"/>
  <c r="J1813" i="8"/>
  <c r="G1589" i="8"/>
  <c r="H1968" i="8"/>
  <c r="D1663" i="8"/>
  <c r="G1582" i="8"/>
  <c r="E1504" i="8"/>
  <c r="K1788" i="8"/>
  <c r="E1536" i="8"/>
  <c r="D1952" i="8"/>
  <c r="I1836" i="8"/>
  <c r="G1505" i="8"/>
  <c r="B1455" i="8"/>
  <c r="D1729" i="8"/>
  <c r="F1834" i="8"/>
  <c r="D1263" i="8"/>
  <c r="B1575" i="8"/>
  <c r="G1424" i="8"/>
  <c r="H1717" i="8"/>
  <c r="C1909" i="8"/>
  <c r="C1516" i="8"/>
  <c r="K1744" i="8"/>
  <c r="G1689" i="8"/>
  <c r="G1845" i="8"/>
  <c r="D1652" i="8"/>
  <c r="E1261" i="8"/>
  <c r="C1549" i="8"/>
  <c r="D1879" i="8"/>
  <c r="I1767" i="8"/>
  <c r="E1554" i="8"/>
  <c r="F1775" i="8"/>
  <c r="J1763" i="8"/>
  <c r="H1802" i="8"/>
  <c r="B1932" i="8"/>
  <c r="D1235" i="8"/>
  <c r="J1929" i="8"/>
  <c r="F1780" i="8"/>
  <c r="E1539" i="8"/>
  <c r="I1753" i="8"/>
  <c r="G1788" i="8"/>
  <c r="B1753" i="8"/>
  <c r="H1844" i="8"/>
  <c r="J1971" i="8"/>
  <c r="E1742" i="8"/>
  <c r="B1465" i="8"/>
  <c r="D1465" i="8"/>
  <c r="G1480" i="8"/>
  <c r="C1693" i="8"/>
  <c r="F1994" i="8"/>
  <c r="H1896" i="8"/>
  <c r="E1809" i="8"/>
  <c r="D1574" i="8"/>
  <c r="D1290" i="8"/>
  <c r="B1760" i="8"/>
  <c r="E1292" i="8"/>
  <c r="I1785" i="8"/>
  <c r="H1749" i="8"/>
  <c r="C1602" i="8"/>
  <c r="J1724" i="8"/>
  <c r="D1260" i="8"/>
  <c r="E1680" i="8"/>
  <c r="B1439" i="8"/>
  <c r="E1544" i="8"/>
  <c r="E1964" i="8"/>
  <c r="E1879" i="8"/>
  <c r="E1939" i="8"/>
  <c r="G1231" i="8"/>
  <c r="C1984" i="8"/>
  <c r="B1995" i="8"/>
  <c r="D1760" i="8"/>
  <c r="F1742" i="8"/>
  <c r="E1442" i="8"/>
  <c r="G1514" i="8"/>
  <c r="E1313" i="8"/>
  <c r="F1907" i="8"/>
  <c r="C1942" i="8"/>
  <c r="C1848" i="8"/>
  <c r="K1974" i="8"/>
  <c r="G1959" i="8"/>
  <c r="D1988" i="8"/>
  <c r="C1769" i="8"/>
  <c r="F2002" i="8"/>
  <c r="E1578" i="8"/>
  <c r="K1994" i="8"/>
  <c r="H1854" i="8"/>
  <c r="G1401" i="8"/>
  <c r="B1283" i="8"/>
  <c r="D1940" i="8"/>
  <c r="D1866" i="8"/>
  <c r="C1789" i="8"/>
  <c r="G1893" i="8"/>
  <c r="G1285" i="8"/>
  <c r="E1648" i="8"/>
  <c r="G1672" i="8"/>
  <c r="E1260" i="8"/>
  <c r="D1600" i="8"/>
  <c r="C1670" i="8"/>
  <c r="C1728" i="8"/>
  <c r="D1902" i="8"/>
  <c r="J1976" i="8"/>
  <c r="D1547" i="8"/>
  <c r="I1841" i="8"/>
  <c r="K1979" i="8"/>
  <c r="K1986" i="8"/>
  <c r="G1392" i="8"/>
  <c r="E1631" i="8"/>
  <c r="K1811" i="8"/>
  <c r="B1865" i="8"/>
  <c r="C1715" i="8"/>
  <c r="B1916" i="8"/>
  <c r="K1756" i="8"/>
  <c r="B1280" i="8"/>
  <c r="D1869" i="8"/>
  <c r="I1953" i="8"/>
  <c r="J1793" i="8"/>
  <c r="B1879" i="8"/>
  <c r="D1385" i="8"/>
  <c r="G1628" i="8"/>
  <c r="G1553" i="8"/>
  <c r="C1552" i="8"/>
  <c r="D1528" i="8"/>
  <c r="C1593" i="8"/>
  <c r="F1720" i="8"/>
  <c r="I1886" i="8"/>
  <c r="C1259" i="8"/>
  <c r="I1838" i="8"/>
  <c r="B2004" i="8"/>
  <c r="B1723" i="8"/>
  <c r="C1381" i="8"/>
  <c r="G1381" i="8"/>
  <c r="B1738" i="8"/>
  <c r="D1782" i="8"/>
  <c r="G1824" i="8"/>
  <c r="F1995" i="8"/>
  <c r="D1832" i="8"/>
  <c r="D1269" i="8"/>
  <c r="D1394" i="8"/>
  <c r="F1895" i="8"/>
  <c r="D1585" i="8"/>
  <c r="K1836" i="8"/>
  <c r="F1743" i="8"/>
  <c r="B1240" i="8"/>
  <c r="B1735" i="8"/>
  <c r="B1922" i="8"/>
  <c r="E1364" i="8"/>
  <c r="G1375" i="8"/>
  <c r="K1961" i="8"/>
  <c r="B1504" i="8"/>
  <c r="D1509" i="8"/>
  <c r="J1765" i="8"/>
  <c r="D1344" i="8"/>
  <c r="C1665" i="8"/>
  <c r="I1906" i="8"/>
  <c r="E1236" i="8"/>
  <c r="E1492" i="8"/>
  <c r="I1749" i="8"/>
  <c r="I1922" i="8"/>
  <c r="H1765" i="8"/>
  <c r="K1876" i="8"/>
  <c r="I1740" i="8"/>
  <c r="E1519" i="8"/>
  <c r="D1346" i="8"/>
  <c r="G1732" i="8"/>
  <c r="C1326" i="8"/>
  <c r="B1501" i="8"/>
  <c r="J1916" i="8"/>
  <c r="G1969" i="8"/>
  <c r="C1505" i="8"/>
  <c r="D1836" i="8"/>
  <c r="H1888" i="8"/>
  <c r="E1581" i="8"/>
  <c r="B1907" i="8"/>
  <c r="E1301" i="8"/>
  <c r="E1457" i="8"/>
  <c r="E1498" i="8"/>
  <c r="I1756" i="8"/>
  <c r="G1938" i="8"/>
  <c r="H1977" i="8"/>
  <c r="G1422" i="8"/>
  <c r="C1920" i="8"/>
  <c r="G1606" i="8"/>
  <c r="C1783" i="8"/>
  <c r="J1730" i="8"/>
  <c r="F2007" i="8"/>
  <c r="C1320" i="8"/>
  <c r="D1482" i="8"/>
  <c r="D1296" i="8"/>
  <c r="E1384" i="8"/>
  <c r="I1882" i="8"/>
  <c r="D1639" i="8"/>
  <c r="B1668" i="8"/>
  <c r="D1474" i="8"/>
  <c r="B1948" i="8"/>
  <c r="C1344" i="8"/>
  <c r="G1370" i="8"/>
  <c r="B1665" i="8"/>
  <c r="B1763" i="8"/>
  <c r="C1898" i="8"/>
  <c r="G1304" i="8"/>
  <c r="C1915" i="8"/>
  <c r="H2007" i="8"/>
  <c r="J1990" i="8"/>
  <c r="B1853" i="8"/>
  <c r="J1968" i="8"/>
  <c r="J1859" i="8"/>
  <c r="G1811" i="8"/>
  <c r="B1344" i="8"/>
  <c r="E1381" i="8"/>
  <c r="G1948" i="8"/>
  <c r="H1795" i="8"/>
  <c r="B1730" i="8"/>
  <c r="C1810" i="8"/>
  <c r="G1645" i="8"/>
  <c r="K1748" i="8"/>
  <c r="H1920" i="8"/>
  <c r="B1403" i="8"/>
  <c r="E1582" i="8"/>
  <c r="D1892" i="8"/>
  <c r="I1921" i="8"/>
  <c r="D1504" i="8"/>
  <c r="K1903" i="8"/>
  <c r="D1234" i="8"/>
  <c r="B1381" i="8"/>
  <c r="K1904" i="8"/>
  <c r="D1570" i="8"/>
  <c r="D1825" i="8"/>
  <c r="G1456" i="8"/>
  <c r="D1330" i="8"/>
  <c r="F1929" i="8"/>
  <c r="J1757" i="8"/>
  <c r="G1864" i="8"/>
  <c r="H1964" i="8"/>
  <c r="E1275" i="8"/>
  <c r="C1437" i="8"/>
  <c r="C1451" i="8"/>
  <c r="D1685" i="8"/>
  <c r="H2002" i="8"/>
  <c r="D1515" i="8"/>
  <c r="G1984" i="8"/>
  <c r="D1458" i="8"/>
  <c r="E1561" i="8"/>
  <c r="H1915" i="8"/>
  <c r="K1725" i="8"/>
  <c r="B1778" i="8"/>
  <c r="F1766" i="8"/>
  <c r="B1569" i="8"/>
  <c r="C2000" i="8"/>
  <c r="F1842" i="8"/>
  <c r="I1827" i="8"/>
  <c r="B1527" i="8"/>
  <c r="B1464" i="8"/>
  <c r="J1850" i="8"/>
  <c r="C1958" i="8"/>
  <c r="E1592" i="8"/>
  <c r="B1814" i="8"/>
  <c r="D1631" i="8"/>
  <c r="C1466" i="8"/>
  <c r="G1857" i="8"/>
  <c r="C1755" i="8"/>
  <c r="J1791" i="8"/>
  <c r="B1303" i="8"/>
  <c r="D1294" i="8"/>
  <c r="D1651" i="8"/>
  <c r="F1791" i="8"/>
  <c r="J1957" i="8"/>
  <c r="E1940" i="8"/>
  <c r="F1894" i="8"/>
  <c r="K1829" i="8"/>
  <c r="E1688" i="8"/>
  <c r="C1569" i="8"/>
  <c r="G1508" i="8"/>
  <c r="K1727" i="8"/>
  <c r="G1455" i="8"/>
  <c r="I1950" i="8"/>
  <c r="D1518" i="8"/>
  <c r="D1568" i="8"/>
  <c r="G1650" i="8"/>
  <c r="B1727" i="8"/>
  <c r="B1565" i="8"/>
  <c r="D1737" i="8"/>
  <c r="D1762" i="8"/>
  <c r="G1600" i="8"/>
  <c r="G1765" i="8"/>
  <c r="D1945" i="8"/>
  <c r="D1456" i="8"/>
  <c r="C1913" i="8"/>
  <c r="D1404" i="8"/>
  <c r="C1717" i="8"/>
  <c r="G1884" i="8"/>
  <c r="G1926" i="8"/>
  <c r="D1948" i="8"/>
  <c r="I1801" i="8"/>
  <c r="K1860" i="8"/>
  <c r="C1852" i="8"/>
  <c r="G1618" i="8"/>
  <c r="B1817" i="8"/>
  <c r="H1934" i="8"/>
  <c r="E1974" i="8"/>
  <c r="B1765" i="8"/>
  <c r="C1865" i="8"/>
  <c r="C1491" i="8"/>
  <c r="K1779" i="8"/>
  <c r="D1579" i="8"/>
  <c r="D1389" i="8"/>
  <c r="J1728" i="8"/>
  <c r="I1800" i="8"/>
  <c r="D1254" i="8"/>
  <c r="D1333" i="8"/>
  <c r="G1288" i="8"/>
  <c r="D1966" i="8"/>
  <c r="G1404" i="8"/>
  <c r="C1493" i="8"/>
  <c r="B1484" i="8"/>
  <c r="D1765" i="8"/>
  <c r="G1525" i="8"/>
  <c r="G1700" i="8"/>
  <c r="I1789" i="8"/>
  <c r="G1739" i="8"/>
  <c r="D1732" i="8"/>
  <c r="G1303" i="8"/>
  <c r="E1510" i="8"/>
  <c r="C1948" i="8"/>
  <c r="I1784" i="8"/>
  <c r="I1722" i="8"/>
  <c r="C2009" i="8"/>
  <c r="I1810" i="8"/>
  <c r="G1523" i="8"/>
  <c r="C1561" i="8"/>
  <c r="G1254" i="8"/>
  <c r="H1859" i="8"/>
  <c r="B1721" i="8"/>
  <c r="G1865" i="8"/>
  <c r="D1354" i="8"/>
  <c r="F1850" i="8"/>
  <c r="J1924" i="8"/>
  <c r="D1552" i="8"/>
  <c r="D1386" i="8"/>
  <c r="I1717" i="8"/>
  <c r="C1285" i="8"/>
  <c r="E1628" i="8"/>
  <c r="H1810" i="8"/>
  <c r="E1516" i="8"/>
  <c r="F1848" i="8"/>
  <c r="E1905" i="8"/>
  <c r="G1928" i="8"/>
  <c r="G1527" i="8"/>
  <c r="E1683" i="8"/>
  <c r="D1918" i="8"/>
  <c r="D1280" i="8"/>
  <c r="E1992" i="8"/>
  <c r="D1619" i="8"/>
  <c r="D1466" i="8"/>
  <c r="I1924" i="8"/>
  <c r="I1736" i="8"/>
  <c r="K1995" i="8"/>
  <c r="B1535" i="8"/>
  <c r="D1755" i="8"/>
  <c r="F1845" i="8"/>
  <c r="H1852" i="8"/>
  <c r="B1290" i="8"/>
  <c r="B1687" i="8"/>
  <c r="K1933" i="8"/>
  <c r="D1680" i="8"/>
  <c r="J1748" i="8"/>
  <c r="K1733" i="8"/>
  <c r="G1371" i="8"/>
  <c r="D1445" i="8"/>
  <c r="D1738" i="8"/>
  <c r="G1275" i="8"/>
  <c r="E1577" i="8"/>
  <c r="D1245" i="8"/>
  <c r="C1659" i="8"/>
  <c r="C1874" i="8"/>
  <c r="D1868" i="8"/>
  <c r="I1732" i="8"/>
  <c r="C1722" i="8"/>
  <c r="G1847" i="8"/>
  <c r="C1893" i="8"/>
  <c r="D1421" i="8"/>
  <c r="G1711" i="8"/>
  <c r="D1939" i="8"/>
  <c r="B1870" i="8"/>
  <c r="B1279" i="8"/>
  <c r="D1361" i="8"/>
  <c r="H1906" i="8"/>
  <c r="G1361" i="8"/>
  <c r="G1636" i="8"/>
  <c r="F1802" i="8"/>
  <c r="D1962" i="8"/>
  <c r="J1723" i="8"/>
  <c r="H1721" i="8"/>
  <c r="D1613" i="8"/>
  <c r="K1857" i="8"/>
  <c r="G1565" i="8"/>
  <c r="D1393" i="8"/>
  <c r="C1814" i="8"/>
  <c r="H1876" i="8"/>
  <c r="G1945" i="8"/>
  <c r="E1241" i="8"/>
  <c r="B1945" i="8"/>
  <c r="F1805" i="8"/>
  <c r="G1376" i="8"/>
  <c r="E1298" i="8"/>
  <c r="E1391" i="8"/>
  <c r="I1752" i="8"/>
  <c r="D1324" i="8"/>
  <c r="I1982" i="8"/>
  <c r="G1669" i="8"/>
  <c r="I1824" i="8"/>
  <c r="D1807" i="8"/>
  <c r="D1840" i="8"/>
  <c r="G1685" i="8"/>
  <c r="G1767" i="8"/>
  <c r="E1908" i="8"/>
  <c r="C1701" i="8"/>
  <c r="B1921" i="8"/>
  <c r="B1341" i="8"/>
  <c r="F1868" i="8"/>
  <c r="J1789" i="8"/>
  <c r="I1980" i="8"/>
  <c r="B1405" i="8"/>
  <c r="G1709" i="8"/>
  <c r="E1738" i="8"/>
  <c r="G1470" i="8"/>
  <c r="B1239" i="8"/>
  <c r="E1447" i="8"/>
  <c r="K1872" i="8"/>
  <c r="D1481" i="8"/>
  <c r="C1978" i="8"/>
  <c r="G1911" i="8"/>
  <c r="G1496" i="8"/>
  <c r="I1743" i="8"/>
  <c r="D1255" i="8"/>
  <c r="C1396" i="8"/>
  <c r="C1443" i="8"/>
  <c r="E1672" i="8"/>
  <c r="J1868" i="8"/>
  <c r="H1962" i="8"/>
  <c r="I1817" i="8"/>
  <c r="F1912" i="8"/>
  <c r="G1612" i="8"/>
  <c r="F2000" i="8"/>
  <c r="G1934" i="8"/>
  <c r="G1915" i="8"/>
  <c r="C1257" i="8"/>
  <c r="E1532" i="8"/>
  <c r="D1398" i="8"/>
  <c r="B1233" i="8"/>
  <c r="K1805" i="8"/>
  <c r="B1680" i="8"/>
  <c r="E1650" i="8"/>
  <c r="H1974" i="8"/>
  <c r="C1473" i="8"/>
  <c r="I1797" i="8"/>
  <c r="G1791" i="8"/>
  <c r="B1900" i="8"/>
  <c r="D1764" i="8"/>
  <c r="D1315" i="8"/>
  <c r="G1241" i="8"/>
  <c r="B1656" i="8"/>
  <c r="C1858" i="8"/>
  <c r="C1760" i="8"/>
  <c r="C1369" i="8"/>
  <c r="E1245" i="8"/>
  <c r="G1552" i="8"/>
  <c r="F1859" i="8"/>
  <c r="D1904" i="8"/>
  <c r="G1838" i="8"/>
  <c r="D1815" i="8"/>
  <c r="G2006" i="8"/>
  <c r="H1742" i="8"/>
  <c r="J1740" i="8"/>
  <c r="D1274" i="8"/>
  <c r="C1979" i="8"/>
  <c r="C1773" i="8"/>
  <c r="G1753" i="8"/>
  <c r="C1292" i="8"/>
  <c r="C1631" i="8"/>
  <c r="D1305" i="8"/>
  <c r="E1716" i="8"/>
  <c r="E1513" i="8"/>
  <c r="D1746" i="8"/>
  <c r="C1234" i="8"/>
  <c r="G1347" i="8"/>
  <c r="I1809" i="8"/>
  <c r="F1753" i="8"/>
  <c r="B1759" i="8"/>
  <c r="G1528" i="8"/>
  <c r="C1523" i="8"/>
  <c r="E1642" i="8"/>
  <c r="D1861" i="8"/>
  <c r="G1562" i="8"/>
  <c r="G1795" i="8"/>
  <c r="G1974" i="8"/>
  <c r="E1794" i="8"/>
  <c r="J1989" i="8"/>
  <c r="C1601" i="8"/>
  <c r="C1753" i="8"/>
  <c r="H1861" i="8"/>
  <c r="G1570" i="8"/>
  <c r="B1819" i="8"/>
  <c r="E1691" i="8"/>
  <c r="F1815" i="8"/>
  <c r="G1541" i="8"/>
  <c r="D1546" i="8"/>
  <c r="G1243" i="8"/>
  <c r="D1620" i="8"/>
  <c r="C1358" i="8"/>
  <c r="E1965" i="8"/>
  <c r="D1711" i="8"/>
  <c r="C1682" i="8"/>
  <c r="K1799" i="8"/>
  <c r="B1594" i="8"/>
  <c r="B1780" i="8"/>
  <c r="G1698" i="8"/>
  <c r="I1888" i="8"/>
  <c r="B1467" i="8"/>
  <c r="G1247" i="8"/>
  <c r="E1797" i="8"/>
  <c r="B1919" i="8"/>
  <c r="D1957" i="8"/>
  <c r="G1568" i="8"/>
  <c r="H1989" i="8"/>
  <c r="C1519" i="8"/>
  <c r="B1463" i="8"/>
  <c r="J1873" i="8"/>
  <c r="B1808" i="8"/>
  <c r="D1819" i="8"/>
  <c r="E1496" i="8"/>
  <c r="G1640" i="8"/>
  <c r="D1572" i="8"/>
  <c r="D1706" i="8"/>
  <c r="K1832" i="8"/>
  <c r="E1525" i="8"/>
  <c r="K1940" i="8"/>
  <c r="D1616" i="8"/>
  <c r="G1522" i="8"/>
  <c r="G1258" i="8"/>
  <c r="F1864" i="8"/>
  <c r="K1835" i="8"/>
  <c r="F1896" i="8"/>
  <c r="G1416" i="8"/>
  <c r="G1471" i="8"/>
  <c r="I2005" i="8"/>
  <c r="C1770" i="8"/>
  <c r="D1483" i="8"/>
  <c r="D1713" i="8"/>
  <c r="E1266" i="8"/>
  <c r="K1909" i="8"/>
  <c r="F2001" i="8"/>
  <c r="B2007" i="8"/>
  <c r="D1490" i="8"/>
  <c r="I1786" i="8"/>
  <c r="D1917" i="8"/>
  <c r="J1960" i="8"/>
  <c r="G1440" i="8"/>
  <c r="D1532" i="8"/>
  <c r="I1757" i="8"/>
  <c r="E1852" i="8"/>
  <c r="C1482" i="8"/>
  <c r="D1392" i="8"/>
  <c r="B1826" i="8"/>
  <c r="C1492" i="8"/>
  <c r="I1994" i="8"/>
  <c r="E1263" i="8"/>
  <c r="D1705" i="8"/>
  <c r="E1846" i="8"/>
  <c r="G1748" i="8"/>
  <c r="F1989" i="8"/>
  <c r="F1767" i="8"/>
  <c r="G1750" i="8"/>
  <c r="C1854" i="8"/>
  <c r="I1750" i="8"/>
  <c r="J2003" i="8"/>
  <c r="J1996" i="8"/>
  <c r="G1583" i="8"/>
  <c r="K1812" i="8"/>
  <c r="G1425" i="8"/>
  <c r="K1762" i="8"/>
  <c r="D1449" i="8"/>
  <c r="K1847" i="8"/>
  <c r="B1545" i="8"/>
  <c r="C1297" i="8"/>
  <c r="G1366" i="8"/>
  <c r="K1780" i="8"/>
  <c r="E1933" i="8"/>
  <c r="B1688" i="8"/>
  <c r="K1945" i="8"/>
  <c r="B1523" i="8"/>
  <c r="G1697" i="8"/>
  <c r="D1307" i="8"/>
  <c r="J1842" i="8"/>
  <c r="B1898" i="8"/>
  <c r="D1882" i="8"/>
  <c r="B1880" i="8"/>
  <c r="D1965" i="8"/>
  <c r="B1878" i="8"/>
  <c r="J1982" i="8"/>
  <c r="K1996" i="8"/>
  <c r="C1889" i="8"/>
  <c r="B1736" i="8"/>
  <c r="I1911" i="8"/>
  <c r="K1923" i="8"/>
  <c r="E2006" i="8"/>
  <c r="C1895" i="8"/>
  <c r="E1976" i="8"/>
  <c r="C1342" i="8"/>
  <c r="G1450" i="8"/>
  <c r="J1865" i="8"/>
  <c r="B1566" i="8"/>
  <c r="C1502" i="8"/>
  <c r="D1298" i="8"/>
  <c r="H1733" i="8"/>
  <c r="J1961" i="8"/>
  <c r="D2003" i="8"/>
  <c r="G1754" i="8"/>
  <c r="G1545" i="8"/>
  <c r="I1813" i="8"/>
  <c r="G1520" i="8"/>
  <c r="G1328" i="8"/>
  <c r="E1736" i="8"/>
  <c r="B1294" i="8"/>
  <c r="G1472" i="8"/>
  <c r="I1843" i="8"/>
  <c r="D1769" i="8"/>
  <c r="D1538" i="8"/>
  <c r="G1297" i="8"/>
  <c r="D1654" i="8"/>
  <c r="B1520" i="8"/>
  <c r="D1335" i="8"/>
  <c r="E1837" i="8"/>
  <c r="C1515" i="8"/>
  <c r="G1268" i="8"/>
  <c r="F1963" i="8"/>
  <c r="D1745" i="8"/>
  <c r="K1915" i="8"/>
  <c r="B1913" i="8"/>
  <c r="K1962" i="8"/>
  <c r="G1232" i="8"/>
  <c r="C1607" i="8"/>
  <c r="G1269" i="8"/>
  <c r="G1885" i="8"/>
  <c r="D1401" i="8"/>
  <c r="G1234" i="8"/>
  <c r="D1524" i="8"/>
  <c r="B1629" i="8"/>
  <c r="J1788" i="8"/>
  <c r="C1741" i="8"/>
  <c r="D1763" i="8"/>
  <c r="G1344" i="8"/>
  <c r="G2005" i="8"/>
  <c r="B1696" i="8"/>
  <c r="I1908" i="8"/>
  <c r="C1507" i="8"/>
  <c r="C1976" i="8"/>
  <c r="F1891" i="8"/>
  <c r="G1806" i="8"/>
  <c r="C1357" i="8"/>
  <c r="K1766" i="8"/>
  <c r="K2000" i="8"/>
  <c r="H1732" i="8"/>
  <c r="D1728" i="8"/>
  <c r="B2001" i="8"/>
  <c r="D1644" i="8"/>
  <c r="K1888" i="8"/>
  <c r="E1421" i="8"/>
  <c r="K1950" i="8"/>
  <c r="K1753" i="8"/>
  <c r="I1779" i="8"/>
  <c r="G1264" i="8"/>
  <c r="C1485" i="8"/>
  <c r="D1684" i="8"/>
  <c r="K1823" i="8"/>
  <c r="E1319" i="8"/>
  <c r="K1990" i="8"/>
  <c r="G1904" i="8"/>
  <c r="E1395" i="8"/>
  <c r="G1631" i="8"/>
  <c r="K1980" i="8"/>
  <c r="B1568" i="8"/>
  <c r="G1547" i="8"/>
  <c r="G1497" i="8"/>
  <c r="G1515" i="8"/>
  <c r="F1871" i="8"/>
  <c r="C1786" i="8"/>
  <c r="C1642" i="8"/>
  <c r="C1540" i="8"/>
  <c r="D1411" i="8"/>
  <c r="B1538" i="8"/>
  <c r="I1854" i="8"/>
  <c r="E1452" i="8"/>
  <c r="D1741" i="8"/>
  <c r="K1875" i="8"/>
  <c r="B1553" i="8"/>
  <c r="D1285" i="8"/>
  <c r="B1476" i="8"/>
  <c r="C1454" i="8"/>
  <c r="I1726" i="8"/>
  <c r="B1659" i="8"/>
  <c r="F1795" i="8"/>
  <c r="D1734" i="8"/>
  <c r="C1383" i="8"/>
  <c r="B1596" i="8"/>
  <c r="F1737" i="8"/>
  <c r="C1643" i="8"/>
  <c r="E1505" i="8"/>
  <c r="I1861" i="8"/>
  <c r="G1386" i="8"/>
  <c r="K1937" i="8"/>
  <c r="D1643" i="8"/>
  <c r="B1340" i="8"/>
  <c r="B1246" i="8"/>
  <c r="B1635" i="8"/>
  <c r="H1973" i="8"/>
  <c r="C1973" i="8"/>
  <c r="C1734" i="8"/>
  <c r="G1879" i="8"/>
  <c r="F1974" i="8"/>
  <c r="F1898" i="8"/>
  <c r="B1440" i="8"/>
  <c r="B1806" i="8"/>
  <c r="D1435" i="8"/>
  <c r="E1459" i="8"/>
  <c r="B1517" i="8"/>
  <c r="J1787" i="8"/>
  <c r="H1959" i="8"/>
  <c r="C1464" i="8"/>
  <c r="D1321" i="8"/>
  <c r="E1521" i="8"/>
  <c r="D1388" i="8"/>
  <c r="F1982" i="8"/>
  <c r="K2003" i="8"/>
  <c r="G1799" i="8"/>
  <c r="G1860" i="8"/>
  <c r="E1977" i="8"/>
  <c r="G1725" i="8"/>
  <c r="C1298" i="8"/>
  <c r="G1339" i="8"/>
  <c r="D1516" i="8"/>
  <c r="K1774" i="8"/>
  <c r="I1932" i="8"/>
  <c r="B1481" i="8"/>
  <c r="G1644" i="8"/>
  <c r="G1869" i="8"/>
  <c r="E1373" i="8"/>
  <c r="D1297" i="8"/>
  <c r="C1584" i="8"/>
  <c r="G1691" i="8"/>
  <c r="E1634" i="8"/>
  <c r="G1718" i="8"/>
  <c r="G2008" i="8"/>
  <c r="E1786" i="8"/>
  <c r="B1583" i="8"/>
  <c r="B1443" i="8"/>
  <c r="D1723" i="8"/>
  <c r="D1265" i="8"/>
  <c r="K1894" i="8"/>
  <c r="C1888" i="8"/>
  <c r="K1867" i="8"/>
  <c r="G1306" i="8"/>
  <c r="G1351" i="8"/>
  <c r="I1780" i="8"/>
  <c r="C1553" i="8"/>
  <c r="E1549" i="8"/>
  <c r="G1400" i="8"/>
  <c r="E1728" i="8"/>
  <c r="B1312" i="8"/>
  <c r="E1376" i="8"/>
  <c r="I1718" i="8"/>
  <c r="D1991" i="8"/>
  <c r="D1781" i="8"/>
  <c r="G1681" i="8"/>
  <c r="K1815" i="8"/>
  <c r="C1683" i="8"/>
  <c r="G1557" i="8"/>
  <c r="D1704" i="8"/>
  <c r="K1844" i="8"/>
  <c r="D1735" i="8"/>
  <c r="D1573" i="8"/>
  <c r="D1788" i="8"/>
  <c r="I1998" i="8"/>
  <c r="F1910" i="8"/>
  <c r="B1268" i="8"/>
  <c r="J1940" i="8"/>
  <c r="G1960" i="8"/>
  <c r="G1951" i="8"/>
  <c r="D1485" i="8"/>
  <c r="G1272" i="8"/>
  <c r="I1820" i="8"/>
  <c r="C1531" i="8"/>
  <c r="C1924" i="8"/>
  <c r="D1535" i="8"/>
  <c r="B1337" i="8"/>
  <c r="J1910" i="8"/>
  <c r="B1758" i="8"/>
  <c r="D1576" i="8"/>
  <c r="D1659" i="8"/>
  <c r="B1747" i="8"/>
  <c r="G1559" i="8"/>
  <c r="G1312" i="8"/>
  <c r="G1873" i="8"/>
  <c r="F1906" i="8"/>
  <c r="B1559" i="8"/>
  <c r="J1745" i="8"/>
  <c r="K1724" i="8"/>
  <c r="K1919" i="8"/>
  <c r="K1878" i="8"/>
  <c r="H1922" i="8"/>
  <c r="G1801" i="8"/>
  <c r="G1377" i="8"/>
  <c r="C1729" i="8"/>
  <c r="D1422" i="8"/>
  <c r="D1484" i="8"/>
  <c r="E1867" i="8"/>
  <c r="F1954" i="8"/>
  <c r="E1731" i="8"/>
  <c r="D1432" i="8"/>
  <c r="B1641" i="8"/>
  <c r="B2002" i="8"/>
  <c r="C1892" i="8"/>
  <c r="B1315" i="8"/>
  <c r="G1332" i="8"/>
  <c r="C1747" i="8"/>
  <c r="I1957" i="8"/>
  <c r="K1862" i="8"/>
  <c r="K1787" i="8"/>
  <c r="D1946" i="8"/>
  <c r="G1917" i="8"/>
  <c r="I1765" i="8"/>
  <c r="B1682" i="8"/>
  <c r="I1774" i="8"/>
  <c r="D1630" i="8"/>
  <c r="B1466" i="8"/>
  <c r="B1425" i="8"/>
  <c r="C1833" i="8"/>
  <c r="C1318" i="8"/>
  <c r="G1534" i="8"/>
  <c r="B1335" i="8"/>
  <c r="J1828" i="8"/>
  <c r="D1537" i="8"/>
  <c r="J1895" i="8"/>
  <c r="K1842" i="8"/>
  <c r="G1848" i="8"/>
  <c r="D1703" i="8"/>
  <c r="I1751" i="8"/>
  <c r="G1901" i="8"/>
  <c r="I1889" i="8"/>
  <c r="K1917" i="8"/>
  <c r="K1717" i="8"/>
  <c r="B1840" i="8"/>
  <c r="G1846" i="8"/>
  <c r="E1542" i="8"/>
  <c r="G1273" i="8"/>
  <c r="E1991" i="8"/>
  <c r="E1805" i="8"/>
  <c r="E1520" i="8"/>
  <c r="B1541" i="8"/>
  <c r="H1746" i="8"/>
  <c r="G1727" i="8"/>
  <c r="H1860" i="8"/>
  <c r="F1883" i="8"/>
  <c r="B1810" i="8"/>
  <c r="D1497" i="8"/>
  <c r="E1959" i="8"/>
  <c r="K1881" i="8"/>
  <c r="D1739" i="8"/>
  <c r="G1872" i="8"/>
  <c r="C1356" i="8"/>
  <c r="C1664" i="8"/>
  <c r="G1526" i="8"/>
  <c r="K1855" i="8"/>
  <c r="G1325" i="8"/>
  <c r="C1476" i="8"/>
  <c r="B1718" i="8"/>
  <c r="E1622" i="8"/>
  <c r="I1969" i="8"/>
  <c r="B1639" i="8"/>
  <c r="F1807" i="8"/>
  <c r="H1843" i="8"/>
  <c r="B1903" i="8"/>
  <c r="F1863" i="8"/>
  <c r="H1950" i="8"/>
  <c r="C1864" i="8"/>
  <c r="K1865" i="8"/>
  <c r="B1989" i="8"/>
  <c r="K1804" i="8"/>
  <c r="E1426" i="8"/>
  <c r="C1300" i="8"/>
  <c r="K1819" i="8"/>
  <c r="G1398" i="8"/>
  <c r="G1251" i="8"/>
  <c r="F1870" i="8"/>
  <c r="H1949" i="8"/>
  <c r="C1251" i="8"/>
  <c r="F1962" i="8"/>
  <c r="C1510" i="8"/>
  <c r="D1986" i="8"/>
  <c r="C1411" i="8"/>
  <c r="E1891" i="8"/>
  <c r="E1958" i="8"/>
  <c r="B1670" i="8"/>
  <c r="B1835" i="8"/>
  <c r="D1410" i="8"/>
  <c r="B1577" i="8"/>
  <c r="D1853" i="8"/>
  <c r="G1601" i="8"/>
  <c r="B1234" i="8"/>
  <c r="C1796" i="8"/>
  <c r="D1327" i="8"/>
  <c r="G1551" i="8"/>
  <c r="I1958" i="8"/>
  <c r="B1487" i="8"/>
  <c r="K1751" i="8"/>
  <c r="E1497" i="8"/>
  <c r="D1925" i="8"/>
  <c r="G1779" i="8"/>
  <c r="C1636" i="8"/>
  <c r="D1890" i="8"/>
  <c r="C1376" i="8"/>
  <c r="E1892" i="8"/>
  <c r="D1578" i="8"/>
  <c r="D1632" i="8"/>
  <c r="D1637" i="8"/>
  <c r="D1994" i="8"/>
  <c r="E1589" i="8"/>
  <c r="D1810" i="8"/>
  <c r="E1874" i="8"/>
  <c r="J1874" i="8"/>
  <c r="G1953" i="8"/>
  <c r="G1511" i="8"/>
  <c r="F1844" i="8"/>
  <c r="D1340" i="8"/>
  <c r="K1870" i="8"/>
  <c r="E1900" i="8"/>
  <c r="D1475" i="8"/>
  <c r="C1605" i="8"/>
  <c r="H1824" i="8"/>
  <c r="B1601" i="8"/>
  <c r="B1883" i="8"/>
  <c r="B1262" i="8"/>
  <c r="G1423" i="8"/>
  <c r="I2003" i="8"/>
  <c r="E1329" i="8"/>
  <c r="G1990" i="8"/>
  <c r="B1939" i="8"/>
  <c r="E1339" i="8"/>
  <c r="E1296" i="8"/>
  <c r="I1956" i="8"/>
  <c r="B1653" i="8"/>
  <c r="F1826" i="8"/>
  <c r="D1470" i="8"/>
  <c r="E1678" i="8"/>
  <c r="K1978" i="8"/>
  <c r="C1993" i="8"/>
  <c r="G1946" i="8"/>
  <c r="H1847" i="8"/>
  <c r="D1287" i="8"/>
  <c r="F1811" i="8"/>
  <c r="H1943" i="8"/>
  <c r="F1846" i="8"/>
  <c r="D1624" i="8"/>
  <c r="G1569" i="8"/>
  <c r="D1969" i="8"/>
  <c r="E1654" i="8"/>
  <c r="G1315" i="8"/>
  <c r="E1400" i="8"/>
  <c r="I1804" i="8"/>
  <c r="J1803" i="8"/>
  <c r="E1781" i="8"/>
  <c r="I1828" i="8"/>
  <c r="E1621" i="8"/>
  <c r="C1761" i="8"/>
  <c r="C1303" i="8"/>
  <c r="K1906" i="8"/>
  <c r="K1736" i="8"/>
  <c r="E1949" i="8"/>
  <c r="J1890" i="8"/>
  <c r="B1941" i="8"/>
  <c r="F1869" i="8"/>
  <c r="H1944" i="8"/>
  <c r="C1335" i="8"/>
  <c r="B1958" i="8"/>
  <c r="E1913" i="8"/>
  <c r="D1592" i="8"/>
  <c r="I1880" i="8"/>
  <c r="K1791" i="8"/>
  <c r="I1776" i="8"/>
  <c r="K1993" i="8"/>
  <c r="B1901" i="8"/>
  <c r="D1551" i="8"/>
  <c r="K1926" i="8"/>
  <c r="C1903" i="8"/>
  <c r="K2006" i="8"/>
  <c r="C1919" i="8"/>
  <c r="D1996" i="8"/>
  <c r="E1602" i="8"/>
  <c r="E1406" i="8"/>
  <c r="B1576" i="8"/>
  <c r="G1271" i="8"/>
  <c r="D1267" i="8"/>
  <c r="I1975" i="8"/>
  <c r="F1729" i="8"/>
  <c r="B1783" i="8"/>
  <c r="D1688" i="8"/>
  <c r="G1662" i="8"/>
  <c r="G1388" i="8"/>
  <c r="D1645" i="8"/>
  <c r="F1935" i="8"/>
  <c r="F1872" i="8"/>
  <c r="K1891" i="8"/>
  <c r="E1966" i="8"/>
  <c r="C1458" i="8"/>
  <c r="G1622" i="8"/>
  <c r="D1943" i="8"/>
  <c r="E1445" i="8"/>
  <c r="G2009" i="8"/>
  <c r="G1712" i="8"/>
  <c r="B1662" i="8"/>
  <c r="G1343" i="8"/>
  <c r="D1888" i="8"/>
  <c r="B1461" i="8"/>
  <c r="E1995" i="8"/>
  <c r="E1647" i="8"/>
  <c r="C1656" i="8"/>
  <c r="B1346" i="8"/>
  <c r="E1636" i="8"/>
  <c r="F1806" i="8"/>
  <c r="F1727" i="8"/>
  <c r="E1357" i="8"/>
  <c r="C1524" i="8"/>
  <c r="B1795" i="8"/>
  <c r="D1369" i="8"/>
  <c r="G1506" i="8"/>
  <c r="C1243" i="8"/>
  <c r="J1977" i="8"/>
  <c r="H1948" i="8"/>
  <c r="G1949" i="8"/>
  <c r="G1771" i="8"/>
  <c r="E1986" i="8"/>
  <c r="G1262" i="8"/>
  <c r="E1249" i="8"/>
  <c r="C1690" i="8"/>
  <c r="G1892" i="8"/>
  <c r="I2000" i="8"/>
  <c r="H1762" i="8"/>
  <c r="C1702" i="8"/>
  <c r="G1409" i="8"/>
  <c r="G1481" i="8"/>
  <c r="E1433" i="8"/>
  <c r="D1609" i="8"/>
  <c r="C1917" i="8"/>
  <c r="G1634" i="8"/>
  <c r="K1797" i="8"/>
  <c r="K1936" i="8"/>
  <c r="I1812" i="8"/>
  <c r="H1942" i="8"/>
  <c r="H1838" i="8"/>
  <c r="G1309" i="8"/>
  <c r="H1923" i="8"/>
  <c r="E1954" i="8"/>
  <c r="D1818" i="8"/>
  <c r="I1727" i="8"/>
  <c r="B1506" i="8"/>
  <c r="E1309" i="8"/>
  <c r="K1955" i="8"/>
  <c r="C1648" i="8"/>
  <c r="F1839" i="8"/>
  <c r="K1767" i="8"/>
  <c r="I1760" i="8"/>
  <c r="D1724" i="8"/>
  <c r="D1355" i="8"/>
  <c r="F1796" i="8"/>
  <c r="E1750" i="8"/>
  <c r="C1385" i="8"/>
  <c r="K1723" i="8"/>
  <c r="C1663" i="8"/>
  <c r="I1955" i="8"/>
  <c r="G1780" i="8"/>
  <c r="I1905" i="8"/>
  <c r="E1948" i="8"/>
  <c r="B1645" i="8"/>
  <c r="G1639" i="8"/>
  <c r="B1435" i="8"/>
  <c r="B1571" i="8"/>
  <c r="G1630" i="8"/>
  <c r="I2001" i="8"/>
  <c r="E1793" i="8"/>
  <c r="G1476" i="8"/>
  <c r="B1997" i="8"/>
  <c r="I1901" i="8"/>
  <c r="C1908" i="8"/>
  <c r="J1939" i="8"/>
  <c r="B1524" i="8"/>
  <c r="I1731" i="8"/>
  <c r="J1999" i="8"/>
  <c r="B1895" i="8"/>
  <c r="C2006" i="8"/>
  <c r="D1607" i="8"/>
  <c r="E1429" i="8"/>
  <c r="K1817" i="8"/>
  <c r="C1389" i="8"/>
  <c r="E1968" i="8"/>
  <c r="F1769" i="8"/>
  <c r="J1781" i="8"/>
  <c r="D1317" i="8"/>
  <c r="C1599" i="8"/>
  <c r="I1851" i="8"/>
  <c r="G1588" i="8"/>
  <c r="K1831" i="8"/>
  <c r="D1405" i="8"/>
  <c r="C2007" i="8"/>
  <c r="C1374" i="8"/>
  <c r="D1431" i="8"/>
  <c r="F1717" i="8"/>
  <c r="B1482" i="8"/>
  <c r="B1925" i="8"/>
  <c r="C1338" i="8"/>
  <c r="B1512" i="8"/>
  <c r="G1296" i="8"/>
  <c r="K1929" i="8"/>
  <c r="H1933" i="8"/>
  <c r="E1885" i="8"/>
  <c r="J1911" i="8"/>
  <c r="H1833" i="8"/>
  <c r="C1879" i="8"/>
  <c r="D1400" i="8"/>
  <c r="D1534" i="8"/>
  <c r="I1961" i="8"/>
  <c r="J1928" i="8"/>
  <c r="D1676" i="8"/>
  <c r="G1311" i="8"/>
  <c r="C1554" i="8"/>
  <c r="E1392" i="8"/>
  <c r="E1606" i="8"/>
  <c r="G1457" i="8"/>
  <c r="I1761" i="8"/>
  <c r="F1789" i="8"/>
  <c r="B1253" i="8"/>
  <c r="B1449" i="8"/>
  <c r="I1879" i="8"/>
  <c r="C1486" i="8"/>
  <c r="D1828" i="8"/>
  <c r="D1793" i="8"/>
  <c r="K1966" i="8"/>
  <c r="E1501" i="8"/>
  <c r="G1787" i="8"/>
  <c r="D1773" i="8"/>
  <c r="I1883" i="8"/>
  <c r="F1967" i="8"/>
  <c r="C1743" i="8"/>
  <c r="C1262" i="8"/>
  <c r="G1646" i="8"/>
  <c r="G1546" i="8"/>
  <c r="D1915" i="8"/>
  <c r="J1805" i="8"/>
  <c r="K1895" i="8"/>
  <c r="C1265" i="8"/>
  <c r="C1346" i="8"/>
  <c r="D1883" i="8"/>
  <c r="D1909" i="8"/>
  <c r="G1512" i="8"/>
  <c r="C1845" i="8"/>
  <c r="K1726" i="8"/>
  <c r="D1927" i="8"/>
  <c r="C1394" i="8"/>
  <c r="C1943" i="8"/>
  <c r="J1815" i="8"/>
  <c r="D1999" i="8"/>
  <c r="D1279" i="8"/>
  <c r="K1845" i="8"/>
  <c r="B1749" i="8"/>
  <c r="J1853" i="8"/>
  <c r="B1713" i="8"/>
  <c r="B1380" i="8"/>
  <c r="I1729" i="8"/>
  <c r="K1951" i="8"/>
  <c r="C1857" i="8"/>
  <c r="J1739" i="8"/>
  <c r="G1670" i="8"/>
  <c r="B1890" i="8"/>
  <c r="G1349" i="8"/>
  <c r="E1714" i="8"/>
  <c r="K1998" i="8"/>
  <c r="I1909" i="8"/>
  <c r="B1964" i="8"/>
  <c r="D1565" i="8"/>
  <c r="J1879" i="8"/>
  <c r="D1899" i="8"/>
  <c r="B1777" i="8"/>
  <c r="I1884" i="8"/>
  <c r="G1975" i="8"/>
  <c r="D1257" i="8"/>
  <c r="G1719" i="8"/>
  <c r="D1370" i="8"/>
  <c r="E1655" i="8"/>
  <c r="B1667" i="8"/>
  <c r="D1460" i="8"/>
  <c r="B1685" i="8"/>
  <c r="G1863" i="8"/>
  <c r="D1835" i="8"/>
  <c r="B1521" i="8"/>
  <c r="C1293" i="8"/>
  <c r="B1570" i="8"/>
  <c r="C1328" i="8"/>
  <c r="G1364" i="8"/>
  <c r="B1273" i="8"/>
  <c r="F1977" i="8"/>
  <c r="C1844" i="8"/>
  <c r="B1866" i="8"/>
  <c r="J1906" i="8"/>
  <c r="H1734" i="8"/>
  <c r="K1747" i="8"/>
  <c r="E1322" i="8"/>
  <c r="I1878" i="8"/>
  <c r="G1270" i="8"/>
  <c r="E1850" i="8"/>
  <c r="C1426" i="8"/>
  <c r="K1886" i="8"/>
  <c r="I2009" i="8"/>
  <c r="C1306" i="8"/>
  <c r="C1291" i="8"/>
  <c r="B1431" i="8"/>
  <c r="D1678" i="8"/>
  <c r="G1542" i="8"/>
  <c r="G1988" i="8"/>
  <c r="D1462" i="8"/>
  <c r="G1444" i="8"/>
  <c r="G1363" i="8"/>
  <c r="C1469" i="8"/>
  <c r="D1796" i="8"/>
  <c r="D1719" i="8"/>
  <c r="C1718" i="8"/>
  <c r="K1754" i="8"/>
  <c r="E1563" i="8"/>
  <c r="D1306" i="8"/>
  <c r="D1544" i="8"/>
  <c r="J1952" i="8"/>
  <c r="F1901" i="8"/>
  <c r="J1754" i="8"/>
  <c r="F1810" i="8"/>
  <c r="C1408" i="8"/>
  <c r="E1351" i="8"/>
  <c r="G1301" i="8"/>
  <c r="H1831" i="8"/>
  <c r="E1645" i="8"/>
  <c r="C1880" i="8"/>
  <c r="D1698" i="8"/>
  <c r="D1675" i="8"/>
  <c r="D1972" i="8"/>
  <c r="G1724" i="8"/>
  <c r="D1614" i="8"/>
  <c r="C1998" i="8"/>
  <c r="E1401" i="8"/>
  <c r="E1800" i="8"/>
  <c r="I1852" i="8"/>
  <c r="C1992" i="8"/>
  <c r="D1562" i="8"/>
  <c r="G1717" i="8"/>
  <c r="E1268" i="8"/>
  <c r="B1491" i="8"/>
  <c r="J1857" i="8"/>
  <c r="C1461" i="8"/>
  <c r="B1625" i="8"/>
  <c r="G1248" i="8"/>
  <c r="G1858" i="8"/>
  <c r="C1266" i="8"/>
  <c r="B1406" i="8"/>
  <c r="G1826" i="8"/>
  <c r="C1867" i="8"/>
  <c r="E1993" i="8"/>
  <c r="C1808" i="8"/>
  <c r="B1847" i="8"/>
  <c r="G1530" i="8"/>
  <c r="F1760" i="8"/>
  <c r="D1478" i="8"/>
  <c r="E1232" i="8"/>
  <c r="G1965" i="8"/>
  <c r="B1433" i="8"/>
  <c r="C1709" i="8"/>
  <c r="H1800" i="8"/>
  <c r="E1813" i="8"/>
  <c r="H1858" i="8"/>
  <c r="G1501" i="8"/>
  <c r="G1360" i="8"/>
  <c r="I1986" i="8"/>
  <c r="G1690" i="8"/>
  <c r="E1741" i="8"/>
  <c r="E1820" i="8"/>
  <c r="D1443" i="8"/>
  <c r="C1445" i="8"/>
  <c r="B1706" i="8"/>
  <c r="H1793" i="8"/>
  <c r="C1842" i="8"/>
  <c r="C1568" i="8"/>
  <c r="C1372" i="8"/>
  <c r="E1431" i="8"/>
  <c r="B1755" i="8"/>
  <c r="D1958" i="8"/>
  <c r="D1402" i="8"/>
  <c r="C1449" i="8"/>
  <c r="D1331" i="8"/>
  <c r="B1897" i="8"/>
  <c r="E1690" i="8"/>
  <c r="I1895" i="8"/>
  <c r="E1389" i="8"/>
  <c r="C1550" i="8"/>
  <c r="F1778" i="8"/>
  <c r="E1835" i="8"/>
  <c r="C1558" i="8"/>
  <c r="G1783" i="8"/>
  <c r="F1961" i="8"/>
  <c r="B1276" i="8"/>
  <c r="G1493" i="8"/>
  <c r="J1771" i="8"/>
  <c r="G1842" i="8"/>
  <c r="I1931" i="8"/>
  <c r="E1242" i="8"/>
  <c r="D1823" i="8"/>
  <c r="C1542" i="8"/>
  <c r="E1302" i="8"/>
  <c r="E1792" i="8"/>
  <c r="B1395" i="8"/>
  <c r="G1277" i="8"/>
  <c r="I1739" i="8"/>
  <c r="I1949" i="8"/>
  <c r="G1348" i="8"/>
  <c r="D1985" i="8"/>
  <c r="H1997" i="8"/>
  <c r="C1977" i="8"/>
  <c r="C1535" i="8"/>
  <c r="D1351" i="8"/>
  <c r="K1761" i="8"/>
  <c r="C1393" i="8"/>
  <c r="D1967" i="8"/>
  <c r="B1580" i="8"/>
  <c r="E1334" i="8"/>
  <c r="D1949" i="8"/>
  <c r="K1991" i="8"/>
  <c r="G1887" i="8"/>
  <c r="I1862" i="8"/>
  <c r="G1483" i="8"/>
  <c r="E1708" i="8"/>
  <c r="G1427" i="8"/>
  <c r="E1318" i="8"/>
  <c r="J1917" i="8"/>
  <c r="K1975" i="8"/>
  <c r="B1822" i="8"/>
  <c r="F1736" i="8"/>
  <c r="J1847" i="8"/>
  <c r="E1360" i="8"/>
  <c r="C1762" i="8"/>
  <c r="G1890" i="8"/>
  <c r="C1413" i="8"/>
  <c r="C1241" i="8"/>
  <c r="G1602" i="8"/>
  <c r="B1254" i="8"/>
  <c r="E1572" i="8"/>
  <c r="I1725" i="8"/>
  <c r="B1740" i="8"/>
  <c r="J1881" i="8"/>
  <c r="D1502" i="8"/>
  <c r="F1941" i="8"/>
  <c r="C1680" i="8"/>
  <c r="E1231" i="8"/>
  <c r="E1816" i="8"/>
  <c r="J1840" i="8"/>
  <c r="E1350" i="8"/>
  <c r="I1934" i="8"/>
  <c r="F1920" i="8"/>
  <c r="K1838" i="8"/>
  <c r="H1792" i="8"/>
  <c r="D1847" i="8"/>
  <c r="B1699" i="8"/>
  <c r="K1943" i="8"/>
  <c r="E1863" i="8"/>
  <c r="E1593" i="8"/>
  <c r="E1443" i="8"/>
  <c r="C1724" i="8"/>
  <c r="K1810" i="8"/>
  <c r="C1379" i="8"/>
  <c r="D1391" i="8"/>
  <c r="D1783" i="8"/>
  <c r="B1508" i="8"/>
  <c r="J1760" i="8"/>
  <c r="B1761" i="8"/>
  <c r="G1291" i="8"/>
  <c r="D1318" i="8"/>
  <c r="E1543" i="8"/>
  <c r="G1954" i="8"/>
  <c r="D1248" i="8"/>
  <c r="E1283" i="8"/>
  <c r="G1322" i="8"/>
  <c r="D1947" i="8"/>
  <c r="C1640" i="8"/>
  <c r="E1528" i="8"/>
  <c r="B1812" i="8"/>
  <c r="K1944" i="8"/>
  <c r="F1988" i="8"/>
  <c r="B1632" i="8"/>
  <c r="C2001" i="8"/>
  <c r="B1785" i="8"/>
  <c r="G1883" i="8"/>
  <c r="K1808" i="8"/>
  <c r="J1827" i="8"/>
  <c r="G1432" i="8"/>
  <c r="I1952" i="8"/>
  <c r="C1807" i="8"/>
  <c r="B1666" i="8"/>
  <c r="E1239" i="8"/>
  <c r="G1415" i="8"/>
  <c r="K1837" i="8"/>
  <c r="H1720" i="8"/>
  <c r="B1636" i="8"/>
  <c r="H1811" i="8"/>
  <c r="D1880" i="8"/>
  <c r="E1996" i="8"/>
  <c r="D1834" i="8"/>
  <c r="B1330" i="8"/>
  <c r="B1979" i="8"/>
  <c r="D1358" i="8"/>
  <c r="I1766" i="8"/>
  <c r="J1936" i="8"/>
  <c r="B1397" i="8"/>
  <c r="G1603" i="8"/>
  <c r="B1323" i="8"/>
  <c r="C1969" i="8"/>
  <c r="G1772" i="8"/>
  <c r="C1500" i="8"/>
  <c r="G1763" i="8"/>
  <c r="C1972" i="8"/>
  <c r="I1983" i="8"/>
  <c r="B1536" i="8"/>
  <c r="H1992" i="8"/>
  <c r="C1944" i="8"/>
  <c r="I1991" i="8"/>
  <c r="F1827" i="8"/>
  <c r="G1310" i="8"/>
  <c r="J1915" i="8"/>
  <c r="K1907" i="8"/>
  <c r="D1249" i="8"/>
  <c r="B1616" i="8"/>
  <c r="B1982" i="8"/>
  <c r="I1788" i="8"/>
  <c r="C1260" i="8"/>
  <c r="C1935" i="8"/>
  <c r="D1289" i="8"/>
  <c r="B1398" i="8"/>
  <c r="G1529" i="8"/>
  <c r="E1467" i="8"/>
  <c r="G1287" i="8"/>
  <c r="D1271" i="8"/>
  <c r="D1486" i="8"/>
  <c r="D1806" i="8"/>
  <c r="C1477" i="8"/>
  <c r="C1775" i="8"/>
  <c r="E1864" i="8"/>
  <c r="B1582" i="8"/>
  <c r="E1340" i="8"/>
  <c r="E1752" i="8"/>
  <c r="B1846" i="8"/>
  <c r="G1278" i="8"/>
  <c r="B1623" i="8"/>
  <c r="J1767" i="8"/>
  <c r="E1866" i="8"/>
  <c r="C1887" i="8"/>
  <c r="E1413" i="8"/>
  <c r="K1871" i="8"/>
  <c r="B1914" i="8"/>
  <c r="B1378" i="8"/>
  <c r="G1236" i="8"/>
  <c r="G1980" i="8"/>
  <c r="K1963" i="8"/>
  <c r="C1956" i="8"/>
  <c r="G1900" i="8"/>
  <c r="G1839" i="8"/>
  <c r="K1849" i="8"/>
  <c r="B1633" i="8"/>
  <c r="G1682" i="8"/>
  <c r="D1472" i="8"/>
  <c r="B1607" i="8"/>
  <c r="K1868" i="8"/>
  <c r="J1810" i="8"/>
  <c r="G1252" i="8"/>
  <c r="D1871" i="8"/>
  <c r="F1731" i="8"/>
  <c r="G1574" i="8"/>
  <c r="E1557" i="8"/>
  <c r="J1870" i="8"/>
  <c r="G1356" i="8"/>
  <c r="E1424" i="8"/>
  <c r="D2005" i="8"/>
  <c r="G1638" i="8"/>
  <c r="G1856" i="8"/>
  <c r="G1740" i="8"/>
  <c r="D1983" i="8"/>
  <c r="C1363" i="8"/>
  <c r="B1722" i="8"/>
  <c r="G1445" i="8"/>
  <c r="E1774" i="8"/>
  <c r="E1326" i="8"/>
  <c r="C1856" i="8"/>
  <c r="C1840" i="8"/>
  <c r="F1899" i="8"/>
  <c r="G1921" i="8"/>
  <c r="H1969" i="8"/>
  <c r="K1765" i="8"/>
  <c r="D1881" i="8"/>
  <c r="E1975" i="8"/>
  <c r="E1556" i="8"/>
  <c r="B1820" i="8"/>
  <c r="E1347" i="8"/>
  <c r="D1960" i="8"/>
  <c r="D2007" i="8"/>
  <c r="D1826" i="8"/>
  <c r="B1274" i="8"/>
  <c r="D2002" i="8"/>
  <c r="B1960" i="8"/>
  <c r="C1329" i="8"/>
  <c r="D1313" i="8"/>
  <c r="H1730" i="8"/>
  <c r="C1581" i="8"/>
  <c r="B1773" i="8"/>
  <c r="G1730" i="8"/>
  <c r="B1574" i="8"/>
  <c r="E1419" i="8"/>
  <c r="D1380" i="8"/>
  <c r="K1793" i="8"/>
  <c r="D1420" i="8"/>
  <c r="C1766" i="8"/>
  <c r="B1873" i="8"/>
  <c r="J1727" i="8"/>
  <c r="F1913" i="8"/>
  <c r="J1743" i="8"/>
  <c r="D1459" i="8"/>
  <c r="D1352" i="8"/>
  <c r="C1247" i="8"/>
  <c r="K1790" i="8"/>
  <c r="J1820" i="8"/>
  <c r="D1395" i="8"/>
  <c r="K1820" i="8"/>
  <c r="D1874" i="8"/>
  <c r="B1848" i="8"/>
  <c r="K1755" i="8"/>
  <c r="E1438" i="8"/>
  <c r="E1272" i="8"/>
  <c r="H1779" i="8"/>
  <c r="D1264" i="8"/>
  <c r="G1743" i="8"/>
  <c r="C1740" i="8"/>
  <c r="G1722" i="8"/>
  <c r="G1499" i="8"/>
  <c r="G1341" i="8"/>
  <c r="I1759" i="8"/>
  <c r="D1843" i="8"/>
  <c r="D1454" i="8"/>
  <c r="I1742" i="8"/>
  <c r="E1466" i="8"/>
  <c r="B1818" i="8"/>
  <c r="F1784" i="8"/>
  <c r="J1819" i="8"/>
  <c r="E1709" i="8"/>
  <c r="G1830" i="8"/>
  <c r="I1943" i="8"/>
  <c r="I1892" i="8"/>
  <c r="D1275" i="8"/>
  <c r="G1397" i="8"/>
  <c r="D1896" i="8"/>
  <c r="F1969" i="8"/>
  <c r="E1830" i="8"/>
  <c r="E1880" i="8"/>
  <c r="J1984" i="8"/>
  <c r="E1367" i="8"/>
  <c r="F1930" i="8"/>
  <c r="G1832" i="8"/>
  <c r="C1465" i="8"/>
  <c r="D1886" i="8"/>
  <c r="C1233" i="8"/>
  <c r="G1775" i="8"/>
  <c r="E1729" i="8"/>
  <c r="E1550" i="8"/>
  <c r="D1803" i="8"/>
  <c r="J1941" i="8"/>
  <c r="K1971" i="8"/>
  <c r="B1805" i="8"/>
  <c r="D1311" i="8"/>
  <c r="B1359" i="8"/>
  <c r="D1895" i="8"/>
  <c r="G1495" i="8"/>
  <c r="E1694" i="8"/>
  <c r="D1707" i="8"/>
  <c r="D1501" i="8"/>
  <c r="F1919" i="8"/>
  <c r="C1801" i="8"/>
  <c r="G1438" i="8"/>
  <c r="B1318" i="8"/>
  <c r="D1973" i="8"/>
  <c r="K1956" i="8"/>
  <c r="G1555" i="8"/>
  <c r="F1957" i="8"/>
  <c r="C1503" i="8"/>
  <c r="E1827" i="8"/>
  <c r="C1304" i="8"/>
  <c r="G1999" i="8"/>
  <c r="G1809" i="8"/>
  <c r="B1764" i="8"/>
  <c r="G1785" i="8"/>
  <c r="B1272" i="8"/>
  <c r="E1989" i="8"/>
  <c r="K1738" i="8"/>
  <c r="B1561" i="8"/>
  <c r="G1293" i="8"/>
  <c r="C1289" i="8"/>
  <c r="E1829" i="8"/>
  <c r="J2002" i="8"/>
  <c r="E1665" i="8"/>
  <c r="H1775" i="8"/>
  <c r="B1630" i="8"/>
  <c r="B1349" i="8"/>
  <c r="B1434" i="8"/>
  <c r="D1891" i="8"/>
  <c r="G1979" i="8"/>
  <c r="E1255" i="8"/>
  <c r="C1668" i="8"/>
  <c r="D1426" i="8"/>
  <c r="G1609" i="8"/>
  <c r="G1350" i="8"/>
  <c r="H1996" i="8"/>
  <c r="K2001" i="8"/>
  <c r="G1307" i="8"/>
  <c r="B1529" i="8"/>
  <c r="F1990" i="8"/>
  <c r="G1794" i="8"/>
  <c r="C1539" i="8"/>
  <c r="G1468" i="8"/>
  <c r="G1576" i="8"/>
  <c r="I1989" i="8"/>
  <c r="E1412" i="8"/>
  <c r="J1826" i="8"/>
  <c r="C1364" i="8"/>
  <c r="C1506" i="8"/>
  <c r="B1660" i="8"/>
  <c r="K1841" i="8"/>
  <c r="B1258" i="8"/>
  <c r="E1607" i="8"/>
  <c r="C1727" i="8"/>
  <c r="D1525" i="8"/>
  <c r="H1958" i="8"/>
  <c r="D1900" i="8"/>
  <c r="I1866" i="8"/>
  <c r="G1679" i="8"/>
  <c r="C1281" i="8"/>
  <c r="E1808" i="8"/>
  <c r="E1629" i="8"/>
  <c r="E2007" i="8"/>
  <c r="D1837" i="8"/>
  <c r="G1484" i="8"/>
  <c r="D1931" i="8"/>
  <c r="G1591" i="8"/>
  <c r="F1880" i="8"/>
  <c r="F1837" i="8"/>
  <c r="D1553" i="8"/>
  <c r="I1748" i="8"/>
  <c r="D1778" i="8"/>
  <c r="E1909" i="8"/>
  <c r="D1876" i="8"/>
  <c r="D1770" i="8"/>
  <c r="D1439" i="8"/>
  <c r="B1324" i="8"/>
  <c r="G1927" i="8"/>
  <c r="K1958" i="8"/>
  <c r="J1889" i="8"/>
  <c r="H1885" i="8"/>
  <c r="J1794" i="8"/>
  <c r="E1321" i="8"/>
  <c r="I1999" i="8"/>
  <c r="D1979" i="8"/>
  <c r="C1573" i="8"/>
  <c r="D1789" i="8"/>
  <c r="D1638" i="8"/>
  <c r="G1441" i="8"/>
  <c r="H1868" i="8"/>
  <c r="K1866" i="8"/>
  <c r="C1672" i="8"/>
  <c r="G1814" i="8"/>
  <c r="C1934" i="8"/>
  <c r="D1923" i="8"/>
  <c r="C1560" i="8"/>
  <c r="C1736" i="8"/>
  <c r="I1894" i="8"/>
  <c r="D1938" i="8"/>
  <c r="H1825" i="8"/>
  <c r="C1947" i="8"/>
  <c r="J1775" i="8"/>
  <c r="E1571" i="8"/>
  <c r="D1628" i="8"/>
  <c r="H1928" i="8"/>
  <c r="H1976" i="8"/>
  <c r="G1633" i="8"/>
  <c r="D1720" i="8"/>
  <c r="G1937" i="8"/>
  <c r="I1948" i="8"/>
  <c r="E1732" i="8"/>
  <c r="C1938" i="8"/>
  <c r="K1782" i="8"/>
  <c r="G1668" i="8"/>
  <c r="J2006" i="8"/>
  <c r="F1917" i="8"/>
  <c r="G1446" i="8"/>
  <c r="E1785" i="8"/>
  <c r="B1673" i="8"/>
  <c r="C1764" i="8"/>
  <c r="D1634" i="8"/>
  <c r="D1252" i="8"/>
  <c r="K1822" i="8"/>
  <c r="D1563" i="8"/>
  <c r="D1627" i="8"/>
  <c r="G1986" i="8"/>
  <c r="K1972" i="8"/>
  <c r="I1893" i="8"/>
  <c r="D1753" i="8"/>
  <c r="G1851" i="8"/>
  <c r="E1460" i="8"/>
  <c r="G1916" i="8"/>
  <c r="D1865" i="8"/>
  <c r="I1802" i="8"/>
  <c r="B1366" i="8"/>
  <c r="C1884" i="8"/>
  <c r="D1362" i="8"/>
  <c r="K1953" i="8"/>
  <c r="G1353" i="8"/>
  <c r="B1422" i="8"/>
  <c r="J1962" i="8"/>
  <c r="H1799" i="8"/>
  <c r="J1825" i="8"/>
  <c r="C1785" i="8"/>
  <c r="F1975" i="8"/>
  <c r="D1625" i="8"/>
  <c r="B1628" i="8"/>
  <c r="C1831" i="8"/>
  <c r="G1449" i="8"/>
  <c r="E1553" i="8"/>
  <c r="B1473" i="8"/>
  <c r="D1536" i="8"/>
  <c r="E1677" i="8"/>
  <c r="F1739" i="8"/>
  <c r="D1748" i="8"/>
  <c r="H1764" i="8"/>
  <c r="H1846" i="8"/>
  <c r="G1653" i="8"/>
  <c r="B1604" i="8"/>
  <c r="D1273" i="8"/>
  <c r="J1888" i="8"/>
  <c r="E1725" i="8"/>
  <c r="D1650" i="8"/>
  <c r="E1763" i="8"/>
  <c r="K1848" i="8"/>
  <c r="C1811" i="8"/>
  <c r="G1326" i="8"/>
  <c r="C1962" i="8"/>
  <c r="D1243" i="8"/>
  <c r="E1944" i="8"/>
  <c r="C1418" i="8"/>
  <c r="E1375" i="8"/>
  <c r="C1846" i="8"/>
  <c r="F1726" i="8"/>
  <c r="D1950" i="8"/>
  <c r="G1755" i="8"/>
  <c r="C1971" i="8"/>
  <c r="G1762" i="8"/>
  <c r="C1704" i="8"/>
  <c r="G1912" i="8"/>
  <c r="K1989" i="8"/>
  <c r="E1559" i="8"/>
  <c r="I1873" i="8"/>
  <c r="D1419" i="8"/>
  <c r="B1917" i="8"/>
  <c r="G1616" i="8"/>
  <c r="D1733" i="8"/>
  <c r="C1250" i="8"/>
  <c r="E1609" i="8"/>
  <c r="I1942" i="8"/>
  <c r="E1368" i="8"/>
  <c r="E1567" i="8"/>
  <c r="K1911" i="8"/>
  <c r="G1540" i="8"/>
  <c r="F1855" i="8"/>
  <c r="D1463" i="8"/>
  <c r="H1777" i="8"/>
  <c r="B1540" i="8"/>
  <c r="D1916" i="8"/>
  <c r="E1713" i="8"/>
  <c r="E1755" i="8"/>
  <c r="D1366" i="8"/>
  <c r="B1282" i="8"/>
  <c r="D1575" i="8"/>
  <c r="K1910" i="8"/>
  <c r="E1363" i="8"/>
  <c r="C1518" i="8"/>
  <c r="G1428" i="8"/>
  <c r="I1730" i="8"/>
  <c r="B1988" i="8"/>
  <c r="B1798" i="8"/>
  <c r="E1935" i="8"/>
  <c r="G1579" i="8"/>
  <c r="B1804" i="8"/>
  <c r="D1714" i="8"/>
  <c r="F1734" i="8"/>
  <c r="C1645" i="8"/>
  <c r="F1793" i="8"/>
  <c r="I1963" i="8"/>
  <c r="J1761" i="8"/>
  <c r="E1907" i="8"/>
  <c r="E1640" i="8"/>
  <c r="E1990" i="8"/>
  <c r="K1781" i="8"/>
  <c r="C1520" i="8"/>
  <c r="C1432" i="8"/>
  <c r="D1878" i="8"/>
  <c r="B1794" i="8"/>
  <c r="G1800" i="8"/>
  <c r="G1674" i="8"/>
  <c r="I2008" i="8"/>
  <c r="F1723" i="8"/>
  <c r="D1293" i="8"/>
  <c r="B1544" i="8"/>
  <c r="F1840" i="8"/>
  <c r="E1751" i="8"/>
  <c r="E1411" i="8"/>
  <c r="D1980" i="8"/>
  <c r="I1778" i="8"/>
  <c r="G1509" i="8"/>
  <c r="H1850" i="8"/>
  <c r="B1385" i="8"/>
  <c r="E1235" i="8"/>
  <c r="C1953" i="8"/>
  <c r="C1639" i="8"/>
  <c r="D1709" i="8"/>
  <c r="B1510" i="8"/>
  <c r="D1415" i="8"/>
  <c r="G1749" i="8"/>
  <c r="G1597" i="8"/>
  <c r="B1321" i="8"/>
  <c r="D1558" i="8"/>
  <c r="I1745" i="8"/>
  <c r="F1849" i="8"/>
  <c r="D1550" i="8"/>
  <c r="I1858" i="8"/>
  <c r="G1374" i="8"/>
  <c r="D1247" i="8"/>
  <c r="C1894" i="8"/>
  <c r="B1232" i="8"/>
  <c r="G1906" i="8"/>
  <c r="J1823" i="8"/>
  <c r="D1595" i="8"/>
  <c r="D1376" i="8"/>
  <c r="B1548" i="8"/>
  <c r="G1330" i="8"/>
  <c r="D1850" i="8"/>
  <c r="G1578" i="8"/>
  <c r="H1781" i="8"/>
  <c r="C1333" i="8"/>
  <c r="B1448" i="8"/>
  <c r="D1519" i="8"/>
  <c r="C1792" i="8"/>
  <c r="D1302" i="8"/>
  <c r="K1858" i="8"/>
  <c r="D1511" i="8"/>
  <c r="C1609" i="8"/>
  <c r="C1746" i="8"/>
  <c r="K1807" i="8"/>
  <c r="I1890" i="8"/>
  <c r="C1916" i="8"/>
  <c r="D1696" i="8"/>
  <c r="D1338" i="8"/>
  <c r="G1736" i="8"/>
  <c r="J1965" i="8"/>
  <c r="B1379" i="8"/>
  <c r="D1901" i="8"/>
  <c r="K1898" i="8"/>
  <c r="I1773" i="8"/>
  <c r="E1956" i="8"/>
  <c r="H1772" i="8"/>
  <c r="B1329" i="8"/>
  <c r="D1852" i="8"/>
  <c r="E1259" i="8"/>
  <c r="I1990" i="8"/>
  <c r="D1406" i="8"/>
  <c r="E1437" i="8"/>
  <c r="E1950" i="8"/>
  <c r="G1263" i="8"/>
  <c r="E1967" i="8"/>
  <c r="D1316" i="8"/>
  <c r="B1841" i="8"/>
  <c r="E1240" i="8"/>
  <c r="J1796" i="8"/>
  <c r="D1811" i="8"/>
  <c r="H1771" i="8"/>
  <c r="H1839" i="8"/>
  <c r="F1809" i="8"/>
  <c r="I1840" i="8"/>
  <c r="D1649" i="8"/>
  <c r="G1768" i="8"/>
  <c r="B1638" i="8"/>
  <c r="G1956" i="8"/>
  <c r="H1829" i="8"/>
  <c r="C1317" i="8"/>
  <c r="E1651" i="8"/>
  <c r="B1709" i="8"/>
  <c r="E1473" i="8"/>
  <c r="E1789" i="8"/>
  <c r="H1808" i="8"/>
  <c r="I1970" i="8"/>
  <c r="D1554" i="8"/>
  <c r="C1862" i="8"/>
  <c r="E1828" i="8"/>
  <c r="F1755" i="8"/>
  <c r="E1668" i="8"/>
  <c r="E1348" i="8"/>
  <c r="C1360" i="8"/>
  <c r="C1352" i="8"/>
  <c r="H1737" i="8"/>
  <c r="C1767" i="8"/>
  <c r="G1469" i="8"/>
  <c r="D1920" i="8"/>
  <c r="C1386" i="8"/>
  <c r="E1584" i="8"/>
  <c r="C1398" i="8"/>
  <c r="G1550" i="8"/>
  <c r="G1766" i="8"/>
  <c r="J1818" i="8"/>
  <c r="D1671" i="8"/>
  <c r="B1421" i="8"/>
  <c r="E1493" i="8"/>
  <c r="G1463" i="8"/>
  <c r="B1310" i="8"/>
  <c r="B1704" i="8"/>
  <c r="H1760" i="8"/>
  <c r="I1944" i="8"/>
  <c r="B1698" i="8"/>
  <c r="C1666" i="8"/>
  <c r="E1448" i="8"/>
  <c r="G1615" i="8"/>
  <c r="H1872" i="8"/>
  <c r="G1667" i="8"/>
  <c r="D1246" i="8"/>
  <c r="G1929" i="8"/>
  <c r="J1755" i="8"/>
  <c r="H1881" i="8"/>
  <c r="E1601" i="8"/>
  <c r="C1774" i="8"/>
  <c r="B1238" i="8"/>
  <c r="C1271" i="8"/>
  <c r="E1548" i="8"/>
  <c r="B1695" i="8"/>
  <c r="I2006" i="8"/>
  <c r="D1523" i="8"/>
  <c r="E1674" i="8"/>
  <c r="B1830" i="8"/>
  <c r="G1318" i="8"/>
  <c r="B1970" i="8"/>
  <c r="I1870" i="8"/>
  <c r="I1964" i="8"/>
  <c r="D1799" i="8"/>
  <c r="C1699" i="8"/>
  <c r="B1511" i="8"/>
  <c r="F1914" i="8"/>
  <c r="E1407" i="8"/>
  <c r="D2009" i="8"/>
  <c r="K1882" i="8"/>
  <c r="I1988" i="8"/>
  <c r="K1880" i="8"/>
  <c r="E1822" i="8"/>
  <c r="G1810" i="8"/>
  <c r="G1825" i="8"/>
  <c r="E1451" i="8"/>
  <c r="D1790" i="8"/>
  <c r="J1980" i="8"/>
  <c r="G1246" i="8"/>
  <c r="G1673" i="8"/>
  <c r="E1663" i="8"/>
  <c r="E1931" i="8"/>
  <c r="F1923" i="8"/>
  <c r="G1478" i="8"/>
  <c r="E1526" i="8"/>
  <c r="E1385" i="8"/>
  <c r="E1623" i="8"/>
  <c r="B1770" i="8"/>
  <c r="B1528" i="8"/>
  <c r="G1745" i="8"/>
  <c r="E1244" i="8"/>
  <c r="E1630" i="8"/>
  <c r="C1988" i="8"/>
  <c r="C1945" i="8"/>
  <c r="D1283" i="8"/>
  <c r="D1250" i="8"/>
  <c r="C1345" i="8"/>
  <c r="I1775" i="8"/>
  <c r="B1450" i="8"/>
  <c r="C1779" i="8"/>
  <c r="H1845" i="8"/>
  <c r="D1353" i="8"/>
  <c r="G1454" i="8"/>
  <c r="C1551" i="8"/>
  <c r="E1810" i="8"/>
  <c r="H1918" i="8"/>
  <c r="D1970" i="8"/>
  <c r="G1420" i="8"/>
  <c r="C1414" i="8"/>
  <c r="K1843" i="8"/>
  <c r="H1841" i="8"/>
  <c r="E1482" i="8"/>
  <c r="G1323" i="8"/>
  <c r="C1799" i="8"/>
  <c r="I1987" i="8"/>
  <c r="D1611" i="8"/>
  <c r="C1849" i="8"/>
  <c r="C1508" i="8"/>
  <c r="D1566" i="8"/>
  <c r="J1894" i="8"/>
  <c r="C1566" i="8"/>
  <c r="B1546" i="8"/>
  <c r="C1536" i="8"/>
  <c r="E1980" i="8"/>
  <c r="I1833" i="8"/>
  <c r="B1733" i="8"/>
  <c r="G1678" i="8"/>
  <c r="G1281" i="8"/>
  <c r="E1619" i="8"/>
  <c r="G1734" i="8"/>
  <c r="I1981" i="8"/>
  <c r="D1555" i="8"/>
  <c r="B1686" i="8"/>
  <c r="C1527" i="8"/>
  <c r="D1785" i="8"/>
  <c r="C1738" i="8"/>
  <c r="D1913" i="8"/>
  <c r="B1396" i="8"/>
  <c r="F1801" i="8"/>
  <c r="C1644" i="8"/>
  <c r="C1450" i="8"/>
  <c r="E1483" i="8"/>
  <c r="B1825" i="8"/>
  <c r="E1723" i="8"/>
  <c r="K1885" i="8"/>
  <c r="J1869" i="8"/>
  <c r="F1939" i="8"/>
  <c r="E1288" i="8"/>
  <c r="F1798" i="8"/>
  <c r="E1918" i="8"/>
  <c r="C1751" i="8"/>
  <c r="E1853" i="8"/>
  <c r="G1716" i="8"/>
  <c r="B1775" i="8"/>
  <c r="H1975" i="8"/>
  <c r="E1506" i="8"/>
  <c r="E1428" i="8"/>
  <c r="K1770" i="8"/>
  <c r="G1660" i="8"/>
  <c r="E1700" i="8"/>
  <c r="J1992" i="8"/>
  <c r="D1505" i="8"/>
  <c r="E1801" i="8"/>
  <c r="K1938" i="8"/>
  <c r="B1480" i="8"/>
  <c r="G1947" i="8"/>
  <c r="J1891" i="8"/>
  <c r="B1959" i="8"/>
  <c r="D1365" i="8"/>
  <c r="H1785" i="8"/>
  <c r="F1740" i="8"/>
  <c r="G1822" i="8"/>
  <c r="F1818" i="8"/>
  <c r="G1731" i="8"/>
  <c r="D1383" i="8"/>
  <c r="G1294" i="8"/>
  <c r="E1382" i="8"/>
  <c r="B1326" i="8"/>
  <c r="I1795" i="8"/>
  <c r="E1423" i="8"/>
  <c r="I1747" i="8"/>
  <c r="B1649" i="8"/>
  <c r="B1400" i="8"/>
  <c r="K1741" i="8"/>
  <c r="D1754" i="8"/>
  <c r="D1712" i="8"/>
  <c r="C1280" i="8"/>
  <c r="B1355" i="8"/>
  <c r="C1483" i="8"/>
  <c r="C1336" i="8"/>
  <c r="E1712" i="8"/>
  <c r="D1299" i="8"/>
  <c r="D1842" i="8"/>
  <c r="C1512" i="8"/>
  <c r="I1850" i="8"/>
  <c r="D1722" i="8"/>
  <c r="D1587" i="8"/>
  <c r="D1717" i="8"/>
  <c r="G1608" i="8"/>
  <c r="G1282" i="8"/>
  <c r="F1949" i="8"/>
  <c r="C1610" i="8"/>
  <c r="D1964" i="8"/>
  <c r="K1801" i="8"/>
  <c r="G1321" i="8"/>
  <c r="C1619" i="8"/>
  <c r="K1798" i="8"/>
  <c r="D1776" i="8"/>
  <c r="B1674" i="8"/>
  <c r="D1910" i="8"/>
  <c r="D1727" i="8"/>
  <c r="H1855" i="8"/>
  <c r="B1483" i="8"/>
  <c r="C1661" i="8"/>
  <c r="C1614" i="8"/>
  <c r="D1736" i="8"/>
  <c r="B1292" i="8"/>
  <c r="G1524" i="8"/>
  <c r="B1782" i="8"/>
  <c r="G1249" i="8"/>
  <c r="B1414" i="8"/>
  <c r="D1935" i="8"/>
  <c r="E1591" i="8"/>
  <c r="K1983" i="8"/>
  <c r="H2004" i="8"/>
  <c r="E1574" i="8"/>
  <c r="K1722" i="8"/>
  <c r="D1503" i="8"/>
  <c r="K1964" i="8"/>
  <c r="G1517" i="8"/>
  <c r="D1286" i="8"/>
  <c r="F1759" i="8"/>
  <c r="E1804" i="8"/>
  <c r="B1265" i="8"/>
  <c r="J1913" i="8"/>
  <c r="G1319" i="8"/>
  <c r="D1903" i="8"/>
  <c r="I1919" i="8"/>
  <c r="G1573" i="8"/>
  <c r="D1618" i="8"/>
  <c r="E1759" i="8"/>
  <c r="G1898" i="8"/>
  <c r="G1989" i="8"/>
  <c r="K1784" i="8"/>
  <c r="E1639" i="8"/>
  <c r="E1911" i="8"/>
  <c r="G1728" i="8"/>
  <c r="G1918" i="8"/>
  <c r="C1804" i="8"/>
  <c r="C1627" i="8"/>
  <c r="G1744" i="8"/>
  <c r="C1429" i="8"/>
  <c r="B1816" i="8"/>
  <c r="I1758" i="8"/>
  <c r="H1884" i="8"/>
  <c r="G1843" i="8"/>
  <c r="D1772" i="8"/>
  <c r="H1887" i="8"/>
  <c r="G1834" i="8"/>
  <c r="D1495" i="8"/>
  <c r="E1743" i="8"/>
  <c r="C1421" i="8"/>
  <c r="C1307" i="8"/>
  <c r="B1809" i="8"/>
  <c r="E1371" i="8"/>
  <c r="G1599" i="8"/>
  <c r="I2007" i="8"/>
  <c r="F1933" i="8"/>
  <c r="G2002" i="8"/>
  <c r="I1855" i="8"/>
  <c r="H2006" i="8"/>
  <c r="C1654" i="8"/>
  <c r="D1701" i="8"/>
  <c r="G1338" i="8"/>
  <c r="B1689" i="8"/>
  <c r="D1414" i="8"/>
  <c r="B1430" i="8"/>
  <c r="E1658" i="8"/>
  <c r="G1395" i="8"/>
  <c r="G1703" i="8"/>
  <c r="B1353" i="8"/>
  <c r="E1926" i="8"/>
  <c r="D1875" i="8"/>
  <c r="I1762" i="8"/>
  <c r="B1612" i="8"/>
  <c r="D1926" i="8"/>
  <c r="C1816" i="8"/>
  <c r="D1867" i="8"/>
  <c r="C1400" i="8"/>
  <c r="H1867" i="8"/>
  <c r="D1997" i="8"/>
  <c r="C1875" i="8"/>
  <c r="E1604" i="8"/>
  <c r="G1983" i="8"/>
  <c r="D1976" i="8"/>
  <c r="F1751" i="8"/>
  <c r="D1635" i="8"/>
  <c r="G1502" i="8"/>
  <c r="B1671" i="8"/>
  <c r="D1844" i="8"/>
  <c r="D1608" i="8"/>
  <c r="C1635" i="8"/>
  <c r="G1751" i="8"/>
  <c r="G1289" i="8"/>
  <c r="D1238" i="8"/>
  <c r="B1985" i="8"/>
  <c r="C1646" i="8"/>
  <c r="D1780" i="8"/>
  <c r="K1759" i="8"/>
  <c r="J1731" i="8"/>
  <c r="F1876" i="8"/>
  <c r="D1452" i="8"/>
  <c r="K1892" i="8"/>
  <c r="B1634" i="8"/>
  <c r="G1656" i="8"/>
  <c r="C1286" i="8"/>
  <c r="C1765" i="8"/>
  <c r="G1586" i="8"/>
  <c r="E1430" i="8"/>
  <c r="C1750" i="8"/>
  <c r="H1987" i="8"/>
  <c r="G1805" i="8"/>
  <c r="C1388" i="8"/>
  <c r="I1912" i="8"/>
  <c r="I1927" i="8"/>
  <c r="D1427" i="8"/>
  <c r="G1482" i="8"/>
  <c r="E1281" i="8"/>
  <c r="K1913" i="8"/>
  <c r="G1333" i="8"/>
  <c r="I1865" i="8"/>
  <c r="D1379" i="8"/>
  <c r="D1606" i="8"/>
  <c r="G1329" i="8"/>
  <c r="G1654" i="8"/>
  <c r="C1301" i="8"/>
  <c r="J1862" i="8"/>
  <c r="D1319" i="8"/>
  <c r="C1632" i="8"/>
  <c r="C1960" i="8"/>
  <c r="C1478" i="8"/>
  <c r="C1529" i="8"/>
  <c r="I1992" i="8"/>
  <c r="C1488" i="8"/>
  <c r="E1547" i="8"/>
  <c r="C1797" i="8"/>
  <c r="J1722" i="8"/>
  <c r="B1708" i="8"/>
  <c r="B1894" i="8"/>
  <c r="C1453" i="8"/>
  <c r="B1468" i="8"/>
  <c r="D1545" i="8"/>
  <c r="C1433" i="8"/>
  <c r="D1489" i="8"/>
  <c r="J1970" i="8"/>
  <c r="B1799" i="8"/>
  <c r="D1480" i="8"/>
  <c r="K1879" i="8"/>
  <c r="B1790" i="8"/>
  <c r="G1932" i="8"/>
  <c r="C1832" i="8"/>
  <c r="D1556" i="8"/>
  <c r="K1918" i="8"/>
  <c r="G1770" i="8"/>
  <c r="C1277" i="8"/>
  <c r="C1974" i="8"/>
  <c r="D1668" i="8"/>
  <c r="G1537" i="8"/>
  <c r="B1856" i="8"/>
  <c r="B2009" i="8"/>
  <c r="B1552" i="8"/>
  <c r="C1244" i="8"/>
  <c r="G1598" i="8"/>
  <c r="G1991" i="8"/>
  <c r="G1354" i="8"/>
  <c r="D1368" i="8"/>
  <c r="C1784" i="8"/>
  <c r="G1390" i="8"/>
  <c r="E1472" i="8"/>
  <c r="E1289" i="8"/>
  <c r="F1879" i="8"/>
  <c r="F1889" i="8"/>
  <c r="C1739" i="8"/>
  <c r="D1320" i="8"/>
  <c r="C1355" i="8"/>
  <c r="J1843" i="8"/>
  <c r="B1864" i="8"/>
  <c r="C1926" i="8"/>
  <c r="I1920" i="8"/>
  <c r="G1590" i="8"/>
  <c r="G1850" i="8"/>
  <c r="G1575" i="8"/>
  <c r="I1744" i="8"/>
  <c r="C1401" i="8"/>
  <c r="C1623" i="8"/>
  <c r="C1617" i="8"/>
  <c r="D1541" i="8"/>
  <c r="J1811" i="8"/>
  <c r="I1818" i="8"/>
  <c r="B1285" i="8"/>
  <c r="E1776" i="8"/>
  <c r="H1735" i="8"/>
  <c r="E1925" i="8"/>
  <c r="D1907" i="8"/>
  <c r="G1467" i="8"/>
  <c r="I1822" i="8"/>
  <c r="D1989" i="8"/>
  <c r="J1799" i="8"/>
  <c r="G1651" i="8"/>
  <c r="I1860" i="8"/>
  <c r="B1643" i="8"/>
  <c r="B1255" i="8"/>
  <c r="E1782" i="8"/>
  <c r="I1869" i="8"/>
  <c r="G1587" i="8"/>
  <c r="D1329" i="8"/>
  <c r="E1715" i="8"/>
  <c r="H1840" i="8"/>
  <c r="J1829" i="8"/>
  <c r="H1931" i="8"/>
  <c r="G1411" i="8"/>
  <c r="K1901" i="8"/>
  <c r="I1898" i="8"/>
  <c r="B1409" i="8"/>
  <c r="C1850" i="8"/>
  <c r="I1856" i="8"/>
  <c r="B1581" i="8"/>
  <c r="G1531" i="8"/>
  <c r="D1860" i="8"/>
  <c r="D1648" i="8"/>
  <c r="E1831" i="8"/>
  <c r="E1987" i="8"/>
  <c r="I1735" i="8"/>
  <c r="C1961" i="8"/>
  <c r="D1827" i="8"/>
  <c r="E1888" i="8"/>
  <c r="I1872" i="8"/>
  <c r="B1560" i="8"/>
  <c r="D1527" i="8"/>
  <c r="H1863" i="8"/>
  <c r="G1777" i="8"/>
  <c r="D1540" i="8"/>
  <c r="F1852" i="8"/>
  <c r="B1427" i="8"/>
  <c r="G1430" i="8"/>
  <c r="C1538" i="8"/>
  <c r="E1917" i="8"/>
  <c r="E1541" i="8"/>
  <c r="D1499" i="8"/>
  <c r="G1365" i="8"/>
  <c r="J1858" i="8"/>
  <c r="D1232" i="8"/>
  <c r="G1605" i="8"/>
  <c r="H1787" i="8"/>
  <c r="E1307" i="8"/>
  <c r="E1625" i="8"/>
  <c r="D1884" i="8"/>
  <c r="G1408" i="8"/>
  <c r="B1266" i="8"/>
  <c r="I1874" i="8"/>
  <c r="B1910" i="8"/>
  <c r="D1817" i="8"/>
  <c r="G1882" i="8"/>
  <c r="G1705" i="8"/>
  <c r="E1598" i="8"/>
  <c r="D1594" i="8"/>
  <c r="F1783" i="8"/>
  <c r="I1825" i="8"/>
  <c r="E1247" i="8"/>
  <c r="J1776" i="8"/>
  <c r="G1710" i="8"/>
  <c r="D1849" i="8"/>
  <c r="C1618" i="8"/>
  <c r="B1745" i="8"/>
  <c r="G1823" i="8"/>
  <c r="D1258" i="8"/>
  <c r="G1355" i="8"/>
  <c r="G1952" i="8"/>
  <c r="D1390" i="8"/>
  <c r="D1507" i="8"/>
  <c r="B1859" i="8"/>
  <c r="J1848" i="8"/>
  <c r="H1747" i="8"/>
  <c r="I2002" i="8"/>
  <c r="B1752" i="8"/>
  <c r="B1316" i="8"/>
  <c r="K1992" i="8"/>
  <c r="E1295" i="8"/>
  <c r="C1794" i="8"/>
  <c r="G1490" i="8"/>
  <c r="B1513" i="8"/>
  <c r="C1872" i="8"/>
  <c r="F1908" i="8"/>
  <c r="G1632" i="8"/>
  <c r="J1835" i="8"/>
  <c r="K1859" i="8"/>
  <c r="I1996" i="8"/>
  <c r="K1921" i="8"/>
  <c r="D1615" i="8"/>
  <c r="B1769" i="8"/>
  <c r="B1339" i="8"/>
  <c r="E1359" i="8"/>
  <c r="E1306" i="8"/>
  <c r="H1741" i="8"/>
  <c r="D1508" i="8"/>
  <c r="J1719" i="8"/>
  <c r="E1883" i="8"/>
  <c r="K1802" i="8"/>
  <c r="B1849" i="8"/>
  <c r="F1927" i="8"/>
  <c r="J1750" i="8"/>
  <c r="E1952" i="8"/>
  <c r="G1276" i="8"/>
  <c r="B1918" i="8"/>
  <c r="G1290" i="8"/>
  <c r="D1272" i="8"/>
  <c r="D1328" i="8"/>
  <c r="J1994" i="8"/>
  <c r="F1843" i="8"/>
  <c r="C1427" i="8"/>
  <c r="K1786" i="8"/>
  <c r="E1618" i="8"/>
  <c r="E1507" i="8"/>
  <c r="C1696" i="8"/>
  <c r="D1363" i="8"/>
  <c r="B1938" i="8"/>
  <c r="D1569" i="8"/>
  <c r="K1800" i="8"/>
  <c r="C1264" i="8"/>
  <c r="C1423" i="8"/>
  <c r="K1783" i="8"/>
  <c r="G1336" i="8"/>
  <c r="K1925" i="8"/>
  <c r="G1352" i="8"/>
  <c r="J1867" i="8"/>
  <c r="H1877" i="8"/>
  <c r="K1795" i="8"/>
  <c r="G1721" i="8"/>
  <c r="K1763" i="8"/>
  <c r="B1861" i="8"/>
  <c r="B1429" i="8"/>
  <c r="G1393" i="8"/>
  <c r="I1799" i="8"/>
  <c r="E1893" i="8"/>
  <c r="C1949" i="8"/>
  <c r="E1485" i="8"/>
  <c r="B1951" i="8"/>
  <c r="F1799" i="8"/>
  <c r="C1757" i="8"/>
  <c r="K1965" i="8"/>
  <c r="B1370" i="8"/>
  <c r="D1992" i="8"/>
  <c r="C1821" i="8"/>
  <c r="F1978" i="8"/>
  <c r="C1284" i="8"/>
  <c r="E1703" i="8"/>
  <c r="B1957" i="8"/>
  <c r="C1387" i="8"/>
  <c r="J1717" i="8"/>
  <c r="C1662" i="8"/>
  <c r="J1752" i="8"/>
  <c r="D1934" i="8"/>
  <c r="F1728" i="8"/>
  <c r="D1956" i="8"/>
  <c r="D1493" i="8"/>
  <c r="E1286" i="8"/>
  <c r="C1870" i="8"/>
  <c r="G1437" i="8"/>
  <c r="G1661" i="8"/>
  <c r="D1758" i="8"/>
  <c r="D1863" i="8"/>
  <c r="E1807" i="8"/>
  <c r="C1950" i="8"/>
  <c r="G1837" i="8"/>
  <c r="E1399" i="8"/>
  <c r="B1442" i="8"/>
  <c r="G1931" i="8"/>
  <c r="G1849" i="8"/>
  <c r="C1838" i="8"/>
  <c r="E1659" i="8"/>
  <c r="G1238" i="8"/>
  <c r="B1452" i="8"/>
  <c r="K1896" i="8"/>
  <c r="I1995" i="8"/>
  <c r="D1349" i="8"/>
  <c r="G1259" i="8"/>
  <c r="G1533" i="8"/>
  <c r="G1295" i="8"/>
  <c r="D1433" i="8"/>
  <c r="G1488" i="8"/>
  <c r="I1821" i="8"/>
  <c r="H1827" i="8"/>
  <c r="D1830" i="8"/>
  <c r="C1730" i="8"/>
  <c r="I1977" i="8"/>
  <c r="E1845" i="8"/>
  <c r="B1361" i="8"/>
  <c r="I1755" i="8"/>
  <c r="I1832" i="8"/>
  <c r="D1261" i="8"/>
  <c r="H1897" i="8"/>
  <c r="G1572" i="8"/>
  <c r="D1259" i="8"/>
  <c r="C1470" i="8"/>
  <c r="B1768" i="8"/>
  <c r="F1838" i="8"/>
  <c r="B1377" i="8"/>
  <c r="G1498" i="8"/>
  <c r="G1829" i="8"/>
  <c r="G1964" i="8"/>
  <c r="J1986" i="8"/>
  <c r="C1914" i="8"/>
  <c r="C1930" i="8"/>
  <c r="G1758" i="8"/>
  <c r="K1932" i="8"/>
  <c r="E1377" i="8"/>
  <c r="D1488" i="8"/>
  <c r="G1786" i="8"/>
  <c r="H1731" i="8"/>
  <c r="C1703" i="8"/>
  <c r="H1921" i="8"/>
  <c r="E1902" i="8"/>
  <c r="C1460" i="8"/>
  <c r="E1932" i="8"/>
  <c r="I1845" i="8"/>
  <c r="C1410" i="8"/>
  <c r="E1754" i="8"/>
  <c r="H1836" i="8"/>
  <c r="J1764" i="8"/>
  <c r="E1841" i="8"/>
  <c r="D1498" i="8"/>
  <c r="I1962" i="8"/>
  <c r="C1321" i="8"/>
  <c r="K1775" i="8"/>
  <c r="G1237" i="8"/>
  <c r="D1700" i="8"/>
  <c r="C1532" i="8"/>
  <c r="B1935" i="8"/>
  <c r="D1455" i="8"/>
  <c r="D1855" i="8"/>
  <c r="H1813" i="8"/>
  <c r="G1652" i="8"/>
  <c r="G1647" i="8"/>
  <c r="B1942" i="8"/>
  <c r="F1992" i="8"/>
  <c r="G1452" i="8"/>
  <c r="B1356" i="8"/>
  <c r="D1451" i="8"/>
  <c r="D1695" i="8"/>
  <c r="G1835" i="8"/>
  <c r="E1590" i="8"/>
  <c r="J1863" i="8"/>
  <c r="H1960" i="8"/>
  <c r="I1939" i="8"/>
  <c r="J1798" i="8"/>
  <c r="C1896" i="8"/>
  <c r="F1878" i="8"/>
  <c r="G1571" i="8"/>
  <c r="H1809" i="8"/>
  <c r="D1512" i="8"/>
  <c r="E1924" i="8"/>
  <c r="B1684" i="8"/>
  <c r="G1464" i="8"/>
  <c r="J1806" i="8"/>
  <c r="B1375" i="8"/>
  <c r="G1992" i="8"/>
  <c r="D1602" i="8"/>
  <c r="C1886" i="8"/>
  <c r="D1596" i="8"/>
  <c r="C1555" i="8"/>
  <c r="K1772" i="8"/>
  <c r="I1791" i="8"/>
  <c r="C1392" i="8"/>
  <c r="E1462" i="8"/>
  <c r="B1275" i="8"/>
  <c r="G1561" i="8"/>
  <c r="C1638" i="8"/>
  <c r="E1970" i="8"/>
  <c r="D1933" i="8"/>
  <c r="D1266" i="8"/>
  <c r="I1720" i="8"/>
  <c r="I1936" i="8"/>
  <c r="G1475" i="8"/>
  <c r="J1809" i="8"/>
  <c r="H1946" i="8"/>
  <c r="K1743" i="8"/>
  <c r="B1365" i="8"/>
  <c r="G1382" i="8"/>
  <c r="C1677" i="8"/>
  <c r="B1832" i="8"/>
  <c r="D1831" i="8"/>
  <c r="D1626" i="8"/>
  <c r="E1456" i="8"/>
  <c r="I1796" i="8"/>
  <c r="B1270" i="8"/>
  <c r="C1778" i="8"/>
  <c r="B1852" i="8"/>
  <c r="E1947" i="8"/>
  <c r="E1262" i="8"/>
  <c r="C1545" i="8"/>
  <c r="D1761" i="8"/>
  <c r="H1757" i="8"/>
  <c r="G1384" i="8"/>
  <c r="K1914" i="8"/>
  <c r="G1896" i="8"/>
  <c r="B1754" i="8"/>
  <c r="C1911" i="8"/>
  <c r="D1314" i="8"/>
  <c r="D1479" i="8"/>
  <c r="I1993" i="8"/>
  <c r="H1984" i="8"/>
  <c r="E1849" i="8"/>
  <c r="K1942" i="8"/>
  <c r="E1410" i="8"/>
  <c r="H1848" i="8"/>
  <c r="G1908" i="8"/>
  <c r="I1811" i="8"/>
  <c r="B1333" i="8"/>
  <c r="C1980" i="8"/>
  <c r="C1952" i="8"/>
  <c r="G1930" i="8"/>
  <c r="D1955" i="8"/>
  <c r="B1676" i="8"/>
  <c r="I1772" i="8"/>
  <c r="D1859" i="8"/>
  <c r="C1732" i="8"/>
  <c r="K1792" i="8"/>
  <c r="I1848" i="8"/>
  <c r="D1309" i="8"/>
  <c r="I1823" i="8"/>
  <c r="E1503" i="8"/>
  <c r="F1925" i="8"/>
  <c r="G1790" i="8"/>
  <c r="J1933" i="8"/>
  <c r="G1369" i="8"/>
  <c r="C1721" i="8"/>
  <c r="D1360" i="8"/>
  <c r="G1367" i="8"/>
  <c r="B1478" i="8"/>
  <c r="B1965" i="8"/>
  <c r="C1676" i="8"/>
  <c r="D1740" i="8"/>
  <c r="H1728" i="8"/>
  <c r="C1238" i="8"/>
  <c r="C1419" i="8"/>
  <c r="C1928" i="8"/>
  <c r="K1897" i="8"/>
  <c r="B1401" i="8"/>
  <c r="F1931" i="8"/>
  <c r="E1343" i="8"/>
  <c r="F1813" i="8"/>
  <c r="H1804" i="8"/>
  <c r="I1807" i="8"/>
  <c r="E1825" i="8"/>
  <c r="D1326" i="8"/>
  <c r="E1427" i="8"/>
  <c r="F1993" i="8"/>
  <c r="D1683" i="8"/>
  <c r="F1800" i="8"/>
  <c r="I1972" i="8"/>
  <c r="G1944" i="8"/>
  <c r="D1590" i="8"/>
  <c r="F1781" i="8"/>
  <c r="I1951" i="8"/>
  <c r="K1912" i="8"/>
  <c r="K1997" i="8"/>
  <c r="G1836" i="8"/>
  <c r="H1820" i="8"/>
  <c r="G1240" i="8"/>
  <c r="J1979" i="8"/>
  <c r="B1588" i="8"/>
  <c r="K1796" i="8"/>
  <c r="E1953" i="8"/>
  <c r="D1669" i="8"/>
  <c r="C1673" i="8"/>
  <c r="C1313" i="8"/>
  <c r="D1657" i="8"/>
  <c r="D1581" i="8"/>
  <c r="G1362" i="8"/>
  <c r="G1759" i="8"/>
  <c r="H2001" i="8"/>
  <c r="D1779" i="8"/>
  <c r="H1961" i="8"/>
  <c r="C1910" i="8"/>
  <c r="G1942" i="8"/>
  <c r="C1651" i="8"/>
  <c r="D1256" i="8"/>
  <c r="B1617" i="8"/>
  <c r="C1390" i="8"/>
  <c r="G1985" i="8"/>
  <c r="E1753" i="8"/>
  <c r="H1791" i="8"/>
  <c r="G1461" i="8"/>
  <c r="E1533" i="8"/>
  <c r="G1792" i="8"/>
  <c r="I1790" i="8"/>
  <c r="J1756" i="8"/>
  <c r="I1783" i="8"/>
  <c r="K1821" i="8"/>
  <c r="I1900" i="8"/>
  <c r="E1764" i="8"/>
  <c r="F1916" i="8"/>
  <c r="G1406" i="8"/>
  <c r="D1959" i="8"/>
  <c r="D1691" i="8"/>
  <c r="H1978" i="8"/>
  <c r="E1666" i="8"/>
  <c r="B1269" i="8"/>
  <c r="B1532" i="8"/>
  <c r="B1672" i="8"/>
  <c r="K1818" i="8"/>
  <c r="G1611" i="8"/>
  <c r="G1680" i="8"/>
  <c r="G1267" i="8"/>
  <c r="G1854" i="8"/>
  <c r="I1925" i="8"/>
  <c r="B1971" i="8"/>
  <c r="E1868" i="8"/>
  <c r="F1887" i="8"/>
  <c r="C1239" i="8"/>
  <c r="G1781" i="8"/>
  <c r="B1962" i="8"/>
  <c r="G1976" i="8"/>
  <c r="K1908" i="8"/>
  <c r="D1244" i="8"/>
  <c r="C1791" i="8"/>
  <c r="G1549" i="8"/>
  <c r="E1865" i="8"/>
  <c r="B1550" i="8"/>
  <c r="C1290" i="8"/>
  <c r="B1505" i="8"/>
  <c r="K1730" i="8"/>
  <c r="F1900" i="8"/>
  <c r="D1665" i="8"/>
  <c r="B1646" i="8"/>
  <c r="B1444" i="8"/>
  <c r="D1270" i="8"/>
  <c r="G1327" i="8"/>
  <c r="J1903" i="8"/>
  <c r="B1712" i="8"/>
  <c r="E1840" i="8"/>
  <c r="G1807" i="8"/>
  <c r="H1925" i="8"/>
  <c r="D1653" i="8"/>
  <c r="H1814" i="8"/>
  <c r="E1945" i="8"/>
  <c r="G1405" i="8"/>
  <c r="E1587" i="8"/>
  <c r="C1583" i="8"/>
  <c r="B1314" i="8"/>
  <c r="D1310" i="8"/>
  <c r="D1848" i="8"/>
  <c r="E1435" i="8"/>
  <c r="G1543" i="8"/>
  <c r="D1492" i="8"/>
  <c r="B1236" i="8"/>
  <c r="D1304" i="8"/>
  <c r="G1649" i="8"/>
  <c r="E1353" i="8"/>
  <c r="I1902" i="8"/>
  <c r="D1702" i="8"/>
  <c r="B1931" i="8"/>
  <c r="B1325" i="8"/>
  <c r="G1812" i="8"/>
  <c r="I1806" i="8"/>
  <c r="F1821" i="8"/>
  <c r="D1549" i="8"/>
  <c r="B1642" i="8"/>
  <c r="G1577" i="8"/>
  <c r="B1490" i="8"/>
  <c r="D1457" i="8"/>
  <c r="D1589" i="8"/>
  <c r="D1870" i="8"/>
  <c r="C1933" i="8"/>
  <c r="B1390" i="8"/>
  <c r="E1527" i="8"/>
  <c r="F1732" i="8"/>
  <c r="D1348" i="8"/>
  <c r="B1637" i="8"/>
  <c r="G1774" i="8"/>
  <c r="D1759" i="8"/>
  <c r="K1947" i="8"/>
  <c r="E1669" i="8"/>
  <c r="G1342" i="8"/>
  <c r="I1926" i="8"/>
  <c r="D1757" i="8"/>
  <c r="G1334" i="8"/>
  <c r="E1695" i="8"/>
  <c r="I1984" i="8"/>
  <c r="J1846" i="8"/>
  <c r="D1343" i="8"/>
  <c r="D1792" i="8"/>
  <c r="C1295" i="8"/>
  <c r="G1340" i="8"/>
  <c r="H1937" i="8"/>
  <c r="J1880" i="8"/>
  <c r="G1593" i="8"/>
  <c r="E1895" i="8"/>
  <c r="D1559" i="8"/>
  <c r="B1496" i="8"/>
  <c r="K1864" i="8"/>
  <c r="C1580" i="8"/>
  <c r="G1968" i="8"/>
  <c r="E1684" i="8"/>
  <c r="D1442" i="8"/>
  <c r="G1665" i="8"/>
  <c r="K1846" i="8"/>
  <c r="D1517" i="8"/>
  <c r="F1774" i="8"/>
  <c r="I1947" i="8"/>
  <c r="B1309" i="8"/>
  <c r="C1269" i="8"/>
  <c r="D1794" i="8"/>
  <c r="G1346" i="8"/>
  <c r="C1719" i="8"/>
  <c r="I1834" i="8"/>
  <c r="C1744" i="8"/>
  <c r="D1682" i="8"/>
  <c r="G1492" i="8"/>
  <c r="F1936" i="8"/>
  <c r="K1803" i="8"/>
  <c r="I1793" i="8"/>
  <c r="I1974" i="8"/>
  <c r="I1719" i="8"/>
  <c r="B1953" i="8"/>
  <c r="K1935" i="8"/>
  <c r="H1965" i="8"/>
  <c r="G1998" i="8"/>
  <c r="G1621" i="8"/>
  <c r="G1742" i="8"/>
  <c r="K1827" i="8"/>
  <c r="D1438" i="8"/>
  <c r="K2005" i="8"/>
  <c r="K1973" i="8"/>
  <c r="H1945" i="8"/>
  <c r="B1525" i="8"/>
  <c r="D1921" i="8"/>
  <c r="D1856" i="8"/>
  <c r="G1280" i="8"/>
  <c r="G1874" i="8"/>
  <c r="G1797" i="8"/>
  <c r="D1357" i="8"/>
  <c r="G1283" i="8"/>
  <c r="D1633" i="8"/>
  <c r="E1875" i="8"/>
  <c r="J1852" i="8"/>
  <c r="G1465" i="8"/>
  <c r="I1816" i="8"/>
  <c r="E1777" i="8"/>
  <c r="C1283" i="8"/>
  <c r="C1861" i="8"/>
  <c r="E1480" i="8"/>
  <c r="C1316" i="8"/>
  <c r="G1741" i="8"/>
  <c r="B1655" i="8"/>
  <c r="B1291" i="8"/>
  <c r="G1978" i="8"/>
  <c r="K1928" i="8"/>
  <c r="K1952" i="8"/>
  <c r="C1323" i="8"/>
  <c r="E1332" i="8"/>
  <c r="G1666" i="8"/>
  <c r="I1814" i="8"/>
  <c r="K1927" i="8"/>
  <c r="E1726" i="8"/>
  <c r="E1512" i="8"/>
  <c r="G1260" i="8"/>
  <c r="D1510" i="8"/>
  <c r="B1703" i="8"/>
  <c r="H1774" i="8"/>
  <c r="I1798" i="8"/>
  <c r="D1747" i="8"/>
  <c r="K1825" i="8"/>
  <c r="I1826" i="8"/>
  <c r="B1779" i="8"/>
  <c r="B1516" i="8"/>
  <c r="B1624" i="8"/>
  <c r="K1809" i="8"/>
  <c r="C1759" i="8"/>
  <c r="C1660" i="8"/>
  <c r="G1924" i="8"/>
  <c r="J1872" i="8"/>
  <c r="G1387" i="8"/>
  <c r="B1969" i="8"/>
  <c r="J1718" i="8"/>
  <c r="H1750" i="8"/>
  <c r="E1531" i="8"/>
  <c r="C1430" i="8"/>
  <c r="D1453" i="8"/>
  <c r="D1766" i="8"/>
  <c r="D1407" i="8"/>
  <c r="G1659" i="8"/>
  <c r="K1939" i="8"/>
  <c r="G1961" i="8"/>
  <c r="D1359" i="8"/>
  <c r="E1380" i="8"/>
  <c r="J1930" i="8"/>
  <c r="I1985" i="8"/>
  <c r="K1757" i="8"/>
  <c r="F1745" i="8"/>
  <c r="E1354" i="8"/>
  <c r="B1563" i="8"/>
  <c r="K1760" i="8"/>
  <c r="B1834" i="8"/>
  <c r="G1881" i="8"/>
  <c r="H1953" i="8"/>
  <c r="B1980" i="8"/>
  <c r="D1476" i="8"/>
  <c r="G1617" i="8"/>
  <c r="E1500" i="8"/>
  <c r="F1873" i="8"/>
  <c r="J1921" i="8"/>
  <c r="D1640" i="8"/>
  <c r="D1662" i="8"/>
  <c r="F1958" i="8"/>
  <c r="D1372" i="8"/>
  <c r="B1724" i="8"/>
  <c r="B1911" i="8"/>
  <c r="J1773" i="8"/>
  <c r="D1408" i="8"/>
  <c r="I1777" i="8"/>
  <c r="D1693" i="8"/>
  <c r="D1342" i="8"/>
  <c r="D1374" i="8"/>
  <c r="G1535" i="8"/>
  <c r="D1928" i="8"/>
  <c r="D1692" i="8"/>
  <c r="K1959" i="8"/>
  <c r="H1898" i="8"/>
  <c r="F1924" i="8"/>
  <c r="C1787" i="8"/>
  <c r="G1977" i="8"/>
  <c r="C1514" i="8"/>
  <c r="B1774" i="8"/>
  <c r="D1583" i="8"/>
  <c r="D1898" i="8"/>
  <c r="B1845" i="8"/>
  <c r="D1599" i="8"/>
  <c r="D1322" i="8"/>
  <c r="D1930" i="8"/>
  <c r="F1981" i="8"/>
  <c r="D1436" i="8"/>
  <c r="C1406" i="8"/>
  <c r="E1943" i="8"/>
  <c r="G1793" i="8"/>
  <c r="C1897" i="8"/>
  <c r="B1284" i="8"/>
  <c r="E1836" i="8"/>
  <c r="G1880" i="8"/>
  <c r="E1338" i="8"/>
  <c r="B1767" i="8"/>
  <c r="E1253" i="8"/>
  <c r="G1619" i="8"/>
  <c r="B1700" i="8"/>
  <c r="G1737" i="8"/>
  <c r="G1675" i="8"/>
  <c r="J1947" i="8"/>
  <c r="B1264" i="8"/>
  <c r="G1359" i="8"/>
  <c r="K1853" i="8"/>
  <c r="D1522" i="8"/>
  <c r="D1325" i="8"/>
  <c r="G1820" i="8"/>
  <c r="B1600" i="8"/>
  <c r="G1939" i="8"/>
  <c r="C1825" i="8"/>
  <c r="K1954" i="8"/>
  <c r="G1798" i="8"/>
  <c r="I1971" i="8"/>
  <c r="E1955" i="8"/>
  <c r="C1637" i="8"/>
  <c r="G1292" i="8"/>
  <c r="C1823" i="8"/>
  <c r="B1281" i="8"/>
  <c r="B1902" i="8"/>
  <c r="D1756" i="8"/>
  <c r="K1869" i="8"/>
  <c r="D1543" i="8"/>
  <c r="F1922" i="8"/>
  <c r="D1771" i="8"/>
  <c r="B1924" i="8"/>
  <c r="E1963" i="8"/>
  <c r="E1734" i="8"/>
  <c r="D1580" i="8"/>
  <c r="E1920" i="8"/>
  <c r="J1778" i="8"/>
  <c r="J1860" i="8"/>
  <c r="K1976" i="8"/>
  <c r="B1609" i="8"/>
  <c r="J1954" i="8"/>
  <c r="B1811" i="8"/>
  <c r="J1926" i="8"/>
  <c r="F1847" i="8"/>
  <c r="G1331" i="8"/>
  <c r="B1694" i="8"/>
  <c r="D1699" i="8"/>
  <c r="F1816" i="8"/>
  <c r="B1383" i="8"/>
  <c r="C1415" i="8"/>
  <c r="E1656" i="8"/>
  <c r="G1804" i="8"/>
  <c r="B2000" i="8"/>
  <c r="J1737" i="8"/>
  <c r="D1730" i="8"/>
  <c r="B1675" i="8"/>
  <c r="E1251" i="8"/>
  <c r="C1409" i="8"/>
  <c r="C1308" i="8"/>
  <c r="D1672" i="8"/>
  <c r="D1450" i="8"/>
  <c r="E1770" i="8"/>
  <c r="D1751" i="8"/>
  <c r="C1626" i="8"/>
  <c r="E1403" i="8"/>
  <c r="C1803" i="8"/>
  <c r="D1412" i="8"/>
  <c r="B1407" i="8"/>
  <c r="B1514" i="8"/>
  <c r="H1899" i="8"/>
  <c r="B1271" i="8"/>
  <c r="D1686" i="8"/>
  <c r="K1794" i="8"/>
  <c r="H1979" i="8"/>
  <c r="G1827" i="8"/>
  <c r="K1899" i="8"/>
  <c r="D1418" i="8"/>
  <c r="B1857" i="8"/>
  <c r="E1484" i="8"/>
  <c r="H1892" i="8"/>
  <c r="D1993" i="8"/>
  <c r="G1704" i="8"/>
  <c r="J1780" i="8"/>
  <c r="E1969" i="8"/>
  <c r="B1867" i="8"/>
  <c r="C1929" i="8"/>
  <c r="C1416" i="8"/>
  <c r="J1955" i="8"/>
  <c r="C1726" i="8"/>
  <c r="I1831" i="8"/>
  <c r="D1795" i="8"/>
  <c r="B1367" i="8"/>
  <c r="B1621" i="8"/>
  <c r="H1966" i="8"/>
  <c r="F1758" i="8"/>
  <c r="D1588" i="8"/>
  <c r="C1274" i="8"/>
  <c r="K1752" i="8"/>
  <c r="D1721" i="8"/>
  <c r="C1282" i="8"/>
  <c r="H1991" i="8"/>
  <c r="K1902" i="8"/>
  <c r="H1822" i="8"/>
  <c r="B1926" i="8"/>
  <c r="J1797" i="8"/>
  <c r="G1676" i="8"/>
  <c r="I1976" i="8"/>
  <c r="I1871" i="8"/>
  <c r="K2009" i="8"/>
  <c r="D1749" i="8"/>
  <c r="E1478" i="8"/>
  <c r="E1474" i="8"/>
  <c r="G1972" i="8"/>
  <c r="G1316" i="8"/>
  <c r="C1232" i="8"/>
  <c r="J1878" i="8"/>
  <c r="E1802" i="8"/>
  <c r="D1824" i="8"/>
  <c r="D1301" i="8"/>
  <c r="I1967" i="8"/>
  <c r="B1456" i="8"/>
  <c r="H1770" i="8"/>
  <c r="D1464" i="8"/>
  <c r="D1889" i="8"/>
  <c r="J1893" i="8"/>
  <c r="D1529" i="8"/>
  <c r="G1429" i="8"/>
  <c r="J1838" i="8"/>
  <c r="F1835" i="8"/>
  <c r="C1671" i="8"/>
  <c r="K1816" i="8"/>
  <c r="B1261" i="8"/>
  <c r="G1417" i="8"/>
  <c r="E1511" i="8"/>
  <c r="D1371" i="8"/>
  <c r="D1295" i="8"/>
  <c r="D1233" i="8"/>
  <c r="D1429" i="8"/>
  <c r="F1885" i="8"/>
  <c r="K1721" i="8"/>
  <c r="K1984" i="8"/>
  <c r="D1963" i="8"/>
  <c r="G2001" i="8"/>
  <c r="C1891" i="8"/>
  <c r="D1829" i="8"/>
  <c r="D1642" i="8"/>
  <c r="H1894" i="8"/>
  <c r="G1407" i="8"/>
  <c r="B1364" i="8"/>
  <c r="G1648" i="8"/>
  <c r="G1671" i="8"/>
  <c r="G1993" i="8"/>
  <c r="J1772" i="8"/>
  <c r="G1815" i="8"/>
  <c r="C1991" i="8"/>
  <c r="D1887" i="8"/>
  <c r="F1764" i="8"/>
  <c r="H2000" i="8"/>
  <c r="G1436" i="8"/>
  <c r="G1891" i="8"/>
  <c r="I1815" i="8"/>
  <c r="B1499" i="8"/>
  <c r="B1348" i="8"/>
  <c r="G1995" i="8"/>
  <c r="H1759" i="8"/>
  <c r="E1491" i="8"/>
  <c r="C1711" i="8"/>
  <c r="G1560" i="8"/>
  <c r="I1918" i="8"/>
  <c r="F1980" i="8"/>
  <c r="C1997" i="8"/>
  <c r="K1739" i="8"/>
  <c r="B1426" i="8"/>
  <c r="C1829" i="8"/>
  <c r="E1870" i="8"/>
  <c r="D1586" i="8"/>
  <c r="C1484" i="8"/>
  <c r="G1426" i="8"/>
  <c r="D1513" i="8"/>
  <c r="I1771" i="8"/>
  <c r="C1694" i="8"/>
  <c r="K1905" i="8"/>
  <c r="D1356" i="8"/>
  <c r="G1841" i="8"/>
  <c r="I1935" i="8"/>
  <c r="G1996" i="8"/>
  <c r="I1723" i="8"/>
  <c r="D1854" i="8"/>
  <c r="G1817" i="8"/>
  <c r="H1725" i="8"/>
  <c r="C1574" i="8"/>
  <c r="H1947" i="8"/>
  <c r="I1968" i="8"/>
  <c r="G1607" i="8"/>
  <c r="E1414" i="8"/>
  <c r="D1378" i="8"/>
  <c r="G1564" i="8"/>
  <c r="I1741" i="8"/>
  <c r="D1715" i="8"/>
  <c r="I1857" i="8"/>
  <c r="B1319" i="8"/>
  <c r="D1382" i="8"/>
  <c r="D1821" i="8"/>
  <c r="G1866" i="8"/>
  <c r="E1386" i="8"/>
  <c r="D1241" i="8"/>
  <c r="B1690" i="8"/>
  <c r="J1883" i="8"/>
  <c r="J1922" i="8"/>
  <c r="F1719" i="8"/>
  <c r="K1922" i="8"/>
  <c r="I1954" i="8"/>
  <c r="D1597" i="8"/>
  <c r="I1819" i="8"/>
  <c r="F1797" i="8"/>
  <c r="J1967" i="8"/>
  <c r="D1656" i="8"/>
  <c r="D1251" i="8"/>
  <c r="J1839" i="8"/>
  <c r="F1817" i="8"/>
  <c r="B1526" i="8"/>
  <c r="D1906" i="8"/>
  <c r="F1865" i="8"/>
  <c r="C1902" i="8"/>
  <c r="D1396" i="8"/>
  <c r="B1363" i="8"/>
  <c r="D1236" i="8"/>
  <c r="B1658" i="8"/>
  <c r="G2003" i="8"/>
  <c r="D1582" i="8"/>
  <c r="C1615" i="8"/>
  <c r="C1780" i="8"/>
  <c r="B1320" i="8"/>
  <c r="C1236" i="8"/>
  <c r="E1903" i="8"/>
  <c r="G1474" i="8"/>
  <c r="D1334" i="8"/>
  <c r="D1797" i="8"/>
  <c r="E1560" i="8"/>
  <c r="G1756" i="8"/>
  <c r="B1267" i="8"/>
  <c r="G1335" i="8"/>
  <c r="K1931" i="8"/>
  <c r="G1584" i="8"/>
  <c r="K1946" i="8"/>
  <c r="E1826" i="8"/>
  <c r="B1821" i="8"/>
  <c r="D1350" i="8"/>
  <c r="F1829" i="8"/>
  <c r="G1244" i="8"/>
  <c r="F1777" i="8"/>
  <c r="C1685" i="8"/>
  <c r="E1333" i="8"/>
  <c r="G1566" i="8"/>
  <c r="E1981" i="8"/>
  <c r="J1932" i="8"/>
  <c r="F1812" i="8"/>
  <c r="I1721" i="8"/>
  <c r="E1352" i="8"/>
  <c r="C1343" i="8"/>
  <c r="K1764" i="8"/>
  <c r="B1631" i="8"/>
  <c r="D1647" i="8"/>
  <c r="G1686" i="8"/>
  <c r="F1902" i="8"/>
  <c r="I1733" i="8"/>
  <c r="E1823" i="8"/>
  <c r="K1746" i="8"/>
  <c r="J1997" i="8"/>
  <c r="F1918" i="8"/>
  <c r="G1284" i="8"/>
  <c r="D1377" i="8"/>
  <c r="I1808" i="8"/>
  <c r="C1592" i="8"/>
  <c r="D1424" i="8"/>
  <c r="K1887" i="8"/>
  <c r="B1627" i="8"/>
  <c r="G1657" i="8"/>
  <c r="I1899" i="8"/>
  <c r="I1792" i="8"/>
  <c r="E1257" i="8"/>
  <c r="F1986" i="8"/>
  <c r="I1913" i="8"/>
  <c r="K1826" i="8"/>
  <c r="C1403" i="8"/>
  <c r="H1936" i="8"/>
  <c r="C1276" i="8"/>
  <c r="K1839" i="8"/>
  <c r="B1929" i="8"/>
  <c r="I1847" i="8"/>
  <c r="E1899" i="8"/>
  <c r="C1325" i="8"/>
  <c r="D1448" i="8"/>
  <c r="G1305" i="8"/>
  <c r="D1560" i="8"/>
  <c r="C1608" i="8"/>
  <c r="D1533" i="8"/>
  <c r="D1473" i="8"/>
  <c r="E1378" i="8"/>
  <c r="I1803" i="8"/>
  <c r="K1970" i="8"/>
  <c r="B1595" i="8"/>
  <c r="G1494" i="8"/>
  <c r="G1255" i="8"/>
  <c r="D1697" i="8"/>
  <c r="E1518" i="8"/>
  <c r="B1786" i="8"/>
  <c r="C1587" i="8"/>
  <c r="G1746" i="8"/>
  <c r="J1995" i="8"/>
  <c r="B1705" i="8"/>
  <c r="D1288" i="8"/>
  <c r="J1741" i="8"/>
  <c r="I1917" i="8"/>
  <c r="D1752" i="8"/>
  <c r="F1803" i="8"/>
  <c r="H1970" i="8"/>
  <c r="D1437" i="8"/>
  <c r="G1435" i="8"/>
  <c r="I1930" i="8"/>
  <c r="E1529" i="8"/>
  <c r="E1580" i="8"/>
  <c r="D1975" i="8"/>
  <c r="K1745" i="8"/>
  <c r="E1425" i="8"/>
  <c r="G1663" i="8"/>
  <c r="K1814" i="8"/>
  <c r="I1844" i="8"/>
  <c r="F1903" i="8"/>
  <c r="I1941" i="8"/>
  <c r="K1999" i="8"/>
  <c r="C1361" i="8"/>
  <c r="G1943" i="8"/>
  <c r="B1886" i="8"/>
  <c r="B1797" i="8"/>
  <c r="G1358" i="8"/>
  <c r="I1875" i="8"/>
  <c r="K1873" i="8"/>
  <c r="K1830" i="8"/>
  <c r="E1982" i="8"/>
  <c r="E1923" i="8"/>
  <c r="K1750" i="8"/>
  <c r="E1643" i="8"/>
  <c r="D1877" i="8"/>
  <c r="G1696" i="8"/>
  <c r="G1707" i="8"/>
  <c r="J1974" i="8"/>
  <c r="F1866" i="8"/>
  <c r="G1538" i="8"/>
  <c r="E1818" i="8"/>
  <c r="E1769" i="8"/>
  <c r="H1907" i="8"/>
  <c r="D1384" i="8"/>
  <c r="D1471" i="8"/>
  <c r="F2003" i="8"/>
  <c r="G1723" i="8"/>
  <c r="E1657" i="8"/>
  <c r="C1431" i="8"/>
  <c r="K1890" i="8"/>
  <c r="I1839" i="8"/>
  <c r="D1598" i="8"/>
  <c r="B1876" i="8"/>
  <c r="G1504" i="8"/>
  <c r="B1357" i="8"/>
  <c r="F1724" i="8"/>
  <c r="D1413" i="8"/>
  <c r="I1768" i="8"/>
  <c r="E1538" i="8"/>
  <c r="G1431" i="8"/>
  <c r="B1593" i="8"/>
  <c r="H1941" i="8"/>
  <c r="B1863" i="8"/>
  <c r="G2000" i="8"/>
  <c r="J2004" i="8"/>
  <c r="G1971" i="8"/>
  <c r="D1539" i="8"/>
  <c r="B1327" i="8"/>
  <c r="F1824" i="8"/>
  <c r="J2000" i="8"/>
  <c r="C1629" i="8"/>
  <c r="I1737" i="8"/>
  <c r="H1830" i="8"/>
  <c r="D1984" i="8"/>
  <c r="B1717" i="8"/>
  <c r="C1463" i="8"/>
  <c r="H1993" i="8"/>
  <c r="H1816" i="8"/>
  <c r="B1382" i="8"/>
  <c r="C1678" i="8"/>
  <c r="G1536" i="8"/>
  <c r="I2004" i="8"/>
  <c r="D1674" i="8"/>
  <c r="D1932" i="8"/>
  <c r="E1962" i="8"/>
  <c r="C1237" i="8"/>
  <c r="I1979" i="8"/>
  <c r="D1610" i="8"/>
  <c r="D1744" i="8"/>
  <c r="C1931" i="8"/>
  <c r="C1843" i="8"/>
  <c r="D1231" i="8"/>
  <c r="B1345" i="8"/>
  <c r="D2001" i="8"/>
  <c r="J1802" i="8"/>
  <c r="G1635" i="8"/>
  <c r="D1858" i="8"/>
  <c r="J1969" i="8"/>
  <c r="D1387" i="8"/>
  <c r="K1806" i="8"/>
  <c r="K1900" i="8"/>
  <c r="B1737" i="8"/>
  <c r="E1912" i="8"/>
  <c r="D1373" i="8"/>
  <c r="F1757" i="8"/>
  <c r="I1770" i="8"/>
  <c r="H2005" i="8"/>
  <c r="K1771" i="8"/>
  <c r="C1475" i="8"/>
  <c r="G1819" i="8"/>
  <c r="D1467" i="8"/>
  <c r="E1717" i="8"/>
  <c r="C1622" i="8"/>
  <c r="G1556" i="8"/>
  <c r="B1495" i="8"/>
  <c r="B1509" i="8"/>
  <c r="E1910" i="8"/>
  <c r="F1998" i="8"/>
  <c r="D1894" i="8"/>
  <c r="I1965" i="8"/>
  <c r="G1895" i="8"/>
  <c r="B1297" i="8"/>
  <c r="B1300" i="8"/>
  <c r="D1240" i="8"/>
  <c r="I1973" i="8"/>
  <c r="E1701" i="8"/>
  <c r="I1978" i="8"/>
  <c r="H1849" i="8"/>
  <c r="E1328" i="8"/>
  <c r="G1903" i="8"/>
  <c r="E1843" i="8"/>
  <c r="F2006" i="8"/>
  <c r="E1405" i="8"/>
  <c r="D1873" i="8"/>
  <c r="B1937" i="8"/>
  <c r="D1687" i="8"/>
  <c r="J1944" i="8"/>
  <c r="K1742" i="8"/>
  <c r="G1803" i="8"/>
  <c r="C1698" i="8"/>
  <c r="F1909" i="8"/>
  <c r="D1716" i="8"/>
  <c r="D1237" i="8"/>
  <c r="K1856" i="8"/>
  <c r="C1391" i="8"/>
  <c r="B1547" i="8"/>
  <c r="J1983" i="8"/>
  <c r="E1699" i="8"/>
  <c r="H1740" i="8"/>
  <c r="C1359" i="8"/>
  <c r="G1462" i="8"/>
  <c r="B1358" i="8"/>
  <c r="E1766" i="8"/>
  <c r="F1951" i="8"/>
  <c r="C1339" i="8"/>
  <c r="C1348" i="8"/>
  <c r="J1866" i="8"/>
  <c r="K1884" i="8"/>
  <c r="D1291" i="8"/>
  <c r="D1621" i="8"/>
  <c r="G1701" i="8"/>
  <c r="C1795" i="8"/>
  <c r="I1863" i="8"/>
  <c r="B1679" i="8"/>
  <c r="G1485" i="8"/>
  <c r="E1702" i="8"/>
  <c r="K1720" i="8"/>
  <c r="G1286" i="8"/>
  <c r="B1441" i="8"/>
  <c r="B1564" i="8"/>
  <c r="K1833" i="8"/>
  <c r="I1764" i="8"/>
  <c r="H1722" i="8"/>
  <c r="G1314" i="8"/>
  <c r="J1834" i="8"/>
  <c r="E1799" i="8"/>
  <c r="D1584" i="8"/>
  <c r="G1378" i="8"/>
  <c r="E1765" i="8"/>
  <c r="E1365" i="8"/>
  <c r="E1858" i="8"/>
  <c r="H1826" i="8"/>
  <c r="H1903" i="8"/>
  <c r="G1629" i="8"/>
  <c r="C1577" i="8"/>
  <c r="E1652" i="8"/>
  <c r="H1751" i="8"/>
  <c r="D1689" i="8"/>
  <c r="B1619" i="8"/>
  <c r="D1914" i="8"/>
  <c r="H1914" i="8"/>
  <c r="G1519" i="8"/>
  <c r="H1924" i="8"/>
  <c r="J1841" i="8"/>
  <c r="C1713" i="8"/>
  <c r="E1693" i="8"/>
  <c r="C1525" i="8"/>
  <c r="C1820" i="8"/>
  <c r="C1330" i="8"/>
  <c r="G1963" i="8"/>
  <c r="E1988" i="8"/>
  <c r="E1597" i="8"/>
  <c r="D1912" i="8"/>
  <c r="B1252" i="8"/>
  <c r="B1956" i="8"/>
  <c r="H1738" i="8"/>
  <c r="C1571" i="8"/>
  <c r="F1833" i="8"/>
  <c r="H1798" i="8"/>
  <c r="K1981" i="8"/>
  <c r="K1769" i="8"/>
  <c r="B1302" i="8"/>
  <c r="K1967" i="8"/>
  <c r="G1913" i="8"/>
  <c r="G1966" i="8"/>
  <c r="G1507" i="8"/>
  <c r="B1598" i="8"/>
  <c r="I1853" i="8"/>
  <c r="D1367" i="8"/>
  <c r="G1419" i="8"/>
  <c r="E1408" i="8"/>
  <c r="B1332" i="8"/>
  <c r="B1893" i="8"/>
  <c r="D1784" i="8"/>
  <c r="K1948" i="8"/>
  <c r="C1763" i="8"/>
  <c r="G1539" i="8"/>
  <c r="B1471" i="8"/>
  <c r="E1768" i="8"/>
  <c r="E1524" i="8"/>
  <c r="B1677" i="8"/>
  <c r="J1923" i="8"/>
  <c r="K1778" i="8"/>
  <c r="D1375" i="8"/>
  <c r="J1950" i="8"/>
  <c r="J1902" i="8"/>
  <c r="B1940" i="8"/>
  <c r="I1830" i="8"/>
  <c r="C1368" i="8"/>
  <c r="I1781" i="8"/>
  <c r="I1787" i="8"/>
  <c r="D1623" i="8"/>
  <c r="H1902" i="8"/>
  <c r="G1905" i="8"/>
  <c r="E1957" i="8"/>
  <c r="G1532" i="8"/>
  <c r="E1586" i="8"/>
  <c r="F1814" i="8"/>
  <c r="D1710" i="8"/>
  <c r="B1293" i="8"/>
  <c r="I1859" i="8"/>
  <c r="D1655" i="8"/>
  <c r="D1300" i="8"/>
  <c r="I1997" i="8"/>
  <c r="I1867" i="8"/>
  <c r="B1905" i="8"/>
  <c r="D1604" i="8"/>
  <c r="B1889" i="8"/>
  <c r="K1969" i="8"/>
  <c r="B1415" i="8"/>
  <c r="E1906" i="8"/>
  <c r="E1475" i="8"/>
  <c r="C1494" i="8"/>
  <c r="D1477" i="8"/>
  <c r="D1428" i="8"/>
  <c r="G1855" i="8"/>
  <c r="E1612" i="8"/>
  <c r="D1239" i="8"/>
  <c r="J1919" i="8"/>
  <c r="D1341" i="8"/>
  <c r="C1985" i="8"/>
  <c r="J1762" i="8"/>
  <c r="B1781" i="8"/>
  <c r="D1278" i="8"/>
  <c r="H1817" i="8"/>
  <c r="G1372" i="8"/>
  <c r="J1920" i="8"/>
  <c r="E1916" i="8"/>
  <c r="C1591" i="8"/>
  <c r="B1801" i="8"/>
  <c r="D1577" i="8"/>
  <c r="G1357" i="8"/>
  <c r="B1955" i="8"/>
  <c r="E1311" i="8"/>
  <c r="I1923" i="8"/>
  <c r="D1440" i="8"/>
  <c r="D1941" i="8"/>
  <c r="G1706" i="8"/>
  <c r="C1557" i="8"/>
  <c r="E1335" i="8"/>
  <c r="J1875" i="8"/>
  <c r="E1721" i="8"/>
  <c r="I1937" i="8"/>
  <c r="J1993" i="8"/>
  <c r="D1838" i="8"/>
  <c r="D1841" i="8"/>
  <c r="I1724" i="8"/>
  <c r="H1818" i="8"/>
  <c r="D1690" i="8"/>
  <c r="I1846" i="8"/>
  <c r="E1740" i="8"/>
  <c r="D1345" i="8"/>
  <c r="B1950" i="8"/>
  <c r="D1816" i="8"/>
  <c r="H1883" i="8"/>
  <c r="B1912" i="8"/>
  <c r="D1277" i="8"/>
  <c r="D1292" i="8"/>
  <c r="D1820" i="8"/>
  <c r="C1279" i="8"/>
  <c r="B1756" i="8"/>
  <c r="I1754" i="8"/>
  <c r="K1834" i="8"/>
  <c r="G1413" i="8"/>
  <c r="G1554" i="8"/>
  <c r="E1937" i="8"/>
  <c r="B1437" i="8"/>
  <c r="B1725" i="8"/>
  <c r="B1257" i="8"/>
  <c r="E1238" i="8"/>
  <c r="H1724" i="8"/>
  <c r="D1281" i="8"/>
  <c r="G1955" i="8"/>
  <c r="D1447" i="8"/>
  <c r="E1579" i="8"/>
  <c r="D1253" i="8"/>
  <c r="D1905" i="8"/>
  <c r="G1867" i="8"/>
  <c r="E1397" i="8"/>
  <c r="K1941" i="8"/>
  <c r="D1897" i="8"/>
  <c r="C1240" i="8"/>
  <c r="C1254" i="8"/>
  <c r="B1669" i="8"/>
  <c r="E1545" i="8"/>
  <c r="C1712" i="8"/>
  <c r="B1887" i="8"/>
  <c r="G1394" i="8"/>
  <c r="E1873" i="8"/>
  <c r="K1924" i="8"/>
  <c r="I1769" i="8"/>
  <c r="C1576" i="8"/>
  <c r="D1571" i="8"/>
  <c r="C1309" i="8"/>
  <c r="J1758" i="8"/>
  <c r="D1681" i="8"/>
  <c r="B1860" i="8"/>
  <c r="B1296" i="8"/>
  <c r="C1649" i="8"/>
  <c r="I1907" i="8"/>
  <c r="F1747" i="8"/>
  <c r="G1379" i="8"/>
  <c r="B1530" i="8"/>
  <c r="K1734" i="8"/>
  <c r="E1745" i="8"/>
  <c r="E1730" i="8"/>
  <c r="G1596" i="8"/>
  <c r="F1822" i="8"/>
  <c r="F1792" i="8"/>
  <c r="H1927" i="8"/>
  <c r="B1839" i="8"/>
  <c r="J1905" i="8"/>
  <c r="J2008" i="8"/>
  <c r="F1955" i="8"/>
  <c r="B1692" i="8"/>
  <c r="D1403" i="8"/>
  <c r="D1924" i="8"/>
  <c r="D1561" i="8"/>
  <c r="D1364" i="8"/>
  <c r="G1544" i="8"/>
  <c r="C1347" i="8"/>
  <c r="E1681" i="8"/>
  <c r="B1650" i="8"/>
  <c r="B1741" i="8"/>
  <c r="B1387" i="8"/>
  <c r="D1990" i="8"/>
  <c r="G1298" i="8"/>
  <c r="B1494" i="8"/>
  <c r="B1447" i="8"/>
  <c r="B1519" i="8"/>
  <c r="H1938" i="8"/>
  <c r="D1641" i="8"/>
  <c r="C1793" i="8"/>
  <c r="J1822" i="8"/>
  <c r="G1610" i="8"/>
  <c r="B1691" i="8"/>
  <c r="D1530" i="8"/>
  <c r="I1903" i="8"/>
  <c r="J2001" i="8"/>
  <c r="C1428" i="8"/>
  <c r="C1995" i="8"/>
  <c r="B1743" i="8"/>
  <c r="C1918" i="8"/>
  <c r="D1808" i="8"/>
  <c r="I1805" i="8"/>
  <c r="I1896" i="8"/>
  <c r="J1931" i="8"/>
  <c r="I1933" i="8"/>
  <c r="I1966" i="8"/>
  <c r="H1729" i="8"/>
  <c r="J1899" i="8"/>
  <c r="F1825" i="8"/>
  <c r="C1906" i="8"/>
  <c r="B1877" i="8"/>
  <c r="J1833" i="8"/>
  <c r="E1273" i="8"/>
  <c r="G1852" i="8"/>
  <c r="B1751" i="8"/>
  <c r="J1998" i="8"/>
  <c r="G1658" i="8"/>
  <c r="C1365" i="8"/>
  <c r="D1864" i="8"/>
  <c r="F1794" i="8"/>
  <c r="G1580" i="8"/>
  <c r="J1808" i="8"/>
  <c r="J1744" i="8"/>
  <c r="G1699" i="8"/>
  <c r="J1908" i="8"/>
  <c r="C1509" i="8"/>
  <c r="E1673" i="8"/>
  <c r="D2000" i="8"/>
  <c r="E1346" i="8"/>
  <c r="E1638" i="8"/>
  <c r="E1374" i="8"/>
  <c r="D1430" i="8"/>
  <c r="E1264" i="8"/>
  <c r="H1789" i="8"/>
  <c r="B1286" i="8"/>
  <c r="K1985" i="8"/>
  <c r="E1508" i="8"/>
  <c r="B1539" i="8"/>
  <c r="K1949" i="8"/>
  <c r="G1720" i="8"/>
  <c r="F1725" i="8"/>
  <c r="D1775" i="8"/>
  <c r="D1666" i="8"/>
  <c r="E1862" i="8"/>
  <c r="K1824" i="8"/>
  <c r="K1737" i="8"/>
  <c r="B1243" i="8"/>
  <c r="C1923" i="8"/>
  <c r="H1801" i="8"/>
  <c r="E1922" i="8"/>
  <c r="D1800" i="8"/>
  <c r="K1893" i="8"/>
  <c r="I1837" i="8"/>
  <c r="J1749" i="8"/>
  <c r="D1557" i="8"/>
  <c r="C1272" i="8"/>
  <c r="K2002" i="8"/>
  <c r="K1920" i="8"/>
  <c r="C1457" i="8"/>
  <c r="G1693" i="8"/>
  <c r="D1708" i="8"/>
  <c r="B1454" i="8"/>
  <c r="J1918" i="8"/>
  <c r="J1884" i="8"/>
  <c r="G1861" i="8"/>
  <c r="D1937" i="8"/>
  <c r="C1498" i="8"/>
  <c r="C1812" i="8"/>
  <c r="G1687" i="8"/>
  <c r="D1791" i="8"/>
  <c r="F1768" i="8"/>
  <c r="E1254" i="8"/>
  <c r="D1661" i="8"/>
  <c r="D1664" i="8"/>
  <c r="F1940" i="8"/>
  <c r="I1849" i="8"/>
  <c r="J1956" i="8"/>
  <c r="E1646" i="8"/>
  <c r="B1702" i="8"/>
  <c r="K1916" i="8"/>
  <c r="J1831" i="8"/>
  <c r="B1586" i="8"/>
  <c r="E1409" i="8"/>
  <c r="E1552" i="8"/>
  <c r="K1988" i="8"/>
  <c r="B1543" i="8"/>
  <c r="E1509" i="8"/>
  <c r="C1748" i="8"/>
  <c r="H1983" i="8"/>
  <c r="E1760" i="8"/>
  <c r="C1402" i="8"/>
  <c r="E1276" i="8"/>
  <c r="J1742" i="8"/>
  <c r="E1432" i="8"/>
  <c r="C1901" i="8"/>
  <c r="G1796" i="8"/>
  <c r="F1750" i="8"/>
  <c r="G1747" i="8"/>
  <c r="J1927" i="8"/>
  <c r="B2003" i="8"/>
  <c r="E1358" i="8"/>
  <c r="G1410" i="8"/>
  <c r="G1664" i="8"/>
  <c r="E1540" i="8"/>
  <c r="K1877" i="8"/>
  <c r="B1362" i="8"/>
  <c r="E2008" i="8"/>
  <c r="K2004" i="8"/>
  <c r="B1386" i="8"/>
  <c r="G1434" i="8"/>
  <c r="D1982" i="8"/>
  <c r="G1816" i="8"/>
  <c r="I1864" i="8"/>
  <c r="H1882" i="8"/>
  <c r="E1796" i="8"/>
  <c r="G1941" i="8"/>
  <c r="K1987" i="8"/>
  <c r="B1766" i="8"/>
  <c r="B1744" i="8"/>
  <c r="D1833" i="8"/>
  <c r="I1891" i="8"/>
  <c r="E1546" i="8"/>
  <c r="G1655" i="8"/>
  <c r="H1780" i="8"/>
  <c r="D1303" i="8"/>
  <c r="F1928" i="8"/>
  <c r="B1389" i="8"/>
  <c r="G1235" i="8"/>
  <c r="D1612" i="8"/>
  <c r="B1497" i="8"/>
  <c r="G1886" i="8"/>
  <c r="B1762" i="8"/>
  <c r="B1858" i="8"/>
  <c r="H1786" i="8"/>
  <c r="F1915" i="8"/>
  <c r="B1446" i="8"/>
  <c r="K1889" i="8"/>
  <c r="D1857" i="8"/>
  <c r="G1250" i="8"/>
  <c r="D1673" i="8"/>
  <c r="F1853" i="8"/>
  <c r="D1743" i="8"/>
  <c r="G1642" i="8"/>
  <c r="D1500" i="8"/>
  <c r="E1366" i="8"/>
  <c r="C1353" i="8"/>
  <c r="B1842" i="8"/>
  <c r="G1981" i="8"/>
  <c r="B1987" i="8"/>
  <c r="G1694" i="8"/>
  <c r="H1865" i="8"/>
  <c r="J1790" i="8"/>
  <c r="D1425" i="8"/>
  <c r="G1486" i="8"/>
  <c r="H1796" i="8"/>
  <c r="G1373" i="8"/>
  <c r="E1256" i="8"/>
  <c r="K1729" i="8"/>
  <c r="B1305" i="8"/>
  <c r="D1603" i="8"/>
  <c r="E1393" i="8"/>
  <c r="I1728" i="8"/>
  <c r="D1801" i="8"/>
  <c r="G1451" i="8"/>
  <c r="G1337" i="8"/>
  <c r="D1337" i="8"/>
  <c r="B1874" i="8"/>
  <c r="K2008" i="8"/>
  <c r="I1868" i="8"/>
  <c r="D1542" i="8"/>
  <c r="E1791" i="8"/>
  <c r="J1876" i="8"/>
  <c r="C1756" i="8"/>
  <c r="B1986" i="8"/>
  <c r="B1474" i="8"/>
  <c r="D1567" i="8"/>
  <c r="E1404" i="8"/>
  <c r="I1876" i="8"/>
  <c r="B1592" i="8"/>
  <c r="C1817" i="8"/>
  <c r="J1953" i="8"/>
  <c r="F1782" i="8"/>
  <c r="B1791" i="8"/>
  <c r="D1399" i="8"/>
  <c r="C1687" i="8"/>
  <c r="C1955" i="8"/>
  <c r="I1938" i="8"/>
  <c r="D1813" i="8"/>
  <c r="E1877" i="8"/>
  <c r="I1835" i="8"/>
  <c r="E1502" i="8"/>
  <c r="K1977" i="8"/>
  <c r="G1782" i="8"/>
  <c r="F2005" i="8"/>
  <c r="C1957" i="8"/>
  <c r="G1897" i="8"/>
  <c r="B1549" i="8"/>
  <c r="B1424" i="8"/>
  <c r="B1978" i="8"/>
  <c r="C1541" i="8"/>
  <c r="C1267" i="8"/>
  <c r="K1854" i="8"/>
  <c r="I1915" i="8"/>
  <c r="E2001" i="8"/>
  <c r="D1514" i="8"/>
  <c r="G1726" i="8"/>
  <c r="I1904" i="8"/>
  <c r="K1852" i="8"/>
  <c r="K1728" i="8"/>
  <c r="D1893" i="8"/>
  <c r="C1946" i="8"/>
  <c r="B1614" i="8"/>
  <c r="C1596" i="8"/>
  <c r="E1398" i="8"/>
  <c r="K1776" i="8"/>
  <c r="G1368" i="8"/>
  <c r="K1813" i="8"/>
  <c r="D1446" i="8"/>
  <c r="K1731" i="8"/>
  <c r="D1262" i="8"/>
  <c r="C1688" i="8"/>
  <c r="I1945" i="8"/>
  <c r="C1256" i="8"/>
  <c r="E1468" i="8"/>
  <c r="B1815" i="8"/>
  <c r="C1546" i="8"/>
  <c r="K1861" i="8"/>
  <c r="B1488" i="8"/>
  <c r="B1793" i="8"/>
  <c r="G1914" i="8"/>
  <c r="K2007" i="8"/>
  <c r="D1768" i="8"/>
  <c r="D1308" i="8"/>
  <c r="I1960" i="8"/>
  <c r="G1933" i="8"/>
  <c r="E1558" i="8"/>
  <c r="J1821" i="8"/>
  <c r="E1994" i="8"/>
  <c r="J1912" i="8"/>
  <c r="B1351" i="8"/>
  <c r="D1617" i="8"/>
  <c r="E1252" i="8"/>
  <c r="D1276" i="8"/>
  <c r="I1829" i="8"/>
  <c r="G1433" i="8"/>
  <c r="C1585" i="8"/>
  <c r="G1907" i="8"/>
  <c r="E1299" i="8"/>
  <c r="B1944" i="8"/>
  <c r="J1861" i="8"/>
  <c r="F1785" i="8"/>
  <c r="E1308" i="8"/>
  <c r="I1914" i="8"/>
  <c r="F1991" i="8"/>
  <c r="F1790" i="8"/>
  <c r="G1443" i="8"/>
  <c r="D1417" i="8"/>
  <c r="G1840" i="8"/>
  <c r="B1746" i="8"/>
  <c r="H1886" i="8"/>
  <c r="B1875" i="8"/>
  <c r="D1718" i="8"/>
  <c r="J1774" i="8"/>
  <c r="D1885" i="8"/>
  <c r="E1515" i="8"/>
  <c r="D1809" i="8"/>
  <c r="E1833" i="8"/>
  <c r="B1391" i="8"/>
  <c r="D1731" i="8"/>
  <c r="B1250" i="8"/>
  <c r="I1885" i="8"/>
  <c r="D1636" i="8"/>
  <c r="D1605" i="8"/>
  <c r="D1381" i="8"/>
  <c r="G1473" i="8"/>
  <c r="D1496" i="8"/>
  <c r="I1928" i="8"/>
  <c r="E1898" i="8"/>
  <c r="D1397" i="8"/>
  <c r="C1407" i="8"/>
  <c r="K1957" i="8"/>
  <c r="E1676" i="8"/>
  <c r="G1925" i="8"/>
  <c r="F1968" i="8"/>
  <c r="D1726" i="8"/>
  <c r="E1842" i="8"/>
  <c r="E1857" i="8"/>
  <c r="B1701" i="8"/>
  <c r="E2000" i="8"/>
  <c r="B1231" i="8"/>
  <c r="H1971" i="8"/>
  <c r="G1967" i="8"/>
  <c r="I1782" i="8"/>
  <c r="I1946" i="8"/>
  <c r="H1986" i="8"/>
  <c r="J1800" i="8"/>
  <c r="B1993" i="8"/>
  <c r="J1801" i="8"/>
  <c r="F1856" i="8"/>
  <c r="J1951" i="8"/>
  <c r="H1828" i="8"/>
  <c r="E2003" i="8"/>
  <c r="C1912" i="8"/>
  <c r="J1909" i="8"/>
  <c r="J1766" i="8"/>
  <c r="K1828" i="8"/>
  <c r="I1794" i="8"/>
  <c r="K1982" i="8"/>
  <c r="E1744" i="8"/>
  <c r="G1935" i="8"/>
  <c r="K1840" i="8"/>
  <c r="F1741" i="8"/>
  <c r="D1409" i="8"/>
  <c r="I1738" i="8"/>
  <c r="G1521" i="8"/>
  <c r="F1861" i="8"/>
  <c r="F1972" i="8"/>
  <c r="I1877" i="8"/>
  <c r="D1284" i="8"/>
  <c r="G1403" i="8"/>
  <c r="B1868" i="8"/>
  <c r="K1758" i="8"/>
  <c r="D1601" i="8"/>
  <c r="D2006" i="8"/>
  <c r="B1602" i="8"/>
  <c r="B1750" i="8"/>
  <c r="G1708" i="8"/>
  <c r="B1908" i="8"/>
  <c r="C1613" i="8"/>
  <c r="E1978" i="8"/>
  <c r="B1776" i="8"/>
  <c r="J1914" i="8"/>
  <c r="C1337" i="8"/>
  <c r="I1929" i="8"/>
  <c r="D1862" i="8"/>
  <c r="K1863" i="8"/>
  <c r="C1324" i="8"/>
  <c r="C1273" i="8"/>
  <c r="D1282" i="8"/>
  <c r="F1950" i="8"/>
  <c r="D1786" i="8"/>
  <c r="I1897" i="8"/>
  <c r="B1626" i="8"/>
  <c r="I1916" i="8"/>
  <c r="F1966" i="8"/>
  <c r="B1288" i="8"/>
  <c r="F1722" i="8"/>
  <c r="I1734" i="8"/>
  <c r="C1987" i="8"/>
  <c r="G1245" i="8"/>
  <c r="C1873" i="8"/>
  <c r="E1434" i="8"/>
  <c r="K1934" i="8"/>
  <c r="B1992" i="8"/>
  <c r="I1910" i="8"/>
  <c r="E1487" i="8"/>
  <c r="H1940" i="8"/>
  <c r="G1875" i="8"/>
  <c r="D1954" i="8"/>
  <c r="B1587" i="8"/>
  <c r="I1887" i="8"/>
  <c r="C1261" i="8"/>
  <c r="D1777" i="8"/>
  <c r="E1470" i="8"/>
  <c r="E1293" i="8"/>
  <c r="J1987" i="8"/>
  <c r="B1507" i="8"/>
  <c r="G1585" i="8"/>
  <c r="K1968" i="8"/>
  <c r="J2007" i="8"/>
  <c r="G1637" i="8"/>
  <c r="B144" i="3" l="1"/>
  <c r="D73" i="3"/>
  <c r="B114" i="3"/>
  <c r="C89" i="3"/>
  <c r="D108" i="3"/>
  <c r="C120" i="3"/>
  <c r="D128" i="3"/>
  <c r="C107" i="3"/>
  <c r="B97" i="3"/>
  <c r="C143" i="3" l="1"/>
  <c r="C49" i="3"/>
  <c r="C13" i="3"/>
  <c r="D11" i="3"/>
  <c r="F10" i="3"/>
  <c r="B13" i="3"/>
  <c r="B10" i="3"/>
  <c r="F12" i="3"/>
  <c r="D13" i="3"/>
  <c r="D12" i="3"/>
  <c r="B11" i="3"/>
  <c r="C10" i="3"/>
  <c r="C12" i="3"/>
  <c r="C11" i="3"/>
  <c r="B12" i="3"/>
  <c r="F13" i="3"/>
  <c r="F11" i="3"/>
  <c r="D10" i="3"/>
  <c r="B23" i="3"/>
  <c r="F30" i="3"/>
  <c r="C28" i="3"/>
  <c r="F15" i="3"/>
  <c r="B26" i="3"/>
  <c r="D22" i="3"/>
  <c r="B22" i="3"/>
  <c r="C26" i="3"/>
  <c r="F29" i="3"/>
  <c r="B27" i="3"/>
  <c r="B29" i="3"/>
  <c r="B34" i="3"/>
  <c r="D35" i="3"/>
  <c r="F14" i="3"/>
  <c r="B35" i="3"/>
  <c r="F35" i="3"/>
  <c r="D23" i="3"/>
  <c r="C32" i="3"/>
  <c r="F21" i="3"/>
  <c r="D18" i="3"/>
  <c r="C14" i="3"/>
  <c r="B28" i="3"/>
  <c r="F20" i="3"/>
  <c r="F33" i="3"/>
  <c r="D20" i="3"/>
  <c r="D32" i="3"/>
  <c r="D25" i="3"/>
  <c r="B33" i="3"/>
  <c r="D24" i="3"/>
  <c r="F16" i="3"/>
  <c r="F34" i="3"/>
  <c r="F24" i="3"/>
  <c r="C17" i="3"/>
  <c r="F25" i="3"/>
  <c r="C24" i="3"/>
  <c r="F23" i="3"/>
  <c r="F32" i="3"/>
  <c r="D15" i="3"/>
  <c r="C22" i="3"/>
  <c r="F27" i="3"/>
  <c r="D34" i="3"/>
  <c r="B25" i="3"/>
  <c r="C29" i="3"/>
  <c r="C20" i="3"/>
  <c r="C35" i="3"/>
  <c r="F18" i="3"/>
  <c r="B17" i="3"/>
  <c r="B24" i="3"/>
  <c r="D28" i="3"/>
  <c r="D14" i="3"/>
  <c r="D31" i="3"/>
  <c r="C34" i="3"/>
  <c r="D27" i="3"/>
  <c r="C18" i="3"/>
  <c r="C30" i="3"/>
  <c r="B32" i="3"/>
  <c r="C16" i="3"/>
  <c r="C21" i="3"/>
  <c r="B16" i="3"/>
  <c r="F31" i="3"/>
  <c r="C33" i="3"/>
  <c r="D33" i="3"/>
  <c r="F19" i="3"/>
  <c r="D17" i="3"/>
  <c r="B20" i="3"/>
  <c r="F28" i="3"/>
  <c r="B18" i="3"/>
  <c r="B21" i="3"/>
  <c r="F17" i="3"/>
  <c r="F22" i="3"/>
  <c r="C19" i="3"/>
  <c r="C15" i="3"/>
  <c r="C25" i="3"/>
  <c r="C31" i="3"/>
  <c r="B31" i="3"/>
  <c r="D30" i="3"/>
  <c r="B15" i="3"/>
  <c r="C23" i="3"/>
  <c r="D29" i="3"/>
  <c r="F26" i="3"/>
  <c r="D21" i="3"/>
  <c r="B19" i="3"/>
  <c r="C27" i="3"/>
  <c r="D26" i="3"/>
  <c r="B30" i="3"/>
  <c r="D19" i="3"/>
  <c r="D16" i="3"/>
  <c r="B14" i="3"/>
  <c r="C41" i="3"/>
  <c r="B45" i="3"/>
  <c r="F36" i="3"/>
  <c r="F43" i="3"/>
  <c r="F39" i="3"/>
  <c r="C40" i="3"/>
  <c r="F42" i="3"/>
  <c r="D39" i="3"/>
  <c r="F45" i="3"/>
  <c r="D36" i="3"/>
  <c r="C44" i="3"/>
  <c r="F38" i="3"/>
  <c r="F40" i="3"/>
  <c r="B37" i="3"/>
  <c r="B44" i="3"/>
  <c r="F44" i="3"/>
  <c r="C36" i="3"/>
  <c r="F41" i="3"/>
  <c r="D43" i="3"/>
  <c r="B38" i="3"/>
  <c r="B43" i="3"/>
  <c r="F37" i="3"/>
  <c r="D41" i="3"/>
  <c r="B40" i="3"/>
  <c r="C37" i="3"/>
  <c r="D37" i="3"/>
  <c r="D40" i="3"/>
  <c r="B41" i="3"/>
  <c r="C38" i="3"/>
  <c r="C42" i="3"/>
  <c r="B39" i="3"/>
  <c r="D44" i="3"/>
  <c r="D38" i="3"/>
  <c r="C39" i="3"/>
  <c r="D42" i="3"/>
  <c r="B36" i="3"/>
  <c r="C43" i="3"/>
  <c r="D45" i="3"/>
  <c r="B42" i="3"/>
  <c r="C45" i="3"/>
  <c r="B53" i="3"/>
  <c r="C108" i="3"/>
  <c r="F109" i="3"/>
  <c r="F96" i="3"/>
  <c r="B65" i="3"/>
  <c r="B86" i="3"/>
  <c r="D103" i="3"/>
  <c r="C94" i="3"/>
  <c r="B143" i="3"/>
  <c r="D138" i="3"/>
  <c r="B148" i="3"/>
  <c r="D130" i="3"/>
  <c r="B145" i="3"/>
  <c r="C86" i="3"/>
  <c r="D102" i="3"/>
  <c r="F80" i="3"/>
  <c r="F88" i="3"/>
  <c r="F56" i="3"/>
  <c r="D125" i="3"/>
  <c r="F61" i="3"/>
  <c r="F89" i="3"/>
  <c r="D137" i="3"/>
  <c r="D110" i="3"/>
  <c r="F129" i="3"/>
  <c r="F104" i="3"/>
  <c r="F60" i="3"/>
  <c r="F46" i="3"/>
  <c r="F134" i="3"/>
  <c r="C145" i="3"/>
  <c r="D142" i="3"/>
  <c r="F133" i="3"/>
  <c r="B75" i="3"/>
  <c r="B141" i="3"/>
  <c r="F107" i="3"/>
  <c r="F141" i="3"/>
  <c r="F128" i="3"/>
  <c r="F112" i="3"/>
  <c r="B82" i="3"/>
  <c r="F75" i="3"/>
  <c r="F106" i="3"/>
  <c r="D113" i="3"/>
  <c r="B93" i="3"/>
  <c r="C136" i="3"/>
  <c r="D134" i="3"/>
  <c r="B54" i="3"/>
  <c r="B112" i="3"/>
  <c r="D79" i="3"/>
  <c r="B96" i="3"/>
  <c r="D104" i="3"/>
  <c r="D147" i="3"/>
  <c r="C48" i="3"/>
  <c r="F139" i="3"/>
  <c r="B102" i="3"/>
  <c r="C73" i="3"/>
  <c r="D46" i="3"/>
  <c r="F116" i="3"/>
  <c r="F53" i="3"/>
  <c r="F68" i="3"/>
  <c r="F99" i="3"/>
  <c r="F125" i="3"/>
  <c r="F59" i="3"/>
  <c r="F51" i="3"/>
  <c r="B130" i="3"/>
  <c r="F50" i="3"/>
  <c r="D51" i="3"/>
  <c r="B49" i="3"/>
  <c r="B59" i="3"/>
  <c r="D121" i="3"/>
  <c r="C103" i="3"/>
  <c r="D112" i="3"/>
  <c r="D75" i="3"/>
  <c r="D94" i="3"/>
  <c r="F58" i="3"/>
  <c r="F114" i="3"/>
  <c r="C118" i="3"/>
  <c r="F136" i="3"/>
  <c r="F92" i="3"/>
  <c r="F82" i="3"/>
  <c r="F74" i="3"/>
  <c r="F93" i="3"/>
  <c r="F85" i="3"/>
  <c r="F97" i="3"/>
  <c r="F100" i="3"/>
  <c r="F72" i="3"/>
  <c r="F124" i="3"/>
  <c r="B62" i="3"/>
  <c r="F81" i="3"/>
  <c r="B84" i="3"/>
  <c r="C57" i="3"/>
  <c r="D111" i="3"/>
  <c r="B90" i="3"/>
  <c r="D132" i="3"/>
  <c r="D117" i="3"/>
  <c r="F147" i="3"/>
  <c r="C75" i="3"/>
  <c r="F64" i="3"/>
  <c r="F119" i="3"/>
  <c r="F84" i="3"/>
  <c r="B73" i="3"/>
  <c r="F123" i="3"/>
  <c r="C119" i="3"/>
  <c r="D61" i="3"/>
  <c r="C111" i="3"/>
  <c r="D66" i="3"/>
  <c r="C122" i="3"/>
  <c r="B100" i="3"/>
  <c r="D135" i="3"/>
  <c r="F138" i="3"/>
  <c r="F95" i="3"/>
  <c r="F108" i="3"/>
  <c r="D96" i="3"/>
  <c r="F66" i="3"/>
  <c r="F83" i="3"/>
  <c r="F77" i="3"/>
  <c r="F67" i="3"/>
  <c r="F69" i="3"/>
  <c r="F130" i="3"/>
  <c r="F118" i="3"/>
  <c r="F90" i="3"/>
  <c r="F48" i="3"/>
  <c r="F47" i="3"/>
  <c r="C109" i="3"/>
  <c r="C124" i="3"/>
  <c r="B146" i="3"/>
  <c r="F49" i="3"/>
  <c r="B71" i="3"/>
  <c r="F140" i="3"/>
  <c r="F146" i="3"/>
  <c r="D60" i="3"/>
  <c r="F63" i="3"/>
  <c r="F126" i="3"/>
  <c r="D69" i="3"/>
  <c r="B113" i="3"/>
  <c r="C51" i="3"/>
  <c r="C80" i="3"/>
  <c r="B50" i="3"/>
  <c r="D83" i="3"/>
  <c r="B142" i="3"/>
  <c r="C77" i="3"/>
  <c r="B78" i="3"/>
  <c r="C59" i="3"/>
  <c r="D139" i="3"/>
  <c r="D124" i="3"/>
  <c r="C69" i="3"/>
  <c r="B104" i="3"/>
  <c r="B69" i="3"/>
  <c r="B118" i="3"/>
  <c r="B88" i="3"/>
  <c r="B110" i="3"/>
  <c r="B132" i="3"/>
  <c r="F70" i="3"/>
  <c r="F149" i="3"/>
  <c r="F132" i="3"/>
  <c r="D141" i="3"/>
  <c r="C121" i="3"/>
  <c r="F117" i="3"/>
  <c r="D140" i="3"/>
  <c r="D91" i="3"/>
  <c r="C146" i="3"/>
  <c r="D87" i="3"/>
  <c r="D148" i="3"/>
  <c r="D89" i="3"/>
  <c r="F78" i="3"/>
  <c r="F79" i="3"/>
  <c r="F98" i="3"/>
  <c r="F111" i="3"/>
  <c r="F120" i="3"/>
  <c r="F71" i="3"/>
  <c r="F115" i="3"/>
  <c r="F135" i="3"/>
  <c r="F122" i="3"/>
  <c r="F76" i="3"/>
  <c r="F73" i="3"/>
  <c r="D101" i="3"/>
  <c r="B79" i="3"/>
  <c r="C97" i="3"/>
  <c r="D100" i="3"/>
  <c r="F144" i="3"/>
  <c r="B120" i="3"/>
  <c r="D48" i="3"/>
  <c r="F145" i="3"/>
  <c r="F52" i="3"/>
  <c r="C110" i="3"/>
  <c r="C142" i="3"/>
  <c r="F143" i="3"/>
  <c r="F86" i="3"/>
  <c r="F121" i="3"/>
  <c r="F62" i="3"/>
  <c r="C91" i="3"/>
  <c r="B66" i="3"/>
  <c r="C123" i="3"/>
  <c r="D146" i="3"/>
  <c r="C65" i="3"/>
  <c r="D133" i="3"/>
  <c r="C84" i="3"/>
  <c r="C56" i="3"/>
  <c r="C76" i="3"/>
  <c r="C101" i="3"/>
  <c r="D82" i="3"/>
  <c r="B98" i="3"/>
  <c r="C90" i="3"/>
  <c r="B46" i="3"/>
  <c r="D119" i="3"/>
  <c r="B91" i="3"/>
  <c r="B48" i="3"/>
  <c r="D115" i="3"/>
  <c r="B109" i="3"/>
  <c r="D92" i="3"/>
  <c r="B61" i="3"/>
  <c r="F55" i="3"/>
  <c r="C149" i="3"/>
  <c r="C106" i="3"/>
  <c r="B83" i="3"/>
  <c r="C81" i="3"/>
  <c r="D59" i="3"/>
  <c r="B108" i="3"/>
  <c r="C148" i="3"/>
  <c r="B76" i="3"/>
  <c r="C78" i="3"/>
  <c r="B139" i="3"/>
  <c r="C125" i="3"/>
  <c r="B105" i="3"/>
  <c r="C137" i="3"/>
  <c r="D131" i="3"/>
  <c r="D106" i="3"/>
  <c r="D97" i="3"/>
  <c r="D76" i="3"/>
  <c r="B107" i="3"/>
  <c r="F65" i="3"/>
  <c r="C113" i="3"/>
  <c r="B129" i="3"/>
  <c r="B123" i="3"/>
  <c r="D127" i="3"/>
  <c r="D84" i="3"/>
  <c r="D145" i="3"/>
  <c r="B124" i="3"/>
  <c r="D136" i="3"/>
  <c r="D58" i="3"/>
  <c r="C147" i="3"/>
  <c r="B47" i="3"/>
  <c r="C82" i="3"/>
  <c r="B85" i="3"/>
  <c r="C85" i="3"/>
  <c r="D149" i="3"/>
  <c r="B99" i="3"/>
  <c r="B119" i="3"/>
  <c r="C63" i="3"/>
  <c r="D49" i="3"/>
  <c r="C46" i="3"/>
  <c r="D55" i="3"/>
  <c r="C139" i="3"/>
  <c r="C135" i="3"/>
  <c r="F91" i="3"/>
  <c r="C47" i="3"/>
  <c r="D62" i="3"/>
  <c r="C100" i="3"/>
  <c r="B125" i="3"/>
  <c r="B116" i="3"/>
  <c r="B147" i="3"/>
  <c r="B121" i="3"/>
  <c r="D99" i="3"/>
  <c r="C66" i="3"/>
  <c r="C64" i="3"/>
  <c r="B56" i="3"/>
  <c r="D54" i="3"/>
  <c r="C96" i="3"/>
  <c r="C87" i="3"/>
  <c r="D71" i="3"/>
  <c r="F113" i="3"/>
  <c r="D56" i="3"/>
  <c r="C72" i="3"/>
  <c r="C132" i="3"/>
  <c r="B135" i="3"/>
  <c r="D129" i="3"/>
  <c r="B52" i="3"/>
  <c r="B133" i="3"/>
  <c r="D74" i="3"/>
  <c r="D63" i="3"/>
  <c r="D88" i="3"/>
  <c r="C58" i="3"/>
  <c r="D85" i="3"/>
  <c r="B140" i="3"/>
  <c r="C88" i="3"/>
  <c r="F94" i="3"/>
  <c r="D144" i="3"/>
  <c r="B81" i="3"/>
  <c r="D64" i="3"/>
  <c r="D105" i="3"/>
  <c r="F54" i="3"/>
  <c r="B149" i="3"/>
  <c r="D52" i="3"/>
  <c r="C131" i="3"/>
  <c r="F102" i="3"/>
  <c r="D81" i="3"/>
  <c r="C53" i="3"/>
  <c r="D123" i="3"/>
  <c r="D122" i="3"/>
  <c r="C128" i="3"/>
  <c r="C79" i="3"/>
  <c r="B70" i="3"/>
  <c r="C138" i="3"/>
  <c r="C126" i="3"/>
  <c r="B94" i="3"/>
  <c r="C50" i="3"/>
  <c r="C54" i="3"/>
  <c r="B128" i="3"/>
  <c r="C62" i="3"/>
  <c r="C61" i="3"/>
  <c r="D93" i="3"/>
  <c r="D68" i="3"/>
  <c r="D98" i="3"/>
  <c r="D109" i="3"/>
  <c r="C92" i="3"/>
  <c r="B138" i="3"/>
  <c r="C116" i="3"/>
  <c r="C93" i="3"/>
  <c r="C60" i="3"/>
  <c r="C112" i="3"/>
  <c r="B101" i="3"/>
  <c r="B60" i="3"/>
  <c r="F110" i="3"/>
  <c r="D78" i="3"/>
  <c r="C129" i="3"/>
  <c r="D80" i="3"/>
  <c r="B64" i="3"/>
  <c r="C133" i="3"/>
  <c r="C52" i="3"/>
  <c r="C98" i="3"/>
  <c r="B87" i="3"/>
  <c r="D57" i="3"/>
  <c r="D47" i="3"/>
  <c r="F101" i="3"/>
  <c r="C95" i="3"/>
  <c r="C104" i="3"/>
  <c r="D53" i="3"/>
  <c r="C117" i="3"/>
  <c r="C134" i="3"/>
  <c r="C144" i="3"/>
  <c r="D120" i="3"/>
  <c r="D126" i="3"/>
  <c r="D70" i="3"/>
  <c r="B80" i="3"/>
  <c r="B77" i="3"/>
  <c r="F57" i="3"/>
  <c r="D90" i="3"/>
  <c r="D72" i="3"/>
  <c r="B63" i="3"/>
  <c r="D67" i="3"/>
  <c r="C114" i="3"/>
  <c r="C105" i="3"/>
  <c r="B136" i="3"/>
  <c r="B68" i="3"/>
  <c r="D50" i="3"/>
  <c r="C55" i="3"/>
  <c r="C83" i="3"/>
  <c r="C99" i="3"/>
  <c r="B67" i="3"/>
  <c r="B137" i="3"/>
  <c r="D95" i="3"/>
  <c r="B74" i="3"/>
  <c r="F148" i="3"/>
  <c r="F103" i="3"/>
  <c r="F131" i="3"/>
  <c r="B103" i="3"/>
  <c r="D118" i="3"/>
  <c r="D107" i="3"/>
  <c r="C141" i="3"/>
  <c r="D116" i="3"/>
  <c r="C74" i="3"/>
  <c r="B134" i="3"/>
  <c r="D77" i="3"/>
  <c r="C70" i="3"/>
  <c r="B72" i="3"/>
  <c r="B131" i="3"/>
  <c r="B89" i="3"/>
  <c r="B57" i="3"/>
  <c r="B51" i="3"/>
  <c r="C140" i="3"/>
  <c r="C71" i="3"/>
  <c r="F137" i="3"/>
  <c r="F127" i="3"/>
  <c r="D86" i="3"/>
  <c r="C115" i="3"/>
  <c r="C67" i="3"/>
  <c r="C68" i="3"/>
  <c r="F105" i="3"/>
  <c r="F87" i="3"/>
  <c r="B111" i="3"/>
  <c r="C130" i="3"/>
  <c r="B106" i="3"/>
  <c r="D114" i="3"/>
  <c r="B55" i="3"/>
  <c r="B127" i="3"/>
  <c r="C127" i="3"/>
  <c r="D65" i="3"/>
  <c r="B122" i="3"/>
  <c r="D143" i="3"/>
  <c r="B58" i="3"/>
  <c r="B92" i="3"/>
  <c r="B117" i="3"/>
  <c r="B115" i="3"/>
  <c r="C102" i="3"/>
  <c r="F142" i="3"/>
  <c r="B95" i="3"/>
  <c r="B126" i="3"/>
  <c r="F169" i="3" l="1"/>
  <c r="C384" i="3"/>
  <c r="D1716" i="3"/>
  <c r="H1705" i="3"/>
  <c r="B902" i="3"/>
  <c r="G1727" i="3"/>
  <c r="J1671" i="3"/>
  <c r="I1648" i="3"/>
  <c r="B1582" i="3"/>
  <c r="B1633" i="3"/>
  <c r="B1722" i="3"/>
  <c r="D1649" i="3"/>
  <c r="C1785" i="3"/>
  <c r="J1777" i="3"/>
  <c r="B1495" i="3"/>
  <c r="J1650" i="3"/>
  <c r="B1410" i="3"/>
  <c r="G1745" i="3"/>
  <c r="C1546" i="3"/>
  <c r="F847" i="3"/>
  <c r="F884" i="3"/>
  <c r="G1697" i="3"/>
  <c r="B1575" i="3"/>
  <c r="K1543" i="3"/>
  <c r="I1565" i="3"/>
  <c r="D1487" i="3"/>
  <c r="B499" i="3"/>
  <c r="B1597" i="3"/>
  <c r="C1289" i="3"/>
  <c r="F1613" i="3"/>
  <c r="B1482" i="3"/>
  <c r="J1508" i="3"/>
  <c r="J1586" i="3"/>
  <c r="F1481" i="3"/>
  <c r="J1603" i="3"/>
  <c r="D1635" i="3"/>
  <c r="C892" i="3"/>
  <c r="C505" i="3"/>
  <c r="C419" i="3"/>
  <c r="F1604" i="3"/>
  <c r="B514" i="3"/>
  <c r="G1641" i="3"/>
  <c r="C1411" i="3"/>
  <c r="B1645" i="3"/>
  <c r="D1618" i="3"/>
  <c r="C1756" i="3"/>
  <c r="G1611" i="3"/>
  <c r="D1709" i="3"/>
  <c r="F1680" i="3"/>
  <c r="B1416" i="3"/>
  <c r="E1594" i="3"/>
  <c r="J1666" i="3"/>
  <c r="B1481" i="3"/>
  <c r="J1512" i="3"/>
  <c r="H1746" i="3"/>
  <c r="E1705" i="3"/>
  <c r="J1519" i="3"/>
  <c r="D1696" i="3"/>
  <c r="F1260" i="3"/>
  <c r="I1525" i="3"/>
  <c r="C692" i="3"/>
  <c r="D887" i="3"/>
  <c r="E1543" i="3"/>
  <c r="H1681" i="3"/>
  <c r="B153" i="3"/>
  <c r="D1760" i="3"/>
  <c r="F290" i="3"/>
  <c r="C319" i="3"/>
  <c r="F1669" i="3"/>
  <c r="C914" i="3"/>
  <c r="B1491" i="3"/>
  <c r="B1611" i="3"/>
  <c r="C1495" i="3"/>
  <c r="F1502" i="3"/>
  <c r="G1780" i="3"/>
  <c r="F1662" i="3"/>
  <c r="J1489" i="3"/>
  <c r="E1719" i="3"/>
  <c r="J1546" i="3"/>
  <c r="F1754" i="3"/>
  <c r="E1497" i="3"/>
  <c r="E1738" i="3"/>
  <c r="F1485" i="3"/>
  <c r="C988" i="3"/>
  <c r="C755" i="3"/>
  <c r="C446" i="3"/>
  <c r="F548" i="3"/>
  <c r="E1651" i="3"/>
  <c r="E1583" i="3"/>
  <c r="D1704" i="3"/>
  <c r="E1692" i="3"/>
  <c r="B1805" i="3"/>
  <c r="F1640" i="3"/>
  <c r="G1589" i="3"/>
  <c r="G1773" i="3"/>
  <c r="H1518" i="3"/>
  <c r="I1663" i="3"/>
  <c r="H1658" i="3"/>
  <c r="K1559" i="3"/>
  <c r="E1608" i="3"/>
  <c r="B1566" i="3"/>
  <c r="G1535" i="3"/>
  <c r="G1619" i="3"/>
  <c r="J1598" i="3"/>
  <c r="D1750" i="3"/>
  <c r="J1764" i="3"/>
  <c r="F1672" i="3"/>
  <c r="D1571" i="3"/>
  <c r="B1551" i="3"/>
  <c r="B1412" i="3"/>
  <c r="I1513" i="3"/>
  <c r="I1659" i="3"/>
  <c r="C1761" i="3"/>
  <c r="B1728" i="3"/>
  <c r="B699" i="3"/>
  <c r="F203" i="3"/>
  <c r="F1262" i="3"/>
  <c r="B780" i="3"/>
  <c r="B257" i="3"/>
  <c r="I1499" i="3"/>
  <c r="F1332" i="3"/>
  <c r="D1521" i="3"/>
  <c r="C1604" i="3"/>
  <c r="D1638" i="3"/>
  <c r="D1674" i="3"/>
  <c r="F1755" i="3"/>
  <c r="D1682" i="3"/>
  <c r="E1505" i="3"/>
  <c r="E1479" i="3"/>
  <c r="D1627" i="3"/>
  <c r="J1691" i="3"/>
  <c r="C1413" i="3"/>
  <c r="D1666" i="3"/>
  <c r="H1490" i="3"/>
  <c r="F1129" i="3"/>
  <c r="K1605" i="3"/>
  <c r="I1520" i="3"/>
  <c r="F493" i="3"/>
  <c r="E1545" i="3"/>
  <c r="B1296" i="3"/>
  <c r="B209" i="3"/>
  <c r="K1480" i="3"/>
  <c r="C272" i="3"/>
  <c r="J1727" i="3"/>
  <c r="B1088" i="3"/>
  <c r="G1779" i="3"/>
  <c r="K1752" i="3"/>
  <c r="K1530" i="3"/>
  <c r="D589" i="3"/>
  <c r="H1693" i="3"/>
  <c r="I1742" i="3"/>
  <c r="G1548" i="3"/>
  <c r="H1665" i="3"/>
  <c r="F1547" i="3"/>
  <c r="E1500" i="3"/>
  <c r="J1756" i="3"/>
  <c r="D614" i="3"/>
  <c r="D156" i="3"/>
  <c r="B447" i="3"/>
  <c r="D464" i="3"/>
  <c r="B1587" i="3"/>
  <c r="F1696" i="3"/>
  <c r="F796" i="3"/>
  <c r="K1551" i="3"/>
  <c r="C1217" i="3"/>
  <c r="I1484" i="3"/>
  <c r="H1509" i="3"/>
  <c r="I1612" i="3"/>
  <c r="J1740" i="3"/>
  <c r="C1654" i="3"/>
  <c r="H1725" i="3"/>
  <c r="D1063" i="3"/>
  <c r="C160" i="3"/>
  <c r="F585" i="3"/>
  <c r="F310" i="3"/>
  <c r="I1487" i="3"/>
  <c r="I1578" i="3"/>
  <c r="G1484" i="3"/>
  <c r="J1746" i="3"/>
  <c r="D1684" i="3"/>
  <c r="F1575" i="3"/>
  <c r="E1567" i="3"/>
  <c r="G1762" i="3"/>
  <c r="C1543" i="3"/>
  <c r="B1765" i="3"/>
  <c r="I1799" i="3"/>
  <c r="B1544" i="3"/>
  <c r="D1668" i="3"/>
  <c r="D574" i="3"/>
  <c r="F1600" i="3"/>
  <c r="J1635" i="3"/>
  <c r="J1681" i="3"/>
  <c r="E1703" i="3"/>
  <c r="B1661" i="3"/>
  <c r="B1530" i="3"/>
  <c r="F502" i="3"/>
  <c r="G1503" i="3"/>
  <c r="J1567" i="3"/>
  <c r="E1503" i="3"/>
  <c r="D781" i="3"/>
  <c r="C1602" i="3"/>
  <c r="E1548" i="3"/>
  <c r="H1484" i="3"/>
  <c r="D1319" i="3"/>
  <c r="J1729" i="3"/>
  <c r="H1505" i="3"/>
  <c r="C1525" i="3"/>
  <c r="C1400" i="3"/>
  <c r="E1664" i="3"/>
  <c r="F1483" i="3"/>
  <c r="D1751" i="3"/>
  <c r="B1550" i="3"/>
  <c r="B1666" i="3"/>
  <c r="D1539" i="3"/>
  <c r="B1522" i="3"/>
  <c r="F1522" i="3"/>
  <c r="F1557" i="3"/>
  <c r="D777" i="3"/>
  <c r="H1605" i="3"/>
  <c r="K1707" i="3"/>
  <c r="D1619" i="3"/>
  <c r="C1060" i="3"/>
  <c r="F315" i="3"/>
  <c r="G1517" i="3"/>
  <c r="J1532" i="3"/>
  <c r="F1800" i="3"/>
  <c r="C377" i="3"/>
  <c r="I1557" i="3"/>
  <c r="K1647" i="3"/>
  <c r="D466" i="3"/>
  <c r="E1484" i="3"/>
  <c r="B1489" i="3"/>
  <c r="F1725" i="3"/>
  <c r="F1487" i="3"/>
  <c r="I1722" i="3"/>
  <c r="B717" i="3"/>
  <c r="B1777" i="3"/>
  <c r="C1499" i="3"/>
  <c r="G1667" i="3"/>
  <c r="E1564" i="3"/>
  <c r="J1652" i="3"/>
  <c r="F1576" i="3"/>
  <c r="D1494" i="3"/>
  <c r="F995" i="3"/>
  <c r="D355" i="3"/>
  <c r="F469" i="3"/>
  <c r="F409" i="3"/>
  <c r="C298" i="3"/>
  <c r="E1768" i="3"/>
  <c r="H1548" i="3"/>
  <c r="F1521" i="3"/>
  <c r="J1800" i="3"/>
  <c r="E1710" i="3"/>
  <c r="G1588" i="3"/>
  <c r="D1409" i="3"/>
  <c r="H1585" i="3"/>
  <c r="I1559" i="3"/>
  <c r="F1484" i="3"/>
  <c r="J1704" i="3"/>
  <c r="C766" i="3"/>
  <c r="K1637" i="3"/>
  <c r="B1595" i="3"/>
  <c r="D1640" i="3"/>
  <c r="C227" i="3"/>
  <c r="F1085" i="3"/>
  <c r="C1494" i="3"/>
  <c r="E1711" i="3"/>
  <c r="F1676" i="3"/>
  <c r="B1630" i="3"/>
  <c r="B1532" i="3"/>
  <c r="H1687" i="3"/>
  <c r="I1777" i="3"/>
  <c r="D1542" i="3"/>
  <c r="I1547" i="3"/>
  <c r="B1568" i="3"/>
  <c r="I1779" i="3"/>
  <c r="C1513" i="3"/>
  <c r="G1800" i="3"/>
  <c r="B1735" i="3"/>
  <c r="G1804" i="3"/>
  <c r="J1585" i="3"/>
  <c r="B1567" i="3"/>
  <c r="C1790" i="3"/>
  <c r="H1532" i="3"/>
  <c r="G1554" i="3"/>
  <c r="J1803" i="3"/>
  <c r="H1694" i="3"/>
  <c r="B1709" i="3"/>
  <c r="I1715" i="3"/>
  <c r="B1623" i="3"/>
  <c r="B1199" i="3"/>
  <c r="C1336" i="3"/>
  <c r="C942" i="3"/>
  <c r="D1237" i="3"/>
  <c r="F1384" i="3"/>
  <c r="F857" i="3"/>
  <c r="K1702" i="3"/>
  <c r="B1367" i="3"/>
  <c r="B1604" i="3"/>
  <c r="B1799" i="3"/>
  <c r="G1805" i="3"/>
  <c r="E1702" i="3"/>
  <c r="C1600" i="3"/>
  <c r="C1741" i="3"/>
  <c r="E1562" i="3"/>
  <c r="D1536" i="3"/>
  <c r="F1788" i="3"/>
  <c r="J1791" i="3"/>
  <c r="I1512" i="3"/>
  <c r="J1483" i="3"/>
  <c r="C1717" i="3"/>
  <c r="E1643" i="3"/>
  <c r="J1797" i="3"/>
  <c r="D1658" i="3"/>
  <c r="G1713" i="3"/>
  <c r="I1734" i="3"/>
  <c r="J1547" i="3"/>
  <c r="B1585" i="3"/>
  <c r="H1503" i="3"/>
  <c r="H1569" i="3"/>
  <c r="C1000" i="3"/>
  <c r="B1002" i="3"/>
  <c r="D1267" i="3"/>
  <c r="G1719" i="3"/>
  <c r="F986" i="3"/>
  <c r="D1311" i="3"/>
  <c r="D169" i="3"/>
  <c r="K1504" i="3"/>
  <c r="F352" i="3"/>
  <c r="H1707" i="3"/>
  <c r="E1593" i="3"/>
  <c r="B539" i="3"/>
  <c r="C1679" i="3"/>
  <c r="H1621" i="3"/>
  <c r="F1774" i="3"/>
  <c r="I1635" i="3"/>
  <c r="E1730" i="3"/>
  <c r="C1568" i="3"/>
  <c r="I1775" i="3"/>
  <c r="E1546" i="3"/>
  <c r="C1701" i="3"/>
  <c r="J1792" i="3"/>
  <c r="B199" i="3"/>
  <c r="C299" i="3"/>
  <c r="C1409" i="3"/>
  <c r="G1728" i="3"/>
  <c r="C1086" i="3"/>
  <c r="G1545" i="3"/>
  <c r="I1593" i="3"/>
  <c r="C1725" i="3"/>
  <c r="K1670" i="3"/>
  <c r="C606" i="3"/>
  <c r="H1797" i="3"/>
  <c r="F1482" i="3"/>
  <c r="C1760" i="3"/>
  <c r="C1613" i="3"/>
  <c r="D1762" i="3"/>
  <c r="B1669" i="3"/>
  <c r="E1616" i="3"/>
  <c r="I1723" i="3"/>
  <c r="J1509" i="3"/>
  <c r="G1607" i="3"/>
  <c r="H1724" i="3"/>
  <c r="E1512" i="3"/>
  <c r="G1652" i="3"/>
  <c r="G1527" i="3"/>
  <c r="H1510" i="3"/>
  <c r="F1667" i="3"/>
  <c r="E1579" i="3"/>
  <c r="F1664" i="3"/>
  <c r="C1750" i="3"/>
  <c r="J1642" i="3"/>
  <c r="D1226" i="3"/>
  <c r="D500" i="3"/>
  <c r="F893" i="3"/>
  <c r="B847" i="3"/>
  <c r="D1225" i="3"/>
  <c r="H1783" i="3"/>
  <c r="B1747" i="3"/>
  <c r="C1534" i="3"/>
  <c r="I1533" i="3"/>
  <c r="G1725" i="3"/>
  <c r="D1769" i="3"/>
  <c r="F1701" i="3"/>
  <c r="C1697" i="3"/>
  <c r="G1785" i="3"/>
  <c r="C371" i="3"/>
  <c r="H1802" i="3"/>
  <c r="D1698" i="3"/>
  <c r="G1549" i="3"/>
  <c r="C1578" i="3"/>
  <c r="B1751" i="3"/>
  <c r="I1790" i="3"/>
  <c r="G1531" i="3"/>
  <c r="B1617" i="3"/>
  <c r="E1716" i="3"/>
  <c r="H1730" i="3"/>
  <c r="F417" i="3"/>
  <c r="D801" i="3"/>
  <c r="B250" i="3"/>
  <c r="C682" i="3"/>
  <c r="G1559" i="3"/>
  <c r="G1587" i="3"/>
  <c r="H1690" i="3"/>
  <c r="E1665" i="3"/>
  <c r="F1809" i="3"/>
  <c r="I1526" i="3"/>
  <c r="H1612" i="3"/>
  <c r="C1764" i="3"/>
  <c r="E1676" i="3"/>
  <c r="C1739" i="3"/>
  <c r="H1784" i="3"/>
  <c r="I1714" i="3"/>
  <c r="G1636" i="3"/>
  <c r="B1577" i="3"/>
  <c r="J1542" i="3"/>
  <c r="G1782" i="3"/>
  <c r="B1726" i="3"/>
  <c r="D1588" i="3"/>
  <c r="E1589" i="3"/>
  <c r="I1749" i="3"/>
  <c r="B1730" i="3"/>
  <c r="D1728" i="3"/>
  <c r="E1533" i="3"/>
  <c r="C1586" i="3"/>
  <c r="D1505" i="3"/>
  <c r="H1642" i="3"/>
  <c r="F390" i="3"/>
  <c r="D1328" i="3"/>
  <c r="B599" i="3"/>
  <c r="D329" i="3"/>
  <c r="C793" i="3"/>
  <c r="F1410" i="3"/>
  <c r="H1561" i="3"/>
  <c r="D1742" i="3"/>
  <c r="C1059" i="3"/>
  <c r="J1591" i="3"/>
  <c r="H1765" i="3"/>
  <c r="K1794" i="3"/>
  <c r="I1632" i="3"/>
  <c r="E1750" i="3"/>
  <c r="E1571" i="3"/>
  <c r="F1784" i="3"/>
  <c r="I1702" i="3"/>
  <c r="H1788" i="3"/>
  <c r="I1609" i="3"/>
  <c r="I1762" i="3"/>
  <c r="D1657" i="3"/>
  <c r="B1519" i="3"/>
  <c r="G1794" i="3"/>
  <c r="G1533" i="3"/>
  <c r="G1644" i="3"/>
  <c r="B1656" i="3"/>
  <c r="D1517" i="3"/>
  <c r="C1061" i="3"/>
  <c r="F691" i="3"/>
  <c r="B1729" i="3"/>
  <c r="G1690" i="3"/>
  <c r="C1549" i="3"/>
  <c r="H1763" i="3"/>
  <c r="B1621" i="3"/>
  <c r="B1744" i="3"/>
  <c r="C833" i="3"/>
  <c r="D535" i="3"/>
  <c r="D1779" i="3"/>
  <c r="B1478" i="3"/>
  <c r="J1599" i="3"/>
  <c r="E1606" i="3"/>
  <c r="B1723" i="3"/>
  <c r="E1489" i="3"/>
  <c r="I1709" i="3"/>
  <c r="B1773" i="3"/>
  <c r="G1516" i="3"/>
  <c r="B1232" i="3"/>
  <c r="J1693" i="3"/>
  <c r="F1214" i="3"/>
  <c r="F458" i="3"/>
  <c r="F366" i="3"/>
  <c r="D1053" i="3"/>
  <c r="B1095" i="3"/>
  <c r="I1716" i="3"/>
  <c r="B1648" i="3"/>
  <c r="D1597" i="3"/>
  <c r="I1614" i="3"/>
  <c r="B1564" i="3"/>
  <c r="B1762" i="3"/>
  <c r="G1708" i="3"/>
  <c r="B1541" i="3"/>
  <c r="C1759" i="3"/>
  <c r="C1560" i="3"/>
  <c r="J1763" i="3"/>
  <c r="C1520" i="3"/>
  <c r="K1653" i="3"/>
  <c r="H1722" i="3"/>
  <c r="D1717" i="3"/>
  <c r="J1632" i="3"/>
  <c r="E1689" i="3"/>
  <c r="E1557" i="3"/>
  <c r="G1735" i="3"/>
  <c r="B728" i="3"/>
  <c r="D1159" i="3"/>
  <c r="C681" i="3"/>
  <c r="F1377" i="3"/>
  <c r="F1683" i="3"/>
  <c r="C1334" i="3"/>
  <c r="I1797" i="3"/>
  <c r="F1546" i="3"/>
  <c r="G1750" i="3"/>
  <c r="K1751" i="3"/>
  <c r="F1537" i="3"/>
  <c r="G1621" i="3"/>
  <c r="I1689" i="3"/>
  <c r="D1701" i="3"/>
  <c r="I1692" i="3"/>
  <c r="H1617" i="3"/>
  <c r="F1624" i="3"/>
  <c r="H1527" i="3"/>
  <c r="G1653" i="3"/>
  <c r="B1588" i="3"/>
  <c r="D1660" i="3"/>
  <c r="D1685" i="3"/>
  <c r="B1732" i="3"/>
  <c r="C1535" i="3"/>
  <c r="J1511" i="3"/>
  <c r="K1773" i="3"/>
  <c r="B722" i="3"/>
  <c r="D915" i="3"/>
  <c r="F1116" i="3"/>
  <c r="D335" i="3"/>
  <c r="C537" i="3"/>
  <c r="F504" i="3"/>
  <c r="C1364" i="3"/>
  <c r="D1540" i="3"/>
  <c r="H1700" i="3"/>
  <c r="H1588" i="3"/>
  <c r="B1775" i="3"/>
  <c r="B1687" i="3"/>
  <c r="I1675" i="3"/>
  <c r="D1631" i="3"/>
  <c r="G1766" i="3"/>
  <c r="C1718" i="3"/>
  <c r="G1553" i="3"/>
  <c r="D1809" i="3"/>
  <c r="B1692" i="3"/>
  <c r="F1515" i="3"/>
  <c r="J1804" i="3"/>
  <c r="J1621" i="3"/>
  <c r="C1665" i="3"/>
  <c r="I1625" i="3"/>
  <c r="G1710" i="3"/>
  <c r="B1785" i="3"/>
  <c r="B1639" i="3"/>
  <c r="D1782" i="3"/>
  <c r="F595" i="3"/>
  <c r="D153" i="3"/>
  <c r="E1679" i="3"/>
  <c r="J1664" i="3"/>
  <c r="I1581" i="3"/>
  <c r="D1577" i="3"/>
  <c r="H1596" i="3"/>
  <c r="J1607" i="3"/>
  <c r="G1720" i="3"/>
  <c r="D1648" i="3"/>
  <c r="F1749" i="3"/>
  <c r="B1761" i="3"/>
  <c r="C1716" i="3"/>
  <c r="F1660" i="3"/>
  <c r="B1505" i="3"/>
  <c r="K1560" i="3"/>
  <c r="E1561" i="3"/>
  <c r="F1505" i="3"/>
  <c r="E1685" i="3"/>
  <c r="D1723" i="3"/>
  <c r="I1524" i="3"/>
  <c r="H1670" i="3"/>
  <c r="B1027" i="3"/>
  <c r="D967" i="3"/>
  <c r="C317" i="3"/>
  <c r="B1245" i="3"/>
  <c r="I1747" i="3"/>
  <c r="H1711" i="3"/>
  <c r="I1630" i="3"/>
  <c r="I1587" i="3"/>
  <c r="D1614" i="3"/>
  <c r="H1489" i="3"/>
  <c r="E1618" i="3"/>
  <c r="D1774" i="3"/>
  <c r="C1773" i="3"/>
  <c r="B1542" i="3"/>
  <c r="C1583" i="3"/>
  <c r="H1584" i="3"/>
  <c r="E1522" i="3"/>
  <c r="G1515" i="3"/>
  <c r="G1668" i="3"/>
  <c r="F1634" i="3"/>
  <c r="H1523" i="3"/>
  <c r="G1547" i="3"/>
  <c r="F1776" i="3"/>
  <c r="D1398" i="3"/>
  <c r="F324" i="3"/>
  <c r="F407" i="3"/>
  <c r="F726" i="3"/>
  <c r="C1335" i="3"/>
  <c r="D755" i="3"/>
  <c r="D541" i="3"/>
  <c r="E1763" i="3"/>
  <c r="D1549" i="3"/>
  <c r="J1550" i="3"/>
  <c r="C1532" i="3"/>
  <c r="K1587" i="3"/>
  <c r="H1524" i="3"/>
  <c r="C1605" i="3"/>
  <c r="C1673" i="3"/>
  <c r="K1633" i="3"/>
  <c r="J1661" i="3"/>
  <c r="I1686" i="3"/>
  <c r="F1544" i="3"/>
  <c r="F163" i="3"/>
  <c r="B1097" i="3"/>
  <c r="B654" i="3"/>
  <c r="B424" i="3"/>
  <c r="C1182" i="3"/>
  <c r="B1353" i="3"/>
  <c r="F601" i="3"/>
  <c r="C412" i="3"/>
  <c r="C1552" i="3"/>
  <c r="G1650" i="3"/>
  <c r="F1770" i="3"/>
  <c r="D1520" i="3"/>
  <c r="I1604" i="3"/>
  <c r="J1701" i="3"/>
  <c r="C1595" i="3"/>
  <c r="C1800" i="3"/>
  <c r="J1540" i="3"/>
  <c r="E1532" i="3"/>
  <c r="B1580" i="3"/>
  <c r="E1549" i="3"/>
  <c r="C1623" i="3"/>
  <c r="D1410" i="3"/>
  <c r="C1795" i="3"/>
  <c r="K1571" i="3"/>
  <c r="E1491" i="3"/>
  <c r="G1809" i="3"/>
  <c r="I1502" i="3"/>
  <c r="D1620" i="3"/>
  <c r="F1550" i="3"/>
  <c r="B1396" i="3"/>
  <c r="C175" i="3"/>
  <c r="C979" i="3"/>
  <c r="C276" i="3"/>
  <c r="E1740" i="3"/>
  <c r="D944" i="3"/>
  <c r="F1392" i="3"/>
  <c r="B1560" i="3"/>
  <c r="I1579" i="3"/>
  <c r="F527" i="3"/>
  <c r="C1652" i="3"/>
  <c r="I1660" i="3"/>
  <c r="F1689" i="3"/>
  <c r="E1590" i="3"/>
  <c r="J1563" i="3"/>
  <c r="K1590" i="3"/>
  <c r="F1562" i="3"/>
  <c r="C1804" i="3"/>
  <c r="F1638" i="3"/>
  <c r="H1689" i="3"/>
  <c r="H1710" i="3"/>
  <c r="H1798" i="3"/>
  <c r="F1656" i="3"/>
  <c r="D1747" i="3"/>
  <c r="C1618" i="3"/>
  <c r="K1613" i="3"/>
  <c r="J1712" i="3"/>
  <c r="K1766" i="3"/>
  <c r="H1652" i="3"/>
  <c r="B1374" i="3"/>
  <c r="D803" i="3"/>
  <c r="C1514" i="3"/>
  <c r="B1652" i="3"/>
  <c r="B794" i="3"/>
  <c r="F1411" i="3"/>
  <c r="F1489" i="3"/>
  <c r="G1695" i="3"/>
  <c r="F1478" i="3"/>
  <c r="H1483" i="3"/>
  <c r="D1509" i="3"/>
  <c r="K1523" i="3"/>
  <c r="G1507" i="3"/>
  <c r="I1564" i="3"/>
  <c r="J1555" i="3"/>
  <c r="D1288" i="3"/>
  <c r="C1592" i="3"/>
  <c r="J1479" i="3"/>
  <c r="I1505" i="3"/>
  <c r="F518" i="3"/>
  <c r="E1746" i="3"/>
  <c r="H1662" i="3"/>
  <c r="F1337" i="3"/>
  <c r="E1718" i="3"/>
  <c r="F1697" i="3"/>
  <c r="J1522" i="3"/>
  <c r="F1771" i="3"/>
  <c r="J1722" i="3"/>
  <c r="H1501" i="3"/>
  <c r="D1416" i="3"/>
  <c r="E1488" i="3"/>
  <c r="I1627" i="3"/>
  <c r="E1588" i="3"/>
  <c r="E1709" i="3"/>
  <c r="E1492" i="3"/>
  <c r="E1785" i="3"/>
  <c r="K1737" i="3"/>
  <c r="E1637" i="3"/>
  <c r="D1798" i="3"/>
  <c r="D1485" i="3"/>
  <c r="D1420" i="3"/>
  <c r="B1405" i="3"/>
  <c r="B763" i="3"/>
  <c r="D1341" i="3"/>
  <c r="E1673" i="3"/>
  <c r="B1638" i="3"/>
  <c r="B1654" i="3"/>
  <c r="I1622" i="3"/>
  <c r="G1490" i="3"/>
  <c r="C1480" i="3"/>
  <c r="C1766" i="3"/>
  <c r="C1808" i="3"/>
  <c r="F1722" i="3"/>
  <c r="E1629" i="3"/>
  <c r="D1644" i="3"/>
  <c r="J1688" i="3"/>
  <c r="I1701" i="3"/>
  <c r="J1554" i="3"/>
  <c r="F1488" i="3"/>
  <c r="I1478" i="3"/>
  <c r="H1623" i="3"/>
  <c r="J1788" i="3"/>
  <c r="G1648" i="3"/>
  <c r="F801" i="3"/>
  <c r="D1262" i="3"/>
  <c r="F1534" i="3"/>
  <c r="C1415" i="3"/>
  <c r="C1695" i="3"/>
  <c r="C974" i="3"/>
  <c r="E1580" i="3"/>
  <c r="G1638" i="3"/>
  <c r="C1486" i="3"/>
  <c r="F1497" i="3"/>
  <c r="C1249" i="3"/>
  <c r="C527" i="3"/>
  <c r="J1687" i="3"/>
  <c r="C1550" i="3"/>
  <c r="C984" i="3"/>
  <c r="I1551" i="3"/>
  <c r="H1519" i="3"/>
  <c r="C1682" i="3"/>
  <c r="D403" i="3"/>
  <c r="F1785" i="3"/>
  <c r="I1780" i="3"/>
  <c r="E1528" i="3"/>
  <c r="G1797" i="3"/>
  <c r="H1663" i="3"/>
  <c r="H1591" i="3"/>
  <c r="E1599" i="3"/>
  <c r="E1538" i="3"/>
  <c r="E1482" i="3"/>
  <c r="J1677" i="3"/>
  <c r="I1591" i="3"/>
  <c r="I1751" i="3"/>
  <c r="I1495" i="3"/>
  <c r="I1555" i="3"/>
  <c r="B1660" i="3"/>
  <c r="D1598" i="3"/>
  <c r="B1201" i="3"/>
  <c r="F337" i="3"/>
  <c r="C1083" i="3"/>
  <c r="I1676" i="3"/>
  <c r="E1577" i="3"/>
  <c r="C806" i="3"/>
  <c r="H1494" i="3"/>
  <c r="D163" i="3"/>
  <c r="K1683" i="3"/>
  <c r="I1503" i="3"/>
  <c r="G1497" i="3"/>
  <c r="D1095" i="3"/>
  <c r="F1614" i="3"/>
  <c r="I1753" i="3"/>
  <c r="D793" i="3"/>
  <c r="D1122" i="3"/>
  <c r="J1570" i="3"/>
  <c r="E1520" i="3"/>
  <c r="B438" i="3"/>
  <c r="E1531" i="3"/>
  <c r="I1497" i="3"/>
  <c r="H1651" i="3"/>
  <c r="E1788" i="3"/>
  <c r="D1486" i="3"/>
  <c r="F1715" i="3"/>
  <c r="G1684" i="3"/>
  <c r="D1478" i="3"/>
  <c r="I1498" i="3"/>
  <c r="K1784" i="3"/>
  <c r="C1272" i="3"/>
  <c r="F1141" i="3"/>
  <c r="F435" i="3"/>
  <c r="D514" i="3"/>
  <c r="D1281" i="3"/>
  <c r="E1519" i="3"/>
  <c r="E1639" i="3"/>
  <c r="B1584" i="3"/>
  <c r="H1660" i="3"/>
  <c r="E1654" i="3"/>
  <c r="J1744" i="3"/>
  <c r="I1778" i="3"/>
  <c r="H1542" i="3"/>
  <c r="F1801" i="3"/>
  <c r="C1548" i="3"/>
  <c r="H1646" i="3"/>
  <c r="E1550" i="3"/>
  <c r="J1494" i="3"/>
  <c r="E1563" i="3"/>
  <c r="F1498" i="3"/>
  <c r="G1579" i="3"/>
  <c r="E1688" i="3"/>
  <c r="E1795" i="3"/>
  <c r="E1779" i="3"/>
  <c r="H1782" i="3"/>
  <c r="D1738" i="3"/>
  <c r="J1675" i="3"/>
  <c r="J1571" i="3"/>
  <c r="E1578" i="3"/>
  <c r="J1525" i="3"/>
  <c r="D177" i="3"/>
  <c r="K1646" i="3"/>
  <c r="F682" i="3"/>
  <c r="D527" i="3"/>
  <c r="H1680" i="3"/>
  <c r="F834" i="3"/>
  <c r="C1577" i="3"/>
  <c r="E1786" i="3"/>
  <c r="K1599" i="3"/>
  <c r="J1781" i="3"/>
  <c r="B1534" i="3"/>
  <c r="D1579" i="3"/>
  <c r="I1610" i="3"/>
  <c r="E1572" i="3"/>
  <c r="E1790" i="3"/>
  <c r="F1409" i="3"/>
  <c r="C177" i="3"/>
  <c r="J1589" i="3"/>
  <c r="K1663" i="3"/>
  <c r="F1327" i="3"/>
  <c r="F1710" i="3"/>
  <c r="F1412" i="3"/>
  <c r="F1493" i="3"/>
  <c r="F1520" i="3"/>
  <c r="B1336" i="3"/>
  <c r="B1483" i="3"/>
  <c r="K1555" i="3"/>
  <c r="H1502" i="3"/>
  <c r="G1696" i="3"/>
  <c r="B1649" i="3"/>
  <c r="D1496" i="3"/>
  <c r="E1808" i="3"/>
  <c r="I1493" i="3"/>
  <c r="J1500" i="3"/>
  <c r="D1567" i="3"/>
  <c r="I1651" i="3"/>
  <c r="H1626" i="3"/>
  <c r="D1764" i="3"/>
  <c r="G1534" i="3"/>
  <c r="F309" i="3"/>
  <c r="D1138" i="3"/>
  <c r="J1709" i="3"/>
  <c r="E1529" i="3"/>
  <c r="F1648" i="3"/>
  <c r="B894" i="3"/>
  <c r="C1500" i="3"/>
  <c r="G1481" i="3"/>
  <c r="F1303" i="3"/>
  <c r="C1011" i="3"/>
  <c r="B1788" i="3"/>
  <c r="I1590" i="3"/>
  <c r="D587" i="3"/>
  <c r="G1753" i="3"/>
  <c r="C1553" i="3"/>
  <c r="F629" i="3"/>
  <c r="J1503" i="3"/>
  <c r="D688" i="3"/>
  <c r="F1765" i="3"/>
  <c r="F1727" i="3"/>
  <c r="C1747" i="3"/>
  <c r="D1676" i="3"/>
  <c r="C1671" i="3"/>
  <c r="K1591" i="3"/>
  <c r="J1699" i="3"/>
  <c r="H1688" i="3"/>
  <c r="F1504" i="3"/>
  <c r="C1742" i="3"/>
  <c r="F452" i="3"/>
  <c r="D1777" i="3"/>
  <c r="F1149" i="3"/>
  <c r="C218" i="3"/>
  <c r="I1485" i="3"/>
  <c r="D1419" i="3"/>
  <c r="G1489" i="3"/>
  <c r="G1777" i="3"/>
  <c r="B1490" i="3"/>
  <c r="D1694" i="3"/>
  <c r="J1620" i="3"/>
  <c r="E1525" i="3"/>
  <c r="B1501" i="3"/>
  <c r="F468" i="3"/>
  <c r="D873" i="3"/>
  <c r="H1540" i="3"/>
  <c r="H1664" i="3"/>
  <c r="F841" i="3"/>
  <c r="B1152" i="3"/>
  <c r="D1314" i="3"/>
  <c r="J1752" i="3"/>
  <c r="C1159" i="3"/>
  <c r="F924" i="3"/>
  <c r="F1728" i="3"/>
  <c r="B611" i="3"/>
  <c r="J1617" i="3"/>
  <c r="D1712" i="3"/>
  <c r="E1758" i="3"/>
  <c r="D1754" i="3"/>
  <c r="D1759" i="3"/>
  <c r="D1731" i="3"/>
  <c r="H1706" i="3"/>
  <c r="F1408" i="3"/>
  <c r="B1753" i="3"/>
  <c r="E1778" i="3"/>
  <c r="E1743" i="3"/>
  <c r="C355" i="3"/>
  <c r="B493" i="3"/>
  <c r="D1788" i="3"/>
  <c r="I1623" i="3"/>
  <c r="D909" i="3"/>
  <c r="D1506" i="3"/>
  <c r="D739" i="3"/>
  <c r="F276" i="3"/>
  <c r="B1605" i="3"/>
  <c r="D1507" i="3"/>
  <c r="B1766" i="3"/>
  <c r="D1790" i="3"/>
  <c r="I1501" i="3"/>
  <c r="D1529" i="3"/>
  <c r="B1526" i="3"/>
  <c r="B1769" i="3"/>
  <c r="G1551" i="3"/>
  <c r="D1545" i="3"/>
  <c r="I1769" i="3"/>
  <c r="H1497" i="3"/>
  <c r="F539" i="3"/>
  <c r="D868" i="3"/>
  <c r="F880" i="3"/>
  <c r="I1539" i="3"/>
  <c r="B1664" i="3"/>
  <c r="J1531" i="3"/>
  <c r="J1726" i="3"/>
  <c r="D1808" i="3"/>
  <c r="D1650" i="3"/>
  <c r="C1807" i="3"/>
  <c r="B1758" i="3"/>
  <c r="J1600" i="3"/>
  <c r="F1415" i="3"/>
  <c r="C1502" i="3"/>
  <c r="D1718" i="3"/>
  <c r="H1696" i="3"/>
  <c r="C1527" i="3"/>
  <c r="D384" i="3"/>
  <c r="D411" i="3"/>
  <c r="B262" i="3"/>
  <c r="C1197" i="3"/>
  <c r="F1655" i="3"/>
  <c r="F1518" i="3"/>
  <c r="C1576" i="3"/>
  <c r="I1768" i="3"/>
  <c r="B1576" i="3"/>
  <c r="J1516" i="3"/>
  <c r="J1750" i="3"/>
  <c r="C1655" i="3"/>
  <c r="F1805" i="3"/>
  <c r="I1801" i="3"/>
  <c r="F1705" i="3"/>
  <c r="F1616" i="3"/>
  <c r="F1681" i="3"/>
  <c r="D1621" i="3"/>
  <c r="E1734" i="3"/>
  <c r="B1521" i="3"/>
  <c r="I1680" i="3"/>
  <c r="H1590" i="3"/>
  <c r="H1556" i="3"/>
  <c r="D1652" i="3"/>
  <c r="G1546" i="3"/>
  <c r="F1407" i="3"/>
  <c r="C1521" i="3"/>
  <c r="D1721" i="3"/>
  <c r="J1698" i="3"/>
  <c r="C1355" i="3"/>
  <c r="D954" i="3"/>
  <c r="D949" i="3"/>
  <c r="C509" i="3"/>
  <c r="F1633" i="3"/>
  <c r="B1355" i="3"/>
  <c r="B1615" i="3"/>
  <c r="G1747" i="3"/>
  <c r="B1733" i="3"/>
  <c r="E1628" i="3"/>
  <c r="J1594" i="3"/>
  <c r="J1638" i="3"/>
  <c r="H1580" i="3"/>
  <c r="B1734" i="3"/>
  <c r="B1524" i="3"/>
  <c r="D406" i="3"/>
  <c r="B1710" i="3"/>
  <c r="D1785" i="3"/>
  <c r="B1786" i="3"/>
  <c r="J1766" i="3"/>
  <c r="G1723" i="3"/>
  <c r="I1665" i="3"/>
  <c r="D1592" i="3"/>
  <c r="E1672" i="3"/>
  <c r="H1714" i="3"/>
  <c r="H1637" i="3"/>
  <c r="G1615" i="3"/>
  <c r="K1485" i="3"/>
  <c r="B1553" i="3"/>
  <c r="B1643" i="3"/>
  <c r="J1748" i="3"/>
  <c r="J1725" i="3"/>
  <c r="B1603" i="3"/>
  <c r="C1696" i="3"/>
  <c r="I1629" i="3"/>
  <c r="C1300" i="3"/>
  <c r="B1705" i="3"/>
  <c r="J1663" i="3"/>
  <c r="K1754" i="3"/>
  <c r="F1611" i="3"/>
  <c r="C1488" i="3"/>
  <c r="H1604" i="3"/>
  <c r="D1622" i="3"/>
  <c r="G1633" i="3"/>
  <c r="K1634" i="3"/>
  <c r="F1501" i="3"/>
  <c r="I1707" i="3"/>
  <c r="D1761" i="3"/>
  <c r="J1495" i="3"/>
  <c r="E1582" i="3"/>
  <c r="I1703" i="3"/>
  <c r="C1579" i="3"/>
  <c r="F1597" i="3"/>
  <c r="C416" i="3"/>
  <c r="D1743" i="3"/>
  <c r="I1569" i="3"/>
  <c r="E1683" i="3"/>
  <c r="B1536" i="3"/>
  <c r="B976" i="3"/>
  <c r="C839" i="3"/>
  <c r="F1213" i="3"/>
  <c r="H1769" i="3"/>
  <c r="D805" i="3"/>
  <c r="C1615" i="3"/>
  <c r="J1630" i="3"/>
  <c r="J1572" i="3"/>
  <c r="I1786" i="3"/>
  <c r="H1654" i="3"/>
  <c r="E1669" i="3"/>
  <c r="H1781" i="3"/>
  <c r="B1613" i="3"/>
  <c r="F1798" i="3"/>
  <c r="H1679" i="3"/>
  <c r="G1790" i="3"/>
  <c r="F1703" i="3"/>
  <c r="B1795" i="3"/>
  <c r="H1704" i="3"/>
  <c r="D1524" i="3"/>
  <c r="G1789" i="3"/>
  <c r="B1658" i="3"/>
  <c r="I1802" i="3"/>
  <c r="G1802" i="3"/>
  <c r="C1589" i="3"/>
  <c r="J1557" i="3"/>
  <c r="D1578" i="3"/>
  <c r="C1607" i="3"/>
  <c r="G1734" i="3"/>
  <c r="H1611" i="3"/>
  <c r="D442" i="3"/>
  <c r="B1118" i="3"/>
  <c r="C1211" i="3"/>
  <c r="D397" i="3"/>
  <c r="D1333" i="3"/>
  <c r="K1638" i="3"/>
  <c r="I1732" i="3"/>
  <c r="C1009" i="3"/>
  <c r="I1611" i="3"/>
  <c r="C1734" i="3"/>
  <c r="C1596" i="3"/>
  <c r="B1488" i="3"/>
  <c r="C1703" i="3"/>
  <c r="H1554" i="3"/>
  <c r="G1482" i="3"/>
  <c r="F1650" i="3"/>
  <c r="H1563" i="3"/>
  <c r="E1569" i="3"/>
  <c r="C1601" i="3"/>
  <c r="J1776" i="3"/>
  <c r="D1711" i="3"/>
  <c r="J1659" i="3"/>
  <c r="J1658" i="3"/>
  <c r="D1803" i="3"/>
  <c r="F659" i="3"/>
  <c r="C262" i="3"/>
  <c r="C573" i="3"/>
  <c r="C1410" i="3"/>
  <c r="F966" i="3"/>
  <c r="F1507" i="3"/>
  <c r="B1759" i="3"/>
  <c r="B1787" i="3"/>
  <c r="C1544" i="3"/>
  <c r="C1580" i="3"/>
  <c r="B1515" i="3"/>
  <c r="D1510" i="3"/>
  <c r="I1496" i="3"/>
  <c r="E1524" i="3"/>
  <c r="C1672" i="3"/>
  <c r="I1601" i="3"/>
  <c r="E1617" i="3"/>
  <c r="I1661" i="3"/>
  <c r="D1604" i="3"/>
  <c r="H1748" i="3"/>
  <c r="D1630" i="3"/>
  <c r="F1630" i="3"/>
  <c r="I1546" i="3"/>
  <c r="E1739" i="3"/>
  <c r="D1681" i="3"/>
  <c r="G1574" i="3"/>
  <c r="D1504" i="3"/>
  <c r="H1757" i="3"/>
  <c r="G1600" i="3"/>
  <c r="F1560" i="3"/>
  <c r="F1244" i="3"/>
  <c r="D1263" i="3"/>
  <c r="B754" i="3"/>
  <c r="D1178" i="3"/>
  <c r="C1634" i="3"/>
  <c r="H1715" i="3"/>
  <c r="G1613" i="3"/>
  <c r="I1693" i="3"/>
  <c r="F1528" i="3"/>
  <c r="F1580" i="3"/>
  <c r="D1707" i="3"/>
  <c r="C1738" i="3"/>
  <c r="K1770" i="3"/>
  <c r="I1741" i="3"/>
  <c r="G1679" i="3"/>
  <c r="G1666" i="3"/>
  <c r="H1787" i="3"/>
  <c r="F1659" i="3"/>
  <c r="F1651" i="3"/>
  <c r="H1644" i="3"/>
  <c r="I1667" i="3"/>
  <c r="H1790" i="3"/>
  <c r="H1552" i="3"/>
  <c r="I1773" i="3"/>
  <c r="D1690" i="3"/>
  <c r="D1495" i="3"/>
  <c r="I1698" i="3"/>
  <c r="B801" i="3"/>
  <c r="C1620" i="3"/>
  <c r="D568" i="3"/>
  <c r="E1499" i="3"/>
  <c r="G1509" i="3"/>
  <c r="C1493" i="3"/>
  <c r="D1656" i="3"/>
  <c r="K1564" i="3"/>
  <c r="H1496" i="3"/>
  <c r="E1789" i="3"/>
  <c r="D1413" i="3"/>
  <c r="E1728" i="3"/>
  <c r="G1479" i="3"/>
  <c r="F607" i="3"/>
  <c r="C174" i="3"/>
  <c r="C519" i="3"/>
  <c r="D412" i="3"/>
  <c r="C1687" i="3"/>
  <c r="C1498" i="3"/>
  <c r="H1721" i="3"/>
  <c r="H1582" i="3"/>
  <c r="J1683" i="3"/>
  <c r="H1629" i="3"/>
  <c r="F1735" i="3"/>
  <c r="H1522" i="3"/>
  <c r="C1772" i="3"/>
  <c r="C1754" i="3"/>
  <c r="H1799" i="3"/>
  <c r="F1532" i="3"/>
  <c r="C1597" i="3"/>
  <c r="B1417" i="3"/>
  <c r="E1554" i="3"/>
  <c r="H1514" i="3"/>
  <c r="D1560" i="3"/>
  <c r="E1623" i="3"/>
  <c r="H1795" i="3"/>
  <c r="D333" i="3"/>
  <c r="D1407" i="3"/>
  <c r="H1568" i="3"/>
  <c r="I1793" i="3"/>
  <c r="H1740" i="3"/>
  <c r="C1727" i="3"/>
  <c r="G1592" i="3"/>
  <c r="F1796" i="3"/>
  <c r="B1781" i="3"/>
  <c r="J1682" i="3"/>
  <c r="H1593" i="3"/>
  <c r="H1666" i="3"/>
  <c r="K1620" i="3"/>
  <c r="I1704" i="3"/>
  <c r="I1602" i="3"/>
  <c r="B1511" i="3"/>
  <c r="F1643" i="3"/>
  <c r="D1724" i="3"/>
  <c r="I1761" i="3"/>
  <c r="I1588" i="3"/>
  <c r="J1521" i="3"/>
  <c r="F1601" i="3"/>
  <c r="H1659" i="3"/>
  <c r="C1506" i="3"/>
  <c r="F1730" i="3"/>
  <c r="H1607" i="3"/>
  <c r="B480" i="3"/>
  <c r="D1568" i="3"/>
  <c r="E1493" i="3"/>
  <c r="E1754" i="3"/>
  <c r="B439" i="3"/>
  <c r="B1256" i="3"/>
  <c r="D1183" i="3"/>
  <c r="B954" i="3"/>
  <c r="B1690" i="3"/>
  <c r="G1628" i="3"/>
  <c r="F1692" i="3"/>
  <c r="I1713" i="3"/>
  <c r="F1636" i="3"/>
  <c r="D1528" i="3"/>
  <c r="C1784" i="3"/>
  <c r="G1730" i="3"/>
  <c r="E1478" i="3"/>
  <c r="H1578" i="3"/>
  <c r="E1633" i="3"/>
  <c r="D1753" i="3"/>
  <c r="E1581" i="3"/>
  <c r="F1803" i="3"/>
  <c r="I1510" i="3"/>
  <c r="E1635" i="3"/>
  <c r="B1789" i="3"/>
  <c r="C1562" i="3"/>
  <c r="D1720" i="3"/>
  <c r="F1595" i="3"/>
  <c r="G1718" i="3"/>
  <c r="C1405" i="3"/>
  <c r="C1090" i="3"/>
  <c r="D420" i="3"/>
  <c r="C192" i="3"/>
  <c r="B433" i="3"/>
  <c r="C435" i="3"/>
  <c r="C1585" i="3"/>
  <c r="B1034" i="3"/>
  <c r="K1673" i="3"/>
  <c r="C1802" i="3"/>
  <c r="C1636" i="3"/>
  <c r="H1570" i="3"/>
  <c r="B1513" i="3"/>
  <c r="J1523" i="3"/>
  <c r="F1712" i="3"/>
  <c r="C1554" i="3"/>
  <c r="H1541" i="3"/>
  <c r="G1743" i="3"/>
  <c r="C1622" i="3"/>
  <c r="J1679" i="3"/>
  <c r="D1488" i="3"/>
  <c r="F1773" i="3"/>
  <c r="F1543" i="3"/>
  <c r="E1694" i="3"/>
  <c r="I1664" i="3"/>
  <c r="I1806" i="3"/>
  <c r="D1523" i="3"/>
  <c r="I1772" i="3"/>
  <c r="C503" i="3"/>
  <c r="D281" i="3"/>
  <c r="F698" i="3"/>
  <c r="B1099" i="3"/>
  <c r="C507" i="3"/>
  <c r="G1739" i="3"/>
  <c r="I1529" i="3"/>
  <c r="F1579" i="3"/>
  <c r="F1561" i="3"/>
  <c r="I1683" i="3"/>
  <c r="F1761" i="3"/>
  <c r="F1686" i="3"/>
  <c r="B1725" i="3"/>
  <c r="I1649" i="3"/>
  <c r="F1512" i="3"/>
  <c r="J1536" i="3"/>
  <c r="C1651" i="3"/>
  <c r="H1515" i="3"/>
  <c r="F1577" i="3"/>
  <c r="J1779" i="3"/>
  <c r="K1742" i="3"/>
  <c r="G1676" i="3"/>
  <c r="C1763" i="3"/>
  <c r="J1667" i="3"/>
  <c r="B1529" i="3"/>
  <c r="F1714" i="3"/>
  <c r="J1707" i="3"/>
  <c r="F1160" i="3"/>
  <c r="B479" i="3"/>
  <c r="E1675" i="3"/>
  <c r="D812" i="3"/>
  <c r="H1668" i="3"/>
  <c r="B1527" i="3"/>
  <c r="D1599" i="3"/>
  <c r="G1746" i="3"/>
  <c r="F1780" i="3"/>
  <c r="F1661" i="3"/>
  <c r="E1699" i="3"/>
  <c r="J1569" i="3"/>
  <c r="I1781" i="3"/>
  <c r="G1706" i="3"/>
  <c r="F1742" i="3"/>
  <c r="J1490" i="3"/>
  <c r="D1533" i="3"/>
  <c r="F1789" i="3"/>
  <c r="I1570" i="3"/>
  <c r="F761" i="3"/>
  <c r="C405" i="3"/>
  <c r="F1053" i="3"/>
  <c r="F1338" i="3"/>
  <c r="J1602" i="3"/>
  <c r="H1785" i="3"/>
  <c r="E1614" i="3"/>
  <c r="C1748" i="3"/>
  <c r="J1513" i="3"/>
  <c r="B1548" i="3"/>
  <c r="B1714" i="3"/>
  <c r="I1594" i="3"/>
  <c r="E1762" i="3"/>
  <c r="C1645" i="3"/>
  <c r="B1479" i="3"/>
  <c r="H1643" i="3"/>
  <c r="F1599" i="3"/>
  <c r="E1760" i="3"/>
  <c r="H1677" i="3"/>
  <c r="H1481" i="3"/>
  <c r="C1406" i="3"/>
  <c r="G1645" i="3"/>
  <c r="B1719" i="3"/>
  <c r="E1668" i="3"/>
  <c r="I1785" i="3"/>
  <c r="F1645" i="3"/>
  <c r="I1636" i="3"/>
  <c r="H1789" i="3"/>
  <c r="B1608" i="3"/>
  <c r="B1043" i="3"/>
  <c r="D1733" i="3"/>
  <c r="B776" i="3"/>
  <c r="F1140" i="3"/>
  <c r="F859" i="3"/>
  <c r="F1677" i="3"/>
  <c r="I1483" i="3"/>
  <c r="F1739" i="3"/>
  <c r="E1602" i="3"/>
  <c r="J1526" i="3"/>
  <c r="J1504" i="3"/>
  <c r="B1803" i="3"/>
  <c r="F1766" i="3"/>
  <c r="K1585" i="3"/>
  <c r="F1804" i="3"/>
  <c r="E1707" i="3"/>
  <c r="D639" i="3"/>
  <c r="I1700" i="3"/>
  <c r="F1572" i="3"/>
  <c r="C905" i="3"/>
  <c r="F392" i="3"/>
  <c r="D1255" i="3"/>
  <c r="D1570" i="3"/>
  <c r="F1663" i="3"/>
  <c r="C1640" i="3"/>
  <c r="B941" i="3"/>
  <c r="J1629" i="3"/>
  <c r="C1168" i="3"/>
  <c r="H1528" i="3"/>
  <c r="C263" i="3"/>
  <c r="B562" i="3"/>
  <c r="D1497" i="3"/>
  <c r="E1494" i="3"/>
  <c r="C1484" i="3"/>
  <c r="D1574" i="3"/>
  <c r="F978" i="3"/>
  <c r="C1501" i="3"/>
  <c r="D243" i="3"/>
  <c r="C1705" i="3"/>
  <c r="F1229" i="3"/>
  <c r="C799" i="3"/>
  <c r="F1301" i="3"/>
  <c r="F1519" i="3"/>
  <c r="J1492" i="3"/>
  <c r="E1803" i="3"/>
  <c r="C1487" i="3"/>
  <c r="E1509" i="3"/>
  <c r="B1715" i="3"/>
  <c r="B1420" i="3"/>
  <c r="B1411" i="3"/>
  <c r="D1692" i="3"/>
  <c r="D1740" i="3"/>
  <c r="D601" i="3"/>
  <c r="E1632" i="3"/>
  <c r="F1573" i="3"/>
  <c r="G1491" i="3"/>
  <c r="G1612" i="3"/>
  <c r="C1686" i="3"/>
  <c r="I1752" i="3"/>
  <c r="D1651" i="3"/>
  <c r="D1636" i="3"/>
  <c r="C1599" i="3"/>
  <c r="D1703" i="3"/>
  <c r="F861" i="3"/>
  <c r="B1131" i="3"/>
  <c r="B1493" i="3"/>
  <c r="B1573" i="3"/>
  <c r="B1770" i="3"/>
  <c r="G1552" i="3"/>
  <c r="I1767" i="3"/>
  <c r="B966" i="3"/>
  <c r="J1747" i="3"/>
  <c r="I1744" i="3"/>
  <c r="G1573" i="3"/>
  <c r="K1520" i="3"/>
  <c r="E1677" i="3"/>
  <c r="B904" i="3"/>
  <c r="K1762" i="3"/>
  <c r="C1140" i="3"/>
  <c r="E1748" i="3"/>
  <c r="J1619" i="3"/>
  <c r="B864" i="3"/>
  <c r="E1714" i="3"/>
  <c r="H1594" i="3"/>
  <c r="G1539" i="3"/>
  <c r="E1667" i="3"/>
  <c r="G1591" i="3"/>
  <c r="G1578" i="3"/>
  <c r="E1534" i="3"/>
  <c r="G1792" i="3"/>
  <c r="D1749" i="3"/>
  <c r="I1573" i="3"/>
  <c r="F1808" i="3"/>
  <c r="B1677" i="3"/>
  <c r="D919" i="3"/>
  <c r="B1740" i="3"/>
  <c r="K1728" i="3"/>
  <c r="I1695" i="3"/>
  <c r="C1788" i="3"/>
  <c r="K1581" i="3"/>
  <c r="H1638" i="3"/>
  <c r="B1017" i="3"/>
  <c r="C1531" i="3"/>
  <c r="J1583" i="3"/>
  <c r="C1781" i="3"/>
  <c r="K1696" i="3"/>
  <c r="K1651" i="3"/>
  <c r="F271" i="3"/>
  <c r="K1640" i="3"/>
  <c r="D1796" i="3"/>
  <c r="D209" i="3"/>
  <c r="G1705" i="3"/>
  <c r="K1606" i="3"/>
  <c r="I1809" i="3"/>
  <c r="H1535" i="3"/>
  <c r="F1215" i="3"/>
  <c r="F1494" i="3"/>
  <c r="B1737" i="3"/>
  <c r="C1768" i="3"/>
  <c r="G1634" i="3"/>
  <c r="C1529" i="3"/>
  <c r="J1551" i="3"/>
  <c r="C1769" i="3"/>
  <c r="C1775" i="3"/>
  <c r="F182" i="3"/>
  <c r="K1777" i="3"/>
  <c r="G1783" i="3"/>
  <c r="K1569" i="3"/>
  <c r="D1082" i="3"/>
  <c r="F954" i="3"/>
  <c r="I1545" i="3"/>
  <c r="K1769" i="3"/>
  <c r="D1806" i="3"/>
  <c r="J1799" i="3"/>
  <c r="C349" i="3"/>
  <c r="B955" i="3"/>
  <c r="B1635" i="3"/>
  <c r="E1585" i="3"/>
  <c r="F1603" i="3"/>
  <c r="B1591" i="3"/>
  <c r="B1698" i="3"/>
  <c r="D1628" i="3"/>
  <c r="F1551" i="3"/>
  <c r="F672" i="3"/>
  <c r="K1706" i="3"/>
  <c r="I1562" i="3"/>
  <c r="G1618" i="3"/>
  <c r="K1719" i="3"/>
  <c r="K1548" i="3"/>
  <c r="D834" i="3"/>
  <c r="B1579" i="3"/>
  <c r="J1646" i="3"/>
  <c r="C1723" i="3"/>
  <c r="J1714" i="3"/>
  <c r="B1620" i="3"/>
  <c r="G1616" i="3"/>
  <c r="K1693" i="3"/>
  <c r="B1035" i="3"/>
  <c r="K1597" i="3"/>
  <c r="C260" i="3"/>
  <c r="C1762" i="3"/>
  <c r="H1678" i="3"/>
  <c r="G1661" i="3"/>
  <c r="E1611" i="3"/>
  <c r="D1558" i="3"/>
  <c r="C1481" i="3"/>
  <c r="C1668" i="3"/>
  <c r="F1545" i="3"/>
  <c r="H1800" i="3"/>
  <c r="E1726" i="3"/>
  <c r="D1683" i="3"/>
  <c r="C552" i="3"/>
  <c r="K1586" i="3"/>
  <c r="G1557" i="3"/>
  <c r="G1555" i="3"/>
  <c r="C1711" i="3"/>
  <c r="K1668" i="3"/>
  <c r="C359" i="3"/>
  <c r="K1491" i="3"/>
  <c r="D1566" i="3"/>
  <c r="B564" i="3"/>
  <c r="F197" i="3"/>
  <c r="B325" i="3"/>
  <c r="D1522" i="3"/>
  <c r="H1608" i="3"/>
  <c r="B1688" i="3"/>
  <c r="J1655" i="3"/>
  <c r="E1735" i="3"/>
  <c r="J1753" i="3"/>
  <c r="I1706" i="3"/>
  <c r="C1699" i="3"/>
  <c r="F1781" i="3"/>
  <c r="B1592" i="3"/>
  <c r="B1712" i="3"/>
  <c r="I1776" i="3"/>
  <c r="C1479" i="3"/>
  <c r="K1805" i="3"/>
  <c r="J1533" i="3"/>
  <c r="E1770" i="3"/>
  <c r="K1481" i="3"/>
  <c r="C1731" i="3"/>
  <c r="F1510" i="3"/>
  <c r="J1628" i="3"/>
  <c r="C1649" i="3"/>
  <c r="B552" i="3"/>
  <c r="E1506" i="3"/>
  <c r="F1569" i="3"/>
  <c r="G1568" i="3"/>
  <c r="I1727" i="3"/>
  <c r="F1750" i="3"/>
  <c r="J1564" i="3"/>
  <c r="K1711" i="3"/>
  <c r="I1759" i="3"/>
  <c r="F1395" i="3"/>
  <c r="F441" i="3"/>
  <c r="I1685" i="3"/>
  <c r="D1060" i="3"/>
  <c r="C541" i="3"/>
  <c r="B261" i="3"/>
  <c r="H1595" i="3"/>
  <c r="B1589" i="3"/>
  <c r="E1502" i="3"/>
  <c r="H1682" i="3"/>
  <c r="F1417" i="3"/>
  <c r="E1558" i="3"/>
  <c r="C1517" i="3"/>
  <c r="I1788" i="3"/>
  <c r="J1653" i="3"/>
  <c r="C1542" i="3"/>
  <c r="J1640" i="3"/>
  <c r="B1539" i="3"/>
  <c r="H1648" i="3"/>
  <c r="K1492" i="3"/>
  <c r="D1801" i="3"/>
  <c r="F838" i="3"/>
  <c r="J1579" i="3"/>
  <c r="K1593" i="3"/>
  <c r="K1783" i="3"/>
  <c r="B1797" i="3"/>
  <c r="F521" i="3"/>
  <c r="E1610" i="3"/>
  <c r="E1537" i="3"/>
  <c r="J1721" i="3"/>
  <c r="F1782" i="3"/>
  <c r="I1583" i="3"/>
  <c r="H1592" i="3"/>
  <c r="F1795" i="3"/>
  <c r="B1547" i="3"/>
  <c r="E1755" i="3"/>
  <c r="B580" i="3"/>
  <c r="H1803" i="3"/>
  <c r="H1762" i="3"/>
  <c r="B1007" i="3"/>
  <c r="H1768" i="3"/>
  <c r="E1625" i="3"/>
  <c r="H1606" i="3"/>
  <c r="F1691" i="3"/>
  <c r="H1634" i="3"/>
  <c r="J1780" i="3"/>
  <c r="J1627" i="3"/>
  <c r="D1625" i="3"/>
  <c r="E1634" i="3"/>
  <c r="I1544" i="3"/>
  <c r="B1800" i="3"/>
  <c r="C1478" i="3"/>
  <c r="C158" i="3"/>
  <c r="F813" i="3"/>
  <c r="K1495" i="3"/>
  <c r="G1759" i="3"/>
  <c r="K1626" i="3"/>
  <c r="F1745" i="3"/>
  <c r="F1499" i="3"/>
  <c r="F1628" i="3"/>
  <c r="B1368" i="3"/>
  <c r="C1066" i="3"/>
  <c r="J1765" i="3"/>
  <c r="I1600" i="3"/>
  <c r="I1699" i="3"/>
  <c r="K1734" i="3"/>
  <c r="G1480" i="3"/>
  <c r="E1523" i="3"/>
  <c r="B1334" i="3"/>
  <c r="K1493" i="3"/>
  <c r="B1506" i="3"/>
  <c r="C1547" i="3"/>
  <c r="B1720" i="3"/>
  <c r="B1565" i="3"/>
  <c r="G1755" i="3"/>
  <c r="F1747" i="3"/>
  <c r="B1741" i="3"/>
  <c r="K1544" i="3"/>
  <c r="K1584" i="3"/>
  <c r="C1803" i="3"/>
  <c r="K1800" i="3"/>
  <c r="I1697" i="3"/>
  <c r="C1660" i="3"/>
  <c r="J1556" i="3"/>
  <c r="G1560" i="3"/>
  <c r="K1765" i="3"/>
  <c r="K1787" i="3"/>
  <c r="J1528" i="3"/>
  <c r="B1546" i="3"/>
  <c r="D1512" i="3"/>
  <c r="J1537" i="3"/>
  <c r="D1569" i="3"/>
  <c r="D545" i="3"/>
  <c r="B1274" i="3"/>
  <c r="B1418" i="3"/>
  <c r="C1777" i="3"/>
  <c r="B1776" i="3"/>
  <c r="E1797" i="3"/>
  <c r="G1643" i="3"/>
  <c r="D1791" i="3"/>
  <c r="C1707" i="3"/>
  <c r="F1772" i="3"/>
  <c r="C1806" i="3"/>
  <c r="D1518" i="3"/>
  <c r="C1212" i="3"/>
  <c r="B264" i="3"/>
  <c r="K1595" i="3"/>
  <c r="H1511" i="3"/>
  <c r="J1732" i="3"/>
  <c r="D1671" i="3"/>
  <c r="D718" i="3"/>
  <c r="J1645" i="3"/>
  <c r="K1602" i="3"/>
  <c r="F1420" i="3"/>
  <c r="K1499" i="3"/>
  <c r="G1763" i="3"/>
  <c r="F1706" i="3"/>
  <c r="I1561" i="3"/>
  <c r="K1735" i="3"/>
  <c r="K1674" i="3"/>
  <c r="C1793" i="3"/>
  <c r="E1586" i="3"/>
  <c r="F1548" i="3"/>
  <c r="D1572" i="3"/>
  <c r="C1684" i="3"/>
  <c r="F1695" i="3"/>
  <c r="C1419" i="3"/>
  <c r="H1723" i="3"/>
  <c r="E1697" i="3"/>
  <c r="E1736" i="3"/>
  <c r="C1720" i="3"/>
  <c r="K1681" i="3"/>
  <c r="K1519" i="3"/>
  <c r="K1804" i="3"/>
  <c r="J1560" i="3"/>
  <c r="G1651" i="3"/>
  <c r="F1635" i="3"/>
  <c r="F1641" i="3"/>
  <c r="D1557" i="3"/>
  <c r="K1695" i="3"/>
  <c r="F1646" i="3"/>
  <c r="K1689" i="3"/>
  <c r="K1785" i="3"/>
  <c r="E1536" i="3"/>
  <c r="C1324" i="3"/>
  <c r="H1676" i="3"/>
  <c r="K1672" i="3"/>
  <c r="D1515" i="3"/>
  <c r="C1667" i="3"/>
  <c r="F1711" i="3"/>
  <c r="C1746" i="3"/>
  <c r="F1552" i="3"/>
  <c r="G1803" i="3"/>
  <c r="B779" i="3"/>
  <c r="I1613" i="3"/>
  <c r="K1500" i="3"/>
  <c r="J1613" i="3"/>
  <c r="D1406" i="3"/>
  <c r="D715" i="3"/>
  <c r="I1743" i="3"/>
  <c r="G1694" i="3"/>
  <c r="K1576" i="3"/>
  <c r="K1632" i="3"/>
  <c r="B1556" i="3"/>
  <c r="I1658" i="3"/>
  <c r="J1665" i="3"/>
  <c r="B1665" i="3"/>
  <c r="D1699" i="3"/>
  <c r="H1530" i="3"/>
  <c r="I1515" i="3"/>
  <c r="H1521" i="3"/>
  <c r="K1496" i="3"/>
  <c r="H1736" i="3"/>
  <c r="K1603" i="3"/>
  <c r="G1799" i="3"/>
  <c r="K1657" i="3"/>
  <c r="C1332" i="3"/>
  <c r="F503" i="3"/>
  <c r="K1515" i="3"/>
  <c r="K1494" i="3"/>
  <c r="E1771" i="3"/>
  <c r="K1577" i="3"/>
  <c r="K1746" i="3"/>
  <c r="K1743" i="3"/>
  <c r="D726" i="3"/>
  <c r="F1702" i="3"/>
  <c r="C1783" i="3"/>
  <c r="D1553" i="3"/>
  <c r="G1532" i="3"/>
  <c r="B575" i="3"/>
  <c r="C1641" i="3"/>
  <c r="I1738" i="3"/>
  <c r="H1792" i="3"/>
  <c r="B1419" i="3"/>
  <c r="D1746" i="3"/>
  <c r="H1498" i="3"/>
  <c r="B267" i="3"/>
  <c r="K1579" i="3"/>
  <c r="B169" i="3"/>
  <c r="F1726" i="3"/>
  <c r="G1537" i="3"/>
  <c r="D1763" i="3"/>
  <c r="H1732" i="3"/>
  <c r="E1622" i="3"/>
  <c r="D1641" i="3"/>
  <c r="B605" i="3"/>
  <c r="K1542" i="3"/>
  <c r="K1808" i="3"/>
  <c r="E1807" i="3"/>
  <c r="E1592" i="3"/>
  <c r="D636" i="3"/>
  <c r="H1598" i="3"/>
  <c r="B1571" i="3"/>
  <c r="E1630" i="3"/>
  <c r="I1486" i="3"/>
  <c r="C1653" i="3"/>
  <c r="B1784" i="3"/>
  <c r="C1143" i="3"/>
  <c r="F1527" i="3"/>
  <c r="D1632" i="3"/>
  <c r="J1595" i="3"/>
  <c r="G1681" i="3"/>
  <c r="K1575" i="3"/>
  <c r="F1564" i="3"/>
  <c r="C1567" i="3"/>
  <c r="K1553" i="3"/>
  <c r="B1704" i="3"/>
  <c r="C1530" i="3"/>
  <c r="B1549" i="3"/>
  <c r="J1760" i="3"/>
  <c r="J1573" i="3"/>
  <c r="K1659" i="3"/>
  <c r="J1548" i="3"/>
  <c r="F800" i="3"/>
  <c r="F431" i="3"/>
  <c r="B446" i="3"/>
  <c r="D1725" i="3"/>
  <c r="F1649" i="3"/>
  <c r="D913" i="3"/>
  <c r="G1663" i="3"/>
  <c r="H1581" i="3"/>
  <c r="J1529" i="3"/>
  <c r="J1552" i="3"/>
  <c r="K1749" i="3"/>
  <c r="F1759" i="3"/>
  <c r="J1485" i="3"/>
  <c r="F1300" i="3"/>
  <c r="D1661" i="3"/>
  <c r="H1574" i="3"/>
  <c r="K1708" i="3"/>
  <c r="D1768" i="3"/>
  <c r="F613" i="3"/>
  <c r="D1600" i="3"/>
  <c r="K1621" i="3"/>
  <c r="J1711" i="3"/>
  <c r="I1548" i="3"/>
  <c r="K1809" i="3"/>
  <c r="I1553" i="3"/>
  <c r="D988" i="3"/>
  <c r="K1619" i="3"/>
  <c r="D853" i="3"/>
  <c r="K1486" i="3"/>
  <c r="C1670" i="3"/>
  <c r="B294" i="3"/>
  <c r="E1805" i="3"/>
  <c r="C1611" i="3"/>
  <c r="D1727" i="3"/>
  <c r="C314" i="3"/>
  <c r="G1570" i="3"/>
  <c r="J1517" i="3"/>
  <c r="I1705" i="3"/>
  <c r="H1544" i="3"/>
  <c r="F943" i="3"/>
  <c r="F1353" i="3"/>
  <c r="C306" i="3"/>
  <c r="D1670" i="3"/>
  <c r="K1669" i="3"/>
  <c r="K1527" i="3"/>
  <c r="G1483" i="3"/>
  <c r="I1718" i="3"/>
  <c r="J1767" i="3"/>
  <c r="H1709" i="3"/>
  <c r="K1592" i="3"/>
  <c r="C1692" i="3"/>
  <c r="D983" i="3"/>
  <c r="B1791" i="3"/>
  <c r="B1702" i="3"/>
  <c r="K1682" i="3"/>
  <c r="E1647" i="3"/>
  <c r="G1496" i="3"/>
  <c r="E1725" i="3"/>
  <c r="E1504" i="3"/>
  <c r="D1663" i="3"/>
  <c r="G1524" i="3"/>
  <c r="D1417" i="3"/>
  <c r="E1530" i="3"/>
  <c r="I1682" i="3"/>
  <c r="G1737" i="3"/>
  <c r="E1752" i="3"/>
  <c r="E1596" i="3"/>
  <c r="J1773" i="3"/>
  <c r="H1701" i="3"/>
  <c r="D1610" i="3"/>
  <c r="B548" i="3"/>
  <c r="J1724" i="3"/>
  <c r="G1614" i="3"/>
  <c r="I1760" i="3"/>
  <c r="K1514" i="3"/>
  <c r="G1736" i="3"/>
  <c r="G1520" i="3"/>
  <c r="C462" i="3"/>
  <c r="K1546" i="3"/>
  <c r="G1689" i="3"/>
  <c r="C1621" i="3"/>
  <c r="C1794" i="3"/>
  <c r="J1702" i="3"/>
  <c r="D1023" i="3"/>
  <c r="K1484" i="3"/>
  <c r="F1542" i="3"/>
  <c r="F1584" i="3"/>
  <c r="B1748" i="3"/>
  <c r="F1731" i="3"/>
  <c r="C1630" i="3"/>
  <c r="G1501" i="3"/>
  <c r="H1550" i="3"/>
  <c r="K1771" i="3"/>
  <c r="I1726" i="3"/>
  <c r="I1782" i="3"/>
  <c r="D672" i="3"/>
  <c r="K1701" i="3"/>
  <c r="D1253" i="3"/>
  <c r="B1251" i="3"/>
  <c r="F161" i="3"/>
  <c r="B1295" i="3"/>
  <c r="J1527" i="3"/>
  <c r="C1555" i="3"/>
  <c r="D271" i="3"/>
  <c r="F852" i="3"/>
  <c r="D905" i="3"/>
  <c r="F1553" i="3"/>
  <c r="B1181" i="3"/>
  <c r="K1739" i="3"/>
  <c r="G1791" i="3"/>
  <c r="D1234" i="3"/>
  <c r="H1493" i="3"/>
  <c r="F1631" i="3"/>
  <c r="I1535" i="3"/>
  <c r="C1778" i="3"/>
  <c r="I1765" i="3"/>
  <c r="C1710" i="3"/>
  <c r="B1752" i="3"/>
  <c r="I1662" i="3"/>
  <c r="J1674" i="3"/>
  <c r="C1792" i="3"/>
  <c r="F1670" i="3"/>
  <c r="D701" i="3"/>
  <c r="K1698" i="3"/>
  <c r="K1741" i="3"/>
  <c r="E1551" i="3"/>
  <c r="H1622" i="3"/>
  <c r="G1726" i="3"/>
  <c r="K1691" i="3"/>
  <c r="C1758" i="3"/>
  <c r="B756" i="3"/>
  <c r="F1491" i="3"/>
  <c r="F1511" i="3"/>
  <c r="J1782" i="3"/>
  <c r="K1618" i="3"/>
  <c r="C871" i="3"/>
  <c r="K1609" i="3"/>
  <c r="C1313" i="3"/>
  <c r="E1584" i="3"/>
  <c r="F1506" i="3"/>
  <c r="B1642" i="3"/>
  <c r="D1770" i="3"/>
  <c r="D824" i="3"/>
  <c r="C1657" i="3"/>
  <c r="B684" i="3"/>
  <c r="H1631" i="3"/>
  <c r="H1805" i="3"/>
  <c r="D1686" i="3"/>
  <c r="D1135" i="3"/>
  <c r="I1733" i="3"/>
  <c r="D1669" i="3"/>
  <c r="B1780" i="3"/>
  <c r="K1763" i="3"/>
  <c r="F1793" i="3"/>
  <c r="F1047" i="3"/>
  <c r="D1537" i="3"/>
  <c r="I1586" i="3"/>
  <c r="D1548" i="3"/>
  <c r="D1010" i="3"/>
  <c r="B1768" i="3"/>
  <c r="D408" i="3"/>
  <c r="C853" i="3"/>
  <c r="G1768" i="3"/>
  <c r="D1580" i="3"/>
  <c r="G1748" i="3"/>
  <c r="B1601" i="3"/>
  <c r="G1675" i="3"/>
  <c r="B1533" i="3"/>
  <c r="C931" i="3"/>
  <c r="H1500" i="3"/>
  <c r="D1145" i="3"/>
  <c r="B1632" i="3"/>
  <c r="K1759" i="3"/>
  <c r="D1646" i="3"/>
  <c r="D937" i="3"/>
  <c r="K1641" i="3"/>
  <c r="H1780" i="3"/>
  <c r="K1643" i="3"/>
  <c r="K1526" i="3"/>
  <c r="B874" i="3"/>
  <c r="I1646" i="3"/>
  <c r="F1574" i="3"/>
  <c r="D443" i="3"/>
  <c r="K1725" i="3"/>
  <c r="F1607" i="3"/>
  <c r="E1598" i="3"/>
  <c r="C1235" i="3"/>
  <c r="J1622" i="3"/>
  <c r="F1743" i="3"/>
  <c r="E1655" i="3"/>
  <c r="C1564" i="3"/>
  <c r="G1487" i="3"/>
  <c r="J1623" i="3"/>
  <c r="G1550" i="3"/>
  <c r="I1770" i="3"/>
  <c r="G1756" i="3"/>
  <c r="F602" i="3"/>
  <c r="G1654" i="3"/>
  <c r="F1687" i="3"/>
  <c r="I1668" i="3"/>
  <c r="G1731" i="3"/>
  <c r="J1593" i="3"/>
  <c r="G1738" i="3"/>
  <c r="K1510" i="3"/>
  <c r="H1657" i="3"/>
  <c r="G1765" i="3"/>
  <c r="F1235" i="3"/>
  <c r="B892" i="3"/>
  <c r="G1572" i="3"/>
  <c r="K1717" i="3"/>
  <c r="I1511" i="3"/>
  <c r="D1154" i="3"/>
  <c r="D766" i="3"/>
  <c r="K1598" i="3"/>
  <c r="K1652" i="3"/>
  <c r="G1617" i="3"/>
  <c r="G1583" i="3"/>
  <c r="I1568" i="3"/>
  <c r="J1515" i="3"/>
  <c r="F1637" i="3"/>
  <c r="C1151" i="3"/>
  <c r="F1253" i="3"/>
  <c r="B1413" i="3"/>
  <c r="G1576" i="3"/>
  <c r="C859" i="3"/>
  <c r="J1754" i="3"/>
  <c r="B1570" i="3"/>
  <c r="F267" i="3"/>
  <c r="B1246" i="3"/>
  <c r="E1526" i="3"/>
  <c r="D1609" i="3"/>
  <c r="D1797" i="3"/>
  <c r="G1577" i="3"/>
  <c r="D1713" i="3"/>
  <c r="C1650" i="3"/>
  <c r="D1715" i="3"/>
  <c r="D1503" i="3"/>
  <c r="F1717" i="3"/>
  <c r="F1513" i="3"/>
  <c r="I1643" i="3"/>
  <c r="D1675" i="3"/>
  <c r="C1273" i="3"/>
  <c r="H1655" i="3"/>
  <c r="B1525" i="3"/>
  <c r="C710" i="3"/>
  <c r="D1527" i="3"/>
  <c r="K1512" i="3"/>
  <c r="H1547" i="3"/>
  <c r="F1758" i="3"/>
  <c r="D1295" i="3"/>
  <c r="K1678" i="3"/>
  <c r="F279" i="3"/>
  <c r="B610" i="3"/>
  <c r="K1675" i="3"/>
  <c r="K1661" i="3"/>
  <c r="I1521" i="3"/>
  <c r="H1656" i="3"/>
  <c r="C1663" i="3"/>
  <c r="D1418" i="3"/>
  <c r="K1722" i="3"/>
  <c r="E1510" i="3"/>
  <c r="E1756" i="3"/>
  <c r="G1486" i="3"/>
  <c r="J1717" i="3"/>
  <c r="B1772" i="3"/>
  <c r="I1696" i="3"/>
  <c r="G1530" i="3"/>
  <c r="E1774" i="3"/>
  <c r="G1772" i="3"/>
  <c r="K1505" i="3"/>
  <c r="C796" i="3"/>
  <c r="K1789" i="3"/>
  <c r="B712" i="3"/>
  <c r="I1650" i="3"/>
  <c r="C570" i="3"/>
  <c r="J1802" i="3"/>
  <c r="G1627" i="3"/>
  <c r="I1567" i="3"/>
  <c r="H1749" i="3"/>
  <c r="J1809" i="3"/>
  <c r="K1516" i="3"/>
  <c r="K1688" i="3"/>
  <c r="H1517" i="3"/>
  <c r="E1766" i="3"/>
  <c r="C1633" i="3"/>
  <c r="D1772" i="3"/>
  <c r="D1673" i="3"/>
  <c r="B945" i="3"/>
  <c r="J1501" i="3"/>
  <c r="J1736" i="3"/>
  <c r="C1492" i="3"/>
  <c r="K1518" i="3"/>
  <c r="G1671" i="3"/>
  <c r="D345" i="3"/>
  <c r="E1793" i="3"/>
  <c r="C1557" i="3"/>
  <c r="K1594" i="3"/>
  <c r="C236" i="3"/>
  <c r="G1561" i="3"/>
  <c r="J1785" i="3"/>
  <c r="G1580" i="3"/>
  <c r="F1693" i="3"/>
  <c r="B1809" i="3"/>
  <c r="F1583" i="3"/>
  <c r="B1670" i="3"/>
  <c r="C1779" i="3"/>
  <c r="D1544" i="3"/>
  <c r="G1698" i="3"/>
  <c r="K1608" i="3"/>
  <c r="K1667" i="3"/>
  <c r="G1670" i="3"/>
  <c r="I1754" i="3"/>
  <c r="J1549" i="3"/>
  <c r="D1112" i="3"/>
  <c r="C1631" i="3"/>
  <c r="B1618" i="3"/>
  <c r="F184" i="3"/>
  <c r="G1585" i="3"/>
  <c r="K1666" i="3"/>
  <c r="D1799" i="3"/>
  <c r="I1655" i="3"/>
  <c r="F446" i="3"/>
  <c r="B1046" i="3"/>
  <c r="F556" i="3"/>
  <c r="G1699" i="3"/>
  <c r="D370" i="3"/>
  <c r="B584" i="3"/>
  <c r="C1629" i="3"/>
  <c r="F1720" i="3"/>
  <c r="E1508" i="3"/>
  <c r="B1662" i="3"/>
  <c r="C1628" i="3"/>
  <c r="J1793" i="3"/>
  <c r="G1598" i="3"/>
  <c r="C1765" i="3"/>
  <c r="G1536" i="3"/>
  <c r="J1596" i="3"/>
  <c r="F605" i="3"/>
  <c r="J1491" i="3"/>
  <c r="F1763" i="3"/>
  <c r="B1783" i="3"/>
  <c r="J1543" i="3"/>
  <c r="K1760" i="3"/>
  <c r="H1751" i="3"/>
  <c r="D1744" i="3"/>
  <c r="J1535" i="3"/>
  <c r="D1613" i="3"/>
  <c r="D400" i="3"/>
  <c r="J1692" i="3"/>
  <c r="K1802" i="3"/>
  <c r="G1623" i="3"/>
  <c r="I1674" i="3"/>
  <c r="C1482" i="3"/>
  <c r="D1531" i="3"/>
  <c r="F1626" i="3"/>
  <c r="F1627" i="3"/>
  <c r="B1750" i="3"/>
  <c r="C1591" i="3"/>
  <c r="C1648" i="3"/>
  <c r="H1618" i="3"/>
  <c r="B1627" i="3"/>
  <c r="D1615" i="3"/>
  <c r="I1803" i="3"/>
  <c r="K1792" i="3"/>
  <c r="F1807" i="3"/>
  <c r="B377" i="3"/>
  <c r="C969" i="3"/>
  <c r="J1738" i="3"/>
  <c r="J1584" i="3"/>
  <c r="B524" i="3"/>
  <c r="I1746" i="3"/>
  <c r="D1775" i="3"/>
  <c r="F1080" i="3"/>
  <c r="E1574" i="3"/>
  <c r="H1557" i="3"/>
  <c r="D1659" i="3"/>
  <c r="D1594" i="3"/>
  <c r="E1722" i="3"/>
  <c r="D1608" i="3"/>
  <c r="C1690" i="3"/>
  <c r="F1724" i="3"/>
  <c r="K1482" i="3"/>
  <c r="H1499" i="3"/>
  <c r="G1714" i="3"/>
  <c r="B1746" i="3"/>
  <c r="D467" i="3"/>
  <c r="I1731" i="3"/>
  <c r="B1668" i="3"/>
  <c r="K1768" i="3"/>
  <c r="D409" i="3"/>
  <c r="C991" i="3"/>
  <c r="D1072" i="3"/>
  <c r="J1545" i="3"/>
  <c r="E1806" i="3"/>
  <c r="E1700" i="3"/>
  <c r="B461" i="3"/>
  <c r="C744" i="3"/>
  <c r="G1500" i="3"/>
  <c r="J1493" i="3"/>
  <c r="H1487" i="3"/>
  <c r="B1484" i="3"/>
  <c r="B1535" i="3"/>
  <c r="K1654" i="3"/>
  <c r="J1678" i="3"/>
  <c r="I1766" i="3"/>
  <c r="E1597" i="3"/>
  <c r="K1573" i="3"/>
  <c r="K1524" i="3"/>
  <c r="J1676" i="3"/>
  <c r="K1649" i="3"/>
  <c r="J1643" i="3"/>
  <c r="I1784" i="3"/>
  <c r="F1619" i="3"/>
  <c r="E1701" i="3"/>
  <c r="H1712" i="3"/>
  <c r="F1757" i="3"/>
  <c r="H1485" i="3"/>
  <c r="J1716" i="3"/>
  <c r="C221" i="3"/>
  <c r="E1621" i="3"/>
  <c r="B1610" i="3"/>
  <c r="B926" i="3"/>
  <c r="B1754" i="3"/>
  <c r="E1636" i="3"/>
  <c r="E1661" i="3"/>
  <c r="B1409" i="3"/>
  <c r="F1718" i="3"/>
  <c r="B865" i="3"/>
  <c r="H1737" i="3"/>
  <c r="C1523" i="3"/>
  <c r="I1517" i="3"/>
  <c r="C162" i="3"/>
  <c r="J1742" i="3"/>
  <c r="C598" i="3"/>
  <c r="K1779" i="3"/>
  <c r="E1612" i="3"/>
  <c r="B1241" i="3"/>
  <c r="F1075" i="3"/>
  <c r="B394" i="3"/>
  <c r="C1089" i="3"/>
  <c r="B1593" i="3"/>
  <c r="J1615" i="3"/>
  <c r="F1733" i="3"/>
  <c r="J1723" i="3"/>
  <c r="D1412" i="3"/>
  <c r="F1797" i="3"/>
  <c r="C1786" i="3"/>
  <c r="B1578" i="3"/>
  <c r="J1696" i="3"/>
  <c r="B1552" i="3"/>
  <c r="F952" i="3"/>
  <c r="B885" i="3"/>
  <c r="C1412" i="3"/>
  <c r="D889" i="3"/>
  <c r="K1798" i="3"/>
  <c r="G1622" i="3"/>
  <c r="J1530" i="3"/>
  <c r="F1276" i="3"/>
  <c r="G1488" i="3"/>
  <c r="C430" i="3"/>
  <c r="K1791" i="3"/>
  <c r="B1673" i="3"/>
  <c r="E1527" i="3"/>
  <c r="F780" i="3"/>
  <c r="J1796" i="3"/>
  <c r="D562" i="3"/>
  <c r="F1508" i="3"/>
  <c r="F1769" i="3"/>
  <c r="B1667" i="3"/>
  <c r="D1408" i="3"/>
  <c r="B1554" i="3"/>
  <c r="F1048" i="3"/>
  <c r="K1521" i="3"/>
  <c r="I1720" i="3"/>
  <c r="F1744" i="3"/>
  <c r="H1555" i="3"/>
  <c r="F1131" i="3"/>
  <c r="J1755" i="3"/>
  <c r="C215" i="3"/>
  <c r="K1803" i="3"/>
  <c r="D1639" i="3"/>
  <c r="D927" i="3"/>
  <c r="J1606" i="3"/>
  <c r="H1620" i="3"/>
  <c r="G1754" i="3"/>
  <c r="G1620" i="3"/>
  <c r="D1586" i="3"/>
  <c r="J1808" i="3"/>
  <c r="F1277" i="3"/>
  <c r="K1489" i="3"/>
  <c r="B1646" i="3"/>
  <c r="C407" i="3"/>
  <c r="K1636" i="3"/>
  <c r="K1781" i="3"/>
  <c r="F190" i="3"/>
  <c r="F1509" i="3"/>
  <c r="I1787" i="3"/>
  <c r="B1684" i="3"/>
  <c r="B1407" i="3"/>
  <c r="G1751" i="3"/>
  <c r="G1584" i="3"/>
  <c r="G1781" i="3"/>
  <c r="B1672" i="3"/>
  <c r="B1408" i="3"/>
  <c r="I1739" i="3"/>
  <c r="J1614" i="3"/>
  <c r="K1614" i="3"/>
  <c r="C1780" i="3"/>
  <c r="G1581" i="3"/>
  <c r="F1698" i="3"/>
  <c r="K1684" i="3"/>
  <c r="H1734" i="3"/>
  <c r="G1544" i="3"/>
  <c r="H1564" i="3"/>
  <c r="K1694" i="3"/>
  <c r="F729" i="3"/>
  <c r="H1735" i="3"/>
  <c r="G1721" i="3"/>
  <c r="F1549" i="3"/>
  <c r="C409" i="3"/>
  <c r="F825" i="3"/>
  <c r="C1224" i="3"/>
  <c r="J1757" i="3"/>
  <c r="I1504" i="3"/>
  <c r="E1566" i="3"/>
  <c r="J1539" i="3"/>
  <c r="J1761" i="3"/>
  <c r="C1708" i="3"/>
  <c r="E1684" i="3"/>
  <c r="B1695" i="3"/>
  <c r="C1522" i="3"/>
  <c r="G1691" i="3"/>
  <c r="B1792" i="3"/>
  <c r="K1517" i="3"/>
  <c r="K1537" i="3"/>
  <c r="F1647" i="3"/>
  <c r="C1598" i="3"/>
  <c r="C1416" i="3"/>
  <c r="H1627" i="3"/>
  <c r="K1580" i="3"/>
  <c r="I1595" i="3"/>
  <c r="K1755" i="3"/>
  <c r="C1231" i="3"/>
  <c r="D648" i="3"/>
  <c r="E1800" i="3"/>
  <c r="K1589" i="3"/>
  <c r="F1768" i="3"/>
  <c r="I1653" i="3"/>
  <c r="C1805" i="3"/>
  <c r="B1606" i="3"/>
  <c r="G1632" i="3"/>
  <c r="I1633" i="3"/>
  <c r="I1541" i="3"/>
  <c r="B937" i="3"/>
  <c r="C1735" i="3"/>
  <c r="K1562" i="3"/>
  <c r="K1758" i="3"/>
  <c r="C395" i="3"/>
  <c r="C459" i="3"/>
  <c r="B965" i="3"/>
  <c r="C665" i="3"/>
  <c r="F1617" i="3"/>
  <c r="J1798" i="3"/>
  <c r="D1767" i="3"/>
  <c r="D1654" i="3"/>
  <c r="F1746" i="3"/>
  <c r="D891" i="3"/>
  <c r="B1113" i="3"/>
  <c r="B775" i="3"/>
  <c r="E1759" i="3"/>
  <c r="D1144" i="3"/>
  <c r="H1488" i="3"/>
  <c r="J1778" i="3"/>
  <c r="B1616" i="3"/>
  <c r="C1565" i="3"/>
  <c r="F1629" i="3"/>
  <c r="H1589" i="3"/>
  <c r="J1587" i="3"/>
  <c r="B1508" i="3"/>
  <c r="G1602" i="3"/>
  <c r="B1694" i="3"/>
  <c r="D1726" i="3"/>
  <c r="F1406" i="3"/>
  <c r="C1675" i="3"/>
  <c r="J1487" i="3"/>
  <c r="F1653" i="3"/>
  <c r="G1692" i="3"/>
  <c r="K1525" i="3"/>
  <c r="J1771" i="3"/>
  <c r="K1631" i="3"/>
  <c r="F1608" i="3"/>
  <c r="K1679" i="3"/>
  <c r="K1753" i="3"/>
  <c r="K1533" i="3"/>
  <c r="C1566" i="3"/>
  <c r="B1622" i="3"/>
  <c r="J1783" i="3"/>
  <c r="I1596" i="3"/>
  <c r="K1660" i="3"/>
  <c r="K1532" i="3"/>
  <c r="F1593" i="3"/>
  <c r="J1566" i="3"/>
  <c r="F1674" i="3"/>
  <c r="B1745" i="3"/>
  <c r="D1358" i="3"/>
  <c r="H1600" i="3"/>
  <c r="K1736" i="3"/>
  <c r="K1503" i="3"/>
  <c r="K1635" i="3"/>
  <c r="G1610" i="3"/>
  <c r="D1192" i="3"/>
  <c r="C1617" i="3"/>
  <c r="D1378" i="3"/>
  <c r="K1582" i="3"/>
  <c r="C1724" i="3"/>
  <c r="G1733" i="3"/>
  <c r="F1540" i="3"/>
  <c r="F927" i="3"/>
  <c r="H1650" i="3"/>
  <c r="C1512" i="3"/>
  <c r="E1731" i="3"/>
  <c r="F443" i="3"/>
  <c r="J1612" i="3"/>
  <c r="B1503" i="3"/>
  <c r="F1609" i="3"/>
  <c r="D882" i="3"/>
  <c r="F1694" i="3"/>
  <c r="K1588" i="3"/>
  <c r="C1736" i="3"/>
  <c r="G1605" i="3"/>
  <c r="F1671" i="3"/>
  <c r="K1774" i="3"/>
  <c r="E1568" i="3"/>
  <c r="H1718" i="3"/>
  <c r="B1724" i="3"/>
  <c r="D1585" i="3"/>
  <c r="B1540" i="3"/>
  <c r="H1529" i="3"/>
  <c r="K1676" i="3"/>
  <c r="D730" i="3"/>
  <c r="D1795" i="3"/>
  <c r="H1777" i="3"/>
  <c r="D1562" i="3"/>
  <c r="C1540" i="3"/>
  <c r="G1700" i="3"/>
  <c r="G1640" i="3"/>
  <c r="I1729" i="3"/>
  <c r="G1776" i="3"/>
  <c r="D1787" i="3"/>
  <c r="K1772" i="3"/>
  <c r="C1619" i="3"/>
  <c r="H1733" i="3"/>
  <c r="C1664" i="3"/>
  <c r="J1498" i="3"/>
  <c r="E1727" i="3"/>
  <c r="D1565" i="3"/>
  <c r="K1497" i="3"/>
  <c r="D1745" i="3"/>
  <c r="J1574" i="3"/>
  <c r="F1792" i="3"/>
  <c r="K1479" i="3"/>
  <c r="D1365" i="3"/>
  <c r="G1786" i="3"/>
  <c r="E1687" i="3"/>
  <c r="C609" i="3"/>
  <c r="F1673" i="3"/>
  <c r="E1615" i="3"/>
  <c r="H1774" i="3"/>
  <c r="H1571" i="3"/>
  <c r="F1592" i="3"/>
  <c r="I1735" i="3"/>
  <c r="G1563" i="3"/>
  <c r="D1642" i="3"/>
  <c r="C1737" i="3"/>
  <c r="E1696" i="3"/>
  <c r="H1531" i="3"/>
  <c r="D1556" i="3"/>
  <c r="G1508" i="3"/>
  <c r="D1645" i="3"/>
  <c r="G1540" i="3"/>
  <c r="D647" i="3"/>
  <c r="D1802" i="3"/>
  <c r="K1629" i="3"/>
  <c r="G1635" i="3"/>
  <c r="I1621" i="3"/>
  <c r="C1789" i="3"/>
  <c r="K1790" i="3"/>
  <c r="C1770" i="3"/>
  <c r="D870" i="3"/>
  <c r="H1764" i="3"/>
  <c r="C500" i="3"/>
  <c r="C1533" i="3"/>
  <c r="B1293" i="3"/>
  <c r="E1631" i="3"/>
  <c r="F1665" i="3"/>
  <c r="C1142" i="3"/>
  <c r="G1761" i="3"/>
  <c r="E1542" i="3"/>
  <c r="F1292" i="3"/>
  <c r="K1538" i="3"/>
  <c r="D1655" i="3"/>
  <c r="C777" i="3"/>
  <c r="G1502" i="3"/>
  <c r="G1625" i="3"/>
  <c r="I1572" i="3"/>
  <c r="I1757" i="3"/>
  <c r="D430" i="3"/>
  <c r="C1485" i="3"/>
  <c r="H1720" i="3"/>
  <c r="G1566" i="3"/>
  <c r="D178" i="3"/>
  <c r="J1807" i="3"/>
  <c r="D1805" i="3"/>
  <c r="F1539" i="3"/>
  <c r="J1507" i="3"/>
  <c r="K1745" i="3"/>
  <c r="E1799" i="3"/>
  <c r="K1622" i="3"/>
  <c r="C809" i="3"/>
  <c r="C1712" i="3"/>
  <c r="E1749" i="3"/>
  <c r="I1518" i="3"/>
  <c r="D590" i="3"/>
  <c r="G1609" i="3"/>
  <c r="C1733" i="3"/>
  <c r="C1669" i="3"/>
  <c r="J1561" i="3"/>
  <c r="C1539" i="3"/>
  <c r="F1708" i="3"/>
  <c r="G1674" i="3"/>
  <c r="D1773" i="3"/>
  <c r="D1771" i="3"/>
  <c r="I1598" i="3"/>
  <c r="E1787" i="3"/>
  <c r="J1745" i="3"/>
  <c r="D1678" i="3"/>
  <c r="J1488" i="3"/>
  <c r="D1756" i="3"/>
  <c r="I1584" i="3"/>
  <c r="B1794" i="3"/>
  <c r="D705" i="3"/>
  <c r="K1627" i="3"/>
  <c r="F419" i="3"/>
  <c r="B1112" i="3"/>
  <c r="C1594" i="3"/>
  <c r="E1559" i="3"/>
  <c r="G1771" i="3"/>
  <c r="B1644" i="3"/>
  <c r="J1772" i="3"/>
  <c r="I1616" i="3"/>
  <c r="D1323" i="3"/>
  <c r="E1662" i="3"/>
  <c r="F1570" i="3"/>
  <c r="E1638" i="3"/>
  <c r="I1597" i="3"/>
  <c r="K1793" i="3"/>
  <c r="C245" i="3"/>
  <c r="B1049" i="3"/>
  <c r="D285" i="3"/>
  <c r="H1739" i="3"/>
  <c r="E1682" i="3"/>
  <c r="D1559" i="3"/>
  <c r="K1541" i="3"/>
  <c r="K1596" i="3"/>
  <c r="K1624" i="3"/>
  <c r="E1544" i="3"/>
  <c r="F1806" i="3"/>
  <c r="B1516" i="3"/>
  <c r="E1691" i="3"/>
  <c r="E1570" i="3"/>
  <c r="I1618" i="3"/>
  <c r="E1674" i="3"/>
  <c r="F1541" i="3"/>
  <c r="I1789" i="3"/>
  <c r="K1615" i="3"/>
  <c r="J1514" i="3"/>
  <c r="D1737" i="3"/>
  <c r="F1587" i="3"/>
  <c r="D1547" i="3"/>
  <c r="I1642" i="3"/>
  <c r="I1534" i="3"/>
  <c r="D1552" i="3"/>
  <c r="G1662" i="3"/>
  <c r="K1545" i="3"/>
  <c r="G1649" i="3"/>
  <c r="E1498" i="3"/>
  <c r="C1753" i="3"/>
  <c r="D1800" i="3"/>
  <c r="J1690" i="3"/>
  <c r="K1566" i="3"/>
  <c r="G1770" i="3"/>
  <c r="K1628" i="3"/>
  <c r="B946" i="3"/>
  <c r="H1809" i="3"/>
  <c r="H1796" i="3"/>
  <c r="J1710" i="3"/>
  <c r="H1779" i="3"/>
  <c r="G1701" i="3"/>
  <c r="D1702" i="3"/>
  <c r="K1807" i="3"/>
  <c r="J1575" i="3"/>
  <c r="H1599" i="3"/>
  <c r="B1073" i="3"/>
  <c r="F680" i="3"/>
  <c r="K1522" i="3"/>
  <c r="E1560" i="3"/>
  <c r="C334" i="3"/>
  <c r="D1414" i="3"/>
  <c r="F295" i="3"/>
  <c r="D996" i="3"/>
  <c r="G1567" i="3"/>
  <c r="J1639" i="3"/>
  <c r="K1572" i="3"/>
  <c r="D841" i="3"/>
  <c r="C1693" i="3"/>
  <c r="G1639" i="3"/>
  <c r="D1807" i="3"/>
  <c r="H1672" i="3"/>
  <c r="B574" i="3"/>
  <c r="H1761" i="3"/>
  <c r="I1620" i="3"/>
  <c r="D1404" i="3"/>
  <c r="E1573" i="3"/>
  <c r="D544" i="3"/>
  <c r="F1568" i="3"/>
  <c r="K1623" i="3"/>
  <c r="C1751" i="3"/>
  <c r="K1478" i="3"/>
  <c r="B419" i="3"/>
  <c r="B1537" i="3"/>
  <c r="K1554" i="3"/>
  <c r="G1603" i="3"/>
  <c r="H1546" i="3"/>
  <c r="I1608" i="3"/>
  <c r="K1685" i="3"/>
  <c r="G1796" i="3"/>
  <c r="B1559" i="3"/>
  <c r="K1756" i="3"/>
  <c r="G1680" i="3"/>
  <c r="J1673" i="3"/>
  <c r="B1691" i="3"/>
  <c r="K1539" i="3"/>
  <c r="F1559" i="3"/>
  <c r="C1051" i="3"/>
  <c r="F1591" i="3"/>
  <c r="E1720" i="3"/>
  <c r="B1680" i="3"/>
  <c r="K1645" i="3"/>
  <c r="J1624" i="3"/>
  <c r="G1629" i="3"/>
  <c r="K1700" i="3"/>
  <c r="B1743" i="3"/>
  <c r="K1782" i="3"/>
  <c r="H1619" i="3"/>
  <c r="H1577" i="3"/>
  <c r="B1619" i="3"/>
  <c r="E1640" i="3"/>
  <c r="I1800" i="3"/>
  <c r="K1686" i="3"/>
  <c r="K1799" i="3"/>
  <c r="K1776" i="3"/>
  <c r="B334" i="3"/>
  <c r="H1685" i="3"/>
  <c r="J1592" i="3"/>
  <c r="B1555" i="3"/>
  <c r="H1587" i="3"/>
  <c r="E1671" i="3"/>
  <c r="D791" i="3"/>
  <c r="E1605" i="3"/>
  <c r="K1513" i="3"/>
  <c r="I1492" i="3"/>
  <c r="H1699" i="3"/>
  <c r="F604" i="3"/>
  <c r="I1756" i="3"/>
  <c r="C918" i="3"/>
  <c r="E1809" i="3"/>
  <c r="C1570" i="3"/>
  <c r="B1697" i="3"/>
  <c r="K1780" i="3"/>
  <c r="K1534" i="3"/>
  <c r="K1716" i="3"/>
  <c r="K1764" i="3"/>
  <c r="K1731" i="3"/>
  <c r="B1779" i="3"/>
  <c r="F1405" i="3"/>
  <c r="D1689" i="3"/>
  <c r="G1626" i="3"/>
  <c r="K1611" i="3"/>
  <c r="I1678" i="3"/>
  <c r="D680" i="3"/>
  <c r="E1517" i="3"/>
  <c r="K1561" i="3"/>
  <c r="F237" i="3"/>
  <c r="B1749" i="3"/>
  <c r="G1519" i="3"/>
  <c r="J1694" i="3"/>
  <c r="E1535" i="3"/>
  <c r="J1713" i="3"/>
  <c r="C1483" i="3"/>
  <c r="I1637" i="3"/>
  <c r="C1253" i="3"/>
  <c r="K1642" i="3"/>
  <c r="K1616" i="3"/>
  <c r="J1786" i="3"/>
  <c r="D1374" i="3"/>
  <c r="J1576" i="3"/>
  <c r="D1587" i="3"/>
  <c r="C1714" i="3"/>
  <c r="K1712" i="3"/>
  <c r="G1764" i="3"/>
  <c r="D1339" i="3"/>
  <c r="H1492" i="3"/>
  <c r="F1100" i="3"/>
  <c r="F1732" i="3"/>
  <c r="E1764" i="3"/>
  <c r="B1796" i="3"/>
  <c r="C1614" i="3"/>
  <c r="H1661" i="3"/>
  <c r="I1794" i="3"/>
  <c r="F1786" i="3"/>
  <c r="G1594" i="3"/>
  <c r="J1790" i="3"/>
  <c r="J1524" i="3"/>
  <c r="B1731" i="3"/>
  <c r="K1724" i="3"/>
  <c r="H1741" i="3"/>
  <c r="G1630" i="3"/>
  <c r="D842" i="3"/>
  <c r="H1728" i="3"/>
  <c r="I1694" i="3"/>
  <c r="D1481" i="3"/>
  <c r="K1729" i="3"/>
  <c r="H1743" i="3"/>
  <c r="F511" i="3"/>
  <c r="C1538" i="3"/>
  <c r="B619" i="3"/>
  <c r="D1484" i="3"/>
  <c r="E1624" i="3"/>
  <c r="H1609" i="3"/>
  <c r="H1745" i="3"/>
  <c r="E1659" i="3"/>
  <c r="D1667" i="3"/>
  <c r="D1789" i="3"/>
  <c r="I1554" i="3"/>
  <c r="B1716" i="3"/>
  <c r="C1504" i="3"/>
  <c r="D1741" i="3"/>
  <c r="I1575" i="3"/>
  <c r="B1333" i="3"/>
  <c r="D1593" i="3"/>
  <c r="H1573" i="3"/>
  <c r="B1244" i="3"/>
  <c r="D1714" i="3"/>
  <c r="G1683" i="3"/>
  <c r="K1570" i="3"/>
  <c r="B1090" i="3"/>
  <c r="F642" i="3"/>
  <c r="F1719" i="3"/>
  <c r="F1625" i="3"/>
  <c r="F1058" i="3"/>
  <c r="F1791" i="3"/>
  <c r="J1741" i="3"/>
  <c r="E1518" i="3"/>
  <c r="H1537" i="3"/>
  <c r="J1654" i="3"/>
  <c r="J1734" i="3"/>
  <c r="F1182" i="3"/>
  <c r="B1683" i="3"/>
  <c r="K1490" i="3"/>
  <c r="J1588" i="3"/>
  <c r="I1479" i="3"/>
  <c r="D1186" i="3"/>
  <c r="K1767" i="3"/>
  <c r="F1644" i="3"/>
  <c r="K1721" i="3"/>
  <c r="B1763" i="3"/>
  <c r="K1501" i="3"/>
  <c r="I1624" i="3"/>
  <c r="B1685" i="3"/>
  <c r="H1506" i="3"/>
  <c r="G1542" i="3"/>
  <c r="D1730" i="3"/>
  <c r="K1726" i="3"/>
  <c r="J1647" i="3"/>
  <c r="I1628" i="3"/>
  <c r="F1610" i="3"/>
  <c r="K1540" i="3"/>
  <c r="B1663" i="3"/>
  <c r="K1692" i="3"/>
  <c r="B1739" i="3"/>
  <c r="E1796" i="3"/>
  <c r="K1797" i="3"/>
  <c r="J1672" i="3"/>
  <c r="J1768" i="3"/>
  <c r="H1770" i="3"/>
  <c r="K1604" i="3"/>
  <c r="H1703" i="3"/>
  <c r="K1648" i="3"/>
  <c r="H1610" i="3"/>
  <c r="H1793" i="3"/>
  <c r="C1688" i="3"/>
  <c r="B1651" i="3"/>
  <c r="I1755" i="3"/>
  <c r="I1652" i="3"/>
  <c r="G1586" i="3"/>
  <c r="F1623" i="3"/>
  <c r="E1480" i="3"/>
  <c r="C1678" i="3"/>
  <c r="D1228" i="3"/>
  <c r="K1549" i="3"/>
  <c r="K1639" i="3"/>
  <c r="D1538" i="3"/>
  <c r="B1486" i="3"/>
  <c r="K1574" i="3"/>
  <c r="K1610" i="3"/>
  <c r="K1644" i="3"/>
  <c r="J1616" i="3"/>
  <c r="C1603" i="3"/>
  <c r="F1678" i="3"/>
  <c r="J1580" i="3"/>
  <c r="B1507" i="3"/>
  <c r="K1720" i="3"/>
  <c r="J1541" i="3"/>
  <c r="G1808" i="3"/>
  <c r="G1518" i="3"/>
  <c r="I1582" i="3"/>
  <c r="D1511" i="3"/>
  <c r="K1747" i="3"/>
  <c r="D1739" i="3"/>
  <c r="D928" i="3"/>
  <c r="G1732" i="3"/>
  <c r="J1481" i="3"/>
  <c r="K1536" i="3"/>
  <c r="K1568" i="3"/>
  <c r="E1627" i="3"/>
  <c r="C491" i="3"/>
  <c r="K1558" i="3"/>
  <c r="E1717" i="3"/>
  <c r="C909" i="3"/>
  <c r="I1763" i="3"/>
  <c r="H1669" i="3"/>
  <c r="C1571" i="3"/>
  <c r="K1529" i="3"/>
  <c r="G1677" i="3"/>
  <c r="G1673" i="3"/>
  <c r="H1534" i="3"/>
  <c r="F1675" i="3"/>
  <c r="G1669" i="3"/>
  <c r="G1686" i="3"/>
  <c r="F1620" i="3"/>
  <c r="C1139" i="3"/>
  <c r="B1523" i="3"/>
  <c r="G1672" i="3"/>
  <c r="D864" i="3"/>
  <c r="K1665" i="3"/>
  <c r="B1528" i="3"/>
  <c r="K1704" i="3"/>
  <c r="C1721" i="3"/>
  <c r="H1551" i="3"/>
  <c r="B421" i="3"/>
  <c r="K1612" i="3"/>
  <c r="B1346" i="3"/>
  <c r="I1550" i="3"/>
  <c r="K1508" i="3"/>
  <c r="K1630" i="3"/>
  <c r="B1679" i="3"/>
  <c r="K1607" i="3"/>
  <c r="J1520" i="3"/>
  <c r="C1685" i="3"/>
  <c r="G1687" i="3"/>
  <c r="J1582" i="3"/>
  <c r="B1708" i="3"/>
  <c r="H1691" i="3"/>
  <c r="E1666" i="3"/>
  <c r="C1068" i="3"/>
  <c r="C1646" i="3"/>
  <c r="H1754" i="3"/>
  <c r="E1513" i="3"/>
  <c r="G1514" i="3"/>
  <c r="D1546" i="3"/>
  <c r="B1487" i="3"/>
  <c r="J1770" i="3"/>
  <c r="K1600" i="3"/>
  <c r="F1514" i="3"/>
  <c r="F1738" i="3"/>
  <c r="E1641" i="3"/>
  <c r="G1806" i="3"/>
  <c r="B1040" i="3"/>
  <c r="C1743" i="3"/>
  <c r="D252" i="3"/>
  <c r="C1647" i="3"/>
  <c r="F1723" i="3"/>
  <c r="H1482" i="3"/>
  <c r="D1519" i="3"/>
  <c r="I1542" i="3"/>
  <c r="H1575" i="3"/>
  <c r="C1536" i="3"/>
  <c r="B740" i="3"/>
  <c r="H1553" i="3"/>
  <c r="H1520" i="3"/>
  <c r="E1507" i="3"/>
  <c r="F1778" i="3"/>
  <c r="J1611" i="3"/>
  <c r="B725" i="3"/>
  <c r="K1617" i="3"/>
  <c r="D1087" i="3"/>
  <c r="I1639" i="3"/>
  <c r="J1708" i="3"/>
  <c r="C659" i="3"/>
  <c r="D247" i="3"/>
  <c r="C1420" i="3"/>
  <c r="F1652" i="3"/>
  <c r="B1696" i="3"/>
  <c r="E1757" i="3"/>
  <c r="J1728" i="3"/>
  <c r="K1733" i="3"/>
  <c r="C488" i="3"/>
  <c r="E1782" i="3"/>
  <c r="D1624" i="3"/>
  <c r="D1501" i="3"/>
  <c r="B1802" i="3"/>
  <c r="H1702" i="3"/>
  <c r="C1776" i="3"/>
  <c r="G1702" i="3"/>
  <c r="C1771" i="3"/>
  <c r="J1730" i="3"/>
  <c r="C1798" i="3"/>
  <c r="F1737" i="3"/>
  <c r="K1775" i="3"/>
  <c r="J1700" i="3"/>
  <c r="C1728" i="3"/>
  <c r="D1643" i="3"/>
  <c r="K1547" i="3"/>
  <c r="I1783" i="3"/>
  <c r="K1483" i="3"/>
  <c r="C1358" i="3"/>
  <c r="K1727" i="3"/>
  <c r="B1510" i="3"/>
  <c r="H1744" i="3"/>
  <c r="E1601" i="3"/>
  <c r="G1624" i="3"/>
  <c r="C1627" i="3"/>
  <c r="B1717" i="3"/>
  <c r="E1729" i="3"/>
  <c r="F1700" i="3"/>
  <c r="K1806" i="3"/>
  <c r="D1516" i="3"/>
  <c r="C1511" i="3"/>
  <c r="E1607" i="3"/>
  <c r="E1501" i="3"/>
  <c r="D634" i="3"/>
  <c r="I1688" i="3"/>
  <c r="I1641" i="3"/>
  <c r="D874" i="3"/>
  <c r="D1665" i="3"/>
  <c r="D1680" i="3"/>
  <c r="J1637" i="3"/>
  <c r="G1659" i="3"/>
  <c r="B1650" i="3"/>
  <c r="K1788" i="3"/>
  <c r="B1263" i="3" l="1"/>
  <c r="F268" i="3"/>
  <c r="C1398" i="3"/>
  <c r="C220" i="3"/>
  <c r="F1668" i="3"/>
  <c r="F223" i="3"/>
  <c r="J1749" i="3"/>
  <c r="D363" i="3"/>
  <c r="F487" i="3"/>
  <c r="H1549" i="3"/>
  <c r="D301" i="3"/>
  <c r="E1653" i="3"/>
  <c r="H1686" i="3"/>
  <c r="F552" i="3"/>
  <c r="F1101" i="3"/>
  <c r="E1798" i="3"/>
  <c r="E1552" i="3"/>
  <c r="D1040" i="3"/>
  <c r="F355" i="3"/>
  <c r="B632" i="3"/>
  <c r="I1671" i="3"/>
  <c r="J1618" i="3"/>
  <c r="F1232" i="3"/>
  <c r="B152" i="3"/>
  <c r="D1710" i="3"/>
  <c r="D269" i="3"/>
  <c r="C379" i="3"/>
  <c r="E1609" i="3"/>
  <c r="D977" i="3"/>
  <c r="F988" i="3"/>
  <c r="C1722" i="3"/>
  <c r="F540" i="3"/>
  <c r="E1745" i="3"/>
  <c r="C525" i="3"/>
  <c r="B1657" i="3"/>
  <c r="B705" i="3"/>
  <c r="D1653" i="3"/>
  <c r="D1206" i="3"/>
  <c r="D445" i="3"/>
  <c r="D1353" i="3"/>
  <c r="C481" i="3"/>
  <c r="G1656" i="3"/>
  <c r="F1699" i="3"/>
  <c r="C733" i="3"/>
  <c r="F499" i="3"/>
  <c r="D685" i="3"/>
  <c r="D348" i="3"/>
  <c r="C837" i="3"/>
  <c r="H1601" i="3"/>
  <c r="C828" i="3"/>
  <c r="B391" i="3"/>
  <c r="F1490" i="3"/>
  <c r="D1490" i="3"/>
  <c r="F962" i="3"/>
  <c r="H1513" i="3"/>
  <c r="C1505" i="3"/>
  <c r="E1483" i="3"/>
  <c r="F429" i="3"/>
  <c r="C561" i="3"/>
  <c r="C1755" i="3"/>
  <c r="G1558" i="3"/>
  <c r="H1775" i="3"/>
  <c r="I1599" i="3"/>
  <c r="I1645" i="3"/>
  <c r="D1534" i="3"/>
  <c r="D1224" i="3"/>
  <c r="C882" i="3"/>
  <c r="B481" i="3"/>
  <c r="B1326" i="3"/>
  <c r="B1600" i="3"/>
  <c r="G1538" i="3"/>
  <c r="C1503" i="3"/>
  <c r="E1603" i="3"/>
  <c r="E1587" i="3"/>
  <c r="D1274" i="3"/>
  <c r="B279" i="3"/>
  <c r="J1482" i="3"/>
  <c r="B1393" i="3"/>
  <c r="B230" i="3"/>
  <c r="C1791" i="3"/>
  <c r="F814" i="3"/>
  <c r="F611" i="3"/>
  <c r="C945" i="3"/>
  <c r="D286" i="3"/>
  <c r="F243" i="3"/>
  <c r="E1761" i="3"/>
  <c r="C846" i="3"/>
  <c r="C971" i="3"/>
  <c r="G1528" i="3"/>
  <c r="C1193" i="3"/>
  <c r="G1678" i="3"/>
  <c r="B866" i="3"/>
  <c r="D1180" i="3"/>
  <c r="H1479" i="3"/>
  <c r="D1647" i="3"/>
  <c r="I1607" i="3"/>
  <c r="B710" i="3"/>
  <c r="F1096" i="3"/>
  <c r="E1619" i="3"/>
  <c r="J1660" i="3"/>
  <c r="F272" i="3"/>
  <c r="I1491" i="3"/>
  <c r="D172" i="3"/>
  <c r="D1049" i="3"/>
  <c r="D813" i="3"/>
  <c r="I1745" i="3"/>
  <c r="C915" i="3"/>
  <c r="F553" i="3"/>
  <c r="H1625" i="3"/>
  <c r="G1504" i="3"/>
  <c r="D856" i="3"/>
  <c r="C1507" i="3"/>
  <c r="B620" i="3"/>
  <c r="H1742" i="3"/>
  <c r="D1766" i="3"/>
  <c r="F902" i="3"/>
  <c r="J1787" i="3"/>
  <c r="F1220" i="3"/>
  <c r="D916" i="3"/>
  <c r="D584" i="3"/>
  <c r="C1745" i="3"/>
  <c r="D317" i="3"/>
  <c r="C1157" i="3"/>
  <c r="C805" i="3"/>
  <c r="G1767" i="3"/>
  <c r="D377" i="3"/>
  <c r="B734" i="3"/>
  <c r="B711" i="3"/>
  <c r="B791" i="3"/>
  <c r="F930" i="3"/>
  <c r="F306" i="3"/>
  <c r="I1516" i="3"/>
  <c r="I1566" i="3"/>
  <c r="B387" i="3"/>
  <c r="E1663" i="3"/>
  <c r="F299" i="3"/>
  <c r="H1641" i="3"/>
  <c r="B696" i="3"/>
  <c r="B1771" i="3"/>
  <c r="C305" i="3"/>
  <c r="E1732" i="3"/>
  <c r="H1525" i="3"/>
  <c r="C1283" i="3"/>
  <c r="B1485" i="3"/>
  <c r="F971" i="3"/>
  <c r="B1382" i="3"/>
  <c r="B565" i="3"/>
  <c r="F256" i="3"/>
  <c r="B630" i="3"/>
  <c r="B315" i="3"/>
  <c r="J1505" i="3"/>
  <c r="H1808" i="3"/>
  <c r="D1043" i="3"/>
  <c r="D595" i="3"/>
  <c r="K1748" i="3"/>
  <c r="F1099" i="3"/>
  <c r="C237" i="3"/>
  <c r="F634" i="3"/>
  <c r="C832" i="3"/>
  <c r="B1350" i="3"/>
  <c r="J1497" i="3"/>
  <c r="F1556" i="3"/>
  <c r="B364" i="3"/>
  <c r="G1505" i="3"/>
  <c r="D675" i="3"/>
  <c r="C1271" i="3"/>
  <c r="B177" i="3"/>
  <c r="B1140" i="3"/>
  <c r="F1255" i="3"/>
  <c r="E1539" i="3"/>
  <c r="K1552" i="3"/>
  <c r="B938" i="3"/>
  <c r="D581" i="3"/>
  <c r="B1586" i="3"/>
  <c r="H1759" i="3"/>
  <c r="F1107" i="3"/>
  <c r="F566" i="3"/>
  <c r="F1529" i="3"/>
  <c r="F1194" i="3"/>
  <c r="I1717" i="3"/>
  <c r="B1299" i="3"/>
  <c r="J1669" i="3"/>
  <c r="B254" i="3"/>
  <c r="H1804" i="3"/>
  <c r="C904" i="3"/>
  <c r="F340" i="3"/>
  <c r="B908" i="3"/>
  <c r="F1586" i="3"/>
  <c r="C1338" i="3"/>
  <c r="K1757" i="3"/>
  <c r="F1193" i="3"/>
  <c r="E1767" i="3"/>
  <c r="B988" i="3"/>
  <c r="F226" i="3"/>
  <c r="B1215" i="3"/>
  <c r="C1801" i="3"/>
  <c r="D620" i="3"/>
  <c r="C1563" i="3"/>
  <c r="G1495" i="3"/>
  <c r="E1540" i="3"/>
  <c r="B306" i="3"/>
  <c r="C660" i="3"/>
  <c r="F579" i="3"/>
  <c r="C1252" i="3"/>
  <c r="F963" i="3"/>
  <c r="J1684" i="3"/>
  <c r="D185" i="3"/>
  <c r="E1777" i="3"/>
  <c r="B1106" i="3"/>
  <c r="F1525" i="3"/>
  <c r="E1737" i="3"/>
  <c r="H1801" i="3"/>
  <c r="H1771" i="3"/>
  <c r="B986" i="3"/>
  <c r="C1070" i="3"/>
  <c r="C981" i="3"/>
  <c r="D1708" i="3"/>
  <c r="I1691" i="3"/>
  <c r="J1538" i="3"/>
  <c r="F1084" i="3"/>
  <c r="F1783" i="3"/>
  <c r="H1713" i="3"/>
  <c r="F224" i="3"/>
  <c r="D1576" i="3"/>
  <c r="B820" i="3"/>
  <c r="I1736" i="3"/>
  <c r="I1482" i="3"/>
  <c r="F1334" i="3"/>
  <c r="F1709" i="3"/>
  <c r="F298" i="3"/>
  <c r="C1524" i="3"/>
  <c r="B1037" i="3"/>
  <c r="E1486" i="3"/>
  <c r="D238" i="3"/>
  <c r="H1760" i="3"/>
  <c r="E1804" i="3"/>
  <c r="F1419" i="3"/>
  <c r="C1065" i="3"/>
  <c r="F964" i="3"/>
  <c r="B1760" i="3"/>
  <c r="D1107" i="3"/>
  <c r="C1321" i="3"/>
  <c r="I1592" i="3"/>
  <c r="D447" i="3"/>
  <c r="C1247" i="3"/>
  <c r="B1328" i="3"/>
  <c r="D1719" i="3"/>
  <c r="I1530" i="3"/>
  <c r="F1190" i="3"/>
  <c r="B869" i="3"/>
  <c r="B1110" i="3"/>
  <c r="F863" i="3"/>
  <c r="G1769" i="3"/>
  <c r="C1510" i="3"/>
  <c r="B1676" i="3"/>
  <c r="C873" i="3"/>
  <c r="C1408" i="3"/>
  <c r="D883" i="3"/>
  <c r="C771" i="3"/>
  <c r="E1733" i="3"/>
  <c r="D770" i="3"/>
  <c r="D1616" i="3"/>
  <c r="B205" i="3"/>
  <c r="B516" i="3"/>
  <c r="D1282" i="3"/>
  <c r="C1220" i="3"/>
  <c r="J1695" i="3"/>
  <c r="D176" i="3"/>
  <c r="C819" i="3"/>
  <c r="B1637" i="3"/>
  <c r="F778" i="3"/>
  <c r="C426" i="3"/>
  <c r="J1686" i="3"/>
  <c r="E1753" i="3"/>
  <c r="D434" i="3"/>
  <c r="F460" i="3"/>
  <c r="D1629" i="3"/>
  <c r="B1538" i="3"/>
  <c r="H1539" i="3"/>
  <c r="G1526" i="3"/>
  <c r="B809" i="3"/>
  <c r="F1748" i="3"/>
  <c r="B838" i="3"/>
  <c r="H1543" i="3"/>
  <c r="C364" i="3"/>
  <c r="K1786" i="3"/>
  <c r="C498" i="3"/>
  <c r="C576" i="3"/>
  <c r="B1686" i="3"/>
  <c r="F1612" i="3"/>
  <c r="D520" i="3"/>
  <c r="J1608" i="3"/>
  <c r="B723" i="3"/>
  <c r="D782" i="3"/>
  <c r="B913" i="3"/>
  <c r="C1782" i="3"/>
  <c r="C1325" i="3"/>
  <c r="C1097" i="3"/>
  <c r="B344" i="3"/>
  <c r="D347" i="3"/>
  <c r="C841" i="3"/>
  <c r="F1152" i="3"/>
  <c r="E1495" i="3"/>
  <c r="D964" i="3"/>
  <c r="D567" i="3"/>
  <c r="F1756" i="3"/>
  <c r="I1758" i="3"/>
  <c r="J1502" i="3"/>
  <c r="D1158" i="3"/>
  <c r="B431" i="3"/>
  <c r="C1572" i="3"/>
  <c r="B767" i="3"/>
  <c r="C1674" i="3"/>
  <c r="C473" i="3"/>
  <c r="C1515" i="3"/>
  <c r="B227" i="3"/>
  <c r="F1565" i="3"/>
  <c r="D788" i="3"/>
  <c r="C1181" i="3"/>
  <c r="F388" i="3"/>
  <c r="F714" i="3"/>
  <c r="C1040" i="3"/>
  <c r="F1039" i="3"/>
  <c r="D773" i="3"/>
  <c r="D664" i="3"/>
  <c r="D1561" i="3"/>
  <c r="B1543" i="3"/>
  <c r="B1755" i="3"/>
  <c r="D902" i="3"/>
  <c r="F1734" i="3"/>
  <c r="J1578" i="3"/>
  <c r="F1279" i="3"/>
  <c r="H1684" i="3"/>
  <c r="C179" i="3"/>
  <c r="G1608" i="3"/>
  <c r="I1666" i="3"/>
  <c r="F873" i="3"/>
  <c r="F1615" i="3"/>
  <c r="K1732" i="3"/>
  <c r="B1102" i="3"/>
  <c r="E1613" i="3"/>
  <c r="I1605" i="3"/>
  <c r="D199" i="3"/>
  <c r="I1795" i="3"/>
  <c r="C1169" i="3"/>
  <c r="C1608" i="3"/>
  <c r="B1609" i="3"/>
  <c r="C897" i="3"/>
  <c r="F1582" i="3"/>
  <c r="B1133" i="3"/>
  <c r="F1268" i="3"/>
  <c r="G1729" i="3"/>
  <c r="J1605" i="3"/>
  <c r="H1480" i="3"/>
  <c r="C963" i="3"/>
  <c r="C346" i="3"/>
  <c r="B1342" i="3"/>
  <c r="F762" i="3"/>
  <c r="B845" i="3"/>
  <c r="D1073" i="3"/>
  <c r="F1044" i="3"/>
  <c r="C1222" i="3"/>
  <c r="H1753" i="3"/>
  <c r="B1793" i="3"/>
  <c r="B519" i="3"/>
  <c r="F416" i="3"/>
  <c r="B1137" i="3"/>
  <c r="C751" i="3"/>
  <c r="K1583" i="3"/>
  <c r="D1360" i="3"/>
  <c r="D440" i="3"/>
  <c r="E1485" i="3"/>
  <c r="C696" i="3"/>
  <c r="C373" i="3"/>
  <c r="C1582" i="3"/>
  <c r="D1525" i="3"/>
  <c r="F665" i="3"/>
  <c r="C887" i="3"/>
  <c r="C1035" i="3"/>
  <c r="B832" i="3"/>
  <c r="B1369" i="3"/>
  <c r="H1758" i="3"/>
  <c r="B1218" i="3"/>
  <c r="B783" i="3"/>
  <c r="B1289" i="3"/>
  <c r="C1025" i="3"/>
  <c r="I1626" i="3"/>
  <c r="D850" i="3"/>
  <c r="B1721" i="3"/>
  <c r="B1738" i="3"/>
  <c r="C818" i="3"/>
  <c r="D1596" i="3"/>
  <c r="D1736" i="3"/>
  <c r="F538" i="3"/>
  <c r="C1526" i="3"/>
  <c r="K1565" i="3"/>
  <c r="C1160" i="3"/>
  <c r="B1806" i="3"/>
  <c r="D1582" i="3"/>
  <c r="C424" i="3"/>
  <c r="C554" i="3"/>
  <c r="B383" i="3"/>
  <c r="B1022" i="3"/>
  <c r="B1202" i="3"/>
  <c r="F596" i="3"/>
  <c r="B1636" i="3"/>
  <c r="E1751" i="3"/>
  <c r="F1372" i="3"/>
  <c r="D1059" i="3"/>
  <c r="B1339" i="3"/>
  <c r="E1514" i="3"/>
  <c r="F1003" i="3"/>
  <c r="D502" i="3"/>
  <c r="B1504" i="3"/>
  <c r="D432" i="3"/>
  <c r="G1564" i="3"/>
  <c r="D1132" i="3"/>
  <c r="D1217" i="3"/>
  <c r="C1134" i="3"/>
  <c r="F830" i="3"/>
  <c r="C1365" i="3"/>
  <c r="C1264" i="3"/>
  <c r="D1783" i="3"/>
  <c r="E1521" i="3"/>
  <c r="C458" i="3"/>
  <c r="B1158" i="3"/>
  <c r="D1564" i="3"/>
  <c r="F868" i="3"/>
  <c r="E1649" i="3"/>
  <c r="C366" i="3"/>
  <c r="D950" i="3"/>
  <c r="D1042" i="3"/>
  <c r="B248" i="3"/>
  <c r="D205" i="3"/>
  <c r="D765" i="3"/>
  <c r="H1752" i="3"/>
  <c r="D897" i="3"/>
  <c r="F1125" i="3"/>
  <c r="D554" i="3"/>
  <c r="I1576" i="3"/>
  <c r="G1665" i="3"/>
  <c r="C1644" i="3"/>
  <c r="D939" i="3"/>
  <c r="G1657" i="3"/>
  <c r="D969" i="3"/>
  <c r="F1480" i="3"/>
  <c r="C604" i="3"/>
  <c r="C900" i="3"/>
  <c r="I1619" i="3"/>
  <c r="C589" i="3"/>
  <c r="F207" i="3"/>
  <c r="C1715" i="3"/>
  <c r="F525" i="3"/>
  <c r="D356" i="3"/>
  <c r="B1713" i="3"/>
  <c r="B448" i="3"/>
  <c r="B463" i="3"/>
  <c r="F1753" i="3"/>
  <c r="C463" i="3"/>
  <c r="G1521" i="3"/>
  <c r="G1693" i="3"/>
  <c r="C292" i="3"/>
  <c r="I1488" i="3"/>
  <c r="C1153" i="3"/>
  <c r="F475" i="3"/>
  <c r="F1138" i="3"/>
  <c r="D1298" i="3"/>
  <c r="D1415" i="3"/>
  <c r="D1513" i="3"/>
  <c r="C1752" i="3"/>
  <c r="C487" i="3"/>
  <c r="C922" i="3"/>
  <c r="G1749" i="3"/>
  <c r="D261" i="3"/>
  <c r="C1491" i="3"/>
  <c r="J1559" i="3"/>
  <c r="D1161" i="3"/>
  <c r="G1775" i="3"/>
  <c r="C316" i="3"/>
  <c r="J1735" i="3"/>
  <c r="F186" i="3"/>
  <c r="F781" i="3"/>
  <c r="C1402" i="3"/>
  <c r="D1617" i="3"/>
  <c r="C875" i="3"/>
  <c r="F1070" i="3"/>
  <c r="C153" i="3"/>
  <c r="D1105" i="3"/>
  <c r="F1588" i="3"/>
  <c r="D474" i="3"/>
  <c r="F402" i="3"/>
  <c r="C1797" i="3"/>
  <c r="B822" i="3"/>
  <c r="E1712" i="3"/>
  <c r="F545" i="3"/>
  <c r="F1219" i="3"/>
  <c r="B508" i="3"/>
  <c r="C1033" i="3"/>
  <c r="D825" i="3"/>
  <c r="B823" i="3"/>
  <c r="J1651" i="3"/>
  <c r="D1347" i="3"/>
  <c r="D332" i="3"/>
  <c r="H1507" i="3"/>
  <c r="I1644" i="3"/>
  <c r="C1704" i="3"/>
  <c r="F444" i="3"/>
  <c r="C1625" i="3"/>
  <c r="C1341" i="3"/>
  <c r="C545" i="3"/>
  <c r="C391" i="3"/>
  <c r="F933" i="3"/>
  <c r="B1013" i="3"/>
  <c r="D529" i="3"/>
  <c r="F1571" i="3"/>
  <c r="C781" i="3"/>
  <c r="B1545" i="3"/>
  <c r="B158" i="3"/>
  <c r="D836" i="3"/>
  <c r="C680" i="3"/>
  <c r="H1536" i="3"/>
  <c r="B1005" i="3"/>
  <c r="C1574" i="3"/>
  <c r="F848" i="3"/>
  <c r="D450" i="3"/>
  <c r="B685" i="3"/>
  <c r="I1556" i="3"/>
  <c r="F1098" i="3"/>
  <c r="C1069" i="3"/>
  <c r="B272" i="3"/>
  <c r="D1111" i="3"/>
  <c r="D189" i="3"/>
  <c r="F1314" i="3"/>
  <c r="H1726" i="3"/>
  <c r="C908" i="3"/>
  <c r="C1080" i="3"/>
  <c r="D1171" i="3"/>
  <c r="C1676" i="3"/>
  <c r="B570" i="3"/>
  <c r="J1581" i="3"/>
  <c r="J1697" i="3"/>
  <c r="D492" i="3"/>
  <c r="I1580" i="3"/>
  <c r="C372" i="3"/>
  <c r="I1808" i="3"/>
  <c r="B1399" i="3"/>
  <c r="D1125" i="3"/>
  <c r="C329" i="3"/>
  <c r="J1480" i="3"/>
  <c r="B916" i="3"/>
  <c r="C662" i="3"/>
  <c r="C1213" i="3"/>
  <c r="E1783" i="3"/>
  <c r="C1575" i="3"/>
  <c r="D843" i="3"/>
  <c r="C975" i="3"/>
  <c r="D1362" i="3"/>
  <c r="B243" i="3"/>
  <c r="F382" i="3"/>
  <c r="F1558" i="3"/>
  <c r="J1558" i="3"/>
  <c r="C152" i="3"/>
  <c r="F1325" i="3"/>
  <c r="B886" i="3"/>
  <c r="D1535" i="3"/>
  <c r="F622" i="3"/>
  <c r="E1626" i="3"/>
  <c r="C1616" i="3"/>
  <c r="B1276" i="3"/>
  <c r="I1536" i="3"/>
  <c r="D331" i="3"/>
  <c r="F1019" i="3"/>
  <c r="G1541" i="3"/>
  <c r="C643" i="3"/>
  <c r="D1601" i="3"/>
  <c r="C472" i="3"/>
  <c r="D878" i="3"/>
  <c r="D1294" i="3"/>
  <c r="K1740" i="3"/>
  <c r="B1707" i="3"/>
  <c r="D1035" i="3"/>
  <c r="D1325" i="3"/>
  <c r="B521" i="3"/>
  <c r="D1786" i="3"/>
  <c r="G1597" i="3"/>
  <c r="H1512" i="3"/>
  <c r="B674" i="3"/>
  <c r="C826" i="3"/>
  <c r="F679" i="3"/>
  <c r="B1640" i="3"/>
  <c r="B287" i="3"/>
  <c r="B1332" i="3"/>
  <c r="B1590" i="3"/>
  <c r="I1792" i="3"/>
  <c r="E1706" i="3"/>
  <c r="C212" i="3"/>
  <c r="H1516" i="3"/>
  <c r="F1596" i="3"/>
  <c r="F1496" i="3"/>
  <c r="F688" i="3"/>
  <c r="D523" i="3"/>
  <c r="D444" i="3"/>
  <c r="G1499" i="3"/>
  <c r="D405" i="3"/>
  <c r="C1206" i="3"/>
  <c r="C1691" i="3"/>
  <c r="C916" i="3"/>
  <c r="F456" i="3"/>
  <c r="E1772" i="3"/>
  <c r="F571" i="3"/>
  <c r="B661" i="3"/>
  <c r="B1599" i="3"/>
  <c r="C1389" i="3"/>
  <c r="C1698" i="3"/>
  <c r="D1392" i="3"/>
  <c r="B1082" i="3"/>
  <c r="D1603" i="3"/>
  <c r="B636" i="3"/>
  <c r="F844" i="3"/>
  <c r="C1340" i="3"/>
  <c r="D682" i="3"/>
  <c r="C202" i="3"/>
  <c r="B944" i="3"/>
  <c r="E1773" i="3"/>
  <c r="D741" i="3"/>
  <c r="C1528" i="3"/>
  <c r="D504" i="3"/>
  <c r="D225" i="3"/>
  <c r="D656" i="3"/>
  <c r="F285" i="3"/>
  <c r="I1647" i="3"/>
  <c r="C611" i="3"/>
  <c r="B1086" i="3"/>
  <c r="F858" i="3"/>
  <c r="B715" i="3"/>
  <c r="F748" i="3"/>
  <c r="B799" i="3"/>
  <c r="J1631" i="3"/>
  <c r="D1530" i="3"/>
  <c r="C936" i="3"/>
  <c r="C248" i="3"/>
  <c r="C1609" i="3"/>
  <c r="E1604" i="3"/>
  <c r="J1648" i="3"/>
  <c r="F1713" i="3"/>
  <c r="F1259" i="3"/>
  <c r="E1642" i="3"/>
  <c r="F1201" i="3"/>
  <c r="J1568" i="3"/>
  <c r="F681" i="3"/>
  <c r="C1709" i="3"/>
  <c r="J1743" i="3"/>
  <c r="E1660" i="3"/>
  <c r="I1640" i="3"/>
  <c r="B998" i="3"/>
  <c r="F1139" i="3"/>
  <c r="D662" i="3"/>
  <c r="D1734" i="3"/>
  <c r="C1414" i="3"/>
  <c r="F227" i="3"/>
  <c r="F1416" i="3"/>
  <c r="I1538" i="3"/>
  <c r="F466" i="3"/>
  <c r="B347" i="3"/>
  <c r="F381" i="3"/>
  <c r="F774" i="3"/>
  <c r="F1741" i="3"/>
  <c r="K1718" i="3"/>
  <c r="D1218" i="3"/>
  <c r="B464" i="3"/>
  <c r="B399" i="3"/>
  <c r="C1490" i="3"/>
  <c r="D995" i="3"/>
  <c r="I1730" i="3"/>
  <c r="F809" i="3"/>
  <c r="B1188" i="3"/>
  <c r="D997" i="3"/>
  <c r="D759" i="3"/>
  <c r="C1057" i="3"/>
  <c r="B286" i="3"/>
  <c r="H1538" i="3"/>
  <c r="D346" i="3"/>
  <c r="F720" i="3"/>
  <c r="D731" i="3"/>
  <c r="C1323" i="3"/>
  <c r="D1590" i="3"/>
  <c r="D953" i="3"/>
  <c r="F1762" i="3"/>
  <c r="D1583" i="3"/>
  <c r="G1492" i="3"/>
  <c r="C997" i="3"/>
  <c r="C402" i="3"/>
  <c r="C1192" i="3"/>
  <c r="C1417" i="3"/>
  <c r="C792" i="3"/>
  <c r="C953" i="3"/>
  <c r="I1807" i="3"/>
  <c r="D251" i="3"/>
  <c r="F685" i="3"/>
  <c r="F1350" i="3"/>
  <c r="B1384" i="3"/>
  <c r="G1513" i="3"/>
  <c r="D1735" i="3"/>
  <c r="D694" i="3"/>
  <c r="C679" i="3"/>
  <c r="D1245" i="3"/>
  <c r="I1771" i="3"/>
  <c r="B1237" i="3"/>
  <c r="F1566" i="3"/>
  <c r="F1685" i="3"/>
  <c r="F155" i="3"/>
  <c r="F1037" i="3"/>
  <c r="E1555" i="3"/>
  <c r="E1656" i="3"/>
  <c r="F829" i="3"/>
  <c r="D1563" i="3"/>
  <c r="D945" i="3"/>
  <c r="K1697" i="3"/>
  <c r="C504" i="3"/>
  <c r="D1693" i="3"/>
  <c r="C582" i="3"/>
  <c r="B1572" i="3"/>
  <c r="F669" i="3"/>
  <c r="F303" i="3"/>
  <c r="B1700" i="3"/>
  <c r="B483" i="3"/>
  <c r="J1662" i="3"/>
  <c r="G1742" i="3"/>
  <c r="D1526" i="3"/>
  <c r="D1662" i="3"/>
  <c r="C1638" i="3"/>
  <c r="F363" i="3"/>
  <c r="B912" i="3"/>
  <c r="I1656" i="3"/>
  <c r="F1079" i="3"/>
  <c r="B174" i="3"/>
  <c r="C445" i="3"/>
  <c r="D1033" i="3"/>
  <c r="G1807" i="3"/>
  <c r="C1344" i="3"/>
  <c r="D1729" i="3"/>
  <c r="C1612" i="3"/>
  <c r="D1794" i="3"/>
  <c r="B1058" i="3"/>
  <c r="D1194" i="3"/>
  <c r="D455" i="3"/>
  <c r="D1687" i="3"/>
  <c r="C1799" i="3"/>
  <c r="F730" i="3"/>
  <c r="I1764" i="3"/>
  <c r="F1751" i="3"/>
  <c r="D1607" i="3"/>
  <c r="I1589" i="3"/>
  <c r="C965" i="3"/>
  <c r="B774" i="3"/>
  <c r="F1639" i="3"/>
  <c r="D1176" i="3"/>
  <c r="F426" i="3"/>
  <c r="B1634" i="3"/>
  <c r="D1589" i="3"/>
  <c r="C739" i="3"/>
  <c r="D645" i="3"/>
  <c r="H1806" i="3"/>
  <c r="D1543" i="3"/>
  <c r="F334" i="3"/>
  <c r="F1479" i="3"/>
  <c r="D820" i="3"/>
  <c r="D1677" i="3"/>
  <c r="C758" i="3"/>
  <c r="B915" i="3"/>
  <c r="B1598" i="3"/>
  <c r="G1724" i="3"/>
  <c r="C1167" i="3"/>
  <c r="I1725" i="3"/>
  <c r="B240" i="3"/>
  <c r="E1744" i="3"/>
  <c r="C397" i="3"/>
  <c r="B1249" i="3"/>
  <c r="D479" i="3"/>
  <c r="D1108" i="3"/>
  <c r="B206" i="3"/>
  <c r="D1605" i="3"/>
  <c r="B1497" i="3"/>
  <c r="C1351" i="3"/>
  <c r="G1717" i="3"/>
  <c r="B1401" i="3"/>
  <c r="B1804" i="3"/>
  <c r="B680" i="3"/>
  <c r="E1791" i="3"/>
  <c r="C490" i="3"/>
  <c r="D717" i="3"/>
  <c r="B1406" i="3"/>
  <c r="B698" i="3"/>
  <c r="B762" i="3"/>
  <c r="F1666" i="3"/>
  <c r="E1792" i="3"/>
  <c r="G1485" i="3"/>
  <c r="F1177" i="3"/>
  <c r="B793" i="3"/>
  <c r="F1598" i="3"/>
  <c r="B1699" i="3"/>
  <c r="D833" i="3"/>
  <c r="F782" i="3"/>
  <c r="C273" i="3"/>
  <c r="E1780" i="3"/>
  <c r="H1495" i="3"/>
  <c r="B1681" i="3"/>
  <c r="B1629" i="3"/>
  <c r="C879" i="3"/>
  <c r="J1801" i="3"/>
  <c r="C752" i="3"/>
  <c r="B587" i="3"/>
  <c r="F403" i="3"/>
  <c r="B1767" i="3"/>
  <c r="B338" i="3"/>
  <c r="C993" i="3"/>
  <c r="F1740" i="3"/>
  <c r="K1578" i="3"/>
  <c r="E1575" i="3"/>
  <c r="F711" i="3"/>
  <c r="F757" i="3"/>
  <c r="G1664" i="3"/>
  <c r="F967" i="3"/>
  <c r="F932" i="3"/>
  <c r="D1240" i="3"/>
  <c r="J1626" i="3"/>
  <c r="B1583" i="3"/>
  <c r="C1318" i="3"/>
  <c r="F904" i="3"/>
  <c r="B1492" i="3"/>
  <c r="B349" i="3"/>
  <c r="H1602" i="3"/>
  <c r="D936" i="3"/>
  <c r="C1200" i="3"/>
  <c r="C422" i="3"/>
  <c r="C869" i="3"/>
  <c r="C1729" i="3"/>
  <c r="C516" i="3"/>
  <c r="B1362" i="3"/>
  <c r="D740" i="3"/>
  <c r="H1566" i="3"/>
  <c r="C717" i="3"/>
  <c r="B1675" i="3"/>
  <c r="F792" i="3"/>
  <c r="D1732" i="3"/>
  <c r="C706" i="3"/>
  <c r="D1356" i="3"/>
  <c r="I1737" i="3"/>
  <c r="C1232" i="3"/>
  <c r="B1087" i="3"/>
  <c r="G1522" i="3"/>
  <c r="F1802" i="3"/>
  <c r="F1127" i="3"/>
  <c r="D622" i="3"/>
  <c r="C1683" i="3"/>
  <c r="F835" i="3"/>
  <c r="H1633" i="3"/>
  <c r="F760" i="3"/>
  <c r="E1657" i="3"/>
  <c r="E1794" i="3"/>
  <c r="C906" i="3"/>
  <c r="I1679" i="3"/>
  <c r="J1719" i="3"/>
  <c r="C1757" i="3"/>
  <c r="F287" i="3"/>
  <c r="E1648" i="3"/>
  <c r="B1414" i="3"/>
  <c r="F1654" i="3"/>
  <c r="G1740" i="3"/>
  <c r="B404" i="3"/>
  <c r="G1593" i="3"/>
  <c r="B1509" i="3"/>
  <c r="C1255" i="3"/>
  <c r="B1557" i="3"/>
  <c r="F1495" i="3"/>
  <c r="F368" i="3"/>
  <c r="B720" i="3"/>
  <c r="D273" i="3"/>
  <c r="C207" i="3"/>
  <c r="B1151" i="3"/>
  <c r="I1519" i="3"/>
  <c r="F262" i="3"/>
  <c r="D306" i="3"/>
  <c r="D368" i="3"/>
  <c r="E1678" i="3"/>
  <c r="D538" i="3"/>
  <c r="B1736" i="3"/>
  <c r="J1649" i="3"/>
  <c r="C362" i="3"/>
  <c r="F249" i="3"/>
  <c r="B436" i="3"/>
  <c r="E1565" i="3"/>
  <c r="C283" i="3"/>
  <c r="F1203" i="3"/>
  <c r="B682" i="3"/>
  <c r="B726" i="3"/>
  <c r="D579" i="3"/>
  <c r="C1537" i="3"/>
  <c r="D1057" i="3"/>
  <c r="B453" i="3"/>
  <c r="I1537" i="3"/>
  <c r="I1673" i="3"/>
  <c r="D691" i="3"/>
  <c r="F1258" i="3"/>
  <c r="D1493" i="3"/>
  <c r="D1591" i="3"/>
  <c r="F808" i="3"/>
  <c r="B312" i="3"/>
  <c r="E1511" i="3"/>
  <c r="J1715" i="3"/>
  <c r="I1687" i="3"/>
  <c r="F1175" i="3"/>
  <c r="D745" i="3"/>
  <c r="C1226" i="3"/>
  <c r="C1659" i="3"/>
  <c r="E1541" i="3"/>
  <c r="C1339" i="3"/>
  <c r="B1370" i="3"/>
  <c r="F599" i="3"/>
  <c r="B731" i="3"/>
  <c r="C1541" i="3"/>
  <c r="D797" i="3"/>
  <c r="H1695" i="3"/>
  <c r="B1155" i="3"/>
  <c r="C1643" i="3"/>
  <c r="C845" i="3"/>
  <c r="F736" i="3"/>
  <c r="J1737" i="3"/>
  <c r="F185" i="3"/>
  <c r="I1507" i="3"/>
  <c r="I1615" i="3"/>
  <c r="F1526" i="3"/>
  <c r="F387" i="3"/>
  <c r="B1790" i="3"/>
  <c r="I1670" i="3"/>
  <c r="D1324" i="3"/>
  <c r="F1316" i="3"/>
  <c r="J1590" i="3"/>
  <c r="C442" i="3"/>
  <c r="B545" i="3"/>
  <c r="K1703" i="3"/>
  <c r="D1695" i="3"/>
  <c r="F1388" i="3"/>
  <c r="I1796" i="3"/>
  <c r="C1104" i="3"/>
  <c r="D1151" i="3"/>
  <c r="B1807" i="3"/>
  <c r="C1304" i="3"/>
  <c r="C1632" i="3"/>
  <c r="D1602" i="3"/>
  <c r="H1504" i="3"/>
  <c r="B748" i="3"/>
  <c r="D839" i="3"/>
  <c r="D1246" i="3"/>
  <c r="C1190" i="3"/>
  <c r="C194" i="3"/>
  <c r="B921" i="3"/>
  <c r="F1192" i="3"/>
  <c r="F1555" i="3"/>
  <c r="D810" i="3"/>
  <c r="H1692" i="3"/>
  <c r="I1804" i="3"/>
  <c r="D807" i="3"/>
  <c r="B1480" i="3"/>
  <c r="C1039" i="3"/>
  <c r="C1267" i="3"/>
  <c r="C1689" i="3"/>
  <c r="F876" i="3"/>
  <c r="F194" i="3"/>
  <c r="B1153" i="3"/>
  <c r="D421" i="3"/>
  <c r="C1079" i="3"/>
  <c r="H1526" i="3"/>
  <c r="J1751" i="3"/>
  <c r="C1316" i="3"/>
  <c r="B1625" i="3"/>
  <c r="B233" i="3"/>
  <c r="J1784" i="3"/>
  <c r="D1162" i="3"/>
  <c r="C1286" i="3"/>
  <c r="B1782" i="3"/>
  <c r="D1184" i="3"/>
  <c r="C1489" i="3"/>
  <c r="B858" i="3"/>
  <c r="F263" i="3"/>
  <c r="B1563" i="3"/>
  <c r="D322" i="3"/>
  <c r="F1124" i="3"/>
  <c r="D494" i="3"/>
  <c r="C664" i="3"/>
  <c r="B882" i="3"/>
  <c r="E1576" i="3"/>
  <c r="G1506" i="3"/>
  <c r="C1003" i="3"/>
  <c r="F1342" i="3"/>
  <c r="E1646" i="3"/>
  <c r="G1712" i="3"/>
  <c r="C389" i="3"/>
  <c r="D1270" i="3"/>
  <c r="H1717" i="3"/>
  <c r="F1531" i="3"/>
  <c r="B627" i="3"/>
  <c r="F1764" i="3"/>
  <c r="B1077" i="3"/>
  <c r="D1152" i="3"/>
  <c r="C957" i="3"/>
  <c r="C821" i="3"/>
  <c r="B269" i="3"/>
  <c r="B931" i="3"/>
  <c r="H1558" i="3"/>
  <c r="E1547" i="3"/>
  <c r="H1613" i="3"/>
  <c r="F1294" i="3"/>
  <c r="B345" i="3"/>
  <c r="B1689" i="3"/>
  <c r="G1707" i="3"/>
  <c r="J1534" i="3"/>
  <c r="B203" i="3"/>
  <c r="C400" i="3"/>
  <c r="B634" i="3"/>
  <c r="F627" i="3"/>
  <c r="G1757" i="3"/>
  <c r="E1652" i="3"/>
  <c r="C332" i="3"/>
  <c r="B160" i="3"/>
  <c r="F367" i="3"/>
  <c r="B452" i="3"/>
  <c r="F1589" i="3"/>
  <c r="H1653" i="3"/>
  <c r="K1498" i="3"/>
  <c r="D858" i="3"/>
  <c r="D559" i="3"/>
  <c r="J1499" i="3"/>
  <c r="B1358" i="3"/>
  <c r="D1302" i="3"/>
  <c r="F1704" i="3"/>
  <c r="D711" i="3"/>
  <c r="C1706" i="3"/>
  <c r="J1805" i="3"/>
  <c r="G1660" i="3"/>
  <c r="K1487" i="3"/>
  <c r="B219" i="3"/>
  <c r="K1550" i="3"/>
  <c r="C761" i="3"/>
  <c r="H1615" i="3"/>
  <c r="H1533" i="3"/>
  <c r="D375" i="3"/>
  <c r="F1736" i="3"/>
  <c r="B1703" i="3"/>
  <c r="D1498" i="3"/>
  <c r="C748" i="3"/>
  <c r="F1787" i="3"/>
  <c r="B1145" i="3"/>
  <c r="F1180" i="3"/>
  <c r="F994" i="3"/>
  <c r="B1659" i="3"/>
  <c r="C1681" i="3"/>
  <c r="G1711" i="3"/>
  <c r="B597" i="3"/>
  <c r="B1801" i="3"/>
  <c r="F653" i="3"/>
  <c r="F676" i="3"/>
  <c r="F356" i="3"/>
  <c r="F1563" i="3"/>
  <c r="H1716" i="3"/>
  <c r="C1662" i="3"/>
  <c r="G1741" i="3"/>
  <c r="C634" i="3"/>
  <c r="C1238" i="3"/>
  <c r="F849" i="3"/>
  <c r="J1484" i="3"/>
  <c r="F1072" i="3"/>
  <c r="F1767" i="3"/>
  <c r="I1509" i="3"/>
  <c r="B196" i="3"/>
  <c r="G1704" i="3"/>
  <c r="F542" i="3"/>
  <c r="D1804" i="3"/>
  <c r="G1647" i="3"/>
  <c r="C623" i="3"/>
  <c r="B1614" i="3"/>
  <c r="D569" i="3"/>
  <c r="C1635" i="3"/>
  <c r="C1024" i="3"/>
  <c r="B1138" i="3"/>
  <c r="F816" i="3"/>
  <c r="B963" i="3"/>
  <c r="C289" i="3"/>
  <c r="B727" i="3"/>
  <c r="B255" i="3"/>
  <c r="D1482" i="3"/>
  <c r="F871" i="3"/>
  <c r="I1560" i="3"/>
  <c r="C1362" i="3"/>
  <c r="D624" i="3"/>
  <c r="I1638" i="3"/>
  <c r="B1363" i="3"/>
  <c r="F445" i="3"/>
  <c r="B927" i="3"/>
  <c r="B827" i="3"/>
  <c r="K1744" i="3"/>
  <c r="B437" i="3"/>
  <c r="F1606" i="3"/>
  <c r="B1671" i="3"/>
  <c r="C1254" i="3"/>
  <c r="C951" i="3"/>
  <c r="G1571" i="3"/>
  <c r="F1217" i="3"/>
  <c r="H1747" i="3"/>
  <c r="C1125" i="3"/>
  <c r="B1105" i="3"/>
  <c r="I1540" i="3"/>
  <c r="B542" i="3"/>
  <c r="B693" i="3"/>
  <c r="F946" i="3"/>
  <c r="B1325" i="3"/>
  <c r="B1316" i="3"/>
  <c r="C352" i="3"/>
  <c r="C440" i="3"/>
  <c r="C935" i="3"/>
  <c r="C658" i="3"/>
  <c r="C1371" i="3"/>
  <c r="J1680" i="3"/>
  <c r="C1071" i="3"/>
  <c r="B707" i="3"/>
  <c r="I1617" i="3"/>
  <c r="C1074" i="3"/>
  <c r="B1558" i="3"/>
  <c r="F1095" i="3"/>
  <c r="F784" i="3"/>
  <c r="D1748" i="3"/>
  <c r="F1206" i="3"/>
  <c r="J1706" i="3"/>
  <c r="H1738" i="3"/>
  <c r="B396" i="3"/>
  <c r="C376" i="3"/>
  <c r="G1498" i="3"/>
  <c r="F457" i="3"/>
  <c r="F706" i="3"/>
  <c r="B1596" i="3"/>
  <c r="D351" i="3"/>
  <c r="H1579" i="3"/>
  <c r="I1532" i="3"/>
  <c r="E1704" i="3"/>
  <c r="I1494" i="3"/>
  <c r="C1702" i="3"/>
  <c r="B964" i="3"/>
  <c r="C261" i="3"/>
  <c r="F1274" i="3"/>
  <c r="B1701" i="3"/>
  <c r="D1581" i="3"/>
  <c r="B607" i="3"/>
  <c r="D1551" i="3"/>
  <c r="C620" i="3"/>
  <c r="D855" i="3"/>
  <c r="B612" i="3"/>
  <c r="D265" i="3"/>
  <c r="E1496" i="3"/>
  <c r="E1801" i="3"/>
  <c r="I1710" i="3"/>
  <c r="D1003" i="3"/>
  <c r="J1731" i="3"/>
  <c r="G1582" i="3"/>
  <c r="B172" i="3"/>
  <c r="F576" i="3"/>
  <c r="F1371" i="3"/>
  <c r="J1739" i="3"/>
  <c r="C661" i="3"/>
  <c r="D241" i="3"/>
  <c r="H1635" i="3"/>
  <c r="E1765" i="3"/>
  <c r="B563" i="3"/>
  <c r="F549" i="3"/>
  <c r="H1649" i="3"/>
  <c r="B598" i="3"/>
  <c r="C1656" i="3"/>
  <c r="B1252" i="3"/>
  <c r="C718" i="3"/>
  <c r="D1575" i="3"/>
  <c r="G1787" i="3"/>
  <c r="B213" i="3"/>
  <c r="C1016" i="3"/>
  <c r="C1202" i="3"/>
  <c r="C794" i="3"/>
  <c r="F1721" i="3"/>
  <c r="F1414" i="3"/>
  <c r="F364" i="3"/>
  <c r="B1498" i="3"/>
  <c r="D463" i="3"/>
  <c r="F1594" i="3"/>
  <c r="B622" i="3"/>
  <c r="B752" i="3"/>
  <c r="G1688" i="3"/>
  <c r="C530" i="3"/>
  <c r="I1677" i="3"/>
  <c r="D1242" i="3"/>
  <c r="F424" i="3"/>
  <c r="E1769" i="3"/>
  <c r="D227" i="3"/>
  <c r="C1561" i="3"/>
  <c r="E1645" i="3"/>
  <c r="J1718" i="3"/>
  <c r="G1512" i="3"/>
  <c r="F777" i="3"/>
  <c r="G1604" i="3"/>
  <c r="I1634" i="3"/>
  <c r="D551" i="3"/>
  <c r="F462" i="3"/>
  <c r="D1634" i="3"/>
  <c r="F478" i="3"/>
  <c r="F862" i="3"/>
  <c r="J1774" i="3"/>
  <c r="H1640" i="3"/>
  <c r="D289" i="3"/>
  <c r="C736" i="3"/>
  <c r="B1727" i="3"/>
  <c r="E1600" i="3"/>
  <c r="H1697" i="3"/>
  <c r="C1116" i="3"/>
  <c r="D653" i="3"/>
  <c r="E1644" i="3"/>
  <c r="D1612" i="3"/>
  <c r="B833" i="3"/>
  <c r="C1658" i="3"/>
  <c r="H1674" i="3"/>
  <c r="F1246" i="3"/>
  <c r="F1380" i="3"/>
  <c r="H1766" i="3"/>
  <c r="B909" i="3"/>
  <c r="D181" i="3"/>
  <c r="D1706" i="3"/>
  <c r="C1677" i="3"/>
  <c r="C1241" i="3"/>
  <c r="B702" i="3"/>
  <c r="D974" i="3"/>
  <c r="D431" i="3"/>
  <c r="C1569" i="3"/>
  <c r="D1078" i="3"/>
  <c r="C1809" i="3"/>
  <c r="C757" i="3"/>
  <c r="B1142" i="3"/>
  <c r="I1574" i="3"/>
  <c r="B1403" i="3"/>
  <c r="E1695" i="3"/>
  <c r="C464" i="3"/>
  <c r="B1502" i="3"/>
  <c r="B637" i="3"/>
  <c r="C836" i="3"/>
  <c r="B357" i="3"/>
  <c r="C1581" i="3"/>
  <c r="C1014" i="3"/>
  <c r="J1794" i="3"/>
  <c r="F1017" i="3"/>
  <c r="I1708" i="3"/>
  <c r="B571" i="3"/>
  <c r="D743" i="3"/>
  <c r="I1606" i="3"/>
  <c r="B1594" i="3"/>
  <c r="C726" i="3"/>
  <c r="C151" i="3"/>
  <c r="F537" i="3"/>
  <c r="G1523" i="3"/>
  <c r="B1756" i="3"/>
  <c r="B1581" i="3"/>
  <c r="K1795" i="3"/>
  <c r="H1767" i="3"/>
  <c r="D174" i="3"/>
  <c r="K1738" i="3"/>
  <c r="D1411" i="3"/>
  <c r="D576" i="3"/>
  <c r="C704" i="3"/>
  <c r="C326" i="3"/>
  <c r="K1715" i="3"/>
  <c r="C1584" i="3"/>
  <c r="I1712" i="3"/>
  <c r="J1656" i="3"/>
  <c r="B1234" i="3"/>
  <c r="F180" i="3"/>
  <c r="D1014" i="3"/>
  <c r="D821" i="3"/>
  <c r="C1418" i="3"/>
  <c r="F914" i="3"/>
  <c r="D1480" i="3"/>
  <c r="K1650" i="3"/>
  <c r="F1632" i="3"/>
  <c r="E1686" i="3"/>
  <c r="K1531" i="3"/>
  <c r="C1363" i="3"/>
  <c r="K1528" i="3"/>
  <c r="D952" i="3"/>
  <c r="F1257" i="3"/>
  <c r="H1478" i="3"/>
  <c r="B1718" i="3"/>
  <c r="B512" i="3"/>
  <c r="B1261" i="3"/>
  <c r="G1722" i="3"/>
  <c r="B1561" i="3"/>
  <c r="K1680" i="3"/>
  <c r="D1318" i="3"/>
  <c r="J1577" i="3"/>
  <c r="D419" i="3"/>
  <c r="H1603" i="3"/>
  <c r="G1637" i="3"/>
  <c r="F639" i="3"/>
  <c r="C157" i="3"/>
  <c r="C1209" i="3"/>
  <c r="C852" i="3"/>
  <c r="D298" i="3"/>
  <c r="C1280" i="3"/>
  <c r="C1713" i="3"/>
  <c r="B812" i="3"/>
  <c r="C1551" i="3"/>
  <c r="K1509" i="3"/>
  <c r="D1679" i="3"/>
  <c r="K1625" i="3"/>
  <c r="J1597" i="3"/>
  <c r="F1523" i="3"/>
  <c r="C1185" i="3"/>
  <c r="H1639" i="3"/>
  <c r="I1740" i="3"/>
  <c r="B667" i="3"/>
  <c r="D1595" i="3"/>
  <c r="D966" i="3"/>
  <c r="D631" i="3"/>
  <c r="F1191" i="3"/>
  <c r="B527" i="3"/>
  <c r="K1713" i="3"/>
  <c r="K1714" i="3"/>
  <c r="I1711" i="3"/>
  <c r="E1650" i="3"/>
  <c r="F767" i="3"/>
  <c r="J1633" i="3"/>
  <c r="C1661" i="3"/>
  <c r="K1563" i="3"/>
  <c r="D1212" i="3"/>
  <c r="H1508" i="3"/>
  <c r="D884" i="3"/>
  <c r="C1261" i="3"/>
  <c r="C447" i="3"/>
  <c r="H1545" i="3"/>
  <c r="C313" i="3"/>
  <c r="C1314" i="3"/>
  <c r="B1144" i="3"/>
  <c r="C1184" i="3"/>
  <c r="F564" i="3"/>
  <c r="D1100" i="3"/>
  <c r="K1506" i="3"/>
  <c r="F1779" i="3"/>
  <c r="C1092" i="3"/>
  <c r="F920" i="3"/>
  <c r="F939" i="3"/>
  <c r="J1506" i="3"/>
  <c r="C1020" i="3"/>
  <c r="D1633" i="3"/>
  <c r="F199" i="3"/>
  <c r="B1631" i="3"/>
  <c r="H1772" i="3"/>
  <c r="F671" i="3"/>
  <c r="B1607" i="3"/>
  <c r="B1682" i="3"/>
  <c r="H1791" i="3"/>
  <c r="K1567" i="3"/>
  <c r="D1532" i="3"/>
  <c r="D866" i="3"/>
  <c r="C1700" i="3"/>
  <c r="F899" i="3"/>
  <c r="F751" i="3"/>
  <c r="F1154" i="3"/>
  <c r="C1593" i="3"/>
  <c r="C857" i="3"/>
  <c r="F1081" i="3"/>
  <c r="F717" i="3"/>
  <c r="G1525" i="3"/>
  <c r="D920" i="3"/>
  <c r="K1662" i="3"/>
  <c r="F425" i="3"/>
  <c r="C1250" i="3"/>
  <c r="D1792" i="3"/>
  <c r="C822" i="3"/>
  <c r="G1478" i="3"/>
  <c r="K1601" i="3"/>
  <c r="C1730" i="3"/>
  <c r="B180" i="3"/>
  <c r="B1071" i="3"/>
  <c r="D1081" i="3"/>
  <c r="C732" i="3"/>
  <c r="F342" i="3"/>
  <c r="J1644" i="3"/>
  <c r="D1044" i="3"/>
  <c r="J1670" i="3"/>
  <c r="C881" i="3"/>
  <c r="D1258" i="3"/>
  <c r="C1626" i="3"/>
  <c r="F404" i="3"/>
  <c r="D564" i="3"/>
  <c r="C1610" i="3"/>
  <c r="C925" i="3"/>
  <c r="D151" i="3"/>
  <c r="B380" i="3"/>
  <c r="G1774" i="3"/>
  <c r="J1604" i="3"/>
  <c r="J1758" i="3"/>
  <c r="B1025" i="3"/>
  <c r="G1606" i="3"/>
  <c r="J1496" i="3"/>
  <c r="H1698" i="3"/>
  <c r="F1054" i="3"/>
  <c r="I1522" i="3"/>
  <c r="D1584" i="3"/>
  <c r="D245" i="3"/>
  <c r="G1793" i="3"/>
  <c r="B826" i="3"/>
  <c r="C983" i="3"/>
  <c r="D1220" i="3"/>
  <c r="B1641" i="3"/>
  <c r="K1502" i="3"/>
  <c r="B157" i="3"/>
  <c r="F1657" i="3"/>
  <c r="I1798" i="3"/>
  <c r="D389" i="3"/>
  <c r="G1715" i="3"/>
  <c r="F300" i="3"/>
  <c r="D1778" i="3"/>
  <c r="C924" i="3"/>
  <c r="H1727" i="3"/>
  <c r="C707" i="3"/>
  <c r="F217" i="3"/>
  <c r="C1680" i="3"/>
  <c r="F265" i="3"/>
  <c r="H1756" i="3"/>
  <c r="D436" i="3"/>
  <c r="H1647" i="3"/>
  <c r="B361" i="3"/>
  <c r="B1774" i="3"/>
  <c r="F463" i="3"/>
  <c r="B1225" i="3"/>
  <c r="D1765" i="3"/>
  <c r="F449" i="3"/>
  <c r="B529" i="3"/>
  <c r="C234" i="3"/>
  <c r="G1758" i="3"/>
  <c r="D862" i="3"/>
  <c r="B314" i="3"/>
  <c r="C1588" i="3"/>
  <c r="C284" i="3"/>
  <c r="G1798" i="3"/>
  <c r="F1114" i="3"/>
  <c r="D628" i="3"/>
  <c r="D1784" i="3"/>
  <c r="B156" i="3"/>
  <c r="D736" i="3"/>
  <c r="H1636" i="3"/>
  <c r="F1503" i="3"/>
  <c r="F616" i="3"/>
  <c r="G1494" i="3"/>
  <c r="C1732" i="3"/>
  <c r="D879" i="3"/>
  <c r="C382" i="3"/>
  <c r="B1308" i="3"/>
  <c r="D319" i="3"/>
  <c r="F1777" i="3"/>
  <c r="F1621" i="3"/>
  <c r="E1595" i="3"/>
  <c r="B789" i="3"/>
  <c r="K1723" i="3"/>
  <c r="F692" i="3"/>
  <c r="D1688" i="3"/>
  <c r="K1556" i="3"/>
  <c r="B573" i="3"/>
  <c r="C1518" i="3"/>
  <c r="I1481" i="3"/>
  <c r="F727" i="3"/>
  <c r="B647" i="3"/>
  <c r="I1571" i="3"/>
  <c r="K1709" i="3"/>
  <c r="D1214" i="3"/>
  <c r="H1729" i="3"/>
  <c r="C1195" i="3"/>
  <c r="D1781" i="3"/>
  <c r="D280" i="3"/>
  <c r="B173" i="3"/>
  <c r="C1207" i="3"/>
  <c r="E1802" i="3"/>
  <c r="C1744" i="3"/>
  <c r="K1655" i="3"/>
  <c r="I1690" i="3"/>
  <c r="C1263" i="3"/>
  <c r="G1716" i="3"/>
  <c r="B980" i="3"/>
  <c r="D1776" i="3"/>
  <c r="D790" i="3"/>
  <c r="J1634" i="3"/>
  <c r="D699" i="3"/>
  <c r="C1787" i="3"/>
  <c r="D1405" i="3"/>
  <c r="B1653" i="3"/>
  <c r="D703" i="3"/>
  <c r="C1767" i="3"/>
  <c r="H1486" i="3"/>
  <c r="C687" i="3"/>
  <c r="J1720" i="3"/>
  <c r="B276" i="3"/>
  <c r="H1667" i="3"/>
  <c r="B1135" i="3"/>
  <c r="J1486" i="3"/>
  <c r="C1243" i="3"/>
  <c r="B1089" i="3"/>
  <c r="E1670" i="3"/>
  <c r="I1500" i="3"/>
  <c r="G1599" i="3"/>
  <c r="K1699" i="3"/>
  <c r="K1801" i="3"/>
  <c r="C1606" i="3"/>
  <c r="D1554" i="3"/>
  <c r="D423" i="3"/>
  <c r="C795" i="3"/>
  <c r="B1778" i="3"/>
  <c r="B844" i="3"/>
  <c r="F1688" i="3"/>
  <c r="B1130" i="3"/>
  <c r="B252" i="3"/>
  <c r="K1488" i="3"/>
  <c r="F1760" i="3"/>
  <c r="C1694" i="3"/>
  <c r="D566" i="3"/>
  <c r="F797" i="3"/>
  <c r="K1671" i="3"/>
  <c r="G1511" i="3"/>
  <c r="F517" i="3"/>
  <c r="F1413" i="3"/>
  <c r="D1697" i="3"/>
  <c r="B744" i="3"/>
  <c r="F1418" i="3"/>
  <c r="D1326" i="3"/>
  <c r="K1507" i="3"/>
  <c r="B1000" i="3"/>
  <c r="F1716" i="3"/>
  <c r="B1264" i="3"/>
  <c r="H1567" i="3"/>
  <c r="K1710" i="3"/>
  <c r="C1303" i="3"/>
  <c r="D746" i="3"/>
  <c r="C1590" i="3"/>
  <c r="F480" i="3"/>
  <c r="C1719" i="3"/>
  <c r="E1708" i="3"/>
  <c r="D1101" i="3"/>
  <c r="C1497" i="3"/>
  <c r="F453" i="3"/>
  <c r="F1585" i="3"/>
  <c r="D1499" i="3"/>
  <c r="F1790" i="3"/>
  <c r="B639" i="3"/>
  <c r="J1544" i="3"/>
  <c r="C1375" i="3"/>
  <c r="I1657" i="3"/>
  <c r="B1512" i="3"/>
  <c r="B735" i="3"/>
  <c r="H1562" i="3"/>
  <c r="C1029" i="3"/>
  <c r="F747" i="3"/>
  <c r="F532" i="3"/>
  <c r="G1646" i="3"/>
  <c r="C184" i="3"/>
  <c r="F495" i="3"/>
  <c r="F1602" i="3"/>
  <c r="D1611" i="3"/>
  <c r="H1708" i="3"/>
  <c r="F1618" i="3"/>
  <c r="F1486" i="3"/>
  <c r="D795" i="3"/>
  <c r="E1680" i="3"/>
  <c r="D297" i="3"/>
  <c r="F1064" i="3"/>
  <c r="I1805" i="3"/>
  <c r="K1658" i="3"/>
  <c r="H1583" i="3"/>
  <c r="B665" i="3"/>
  <c r="D1079" i="3"/>
  <c r="G1601" i="3"/>
  <c r="I1724" i="3"/>
  <c r="C274" i="3"/>
  <c r="F1349" i="3"/>
  <c r="K1687" i="3"/>
  <c r="B484" i="3"/>
  <c r="J1478" i="3"/>
  <c r="F1062" i="3"/>
  <c r="D1303" i="3"/>
  <c r="B889" i="3"/>
  <c r="F1567" i="3"/>
  <c r="D1215" i="3"/>
  <c r="I1631" i="3"/>
  <c r="D203" i="3"/>
  <c r="C595" i="3"/>
  <c r="C549" i="3"/>
  <c r="B195" i="3"/>
  <c r="B558" i="3"/>
  <c r="B733" i="3"/>
  <c r="F1286" i="3"/>
  <c r="D827" i="3"/>
  <c r="F1143" i="3"/>
  <c r="D1017" i="3"/>
  <c r="F1167" i="3"/>
  <c r="F530" i="3"/>
  <c r="F696" i="3"/>
  <c r="C269" i="3"/>
  <c r="D822" i="3"/>
  <c r="D981" i="3"/>
  <c r="D877" i="3"/>
  <c r="F214" i="3"/>
  <c r="B795" i="3"/>
  <c r="C783" i="3"/>
  <c r="C183" i="3"/>
  <c r="C393" i="3"/>
  <c r="D1034" i="3"/>
  <c r="F1238" i="3"/>
  <c r="D1284" i="3"/>
  <c r="D1260" i="3"/>
  <c r="C1227" i="3"/>
  <c r="D583" i="3"/>
  <c r="D829" i="3"/>
  <c r="F510" i="3"/>
  <c r="B1093" i="3"/>
  <c r="E1742" i="3"/>
  <c r="D860" i="3"/>
  <c r="B386" i="3"/>
  <c r="F776" i="3"/>
  <c r="C258" i="3"/>
  <c r="D779" i="3"/>
  <c r="C663" i="3"/>
  <c r="B629" i="3"/>
  <c r="B678" i="3"/>
  <c r="D1001" i="3"/>
  <c r="C1326" i="3"/>
  <c r="F1291" i="3"/>
  <c r="B1009" i="3"/>
  <c r="D917" i="3"/>
  <c r="C1188" i="3"/>
  <c r="F333" i="3"/>
  <c r="C1315" i="3"/>
  <c r="B428" i="3"/>
  <c r="C1198" i="3"/>
  <c r="F209" i="3"/>
  <c r="C1118" i="3"/>
  <c r="D491" i="3"/>
  <c r="C1246" i="3"/>
  <c r="D506" i="3"/>
  <c r="F369" i="3"/>
  <c r="C885" i="3"/>
  <c r="F1367" i="3"/>
  <c r="B207" i="3"/>
  <c r="B163" i="3"/>
  <c r="D1120" i="3"/>
  <c r="F910" i="3"/>
  <c r="C1081" i="3"/>
  <c r="F961" i="3"/>
  <c r="D548" i="3"/>
  <c r="D577" i="3"/>
  <c r="C851" i="3"/>
  <c r="C1144" i="3"/>
  <c r="F167" i="3"/>
  <c r="F1358" i="3"/>
  <c r="B263" i="3"/>
  <c r="B430" i="3"/>
  <c r="F359" i="3"/>
  <c r="B372" i="3"/>
  <c r="F479" i="3"/>
  <c r="D654" i="3"/>
  <c r="F732" i="3"/>
  <c r="F396" i="3"/>
  <c r="D594" i="3"/>
  <c r="C228" i="3"/>
  <c r="F283" i="3"/>
  <c r="C854" i="3"/>
  <c r="B1394" i="3"/>
  <c r="B603" i="3"/>
  <c r="F660" i="3"/>
  <c r="D166" i="3"/>
  <c r="F731" i="3"/>
  <c r="D1031" i="3"/>
  <c r="C912" i="3"/>
  <c r="B506" i="3"/>
  <c r="B260" i="3"/>
  <c r="D754" i="3"/>
  <c r="B1357" i="3"/>
  <c r="F534" i="3"/>
  <c r="D1187" i="3"/>
  <c r="B454" i="3"/>
  <c r="C1162" i="3"/>
  <c r="B175" i="3"/>
  <c r="F663" i="3"/>
  <c r="F1046" i="3"/>
  <c r="D876" i="3"/>
  <c r="F1318" i="3"/>
  <c r="B232" i="3"/>
  <c r="D933" i="3"/>
  <c r="B182" i="3"/>
  <c r="D1143" i="3"/>
  <c r="B1061" i="3"/>
  <c r="F520" i="3"/>
  <c r="C188" i="3"/>
  <c r="D366" i="3"/>
  <c r="C986" i="3"/>
  <c r="D361" i="3"/>
  <c r="B1317" i="3"/>
  <c r="D1190" i="3"/>
  <c r="C280" i="3"/>
  <c r="D344" i="3"/>
  <c r="F500" i="3"/>
  <c r="B549" i="3"/>
  <c r="D337" i="3"/>
  <c r="B742" i="3"/>
  <c r="D310" i="3"/>
  <c r="B1107" i="3"/>
  <c r="B179" i="3"/>
  <c r="F234" i="3"/>
  <c r="D849" i="3"/>
  <c r="C996" i="3"/>
  <c r="D1361" i="3"/>
  <c r="D477" i="3"/>
  <c r="C514" i="3"/>
  <c r="D1285" i="3"/>
  <c r="F168" i="3"/>
  <c r="D1074" i="3"/>
  <c r="C538" i="3"/>
  <c r="D830" i="3"/>
  <c r="D429" i="3"/>
  <c r="C1403" i="3"/>
  <c r="F668" i="3"/>
  <c r="F1089" i="3"/>
  <c r="B1157" i="3"/>
  <c r="D532" i="3"/>
  <c r="D1175" i="3"/>
  <c r="F529" i="3"/>
  <c r="C1026" i="3"/>
  <c r="F699" i="3"/>
  <c r="D1025" i="3"/>
  <c r="C526" i="3"/>
  <c r="F1376" i="3"/>
  <c r="C583" i="3"/>
  <c r="B1122" i="3"/>
  <c r="C312" i="3"/>
  <c r="D459" i="3"/>
  <c r="B356" i="3"/>
  <c r="D1287" i="3"/>
  <c r="C325" i="3"/>
  <c r="B1081" i="3"/>
  <c r="B320" i="3"/>
  <c r="F489" i="3"/>
  <c r="F557" i="3"/>
  <c r="C700" i="3"/>
  <c r="C1131" i="3"/>
  <c r="C1082" i="3"/>
  <c r="C1007" i="3"/>
  <c r="C1015" i="3"/>
  <c r="C1407" i="3"/>
  <c r="B1354" i="3"/>
  <c r="B1198" i="3"/>
  <c r="F318" i="3"/>
  <c r="D1156" i="3"/>
  <c r="F854" i="3"/>
  <c r="D1219" i="3"/>
  <c r="F1088" i="3"/>
  <c r="F509" i="3"/>
  <c r="D262" i="3"/>
  <c r="F633" i="3"/>
  <c r="B1300" i="3"/>
  <c r="C300" i="3"/>
  <c r="D1047" i="3"/>
  <c r="B969" i="3"/>
  <c r="D857" i="3"/>
  <c r="C1117" i="3"/>
  <c r="C176" i="3"/>
  <c r="B374" i="3"/>
  <c r="F1007" i="3"/>
  <c r="F574" i="3"/>
  <c r="C1088" i="3"/>
  <c r="C331" i="3"/>
  <c r="F846" i="3"/>
  <c r="F1348" i="3"/>
  <c r="B923" i="3"/>
  <c r="C938" i="3"/>
  <c r="D921" i="3"/>
  <c r="F693" i="3"/>
  <c r="D695" i="3"/>
  <c r="D1402" i="3"/>
  <c r="C1378" i="3"/>
  <c r="D1266" i="3"/>
  <c r="D1316" i="3"/>
  <c r="D470" i="3"/>
  <c r="D190" i="3"/>
  <c r="C760" i="3"/>
  <c r="C1156" i="3"/>
  <c r="C1093" i="3"/>
  <c r="C1124" i="3"/>
  <c r="C596" i="3"/>
  <c r="F982" i="3"/>
  <c r="C1163" i="3"/>
  <c r="D497" i="3"/>
  <c r="C1381" i="3"/>
  <c r="D1372" i="3"/>
  <c r="D570" i="3"/>
  <c r="F718" i="3"/>
  <c r="C154" i="3"/>
  <c r="C816" i="3"/>
  <c r="F343" i="3"/>
  <c r="B891" i="3"/>
  <c r="C690" i="3"/>
  <c r="C494" i="3"/>
  <c r="B259" i="3"/>
  <c r="C669" i="3"/>
  <c r="F1056" i="3"/>
  <c r="F734" i="3"/>
  <c r="F522" i="3"/>
  <c r="D1006" i="3"/>
  <c r="F438" i="3"/>
  <c r="C1028" i="3"/>
  <c r="C339" i="3"/>
  <c r="B1395" i="3"/>
  <c r="F156" i="3"/>
  <c r="C1310" i="3"/>
  <c r="C1091" i="3"/>
  <c r="C1114" i="3"/>
  <c r="B1171" i="3"/>
  <c r="B949" i="3"/>
  <c r="B235" i="3"/>
  <c r="C1244" i="3"/>
  <c r="C1130" i="3"/>
  <c r="F917" i="3"/>
  <c r="C1203" i="3"/>
  <c r="F1340" i="3"/>
  <c r="F515" i="3"/>
  <c r="D1000" i="3"/>
  <c r="C927" i="3"/>
  <c r="C929" i="3"/>
  <c r="B510" i="3"/>
  <c r="C1136" i="3"/>
  <c r="C1103" i="3"/>
  <c r="C941" i="3"/>
  <c r="B310" i="3"/>
  <c r="B1372" i="3"/>
  <c r="D1289" i="3"/>
  <c r="B842" i="3"/>
  <c r="C958" i="3"/>
  <c r="F561" i="3"/>
  <c r="C1135" i="3"/>
  <c r="B226" i="3"/>
  <c r="C492" i="3"/>
  <c r="D528" i="3"/>
  <c r="B422" i="3"/>
  <c r="B330" i="3"/>
  <c r="C1390" i="3"/>
  <c r="D1013" i="3"/>
  <c r="B397" i="3"/>
  <c r="C444" i="3"/>
  <c r="F1119" i="3"/>
  <c r="D299" i="3"/>
  <c r="C170" i="3"/>
  <c r="D1093" i="3"/>
  <c r="F1281" i="3"/>
  <c r="D998" i="3"/>
  <c r="C585" i="3"/>
  <c r="F541" i="3"/>
  <c r="B890" i="3"/>
  <c r="D508" i="3"/>
  <c r="F1198" i="3"/>
  <c r="B884" i="3"/>
  <c r="D193" i="3"/>
  <c r="B753" i="3"/>
  <c r="F323" i="3"/>
  <c r="F181" i="3"/>
  <c r="F1074" i="3"/>
  <c r="B1266" i="3"/>
  <c r="B670" i="3"/>
  <c r="F277" i="3"/>
  <c r="D775" i="3"/>
  <c r="F384" i="3"/>
  <c r="B322" i="3"/>
  <c r="C499" i="3"/>
  <c r="C810" i="3"/>
  <c r="F377" i="3"/>
  <c r="D707" i="3"/>
  <c r="C1171" i="3"/>
  <c r="F1273" i="3"/>
  <c r="D1048" i="3"/>
  <c r="C539" i="3"/>
  <c r="F555" i="3"/>
  <c r="B896" i="3"/>
  <c r="C1022" i="3"/>
  <c r="B982" i="3"/>
  <c r="D582" i="3"/>
  <c r="B1076" i="3"/>
  <c r="B1257" i="3"/>
  <c r="F759" i="3"/>
  <c r="D809" i="3"/>
  <c r="B274" i="3"/>
  <c r="D304" i="3"/>
  <c r="C418" i="3"/>
  <c r="D772" i="3"/>
  <c r="C825" i="3"/>
  <c r="D1383" i="3"/>
  <c r="B831" i="3"/>
  <c r="B1062" i="3"/>
  <c r="D484" i="3"/>
  <c r="B198" i="3"/>
  <c r="F948" i="3"/>
  <c r="C586" i="3"/>
  <c r="C358" i="3"/>
  <c r="C342" i="3"/>
  <c r="D1391" i="3"/>
  <c r="F242" i="3"/>
  <c r="B416" i="3"/>
  <c r="D756" i="3"/>
  <c r="F864" i="3"/>
  <c r="F423" i="3"/>
  <c r="F756" i="3"/>
  <c r="D275" i="3"/>
  <c r="C211" i="3"/>
  <c r="B683" i="3"/>
  <c r="F225" i="3"/>
  <c r="F178" i="3"/>
  <c r="F805" i="3"/>
  <c r="B1085" i="3"/>
  <c r="C456" i="3"/>
  <c r="C1084" i="3"/>
  <c r="C591" i="3"/>
  <c r="C705" i="3"/>
  <c r="C808" i="3"/>
  <c r="D328" i="3"/>
  <c r="B1032" i="3"/>
  <c r="F386" i="3"/>
  <c r="D336" i="3"/>
  <c r="B282" i="3"/>
  <c r="D689" i="3"/>
  <c r="D738" i="3"/>
  <c r="B808" i="3"/>
  <c r="F1011" i="3"/>
  <c r="C309" i="3"/>
  <c r="F307" i="3"/>
  <c r="F903" i="3"/>
  <c r="C531" i="3"/>
  <c r="D1166" i="3"/>
  <c r="B664" i="3"/>
  <c r="B559" i="3"/>
  <c r="F1218" i="3"/>
  <c r="D1210" i="3"/>
  <c r="B517" i="3"/>
  <c r="B245" i="3"/>
  <c r="D1251" i="3"/>
  <c r="F974" i="3"/>
  <c r="B293" i="3"/>
  <c r="C625" i="3"/>
  <c r="B1255" i="3"/>
  <c r="B755" i="3"/>
  <c r="B518" i="3"/>
  <c r="D157" i="3"/>
  <c r="C672" i="3"/>
  <c r="C714" i="3"/>
  <c r="B1387" i="3"/>
  <c r="D991" i="3"/>
  <c r="D744" i="3"/>
  <c r="B532" i="3"/>
  <c r="F1094" i="3"/>
  <c r="F678" i="3"/>
  <c r="F513" i="3"/>
  <c r="D563" i="3"/>
  <c r="B1292" i="3"/>
  <c r="C962" i="3"/>
  <c r="C1041" i="3"/>
  <c r="B642" i="3"/>
  <c r="F320" i="3"/>
  <c r="C701" i="3"/>
  <c r="B465" i="3"/>
  <c r="F1069" i="3"/>
  <c r="D1379" i="3"/>
  <c r="B1060" i="3"/>
  <c r="C1146" i="3"/>
  <c r="B1349" i="3"/>
  <c r="F447" i="3"/>
  <c r="F1185" i="3"/>
  <c r="F1305" i="3"/>
  <c r="D1139" i="3"/>
  <c r="B327" i="3"/>
  <c r="F855" i="3"/>
  <c r="F372" i="3"/>
  <c r="C1228" i="3"/>
  <c r="F911" i="3"/>
  <c r="C762" i="3"/>
  <c r="F828" i="3"/>
  <c r="D785" i="3"/>
  <c r="B389" i="3"/>
  <c r="F1133" i="3"/>
  <c r="F1112" i="3"/>
  <c r="D1227" i="3"/>
  <c r="F459" i="3"/>
  <c r="F915" i="3"/>
  <c r="C960" i="3"/>
  <c r="B1351" i="3"/>
  <c r="B1301" i="3"/>
  <c r="D546" i="3"/>
  <c r="D588" i="3"/>
  <c r="D373" i="3"/>
  <c r="C311" i="3"/>
  <c r="D1235" i="3"/>
  <c r="C740" i="3"/>
  <c r="D308" i="3"/>
  <c r="F877" i="3"/>
  <c r="B650" i="3"/>
  <c r="C1337" i="3"/>
  <c r="C728" i="3"/>
  <c r="D186" i="3"/>
  <c r="F196" i="3"/>
  <c r="F395" i="3"/>
  <c r="F1020" i="3"/>
  <c r="C584" i="3"/>
  <c r="C1112" i="3"/>
  <c r="C544" i="3"/>
  <c r="F1752" i="3"/>
  <c r="F907" i="3"/>
  <c r="B536" i="3"/>
  <c r="C849" i="3"/>
  <c r="D1337" i="3"/>
  <c r="F304" i="3"/>
  <c r="C1172" i="3"/>
  <c r="B1285" i="3"/>
  <c r="F213" i="3"/>
  <c r="C386" i="3"/>
  <c r="C624" i="3"/>
  <c r="B417" i="3"/>
  <c r="C947" i="3"/>
  <c r="F560" i="3"/>
  <c r="B738" i="3"/>
  <c r="B606" i="3"/>
  <c r="F248" i="3"/>
  <c r="D449" i="3"/>
  <c r="F269" i="3"/>
  <c r="F1032" i="3"/>
  <c r="F297" i="3"/>
  <c r="B1291" i="3"/>
  <c r="C814" i="3"/>
  <c r="B1031" i="3"/>
  <c r="B220" i="3"/>
  <c r="C812" i="3"/>
  <c r="D469" i="3"/>
  <c r="D1046" i="3"/>
  <c r="D816" i="3"/>
  <c r="F1137" i="3"/>
  <c r="C437" i="3"/>
  <c r="D835" i="3"/>
  <c r="F1379" i="3"/>
  <c r="D1071" i="3"/>
  <c r="B350" i="3"/>
  <c r="F158" i="3"/>
  <c r="D530" i="3"/>
  <c r="D302" i="3"/>
  <c r="B1238" i="3"/>
  <c r="B1150" i="3"/>
  <c r="B473" i="3"/>
  <c r="F187" i="3"/>
  <c r="F658" i="3"/>
  <c r="F690" i="3"/>
  <c r="C1309" i="3"/>
  <c r="C1386" i="3"/>
  <c r="C780" i="3"/>
  <c r="D794" i="3"/>
  <c r="D729" i="3"/>
  <c r="C1288" i="3"/>
  <c r="F661" i="3"/>
  <c r="F1144" i="3"/>
  <c r="C171" i="3"/>
  <c r="D234" i="3"/>
  <c r="B530" i="3"/>
  <c r="B782" i="3"/>
  <c r="B1063" i="3"/>
  <c r="C1113" i="3"/>
  <c r="C903" i="3"/>
  <c r="D671" i="3"/>
  <c r="F921" i="3"/>
  <c r="D708" i="3"/>
  <c r="F1031" i="3"/>
  <c r="D155" i="3"/>
  <c r="F1352" i="3"/>
  <c r="D1163" i="3"/>
  <c r="C1177" i="3"/>
  <c r="F1374" i="3"/>
  <c r="F773" i="3"/>
  <c r="C198" i="3"/>
  <c r="B1324" i="3"/>
  <c r="C249" i="3"/>
  <c r="F806" i="3"/>
  <c r="C1054" i="3"/>
  <c r="D723" i="3"/>
  <c r="D1238" i="3"/>
  <c r="F887" i="3"/>
  <c r="B1064" i="3"/>
  <c r="D152" i="3"/>
  <c r="D677" i="3"/>
  <c r="D188" i="3"/>
  <c r="D941" i="3"/>
  <c r="B1041" i="3"/>
  <c r="F740" i="3"/>
  <c r="D522" i="3"/>
  <c r="D1128" i="3"/>
  <c r="D385" i="3"/>
  <c r="B358" i="3"/>
  <c r="F677" i="3"/>
  <c r="B191" i="3"/>
  <c r="F936" i="3"/>
  <c r="B1127" i="3"/>
  <c r="D390" i="3"/>
  <c r="D666" i="3"/>
  <c r="F339" i="3"/>
  <c r="C1216" i="3"/>
  <c r="F1071" i="3"/>
  <c r="D1376" i="3"/>
  <c r="F1164" i="3"/>
  <c r="B987" i="3"/>
  <c r="F1370" i="3"/>
  <c r="F929" i="3"/>
  <c r="B321" i="3"/>
  <c r="D334" i="3"/>
  <c r="C229" i="3"/>
  <c r="D665" i="3"/>
  <c r="D338" i="3"/>
  <c r="F1270" i="3"/>
  <c r="F890" i="3"/>
  <c r="B379" i="3"/>
  <c r="D925" i="3"/>
  <c r="C1350" i="3"/>
  <c r="C470" i="3"/>
  <c r="B798" i="3"/>
  <c r="C943" i="3"/>
  <c r="C594" i="3"/>
  <c r="C689" i="3"/>
  <c r="D395" i="3"/>
  <c r="B1265" i="3"/>
  <c r="C656" i="3"/>
  <c r="F865" i="3"/>
  <c r="D611" i="3"/>
  <c r="D763" i="3"/>
  <c r="C308" i="3"/>
  <c r="B585" i="3"/>
  <c r="D808" i="3"/>
  <c r="D282" i="3"/>
  <c r="D184" i="3"/>
  <c r="D646" i="3"/>
  <c r="F872" i="3"/>
  <c r="F951" i="3"/>
  <c r="F524" i="3"/>
  <c r="C186" i="3"/>
  <c r="D235" i="3"/>
  <c r="B256" i="3"/>
  <c r="B881" i="3"/>
  <c r="D453" i="3"/>
  <c r="D1304" i="3"/>
  <c r="F1113" i="3"/>
  <c r="C562" i="3"/>
  <c r="B165" i="3"/>
  <c r="D618" i="3"/>
  <c r="C398" i="3"/>
  <c r="C1221" i="3"/>
  <c r="B193" i="3"/>
  <c r="D223" i="3"/>
  <c r="C345" i="3"/>
  <c r="F704" i="3"/>
  <c r="D257" i="3"/>
  <c r="F1122" i="3"/>
  <c r="C1320" i="3"/>
  <c r="B192" i="3"/>
  <c r="F1304" i="3"/>
  <c r="C889" i="3"/>
  <c r="D1359" i="3"/>
  <c r="C711" i="3"/>
  <c r="C1299" i="3"/>
  <c r="C786" i="3"/>
  <c r="F547" i="3"/>
  <c r="F885" i="3"/>
  <c r="C282" i="3"/>
  <c r="C1133" i="3"/>
  <c r="C642" i="3"/>
  <c r="F317" i="3"/>
  <c r="C765" i="3"/>
  <c r="D946" i="3"/>
  <c r="C1037" i="3"/>
  <c r="D485" i="3"/>
  <c r="B919" i="3"/>
  <c r="C542" i="3"/>
  <c r="B951" i="3"/>
  <c r="D1209" i="3"/>
  <c r="F603" i="3"/>
  <c r="D1401" i="3"/>
  <c r="B688" i="3"/>
  <c r="D643" i="3"/>
  <c r="B434" i="3"/>
  <c r="F482" i="3"/>
  <c r="C749" i="3"/>
  <c r="C193" i="3"/>
  <c r="D415" i="3"/>
  <c r="C493" i="3"/>
  <c r="C1013" i="3"/>
  <c r="D934" i="3"/>
  <c r="D1321" i="3"/>
  <c r="C247" i="3"/>
  <c r="D1123" i="3"/>
  <c r="B716" i="3"/>
  <c r="D1272" i="3"/>
  <c r="F1267" i="3"/>
  <c r="B867" i="3"/>
  <c r="D1172" i="3"/>
  <c r="B295" i="3"/>
  <c r="F587" i="3"/>
  <c r="B214" i="3"/>
  <c r="D573" i="3"/>
  <c r="B1315" i="3"/>
  <c r="D266" i="3"/>
  <c r="D1276" i="3"/>
  <c r="C1240" i="3"/>
  <c r="B554" i="3"/>
  <c r="C917" i="3"/>
  <c r="B959" i="3"/>
  <c r="C883" i="3"/>
  <c r="D655" i="3"/>
  <c r="F817" i="3"/>
  <c r="F1225" i="3"/>
  <c r="B623" i="3"/>
  <c r="B1176" i="3"/>
  <c r="B161" i="3"/>
  <c r="D733" i="3"/>
  <c r="D482" i="3"/>
  <c r="C745" i="3"/>
  <c r="F827" i="3"/>
  <c r="B593" i="3"/>
  <c r="C972" i="3"/>
  <c r="D721" i="3"/>
  <c r="B568" i="3"/>
  <c r="B1195" i="3"/>
  <c r="B292" i="3"/>
  <c r="F1050" i="3"/>
  <c r="F624" i="3"/>
  <c r="D267" i="3"/>
  <c r="F201" i="3"/>
  <c r="F1199" i="3"/>
  <c r="F1226" i="3"/>
  <c r="B300" i="3"/>
  <c r="B1404" i="3"/>
  <c r="K1677" i="3"/>
  <c r="C1122" i="3"/>
  <c r="B342" i="3"/>
  <c r="C1012" i="3"/>
  <c r="B420" i="3"/>
  <c r="F1025" i="3"/>
  <c r="C428" i="3"/>
  <c r="F154" i="3"/>
  <c r="C557" i="3"/>
  <c r="D975" i="3"/>
  <c r="B425" i="3"/>
  <c r="D379" i="3"/>
  <c r="D1038" i="3"/>
  <c r="D764" i="3"/>
  <c r="D268" i="3"/>
  <c r="D398" i="3"/>
  <c r="F332" i="3"/>
  <c r="C486" i="3"/>
  <c r="C1377" i="3"/>
  <c r="C353" i="3"/>
  <c r="D371" i="3"/>
  <c r="B1231" i="3"/>
  <c r="B718" i="3"/>
  <c r="B296" i="3"/>
  <c r="B1219" i="3"/>
  <c r="B1283" i="3"/>
  <c r="B503" i="3"/>
  <c r="D1114" i="3"/>
  <c r="D517" i="3"/>
  <c r="D778" i="3"/>
  <c r="D1390" i="3"/>
  <c r="C989" i="3"/>
  <c r="B974" i="3"/>
  <c r="C622" i="3"/>
  <c r="B1247" i="3"/>
  <c r="B1197" i="3"/>
  <c r="D761" i="3"/>
  <c r="D1058" i="3"/>
  <c r="D242" i="3"/>
  <c r="D1367" i="3"/>
  <c r="F157" i="3"/>
  <c r="F1135" i="3"/>
  <c r="D1351" i="3"/>
  <c r="F771" i="3"/>
  <c r="B1235" i="3"/>
  <c r="D495" i="3"/>
  <c r="C524" i="3"/>
  <c r="C156" i="3"/>
  <c r="C823" i="3"/>
  <c r="B907" i="3"/>
  <c r="B1169" i="3"/>
  <c r="B547" i="3"/>
  <c r="B677" i="3"/>
  <c r="C546" i="3"/>
  <c r="C1301" i="3"/>
  <c r="C741" i="3"/>
  <c r="F531" i="3"/>
  <c r="K1796" i="3"/>
  <c r="F879" i="3"/>
  <c r="C1346" i="3"/>
  <c r="F1326" i="3"/>
  <c r="F918" i="3"/>
  <c r="B1211" i="3"/>
  <c r="B370" i="3"/>
  <c r="D1387" i="3"/>
  <c r="D1329" i="3"/>
  <c r="B617" i="3"/>
  <c r="C633" i="3"/>
  <c r="D239" i="3"/>
  <c r="D787" i="3"/>
  <c r="B1191" i="3"/>
  <c r="F229" i="3"/>
  <c r="B340" i="3"/>
  <c r="D976" i="3"/>
  <c r="B167" i="3"/>
  <c r="F1123" i="3"/>
  <c r="D499" i="3"/>
  <c r="F394" i="3"/>
  <c r="B1096" i="3"/>
  <c r="D1193" i="3"/>
  <c r="B385" i="3"/>
  <c r="D422" i="3"/>
  <c r="B608" i="3"/>
  <c r="B449" i="3"/>
  <c r="F401" i="3"/>
  <c r="F389" i="3"/>
  <c r="B556" i="3"/>
  <c r="F1197" i="3"/>
  <c r="F598" i="3"/>
  <c r="B668" i="3"/>
  <c r="C1085" i="3"/>
  <c r="F1345" i="3"/>
  <c r="D970" i="3"/>
  <c r="D903" i="3"/>
  <c r="B816" i="3"/>
  <c r="B1159" i="3"/>
  <c r="D414" i="3"/>
  <c r="D1103" i="3"/>
  <c r="F192" i="3"/>
  <c r="B303" i="3"/>
  <c r="D1342" i="3"/>
  <c r="C964" i="3"/>
  <c r="C644" i="3"/>
  <c r="C977" i="3"/>
  <c r="B1121" i="3"/>
  <c r="D637" i="3"/>
  <c r="B1120" i="3"/>
  <c r="F979" i="3"/>
  <c r="F241" i="3"/>
  <c r="F845" i="3"/>
  <c r="F752" i="3"/>
  <c r="D971" i="3"/>
  <c r="D342" i="3"/>
  <c r="F1033" i="3"/>
  <c r="D690" i="3"/>
  <c r="D1299" i="3"/>
  <c r="F1373" i="3"/>
  <c r="B1056" i="3"/>
  <c r="B1390" i="3"/>
  <c r="D1157" i="3"/>
  <c r="B1365" i="3"/>
  <c r="D1126" i="3"/>
  <c r="B989" i="3"/>
  <c r="B1108" i="3"/>
  <c r="C616" i="3"/>
  <c r="F881" i="3"/>
  <c r="C1150" i="3"/>
  <c r="F754" i="3"/>
  <c r="F1391" i="3"/>
  <c r="F1284" i="3"/>
  <c r="D806" i="3"/>
  <c r="B669" i="3"/>
  <c r="B804" i="3"/>
  <c r="B285" i="3"/>
  <c r="C919" i="3"/>
  <c r="D840" i="3"/>
  <c r="B1310" i="3"/>
  <c r="B546" i="3"/>
  <c r="F1375" i="3"/>
  <c r="B967" i="3"/>
  <c r="F1065" i="3"/>
  <c r="F1249" i="3"/>
  <c r="F491" i="3"/>
  <c r="B1033" i="3"/>
  <c r="C453" i="3"/>
  <c r="F705" i="3"/>
  <c r="D837" i="3"/>
  <c r="F638" i="3"/>
  <c r="C567" i="3"/>
  <c r="D1092" i="3"/>
  <c r="B1047" i="3"/>
  <c r="C955" i="3"/>
  <c r="B557" i="3"/>
  <c r="F1012" i="3"/>
  <c r="B854" i="3"/>
  <c r="B435" i="3"/>
  <c r="B241" i="3"/>
  <c r="B398" i="3"/>
  <c r="D374" i="3"/>
  <c r="B960" i="3"/>
  <c r="C266" i="3"/>
  <c r="F1136" i="3"/>
  <c r="B181" i="3"/>
  <c r="F260" i="3"/>
  <c r="D1026" i="3"/>
  <c r="C547" i="3"/>
  <c r="F570" i="3"/>
  <c r="C375" i="3"/>
  <c r="B672" i="3"/>
  <c r="D493" i="3"/>
  <c r="B531" i="3"/>
  <c r="B541" i="3"/>
  <c r="D1032" i="3"/>
  <c r="D263" i="3"/>
  <c r="B701" i="3"/>
  <c r="B1149" i="3"/>
  <c r="D965" i="3"/>
  <c r="B942" i="3"/>
  <c r="B656" i="3"/>
  <c r="D372" i="3"/>
  <c r="F1366" i="3"/>
  <c r="B759" i="3"/>
  <c r="D1271" i="3"/>
  <c r="F477" i="3"/>
  <c r="F1111" i="3"/>
  <c r="C378" i="3"/>
  <c r="D202" i="3"/>
  <c r="B1187" i="3"/>
  <c r="B888" i="3"/>
  <c r="F1231" i="3"/>
  <c r="B486" i="3"/>
  <c r="D1382" i="3"/>
  <c r="B1330" i="3"/>
  <c r="D195" i="3"/>
  <c r="C597" i="3"/>
  <c r="D1173" i="3"/>
  <c r="F353" i="3"/>
  <c r="B956" i="3"/>
  <c r="C168" i="3"/>
  <c r="B1001" i="3"/>
  <c r="F637" i="3"/>
  <c r="B440" i="3"/>
  <c r="D276" i="3"/>
  <c r="F1142" i="3"/>
  <c r="B1074" i="3"/>
  <c r="B662" i="3"/>
  <c r="F750" i="3"/>
  <c r="D831" i="3"/>
  <c r="C354" i="3"/>
  <c r="C1100" i="3"/>
  <c r="C1382" i="3"/>
  <c r="F897" i="3"/>
  <c r="C619" i="3"/>
  <c r="D296" i="3"/>
  <c r="F288" i="3"/>
  <c r="B1392" i="3"/>
  <c r="F956" i="3"/>
  <c r="D1248" i="3"/>
  <c r="D872" i="3"/>
  <c r="C165" i="3"/>
  <c r="C1019" i="3"/>
  <c r="C638" i="3"/>
  <c r="F1346" i="3"/>
  <c r="D391" i="3"/>
  <c r="F721" i="3"/>
  <c r="B569" i="3"/>
  <c r="C651" i="3"/>
  <c r="F250" i="3"/>
  <c r="B613" i="3"/>
  <c r="B817" i="3"/>
  <c r="D1348" i="3"/>
  <c r="B1055" i="3"/>
  <c r="D616" i="3"/>
  <c r="B526" i="3"/>
  <c r="B645" i="3"/>
  <c r="D1380" i="3"/>
  <c r="F1157" i="3"/>
  <c r="C1322" i="3"/>
  <c r="D521" i="3"/>
  <c r="D1045" i="3"/>
  <c r="F1083" i="3"/>
  <c r="B1327" i="3"/>
  <c r="D1254" i="3"/>
  <c r="F1176" i="3"/>
  <c r="B1388" i="3"/>
  <c r="D1168" i="3"/>
  <c r="F1265" i="3"/>
  <c r="C257" i="3"/>
  <c r="B492" i="3"/>
  <c r="F1347" i="3"/>
  <c r="D1236" i="3"/>
  <c r="C649" i="3"/>
  <c r="C782" i="3"/>
  <c r="B700" i="3"/>
  <c r="F1328" i="3"/>
  <c r="D924" i="3"/>
  <c r="D702" i="3"/>
  <c r="C1312" i="3"/>
  <c r="B579" i="3"/>
  <c r="B555" i="3"/>
  <c r="F405" i="3"/>
  <c r="C182" i="3"/>
  <c r="B911" i="3"/>
  <c r="D511" i="3"/>
  <c r="D410" i="3"/>
  <c r="D780" i="3"/>
  <c r="B278" i="3"/>
  <c r="B504" i="3"/>
  <c r="C348" i="3"/>
  <c r="C1102" i="3"/>
  <c r="F592" i="3"/>
  <c r="F465" i="3"/>
  <c r="B834" i="3"/>
  <c r="C1361" i="3"/>
  <c r="F1043" i="3"/>
  <c r="B326" i="3"/>
  <c r="F1315" i="3"/>
  <c r="F960" i="3"/>
  <c r="D815" i="3"/>
  <c r="B1366" i="3"/>
  <c r="D1312" i="3"/>
  <c r="B1068" i="3"/>
  <c r="C847" i="3"/>
  <c r="D1336" i="3"/>
  <c r="D992" i="3"/>
  <c r="D1279" i="3"/>
  <c r="B737" i="3"/>
  <c r="D1296" i="3"/>
  <c r="C813" i="3"/>
  <c r="D311" i="3"/>
  <c r="B646" i="3"/>
  <c r="B392" i="3"/>
  <c r="B958" i="3"/>
  <c r="F1151" i="3"/>
  <c r="F1188" i="3"/>
  <c r="B1006" i="3"/>
  <c r="F455" i="3"/>
  <c r="B1168" i="3"/>
  <c r="C239" i="3"/>
  <c r="F1343" i="3"/>
  <c r="D350" i="3"/>
  <c r="C1260" i="3"/>
  <c r="F1248" i="3"/>
  <c r="B523" i="3"/>
  <c r="F1041" i="3"/>
  <c r="B1018" i="3"/>
  <c r="B442" i="3"/>
  <c r="B957" i="3"/>
  <c r="B591" i="3"/>
  <c r="B1343" i="3"/>
  <c r="D1086" i="3"/>
  <c r="D603" i="3"/>
  <c r="C742" i="3"/>
  <c r="D1396" i="3"/>
  <c r="C1101" i="3"/>
  <c r="C206" i="3"/>
  <c r="C685" i="3"/>
  <c r="B1012" i="3"/>
  <c r="D1147" i="3"/>
  <c r="C396" i="3"/>
  <c r="B1200" i="3"/>
  <c r="D1364" i="3"/>
  <c r="C1063" i="3"/>
  <c r="C241" i="3"/>
  <c r="C1399" i="3"/>
  <c r="F990" i="3"/>
  <c r="D1344" i="3"/>
  <c r="F193" i="3"/>
  <c r="F464" i="3"/>
  <c r="C632" i="3"/>
  <c r="B270" i="3"/>
  <c r="B1070" i="3"/>
  <c r="D226" i="3"/>
  <c r="F231" i="3"/>
  <c r="I1563" i="3"/>
  <c r="B1050" i="3"/>
  <c r="F1354" i="3"/>
  <c r="F628" i="3"/>
  <c r="B1286" i="3"/>
  <c r="B1193" i="3"/>
  <c r="F769" i="3"/>
  <c r="D1096" i="3"/>
  <c r="C240" i="3"/>
  <c r="B171" i="3"/>
  <c r="F1126" i="3"/>
  <c r="F301" i="3"/>
  <c r="F785" i="3"/>
  <c r="F1319" i="3"/>
  <c r="B553" i="3"/>
  <c r="D1369" i="3"/>
  <c r="D606" i="3"/>
  <c r="D838" i="3"/>
  <c r="B1078" i="3"/>
  <c r="F412" i="3"/>
  <c r="F1252" i="3"/>
  <c r="F743" i="3"/>
  <c r="C1354" i="3"/>
  <c r="D220" i="3"/>
  <c r="C716" i="3"/>
  <c r="F1178" i="3"/>
  <c r="B1054" i="3"/>
  <c r="C1055" i="3"/>
  <c r="D1129" i="3"/>
  <c r="C648" i="3"/>
  <c r="C1223" i="3"/>
  <c r="C553" i="3"/>
  <c r="B781" i="3"/>
  <c r="C1038" i="3"/>
  <c r="F753" i="3"/>
  <c r="D256" i="3"/>
  <c r="F398" i="3"/>
  <c r="D1335" i="3"/>
  <c r="D769" i="3"/>
  <c r="D362" i="3"/>
  <c r="F1150" i="3"/>
  <c r="F700" i="3"/>
  <c r="C956" i="3"/>
  <c r="D1106" i="3"/>
  <c r="D1051" i="3"/>
  <c r="C244" i="3"/>
  <c r="C830" i="3"/>
  <c r="B1148" i="3"/>
  <c r="F1057" i="3"/>
  <c r="B469" i="3"/>
  <c r="D1030" i="3"/>
  <c r="B189" i="3"/>
  <c r="C1293" i="3"/>
  <c r="F544" i="3"/>
  <c r="D183" i="3"/>
  <c r="F393" i="3"/>
  <c r="F1117" i="3"/>
  <c r="D1293" i="3"/>
  <c r="B1391" i="3"/>
  <c r="C626" i="3"/>
  <c r="F375" i="3"/>
  <c r="D804" i="3"/>
  <c r="C631" i="3"/>
  <c r="D859" i="3"/>
  <c r="D732" i="3"/>
  <c r="C1138" i="3"/>
  <c r="F823" i="3"/>
  <c r="D621" i="3"/>
  <c r="D558" i="3"/>
  <c r="B331" i="3"/>
  <c r="B1248" i="3"/>
  <c r="D525" i="3"/>
  <c r="B739" i="3"/>
  <c r="C790" i="3"/>
  <c r="D722" i="3"/>
  <c r="B1402" i="3"/>
  <c r="C1245" i="3"/>
  <c r="B940" i="3"/>
  <c r="C233" i="3"/>
  <c r="B1026" i="3"/>
  <c r="F725" i="3"/>
  <c r="D549" i="3"/>
  <c r="C1201" i="3"/>
  <c r="D1388" i="3"/>
  <c r="F626" i="3"/>
  <c r="B1270" i="3"/>
  <c r="D989" i="3"/>
  <c r="D1290" i="3"/>
  <c r="C1196" i="3"/>
  <c r="B432" i="3"/>
  <c r="C607" i="3"/>
  <c r="D929" i="3"/>
  <c r="D604" i="3"/>
  <c r="D1011" i="3"/>
  <c r="C645" i="3"/>
  <c r="D519" i="3"/>
  <c r="B1379" i="3"/>
  <c r="F635" i="3"/>
  <c r="D985" i="3"/>
  <c r="B459" i="3"/>
  <c r="F746" i="3"/>
  <c r="B299" i="3"/>
  <c r="D1002" i="3"/>
  <c r="B1177" i="3"/>
  <c r="F919" i="3"/>
  <c r="B1322" i="3"/>
  <c r="D154" i="3"/>
  <c r="F1097" i="3"/>
  <c r="B351" i="3"/>
  <c r="D417" i="3"/>
  <c r="C381" i="3"/>
  <c r="F866" i="3"/>
  <c r="D986" i="3"/>
  <c r="F1289" i="3"/>
  <c r="D1021" i="3"/>
  <c r="C1331" i="3"/>
  <c r="B307" i="3"/>
  <c r="F713" i="3"/>
  <c r="D651" i="3"/>
  <c r="B1269" i="3"/>
  <c r="D1261" i="3"/>
  <c r="B1209" i="3"/>
  <c r="B876" i="3"/>
  <c r="C506" i="3"/>
  <c r="F341" i="3"/>
  <c r="C232" i="3"/>
  <c r="F370" i="3"/>
  <c r="D951" i="3"/>
  <c r="F779" i="3"/>
  <c r="D1385" i="3"/>
  <c r="B1262" i="3"/>
  <c r="C1105" i="3"/>
  <c r="F1312" i="3"/>
  <c r="D194" i="3"/>
  <c r="F804" i="3"/>
  <c r="C639" i="3"/>
  <c r="F791" i="3"/>
  <c r="B1186" i="3"/>
  <c r="B258" i="3"/>
  <c r="C485" i="3"/>
  <c r="D539" i="3"/>
  <c r="F707" i="3"/>
  <c r="C940" i="3"/>
  <c r="C785" i="3"/>
  <c r="F810" i="3"/>
  <c r="B596" i="3"/>
  <c r="B1115" i="3"/>
  <c r="F221" i="3"/>
  <c r="B346" i="3"/>
  <c r="B1220" i="3"/>
  <c r="F584" i="3"/>
  <c r="D956" i="3"/>
  <c r="F1022" i="3"/>
  <c r="C1262" i="3"/>
  <c r="F321" i="3"/>
  <c r="B1398" i="3"/>
  <c r="C347" i="3"/>
  <c r="D893" i="3"/>
  <c r="F471" i="3"/>
  <c r="F421" i="3"/>
  <c r="D295" i="3"/>
  <c r="F428" i="3"/>
  <c r="C655" i="3"/>
  <c r="D1012" i="3"/>
  <c r="F905" i="3"/>
  <c r="B216" i="3"/>
  <c r="F474" i="3"/>
  <c r="F1288" i="3"/>
  <c r="C1005" i="3"/>
  <c r="B719" i="3"/>
  <c r="F867" i="3"/>
  <c r="F292" i="3"/>
  <c r="F174" i="3"/>
  <c r="B721" i="3"/>
  <c r="B713" i="3"/>
  <c r="F640" i="3"/>
  <c r="B178" i="3"/>
  <c r="F882" i="3"/>
  <c r="C528" i="3"/>
  <c r="D290" i="3"/>
  <c r="B200" i="3"/>
  <c r="D468" i="3"/>
  <c r="B339" i="3"/>
  <c r="F1120" i="3"/>
  <c r="B1185" i="3"/>
  <c r="C876" i="3"/>
  <c r="D875" i="3"/>
  <c r="C637" i="3"/>
  <c r="F1323" i="3"/>
  <c r="C804" i="3"/>
  <c r="C1401" i="3"/>
  <c r="F569" i="3"/>
  <c r="B681" i="3"/>
  <c r="F891" i="3"/>
  <c r="F783" i="3"/>
  <c r="F1356" i="3"/>
  <c r="F1104" i="3"/>
  <c r="B1126" i="3"/>
  <c r="B626" i="3"/>
  <c r="D488" i="3"/>
  <c r="F430" i="3"/>
  <c r="B561" i="3"/>
  <c r="C608" i="3"/>
  <c r="B962" i="3"/>
  <c r="F1163" i="3"/>
  <c r="F976" i="3"/>
  <c r="B917" i="3"/>
  <c r="B1273" i="3"/>
  <c r="B176" i="3"/>
  <c r="F969" i="3"/>
  <c r="B170" i="3"/>
  <c r="C568" i="3"/>
  <c r="B501" i="3"/>
  <c r="F941" i="3"/>
  <c r="F851" i="3"/>
  <c r="B1069" i="3"/>
  <c r="C653" i="3"/>
  <c r="C415" i="3"/>
  <c r="B1036" i="3"/>
  <c r="B709" i="3"/>
  <c r="D164" i="3"/>
  <c r="B903" i="3"/>
  <c r="F615" i="3"/>
  <c r="B162" i="3"/>
  <c r="F1015" i="3"/>
  <c r="D1130" i="3"/>
  <c r="B1373" i="3"/>
  <c r="C181" i="3"/>
  <c r="F228" i="3"/>
  <c r="C166" i="3"/>
  <c r="D696" i="3"/>
  <c r="D260" i="3"/>
  <c r="C242" i="3"/>
  <c r="C167" i="3"/>
  <c r="B534" i="3"/>
  <c r="D341" i="3"/>
  <c r="F461" i="3"/>
  <c r="B249" i="3"/>
  <c r="F832" i="3"/>
  <c r="B787" i="3"/>
  <c r="B1079" i="3"/>
  <c r="D679" i="3"/>
  <c r="D1005" i="3"/>
  <c r="F434" i="3"/>
  <c r="B769" i="3"/>
  <c r="C1391" i="3"/>
  <c r="C923" i="3"/>
  <c r="D399" i="3"/>
  <c r="C713" i="3"/>
  <c r="B604" i="3"/>
  <c r="B1260" i="3"/>
  <c r="D543" i="3"/>
  <c r="B341" i="3"/>
  <c r="F937" i="3"/>
  <c r="D629" i="3"/>
  <c r="F1296" i="3"/>
  <c r="F818" i="3"/>
  <c r="C635" i="3"/>
  <c r="F1078" i="3"/>
  <c r="B1217" i="3"/>
  <c r="B829" i="3"/>
  <c r="B1134" i="3"/>
  <c r="C673" i="3"/>
  <c r="F788" i="3"/>
  <c r="C277" i="3"/>
  <c r="F1266" i="3"/>
  <c r="B224" i="3"/>
  <c r="D922" i="3"/>
  <c r="F188" i="3"/>
  <c r="C360" i="3"/>
  <c r="C340" i="3"/>
  <c r="C310" i="3"/>
  <c r="D175" i="3"/>
  <c r="D596" i="3"/>
  <c r="F233" i="3"/>
  <c r="F1010" i="3"/>
  <c r="C652" i="3"/>
  <c r="B930" i="3"/>
  <c r="C380" i="3"/>
  <c r="F950" i="3"/>
  <c r="C205" i="3"/>
  <c r="F850" i="3"/>
  <c r="D649" i="3"/>
  <c r="D792" i="3"/>
  <c r="D218" i="3"/>
  <c r="C815" i="3"/>
  <c r="F1381" i="3"/>
  <c r="D947" i="3"/>
  <c r="C471" i="3"/>
  <c r="B750" i="3"/>
  <c r="B1281" i="3"/>
  <c r="C721" i="3"/>
  <c r="C543" i="3"/>
  <c r="F567" i="3"/>
  <c r="C888" i="3"/>
  <c r="C715" i="3"/>
  <c r="B873" i="3"/>
  <c r="B1381" i="3"/>
  <c r="D1150" i="3"/>
  <c r="F618" i="3"/>
  <c r="C866" i="3"/>
  <c r="F202" i="3"/>
  <c r="B899" i="3"/>
  <c r="C1234" i="3"/>
  <c r="C532" i="3"/>
  <c r="F833" i="3"/>
  <c r="C1317" i="3"/>
  <c r="B824" i="3"/>
  <c r="C455" i="3"/>
  <c r="D720" i="3"/>
  <c r="D258" i="3"/>
  <c r="F695" i="3"/>
  <c r="D512" i="3"/>
  <c r="B450" i="3"/>
  <c r="C385" i="3"/>
  <c r="D747" i="3"/>
  <c r="F523" i="3"/>
  <c r="F1297" i="3"/>
  <c r="F1272" i="3"/>
  <c r="F619" i="3"/>
  <c r="C477" i="3"/>
  <c r="B806" i="3"/>
  <c r="B638" i="3"/>
  <c r="F305" i="3"/>
  <c r="F648" i="3"/>
  <c r="C944" i="3"/>
  <c r="B221" i="3"/>
  <c r="B857" i="3"/>
  <c r="D323" i="3"/>
  <c r="D248" i="3"/>
  <c r="C436" i="3"/>
  <c r="D1354" i="3"/>
  <c r="B1065" i="3"/>
  <c r="C621" i="3"/>
  <c r="D1306" i="3"/>
  <c r="F1298" i="3"/>
  <c r="D1352" i="3"/>
  <c r="D984" i="3"/>
  <c r="F205" i="3"/>
  <c r="C363" i="3"/>
  <c r="B1044" i="3"/>
  <c r="F494" i="3"/>
  <c r="D1185" i="3"/>
  <c r="B222" i="3"/>
  <c r="C1328" i="3"/>
  <c r="C1353" i="3"/>
  <c r="D325" i="3"/>
  <c r="D615" i="3"/>
  <c r="C1281" i="3"/>
  <c r="C1219" i="3"/>
  <c r="B1172" i="3"/>
  <c r="D871" i="3"/>
  <c r="B1224" i="3"/>
  <c r="B277" i="3"/>
  <c r="B313" i="3"/>
  <c r="C251" i="3"/>
  <c r="D768" i="3"/>
  <c r="B1277" i="3"/>
  <c r="D693" i="3"/>
  <c r="C800" i="3"/>
  <c r="D1363" i="3"/>
  <c r="F215" i="3"/>
  <c r="B1196" i="3"/>
  <c r="D734" i="3"/>
  <c r="D638" i="3"/>
  <c r="F987" i="3"/>
  <c r="C614" i="3"/>
  <c r="F200" i="3"/>
  <c r="B497" i="3"/>
  <c r="C383" i="3"/>
  <c r="D1249" i="3"/>
  <c r="F989" i="3"/>
  <c r="C774" i="3"/>
  <c r="F293" i="3"/>
  <c r="F516" i="3"/>
  <c r="F535" i="3"/>
  <c r="D619" i="3"/>
  <c r="F1013" i="3"/>
  <c r="F497" i="3"/>
  <c r="D968" i="3"/>
  <c r="F636" i="3"/>
  <c r="F1171" i="3"/>
  <c r="B1352" i="3"/>
  <c r="B1098" i="3"/>
  <c r="F894" i="3"/>
  <c r="D580" i="3"/>
  <c r="F572" i="3"/>
  <c r="C1076" i="3"/>
  <c r="C572" i="3"/>
  <c r="C722" i="3"/>
  <c r="D894" i="3"/>
  <c r="C318" i="3"/>
  <c r="B1119" i="3"/>
  <c r="B1100" i="3"/>
  <c r="B961" i="3"/>
  <c r="B601" i="3"/>
  <c r="F563" i="3"/>
  <c r="B1222" i="3"/>
  <c r="F715" i="3"/>
  <c r="F252" i="3"/>
  <c r="B468" i="3"/>
  <c r="F150" i="3"/>
  <c r="F870" i="3"/>
  <c r="F656" i="3"/>
  <c r="B1057" i="3"/>
  <c r="F934" i="3"/>
  <c r="C288" i="3"/>
  <c r="D1182" i="3"/>
  <c r="F981" i="3"/>
  <c r="D681" i="3"/>
  <c r="F286" i="3"/>
  <c r="D1375" i="3"/>
  <c r="D789" i="3"/>
  <c r="D244" i="3"/>
  <c r="B456" i="3"/>
  <c r="D1331" i="3"/>
  <c r="B811" i="3"/>
  <c r="F597" i="3"/>
  <c r="C896" i="3"/>
  <c r="D1004" i="3"/>
  <c r="C286" i="3"/>
  <c r="B462" i="3"/>
  <c r="D216" i="3"/>
  <c r="F316" i="3"/>
  <c r="D918" i="3"/>
  <c r="D1202" i="3"/>
  <c r="C865" i="3"/>
  <c r="D249" i="3"/>
  <c r="C482" i="3"/>
  <c r="C1053" i="3"/>
  <c r="B283" i="3"/>
  <c r="D888" i="3"/>
  <c r="C1165" i="3"/>
  <c r="B229" i="3"/>
  <c r="B1344" i="3"/>
  <c r="F1092" i="3"/>
  <c r="C798" i="3"/>
  <c r="D973" i="3"/>
  <c r="F617" i="3"/>
  <c r="B1389" i="3"/>
  <c r="F675" i="3"/>
  <c r="D237" i="3"/>
  <c r="C1048" i="3"/>
  <c r="F912" i="3"/>
  <c r="C768" i="3"/>
  <c r="B1294" i="3"/>
  <c r="D461" i="3"/>
  <c r="D547" i="3"/>
  <c r="B328" i="3"/>
  <c r="B971" i="3"/>
  <c r="D848" i="3"/>
  <c r="F1187" i="3"/>
  <c r="D930" i="3"/>
  <c r="B997" i="3"/>
  <c r="F843" i="3"/>
  <c r="D867" i="3"/>
  <c r="B237" i="3"/>
  <c r="C1052" i="3"/>
  <c r="D433" i="3"/>
  <c r="F1145" i="3"/>
  <c r="D597" i="3"/>
  <c r="B284" i="3"/>
  <c r="D625" i="3"/>
  <c r="F314" i="3"/>
  <c r="C884" i="3"/>
  <c r="F1128" i="3"/>
  <c r="C320" i="3"/>
  <c r="D1343" i="3"/>
  <c r="C1348" i="3"/>
  <c r="C1509" i="3"/>
  <c r="C629" i="3"/>
  <c r="C1278" i="3"/>
  <c r="D895" i="3"/>
  <c r="D1153" i="3"/>
  <c r="F170" i="3"/>
  <c r="D1221" i="3"/>
  <c r="F1360" i="3"/>
  <c r="B616" i="3"/>
  <c r="B246" i="3"/>
  <c r="F166" i="3"/>
  <c r="B692" i="3"/>
  <c r="C425" i="3"/>
  <c r="C1072" i="3"/>
  <c r="D1140" i="3"/>
  <c r="F210" i="3"/>
  <c r="D1098" i="3"/>
  <c r="B390" i="3"/>
  <c r="C677" i="3"/>
  <c r="B835" i="3"/>
  <c r="B1764" i="3"/>
  <c r="D446" i="3"/>
  <c r="B1371" i="3"/>
  <c r="B918" i="3"/>
  <c r="B935" i="3"/>
  <c r="I1514" i="3"/>
  <c r="B560" i="3"/>
  <c r="D533" i="3"/>
  <c r="C321" i="3"/>
  <c r="G1752" i="3"/>
  <c r="E1775" i="3"/>
  <c r="D958" i="3"/>
  <c r="F1530" i="3"/>
  <c r="C727" i="3"/>
  <c r="B316" i="3"/>
  <c r="B595" i="3"/>
  <c r="H1786" i="3"/>
  <c r="C1237" i="3"/>
  <c r="C1242" i="3"/>
  <c r="F439" i="3"/>
  <c r="D931" i="3"/>
  <c r="F379" i="3"/>
  <c r="D1016" i="3"/>
  <c r="B1166" i="3"/>
  <c r="F165" i="3"/>
  <c r="F722" i="3"/>
  <c r="C998" i="3"/>
  <c r="F999" i="3"/>
  <c r="C928" i="3"/>
  <c r="B400" i="3"/>
  <c r="C617" i="3"/>
  <c r="B770" i="3"/>
  <c r="F1021" i="3"/>
  <c r="F996" i="3"/>
  <c r="F411" i="3"/>
  <c r="D598" i="3"/>
  <c r="F1034" i="3"/>
  <c r="D1056" i="3"/>
  <c r="F1333" i="3"/>
  <c r="D1479" i="3"/>
  <c r="D259" i="3"/>
  <c r="C427" i="3"/>
  <c r="D1541" i="3"/>
  <c r="H1671" i="3"/>
  <c r="D425" i="3"/>
  <c r="D1491" i="3"/>
  <c r="C874" i="3"/>
  <c r="C337" i="3"/>
  <c r="C671" i="3"/>
  <c r="F1168" i="3"/>
  <c r="C279" i="3"/>
  <c r="F749" i="3"/>
  <c r="D413" i="3"/>
  <c r="F436" i="3"/>
  <c r="C1345" i="3"/>
  <c r="D713" i="3"/>
  <c r="D214" i="3"/>
  <c r="F1331" i="3"/>
  <c r="I1480" i="3"/>
  <c r="B1268" i="3"/>
  <c r="B190" i="3"/>
  <c r="D630" i="3"/>
  <c r="D1340" i="3"/>
  <c r="C868" i="3"/>
  <c r="K1511" i="3"/>
  <c r="D1018" i="3"/>
  <c r="B218" i="3"/>
  <c r="D1309" i="3"/>
  <c r="F1322" i="3"/>
  <c r="C898" i="3"/>
  <c r="D475" i="3"/>
  <c r="D575" i="3"/>
  <c r="B505" i="3"/>
  <c r="J1510" i="3"/>
  <c r="I1684" i="3"/>
  <c r="C581" i="3"/>
  <c r="D165" i="3"/>
  <c r="I1750" i="3"/>
  <c r="B1160" i="3"/>
  <c r="K1690" i="3"/>
  <c r="B640" i="3"/>
  <c r="F1250" i="3"/>
  <c r="H1628" i="3"/>
  <c r="J1601" i="3"/>
  <c r="B1531" i="3"/>
  <c r="D1054" i="3"/>
  <c r="F673" i="3"/>
  <c r="D236" i="3"/>
  <c r="C1268" i="3"/>
  <c r="F1212" i="3"/>
  <c r="D1268" i="3"/>
  <c r="F1049" i="3"/>
  <c r="D641" i="3"/>
  <c r="C564" i="3"/>
  <c r="I1506" i="3"/>
  <c r="C776" i="3"/>
  <c r="B1706" i="3"/>
  <c r="D963" i="3"/>
  <c r="D221" i="3"/>
  <c r="C1108" i="3"/>
  <c r="F1324" i="3"/>
  <c r="C301" i="3"/>
  <c r="B848" i="3"/>
  <c r="F1165" i="3"/>
  <c r="D416" i="3"/>
  <c r="D313" i="3"/>
  <c r="C921" i="3"/>
  <c r="F1090" i="3"/>
  <c r="C574" i="3"/>
  <c r="D1020" i="3"/>
  <c r="F1382" i="3"/>
  <c r="D456" i="3"/>
  <c r="C178" i="3"/>
  <c r="C243" i="3"/>
  <c r="E1487" i="3"/>
  <c r="F1310" i="3"/>
  <c r="D591" i="3"/>
  <c r="C890" i="3"/>
  <c r="C523" i="3"/>
  <c r="C571" i="3"/>
  <c r="C709" i="3"/>
  <c r="F1240" i="3"/>
  <c r="B1203" i="3"/>
  <c r="C172" i="3"/>
  <c r="D1141" i="3"/>
  <c r="D240" i="3"/>
  <c r="C1305" i="3"/>
  <c r="C163" i="3"/>
  <c r="C1347" i="3"/>
  <c r="F336" i="3"/>
  <c r="F582" i="3"/>
  <c r="F922" i="3"/>
  <c r="C1369" i="3"/>
  <c r="I1552" i="3"/>
  <c r="D1780" i="3"/>
  <c r="B631" i="3"/>
  <c r="F883" i="3"/>
  <c r="B1674" i="3"/>
  <c r="D659" i="3"/>
  <c r="B1574" i="3"/>
  <c r="C1587" i="3"/>
  <c r="F803" i="3"/>
  <c r="J1518" i="3"/>
  <c r="B1624" i="3"/>
  <c r="F766" i="3"/>
  <c r="B1626" i="3"/>
  <c r="C1148" i="3"/>
  <c r="D784" i="3"/>
  <c r="B643" i="3"/>
  <c r="C949" i="3"/>
  <c r="F1243" i="3"/>
  <c r="B676" i="3"/>
  <c r="F1134" i="3"/>
  <c r="D357" i="3"/>
  <c r="D206" i="3"/>
  <c r="D343" i="3"/>
  <c r="D531" i="3"/>
  <c r="D979" i="3"/>
  <c r="F1336" i="3"/>
  <c r="D898" i="3"/>
  <c r="F765" i="3"/>
  <c r="F528" i="3"/>
  <c r="F427" i="3"/>
  <c r="F1351" i="3"/>
  <c r="C674" i="3"/>
  <c r="B764" i="3"/>
  <c r="C734" i="3"/>
  <c r="B760" i="3"/>
  <c r="F831" i="3"/>
  <c r="C901" i="3"/>
  <c r="F970" i="3"/>
  <c r="C1194" i="3"/>
  <c r="F741" i="3"/>
  <c r="C327" i="3"/>
  <c r="B215" i="3"/>
  <c r="C1023" i="3"/>
  <c r="D1167" i="3"/>
  <c r="C820" i="3"/>
  <c r="C827" i="3"/>
  <c r="C613" i="3"/>
  <c r="D751" i="3"/>
  <c r="C636" i="3"/>
  <c r="B578" i="3"/>
  <c r="D1104" i="3"/>
  <c r="D706" i="3"/>
  <c r="F889" i="3"/>
  <c r="B856" i="3"/>
  <c r="F719" i="3"/>
  <c r="F1389" i="3"/>
  <c r="B154" i="3"/>
  <c r="B335" i="3"/>
  <c r="C433" i="3"/>
  <c r="F822" i="3"/>
  <c r="C735" i="3"/>
  <c r="B238" i="3"/>
  <c r="C1352" i="3"/>
  <c r="D1061" i="3"/>
  <c r="F558" i="3"/>
  <c r="F770" i="3"/>
  <c r="C1397" i="3"/>
  <c r="D1036" i="3"/>
  <c r="D489" i="3"/>
  <c r="B308" i="3"/>
  <c r="B401" i="3"/>
  <c r="F1208" i="3"/>
  <c r="F1105" i="3"/>
  <c r="B1080" i="3"/>
  <c r="C698" i="3"/>
  <c r="D1007" i="3"/>
  <c r="C683" i="3"/>
  <c r="C1175" i="3"/>
  <c r="D814" i="3"/>
  <c r="B1236" i="3"/>
  <c r="F993" i="3"/>
  <c r="B766" i="3"/>
  <c r="F280" i="3"/>
  <c r="F742" i="3"/>
  <c r="F573" i="3"/>
  <c r="F839" i="3"/>
  <c r="F1282" i="3"/>
  <c r="C1270" i="3"/>
  <c r="B275" i="3"/>
  <c r="C694" i="3"/>
  <c r="D387" i="3"/>
  <c r="D283" i="3"/>
  <c r="D692" i="3"/>
  <c r="C333" i="3"/>
  <c r="C304" i="3"/>
  <c r="C670" i="3"/>
  <c r="D735" i="3"/>
  <c r="B502" i="3"/>
  <c r="B649" i="3"/>
  <c r="D932" i="3"/>
  <c r="B802" i="3"/>
  <c r="B1053" i="3"/>
  <c r="B893" i="3"/>
  <c r="C550" i="3"/>
  <c r="B901" i="3"/>
  <c r="B1165" i="3"/>
  <c r="D187" i="3"/>
  <c r="D1160" i="3"/>
  <c r="F1307" i="3"/>
  <c r="F189" i="3"/>
  <c r="D752" i="3"/>
  <c r="B1045" i="3"/>
  <c r="D982" i="3"/>
  <c r="C246" i="3"/>
  <c r="B749" i="3"/>
  <c r="B602" i="3"/>
  <c r="F274" i="3"/>
  <c r="B825" i="3"/>
  <c r="D458" i="3"/>
  <c r="B1312" i="3"/>
  <c r="F501" i="3"/>
  <c r="C753" i="3"/>
  <c r="D171" i="3"/>
  <c r="B852" i="3"/>
  <c r="B625" i="3"/>
  <c r="B851" i="3"/>
  <c r="B761" i="3"/>
  <c r="C599" i="3"/>
  <c r="B443" i="3"/>
  <c r="D503" i="3"/>
  <c r="B897" i="3"/>
  <c r="F1173" i="3"/>
  <c r="B1341" i="3"/>
  <c r="F1236" i="3"/>
  <c r="C678" i="3"/>
  <c r="B1319" i="3"/>
  <c r="C225" i="3"/>
  <c r="F1001" i="3"/>
  <c r="D1381" i="3"/>
  <c r="D1088" i="3"/>
  <c r="F374" i="3"/>
  <c r="D1134" i="3"/>
  <c r="B336" i="3"/>
  <c r="B332" i="3"/>
  <c r="B445" i="3"/>
  <c r="B1192" i="3"/>
  <c r="D207" i="3"/>
  <c r="B151" i="3"/>
  <c r="F614" i="3"/>
  <c r="F312" i="3"/>
  <c r="D1148" i="3"/>
  <c r="C695" i="3"/>
  <c r="B1016" i="3"/>
  <c r="D819" i="3"/>
  <c r="F1014" i="3"/>
  <c r="B1008" i="3"/>
  <c r="B488" i="3"/>
  <c r="D1231" i="3"/>
  <c r="D1286" i="3"/>
  <c r="D1216" i="3"/>
  <c r="F476" i="3"/>
  <c r="F923" i="3"/>
  <c r="D1118" i="3"/>
  <c r="C1099" i="3"/>
  <c r="F1156" i="3"/>
  <c r="C1357" i="3"/>
  <c r="C303" i="3"/>
  <c r="B1146" i="3"/>
  <c r="F1285" i="3"/>
  <c r="F291" i="3"/>
  <c r="D962" i="3"/>
  <c r="F641" i="3"/>
  <c r="C1356" i="3"/>
  <c r="B318" i="3"/>
  <c r="D537" i="3"/>
  <c r="C1042" i="3"/>
  <c r="C423" i="3"/>
  <c r="H1645" i="3"/>
  <c r="C270" i="3"/>
  <c r="F1082" i="3"/>
  <c r="F944" i="3"/>
  <c r="F1036" i="3"/>
  <c r="F1517" i="3"/>
  <c r="B788" i="3"/>
  <c r="F179" i="3"/>
  <c r="J1705" i="3"/>
  <c r="B1267" i="3"/>
  <c r="C801" i="3"/>
  <c r="B1208" i="3"/>
  <c r="C1290" i="3"/>
  <c r="F1035" i="3"/>
  <c r="D1015" i="3"/>
  <c r="C450" i="3"/>
  <c r="D710" i="3"/>
  <c r="F211" i="3"/>
  <c r="D486" i="3"/>
  <c r="G1631" i="3"/>
  <c r="D367" i="3"/>
  <c r="F959" i="3"/>
  <c r="J1769" i="3"/>
  <c r="F1040" i="3"/>
  <c r="F485" i="3"/>
  <c r="K1761" i="3"/>
  <c r="B271" i="3"/>
  <c r="C1166" i="3"/>
  <c r="J1641" i="3"/>
  <c r="F514" i="3"/>
  <c r="D1259" i="3"/>
  <c r="B1517" i="3"/>
  <c r="B168" i="3"/>
  <c r="D1133" i="3"/>
  <c r="F176" i="3"/>
  <c r="F926" i="3"/>
  <c r="C886" i="3"/>
  <c r="C1137" i="3"/>
  <c r="F1311" i="3"/>
  <c r="D1264" i="3"/>
  <c r="F973" i="3"/>
  <c r="C559" i="3"/>
  <c r="D534" i="3"/>
  <c r="D748" i="3"/>
  <c r="D212" i="3"/>
  <c r="B375" i="3"/>
  <c r="G1642" i="3"/>
  <c r="D1320" i="3"/>
  <c r="B1028" i="3"/>
  <c r="F1121" i="3"/>
  <c r="C1296" i="3"/>
  <c r="F253" i="3"/>
  <c r="C1189" i="3"/>
  <c r="B304" i="3"/>
  <c r="B1161" i="3"/>
  <c r="B704" i="3"/>
  <c r="B871" i="3"/>
  <c r="B981" i="3"/>
  <c r="D316" i="3"/>
  <c r="C1349" i="3"/>
  <c r="D158" i="3"/>
  <c r="C548" i="3"/>
  <c r="F1205" i="3"/>
  <c r="G1795" i="3"/>
  <c r="G1655" i="3"/>
  <c r="D709" i="3"/>
  <c r="F1234" i="3"/>
  <c r="F1679" i="3"/>
  <c r="F1605" i="3"/>
  <c r="D1672" i="3"/>
  <c r="B1361" i="3"/>
  <c r="C478" i="3"/>
  <c r="H1597" i="3"/>
  <c r="C990" i="3"/>
  <c r="D627" i="3"/>
  <c r="D1068" i="3"/>
  <c r="F345" i="3"/>
  <c r="F1002" i="3"/>
  <c r="D483" i="3"/>
  <c r="F361" i="3"/>
  <c r="B414" i="3"/>
  <c r="D179" i="3"/>
  <c r="C1236" i="3"/>
  <c r="J1795" i="3"/>
  <c r="D496" i="3"/>
  <c r="D978" i="3"/>
  <c r="B1052" i="3"/>
  <c r="E1721" i="3"/>
  <c r="D799" i="3"/>
  <c r="B691" i="3"/>
  <c r="H1614" i="3"/>
  <c r="B1628" i="3"/>
  <c r="B1280" i="3"/>
  <c r="F621" i="3"/>
  <c r="F238" i="3"/>
  <c r="C1285" i="3"/>
  <c r="F568" i="3"/>
  <c r="F684" i="3"/>
  <c r="D364" i="3"/>
  <c r="C223" i="3"/>
  <c r="B1072" i="3"/>
  <c r="F171" i="3"/>
  <c r="C610" i="3"/>
  <c r="C406" i="3"/>
  <c r="D1169" i="3"/>
  <c r="J1562" i="3"/>
  <c r="B1194" i="3"/>
  <c r="F251" i="3"/>
  <c r="G1575" i="3"/>
  <c r="C1642" i="3"/>
  <c r="B319" i="3"/>
  <c r="D224" i="3"/>
  <c r="C1639" i="3"/>
  <c r="F1251" i="3"/>
  <c r="B1364" i="3"/>
  <c r="H1560" i="3"/>
  <c r="F1162" i="3"/>
  <c r="B837" i="3"/>
  <c r="C1624" i="3"/>
  <c r="F153" i="3"/>
  <c r="D473" i="3"/>
  <c r="C872" i="3"/>
  <c r="F151" i="3"/>
  <c r="D1137" i="3"/>
  <c r="C489" i="3"/>
  <c r="F991" i="3"/>
  <c r="G1744" i="3"/>
  <c r="B457" i="3"/>
  <c r="C1258" i="3"/>
  <c r="B1742" i="3"/>
  <c r="B1320" i="3"/>
  <c r="F330" i="3"/>
  <c r="F1535" i="3"/>
  <c r="F1775" i="3"/>
  <c r="F957" i="3"/>
  <c r="F1390" i="3"/>
  <c r="G1788" i="3"/>
  <c r="B790" i="3"/>
  <c r="C290" i="3"/>
  <c r="B1288" i="3"/>
  <c r="C1034" i="3"/>
  <c r="B1318" i="3"/>
  <c r="C222" i="3"/>
  <c r="C200" i="3"/>
  <c r="C684" i="3"/>
  <c r="C1796" i="3"/>
  <c r="H1731" i="3"/>
  <c r="G1685" i="3"/>
  <c r="G1556" i="3"/>
  <c r="C1178" i="3"/>
  <c r="F1170" i="3"/>
  <c r="D676" i="3"/>
  <c r="F481" i="3"/>
  <c r="B953" i="3"/>
  <c r="C1004" i="3"/>
  <c r="B695" i="3"/>
  <c r="F383" i="3"/>
  <c r="D1550" i="3"/>
  <c r="B1216" i="3"/>
  <c r="H1719" i="3"/>
  <c r="B522" i="3"/>
  <c r="F874" i="3"/>
  <c r="B724" i="3"/>
  <c r="B1335" i="3"/>
  <c r="C1056" i="3"/>
  <c r="C1067" i="3"/>
  <c r="D1181" i="3"/>
  <c r="B373" i="3"/>
  <c r="D890" i="3"/>
  <c r="C357" i="3"/>
  <c r="B818" i="3"/>
  <c r="D365" i="3"/>
  <c r="C1395" i="3"/>
  <c r="B875" i="3"/>
  <c r="D1322" i="3"/>
  <c r="C987" i="3"/>
  <c r="B1377" i="3"/>
  <c r="F735" i="3"/>
  <c r="C976" i="3"/>
  <c r="F270" i="3"/>
  <c r="D1230" i="3"/>
  <c r="B745" i="3"/>
  <c r="C628" i="3"/>
  <c r="B577" i="3"/>
  <c r="D817" i="3"/>
  <c r="D1403" i="3"/>
  <c r="D948" i="3"/>
  <c r="B736" i="3"/>
  <c r="D1389" i="3"/>
  <c r="F1211" i="3"/>
  <c r="C1152" i="3"/>
  <c r="F794" i="3"/>
  <c r="B839" i="3"/>
  <c r="B1287" i="3"/>
  <c r="C214" i="3"/>
  <c r="C1329" i="3"/>
  <c r="C1251" i="3"/>
  <c r="D318" i="3"/>
  <c r="B367" i="3"/>
  <c r="D1357" i="3"/>
  <c r="C367" i="3"/>
  <c r="D288" i="3"/>
  <c r="D678" i="3"/>
  <c r="D233" i="3"/>
  <c r="F1223" i="3"/>
  <c r="C1021" i="3"/>
  <c r="C208" i="3"/>
  <c r="F739" i="3"/>
  <c r="C730" i="3"/>
  <c r="F440" i="3"/>
  <c r="B231" i="3"/>
  <c r="D339" i="3"/>
  <c r="D352" i="3"/>
  <c r="B471" i="3"/>
  <c r="C370" i="3"/>
  <c r="B600" i="3"/>
  <c r="D321" i="3"/>
  <c r="B1136" i="3"/>
  <c r="B185" i="3"/>
  <c r="B1347" i="3"/>
  <c r="B329" i="3"/>
  <c r="B1154" i="3"/>
  <c r="C980" i="3"/>
  <c r="D1110" i="3"/>
  <c r="B849" i="3"/>
  <c r="B687" i="3"/>
  <c r="C933" i="3"/>
  <c r="D719" i="3"/>
  <c r="F643" i="3"/>
  <c r="B803" i="3"/>
  <c r="B1275" i="3"/>
  <c r="F551" i="3"/>
  <c r="B947" i="3"/>
  <c r="C575" i="3"/>
  <c r="B251" i="3"/>
  <c r="B1385" i="3"/>
  <c r="F183" i="3"/>
  <c r="B378" i="3"/>
  <c r="D401" i="3"/>
  <c r="F815" i="3"/>
  <c r="C338" i="3"/>
  <c r="C970" i="3"/>
  <c r="F892" i="3"/>
  <c r="D542" i="3"/>
  <c r="F1299" i="3"/>
  <c r="C161" i="3"/>
  <c r="F657" i="3"/>
  <c r="D1115" i="3"/>
  <c r="D613" i="3"/>
  <c r="D760" i="3"/>
  <c r="C802" i="3"/>
  <c r="F1042" i="3"/>
  <c r="F878" i="3"/>
  <c r="F662" i="3"/>
  <c r="C511" i="3"/>
  <c r="D1121" i="3"/>
  <c r="B363" i="3"/>
  <c r="C278" i="3"/>
  <c r="C297" i="3"/>
  <c r="C1120" i="3"/>
  <c r="D526" i="3"/>
  <c r="F824" i="3"/>
  <c r="F508" i="3"/>
  <c r="C982" i="3"/>
  <c r="C1366" i="3"/>
  <c r="C403" i="3"/>
  <c r="D972" i="3"/>
  <c r="F1195" i="3"/>
  <c r="B1290" i="3"/>
  <c r="B772" i="3"/>
  <c r="D1055" i="3"/>
  <c r="D714" i="3"/>
  <c r="C750" i="3"/>
  <c r="B905" i="3"/>
  <c r="C577" i="3"/>
  <c r="C725" i="3"/>
  <c r="F955" i="3"/>
  <c r="D1400" i="3"/>
  <c r="D1149" i="3"/>
  <c r="B1182" i="3"/>
  <c r="D686" i="3"/>
  <c r="F812" i="3"/>
  <c r="C1367" i="3"/>
  <c r="D228" i="3"/>
  <c r="D1070" i="3"/>
  <c r="D892" i="3"/>
  <c r="B365" i="3"/>
  <c r="F296" i="3"/>
  <c r="F373" i="3"/>
  <c r="D307" i="3"/>
  <c r="C293" i="3"/>
  <c r="B992" i="3"/>
  <c r="B975" i="3"/>
  <c r="B535" i="3"/>
  <c r="B1282" i="3"/>
  <c r="D1395" i="3"/>
  <c r="F789" i="3"/>
  <c r="B242" i="3"/>
  <c r="D771" i="3"/>
  <c r="C1062" i="3"/>
  <c r="F1108" i="3"/>
  <c r="D1370" i="3"/>
  <c r="F397" i="3"/>
  <c r="D435" i="3"/>
  <c r="B371" i="3"/>
  <c r="F357" i="3"/>
  <c r="D728" i="3"/>
  <c r="C992" i="3"/>
  <c r="C1393" i="3"/>
  <c r="D1204" i="3"/>
  <c r="D642" i="3"/>
  <c r="D861" i="3"/>
  <c r="D452" i="3"/>
  <c r="B1084" i="3"/>
  <c r="C533" i="3"/>
  <c r="B1015" i="3"/>
  <c r="B202" i="3"/>
  <c r="C764" i="3"/>
  <c r="D349" i="3"/>
  <c r="B1039" i="3"/>
  <c r="F1398" i="3"/>
  <c r="D388" i="3"/>
  <c r="F1045" i="3"/>
  <c r="B1139" i="3"/>
  <c r="C855" i="3"/>
  <c r="B311" i="3"/>
  <c r="F313" i="3"/>
  <c r="C926" i="3"/>
  <c r="D687" i="3"/>
  <c r="C569" i="3"/>
  <c r="C1045" i="3"/>
  <c r="B743" i="3"/>
  <c r="F492" i="3"/>
  <c r="D1377" i="3"/>
  <c r="B880" i="3"/>
  <c r="D505" i="3"/>
  <c r="B352" i="3"/>
  <c r="B730" i="3"/>
  <c r="F724" i="3"/>
  <c r="B412" i="3"/>
  <c r="D1197" i="3"/>
  <c r="D1211" i="3"/>
  <c r="B429" i="3"/>
  <c r="I1774" i="3"/>
  <c r="E1723" i="3"/>
  <c r="D168" i="3"/>
  <c r="K1535" i="3"/>
  <c r="B1693" i="3"/>
  <c r="E1591" i="3"/>
  <c r="F1166" i="3"/>
  <c r="C723" i="3"/>
  <c r="D1024" i="3"/>
  <c r="C1519" i="3"/>
  <c r="F1102" i="3"/>
  <c r="E1776" i="3"/>
  <c r="F258" i="3"/>
  <c r="C443" i="3"/>
  <c r="F235" i="3"/>
  <c r="D439" i="3"/>
  <c r="F723" i="3"/>
  <c r="C281" i="3"/>
  <c r="D1028" i="3"/>
  <c r="D278" i="3"/>
  <c r="C1380" i="3"/>
  <c r="F977" i="3"/>
  <c r="D1223" i="3"/>
  <c r="H1794" i="3"/>
  <c r="C769" i="3"/>
  <c r="D1116" i="3"/>
  <c r="B490" i="3"/>
  <c r="B797" i="3"/>
  <c r="B1612" i="3"/>
  <c r="G1658" i="3"/>
  <c r="J1762" i="3"/>
  <c r="F1658" i="3"/>
  <c r="F1091" i="3"/>
  <c r="D674" i="3"/>
  <c r="F949" i="3"/>
  <c r="D1022" i="3"/>
  <c r="C1205" i="3"/>
  <c r="F1365" i="3"/>
  <c r="D254" i="3"/>
  <c r="F1341" i="3"/>
  <c r="E1715" i="3"/>
  <c r="D1722" i="3"/>
  <c r="F264" i="3"/>
  <c r="F896" i="3"/>
  <c r="F1524" i="3"/>
  <c r="B1279" i="3"/>
  <c r="B247" i="3"/>
  <c r="F1729" i="3"/>
  <c r="D1067" i="3"/>
  <c r="D1626" i="3"/>
  <c r="C848" i="3"/>
  <c r="D661" i="3"/>
  <c r="C1740" i="3"/>
  <c r="B1313" i="3"/>
  <c r="D1102" i="3"/>
  <c r="F1147" i="3"/>
  <c r="F900" i="3"/>
  <c r="D571" i="3"/>
  <c r="B732" i="3"/>
  <c r="C767" i="3"/>
  <c r="C271" i="3"/>
  <c r="D1338" i="3"/>
  <c r="C1176" i="3"/>
  <c r="D1346" i="3"/>
  <c r="B280" i="3"/>
  <c r="D753" i="3"/>
  <c r="B993" i="3"/>
  <c r="B1212" i="3"/>
  <c r="B265" i="3"/>
  <c r="D852" i="3"/>
  <c r="C844" i="3"/>
  <c r="B1309" i="3"/>
  <c r="D478" i="3"/>
  <c r="B537" i="3"/>
  <c r="C1047" i="3"/>
  <c r="B1067" i="3"/>
  <c r="D509" i="3"/>
  <c r="C880" i="3"/>
  <c r="C1087" i="3"/>
  <c r="F826" i="3"/>
  <c r="B204" i="3"/>
  <c r="D851" i="3"/>
  <c r="D192" i="3"/>
  <c r="C159" i="3"/>
  <c r="C454" i="3"/>
  <c r="C1556" i="3"/>
  <c r="C602" i="3"/>
  <c r="I1527" i="3"/>
  <c r="C438" i="3"/>
  <c r="B878" i="3"/>
  <c r="G1565" i="3"/>
  <c r="K1664" i="3"/>
  <c r="F329" i="3"/>
  <c r="F875" i="3"/>
  <c r="C1774" i="3"/>
  <c r="C1214" i="3"/>
  <c r="B765" i="3"/>
  <c r="B418" i="3"/>
  <c r="D376" i="3"/>
  <c r="J1689" i="3"/>
  <c r="F1230" i="3"/>
  <c r="F331" i="3"/>
  <c r="D457" i="3"/>
  <c r="B1174" i="3"/>
  <c r="B509" i="3"/>
  <c r="D354" i="3"/>
  <c r="C461" i="3"/>
  <c r="D279" i="3"/>
  <c r="D555" i="3"/>
  <c r="D935" i="3"/>
  <c r="I1585" i="3"/>
  <c r="G1703" i="3"/>
  <c r="D832" i="3"/>
  <c r="F712" i="3"/>
  <c r="B343" i="3"/>
  <c r="B1518" i="3"/>
  <c r="C600" i="3"/>
  <c r="F947" i="3"/>
  <c r="D1113" i="3"/>
  <c r="D1514" i="3"/>
  <c r="D1366" i="3"/>
  <c r="B1757" i="3"/>
  <c r="D272" i="3"/>
  <c r="C439" i="3"/>
  <c r="C862" i="3"/>
  <c r="B1132" i="3"/>
  <c r="C1333" i="3"/>
  <c r="B925" i="3"/>
  <c r="F1309" i="3"/>
  <c r="C434" i="3"/>
  <c r="F744" i="3"/>
  <c r="C1064" i="3"/>
  <c r="C891" i="3"/>
  <c r="D159" i="3"/>
  <c r="F1396" i="3"/>
  <c r="B528" i="3"/>
  <c r="B477" i="3"/>
  <c r="B872" i="3"/>
  <c r="B995" i="3"/>
  <c r="C521" i="3"/>
  <c r="B472" i="3"/>
  <c r="F1295" i="3"/>
  <c r="F593" i="3"/>
  <c r="F925" i="3"/>
  <c r="D823" i="3"/>
  <c r="F733" i="3"/>
  <c r="B618" i="3"/>
  <c r="B870" i="3"/>
  <c r="F448" i="3"/>
  <c r="F1245" i="3"/>
  <c r="D1233" i="3"/>
  <c r="F737" i="3"/>
  <c r="F219" i="3"/>
  <c r="B741" i="3"/>
  <c r="D1174" i="3"/>
  <c r="C811" i="3"/>
  <c r="C961" i="3"/>
  <c r="B648" i="3"/>
  <c r="B633" i="3"/>
  <c r="B482" i="3"/>
  <c r="C646" i="3"/>
  <c r="B624" i="3"/>
  <c r="C560" i="3"/>
  <c r="D886" i="3"/>
  <c r="C797" i="3"/>
  <c r="B485" i="3"/>
  <c r="C501" i="3"/>
  <c r="D908" i="3"/>
  <c r="B929" i="3"/>
  <c r="D940" i="3"/>
  <c r="F239" i="3"/>
  <c r="F1287" i="3"/>
  <c r="D1350" i="3"/>
  <c r="F338" i="3"/>
  <c r="D1275" i="3"/>
  <c r="F1329" i="3"/>
  <c r="B1205" i="3"/>
  <c r="B406" i="3"/>
  <c r="F294" i="3"/>
  <c r="F1320" i="3"/>
  <c r="C1155" i="3"/>
  <c r="D1291" i="3"/>
  <c r="B773" i="3"/>
  <c r="C967" i="3"/>
  <c r="F1269" i="3"/>
  <c r="C429" i="3"/>
  <c r="F351" i="3"/>
  <c r="C1006" i="3"/>
  <c r="B840" i="3"/>
  <c r="B1311" i="3"/>
  <c r="C770" i="3"/>
  <c r="C1002" i="3"/>
  <c r="F625" i="3"/>
  <c r="F565" i="3"/>
  <c r="F173" i="3"/>
  <c r="D1308" i="3"/>
  <c r="C497" i="3"/>
  <c r="D471" i="3"/>
  <c r="C807" i="3"/>
  <c r="C216" i="3"/>
  <c r="B360" i="3"/>
  <c r="F1063" i="3"/>
  <c r="C399" i="3"/>
  <c r="B500" i="3"/>
  <c r="B201" i="3"/>
  <c r="B1143" i="3"/>
  <c r="F644" i="3"/>
  <c r="B475" i="3"/>
  <c r="C324" i="3"/>
  <c r="C593" i="3"/>
  <c r="B1340" i="3"/>
  <c r="C1404" i="3"/>
  <c r="C1078" i="3"/>
  <c r="F240" i="3"/>
  <c r="B972" i="3"/>
  <c r="B426" i="3"/>
  <c r="D1205" i="3"/>
  <c r="C1098" i="3"/>
  <c r="B540" i="3"/>
  <c r="B381" i="3"/>
  <c r="B757" i="3"/>
  <c r="C374" i="3"/>
  <c r="D644" i="3"/>
  <c r="F984" i="3"/>
  <c r="B466" i="3"/>
  <c r="F1077" i="3"/>
  <c r="F172" i="3"/>
  <c r="C747" i="3"/>
  <c r="D585" i="3"/>
  <c r="F347" i="3"/>
  <c r="F772" i="3"/>
  <c r="D305" i="3"/>
  <c r="C1050" i="3"/>
  <c r="F906" i="3"/>
  <c r="C867" i="3"/>
  <c r="B197" i="3"/>
  <c r="D180" i="3"/>
  <c r="B1014" i="3"/>
  <c r="B658" i="3"/>
  <c r="D800" i="3"/>
  <c r="B186" i="3"/>
  <c r="F1106" i="3"/>
  <c r="F1130" i="3"/>
  <c r="C555" i="3"/>
  <c r="B353" i="3"/>
  <c r="F703" i="3"/>
  <c r="B751" i="3"/>
  <c r="B805" i="3"/>
  <c r="B369" i="3"/>
  <c r="B411" i="3"/>
  <c r="F1401" i="3"/>
  <c r="D196" i="3"/>
  <c r="B1163" i="3"/>
  <c r="C1306" i="3"/>
  <c r="B868" i="3"/>
  <c r="F1202" i="3"/>
  <c r="B1010" i="3"/>
  <c r="D943" i="3"/>
  <c r="F400" i="3"/>
  <c r="C1036" i="3"/>
  <c r="B1307" i="3"/>
  <c r="F344" i="3"/>
  <c r="D1213" i="3"/>
  <c r="D667" i="3"/>
  <c r="B1124" i="3"/>
  <c r="D222" i="3"/>
  <c r="F536" i="3"/>
  <c r="B1356" i="3"/>
  <c r="C1229" i="3"/>
  <c r="F354" i="3"/>
  <c r="F506" i="3"/>
  <c r="B906" i="3"/>
  <c r="B402" i="3"/>
  <c r="D1315" i="3"/>
  <c r="B928" i="3"/>
  <c r="B1075" i="3"/>
  <c r="C513" i="3"/>
  <c r="F1061" i="3"/>
  <c r="B1233" i="3"/>
  <c r="D955" i="3"/>
  <c r="C267" i="3"/>
  <c r="F1293" i="3"/>
  <c r="B184" i="3"/>
  <c r="B572" i="3"/>
  <c r="D326" i="3"/>
  <c r="C630" i="3"/>
  <c r="C264" i="3"/>
  <c r="D215" i="3"/>
  <c r="F623" i="3"/>
  <c r="F795" i="3"/>
  <c r="F1018" i="3"/>
  <c r="D1232" i="3"/>
  <c r="B990" i="3"/>
  <c r="B1170" i="3"/>
  <c r="F391" i="3"/>
  <c r="D1131" i="3"/>
  <c r="F160" i="3"/>
  <c r="B1359" i="3"/>
  <c r="F588" i="3"/>
  <c r="B1240" i="3"/>
  <c r="D683" i="3"/>
  <c r="D340" i="3"/>
  <c r="B655" i="3"/>
  <c r="F1181" i="3"/>
  <c r="C640" i="3"/>
  <c r="D1758" i="3"/>
  <c r="F1184" i="3"/>
  <c r="E1693" i="3"/>
  <c r="B1271" i="3"/>
  <c r="D1386" i="3"/>
  <c r="I1791" i="3"/>
  <c r="D798" i="3"/>
  <c r="E1690" i="3"/>
  <c r="G1801" i="3"/>
  <c r="C150" i="3"/>
  <c r="C238" i="3"/>
  <c r="F507" i="3"/>
  <c r="D592" i="3"/>
  <c r="C724" i="3"/>
  <c r="D1280" i="3"/>
  <c r="D418" i="3"/>
  <c r="F451" i="3"/>
  <c r="F326" i="3"/>
  <c r="B1520" i="3"/>
  <c r="B1101" i="3"/>
  <c r="E1658" i="3"/>
  <c r="C203" i="3"/>
  <c r="C939" i="3"/>
  <c r="H1586" i="3"/>
  <c r="B979" i="3"/>
  <c r="I1543" i="3"/>
  <c r="I1728" i="3"/>
  <c r="D863" i="3"/>
  <c r="F498" i="3"/>
  <c r="B1003" i="3"/>
  <c r="B1116" i="3"/>
  <c r="F577" i="3"/>
  <c r="B973" i="3"/>
  <c r="B933" i="3"/>
  <c r="C1170" i="3"/>
  <c r="D1555" i="3"/>
  <c r="E1741" i="3"/>
  <c r="D1243" i="3"/>
  <c r="H1778" i="3"/>
  <c r="B244" i="3"/>
  <c r="H1755" i="3"/>
  <c r="D1170" i="3"/>
  <c r="F1051" i="3"/>
  <c r="F1622" i="3"/>
  <c r="F1183" i="3"/>
  <c r="G1760" i="3"/>
  <c r="D652" i="3"/>
  <c r="F631" i="3"/>
  <c r="B150" i="3"/>
  <c r="B985" i="3"/>
  <c r="D623" i="3"/>
  <c r="B1376" i="3"/>
  <c r="D270" i="3"/>
  <c r="D802" i="3"/>
  <c r="F1076" i="3"/>
  <c r="B1494" i="3"/>
  <c r="B922" i="3"/>
  <c r="F484" i="3"/>
  <c r="F581" i="3"/>
  <c r="D786" i="3"/>
  <c r="D1019" i="3"/>
  <c r="D774" i="3"/>
  <c r="D476" i="3"/>
  <c r="D167" i="3"/>
  <c r="D552" i="3"/>
  <c r="C843" i="3"/>
  <c r="B1314" i="3"/>
  <c r="C336" i="3"/>
  <c r="C1225" i="3"/>
  <c r="F486" i="3"/>
  <c r="F1005" i="3"/>
  <c r="D1062" i="3"/>
  <c r="C666" i="3"/>
  <c r="J1733" i="3"/>
  <c r="D314" i="3"/>
  <c r="B609" i="3"/>
  <c r="E1516" i="3"/>
  <c r="F1237" i="3"/>
  <c r="B861" i="3"/>
  <c r="C691" i="3"/>
  <c r="D396" i="3"/>
  <c r="C1287" i="3"/>
  <c r="C1384" i="3"/>
  <c r="D1384" i="3"/>
  <c r="F1196" i="3"/>
  <c r="B1375" i="3"/>
  <c r="D942" i="3"/>
  <c r="D609" i="3"/>
  <c r="D1252" i="3"/>
  <c r="C465" i="3"/>
  <c r="D1200" i="3"/>
  <c r="C173" i="3"/>
  <c r="C468" i="3"/>
  <c r="D818" i="3"/>
  <c r="D1489" i="3"/>
  <c r="C934" i="3"/>
  <c r="F1239" i="3"/>
  <c r="D912" i="3"/>
  <c r="E1781" i="3"/>
  <c r="D742" i="3"/>
  <c r="C877" i="3"/>
  <c r="B810" i="3"/>
  <c r="F764" i="3"/>
  <c r="C1396" i="3"/>
  <c r="D487" i="3"/>
  <c r="D670" i="3"/>
  <c r="B183" i="3"/>
  <c r="B583" i="3"/>
  <c r="F365" i="3"/>
  <c r="F702" i="3"/>
  <c r="B1514" i="3"/>
  <c r="B1655" i="3"/>
  <c r="J1610" i="3"/>
  <c r="I1719" i="3"/>
  <c r="F935" i="3"/>
  <c r="E1490" i="3"/>
  <c r="B594" i="3"/>
  <c r="C1726" i="3"/>
  <c r="C994" i="3"/>
  <c r="C1109" i="3"/>
  <c r="F289" i="3"/>
  <c r="B1038" i="3"/>
  <c r="C1343" i="3"/>
  <c r="D990" i="3"/>
  <c r="C1046" i="3"/>
  <c r="C196" i="3"/>
  <c r="C365" i="3"/>
  <c r="D274" i="3"/>
  <c r="D725" i="3"/>
  <c r="D510" i="3"/>
  <c r="C1516" i="3"/>
  <c r="D1793" i="3"/>
  <c r="C231" i="3"/>
  <c r="E1620" i="3"/>
  <c r="F755" i="3"/>
  <c r="B427" i="3"/>
  <c r="B1415" i="3"/>
  <c r="F895" i="3"/>
  <c r="D1198" i="3"/>
  <c r="I1721" i="3"/>
  <c r="C191" i="3"/>
  <c r="B393" i="3"/>
  <c r="B1048" i="3"/>
  <c r="C1183" i="3"/>
  <c r="F655" i="3"/>
  <c r="F222" i="3"/>
  <c r="D211" i="3"/>
  <c r="B368" i="3"/>
  <c r="D716" i="3"/>
  <c r="B952" i="3"/>
  <c r="C973" i="3"/>
  <c r="F1355" i="3"/>
  <c r="F278" i="3"/>
  <c r="D182" i="3"/>
  <c r="F610" i="3"/>
  <c r="C1359" i="3"/>
  <c r="B1164" i="3"/>
  <c r="B166" i="3"/>
  <c r="B1345" i="3"/>
  <c r="B1125" i="3"/>
  <c r="D712" i="3"/>
  <c r="B673" i="3"/>
  <c r="C1128" i="3"/>
  <c r="D914" i="3"/>
  <c r="F853" i="3"/>
  <c r="C502" i="3"/>
  <c r="C1032" i="3"/>
  <c r="F1339" i="3"/>
  <c r="B920" i="3"/>
  <c r="C831" i="3"/>
  <c r="F1383" i="3"/>
  <c r="C1259" i="3"/>
  <c r="B538" i="3"/>
  <c r="F1264" i="3"/>
  <c r="B187" i="3"/>
  <c r="C894" i="3"/>
  <c r="F432" i="3"/>
  <c r="B898" i="3"/>
  <c r="B777" i="3"/>
  <c r="C535" i="3"/>
  <c r="D1208" i="3"/>
  <c r="C668" i="3"/>
  <c r="D1244" i="3"/>
  <c r="C448" i="3"/>
  <c r="C1149" i="3"/>
  <c r="B212" i="3"/>
  <c r="F1060" i="3"/>
  <c r="D844" i="3"/>
  <c r="F1029" i="3"/>
  <c r="D210" i="3"/>
  <c r="C1027" i="3"/>
  <c r="F728" i="3"/>
  <c r="C930" i="3"/>
  <c r="D1373" i="3"/>
  <c r="F470" i="3"/>
  <c r="C946" i="3"/>
  <c r="F519" i="3"/>
  <c r="F348" i="3"/>
  <c r="B863" i="3"/>
  <c r="B194" i="3"/>
  <c r="D303" i="3"/>
  <c r="C615" i="3"/>
  <c r="C627" i="3"/>
  <c r="B376" i="3"/>
  <c r="C219" i="3"/>
  <c r="C911" i="3"/>
  <c r="C1368" i="3"/>
  <c r="B495" i="3"/>
  <c r="D750" i="3"/>
  <c r="B291" i="3"/>
  <c r="D550" i="3"/>
  <c r="B576" i="3"/>
  <c r="B657" i="3"/>
  <c r="D428" i="3"/>
  <c r="C775" i="3"/>
  <c r="B323" i="3"/>
  <c r="F255" i="3"/>
  <c r="D1050" i="3"/>
  <c r="F1004" i="3"/>
  <c r="F1207" i="3"/>
  <c r="C1284" i="3"/>
  <c r="F786" i="3"/>
  <c r="F473" i="3"/>
  <c r="F206" i="3"/>
  <c r="C1043" i="3"/>
  <c r="F1161" i="3"/>
  <c r="F768" i="3"/>
  <c r="F701" i="3"/>
  <c r="D700" i="3"/>
  <c r="F275" i="3"/>
  <c r="D560" i="3"/>
  <c r="B900" i="3"/>
  <c r="F236" i="3"/>
  <c r="B1162" i="3"/>
  <c r="B533" i="3"/>
  <c r="F442" i="3"/>
  <c r="D438" i="3"/>
  <c r="C469" i="3"/>
  <c r="C1187" i="3"/>
  <c r="B1239" i="3"/>
  <c r="B324" i="3"/>
  <c r="D230" i="3"/>
  <c r="B1227" i="3"/>
  <c r="B1173" i="3"/>
  <c r="F1394" i="3"/>
  <c r="B1051" i="3"/>
  <c r="D1371" i="3"/>
  <c r="B1386" i="3"/>
  <c r="F708" i="3"/>
  <c r="B1242" i="3"/>
  <c r="D1207" i="3"/>
  <c r="D593" i="3"/>
  <c r="F422" i="3"/>
  <c r="F327" i="3"/>
  <c r="C350" i="3"/>
  <c r="F612" i="3"/>
  <c r="B290" i="3"/>
  <c r="F591" i="3"/>
  <c r="D572" i="3"/>
  <c r="D327" i="3"/>
  <c r="C1257" i="3"/>
  <c r="D865" i="3"/>
  <c r="F1132" i="3"/>
  <c r="C466" i="3"/>
  <c r="F159" i="3"/>
  <c r="B652" i="3"/>
  <c r="B384" i="3"/>
  <c r="C1075" i="3"/>
  <c r="D632" i="3"/>
  <c r="F1357" i="3"/>
  <c r="C720" i="3"/>
  <c r="D1008" i="3"/>
  <c r="F686" i="3"/>
  <c r="C612" i="3"/>
  <c r="C457" i="3"/>
  <c r="D556" i="3"/>
  <c r="F1148" i="3"/>
  <c r="F1023" i="3"/>
  <c r="F842" i="3"/>
  <c r="F218" i="3"/>
  <c r="D1330" i="3"/>
  <c r="F666" i="3"/>
  <c r="D704" i="3"/>
  <c r="C1291" i="3"/>
  <c r="C508" i="3"/>
  <c r="B567" i="3"/>
  <c r="B1111" i="3"/>
  <c r="C1094" i="3"/>
  <c r="C341" i="3"/>
  <c r="B1302" i="3"/>
  <c r="B405" i="3"/>
  <c r="F546" i="3"/>
  <c r="C294" i="3"/>
  <c r="C344" i="3"/>
  <c r="F586" i="3"/>
  <c r="C1161" i="3"/>
  <c r="C255" i="3"/>
  <c r="C1308" i="3"/>
  <c r="F580" i="3"/>
  <c r="B689" i="3"/>
  <c r="D1091" i="3"/>
  <c r="B1083" i="3"/>
  <c r="B476" i="3"/>
  <c r="D1146" i="3"/>
  <c r="F600" i="3"/>
  <c r="C1385" i="3"/>
  <c r="D315" i="3"/>
  <c r="D1127" i="3"/>
  <c r="B491" i="3"/>
  <c r="C556" i="3"/>
  <c r="D899" i="3"/>
  <c r="D650" i="3"/>
  <c r="F1030" i="3"/>
  <c r="D170" i="3"/>
  <c r="C1387" i="3"/>
  <c r="C1073" i="3"/>
  <c r="F1344" i="3"/>
  <c r="C1637" i="3"/>
  <c r="B1303" i="3"/>
  <c r="D1700" i="3"/>
  <c r="F1794" i="3"/>
  <c r="B1253" i="3"/>
  <c r="B1004" i="3"/>
  <c r="C603" i="3"/>
  <c r="D1500" i="3"/>
  <c r="C618" i="3"/>
  <c r="C773" i="3"/>
  <c r="J1553" i="3"/>
  <c r="B208" i="3"/>
  <c r="D359" i="3"/>
  <c r="F559" i="3"/>
  <c r="B1380" i="3"/>
  <c r="F406" i="3"/>
  <c r="C1121" i="3"/>
  <c r="D1119" i="3"/>
  <c r="D633" i="3"/>
  <c r="D1089" i="3"/>
  <c r="F408" i="3"/>
  <c r="C763" i="3"/>
  <c r="B1020" i="3"/>
  <c r="B1499" i="3"/>
  <c r="J1668" i="3"/>
  <c r="C743" i="3"/>
  <c r="D1075" i="3"/>
  <c r="C201" i="3"/>
  <c r="D1090" i="3"/>
  <c r="J1685" i="3"/>
  <c r="F322" i="3"/>
  <c r="D1327" i="3"/>
  <c r="F490" i="3"/>
  <c r="F916" i="3"/>
  <c r="B458" i="3"/>
  <c r="C199" i="3"/>
  <c r="B305" i="3"/>
  <c r="F972" i="3"/>
  <c r="F191" i="3"/>
  <c r="D617" i="3"/>
  <c r="C1141" i="3"/>
  <c r="C756" i="3"/>
  <c r="D578" i="3"/>
  <c r="I1490" i="3"/>
  <c r="D246" i="3"/>
  <c r="B543" i="3"/>
  <c r="B511" i="3"/>
  <c r="F1369" i="3"/>
  <c r="F230" i="3"/>
  <c r="F1067" i="3"/>
  <c r="B786" i="3"/>
  <c r="B498" i="3"/>
  <c r="F1009" i="3"/>
  <c r="F1283" i="3"/>
  <c r="F888" i="3"/>
  <c r="F543" i="3"/>
  <c r="C787" i="3"/>
  <c r="C1248" i="3"/>
  <c r="D994" i="3"/>
  <c r="C479" i="3"/>
  <c r="I1489" i="3"/>
  <c r="B268" i="3"/>
  <c r="C675" i="3"/>
  <c r="B155" i="3"/>
  <c r="I1528" i="3"/>
  <c r="F908" i="3"/>
  <c r="C155" i="3"/>
  <c r="B1500" i="3"/>
  <c r="D960" i="3"/>
  <c r="B996" i="3"/>
  <c r="C1001" i="3"/>
  <c r="F360" i="3"/>
  <c r="D1257" i="3"/>
  <c r="B1141" i="3"/>
  <c r="F998" i="3"/>
  <c r="D1297" i="3"/>
  <c r="C1154" i="3"/>
  <c r="D658" i="3"/>
  <c r="D900" i="3"/>
  <c r="F1554" i="3"/>
  <c r="F533" i="3"/>
  <c r="F1684" i="3"/>
  <c r="C647" i="3"/>
  <c r="D1623" i="3"/>
  <c r="C731" i="3"/>
  <c r="D881" i="3"/>
  <c r="C1573" i="3"/>
  <c r="F1538" i="3"/>
  <c r="F308" i="3"/>
  <c r="B474" i="3"/>
  <c r="B883" i="3"/>
  <c r="B302" i="3"/>
  <c r="C224" i="3"/>
  <c r="C657" i="3"/>
  <c r="F415" i="3"/>
  <c r="C1319" i="3"/>
  <c r="B1214" i="3"/>
  <c r="F652" i="3"/>
  <c r="C323" i="3"/>
  <c r="J1789" i="3"/>
  <c r="D987" i="3"/>
  <c r="C1383" i="3"/>
  <c r="C475" i="3"/>
  <c r="D698" i="3"/>
  <c r="D1508" i="3"/>
  <c r="H1675" i="3"/>
  <c r="B586" i="3"/>
  <c r="B694" i="3"/>
  <c r="D847" i="3"/>
  <c r="B1179" i="3"/>
  <c r="B1189" i="3"/>
  <c r="C185" i="3"/>
  <c r="C779" i="3"/>
  <c r="B362" i="3"/>
  <c r="C738" i="3"/>
  <c r="D1155" i="3"/>
  <c r="C587" i="3"/>
  <c r="F1028" i="3"/>
  <c r="C978" i="3"/>
  <c r="D1332" i="3"/>
  <c r="C1126" i="3"/>
  <c r="F1536" i="3"/>
  <c r="H1491" i="3"/>
  <c r="F965" i="3"/>
  <c r="D516" i="3"/>
  <c r="F1222" i="3"/>
  <c r="D885" i="3"/>
  <c r="B1397" i="3"/>
  <c r="F420" i="3"/>
  <c r="D1334" i="3"/>
  <c r="D424" i="3"/>
  <c r="C1218" i="3"/>
  <c r="F1385" i="3"/>
  <c r="F1278" i="3"/>
  <c r="C838" i="3"/>
  <c r="D1256" i="3"/>
  <c r="D1664" i="3"/>
  <c r="K1730" i="3"/>
  <c r="C390" i="3"/>
  <c r="F620" i="3"/>
  <c r="K1557" i="3"/>
  <c r="I1531" i="3"/>
  <c r="D380" i="3"/>
  <c r="B841" i="3"/>
  <c r="C1559" i="3"/>
  <c r="C1164" i="3"/>
  <c r="B666" i="3"/>
  <c r="F647" i="3"/>
  <c r="F1690" i="3"/>
  <c r="D1196" i="3"/>
  <c r="F488" i="3"/>
  <c r="C778" i="3"/>
  <c r="F311" i="3"/>
  <c r="F433" i="3"/>
  <c r="G1709" i="3"/>
  <c r="B819" i="3"/>
  <c r="C995" i="3"/>
  <c r="B706" i="3"/>
  <c r="F1169" i="3"/>
  <c r="C950" i="3"/>
  <c r="C870" i="3"/>
  <c r="F1397" i="3"/>
  <c r="F645" i="3"/>
  <c r="B977" i="3"/>
  <c r="D1097" i="3"/>
  <c r="D407" i="3"/>
  <c r="B1297" i="3"/>
  <c r="C484" i="3"/>
  <c r="D358" i="3"/>
  <c r="C1230" i="3"/>
  <c r="C1372" i="3"/>
  <c r="C893" i="3"/>
  <c r="C1394" i="3"/>
  <c r="D451" i="3"/>
  <c r="D1195" i="3"/>
  <c r="C1174" i="3"/>
  <c r="F1403" i="3"/>
  <c r="D869" i="3"/>
  <c r="D640" i="3"/>
  <c r="D1265" i="3"/>
  <c r="B1210" i="3"/>
  <c r="C920" i="3"/>
  <c r="B862" i="3"/>
  <c r="F349" i="3"/>
  <c r="D162" i="3"/>
  <c r="D910" i="3"/>
  <c r="F674" i="3"/>
  <c r="D980" i="3"/>
  <c r="C1388" i="3"/>
  <c r="D1283" i="3"/>
  <c r="D324" i="3"/>
  <c r="F273" i="3"/>
  <c r="B1329" i="3"/>
  <c r="D191" i="3"/>
  <c r="C1342" i="3"/>
  <c r="D557" i="3"/>
  <c r="B943" i="3"/>
  <c r="D854" i="3"/>
  <c r="C213" i="3"/>
  <c r="F1216" i="3"/>
  <c r="C699" i="3"/>
  <c r="D1292" i="3"/>
  <c r="B515" i="3"/>
  <c r="B403" i="3"/>
  <c r="B210" i="3"/>
  <c r="B924" i="3"/>
  <c r="F483" i="3"/>
  <c r="B413" i="3"/>
  <c r="F799" i="3"/>
  <c r="F413" i="3"/>
  <c r="C1204" i="3"/>
  <c r="C1145" i="3"/>
  <c r="B1223" i="3"/>
  <c r="D906" i="3"/>
  <c r="F162" i="3"/>
  <c r="F1110" i="3"/>
  <c r="F1228" i="3"/>
  <c r="F609" i="3"/>
  <c r="C291" i="3"/>
  <c r="D697" i="3"/>
  <c r="C1360" i="3"/>
  <c r="F1402" i="3"/>
  <c r="F1254" i="3"/>
  <c r="C169" i="3"/>
  <c r="C369" i="3"/>
  <c r="C910" i="3"/>
  <c r="B566" i="3"/>
  <c r="C1276" i="3"/>
  <c r="D959" i="3"/>
  <c r="B1284" i="3"/>
  <c r="F898" i="3"/>
  <c r="B1331" i="3"/>
  <c r="C878" i="3"/>
  <c r="D1188" i="3"/>
  <c r="B1213" i="3"/>
  <c r="B1259" i="3"/>
  <c r="B382" i="3"/>
  <c r="D291" i="3"/>
  <c r="B828" i="3"/>
  <c r="F909" i="3"/>
  <c r="D294" i="3"/>
  <c r="D1164" i="3"/>
  <c r="F220" i="3"/>
  <c r="D1278" i="3"/>
  <c r="B582" i="3"/>
  <c r="F266" i="3"/>
  <c r="B487" i="3"/>
  <c r="C719" i="3"/>
  <c r="B1024" i="3"/>
  <c r="C540" i="3"/>
  <c r="D201" i="3"/>
  <c r="F590" i="3"/>
  <c r="F259" i="3"/>
  <c r="C856" i="3"/>
  <c r="F1052" i="3"/>
  <c r="F562" i="3"/>
  <c r="B1304" i="3"/>
  <c r="B1129" i="3"/>
  <c r="B1250" i="3"/>
  <c r="F1317" i="3"/>
  <c r="F763" i="3"/>
  <c r="D292" i="3"/>
  <c r="F204" i="3"/>
  <c r="C204" i="3"/>
  <c r="D668" i="3"/>
  <c r="F820" i="3"/>
  <c r="F164" i="3"/>
  <c r="C565" i="3"/>
  <c r="D610" i="3"/>
  <c r="D437" i="3"/>
  <c r="C250" i="3"/>
  <c r="C1311" i="3"/>
  <c r="C861" i="3"/>
  <c r="B1104" i="3"/>
  <c r="C432" i="3"/>
  <c r="D660" i="3"/>
  <c r="B289" i="3"/>
  <c r="C296" i="3"/>
  <c r="F975" i="3"/>
  <c r="F554" i="3"/>
  <c r="F649" i="3"/>
  <c r="B796" i="3"/>
  <c r="B679" i="3"/>
  <c r="D393" i="3"/>
  <c r="C789" i="3"/>
  <c r="D1399" i="3"/>
  <c r="C1119" i="3"/>
  <c r="B860" i="3"/>
  <c r="B1059" i="3"/>
  <c r="C368" i="3"/>
  <c r="D518" i="3"/>
  <c r="C421" i="3"/>
  <c r="C420" i="3"/>
  <c r="F281" i="3"/>
  <c r="D796" i="3"/>
  <c r="F1368" i="3"/>
  <c r="B544" i="3"/>
  <c r="D1241" i="3"/>
  <c r="D197" i="3"/>
  <c r="F1008" i="3"/>
  <c r="F945" i="3"/>
  <c r="D383" i="3"/>
  <c r="C361" i="3"/>
  <c r="D1355" i="3"/>
  <c r="D480" i="3"/>
  <c r="D1117" i="3"/>
  <c r="C1295" i="3"/>
  <c r="C829" i="3"/>
  <c r="D208" i="3"/>
  <c r="D749" i="3"/>
  <c r="F362" i="3"/>
  <c r="B714" i="3"/>
  <c r="C858" i="3"/>
  <c r="F836" i="3"/>
  <c r="F319" i="3"/>
  <c r="F1174" i="3"/>
  <c r="D198" i="3"/>
  <c r="F247" i="3"/>
  <c r="F1516" i="3"/>
  <c r="D657" i="3"/>
  <c r="I1681" i="3"/>
  <c r="D602" i="3"/>
  <c r="D901" i="3"/>
  <c r="B859" i="3"/>
  <c r="C1496" i="3"/>
  <c r="C1265" i="3"/>
  <c r="B939" i="3"/>
  <c r="F496" i="3"/>
  <c r="D1300" i="3"/>
  <c r="B223" i="3"/>
  <c r="C850" i="3"/>
  <c r="C899" i="3"/>
  <c r="F505" i="3"/>
  <c r="D1009" i="3"/>
  <c r="B663" i="3"/>
  <c r="D231" i="3"/>
  <c r="E1556" i="3"/>
  <c r="D465" i="3"/>
  <c r="J1759" i="3"/>
  <c r="C1123" i="3"/>
  <c r="C650" i="3"/>
  <c r="H1630" i="3"/>
  <c r="C835" i="3"/>
  <c r="H1576" i="3"/>
  <c r="D293" i="3"/>
  <c r="C307" i="3"/>
  <c r="F380" i="3"/>
  <c r="B836" i="3"/>
  <c r="D608" i="3"/>
  <c r="D926" i="3"/>
  <c r="D150" i="3"/>
  <c r="B225" i="3"/>
  <c r="F1210" i="3"/>
  <c r="C1180" i="3"/>
  <c r="D1052" i="3"/>
  <c r="C536" i="3"/>
  <c r="F787" i="3"/>
  <c r="B1243" i="3"/>
  <c r="F1271" i="3"/>
  <c r="J1703" i="3"/>
  <c r="F437" i="3"/>
  <c r="C772" i="3"/>
  <c r="G1543" i="3"/>
  <c r="F1404" i="3"/>
  <c r="F1492" i="3"/>
  <c r="C697" i="3"/>
  <c r="D229" i="3"/>
  <c r="C1376" i="3"/>
  <c r="C1058" i="3"/>
  <c r="F980" i="3"/>
  <c r="B1091" i="3"/>
  <c r="B887" i="3"/>
  <c r="B850" i="3"/>
  <c r="F1103" i="3"/>
  <c r="D1201" i="3"/>
  <c r="B588" i="3"/>
  <c r="B1021" i="3"/>
  <c r="C966" i="3"/>
  <c r="H1807" i="3"/>
  <c r="I1508" i="3"/>
  <c r="B188" i="3"/>
  <c r="H1776" i="3"/>
  <c r="D724" i="3"/>
  <c r="D330" i="3"/>
  <c r="B703" i="3"/>
  <c r="F175" i="3"/>
  <c r="B1254" i="3"/>
  <c r="I1549" i="3"/>
  <c r="C1030" i="3"/>
  <c r="C1115" i="3"/>
  <c r="K1778" i="3"/>
  <c r="C1269" i="3"/>
  <c r="D369" i="3"/>
  <c r="C411" i="3"/>
  <c r="B855" i="3"/>
  <c r="F1153" i="3"/>
  <c r="F793" i="3"/>
  <c r="J1657" i="3"/>
  <c r="F257" i="3"/>
  <c r="D1637" i="3"/>
  <c r="F1682" i="3"/>
  <c r="H1624" i="3"/>
  <c r="B1228" i="3"/>
  <c r="C842" i="3"/>
  <c r="F1707" i="3"/>
  <c r="F1189" i="3"/>
  <c r="D1136" i="3"/>
  <c r="D1349" i="3"/>
  <c r="I1558" i="3"/>
  <c r="D382" i="3"/>
  <c r="D845" i="3"/>
  <c r="D1301" i="3"/>
  <c r="D1222" i="3"/>
  <c r="D1393" i="3"/>
  <c r="C1282" i="3"/>
  <c r="C1147" i="3"/>
  <c r="F454" i="3"/>
  <c r="C1110" i="3"/>
  <c r="B1678" i="3"/>
  <c r="K1750" i="3"/>
  <c r="J1775" i="3"/>
  <c r="D426" i="3"/>
  <c r="D472" i="3"/>
  <c r="F371" i="3"/>
  <c r="E1515" i="3"/>
  <c r="B470" i="3"/>
  <c r="B708" i="3"/>
  <c r="I1748" i="3"/>
  <c r="B513" i="3"/>
  <c r="I1672" i="3"/>
  <c r="F1158" i="3"/>
  <c r="D161" i="3"/>
  <c r="C729" i="3"/>
  <c r="B1175" i="3"/>
  <c r="B1190" i="3"/>
  <c r="D561" i="3"/>
  <c r="D427" i="3"/>
  <c r="B301" i="3"/>
  <c r="C209" i="3"/>
  <c r="F378" i="3"/>
  <c r="C1077" i="3"/>
  <c r="H1750" i="3"/>
  <c r="D1094" i="3"/>
  <c r="C408" i="3"/>
  <c r="C330" i="3"/>
  <c r="B395" i="3"/>
  <c r="F195" i="3"/>
  <c r="C467" i="3"/>
  <c r="F840" i="3"/>
  <c r="F632" i="3"/>
  <c r="D1066" i="3"/>
  <c r="B1011" i="3"/>
  <c r="C285" i="3"/>
  <c r="C275" i="3"/>
  <c r="B1103" i="3"/>
  <c r="D999" i="3"/>
  <c r="D264" i="3"/>
  <c r="J1609" i="3"/>
  <c r="C1370" i="3"/>
  <c r="D160" i="3"/>
  <c r="F1590" i="3"/>
  <c r="D586" i="3"/>
  <c r="B1360" i="3"/>
  <c r="F1200" i="3"/>
  <c r="C1374" i="3"/>
  <c r="C510" i="3"/>
  <c r="B298" i="3"/>
  <c r="B581" i="3"/>
  <c r="B936" i="3"/>
  <c r="F1059" i="3"/>
  <c r="C1132" i="3"/>
  <c r="F646" i="3"/>
  <c r="F1359" i="3"/>
  <c r="C515" i="3"/>
  <c r="B1023" i="3"/>
  <c r="C840" i="3"/>
  <c r="B635" i="3"/>
  <c r="F802" i="3"/>
  <c r="C343" i="3"/>
  <c r="D1029" i="3"/>
  <c r="C959" i="3"/>
  <c r="D783" i="3"/>
  <c r="C788" i="3"/>
  <c r="C902" i="3"/>
  <c r="F284" i="3"/>
  <c r="F575" i="3"/>
  <c r="F1204" i="3"/>
  <c r="F790" i="3"/>
  <c r="D360" i="3"/>
  <c r="B217" i="3"/>
  <c r="D1069" i="3"/>
  <c r="D1041" i="3"/>
  <c r="C588" i="3"/>
  <c r="D219" i="3"/>
  <c r="B550" i="3"/>
  <c r="D253" i="3"/>
  <c r="F152" i="3"/>
  <c r="F1306" i="3"/>
  <c r="B1156" i="3"/>
  <c r="C693" i="3"/>
  <c r="B309" i="3"/>
  <c r="D213" i="3"/>
  <c r="C322" i="3"/>
  <c r="B1183" i="3"/>
  <c r="C999" i="3"/>
  <c r="B914" i="3"/>
  <c r="C579" i="3"/>
  <c r="D232" i="3"/>
  <c r="B159" i="3"/>
  <c r="F901" i="3"/>
  <c r="D1179" i="3"/>
  <c r="F1109" i="3"/>
  <c r="D1083" i="3"/>
  <c r="D673" i="3"/>
  <c r="D1307" i="3"/>
  <c r="C968" i="3"/>
  <c r="B1306" i="3"/>
  <c r="F346" i="3"/>
  <c r="C860" i="3"/>
  <c r="D255" i="3"/>
  <c r="C712" i="3"/>
  <c r="F940" i="3"/>
  <c r="C328" i="3"/>
  <c r="B651" i="3"/>
  <c r="C356" i="3"/>
  <c r="B441" i="3"/>
  <c r="B1221" i="3"/>
  <c r="F606" i="3"/>
  <c r="F1233" i="3"/>
  <c r="C1215" i="3"/>
  <c r="C605" i="3"/>
  <c r="F968" i="3"/>
  <c r="C259" i="3"/>
  <c r="D1124" i="3"/>
  <c r="B337" i="3"/>
  <c r="C217" i="3"/>
  <c r="B333" i="3"/>
  <c r="B1348" i="3"/>
  <c r="B932" i="3"/>
  <c r="D204" i="3"/>
  <c r="B1178" i="3"/>
  <c r="B1226" i="3"/>
  <c r="C667" i="3"/>
  <c r="D277" i="3"/>
  <c r="F1387" i="3"/>
  <c r="C907" i="3"/>
  <c r="B934" i="3"/>
  <c r="F654" i="3"/>
  <c r="C414" i="3"/>
  <c r="B686" i="3"/>
  <c r="F1186" i="3"/>
  <c r="D1142" i="3"/>
  <c r="F819" i="3"/>
  <c r="C441" i="3"/>
  <c r="C1095" i="3"/>
  <c r="F667" i="3"/>
  <c r="C413" i="3"/>
  <c r="F1038" i="3"/>
  <c r="C517" i="3"/>
  <c r="C863" i="3"/>
  <c r="C985" i="3"/>
  <c r="B359" i="3"/>
  <c r="B983" i="3"/>
  <c r="D250" i="3"/>
  <c r="C1173" i="3"/>
  <c r="B641" i="3"/>
  <c r="F1159" i="3"/>
  <c r="D669" i="3"/>
  <c r="B1337" i="3"/>
  <c r="F869" i="3"/>
  <c r="C189" i="3"/>
  <c r="C197" i="3"/>
  <c r="D1039" i="3"/>
  <c r="B771" i="3"/>
  <c r="C180" i="3"/>
  <c r="D1165" i="3"/>
  <c r="D1273" i="3"/>
  <c r="D565" i="3"/>
  <c r="F1026" i="3"/>
  <c r="B355" i="3"/>
  <c r="C392" i="3"/>
  <c r="B910" i="3"/>
  <c r="B1206" i="3"/>
  <c r="F997" i="3"/>
  <c r="B877" i="3"/>
  <c r="F886" i="3"/>
  <c r="C512" i="3"/>
  <c r="B1114" i="3"/>
  <c r="F1066" i="3"/>
  <c r="D402" i="3"/>
  <c r="F1393" i="3"/>
  <c r="C431" i="3"/>
  <c r="B747" i="3"/>
  <c r="D663" i="3"/>
  <c r="C754" i="3"/>
  <c r="B253" i="3"/>
  <c r="B675" i="3"/>
  <c r="D284" i="3"/>
  <c r="F1247" i="3"/>
  <c r="B407" i="3"/>
  <c r="F358" i="3"/>
  <c r="C1191" i="3"/>
  <c r="C522" i="3"/>
  <c r="F837" i="3"/>
  <c r="B768" i="3"/>
  <c r="F208" i="3"/>
  <c r="B408" i="3"/>
  <c r="F578" i="3"/>
  <c r="B644" i="3"/>
  <c r="D173" i="3"/>
  <c r="F1093" i="3"/>
  <c r="C580" i="3"/>
  <c r="F1086" i="3"/>
  <c r="D1397" i="3"/>
  <c r="D907" i="3"/>
  <c r="B1029" i="3"/>
  <c r="F1280" i="3"/>
  <c r="F450" i="3"/>
  <c r="E1481" i="3"/>
  <c r="D507" i="3"/>
  <c r="C558" i="3"/>
  <c r="C1545" i="3"/>
  <c r="B1496" i="3"/>
  <c r="B991" i="3"/>
  <c r="F931" i="3"/>
  <c r="C834" i="3"/>
  <c r="C1008" i="3"/>
  <c r="B879" i="3"/>
  <c r="D536" i="3"/>
  <c r="F212" i="3"/>
  <c r="F1068" i="3"/>
  <c r="C1508" i="3"/>
  <c r="D1189" i="3"/>
  <c r="D1368" i="3"/>
  <c r="F399" i="3"/>
  <c r="I1577" i="3"/>
  <c r="C1186" i="3"/>
  <c r="C1018" i="3"/>
  <c r="F1533" i="3"/>
  <c r="G1595" i="3"/>
  <c r="B1128" i="3"/>
  <c r="F651" i="3"/>
  <c r="E1698" i="3"/>
  <c r="F1578" i="3"/>
  <c r="C268" i="3"/>
  <c r="J1625" i="3"/>
  <c r="F716" i="3"/>
  <c r="E1724" i="3"/>
  <c r="C954" i="3"/>
  <c r="B288" i="3"/>
  <c r="B415" i="3"/>
  <c r="B1066" i="3"/>
  <c r="F245" i="3"/>
  <c r="C1129" i="3"/>
  <c r="F1027" i="3"/>
  <c r="C449" i="3"/>
  <c r="G1682" i="3"/>
  <c r="G1784" i="3"/>
  <c r="F942" i="3"/>
  <c r="G1510" i="3"/>
  <c r="F512" i="3"/>
  <c r="B614" i="3"/>
  <c r="C1749" i="3"/>
  <c r="B1305" i="3"/>
  <c r="B273" i="3"/>
  <c r="E1784" i="3"/>
  <c r="F1302" i="3"/>
  <c r="D1310" i="3"/>
  <c r="C404" i="3"/>
  <c r="C592" i="3"/>
  <c r="C1379" i="3"/>
  <c r="F1290" i="3"/>
  <c r="C1302" i="3"/>
  <c r="B467" i="3"/>
  <c r="F983" i="3"/>
  <c r="D1573" i="3"/>
  <c r="C1096" i="3"/>
  <c r="B1562" i="3"/>
  <c r="F1118" i="3"/>
  <c r="C253" i="3"/>
  <c r="F385" i="3"/>
  <c r="H1673" i="3"/>
  <c r="C937" i="3"/>
  <c r="H1773" i="3"/>
  <c r="F246" i="3"/>
  <c r="F807" i="3"/>
  <c r="C451" i="3"/>
  <c r="B800" i="3"/>
  <c r="B1204" i="3"/>
  <c r="C1307" i="3"/>
  <c r="B778" i="3"/>
  <c r="D727" i="3"/>
  <c r="B821" i="3"/>
  <c r="C534" i="3"/>
  <c r="B366" i="3"/>
  <c r="F1330" i="3"/>
  <c r="D386" i="3"/>
  <c r="D309" i="3"/>
  <c r="C474" i="3"/>
  <c r="F938" i="3"/>
  <c r="J1636" i="3"/>
  <c r="B1030" i="3"/>
  <c r="D776" i="3"/>
  <c r="C518" i="3"/>
  <c r="F350" i="3"/>
  <c r="D300" i="3"/>
  <c r="C256" i="3"/>
  <c r="C230" i="3"/>
  <c r="F583" i="3"/>
  <c r="C1274" i="3"/>
  <c r="F1335" i="3"/>
  <c r="D1755" i="3"/>
  <c r="B950" i="3"/>
  <c r="C335" i="3"/>
  <c r="B1647" i="3"/>
  <c r="B228" i="3"/>
  <c r="F758" i="3"/>
  <c r="B1383" i="3"/>
  <c r="D1080" i="3"/>
  <c r="G1562" i="3"/>
  <c r="H1565" i="3"/>
  <c r="C1327" i="3"/>
  <c r="G1590" i="3"/>
  <c r="B444" i="3"/>
  <c r="C1239" i="3"/>
  <c r="F775" i="3"/>
  <c r="B1184" i="3"/>
  <c r="D626" i="3"/>
  <c r="C563" i="3"/>
  <c r="C590" i="3"/>
  <c r="B690" i="3"/>
  <c r="D513" i="3"/>
  <c r="D1084" i="3"/>
  <c r="C410" i="3"/>
  <c r="I1523" i="3"/>
  <c r="G1569" i="3"/>
  <c r="F472" i="3"/>
  <c r="B813" i="3"/>
  <c r="F928" i="3"/>
  <c r="D1705" i="3"/>
  <c r="E1553" i="3"/>
  <c r="B968" i="3"/>
  <c r="F1642" i="3"/>
  <c r="F738" i="3"/>
  <c r="G1529" i="3"/>
  <c r="D880" i="3"/>
  <c r="D607" i="3"/>
  <c r="C702" i="3"/>
  <c r="F630" i="3"/>
  <c r="H1683" i="3"/>
  <c r="F1224" i="3"/>
  <c r="F1313" i="3"/>
  <c r="C480" i="3"/>
  <c r="F1172" i="3"/>
  <c r="F410" i="3"/>
  <c r="C187" i="3"/>
  <c r="D635" i="3"/>
  <c r="C676" i="3"/>
  <c r="D1027" i="3"/>
  <c r="F467" i="3"/>
  <c r="B1378" i="3"/>
  <c r="D599" i="3"/>
  <c r="D1502" i="3"/>
  <c r="F1155" i="3"/>
  <c r="C1373" i="3"/>
  <c r="D200" i="3"/>
  <c r="F1308" i="3"/>
  <c r="C1256" i="3"/>
  <c r="F958" i="3"/>
  <c r="D600" i="3"/>
  <c r="D737" i="3"/>
  <c r="F1500" i="3"/>
  <c r="D811" i="3"/>
  <c r="C302" i="3"/>
  <c r="D1752" i="3"/>
  <c r="B814" i="3"/>
  <c r="D462" i="3"/>
  <c r="C226" i="3"/>
  <c r="F1055" i="3"/>
  <c r="B164" i="3"/>
  <c r="D404" i="3"/>
  <c r="C235" i="3"/>
  <c r="D684" i="3"/>
  <c r="B1258" i="3"/>
  <c r="B589" i="3"/>
  <c r="C1233" i="3"/>
  <c r="B590" i="3"/>
  <c r="B409" i="3"/>
  <c r="C1111" i="3"/>
  <c r="C254" i="3"/>
  <c r="B660" i="3"/>
  <c r="C1275" i="3"/>
  <c r="F177" i="3"/>
  <c r="C1294" i="3"/>
  <c r="D454" i="3"/>
  <c r="C520" i="3"/>
  <c r="B1019" i="3"/>
  <c r="B1323" i="3"/>
  <c r="D1077" i="3"/>
  <c r="F1179" i="3"/>
  <c r="C417" i="3"/>
  <c r="B1207" i="3"/>
  <c r="D1239" i="3"/>
  <c r="F335" i="3"/>
  <c r="B1117" i="3"/>
  <c r="C688" i="3"/>
  <c r="B507" i="3"/>
  <c r="B1230" i="3"/>
  <c r="D612" i="3"/>
  <c r="D1203" i="3"/>
  <c r="C737" i="3"/>
  <c r="C496" i="3"/>
  <c r="D605" i="3"/>
  <c r="B239" i="3"/>
  <c r="F1361" i="3"/>
  <c r="D217" i="3"/>
  <c r="F1261" i="3"/>
  <c r="C529" i="3"/>
  <c r="F856" i="3"/>
  <c r="B895" i="3"/>
  <c r="D1177" i="3"/>
  <c r="B1123" i="3"/>
  <c r="B551" i="3"/>
  <c r="F1000" i="3"/>
  <c r="B1147" i="3"/>
  <c r="C1031" i="3"/>
  <c r="F650" i="3"/>
  <c r="D846" i="3"/>
  <c r="F821" i="3"/>
  <c r="D320" i="3"/>
  <c r="F216" i="3"/>
  <c r="F594" i="3"/>
  <c r="B1042" i="3"/>
  <c r="C1107" i="3"/>
  <c r="B1092" i="3"/>
  <c r="C551" i="3"/>
  <c r="F589" i="3"/>
  <c r="F953" i="3"/>
  <c r="F1227" i="3"/>
  <c r="F664" i="3"/>
  <c r="D1109" i="3"/>
  <c r="D524" i="3"/>
  <c r="C952" i="3"/>
  <c r="D448" i="3"/>
  <c r="D757" i="3"/>
  <c r="F1321" i="3"/>
  <c r="F1256" i="3"/>
  <c r="F526" i="3"/>
  <c r="C784" i="3"/>
  <c r="B697" i="3"/>
  <c r="B999" i="3"/>
  <c r="C460" i="3"/>
  <c r="D758" i="3"/>
  <c r="D312" i="3"/>
  <c r="C932" i="3"/>
  <c r="F992" i="3"/>
  <c r="B236" i="3"/>
  <c r="C803" i="3"/>
  <c r="C708" i="3"/>
  <c r="B1338" i="3"/>
  <c r="C252" i="3"/>
  <c r="C913" i="3"/>
  <c r="D515" i="3"/>
  <c r="F1209" i="3"/>
  <c r="F745" i="3"/>
  <c r="D1076" i="3"/>
  <c r="C351" i="3"/>
  <c r="B592" i="3"/>
  <c r="D1250" i="3"/>
  <c r="C895" i="3"/>
  <c r="F232" i="3"/>
  <c r="D828" i="3"/>
  <c r="C1017" i="3"/>
  <c r="F1016" i="3"/>
  <c r="D460" i="3"/>
  <c r="B653" i="3"/>
  <c r="D904" i="3"/>
  <c r="F1241" i="3"/>
  <c r="C1179" i="3"/>
  <c r="C759" i="3"/>
  <c r="B815" i="3"/>
  <c r="B388" i="3"/>
  <c r="B853" i="3"/>
  <c r="F1073" i="3"/>
  <c r="B525" i="3"/>
  <c r="C1392" i="3"/>
  <c r="C1106" i="3"/>
  <c r="B846" i="3"/>
  <c r="B489" i="3"/>
  <c r="D1099" i="3"/>
  <c r="F1363" i="3"/>
  <c r="D826" i="3"/>
  <c r="B317" i="3"/>
  <c r="C746" i="3"/>
  <c r="D961" i="3"/>
  <c r="B1272" i="3"/>
  <c r="B266" i="3"/>
  <c r="B792" i="3"/>
  <c r="B659" i="3"/>
  <c r="B1229" i="3"/>
  <c r="D490" i="3"/>
  <c r="F1087" i="3"/>
  <c r="F985" i="3"/>
  <c r="B1400" i="3"/>
  <c r="F1242" i="3"/>
  <c r="C686" i="3"/>
  <c r="D1191" i="3"/>
  <c r="F1006" i="3"/>
  <c r="B1180" i="3"/>
  <c r="B451" i="3"/>
  <c r="D553" i="3"/>
  <c r="F697" i="3"/>
  <c r="D1394" i="3"/>
  <c r="B354" i="3"/>
  <c r="D501" i="3"/>
  <c r="B281" i="3"/>
  <c r="B978" i="3"/>
  <c r="F913" i="3"/>
  <c r="C1127" i="3"/>
  <c r="C287" i="3"/>
  <c r="B784" i="3"/>
  <c r="C1158" i="3"/>
  <c r="F418" i="3"/>
  <c r="C483" i="3"/>
  <c r="C295" i="3"/>
  <c r="C210" i="3"/>
  <c r="F1275" i="3"/>
  <c r="B211" i="3"/>
  <c r="D381" i="3"/>
  <c r="C1279" i="3"/>
  <c r="D911" i="3"/>
  <c r="B520" i="3"/>
  <c r="D392" i="3"/>
  <c r="F1263" i="3"/>
  <c r="F1399" i="3"/>
  <c r="F608" i="3"/>
  <c r="B758" i="3"/>
  <c r="C817" i="3"/>
  <c r="F414" i="3"/>
  <c r="D1065" i="3"/>
  <c r="C578" i="3"/>
  <c r="D1199" i="3"/>
  <c r="B807" i="3"/>
  <c r="C1666" i="3"/>
  <c r="C948" i="3"/>
  <c r="D1064" i="3"/>
  <c r="J1565" i="3"/>
  <c r="C1558" i="3"/>
  <c r="D1277" i="3"/>
  <c r="F1115" i="3"/>
  <c r="F811" i="3"/>
  <c r="D1757" i="3"/>
  <c r="B830" i="3"/>
  <c r="F694" i="3"/>
  <c r="B621" i="3"/>
  <c r="F710" i="3"/>
  <c r="D1269" i="3"/>
  <c r="C1208" i="3"/>
  <c r="H1616" i="3"/>
  <c r="H1559" i="3"/>
  <c r="B785" i="3"/>
  <c r="F1364" i="3"/>
  <c r="D767" i="3"/>
  <c r="H1632" i="3"/>
  <c r="C190" i="3"/>
  <c r="F261" i="3"/>
  <c r="F1024" i="3"/>
  <c r="E1681" i="3"/>
  <c r="C394" i="3"/>
  <c r="B970" i="3"/>
  <c r="D1492" i="3"/>
  <c r="F198" i="3"/>
  <c r="F687" i="3"/>
  <c r="B984" i="3"/>
  <c r="C864" i="3"/>
  <c r="B843" i="3"/>
  <c r="C566" i="3"/>
  <c r="B1094" i="3"/>
  <c r="F282" i="3"/>
  <c r="C654" i="3"/>
  <c r="C1199" i="3"/>
  <c r="C1292" i="3"/>
  <c r="B410" i="3"/>
  <c r="D957" i="3"/>
  <c r="D1317" i="3"/>
  <c r="G1596" i="3"/>
  <c r="B948" i="3"/>
  <c r="C791" i="3"/>
  <c r="G1493" i="3"/>
  <c r="G1778" i="3"/>
  <c r="B455" i="3"/>
  <c r="D896" i="3"/>
  <c r="D1691" i="3"/>
  <c r="F1400" i="3"/>
  <c r="C495" i="3"/>
  <c r="C1277" i="3"/>
  <c r="B478" i="3"/>
  <c r="C388" i="3"/>
  <c r="C703" i="3"/>
  <c r="C387" i="3"/>
  <c r="F709" i="3"/>
  <c r="B1278" i="3"/>
  <c r="J1806" i="3"/>
  <c r="I1603" i="3"/>
  <c r="B1602" i="3"/>
  <c r="D1606" i="3"/>
  <c r="B460" i="3"/>
  <c r="D1085" i="3"/>
  <c r="C1330" i="3"/>
  <c r="B1808" i="3"/>
  <c r="B1109" i="3"/>
  <c r="D762" i="3"/>
  <c r="C1010" i="3"/>
  <c r="C401" i="3"/>
  <c r="C452" i="3"/>
  <c r="B348" i="3"/>
  <c r="B423" i="3"/>
  <c r="D498" i="3"/>
  <c r="B494" i="3"/>
  <c r="F325" i="3"/>
  <c r="D1247" i="3"/>
  <c r="H1572" i="3"/>
  <c r="F689" i="3"/>
  <c r="B496" i="3"/>
  <c r="K1656" i="3"/>
  <c r="C601" i="3"/>
  <c r="F1581" i="3"/>
  <c r="F670" i="3"/>
  <c r="B1321" i="3"/>
  <c r="B671" i="3"/>
  <c r="D923" i="3"/>
  <c r="D378" i="3"/>
  <c r="D394" i="3"/>
  <c r="C641" i="3"/>
  <c r="D353" i="3"/>
  <c r="F254" i="3"/>
  <c r="C195" i="3"/>
  <c r="F328" i="3"/>
  <c r="D993" i="3"/>
  <c r="B1569" i="3"/>
  <c r="B1711" i="3"/>
  <c r="C315" i="3"/>
  <c r="D1483" i="3"/>
  <c r="E1713" i="3"/>
  <c r="F1378" i="3"/>
  <c r="F860" i="3"/>
  <c r="D1345" i="3"/>
  <c r="B1298" i="3"/>
  <c r="F244" i="3"/>
  <c r="C265" i="3"/>
  <c r="D1037" i="3"/>
  <c r="D287" i="3"/>
  <c r="F1146" i="3"/>
  <c r="F1386" i="3"/>
  <c r="C1049" i="3"/>
  <c r="C476" i="3"/>
  <c r="D1305" i="3"/>
  <c r="B1798" i="3"/>
  <c r="B746" i="3"/>
  <c r="C1266" i="3"/>
  <c r="F1221" i="3"/>
  <c r="I1654" i="3"/>
  <c r="D1313" i="3"/>
  <c r="F1799" i="3"/>
  <c r="D938" i="3"/>
  <c r="F550" i="3"/>
  <c r="C1044" i="3"/>
  <c r="D441" i="3"/>
  <c r="C164" i="3"/>
  <c r="F302" i="3"/>
  <c r="F1362" i="3"/>
  <c r="B297" i="3"/>
  <c r="C824" i="3"/>
  <c r="B234" i="3"/>
  <c r="D1229" i="3"/>
  <c r="B628" i="3"/>
  <c r="K1705" i="3"/>
  <c r="B1167" i="3"/>
  <c r="E1747" i="3"/>
  <c r="F683" i="3"/>
  <c r="C1297" i="3"/>
  <c r="C1210" i="3"/>
  <c r="D481" i="3"/>
  <c r="B994" i="3"/>
  <c r="D540" i="3"/>
  <c r="B615" i="3"/>
  <c r="C1298" i="3"/>
  <c r="I1669" i="3"/>
  <c r="B729" i="3"/>
  <c r="F376" i="3"/>
  <c r="F798" i="3"/>
</calcChain>
</file>

<file path=xl/sharedStrings.xml><?xml version="1.0" encoding="utf-8"?>
<sst xmlns="http://schemas.openxmlformats.org/spreadsheetml/2006/main" count="29227" uniqueCount="2190">
  <si>
    <t>Code</t>
  </si>
  <si>
    <t>Sex</t>
  </si>
  <si>
    <t>Month</t>
  </si>
  <si>
    <t>Class</t>
  </si>
  <si>
    <t>Distance</t>
  </si>
  <si>
    <t>A</t>
  </si>
  <si>
    <t>Hcap</t>
  </si>
  <si>
    <t>F</t>
  </si>
  <si>
    <t>HC inc</t>
  </si>
  <si>
    <t>INCLUDE?</t>
  </si>
  <si>
    <t>Jump Type</t>
  </si>
  <si>
    <t>JT inc</t>
  </si>
  <si>
    <t>Distance from</t>
  </si>
  <si>
    <t>Distance to</t>
  </si>
  <si>
    <t>Dist rank</t>
  </si>
  <si>
    <t>Dist inc</t>
  </si>
  <si>
    <t>Sex inc</t>
  </si>
  <si>
    <t>Jan</t>
  </si>
  <si>
    <t>Mar</t>
  </si>
  <si>
    <t>Apr</t>
  </si>
  <si>
    <t>Jun</t>
  </si>
  <si>
    <t>Jul</t>
  </si>
  <si>
    <t>Sep</t>
  </si>
  <si>
    <t>Oct</t>
  </si>
  <si>
    <t>Dec</t>
  </si>
  <si>
    <t>Class inc</t>
  </si>
  <si>
    <t>Mdn/Nov</t>
  </si>
  <si>
    <t>PB</t>
  </si>
  <si>
    <t>PB_1</t>
  </si>
  <si>
    <t>PB_2</t>
  </si>
  <si>
    <t>PB_3</t>
  </si>
  <si>
    <t>PB_4</t>
  </si>
  <si>
    <t>Month inc</t>
  </si>
  <si>
    <t>2yo</t>
  </si>
  <si>
    <t>3yo</t>
  </si>
  <si>
    <t>3yo+</t>
  </si>
  <si>
    <t>5f</t>
  </si>
  <si>
    <t>6f</t>
  </si>
  <si>
    <t>7f</t>
  </si>
  <si>
    <t>Date</t>
  </si>
  <si>
    <t>Course</t>
  </si>
  <si>
    <t>Type</t>
  </si>
  <si>
    <t>M/N</t>
  </si>
  <si>
    <t>Age</t>
  </si>
  <si>
    <t>PL</t>
  </si>
  <si>
    <t>Distance Category</t>
  </si>
  <si>
    <t>Race Name</t>
  </si>
  <si>
    <t>Jump</t>
  </si>
  <si>
    <t>Chase</t>
  </si>
  <si>
    <t>5yo+</t>
  </si>
  <si>
    <t>2m 4f</t>
  </si>
  <si>
    <t>WFA</t>
  </si>
  <si>
    <t>3m</t>
  </si>
  <si>
    <t>Hurdle</t>
  </si>
  <si>
    <t>4yo+</t>
  </si>
  <si>
    <t>2m</t>
  </si>
  <si>
    <t>G3</t>
  </si>
  <si>
    <t>Lstd</t>
  </si>
  <si>
    <t>NHF</t>
  </si>
  <si>
    <t>1m 4f</t>
  </si>
  <si>
    <t>4-6yo</t>
  </si>
  <si>
    <t>2m+</t>
  </si>
  <si>
    <t>FAKENHAM</t>
  </si>
  <si>
    <t>2m4f1y</t>
  </si>
  <si>
    <t>2m5f44y</t>
  </si>
  <si>
    <t>2m7f95y</t>
  </si>
  <si>
    <t>2m3y</t>
  </si>
  <si>
    <t>MUSSELBURGH</t>
  </si>
  <si>
    <t>2m7f180y</t>
  </si>
  <si>
    <t>SOUTHWELL</t>
  </si>
  <si>
    <t>1m</t>
  </si>
  <si>
    <t>AYR</t>
  </si>
  <si>
    <t>3m70y</t>
  </si>
  <si>
    <t>2m110y</t>
  </si>
  <si>
    <t>2m4f100y</t>
  </si>
  <si>
    <t>NEWCASTLE</t>
  </si>
  <si>
    <t>1m 2f</t>
  </si>
  <si>
    <t>1m 1f</t>
  </si>
  <si>
    <t>LUDLOW</t>
  </si>
  <si>
    <t>1m7f212y</t>
  </si>
  <si>
    <t>2m7f171y</t>
  </si>
  <si>
    <t>1m7f169y</t>
  </si>
  <si>
    <t>2m5f55y</t>
  </si>
  <si>
    <t>KEMPTON PARK</t>
  </si>
  <si>
    <t>LINGFIELD PARK</t>
  </si>
  <si>
    <t>2m7f</t>
  </si>
  <si>
    <t>2m4f</t>
  </si>
  <si>
    <t>WETHERBY</t>
  </si>
  <si>
    <t>1m 3f</t>
  </si>
  <si>
    <t>SANDOWN PARK</t>
  </si>
  <si>
    <t>WINCANTON</t>
  </si>
  <si>
    <t>2m4f35y</t>
  </si>
  <si>
    <t>2m5f82y</t>
  </si>
  <si>
    <t>3m1f30y</t>
  </si>
  <si>
    <t>1m7f65y</t>
  </si>
  <si>
    <t>2m56y</t>
  </si>
  <si>
    <t>PLUMPTON</t>
  </si>
  <si>
    <t>4-7yo</t>
  </si>
  <si>
    <t>2m4f114y</t>
  </si>
  <si>
    <t>1m7f195y</t>
  </si>
  <si>
    <t>DOWNLOAD HCAP HUR</t>
  </si>
  <si>
    <t>1m7f182y</t>
  </si>
  <si>
    <t>1m 6f</t>
  </si>
  <si>
    <t>2m4f110y</t>
  </si>
  <si>
    <t>BANGOR-ON-DEE</t>
  </si>
  <si>
    <t>2m4f72y</t>
  </si>
  <si>
    <t>2m145y</t>
  </si>
  <si>
    <t>DONCASTER</t>
  </si>
  <si>
    <t>2m104y</t>
  </si>
  <si>
    <t>Hunter</t>
  </si>
  <si>
    <t>1m 5f</t>
  </si>
  <si>
    <t>LEICESTER</t>
  </si>
  <si>
    <t>HUNTINGDON</t>
  </si>
  <si>
    <t>1m7f171y</t>
  </si>
  <si>
    <t>2m3f189y</t>
  </si>
  <si>
    <t>2m7f129y</t>
  </si>
  <si>
    <t>2m3f137y</t>
  </si>
  <si>
    <t>2m4f145y</t>
  </si>
  <si>
    <t>SEDGEFIELD</t>
  </si>
  <si>
    <t>2m3f65y</t>
  </si>
  <si>
    <t>2m178y</t>
  </si>
  <si>
    <t>2m3f188y</t>
  </si>
  <si>
    <t>2m5f</t>
  </si>
  <si>
    <t>WARWICK</t>
  </si>
  <si>
    <t>3m1f</t>
  </si>
  <si>
    <t>PERTEMPS HCAP HUR</t>
  </si>
  <si>
    <t>2m54y</t>
  </si>
  <si>
    <t>KELSO</t>
  </si>
  <si>
    <t>2m5f133y</t>
  </si>
  <si>
    <t>2m 6f</t>
  </si>
  <si>
    <t>2m51y</t>
  </si>
  <si>
    <t>2m7f96y</t>
  </si>
  <si>
    <t>2m6f151y</t>
  </si>
  <si>
    <t>3m1f170y</t>
  </si>
  <si>
    <t>FFOS LAS</t>
  </si>
  <si>
    <t>2m3f83y</t>
  </si>
  <si>
    <t>2m5f192y</t>
  </si>
  <si>
    <t>FONTWELL PARK</t>
  </si>
  <si>
    <t>2m3f49y</t>
  </si>
  <si>
    <t>2m3f104y</t>
  </si>
  <si>
    <t>3m1f210y</t>
  </si>
  <si>
    <t>2m1f162y</t>
  </si>
  <si>
    <t>2m75y</t>
  </si>
  <si>
    <t>NEWBURY</t>
  </si>
  <si>
    <t>3m1f152y</t>
  </si>
  <si>
    <t>3m217y</t>
  </si>
  <si>
    <t>MARKET RASEN</t>
  </si>
  <si>
    <t>2m5f89y</t>
  </si>
  <si>
    <t>2m7f16y</t>
  </si>
  <si>
    <t>2m2f140y</t>
  </si>
  <si>
    <t>2m7f191y</t>
  </si>
  <si>
    <t>2m3f98y</t>
  </si>
  <si>
    <t>2m167y</t>
  </si>
  <si>
    <t>BET365 HCAP CSE</t>
  </si>
  <si>
    <t>HAYDOCK PARK</t>
  </si>
  <si>
    <t>2m5f135y</t>
  </si>
  <si>
    <t>3m2f</t>
  </si>
  <si>
    <t>3m1f100y</t>
  </si>
  <si>
    <t>2m1f14y</t>
  </si>
  <si>
    <t>3m38y</t>
  </si>
  <si>
    <t>3m1f10y</t>
  </si>
  <si>
    <t>UTTOXETER</t>
  </si>
  <si>
    <t>2m3f207y</t>
  </si>
  <si>
    <t>2m6f108y</t>
  </si>
  <si>
    <t>3m2y</t>
  </si>
  <si>
    <t>1m7f168y</t>
  </si>
  <si>
    <t>2m5f164y</t>
  </si>
  <si>
    <t>2m1f165y</t>
  </si>
  <si>
    <t>2m77y</t>
  </si>
  <si>
    <t>2m5f34y</t>
  </si>
  <si>
    <t>2m3f34y</t>
  </si>
  <si>
    <t>2m3f166y</t>
  </si>
  <si>
    <t>1m7f149y</t>
  </si>
  <si>
    <t>6yo+</t>
  </si>
  <si>
    <t>2m4f139y</t>
  </si>
  <si>
    <t>2m7f177y</t>
  </si>
  <si>
    <t>1m7f214y</t>
  </si>
  <si>
    <t>2m7f70y</t>
  </si>
  <si>
    <t>BEST ODDS HCAP HUR</t>
  </si>
  <si>
    <t>2m3f</t>
  </si>
  <si>
    <t>2m1f164y</t>
  </si>
  <si>
    <t>2m4f62y</t>
  </si>
  <si>
    <t>STRATFORD-ON-AVON</t>
  </si>
  <si>
    <t>2m6f125y</t>
  </si>
  <si>
    <t>2m2f148y</t>
  </si>
  <si>
    <t>2m70y</t>
  </si>
  <si>
    <t>2m213y</t>
  </si>
  <si>
    <t>2m4f205y</t>
  </si>
  <si>
    <t>2m3f200y</t>
  </si>
  <si>
    <t>HEXHAM</t>
  </si>
  <si>
    <t>3m41y</t>
  </si>
  <si>
    <t>2m48y</t>
  </si>
  <si>
    <t>2m4f15y</t>
  </si>
  <si>
    <t>2m7f63y</t>
  </si>
  <si>
    <t>2m4f28y</t>
  </si>
  <si>
    <t>3m1f166y</t>
  </si>
  <si>
    <t>2m3f123y</t>
  </si>
  <si>
    <t>3m2f39y</t>
  </si>
  <si>
    <t>2m4f189y</t>
  </si>
  <si>
    <t>2m1f43y</t>
  </si>
  <si>
    <t>2m6f7y</t>
  </si>
  <si>
    <t>1m 7f</t>
  </si>
  <si>
    <t>AINTREE</t>
  </si>
  <si>
    <t>3m210y</t>
  </si>
  <si>
    <t>2m209y</t>
  </si>
  <si>
    <t>1m7f176y</t>
  </si>
  <si>
    <t>3m149y</t>
  </si>
  <si>
    <t>2m2f</t>
  </si>
  <si>
    <t>1m7f133y</t>
  </si>
  <si>
    <t>NEWTON ABBOT</t>
  </si>
  <si>
    <t>2m4f216y</t>
  </si>
  <si>
    <t>3m2f105y</t>
  </si>
  <si>
    <t>PARTNERSHIP HCAP HUR</t>
  </si>
  <si>
    <t>2m2f110y</t>
  </si>
  <si>
    <t>PAXTONS HCAP HUR</t>
  </si>
  <si>
    <t>PERTH</t>
  </si>
  <si>
    <t>2m7f207y</t>
  </si>
  <si>
    <t>2m47y</t>
  </si>
  <si>
    <t>EDINBURGH HCAP HUR</t>
  </si>
  <si>
    <t>2m4f20y</t>
  </si>
  <si>
    <t>BET365 HCAP HUR</t>
  </si>
  <si>
    <t>Age classification</t>
  </si>
  <si>
    <t>Other</t>
  </si>
  <si>
    <t>Sex classification</t>
  </si>
  <si>
    <t>All</t>
  </si>
  <si>
    <t>RB</t>
  </si>
  <si>
    <t>0-120</t>
  </si>
  <si>
    <t>Open</t>
  </si>
  <si>
    <t>0-110</t>
  </si>
  <si>
    <t>0-100</t>
  </si>
  <si>
    <t>0-145</t>
  </si>
  <si>
    <t>0-130</t>
  </si>
  <si>
    <t>0-140</t>
  </si>
  <si>
    <t>0-125</t>
  </si>
  <si>
    <t>0-105</t>
  </si>
  <si>
    <t>0-115</t>
  </si>
  <si>
    <t>0-135</t>
  </si>
  <si>
    <t>0-150</t>
  </si>
  <si>
    <t>Region</t>
  </si>
  <si>
    <t>Midlands</t>
  </si>
  <si>
    <t>North</t>
  </si>
  <si>
    <t>South</t>
  </si>
  <si>
    <t>Region include</t>
  </si>
  <si>
    <t>Region inc</t>
  </si>
  <si>
    <t>Nov</t>
  </si>
  <si>
    <t>Mdn</t>
  </si>
  <si>
    <t>AWT</t>
  </si>
  <si>
    <t>2m5f122y</t>
  </si>
  <si>
    <t>STARSPORTS HCAP CSE</t>
  </si>
  <si>
    <t>RACING NOV HCAP CSE</t>
  </si>
  <si>
    <t>3m5y</t>
  </si>
  <si>
    <t>2m7f7y</t>
  </si>
  <si>
    <t>ATTHERACES HCAP HUR</t>
  </si>
  <si>
    <t>RACING NOV HCAP HUR</t>
  </si>
  <si>
    <t>3m 4f+</t>
  </si>
  <si>
    <t>Beg</t>
  </si>
  <si>
    <t>3m20y</t>
  </si>
  <si>
    <t>ASCOT</t>
  </si>
  <si>
    <t>CHEPSTOW</t>
  </si>
  <si>
    <t>CARLISLE</t>
  </si>
  <si>
    <t>CATTERICK BRIDGE</t>
  </si>
  <si>
    <t>SKY SPORTS MDN HUR</t>
  </si>
  <si>
    <t>2m4f11y</t>
  </si>
  <si>
    <t>3m1f125y</t>
  </si>
  <si>
    <t>2m214y</t>
  </si>
  <si>
    <t>SKY SPORTS HCAP HUR</t>
  </si>
  <si>
    <t>MANSIONBET HCAP CSE</t>
  </si>
  <si>
    <t>RACING TV HCAP HUR</t>
  </si>
  <si>
    <t>RACING TV NOV HUR</t>
  </si>
  <si>
    <t>MANSIONBET HCAP HUR</t>
  </si>
  <si>
    <t>MANSIONBET HCP HUR</t>
  </si>
  <si>
    <t>RACING TV HCAP CSE</t>
  </si>
  <si>
    <t>SKY 415 HCAP HUR</t>
  </si>
  <si>
    <t>3m5f24y</t>
  </si>
  <si>
    <t>WEDDINGS HCAP CSE</t>
  </si>
  <si>
    <t>SKY 415 NOV HUR</t>
  </si>
  <si>
    <t>2m125y</t>
  </si>
  <si>
    <t>RACINGTV.COM HCP CSE</t>
  </si>
  <si>
    <t>RACINGTV MDN HUR</t>
  </si>
  <si>
    <t>STAR SPORTS HCP HUR</t>
  </si>
  <si>
    <t>VIRGIN 535 HCAP CSE</t>
  </si>
  <si>
    <t>MANSION NOV HCP CSE</t>
  </si>
  <si>
    <t>RACINGTV NOV HUR</t>
  </si>
  <si>
    <t>EDINBURGH HCAP CSE</t>
  </si>
  <si>
    <t>MEMORIAL NOV HUR</t>
  </si>
  <si>
    <t>RACINGTV.COM NOV HUR</t>
  </si>
  <si>
    <t>RACING TV MDN HUR</t>
  </si>
  <si>
    <t>RACING HCAP HUR</t>
  </si>
  <si>
    <t>WATCH RTV HCAP HUR</t>
  </si>
  <si>
    <t>MEMORIAL HCAP HUR</t>
  </si>
  <si>
    <t>RACING TV BEG CSE</t>
  </si>
  <si>
    <t>SKY SPORTS NOV HUR</t>
  </si>
  <si>
    <t>TWITTER HCAP HUR</t>
  </si>
  <si>
    <t>WILLIAM HILL HCP HUR</t>
  </si>
  <si>
    <t>MANSIONBET NHF</t>
  </si>
  <si>
    <t>3m2f83y</t>
  </si>
  <si>
    <t>MARKETING NOV HUR</t>
  </si>
  <si>
    <t>2m103y</t>
  </si>
  <si>
    <t>MARQUEES HCAP HUR</t>
  </si>
  <si>
    <t>3m3f119y</t>
  </si>
  <si>
    <t>INSURANCE HCAP CSE</t>
  </si>
  <si>
    <t>NEWTONABBOT NOV HUR</t>
  </si>
  <si>
    <t>Flat</t>
  </si>
  <si>
    <t>6f16y</t>
  </si>
  <si>
    <t>CASINO HCAP STKS</t>
  </si>
  <si>
    <t>3-4yo</t>
  </si>
  <si>
    <t>BETWAY NOV STKS</t>
  </si>
  <si>
    <t>46-60</t>
  </si>
  <si>
    <t>FACEBOOK HCAP STKS</t>
  </si>
  <si>
    <t>BETWAY HCAP STKS</t>
  </si>
  <si>
    <t>7f14y</t>
  </si>
  <si>
    <t>TOTEPLACEPOT NOV</t>
  </si>
  <si>
    <t>46-55</t>
  </si>
  <si>
    <t>TOTESCOOP6 HCAP STKS</t>
  </si>
  <si>
    <t>46-65</t>
  </si>
  <si>
    <t>1m6f</t>
  </si>
  <si>
    <t>0-50</t>
  </si>
  <si>
    <t>86-105</t>
  </si>
  <si>
    <t>61-80</t>
  </si>
  <si>
    <t>6f1y</t>
  </si>
  <si>
    <t>LADBROKES HCAP STKS</t>
  </si>
  <si>
    <t>56-75</t>
  </si>
  <si>
    <t>7f1y</t>
  </si>
  <si>
    <t>5f6y</t>
  </si>
  <si>
    <t>LIVE CASINO HCP STKS</t>
  </si>
  <si>
    <t>1m1f104y</t>
  </si>
  <si>
    <t>6f20y</t>
  </si>
  <si>
    <t>7f36y</t>
  </si>
  <si>
    <t>1m4f51y</t>
  </si>
  <si>
    <t>5f21y</t>
  </si>
  <si>
    <t>51-70</t>
  </si>
  <si>
    <t>1m7f218y</t>
  </si>
  <si>
    <t>PROFIT BOOST HCAP</t>
  </si>
  <si>
    <t>32RED CASINO NOV</t>
  </si>
  <si>
    <t>RACING TV NOW HCAP</t>
  </si>
  <si>
    <t>RACING TV HCAP STKS</t>
  </si>
  <si>
    <t>1m3f219y</t>
  </si>
  <si>
    <t>ON TWITTER HCAP STKS</t>
  </si>
  <si>
    <t>32RED HCAP STKS</t>
  </si>
  <si>
    <t>1m1y</t>
  </si>
  <si>
    <t>LADBROKES NOV STKS</t>
  </si>
  <si>
    <t>New Race</t>
  </si>
  <si>
    <t>1m5f219y</t>
  </si>
  <si>
    <t>BETWAY SPRINT HCAP</t>
  </si>
  <si>
    <t>32RED.COM HCAP STKS</t>
  </si>
  <si>
    <t>1m5y</t>
  </si>
  <si>
    <t>71-90</t>
  </si>
  <si>
    <t>3-5yo</t>
  </si>
  <si>
    <t>66-85</t>
  </si>
  <si>
    <t>0-70</t>
  </si>
  <si>
    <t>1m142y</t>
  </si>
  <si>
    <t>TWITTER HCAP STKS</t>
  </si>
  <si>
    <t>ODDS BOOST NOV STKS</t>
  </si>
  <si>
    <t>1m4f98y</t>
  </si>
  <si>
    <t>1m2f219y</t>
  </si>
  <si>
    <t>32RED CASINO HCAP</t>
  </si>
  <si>
    <t>APP STORE HCAP STKS</t>
  </si>
  <si>
    <t>APP STORE NOV STKS</t>
  </si>
  <si>
    <t>RACINGTV.COM HCAP</t>
  </si>
  <si>
    <t>76-95</t>
  </si>
  <si>
    <t>EVERY RACE LIVE HCAP</t>
  </si>
  <si>
    <t>RACINGTV NOV STKS</t>
  </si>
  <si>
    <t>MEMORIAL HCAP STKS</t>
  </si>
  <si>
    <t>DERBY TRIAL STKS</t>
  </si>
  <si>
    <t>TOTEQUADPOT HCAP</t>
  </si>
  <si>
    <t>1m2f42y</t>
  </si>
  <si>
    <t>LADBROKES HCP STKS</t>
  </si>
  <si>
    <t>81-100</t>
  </si>
  <si>
    <t>C</t>
  </si>
  <si>
    <t>RACING TV APP HCAP</t>
  </si>
  <si>
    <t>TOTEEXACTA HCP STKS</t>
  </si>
  <si>
    <t>0-75</t>
  </si>
  <si>
    <t>PROFIT BOOST APP HCP</t>
  </si>
  <si>
    <t>CASINO NOV STKS</t>
  </si>
  <si>
    <t>TWITTER NOV STKS</t>
  </si>
  <si>
    <t>TOTESPORT NOV STKS</t>
  </si>
  <si>
    <t>BET AT RTV.COM HCAP</t>
  </si>
  <si>
    <t>1m2f43y</t>
  </si>
  <si>
    <t>5f3y</t>
  </si>
  <si>
    <t>6f2y</t>
  </si>
  <si>
    <t>7f6y</t>
  </si>
  <si>
    <t>1m3f197y</t>
  </si>
  <si>
    <t>5f10y</t>
  </si>
  <si>
    <t>5f160y</t>
  </si>
  <si>
    <t>1m5f216y</t>
  </si>
  <si>
    <t>5f1y</t>
  </si>
  <si>
    <t>7f33y</t>
  </si>
  <si>
    <t>RACING TV HCP STKS</t>
  </si>
  <si>
    <t>1m4f104y</t>
  </si>
  <si>
    <t>TWITTER HCP STKS</t>
  </si>
  <si>
    <t>RACINGTV HCAP STKS</t>
  </si>
  <si>
    <t>1m53y</t>
  </si>
  <si>
    <t>1m3f179y</t>
  </si>
  <si>
    <t>BETWAY EBF NOV STKS</t>
  </si>
  <si>
    <t>7f219y</t>
  </si>
  <si>
    <t>1m2f1y</t>
  </si>
  <si>
    <t>IRISH RACING HCAP</t>
  </si>
  <si>
    <t>1m31y</t>
  </si>
  <si>
    <t>EBF NOV STKS</t>
  </si>
  <si>
    <t>6f12y</t>
  </si>
  <si>
    <t>2m2f2y</t>
  </si>
  <si>
    <t>1m4f5y</t>
  </si>
  <si>
    <t>1m6y</t>
  </si>
  <si>
    <t>1m2f5y</t>
  </si>
  <si>
    <t>1m4f13y</t>
  </si>
  <si>
    <t>1m5f192y</t>
  </si>
  <si>
    <t>RACING TV NOV STKS</t>
  </si>
  <si>
    <t>5f212y</t>
  </si>
  <si>
    <t>NOTTINGHAM</t>
  </si>
  <si>
    <t>5f8y</t>
  </si>
  <si>
    <t>1m2f50y</t>
  </si>
  <si>
    <t>1m75y</t>
  </si>
  <si>
    <t>1m3f137y</t>
  </si>
  <si>
    <t>STUDS EBF NOV STKS</t>
  </si>
  <si>
    <t>RACINGTV HCP STKS</t>
  </si>
  <si>
    <t>1m2y</t>
  </si>
  <si>
    <t>RACING TV HCAP</t>
  </si>
  <si>
    <t>SKY 415 HCAP STKS</t>
  </si>
  <si>
    <t>MEMORIAL HCP STKS</t>
  </si>
  <si>
    <t>5f217y</t>
  </si>
  <si>
    <t>1m7f217y</t>
  </si>
  <si>
    <t>MARKET CROSS HCAP</t>
  </si>
  <si>
    <t>DOWNLOAD HCAP STKS</t>
  </si>
  <si>
    <t>STARSPORTS.BET HCAP</t>
  </si>
  <si>
    <t>BETTINGPEOPLE HCAP</t>
  </si>
  <si>
    <t>INDUSTRY HCAP STKS</t>
  </si>
  <si>
    <t>BRITISH EBF MDN STKS</t>
  </si>
  <si>
    <t>7f96y</t>
  </si>
  <si>
    <t>1m1f207y</t>
  </si>
  <si>
    <t>1m4f23y</t>
  </si>
  <si>
    <t>1m100y</t>
  </si>
  <si>
    <t>COATES &amp; SEELY HCAP</t>
  </si>
  <si>
    <t>BRITISH EBF NOV</t>
  </si>
  <si>
    <t>WEATHERBYS HCAP STKS</t>
  </si>
  <si>
    <t>1m4f10y</t>
  </si>
  <si>
    <t>1m1f170y</t>
  </si>
  <si>
    <t>SILVER BOWL HCP STKS</t>
  </si>
  <si>
    <t>BRITISH EBF NOV STKS</t>
  </si>
  <si>
    <t>6f210y</t>
  </si>
  <si>
    <t>5f215y</t>
  </si>
  <si>
    <t>BETTING HCAP STKS</t>
  </si>
  <si>
    <t>5f60y</t>
  </si>
  <si>
    <t>7f211y</t>
  </si>
  <si>
    <t>7f218y</t>
  </si>
  <si>
    <t>1m4f8y</t>
  </si>
  <si>
    <t>NAPOLEONS HCAP STKS</t>
  </si>
  <si>
    <t>1m3f99y</t>
  </si>
  <si>
    <t>SKY SPORTS HCAP</t>
  </si>
  <si>
    <t>1m2f23y</t>
  </si>
  <si>
    <t>5f42y</t>
  </si>
  <si>
    <t>IJF HCAP STKS</t>
  </si>
  <si>
    <t>6f3y</t>
  </si>
  <si>
    <t>EBF STALLIONS MDN</t>
  </si>
  <si>
    <t>1m3y</t>
  </si>
  <si>
    <t>EASTERN NOV STKS</t>
  </si>
  <si>
    <t>1m113y</t>
  </si>
  <si>
    <t>1m4f6y</t>
  </si>
  <si>
    <t>1m2f17y</t>
  </si>
  <si>
    <t>BEVERLEY HCAP STKS</t>
  </si>
  <si>
    <t>TOTEPLACEPOT HCAP</t>
  </si>
  <si>
    <t>WATCH SKY HCAP STKS</t>
  </si>
  <si>
    <t>SKY 415 NOV STKS</t>
  </si>
  <si>
    <t>1m1f209y</t>
  </si>
  <si>
    <t>VIRGIN 535 HCAP STKS</t>
  </si>
  <si>
    <t>RACING HCAP STKS</t>
  </si>
  <si>
    <t>1m37y</t>
  </si>
  <si>
    <t>7f37y</t>
  </si>
  <si>
    <t>1m3f175y</t>
  </si>
  <si>
    <t>VISIT ATR HCAP STKS</t>
  </si>
  <si>
    <t>HUTCHINSON HCAP STKS</t>
  </si>
  <si>
    <t>6f213y</t>
  </si>
  <si>
    <t>WILLIAM HILL NOV</t>
  </si>
  <si>
    <t>1m6f44y</t>
  </si>
  <si>
    <t>1m1f201y</t>
  </si>
  <si>
    <t>EVERY RACE HCAP STKS</t>
  </si>
  <si>
    <t>5f110y</t>
  </si>
  <si>
    <t>RACINGTV.COM NOV</t>
  </si>
  <si>
    <t>WESTERN HOUSE HCAP</t>
  </si>
  <si>
    <t>7f50y</t>
  </si>
  <si>
    <t>ATTHERACES HCAP</t>
  </si>
  <si>
    <t>SKY SPORTS NOV STKS</t>
  </si>
  <si>
    <t>CLIFF STUD NOV STKS</t>
  </si>
  <si>
    <t>VIRGIN 535 NOV STKS</t>
  </si>
  <si>
    <t>ZUPERMAN HCAP STKS</t>
  </si>
  <si>
    <t>1m3f198y</t>
  </si>
  <si>
    <t>RTV PROFITS HCP STKS</t>
  </si>
  <si>
    <t>7f3y</t>
  </si>
  <si>
    <t>SKY SPORTS HCAP STKS</t>
  </si>
  <si>
    <t>GROSVENOR HCAP STKS</t>
  </si>
  <si>
    <t>HAVEN HCAP STKS</t>
  </si>
  <si>
    <t>1m3f104y</t>
  </si>
  <si>
    <t>ASCOT HCAP STKS</t>
  </si>
  <si>
    <t>1m7f209y</t>
  </si>
  <si>
    <t>7f213y</t>
  </si>
  <si>
    <t>EBF MDN STKS</t>
  </si>
  <si>
    <t>TOTEPOOL HCAP STKS</t>
  </si>
  <si>
    <t>GO RACING APP HCAP</t>
  </si>
  <si>
    <t>EQUINE HCAP STKS</t>
  </si>
  <si>
    <t>BLACK COUNTRY HCAP</t>
  </si>
  <si>
    <t>1m208y</t>
  </si>
  <si>
    <t>ATR.COM HCAP STKS</t>
  </si>
  <si>
    <t>RACE LIVE HCAP HUR</t>
  </si>
  <si>
    <t>JACKPOT HCAP HUR</t>
  </si>
  <si>
    <t xml:space="preserve"> </t>
  </si>
  <si>
    <t>BET365 NOV HUR</t>
  </si>
  <si>
    <t>EVERY RACE HCAP HUR</t>
  </si>
  <si>
    <t>RACINGTV OPEN NHF</t>
  </si>
  <si>
    <t>RACING TV HCP CSE</t>
  </si>
  <si>
    <t>BK RACING HCAP CSE</t>
  </si>
  <si>
    <t>CARAVAN HCAP CSE</t>
  </si>
  <si>
    <t>BET365 MDN HUR</t>
  </si>
  <si>
    <t>3m60y</t>
  </si>
  <si>
    <t>2m4f88y</t>
  </si>
  <si>
    <t>ROOFING HCAP CSE</t>
  </si>
  <si>
    <t>TWITTER BEG CSE</t>
  </si>
  <si>
    <t>SWINTON HCAP HUR</t>
  </si>
  <si>
    <t>WORCESTER</t>
  </si>
  <si>
    <t>Auction type</t>
  </si>
  <si>
    <t>S</t>
  </si>
  <si>
    <t>RaceValue</t>
  </si>
  <si>
    <t>Race name</t>
  </si>
  <si>
    <t>Rider</t>
  </si>
  <si>
    <t>SC</t>
  </si>
  <si>
    <t>Auc</t>
  </si>
  <si>
    <t>OWN DRUM HCAP STKS</t>
  </si>
  <si>
    <t>App</t>
  </si>
  <si>
    <t>Amtr</t>
  </si>
  <si>
    <t>BRITISH HCAP STKS</t>
  </si>
  <si>
    <t>TICKETS HCAP STKS</t>
  </si>
  <si>
    <t>BOMBARDIER APP HCAP</t>
  </si>
  <si>
    <t>JOIN RACING NOV STKS</t>
  </si>
  <si>
    <t>IRISH HCP STKS</t>
  </si>
  <si>
    <t>TRUE SPEED HCAP STKS</t>
  </si>
  <si>
    <t>FUN DAY HCAP STKS</t>
  </si>
  <si>
    <t>TOTE.CO.UK HCAP</t>
  </si>
  <si>
    <t>NEW TOTE HCAP STKS</t>
  </si>
  <si>
    <t>LADIES DAY HCAP STKS</t>
  </si>
  <si>
    <t>TOTE HCAP STKS</t>
  </si>
  <si>
    <t>RACINGTV APP HCAP</t>
  </si>
  <si>
    <t>JW 4X4 HCAP STKS</t>
  </si>
  <si>
    <t>RACE LIVE HCP STKS</t>
  </si>
  <si>
    <t>TENNENT'S HCAP STKS</t>
  </si>
  <si>
    <t>1m5f26y</t>
  </si>
  <si>
    <t>MARQUEES HCAP STKS</t>
  </si>
  <si>
    <t>1m14y</t>
  </si>
  <si>
    <t>5f16y</t>
  </si>
  <si>
    <t>1m3f44y</t>
  </si>
  <si>
    <t>MATERIALS HCAP STKS</t>
  </si>
  <si>
    <t>CONSTRUCTION HCAP</t>
  </si>
  <si>
    <t>46-52</t>
  </si>
  <si>
    <t>Auction level</t>
  </si>
  <si>
    <t>Race Detail</t>
  </si>
  <si>
    <t>NH restricted</t>
  </si>
  <si>
    <t>EBF</t>
  </si>
  <si>
    <t>DEFENCE HCAP STKS</t>
  </si>
  <si>
    <t>DMRC HCAP STKS</t>
  </si>
  <si>
    <t>DEFENCE NOV STKS</t>
  </si>
  <si>
    <t>DMRC EBF NOV STKS</t>
  </si>
  <si>
    <t>GOODWOOD</t>
  </si>
  <si>
    <t>1(Lstd)</t>
  </si>
  <si>
    <t>CONQUEROR STKS</t>
  </si>
  <si>
    <t>ROOF GARDEN MDN STKS</t>
  </si>
  <si>
    <t>1m1f197y</t>
  </si>
  <si>
    <t>LONG VIEW HCAP STKS</t>
  </si>
  <si>
    <t>FARMER HCAP STKS</t>
  </si>
  <si>
    <t>DOUBLE TRIGGER HCAP</t>
  </si>
  <si>
    <t>SINGLETON HCAP STKS</t>
  </si>
  <si>
    <t>NEWMARKET</t>
  </si>
  <si>
    <t>DISCOVER HCAP STKS</t>
  </si>
  <si>
    <t>1(G2)</t>
  </si>
  <si>
    <t>1m4f</t>
  </si>
  <si>
    <t>JOCKEY CLUB STKS</t>
  </si>
  <si>
    <t>1m2f</t>
  </si>
  <si>
    <t>NEWMARKET STKS</t>
  </si>
  <si>
    <t>1(G1)</t>
  </si>
  <si>
    <t>2000 GUINEAS STKS</t>
  </si>
  <si>
    <t>1(G3)</t>
  </si>
  <si>
    <t>PALACE HOUSE STKS</t>
  </si>
  <si>
    <t>HOME HCAP STKS</t>
  </si>
  <si>
    <t>1m1f</t>
  </si>
  <si>
    <t>SUFFOLK HCAP STKS</t>
  </si>
  <si>
    <t>THIRSK</t>
  </si>
  <si>
    <t>GLAMPING HCAP STKS</t>
  </si>
  <si>
    <t>Rest.</t>
  </si>
  <si>
    <t>B</t>
  </si>
  <si>
    <t>HUNT CUP HCAP STKS</t>
  </si>
  <si>
    <t>CLIFF STUD HCAP STKS</t>
  </si>
  <si>
    <t>CECIL HCAP STKS</t>
  </si>
  <si>
    <t>FRANKEL HCAP STKS</t>
  </si>
  <si>
    <t>STUDS EBF MDN STKS</t>
  </si>
  <si>
    <t>HAMILTON PARK</t>
  </si>
  <si>
    <t>1m68y</t>
  </si>
  <si>
    <t>SKY 426 MDN STKS</t>
  </si>
  <si>
    <t>WINDOW BLINDS HCAP</t>
  </si>
  <si>
    <t>5f7y</t>
  </si>
  <si>
    <t>TOP CAT HCAP STKS</t>
  </si>
  <si>
    <t>1m5f16y</t>
  </si>
  <si>
    <t>BUTTONHOOK HCAP STKS</t>
  </si>
  <si>
    <t>6f6y</t>
  </si>
  <si>
    <t>Conditions</t>
  </si>
  <si>
    <t>TANGERINE TREES EBF STKS</t>
  </si>
  <si>
    <t>1m3f15y</t>
  </si>
  <si>
    <t>1000 GUINEAS STKS</t>
  </si>
  <si>
    <t>PRETTY POLLY STKS</t>
  </si>
  <si>
    <t>HOME OF RACING HCAP</t>
  </si>
  <si>
    <t>DAHLIA STKS</t>
  </si>
  <si>
    <t>SALISBURY</t>
  </si>
  <si>
    <t>AMAZING HCAP STKS</t>
  </si>
  <si>
    <t>CITY BOWL HCAP STKS</t>
  </si>
  <si>
    <t>NEWHOUSE HCAP STKS</t>
  </si>
  <si>
    <t>PARADISE ISLAND STKS</t>
  </si>
  <si>
    <t>SRI LANKA NOV STKS</t>
  </si>
  <si>
    <t>VISIT LR HCAP STKS</t>
  </si>
  <si>
    <t>Lady</t>
  </si>
  <si>
    <t>BATH</t>
  </si>
  <si>
    <t>BRISTOL HCAP STKS</t>
  </si>
  <si>
    <t>DRIVE VAUXHALL NOV</t>
  </si>
  <si>
    <t>1m2f37y</t>
  </si>
  <si>
    <t>NEW CORSA HCAP STKS</t>
  </si>
  <si>
    <t>VAUXHALL HCAP STKS</t>
  </si>
  <si>
    <t>CROSSLAND X HCAP</t>
  </si>
  <si>
    <t>DRIVE VAUXHALL HCAP</t>
  </si>
  <si>
    <t>NEW CAR TODAY HCAP</t>
  </si>
  <si>
    <t>BEVERLEY</t>
  </si>
  <si>
    <t>KIPLINGCOTE NOV STKS</t>
  </si>
  <si>
    <t>LECONFIELD HCAP STKS</t>
  </si>
  <si>
    <t>B.DIXON HCAP STKS</t>
  </si>
  <si>
    <t>BURTON HCAP STKS</t>
  </si>
  <si>
    <t>HOLDERNESS NOV STKS</t>
  </si>
  <si>
    <t>WINDSOR</t>
  </si>
  <si>
    <t>VISIT NOV STKS</t>
  </si>
  <si>
    <t>GEMS HCAP STKS</t>
  </si>
  <si>
    <t>SKY SPORT APP HCP</t>
  </si>
  <si>
    <t>SKY 415 HCP STKS</t>
  </si>
  <si>
    <t>P. RENDELL HCAP STKS</t>
  </si>
  <si>
    <t>BETWAY APP HCP STKS</t>
  </si>
  <si>
    <t>WOLVERHAMPTON</t>
  </si>
  <si>
    <t>WOLVERHAMPTON HCP</t>
  </si>
  <si>
    <t>ATTHERACES NOV STKS</t>
  </si>
  <si>
    <t>PUSSYCAT HCAP STKS</t>
  </si>
  <si>
    <t>L. PAYNE HCAP STKS</t>
  </si>
  <si>
    <t>NAME A RACE HCAP</t>
  </si>
  <si>
    <t>CHESTER</t>
  </si>
  <si>
    <t>1m4f63y</t>
  </si>
  <si>
    <t>CHESTER VASE STKS</t>
  </si>
  <si>
    <t>5f15y</t>
  </si>
  <si>
    <t>BOODLES HCAP STKS</t>
  </si>
  <si>
    <t>LILY AGNES STKS</t>
  </si>
  <si>
    <t>1m2f70y</t>
  </si>
  <si>
    <t>SPORTPESA MDN STKS</t>
  </si>
  <si>
    <t>6f17y</t>
  </si>
  <si>
    <t>HOMESERVE HCAP STKS</t>
  </si>
  <si>
    <t>1m3f75y</t>
  </si>
  <si>
    <t>CHESHIRE OAKS STKS</t>
  </si>
  <si>
    <t>HR OWEN HCAP STKS</t>
  </si>
  <si>
    <t>32REDSPORT NOV STKS</t>
  </si>
  <si>
    <t>CHELMSFORD CITY</t>
  </si>
  <si>
    <t>PARADISE HCAP STKS</t>
  </si>
  <si>
    <t>SRI LANKA STKS</t>
  </si>
  <si>
    <t>SRI LANKA HCAP STKS</t>
  </si>
  <si>
    <t>Med.</t>
  </si>
  <si>
    <t>UNBOWED HCP STKS</t>
  </si>
  <si>
    <t>AMAZING HCP STKS</t>
  </si>
  <si>
    <t>ASIA NOV STKS</t>
  </si>
  <si>
    <t>7f127y</t>
  </si>
  <si>
    <t>DEEPBRIDGE HCAP</t>
  </si>
  <si>
    <t>TMT GROUP HCAP</t>
  </si>
  <si>
    <t>STALLION EBF MDN</t>
  </si>
  <si>
    <t>1m5f84y</t>
  </si>
  <si>
    <t>BOODLES ORMONDE STKS</t>
  </si>
  <si>
    <t>GATELEY PLC HCP STKS</t>
  </si>
  <si>
    <t>HOMESERVE DEE STKS</t>
  </si>
  <si>
    <t>PARTNER TECH HCAP</t>
  </si>
  <si>
    <t>WOOD SIGNS APP HCAP</t>
  </si>
  <si>
    <t>MONTFORT HCAP STKS</t>
  </si>
  <si>
    <t>VE 75TH HCAP STKS</t>
  </si>
  <si>
    <t>AGV HCAP STKS</t>
  </si>
  <si>
    <t>1m3f211y</t>
  </si>
  <si>
    <t>ASCOT MDN STKS</t>
  </si>
  <si>
    <t>CARERS TRUST HCAP</t>
  </si>
  <si>
    <t>CHESTER CUP HCAP</t>
  </si>
  <si>
    <t>SPORTPESA HCAP STKS</t>
  </si>
  <si>
    <t>EARL GROSVENOR HCAP</t>
  </si>
  <si>
    <t>ENGLISH APP HCP STKS</t>
  </si>
  <si>
    <t>HUXLEY STKS</t>
  </si>
  <si>
    <t>WHITE OAK UK STKS</t>
  </si>
  <si>
    <t>JUMPING NOV STKS</t>
  </si>
  <si>
    <t>6f18y</t>
  </si>
  <si>
    <t>PROFITS MDN STKS</t>
  </si>
  <si>
    <t>BET AT RACINGTV HCP</t>
  </si>
  <si>
    <t>RIPON</t>
  </si>
  <si>
    <t>VE DAY HCAP STKS</t>
  </si>
  <si>
    <t>LEGO FANS HCAP STKS</t>
  </si>
  <si>
    <t>FANCY DRESS MDN STKS</t>
  </si>
  <si>
    <t>RIPON EBF NOV STKS</t>
  </si>
  <si>
    <t>6TH JULY SELL STKS</t>
  </si>
  <si>
    <t>VICTORIA CUP HCAP</t>
  </si>
  <si>
    <t>BARBADOS NOV STKS</t>
  </si>
  <si>
    <t>EBF FILLIES' HCAP</t>
  </si>
  <si>
    <t>BUCKHOUNDS STKS</t>
  </si>
  <si>
    <t>AMBASSADEURS HCAP</t>
  </si>
  <si>
    <t>STELLA ARTOIS HCAP</t>
  </si>
  <si>
    <t>1m1f212y</t>
  </si>
  <si>
    <t>SILK SERIES LR HCAP</t>
  </si>
  <si>
    <t>CHARTWELL STKS</t>
  </si>
  <si>
    <t>1m3f133y</t>
  </si>
  <si>
    <t>1m5f</t>
  </si>
  <si>
    <t>OAKS TRIAL STKS</t>
  </si>
  <si>
    <t>7f135y</t>
  </si>
  <si>
    <t>PROFITS HCAP STKS</t>
  </si>
  <si>
    <t>WATCH IRISH HCP STKS</t>
  </si>
  <si>
    <t>WOBBLY SHOES HCAP</t>
  </si>
  <si>
    <t>BET AT RACING HCAP</t>
  </si>
  <si>
    <t>KILVINGTON STKS</t>
  </si>
  <si>
    <t>SOWERBY HCAP STKS</t>
  </si>
  <si>
    <t>D LEVER NOV STKS</t>
  </si>
  <si>
    <t>CARLTON HCAP STKS</t>
  </si>
  <si>
    <t>THORPEFIELD SEL STKS</t>
  </si>
  <si>
    <t>ELWICK HCAP STKS</t>
  </si>
  <si>
    <t>THORNBROUGH HCP STKS</t>
  </si>
  <si>
    <t>HOLDERS DAY HCP STKS</t>
  </si>
  <si>
    <t>1m7f189y</t>
  </si>
  <si>
    <t>BROMPTON MDN STKS</t>
  </si>
  <si>
    <t>CATTERICK HCAP STKS</t>
  </si>
  <si>
    <t>TUNSTALL NOV STKS</t>
  </si>
  <si>
    <t>HUNTON APP HCAP STKS</t>
  </si>
  <si>
    <t>GORACING CL STKS</t>
  </si>
  <si>
    <t>SPRING HCAP STKS</t>
  </si>
  <si>
    <t>ATTHERACES HCAP STKS</t>
  </si>
  <si>
    <t>TORI GLOBAL STKS</t>
  </si>
  <si>
    <t>GASTRO NOV STKS</t>
  </si>
  <si>
    <t>WEATHERBYS HCP STKS</t>
  </si>
  <si>
    <t>WEDDINGS MDN STKS</t>
  </si>
  <si>
    <t>AWARD WINNING HCAP</t>
  </si>
  <si>
    <t>SUMMER HCAP STKS</t>
  </si>
  <si>
    <t>BOOK DIRECT HCP STKS</t>
  </si>
  <si>
    <t>JUNE LR AM HCAP</t>
  </si>
  <si>
    <t>CONFERENCES HCP STKS</t>
  </si>
  <si>
    <t>HURN HCAP STKS</t>
  </si>
  <si>
    <t>G. ROBERTS HCAP STKS</t>
  </si>
  <si>
    <t>ANNIE OXTOBY HCAP</t>
  </si>
  <si>
    <t>LLECONFIELD MDN STKS</t>
  </si>
  <si>
    <t>TOTE SELL STKS</t>
  </si>
  <si>
    <t>RACING TV NOV</t>
  </si>
  <si>
    <t>CANCERCARE HCP STKS</t>
  </si>
  <si>
    <t>BJ LLEWELLYN HCP</t>
  </si>
  <si>
    <t>TENOVUS HCAP STKS</t>
  </si>
  <si>
    <t>TENOVUS NOV STKS</t>
  </si>
  <si>
    <t>Auct</t>
  </si>
  <si>
    <t>TENOVUS HCP STKS</t>
  </si>
  <si>
    <t>GULF MDN STKS</t>
  </si>
  <si>
    <t>COUNTY HCAP STKS</t>
  </si>
  <si>
    <t>JOIN RACING HCP STKS</t>
  </si>
  <si>
    <t>STUNNING HCAP STKS</t>
  </si>
  <si>
    <t>RACE LIVE HCAP STKS</t>
  </si>
  <si>
    <t>TV PROFITS NOV STKS</t>
  </si>
  <si>
    <t>BROADBAND HCP</t>
  </si>
  <si>
    <t>BATH HCAP STKS</t>
  </si>
  <si>
    <t>BRAKES HCP NOV</t>
  </si>
  <si>
    <t>TRUE SPEED EBF NOV</t>
  </si>
  <si>
    <t>BRAKES HCAP STKS</t>
  </si>
  <si>
    <t>1m5f11y</t>
  </si>
  <si>
    <t>SUPERFAST HCAP STKS</t>
  </si>
  <si>
    <t>YORK</t>
  </si>
  <si>
    <t>1m2f56y</t>
  </si>
  <si>
    <t>MUSIDORA STKS</t>
  </si>
  <si>
    <t>INFINITY TYRES HCAP</t>
  </si>
  <si>
    <t>1m3f188y</t>
  </si>
  <si>
    <t>LINDUM HCAP STKS</t>
  </si>
  <si>
    <t>DUKE OF YORK STKS</t>
  </si>
  <si>
    <t>JORVIK HCAP STKS</t>
  </si>
  <si>
    <t>CONUNDRUM HCAP STKS</t>
  </si>
  <si>
    <t>NEWMARKET MDN STKS</t>
  </si>
  <si>
    <t>DINING CLUB HCAP</t>
  </si>
  <si>
    <t>HEATH COURT EBF MDN</t>
  </si>
  <si>
    <t>HEATH COURT NOV STKS</t>
  </si>
  <si>
    <t>HEATH COURT HCP STKS</t>
  </si>
  <si>
    <t>KRIS KIN HCP STKS</t>
  </si>
  <si>
    <t>SHADWELL APP HCAP</t>
  </si>
  <si>
    <t>S&amp;N DUTFIELD NOV</t>
  </si>
  <si>
    <t>P SYMONDS CL STKS</t>
  </si>
  <si>
    <t>SMITH&amp;WILLIAMSON NOV</t>
  </si>
  <si>
    <t>PENANG HCAP STKS</t>
  </si>
  <si>
    <t>BRITISH EBF HCP STKS</t>
  </si>
  <si>
    <t>PENANG NOV STKS</t>
  </si>
  <si>
    <t>BETFRED DANTE STKS</t>
  </si>
  <si>
    <t>7f192y</t>
  </si>
  <si>
    <t>HAMBLETON HCAP STKS</t>
  </si>
  <si>
    <t>MATCHBOOK HCP</t>
  </si>
  <si>
    <t>EBF WESTOW STKS</t>
  </si>
  <si>
    <t>MIDDLETON STKS</t>
  </si>
  <si>
    <t>STRATFORD EBF MDN</t>
  </si>
  <si>
    <t>INVESTEC HCAP STKS</t>
  </si>
  <si>
    <t>WILLIAM WALLACE HCAP</t>
  </si>
  <si>
    <t>EBF NOV</t>
  </si>
  <si>
    <t>CONTRAFLOW HCAP</t>
  </si>
  <si>
    <t>S MILNE HCAP STKS</t>
  </si>
  <si>
    <t>1m4f15y</t>
  </si>
  <si>
    <t>BRAVEHEART HCAP STKS</t>
  </si>
  <si>
    <t>PDM HCAP STKS</t>
  </si>
  <si>
    <t>PATERSONS HCP STKS</t>
  </si>
  <si>
    <t>STARLIGHT NOV STKS</t>
  </si>
  <si>
    <t>STARLIGHT MDN STKS</t>
  </si>
  <si>
    <t>1m3f</t>
  </si>
  <si>
    <t>MEMORIES APP HCAP</t>
  </si>
  <si>
    <t>ROSSDALES EBF MDN</t>
  </si>
  <si>
    <t>COOLMORE HCAP STKS</t>
  </si>
  <si>
    <t>SIPP WINE HCAP STKS</t>
  </si>
  <si>
    <t>CHEMTEST HCAP STKS</t>
  </si>
  <si>
    <t>FEDERATION HCAP</t>
  </si>
  <si>
    <t>PLANCHE NOV STKS</t>
  </si>
  <si>
    <t>EDMONDSON HCAP STKS</t>
  </si>
  <si>
    <t>PORSCHE HCAP STKS</t>
  </si>
  <si>
    <t>NEWMARKET HCAP</t>
  </si>
  <si>
    <t>BEST VALUE HCAP STKS</t>
  </si>
  <si>
    <t>1m5f188y</t>
  </si>
  <si>
    <t>YORKSHIRE CUP</t>
  </si>
  <si>
    <t>EBF F.WHITTLE HCAP</t>
  </si>
  <si>
    <t>EQUINE PRACTICE HCAP</t>
  </si>
  <si>
    <t>M SEELEY STKS</t>
  </si>
  <si>
    <t>LONGINES HCAP STKS</t>
  </si>
  <si>
    <t>EBF MARYGATE STKS</t>
  </si>
  <si>
    <t>SPORTS NOV STKS</t>
  </si>
  <si>
    <t>FOLLOW ATR HCAP</t>
  </si>
  <si>
    <t>OWLERTON APP HCAP</t>
  </si>
  <si>
    <t>BRITISH EBF HCAP</t>
  </si>
  <si>
    <t>RACING NOV STKS</t>
  </si>
  <si>
    <t>LOCKINGE STKS</t>
  </si>
  <si>
    <t>MANSIONBET HCAP STKS</t>
  </si>
  <si>
    <t>FILLIES' TRIAL STKS</t>
  </si>
  <si>
    <t>CARNARVON STKS</t>
  </si>
  <si>
    <t>LONDON GOLD CUP HCAP</t>
  </si>
  <si>
    <t>ASTON PARK STKS</t>
  </si>
  <si>
    <t>HOTELPLANNER STKS</t>
  </si>
  <si>
    <t>KING CHARLES II STKS</t>
  </si>
  <si>
    <t>FAIRWAY STKS</t>
  </si>
  <si>
    <t>BRECKONBROUGH HCAP</t>
  </si>
  <si>
    <t>M. GIBSON BROWN HCAP</t>
  </si>
  <si>
    <t>FELIXKIRK HCAP STKS</t>
  </si>
  <si>
    <t>CONSTANT HCAP STKS</t>
  </si>
  <si>
    <t>IRISH FARMS EBF MDN</t>
  </si>
  <si>
    <t>BABY HCAP STKS</t>
  </si>
  <si>
    <t>EBF PREMIER HCAP</t>
  </si>
  <si>
    <t>FAMILY FUN DAY HCAP</t>
  </si>
  <si>
    <t>KETTLEWELL NOV STKS</t>
  </si>
  <si>
    <t>CHARITY NOV STKS</t>
  </si>
  <si>
    <t>CHARITY HCAP STKS</t>
  </si>
  <si>
    <t>STH STAINLEY APP HCP</t>
  </si>
  <si>
    <t>6f195y</t>
  </si>
  <si>
    <t>BLACKWELL HCAP STKS</t>
  </si>
  <si>
    <t>WREAY HCAP STKS</t>
  </si>
  <si>
    <t>1m6f32y</t>
  </si>
  <si>
    <t>BRISCO HCAP STKS</t>
  </si>
  <si>
    <t>7f173y</t>
  </si>
  <si>
    <t>THURSBY HCAP STKS</t>
  </si>
  <si>
    <t>5f193y</t>
  </si>
  <si>
    <t>PENRITH HCAP STKS</t>
  </si>
  <si>
    <t>DURDAR NOV STKS</t>
  </si>
  <si>
    <t>J.F. HERRING HCAP</t>
  </si>
  <si>
    <t>J. FEARNELY HCP STKS</t>
  </si>
  <si>
    <t>SARTORIUS NOV STKS</t>
  </si>
  <si>
    <t>JAMES WARD SELL STKS</t>
  </si>
  <si>
    <t>H. ALKEN HCAP STKS</t>
  </si>
  <si>
    <t>REDCAR</t>
  </si>
  <si>
    <t>STUNNING HD HCP STKS</t>
  </si>
  <si>
    <t>1m5f218y</t>
  </si>
  <si>
    <t>INTRODUCING HCP STKS</t>
  </si>
  <si>
    <t>RACINGTV.COM EBF NOV</t>
  </si>
  <si>
    <t>D</t>
  </si>
  <si>
    <t>RUK PROFITS MDN STKS</t>
  </si>
  <si>
    <t>CELEBRATION NOV STKS</t>
  </si>
  <si>
    <t>JOIN RTV NOW HCAP</t>
  </si>
  <si>
    <t>LEISURE STKS</t>
  </si>
  <si>
    <t>RESTAURANT HCAP STKS</t>
  </si>
  <si>
    <t>SKY 415 NOV HCAP</t>
  </si>
  <si>
    <t>FLOORING MDN STKS</t>
  </si>
  <si>
    <t>BRIGHTON</t>
  </si>
  <si>
    <t>GIN FESTIVAL HCAP</t>
  </si>
  <si>
    <t>CLODHOPPERS HCAP</t>
  </si>
  <si>
    <t>RAG'N'BONE HCAP STKS</t>
  </si>
  <si>
    <t>Classified</t>
  </si>
  <si>
    <t>RUM &amp; REGGAE STKS</t>
  </si>
  <si>
    <t>DOVES PLAYING NOV</t>
  </si>
  <si>
    <t>BET AT RTV.COM HCP</t>
  </si>
  <si>
    <t>JUMPING FOR JOY STKS</t>
  </si>
  <si>
    <t>WRIGHT'S HCAP STKS</t>
  </si>
  <si>
    <t>NFRC MIDLANDS HCAP</t>
  </si>
  <si>
    <t>MIDLAND HCAP STKS</t>
  </si>
  <si>
    <t>ROOFCARE CL STKS</t>
  </si>
  <si>
    <t>JPR ROOFING NOV STKS</t>
  </si>
  <si>
    <t>CAPITAL HCAP STKS</t>
  </si>
  <si>
    <t>HEVERLEE HCP STKS</t>
  </si>
  <si>
    <t>ORCHARD HCAP STKS</t>
  </si>
  <si>
    <t>TSINGTAO APP HCAP</t>
  </si>
  <si>
    <t>MAGNERS HCAP STKS</t>
  </si>
  <si>
    <t>TENNENT'S HCAP</t>
  </si>
  <si>
    <t>ROTHESAY EBF STKS</t>
  </si>
  <si>
    <t>YARMOUTH</t>
  </si>
  <si>
    <t>LAVISH HAIR HCP STKS</t>
  </si>
  <si>
    <t>FAT LARRYS HCAP STKS</t>
  </si>
  <si>
    <t>1m6f17y</t>
  </si>
  <si>
    <t>PALM COURT MDN STKS</t>
  </si>
  <si>
    <t>FURNITURE HCAP STKS</t>
  </si>
  <si>
    <t>HAVEN HOPTON HCAP</t>
  </si>
  <si>
    <t>TICKETS ONLINE NOV</t>
  </si>
  <si>
    <t>R. APPLETON HCP STKS</t>
  </si>
  <si>
    <t>CCR HCAP STKS</t>
  </si>
  <si>
    <t>4f217y</t>
  </si>
  <si>
    <t>FOLLOW ATR HCAP STKS</t>
  </si>
  <si>
    <t>YOUNGY'S HCAP STKS</t>
  </si>
  <si>
    <t>SKY 415 CL STKS</t>
  </si>
  <si>
    <t>HERON STKS</t>
  </si>
  <si>
    <t>PADDOCK HCAP STKS</t>
  </si>
  <si>
    <t>MORE LANE HCAP</t>
  </si>
  <si>
    <t>SURBITON HCAP STKS</t>
  </si>
  <si>
    <t>STUDS EBF NOV</t>
  </si>
  <si>
    <t>VISIT HCP STKS</t>
  </si>
  <si>
    <t>GRAND THEATRE STKS</t>
  </si>
  <si>
    <t>SPONSOR MDN STKS</t>
  </si>
  <si>
    <t>HOLIDAY INN HCP</t>
  </si>
  <si>
    <t>RECRUITMENT NOV STKS</t>
  </si>
  <si>
    <t>VALUERATER HCP STKS</t>
  </si>
  <si>
    <t>MJ CHURCH HCAP STKS</t>
  </si>
  <si>
    <t>MJ CHURCH EBF NOV</t>
  </si>
  <si>
    <t>OCTAGON HCAP STKS</t>
  </si>
  <si>
    <t>EMPIRE HCAP STKS</t>
  </si>
  <si>
    <t>REXEL HCAP STKS</t>
  </si>
  <si>
    <t>CATTERICK SELL HCAP</t>
  </si>
  <si>
    <t>COCKTAILS HCAP STKS</t>
  </si>
  <si>
    <t>5TH JUNE APP HCAP</t>
  </si>
  <si>
    <t>EBF COCKED HAT STKS</t>
  </si>
  <si>
    <t>HEIGHTOFFASHION STKS</t>
  </si>
  <si>
    <t>OBSERVER HCAP STKS</t>
  </si>
  <si>
    <t>CECIL FRAIL STKS</t>
  </si>
  <si>
    <t>TYLDESELEY HCAP STKS</t>
  </si>
  <si>
    <t>7f212y</t>
  </si>
  <si>
    <t>BRYN GATES NOV STKS</t>
  </si>
  <si>
    <t>TV NOW HCAP STKS</t>
  </si>
  <si>
    <t>6f212y</t>
  </si>
  <si>
    <t>G. FORMBY NOV STKS</t>
  </si>
  <si>
    <t>FESTIVAL STKS</t>
  </si>
  <si>
    <t>BETFAIR EBF NOV STKS</t>
  </si>
  <si>
    <t>BET IN PLAY HCP</t>
  </si>
  <si>
    <t>1m3f218y</t>
  </si>
  <si>
    <t>TAPSTER STKS</t>
  </si>
  <si>
    <t>BETFAIR HCAP STKS</t>
  </si>
  <si>
    <t>BETFAIR 3/1 HCP STKS</t>
  </si>
  <si>
    <t>MOORE EBF MDN STKS</t>
  </si>
  <si>
    <t>LONGSHAW HCAP</t>
  </si>
  <si>
    <t>LOWTON HCAP STKS</t>
  </si>
  <si>
    <t>SANDY LANE STKS</t>
  </si>
  <si>
    <t>CHADWICK HCAP STKS</t>
  </si>
  <si>
    <t>TEMPLE STKS</t>
  </si>
  <si>
    <t>PINNACLE STKS</t>
  </si>
  <si>
    <t>OLD BOSTON HCP STKS</t>
  </si>
  <si>
    <t>VISIT ATR.COM HCAP</t>
  </si>
  <si>
    <t>WELFARE HCAP STKS</t>
  </si>
  <si>
    <t>WITHEFORD HCAP STKS</t>
  </si>
  <si>
    <t>SKY 415 MDN STKS</t>
  </si>
  <si>
    <t>SKY SPORTS SELL (TURF)</t>
  </si>
  <si>
    <t>NEWMARKET HCAP STKS</t>
  </si>
  <si>
    <t>DEVILS NOV STKS</t>
  </si>
  <si>
    <t>ICENI HCAP STKS</t>
  </si>
  <si>
    <t>BUSHES HCP STKS</t>
  </si>
  <si>
    <t>JIGSAW HCAP STKS</t>
  </si>
  <si>
    <t>SPRINT HCAP STKS</t>
  </si>
  <si>
    <t>INFINITY EBF HCAP</t>
  </si>
  <si>
    <t>JOHN WRIGHT AM HCAP</t>
  </si>
  <si>
    <t>YORKS EBF NOV STKS</t>
  </si>
  <si>
    <t>91-110</t>
  </si>
  <si>
    <t>WILLIAM HILL HCAP</t>
  </si>
  <si>
    <t>BRONTE STAKES</t>
  </si>
  <si>
    <t>WATCH HCP STKS</t>
  </si>
  <si>
    <t>RAG'N'BONE APP HCP</t>
  </si>
  <si>
    <t>EAGLES HCAP STKS</t>
  </si>
  <si>
    <t>PHIL O'HARA HCP STKS</t>
  </si>
  <si>
    <t>DOVES HCAP STKS</t>
  </si>
  <si>
    <t>SKY SPORTS MDN STKS</t>
  </si>
  <si>
    <t>PARK LANE HCAP STKS</t>
  </si>
  <si>
    <t>SPORTSBOOK HCAP STKS</t>
  </si>
  <si>
    <t>MARATHONBET HCP STKS</t>
  </si>
  <si>
    <t>SYNERGY EBF NOV STKS</t>
  </si>
  <si>
    <t>NOT WON &gt;1 RACE</t>
  </si>
  <si>
    <t>MAN CITY NOV STKS</t>
  </si>
  <si>
    <t>T. PARKINS HCAP STKS</t>
  </si>
  <si>
    <t>HOLIDAY INN HCP STKS</t>
  </si>
  <si>
    <t>ROYAL ASCOT HCP STKS</t>
  </si>
  <si>
    <t>CHAMBER CL HCAP STKS</t>
  </si>
  <si>
    <t>THEATRE STKS</t>
  </si>
  <si>
    <t>WOLVERHAMPTON NOV</t>
  </si>
  <si>
    <t>ATTHERACES HCP STKS</t>
  </si>
  <si>
    <t>TAKE THE REINS HCAP</t>
  </si>
  <si>
    <t>RACING EBF NOV STKS</t>
  </si>
  <si>
    <t>INJURED JOCKEYS HCAP</t>
  </si>
  <si>
    <t>RACING WELFARE HCAP</t>
  </si>
  <si>
    <t>SCOTLAND HCP STKS</t>
  </si>
  <si>
    <t>BEBODYKIND HCAP</t>
  </si>
  <si>
    <t>GOLIATH HCAP STKS</t>
  </si>
  <si>
    <t>FIRST AID HCAP STKS</t>
  </si>
  <si>
    <t>AWARENESS MDN STKS</t>
  </si>
  <si>
    <t>CONVERSATION HCAP</t>
  </si>
  <si>
    <t>WORKFORCE HCAP STKS</t>
  </si>
  <si>
    <t>M. O'BRIEN HCAP STKS</t>
  </si>
  <si>
    <t>PARKLANDS HCAP STKS</t>
  </si>
  <si>
    <t>COTTINGHAM HCAP STKS</t>
  </si>
  <si>
    <t>HULL FC HCAP STKS</t>
  </si>
  <si>
    <t>BILL GRAY HCAP STKS</t>
  </si>
  <si>
    <t>ETTON CL STKS</t>
  </si>
  <si>
    <t>SKIDBY NOV STKS</t>
  </si>
  <si>
    <t>EDDIE MOLL HCAP STKS</t>
  </si>
  <si>
    <t>HAMILTON PARK HCAP</t>
  </si>
  <si>
    <t>LOCKTONS HCAP STKS</t>
  </si>
  <si>
    <t>1m1f35y</t>
  </si>
  <si>
    <t>CADZOW HCAP STKS</t>
  </si>
  <si>
    <t>PROFITS HCP STKS</t>
  </si>
  <si>
    <t>1m3f39y</t>
  </si>
  <si>
    <t>DAY PASS HCAP STKS</t>
  </si>
  <si>
    <t>RTV IN HD HCAP STKS</t>
  </si>
  <si>
    <t>CARLETON MDN STKS</t>
  </si>
  <si>
    <t>RTV IN HD NOV STKS</t>
  </si>
  <si>
    <t>CUMWHINTON MDN STKS</t>
  </si>
  <si>
    <t>SHAPE HCAP STKS</t>
  </si>
  <si>
    <t>ROA MEMBERS NOV STKS</t>
  </si>
  <si>
    <t>1m3f140y</t>
  </si>
  <si>
    <t>MEMBERS LR HCAP STKS</t>
  </si>
  <si>
    <t>RACEHORSE NOV STKS</t>
  </si>
  <si>
    <t>OWNERSHIP HCAP STKS</t>
  </si>
  <si>
    <t>ROA JACKPOT HCP STKS</t>
  </si>
  <si>
    <t>6TH JULY HCAP STKS</t>
  </si>
  <si>
    <t>TWITTER MDN STKS</t>
  </si>
  <si>
    <t>RIPON-RACES HCP STKS</t>
  </si>
  <si>
    <t>2m50y</t>
  </si>
  <si>
    <t>HENRY II STKS</t>
  </si>
  <si>
    <t>BRIG. GERARD STKS</t>
  </si>
  <si>
    <t>WIMBLEDON HCAP STKS</t>
  </si>
  <si>
    <t>NATIONAL STKS</t>
  </si>
  <si>
    <t>WHITSUN CUP HCP STKS</t>
  </si>
  <si>
    <t>KINGSTON HCAP STKS</t>
  </si>
  <si>
    <t>LEN BURGESS HCP STKS</t>
  </si>
  <si>
    <t>SEADELL HCAP STKS</t>
  </si>
  <si>
    <t>ENGINEERING HCP STKS</t>
  </si>
  <si>
    <t>APP NOW HCAP STKS</t>
  </si>
  <si>
    <t>CALL STAR HCAP STKS</t>
  </si>
  <si>
    <t>DOWNLOAD NOV STKS</t>
  </si>
  <si>
    <t>S. DE SOUSA HCP STKS</t>
  </si>
  <si>
    <t>GLORIOUS HD HCP STKS</t>
  </si>
  <si>
    <t>RTV HD EBF NOV STKS</t>
  </si>
  <si>
    <t>2m1f47y</t>
  </si>
  <si>
    <t>PENRITH HCP STKS</t>
  </si>
  <si>
    <t>LONGTOWN HCAP STKS</t>
  </si>
  <si>
    <t>CJM MAINTENANCE HCAP</t>
  </si>
  <si>
    <t>WATCH RACING TV NOV</t>
  </si>
  <si>
    <t>HAYDOCK PARK APP HCP</t>
  </si>
  <si>
    <t>JOIN RACING TV HCAP</t>
  </si>
  <si>
    <t>PONTEFRACT</t>
  </si>
  <si>
    <t>WTJ. HCAP STKS</t>
  </si>
  <si>
    <t>EBF STALLIONS STKS</t>
  </si>
  <si>
    <t>ALLIED GLASS HCAP</t>
  </si>
  <si>
    <t>MELANIE NOV STKS</t>
  </si>
  <si>
    <t>VISIT SMARTVET HCAP</t>
  </si>
  <si>
    <t>SMARTVETMEDS CL STKS</t>
  </si>
  <si>
    <t>SMARTVETMEDS NOV</t>
  </si>
  <si>
    <t>ONLINE PHARMACY HCAP</t>
  </si>
  <si>
    <t>SMARTVETMEDS HCAP</t>
  </si>
  <si>
    <t>SMARTVETMEDS.COM HCP</t>
  </si>
  <si>
    <t>SMARTVET STKS</t>
  </si>
  <si>
    <t>DADIE OUGHTRED HCAP</t>
  </si>
  <si>
    <t>G. HALLET HCAP STKS</t>
  </si>
  <si>
    <t>M. FOSTER HCAP STKS</t>
  </si>
  <si>
    <t>B.YEARDLEY STKS</t>
  </si>
  <si>
    <t>ALANA MDN STKS</t>
  </si>
  <si>
    <t>HILARY NEEDLER STKS</t>
  </si>
  <si>
    <t>BIFFA HCAP STKS</t>
  </si>
  <si>
    <t>EVERY RACE MDN STKS</t>
  </si>
  <si>
    <t>29TH MAY HCAP STKS</t>
  </si>
  <si>
    <t>WATCH RACING HCAP</t>
  </si>
  <si>
    <t>CANTER HCAP STKS</t>
  </si>
  <si>
    <t>1539 HCAP STKS</t>
  </si>
  <si>
    <t>THYME PEOPLE HCAP</t>
  </si>
  <si>
    <t>MBNA HCAP STKS</t>
  </si>
  <si>
    <t>FESTIVAL HCP STKS</t>
  </si>
  <si>
    <t>SOLUTIONS NOV STKS</t>
  </si>
  <si>
    <t>2m45y</t>
  </si>
  <si>
    <t>VULCAN HCAP STKS</t>
  </si>
  <si>
    <t>BRYN GATES HCAP STKS</t>
  </si>
  <si>
    <t>JOHN OF GAUNT STKS</t>
  </si>
  <si>
    <t>ACHILLES STKS</t>
  </si>
  <si>
    <t>GOLBORNE HCAP</t>
  </si>
  <si>
    <t>VENTURE HCP STKS</t>
  </si>
  <si>
    <t>BRITISH EBF MDN</t>
  </si>
  <si>
    <t>DOOM BAR HCAP STKS</t>
  </si>
  <si>
    <t>SAUNTON MDN STKS</t>
  </si>
  <si>
    <t>BURRIDGE HCAP STKS</t>
  </si>
  <si>
    <t>G. FITCH STKS</t>
  </si>
  <si>
    <t>BETTER VALUE HCAP</t>
  </si>
  <si>
    <t>HELP FOR HEROES HCAP</t>
  </si>
  <si>
    <t>VIS-A-VIS HCAP STKS</t>
  </si>
  <si>
    <t>TIGERS APP HCAP STKS</t>
  </si>
  <si>
    <t>ENDERBY SELL STKS</t>
  </si>
  <si>
    <t>FOXTON HCAP STKS</t>
  </si>
  <si>
    <t>VICTORIA HCAP STKS</t>
  </si>
  <si>
    <t>ANSTY HCAP STKS</t>
  </si>
  <si>
    <t>CONGRATULATIONS SELL</t>
  </si>
  <si>
    <t>ZETLAND GOLD CUP HCP</t>
  </si>
  <si>
    <t>COME RACING HCP STKS</t>
  </si>
  <si>
    <t>RTV PROFITS MDN STKS</t>
  </si>
  <si>
    <t>NORTH EAST HCP STKS</t>
  </si>
  <si>
    <t>GEMS HCP STKS</t>
  </si>
  <si>
    <t>MAN CITY HCAP STKS</t>
  </si>
  <si>
    <t>RESPONSIBLE NOV STKS</t>
  </si>
  <si>
    <t>MARATHONBET NOV STKS</t>
  </si>
  <si>
    <t>RACING WELFARE HCP</t>
  </si>
  <si>
    <t>CONTRACTORS HCP STKS</t>
  </si>
  <si>
    <t>SKY SPORTS NOV</t>
  </si>
  <si>
    <t>RAG'N'BONE HCAP</t>
  </si>
  <si>
    <t>OADBY HCAP STKS</t>
  </si>
  <si>
    <t>STUDENTS HCAP STKS</t>
  </si>
  <si>
    <t>CORONATION HCAP STKS</t>
  </si>
  <si>
    <t>STATHERN CL STKS</t>
  </si>
  <si>
    <t>SAFFRON HCAP STKS</t>
  </si>
  <si>
    <t>BARRIER HCAP STKS</t>
  </si>
  <si>
    <t>SKY SPORTS HCP STKS</t>
  </si>
  <si>
    <t>VIRGIN 535 STKS</t>
  </si>
  <si>
    <t>VISIT ATR NOV STKS</t>
  </si>
  <si>
    <t>N/A</t>
  </si>
  <si>
    <t>WELFARE NOV STKS (AWT)</t>
  </si>
  <si>
    <t>RTV NOW HCP STKS</t>
  </si>
  <si>
    <t>REPLAYS AM HCAP STKS</t>
  </si>
  <si>
    <t>FOLLOW MDN HCAP STKS</t>
  </si>
  <si>
    <t>RACINGTV MDN STKS</t>
  </si>
  <si>
    <t>LONGINES EBF MDN</t>
  </si>
  <si>
    <t>SOUTHWOLD MDN STKS</t>
  </si>
  <si>
    <t>LOWESTOFT NOV STKS</t>
  </si>
  <si>
    <t>ALDEBURGH HCAP STKS</t>
  </si>
  <si>
    <t>HEMSBY HCAP STKS</t>
  </si>
  <si>
    <t>BACTON HCAP STKS</t>
  </si>
  <si>
    <t>CROMER HCAP STKS</t>
  </si>
  <si>
    <t>BLAKENEY HCAP STKS</t>
  </si>
  <si>
    <t>GORDON'S PINK HCAP</t>
  </si>
  <si>
    <t>COCA COLA HCAP STKS</t>
  </si>
  <si>
    <t>GUINNESS HCAP STKS</t>
  </si>
  <si>
    <t>WHYTE &amp; MACKAY HCAP</t>
  </si>
  <si>
    <t>ISLE OF JURA NOV</t>
  </si>
  <si>
    <t>PROFITS BOOST HCAP</t>
  </si>
  <si>
    <t>WISE BETTING MDN</t>
  </si>
  <si>
    <t>CANINE HCAP STKS</t>
  </si>
  <si>
    <t>HANDS HEELS APP HCAP</t>
  </si>
  <si>
    <t>YORKSHIRE HCAP STKS</t>
  </si>
  <si>
    <t>WEATHERBYS HCAP</t>
  </si>
  <si>
    <t>RIPON RACES HCP STKS</t>
  </si>
  <si>
    <t>FARM SERVICES HCAP</t>
  </si>
  <si>
    <t>1m2f190y</t>
  </si>
  <si>
    <t>TOPSPORT NOV STKS</t>
  </si>
  <si>
    <t>TICKETS NOV STKS</t>
  </si>
  <si>
    <t>TOMORROW HCAP STKS</t>
  </si>
  <si>
    <t>FREE BET NOV STKS</t>
  </si>
  <si>
    <t>CHELMSFORD HCP STKS</t>
  </si>
  <si>
    <t>LADIES DAY HCAP</t>
  </si>
  <si>
    <t>DM HALL HCAP STKS</t>
  </si>
  <si>
    <t>MACROBERTS NOV STKS</t>
  </si>
  <si>
    <t>STUDS CLYDE EBF STKS</t>
  </si>
  <si>
    <t>WEATHERBYS BANK HCP</t>
  </si>
  <si>
    <t>MACROBERTS HCP STKS</t>
  </si>
  <si>
    <t>MUSIC NIGHT HCP STKS</t>
  </si>
  <si>
    <t>TV CLUB HCAP STKS</t>
  </si>
  <si>
    <t>RACINGTV EBF MDN</t>
  </si>
  <si>
    <t>BIG ALS STAG HCP</t>
  </si>
  <si>
    <t>BRICK PEERS HCP STKS</t>
  </si>
  <si>
    <t>C.SAUNDERS HCAP STKS</t>
  </si>
  <si>
    <t>BUILDING HCAP STKS</t>
  </si>
  <si>
    <t>AVON VALLEY HCP STKS</t>
  </si>
  <si>
    <t>S VICK MDN STKS</t>
  </si>
  <si>
    <t>GREEN SELL HCAP STKS</t>
  </si>
  <si>
    <t>RACING AGAIN HCP</t>
  </si>
  <si>
    <t>ON TWITTER MDN STKS</t>
  </si>
  <si>
    <t>MILLBRY HILL HCP</t>
  </si>
  <si>
    <t>WELDRICKS NOV STKS</t>
  </si>
  <si>
    <t>PINDERS HCAP STKS</t>
  </si>
  <si>
    <t>BLUE LINE HCAP STKS</t>
  </si>
  <si>
    <t>XPO LOGISTICS HCAP</t>
  </si>
  <si>
    <t>ALAN WOOD HCP STKS</t>
  </si>
  <si>
    <t>ANT MARKETING HCAP</t>
  </si>
  <si>
    <t>WPCC HCAP STKS</t>
  </si>
  <si>
    <t>EPSOM DOWNS</t>
  </si>
  <si>
    <t>INVESTEC WEALTH HCAP</t>
  </si>
  <si>
    <t>INVESTEC ZEBRA HCP</t>
  </si>
  <si>
    <t>WOODCOTE EBF STKS</t>
  </si>
  <si>
    <t>CORONATION CUP</t>
  </si>
  <si>
    <t>INVESTEC OAKS STKS</t>
  </si>
  <si>
    <t>INVESTEC MILE HCAP</t>
  </si>
  <si>
    <t>SURREY STKS</t>
  </si>
  <si>
    <t>AURORA HCP STKS</t>
  </si>
  <si>
    <t>1m1f11y</t>
  </si>
  <si>
    <t>NOW TV AM HCP STKS</t>
  </si>
  <si>
    <t>MK NOV STKS</t>
  </si>
  <si>
    <t>NOW TV HCAP STKS</t>
  </si>
  <si>
    <t>GROGGER HCAP STKS</t>
  </si>
  <si>
    <t>LUCKY LEAP EBF NOV</t>
  </si>
  <si>
    <t>7f16y</t>
  </si>
  <si>
    <t>BIDAID HCAP STKS</t>
  </si>
  <si>
    <t>ONLINE HCAP STKS</t>
  </si>
  <si>
    <t>WESSEX NOV STKS</t>
  </si>
  <si>
    <t>BETTING EBF NOV STKS</t>
  </si>
  <si>
    <t>1m6f115y</t>
  </si>
  <si>
    <t>ST LEGER HCAP STKS</t>
  </si>
  <si>
    <t>6f111y</t>
  </si>
  <si>
    <t>INVESTEC DERBY STKS</t>
  </si>
  <si>
    <t>DIOMED STKS</t>
  </si>
  <si>
    <t>INVESTEC 'DASH' HCAP</t>
  </si>
  <si>
    <t>PRIVATE BANKING HCAP</t>
  </si>
  <si>
    <t>ASSET MANAGEMENT HCP</t>
  </si>
  <si>
    <t>PR'SS ELIZABETH STKS</t>
  </si>
  <si>
    <t>F G KEEN HCAP STKS</t>
  </si>
  <si>
    <t>ATTHERACES MDN STKS</t>
  </si>
  <si>
    <t>BUY2LETCARS AM HCP</t>
  </si>
  <si>
    <t>FINAL FLING HCP STKS</t>
  </si>
  <si>
    <t>EBFSTALLIONS STKS</t>
  </si>
  <si>
    <t>MAGGIE DICKSON STKS</t>
  </si>
  <si>
    <t>SILK SERIES HCP STKS</t>
  </si>
  <si>
    <t>MADELEINE HCAP STKS</t>
  </si>
  <si>
    <t>PACE YOURSELF HCAP</t>
  </si>
  <si>
    <t>GAYNOR WINYARD HCAP</t>
  </si>
  <si>
    <t>INFINITI HCAP STKS</t>
  </si>
  <si>
    <t>DIAMOND HCAP STKS</t>
  </si>
  <si>
    <t>INCUBEX SELL STKS</t>
  </si>
  <si>
    <t>WELLCHILD MDN STKS</t>
  </si>
  <si>
    <t>GOLF DAY HCAP</t>
  </si>
  <si>
    <t>BENNINGTON HCAP STKS</t>
  </si>
  <si>
    <t>CONFIDENCE HCAP STKS</t>
  </si>
  <si>
    <t>SHARNFORD STKS</t>
  </si>
  <si>
    <t>HICKLING SELL STKS</t>
  </si>
  <si>
    <t>RAGDALE MDN STKS</t>
  </si>
  <si>
    <t>EAST PARK HCAP STKS</t>
  </si>
  <si>
    <t>R. CANTER HCP STKS</t>
  </si>
  <si>
    <t>2m68y</t>
  </si>
  <si>
    <t>I.J.F. HCAP STKS</t>
  </si>
  <si>
    <t>WITHEFORD NOV STKS</t>
  </si>
  <si>
    <t>M. ROBERTS NOV STKS</t>
  </si>
  <si>
    <t>HAMWAYS SELL STKS</t>
  </si>
  <si>
    <t>2m1f27y</t>
  </si>
  <si>
    <t>TONY BETHELL HCAP</t>
  </si>
  <si>
    <t>FATHER'S DAY HCAP</t>
  </si>
  <si>
    <t>VERY YORKSHIRE HCAP</t>
  </si>
  <si>
    <t>RUGBY EBF NOV STKS</t>
  </si>
  <si>
    <t>MR WOLF SPRINT HCAP</t>
  </si>
  <si>
    <t>AISLING HCAP STKS</t>
  </si>
  <si>
    <t>GALLAGHER HCAP STKS</t>
  </si>
  <si>
    <t>MURPHY EBF NOV STKS</t>
  </si>
  <si>
    <t>CAPPAGH NOV STKS</t>
  </si>
  <si>
    <t>CAREY GROUP HCAP STKS</t>
  </si>
  <si>
    <t>SO MUCH MORE NOV</t>
  </si>
  <si>
    <t>WATCH MORE HCAP STKS</t>
  </si>
  <si>
    <t>MUCH MORE HCAP STKS</t>
  </si>
  <si>
    <t>BEST FLAT HCAP STKS</t>
  </si>
  <si>
    <t>BIGGEST HCAP STKS</t>
  </si>
  <si>
    <t>1m7f</t>
  </si>
  <si>
    <t>RACING TV EXTRA HCAP</t>
  </si>
  <si>
    <t>DEOS GROUP HCP STKS</t>
  </si>
  <si>
    <t>ST BIRSTAN NOV</t>
  </si>
  <si>
    <t>MARGADALE HCAP</t>
  </si>
  <si>
    <t>WILTON NOV STKS</t>
  </si>
  <si>
    <t>MOLSON COORS HCAP</t>
  </si>
  <si>
    <t>SORVIO MDN STKS</t>
  </si>
  <si>
    <t>KENDALLS HCAP STKS</t>
  </si>
  <si>
    <t>AMT VEHICLE HCP STKS</t>
  </si>
  <si>
    <t>JOE TUFFIN HCAP</t>
  </si>
  <si>
    <t>IRISH RACING APP HCP</t>
  </si>
  <si>
    <t>RACINGUK.COM AM HCAP</t>
  </si>
  <si>
    <t>CAE TECHNOLOGY HCAP</t>
  </si>
  <si>
    <t>RACING IN HD HCAP</t>
  </si>
  <si>
    <t>RACING TO SCHOOL NOV</t>
  </si>
  <si>
    <t>PARETO HCAP STKS</t>
  </si>
  <si>
    <t>32RED STORE HCP STKS</t>
  </si>
  <si>
    <t>32RED STUDS EBF NOV</t>
  </si>
  <si>
    <t>TWITTER APP HCP STKS</t>
  </si>
  <si>
    <t>MANSIONBET APP HCAP</t>
  </si>
  <si>
    <t>NOVICE STKS</t>
  </si>
  <si>
    <t>PLACE TO BET HCAP</t>
  </si>
  <si>
    <t>ANDY &amp; RACHEL HCAP</t>
  </si>
  <si>
    <t>REVIVE NOV STKS</t>
  </si>
  <si>
    <t>J BIRCH'S HCAP STKS</t>
  </si>
  <si>
    <t>SILK MILL HCAP STKS</t>
  </si>
  <si>
    <t>GREETLAND HCAP STKS</t>
  </si>
  <si>
    <t>M ROBERTS NOV STKS</t>
  </si>
  <si>
    <t>COMAX HCAP STKS</t>
  </si>
  <si>
    <t>INSURE WISER HCAP</t>
  </si>
  <si>
    <t>WISER ACADEMY AM HCP</t>
  </si>
  <si>
    <t>ABINGDON STKS</t>
  </si>
  <si>
    <t>CROSSLAND EBF NOV</t>
  </si>
  <si>
    <t>BE WISER HCAP STKS</t>
  </si>
  <si>
    <t>6f110y</t>
  </si>
  <si>
    <t>BE WISER NOV STKS</t>
  </si>
  <si>
    <t>TV EXTRA HCAP STKS</t>
  </si>
  <si>
    <t>IRISH MDN STKS</t>
  </si>
  <si>
    <t>RACINGTV.COM HCP</t>
  </si>
  <si>
    <t>0-60</t>
  </si>
  <si>
    <t>NICHOLSONS STKS</t>
  </si>
  <si>
    <t>ADNAMS HCAP STKS</t>
  </si>
  <si>
    <t>NORWICHINNS HCAP</t>
  </si>
  <si>
    <t>PETE SMITH HCAP</t>
  </si>
  <si>
    <t>CARDIFF HCAP STKS</t>
  </si>
  <si>
    <t>RPA GROUP NOV STKS</t>
  </si>
  <si>
    <t>CREDIT4 EBF MDN STKS</t>
  </si>
  <si>
    <t>DIAMONDRACING HCAP</t>
  </si>
  <si>
    <t>BETTINGSITES HCAP</t>
  </si>
  <si>
    <t>AD MECHANICAL HCAP</t>
  </si>
  <si>
    <t>NOW TV APP HCAP STKS</t>
  </si>
  <si>
    <t>BESPOKE HCAP STKS</t>
  </si>
  <si>
    <t>SIR ERIC PARKER MDN</t>
  </si>
  <si>
    <t>SILK SERIES LR HCP</t>
  </si>
  <si>
    <t>CHASEMORE EBF MDN</t>
  </si>
  <si>
    <t>SURBITON HCP STKS</t>
  </si>
  <si>
    <t>BECK HCAP STKS</t>
  </si>
  <si>
    <t>SUMMEER HCP STKS</t>
  </si>
  <si>
    <t>THAMES HCAP STKS</t>
  </si>
  <si>
    <t>CARPETRIGHT HCP STKS</t>
  </si>
  <si>
    <t>BRITTAINS EBF NOV</t>
  </si>
  <si>
    <t>WHIXLEY APP HCAP</t>
  </si>
  <si>
    <t>SKF ROUS SELL STKS</t>
  </si>
  <si>
    <t>MARKETING HCAP STKS</t>
  </si>
  <si>
    <t>GANTON STKS</t>
  </si>
  <si>
    <t>CMD RECRUITMENT HCP</t>
  </si>
  <si>
    <t>BET365 LR HCP STKS</t>
  </si>
  <si>
    <t>S.P. GREEN HCAP STKS</t>
  </si>
  <si>
    <t>CONGRATULATIONS HCAP</t>
  </si>
  <si>
    <t>VALUE WATER HCP STKS</t>
  </si>
  <si>
    <t>WHITLEY NEILL HCAP</t>
  </si>
  <si>
    <t>MARYLEBONE HCAP STKS</t>
  </si>
  <si>
    <t>LIVERPOOL GIN HCAP</t>
  </si>
  <si>
    <t>CRABBIE HCAP STKS</t>
  </si>
  <si>
    <t>LAMB &amp; WATT NOV STKS</t>
  </si>
  <si>
    <t>LONDON GIN HCAP</t>
  </si>
  <si>
    <t>SIX HILLS HCAP STKS</t>
  </si>
  <si>
    <t>HUNGARTON HCAP STKS</t>
  </si>
  <si>
    <t>ASFORDBY HCAP STKS</t>
  </si>
  <si>
    <t>H.A.C. HCAP STKS</t>
  </si>
  <si>
    <t>CREAM GORSE CL STKS</t>
  </si>
  <si>
    <t>RANDOX HEALTH HCAP</t>
  </si>
  <si>
    <t>RANDOX FOOD HCAP</t>
  </si>
  <si>
    <t>RANDOX.COM HCAP STKS</t>
  </si>
  <si>
    <t>SCURRY STKS</t>
  </si>
  <si>
    <t>RANDOX HCAP STKS</t>
  </si>
  <si>
    <t>RANDOXHEALTH.COM HCP</t>
  </si>
  <si>
    <t>PAVERS HCAP STKS</t>
  </si>
  <si>
    <t>1m177y</t>
  </si>
  <si>
    <t>ICE CO HCAP STKS</t>
  </si>
  <si>
    <t>JCB HCAP STKS</t>
  </si>
  <si>
    <t>PLASMOR HCAP STKS</t>
  </si>
  <si>
    <t>QUEEN MOTHER LR HCAP</t>
  </si>
  <si>
    <t>REG GRIFFIN EBF MDN</t>
  </si>
  <si>
    <t>GRAND CUP STKS</t>
  </si>
  <si>
    <t>L'SIDE VILLAGE HCAP</t>
  </si>
  <si>
    <t>LAKESIDE HCAP STKS</t>
  </si>
  <si>
    <t>VILLAGE MDN STKS</t>
  </si>
  <si>
    <t>SKOPES HCAP STKS</t>
  </si>
  <si>
    <t>TOG24 EBF NOV STKS</t>
  </si>
  <si>
    <t>VILLAGE HCAP STKS</t>
  </si>
  <si>
    <t>VERRICO HCAP STKS</t>
  </si>
  <si>
    <t>VOGT HCP STKS</t>
  </si>
  <si>
    <t>WATERAID NOV STKS</t>
  </si>
  <si>
    <t>HENDY GROUP HCAP</t>
  </si>
  <si>
    <t>EBF CATHEDRAL STKS</t>
  </si>
  <si>
    <t>P. WALWYN NOV STKS</t>
  </si>
  <si>
    <t>COCKERMOUTH HCP STKS</t>
  </si>
  <si>
    <t>LADBROKES EBF NOV</t>
  </si>
  <si>
    <t>BET RTV HCAP STKS</t>
  </si>
  <si>
    <t>SPORTSBOOK HCP STKS</t>
  </si>
  <si>
    <t>MARATHONBET HCAP</t>
  </si>
  <si>
    <t>GLOBAL HCAP STKS</t>
  </si>
  <si>
    <t>DOWNLOAD EBF NOV</t>
  </si>
  <si>
    <t>VISIT APP HCP STKS</t>
  </si>
  <si>
    <t>ST JAMES PALACE STKS</t>
  </si>
  <si>
    <t>QUEEN ANNE STKS</t>
  </si>
  <si>
    <t>COVENTRY STKS</t>
  </si>
  <si>
    <t>2m3f210y</t>
  </si>
  <si>
    <t>KING'S STAND STKS</t>
  </si>
  <si>
    <t>WOLFERTON STKS</t>
  </si>
  <si>
    <t>TECKNO EBF STKS</t>
  </si>
  <si>
    <t>DAISY APPEAL HCAP</t>
  </si>
  <si>
    <t>R-EVOLUTION HCP STKS</t>
  </si>
  <si>
    <t>DOVE HOUSE HCAP STKS</t>
  </si>
  <si>
    <t>PROJECT NOV STKS</t>
  </si>
  <si>
    <t>CASH FOR KIDS MDN</t>
  </si>
  <si>
    <t>EAST RIDING HCAP</t>
  </si>
  <si>
    <t>BARBERS HCAP STKS</t>
  </si>
  <si>
    <t>RAG'N'BONE MAN HCAP</t>
  </si>
  <si>
    <t>FESTIVAL HCAP STKS</t>
  </si>
  <si>
    <t>THEAKSTON HCAP STKS</t>
  </si>
  <si>
    <t>REDFORD HCAP STKS</t>
  </si>
  <si>
    <t>MUSIC HCAP STKS</t>
  </si>
  <si>
    <t>EBF STALLIONS NOV</t>
  </si>
  <si>
    <t>PRINCE OF WALES STKS</t>
  </si>
  <si>
    <t>ROYAL HUNT CUP HCAP</t>
  </si>
  <si>
    <t>1m6f34y</t>
  </si>
  <si>
    <t>QUEEN'S VASE STKS</t>
  </si>
  <si>
    <t>QUEEN MARY STKS</t>
  </si>
  <si>
    <t>WINDSOR CASTLE STKS</t>
  </si>
  <si>
    <t>DUKE OF CAMBS STKS</t>
  </si>
  <si>
    <t>7f 213y</t>
  </si>
  <si>
    <t>TOTEPOOL MDN STKS</t>
  </si>
  <si>
    <t>SAINTS &amp; SINNERS HCP</t>
  </si>
  <si>
    <t>TENTS &amp; EVENTS HCAP</t>
  </si>
  <si>
    <t>HAMILTON APP HCAP</t>
  </si>
  <si>
    <t>HAMILTONPARKRC HCAP</t>
  </si>
  <si>
    <t>SCHOOL NOV STKS</t>
  </si>
  <si>
    <t>BOTHWELL CASTLE HCAP</t>
  </si>
  <si>
    <t>3-6yo</t>
  </si>
  <si>
    <t>MIDDLEHAM SELL HCAP</t>
  </si>
  <si>
    <t>WELLS MEMORIAL HCAP</t>
  </si>
  <si>
    <t>TOPSPORT HCAP STKS</t>
  </si>
  <si>
    <t>LEGO FANS MDN STKS</t>
  </si>
  <si>
    <t>RIPON MDN STKS</t>
  </si>
  <si>
    <t>GOLD CUP STKS</t>
  </si>
  <si>
    <t>RIBBLESDALE STKS</t>
  </si>
  <si>
    <t>NORFOLK STKS</t>
  </si>
  <si>
    <t>KING GEORGE V STKS</t>
  </si>
  <si>
    <t>BRITANNIA HCAP STKS</t>
  </si>
  <si>
    <t>HAMPTON COURT STKS</t>
  </si>
  <si>
    <t>GOLD SUMMER HCAP</t>
  </si>
  <si>
    <t>BETSI HCP STKS</t>
  </si>
  <si>
    <t>JOHN LEWIS HCAP</t>
  </si>
  <si>
    <t>ESSEX LIFE HCAP STKS</t>
  </si>
  <si>
    <t>STRAWBERRY MDN STKS</t>
  </si>
  <si>
    <t>LOVE THAT HAT MDN</t>
  </si>
  <si>
    <t>LIFEHOUSE HCAP STKS</t>
  </si>
  <si>
    <t>DR CLAIRE HCAP STKS</t>
  </si>
  <si>
    <t>KOMFORT SELL STKS</t>
  </si>
  <si>
    <t>BARRIER TRIALS HCAP</t>
  </si>
  <si>
    <t>BRENDA'S HCAP STKS</t>
  </si>
  <si>
    <t>I.J.F. NOV STKS</t>
  </si>
  <si>
    <t>SLINGSBY HCAP STKS</t>
  </si>
  <si>
    <t>QUILTER LR HCP STKS</t>
  </si>
  <si>
    <t>STRAY FM HCAP STKS</t>
  </si>
  <si>
    <t>RIPON HCAP STKS</t>
  </si>
  <si>
    <t>KING EDWARD VII STKS</t>
  </si>
  <si>
    <t>CORONATION STKS</t>
  </si>
  <si>
    <t>DUKE EDINBURGH HCP</t>
  </si>
  <si>
    <t>SANDRINGHAM HCAP</t>
  </si>
  <si>
    <t>ALBANY STKS</t>
  </si>
  <si>
    <t>COMMONWEALTH STKS</t>
  </si>
  <si>
    <t>KENNELS HCAP STKS</t>
  </si>
  <si>
    <t>LEVIN DOWN MDN STKS</t>
  </si>
  <si>
    <t>WELLBEING HCAP STKS</t>
  </si>
  <si>
    <t>DISCIPLES MDN STKS</t>
  </si>
  <si>
    <t>OUR HOUSE HCAP STKS</t>
  </si>
  <si>
    <t>NEWMARKET APP HCAP</t>
  </si>
  <si>
    <t>WINGS OF A DOVE HCAP</t>
  </si>
  <si>
    <t>PALACE EBF NOV STKS</t>
  </si>
  <si>
    <t>HOUSE OF FUN HCAP</t>
  </si>
  <si>
    <t>J NEWTON HCAP STKS</t>
  </si>
  <si>
    <t>RACINGTV MDN HCAP</t>
  </si>
  <si>
    <t>STUNNING CL STKS</t>
  </si>
  <si>
    <t>FREE NOW NOV STKS</t>
  </si>
  <si>
    <t>FREE TRIAL SELL STKS</t>
  </si>
  <si>
    <t>JERSEY STKS</t>
  </si>
  <si>
    <t>DIAMOND JUBILEE STKS</t>
  </si>
  <si>
    <t>CHESHAM STKS</t>
  </si>
  <si>
    <t>HARDWICKE STKS</t>
  </si>
  <si>
    <t>WOKINGHAM HCAP STKS</t>
  </si>
  <si>
    <t>2m5f143y</t>
  </si>
  <si>
    <t>QUEEN ALEXANDRA STKS</t>
  </si>
  <si>
    <t>JW GRANT HCAP</t>
  </si>
  <si>
    <t>BRIDGEND HCAP STKS</t>
  </si>
  <si>
    <t>VALENTINE HCAP STKS</t>
  </si>
  <si>
    <t>STUDS EBF STKS</t>
  </si>
  <si>
    <t>DEBRA HCAP STKS</t>
  </si>
  <si>
    <t>WELLINGTON HCAP STKS</t>
  </si>
  <si>
    <t>EBF O'NEIL MDN STKS</t>
  </si>
  <si>
    <t>WATCH RACING MDN</t>
  </si>
  <si>
    <t>RACING EBF HCP STKS</t>
  </si>
  <si>
    <t>RACING TV MDN STKS</t>
  </si>
  <si>
    <t>TV HCAP STKS</t>
  </si>
  <si>
    <t>VIRGIN 535 HCAP</t>
  </si>
  <si>
    <t>MCMILLAN HCAP STKS</t>
  </si>
  <si>
    <t>WITHEFORD MDN STKS</t>
  </si>
  <si>
    <t>FOLLOW ATR NOV STKS</t>
  </si>
  <si>
    <t>HEATH HCAP STKS</t>
  </si>
  <si>
    <t>PARK REGIS HCAP STKS</t>
  </si>
  <si>
    <t>HEATH EBF NOV STKS</t>
  </si>
  <si>
    <t>DINING EBF NOV STKS</t>
  </si>
  <si>
    <t>SADDLE UP HCAP STKS</t>
  </si>
  <si>
    <t>FREE NOW MDN HCP</t>
  </si>
  <si>
    <t>BETTY LEIGH HCP STKS</t>
  </si>
  <si>
    <t>CHIC EBF NOV STKS</t>
  </si>
  <si>
    <t>H. JARVIS HCAP STKS</t>
  </si>
  <si>
    <t>ROCKLIFFE HALL NOV</t>
  </si>
  <si>
    <t>FREE MONTH HCP STKS</t>
  </si>
  <si>
    <t>TEAM WOOD HCP STKS</t>
  </si>
  <si>
    <t>PONTEFRACT CUP HCAP</t>
  </si>
  <si>
    <t>TRIBUTE BANDS HCP</t>
  </si>
  <si>
    <t>VAN CENTRE HCAP STKS</t>
  </si>
  <si>
    <t>JOAN &amp; MAC NOV STKS</t>
  </si>
  <si>
    <t>P'FRACT CASTLE STKS</t>
  </si>
  <si>
    <t>CAR SALES HCAP STKS</t>
  </si>
  <si>
    <t>A.BUSHELL NOV STKS</t>
  </si>
  <si>
    <t>MARQUEES NOV STKS</t>
  </si>
  <si>
    <t>G SMITH HCAP STKS</t>
  </si>
  <si>
    <t>A.BUSHELL HCAP STKS</t>
  </si>
  <si>
    <t>PICKWICK HCAP STKS</t>
  </si>
  <si>
    <t>OLBG HCAP STKS</t>
  </si>
  <si>
    <t>RACING TIPS HCP STKS</t>
  </si>
  <si>
    <t>MARATHONBET NOV</t>
  </si>
  <si>
    <t>DOWNLOAD MDN STKS</t>
  </si>
  <si>
    <t>VISIT HCAP STKS</t>
  </si>
  <si>
    <t>THEATRE HCAP STKS</t>
  </si>
  <si>
    <t>ATR.COM AM SELL STKS</t>
  </si>
  <si>
    <t>WOLVERH'TON CL STKS</t>
  </si>
  <si>
    <t>FLAT OUT HCP STKS</t>
  </si>
  <si>
    <t>ANNUAL HCAP STKS</t>
  </si>
  <si>
    <t>BROADBAND NOV STKS</t>
  </si>
  <si>
    <t>FLAT SEASON HCAP</t>
  </si>
  <si>
    <t>MERCI AM HCAP STKS</t>
  </si>
  <si>
    <t>RAG'N'BONE HCP STKS</t>
  </si>
  <si>
    <t>DAVE&amp;DEB HCAP STKS</t>
  </si>
  <si>
    <t>26 JULY HCAP STKS</t>
  </si>
  <si>
    <t>P. BYRNE NOV STKS</t>
  </si>
  <si>
    <t>N NAYLOR HCAP STKS</t>
  </si>
  <si>
    <t>INDZINE APP HCP STKS</t>
  </si>
  <si>
    <t>PRODUCTIONS NOV STKS</t>
  </si>
  <si>
    <t>LEE SAN MARINE HCAP</t>
  </si>
  <si>
    <t>J. PORTMAN NOV STKS</t>
  </si>
  <si>
    <t>JUNG PUMPEN HCP STKS</t>
  </si>
  <si>
    <t>TECHNOLOGY HCAP STKS</t>
  </si>
  <si>
    <t>PEGASUS HCAP STKS</t>
  </si>
  <si>
    <t>PAUL HCAP STKS</t>
  </si>
  <si>
    <t>RATER HCP STKS</t>
  </si>
  <si>
    <t>QUEENS SQUARE HCAP</t>
  </si>
  <si>
    <t>FREE TIPS HCAP STKS</t>
  </si>
  <si>
    <t>CARLISLE BELL HCAP</t>
  </si>
  <si>
    <t>CUMB'LAND PLATE HCAP</t>
  </si>
  <si>
    <t>XMAS PARTY MDN STKS</t>
  </si>
  <si>
    <t>ETERNAL STKS</t>
  </si>
  <si>
    <t>BELL CONSOLATION HCP</t>
  </si>
  <si>
    <t>100% PROFIT HCP STKS</t>
  </si>
  <si>
    <t>32RED APP STORE HCAP</t>
  </si>
  <si>
    <t>32RED EBF NOV STKS</t>
  </si>
  <si>
    <t>INSPIRE HCAP STKS</t>
  </si>
  <si>
    <t>BIBURY CUP HCAP STKS</t>
  </si>
  <si>
    <t>WHITSBURY EBF MDN</t>
  </si>
  <si>
    <t>H S LESTER HCAP STKS</t>
  </si>
  <si>
    <t>Sales</t>
  </si>
  <si>
    <t>HUNT FOREST STKS</t>
  </si>
  <si>
    <t>PATERSONS HCAP STKS</t>
  </si>
  <si>
    <t>SAINTS AM HCAP STKS</t>
  </si>
  <si>
    <t>THISTLE MDN STKS</t>
  </si>
  <si>
    <t>CAPT. STEWART HCAP</t>
  </si>
  <si>
    <t>FOODSERVICE EBF MDN</t>
  </si>
  <si>
    <t>WHOLESALE SELL HCAP</t>
  </si>
  <si>
    <t>LANGHAM HCAP STKS</t>
  </si>
  <si>
    <t>BRUNTINGTHORPE HCAP</t>
  </si>
  <si>
    <t>KINGS NORTON HCAP</t>
  </si>
  <si>
    <t>COLD OVERTON HCAP</t>
  </si>
  <si>
    <t>SUPERJOSH NOV STKS</t>
  </si>
  <si>
    <t>COOPERS HCAP STKS</t>
  </si>
  <si>
    <t>SEATON DELAVAL HCAP</t>
  </si>
  <si>
    <t>PHOBIA HCAP STKS</t>
  </si>
  <si>
    <t>SPEEDXCELL HCAP STKS</t>
  </si>
  <si>
    <t>CALPHORMIN HCAP STKS</t>
  </si>
  <si>
    <t>ACCOUNTANCY NOV STKS</t>
  </si>
  <si>
    <t>ART OF MOVEMENT HCAP</t>
  </si>
  <si>
    <t>KURASYN MDN STKS</t>
  </si>
  <si>
    <t>EXCELLENCE HCAP STKS</t>
  </si>
  <si>
    <t>BET NOV STKS</t>
  </si>
  <si>
    <t>HANDS&amp;HEELS APP HCAP</t>
  </si>
  <si>
    <t>RACINGTV.COM MDN</t>
  </si>
  <si>
    <t>MEMORIAL EBF STKS</t>
  </si>
  <si>
    <t>MBNA MDN STKS</t>
  </si>
  <si>
    <t>CLOSE BROTHERS HCAP</t>
  </si>
  <si>
    <t>CHESTER BET HCAP</t>
  </si>
  <si>
    <t>WHITE OAK LR HCAP</t>
  </si>
  <si>
    <t>ESL GROUP CL STKS</t>
  </si>
  <si>
    <t>ROMERO HCAP STKS</t>
  </si>
  <si>
    <t>ELLGIA HCAP STKS</t>
  </si>
  <si>
    <t>NAPOLEONS EBF NOV</t>
  </si>
  <si>
    <t>GOSFORTH PK CUP HCAP</t>
  </si>
  <si>
    <t>KELTEK HCAP STKS</t>
  </si>
  <si>
    <t>SUPERJOSH HCAP STKS</t>
  </si>
  <si>
    <t>TITANIUM HCAP STKS</t>
  </si>
  <si>
    <t>STOCKBROKERS NOV</t>
  </si>
  <si>
    <t>HOPPINGS STKS</t>
  </si>
  <si>
    <t>LETTERGOLD HCP STKS</t>
  </si>
  <si>
    <t>YORK HCAP STKS</t>
  </si>
  <si>
    <t>MONTAZ HCAP STKS</t>
  </si>
  <si>
    <t>COATES &amp; SEELY NOV</t>
  </si>
  <si>
    <t>ASL HCAP STKS</t>
  </si>
  <si>
    <t>STRICTLY FUN HCAP</t>
  </si>
  <si>
    <t>C A DESIGN HCAP STKS</t>
  </si>
  <si>
    <t>WARNERS HCAP STKS</t>
  </si>
  <si>
    <t>MOULTON HCAP STKS</t>
  </si>
  <si>
    <t>CLIFF HOTEL HCP STKS</t>
  </si>
  <si>
    <t>MARTINI HCAP STKS</t>
  </si>
  <si>
    <t>BEEFEATER HCAP STKS</t>
  </si>
  <si>
    <t>M.CLARK HCAP STKS</t>
  </si>
  <si>
    <t>1m7f196y</t>
  </si>
  <si>
    <t>LAURENT PERRIER HCAP</t>
  </si>
  <si>
    <t>PIMM'S NOV STKS</t>
  </si>
  <si>
    <t>MIXERS EBF NOV STKS</t>
  </si>
  <si>
    <t>JORDAN ROAD HCAP</t>
  </si>
  <si>
    <t>INDEX HCAP STKS</t>
  </si>
  <si>
    <t>5f143y</t>
  </si>
  <si>
    <t>INTERIORS HCAP</t>
  </si>
  <si>
    <t>GILKS FENCING MDN</t>
  </si>
  <si>
    <t>SHIRE HCAP STKS</t>
  </si>
  <si>
    <t>PANELCRAFT EBF MDN</t>
  </si>
  <si>
    <t>DARSEY HCAP STKS</t>
  </si>
  <si>
    <t>MATT HODGES HCP STKS</t>
  </si>
  <si>
    <t>VISIT EBF NOV STKS</t>
  </si>
  <si>
    <t>SILK HCAP STKS</t>
  </si>
  <si>
    <t>D-DAY 75 STKS</t>
  </si>
  <si>
    <t>VASE HCAP STKS</t>
  </si>
  <si>
    <t>NORTHUMB'D PLATE HCP</t>
  </si>
  <si>
    <t>EXCHANGE HCAP STKS</t>
  </si>
  <si>
    <t>CHIPCHASE STKS</t>
  </si>
  <si>
    <t>CHANCE HCAP STKS</t>
  </si>
  <si>
    <t>HEALTH HCP STKS</t>
  </si>
  <si>
    <t>CRITERION STKS</t>
  </si>
  <si>
    <t>FRED ARCHER STKS</t>
  </si>
  <si>
    <t>EMPRESS STKS</t>
  </si>
  <si>
    <t>HEALTH NOV STKS</t>
  </si>
  <si>
    <t>CHARTWELL HCAP STKS</t>
  </si>
  <si>
    <t>LONGINES EBF STKS</t>
  </si>
  <si>
    <t>CASINOS NOV STKS</t>
  </si>
  <si>
    <t>MIDSUMMER STKS</t>
  </si>
  <si>
    <t>DOWNLOAD APP HCAP</t>
  </si>
  <si>
    <t>JUMP JOCKEYS' HCAP</t>
  </si>
  <si>
    <t>W.HILL APP HCAP</t>
  </si>
  <si>
    <t>OFFERS HCAP STKS</t>
  </si>
  <si>
    <t>PANORAMIC NOV STKS</t>
  </si>
  <si>
    <t>PERFUME HCAP STKS</t>
  </si>
  <si>
    <t>JAMES COOK HCAP STKS</t>
  </si>
  <si>
    <t>FOLLOW ATR HCP STKS</t>
  </si>
  <si>
    <t>ICE CREAM NOV STKS</t>
  </si>
  <si>
    <t>VISIT ATR HCP STKS</t>
  </si>
  <si>
    <t>KEYLINE HCP STKS</t>
  </si>
  <si>
    <t>JOIN HCP STKS</t>
  </si>
  <si>
    <t>TIMBER HCAP STKS</t>
  </si>
  <si>
    <t>CALA HOMES HCAP STKS</t>
  </si>
  <si>
    <t>GUIDE DOGS HCAP STKS</t>
  </si>
  <si>
    <t>WAYNE CONWAY HCAP</t>
  </si>
  <si>
    <t>SPINDRIFTER EBF STKS</t>
  </si>
  <si>
    <t>W. UNDERWOOD STKS</t>
  </si>
  <si>
    <t>JOHN QUINN HCAP STKS</t>
  </si>
  <si>
    <t>G. OLDROYD HCAP STKS</t>
  </si>
  <si>
    <t>5F</t>
  </si>
  <si>
    <t>DOWNLOAD SELL STKS</t>
  </si>
  <si>
    <t>RITA ORA MDN STKS</t>
  </si>
  <si>
    <t>RACINGSTAFFWEEK HCP</t>
  </si>
  <si>
    <t>BRIGHTON HCAP STKS</t>
  </si>
  <si>
    <t>STAFF WEEK HCAP</t>
  </si>
  <si>
    <t>NO WIN NO FEE MDN</t>
  </si>
  <si>
    <t>PRIDE HCAP STKS</t>
  </si>
  <si>
    <t>WATERAID HCAP STKS</t>
  </si>
  <si>
    <t>WILKIN EBF MDN STKS</t>
  </si>
  <si>
    <t>MORGAN HCAP STKS</t>
  </si>
  <si>
    <t>GUVNOR EVENTS HCAP</t>
  </si>
  <si>
    <t>QUALITY SERVICE MDN</t>
  </si>
  <si>
    <t>COUNTY MARQUEES HCAP</t>
  </si>
  <si>
    <t>HAMILTON HCAP STKS</t>
  </si>
  <si>
    <t>EVERY RACE HCP STKS</t>
  </si>
  <si>
    <t>JOIN RACING HCAP</t>
  </si>
  <si>
    <t>FERNIEGAIR HCAP STKS</t>
  </si>
  <si>
    <t>BB FOODSERVICE NOV</t>
  </si>
  <si>
    <t>ALMADA MILE HCAP</t>
  </si>
  <si>
    <t>BLAYTHWAYT HCAP STKS</t>
  </si>
  <si>
    <t>P&amp;N PROPERTY HCAP</t>
  </si>
  <si>
    <t>SARSAS HCAP STKS</t>
  </si>
  <si>
    <t>VALUE RATER HCP STKS</t>
  </si>
  <si>
    <t>VIRGIN 535 MDN STKS</t>
  </si>
  <si>
    <t>BRAKES STKS</t>
  </si>
  <si>
    <t>WEYBRIDGE HCAP STKS</t>
  </si>
  <si>
    <t>FELTHAM NOV STKS</t>
  </si>
  <si>
    <t>SHEPPERTON HCAP</t>
  </si>
  <si>
    <t>JOCKEY CLUB HCP STKS</t>
  </si>
  <si>
    <t>ASHFORD HCAP STKS</t>
  </si>
  <si>
    <t>PEASTON HCAP STKS</t>
  </si>
  <si>
    <t>WALLYFORD HCAP</t>
  </si>
  <si>
    <t>STUDS MDN AUC STKS</t>
  </si>
  <si>
    <t>PATHEAD HCAP STKS</t>
  </si>
  <si>
    <t>STRONG HCAP STKS</t>
  </si>
  <si>
    <t>SUPPORT HCAP STKS</t>
  </si>
  <si>
    <t>WONDER EBF NOV STKS</t>
  </si>
  <si>
    <t>J.HOPKINSON CL STKS</t>
  </si>
  <si>
    <t>SRI LANKA EBF NOV</t>
  </si>
  <si>
    <t>REGIMENT SELL HCAP</t>
  </si>
  <si>
    <t>Race to be discussed</t>
  </si>
  <si>
    <t>Won no more than one race</t>
  </si>
  <si>
    <t>May</t>
  </si>
  <si>
    <t>RD</t>
  </si>
  <si>
    <t>NH Restricted</t>
  </si>
  <si>
    <t>AucVal</t>
  </si>
  <si>
    <t>T. DOODY HCAP HUR</t>
  </si>
  <si>
    <t>B.ROBERTS NOV HUR</t>
  </si>
  <si>
    <t>CARAVAN BEG CSE</t>
  </si>
  <si>
    <t>CAMPBELL SELL HUR</t>
  </si>
  <si>
    <t>GALLOPS CDL HCP  HUR</t>
  </si>
  <si>
    <t>Cond</t>
  </si>
  <si>
    <t>HEXHAM HCAP CSE</t>
  </si>
  <si>
    <t>HEART HCAP CSE</t>
  </si>
  <si>
    <t>BET365 BEG CSE</t>
  </si>
  <si>
    <t>BET365 NOV HCAP CSE</t>
  </si>
  <si>
    <t>STAFFORDSHIRE CSE</t>
  </si>
  <si>
    <t>BET365 NOV HCAP HUR</t>
  </si>
  <si>
    <t>NH</t>
  </si>
  <si>
    <t>FF</t>
  </si>
  <si>
    <t>Seller</t>
  </si>
  <si>
    <t>Claimer</t>
  </si>
  <si>
    <t>WISE BETTING HCP HUR</t>
  </si>
  <si>
    <t>BEVIN BOYS HCAP HUR</t>
  </si>
  <si>
    <t>FUSILIERS HCAP HUR</t>
  </si>
  <si>
    <t>DESERT RATS MDN HUR</t>
  </si>
  <si>
    <t>PARACHUTE HCAP CSE</t>
  </si>
  <si>
    <t>POLISH NOV HCP CSE</t>
  </si>
  <si>
    <t>HMS BULLDOG HCP HUR</t>
  </si>
  <si>
    <t>FIGHT MARES MDN HUR</t>
  </si>
  <si>
    <t>JOIN RTV HCAP CSE</t>
  </si>
  <si>
    <t>Intermediate</t>
  </si>
  <si>
    <t>WESTERN HOUSE NHF</t>
  </si>
  <si>
    <t>T TROPHY GRASSROOTS</t>
  </si>
  <si>
    <t>NORFOLK HCAP CSE</t>
  </si>
  <si>
    <t>LIGHTDOOR HCAP CSE</t>
  </si>
  <si>
    <t>SNELLINGS MDN HUR</t>
  </si>
  <si>
    <t>SNELLINGS HCAP HUR</t>
  </si>
  <si>
    <t>JARROLD SELL HUR</t>
  </si>
  <si>
    <t>1m7f153y</t>
  </si>
  <si>
    <t>2m7f209y</t>
  </si>
  <si>
    <t>DOWNLOAD NOV HUR</t>
  </si>
  <si>
    <t>SABIN NOV HUR</t>
  </si>
  <si>
    <t>INDUSTRY OPEN NHF</t>
  </si>
  <si>
    <t>SPORTS CDL HCP HUR</t>
  </si>
  <si>
    <t>WATCH HCAP CSE</t>
  </si>
  <si>
    <t>DOUGLAS NOV HCP CSE</t>
  </si>
  <si>
    <t>VILLA SANDI HCP HUR</t>
  </si>
  <si>
    <t>RACING NOV H.CSE</t>
  </si>
  <si>
    <t>PRINCIPAL NOV HUR</t>
  </si>
  <si>
    <t>3m3f189y</t>
  </si>
  <si>
    <t>BEDMAX HCAP CSE</t>
  </si>
  <si>
    <t>J BUDDEN HCAP CSE</t>
  </si>
  <si>
    <t>PARTNERSHIP HCAP CSE</t>
  </si>
  <si>
    <t>ST AUSTELL HCAP HUR</t>
  </si>
  <si>
    <t>ACTUATE NOV HUR</t>
  </si>
  <si>
    <t>J SOUTHCOMBE HCP HUR</t>
  </si>
  <si>
    <t>MANSION NOV HCP HUR</t>
  </si>
  <si>
    <t>MANSIONBET MDN HUR</t>
  </si>
  <si>
    <t>BEWISER NOV CSE</t>
  </si>
  <si>
    <t>INSURANCE HCP CSE</t>
  </si>
  <si>
    <t>WESSEX HCAP HUR</t>
  </si>
  <si>
    <t>BEWISER HCAP HUR</t>
  </si>
  <si>
    <t>PALIO HCAP CSE</t>
  </si>
  <si>
    <t>HM EQUINE HCAP CSE</t>
  </si>
  <si>
    <t>GANYMEDE NOV HCP CSE</t>
  </si>
  <si>
    <t>7BETS4FREE MDN HUR</t>
  </si>
  <si>
    <t>WEATHERBYS HCP HUR</t>
  </si>
  <si>
    <t>TAYLOR HART HCP HUR</t>
  </si>
  <si>
    <t>RADIO CDL HCAP HUR</t>
  </si>
  <si>
    <t>MACHINERY MDN HUR</t>
  </si>
  <si>
    <t>MOLSON COORS NOV HUR</t>
  </si>
  <si>
    <t>PIPERS OPEN NHF</t>
  </si>
  <si>
    <t>VICTOR LUCAS HCP HUR</t>
  </si>
  <si>
    <t>LONGWATER HCAP CSE</t>
  </si>
  <si>
    <t>DCP HCAP HUR</t>
  </si>
  <si>
    <t>BRISKET HCAP CSE</t>
  </si>
  <si>
    <t>HUBBUCK MDN H.CSE</t>
  </si>
  <si>
    <t>GALLOPS NOV HUR</t>
  </si>
  <si>
    <t>J S HUBBUCK HCAP CSE</t>
  </si>
  <si>
    <t>SCENIC MDN HUR</t>
  </si>
  <si>
    <t>GALLOPS OPEN NHF</t>
  </si>
  <si>
    <t>P.MURPHY CDL CSE</t>
  </si>
  <si>
    <t>RACINGTV NOV CSE</t>
  </si>
  <si>
    <t>PROFITS HCAP HUR</t>
  </si>
  <si>
    <t>JUMPING HCAP HUR</t>
  </si>
  <si>
    <t>WATCH MDN HUR</t>
  </si>
  <si>
    <t>1m1684y</t>
  </si>
  <si>
    <t>2m1497y</t>
  </si>
  <si>
    <t>2m1015y</t>
  </si>
  <si>
    <t>PERTEMPS HCAP CSE</t>
  </si>
  <si>
    <t>2m651y</t>
  </si>
  <si>
    <t>FINGERS HCP CSE</t>
  </si>
  <si>
    <t>SHELTERS NOV HCP CSE</t>
  </si>
  <si>
    <t>PERROTS HCP HUR</t>
  </si>
  <si>
    <t>VOBE HCAP HUR</t>
  </si>
  <si>
    <t>LUDLOW NOV HUR</t>
  </si>
  <si>
    <t>HEALTHY OPEN NHF</t>
  </si>
  <si>
    <t>BACKYARD HCAP CSE</t>
  </si>
  <si>
    <t>BREWERS HCAP CSE</t>
  </si>
  <si>
    <t>HOP GIN CDL HCP HUR</t>
  </si>
  <si>
    <t>T. MELLETT HCAP HUR</t>
  </si>
  <si>
    <t>FRIDAY-AD MDN HUR</t>
  </si>
  <si>
    <t>J. BROWN HCAP HUR</t>
  </si>
  <si>
    <t>SKY 415 NHF</t>
  </si>
  <si>
    <t>WALTERS UK OPEN NHF</t>
  </si>
  <si>
    <t>EVANS RACE HCAP CSE</t>
  </si>
  <si>
    <t>PROFESSIONAL HCP HUR</t>
  </si>
  <si>
    <t>HAULAGE HCAP CSE</t>
  </si>
  <si>
    <t>SPECSAVERS HCAP CSE</t>
  </si>
  <si>
    <t>LLANELLI HCAP HUR</t>
  </si>
  <si>
    <t>ROLLESTON NOV CSE</t>
  </si>
  <si>
    <t>FISKERTON HCP CSE</t>
  </si>
  <si>
    <t>BRINKLEY HCAP HUR</t>
  </si>
  <si>
    <t>MORTON NOV HUR</t>
  </si>
  <si>
    <t>FARNDON HCAP HUR</t>
  </si>
  <si>
    <t>SOUTHWELL NHF</t>
  </si>
  <si>
    <t>SOUTHWELL MDN HUR</t>
  </si>
  <si>
    <t>PAXTONS NOV HUR</t>
  </si>
  <si>
    <t>PAXTONS NOV CSE</t>
  </si>
  <si>
    <t>PEREGRINE HCAP CSE</t>
  </si>
  <si>
    <t>PAXTONS OPEN NHF</t>
  </si>
  <si>
    <t>EDGEMASTER MDN HUR</t>
  </si>
  <si>
    <t>ROA.CO.UK OPEN NHF</t>
  </si>
  <si>
    <t>REWARDING HCAP HUR</t>
  </si>
  <si>
    <t>ROA NOV HUR</t>
  </si>
  <si>
    <t>ENJOY HCAP CSE</t>
  </si>
  <si>
    <t xml:space="preserve">  </t>
  </si>
  <si>
    <t>BRUCE FARMS H.CSE</t>
  </si>
  <si>
    <t>SALUTATION HCAP HUR</t>
  </si>
  <si>
    <t>HOTEL NOV HCP CSE</t>
  </si>
  <si>
    <t>GRAMPIAN MDN HUR</t>
  </si>
  <si>
    <t>RADIO 1 CDL HCAP HUR</t>
  </si>
  <si>
    <t>LODGE PERTH NOV HUR</t>
  </si>
  <si>
    <t>HOLIDAY INN HCAP CSE</t>
  </si>
  <si>
    <t>CS GROUP CDL HCP HUR</t>
  </si>
  <si>
    <t>CRY MDN HUR</t>
  </si>
  <si>
    <t>C. STANLEY HCAP HUR</t>
  </si>
  <si>
    <t>C STANLEY NOV CSE</t>
  </si>
  <si>
    <t>C. STANLEY NOV HUR</t>
  </si>
  <si>
    <t>CHOICES HCAP CSE</t>
  </si>
  <si>
    <t>PITCHCROFT MDN NHF</t>
  </si>
  <si>
    <t>POINTTOPOINT H.CSE</t>
  </si>
  <si>
    <t>P.MENDOZA NOV CSE</t>
  </si>
  <si>
    <t>PPRC HCAP CSE</t>
  </si>
  <si>
    <t>FONTWELL HCAP HUR</t>
  </si>
  <si>
    <t>HENRY CARR OPEN NHF</t>
  </si>
  <si>
    <t>DENMANS HCAP HUR</t>
  </si>
  <si>
    <t>VICTORY NOV HUR</t>
  </si>
  <si>
    <t>DUNKELD HCAP HUR</t>
  </si>
  <si>
    <t>BINN GROUP HCAP HUR</t>
  </si>
  <si>
    <t>DM HALL NOV CSE</t>
  </si>
  <si>
    <t>CANCER NOW HCAP CSE</t>
  </si>
  <si>
    <t>HEIDSIECK HCP HUR</t>
  </si>
  <si>
    <t>BROWNS MDN HUR</t>
  </si>
  <si>
    <t>SIGALA MDN HUR</t>
  </si>
  <si>
    <t>GOFFS SALE P2P NHF</t>
  </si>
  <si>
    <t>CLEANEVENT HCAP CSE</t>
  </si>
  <si>
    <t>WREXHAM LAGER HUR</t>
  </si>
  <si>
    <t>LAGER NOV HCAP HUR</t>
  </si>
  <si>
    <t>LAGER HCAP CSE</t>
  </si>
  <si>
    <t>WREXHAM NOV HCP CSE</t>
  </si>
  <si>
    <t>WREXHAM MDN HUR</t>
  </si>
  <si>
    <t>GOLDFORD OPEN NHF</t>
  </si>
  <si>
    <t>WREXHAM HCP CSE</t>
  </si>
  <si>
    <t>CONSTRUCTION HCP HUR</t>
  </si>
  <si>
    <t>OPTIMUM MDN HUR</t>
  </si>
  <si>
    <t>ASD CONTRACT HCP CSE</t>
  </si>
  <si>
    <t>OPTIMUM HCAP CSE</t>
  </si>
  <si>
    <t>VIRGIN NOV HCAP HUR</t>
  </si>
  <si>
    <t>VIRGIN 535 CDL HUR</t>
  </si>
  <si>
    <t>PARKS.CO.UK HCAP HUR</t>
  </si>
  <si>
    <t>STRATFORD OPEN NHF</t>
  </si>
  <si>
    <t>R'SIDE NOV SELL HUR</t>
  </si>
  <si>
    <t>PARKS HCAP CSE</t>
  </si>
  <si>
    <t>STRATFORD NOV CSE</t>
  </si>
  <si>
    <t>STRATFORD MDN HUR</t>
  </si>
  <si>
    <t>RIVERSIDE HCAP CSE</t>
  </si>
  <si>
    <t>SEA NEWCOMERS NHF</t>
  </si>
  <si>
    <t>PORT BLYTH HCAP HUR</t>
  </si>
  <si>
    <t>CHALLENGE NOV CSE</t>
  </si>
  <si>
    <t>COUNTY NOV HCAP CSE</t>
  </si>
  <si>
    <t>J T DOVE CDL HCP HUR</t>
  </si>
  <si>
    <t>DISCOVER NOV HUR</t>
  </si>
  <si>
    <t>DISCOVER HCAP HUR</t>
  </si>
  <si>
    <t>LLOYDS LTD HCAP CSE</t>
  </si>
  <si>
    <t>ROBINSON NOV H.CSE</t>
  </si>
  <si>
    <t>ROBINSON NOV HCP CSE</t>
  </si>
  <si>
    <t>ROBINSON HCP HUR</t>
  </si>
  <si>
    <t>ROBINSON HCAP HUR</t>
  </si>
  <si>
    <t>ROBINSON HCAP CSE</t>
  </si>
  <si>
    <t>PRINGLE FARM MDN HUR</t>
  </si>
  <si>
    <t>3m1f129y</t>
  </si>
  <si>
    <t>BLOOMFIELD HCP CSE</t>
  </si>
  <si>
    <t>NEWARK NOV HCAP CSE</t>
  </si>
  <si>
    <t>JOULES SALES HCP HUR</t>
  </si>
  <si>
    <t>BLOOMFIELD MDN HUR</t>
  </si>
  <si>
    <t>VIRGIN 535 OPEN NHF</t>
  </si>
  <si>
    <t>PORTO NOV HCP HUR</t>
  </si>
  <si>
    <t>CRUDWELL CUP H.CSE</t>
  </si>
  <si>
    <t>W. EBORALL MDN HUR</t>
  </si>
  <si>
    <t>CHANDLER HCAP CSE</t>
  </si>
  <si>
    <t>WIGLEY GROUP HCP CSE</t>
  </si>
  <si>
    <t>CORONATION HCAP HUR</t>
  </si>
  <si>
    <t>FELDON HCAP HUR</t>
  </si>
  <si>
    <t>RTV HCAP HURDLE</t>
  </si>
  <si>
    <t>INSURANCE HCAP HUR</t>
  </si>
  <si>
    <t>CHERRIES NOV HUR</t>
  </si>
  <si>
    <t>3m3f123y</t>
  </si>
  <si>
    <t>FALLER HCP CSE</t>
  </si>
  <si>
    <t>DAM BUSTER HCAP CSE</t>
  </si>
  <si>
    <t>R. ALLEN NOV HUR</t>
  </si>
  <si>
    <t>THUNDERING HCAP CSE</t>
  </si>
  <si>
    <t>BELIEVING HCP HUR</t>
  </si>
  <si>
    <t>MARCHES NOV HUR</t>
  </si>
  <si>
    <t>P. FARLEY HCAP CSE</t>
  </si>
  <si>
    <t>MARY GWILLAM H.CSE</t>
  </si>
  <si>
    <t>MENDOLA HCAP HUR</t>
  </si>
  <si>
    <t>TIMY CUP HCAP CSE</t>
  </si>
  <si>
    <t>CLEANING HCAP HUR</t>
  </si>
  <si>
    <t>BREWERY NOV HUR</t>
  </si>
  <si>
    <t>PRIORITY SMS HCP CSE</t>
  </si>
  <si>
    <t>C. PETERS NOV HUR</t>
  </si>
  <si>
    <t>DEREK PARDY HCAP CSE</t>
  </si>
  <si>
    <t>DOWNLOAD MDN NHF</t>
  </si>
  <si>
    <t>STIBBARD HCAP HUR</t>
  </si>
  <si>
    <t>AYLSHAM LR HCAP HUR</t>
  </si>
  <si>
    <t>DRAGOON NOV HCP CSE</t>
  </si>
  <si>
    <t>LADIES DAY HCAP CSE</t>
  </si>
  <si>
    <t>WORDINGHAM MDN HUR</t>
  </si>
  <si>
    <t>LONGWATER HCAP HUR</t>
  </si>
  <si>
    <t>YOULG NOV HCAP HUR</t>
  </si>
  <si>
    <t>RAVEN MDN HUR</t>
  </si>
  <si>
    <t>HARTINGTON HCAP CHS</t>
  </si>
  <si>
    <t>ILAM HCAP HUR</t>
  </si>
  <si>
    <t>EDAM HCAP CHS</t>
  </si>
  <si>
    <t>GEO AM RDRS HCAP HUR</t>
  </si>
  <si>
    <t>RESIDENTIAL NOV CSE</t>
  </si>
  <si>
    <t>D. BURRIDGE HCAP HUR</t>
  </si>
  <si>
    <t>IML MARINE MDN HUR</t>
  </si>
  <si>
    <t>LINDOP HCAP CSE</t>
  </si>
  <si>
    <t>BANGOR CDL HCAP HUR</t>
  </si>
  <si>
    <t>R D OWEN HCAP HUR</t>
  </si>
  <si>
    <t>JOULES SALE HCAP CSE</t>
  </si>
  <si>
    <t>SKY 415 MDN HUR</t>
  </si>
  <si>
    <t>WATCH ASCOT HCAP CSE</t>
  </si>
  <si>
    <t>JOULES NOV HUR</t>
  </si>
  <si>
    <t>WATCH ASCOT HCAP HUR</t>
  </si>
  <si>
    <t>JOULES OPEN NHF</t>
  </si>
  <si>
    <t>ROWETT HCAP CSE</t>
  </si>
  <si>
    <t>HEYWOODS HCAP HUR</t>
  </si>
  <si>
    <t>PAR INN MDN HUR</t>
  </si>
  <si>
    <t>D SHEP NOV HCAP CSE</t>
  </si>
  <si>
    <t>PAR INN NOV HUR</t>
  </si>
  <si>
    <t>TOTNES OPEN HCSE</t>
  </si>
  <si>
    <t>FINANCE NOV HCP CSE</t>
  </si>
  <si>
    <t>AGETUR UK AM HCP HUR</t>
  </si>
  <si>
    <t>PROUDLAND NOV HUR</t>
  </si>
  <si>
    <t>QATAR HCAP HUR</t>
  </si>
  <si>
    <t>CLOSE BROS. HCAP CSE</t>
  </si>
  <si>
    <t>HOOK NORTON MDN NHF</t>
  </si>
  <si>
    <t>SKINNER'S H.CSE</t>
  </si>
  <si>
    <t>CHAMPION NOV H.CSE</t>
  </si>
  <si>
    <t>MARKETING P2P NHF</t>
  </si>
  <si>
    <t>CHAMPION H.CSE</t>
  </si>
  <si>
    <t>SHELDON BOSLEY H.CSE</t>
  </si>
  <si>
    <t>SWAN HCAP H.CSE</t>
  </si>
  <si>
    <t>RESTRICTED NOV H.CSE</t>
  </si>
  <si>
    <t>CARTMEL</t>
  </si>
  <si>
    <t>2m6f31y</t>
  </si>
  <si>
    <t>CAMPBELL HCAP HUR</t>
  </si>
  <si>
    <t>2m1f46y</t>
  </si>
  <si>
    <t>SWAN HOTEL HCAP HUR</t>
  </si>
  <si>
    <t>PUDDING NOV HUR</t>
  </si>
  <si>
    <t>3m1f107y</t>
  </si>
  <si>
    <t>UNSWORTH'S HCAP CSE</t>
  </si>
  <si>
    <t>2m1f61y</t>
  </si>
  <si>
    <t>ALAN BOLT BEG CSE</t>
  </si>
  <si>
    <t>REFRESHMENTS HCP CSE</t>
  </si>
  <si>
    <t>3m1f83y</t>
  </si>
  <si>
    <t>OAKMERE HCAP HUR</t>
  </si>
  <si>
    <t>BURNS PET NOV HUR</t>
  </si>
  <si>
    <t>WALES HCAP CSE</t>
  </si>
  <si>
    <t>CARTREF HCAP HUR</t>
  </si>
  <si>
    <t>DIPLOMAT HCAP HUR</t>
  </si>
  <si>
    <t>WALES NOV HCAP CSE</t>
  </si>
  <si>
    <t>PENDINE OPEN NHF</t>
  </si>
  <si>
    <t>HERALD HCAP HUR</t>
  </si>
  <si>
    <t>J HILLS NOV HUR</t>
  </si>
  <si>
    <t>AIRLYNX HCAP HUR</t>
  </si>
  <si>
    <t>GOODWIN HCAP HUR</t>
  </si>
  <si>
    <t>LYMINGTON HCAP HUR</t>
  </si>
  <si>
    <t>L REARDON MDN HUR</t>
  </si>
  <si>
    <t>R WALDREN BEG CSE</t>
  </si>
  <si>
    <t>O CHILD'S HCAP CSE</t>
  </si>
  <si>
    <t>CHEVIOT CANDLE H.CSE</t>
  </si>
  <si>
    <t>AYTON CASTLE HCP CSE</t>
  </si>
  <si>
    <t>COPPOLA HCAP HUR</t>
  </si>
  <si>
    <t>BORDERS NOV HUR</t>
  </si>
  <si>
    <t>FIVE STAR OPEN NHF</t>
  </si>
  <si>
    <t>E. HENDERSON NOV CSE</t>
  </si>
  <si>
    <t>CLARKE HCAP CSE</t>
  </si>
  <si>
    <t>SIGNAL 1 HCAP HUR</t>
  </si>
  <si>
    <t>SIGNAL 2 NOV CSE</t>
  </si>
  <si>
    <t>STU HAYCOCK HCAP CSE</t>
  </si>
  <si>
    <t>SIGNAL 80'S HCP HUR</t>
  </si>
  <si>
    <t>DAN KELLY NOV HUR</t>
  </si>
  <si>
    <t>FOXY NOV HCAP HUR</t>
  </si>
  <si>
    <t>3m5f80y</t>
  </si>
  <si>
    <t>PRIORY HOTEL HCP CSE</t>
  </si>
  <si>
    <t>K SLACK NOV HUR</t>
  </si>
  <si>
    <t>ICE CREAM MDN H.CSE</t>
  </si>
  <si>
    <t>TONY CONNELL HCP HUR</t>
  </si>
  <si>
    <t>LODGE PARK HCP CSE</t>
  </si>
  <si>
    <t>L ROEDERER HCAP CSE</t>
  </si>
  <si>
    <t>HADWINS HCAP HUR</t>
  </si>
  <si>
    <t>KIA SPORTAGE HCP CSE</t>
  </si>
  <si>
    <t>KIA PICANTO HCAP HUR</t>
  </si>
  <si>
    <t>KIA STINGER HCAP HUR</t>
  </si>
  <si>
    <t>ELECTRIC NIO MDN HUR</t>
  </si>
  <si>
    <t>KIA CEED HCAP CSE</t>
  </si>
  <si>
    <t>KIA SORENTO OPEN NHF</t>
  </si>
  <si>
    <t>KIA STONIC HCAP HUR</t>
  </si>
  <si>
    <t>HADWINS SEL HCAP HUR REMOVE SELLING CONDITIONS</t>
  </si>
  <si>
    <t>HOLKER HCAP CSE</t>
  </si>
  <si>
    <t>JOHN SMITHS CDL HUR</t>
  </si>
  <si>
    <t>HEINEKEN NOV CSE</t>
  </si>
  <si>
    <t>CARTMEL OPEN H.CSE</t>
  </si>
  <si>
    <t>LOCALIQ  HCAP HUR ADD SELLING CONDITIONS</t>
  </si>
  <si>
    <t>BLACKCASTLE NOV CSE</t>
  </si>
  <si>
    <t>TELECOM NOV HUR</t>
  </si>
  <si>
    <t>WESTACRE NOV HCP HUR</t>
  </si>
  <si>
    <t>WALTERS HCAP HUR</t>
  </si>
  <si>
    <t>J MORSE HCAP HUR</t>
  </si>
  <si>
    <t>REIRSE HCAP CSE</t>
  </si>
  <si>
    <t>MERCIA POWER HCP HUR</t>
  </si>
  <si>
    <t>BARRY LOCK NOV HUR</t>
  </si>
  <si>
    <t>WADE MDN HUR</t>
  </si>
  <si>
    <t>EVENT NOV HCP CSE</t>
  </si>
  <si>
    <t>BOVIS NOV HCAP HUR</t>
  </si>
  <si>
    <t>ELITE NOV HCAP HUR</t>
  </si>
  <si>
    <t>MANBY HCP CSE</t>
  </si>
  <si>
    <t>FAIRBURN NHF</t>
  </si>
  <si>
    <t>PROPERTY HCAP HUR</t>
  </si>
  <si>
    <t>C&amp;L HCAP CSE</t>
  </si>
  <si>
    <t>FAIRBURN NOV HUR</t>
  </si>
  <si>
    <t>ELSOMS HCAP HUR</t>
  </si>
  <si>
    <t>15TH JUNE AM HCP HUR</t>
  </si>
  <si>
    <t>Introductory</t>
  </si>
  <si>
    <t>DERBY DAY JUV HUR</t>
  </si>
  <si>
    <t>PURCHASE HCAP CSE</t>
  </si>
  <si>
    <t>ATR.COM BEG CSE</t>
  </si>
  <si>
    <t>WRIGHT STAFF NOV CSE</t>
  </si>
  <si>
    <t>C. PENNELL HCAP HUR</t>
  </si>
  <si>
    <t>HOMEXPERTS HCAP CSE</t>
  </si>
  <si>
    <t>LACLOTHING NOV CSE</t>
  </si>
  <si>
    <t>R&amp;A MASON HCAP HUR</t>
  </si>
  <si>
    <t>UNIVERSAL OPEN NHF</t>
  </si>
  <si>
    <t>LODGE HCAP HUR</t>
  </si>
  <si>
    <t>CORETRAX NOV CSE</t>
  </si>
  <si>
    <t>PERTH GOLD CUP CSE</t>
  </si>
  <si>
    <t>FONAB CASTLE NOV HUR</t>
  </si>
  <si>
    <t>HEINEKEN HCAP CSE</t>
  </si>
  <si>
    <t>STRATHEARN OPEN NHF</t>
  </si>
  <si>
    <t>CONNIE WHITE HCP CSE</t>
  </si>
  <si>
    <t>D SHAW HCAP CSE</t>
  </si>
  <si>
    <t>N &amp; L HCAP HUR</t>
  </si>
  <si>
    <t>JS TEAMWEAR MDN HUR</t>
  </si>
  <si>
    <t>PORTO RACING HCP HUR</t>
  </si>
  <si>
    <t>SOUTH OPEN H.CSE</t>
  </si>
  <si>
    <t>BLOOMFIELDS HCP HUR</t>
  </si>
  <si>
    <t>SHOREHAM HCAP CSE</t>
  </si>
  <si>
    <t>A SAVAGE HCAP HUR</t>
  </si>
  <si>
    <t>ATR.COM HCAP HUR</t>
  </si>
  <si>
    <t>FOLLOW ATR MDN HUR</t>
  </si>
  <si>
    <t>ATR.COM OPEN NHF</t>
  </si>
  <si>
    <t>DRAINCARE NOV CSE</t>
  </si>
  <si>
    <t>BASKERVILLE HCAP CSE</t>
  </si>
  <si>
    <t>CONSTRUCTION MDN HUR</t>
  </si>
  <si>
    <t>L. OLDHAM NOV HUR</t>
  </si>
  <si>
    <t>DRAINCARE HCAP HUR</t>
  </si>
  <si>
    <t>ABACUS HCAP HUR</t>
  </si>
  <si>
    <t>HOLDCROFT OPEN NHF</t>
  </si>
  <si>
    <t>INKERMAN HCAP CSE</t>
  </si>
  <si>
    <t>UB40 AINTREE HCP CSE</t>
  </si>
  <si>
    <t>FACEBOOK HCAP HUR</t>
  </si>
  <si>
    <t>REWARDS NOV HUR</t>
  </si>
  <si>
    <t>RTV.COM HCAP HUR</t>
  </si>
  <si>
    <t>AINTREE CDL HCAP HUR</t>
  </si>
  <si>
    <t>JOIN RTV NOW JUV HUR</t>
  </si>
  <si>
    <t>WESTERN HCAP CSE</t>
  </si>
  <si>
    <t>ARIEL HCAP HUR</t>
  </si>
  <si>
    <t>CMOSTORES NOV HUR</t>
  </si>
  <si>
    <t>CMO TRADE HCAP CSE</t>
  </si>
  <si>
    <t>X L JOINERY NOV HUR</t>
  </si>
  <si>
    <t>BRETT MARTIN NOV CSE</t>
  </si>
  <si>
    <t>E. PATTISON NOV CSE</t>
  </si>
  <si>
    <t>MINERALS HCAP CSE</t>
  </si>
  <si>
    <t>MARIE CURIE HCAP CSE</t>
  </si>
  <si>
    <t>HADRIAN HCAP HUR</t>
  </si>
  <si>
    <t>UNION ROOMS HCAP HUR</t>
  </si>
  <si>
    <t>ANDY CALVERT NOV HUR</t>
  </si>
  <si>
    <t>CHILDRENS HCAP HUR</t>
  </si>
  <si>
    <t>AMODIL GROUP HCP CSE</t>
  </si>
  <si>
    <t>OLARRA NOV HCAP HUR</t>
  </si>
  <si>
    <t>RADIO NOV HCAP CSE</t>
  </si>
  <si>
    <t>AMODIL MDN HUR</t>
  </si>
  <si>
    <t>YOUTHCOMM BEG CSE</t>
  </si>
  <si>
    <t>STAINLESS HCAP HUR</t>
  </si>
  <si>
    <t>OLARRA UK OPEN NHF</t>
  </si>
  <si>
    <t>JOIN RTV NOW NOV HUR</t>
  </si>
  <si>
    <t>RTV.COM NOV HCAP CSE</t>
  </si>
  <si>
    <t>WE ARE IDP HCAP HUR</t>
  </si>
  <si>
    <t>AMADEUS HCAP CSE</t>
  </si>
  <si>
    <t>ON TWITTER NOV HUR</t>
  </si>
  <si>
    <t>BAYLISS HCAP HUR</t>
  </si>
  <si>
    <t>TILNEY SELL HUR</t>
  </si>
  <si>
    <t>UTTOXETER NOV CSE</t>
  </si>
  <si>
    <t>HOLDCROFT HCAP HUR</t>
  </si>
  <si>
    <t>3m2f13y</t>
  </si>
  <si>
    <t>D FOWLER HCAP CSE</t>
  </si>
  <si>
    <t>KANVAS NOV HCAP HUR</t>
  </si>
  <si>
    <t>BIDFOOD MDN HUR</t>
  </si>
  <si>
    <t>CHARITY HCAP CSE</t>
  </si>
  <si>
    <t>VELINDRE HCAP CSE</t>
  </si>
  <si>
    <t>VELINDRE HCAP HUR</t>
  </si>
  <si>
    <t>VELINDRE NOV CSE</t>
  </si>
  <si>
    <t>CHARITY HCAP HUR</t>
  </si>
  <si>
    <t>VELINDRE NOV HUR</t>
  </si>
  <si>
    <t>FUNDRAISING HCP HUR</t>
  </si>
  <si>
    <t>PLATE TRIAL HCAP CSE</t>
  </si>
  <si>
    <t>UNIFEEDER NOV CSE</t>
  </si>
  <si>
    <t>P&amp;O MDN HUR</t>
  </si>
  <si>
    <t>GRIMSBY HCAP CSE</t>
  </si>
  <si>
    <t>ABP OPEN NHF</t>
  </si>
  <si>
    <t>DFDS HCAP HUR</t>
  </si>
  <si>
    <t>ABP JUV HUR</t>
  </si>
  <si>
    <t>FLOWERS NOV HUR</t>
  </si>
  <si>
    <t>PENTLAND HCAP HUR</t>
  </si>
  <si>
    <t>N. DRYSDALE HCAP CSE</t>
  </si>
  <si>
    <t>KILMANY HCAP CSE</t>
  </si>
  <si>
    <t>SWNT HCAP HUR</t>
  </si>
  <si>
    <t>L. CAPALDI HCAP HUR</t>
  </si>
  <si>
    <t>HEINEKEN UK NOV CSE</t>
  </si>
  <si>
    <t>A. MCNESTRY HCAP CSE</t>
  </si>
  <si>
    <t>EVENTS HCAP CSE</t>
  </si>
  <si>
    <t>IVESON NOV CSE</t>
  </si>
  <si>
    <t>F.HASTINGS HCAP HUR</t>
  </si>
  <si>
    <t>SEPTEMBER OPEN NHF</t>
  </si>
  <si>
    <t>NEU-SERVO HCAP HUR</t>
  </si>
  <si>
    <t>GEARBOX NOV HCAP HUR</t>
  </si>
  <si>
    <t>SIEMENS HCAP HUR</t>
  </si>
  <si>
    <t>ELECTRONIC HCAP CSE</t>
  </si>
  <si>
    <t>INDUSTRIAL NOV HUR</t>
  </si>
  <si>
    <t>SPINDLE HCAP HUR</t>
  </si>
  <si>
    <t>SERVO REPAIR HCP CSE</t>
  </si>
  <si>
    <t>JIGSAW HCAP CSE</t>
  </si>
  <si>
    <t>JIGSAW NOV HCAP CSE</t>
  </si>
  <si>
    <t>JOULES MDN HUR</t>
  </si>
  <si>
    <t>JOULES SALE HCP HUR</t>
  </si>
  <si>
    <t>VIRGIN CDL HCAP HUR</t>
  </si>
  <si>
    <t>SKY SPORTS NHF</t>
  </si>
  <si>
    <t>PRIMROSE HCAP HUR</t>
  </si>
  <si>
    <t>CHILLERY NOV HCP CSE</t>
  </si>
  <si>
    <t>J.DENNING AM LR HUR</t>
  </si>
  <si>
    <t>GROUNDWORKS HCAP CSE</t>
  </si>
  <si>
    <t>BENTLEY HCAP HUR</t>
  </si>
  <si>
    <t>DREAM TICKET HCP CSE</t>
  </si>
  <si>
    <t>RYBROOK NOV CSE</t>
  </si>
  <si>
    <t>KINGSWOOD CUP NHF</t>
  </si>
  <si>
    <t>YOUTHCOMM HCAP CSE</t>
  </si>
  <si>
    <t>ADD AMATEURS</t>
  </si>
  <si>
    <t>RIJO42 BEG CSE</t>
  </si>
  <si>
    <t>OLD GRAMMAR HCAP CSE</t>
  </si>
  <si>
    <t>RON WADEY HCAP CSE</t>
  </si>
  <si>
    <t>HARROGATE MDN HUR</t>
  </si>
  <si>
    <t>W.HILL NOV HCAP HUR</t>
  </si>
  <si>
    <t>HEINEKEN AM HCP HUR REMOVE AM RIDERS</t>
  </si>
  <si>
    <t>HADWINS NOV HUR</t>
  </si>
  <si>
    <t>FURNESS HCP CSE</t>
  </si>
  <si>
    <t>OAKMERE HCAP CSE</t>
  </si>
  <si>
    <t>GRAND HOTEL HCAP CSE</t>
  </si>
  <si>
    <t>L. WOOD HCAP HUR</t>
  </si>
  <si>
    <t>SUMMER CUP HCAP CSE</t>
  </si>
  <si>
    <t>BET365.COM HCAP HUR</t>
  </si>
  <si>
    <t>NOTTS CITY HCAP HUR</t>
  </si>
  <si>
    <t>DARBY HCAP CSE</t>
  </si>
  <si>
    <t>MINTBET.COM NOV CSE</t>
  </si>
  <si>
    <t>MINTBET.COM NOV HUR</t>
  </si>
  <si>
    <t>MINTBET CDL HCAP HUR</t>
  </si>
  <si>
    <t>MINTBET NOV SEL HUR</t>
  </si>
  <si>
    <t>MINTBET.COM HCAP CSE</t>
  </si>
  <si>
    <t>H.L. BARNES NOV CSE</t>
  </si>
  <si>
    <t>SKINNER'S HCAP CSE</t>
  </si>
  <si>
    <t>WHEATON HCAP HUR</t>
  </si>
  <si>
    <t>PRIORITY NOV HCP CSE</t>
  </si>
  <si>
    <t>STAFF WEEK MDN HUR</t>
  </si>
  <si>
    <t>DOWNLOAD NHF</t>
  </si>
  <si>
    <t>KINGSWOOD HCP CSE</t>
  </si>
  <si>
    <t>HEALTHY MIND NOV CSE</t>
  </si>
  <si>
    <t>EVENTSI NOV HUR</t>
  </si>
  <si>
    <t>YOUTHCOMM OPEN NHF</t>
  </si>
  <si>
    <t>PERSHORE HCAP HUR</t>
  </si>
  <si>
    <t>WELFARE HCAP CSE</t>
  </si>
  <si>
    <t>MUSTANG HCAP HUR</t>
  </si>
  <si>
    <t>10yo+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</si>
</sst>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&quot;£&quot;#,##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4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5" fillId="0" borderId="0" xfId="0" applyFont="1"/>
    <xf numFmtId="164" fontId="0" fillId="0" borderId="0" xfId="0" applyNumberFormat="1"/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3" borderId="0" xfId="0" applyFont="1" applyFill="1" applyAlignment="1"/>
    <xf numFmtId="0" fontId="0" fillId="3" borderId="0" xfId="0" applyFill="1" applyAlignment="1">
      <alignment horizontal="left"/>
    </xf>
    <xf numFmtId="0" fontId="0" fillId="3" borderId="0" xfId="0" applyFill="1" applyAlignment="1"/>
    <xf numFmtId="0" fontId="0" fillId="3" borderId="0" xfId="0" applyFill="1"/>
    <xf numFmtId="14" fontId="0" fillId="3" borderId="0" xfId="0" applyNumberFormat="1" applyFill="1" applyAlignment="1"/>
    <xf numFmtId="164" fontId="0" fillId="3" borderId="0" xfId="0" applyNumberFormat="1" applyFill="1"/>
    <xf numFmtId="0" fontId="0" fillId="0" borderId="0" xfId="0" applyNumberForma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9" tint="0.5999633777886288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numFmt numFmtId="165" formatCode="&quot;£&quot;#,##0"/>
      <alignment horizontal="center" vertical="center" textRotation="0" wrapText="0" indent="0" justifyLastLine="0" shrinkToFit="0" readingOrder="0"/>
    </dxf>
    <dxf>
      <fill>
        <patternFill>
          <bgColor theme="9" tint="0.5999633777886288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lists!$C$2" lockText="1" noThreeD="1"/>
</file>

<file path=xl/ctrlProps/ctrlProp2.xml><?xml version="1.0" encoding="utf-8"?>
<formControlPr xmlns="http://schemas.microsoft.com/office/spreadsheetml/2009/9/main" objectType="CheckBox" checked="Checked" fmlaLink="lists!$C$3" lockText="1" noThreeD="1"/>
</file>

<file path=xl/ctrlProps/ctrlProp3.xml><?xml version="1.0" encoding="utf-8"?>
<formControlPr xmlns="http://schemas.microsoft.com/office/spreadsheetml/2009/9/main" objectType="CheckBox" checked="Checked" fmlaLink="lists!$C$4" lockText="1" noThreeD="1"/>
</file>

<file path=xl/ctrlProps/ctrlProp4.xml><?xml version="1.0" encoding="utf-8"?>
<formControlPr xmlns="http://schemas.microsoft.com/office/spreadsheetml/2009/9/main" objectType="CheckBox" checked="Checked" fmlaLink="lists!$C$5" lockText="1" noThreeD="1"/>
</file>

<file path=xl/ctrlProps/ctrlProp5.xml><?xml version="1.0" encoding="utf-8"?>
<formControlPr xmlns="http://schemas.microsoft.com/office/spreadsheetml/2009/9/main" objectType="CheckBox" checked="Checked" fmlaLink="lists!$C$6" lockText="1" noThreeD="1"/>
</file>

<file path=xl/ctrlProps/ctrlProp6.xml><?xml version="1.0" encoding="utf-8"?>
<formControlPr xmlns="http://schemas.microsoft.com/office/spreadsheetml/2009/9/main" objectType="CheckBox" checked="Checked" fmlaLink="lists!$C$8" lockText="1" noThreeD="1"/>
</file>

<file path=xl/ctrlProps/ctrlProp7.xml><?xml version="1.0" encoding="utf-8"?>
<formControlPr xmlns="http://schemas.microsoft.com/office/spreadsheetml/2009/9/main" objectType="CheckBox" checked="Checked" fmlaLink="lists!$C$27" lockText="1" noThreeD="1"/>
</file>

<file path=xl/ctrlProps/ctrlProp8.xml><?xml version="1.0" encoding="utf-8"?>
<formControlPr xmlns="http://schemas.microsoft.com/office/spreadsheetml/2009/9/main" objectType="CheckBox" checked="Checked" fmlaLink="lists!$C$12" lockText="1" noThreeD="1"/>
</file>

<file path=xl/ctrlProps/ctrlProp9.xml><?xml version="1.0" encoding="utf-8"?>
<formControlPr xmlns="http://schemas.microsoft.com/office/spreadsheetml/2009/9/main" objectType="CheckBox" checked="Checked" fmlaLink="lists!$C$13" lockText="1" noThreeD="1"/>
</file>

<file path=xl/ctrlProps/ctrlProp10.xml><?xml version="1.0" encoding="utf-8"?>
<formControlPr xmlns="http://schemas.microsoft.com/office/spreadsheetml/2009/9/main" objectType="CheckBox" checked="Checked" fmlaLink="lists!$C$14" lockText="1" noThreeD="1"/>
</file>

<file path=xl/ctrlProps/ctrlProp11.xml><?xml version="1.0" encoding="utf-8"?>
<formControlPr xmlns="http://schemas.microsoft.com/office/spreadsheetml/2009/9/main" objectType="CheckBox" checked="Checked" fmlaLink="lists!$C$15" lockText="1" noThreeD="1"/>
</file>

<file path=xl/ctrlProps/ctrlProp12.xml><?xml version="1.0" encoding="utf-8"?>
<formControlPr xmlns="http://schemas.microsoft.com/office/spreadsheetml/2009/9/main" objectType="CheckBox" checked="Checked" fmlaLink="lists!$C$16" lockText="1" noThreeD="1"/>
</file>

<file path=xl/ctrlProps/ctrlProp13.xml><?xml version="1.0" encoding="utf-8"?>
<formControlPr xmlns="http://schemas.microsoft.com/office/spreadsheetml/2009/9/main" objectType="CheckBox" checked="Checked" fmlaLink="lists!$C$17" lockText="1" noThreeD="1"/>
</file>

<file path=xl/ctrlProps/ctrlProp14.xml><?xml version="1.0" encoding="utf-8"?>
<formControlPr xmlns="http://schemas.microsoft.com/office/spreadsheetml/2009/9/main" objectType="CheckBox" checked="Checked" fmlaLink="lists!$C$7" lockText="1" noThreeD="1"/>
</file>

<file path=xl/ctrlProps/ctrlProp15.xml><?xml version="1.0" encoding="utf-8"?>
<formControlPr xmlns="http://schemas.microsoft.com/office/spreadsheetml/2009/9/main" objectType="CheckBox" checked="Checked" fmlaLink="lists!$C$11" lockText="1" noThreeD="1"/>
</file>

<file path=xl/ctrlProps/ctrlProp16.xml><?xml version="1.0" encoding="utf-8"?>
<formControlPr xmlns="http://schemas.microsoft.com/office/spreadsheetml/2009/9/main" objectType="CheckBox" checked="Checked" fmlaLink="lists!$C$23" lockText="1" noThreeD="1"/>
</file>

<file path=xl/ctrlProps/ctrlProp17.xml><?xml version="1.0" encoding="utf-8"?>
<formControlPr xmlns="http://schemas.microsoft.com/office/spreadsheetml/2009/9/main" objectType="CheckBox" checked="Checked" fmlaLink="lists!$C$24" lockText="1" noThreeD="1"/>
</file>

<file path=xl/ctrlProps/ctrlProp18.xml><?xml version="1.0" encoding="utf-8"?>
<formControlPr xmlns="http://schemas.microsoft.com/office/spreadsheetml/2009/9/main" objectType="CheckBox" checked="Checked" fmlaLink="lists!$C$25" lockText="1" noThreeD="1"/>
</file>

<file path=xl/ctrlProps/ctrlProp19.xml><?xml version="1.0" encoding="utf-8"?>
<formControlPr xmlns="http://schemas.microsoft.com/office/spreadsheetml/2009/9/main" objectType="CheckBox" checked="Checked" fmlaLink="lists!$C$29" lockText="1" noThreeD="1"/>
</file>

<file path=xl/ctrlProps/ctrlProp20.xml><?xml version="1.0" encoding="utf-8"?>
<formControlPr xmlns="http://schemas.microsoft.com/office/spreadsheetml/2009/9/main" objectType="CheckBox" checked="Checked" fmlaLink="lists!$D$2" lockText="1" noThreeD="1"/>
</file>

<file path=xl/ctrlProps/ctrlProp21.xml><?xml version="1.0" encoding="utf-8"?>
<formControlPr xmlns="http://schemas.microsoft.com/office/spreadsheetml/2009/9/main" objectType="CheckBox" checked="Checked" fmlaLink="lists!$D$3" lockText="1" noThreeD="1"/>
</file>

<file path=xl/ctrlProps/ctrlProp22.xml><?xml version="1.0" encoding="utf-8"?>
<formControlPr xmlns="http://schemas.microsoft.com/office/spreadsheetml/2009/9/main" objectType="CheckBox" checked="Checked" fmlaLink="lists!$C$18" lockText="1" noThreeD="1"/>
</file>

<file path=xl/ctrlProps/ctrlProp23.xml><?xml version="1.0" encoding="utf-8"?>
<formControlPr xmlns="http://schemas.microsoft.com/office/spreadsheetml/2009/9/main" objectType="CheckBox" checked="Checked" fmlaLink="lists!$C$19" lockText="1" noThreeD="1"/>
</file>

<file path=xl/ctrlProps/ctrlProp24.xml><?xml version="1.0" encoding="utf-8"?>
<formControlPr xmlns="http://schemas.microsoft.com/office/spreadsheetml/2009/9/main" objectType="CheckBox" checked="Checked" fmlaLink="lists!$C$20" lockText="1" noThreeD="1"/>
</file>

<file path=xl/ctrlProps/ctrlProp25.xml><?xml version="1.0" encoding="utf-8"?>
<formControlPr xmlns="http://schemas.microsoft.com/office/spreadsheetml/2009/9/main" objectType="CheckBox" checked="Checked" fmlaLink="lists!$D$8" lockText="1" noThreeD="1"/>
</file>

<file path=xl/ctrlProps/ctrlProp26.xml><?xml version="1.0" encoding="utf-8"?>
<formControlPr xmlns="http://schemas.microsoft.com/office/spreadsheetml/2009/9/main" objectType="CheckBox" checked="Checked" fmlaLink="lists!$D$12" lockText="1" noThreeD="1"/>
</file>

<file path=xl/ctrlProps/ctrlProp27.xml><?xml version="1.0" encoding="utf-8"?>
<formControlPr xmlns="http://schemas.microsoft.com/office/spreadsheetml/2009/9/main" objectType="CheckBox" checked="Checked" fmlaLink="lists!$D$13" lockText="1" noThreeD="1"/>
</file>

<file path=xl/ctrlProps/ctrlProp28.xml><?xml version="1.0" encoding="utf-8"?>
<formControlPr xmlns="http://schemas.microsoft.com/office/spreadsheetml/2009/9/main" objectType="CheckBox" checked="Checked" fmlaLink="lists!$D$14" lockText="1" noThreeD="1"/>
</file>

<file path=xl/ctrlProps/ctrlProp29.xml><?xml version="1.0" encoding="utf-8"?>
<formControlPr xmlns="http://schemas.microsoft.com/office/spreadsheetml/2009/9/main" objectType="CheckBox" checked="Checked" fmlaLink="lists!$D$15" lockText="1" noThreeD="1"/>
</file>

<file path=xl/ctrlProps/ctrlProp30.xml><?xml version="1.0" encoding="utf-8"?>
<formControlPr xmlns="http://schemas.microsoft.com/office/spreadsheetml/2009/9/main" objectType="CheckBox" checked="Checked" fmlaLink="lists!$D$16" lockText="1" noThreeD="1"/>
</file>

<file path=xl/ctrlProps/ctrlProp31.xml><?xml version="1.0" encoding="utf-8"?>
<formControlPr xmlns="http://schemas.microsoft.com/office/spreadsheetml/2009/9/main" objectType="CheckBox" checked="Checked" fmlaLink="lists!$D$7" lockText="1" noThreeD="1"/>
</file>

<file path=xl/ctrlProps/ctrlProp32.xml><?xml version="1.0" encoding="utf-8"?>
<formControlPr xmlns="http://schemas.microsoft.com/office/spreadsheetml/2009/9/main" objectType="CheckBox" checked="Checked" fmlaLink="lists!$D$11" lockText="1" noThreeD="1"/>
</file>

<file path=xl/ctrlProps/ctrlProp33.xml><?xml version="1.0" encoding="utf-8"?>
<formControlPr xmlns="http://schemas.microsoft.com/office/spreadsheetml/2009/9/main" objectType="CheckBox" checked="Checked" fmlaLink="lists!$C$21" lockText="1" noThreeD="1"/>
</file>

<file path=xl/ctrlProps/ctrlProp34.xml><?xml version="1.0" encoding="utf-8"?>
<formControlPr xmlns="http://schemas.microsoft.com/office/spreadsheetml/2009/9/main" objectType="CheckBox" checked="Checked" fmlaLink="lists!$D$23" lockText="1" noThreeD="1"/>
</file>

<file path=xl/ctrlProps/ctrlProp35.xml><?xml version="1.0" encoding="utf-8"?>
<formControlPr xmlns="http://schemas.microsoft.com/office/spreadsheetml/2009/9/main" objectType="CheckBox" checked="Checked" fmlaLink="lists!$D$24" lockText="1" noThreeD="1"/>
</file>

<file path=xl/ctrlProps/ctrlProp36.xml><?xml version="1.0" encoding="utf-8"?>
<formControlPr xmlns="http://schemas.microsoft.com/office/spreadsheetml/2009/9/main" objectType="CheckBox" checked="Checked" fmlaLink="lists!$D$25" lockText="1" noThreeD="1"/>
</file>

<file path=xl/ctrlProps/ctrlProp37.xml><?xml version="1.0" encoding="utf-8"?>
<formControlPr xmlns="http://schemas.microsoft.com/office/spreadsheetml/2009/9/main" objectType="CheckBox" checked="Checked" fmlaLink="lists!$D$27" lockText="1" noThreeD="1"/>
</file>

<file path=xl/ctrlProps/ctrlProp38.xml><?xml version="1.0" encoding="utf-8"?>
<formControlPr xmlns="http://schemas.microsoft.com/office/spreadsheetml/2009/9/main" objectType="CheckBox" checked="Checked" fmlaLink="lists!$D$29" lockText="1" noThreeD="1"/>
</file>

<file path=xl/ctrlProps/ctrlProp39.xml><?xml version="1.0" encoding="utf-8"?>
<formControlPr xmlns="http://schemas.microsoft.com/office/spreadsheetml/2009/9/main" objectType="CheckBox" checked="Checked" fmlaLink="lists!$D$28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</xdr:row>
          <xdr:rowOff>88900</xdr:rowOff>
        </xdr:from>
        <xdr:to>
          <xdr:col>1</xdr:col>
          <xdr:colOff>695325</xdr:colOff>
          <xdr:row>4</xdr:row>
          <xdr:rowOff>114300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HCap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5</xdr:row>
          <xdr:rowOff>95250</xdr:rowOff>
        </xdr:from>
        <xdr:to>
          <xdr:col>1</xdr:col>
          <xdr:colOff>695325</xdr:colOff>
          <xdr:row>6</xdr:row>
          <xdr:rowOff>123825</xdr:rowOff>
        </xdr:to>
        <xdr:sp macro="" textlink="">
          <xdr:nvSpPr>
            <xdr:cNvPr id="3074" name="Check Box 2" descr="WFA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WFA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</xdr:row>
          <xdr:rowOff>127000</xdr:rowOff>
        </xdr:from>
        <xdr:to>
          <xdr:col>4</xdr:col>
          <xdr:colOff>190500</xdr:colOff>
          <xdr:row>2</xdr:row>
          <xdr:rowOff>152400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>
                <a:alpha val="39999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2yo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</xdr:row>
          <xdr:rowOff>152400</xdr:rowOff>
        </xdr:from>
        <xdr:to>
          <xdr:col>4</xdr:col>
          <xdr:colOff>200025</xdr:colOff>
          <xdr:row>5</xdr:row>
          <xdr:rowOff>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27">
                <a:alpha val="39999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3yo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5</xdr:row>
          <xdr:rowOff>184150</xdr:rowOff>
        </xdr:from>
        <xdr:to>
          <xdr:col>4</xdr:col>
          <xdr:colOff>209550</xdr:colOff>
          <xdr:row>7</xdr:row>
          <xdr:rowOff>19050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27">
                <a:alpha val="39999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438150</xdr:colOff>
          <xdr:row>1</xdr:row>
          <xdr:rowOff>95250</xdr:rowOff>
        </xdr:from>
        <xdr:to>
          <xdr:col>6</xdr:col>
          <xdr:colOff>571500</xdr:colOff>
          <xdr:row>2</xdr:row>
          <xdr:rowOff>123825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Fillies only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450850</xdr:colOff>
          <xdr:row>4</xdr:row>
          <xdr:rowOff>133350</xdr:rowOff>
        </xdr:from>
        <xdr:to>
          <xdr:col>6</xdr:col>
          <xdr:colOff>561975</xdr:colOff>
          <xdr:row>5</xdr:row>
          <xdr:rowOff>142875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>
                <a:alpha val="7500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Mdn/Nov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1</xdr:row>
          <xdr:rowOff>50800</xdr:rowOff>
        </xdr:from>
        <xdr:to>
          <xdr:col>5</xdr:col>
          <xdr:colOff>133350</xdr:colOff>
          <xdr:row>2</xdr:row>
          <xdr:rowOff>76200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2</xdr:row>
          <xdr:rowOff>88900</xdr:rowOff>
        </xdr:from>
        <xdr:to>
          <xdr:col>5</xdr:col>
          <xdr:colOff>133350</xdr:colOff>
          <xdr:row>3</xdr:row>
          <xdr:rowOff>114300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C3 Box 16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3</xdr:row>
          <xdr:rowOff>95250</xdr:rowOff>
        </xdr:from>
        <xdr:to>
          <xdr:col>5</xdr:col>
          <xdr:colOff>133350</xdr:colOff>
          <xdr:row>4</xdr:row>
          <xdr:rowOff>123825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C4 Box 17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4</xdr:row>
          <xdr:rowOff>114300</xdr:rowOff>
        </xdr:from>
        <xdr:to>
          <xdr:col>5</xdr:col>
          <xdr:colOff>133350</xdr:colOff>
          <xdr:row>5</xdr:row>
          <xdr:rowOff>142875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C5 Box 18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5</xdr:row>
          <xdr:rowOff>114300</xdr:rowOff>
        </xdr:from>
        <xdr:to>
          <xdr:col>5</xdr:col>
          <xdr:colOff>133350</xdr:colOff>
          <xdr:row>6</xdr:row>
          <xdr:rowOff>142875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C6 Box 19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71437</xdr:colOff>
      <xdr:row>0</xdr:row>
      <xdr:rowOff>0</xdr:rowOff>
    </xdr:from>
    <xdr:to>
      <xdr:col>2</xdr:col>
      <xdr:colOff>1036323</xdr:colOff>
      <xdr:row>2</xdr:row>
      <xdr:rowOff>114299</xdr:rowOff>
    </xdr:to>
    <xdr:pic>
      <xdr:nvPicPr>
        <xdr:cNvPr id="22" name="Picture 21" descr="http://course-specialist.co.uk/wp-content/uploads/2014/11/BHA-Logo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43472"/>
        <a:stretch/>
      </xdr:blipFill>
      <xdr:spPr bwMode="auto">
        <a:xfrm>
          <a:off x="71437" y="0"/>
          <a:ext cx="1715774" cy="49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6</xdr:row>
          <xdr:rowOff>127000</xdr:rowOff>
        </xdr:from>
        <xdr:to>
          <xdr:col>5</xdr:col>
          <xdr:colOff>180975</xdr:colOff>
          <xdr:row>7</xdr:row>
          <xdr:rowOff>152400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438150</xdr:colOff>
          <xdr:row>0</xdr:row>
          <xdr:rowOff>57150</xdr:rowOff>
        </xdr:from>
        <xdr:to>
          <xdr:col>6</xdr:col>
          <xdr:colOff>571500</xdr:colOff>
          <xdr:row>1</xdr:row>
          <xdr:rowOff>85725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0</xdr:row>
          <xdr:rowOff>38100</xdr:rowOff>
        </xdr:from>
        <xdr:to>
          <xdr:col>5</xdr:col>
          <xdr:colOff>133350</xdr:colOff>
          <xdr:row>1</xdr:row>
          <xdr:rowOff>66675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298450</xdr:colOff>
          <xdr:row>2</xdr:row>
          <xdr:rowOff>0</xdr:rowOff>
        </xdr:from>
        <xdr:to>
          <xdr:col>10</xdr:col>
          <xdr:colOff>381000</xdr:colOff>
          <xdr:row>3</xdr:row>
          <xdr:rowOff>28575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North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298450</xdr:colOff>
          <xdr:row>3</xdr:row>
          <xdr:rowOff>88900</xdr:rowOff>
        </xdr:from>
        <xdr:to>
          <xdr:col>10</xdr:col>
          <xdr:colOff>381000</xdr:colOff>
          <xdr:row>4</xdr:row>
          <xdr:rowOff>114300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2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Midlands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298450</xdr:colOff>
          <xdr:row>4</xdr:row>
          <xdr:rowOff>184150</xdr:rowOff>
        </xdr:from>
        <xdr:to>
          <xdr:col>10</xdr:col>
          <xdr:colOff>381000</xdr:colOff>
          <xdr:row>6</xdr:row>
          <xdr:rowOff>19050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2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South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450850</xdr:colOff>
          <xdr:row>6</xdr:row>
          <xdr:rowOff>38100</xdr:rowOff>
        </xdr:from>
        <xdr:to>
          <xdr:col>6</xdr:col>
          <xdr:colOff>561975</xdr:colOff>
          <xdr:row>7</xdr:row>
          <xdr:rowOff>38100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2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>
                <a:alpha val="7500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Open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3</xdr:row>
          <xdr:rowOff>88900</xdr:rowOff>
        </xdr:from>
        <xdr:to>
          <xdr:col>2</xdr:col>
          <xdr:colOff>19050</xdr:colOff>
          <xdr:row>4</xdr:row>
          <xdr:rowOff>114300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HCap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5</xdr:row>
          <xdr:rowOff>107950</xdr:rowOff>
        </xdr:from>
        <xdr:to>
          <xdr:col>2</xdr:col>
          <xdr:colOff>25400</xdr:colOff>
          <xdr:row>6</xdr:row>
          <xdr:rowOff>133350</xdr:rowOff>
        </xdr:to>
        <xdr:sp macro="" textlink="">
          <xdr:nvSpPr>
            <xdr:cNvPr id="9218" name="Check Box 2" descr="WFA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WFA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1098550</xdr:colOff>
          <xdr:row>0</xdr:row>
          <xdr:rowOff>127000</xdr:rowOff>
        </xdr:from>
        <xdr:to>
          <xdr:col>3</xdr:col>
          <xdr:colOff>522288</xdr:colOff>
          <xdr:row>1</xdr:row>
          <xdr:rowOff>152400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3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27">
                <a:alpha val="39999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1085850</xdr:colOff>
          <xdr:row>2</xdr:row>
          <xdr:rowOff>107950</xdr:rowOff>
        </xdr:from>
        <xdr:to>
          <xdr:col>3</xdr:col>
          <xdr:colOff>522288</xdr:colOff>
          <xdr:row>3</xdr:row>
          <xdr:rowOff>133350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3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27">
                <a:alpha val="39999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Hurdle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1085850</xdr:colOff>
          <xdr:row>4</xdr:row>
          <xdr:rowOff>69850</xdr:rowOff>
        </xdr:from>
        <xdr:to>
          <xdr:col>3</xdr:col>
          <xdr:colOff>515938</xdr:colOff>
          <xdr:row>5</xdr:row>
          <xdr:rowOff>95250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3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27">
                <a:alpha val="39999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NHF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438150</xdr:colOff>
          <xdr:row>1</xdr:row>
          <xdr:rowOff>95250</xdr:rowOff>
        </xdr:from>
        <xdr:to>
          <xdr:col>6</xdr:col>
          <xdr:colOff>571500</xdr:colOff>
          <xdr:row>2</xdr:row>
          <xdr:rowOff>120650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3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Mares only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279400</xdr:colOff>
          <xdr:row>1</xdr:row>
          <xdr:rowOff>31750</xdr:rowOff>
        </xdr:from>
        <xdr:to>
          <xdr:col>4</xdr:col>
          <xdr:colOff>577850</xdr:colOff>
          <xdr:row>2</xdr:row>
          <xdr:rowOff>57150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3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279400</xdr:colOff>
          <xdr:row>2</xdr:row>
          <xdr:rowOff>88900</xdr:rowOff>
        </xdr:from>
        <xdr:to>
          <xdr:col>4</xdr:col>
          <xdr:colOff>577850</xdr:colOff>
          <xdr:row>3</xdr:row>
          <xdr:rowOff>114300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3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C3 Box 16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279400</xdr:colOff>
          <xdr:row>3</xdr:row>
          <xdr:rowOff>152400</xdr:rowOff>
        </xdr:from>
        <xdr:to>
          <xdr:col>4</xdr:col>
          <xdr:colOff>577850</xdr:colOff>
          <xdr:row>4</xdr:row>
          <xdr:rowOff>177800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3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C4 Box 17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279400</xdr:colOff>
          <xdr:row>5</xdr:row>
          <xdr:rowOff>31750</xdr:rowOff>
        </xdr:from>
        <xdr:to>
          <xdr:col>4</xdr:col>
          <xdr:colOff>577850</xdr:colOff>
          <xdr:row>6</xdr:row>
          <xdr:rowOff>57150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3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C5 Box 18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279400</xdr:colOff>
          <xdr:row>6</xdr:row>
          <xdr:rowOff>95250</xdr:rowOff>
        </xdr:from>
        <xdr:to>
          <xdr:col>4</xdr:col>
          <xdr:colOff>577850</xdr:colOff>
          <xdr:row>7</xdr:row>
          <xdr:rowOff>120650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3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C6 Box 19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71436</xdr:colOff>
      <xdr:row>0</xdr:row>
      <xdr:rowOff>6350</xdr:rowOff>
    </xdr:from>
    <xdr:to>
      <xdr:col>2</xdr:col>
      <xdr:colOff>1039497</xdr:colOff>
      <xdr:row>2</xdr:row>
      <xdr:rowOff>126999</xdr:rowOff>
    </xdr:to>
    <xdr:pic>
      <xdr:nvPicPr>
        <xdr:cNvPr id="14" name="Picture 13" descr="http://course-specialist.co.uk/wp-content/uploads/2014/11/BHA-Logo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43472"/>
        <a:stretch/>
      </xdr:blipFill>
      <xdr:spPr bwMode="auto">
        <a:xfrm>
          <a:off x="71436" y="6350"/>
          <a:ext cx="1715774" cy="49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438150</xdr:colOff>
          <xdr:row>0</xdr:row>
          <xdr:rowOff>57150</xdr:rowOff>
        </xdr:from>
        <xdr:to>
          <xdr:col>6</xdr:col>
          <xdr:colOff>571500</xdr:colOff>
          <xdr:row>1</xdr:row>
          <xdr:rowOff>82550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3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0</xdr:row>
          <xdr:rowOff>0</xdr:rowOff>
        </xdr:from>
        <xdr:to>
          <xdr:col>4</xdr:col>
          <xdr:colOff>590550</xdr:colOff>
          <xdr:row>1</xdr:row>
          <xdr:rowOff>25400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3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1085850</xdr:colOff>
          <xdr:row>6</xdr:row>
          <xdr:rowOff>31750</xdr:rowOff>
        </xdr:from>
        <xdr:to>
          <xdr:col>3</xdr:col>
          <xdr:colOff>515938</xdr:colOff>
          <xdr:row>7</xdr:row>
          <xdr:rowOff>57150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3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27">
                <a:alpha val="39999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Hunter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</xdr:row>
          <xdr:rowOff>184150</xdr:rowOff>
        </xdr:from>
        <xdr:to>
          <xdr:col>10</xdr:col>
          <xdr:colOff>558800</xdr:colOff>
          <xdr:row>3</xdr:row>
          <xdr:rowOff>19050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3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North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247650</xdr:colOff>
          <xdr:row>3</xdr:row>
          <xdr:rowOff>69850</xdr:rowOff>
        </xdr:from>
        <xdr:to>
          <xdr:col>10</xdr:col>
          <xdr:colOff>571500</xdr:colOff>
          <xdr:row>4</xdr:row>
          <xdr:rowOff>95250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3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Midlands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247650</xdr:colOff>
          <xdr:row>4</xdr:row>
          <xdr:rowOff>184150</xdr:rowOff>
        </xdr:from>
        <xdr:to>
          <xdr:col>10</xdr:col>
          <xdr:colOff>571500</xdr:colOff>
          <xdr:row>6</xdr:row>
          <xdr:rowOff>19050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3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South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5</xdr:row>
          <xdr:rowOff>19050</xdr:rowOff>
        </xdr:from>
        <xdr:to>
          <xdr:col>6</xdr:col>
          <xdr:colOff>539750</xdr:colOff>
          <xdr:row>6</xdr:row>
          <xdr:rowOff>25400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3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>
                <a:alpha val="7500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Mdn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3</xdr:row>
          <xdr:rowOff>133350</xdr:rowOff>
        </xdr:from>
        <xdr:to>
          <xdr:col>6</xdr:col>
          <xdr:colOff>539750</xdr:colOff>
          <xdr:row>4</xdr:row>
          <xdr:rowOff>133350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3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>
                <a:alpha val="7500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438150</xdr:colOff>
          <xdr:row>6</xdr:row>
          <xdr:rowOff>107950</xdr:rowOff>
        </xdr:from>
        <xdr:to>
          <xdr:col>6</xdr:col>
          <xdr:colOff>552450</xdr:colOff>
          <xdr:row>7</xdr:row>
          <xdr:rowOff>114300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3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>
                <a:alpha val="75000"/>
              </a:srgbClr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Nov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jockeyclub.co.uk\HomeDFS\Racing\Programme%20Book\2019\PB1\Flat%20PB1%20Final%20chang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 - F"/>
      <sheetName val="IC - F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9:P1477" totalsRowShown="0" headerRowDxfId="40">
  <autoFilter ref="B9:P1477" xr:uid="{00000000-0009-0000-0100-000001000000}"/>
  <tableColumns count="15">
    <tableColumn id="1" xr3:uid="{00000000-0010-0000-0000-000001000000}" name="Date" dataDxfId="39">
      <calculatedColumnFormula>IFERROR(VLOOKUP($A10,'Raw - F'!$B:$R,2,FALSE),"")</calculatedColumnFormula>
    </tableColumn>
    <tableColumn id="2" xr3:uid="{00000000-0010-0000-0000-000002000000}" name="Course" dataDxfId="38">
      <calculatedColumnFormula>IFERROR(VLOOKUP($A10,'Raw - F'!$B:$R,3,FALSE),"")</calculatedColumnFormula>
    </tableColumn>
    <tableColumn id="3" xr3:uid="{00000000-0010-0000-0000-000003000000}" name="Type" dataDxfId="37">
      <calculatedColumnFormula>IFERROR(VLOOKUP($A10,'Raw - F'!$B:$R,6,FALSE),"")</calculatedColumnFormula>
    </tableColumn>
    <tableColumn id="4" xr3:uid="{00000000-0010-0000-0000-000004000000}" name="Age" dataDxfId="36">
      <calculatedColumnFormula>SUBSTITUTE(IFERROR(VLOOKUP($A10,'Raw - F'!$B:$O,9,FALSE),""),"0","")</calculatedColumnFormula>
    </tableColumn>
    <tableColumn id="5" xr3:uid="{00000000-0010-0000-0000-000005000000}" name="Mdn/Nov" dataDxfId="35">
      <calculatedColumnFormula>SUBSTITUTE(IFERROR(VLOOKUP($A10,'Raw - F'!$B:$O,7,FALSE),""),"0","")</calculatedColumnFormula>
    </tableColumn>
    <tableColumn id="6" xr3:uid="{00000000-0010-0000-0000-000006000000}" name="Class" dataDxfId="34">
      <calculatedColumnFormula>IFERROR(IF(VLOOKUP($A10,'Raw - F'!$B:$O,11,FALSE)&gt;1,VLOOKUP($A10,'Raw - F'!$B:$O,11,FALSE),IF(VLOOKUP($A10,'Raw - F'!$B:$M,12,FALSE)&lt;&gt;"",VLOOKUP($A10,'Raw - F'!$B:$M,12,FALSE),"")),"")</calculatedColumnFormula>
    </tableColumn>
    <tableColumn id="11" xr3:uid="{00000000-0010-0000-0000-00000B000000}" name="RB" dataDxfId="33">
      <calculatedColumnFormula>IFERROR(VLOOKUP($A10,'Raw - F'!$B:$O,13,FALSE),"")</calculatedColumnFormula>
    </tableColumn>
    <tableColumn id="7" xr3:uid="{00000000-0010-0000-0000-000007000000}" name="Sex" dataDxfId="32">
      <calculatedColumnFormula>IFERROR(VLOOKUP($A10,'Raw - F'!$B:$O,10,FALSE),"")</calculatedColumnFormula>
    </tableColumn>
    <tableColumn id="8" xr3:uid="{00000000-0010-0000-0000-000008000000}" name="Distance" dataDxfId="31">
      <calculatedColumnFormula>IFERROR(VLOOKUP($A10,'Raw - F'!$B:$P,15,FALSE),"")</calculatedColumnFormula>
    </tableColumn>
    <tableColumn id="9" xr3:uid="{00000000-0010-0000-0000-000009000000}" name="Auction type" dataDxfId="30">
      <calculatedColumnFormula>SUBSTITUTE(IFERROR(VLOOKUP($A10,'Raw - F'!$B:$X,23,FALSE),""),0,"")</calculatedColumnFormula>
    </tableColumn>
    <tableColumn id="10" xr3:uid="{0158C1FC-C9C9-4B44-B488-4606E216DEC4}" name="Auction level" dataDxfId="12">
      <calculatedColumnFormula>IF(VLOOKUP($A10,'Raw - F'!$B:$AA,24,FALSE)="","",VLOOKUP($A10,'Raw - F'!$B:$AA,24,FALSE))</calculatedColumnFormula>
    </tableColumn>
    <tableColumn id="12" xr3:uid="{BCB9AE8C-9C7F-4B9D-9C87-10736E15A68F}" name="SC" dataDxfId="29">
      <calculatedColumnFormula>SUBSTITUTE(IFERROR(VLOOKUP($A10,'Raw - F'!$B:$X,22,FALSE),""),0,"")</calculatedColumnFormula>
    </tableColumn>
    <tableColumn id="13" xr3:uid="{F5BFBCC3-1971-4B76-A57D-59151701024F}" name="Race Detail" dataDxfId="28">
      <calculatedColumnFormula>SUBSTITUTE(IFERROR(VLOOKUP($A10,'Raw - F'!$B:$X,8,FALSE),""),0,"")</calculatedColumnFormula>
    </tableColumn>
    <tableColumn id="14" xr3:uid="{FB74D1C3-213F-4ADA-952F-DECCEC105E92}" name="EBF" dataDxfId="27">
      <calculatedColumnFormula>SUBSTITUTE(IFERROR(VLOOKUP($A10,'Raw - F'!$B:$AA,25,FALSE),""),0,"")</calculatedColumnFormula>
    </tableColumn>
    <tableColumn id="15" xr3:uid="{F97CB5F3-EBA7-4E23-891E-AE8F4162FF45}" name="Rider" dataDxfId="26">
      <calculatedColumnFormula>SUBSTITUTE(IFERROR(VLOOKUP($A10,'Raw - F'!$B:$AA,21,FALSE),""),0,"")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B9:M581" totalsRowShown="0" headerRowDxfId="25">
  <autoFilter ref="B9:M581" xr:uid="{00000000-0009-0000-0100-000002000000}"/>
  <tableColumns count="12">
    <tableColumn id="1" xr3:uid="{00000000-0010-0000-0100-000001000000}" name="Date" dataDxfId="24">
      <calculatedColumnFormula>IFERROR(VLOOKUP($A10,'Raw - J'!$B:$S,2,FALSE),"")</calculatedColumnFormula>
    </tableColumn>
    <tableColumn id="2" xr3:uid="{00000000-0010-0000-0100-000002000000}" name="Course" dataDxfId="23">
      <calculatedColumnFormula>IFERROR(VLOOKUP($A10,'Raw - J'!$B:$S,3,FALSE),"")</calculatedColumnFormula>
    </tableColumn>
    <tableColumn id="11" xr3:uid="{00000000-0010-0000-0100-00000B000000}" name="Jump Type" dataDxfId="22">
      <calculatedColumnFormula>IFERROR(VLOOKUP(JUMP!A10,'Raw - J'!B:F,5,FALSE),"")</calculatedColumnFormula>
    </tableColumn>
    <tableColumn id="3" xr3:uid="{00000000-0010-0000-0100-000003000000}" name="Type" dataDxfId="21">
      <calculatedColumnFormula>IFERROR(VLOOKUP($A10,'Raw - J'!$B:$S,6,FALSE),"")</calculatedColumnFormula>
    </tableColumn>
    <tableColumn id="4" xr3:uid="{00000000-0010-0000-0100-000004000000}" name="Age" dataDxfId="1">
      <calculatedColumnFormula>IFERROR(VLOOKUP($A10,'Raw - J'!$B:$P,10,FALSE),"")</calculatedColumnFormula>
    </tableColumn>
    <tableColumn id="5" xr3:uid="{00000000-0010-0000-0100-000005000000}" name="Mdn/Nov" dataDxfId="20">
      <calculatedColumnFormula>SUBSTITUTE(IFERROR(VLOOKUP($A10,'Raw - J'!$B:$P,7,FALSE),""),"0","")</calculatedColumnFormula>
    </tableColumn>
    <tableColumn id="6" xr3:uid="{00000000-0010-0000-0100-000006000000}" name="Class" dataDxfId="19">
      <calculatedColumnFormula>IFERROR(VLOOKUP($A10,'Raw - J'!$B:$P,12,FALSE)&amp;IF(VLOOKUP($A10,'Raw - J'!$B:$N,13,FALSE)&lt;&gt;"","("&amp;VLOOKUP($A10,'Raw - J'!$B:$N,13,FALSE)&amp;")",""),"")</calculatedColumnFormula>
    </tableColumn>
    <tableColumn id="12" xr3:uid="{00000000-0010-0000-0100-00000C000000}" name="RB" dataDxfId="18">
      <calculatedColumnFormula>IFERROR(VLOOKUP($A10,'Raw - J'!$B:$P,14,FALSE),"")</calculatedColumnFormula>
    </tableColumn>
    <tableColumn id="7" xr3:uid="{00000000-0010-0000-0100-000007000000}" name="Sex" dataDxfId="17">
      <calculatedColumnFormula>IFERROR(VLOOKUP($A10,'Raw - J'!$B:$P,11,FALSE),"")</calculatedColumnFormula>
    </tableColumn>
    <tableColumn id="8" xr3:uid="{00000000-0010-0000-0100-000008000000}" name="Distance" dataDxfId="16">
      <calculatedColumnFormula>IFERROR(VLOOKUP($A10,'Raw - J'!$B:$Q,16,FALSE),"")</calculatedColumnFormula>
    </tableColumn>
    <tableColumn id="9" xr3:uid="{8AB0467F-0F2B-40A6-9D29-6708C5AFB4FB}" name="NH restricted" dataDxfId="15">
      <calculatedColumnFormula>SUBSTITUTE(IFERROR(VLOOKUP($A10,'Raw - J'!$B:$Q,9,FALSE),""),0,"")</calculatedColumnFormula>
    </tableColumn>
    <tableColumn id="10" xr3:uid="{EF1DFA5B-AB96-4D5D-853B-7F7D58426B3A}" name="Rider" dataDxfId="14">
      <calculatedColumnFormula>SUBSTITUTE(IFERROR(VLOOKUP($A10,'Raw - J'!$B:$Z,20,FALSE),""),0,"")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table" Target="../tables/table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4.xml"/><Relationship Id="rId13" Type="http://schemas.openxmlformats.org/officeDocument/2006/relationships/ctrlProp" Target="../ctrlProps/ctrlProp29.xml"/><Relationship Id="rId18" Type="http://schemas.openxmlformats.org/officeDocument/2006/relationships/ctrlProp" Target="../ctrlProps/ctrlProp34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7.xml"/><Relationship Id="rId7" Type="http://schemas.openxmlformats.org/officeDocument/2006/relationships/ctrlProp" Target="../ctrlProps/ctrlProp23.xml"/><Relationship Id="rId12" Type="http://schemas.openxmlformats.org/officeDocument/2006/relationships/ctrlProp" Target="../ctrlProps/ctrlProp28.xml"/><Relationship Id="rId17" Type="http://schemas.openxmlformats.org/officeDocument/2006/relationships/ctrlProp" Target="../ctrlProps/ctrlProp33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2.xml"/><Relationship Id="rId20" Type="http://schemas.openxmlformats.org/officeDocument/2006/relationships/ctrlProp" Target="../ctrlProps/ctrlProp3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2.xml"/><Relationship Id="rId11" Type="http://schemas.openxmlformats.org/officeDocument/2006/relationships/ctrlProp" Target="../ctrlProps/ctrlProp27.xml"/><Relationship Id="rId24" Type="http://schemas.openxmlformats.org/officeDocument/2006/relationships/table" Target="../tables/table2.xml"/><Relationship Id="rId5" Type="http://schemas.openxmlformats.org/officeDocument/2006/relationships/ctrlProp" Target="../ctrlProps/ctrlProp21.xml"/><Relationship Id="rId15" Type="http://schemas.openxmlformats.org/officeDocument/2006/relationships/ctrlProp" Target="../ctrlProps/ctrlProp31.xml"/><Relationship Id="rId23" Type="http://schemas.openxmlformats.org/officeDocument/2006/relationships/ctrlProp" Target="../ctrlProps/ctrlProp39.xml"/><Relationship Id="rId10" Type="http://schemas.openxmlformats.org/officeDocument/2006/relationships/ctrlProp" Target="../ctrlProps/ctrlProp26.xml"/><Relationship Id="rId19" Type="http://schemas.openxmlformats.org/officeDocument/2006/relationships/ctrlProp" Target="../ctrlProps/ctrlProp35.xml"/><Relationship Id="rId4" Type="http://schemas.openxmlformats.org/officeDocument/2006/relationships/ctrlProp" Target="../ctrlProps/ctrlProp20.xml"/><Relationship Id="rId9" Type="http://schemas.openxmlformats.org/officeDocument/2006/relationships/ctrlProp" Target="../ctrlProps/ctrlProp25.xml"/><Relationship Id="rId14" Type="http://schemas.openxmlformats.org/officeDocument/2006/relationships/ctrlProp" Target="../ctrlProps/ctrlProp30.xml"/><Relationship Id="rId22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L1469"/>
  <sheetViews>
    <sheetView workbookViewId="0">
      <pane ySplit="1" topLeftCell="A2" activePane="bottomLeft" state="frozen"/>
      <selection activeCell="Y1" sqref="Y1"/>
      <selection pane="bottomLeft" activeCell="M153" sqref="M153"/>
    </sheetView>
  </sheetViews>
  <sheetFormatPr defaultRowHeight="14.5" x14ac:dyDescent="0.35"/>
  <cols>
    <col min="3" max="3" width="10.7265625" style="5" bestFit="1" customWidth="1"/>
    <col min="4" max="4" width="11.81640625" customWidth="1"/>
    <col min="12" max="12" width="10.453125" customWidth="1"/>
    <col min="13" max="14" width="13.453125" customWidth="1"/>
    <col min="15" max="15" width="12.453125" bestFit="1" customWidth="1"/>
    <col min="16" max="17" width="12.453125" customWidth="1"/>
    <col min="18" max="18" width="24.81640625" bestFit="1" customWidth="1"/>
    <col min="19" max="19" width="24.81640625" customWidth="1"/>
    <col min="20" max="26" width="16.81640625" customWidth="1"/>
    <col min="27" max="28" width="20.26953125" style="6" customWidth="1"/>
    <col min="29" max="29" width="9.1796875" style="6"/>
    <col min="35" max="35" width="9.81640625" bestFit="1" customWidth="1"/>
    <col min="37" max="37" width="14.81640625" customWidth="1"/>
  </cols>
  <sheetData>
    <row r="1" spans="1:38" x14ac:dyDescent="0.35">
      <c r="C1" s="5" t="s">
        <v>39</v>
      </c>
      <c r="D1" t="s">
        <v>40</v>
      </c>
      <c r="E1" t="s">
        <v>0</v>
      </c>
      <c r="F1" t="s">
        <v>10</v>
      </c>
      <c r="G1" t="s">
        <v>41</v>
      </c>
      <c r="H1" t="s">
        <v>42</v>
      </c>
      <c r="J1" t="s">
        <v>43</v>
      </c>
      <c r="K1" t="s">
        <v>1</v>
      </c>
      <c r="L1" t="s">
        <v>3</v>
      </c>
      <c r="M1" t="s">
        <v>44</v>
      </c>
      <c r="N1" t="s">
        <v>225</v>
      </c>
      <c r="O1" t="s">
        <v>4</v>
      </c>
      <c r="P1" t="s">
        <v>45</v>
      </c>
      <c r="Q1" t="s">
        <v>519</v>
      </c>
      <c r="R1" t="s">
        <v>520</v>
      </c>
      <c r="T1" t="s">
        <v>238</v>
      </c>
      <c r="U1" t="s">
        <v>246</v>
      </c>
      <c r="V1" t="s">
        <v>521</v>
      </c>
      <c r="W1" t="s">
        <v>522</v>
      </c>
      <c r="X1" t="s">
        <v>523</v>
      </c>
      <c r="AA1" s="6" t="s">
        <v>221</v>
      </c>
      <c r="AB1" s="6" t="s">
        <v>223</v>
      </c>
      <c r="AC1" s="6" t="s">
        <v>14</v>
      </c>
      <c r="AD1" t="s">
        <v>8</v>
      </c>
      <c r="AE1" t="s">
        <v>11</v>
      </c>
      <c r="AF1" t="s">
        <v>15</v>
      </c>
      <c r="AG1" t="s">
        <v>16</v>
      </c>
      <c r="AH1" t="s">
        <v>26</v>
      </c>
      <c r="AI1" t="s">
        <v>32</v>
      </c>
      <c r="AJ1" t="s">
        <v>25</v>
      </c>
      <c r="AK1" t="s">
        <v>242</v>
      </c>
      <c r="AL1" t="s">
        <v>9</v>
      </c>
    </row>
    <row r="2" spans="1:38" x14ac:dyDescent="0.35">
      <c r="A2" s="1">
        <f>IF(B2="",A1,B2+1)</f>
        <v>2</v>
      </c>
      <c r="B2" s="1">
        <f>IF(AND(A1&lt;1,AL2=1),1,IF(AL2=1,A1,""))</f>
        <v>1</v>
      </c>
      <c r="C2" s="5">
        <v>44317</v>
      </c>
      <c r="D2" t="s">
        <v>107</v>
      </c>
      <c r="E2" t="s">
        <v>302</v>
      </c>
      <c r="F2" t="s">
        <v>302</v>
      </c>
      <c r="G2" t="s">
        <v>6</v>
      </c>
      <c r="H2" t="s">
        <v>227</v>
      </c>
      <c r="J2" t="s">
        <v>35</v>
      </c>
      <c r="K2" t="s">
        <v>5</v>
      </c>
      <c r="L2">
        <v>2</v>
      </c>
      <c r="N2" t="s">
        <v>317</v>
      </c>
      <c r="O2" t="s">
        <v>379</v>
      </c>
      <c r="P2" t="s">
        <v>37</v>
      </c>
      <c r="Q2">
        <v>20000</v>
      </c>
      <c r="R2" t="s">
        <v>554</v>
      </c>
      <c r="T2" t="s">
        <v>240</v>
      </c>
      <c r="U2">
        <v>0</v>
      </c>
      <c r="W2" t="s">
        <v>503</v>
      </c>
      <c r="X2" t="s">
        <v>503</v>
      </c>
      <c r="AA2" s="6" t="str">
        <f>IF(OR(J2="2yo",J2="3yo"),J2,"Other")</f>
        <v>Other</v>
      </c>
      <c r="AB2" s="6" t="str">
        <f>IF(K2="F",K2,"A")</f>
        <v>A</v>
      </c>
      <c r="AC2" s="6">
        <f>VLOOKUP(P2,lists!$G:$H,2,FALSE)</f>
        <v>2</v>
      </c>
      <c r="AD2" t="b">
        <f>VLOOKUP(G2,lists!$B$2:$C$3,2,FALSE)</f>
        <v>1</v>
      </c>
      <c r="AE2" t="b">
        <f>VLOOKUP(AA2,lists!$B:$C,2,FALSE)</f>
        <v>1</v>
      </c>
      <c r="AF2" t="b">
        <f>IF(AND(AC2&gt;=VLOOKUP(FLAT!$I$1,lists!$G:$H,2,FALSE),AC2&lt;=VLOOKUP(FLAT!$I$2,lists!$G:$H,2,FALSE)),TRUE,FALSE)</f>
        <v>1</v>
      </c>
      <c r="AG2" t="b">
        <f>VLOOKUP(AB2,lists!$B$7:$C$8,2,FALSE)</f>
        <v>1</v>
      </c>
      <c r="AH2" t="b">
        <f>VLOOKUP(IF(H2="","Open",SUBSTITUTE(H2,"/Nov","")),lists!$B$27:$D$29,2,FALSE)</f>
        <v>1</v>
      </c>
      <c r="AI2" t="b">
        <f>IF(FLAT!$I$5="All",TRUE,IF(FLAT!$I$5=TEXT('Raw - F'!C2,"mmm"),TRUE,FALSE))</f>
        <v>1</v>
      </c>
      <c r="AJ2" t="b">
        <f>VLOOKUP(L2,lists!B:C,2,FALSE)</f>
        <v>1</v>
      </c>
      <c r="AK2" t="b">
        <f>VLOOKUP(T2,lists!$B$23:$D$25,2,FALSE)</f>
        <v>1</v>
      </c>
      <c r="AL2">
        <f>IF(AND(AD2=TRUE,AE2=TRUE,AF2=TRUE,AG2=TRUE,AH2=TRUE,AI2=TRUE,AJ2=TRUE,AK2=TRUE),1,0)</f>
        <v>1</v>
      </c>
    </row>
    <row r="3" spans="1:38" x14ac:dyDescent="0.35">
      <c r="A3" s="1">
        <f t="shared" ref="A3:A5" si="0">IF(B3="",A2,B3+1)</f>
        <v>3</v>
      </c>
      <c r="B3" s="1">
        <f>IF(AND(A2&lt;1,AL3=1),1,IF(AL3=1,A2,""))</f>
        <v>2</v>
      </c>
      <c r="C3" s="5">
        <v>44317</v>
      </c>
      <c r="D3" t="s">
        <v>107</v>
      </c>
      <c r="E3" t="s">
        <v>302</v>
      </c>
      <c r="F3" t="s">
        <v>302</v>
      </c>
      <c r="G3" t="s">
        <v>6</v>
      </c>
      <c r="H3" t="s">
        <v>227</v>
      </c>
      <c r="J3" t="s">
        <v>54</v>
      </c>
      <c r="K3" t="s">
        <v>5</v>
      </c>
      <c r="L3">
        <v>3</v>
      </c>
      <c r="N3" t="s">
        <v>346</v>
      </c>
      <c r="O3" t="s">
        <v>379</v>
      </c>
      <c r="P3" t="s">
        <v>37</v>
      </c>
      <c r="Q3">
        <v>12000</v>
      </c>
      <c r="R3" t="s">
        <v>554</v>
      </c>
      <c r="T3" t="s">
        <v>240</v>
      </c>
      <c r="U3">
        <v>0</v>
      </c>
      <c r="W3" t="s">
        <v>503</v>
      </c>
      <c r="X3" t="s">
        <v>503</v>
      </c>
      <c r="AA3" s="6" t="str">
        <f t="shared" ref="AA3:AA66" si="1">IF(OR(J3="2yo",J3="3yo"),J3,"Other")</f>
        <v>Other</v>
      </c>
      <c r="AB3" s="6" t="str">
        <f t="shared" ref="AB3:AB66" si="2">IF(K3="F",K3,"A")</f>
        <v>A</v>
      </c>
      <c r="AC3" s="6">
        <f>VLOOKUP(P3,lists!$G:$H,2,FALSE)</f>
        <v>2</v>
      </c>
      <c r="AD3" t="b">
        <f>VLOOKUP(G3,lists!$B$2:$C$3,2,FALSE)</f>
        <v>1</v>
      </c>
      <c r="AE3" t="b">
        <f>VLOOKUP(AA3,lists!$B:$C,2,FALSE)</f>
        <v>1</v>
      </c>
      <c r="AF3" t="b">
        <f>IF(AND(AC3&gt;=VLOOKUP(FLAT!$I$1,lists!$G:$H,2,FALSE),AC3&lt;=VLOOKUP(FLAT!$I$2,lists!$G:$H,2,FALSE)),TRUE,FALSE)</f>
        <v>1</v>
      </c>
      <c r="AG3" t="b">
        <f>VLOOKUP(AB3,lists!$B$7:$C$8,2,FALSE)</f>
        <v>1</v>
      </c>
      <c r="AH3" t="b">
        <f>VLOOKUP(IF(H3="","Open",SUBSTITUTE(H3,"/Nov","")),lists!$B$27:$D$29,2,FALSE)</f>
        <v>1</v>
      </c>
      <c r="AI3" t="b">
        <f>IF(FLAT!$I$5="All",TRUE,IF(FLAT!$I$5=TEXT('Raw - F'!C3,"mmm"),TRUE,FALSE))</f>
        <v>1</v>
      </c>
      <c r="AJ3" t="b">
        <f>VLOOKUP(L3,lists!B:C,2,FALSE)</f>
        <v>1</v>
      </c>
      <c r="AK3" t="b">
        <f>VLOOKUP(T3,lists!$B$23:$D$25,2,FALSE)</f>
        <v>1</v>
      </c>
      <c r="AL3">
        <f t="shared" ref="AL3:AL66" si="3">IF(AND(AD3=TRUE,AE3=TRUE,AF3=TRUE,AG3=TRUE,AH3=TRUE,AI3=TRUE,AJ3=TRUE,AK3=TRUE),1,0)</f>
        <v>1</v>
      </c>
    </row>
    <row r="4" spans="1:38" x14ac:dyDescent="0.35">
      <c r="A4" s="1">
        <f t="shared" si="0"/>
        <v>4</v>
      </c>
      <c r="B4" s="1">
        <f>IF(AND(A3&lt;1,AL4=1),1,IF(AL4=1,A3,""))</f>
        <v>3</v>
      </c>
      <c r="C4" s="5">
        <v>44317</v>
      </c>
      <c r="D4" t="s">
        <v>107</v>
      </c>
      <c r="E4" t="s">
        <v>302</v>
      </c>
      <c r="F4" t="s">
        <v>302</v>
      </c>
      <c r="G4" t="s">
        <v>6</v>
      </c>
      <c r="H4" t="s">
        <v>227</v>
      </c>
      <c r="J4" t="s">
        <v>34</v>
      </c>
      <c r="K4" t="s">
        <v>5</v>
      </c>
      <c r="L4">
        <v>3</v>
      </c>
      <c r="N4" t="s">
        <v>346</v>
      </c>
      <c r="O4" t="s">
        <v>70</v>
      </c>
      <c r="P4" t="s">
        <v>70</v>
      </c>
      <c r="Q4">
        <v>12000</v>
      </c>
      <c r="R4" t="s">
        <v>487</v>
      </c>
      <c r="T4" t="s">
        <v>240</v>
      </c>
      <c r="U4">
        <v>0</v>
      </c>
      <c r="W4" t="s">
        <v>503</v>
      </c>
      <c r="X4" t="s">
        <v>503</v>
      </c>
      <c r="AA4" s="6" t="str">
        <f t="shared" si="1"/>
        <v>3yo</v>
      </c>
      <c r="AB4" s="6" t="str">
        <f t="shared" si="2"/>
        <v>A</v>
      </c>
      <c r="AC4" s="6">
        <f>VLOOKUP(P4,lists!$G:$H,2,FALSE)</f>
        <v>4</v>
      </c>
      <c r="AD4" t="b">
        <f>VLOOKUP(G4,lists!$B$2:$C$3,2,FALSE)</f>
        <v>1</v>
      </c>
      <c r="AE4" t="b">
        <f>VLOOKUP(AA4,lists!$B:$C,2,FALSE)</f>
        <v>1</v>
      </c>
      <c r="AF4" t="b">
        <f>IF(AND(AC4&gt;=VLOOKUP(FLAT!$I$1,lists!$G:$H,2,FALSE),AC4&lt;=VLOOKUP(FLAT!$I$2,lists!$G:$H,2,FALSE)),TRUE,FALSE)</f>
        <v>1</v>
      </c>
      <c r="AG4" t="b">
        <f>VLOOKUP(AB4,lists!$B$7:$C$8,2,FALSE)</f>
        <v>1</v>
      </c>
      <c r="AH4" t="b">
        <f>VLOOKUP(IF(H4="","Open",SUBSTITUTE(H4,"/Nov","")),lists!$B$27:$D$29,2,FALSE)</f>
        <v>1</v>
      </c>
      <c r="AI4" t="b">
        <f>IF(FLAT!$I$5="All",TRUE,IF(FLAT!$I$5=TEXT('Raw - F'!C4,"mmm"),TRUE,FALSE))</f>
        <v>1</v>
      </c>
      <c r="AJ4" t="b">
        <f>VLOOKUP(L4,lists!B:C,2,FALSE)</f>
        <v>1</v>
      </c>
      <c r="AK4" t="b">
        <f>VLOOKUP(T4,lists!$B$23:$D$25,2,FALSE)</f>
        <v>1</v>
      </c>
      <c r="AL4">
        <f t="shared" si="3"/>
        <v>1</v>
      </c>
    </row>
    <row r="5" spans="1:38" x14ac:dyDescent="0.35">
      <c r="A5" s="1">
        <f t="shared" si="0"/>
        <v>5</v>
      </c>
      <c r="B5" s="1">
        <f t="shared" ref="B5:B6" si="4">IF(AND(A4&lt;1,AL5=1),1,IF(AL5=1,A4,""))</f>
        <v>4</v>
      </c>
      <c r="C5" s="5">
        <v>44317</v>
      </c>
      <c r="D5" t="s">
        <v>107</v>
      </c>
      <c r="E5" t="s">
        <v>302</v>
      </c>
      <c r="F5" t="s">
        <v>302</v>
      </c>
      <c r="G5" t="s">
        <v>6</v>
      </c>
      <c r="H5" t="s">
        <v>227</v>
      </c>
      <c r="J5" t="s">
        <v>35</v>
      </c>
      <c r="K5" t="s">
        <v>7</v>
      </c>
      <c r="L5">
        <v>4</v>
      </c>
      <c r="N5" t="s">
        <v>348</v>
      </c>
      <c r="O5" t="s">
        <v>381</v>
      </c>
      <c r="P5" t="s">
        <v>59</v>
      </c>
      <c r="Q5">
        <v>7650</v>
      </c>
      <c r="R5" t="s">
        <v>460</v>
      </c>
      <c r="T5" t="s">
        <v>240</v>
      </c>
      <c r="U5">
        <v>0</v>
      </c>
      <c r="W5" t="s">
        <v>503</v>
      </c>
      <c r="X5" t="s">
        <v>503</v>
      </c>
      <c r="AA5" s="6" t="str">
        <f t="shared" si="1"/>
        <v>Other</v>
      </c>
      <c r="AB5" s="6" t="str">
        <f t="shared" si="2"/>
        <v>F</v>
      </c>
      <c r="AC5" s="6">
        <f>VLOOKUP(P5,lists!$G:$H,2,FALSE)</f>
        <v>7</v>
      </c>
      <c r="AD5" t="b">
        <f>VLOOKUP(G5,lists!$B$2:$C$3,2,FALSE)</f>
        <v>1</v>
      </c>
      <c r="AE5" t="b">
        <f>VLOOKUP(AA5,lists!$B:$C,2,FALSE)</f>
        <v>1</v>
      </c>
      <c r="AF5" t="b">
        <f>IF(AND(AC5&gt;=VLOOKUP(FLAT!$I$1,lists!$G:$H,2,FALSE),AC5&lt;=VLOOKUP(FLAT!$I$2,lists!$G:$H,2,FALSE)),TRUE,FALSE)</f>
        <v>1</v>
      </c>
      <c r="AG5" t="b">
        <f>VLOOKUP(AB5,lists!$B$7:$C$8,2,FALSE)</f>
        <v>1</v>
      </c>
      <c r="AH5" t="b">
        <f>VLOOKUP(IF(H5="","Open",SUBSTITUTE(H5,"/Nov","")),lists!$B$27:$D$29,2,FALSE)</f>
        <v>1</v>
      </c>
      <c r="AI5" t="b">
        <f>IF(FLAT!$I$5="All",TRUE,IF(FLAT!$I$5=TEXT('Raw - F'!C5,"mmm"),TRUE,FALSE))</f>
        <v>1</v>
      </c>
      <c r="AJ5" t="b">
        <f>VLOOKUP(L5,lists!B:C,2,FALSE)</f>
        <v>1</v>
      </c>
      <c r="AK5" t="b">
        <f>VLOOKUP(T5,lists!$B$23:$D$25,2,FALSE)</f>
        <v>1</v>
      </c>
      <c r="AL5">
        <f t="shared" si="3"/>
        <v>1</v>
      </c>
    </row>
    <row r="6" spans="1:38" x14ac:dyDescent="0.35">
      <c r="A6" s="1">
        <f t="shared" ref="A6:A69" si="5">IF(B6="",A5,B6+1)</f>
        <v>6</v>
      </c>
      <c r="B6" s="1">
        <f t="shared" si="4"/>
        <v>5</v>
      </c>
      <c r="C6" s="5">
        <v>44317</v>
      </c>
      <c r="D6" t="s">
        <v>107</v>
      </c>
      <c r="E6" t="s">
        <v>302</v>
      </c>
      <c r="F6" t="s">
        <v>302</v>
      </c>
      <c r="G6" t="s">
        <v>6</v>
      </c>
      <c r="H6" t="s">
        <v>227</v>
      </c>
      <c r="J6" t="s">
        <v>54</v>
      </c>
      <c r="K6" t="s">
        <v>5</v>
      </c>
      <c r="L6">
        <v>4</v>
      </c>
      <c r="N6" t="s">
        <v>348</v>
      </c>
      <c r="O6" t="s">
        <v>55</v>
      </c>
      <c r="P6" t="s">
        <v>61</v>
      </c>
      <c r="Q6">
        <v>7650</v>
      </c>
      <c r="R6" t="s">
        <v>555</v>
      </c>
      <c r="S6" t="s">
        <v>368</v>
      </c>
      <c r="T6" t="s">
        <v>240</v>
      </c>
      <c r="U6">
        <v>0</v>
      </c>
      <c r="W6" t="s">
        <v>503</v>
      </c>
      <c r="X6" t="s">
        <v>503</v>
      </c>
      <c r="AA6" s="6" t="str">
        <f t="shared" si="1"/>
        <v>Other</v>
      </c>
      <c r="AB6" s="6" t="str">
        <f t="shared" si="2"/>
        <v>A</v>
      </c>
      <c r="AC6" s="6">
        <f>VLOOKUP(P6,lists!$G:$H,2,FALSE)</f>
        <v>11</v>
      </c>
      <c r="AD6" t="b">
        <f>VLOOKUP(G6,lists!$B$2:$C$3,2,FALSE)</f>
        <v>1</v>
      </c>
      <c r="AE6" t="b">
        <f>VLOOKUP(AA6,lists!$B:$C,2,FALSE)</f>
        <v>1</v>
      </c>
      <c r="AF6" t="b">
        <f>IF(AND(AC6&gt;=VLOOKUP(FLAT!$I$1,lists!$G:$H,2,FALSE),AC6&lt;=VLOOKUP(FLAT!$I$2,lists!$G:$H,2,FALSE)),TRUE,FALSE)</f>
        <v>1</v>
      </c>
      <c r="AG6" t="b">
        <f>VLOOKUP(AB6,lists!$B$7:$C$8,2,FALSE)</f>
        <v>1</v>
      </c>
      <c r="AH6" t="b">
        <f>VLOOKUP(IF(H6="","Open",SUBSTITUTE(H6,"/Nov","")),lists!$B$27:$D$29,2,FALSE)</f>
        <v>1</v>
      </c>
      <c r="AI6" t="b">
        <f>IF(FLAT!$I$5="All",TRUE,IF(FLAT!$I$5=TEXT('Raw - F'!C6,"mmm"),TRUE,FALSE))</f>
        <v>1</v>
      </c>
      <c r="AJ6" t="b">
        <f>VLOOKUP(L6,lists!B:C,2,FALSE)</f>
        <v>1</v>
      </c>
      <c r="AK6" t="b">
        <f>VLOOKUP(T6,lists!$B$23:$D$25,2,FALSE)</f>
        <v>1</v>
      </c>
      <c r="AL6">
        <f t="shared" si="3"/>
        <v>1</v>
      </c>
    </row>
    <row r="7" spans="1:38" x14ac:dyDescent="0.35">
      <c r="A7" s="1">
        <f t="shared" si="5"/>
        <v>7</v>
      </c>
      <c r="B7" s="1">
        <f t="shared" ref="B7:B70" si="6">IF(AND(A6&lt;1,AL7=1),1,IF(AL7=1,A6,""))</f>
        <v>6</v>
      </c>
      <c r="C7" s="5">
        <v>44317</v>
      </c>
      <c r="D7" t="s">
        <v>107</v>
      </c>
      <c r="E7" t="s">
        <v>302</v>
      </c>
      <c r="F7" t="s">
        <v>302</v>
      </c>
      <c r="G7" t="s">
        <v>51</v>
      </c>
      <c r="H7" t="s">
        <v>245</v>
      </c>
      <c r="J7" t="s">
        <v>33</v>
      </c>
      <c r="K7" t="s">
        <v>5</v>
      </c>
      <c r="L7">
        <v>5</v>
      </c>
      <c r="N7" t="s">
        <v>227</v>
      </c>
      <c r="O7" t="s">
        <v>378</v>
      </c>
      <c r="P7" t="s">
        <v>36</v>
      </c>
      <c r="Q7">
        <v>5400</v>
      </c>
      <c r="R7" t="s">
        <v>557</v>
      </c>
      <c r="S7" t="s">
        <v>368</v>
      </c>
      <c r="T7" t="s">
        <v>240</v>
      </c>
      <c r="U7">
        <v>0</v>
      </c>
      <c r="W7" t="s">
        <v>503</v>
      </c>
      <c r="X7" t="s">
        <v>503</v>
      </c>
      <c r="Z7" t="s">
        <v>553</v>
      </c>
      <c r="AA7" s="6" t="str">
        <f t="shared" si="1"/>
        <v>2yo</v>
      </c>
      <c r="AB7" s="6" t="str">
        <f t="shared" si="2"/>
        <v>A</v>
      </c>
      <c r="AC7" s="6">
        <f>VLOOKUP(P7,lists!$G:$H,2,FALSE)</f>
        <v>1</v>
      </c>
      <c r="AD7" t="b">
        <f>VLOOKUP(G7,lists!$B$2:$C$3,2,FALSE)</f>
        <v>1</v>
      </c>
      <c r="AE7" t="b">
        <f>VLOOKUP(AA7,lists!$B:$C,2,FALSE)</f>
        <v>1</v>
      </c>
      <c r="AF7" t="b">
        <f>IF(AND(AC7&gt;=VLOOKUP(FLAT!$I$1,lists!$G:$H,2,FALSE),AC7&lt;=VLOOKUP(FLAT!$I$2,lists!$G:$H,2,FALSE)),TRUE,FALSE)</f>
        <v>1</v>
      </c>
      <c r="AG7" t="b">
        <f>VLOOKUP(AB7,lists!$B$7:$C$8,2,FALSE)</f>
        <v>1</v>
      </c>
      <c r="AH7" t="b">
        <f>VLOOKUP(IF(H7="","Open",SUBSTITUTE(H7,"/Nov","")),lists!$B$27:$D$29,2,FALSE)</f>
        <v>1</v>
      </c>
      <c r="AI7" t="b">
        <f>IF(FLAT!$I$5="All",TRUE,IF(FLAT!$I$5=TEXT('Raw - F'!C7,"mmm"),TRUE,FALSE))</f>
        <v>1</v>
      </c>
      <c r="AJ7" t="b">
        <f>VLOOKUP(L7,lists!B:C,2,FALSE)</f>
        <v>1</v>
      </c>
      <c r="AK7" t="b">
        <f>VLOOKUP(T7,lists!$B$23:$D$25,2,FALSE)</f>
        <v>1</v>
      </c>
      <c r="AL7">
        <f t="shared" si="3"/>
        <v>1</v>
      </c>
    </row>
    <row r="8" spans="1:38" x14ac:dyDescent="0.35">
      <c r="A8" s="1">
        <f t="shared" si="5"/>
        <v>8</v>
      </c>
      <c r="B8" s="1">
        <f t="shared" si="6"/>
        <v>7</v>
      </c>
      <c r="C8" s="5">
        <v>44317</v>
      </c>
      <c r="D8" t="s">
        <v>107</v>
      </c>
      <c r="E8" t="s">
        <v>302</v>
      </c>
      <c r="F8" t="s">
        <v>302</v>
      </c>
      <c r="G8" t="s">
        <v>51</v>
      </c>
      <c r="H8" t="s">
        <v>244</v>
      </c>
      <c r="J8" t="s">
        <v>35</v>
      </c>
      <c r="K8" t="s">
        <v>5</v>
      </c>
      <c r="L8">
        <v>5</v>
      </c>
      <c r="N8" t="s">
        <v>227</v>
      </c>
      <c r="O8" t="s">
        <v>379</v>
      </c>
      <c r="P8" t="s">
        <v>37</v>
      </c>
      <c r="Q8">
        <v>4900</v>
      </c>
      <c r="R8" t="s">
        <v>556</v>
      </c>
      <c r="T8" t="s">
        <v>240</v>
      </c>
      <c r="U8">
        <v>0</v>
      </c>
      <c r="W8" t="s">
        <v>503</v>
      </c>
      <c r="X8" t="s">
        <v>503</v>
      </c>
      <c r="AA8" s="6" t="str">
        <f t="shared" si="1"/>
        <v>Other</v>
      </c>
      <c r="AB8" s="6" t="str">
        <f t="shared" si="2"/>
        <v>A</v>
      </c>
      <c r="AC8" s="6">
        <f>VLOOKUP(P8,lists!$G:$H,2,FALSE)</f>
        <v>2</v>
      </c>
      <c r="AD8" t="b">
        <f>VLOOKUP(G8,lists!$B$2:$C$3,2,FALSE)</f>
        <v>1</v>
      </c>
      <c r="AE8" t="b">
        <f>VLOOKUP(AA8,lists!$B:$C,2,FALSE)</f>
        <v>1</v>
      </c>
      <c r="AF8" t="b">
        <f>IF(AND(AC8&gt;=VLOOKUP(FLAT!$I$1,lists!$G:$H,2,FALSE),AC8&lt;=VLOOKUP(FLAT!$I$2,lists!$G:$H,2,FALSE)),TRUE,FALSE)</f>
        <v>1</v>
      </c>
      <c r="AG8" t="b">
        <f>VLOOKUP(AB8,lists!$B$7:$C$8,2,FALSE)</f>
        <v>1</v>
      </c>
      <c r="AH8" t="b">
        <f>VLOOKUP(IF(H8="","Open",SUBSTITUTE(H8,"/Nov","")),lists!$B$27:$D$29,2,FALSE)</f>
        <v>1</v>
      </c>
      <c r="AI8" t="b">
        <f>IF(FLAT!$I$5="All",TRUE,IF(FLAT!$I$5=TEXT('Raw - F'!C8,"mmm"),TRUE,FALSE))</f>
        <v>1</v>
      </c>
      <c r="AJ8" t="b">
        <f>VLOOKUP(L8,lists!B:C,2,FALSE)</f>
        <v>1</v>
      </c>
      <c r="AK8" t="b">
        <f>VLOOKUP(T8,lists!$B$23:$D$25,2,FALSE)</f>
        <v>1</v>
      </c>
      <c r="AL8">
        <f t="shared" si="3"/>
        <v>1</v>
      </c>
    </row>
    <row r="9" spans="1:38" x14ac:dyDescent="0.35">
      <c r="A9" s="1">
        <f t="shared" si="5"/>
        <v>9</v>
      </c>
      <c r="B9" s="1">
        <f t="shared" si="6"/>
        <v>8</v>
      </c>
      <c r="C9" s="5">
        <v>44317</v>
      </c>
      <c r="D9" t="s">
        <v>558</v>
      </c>
      <c r="E9" t="s">
        <v>302</v>
      </c>
      <c r="F9" t="s">
        <v>302</v>
      </c>
      <c r="G9" t="s">
        <v>51</v>
      </c>
      <c r="H9" t="s">
        <v>227</v>
      </c>
      <c r="J9" t="s">
        <v>35</v>
      </c>
      <c r="K9" t="s">
        <v>7</v>
      </c>
      <c r="L9">
        <v>1</v>
      </c>
      <c r="M9" t="s">
        <v>559</v>
      </c>
      <c r="N9" t="s">
        <v>227</v>
      </c>
      <c r="O9" t="s">
        <v>70</v>
      </c>
      <c r="P9" t="s">
        <v>70</v>
      </c>
      <c r="Q9">
        <v>50000</v>
      </c>
      <c r="R9" t="s">
        <v>560</v>
      </c>
      <c r="T9" t="s">
        <v>241</v>
      </c>
      <c r="U9">
        <v>0</v>
      </c>
      <c r="W9" t="s">
        <v>503</v>
      </c>
      <c r="X9" t="s">
        <v>503</v>
      </c>
      <c r="AA9" s="6" t="str">
        <f t="shared" si="1"/>
        <v>Other</v>
      </c>
      <c r="AB9" s="6" t="str">
        <f t="shared" si="2"/>
        <v>F</v>
      </c>
      <c r="AC9" s="6">
        <f>VLOOKUP(P9,lists!$G:$H,2,FALSE)</f>
        <v>4</v>
      </c>
      <c r="AD9" t="b">
        <f>VLOOKUP(G9,lists!$B$2:$C$3,2,FALSE)</f>
        <v>1</v>
      </c>
      <c r="AE9" t="b">
        <f>VLOOKUP(AA9,lists!$B:$C,2,FALSE)</f>
        <v>1</v>
      </c>
      <c r="AF9" t="b">
        <f>IF(AND(AC9&gt;=VLOOKUP(FLAT!$I$1,lists!$G:$H,2,FALSE),AC9&lt;=VLOOKUP(FLAT!$I$2,lists!$G:$H,2,FALSE)),TRUE,FALSE)</f>
        <v>1</v>
      </c>
      <c r="AG9" t="b">
        <f>VLOOKUP(AB9,lists!$B$7:$C$8,2,FALSE)</f>
        <v>1</v>
      </c>
      <c r="AH9" t="b">
        <f>VLOOKUP(IF(H9="","Open",SUBSTITUTE(H9,"/Nov","")),lists!$B$27:$D$29,2,FALSE)</f>
        <v>1</v>
      </c>
      <c r="AI9" t="b">
        <f>IF(FLAT!$I$5="All",TRUE,IF(FLAT!$I$5=TEXT('Raw - F'!C9,"mmm"),TRUE,FALSE))</f>
        <v>1</v>
      </c>
      <c r="AJ9" t="b">
        <f>VLOOKUP(L9,lists!B:C,2,FALSE)</f>
        <v>1</v>
      </c>
      <c r="AK9" t="b">
        <f>VLOOKUP(T9,lists!$B$23:$D$25,2,FALSE)</f>
        <v>1</v>
      </c>
      <c r="AL9">
        <f t="shared" si="3"/>
        <v>1</v>
      </c>
    </row>
    <row r="10" spans="1:38" x14ac:dyDescent="0.35">
      <c r="A10" s="1">
        <f t="shared" si="5"/>
        <v>10</v>
      </c>
      <c r="B10" s="1">
        <f t="shared" si="6"/>
        <v>9</v>
      </c>
      <c r="C10" s="5">
        <v>44317</v>
      </c>
      <c r="D10" t="s">
        <v>558</v>
      </c>
      <c r="E10" t="s">
        <v>302</v>
      </c>
      <c r="F10" t="s">
        <v>302</v>
      </c>
      <c r="G10" t="s">
        <v>6</v>
      </c>
      <c r="H10" t="s">
        <v>227</v>
      </c>
      <c r="J10" t="s">
        <v>54</v>
      </c>
      <c r="K10" t="s">
        <v>5</v>
      </c>
      <c r="L10">
        <v>2</v>
      </c>
      <c r="N10" t="s">
        <v>367</v>
      </c>
      <c r="O10" t="s">
        <v>38</v>
      </c>
      <c r="P10" t="s">
        <v>38</v>
      </c>
      <c r="Q10">
        <v>50000</v>
      </c>
      <c r="R10" t="s">
        <v>566</v>
      </c>
      <c r="T10" t="s">
        <v>241</v>
      </c>
      <c r="U10">
        <v>0</v>
      </c>
      <c r="W10" t="s">
        <v>503</v>
      </c>
      <c r="X10" t="s">
        <v>503</v>
      </c>
      <c r="AA10" s="6" t="str">
        <f t="shared" si="1"/>
        <v>Other</v>
      </c>
      <c r="AB10" s="6" t="str">
        <f t="shared" si="2"/>
        <v>A</v>
      </c>
      <c r="AC10" s="6">
        <f>VLOOKUP(P10,lists!$G:$H,2,FALSE)</f>
        <v>3</v>
      </c>
      <c r="AD10" t="b">
        <f>VLOOKUP(G10,lists!$B$2:$C$3,2,FALSE)</f>
        <v>1</v>
      </c>
      <c r="AE10" t="b">
        <f>VLOOKUP(AA10,lists!$B:$C,2,FALSE)</f>
        <v>1</v>
      </c>
      <c r="AF10" t="b">
        <f>IF(AND(AC10&gt;=VLOOKUP(FLAT!$I$1,lists!$G:$H,2,FALSE),AC10&lt;=VLOOKUP(FLAT!$I$2,lists!$G:$H,2,FALSE)),TRUE,FALSE)</f>
        <v>1</v>
      </c>
      <c r="AG10" t="b">
        <f>VLOOKUP(AB10,lists!$B$7:$C$8,2,FALSE)</f>
        <v>1</v>
      </c>
      <c r="AH10" t="b">
        <f>VLOOKUP(IF(H10="","Open",SUBSTITUTE(H10,"/Nov","")),lists!$B$27:$D$29,2,FALSE)</f>
        <v>1</v>
      </c>
      <c r="AI10" t="b">
        <f>IF(FLAT!$I$5="All",TRUE,IF(FLAT!$I$5=TEXT('Raw - F'!C10,"mmm"),TRUE,FALSE))</f>
        <v>1</v>
      </c>
      <c r="AJ10" t="b">
        <f>VLOOKUP(L10,lists!B:C,2,FALSE)</f>
        <v>1</v>
      </c>
      <c r="AK10" t="b">
        <f>VLOOKUP(T10,lists!$B$23:$D$25,2,FALSE)</f>
        <v>1</v>
      </c>
      <c r="AL10">
        <f t="shared" si="3"/>
        <v>1</v>
      </c>
    </row>
    <row r="11" spans="1:38" x14ac:dyDescent="0.35">
      <c r="A11" s="1">
        <f t="shared" si="5"/>
        <v>11</v>
      </c>
      <c r="B11" s="1">
        <f t="shared" si="6"/>
        <v>10</v>
      </c>
      <c r="C11" s="5">
        <v>44317</v>
      </c>
      <c r="D11" t="s">
        <v>558</v>
      </c>
      <c r="E11" t="s">
        <v>302</v>
      </c>
      <c r="F11" t="s">
        <v>302</v>
      </c>
      <c r="G11" t="s">
        <v>6</v>
      </c>
      <c r="H11" t="s">
        <v>227</v>
      </c>
      <c r="J11" t="s">
        <v>54</v>
      </c>
      <c r="K11" t="s">
        <v>5</v>
      </c>
      <c r="L11">
        <v>2</v>
      </c>
      <c r="N11" t="s">
        <v>367</v>
      </c>
      <c r="O11" t="s">
        <v>36</v>
      </c>
      <c r="P11" t="s">
        <v>36</v>
      </c>
      <c r="Q11">
        <v>15000</v>
      </c>
      <c r="R11" t="s">
        <v>564</v>
      </c>
      <c r="T11" t="s">
        <v>241</v>
      </c>
      <c r="U11">
        <v>0</v>
      </c>
      <c r="W11" t="s">
        <v>503</v>
      </c>
      <c r="X11" t="s">
        <v>503</v>
      </c>
      <c r="AA11" s="6" t="str">
        <f t="shared" si="1"/>
        <v>Other</v>
      </c>
      <c r="AB11" s="6" t="str">
        <f t="shared" si="2"/>
        <v>A</v>
      </c>
      <c r="AC11" s="6">
        <f>VLOOKUP(P11,lists!$G:$H,2,FALSE)</f>
        <v>1</v>
      </c>
      <c r="AD11" t="b">
        <f>VLOOKUP(G11,lists!$B$2:$C$3,2,FALSE)</f>
        <v>1</v>
      </c>
      <c r="AE11" t="b">
        <f>VLOOKUP(AA11,lists!$B:$C,2,FALSE)</f>
        <v>1</v>
      </c>
      <c r="AF11" t="b">
        <f>IF(AND(AC11&gt;=VLOOKUP(FLAT!$I$1,lists!$G:$H,2,FALSE),AC11&lt;=VLOOKUP(FLAT!$I$2,lists!$G:$H,2,FALSE)),TRUE,FALSE)</f>
        <v>1</v>
      </c>
      <c r="AG11" t="b">
        <f>VLOOKUP(AB11,lists!$B$7:$C$8,2,FALSE)</f>
        <v>1</v>
      </c>
      <c r="AH11" t="b">
        <f>VLOOKUP(IF(H11="","Open",SUBSTITUTE(H11,"/Nov","")),lists!$B$27:$D$29,2,FALSE)</f>
        <v>1</v>
      </c>
      <c r="AI11" t="b">
        <f>IF(FLAT!$I$5="All",TRUE,IF(FLAT!$I$5=TEXT('Raw - F'!C11,"mmm"),TRUE,FALSE))</f>
        <v>1</v>
      </c>
      <c r="AJ11" t="b">
        <f>VLOOKUP(L11,lists!B:C,2,FALSE)</f>
        <v>1</v>
      </c>
      <c r="AK11" t="b">
        <f>VLOOKUP(T11,lists!$B$23:$D$25,2,FALSE)</f>
        <v>1</v>
      </c>
      <c r="AL11">
        <f t="shared" si="3"/>
        <v>1</v>
      </c>
    </row>
    <row r="12" spans="1:38" x14ac:dyDescent="0.35">
      <c r="A12" s="1">
        <f t="shared" si="5"/>
        <v>12</v>
      </c>
      <c r="B12" s="1">
        <f t="shared" si="6"/>
        <v>11</v>
      </c>
      <c r="C12" s="5">
        <v>44317</v>
      </c>
      <c r="D12" t="s">
        <v>558</v>
      </c>
      <c r="E12" t="s">
        <v>302</v>
      </c>
      <c r="F12" t="s">
        <v>302</v>
      </c>
      <c r="G12" t="s">
        <v>6</v>
      </c>
      <c r="H12" t="s">
        <v>227</v>
      </c>
      <c r="J12" t="s">
        <v>34</v>
      </c>
      <c r="K12" t="s">
        <v>5</v>
      </c>
      <c r="L12">
        <v>3</v>
      </c>
      <c r="N12" t="s">
        <v>346</v>
      </c>
      <c r="O12" t="s">
        <v>38</v>
      </c>
      <c r="P12" t="s">
        <v>38</v>
      </c>
      <c r="Q12">
        <v>11500</v>
      </c>
      <c r="R12" t="s">
        <v>547</v>
      </c>
      <c r="T12" t="s">
        <v>241</v>
      </c>
      <c r="U12">
        <v>0</v>
      </c>
      <c r="W12" t="s">
        <v>503</v>
      </c>
      <c r="X12" t="s">
        <v>503</v>
      </c>
      <c r="AA12" s="6" t="str">
        <f t="shared" si="1"/>
        <v>3yo</v>
      </c>
      <c r="AB12" s="6" t="str">
        <f t="shared" si="2"/>
        <v>A</v>
      </c>
      <c r="AC12" s="6">
        <f>VLOOKUP(P12,lists!$G:$H,2,FALSE)</f>
        <v>3</v>
      </c>
      <c r="AD12" t="b">
        <f>VLOOKUP(G12,lists!$B$2:$C$3,2,FALSE)</f>
        <v>1</v>
      </c>
      <c r="AE12" t="b">
        <f>VLOOKUP(AA12,lists!$B:$C,2,FALSE)</f>
        <v>1</v>
      </c>
      <c r="AF12" t="b">
        <f>IF(AND(AC12&gt;=VLOOKUP(FLAT!$I$1,lists!$G:$H,2,FALSE),AC12&lt;=VLOOKUP(FLAT!$I$2,lists!$G:$H,2,FALSE)),TRUE,FALSE)</f>
        <v>1</v>
      </c>
      <c r="AG12" t="b">
        <f>VLOOKUP(AB12,lists!$B$7:$C$8,2,FALSE)</f>
        <v>1</v>
      </c>
      <c r="AH12" t="b">
        <f>VLOOKUP(IF(H12="","Open",SUBSTITUTE(H12,"/Nov","")),lists!$B$27:$D$29,2,FALSE)</f>
        <v>1</v>
      </c>
      <c r="AI12" t="b">
        <f>IF(FLAT!$I$5="All",TRUE,IF(FLAT!$I$5=TEXT('Raw - F'!C12,"mmm"),TRUE,FALSE))</f>
        <v>1</v>
      </c>
      <c r="AJ12" t="b">
        <f>VLOOKUP(L12,lists!B:C,2,FALSE)</f>
        <v>1</v>
      </c>
      <c r="AK12" t="b">
        <f>VLOOKUP(T12,lists!$B$23:$D$25,2,FALSE)</f>
        <v>1</v>
      </c>
      <c r="AL12">
        <f t="shared" si="3"/>
        <v>1</v>
      </c>
    </row>
    <row r="13" spans="1:38" x14ac:dyDescent="0.35">
      <c r="A13" s="1">
        <f t="shared" si="5"/>
        <v>13</v>
      </c>
      <c r="B13" s="1">
        <f t="shared" si="6"/>
        <v>12</v>
      </c>
      <c r="C13" s="5">
        <v>44317</v>
      </c>
      <c r="D13" t="s">
        <v>558</v>
      </c>
      <c r="E13" t="s">
        <v>302</v>
      </c>
      <c r="F13" t="s">
        <v>302</v>
      </c>
      <c r="G13" t="s">
        <v>51</v>
      </c>
      <c r="H13" t="s">
        <v>245</v>
      </c>
      <c r="J13" t="s">
        <v>35</v>
      </c>
      <c r="K13" t="s">
        <v>5</v>
      </c>
      <c r="L13">
        <v>4</v>
      </c>
      <c r="N13" t="s">
        <v>227</v>
      </c>
      <c r="O13" t="s">
        <v>70</v>
      </c>
      <c r="P13" t="s">
        <v>70</v>
      </c>
      <c r="Q13">
        <v>8000</v>
      </c>
      <c r="R13" t="s">
        <v>561</v>
      </c>
      <c r="T13" t="s">
        <v>241</v>
      </c>
      <c r="U13">
        <v>0</v>
      </c>
      <c r="W13" t="s">
        <v>503</v>
      </c>
      <c r="X13" t="s">
        <v>503</v>
      </c>
      <c r="AA13" s="6" t="str">
        <f t="shared" si="1"/>
        <v>Other</v>
      </c>
      <c r="AB13" s="6" t="str">
        <f t="shared" si="2"/>
        <v>A</v>
      </c>
      <c r="AC13" s="6">
        <f>VLOOKUP(P13,lists!$G:$H,2,FALSE)</f>
        <v>4</v>
      </c>
      <c r="AD13" t="b">
        <f>VLOOKUP(G13,lists!$B$2:$C$3,2,FALSE)</f>
        <v>1</v>
      </c>
      <c r="AE13" t="b">
        <f>VLOOKUP(AA13,lists!$B:$C,2,FALSE)</f>
        <v>1</v>
      </c>
      <c r="AF13" t="b">
        <f>IF(AND(AC13&gt;=VLOOKUP(FLAT!$I$1,lists!$G:$H,2,FALSE),AC13&lt;=VLOOKUP(FLAT!$I$2,lists!$G:$H,2,FALSE)),TRUE,FALSE)</f>
        <v>1</v>
      </c>
      <c r="AG13" t="b">
        <f>VLOOKUP(AB13,lists!$B$7:$C$8,2,FALSE)</f>
        <v>1</v>
      </c>
      <c r="AH13" t="b">
        <f>VLOOKUP(IF(H13="","Open",SUBSTITUTE(H13,"/Nov","")),lists!$B$27:$D$29,2,FALSE)</f>
        <v>1</v>
      </c>
      <c r="AI13" t="b">
        <f>IF(FLAT!$I$5="All",TRUE,IF(FLAT!$I$5=TEXT('Raw - F'!C13,"mmm"),TRUE,FALSE))</f>
        <v>1</v>
      </c>
      <c r="AJ13" t="b">
        <f>VLOOKUP(L13,lists!B:C,2,FALSE)</f>
        <v>1</v>
      </c>
      <c r="AK13" t="b">
        <f>VLOOKUP(T13,lists!$B$23:$D$25,2,FALSE)</f>
        <v>1</v>
      </c>
      <c r="AL13">
        <f t="shared" si="3"/>
        <v>1</v>
      </c>
    </row>
    <row r="14" spans="1:38" x14ac:dyDescent="0.35">
      <c r="A14" s="1">
        <f t="shared" si="5"/>
        <v>14</v>
      </c>
      <c r="B14" s="1">
        <f t="shared" si="6"/>
        <v>13</v>
      </c>
      <c r="C14" s="5">
        <v>44317</v>
      </c>
      <c r="D14" t="s">
        <v>558</v>
      </c>
      <c r="E14" t="s">
        <v>302</v>
      </c>
      <c r="F14" t="s">
        <v>302</v>
      </c>
      <c r="G14" t="s">
        <v>6</v>
      </c>
      <c r="H14" t="s">
        <v>227</v>
      </c>
      <c r="J14" t="s">
        <v>34</v>
      </c>
      <c r="K14" t="s">
        <v>5</v>
      </c>
      <c r="L14">
        <v>5</v>
      </c>
      <c r="N14" t="s">
        <v>330</v>
      </c>
      <c r="O14" t="s">
        <v>562</v>
      </c>
      <c r="P14" t="s">
        <v>76</v>
      </c>
      <c r="Q14">
        <v>8000</v>
      </c>
      <c r="R14" t="s">
        <v>563</v>
      </c>
      <c r="T14" t="s">
        <v>241</v>
      </c>
      <c r="U14">
        <v>0</v>
      </c>
      <c r="W14" t="s">
        <v>503</v>
      </c>
      <c r="X14" t="s">
        <v>503</v>
      </c>
      <c r="AA14" s="6" t="str">
        <f t="shared" si="1"/>
        <v>3yo</v>
      </c>
      <c r="AB14" s="6" t="str">
        <f t="shared" si="2"/>
        <v>A</v>
      </c>
      <c r="AC14" s="6">
        <f>VLOOKUP(P14,lists!$G:$H,2,FALSE)</f>
        <v>5</v>
      </c>
      <c r="AD14" t="b">
        <f>VLOOKUP(G14,lists!$B$2:$C$3,2,FALSE)</f>
        <v>1</v>
      </c>
      <c r="AE14" t="b">
        <f>VLOOKUP(AA14,lists!$B:$C,2,FALSE)</f>
        <v>1</v>
      </c>
      <c r="AF14" t="b">
        <f>IF(AND(AC14&gt;=VLOOKUP(FLAT!$I$1,lists!$G:$H,2,FALSE),AC14&lt;=VLOOKUP(FLAT!$I$2,lists!$G:$H,2,FALSE)),TRUE,FALSE)</f>
        <v>1</v>
      </c>
      <c r="AG14" t="b">
        <f>VLOOKUP(AB14,lists!$B$7:$C$8,2,FALSE)</f>
        <v>1</v>
      </c>
      <c r="AH14" t="b">
        <f>VLOOKUP(IF(H14="","Open",SUBSTITUTE(H14,"/Nov","")),lists!$B$27:$D$29,2,FALSE)</f>
        <v>1</v>
      </c>
      <c r="AI14" t="b">
        <f>IF(FLAT!$I$5="All",TRUE,IF(FLAT!$I$5=TEXT('Raw - F'!C14,"mmm"),TRUE,FALSE))</f>
        <v>1</v>
      </c>
      <c r="AJ14" t="b">
        <f>VLOOKUP(L14,lists!B:C,2,FALSE)</f>
        <v>1</v>
      </c>
      <c r="AK14" t="b">
        <f>VLOOKUP(T14,lists!$B$23:$D$25,2,FALSE)</f>
        <v>1</v>
      </c>
      <c r="AL14">
        <f t="shared" si="3"/>
        <v>1</v>
      </c>
    </row>
    <row r="15" spans="1:38" x14ac:dyDescent="0.35">
      <c r="A15" s="1">
        <f t="shared" si="5"/>
        <v>15</v>
      </c>
      <c r="B15" s="1">
        <f t="shared" si="6"/>
        <v>14</v>
      </c>
      <c r="C15" s="5">
        <v>44317</v>
      </c>
      <c r="D15" t="s">
        <v>558</v>
      </c>
      <c r="E15" t="s">
        <v>302</v>
      </c>
      <c r="F15" t="s">
        <v>302</v>
      </c>
      <c r="G15" t="s">
        <v>6</v>
      </c>
      <c r="H15" t="s">
        <v>227</v>
      </c>
      <c r="J15" t="s">
        <v>54</v>
      </c>
      <c r="K15" t="s">
        <v>5</v>
      </c>
      <c r="L15">
        <v>5</v>
      </c>
      <c r="N15" t="s">
        <v>321</v>
      </c>
      <c r="O15" t="s">
        <v>315</v>
      </c>
      <c r="P15" t="s">
        <v>61</v>
      </c>
      <c r="Q15">
        <v>8000</v>
      </c>
      <c r="R15" t="s">
        <v>565</v>
      </c>
      <c r="T15" t="s">
        <v>241</v>
      </c>
      <c r="U15">
        <v>0</v>
      </c>
      <c r="W15" t="s">
        <v>503</v>
      </c>
      <c r="X15" t="s">
        <v>503</v>
      </c>
      <c r="AA15" s="6" t="str">
        <f t="shared" si="1"/>
        <v>Other</v>
      </c>
      <c r="AB15" s="6" t="str">
        <f t="shared" si="2"/>
        <v>A</v>
      </c>
      <c r="AC15" s="6">
        <f>VLOOKUP(P15,lists!$G:$H,2,FALSE)</f>
        <v>11</v>
      </c>
      <c r="AD15" t="b">
        <f>VLOOKUP(G15,lists!$B$2:$C$3,2,FALSE)</f>
        <v>1</v>
      </c>
      <c r="AE15" t="b">
        <f>VLOOKUP(AA15,lists!$B:$C,2,FALSE)</f>
        <v>1</v>
      </c>
      <c r="AF15" t="b">
        <f>IF(AND(AC15&gt;=VLOOKUP(FLAT!$I$1,lists!$G:$H,2,FALSE),AC15&lt;=VLOOKUP(FLAT!$I$2,lists!$G:$H,2,FALSE)),TRUE,FALSE)</f>
        <v>1</v>
      </c>
      <c r="AG15" t="b">
        <f>VLOOKUP(AB15,lists!$B$7:$C$8,2,FALSE)</f>
        <v>1</v>
      </c>
      <c r="AH15" t="b">
        <f>VLOOKUP(IF(H15="","Open",SUBSTITUTE(H15,"/Nov","")),lists!$B$27:$D$29,2,FALSE)</f>
        <v>1</v>
      </c>
      <c r="AI15" t="b">
        <f>IF(FLAT!$I$5="All",TRUE,IF(FLAT!$I$5=TEXT('Raw - F'!C15,"mmm"),TRUE,FALSE))</f>
        <v>1</v>
      </c>
      <c r="AJ15" t="b">
        <f>VLOOKUP(L15,lists!B:C,2,FALSE)</f>
        <v>1</v>
      </c>
      <c r="AK15" t="b">
        <f>VLOOKUP(T15,lists!$B$23:$D$25,2,FALSE)</f>
        <v>1</v>
      </c>
      <c r="AL15">
        <f t="shared" si="3"/>
        <v>1</v>
      </c>
    </row>
    <row r="16" spans="1:38" x14ac:dyDescent="0.35">
      <c r="A16" s="1">
        <f t="shared" si="5"/>
        <v>16</v>
      </c>
      <c r="B16" s="1">
        <f t="shared" si="6"/>
        <v>15</v>
      </c>
      <c r="C16" s="5">
        <v>44317</v>
      </c>
      <c r="D16" t="s">
        <v>567</v>
      </c>
      <c r="E16" t="s">
        <v>302</v>
      </c>
      <c r="F16" t="s">
        <v>302</v>
      </c>
      <c r="G16" t="s">
        <v>51</v>
      </c>
      <c r="H16" t="s">
        <v>227</v>
      </c>
      <c r="J16" t="s">
        <v>34</v>
      </c>
      <c r="K16" t="s">
        <v>368</v>
      </c>
      <c r="L16">
        <v>1</v>
      </c>
      <c r="M16" t="s">
        <v>574</v>
      </c>
      <c r="N16" t="s">
        <v>227</v>
      </c>
      <c r="O16" t="s">
        <v>70</v>
      </c>
      <c r="P16" t="s">
        <v>70</v>
      </c>
      <c r="Q16">
        <v>375000</v>
      </c>
      <c r="R16" t="s">
        <v>575</v>
      </c>
      <c r="T16" t="s">
        <v>239</v>
      </c>
      <c r="U16">
        <v>0</v>
      </c>
      <c r="W16" t="s">
        <v>503</v>
      </c>
      <c r="X16" t="s">
        <v>503</v>
      </c>
      <c r="AA16" s="6" t="str">
        <f t="shared" si="1"/>
        <v>3yo</v>
      </c>
      <c r="AB16" s="6" t="str">
        <f t="shared" si="2"/>
        <v>A</v>
      </c>
      <c r="AC16" s="6">
        <f>VLOOKUP(P16,lists!$G:$H,2,FALSE)</f>
        <v>4</v>
      </c>
      <c r="AD16" t="b">
        <f>VLOOKUP(G16,lists!$B$2:$C$3,2,FALSE)</f>
        <v>1</v>
      </c>
      <c r="AE16" t="b">
        <f>VLOOKUP(AA16,lists!$B:$C,2,FALSE)</f>
        <v>1</v>
      </c>
      <c r="AF16" t="b">
        <f>IF(AND(AC16&gt;=VLOOKUP(FLAT!$I$1,lists!$G:$H,2,FALSE),AC16&lt;=VLOOKUP(FLAT!$I$2,lists!$G:$H,2,FALSE)),TRUE,FALSE)</f>
        <v>1</v>
      </c>
      <c r="AG16" t="b">
        <f>VLOOKUP(AB16,lists!$B$7:$C$8,2,FALSE)</f>
        <v>1</v>
      </c>
      <c r="AH16" t="b">
        <f>VLOOKUP(IF(H16="","Open",SUBSTITUTE(H16,"/Nov","")),lists!$B$27:$D$29,2,FALSE)</f>
        <v>1</v>
      </c>
      <c r="AI16" t="b">
        <f>IF(FLAT!$I$5="All",TRUE,IF(FLAT!$I$5=TEXT('Raw - F'!C16,"mmm"),TRUE,FALSE))</f>
        <v>1</v>
      </c>
      <c r="AJ16" t="b">
        <f>VLOOKUP(L16,lists!B:C,2,FALSE)</f>
        <v>1</v>
      </c>
      <c r="AK16" t="b">
        <f>VLOOKUP(T16,lists!$B$23:$D$25,2,FALSE)</f>
        <v>1</v>
      </c>
      <c r="AL16">
        <f t="shared" si="3"/>
        <v>1</v>
      </c>
    </row>
    <row r="17" spans="1:38" x14ac:dyDescent="0.35">
      <c r="A17" s="1">
        <f t="shared" si="5"/>
        <v>17</v>
      </c>
      <c r="B17" s="1">
        <f t="shared" si="6"/>
        <v>16</v>
      </c>
      <c r="C17" s="5">
        <v>44317</v>
      </c>
      <c r="D17" t="s">
        <v>567</v>
      </c>
      <c r="E17" t="s">
        <v>302</v>
      </c>
      <c r="F17" t="s">
        <v>302</v>
      </c>
      <c r="G17" t="s">
        <v>51</v>
      </c>
      <c r="H17" t="s">
        <v>227</v>
      </c>
      <c r="J17" t="s">
        <v>54</v>
      </c>
      <c r="K17" t="s">
        <v>5</v>
      </c>
      <c r="L17">
        <v>1</v>
      </c>
      <c r="M17" t="s">
        <v>569</v>
      </c>
      <c r="N17" t="s">
        <v>227</v>
      </c>
      <c r="O17" t="s">
        <v>570</v>
      </c>
      <c r="P17" t="s">
        <v>59</v>
      </c>
      <c r="Q17">
        <v>75000</v>
      </c>
      <c r="R17" t="s">
        <v>571</v>
      </c>
      <c r="T17" t="s">
        <v>239</v>
      </c>
      <c r="U17">
        <v>0</v>
      </c>
      <c r="W17" t="s">
        <v>503</v>
      </c>
      <c r="X17" t="s">
        <v>503</v>
      </c>
      <c r="AA17" s="6" t="str">
        <f t="shared" si="1"/>
        <v>Other</v>
      </c>
      <c r="AB17" s="6" t="str">
        <f t="shared" si="2"/>
        <v>A</v>
      </c>
      <c r="AC17" s="6">
        <f>VLOOKUP(P17,lists!$G:$H,2,FALSE)</f>
        <v>7</v>
      </c>
      <c r="AD17" t="b">
        <f>VLOOKUP(G17,lists!$B$2:$C$3,2,FALSE)</f>
        <v>1</v>
      </c>
      <c r="AE17" t="b">
        <f>VLOOKUP(AA17,lists!$B:$C,2,FALSE)</f>
        <v>1</v>
      </c>
      <c r="AF17" t="b">
        <f>IF(AND(AC17&gt;=VLOOKUP(FLAT!$I$1,lists!$G:$H,2,FALSE),AC17&lt;=VLOOKUP(FLAT!$I$2,lists!$G:$H,2,FALSE)),TRUE,FALSE)</f>
        <v>1</v>
      </c>
      <c r="AG17" t="b">
        <f>VLOOKUP(AB17,lists!$B$7:$C$8,2,FALSE)</f>
        <v>1</v>
      </c>
      <c r="AH17" t="b">
        <f>VLOOKUP(IF(H17="","Open",SUBSTITUTE(H17,"/Nov","")),lists!$B$27:$D$29,2,FALSE)</f>
        <v>1</v>
      </c>
      <c r="AI17" t="b">
        <f>IF(FLAT!$I$5="All",TRUE,IF(FLAT!$I$5=TEXT('Raw - F'!C17,"mmm"),TRUE,FALSE))</f>
        <v>1</v>
      </c>
      <c r="AJ17" t="b">
        <f>VLOOKUP(L17,lists!B:C,2,FALSE)</f>
        <v>1</v>
      </c>
      <c r="AK17" t="b">
        <f>VLOOKUP(T17,lists!$B$23:$D$25,2,FALSE)</f>
        <v>1</v>
      </c>
      <c r="AL17">
        <f t="shared" si="3"/>
        <v>1</v>
      </c>
    </row>
    <row r="18" spans="1:38" x14ac:dyDescent="0.35">
      <c r="A18" s="1">
        <f t="shared" si="5"/>
        <v>18</v>
      </c>
      <c r="B18" s="1">
        <f t="shared" si="6"/>
        <v>17</v>
      </c>
      <c r="C18" s="5">
        <v>44317</v>
      </c>
      <c r="D18" t="s">
        <v>567</v>
      </c>
      <c r="E18" t="s">
        <v>302</v>
      </c>
      <c r="F18" t="s">
        <v>302</v>
      </c>
      <c r="G18" t="s">
        <v>51</v>
      </c>
      <c r="H18" t="s">
        <v>227</v>
      </c>
      <c r="J18" t="s">
        <v>35</v>
      </c>
      <c r="K18" t="s">
        <v>5</v>
      </c>
      <c r="L18">
        <v>1</v>
      </c>
      <c r="M18" t="s">
        <v>576</v>
      </c>
      <c r="N18" t="s">
        <v>227</v>
      </c>
      <c r="O18" t="s">
        <v>36</v>
      </c>
      <c r="P18" t="s">
        <v>36</v>
      </c>
      <c r="Q18">
        <v>60000</v>
      </c>
      <c r="R18" t="s">
        <v>577</v>
      </c>
      <c r="T18" t="s">
        <v>239</v>
      </c>
      <c r="U18">
        <v>0</v>
      </c>
      <c r="W18" t="s">
        <v>503</v>
      </c>
      <c r="X18" t="s">
        <v>503</v>
      </c>
      <c r="AA18" s="6" t="str">
        <f t="shared" si="1"/>
        <v>Other</v>
      </c>
      <c r="AB18" s="6" t="str">
        <f t="shared" si="2"/>
        <v>A</v>
      </c>
      <c r="AC18" s="6">
        <f>VLOOKUP(P18,lists!$G:$H,2,FALSE)</f>
        <v>1</v>
      </c>
      <c r="AD18" t="b">
        <f>VLOOKUP(G18,lists!$B$2:$C$3,2,FALSE)</f>
        <v>1</v>
      </c>
      <c r="AE18" t="b">
        <f>VLOOKUP(AA18,lists!$B:$C,2,FALSE)</f>
        <v>1</v>
      </c>
      <c r="AF18" t="b">
        <f>IF(AND(AC18&gt;=VLOOKUP(FLAT!$I$1,lists!$G:$H,2,FALSE),AC18&lt;=VLOOKUP(FLAT!$I$2,lists!$G:$H,2,FALSE)),TRUE,FALSE)</f>
        <v>1</v>
      </c>
      <c r="AG18" t="b">
        <f>VLOOKUP(AB18,lists!$B$7:$C$8,2,FALSE)</f>
        <v>1</v>
      </c>
      <c r="AH18" t="b">
        <f>VLOOKUP(IF(H18="","Open",SUBSTITUTE(H18,"/Nov","")),lists!$B$27:$D$29,2,FALSE)</f>
        <v>1</v>
      </c>
      <c r="AI18" t="b">
        <f>IF(FLAT!$I$5="All",TRUE,IF(FLAT!$I$5=TEXT('Raw - F'!C18,"mmm"),TRUE,FALSE))</f>
        <v>1</v>
      </c>
      <c r="AJ18" t="b">
        <f>VLOOKUP(L18,lists!B:C,2,FALSE)</f>
        <v>1</v>
      </c>
      <c r="AK18" t="b">
        <f>VLOOKUP(T18,lists!$B$23:$D$25,2,FALSE)</f>
        <v>1</v>
      </c>
      <c r="AL18">
        <f t="shared" si="3"/>
        <v>1</v>
      </c>
    </row>
    <row r="19" spans="1:38" x14ac:dyDescent="0.35">
      <c r="A19" s="1">
        <f t="shared" si="5"/>
        <v>19</v>
      </c>
      <c r="B19" s="1">
        <f t="shared" si="6"/>
        <v>18</v>
      </c>
      <c r="C19" s="5">
        <v>44317</v>
      </c>
      <c r="D19" t="s">
        <v>567</v>
      </c>
      <c r="E19" t="s">
        <v>302</v>
      </c>
      <c r="F19" t="s">
        <v>302</v>
      </c>
      <c r="G19" t="s">
        <v>51</v>
      </c>
      <c r="H19" t="s">
        <v>227</v>
      </c>
      <c r="J19" t="s">
        <v>34</v>
      </c>
      <c r="K19" t="s">
        <v>368</v>
      </c>
      <c r="L19">
        <v>1</v>
      </c>
      <c r="M19" t="s">
        <v>559</v>
      </c>
      <c r="N19" t="s">
        <v>227</v>
      </c>
      <c r="O19" t="s">
        <v>572</v>
      </c>
      <c r="P19" t="s">
        <v>76</v>
      </c>
      <c r="Q19">
        <v>50000</v>
      </c>
      <c r="R19" t="s">
        <v>573</v>
      </c>
      <c r="T19" t="s">
        <v>239</v>
      </c>
      <c r="U19">
        <v>0</v>
      </c>
      <c r="W19" t="s">
        <v>503</v>
      </c>
      <c r="X19" t="s">
        <v>503</v>
      </c>
      <c r="AA19" s="6" t="str">
        <f t="shared" si="1"/>
        <v>3yo</v>
      </c>
      <c r="AB19" s="6" t="str">
        <f t="shared" si="2"/>
        <v>A</v>
      </c>
      <c r="AC19" s="6">
        <f>VLOOKUP(P19,lists!$G:$H,2,FALSE)</f>
        <v>5</v>
      </c>
      <c r="AD19" t="b">
        <f>VLOOKUP(G19,lists!$B$2:$C$3,2,FALSE)</f>
        <v>1</v>
      </c>
      <c r="AE19" t="b">
        <f>VLOOKUP(AA19,lists!$B:$C,2,FALSE)</f>
        <v>1</v>
      </c>
      <c r="AF19" t="b">
        <f>IF(AND(AC19&gt;=VLOOKUP(FLAT!$I$1,lists!$G:$H,2,FALSE),AC19&lt;=VLOOKUP(FLAT!$I$2,lists!$G:$H,2,FALSE)),TRUE,FALSE)</f>
        <v>1</v>
      </c>
      <c r="AG19" t="b">
        <f>VLOOKUP(AB19,lists!$B$7:$C$8,2,FALSE)</f>
        <v>1</v>
      </c>
      <c r="AH19" t="b">
        <f>VLOOKUP(IF(H19="","Open",SUBSTITUTE(H19,"/Nov","")),lists!$B$27:$D$29,2,FALSE)</f>
        <v>1</v>
      </c>
      <c r="AI19" t="b">
        <f>IF(FLAT!$I$5="All",TRUE,IF(FLAT!$I$5=TEXT('Raw - F'!C19,"mmm"),TRUE,FALSE))</f>
        <v>1</v>
      </c>
      <c r="AJ19" t="b">
        <f>VLOOKUP(L19,lists!B:C,2,FALSE)</f>
        <v>1</v>
      </c>
      <c r="AK19" t="b">
        <f>VLOOKUP(T19,lists!$B$23:$D$25,2,FALSE)</f>
        <v>1</v>
      </c>
      <c r="AL19">
        <f t="shared" si="3"/>
        <v>1</v>
      </c>
    </row>
    <row r="20" spans="1:38" x14ac:dyDescent="0.35">
      <c r="A20" s="1">
        <f t="shared" si="5"/>
        <v>20</v>
      </c>
      <c r="B20" s="1">
        <f t="shared" si="6"/>
        <v>19</v>
      </c>
      <c r="C20" s="5">
        <v>44317</v>
      </c>
      <c r="D20" t="s">
        <v>567</v>
      </c>
      <c r="E20" t="s">
        <v>302</v>
      </c>
      <c r="F20" t="s">
        <v>302</v>
      </c>
      <c r="G20" t="s">
        <v>6</v>
      </c>
      <c r="H20" t="s">
        <v>227</v>
      </c>
      <c r="J20" t="s">
        <v>35</v>
      </c>
      <c r="K20" t="s">
        <v>5</v>
      </c>
      <c r="L20">
        <v>2</v>
      </c>
      <c r="N20" t="s">
        <v>227</v>
      </c>
      <c r="O20" t="s">
        <v>579</v>
      </c>
      <c r="P20" t="s">
        <v>77</v>
      </c>
      <c r="Q20">
        <v>50000</v>
      </c>
      <c r="R20" t="s">
        <v>580</v>
      </c>
      <c r="T20" t="s">
        <v>239</v>
      </c>
      <c r="U20">
        <v>0</v>
      </c>
      <c r="W20" t="s">
        <v>503</v>
      </c>
      <c r="X20" t="s">
        <v>503</v>
      </c>
      <c r="AA20" s="6" t="str">
        <f t="shared" si="1"/>
        <v>Other</v>
      </c>
      <c r="AB20" s="6" t="str">
        <f t="shared" si="2"/>
        <v>A</v>
      </c>
      <c r="AC20" s="6">
        <f>VLOOKUP(P20,lists!$G:$H,2,FALSE)</f>
        <v>5</v>
      </c>
      <c r="AD20" t="b">
        <f>VLOOKUP(G20,lists!$B$2:$C$3,2,FALSE)</f>
        <v>1</v>
      </c>
      <c r="AE20" t="b">
        <f>VLOOKUP(AA20,lists!$B:$C,2,FALSE)</f>
        <v>1</v>
      </c>
      <c r="AF20" t="b">
        <f>IF(AND(AC20&gt;=VLOOKUP(FLAT!$I$1,lists!$G:$H,2,FALSE),AC20&lt;=VLOOKUP(FLAT!$I$2,lists!$G:$H,2,FALSE)),TRUE,FALSE)</f>
        <v>1</v>
      </c>
      <c r="AG20" t="b">
        <f>VLOOKUP(AB20,lists!$B$7:$C$8,2,FALSE)</f>
        <v>1</v>
      </c>
      <c r="AH20" t="b">
        <f>VLOOKUP(IF(H20="","Open",SUBSTITUTE(H20,"/Nov","")),lists!$B$27:$D$29,2,FALSE)</f>
        <v>1</v>
      </c>
      <c r="AI20" t="b">
        <f>IF(FLAT!$I$5="All",TRUE,IF(FLAT!$I$5=TEXT('Raw - F'!C20,"mmm"),TRUE,FALSE))</f>
        <v>1</v>
      </c>
      <c r="AJ20" t="b">
        <f>VLOOKUP(L20,lists!B:C,2,FALSE)</f>
        <v>1</v>
      </c>
      <c r="AK20" t="b">
        <f>VLOOKUP(T20,lists!$B$23:$D$25,2,FALSE)</f>
        <v>1</v>
      </c>
      <c r="AL20">
        <f t="shared" si="3"/>
        <v>1</v>
      </c>
    </row>
    <row r="21" spans="1:38" x14ac:dyDescent="0.35">
      <c r="A21" s="1">
        <f t="shared" si="5"/>
        <v>21</v>
      </c>
      <c r="B21" s="1">
        <f t="shared" si="6"/>
        <v>20</v>
      </c>
      <c r="C21" s="5">
        <v>44317</v>
      </c>
      <c r="D21" t="s">
        <v>567</v>
      </c>
      <c r="E21" t="s">
        <v>302</v>
      </c>
      <c r="F21" t="s">
        <v>302</v>
      </c>
      <c r="G21" t="s">
        <v>6</v>
      </c>
      <c r="H21" t="s">
        <v>227</v>
      </c>
      <c r="J21" t="s">
        <v>54</v>
      </c>
      <c r="K21" t="s">
        <v>5</v>
      </c>
      <c r="L21">
        <v>2</v>
      </c>
      <c r="N21" t="s">
        <v>227</v>
      </c>
      <c r="O21" t="s">
        <v>37</v>
      </c>
      <c r="P21" t="s">
        <v>37</v>
      </c>
      <c r="Q21">
        <v>50000</v>
      </c>
      <c r="R21" t="s">
        <v>568</v>
      </c>
      <c r="T21" t="s">
        <v>239</v>
      </c>
      <c r="U21">
        <v>0</v>
      </c>
      <c r="W21" t="s">
        <v>503</v>
      </c>
      <c r="X21" t="s">
        <v>503</v>
      </c>
      <c r="AA21" s="6" t="str">
        <f t="shared" si="1"/>
        <v>Other</v>
      </c>
      <c r="AB21" s="6" t="str">
        <f t="shared" si="2"/>
        <v>A</v>
      </c>
      <c r="AC21" s="6">
        <f>VLOOKUP(P21,lists!$G:$H,2,FALSE)</f>
        <v>2</v>
      </c>
      <c r="AD21" t="b">
        <f>VLOOKUP(G21,lists!$B$2:$C$3,2,FALSE)</f>
        <v>1</v>
      </c>
      <c r="AE21" t="b">
        <f>VLOOKUP(AA21,lists!$B:$C,2,FALSE)</f>
        <v>1</v>
      </c>
      <c r="AF21" t="b">
        <f>IF(AND(AC21&gt;=VLOOKUP(FLAT!$I$1,lists!$G:$H,2,FALSE),AC21&lt;=VLOOKUP(FLAT!$I$2,lists!$G:$H,2,FALSE)),TRUE,FALSE)</f>
        <v>1</v>
      </c>
      <c r="AG21" t="b">
        <f>VLOOKUP(AB21,lists!$B$7:$C$8,2,FALSE)</f>
        <v>1</v>
      </c>
      <c r="AH21" t="b">
        <f>VLOOKUP(IF(H21="","Open",SUBSTITUTE(H21,"/Nov","")),lists!$B$27:$D$29,2,FALSE)</f>
        <v>1</v>
      </c>
      <c r="AI21" t="b">
        <f>IF(FLAT!$I$5="All",TRUE,IF(FLAT!$I$5=TEXT('Raw - F'!C21,"mmm"),TRUE,FALSE))</f>
        <v>1</v>
      </c>
      <c r="AJ21" t="b">
        <f>VLOOKUP(L21,lists!B:C,2,FALSE)</f>
        <v>1</v>
      </c>
      <c r="AK21" t="b">
        <f>VLOOKUP(T21,lists!$B$23:$D$25,2,FALSE)</f>
        <v>1</v>
      </c>
      <c r="AL21">
        <f t="shared" si="3"/>
        <v>1</v>
      </c>
    </row>
    <row r="22" spans="1:38" x14ac:dyDescent="0.35">
      <c r="A22" s="1">
        <f t="shared" si="5"/>
        <v>22</v>
      </c>
      <c r="B22" s="1">
        <f t="shared" si="6"/>
        <v>21</v>
      </c>
      <c r="C22" s="5">
        <v>44317</v>
      </c>
      <c r="D22" t="s">
        <v>567</v>
      </c>
      <c r="E22" t="s">
        <v>302</v>
      </c>
      <c r="F22" t="s">
        <v>302</v>
      </c>
      <c r="G22" t="s">
        <v>6</v>
      </c>
      <c r="H22" t="s">
        <v>227</v>
      </c>
      <c r="J22" t="s">
        <v>34</v>
      </c>
      <c r="K22" t="s">
        <v>5</v>
      </c>
      <c r="L22">
        <v>2</v>
      </c>
      <c r="N22" t="s">
        <v>367</v>
      </c>
      <c r="O22" t="s">
        <v>70</v>
      </c>
      <c r="P22" t="s">
        <v>70</v>
      </c>
      <c r="Q22">
        <v>25000</v>
      </c>
      <c r="R22" t="s">
        <v>568</v>
      </c>
      <c r="T22" t="s">
        <v>239</v>
      </c>
      <c r="U22">
        <v>0</v>
      </c>
      <c r="W22" t="s">
        <v>503</v>
      </c>
      <c r="X22" t="s">
        <v>503</v>
      </c>
      <c r="AA22" s="6" t="str">
        <f t="shared" si="1"/>
        <v>3yo</v>
      </c>
      <c r="AB22" s="6" t="str">
        <f t="shared" si="2"/>
        <v>A</v>
      </c>
      <c r="AC22" s="6">
        <f>VLOOKUP(P22,lists!$G:$H,2,FALSE)</f>
        <v>4</v>
      </c>
      <c r="AD22" t="b">
        <f>VLOOKUP(G22,lists!$B$2:$C$3,2,FALSE)</f>
        <v>1</v>
      </c>
      <c r="AE22" t="b">
        <f>VLOOKUP(AA22,lists!$B:$C,2,FALSE)</f>
        <v>1</v>
      </c>
      <c r="AF22" t="b">
        <f>IF(AND(AC22&gt;=VLOOKUP(FLAT!$I$1,lists!$G:$H,2,FALSE),AC22&lt;=VLOOKUP(FLAT!$I$2,lists!$G:$H,2,FALSE)),TRUE,FALSE)</f>
        <v>1</v>
      </c>
      <c r="AG22" t="b">
        <f>VLOOKUP(AB22,lists!$B$7:$C$8,2,FALSE)</f>
        <v>1</v>
      </c>
      <c r="AH22" t="b">
        <f>VLOOKUP(IF(H22="","Open",SUBSTITUTE(H22,"/Nov","")),lists!$B$27:$D$29,2,FALSE)</f>
        <v>1</v>
      </c>
      <c r="AI22" t="b">
        <f>IF(FLAT!$I$5="All",TRUE,IF(FLAT!$I$5=TEXT('Raw - F'!C22,"mmm"),TRUE,FALSE))</f>
        <v>1</v>
      </c>
      <c r="AJ22" t="b">
        <f>VLOOKUP(L22,lists!B:C,2,FALSE)</f>
        <v>1</v>
      </c>
      <c r="AK22" t="b">
        <f>VLOOKUP(T22,lists!$B$23:$D$25,2,FALSE)</f>
        <v>1</v>
      </c>
      <c r="AL22">
        <f t="shared" si="3"/>
        <v>1</v>
      </c>
    </row>
    <row r="23" spans="1:38" x14ac:dyDescent="0.35">
      <c r="A23" s="1">
        <f t="shared" si="5"/>
        <v>23</v>
      </c>
      <c r="B23" s="1">
        <f t="shared" si="6"/>
        <v>22</v>
      </c>
      <c r="C23" s="5">
        <v>44317</v>
      </c>
      <c r="D23" t="s">
        <v>567</v>
      </c>
      <c r="E23" t="s">
        <v>302</v>
      </c>
      <c r="F23" t="s">
        <v>302</v>
      </c>
      <c r="G23" t="s">
        <v>6</v>
      </c>
      <c r="H23" t="s">
        <v>227</v>
      </c>
      <c r="J23" t="s">
        <v>34</v>
      </c>
      <c r="K23" t="s">
        <v>5</v>
      </c>
      <c r="L23">
        <v>2</v>
      </c>
      <c r="N23" t="s">
        <v>367</v>
      </c>
      <c r="O23" t="s">
        <v>37</v>
      </c>
      <c r="P23" t="s">
        <v>37</v>
      </c>
      <c r="Q23">
        <v>25000</v>
      </c>
      <c r="R23" t="s">
        <v>578</v>
      </c>
      <c r="T23" t="s">
        <v>239</v>
      </c>
      <c r="U23">
        <v>0</v>
      </c>
      <c r="W23" t="s">
        <v>503</v>
      </c>
      <c r="X23" t="s">
        <v>503</v>
      </c>
      <c r="AA23" s="6" t="str">
        <f t="shared" si="1"/>
        <v>3yo</v>
      </c>
      <c r="AB23" s="6" t="str">
        <f t="shared" si="2"/>
        <v>A</v>
      </c>
      <c r="AC23" s="6">
        <f>VLOOKUP(P23,lists!$G:$H,2,FALSE)</f>
        <v>2</v>
      </c>
      <c r="AD23" t="b">
        <f>VLOOKUP(G23,lists!$B$2:$C$3,2,FALSE)</f>
        <v>1</v>
      </c>
      <c r="AE23" t="b">
        <f>VLOOKUP(AA23,lists!$B:$C,2,FALSE)</f>
        <v>1</v>
      </c>
      <c r="AF23" t="b">
        <f>IF(AND(AC23&gt;=VLOOKUP(FLAT!$I$1,lists!$G:$H,2,FALSE),AC23&lt;=VLOOKUP(FLAT!$I$2,lists!$G:$H,2,FALSE)),TRUE,FALSE)</f>
        <v>1</v>
      </c>
      <c r="AG23" t="b">
        <f>VLOOKUP(AB23,lists!$B$7:$C$8,2,FALSE)</f>
        <v>1</v>
      </c>
      <c r="AH23" t="b">
        <f>VLOOKUP(IF(H23="","Open",SUBSTITUTE(H23,"/Nov","")),lists!$B$27:$D$29,2,FALSE)</f>
        <v>1</v>
      </c>
      <c r="AI23" t="b">
        <f>IF(FLAT!$I$5="All",TRUE,IF(FLAT!$I$5=TEXT('Raw - F'!C23,"mmm"),TRUE,FALSE))</f>
        <v>1</v>
      </c>
      <c r="AJ23" t="b">
        <f>VLOOKUP(L23,lists!B:C,2,FALSE)</f>
        <v>1</v>
      </c>
      <c r="AK23" t="b">
        <f>VLOOKUP(T23,lists!$B$23:$D$25,2,FALSE)</f>
        <v>1</v>
      </c>
      <c r="AL23">
        <f t="shared" si="3"/>
        <v>1</v>
      </c>
    </row>
    <row r="24" spans="1:38" x14ac:dyDescent="0.35">
      <c r="A24" s="1">
        <f t="shared" si="5"/>
        <v>24</v>
      </c>
      <c r="B24" s="1">
        <f t="shared" si="6"/>
        <v>23</v>
      </c>
      <c r="C24" s="5">
        <v>44317</v>
      </c>
      <c r="D24" t="s">
        <v>581</v>
      </c>
      <c r="E24" t="s">
        <v>302</v>
      </c>
      <c r="F24" t="s">
        <v>302</v>
      </c>
      <c r="G24" t="s">
        <v>6</v>
      </c>
      <c r="H24" t="s">
        <v>227</v>
      </c>
      <c r="J24" t="s">
        <v>54</v>
      </c>
      <c r="K24" t="s">
        <v>5</v>
      </c>
      <c r="L24">
        <v>2</v>
      </c>
      <c r="N24" t="s">
        <v>367</v>
      </c>
      <c r="O24" t="s">
        <v>443</v>
      </c>
      <c r="P24" t="s">
        <v>70</v>
      </c>
      <c r="Q24">
        <v>30000</v>
      </c>
      <c r="R24" t="s">
        <v>585</v>
      </c>
      <c r="T24" t="s">
        <v>240</v>
      </c>
      <c r="U24">
        <v>0</v>
      </c>
      <c r="W24" t="s">
        <v>503</v>
      </c>
      <c r="X24" t="s">
        <v>503</v>
      </c>
      <c r="AA24" s="6" t="str">
        <f t="shared" si="1"/>
        <v>Other</v>
      </c>
      <c r="AB24" s="6" t="str">
        <f t="shared" si="2"/>
        <v>A</v>
      </c>
      <c r="AC24" s="6">
        <f>VLOOKUP(P24,lists!$G:$H,2,FALSE)</f>
        <v>4</v>
      </c>
      <c r="AD24" t="b">
        <f>VLOOKUP(G24,lists!$B$2:$C$3,2,FALSE)</f>
        <v>1</v>
      </c>
      <c r="AE24" t="b">
        <f>VLOOKUP(AA24,lists!$B:$C,2,FALSE)</f>
        <v>1</v>
      </c>
      <c r="AF24" t="b">
        <f>IF(AND(AC24&gt;=VLOOKUP(FLAT!$I$1,lists!$G:$H,2,FALSE),AC24&lt;=VLOOKUP(FLAT!$I$2,lists!$G:$H,2,FALSE)),TRUE,FALSE)</f>
        <v>1</v>
      </c>
      <c r="AG24" t="b">
        <f>VLOOKUP(AB24,lists!$B$7:$C$8,2,FALSE)</f>
        <v>1</v>
      </c>
      <c r="AH24" t="b">
        <f>VLOOKUP(IF(H24="","Open",SUBSTITUTE(H24,"/Nov","")),lists!$B$27:$D$29,2,FALSE)</f>
        <v>1</v>
      </c>
      <c r="AI24" t="b">
        <f>IF(FLAT!$I$5="All",TRUE,IF(FLAT!$I$5=TEXT('Raw - F'!C24,"mmm"),TRUE,FALSE))</f>
        <v>1</v>
      </c>
      <c r="AJ24" t="b">
        <f>VLOOKUP(L24,lists!B:C,2,FALSE)</f>
        <v>1</v>
      </c>
      <c r="AK24" t="b">
        <f>VLOOKUP(T24,lists!$B$23:$D$25,2,FALSE)</f>
        <v>1</v>
      </c>
      <c r="AL24">
        <f t="shared" si="3"/>
        <v>1</v>
      </c>
    </row>
    <row r="25" spans="1:38" x14ac:dyDescent="0.35">
      <c r="A25" s="1">
        <f t="shared" si="5"/>
        <v>25</v>
      </c>
      <c r="B25" s="1">
        <f t="shared" si="6"/>
        <v>24</v>
      </c>
      <c r="C25" s="5">
        <v>44317</v>
      </c>
      <c r="D25" t="s">
        <v>581</v>
      </c>
      <c r="E25" t="s">
        <v>302</v>
      </c>
      <c r="F25" t="s">
        <v>302</v>
      </c>
      <c r="G25" t="s">
        <v>6</v>
      </c>
      <c r="H25" t="s">
        <v>227</v>
      </c>
      <c r="J25" t="s">
        <v>54</v>
      </c>
      <c r="K25" t="s">
        <v>5</v>
      </c>
      <c r="L25">
        <v>4</v>
      </c>
      <c r="N25" t="s">
        <v>318</v>
      </c>
      <c r="O25" t="s">
        <v>37</v>
      </c>
      <c r="P25" t="s">
        <v>37</v>
      </c>
      <c r="Q25">
        <v>7650</v>
      </c>
      <c r="R25" t="s">
        <v>582</v>
      </c>
      <c r="T25" t="s">
        <v>240</v>
      </c>
      <c r="U25">
        <v>0</v>
      </c>
      <c r="W25" t="s">
        <v>503</v>
      </c>
      <c r="X25" t="s">
        <v>503</v>
      </c>
      <c r="AA25" s="6" t="str">
        <f t="shared" si="1"/>
        <v>Other</v>
      </c>
      <c r="AB25" s="6" t="str">
        <f t="shared" si="2"/>
        <v>A</v>
      </c>
      <c r="AC25" s="6">
        <f>VLOOKUP(P25,lists!$G:$H,2,FALSE)</f>
        <v>2</v>
      </c>
      <c r="AD25" t="b">
        <f>VLOOKUP(G25,lists!$B$2:$C$3,2,FALSE)</f>
        <v>1</v>
      </c>
      <c r="AE25" t="b">
        <f>VLOOKUP(AA25,lists!$B:$C,2,FALSE)</f>
        <v>1</v>
      </c>
      <c r="AF25" t="b">
        <f>IF(AND(AC25&gt;=VLOOKUP(FLAT!$I$1,lists!$G:$H,2,FALSE),AC25&lt;=VLOOKUP(FLAT!$I$2,lists!$G:$H,2,FALSE)),TRUE,FALSE)</f>
        <v>1</v>
      </c>
      <c r="AG25" t="b">
        <f>VLOOKUP(AB25,lists!$B$7:$C$8,2,FALSE)</f>
        <v>1</v>
      </c>
      <c r="AH25" t="b">
        <f>VLOOKUP(IF(H25="","Open",SUBSTITUTE(H25,"/Nov","")),lists!$B$27:$D$29,2,FALSE)</f>
        <v>1</v>
      </c>
      <c r="AI25" t="b">
        <f>IF(FLAT!$I$5="All",TRUE,IF(FLAT!$I$5=TEXT('Raw - F'!C25,"mmm"),TRUE,FALSE))</f>
        <v>1</v>
      </c>
      <c r="AJ25" t="b">
        <f>VLOOKUP(L25,lists!B:C,2,FALSE)</f>
        <v>1</v>
      </c>
      <c r="AK25" t="b">
        <f>VLOOKUP(T25,lists!$B$23:$D$25,2,FALSE)</f>
        <v>1</v>
      </c>
      <c r="AL25">
        <f t="shared" si="3"/>
        <v>1</v>
      </c>
    </row>
    <row r="26" spans="1:38" x14ac:dyDescent="0.35">
      <c r="A26" s="1">
        <f t="shared" si="5"/>
        <v>26</v>
      </c>
      <c r="B26" s="1">
        <f t="shared" si="6"/>
        <v>25</v>
      </c>
      <c r="C26" s="5">
        <v>44317</v>
      </c>
      <c r="D26" t="s">
        <v>581</v>
      </c>
      <c r="E26" t="s">
        <v>302</v>
      </c>
      <c r="F26" t="s">
        <v>302</v>
      </c>
      <c r="G26" t="s">
        <v>6</v>
      </c>
      <c r="H26" t="s">
        <v>227</v>
      </c>
      <c r="J26" t="s">
        <v>35</v>
      </c>
      <c r="K26" t="s">
        <v>5</v>
      </c>
      <c r="L26">
        <v>4</v>
      </c>
      <c r="N26" t="s">
        <v>348</v>
      </c>
      <c r="O26" t="s">
        <v>36</v>
      </c>
      <c r="P26" t="s">
        <v>36</v>
      </c>
      <c r="Q26">
        <v>7650</v>
      </c>
      <c r="R26" t="s">
        <v>588</v>
      </c>
      <c r="T26" t="s">
        <v>240</v>
      </c>
      <c r="U26">
        <v>0</v>
      </c>
      <c r="W26" t="s">
        <v>503</v>
      </c>
      <c r="X26" t="s">
        <v>503</v>
      </c>
      <c r="AA26" s="6" t="str">
        <f t="shared" si="1"/>
        <v>Other</v>
      </c>
      <c r="AB26" s="6" t="str">
        <f t="shared" si="2"/>
        <v>A</v>
      </c>
      <c r="AC26" s="6">
        <f>VLOOKUP(P26,lists!$G:$H,2,FALSE)</f>
        <v>1</v>
      </c>
      <c r="AD26" t="b">
        <f>VLOOKUP(G26,lists!$B$2:$C$3,2,FALSE)</f>
        <v>1</v>
      </c>
      <c r="AE26" t="b">
        <f>VLOOKUP(AA26,lists!$B:$C,2,FALSE)</f>
        <v>1</v>
      </c>
      <c r="AF26" t="b">
        <f>IF(AND(AC26&gt;=VLOOKUP(FLAT!$I$1,lists!$G:$H,2,FALSE),AC26&lt;=VLOOKUP(FLAT!$I$2,lists!$G:$H,2,FALSE)),TRUE,FALSE)</f>
        <v>1</v>
      </c>
      <c r="AG26" t="b">
        <f>VLOOKUP(AB26,lists!$B$7:$C$8,2,FALSE)</f>
        <v>1</v>
      </c>
      <c r="AH26" t="b">
        <f>VLOOKUP(IF(H26="","Open",SUBSTITUTE(H26,"/Nov","")),lists!$B$27:$D$29,2,FALSE)</f>
        <v>1</v>
      </c>
      <c r="AI26" t="b">
        <f>IF(FLAT!$I$5="All",TRUE,IF(FLAT!$I$5=TEXT('Raw - F'!C26,"mmm"),TRUE,FALSE))</f>
        <v>1</v>
      </c>
      <c r="AJ26" t="b">
        <f>VLOOKUP(L26,lists!B:C,2,FALSE)</f>
        <v>1</v>
      </c>
      <c r="AK26" t="b">
        <f>VLOOKUP(T26,lists!$B$23:$D$25,2,FALSE)</f>
        <v>1</v>
      </c>
      <c r="AL26">
        <f t="shared" si="3"/>
        <v>1</v>
      </c>
    </row>
    <row r="27" spans="1:38" x14ac:dyDescent="0.35">
      <c r="A27" s="1">
        <f t="shared" si="5"/>
        <v>27</v>
      </c>
      <c r="B27" s="1">
        <f t="shared" si="6"/>
        <v>26</v>
      </c>
      <c r="C27" s="5">
        <v>44317</v>
      </c>
      <c r="D27" t="s">
        <v>581</v>
      </c>
      <c r="E27" t="s">
        <v>302</v>
      </c>
      <c r="F27" t="s">
        <v>302</v>
      </c>
      <c r="G27" t="s">
        <v>51</v>
      </c>
      <c r="H27" t="s">
        <v>245</v>
      </c>
      <c r="J27" t="s">
        <v>35</v>
      </c>
      <c r="K27" t="s">
        <v>7</v>
      </c>
      <c r="L27">
        <v>4</v>
      </c>
      <c r="N27" t="s">
        <v>227</v>
      </c>
      <c r="O27" t="s">
        <v>38</v>
      </c>
      <c r="P27" t="s">
        <v>38</v>
      </c>
      <c r="Q27">
        <v>7650</v>
      </c>
      <c r="R27" t="s">
        <v>589</v>
      </c>
      <c r="T27" t="s">
        <v>240</v>
      </c>
      <c r="U27">
        <v>0</v>
      </c>
      <c r="W27" t="s">
        <v>503</v>
      </c>
      <c r="X27" t="s">
        <v>503</v>
      </c>
      <c r="Z27" t="s">
        <v>553</v>
      </c>
      <c r="AA27" s="6" t="str">
        <f t="shared" si="1"/>
        <v>Other</v>
      </c>
      <c r="AB27" s="6" t="str">
        <f t="shared" si="2"/>
        <v>F</v>
      </c>
      <c r="AC27" s="6">
        <f>VLOOKUP(P27,lists!$G:$H,2,FALSE)</f>
        <v>3</v>
      </c>
      <c r="AD27" t="b">
        <f>VLOOKUP(G27,lists!$B$2:$C$3,2,FALSE)</f>
        <v>1</v>
      </c>
      <c r="AE27" t="b">
        <f>VLOOKUP(AA27,lists!$B:$C,2,FALSE)</f>
        <v>1</v>
      </c>
      <c r="AF27" t="b">
        <f>IF(AND(AC27&gt;=VLOOKUP(FLAT!$I$1,lists!$G:$H,2,FALSE),AC27&lt;=VLOOKUP(FLAT!$I$2,lists!$G:$H,2,FALSE)),TRUE,FALSE)</f>
        <v>1</v>
      </c>
      <c r="AG27" t="b">
        <f>VLOOKUP(AB27,lists!$B$7:$C$8,2,FALSE)</f>
        <v>1</v>
      </c>
      <c r="AH27" t="b">
        <f>VLOOKUP(IF(H27="","Open",SUBSTITUTE(H27,"/Nov","")),lists!$B$27:$D$29,2,FALSE)</f>
        <v>1</v>
      </c>
      <c r="AI27" t="b">
        <f>IF(FLAT!$I$5="All",TRUE,IF(FLAT!$I$5=TEXT('Raw - F'!C27,"mmm"),TRUE,FALSE))</f>
        <v>1</v>
      </c>
      <c r="AJ27" t="b">
        <f>VLOOKUP(L27,lists!B:C,2,FALSE)</f>
        <v>1</v>
      </c>
      <c r="AK27" t="b">
        <f>VLOOKUP(T27,lists!$B$23:$D$25,2,FALSE)</f>
        <v>1</v>
      </c>
      <c r="AL27">
        <f t="shared" si="3"/>
        <v>1</v>
      </c>
    </row>
    <row r="28" spans="1:38" x14ac:dyDescent="0.35">
      <c r="A28" s="1">
        <f t="shared" si="5"/>
        <v>28</v>
      </c>
      <c r="B28" s="1">
        <f t="shared" si="6"/>
        <v>27</v>
      </c>
      <c r="C28" s="5">
        <v>44317</v>
      </c>
      <c r="D28" t="s">
        <v>581</v>
      </c>
      <c r="E28" t="s">
        <v>302</v>
      </c>
      <c r="F28" t="s">
        <v>302</v>
      </c>
      <c r="G28" t="s">
        <v>6</v>
      </c>
      <c r="H28" t="s">
        <v>227</v>
      </c>
      <c r="J28" t="s">
        <v>35</v>
      </c>
      <c r="K28" t="s">
        <v>5</v>
      </c>
      <c r="L28">
        <v>5</v>
      </c>
      <c r="N28" t="s">
        <v>330</v>
      </c>
      <c r="O28" t="s">
        <v>443</v>
      </c>
      <c r="P28" t="s">
        <v>70</v>
      </c>
      <c r="Q28">
        <v>5400</v>
      </c>
      <c r="R28" t="s">
        <v>586</v>
      </c>
      <c r="T28" t="s">
        <v>240</v>
      </c>
      <c r="U28">
        <v>0</v>
      </c>
      <c r="W28" t="s">
        <v>503</v>
      </c>
      <c r="X28" t="s">
        <v>503</v>
      </c>
      <c r="AA28" s="6" t="str">
        <f t="shared" si="1"/>
        <v>Other</v>
      </c>
      <c r="AB28" s="6" t="str">
        <f t="shared" si="2"/>
        <v>A</v>
      </c>
      <c r="AC28" s="6">
        <f>VLOOKUP(P28,lists!$G:$H,2,FALSE)</f>
        <v>4</v>
      </c>
      <c r="AD28" t="b">
        <f>VLOOKUP(G28,lists!$B$2:$C$3,2,FALSE)</f>
        <v>1</v>
      </c>
      <c r="AE28" t="b">
        <f>VLOOKUP(AA28,lists!$B:$C,2,FALSE)</f>
        <v>1</v>
      </c>
      <c r="AF28" t="b">
        <f>IF(AND(AC28&gt;=VLOOKUP(FLAT!$I$1,lists!$G:$H,2,FALSE),AC28&lt;=VLOOKUP(FLAT!$I$2,lists!$G:$H,2,FALSE)),TRUE,FALSE)</f>
        <v>1</v>
      </c>
      <c r="AG28" t="b">
        <f>VLOOKUP(AB28,lists!$B$7:$C$8,2,FALSE)</f>
        <v>1</v>
      </c>
      <c r="AH28" t="b">
        <f>VLOOKUP(IF(H28="","Open",SUBSTITUTE(H28,"/Nov","")),lists!$B$27:$D$29,2,FALSE)</f>
        <v>1</v>
      </c>
      <c r="AI28" t="b">
        <f>IF(FLAT!$I$5="All",TRUE,IF(FLAT!$I$5=TEXT('Raw - F'!C28,"mmm"),TRUE,FALSE))</f>
        <v>1</v>
      </c>
      <c r="AJ28" t="b">
        <f>VLOOKUP(L28,lists!B:C,2,FALSE)</f>
        <v>1</v>
      </c>
      <c r="AK28" t="b">
        <f>VLOOKUP(T28,lists!$B$23:$D$25,2,FALSE)</f>
        <v>1</v>
      </c>
      <c r="AL28">
        <f t="shared" si="3"/>
        <v>1</v>
      </c>
    </row>
    <row r="29" spans="1:38" x14ac:dyDescent="0.35">
      <c r="A29" s="1">
        <f t="shared" si="5"/>
        <v>29</v>
      </c>
      <c r="B29" s="1">
        <f t="shared" si="6"/>
        <v>28</v>
      </c>
      <c r="C29" s="5">
        <v>44317</v>
      </c>
      <c r="D29" t="s">
        <v>581</v>
      </c>
      <c r="E29" t="s">
        <v>302</v>
      </c>
      <c r="F29" t="s">
        <v>302</v>
      </c>
      <c r="G29" t="s">
        <v>6</v>
      </c>
      <c r="H29" t="s">
        <v>227</v>
      </c>
      <c r="J29" t="s">
        <v>54</v>
      </c>
      <c r="K29" t="s">
        <v>5</v>
      </c>
      <c r="L29">
        <v>5</v>
      </c>
      <c r="N29" t="s">
        <v>330</v>
      </c>
      <c r="O29" t="s">
        <v>315</v>
      </c>
      <c r="P29" t="s">
        <v>102</v>
      </c>
      <c r="Q29">
        <v>5400</v>
      </c>
      <c r="R29" t="s">
        <v>587</v>
      </c>
      <c r="T29" t="s">
        <v>240</v>
      </c>
      <c r="U29">
        <v>0</v>
      </c>
      <c r="W29" t="s">
        <v>503</v>
      </c>
      <c r="X29" t="s">
        <v>503</v>
      </c>
      <c r="AA29" s="6" t="str">
        <f t="shared" si="1"/>
        <v>Other</v>
      </c>
      <c r="AB29" s="6" t="str">
        <f t="shared" si="2"/>
        <v>A</v>
      </c>
      <c r="AC29" s="6">
        <f>VLOOKUP(P29,lists!$G:$H,2,FALSE)</f>
        <v>9</v>
      </c>
      <c r="AD29" t="b">
        <f>VLOOKUP(G29,lists!$B$2:$C$3,2,FALSE)</f>
        <v>1</v>
      </c>
      <c r="AE29" t="b">
        <f>VLOOKUP(AA29,lists!$B:$C,2,FALSE)</f>
        <v>1</v>
      </c>
      <c r="AF29" t="b">
        <f>IF(AND(AC29&gt;=VLOOKUP(FLAT!$I$1,lists!$G:$H,2,FALSE),AC29&lt;=VLOOKUP(FLAT!$I$2,lists!$G:$H,2,FALSE)),TRUE,FALSE)</f>
        <v>1</v>
      </c>
      <c r="AG29" t="b">
        <f>VLOOKUP(AB29,lists!$B$7:$C$8,2,FALSE)</f>
        <v>1</v>
      </c>
      <c r="AH29" t="b">
        <f>VLOOKUP(IF(H29="","Open",SUBSTITUTE(H29,"/Nov","")),lists!$B$27:$D$29,2,FALSE)</f>
        <v>1</v>
      </c>
      <c r="AI29" t="b">
        <f>IF(FLAT!$I$5="All",TRUE,IF(FLAT!$I$5=TEXT('Raw - F'!C29,"mmm"),TRUE,FALSE))</f>
        <v>1</v>
      </c>
      <c r="AJ29" t="b">
        <f>VLOOKUP(L29,lists!B:C,2,FALSE)</f>
        <v>1</v>
      </c>
      <c r="AK29" t="b">
        <f>VLOOKUP(T29,lists!$B$23:$D$25,2,FALSE)</f>
        <v>1</v>
      </c>
      <c r="AL29">
        <f t="shared" si="3"/>
        <v>1</v>
      </c>
    </row>
    <row r="30" spans="1:38" x14ac:dyDescent="0.35">
      <c r="A30" s="1">
        <f t="shared" si="5"/>
        <v>30</v>
      </c>
      <c r="B30" s="1">
        <f t="shared" si="6"/>
        <v>29</v>
      </c>
      <c r="C30" s="5">
        <v>44317</v>
      </c>
      <c r="D30" t="s">
        <v>581</v>
      </c>
      <c r="E30" t="s">
        <v>302</v>
      </c>
      <c r="F30" t="s">
        <v>302</v>
      </c>
      <c r="G30" t="s">
        <v>51</v>
      </c>
      <c r="H30" t="s">
        <v>244</v>
      </c>
      <c r="J30" t="s">
        <v>33</v>
      </c>
      <c r="K30" t="s">
        <v>5</v>
      </c>
      <c r="L30">
        <v>5</v>
      </c>
      <c r="N30" t="s">
        <v>227</v>
      </c>
      <c r="O30" t="s">
        <v>36</v>
      </c>
      <c r="P30" t="s">
        <v>36</v>
      </c>
      <c r="Q30">
        <v>5000</v>
      </c>
      <c r="R30" t="s">
        <v>481</v>
      </c>
      <c r="T30" t="s">
        <v>240</v>
      </c>
      <c r="U30">
        <v>0</v>
      </c>
      <c r="W30" t="s">
        <v>503</v>
      </c>
      <c r="X30" t="s">
        <v>583</v>
      </c>
      <c r="Y30" t="s">
        <v>584</v>
      </c>
      <c r="AA30" s="6" t="str">
        <f t="shared" si="1"/>
        <v>2yo</v>
      </c>
      <c r="AB30" s="6" t="str">
        <f t="shared" si="2"/>
        <v>A</v>
      </c>
      <c r="AC30" s="6">
        <f>VLOOKUP(P30,lists!$G:$H,2,FALSE)</f>
        <v>1</v>
      </c>
      <c r="AD30" t="b">
        <f>VLOOKUP(G30,lists!$B$2:$C$3,2,FALSE)</f>
        <v>1</v>
      </c>
      <c r="AE30" t="b">
        <f>VLOOKUP(AA30,lists!$B:$C,2,FALSE)</f>
        <v>1</v>
      </c>
      <c r="AF30" t="b">
        <f>IF(AND(AC30&gt;=VLOOKUP(FLAT!$I$1,lists!$G:$H,2,FALSE),AC30&lt;=VLOOKUP(FLAT!$I$2,lists!$G:$H,2,FALSE)),TRUE,FALSE)</f>
        <v>1</v>
      </c>
      <c r="AG30" t="b">
        <f>VLOOKUP(AB30,lists!$B$7:$C$8,2,FALSE)</f>
        <v>1</v>
      </c>
      <c r="AH30" t="b">
        <f>VLOOKUP(IF(H30="","Open",SUBSTITUTE(H30,"/Nov","")),lists!$B$27:$D$29,2,FALSE)</f>
        <v>1</v>
      </c>
      <c r="AI30" t="b">
        <f>IF(FLAT!$I$5="All",TRUE,IF(FLAT!$I$5=TEXT('Raw - F'!C30,"mmm"),TRUE,FALSE))</f>
        <v>1</v>
      </c>
      <c r="AJ30" t="b">
        <f>VLOOKUP(L30,lists!B:C,2,FALSE)</f>
        <v>1</v>
      </c>
      <c r="AK30" t="b">
        <f>VLOOKUP(T30,lists!$B$23:$D$25,2,FALSE)</f>
        <v>1</v>
      </c>
      <c r="AL30">
        <f t="shared" si="3"/>
        <v>1</v>
      </c>
    </row>
    <row r="31" spans="1:38" x14ac:dyDescent="0.35">
      <c r="A31" s="1">
        <f t="shared" si="5"/>
        <v>31</v>
      </c>
      <c r="B31" s="1">
        <f t="shared" si="6"/>
        <v>30</v>
      </c>
      <c r="C31" s="5">
        <v>44318</v>
      </c>
      <c r="D31" t="s">
        <v>590</v>
      </c>
      <c r="E31" t="s">
        <v>302</v>
      </c>
      <c r="F31" t="s">
        <v>302</v>
      </c>
      <c r="G31" t="s">
        <v>51</v>
      </c>
      <c r="H31" t="s">
        <v>227</v>
      </c>
      <c r="I31" t="s">
        <v>599</v>
      </c>
      <c r="J31" t="s">
        <v>34</v>
      </c>
      <c r="K31" t="s">
        <v>5</v>
      </c>
      <c r="L31">
        <v>2</v>
      </c>
      <c r="N31" t="s">
        <v>227</v>
      </c>
      <c r="O31" t="s">
        <v>594</v>
      </c>
      <c r="P31" t="s">
        <v>36</v>
      </c>
      <c r="Q31">
        <v>32000</v>
      </c>
      <c r="R31" t="s">
        <v>600</v>
      </c>
      <c r="T31" t="s">
        <v>240</v>
      </c>
      <c r="U31">
        <v>0</v>
      </c>
      <c r="W31" t="s">
        <v>503</v>
      </c>
      <c r="X31" t="s">
        <v>503</v>
      </c>
      <c r="Z31" t="s">
        <v>553</v>
      </c>
      <c r="AA31" s="6" t="str">
        <f t="shared" si="1"/>
        <v>3yo</v>
      </c>
      <c r="AB31" s="6" t="str">
        <f t="shared" si="2"/>
        <v>A</v>
      </c>
      <c r="AC31" s="6">
        <f>VLOOKUP(P31,lists!$G:$H,2,FALSE)</f>
        <v>1</v>
      </c>
      <c r="AD31" t="b">
        <f>VLOOKUP(G31,lists!$B$2:$C$3,2,FALSE)</f>
        <v>1</v>
      </c>
      <c r="AE31" t="b">
        <f>VLOOKUP(AA31,lists!$B:$C,2,FALSE)</f>
        <v>1</v>
      </c>
      <c r="AF31" t="b">
        <f>IF(AND(AC31&gt;=VLOOKUP(FLAT!$I$1,lists!$G:$H,2,FALSE),AC31&lt;=VLOOKUP(FLAT!$I$2,lists!$G:$H,2,FALSE)),TRUE,FALSE)</f>
        <v>1</v>
      </c>
      <c r="AG31" t="b">
        <f>VLOOKUP(AB31,lists!$B$7:$C$8,2,FALSE)</f>
        <v>1</v>
      </c>
      <c r="AH31" t="b">
        <f>VLOOKUP(IF(H31="","Open",SUBSTITUTE(H31,"/Nov","")),lists!$B$27:$D$29,2,FALSE)</f>
        <v>1</v>
      </c>
      <c r="AI31" t="b">
        <f>IF(FLAT!$I$5="All",TRUE,IF(FLAT!$I$5=TEXT('Raw - F'!C31,"mmm"),TRUE,FALSE))</f>
        <v>1</v>
      </c>
      <c r="AJ31" t="b">
        <f>VLOOKUP(L31,lists!B:C,2,FALSE)</f>
        <v>1</v>
      </c>
      <c r="AK31" t="b">
        <f>VLOOKUP(T31,lists!$B$23:$D$25,2,FALSE)</f>
        <v>1</v>
      </c>
      <c r="AL31">
        <f t="shared" si="3"/>
        <v>1</v>
      </c>
    </row>
    <row r="32" spans="1:38" x14ac:dyDescent="0.35">
      <c r="A32" s="1">
        <f t="shared" si="5"/>
        <v>32</v>
      </c>
      <c r="B32" s="1">
        <f t="shared" si="6"/>
        <v>31</v>
      </c>
      <c r="C32" s="5">
        <v>44318</v>
      </c>
      <c r="D32" t="s">
        <v>590</v>
      </c>
      <c r="E32" t="s">
        <v>302</v>
      </c>
      <c r="F32" t="s">
        <v>302</v>
      </c>
      <c r="G32" t="s">
        <v>6</v>
      </c>
      <c r="H32" t="s">
        <v>227</v>
      </c>
      <c r="J32" t="s">
        <v>54</v>
      </c>
      <c r="K32" t="s">
        <v>5</v>
      </c>
      <c r="L32">
        <v>3</v>
      </c>
      <c r="N32" t="s">
        <v>359</v>
      </c>
      <c r="O32" t="s">
        <v>596</v>
      </c>
      <c r="P32" t="s">
        <v>110</v>
      </c>
      <c r="Q32">
        <v>30000</v>
      </c>
      <c r="R32" t="s">
        <v>597</v>
      </c>
      <c r="T32" t="s">
        <v>240</v>
      </c>
      <c r="U32">
        <v>0</v>
      </c>
      <c r="W32" t="s">
        <v>503</v>
      </c>
      <c r="X32" t="s">
        <v>503</v>
      </c>
      <c r="AA32" s="6" t="str">
        <f t="shared" si="1"/>
        <v>Other</v>
      </c>
      <c r="AB32" s="6" t="str">
        <f t="shared" si="2"/>
        <v>A</v>
      </c>
      <c r="AC32" s="6">
        <f>VLOOKUP(P32,lists!$G:$H,2,FALSE)</f>
        <v>8</v>
      </c>
      <c r="AD32" t="b">
        <f>VLOOKUP(G32,lists!$B$2:$C$3,2,FALSE)</f>
        <v>1</v>
      </c>
      <c r="AE32" t="b">
        <f>VLOOKUP(AA32,lists!$B:$C,2,FALSE)</f>
        <v>1</v>
      </c>
      <c r="AF32" t="b">
        <f>IF(AND(AC32&gt;=VLOOKUP(FLAT!$I$1,lists!$G:$H,2,FALSE),AC32&lt;=VLOOKUP(FLAT!$I$2,lists!$G:$H,2,FALSE)),TRUE,FALSE)</f>
        <v>1</v>
      </c>
      <c r="AG32" t="b">
        <f>VLOOKUP(AB32,lists!$B$7:$C$8,2,FALSE)</f>
        <v>1</v>
      </c>
      <c r="AH32" t="b">
        <f>VLOOKUP(IF(H32="","Open",SUBSTITUTE(H32,"/Nov","")),lists!$B$27:$D$29,2,FALSE)</f>
        <v>1</v>
      </c>
      <c r="AI32" t="b">
        <f>IF(FLAT!$I$5="All",TRUE,IF(FLAT!$I$5=TEXT('Raw - F'!C32,"mmm"),TRUE,FALSE))</f>
        <v>1</v>
      </c>
      <c r="AJ32" t="b">
        <f>VLOOKUP(L32,lists!B:C,2,FALSE)</f>
        <v>1</v>
      </c>
      <c r="AK32" t="b">
        <f>VLOOKUP(T32,lists!$B$23:$D$25,2,FALSE)</f>
        <v>1</v>
      </c>
      <c r="AL32">
        <f t="shared" si="3"/>
        <v>1</v>
      </c>
    </row>
    <row r="33" spans="1:38" x14ac:dyDescent="0.35">
      <c r="A33" s="1">
        <f t="shared" si="5"/>
        <v>33</v>
      </c>
      <c r="B33" s="1">
        <f t="shared" si="6"/>
        <v>32</v>
      </c>
      <c r="C33" s="5">
        <v>44318</v>
      </c>
      <c r="D33" t="s">
        <v>590</v>
      </c>
      <c r="E33" t="s">
        <v>302</v>
      </c>
      <c r="F33" t="s">
        <v>302</v>
      </c>
      <c r="G33" t="s">
        <v>6</v>
      </c>
      <c r="H33" t="s">
        <v>227</v>
      </c>
      <c r="J33" t="s">
        <v>54</v>
      </c>
      <c r="K33" t="s">
        <v>5</v>
      </c>
      <c r="L33">
        <v>4</v>
      </c>
      <c r="N33" t="s">
        <v>348</v>
      </c>
      <c r="O33" t="s">
        <v>591</v>
      </c>
      <c r="P33" t="s">
        <v>70</v>
      </c>
      <c r="Q33">
        <v>10000</v>
      </c>
      <c r="R33" t="s">
        <v>593</v>
      </c>
      <c r="T33" t="s">
        <v>240</v>
      </c>
      <c r="U33">
        <v>0</v>
      </c>
      <c r="W33" t="s">
        <v>503</v>
      </c>
      <c r="X33" t="s">
        <v>503</v>
      </c>
      <c r="AA33" s="6" t="str">
        <f t="shared" si="1"/>
        <v>Other</v>
      </c>
      <c r="AB33" s="6" t="str">
        <f t="shared" si="2"/>
        <v>A</v>
      </c>
      <c r="AC33" s="6">
        <f>VLOOKUP(P33,lists!$G:$H,2,FALSE)</f>
        <v>4</v>
      </c>
      <c r="AD33" t="b">
        <f>VLOOKUP(G33,lists!$B$2:$C$3,2,FALSE)</f>
        <v>1</v>
      </c>
      <c r="AE33" t="b">
        <f>VLOOKUP(AA33,lists!$B:$C,2,FALSE)</f>
        <v>1</v>
      </c>
      <c r="AF33" t="b">
        <f>IF(AND(AC33&gt;=VLOOKUP(FLAT!$I$1,lists!$G:$H,2,FALSE),AC33&lt;=VLOOKUP(FLAT!$I$2,lists!$G:$H,2,FALSE)),TRUE,FALSE)</f>
        <v>1</v>
      </c>
      <c r="AG33" t="b">
        <f>VLOOKUP(AB33,lists!$B$7:$C$8,2,FALSE)</f>
        <v>1</v>
      </c>
      <c r="AH33" t="b">
        <f>VLOOKUP(IF(H33="","Open",SUBSTITUTE(H33,"/Nov","")),lists!$B$27:$D$29,2,FALSE)</f>
        <v>1</v>
      </c>
      <c r="AI33" t="b">
        <f>IF(FLAT!$I$5="All",TRUE,IF(FLAT!$I$5=TEXT('Raw - F'!C33,"mmm"),TRUE,FALSE))</f>
        <v>1</v>
      </c>
      <c r="AJ33" t="b">
        <f>VLOOKUP(L33,lists!B:C,2,FALSE)</f>
        <v>1</v>
      </c>
      <c r="AK33" t="b">
        <f>VLOOKUP(T33,lists!$B$23:$D$25,2,FALSE)</f>
        <v>1</v>
      </c>
      <c r="AL33">
        <f t="shared" si="3"/>
        <v>1</v>
      </c>
    </row>
    <row r="34" spans="1:38" x14ac:dyDescent="0.35">
      <c r="A34" s="1">
        <f t="shared" si="5"/>
        <v>34</v>
      </c>
      <c r="B34" s="1">
        <f t="shared" si="6"/>
        <v>33</v>
      </c>
      <c r="C34" s="5">
        <v>44318</v>
      </c>
      <c r="D34" t="s">
        <v>590</v>
      </c>
      <c r="E34" t="s">
        <v>302</v>
      </c>
      <c r="F34" t="s">
        <v>302</v>
      </c>
      <c r="G34" t="s">
        <v>51</v>
      </c>
      <c r="H34" t="s">
        <v>245</v>
      </c>
      <c r="J34" t="s">
        <v>35</v>
      </c>
      <c r="K34" t="s">
        <v>5</v>
      </c>
      <c r="L34">
        <v>5</v>
      </c>
      <c r="N34" t="s">
        <v>227</v>
      </c>
      <c r="O34" t="s">
        <v>591</v>
      </c>
      <c r="P34" t="s">
        <v>70</v>
      </c>
      <c r="Q34">
        <v>7000</v>
      </c>
      <c r="R34" t="s">
        <v>592</v>
      </c>
      <c r="T34" t="s">
        <v>240</v>
      </c>
      <c r="U34">
        <v>0</v>
      </c>
      <c r="W34" t="s">
        <v>503</v>
      </c>
      <c r="X34" t="s">
        <v>503</v>
      </c>
      <c r="AA34" s="6" t="str">
        <f t="shared" si="1"/>
        <v>Other</v>
      </c>
      <c r="AB34" s="6" t="str">
        <f t="shared" si="2"/>
        <v>A</v>
      </c>
      <c r="AC34" s="6">
        <f>VLOOKUP(P34,lists!$G:$H,2,FALSE)</f>
        <v>4</v>
      </c>
      <c r="AD34" t="b">
        <f>VLOOKUP(G34,lists!$B$2:$C$3,2,FALSE)</f>
        <v>1</v>
      </c>
      <c r="AE34" t="b">
        <f>VLOOKUP(AA34,lists!$B:$C,2,FALSE)</f>
        <v>1</v>
      </c>
      <c r="AF34" t="b">
        <f>IF(AND(AC34&gt;=VLOOKUP(FLAT!$I$1,lists!$G:$H,2,FALSE),AC34&lt;=VLOOKUP(FLAT!$I$2,lists!$G:$H,2,FALSE)),TRUE,FALSE)</f>
        <v>1</v>
      </c>
      <c r="AG34" t="b">
        <f>VLOOKUP(AB34,lists!$B$7:$C$8,2,FALSE)</f>
        <v>1</v>
      </c>
      <c r="AH34" t="b">
        <f>VLOOKUP(IF(H34="","Open",SUBSTITUTE(H34,"/Nov","")),lists!$B$27:$D$29,2,FALSE)</f>
        <v>1</v>
      </c>
      <c r="AI34" t="b">
        <f>IF(FLAT!$I$5="All",TRUE,IF(FLAT!$I$5=TEXT('Raw - F'!C34,"mmm"),TRUE,FALSE))</f>
        <v>1</v>
      </c>
      <c r="AJ34" t="b">
        <f>VLOOKUP(L34,lists!B:C,2,FALSE)</f>
        <v>1</v>
      </c>
      <c r="AK34" t="b">
        <f>VLOOKUP(T34,lists!$B$23:$D$25,2,FALSE)</f>
        <v>1</v>
      </c>
      <c r="AL34">
        <f t="shared" si="3"/>
        <v>1</v>
      </c>
    </row>
    <row r="35" spans="1:38" x14ac:dyDescent="0.35">
      <c r="A35" s="1">
        <f t="shared" si="5"/>
        <v>35</v>
      </c>
      <c r="B35" s="1">
        <f t="shared" si="6"/>
        <v>34</v>
      </c>
      <c r="C35" s="5">
        <v>44318</v>
      </c>
      <c r="D35" t="s">
        <v>590</v>
      </c>
      <c r="E35" t="s">
        <v>302</v>
      </c>
      <c r="F35" t="s">
        <v>302</v>
      </c>
      <c r="G35" t="s">
        <v>6</v>
      </c>
      <c r="H35" t="s">
        <v>227</v>
      </c>
      <c r="J35" t="s">
        <v>54</v>
      </c>
      <c r="K35" t="s">
        <v>5</v>
      </c>
      <c r="L35">
        <v>5</v>
      </c>
      <c r="N35" t="s">
        <v>330</v>
      </c>
      <c r="O35" t="s">
        <v>594</v>
      </c>
      <c r="P35" t="s">
        <v>36</v>
      </c>
      <c r="Q35">
        <v>7000</v>
      </c>
      <c r="R35" t="s">
        <v>595</v>
      </c>
      <c r="T35" t="s">
        <v>240</v>
      </c>
      <c r="U35">
        <v>0</v>
      </c>
      <c r="W35" t="s">
        <v>503</v>
      </c>
      <c r="X35" t="s">
        <v>503</v>
      </c>
      <c r="AA35" s="6" t="str">
        <f t="shared" si="1"/>
        <v>Other</v>
      </c>
      <c r="AB35" s="6" t="str">
        <f t="shared" si="2"/>
        <v>A</v>
      </c>
      <c r="AC35" s="6">
        <f>VLOOKUP(P35,lists!$G:$H,2,FALSE)</f>
        <v>1</v>
      </c>
      <c r="AD35" t="b">
        <f>VLOOKUP(G35,lists!$B$2:$C$3,2,FALSE)</f>
        <v>1</v>
      </c>
      <c r="AE35" t="b">
        <f>VLOOKUP(AA35,lists!$B:$C,2,FALSE)</f>
        <v>1</v>
      </c>
      <c r="AF35" t="b">
        <f>IF(AND(AC35&gt;=VLOOKUP(FLAT!$I$1,lists!$G:$H,2,FALSE),AC35&lt;=VLOOKUP(FLAT!$I$2,lists!$G:$H,2,FALSE)),TRUE,FALSE)</f>
        <v>1</v>
      </c>
      <c r="AG35" t="b">
        <f>VLOOKUP(AB35,lists!$B$7:$C$8,2,FALSE)</f>
        <v>1</v>
      </c>
      <c r="AH35" t="b">
        <f>VLOOKUP(IF(H35="","Open",SUBSTITUTE(H35,"/Nov","")),lists!$B$27:$D$29,2,FALSE)</f>
        <v>1</v>
      </c>
      <c r="AI35" t="b">
        <f>IF(FLAT!$I$5="All",TRUE,IF(FLAT!$I$5=TEXT('Raw - F'!C35,"mmm"),TRUE,FALSE))</f>
        <v>1</v>
      </c>
      <c r="AJ35" t="b">
        <f>VLOOKUP(L35,lists!B:C,2,FALSE)</f>
        <v>1</v>
      </c>
      <c r="AK35" t="b">
        <f>VLOOKUP(T35,lists!$B$23:$D$25,2,FALSE)</f>
        <v>1</v>
      </c>
      <c r="AL35">
        <f t="shared" si="3"/>
        <v>1</v>
      </c>
    </row>
    <row r="36" spans="1:38" x14ac:dyDescent="0.35">
      <c r="A36" s="1">
        <f t="shared" si="5"/>
        <v>36</v>
      </c>
      <c r="B36" s="1">
        <f t="shared" si="6"/>
        <v>35</v>
      </c>
      <c r="C36" s="5">
        <v>44318</v>
      </c>
      <c r="D36" t="s">
        <v>590</v>
      </c>
      <c r="E36" t="s">
        <v>302</v>
      </c>
      <c r="F36" t="s">
        <v>302</v>
      </c>
      <c r="G36" t="s">
        <v>6</v>
      </c>
      <c r="H36" t="s">
        <v>227</v>
      </c>
      <c r="J36" t="s">
        <v>54</v>
      </c>
      <c r="K36" t="s">
        <v>5</v>
      </c>
      <c r="L36">
        <v>5</v>
      </c>
      <c r="N36" t="s">
        <v>330</v>
      </c>
      <c r="O36" t="s">
        <v>598</v>
      </c>
      <c r="P36" t="s">
        <v>37</v>
      </c>
      <c r="Q36">
        <v>7000</v>
      </c>
      <c r="R36" t="s">
        <v>485</v>
      </c>
      <c r="T36" t="s">
        <v>240</v>
      </c>
      <c r="U36">
        <v>0</v>
      </c>
      <c r="W36" t="s">
        <v>503</v>
      </c>
      <c r="X36" t="s">
        <v>503</v>
      </c>
      <c r="AA36" s="6" t="str">
        <f t="shared" si="1"/>
        <v>Other</v>
      </c>
      <c r="AB36" s="6" t="str">
        <f t="shared" si="2"/>
        <v>A</v>
      </c>
      <c r="AC36" s="6">
        <f>VLOOKUP(P36,lists!$G:$H,2,FALSE)</f>
        <v>2</v>
      </c>
      <c r="AD36" t="b">
        <f>VLOOKUP(G36,lists!$B$2:$C$3,2,FALSE)</f>
        <v>1</v>
      </c>
      <c r="AE36" t="b">
        <f>VLOOKUP(AA36,lists!$B:$C,2,FALSE)</f>
        <v>1</v>
      </c>
      <c r="AF36" t="b">
        <f>IF(AND(AC36&gt;=VLOOKUP(FLAT!$I$1,lists!$G:$H,2,FALSE),AC36&lt;=VLOOKUP(FLAT!$I$2,lists!$G:$H,2,FALSE)),TRUE,FALSE)</f>
        <v>1</v>
      </c>
      <c r="AG36" t="b">
        <f>VLOOKUP(AB36,lists!$B$7:$C$8,2,FALSE)</f>
        <v>1</v>
      </c>
      <c r="AH36" t="b">
        <f>VLOOKUP(IF(H36="","Open",SUBSTITUTE(H36,"/Nov","")),lists!$B$27:$D$29,2,FALSE)</f>
        <v>1</v>
      </c>
      <c r="AI36" t="b">
        <f>IF(FLAT!$I$5="All",TRUE,IF(FLAT!$I$5=TEXT('Raw - F'!C36,"mmm"),TRUE,FALSE))</f>
        <v>1</v>
      </c>
      <c r="AJ36" t="b">
        <f>VLOOKUP(L36,lists!B:C,2,FALSE)</f>
        <v>1</v>
      </c>
      <c r="AK36" t="b">
        <f>VLOOKUP(T36,lists!$B$23:$D$25,2,FALSE)</f>
        <v>1</v>
      </c>
      <c r="AL36">
        <f t="shared" si="3"/>
        <v>1</v>
      </c>
    </row>
    <row r="37" spans="1:38" x14ac:dyDescent="0.35">
      <c r="A37" s="1">
        <f t="shared" si="5"/>
        <v>37</v>
      </c>
      <c r="B37" s="1">
        <f t="shared" si="6"/>
        <v>36</v>
      </c>
      <c r="C37" s="5">
        <v>44318</v>
      </c>
      <c r="D37" t="s">
        <v>590</v>
      </c>
      <c r="E37" t="s">
        <v>302</v>
      </c>
      <c r="F37" t="s">
        <v>302</v>
      </c>
      <c r="G37" t="s">
        <v>6</v>
      </c>
      <c r="H37" t="s">
        <v>227</v>
      </c>
      <c r="J37" t="s">
        <v>54</v>
      </c>
      <c r="K37" t="s">
        <v>5</v>
      </c>
      <c r="L37">
        <v>5</v>
      </c>
      <c r="N37" t="s">
        <v>330</v>
      </c>
      <c r="O37" t="s">
        <v>601</v>
      </c>
      <c r="P37" t="s">
        <v>88</v>
      </c>
      <c r="Q37">
        <v>7000</v>
      </c>
      <c r="R37" t="s">
        <v>351</v>
      </c>
      <c r="T37" t="s">
        <v>240</v>
      </c>
      <c r="U37">
        <v>0</v>
      </c>
      <c r="W37" t="s">
        <v>503</v>
      </c>
      <c r="X37" t="s">
        <v>503</v>
      </c>
      <c r="AA37" s="6" t="str">
        <f t="shared" si="1"/>
        <v>Other</v>
      </c>
      <c r="AB37" s="6" t="str">
        <f t="shared" si="2"/>
        <v>A</v>
      </c>
      <c r="AC37" s="6">
        <f>VLOOKUP(P37,lists!$G:$H,2,FALSE)</f>
        <v>6</v>
      </c>
      <c r="AD37" t="b">
        <f>VLOOKUP(G37,lists!$B$2:$C$3,2,FALSE)</f>
        <v>1</v>
      </c>
      <c r="AE37" t="b">
        <f>VLOOKUP(AA37,lists!$B:$C,2,FALSE)</f>
        <v>1</v>
      </c>
      <c r="AF37" t="b">
        <f>IF(AND(AC37&gt;=VLOOKUP(FLAT!$I$1,lists!$G:$H,2,FALSE),AC37&lt;=VLOOKUP(FLAT!$I$2,lists!$G:$H,2,FALSE)),TRUE,FALSE)</f>
        <v>1</v>
      </c>
      <c r="AG37" t="b">
        <f>VLOOKUP(AB37,lists!$B$7:$C$8,2,FALSE)</f>
        <v>1</v>
      </c>
      <c r="AH37" t="b">
        <f>VLOOKUP(IF(H37="","Open",SUBSTITUTE(H37,"/Nov","")),lists!$B$27:$D$29,2,FALSE)</f>
        <v>1</v>
      </c>
      <c r="AI37" t="b">
        <f>IF(FLAT!$I$5="All",TRUE,IF(FLAT!$I$5=TEXT('Raw - F'!C37,"mmm"),TRUE,FALSE))</f>
        <v>1</v>
      </c>
      <c r="AJ37" t="b">
        <f>VLOOKUP(L37,lists!B:C,2,FALSE)</f>
        <v>1</v>
      </c>
      <c r="AK37" t="b">
        <f>VLOOKUP(T37,lists!$B$23:$D$25,2,FALSE)</f>
        <v>1</v>
      </c>
      <c r="AL37">
        <f t="shared" si="3"/>
        <v>1</v>
      </c>
    </row>
    <row r="38" spans="1:38" x14ac:dyDescent="0.35">
      <c r="A38" s="1">
        <f t="shared" si="5"/>
        <v>38</v>
      </c>
      <c r="B38" s="1">
        <f t="shared" si="6"/>
        <v>37</v>
      </c>
      <c r="C38" s="5">
        <v>44318</v>
      </c>
      <c r="D38" t="s">
        <v>567</v>
      </c>
      <c r="E38" t="s">
        <v>302</v>
      </c>
      <c r="F38" t="s">
        <v>302</v>
      </c>
      <c r="G38" t="s">
        <v>51</v>
      </c>
      <c r="H38" t="s">
        <v>227</v>
      </c>
      <c r="J38" t="s">
        <v>34</v>
      </c>
      <c r="K38" t="s">
        <v>7</v>
      </c>
      <c r="L38">
        <v>1</v>
      </c>
      <c r="M38" t="s">
        <v>574</v>
      </c>
      <c r="N38" t="s">
        <v>227</v>
      </c>
      <c r="O38" t="s">
        <v>70</v>
      </c>
      <c r="P38" t="s">
        <v>70</v>
      </c>
      <c r="Q38">
        <v>375000</v>
      </c>
      <c r="R38" t="s">
        <v>602</v>
      </c>
      <c r="T38" t="s">
        <v>239</v>
      </c>
      <c r="U38">
        <v>0</v>
      </c>
      <c r="W38" t="s">
        <v>503</v>
      </c>
      <c r="X38" t="s">
        <v>503</v>
      </c>
      <c r="AA38" s="6" t="str">
        <f t="shared" si="1"/>
        <v>3yo</v>
      </c>
      <c r="AB38" s="6" t="str">
        <f t="shared" si="2"/>
        <v>F</v>
      </c>
      <c r="AC38" s="6">
        <f>VLOOKUP(P38,lists!$G:$H,2,FALSE)</f>
        <v>4</v>
      </c>
      <c r="AD38" t="b">
        <f>VLOOKUP(G38,lists!$B$2:$C$3,2,FALSE)</f>
        <v>1</v>
      </c>
      <c r="AE38" t="b">
        <f>VLOOKUP(AA38,lists!$B:$C,2,FALSE)</f>
        <v>1</v>
      </c>
      <c r="AF38" t="b">
        <f>IF(AND(AC38&gt;=VLOOKUP(FLAT!$I$1,lists!$G:$H,2,FALSE),AC38&lt;=VLOOKUP(FLAT!$I$2,lists!$G:$H,2,FALSE)),TRUE,FALSE)</f>
        <v>1</v>
      </c>
      <c r="AG38" t="b">
        <f>VLOOKUP(AB38,lists!$B$7:$C$8,2,FALSE)</f>
        <v>1</v>
      </c>
      <c r="AH38" t="b">
        <f>VLOOKUP(IF(H38="","Open",SUBSTITUTE(H38,"/Nov","")),lists!$B$27:$D$29,2,FALSE)</f>
        <v>1</v>
      </c>
      <c r="AI38" t="b">
        <f>IF(FLAT!$I$5="All",TRUE,IF(FLAT!$I$5=TEXT('Raw - F'!C38,"mmm"),TRUE,FALSE))</f>
        <v>1</v>
      </c>
      <c r="AJ38" t="b">
        <f>VLOOKUP(L38,lists!B:C,2,FALSE)</f>
        <v>1</v>
      </c>
      <c r="AK38" t="b">
        <f>VLOOKUP(T38,lists!$B$23:$D$25,2,FALSE)</f>
        <v>1</v>
      </c>
      <c r="AL38">
        <f t="shared" si="3"/>
        <v>1</v>
      </c>
    </row>
    <row r="39" spans="1:38" x14ac:dyDescent="0.35">
      <c r="A39" s="1">
        <f t="shared" si="5"/>
        <v>39</v>
      </c>
      <c r="B39" s="1">
        <f t="shared" si="6"/>
        <v>38</v>
      </c>
      <c r="C39" s="5">
        <v>44318</v>
      </c>
      <c r="D39" t="s">
        <v>567</v>
      </c>
      <c r="E39" t="s">
        <v>302</v>
      </c>
      <c r="F39" t="s">
        <v>302</v>
      </c>
      <c r="G39" t="s">
        <v>51</v>
      </c>
      <c r="H39" t="s">
        <v>227</v>
      </c>
      <c r="J39" t="s">
        <v>54</v>
      </c>
      <c r="K39" t="s">
        <v>7</v>
      </c>
      <c r="L39">
        <v>1</v>
      </c>
      <c r="M39" t="s">
        <v>569</v>
      </c>
      <c r="N39" t="s">
        <v>227</v>
      </c>
      <c r="O39" t="s">
        <v>579</v>
      </c>
      <c r="P39" t="s">
        <v>77</v>
      </c>
      <c r="Q39">
        <v>75000</v>
      </c>
      <c r="R39" t="s">
        <v>605</v>
      </c>
      <c r="T39" t="s">
        <v>239</v>
      </c>
      <c r="U39">
        <v>0</v>
      </c>
      <c r="W39" t="s">
        <v>503</v>
      </c>
      <c r="X39" t="s">
        <v>503</v>
      </c>
      <c r="AA39" s="6" t="str">
        <f t="shared" si="1"/>
        <v>Other</v>
      </c>
      <c r="AB39" s="6" t="str">
        <f t="shared" si="2"/>
        <v>F</v>
      </c>
      <c r="AC39" s="6">
        <f>VLOOKUP(P39,lists!$G:$H,2,FALSE)</f>
        <v>5</v>
      </c>
      <c r="AD39" t="b">
        <f>VLOOKUP(G39,lists!$B$2:$C$3,2,FALSE)</f>
        <v>1</v>
      </c>
      <c r="AE39" t="b">
        <f>VLOOKUP(AA39,lists!$B:$C,2,FALSE)</f>
        <v>1</v>
      </c>
      <c r="AF39" t="b">
        <f>IF(AND(AC39&gt;=VLOOKUP(FLAT!$I$1,lists!$G:$H,2,FALSE),AC39&lt;=VLOOKUP(FLAT!$I$2,lists!$G:$H,2,FALSE)),TRUE,FALSE)</f>
        <v>1</v>
      </c>
      <c r="AG39" t="b">
        <f>VLOOKUP(AB39,lists!$B$7:$C$8,2,FALSE)</f>
        <v>1</v>
      </c>
      <c r="AH39" t="b">
        <f>VLOOKUP(IF(H39="","Open",SUBSTITUTE(H39,"/Nov","")),lists!$B$27:$D$29,2,FALSE)</f>
        <v>1</v>
      </c>
      <c r="AI39" t="b">
        <f>IF(FLAT!$I$5="All",TRUE,IF(FLAT!$I$5=TEXT('Raw - F'!C39,"mmm"),TRUE,FALSE))</f>
        <v>1</v>
      </c>
      <c r="AJ39" t="b">
        <f>VLOOKUP(L39,lists!B:C,2,FALSE)</f>
        <v>1</v>
      </c>
      <c r="AK39" t="b">
        <f>VLOOKUP(T39,lists!$B$23:$D$25,2,FALSE)</f>
        <v>1</v>
      </c>
      <c r="AL39">
        <f t="shared" si="3"/>
        <v>1</v>
      </c>
    </row>
    <row r="40" spans="1:38" x14ac:dyDescent="0.35">
      <c r="A40" s="1">
        <f t="shared" si="5"/>
        <v>40</v>
      </c>
      <c r="B40" s="1">
        <f t="shared" si="6"/>
        <v>39</v>
      </c>
      <c r="C40" s="5">
        <v>44318</v>
      </c>
      <c r="D40" t="s">
        <v>567</v>
      </c>
      <c r="E40" t="s">
        <v>302</v>
      </c>
      <c r="F40" t="s">
        <v>302</v>
      </c>
      <c r="G40" t="s">
        <v>51</v>
      </c>
      <c r="H40" t="s">
        <v>227</v>
      </c>
      <c r="J40" t="s">
        <v>34</v>
      </c>
      <c r="K40" t="s">
        <v>7</v>
      </c>
      <c r="L40">
        <v>1</v>
      </c>
      <c r="M40" t="s">
        <v>559</v>
      </c>
      <c r="N40" t="s">
        <v>227</v>
      </c>
      <c r="O40" t="s">
        <v>572</v>
      </c>
      <c r="P40" t="s">
        <v>76</v>
      </c>
      <c r="Q40">
        <v>50000</v>
      </c>
      <c r="R40" t="s">
        <v>603</v>
      </c>
      <c r="T40" t="s">
        <v>239</v>
      </c>
      <c r="U40">
        <v>0</v>
      </c>
      <c r="W40" t="s">
        <v>503</v>
      </c>
      <c r="X40" t="s">
        <v>503</v>
      </c>
      <c r="AA40" s="6" t="str">
        <f t="shared" si="1"/>
        <v>3yo</v>
      </c>
      <c r="AB40" s="6" t="str">
        <f t="shared" si="2"/>
        <v>F</v>
      </c>
      <c r="AC40" s="6">
        <f>VLOOKUP(P40,lists!$G:$H,2,FALSE)</f>
        <v>5</v>
      </c>
      <c r="AD40" t="b">
        <f>VLOOKUP(G40,lists!$B$2:$C$3,2,FALSE)</f>
        <v>1</v>
      </c>
      <c r="AE40" t="b">
        <f>VLOOKUP(AA40,lists!$B:$C,2,FALSE)</f>
        <v>1</v>
      </c>
      <c r="AF40" t="b">
        <f>IF(AND(AC40&gt;=VLOOKUP(FLAT!$I$1,lists!$G:$H,2,FALSE),AC40&lt;=VLOOKUP(FLAT!$I$2,lists!$G:$H,2,FALSE)),TRUE,FALSE)</f>
        <v>1</v>
      </c>
      <c r="AG40" t="b">
        <f>VLOOKUP(AB40,lists!$B$7:$C$8,2,FALSE)</f>
        <v>1</v>
      </c>
      <c r="AH40" t="b">
        <f>VLOOKUP(IF(H40="","Open",SUBSTITUTE(H40,"/Nov","")),lists!$B$27:$D$29,2,FALSE)</f>
        <v>1</v>
      </c>
      <c r="AI40" t="b">
        <f>IF(FLAT!$I$5="All",TRUE,IF(FLAT!$I$5=TEXT('Raw - F'!C40,"mmm"),TRUE,FALSE))</f>
        <v>1</v>
      </c>
      <c r="AJ40" t="b">
        <f>VLOOKUP(L40,lists!B:C,2,FALSE)</f>
        <v>1</v>
      </c>
      <c r="AK40" t="b">
        <f>VLOOKUP(T40,lists!$B$23:$D$25,2,FALSE)</f>
        <v>1</v>
      </c>
      <c r="AL40">
        <f t="shared" si="3"/>
        <v>1</v>
      </c>
    </row>
    <row r="41" spans="1:38" x14ac:dyDescent="0.35">
      <c r="A41" s="1">
        <f t="shared" si="5"/>
        <v>41</v>
      </c>
      <c r="B41" s="1">
        <f t="shared" si="6"/>
        <v>40</v>
      </c>
      <c r="C41" s="5">
        <v>44318</v>
      </c>
      <c r="D41" t="s">
        <v>567</v>
      </c>
      <c r="E41" t="s">
        <v>302</v>
      </c>
      <c r="F41" t="s">
        <v>302</v>
      </c>
      <c r="G41" t="s">
        <v>6</v>
      </c>
      <c r="H41" t="s">
        <v>227</v>
      </c>
      <c r="J41" t="s">
        <v>54</v>
      </c>
      <c r="K41" t="s">
        <v>5</v>
      </c>
      <c r="L41">
        <v>2</v>
      </c>
      <c r="N41" t="s">
        <v>234</v>
      </c>
      <c r="O41" t="s">
        <v>570</v>
      </c>
      <c r="P41" t="s">
        <v>59</v>
      </c>
      <c r="Q41">
        <v>50000</v>
      </c>
      <c r="R41" t="s">
        <v>335</v>
      </c>
      <c r="T41" t="s">
        <v>239</v>
      </c>
      <c r="U41">
        <v>0</v>
      </c>
      <c r="W41" t="s">
        <v>503</v>
      </c>
      <c r="X41" t="s">
        <v>503</v>
      </c>
      <c r="AA41" s="6" t="str">
        <f t="shared" si="1"/>
        <v>Other</v>
      </c>
      <c r="AB41" s="6" t="str">
        <f t="shared" si="2"/>
        <v>A</v>
      </c>
      <c r="AC41" s="6">
        <f>VLOOKUP(P41,lists!$G:$H,2,FALSE)</f>
        <v>7</v>
      </c>
      <c r="AD41" t="b">
        <f>VLOOKUP(G41,lists!$B$2:$C$3,2,FALSE)</f>
        <v>1</v>
      </c>
      <c r="AE41" t="b">
        <f>VLOOKUP(AA41,lists!$B:$C,2,FALSE)</f>
        <v>1</v>
      </c>
      <c r="AF41" t="b">
        <f>IF(AND(AC41&gt;=VLOOKUP(FLAT!$I$1,lists!$G:$H,2,FALSE),AC41&lt;=VLOOKUP(FLAT!$I$2,lists!$G:$H,2,FALSE)),TRUE,FALSE)</f>
        <v>1</v>
      </c>
      <c r="AG41" t="b">
        <f>VLOOKUP(AB41,lists!$B$7:$C$8,2,FALSE)</f>
        <v>1</v>
      </c>
      <c r="AH41" t="b">
        <f>VLOOKUP(IF(H41="","Open",SUBSTITUTE(H41,"/Nov","")),lists!$B$27:$D$29,2,FALSE)</f>
        <v>1</v>
      </c>
      <c r="AI41" t="b">
        <f>IF(FLAT!$I$5="All",TRUE,IF(FLAT!$I$5=TEXT('Raw - F'!C41,"mmm"),TRUE,FALSE))</f>
        <v>1</v>
      </c>
      <c r="AJ41" t="b">
        <f>VLOOKUP(L41,lists!B:C,2,FALSE)</f>
        <v>1</v>
      </c>
      <c r="AK41" t="b">
        <f>VLOOKUP(T41,lists!$B$23:$D$25,2,FALSE)</f>
        <v>1</v>
      </c>
      <c r="AL41">
        <f t="shared" si="3"/>
        <v>1</v>
      </c>
    </row>
    <row r="42" spans="1:38" x14ac:dyDescent="0.35">
      <c r="A42" s="1">
        <f t="shared" si="5"/>
        <v>42</v>
      </c>
      <c r="B42" s="1">
        <f t="shared" si="6"/>
        <v>41</v>
      </c>
      <c r="C42" s="5">
        <v>44318</v>
      </c>
      <c r="D42" t="s">
        <v>567</v>
      </c>
      <c r="E42" t="s">
        <v>302</v>
      </c>
      <c r="F42" t="s">
        <v>302</v>
      </c>
      <c r="G42" t="s">
        <v>6</v>
      </c>
      <c r="H42" t="s">
        <v>227</v>
      </c>
      <c r="J42" t="s">
        <v>34</v>
      </c>
      <c r="K42" t="s">
        <v>5</v>
      </c>
      <c r="L42">
        <v>3</v>
      </c>
      <c r="N42" t="s">
        <v>359</v>
      </c>
      <c r="O42" t="s">
        <v>572</v>
      </c>
      <c r="P42" t="s">
        <v>76</v>
      </c>
      <c r="Q42">
        <v>20000</v>
      </c>
      <c r="R42" t="s">
        <v>604</v>
      </c>
      <c r="T42" t="s">
        <v>239</v>
      </c>
      <c r="U42">
        <v>0</v>
      </c>
      <c r="W42" t="s">
        <v>503</v>
      </c>
      <c r="X42" t="s">
        <v>503</v>
      </c>
      <c r="AA42" s="6" t="str">
        <f t="shared" si="1"/>
        <v>3yo</v>
      </c>
      <c r="AB42" s="6" t="str">
        <f t="shared" si="2"/>
        <v>A</v>
      </c>
      <c r="AC42" s="6">
        <f>VLOOKUP(P42,lists!$G:$H,2,FALSE)</f>
        <v>5</v>
      </c>
      <c r="AD42" t="b">
        <f>VLOOKUP(G42,lists!$B$2:$C$3,2,FALSE)</f>
        <v>1</v>
      </c>
      <c r="AE42" t="b">
        <f>VLOOKUP(AA42,lists!$B:$C,2,FALSE)</f>
        <v>1</v>
      </c>
      <c r="AF42" t="b">
        <f>IF(AND(AC42&gt;=VLOOKUP(FLAT!$I$1,lists!$G:$H,2,FALSE),AC42&lt;=VLOOKUP(FLAT!$I$2,lists!$G:$H,2,FALSE)),TRUE,FALSE)</f>
        <v>1</v>
      </c>
      <c r="AG42" t="b">
        <f>VLOOKUP(AB42,lists!$B$7:$C$8,2,FALSE)</f>
        <v>1</v>
      </c>
      <c r="AH42" t="b">
        <f>VLOOKUP(IF(H42="","Open",SUBSTITUTE(H42,"/Nov","")),lists!$B$27:$D$29,2,FALSE)</f>
        <v>1</v>
      </c>
      <c r="AI42" t="b">
        <f>IF(FLAT!$I$5="All",TRUE,IF(FLAT!$I$5=TEXT('Raw - F'!C42,"mmm"),TRUE,FALSE))</f>
        <v>1</v>
      </c>
      <c r="AJ42" t="b">
        <f>VLOOKUP(L42,lists!B:C,2,FALSE)</f>
        <v>1</v>
      </c>
      <c r="AK42" t="b">
        <f>VLOOKUP(T42,lists!$B$23:$D$25,2,FALSE)</f>
        <v>1</v>
      </c>
      <c r="AL42">
        <f t="shared" si="3"/>
        <v>1</v>
      </c>
    </row>
    <row r="43" spans="1:38" x14ac:dyDescent="0.35">
      <c r="A43" s="1">
        <f t="shared" si="5"/>
        <v>43</v>
      </c>
      <c r="B43" s="1">
        <f t="shared" si="6"/>
        <v>42</v>
      </c>
      <c r="C43" s="5">
        <v>44318</v>
      </c>
      <c r="D43" t="s">
        <v>567</v>
      </c>
      <c r="E43" t="s">
        <v>302</v>
      </c>
      <c r="F43" t="s">
        <v>302</v>
      </c>
      <c r="G43" t="s">
        <v>51</v>
      </c>
      <c r="H43" t="s">
        <v>245</v>
      </c>
      <c r="J43" t="s">
        <v>33</v>
      </c>
      <c r="K43" t="s">
        <v>5</v>
      </c>
      <c r="L43">
        <v>3</v>
      </c>
      <c r="N43" t="s">
        <v>227</v>
      </c>
      <c r="O43" t="s">
        <v>36</v>
      </c>
      <c r="P43" t="s">
        <v>36</v>
      </c>
      <c r="Q43">
        <v>12000</v>
      </c>
      <c r="R43" t="s">
        <v>426</v>
      </c>
      <c r="T43" t="s">
        <v>239</v>
      </c>
      <c r="U43">
        <v>0</v>
      </c>
      <c r="W43" t="s">
        <v>503</v>
      </c>
      <c r="X43" t="s">
        <v>503</v>
      </c>
      <c r="Z43" t="s">
        <v>553</v>
      </c>
      <c r="AA43" s="6" t="str">
        <f t="shared" si="1"/>
        <v>2yo</v>
      </c>
      <c r="AB43" s="6" t="str">
        <f t="shared" si="2"/>
        <v>A</v>
      </c>
      <c r="AC43" s="6">
        <f>VLOOKUP(P43,lists!$G:$H,2,FALSE)</f>
        <v>1</v>
      </c>
      <c r="AD43" t="b">
        <f>VLOOKUP(G43,lists!$B$2:$C$3,2,FALSE)</f>
        <v>1</v>
      </c>
      <c r="AE43" t="b">
        <f>VLOOKUP(AA43,lists!$B:$C,2,FALSE)</f>
        <v>1</v>
      </c>
      <c r="AF43" t="b">
        <f>IF(AND(AC43&gt;=VLOOKUP(FLAT!$I$1,lists!$G:$H,2,FALSE),AC43&lt;=VLOOKUP(FLAT!$I$2,lists!$G:$H,2,FALSE)),TRUE,FALSE)</f>
        <v>1</v>
      </c>
      <c r="AG43" t="b">
        <f>VLOOKUP(AB43,lists!$B$7:$C$8,2,FALSE)</f>
        <v>1</v>
      </c>
      <c r="AH43" t="b">
        <f>VLOOKUP(IF(H43="","Open",SUBSTITUTE(H43,"/Nov","")),lists!$B$27:$D$29,2,FALSE)</f>
        <v>1</v>
      </c>
      <c r="AI43" t="b">
        <f>IF(FLAT!$I$5="All",TRUE,IF(FLAT!$I$5=TEXT('Raw - F'!C43,"mmm"),TRUE,FALSE))</f>
        <v>1</v>
      </c>
      <c r="AJ43" t="b">
        <f>VLOOKUP(L43,lists!B:C,2,FALSE)</f>
        <v>1</v>
      </c>
      <c r="AK43" t="b">
        <f>VLOOKUP(T43,lists!$B$23:$D$25,2,FALSE)</f>
        <v>1</v>
      </c>
      <c r="AL43">
        <f t="shared" si="3"/>
        <v>1</v>
      </c>
    </row>
    <row r="44" spans="1:38" x14ac:dyDescent="0.35">
      <c r="A44" s="1">
        <f t="shared" si="5"/>
        <v>44</v>
      </c>
      <c r="B44" s="1">
        <f t="shared" si="6"/>
        <v>43</v>
      </c>
      <c r="C44" s="5">
        <v>44318</v>
      </c>
      <c r="D44" t="s">
        <v>567</v>
      </c>
      <c r="G44" t="s">
        <v>6</v>
      </c>
      <c r="H44" t="s">
        <v>227</v>
      </c>
      <c r="J44" t="s">
        <v>34</v>
      </c>
      <c r="K44" t="s">
        <v>5</v>
      </c>
      <c r="L44">
        <v>3</v>
      </c>
      <c r="N44" t="s">
        <v>346</v>
      </c>
      <c r="P44" t="s">
        <v>59</v>
      </c>
      <c r="R44" t="s">
        <v>1684</v>
      </c>
      <c r="T44" t="s">
        <v>241</v>
      </c>
      <c r="U44">
        <v>0</v>
      </c>
      <c r="W44" t="s">
        <v>503</v>
      </c>
      <c r="X44" t="s">
        <v>503</v>
      </c>
      <c r="AA44" s="6" t="str">
        <f t="shared" si="1"/>
        <v>3yo</v>
      </c>
      <c r="AB44" s="6" t="str">
        <f t="shared" si="2"/>
        <v>A</v>
      </c>
      <c r="AC44" s="6">
        <f>VLOOKUP(P44,lists!$G:$H,2,FALSE)</f>
        <v>7</v>
      </c>
      <c r="AD44" t="b">
        <f>VLOOKUP(G44,lists!$B$2:$C$3,2,FALSE)</f>
        <v>1</v>
      </c>
      <c r="AE44" t="b">
        <f>VLOOKUP(AA44,lists!$B:$C,2,FALSE)</f>
        <v>1</v>
      </c>
      <c r="AF44" t="b">
        <f>IF(AND(AC44&gt;=VLOOKUP(FLAT!$I$1,lists!$G:$H,2,FALSE),AC44&lt;=VLOOKUP(FLAT!$I$2,lists!$G:$H,2,FALSE)),TRUE,FALSE)</f>
        <v>1</v>
      </c>
      <c r="AG44" t="b">
        <f>VLOOKUP(AB44,lists!$B$7:$C$8,2,FALSE)</f>
        <v>1</v>
      </c>
      <c r="AH44" t="b">
        <f>VLOOKUP(IF(H44="","Open",SUBSTITUTE(H44,"/Nov","")),lists!$B$27:$D$29,2,FALSE)</f>
        <v>1</v>
      </c>
      <c r="AI44" t="b">
        <f>IF(FLAT!$I$5="All",TRUE,IF(FLAT!$I$5=TEXT('Raw - F'!C44,"mmm"),TRUE,FALSE))</f>
        <v>1</v>
      </c>
      <c r="AJ44" t="b">
        <f>VLOOKUP(L44,lists!B:C,2,FALSE)</f>
        <v>1</v>
      </c>
      <c r="AK44" t="b">
        <f>VLOOKUP(T44,lists!$B$23:$D$25,2,FALSE)</f>
        <v>1</v>
      </c>
      <c r="AL44">
        <f t="shared" si="3"/>
        <v>1</v>
      </c>
    </row>
    <row r="45" spans="1:38" x14ac:dyDescent="0.35">
      <c r="A45" s="1">
        <f t="shared" si="5"/>
        <v>45</v>
      </c>
      <c r="B45" s="1">
        <f t="shared" si="6"/>
        <v>44</v>
      </c>
      <c r="C45" s="5">
        <v>44318</v>
      </c>
      <c r="D45" t="s">
        <v>567</v>
      </c>
      <c r="G45" t="s">
        <v>6</v>
      </c>
      <c r="H45" t="s">
        <v>227</v>
      </c>
      <c r="J45" t="s">
        <v>34</v>
      </c>
      <c r="K45" t="s">
        <v>5</v>
      </c>
      <c r="L45">
        <v>4</v>
      </c>
      <c r="N45" t="s">
        <v>348</v>
      </c>
      <c r="P45" t="s">
        <v>38</v>
      </c>
      <c r="R45" t="s">
        <v>1685</v>
      </c>
      <c r="S45" t="s">
        <v>7</v>
      </c>
      <c r="T45" t="s">
        <v>239</v>
      </c>
      <c r="AA45" s="6" t="str">
        <f t="shared" si="1"/>
        <v>3yo</v>
      </c>
      <c r="AB45" s="6" t="str">
        <f t="shared" si="2"/>
        <v>A</v>
      </c>
      <c r="AC45" s="6">
        <f>VLOOKUP(P45,lists!$G:$H,2,FALSE)</f>
        <v>3</v>
      </c>
      <c r="AD45" t="b">
        <f>VLOOKUP(G45,lists!$B$2:$C$3,2,FALSE)</f>
        <v>1</v>
      </c>
      <c r="AE45" t="b">
        <f>VLOOKUP(AA45,lists!$B:$C,2,FALSE)</f>
        <v>1</v>
      </c>
      <c r="AF45" t="b">
        <f>IF(AND(AC45&gt;=VLOOKUP(FLAT!$I$1,lists!$G:$H,2,FALSE),AC45&lt;=VLOOKUP(FLAT!$I$2,lists!$G:$H,2,FALSE)),TRUE,FALSE)</f>
        <v>1</v>
      </c>
      <c r="AG45" t="b">
        <f>VLOOKUP(AB45,lists!$B$7:$C$8,2,FALSE)</f>
        <v>1</v>
      </c>
      <c r="AH45" t="b">
        <f>VLOOKUP(IF(H45="","Open",SUBSTITUTE(H45,"/Nov","")),lists!$B$27:$D$29,2,FALSE)</f>
        <v>1</v>
      </c>
      <c r="AI45" t="b">
        <f>IF(FLAT!$I$5="All",TRUE,IF(FLAT!$I$5=TEXT('Raw - F'!C45,"mmm"),TRUE,FALSE))</f>
        <v>1</v>
      </c>
      <c r="AJ45" t="b">
        <f>VLOOKUP(L45,lists!B:C,2,FALSE)</f>
        <v>1</v>
      </c>
      <c r="AK45" t="b">
        <f>VLOOKUP(T45,lists!$B$23:$D$25,2,FALSE)</f>
        <v>1</v>
      </c>
      <c r="AL45">
        <f t="shared" si="3"/>
        <v>1</v>
      </c>
    </row>
    <row r="46" spans="1:38" x14ac:dyDescent="0.35">
      <c r="A46" s="1">
        <f t="shared" si="5"/>
        <v>46</v>
      </c>
      <c r="B46" s="1">
        <f t="shared" si="6"/>
        <v>45</v>
      </c>
      <c r="C46" s="5">
        <v>44318</v>
      </c>
      <c r="D46" t="s">
        <v>606</v>
      </c>
      <c r="E46" t="s">
        <v>302</v>
      </c>
      <c r="F46" t="s">
        <v>302</v>
      </c>
      <c r="G46" t="s">
        <v>6</v>
      </c>
      <c r="H46" t="s">
        <v>227</v>
      </c>
      <c r="J46" t="s">
        <v>54</v>
      </c>
      <c r="K46" t="s">
        <v>5</v>
      </c>
      <c r="L46">
        <v>3</v>
      </c>
      <c r="N46" t="s">
        <v>359</v>
      </c>
      <c r="O46" t="s">
        <v>472</v>
      </c>
      <c r="P46" t="s">
        <v>102</v>
      </c>
      <c r="Q46">
        <v>17500</v>
      </c>
      <c r="R46" t="s">
        <v>608</v>
      </c>
      <c r="T46" t="s">
        <v>241</v>
      </c>
      <c r="U46">
        <v>0</v>
      </c>
      <c r="W46" t="s">
        <v>503</v>
      </c>
      <c r="X46" t="s">
        <v>503</v>
      </c>
      <c r="AA46" s="6" t="str">
        <f t="shared" si="1"/>
        <v>Other</v>
      </c>
      <c r="AB46" s="6" t="str">
        <f t="shared" si="2"/>
        <v>A</v>
      </c>
      <c r="AC46" s="6">
        <f>VLOOKUP(P46,lists!$G:$H,2,FALSE)</f>
        <v>9</v>
      </c>
      <c r="AD46" t="b">
        <f>VLOOKUP(G46,lists!$B$2:$C$3,2,FALSE)</f>
        <v>1</v>
      </c>
      <c r="AE46" t="b">
        <f>VLOOKUP(AA46,lists!$B:$C,2,FALSE)</f>
        <v>1</v>
      </c>
      <c r="AF46" t="b">
        <f>IF(AND(AC46&gt;=VLOOKUP(FLAT!$I$1,lists!$G:$H,2,FALSE),AC46&lt;=VLOOKUP(FLAT!$I$2,lists!$G:$H,2,FALSE)),TRUE,FALSE)</f>
        <v>1</v>
      </c>
      <c r="AG46" t="b">
        <f>VLOOKUP(AB46,lists!$B$7:$C$8,2,FALSE)</f>
        <v>1</v>
      </c>
      <c r="AH46" t="b">
        <f>VLOOKUP(IF(H46="","Open",SUBSTITUTE(H46,"/Nov","")),lists!$B$27:$D$29,2,FALSE)</f>
        <v>1</v>
      </c>
      <c r="AI46" t="b">
        <f>IF(FLAT!$I$5="All",TRUE,IF(FLAT!$I$5=TEXT('Raw - F'!C46,"mmm"),TRUE,FALSE))</f>
        <v>1</v>
      </c>
      <c r="AJ46" t="b">
        <f>VLOOKUP(L46,lists!B:C,2,FALSE)</f>
        <v>1</v>
      </c>
      <c r="AK46" t="b">
        <f>VLOOKUP(T46,lists!$B$23:$D$25,2,FALSE)</f>
        <v>1</v>
      </c>
      <c r="AL46">
        <f t="shared" si="3"/>
        <v>1</v>
      </c>
    </row>
    <row r="47" spans="1:38" x14ac:dyDescent="0.35">
      <c r="A47" s="1">
        <f t="shared" si="5"/>
        <v>47</v>
      </c>
      <c r="B47" s="1">
        <f t="shared" si="6"/>
        <v>46</v>
      </c>
      <c r="C47" s="5">
        <v>44318</v>
      </c>
      <c r="D47" t="s">
        <v>606</v>
      </c>
      <c r="E47" t="s">
        <v>302</v>
      </c>
      <c r="F47" t="s">
        <v>302</v>
      </c>
      <c r="G47" t="s">
        <v>6</v>
      </c>
      <c r="H47" t="s">
        <v>227</v>
      </c>
      <c r="J47" t="s">
        <v>34</v>
      </c>
      <c r="K47" t="s">
        <v>7</v>
      </c>
      <c r="L47">
        <v>3</v>
      </c>
      <c r="N47" t="s">
        <v>346</v>
      </c>
      <c r="O47" t="s">
        <v>470</v>
      </c>
      <c r="P47" t="s">
        <v>38</v>
      </c>
      <c r="Q47">
        <v>12000</v>
      </c>
      <c r="R47" t="s">
        <v>607</v>
      </c>
      <c r="T47" t="s">
        <v>241</v>
      </c>
      <c r="U47">
        <v>0</v>
      </c>
      <c r="W47" t="s">
        <v>503</v>
      </c>
      <c r="X47" t="s">
        <v>503</v>
      </c>
      <c r="AA47" s="6" t="str">
        <f t="shared" si="1"/>
        <v>3yo</v>
      </c>
      <c r="AB47" s="6" t="str">
        <f t="shared" si="2"/>
        <v>F</v>
      </c>
      <c r="AC47" s="6">
        <f>VLOOKUP(P47,lists!$G:$H,2,FALSE)</f>
        <v>3</v>
      </c>
      <c r="AD47" t="b">
        <f>VLOOKUP(G47,lists!$B$2:$C$3,2,FALSE)</f>
        <v>1</v>
      </c>
      <c r="AE47" t="b">
        <f>VLOOKUP(AA47,lists!$B:$C,2,FALSE)</f>
        <v>1</v>
      </c>
      <c r="AF47" t="b">
        <f>IF(AND(AC47&gt;=VLOOKUP(FLAT!$I$1,lists!$G:$H,2,FALSE),AC47&lt;=VLOOKUP(FLAT!$I$2,lists!$G:$H,2,FALSE)),TRUE,FALSE)</f>
        <v>1</v>
      </c>
      <c r="AG47" t="b">
        <f>VLOOKUP(AB47,lists!$B$7:$C$8,2,FALSE)</f>
        <v>1</v>
      </c>
      <c r="AH47" t="b">
        <f>VLOOKUP(IF(H47="","Open",SUBSTITUTE(H47,"/Nov","")),lists!$B$27:$D$29,2,FALSE)</f>
        <v>1</v>
      </c>
      <c r="AI47" t="b">
        <f>IF(FLAT!$I$5="All",TRUE,IF(FLAT!$I$5=TEXT('Raw - F'!C47,"mmm"),TRUE,FALSE))</f>
        <v>1</v>
      </c>
      <c r="AJ47" t="b">
        <f>VLOOKUP(L47,lists!B:C,2,FALSE)</f>
        <v>1</v>
      </c>
      <c r="AK47" t="b">
        <f>VLOOKUP(T47,lists!$B$23:$D$25,2,FALSE)</f>
        <v>1</v>
      </c>
      <c r="AL47">
        <f t="shared" si="3"/>
        <v>1</v>
      </c>
    </row>
    <row r="48" spans="1:38" x14ac:dyDescent="0.35">
      <c r="A48" s="1">
        <f t="shared" si="5"/>
        <v>48</v>
      </c>
      <c r="B48" s="1">
        <f t="shared" si="6"/>
        <v>47</v>
      </c>
      <c r="C48" s="5">
        <v>44318</v>
      </c>
      <c r="D48" t="s">
        <v>606</v>
      </c>
      <c r="E48" t="s">
        <v>302</v>
      </c>
      <c r="F48" t="s">
        <v>302</v>
      </c>
      <c r="G48" t="s">
        <v>51</v>
      </c>
      <c r="H48" t="s">
        <v>227</v>
      </c>
      <c r="I48" t="s">
        <v>599</v>
      </c>
      <c r="J48" t="s">
        <v>33</v>
      </c>
      <c r="K48" t="s">
        <v>7</v>
      </c>
      <c r="L48">
        <v>3</v>
      </c>
      <c r="N48" t="s">
        <v>227</v>
      </c>
      <c r="O48" t="s">
        <v>36</v>
      </c>
      <c r="P48" t="s">
        <v>36</v>
      </c>
      <c r="Q48">
        <v>12000</v>
      </c>
      <c r="R48" t="s">
        <v>610</v>
      </c>
      <c r="T48" t="s">
        <v>241</v>
      </c>
      <c r="U48">
        <v>0</v>
      </c>
      <c r="W48" t="s">
        <v>503</v>
      </c>
      <c r="X48" t="s">
        <v>503</v>
      </c>
      <c r="AA48" s="6" t="str">
        <f t="shared" si="1"/>
        <v>2yo</v>
      </c>
      <c r="AB48" s="6" t="str">
        <f t="shared" si="2"/>
        <v>F</v>
      </c>
      <c r="AC48" s="6">
        <f>VLOOKUP(P48,lists!$G:$H,2,FALSE)</f>
        <v>1</v>
      </c>
      <c r="AD48" t="b">
        <f>VLOOKUP(G48,lists!$B$2:$C$3,2,FALSE)</f>
        <v>1</v>
      </c>
      <c r="AE48" t="b">
        <f>VLOOKUP(AA48,lists!$B:$C,2,FALSE)</f>
        <v>1</v>
      </c>
      <c r="AF48" t="b">
        <f>IF(AND(AC48&gt;=VLOOKUP(FLAT!$I$1,lists!$G:$H,2,FALSE),AC48&lt;=VLOOKUP(FLAT!$I$2,lists!$G:$H,2,FALSE)),TRUE,FALSE)</f>
        <v>1</v>
      </c>
      <c r="AG48" t="b">
        <f>VLOOKUP(AB48,lists!$B$7:$C$8,2,FALSE)</f>
        <v>1</v>
      </c>
      <c r="AH48" t="b">
        <f>VLOOKUP(IF(H48="","Open",SUBSTITUTE(H48,"/Nov","")),lists!$B$27:$D$29,2,FALSE)</f>
        <v>1</v>
      </c>
      <c r="AI48" t="b">
        <f>IF(FLAT!$I$5="All",TRUE,IF(FLAT!$I$5=TEXT('Raw - F'!C48,"mmm"),TRUE,FALSE))</f>
        <v>1</v>
      </c>
      <c r="AJ48" t="b">
        <f>VLOOKUP(L48,lists!B:C,2,FALSE)</f>
        <v>1</v>
      </c>
      <c r="AK48" t="b">
        <f>VLOOKUP(T48,lists!$B$23:$D$25,2,FALSE)</f>
        <v>1</v>
      </c>
      <c r="AL48">
        <f t="shared" si="3"/>
        <v>1</v>
      </c>
    </row>
    <row r="49" spans="1:38" x14ac:dyDescent="0.35">
      <c r="A49" s="1">
        <f t="shared" si="5"/>
        <v>49</v>
      </c>
      <c r="B49" s="1">
        <f t="shared" si="6"/>
        <v>48</v>
      </c>
      <c r="C49" s="5">
        <v>44318</v>
      </c>
      <c r="D49" t="s">
        <v>606</v>
      </c>
      <c r="E49" t="s">
        <v>302</v>
      </c>
      <c r="F49" t="s">
        <v>302</v>
      </c>
      <c r="G49" t="s">
        <v>51</v>
      </c>
      <c r="H49" t="s">
        <v>245</v>
      </c>
      <c r="J49" t="s">
        <v>34</v>
      </c>
      <c r="K49" t="s">
        <v>5</v>
      </c>
      <c r="L49">
        <v>4</v>
      </c>
      <c r="N49" t="s">
        <v>227</v>
      </c>
      <c r="O49" t="s">
        <v>401</v>
      </c>
      <c r="P49" t="s">
        <v>59</v>
      </c>
      <c r="Q49">
        <v>9600</v>
      </c>
      <c r="R49" t="s">
        <v>426</v>
      </c>
      <c r="T49" t="s">
        <v>241</v>
      </c>
      <c r="U49">
        <v>0</v>
      </c>
      <c r="W49" t="s">
        <v>503</v>
      </c>
      <c r="X49" t="s">
        <v>503</v>
      </c>
      <c r="Z49" t="s">
        <v>553</v>
      </c>
      <c r="AA49" s="6" t="str">
        <f t="shared" si="1"/>
        <v>3yo</v>
      </c>
      <c r="AB49" s="6" t="str">
        <f t="shared" si="2"/>
        <v>A</v>
      </c>
      <c r="AC49" s="6">
        <f>VLOOKUP(P49,lists!$G:$H,2,FALSE)</f>
        <v>7</v>
      </c>
      <c r="AD49" t="b">
        <f>VLOOKUP(G49,lists!$B$2:$C$3,2,FALSE)</f>
        <v>1</v>
      </c>
      <c r="AE49" t="b">
        <f>VLOOKUP(AA49,lists!$B:$C,2,FALSE)</f>
        <v>1</v>
      </c>
      <c r="AF49" t="b">
        <f>IF(AND(AC49&gt;=VLOOKUP(FLAT!$I$1,lists!$G:$H,2,FALSE),AC49&lt;=VLOOKUP(FLAT!$I$2,lists!$G:$H,2,FALSE)),TRUE,FALSE)</f>
        <v>1</v>
      </c>
      <c r="AG49" t="b">
        <f>VLOOKUP(AB49,lists!$B$7:$C$8,2,FALSE)</f>
        <v>1</v>
      </c>
      <c r="AH49" t="b">
        <f>VLOOKUP(IF(H49="","Open",SUBSTITUTE(H49,"/Nov","")),lists!$B$27:$D$29,2,FALSE)</f>
        <v>1</v>
      </c>
      <c r="AI49" t="b">
        <f>IF(FLAT!$I$5="All",TRUE,IF(FLAT!$I$5=TEXT('Raw - F'!C49,"mmm"),TRUE,FALSE))</f>
        <v>1</v>
      </c>
      <c r="AJ49" t="b">
        <f>VLOOKUP(L49,lists!B:C,2,FALSE)</f>
        <v>1</v>
      </c>
      <c r="AK49" t="b">
        <f>VLOOKUP(T49,lists!$B$23:$D$25,2,FALSE)</f>
        <v>1</v>
      </c>
      <c r="AL49">
        <f t="shared" si="3"/>
        <v>1</v>
      </c>
    </row>
    <row r="50" spans="1:38" x14ac:dyDescent="0.35">
      <c r="A50" s="1">
        <f t="shared" si="5"/>
        <v>50</v>
      </c>
      <c r="B50" s="1">
        <f t="shared" si="6"/>
        <v>49</v>
      </c>
      <c r="C50" s="5">
        <v>44318</v>
      </c>
      <c r="D50" t="s">
        <v>606</v>
      </c>
      <c r="E50" t="s">
        <v>302</v>
      </c>
      <c r="F50" t="s">
        <v>302</v>
      </c>
      <c r="G50" t="s">
        <v>6</v>
      </c>
      <c r="H50" t="s">
        <v>227</v>
      </c>
      <c r="J50" t="s">
        <v>34</v>
      </c>
      <c r="K50" t="s">
        <v>5</v>
      </c>
      <c r="L50">
        <v>4</v>
      </c>
      <c r="N50" t="s">
        <v>318</v>
      </c>
      <c r="O50" t="s">
        <v>473</v>
      </c>
      <c r="P50" t="s">
        <v>76</v>
      </c>
      <c r="Q50">
        <v>8000</v>
      </c>
      <c r="R50" t="s">
        <v>609</v>
      </c>
      <c r="T50" t="s">
        <v>241</v>
      </c>
      <c r="U50">
        <v>0</v>
      </c>
      <c r="W50" t="s">
        <v>503</v>
      </c>
      <c r="X50" t="s">
        <v>503</v>
      </c>
      <c r="AA50" s="6" t="str">
        <f t="shared" si="1"/>
        <v>3yo</v>
      </c>
      <c r="AB50" s="6" t="str">
        <f t="shared" si="2"/>
        <v>A</v>
      </c>
      <c r="AC50" s="6">
        <f>VLOOKUP(P50,lists!$G:$H,2,FALSE)</f>
        <v>5</v>
      </c>
      <c r="AD50" t="b">
        <f>VLOOKUP(G50,lists!$B$2:$C$3,2,FALSE)</f>
        <v>1</v>
      </c>
      <c r="AE50" t="b">
        <f>VLOOKUP(AA50,lists!$B:$C,2,FALSE)</f>
        <v>1</v>
      </c>
      <c r="AF50" t="b">
        <f>IF(AND(AC50&gt;=VLOOKUP(FLAT!$I$1,lists!$G:$H,2,FALSE),AC50&lt;=VLOOKUP(FLAT!$I$2,lists!$G:$H,2,FALSE)),TRUE,FALSE)</f>
        <v>1</v>
      </c>
      <c r="AG50" t="b">
        <f>VLOOKUP(AB50,lists!$B$7:$C$8,2,FALSE)</f>
        <v>1</v>
      </c>
      <c r="AH50" t="b">
        <f>VLOOKUP(IF(H50="","Open",SUBSTITUTE(H50,"/Nov","")),lists!$B$27:$D$29,2,FALSE)</f>
        <v>1</v>
      </c>
      <c r="AI50" t="b">
        <f>IF(FLAT!$I$5="All",TRUE,IF(FLAT!$I$5=TEXT('Raw - F'!C50,"mmm"),TRUE,FALSE))</f>
        <v>1</v>
      </c>
      <c r="AJ50" t="b">
        <f>VLOOKUP(L50,lists!B:C,2,FALSE)</f>
        <v>1</v>
      </c>
      <c r="AK50" t="b">
        <f>VLOOKUP(T50,lists!$B$23:$D$25,2,FALSE)</f>
        <v>1</v>
      </c>
      <c r="AL50">
        <f t="shared" si="3"/>
        <v>1</v>
      </c>
    </row>
    <row r="51" spans="1:38" x14ac:dyDescent="0.35">
      <c r="A51" s="1">
        <f t="shared" si="5"/>
        <v>51</v>
      </c>
      <c r="B51" s="1">
        <f t="shared" si="6"/>
        <v>50</v>
      </c>
      <c r="C51" s="5">
        <v>44318</v>
      </c>
      <c r="D51" t="s">
        <v>606</v>
      </c>
      <c r="E51" t="s">
        <v>302</v>
      </c>
      <c r="F51" t="s">
        <v>302</v>
      </c>
      <c r="G51" t="s">
        <v>51</v>
      </c>
      <c r="H51" t="s">
        <v>244</v>
      </c>
      <c r="J51" t="s">
        <v>34</v>
      </c>
      <c r="K51" t="s">
        <v>368</v>
      </c>
      <c r="L51">
        <v>5</v>
      </c>
      <c r="N51" t="s">
        <v>227</v>
      </c>
      <c r="O51" t="s">
        <v>470</v>
      </c>
      <c r="P51" t="s">
        <v>38</v>
      </c>
      <c r="Q51">
        <v>5850</v>
      </c>
      <c r="R51" t="s">
        <v>611</v>
      </c>
      <c r="T51" t="s">
        <v>241</v>
      </c>
      <c r="U51">
        <v>0</v>
      </c>
      <c r="W51" t="s">
        <v>503</v>
      </c>
      <c r="X51" t="s">
        <v>503</v>
      </c>
      <c r="AA51" s="6" t="str">
        <f t="shared" si="1"/>
        <v>3yo</v>
      </c>
      <c r="AB51" s="6" t="str">
        <f t="shared" si="2"/>
        <v>A</v>
      </c>
      <c r="AC51" s="6">
        <f>VLOOKUP(P51,lists!$G:$H,2,FALSE)</f>
        <v>3</v>
      </c>
      <c r="AD51" t="b">
        <f>VLOOKUP(G51,lists!$B$2:$C$3,2,FALSE)</f>
        <v>1</v>
      </c>
      <c r="AE51" t="b">
        <f>VLOOKUP(AA51,lists!$B:$C,2,FALSE)</f>
        <v>1</v>
      </c>
      <c r="AF51" t="b">
        <f>IF(AND(AC51&gt;=VLOOKUP(FLAT!$I$1,lists!$G:$H,2,FALSE),AC51&lt;=VLOOKUP(FLAT!$I$2,lists!$G:$H,2,FALSE)),TRUE,FALSE)</f>
        <v>1</v>
      </c>
      <c r="AG51" t="b">
        <f>VLOOKUP(AB51,lists!$B$7:$C$8,2,FALSE)</f>
        <v>1</v>
      </c>
      <c r="AH51" t="b">
        <f>VLOOKUP(IF(H51="","Open",SUBSTITUTE(H51,"/Nov","")),lists!$B$27:$D$29,2,FALSE)</f>
        <v>1</v>
      </c>
      <c r="AI51" t="b">
        <f>IF(FLAT!$I$5="All",TRUE,IF(FLAT!$I$5=TEXT('Raw - F'!C51,"mmm"),TRUE,FALSE))</f>
        <v>1</v>
      </c>
      <c r="AJ51" t="b">
        <f>VLOOKUP(L51,lists!B:C,2,FALSE)</f>
        <v>1</v>
      </c>
      <c r="AK51" t="b">
        <f>VLOOKUP(T51,lists!$B$23:$D$25,2,FALSE)</f>
        <v>1</v>
      </c>
      <c r="AL51">
        <f t="shared" si="3"/>
        <v>1</v>
      </c>
    </row>
    <row r="52" spans="1:38" x14ac:dyDescent="0.35">
      <c r="A52" s="1">
        <f t="shared" si="5"/>
        <v>52</v>
      </c>
      <c r="B52" s="1">
        <f t="shared" si="6"/>
        <v>51</v>
      </c>
      <c r="C52" s="5">
        <v>44318</v>
      </c>
      <c r="D52" t="s">
        <v>606</v>
      </c>
      <c r="E52" t="s">
        <v>302</v>
      </c>
      <c r="F52" t="s">
        <v>302</v>
      </c>
      <c r="G52" t="s">
        <v>6</v>
      </c>
      <c r="H52" t="s">
        <v>227</v>
      </c>
      <c r="J52" t="s">
        <v>54</v>
      </c>
      <c r="K52" t="s">
        <v>5</v>
      </c>
      <c r="L52">
        <v>6</v>
      </c>
      <c r="N52" t="s">
        <v>314</v>
      </c>
      <c r="O52" t="s">
        <v>470</v>
      </c>
      <c r="P52" t="s">
        <v>38</v>
      </c>
      <c r="Q52">
        <v>4067</v>
      </c>
      <c r="R52" t="s">
        <v>612</v>
      </c>
      <c r="T52" t="s">
        <v>241</v>
      </c>
      <c r="U52">
        <v>0</v>
      </c>
      <c r="V52" t="s">
        <v>613</v>
      </c>
      <c r="W52" t="s">
        <v>503</v>
      </c>
      <c r="X52" t="s">
        <v>503</v>
      </c>
      <c r="AA52" s="6" t="str">
        <f t="shared" si="1"/>
        <v>Other</v>
      </c>
      <c r="AB52" s="6" t="str">
        <f t="shared" si="2"/>
        <v>A</v>
      </c>
      <c r="AC52" s="6">
        <f>VLOOKUP(P52,lists!$G:$H,2,FALSE)</f>
        <v>3</v>
      </c>
      <c r="AD52" t="b">
        <f>VLOOKUP(G52,lists!$B$2:$C$3,2,FALSE)</f>
        <v>1</v>
      </c>
      <c r="AE52" t="b">
        <f>VLOOKUP(AA52,lists!$B:$C,2,FALSE)</f>
        <v>1</v>
      </c>
      <c r="AF52" t="b">
        <f>IF(AND(AC52&gt;=VLOOKUP(FLAT!$I$1,lists!$G:$H,2,FALSE),AC52&lt;=VLOOKUP(FLAT!$I$2,lists!$G:$H,2,FALSE)),TRUE,FALSE)</f>
        <v>1</v>
      </c>
      <c r="AG52" t="b">
        <f>VLOOKUP(AB52,lists!$B$7:$C$8,2,FALSE)</f>
        <v>1</v>
      </c>
      <c r="AH52" t="b">
        <f>VLOOKUP(IF(H52="","Open",SUBSTITUTE(H52,"/Nov","")),lists!$B$27:$D$29,2,FALSE)</f>
        <v>1</v>
      </c>
      <c r="AI52" t="b">
        <f>IF(FLAT!$I$5="All",TRUE,IF(FLAT!$I$5=TEXT('Raw - F'!C52,"mmm"),TRUE,FALSE))</f>
        <v>1</v>
      </c>
      <c r="AJ52" t="b">
        <f>VLOOKUP(L52,lists!B:C,2,FALSE)</f>
        <v>1</v>
      </c>
      <c r="AK52" t="b">
        <f>VLOOKUP(T52,lists!$B$23:$D$25,2,FALSE)</f>
        <v>1</v>
      </c>
      <c r="AL52">
        <f t="shared" si="3"/>
        <v>1</v>
      </c>
    </row>
    <row r="53" spans="1:38" x14ac:dyDescent="0.35">
      <c r="A53" s="1">
        <f t="shared" si="5"/>
        <v>53</v>
      </c>
      <c r="B53" s="1">
        <f t="shared" si="6"/>
        <v>52</v>
      </c>
      <c r="C53" s="5">
        <v>44319</v>
      </c>
      <c r="D53" t="s">
        <v>614</v>
      </c>
      <c r="E53" t="s">
        <v>302</v>
      </c>
      <c r="F53" t="s">
        <v>302</v>
      </c>
      <c r="G53" t="s">
        <v>6</v>
      </c>
      <c r="H53" t="s">
        <v>227</v>
      </c>
      <c r="J53" t="s">
        <v>54</v>
      </c>
      <c r="K53" t="s">
        <v>5</v>
      </c>
      <c r="L53">
        <v>4</v>
      </c>
      <c r="N53" t="s">
        <v>348</v>
      </c>
      <c r="O53" t="s">
        <v>382</v>
      </c>
      <c r="P53" t="s">
        <v>36</v>
      </c>
      <c r="Q53">
        <v>7650</v>
      </c>
      <c r="R53" t="s">
        <v>615</v>
      </c>
      <c r="S53" t="s">
        <v>368</v>
      </c>
      <c r="T53" t="s">
        <v>241</v>
      </c>
      <c r="U53">
        <v>0</v>
      </c>
      <c r="W53" t="s">
        <v>503</v>
      </c>
      <c r="X53" t="s">
        <v>503</v>
      </c>
      <c r="AA53" s="6" t="str">
        <f t="shared" si="1"/>
        <v>Other</v>
      </c>
      <c r="AB53" s="6" t="str">
        <f t="shared" si="2"/>
        <v>A</v>
      </c>
      <c r="AC53" s="6">
        <f>VLOOKUP(P53,lists!$G:$H,2,FALSE)</f>
        <v>1</v>
      </c>
      <c r="AD53" t="b">
        <f>VLOOKUP(G53,lists!$B$2:$C$3,2,FALSE)</f>
        <v>1</v>
      </c>
      <c r="AE53" t="b">
        <f>VLOOKUP(AA53,lists!$B:$C,2,FALSE)</f>
        <v>1</v>
      </c>
      <c r="AF53" t="b">
        <f>IF(AND(AC53&gt;=VLOOKUP(FLAT!$I$1,lists!$G:$H,2,FALSE),AC53&lt;=VLOOKUP(FLAT!$I$2,lists!$G:$H,2,FALSE)),TRUE,FALSE)</f>
        <v>1</v>
      </c>
      <c r="AG53" t="b">
        <f>VLOOKUP(AB53,lists!$B$7:$C$8,2,FALSE)</f>
        <v>1</v>
      </c>
      <c r="AH53" t="b">
        <f>VLOOKUP(IF(H53="","Open",SUBSTITUTE(H53,"/Nov","")),lists!$B$27:$D$29,2,FALSE)</f>
        <v>1</v>
      </c>
      <c r="AI53" t="b">
        <f>IF(FLAT!$I$5="All",TRUE,IF(FLAT!$I$5=TEXT('Raw - F'!C53,"mmm"),TRUE,FALSE))</f>
        <v>1</v>
      </c>
      <c r="AJ53" t="b">
        <f>VLOOKUP(L53,lists!B:C,2,FALSE)</f>
        <v>1</v>
      </c>
      <c r="AK53" t="b">
        <f>VLOOKUP(T53,lists!$B$23:$D$25,2,FALSE)</f>
        <v>1</v>
      </c>
      <c r="AL53">
        <f t="shared" si="3"/>
        <v>1</v>
      </c>
    </row>
    <row r="54" spans="1:38" x14ac:dyDescent="0.35">
      <c r="A54" s="1">
        <f t="shared" si="5"/>
        <v>54</v>
      </c>
      <c r="B54" s="1">
        <f t="shared" si="6"/>
        <v>53</v>
      </c>
      <c r="C54" s="5">
        <v>44319</v>
      </c>
      <c r="D54" t="s">
        <v>614</v>
      </c>
      <c r="E54" t="s">
        <v>302</v>
      </c>
      <c r="F54" t="s">
        <v>302</v>
      </c>
      <c r="G54" t="s">
        <v>51</v>
      </c>
      <c r="H54" t="s">
        <v>244</v>
      </c>
      <c r="J54" t="s">
        <v>33</v>
      </c>
      <c r="K54" t="s">
        <v>5</v>
      </c>
      <c r="L54">
        <v>4</v>
      </c>
      <c r="N54" t="s">
        <v>227</v>
      </c>
      <c r="O54" t="s">
        <v>382</v>
      </c>
      <c r="P54" t="s">
        <v>36</v>
      </c>
      <c r="Q54">
        <v>6500</v>
      </c>
      <c r="R54" t="s">
        <v>616</v>
      </c>
      <c r="S54" t="s">
        <v>368</v>
      </c>
      <c r="T54" t="s">
        <v>241</v>
      </c>
      <c r="U54">
        <v>0</v>
      </c>
      <c r="W54" t="s">
        <v>503</v>
      </c>
      <c r="X54" t="s">
        <v>583</v>
      </c>
      <c r="Y54" t="s">
        <v>368</v>
      </c>
      <c r="Z54" t="s">
        <v>553</v>
      </c>
      <c r="AA54" s="6" t="str">
        <f t="shared" si="1"/>
        <v>2yo</v>
      </c>
      <c r="AB54" s="6" t="str">
        <f t="shared" si="2"/>
        <v>A</v>
      </c>
      <c r="AC54" s="6">
        <f>VLOOKUP(P54,lists!$G:$H,2,FALSE)</f>
        <v>1</v>
      </c>
      <c r="AD54" t="b">
        <f>VLOOKUP(G54,lists!$B$2:$C$3,2,FALSE)</f>
        <v>1</v>
      </c>
      <c r="AE54" t="b">
        <f>VLOOKUP(AA54,lists!$B:$C,2,FALSE)</f>
        <v>1</v>
      </c>
      <c r="AF54" t="b">
        <f>IF(AND(AC54&gt;=VLOOKUP(FLAT!$I$1,lists!$G:$H,2,FALSE),AC54&lt;=VLOOKUP(FLAT!$I$2,lists!$G:$H,2,FALSE)),TRUE,FALSE)</f>
        <v>1</v>
      </c>
      <c r="AG54" t="b">
        <f>VLOOKUP(AB54,lists!$B$7:$C$8,2,FALSE)</f>
        <v>1</v>
      </c>
      <c r="AH54" t="b">
        <f>VLOOKUP(IF(H54="","Open",SUBSTITUTE(H54,"/Nov","")),lists!$B$27:$D$29,2,FALSE)</f>
        <v>1</v>
      </c>
      <c r="AI54" t="b">
        <f>IF(FLAT!$I$5="All",TRUE,IF(FLAT!$I$5=TEXT('Raw - F'!C54,"mmm"),TRUE,FALSE))</f>
        <v>1</v>
      </c>
      <c r="AJ54" t="b">
        <f>VLOOKUP(L54,lists!B:C,2,FALSE)</f>
        <v>1</v>
      </c>
      <c r="AK54" t="b">
        <f>VLOOKUP(T54,lists!$B$23:$D$25,2,FALSE)</f>
        <v>1</v>
      </c>
      <c r="AL54">
        <f t="shared" si="3"/>
        <v>1</v>
      </c>
    </row>
    <row r="55" spans="1:38" x14ac:dyDescent="0.35">
      <c r="A55" s="1">
        <f t="shared" si="5"/>
        <v>55</v>
      </c>
      <c r="B55" s="1">
        <f t="shared" si="6"/>
        <v>54</v>
      </c>
      <c r="C55" s="5">
        <v>44319</v>
      </c>
      <c r="D55" t="s">
        <v>614</v>
      </c>
      <c r="E55" t="s">
        <v>302</v>
      </c>
      <c r="F55" t="s">
        <v>302</v>
      </c>
      <c r="G55" t="s">
        <v>6</v>
      </c>
      <c r="H55" t="s">
        <v>227</v>
      </c>
      <c r="J55" t="s">
        <v>34</v>
      </c>
      <c r="K55" t="s">
        <v>5</v>
      </c>
      <c r="L55">
        <v>5</v>
      </c>
      <c r="N55" t="s">
        <v>321</v>
      </c>
      <c r="O55" t="s">
        <v>617</v>
      </c>
      <c r="P55" t="s">
        <v>76</v>
      </c>
      <c r="Q55">
        <v>4900</v>
      </c>
      <c r="R55" t="s">
        <v>618</v>
      </c>
      <c r="T55" t="s">
        <v>241</v>
      </c>
      <c r="U55">
        <v>0</v>
      </c>
      <c r="W55" t="s">
        <v>503</v>
      </c>
      <c r="X55" t="s">
        <v>503</v>
      </c>
      <c r="AA55" s="6" t="str">
        <f t="shared" si="1"/>
        <v>3yo</v>
      </c>
      <c r="AB55" s="6" t="str">
        <f t="shared" si="2"/>
        <v>A</v>
      </c>
      <c r="AC55" s="6">
        <f>VLOOKUP(P55,lists!$G:$H,2,FALSE)</f>
        <v>5</v>
      </c>
      <c r="AD55" t="b">
        <f>VLOOKUP(G55,lists!$B$2:$C$3,2,FALSE)</f>
        <v>1</v>
      </c>
      <c r="AE55" t="b">
        <f>VLOOKUP(AA55,lists!$B:$C,2,FALSE)</f>
        <v>1</v>
      </c>
      <c r="AF55" t="b">
        <f>IF(AND(AC55&gt;=VLOOKUP(FLAT!$I$1,lists!$G:$H,2,FALSE),AC55&lt;=VLOOKUP(FLAT!$I$2,lists!$G:$H,2,FALSE)),TRUE,FALSE)</f>
        <v>1</v>
      </c>
      <c r="AG55" t="b">
        <f>VLOOKUP(AB55,lists!$B$7:$C$8,2,FALSE)</f>
        <v>1</v>
      </c>
      <c r="AH55" t="b">
        <f>VLOOKUP(IF(H55="","Open",SUBSTITUTE(H55,"/Nov","")),lists!$B$27:$D$29,2,FALSE)</f>
        <v>1</v>
      </c>
      <c r="AI55" t="b">
        <f>IF(FLAT!$I$5="All",TRUE,IF(FLAT!$I$5=TEXT('Raw - F'!C55,"mmm"),TRUE,FALSE))</f>
        <v>1</v>
      </c>
      <c r="AJ55" t="b">
        <f>VLOOKUP(L55,lists!B:C,2,FALSE)</f>
        <v>1</v>
      </c>
      <c r="AK55" t="b">
        <f>VLOOKUP(T55,lists!$B$23:$D$25,2,FALSE)</f>
        <v>1</v>
      </c>
      <c r="AL55">
        <f t="shared" si="3"/>
        <v>1</v>
      </c>
    </row>
    <row r="56" spans="1:38" x14ac:dyDescent="0.35">
      <c r="A56" s="1">
        <f t="shared" si="5"/>
        <v>56</v>
      </c>
      <c r="B56" s="1">
        <f t="shared" si="6"/>
        <v>55</v>
      </c>
      <c r="C56" s="5">
        <v>44319</v>
      </c>
      <c r="D56" t="s">
        <v>614</v>
      </c>
      <c r="E56" t="s">
        <v>302</v>
      </c>
      <c r="F56" t="s">
        <v>302</v>
      </c>
      <c r="G56" t="s">
        <v>6</v>
      </c>
      <c r="H56" t="s">
        <v>227</v>
      </c>
      <c r="J56" t="s">
        <v>54</v>
      </c>
      <c r="K56" t="s">
        <v>5</v>
      </c>
      <c r="L56">
        <v>5</v>
      </c>
      <c r="N56" t="s">
        <v>321</v>
      </c>
      <c r="O56" t="s">
        <v>70</v>
      </c>
      <c r="P56" t="s">
        <v>70</v>
      </c>
      <c r="Q56">
        <v>4900</v>
      </c>
      <c r="R56" t="s">
        <v>620</v>
      </c>
      <c r="T56" t="s">
        <v>241</v>
      </c>
      <c r="U56">
        <v>0</v>
      </c>
      <c r="W56" t="s">
        <v>503</v>
      </c>
      <c r="X56" t="s">
        <v>503</v>
      </c>
      <c r="AA56" s="6" t="str">
        <f t="shared" si="1"/>
        <v>Other</v>
      </c>
      <c r="AB56" s="6" t="str">
        <f t="shared" si="2"/>
        <v>A</v>
      </c>
      <c r="AC56" s="6">
        <f>VLOOKUP(P56,lists!$G:$H,2,FALSE)</f>
        <v>4</v>
      </c>
      <c r="AD56" t="b">
        <f>VLOOKUP(G56,lists!$B$2:$C$3,2,FALSE)</f>
        <v>1</v>
      </c>
      <c r="AE56" t="b">
        <f>VLOOKUP(AA56,lists!$B:$C,2,FALSE)</f>
        <v>1</v>
      </c>
      <c r="AF56" t="b">
        <f>IF(AND(AC56&gt;=VLOOKUP(FLAT!$I$1,lists!$G:$H,2,FALSE),AC56&lt;=VLOOKUP(FLAT!$I$2,lists!$G:$H,2,FALSE)),TRUE,FALSE)</f>
        <v>1</v>
      </c>
      <c r="AG56" t="b">
        <f>VLOOKUP(AB56,lists!$B$7:$C$8,2,FALSE)</f>
        <v>1</v>
      </c>
      <c r="AH56" t="b">
        <f>VLOOKUP(IF(H56="","Open",SUBSTITUTE(H56,"/Nov","")),lists!$B$27:$D$29,2,FALSE)</f>
        <v>1</v>
      </c>
      <c r="AI56" t="b">
        <f>IF(FLAT!$I$5="All",TRUE,IF(FLAT!$I$5=TEXT('Raw - F'!C56,"mmm"),TRUE,FALSE))</f>
        <v>1</v>
      </c>
      <c r="AJ56" t="b">
        <f>VLOOKUP(L56,lists!B:C,2,FALSE)</f>
        <v>1</v>
      </c>
      <c r="AK56" t="b">
        <f>VLOOKUP(T56,lists!$B$23:$D$25,2,FALSE)</f>
        <v>1</v>
      </c>
      <c r="AL56">
        <f t="shared" si="3"/>
        <v>1</v>
      </c>
    </row>
    <row r="57" spans="1:38" x14ac:dyDescent="0.35">
      <c r="A57" s="1">
        <f t="shared" si="5"/>
        <v>57</v>
      </c>
      <c r="B57" s="1">
        <f t="shared" si="6"/>
        <v>56</v>
      </c>
      <c r="C57" s="5">
        <v>44319</v>
      </c>
      <c r="D57" t="s">
        <v>614</v>
      </c>
      <c r="E57" t="s">
        <v>302</v>
      </c>
      <c r="F57" t="s">
        <v>302</v>
      </c>
      <c r="G57" t="s">
        <v>6</v>
      </c>
      <c r="H57" t="s">
        <v>227</v>
      </c>
      <c r="J57" t="s">
        <v>54</v>
      </c>
      <c r="K57" t="s">
        <v>5</v>
      </c>
      <c r="L57">
        <v>5</v>
      </c>
      <c r="N57" t="s">
        <v>330</v>
      </c>
      <c r="O57" t="s">
        <v>412</v>
      </c>
      <c r="P57" t="s">
        <v>59</v>
      </c>
      <c r="Q57">
        <v>3900</v>
      </c>
      <c r="R57" t="s">
        <v>619</v>
      </c>
      <c r="S57" t="s">
        <v>368</v>
      </c>
      <c r="T57" t="s">
        <v>241</v>
      </c>
      <c r="U57">
        <v>0</v>
      </c>
      <c r="W57" t="s">
        <v>503</v>
      </c>
      <c r="X57" t="s">
        <v>503</v>
      </c>
      <c r="AA57" s="6" t="str">
        <f t="shared" si="1"/>
        <v>Other</v>
      </c>
      <c r="AB57" s="6" t="str">
        <f t="shared" si="2"/>
        <v>A</v>
      </c>
      <c r="AC57" s="6">
        <f>VLOOKUP(P57,lists!$G:$H,2,FALSE)</f>
        <v>7</v>
      </c>
      <c r="AD57" t="b">
        <f>VLOOKUP(G57,lists!$B$2:$C$3,2,FALSE)</f>
        <v>1</v>
      </c>
      <c r="AE57" t="b">
        <f>VLOOKUP(AA57,lists!$B:$C,2,FALSE)</f>
        <v>1</v>
      </c>
      <c r="AF57" t="b">
        <f>IF(AND(AC57&gt;=VLOOKUP(FLAT!$I$1,lists!$G:$H,2,FALSE),AC57&lt;=VLOOKUP(FLAT!$I$2,lists!$G:$H,2,FALSE)),TRUE,FALSE)</f>
        <v>1</v>
      </c>
      <c r="AG57" t="b">
        <f>VLOOKUP(AB57,lists!$B$7:$C$8,2,FALSE)</f>
        <v>1</v>
      </c>
      <c r="AH57" t="b">
        <f>VLOOKUP(IF(H57="","Open",SUBSTITUTE(H57,"/Nov","")),lists!$B$27:$D$29,2,FALSE)</f>
        <v>1</v>
      </c>
      <c r="AI57" t="b">
        <f>IF(FLAT!$I$5="All",TRUE,IF(FLAT!$I$5=TEXT('Raw - F'!C57,"mmm"),TRUE,FALSE))</f>
        <v>1</v>
      </c>
      <c r="AJ57" t="b">
        <f>VLOOKUP(L57,lists!B:C,2,FALSE)</f>
        <v>1</v>
      </c>
      <c r="AK57" t="b">
        <f>VLOOKUP(T57,lists!$B$23:$D$25,2,FALSE)</f>
        <v>1</v>
      </c>
      <c r="AL57">
        <f t="shared" si="3"/>
        <v>1</v>
      </c>
    </row>
    <row r="58" spans="1:38" x14ac:dyDescent="0.35">
      <c r="A58" s="1">
        <f t="shared" si="5"/>
        <v>58</v>
      </c>
      <c r="B58" s="1">
        <f t="shared" si="6"/>
        <v>57</v>
      </c>
      <c r="C58" s="5">
        <v>44319</v>
      </c>
      <c r="D58" t="s">
        <v>614</v>
      </c>
      <c r="E58" t="s">
        <v>302</v>
      </c>
      <c r="F58" t="s">
        <v>302</v>
      </c>
      <c r="G58" t="s">
        <v>6</v>
      </c>
      <c r="H58" t="s">
        <v>227</v>
      </c>
      <c r="J58" t="s">
        <v>34</v>
      </c>
      <c r="K58" t="s">
        <v>5</v>
      </c>
      <c r="L58">
        <v>6</v>
      </c>
      <c r="N58" t="s">
        <v>307</v>
      </c>
      <c r="O58" t="s">
        <v>383</v>
      </c>
      <c r="P58" t="s">
        <v>37</v>
      </c>
      <c r="Q58">
        <v>3900</v>
      </c>
      <c r="R58" t="s">
        <v>621</v>
      </c>
      <c r="T58" t="s">
        <v>241</v>
      </c>
      <c r="U58">
        <v>0</v>
      </c>
      <c r="W58" t="s">
        <v>503</v>
      </c>
      <c r="X58" t="s">
        <v>503</v>
      </c>
      <c r="AA58" s="6" t="str">
        <f t="shared" si="1"/>
        <v>3yo</v>
      </c>
      <c r="AB58" s="6" t="str">
        <f t="shared" si="2"/>
        <v>A</v>
      </c>
      <c r="AC58" s="6">
        <f>VLOOKUP(P58,lists!$G:$H,2,FALSE)</f>
        <v>2</v>
      </c>
      <c r="AD58" t="b">
        <f>VLOOKUP(G58,lists!$B$2:$C$3,2,FALSE)</f>
        <v>1</v>
      </c>
      <c r="AE58" t="b">
        <f>VLOOKUP(AA58,lists!$B:$C,2,FALSE)</f>
        <v>1</v>
      </c>
      <c r="AF58" t="b">
        <f>IF(AND(AC58&gt;=VLOOKUP(FLAT!$I$1,lists!$G:$H,2,FALSE),AC58&lt;=VLOOKUP(FLAT!$I$2,lists!$G:$H,2,FALSE)),TRUE,FALSE)</f>
        <v>1</v>
      </c>
      <c r="AG58" t="b">
        <f>VLOOKUP(AB58,lists!$B$7:$C$8,2,FALSE)</f>
        <v>1</v>
      </c>
      <c r="AH58" t="b">
        <f>VLOOKUP(IF(H58="","Open",SUBSTITUTE(H58,"/Nov","")),lists!$B$27:$D$29,2,FALSE)</f>
        <v>1</v>
      </c>
      <c r="AI58" t="b">
        <f>IF(FLAT!$I$5="All",TRUE,IF(FLAT!$I$5=TEXT('Raw - F'!C58,"mmm"),TRUE,FALSE))</f>
        <v>1</v>
      </c>
      <c r="AJ58" t="b">
        <f>VLOOKUP(L58,lists!B:C,2,FALSE)</f>
        <v>1</v>
      </c>
      <c r="AK58" t="b">
        <f>VLOOKUP(T58,lists!$B$23:$D$25,2,FALSE)</f>
        <v>1</v>
      </c>
      <c r="AL58">
        <f t="shared" si="3"/>
        <v>1</v>
      </c>
    </row>
    <row r="59" spans="1:38" x14ac:dyDescent="0.35">
      <c r="A59" s="1">
        <f t="shared" si="5"/>
        <v>59</v>
      </c>
      <c r="B59" s="1">
        <f t="shared" si="6"/>
        <v>58</v>
      </c>
      <c r="C59" s="5">
        <v>44319</v>
      </c>
      <c r="D59" t="s">
        <v>614</v>
      </c>
      <c r="E59" t="s">
        <v>302</v>
      </c>
      <c r="F59" t="s">
        <v>302</v>
      </c>
      <c r="G59" t="s">
        <v>6</v>
      </c>
      <c r="H59" t="s">
        <v>227</v>
      </c>
      <c r="J59" t="s">
        <v>54</v>
      </c>
      <c r="K59" t="s">
        <v>5</v>
      </c>
      <c r="L59">
        <v>6</v>
      </c>
      <c r="N59" t="s">
        <v>307</v>
      </c>
      <c r="O59" t="s">
        <v>382</v>
      </c>
      <c r="P59" t="s">
        <v>36</v>
      </c>
      <c r="Q59">
        <v>3900</v>
      </c>
      <c r="R59" t="s">
        <v>622</v>
      </c>
      <c r="T59" t="s">
        <v>241</v>
      </c>
      <c r="U59">
        <v>0</v>
      </c>
      <c r="W59" t="s">
        <v>503</v>
      </c>
      <c r="X59" t="s">
        <v>503</v>
      </c>
      <c r="AA59" s="6" t="str">
        <f t="shared" si="1"/>
        <v>Other</v>
      </c>
      <c r="AB59" s="6" t="str">
        <f t="shared" si="2"/>
        <v>A</v>
      </c>
      <c r="AC59" s="6">
        <f>VLOOKUP(P59,lists!$G:$H,2,FALSE)</f>
        <v>1</v>
      </c>
      <c r="AD59" t="b">
        <f>VLOOKUP(G59,lists!$B$2:$C$3,2,FALSE)</f>
        <v>1</v>
      </c>
      <c r="AE59" t="b">
        <f>VLOOKUP(AA59,lists!$B:$C,2,FALSE)</f>
        <v>1</v>
      </c>
      <c r="AF59" t="b">
        <f>IF(AND(AC59&gt;=VLOOKUP(FLAT!$I$1,lists!$G:$H,2,FALSE),AC59&lt;=VLOOKUP(FLAT!$I$2,lists!$G:$H,2,FALSE)),TRUE,FALSE)</f>
        <v>1</v>
      </c>
      <c r="AG59" t="b">
        <f>VLOOKUP(AB59,lists!$B$7:$C$8,2,FALSE)</f>
        <v>1</v>
      </c>
      <c r="AH59" t="b">
        <f>VLOOKUP(IF(H59="","Open",SUBSTITUTE(H59,"/Nov","")),lists!$B$27:$D$29,2,FALSE)</f>
        <v>1</v>
      </c>
      <c r="AI59" t="b">
        <f>IF(FLAT!$I$5="All",TRUE,IF(FLAT!$I$5=TEXT('Raw - F'!C59,"mmm"),TRUE,FALSE))</f>
        <v>1</v>
      </c>
      <c r="AJ59" t="b">
        <f>VLOOKUP(L59,lists!B:C,2,FALSE)</f>
        <v>1</v>
      </c>
      <c r="AK59" t="b">
        <f>VLOOKUP(T59,lists!$B$23:$D$25,2,FALSE)</f>
        <v>1</v>
      </c>
      <c r="AL59">
        <f t="shared" si="3"/>
        <v>1</v>
      </c>
    </row>
    <row r="60" spans="1:38" x14ac:dyDescent="0.35">
      <c r="A60" s="1">
        <f t="shared" si="5"/>
        <v>60</v>
      </c>
      <c r="B60" s="1">
        <f t="shared" si="6"/>
        <v>59</v>
      </c>
      <c r="C60" s="5">
        <v>44319</v>
      </c>
      <c r="D60" t="s">
        <v>623</v>
      </c>
      <c r="E60" t="s">
        <v>302</v>
      </c>
      <c r="F60" t="s">
        <v>302</v>
      </c>
      <c r="G60" t="s">
        <v>6</v>
      </c>
      <c r="H60" t="s">
        <v>227</v>
      </c>
      <c r="J60" t="s">
        <v>54</v>
      </c>
      <c r="K60" t="s">
        <v>5</v>
      </c>
      <c r="L60">
        <v>4</v>
      </c>
      <c r="N60" t="s">
        <v>318</v>
      </c>
      <c r="O60" t="s">
        <v>430</v>
      </c>
      <c r="P60" t="s">
        <v>70</v>
      </c>
      <c r="Q60">
        <v>10400</v>
      </c>
      <c r="R60" t="s">
        <v>335</v>
      </c>
      <c r="T60" t="s">
        <v>240</v>
      </c>
      <c r="U60">
        <v>0</v>
      </c>
      <c r="W60" t="s">
        <v>503</v>
      </c>
      <c r="X60" t="s">
        <v>503</v>
      </c>
      <c r="AA60" s="6" t="str">
        <f t="shared" si="1"/>
        <v>Other</v>
      </c>
      <c r="AB60" s="6" t="str">
        <f t="shared" si="2"/>
        <v>A</v>
      </c>
      <c r="AC60" s="6">
        <f>VLOOKUP(P60,lists!$G:$H,2,FALSE)</f>
        <v>4</v>
      </c>
      <c r="AD60" t="b">
        <f>VLOOKUP(G60,lists!$B$2:$C$3,2,FALSE)</f>
        <v>1</v>
      </c>
      <c r="AE60" t="b">
        <f>VLOOKUP(AA60,lists!$B:$C,2,FALSE)</f>
        <v>1</v>
      </c>
      <c r="AF60" t="b">
        <f>IF(AND(AC60&gt;=VLOOKUP(FLAT!$I$1,lists!$G:$H,2,FALSE),AC60&lt;=VLOOKUP(FLAT!$I$2,lists!$G:$H,2,FALSE)),TRUE,FALSE)</f>
        <v>1</v>
      </c>
      <c r="AG60" t="b">
        <f>VLOOKUP(AB60,lists!$B$7:$C$8,2,FALSE)</f>
        <v>1</v>
      </c>
      <c r="AH60" t="b">
        <f>VLOOKUP(IF(H60="","Open",SUBSTITUTE(H60,"/Nov","")),lists!$B$27:$D$29,2,FALSE)</f>
        <v>1</v>
      </c>
      <c r="AI60" t="b">
        <f>IF(FLAT!$I$5="All",TRUE,IF(FLAT!$I$5=TEXT('Raw - F'!C60,"mmm"),TRUE,FALSE))</f>
        <v>1</v>
      </c>
      <c r="AJ60" t="b">
        <f>VLOOKUP(L60,lists!B:C,2,FALSE)</f>
        <v>1</v>
      </c>
      <c r="AK60" t="b">
        <f>VLOOKUP(T60,lists!$B$23:$D$25,2,FALSE)</f>
        <v>1</v>
      </c>
      <c r="AL60">
        <f t="shared" si="3"/>
        <v>1</v>
      </c>
    </row>
    <row r="61" spans="1:38" x14ac:dyDescent="0.35">
      <c r="A61" s="1">
        <f t="shared" si="5"/>
        <v>61</v>
      </c>
      <c r="B61" s="1">
        <f t="shared" si="6"/>
        <v>60</v>
      </c>
      <c r="C61" s="5">
        <v>44319</v>
      </c>
      <c r="D61" t="s">
        <v>623</v>
      </c>
      <c r="E61" t="s">
        <v>302</v>
      </c>
      <c r="F61" t="s">
        <v>302</v>
      </c>
      <c r="G61" t="s">
        <v>51</v>
      </c>
      <c r="H61" t="s">
        <v>244</v>
      </c>
      <c r="J61" t="s">
        <v>35</v>
      </c>
      <c r="K61" t="s">
        <v>7</v>
      </c>
      <c r="L61">
        <v>5</v>
      </c>
      <c r="N61" t="s">
        <v>227</v>
      </c>
      <c r="O61" t="s">
        <v>428</v>
      </c>
      <c r="P61" t="s">
        <v>76</v>
      </c>
      <c r="Q61">
        <v>6400</v>
      </c>
      <c r="R61" t="s">
        <v>628</v>
      </c>
      <c r="T61" t="s">
        <v>240</v>
      </c>
      <c r="U61">
        <v>0</v>
      </c>
      <c r="W61" t="s">
        <v>503</v>
      </c>
      <c r="X61" t="s">
        <v>503</v>
      </c>
      <c r="AA61" s="6" t="str">
        <f t="shared" si="1"/>
        <v>Other</v>
      </c>
      <c r="AB61" s="6" t="str">
        <f t="shared" si="2"/>
        <v>F</v>
      </c>
      <c r="AC61" s="6">
        <f>VLOOKUP(P61,lists!$G:$H,2,FALSE)</f>
        <v>5</v>
      </c>
      <c r="AD61" t="b">
        <f>VLOOKUP(G61,lists!$B$2:$C$3,2,FALSE)</f>
        <v>1</v>
      </c>
      <c r="AE61" t="b">
        <f>VLOOKUP(AA61,lists!$B:$C,2,FALSE)</f>
        <v>1</v>
      </c>
      <c r="AF61" t="b">
        <f>IF(AND(AC61&gt;=VLOOKUP(FLAT!$I$1,lists!$G:$H,2,FALSE),AC61&lt;=VLOOKUP(FLAT!$I$2,lists!$G:$H,2,FALSE)),TRUE,FALSE)</f>
        <v>1</v>
      </c>
      <c r="AG61" t="b">
        <f>VLOOKUP(AB61,lists!$B$7:$C$8,2,FALSE)</f>
        <v>1</v>
      </c>
      <c r="AH61" t="b">
        <f>VLOOKUP(IF(H61="","Open",SUBSTITUTE(H61,"/Nov","")),lists!$B$27:$D$29,2,FALSE)</f>
        <v>1</v>
      </c>
      <c r="AI61" t="b">
        <f>IF(FLAT!$I$5="All",TRUE,IF(FLAT!$I$5=TEXT('Raw - F'!C61,"mmm"),TRUE,FALSE))</f>
        <v>1</v>
      </c>
      <c r="AJ61" t="b">
        <f>VLOOKUP(L61,lists!B:C,2,FALSE)</f>
        <v>1</v>
      </c>
      <c r="AK61" t="b">
        <f>VLOOKUP(T61,lists!$B$23:$D$25,2,FALSE)</f>
        <v>1</v>
      </c>
      <c r="AL61">
        <f t="shared" si="3"/>
        <v>1</v>
      </c>
    </row>
    <row r="62" spans="1:38" x14ac:dyDescent="0.35">
      <c r="A62" s="1">
        <f t="shared" si="5"/>
        <v>62</v>
      </c>
      <c r="B62" s="1">
        <f t="shared" si="6"/>
        <v>61</v>
      </c>
      <c r="C62" s="5">
        <v>44319</v>
      </c>
      <c r="D62" t="s">
        <v>623</v>
      </c>
      <c r="E62" t="s">
        <v>302</v>
      </c>
      <c r="F62" t="s">
        <v>302</v>
      </c>
      <c r="G62" t="s">
        <v>51</v>
      </c>
      <c r="H62" t="s">
        <v>244</v>
      </c>
      <c r="J62" t="s">
        <v>33</v>
      </c>
      <c r="K62" t="s">
        <v>5</v>
      </c>
      <c r="L62">
        <v>6</v>
      </c>
      <c r="N62" t="s">
        <v>227</v>
      </c>
      <c r="O62" t="s">
        <v>36</v>
      </c>
      <c r="P62" t="s">
        <v>36</v>
      </c>
      <c r="Q62">
        <v>6000</v>
      </c>
      <c r="R62" t="s">
        <v>624</v>
      </c>
      <c r="T62" t="s">
        <v>240</v>
      </c>
      <c r="U62">
        <v>0</v>
      </c>
      <c r="W62" t="s">
        <v>503</v>
      </c>
      <c r="X62" t="s">
        <v>583</v>
      </c>
      <c r="Y62" t="s">
        <v>368</v>
      </c>
      <c r="AA62" s="6" t="str">
        <f t="shared" si="1"/>
        <v>2yo</v>
      </c>
      <c r="AB62" s="6" t="str">
        <f t="shared" si="2"/>
        <v>A</v>
      </c>
      <c r="AC62" s="6">
        <f>VLOOKUP(P62,lists!$G:$H,2,FALSE)</f>
        <v>1</v>
      </c>
      <c r="AD62" t="b">
        <f>VLOOKUP(G62,lists!$B$2:$C$3,2,FALSE)</f>
        <v>1</v>
      </c>
      <c r="AE62" t="b">
        <f>VLOOKUP(AA62,lists!$B:$C,2,FALSE)</f>
        <v>1</v>
      </c>
      <c r="AF62" t="b">
        <f>IF(AND(AC62&gt;=VLOOKUP(FLAT!$I$1,lists!$G:$H,2,FALSE),AC62&lt;=VLOOKUP(FLAT!$I$2,lists!$G:$H,2,FALSE)),TRUE,FALSE)</f>
        <v>1</v>
      </c>
      <c r="AG62" t="b">
        <f>VLOOKUP(AB62,lists!$B$7:$C$8,2,FALSE)</f>
        <v>1</v>
      </c>
      <c r="AH62" t="b">
        <f>VLOOKUP(IF(H62="","Open",SUBSTITUTE(H62,"/Nov","")),lists!$B$27:$D$29,2,FALSE)</f>
        <v>1</v>
      </c>
      <c r="AI62" t="b">
        <f>IF(FLAT!$I$5="All",TRUE,IF(FLAT!$I$5=TEXT('Raw - F'!C62,"mmm"),TRUE,FALSE))</f>
        <v>1</v>
      </c>
      <c r="AJ62" t="b">
        <f>VLOOKUP(L62,lists!B:C,2,FALSE)</f>
        <v>1</v>
      </c>
      <c r="AK62" t="b">
        <f>VLOOKUP(T62,lists!$B$23:$D$25,2,FALSE)</f>
        <v>1</v>
      </c>
      <c r="AL62">
        <f t="shared" si="3"/>
        <v>1</v>
      </c>
    </row>
    <row r="63" spans="1:38" x14ac:dyDescent="0.35">
      <c r="A63" s="1">
        <f t="shared" si="5"/>
        <v>63</v>
      </c>
      <c r="B63" s="1">
        <f t="shared" si="6"/>
        <v>62</v>
      </c>
      <c r="C63" s="5">
        <v>44319</v>
      </c>
      <c r="D63" t="s">
        <v>623</v>
      </c>
      <c r="E63" t="s">
        <v>302</v>
      </c>
      <c r="F63" t="s">
        <v>302</v>
      </c>
      <c r="G63" t="s">
        <v>6</v>
      </c>
      <c r="H63" t="s">
        <v>227</v>
      </c>
      <c r="J63" t="s">
        <v>34</v>
      </c>
      <c r="K63" t="s">
        <v>5</v>
      </c>
      <c r="L63">
        <v>5</v>
      </c>
      <c r="N63" t="s">
        <v>330</v>
      </c>
      <c r="O63" t="s">
        <v>36</v>
      </c>
      <c r="P63" t="s">
        <v>36</v>
      </c>
      <c r="Q63">
        <v>6000</v>
      </c>
      <c r="R63" t="s">
        <v>458</v>
      </c>
      <c r="T63" t="s">
        <v>240</v>
      </c>
      <c r="U63">
        <v>0</v>
      </c>
      <c r="W63" t="s">
        <v>503</v>
      </c>
      <c r="X63" t="s">
        <v>503</v>
      </c>
      <c r="AA63" s="6" t="str">
        <f t="shared" si="1"/>
        <v>3yo</v>
      </c>
      <c r="AB63" s="6" t="str">
        <f t="shared" si="2"/>
        <v>A</v>
      </c>
      <c r="AC63" s="6">
        <f>VLOOKUP(P63,lists!$G:$H,2,FALSE)</f>
        <v>1</v>
      </c>
      <c r="AD63" t="b">
        <f>VLOOKUP(G63,lists!$B$2:$C$3,2,FALSE)</f>
        <v>1</v>
      </c>
      <c r="AE63" t="b">
        <f>VLOOKUP(AA63,lists!$B:$C,2,FALSE)</f>
        <v>1</v>
      </c>
      <c r="AF63" t="b">
        <f>IF(AND(AC63&gt;=VLOOKUP(FLAT!$I$1,lists!$G:$H,2,FALSE),AC63&lt;=VLOOKUP(FLAT!$I$2,lists!$G:$H,2,FALSE)),TRUE,FALSE)</f>
        <v>1</v>
      </c>
      <c r="AG63" t="b">
        <f>VLOOKUP(AB63,lists!$B$7:$C$8,2,FALSE)</f>
        <v>1</v>
      </c>
      <c r="AH63" t="b">
        <f>VLOOKUP(IF(H63="","Open",SUBSTITUTE(H63,"/Nov","")),lists!$B$27:$D$29,2,FALSE)</f>
        <v>1</v>
      </c>
      <c r="AI63" t="b">
        <f>IF(FLAT!$I$5="All",TRUE,IF(FLAT!$I$5=TEXT('Raw - F'!C63,"mmm"),TRUE,FALSE))</f>
        <v>1</v>
      </c>
      <c r="AJ63" t="b">
        <f>VLOOKUP(L63,lists!B:C,2,FALSE)</f>
        <v>1</v>
      </c>
      <c r="AK63" t="b">
        <f>VLOOKUP(T63,lists!$B$23:$D$25,2,FALSE)</f>
        <v>1</v>
      </c>
      <c r="AL63">
        <f t="shared" si="3"/>
        <v>1</v>
      </c>
    </row>
    <row r="64" spans="1:38" x14ac:dyDescent="0.35">
      <c r="A64" s="1">
        <f t="shared" si="5"/>
        <v>64</v>
      </c>
      <c r="B64" s="1">
        <f t="shared" si="6"/>
        <v>63</v>
      </c>
      <c r="C64" s="5">
        <v>44319</v>
      </c>
      <c r="D64" t="s">
        <v>623</v>
      </c>
      <c r="E64" t="s">
        <v>302</v>
      </c>
      <c r="F64" t="s">
        <v>302</v>
      </c>
      <c r="G64" t="s">
        <v>6</v>
      </c>
      <c r="H64" t="s">
        <v>227</v>
      </c>
      <c r="J64" t="s">
        <v>34</v>
      </c>
      <c r="K64" t="s">
        <v>5</v>
      </c>
      <c r="L64">
        <v>6</v>
      </c>
      <c r="N64" t="s">
        <v>307</v>
      </c>
      <c r="O64" t="s">
        <v>428</v>
      </c>
      <c r="P64" t="s">
        <v>76</v>
      </c>
      <c r="Q64">
        <v>4900</v>
      </c>
      <c r="R64" t="s">
        <v>626</v>
      </c>
      <c r="T64" t="s">
        <v>240</v>
      </c>
      <c r="U64">
        <v>0</v>
      </c>
      <c r="W64" t="s">
        <v>503</v>
      </c>
      <c r="X64" t="s">
        <v>503</v>
      </c>
      <c r="AA64" s="6" t="str">
        <f t="shared" si="1"/>
        <v>3yo</v>
      </c>
      <c r="AB64" s="6" t="str">
        <f t="shared" si="2"/>
        <v>A</v>
      </c>
      <c r="AC64" s="6">
        <f>VLOOKUP(P64,lists!$G:$H,2,FALSE)</f>
        <v>5</v>
      </c>
      <c r="AD64" t="b">
        <f>VLOOKUP(G64,lists!$B$2:$C$3,2,FALSE)</f>
        <v>1</v>
      </c>
      <c r="AE64" t="b">
        <f>VLOOKUP(AA64,lists!$B:$C,2,FALSE)</f>
        <v>1</v>
      </c>
      <c r="AF64" t="b">
        <f>IF(AND(AC64&gt;=VLOOKUP(FLAT!$I$1,lists!$G:$H,2,FALSE),AC64&lt;=VLOOKUP(FLAT!$I$2,lists!$G:$H,2,FALSE)),TRUE,FALSE)</f>
        <v>1</v>
      </c>
      <c r="AG64" t="b">
        <f>VLOOKUP(AB64,lists!$B$7:$C$8,2,FALSE)</f>
        <v>1</v>
      </c>
      <c r="AH64" t="b">
        <f>VLOOKUP(IF(H64="","Open",SUBSTITUTE(H64,"/Nov","")),lists!$B$27:$D$29,2,FALSE)</f>
        <v>1</v>
      </c>
      <c r="AI64" t="b">
        <f>IF(FLAT!$I$5="All",TRUE,IF(FLAT!$I$5=TEXT('Raw - F'!C64,"mmm"),TRUE,FALSE))</f>
        <v>1</v>
      </c>
      <c r="AJ64" t="b">
        <f>VLOOKUP(L64,lists!B:C,2,FALSE)</f>
        <v>1</v>
      </c>
      <c r="AK64" t="b">
        <f>VLOOKUP(T64,lists!$B$23:$D$25,2,FALSE)</f>
        <v>1</v>
      </c>
      <c r="AL64">
        <f t="shared" si="3"/>
        <v>1</v>
      </c>
    </row>
    <row r="65" spans="1:38" x14ac:dyDescent="0.35">
      <c r="A65" s="1">
        <f t="shared" si="5"/>
        <v>65</v>
      </c>
      <c r="B65" s="1">
        <f t="shared" si="6"/>
        <v>64</v>
      </c>
      <c r="C65" s="5">
        <v>44319</v>
      </c>
      <c r="D65" t="s">
        <v>623</v>
      </c>
      <c r="E65" t="s">
        <v>302</v>
      </c>
      <c r="F65" t="s">
        <v>302</v>
      </c>
      <c r="G65" t="s">
        <v>6</v>
      </c>
      <c r="H65" t="s">
        <v>227</v>
      </c>
      <c r="J65" t="s">
        <v>34</v>
      </c>
      <c r="K65" t="s">
        <v>5</v>
      </c>
      <c r="L65">
        <v>5</v>
      </c>
      <c r="N65" t="s">
        <v>321</v>
      </c>
      <c r="O65" t="s">
        <v>427</v>
      </c>
      <c r="P65" t="s">
        <v>38</v>
      </c>
      <c r="Q65">
        <v>4400</v>
      </c>
      <c r="R65" t="s">
        <v>627</v>
      </c>
      <c r="T65" t="s">
        <v>240</v>
      </c>
      <c r="U65">
        <v>0</v>
      </c>
      <c r="W65" t="s">
        <v>503</v>
      </c>
      <c r="X65" t="s">
        <v>503</v>
      </c>
      <c r="AA65" s="6" t="str">
        <f t="shared" si="1"/>
        <v>3yo</v>
      </c>
      <c r="AB65" s="6" t="str">
        <f t="shared" si="2"/>
        <v>A</v>
      </c>
      <c r="AC65" s="6">
        <f>VLOOKUP(P65,lists!$G:$H,2,FALSE)</f>
        <v>3</v>
      </c>
      <c r="AD65" t="b">
        <f>VLOOKUP(G65,lists!$B$2:$C$3,2,FALSE)</f>
        <v>1</v>
      </c>
      <c r="AE65" t="b">
        <f>VLOOKUP(AA65,lists!$B:$C,2,FALSE)</f>
        <v>1</v>
      </c>
      <c r="AF65" t="b">
        <f>IF(AND(AC65&gt;=VLOOKUP(FLAT!$I$1,lists!$G:$H,2,FALSE),AC65&lt;=VLOOKUP(FLAT!$I$2,lists!$G:$H,2,FALSE)),TRUE,FALSE)</f>
        <v>1</v>
      </c>
      <c r="AG65" t="b">
        <f>VLOOKUP(AB65,lists!$B$7:$C$8,2,FALSE)</f>
        <v>1</v>
      </c>
      <c r="AH65" t="b">
        <f>VLOOKUP(IF(H65="","Open",SUBSTITUTE(H65,"/Nov","")),lists!$B$27:$D$29,2,FALSE)</f>
        <v>1</v>
      </c>
      <c r="AI65" t="b">
        <f>IF(FLAT!$I$5="All",TRUE,IF(FLAT!$I$5=TEXT('Raw - F'!C65,"mmm"),TRUE,FALSE))</f>
        <v>1</v>
      </c>
      <c r="AJ65" t="b">
        <f>VLOOKUP(L65,lists!B:C,2,FALSE)</f>
        <v>1</v>
      </c>
      <c r="AK65" t="b">
        <f>VLOOKUP(T65,lists!$B$23:$D$25,2,FALSE)</f>
        <v>1</v>
      </c>
      <c r="AL65">
        <f t="shared" si="3"/>
        <v>1</v>
      </c>
    </row>
    <row r="66" spans="1:38" x14ac:dyDescent="0.35">
      <c r="A66" s="1">
        <f t="shared" si="5"/>
        <v>66</v>
      </c>
      <c r="B66" s="1">
        <f t="shared" si="6"/>
        <v>65</v>
      </c>
      <c r="C66" s="5">
        <v>44319</v>
      </c>
      <c r="D66" t="s">
        <v>623</v>
      </c>
      <c r="E66" t="s">
        <v>302</v>
      </c>
      <c r="F66" t="s">
        <v>302</v>
      </c>
      <c r="G66" t="s">
        <v>6</v>
      </c>
      <c r="H66" t="s">
        <v>227</v>
      </c>
      <c r="J66" t="s">
        <v>54</v>
      </c>
      <c r="K66" t="s">
        <v>5</v>
      </c>
      <c r="L66">
        <v>6</v>
      </c>
      <c r="N66" t="s">
        <v>307</v>
      </c>
      <c r="O66" t="s">
        <v>427</v>
      </c>
      <c r="P66" t="s">
        <v>38</v>
      </c>
      <c r="Q66">
        <v>4000</v>
      </c>
      <c r="R66" t="s">
        <v>625</v>
      </c>
      <c r="T66" t="s">
        <v>240</v>
      </c>
      <c r="U66">
        <v>0</v>
      </c>
      <c r="W66" t="s">
        <v>503</v>
      </c>
      <c r="X66" t="s">
        <v>503</v>
      </c>
      <c r="AA66" s="6" t="str">
        <f t="shared" si="1"/>
        <v>Other</v>
      </c>
      <c r="AB66" s="6" t="str">
        <f t="shared" si="2"/>
        <v>A</v>
      </c>
      <c r="AC66" s="6">
        <f>VLOOKUP(P66,lists!$G:$H,2,FALSE)</f>
        <v>3</v>
      </c>
      <c r="AD66" t="b">
        <f>VLOOKUP(G66,lists!$B$2:$C$3,2,FALSE)</f>
        <v>1</v>
      </c>
      <c r="AE66" t="b">
        <f>VLOOKUP(AA66,lists!$B:$C,2,FALSE)</f>
        <v>1</v>
      </c>
      <c r="AF66" t="b">
        <f>IF(AND(AC66&gt;=VLOOKUP(FLAT!$I$1,lists!$G:$H,2,FALSE),AC66&lt;=VLOOKUP(FLAT!$I$2,lists!$G:$H,2,FALSE)),TRUE,FALSE)</f>
        <v>1</v>
      </c>
      <c r="AG66" t="b">
        <f>VLOOKUP(AB66,lists!$B$7:$C$8,2,FALSE)</f>
        <v>1</v>
      </c>
      <c r="AH66" t="b">
        <f>VLOOKUP(IF(H66="","Open",SUBSTITUTE(H66,"/Nov","")),lists!$B$27:$D$29,2,FALSE)</f>
        <v>1</v>
      </c>
      <c r="AI66" t="b">
        <f>IF(FLAT!$I$5="All",TRUE,IF(FLAT!$I$5=TEXT('Raw - F'!C66,"mmm"),TRUE,FALSE))</f>
        <v>1</v>
      </c>
      <c r="AJ66" t="b">
        <f>VLOOKUP(L66,lists!B:C,2,FALSE)</f>
        <v>1</v>
      </c>
      <c r="AK66" t="b">
        <f>VLOOKUP(T66,lists!$B$23:$D$25,2,FALSE)</f>
        <v>1</v>
      </c>
      <c r="AL66">
        <f t="shared" si="3"/>
        <v>1</v>
      </c>
    </row>
    <row r="67" spans="1:38" x14ac:dyDescent="0.35">
      <c r="A67" s="1">
        <f t="shared" si="5"/>
        <v>67</v>
      </c>
      <c r="B67" s="1">
        <f t="shared" si="6"/>
        <v>66</v>
      </c>
      <c r="C67" s="5">
        <v>44319</v>
      </c>
      <c r="D67" t="s">
        <v>629</v>
      </c>
      <c r="E67" t="s">
        <v>302</v>
      </c>
      <c r="F67" t="s">
        <v>302</v>
      </c>
      <c r="G67" t="s">
        <v>6</v>
      </c>
      <c r="H67" t="s">
        <v>227</v>
      </c>
      <c r="J67" t="s">
        <v>54</v>
      </c>
      <c r="K67" t="s">
        <v>5</v>
      </c>
      <c r="L67">
        <v>3</v>
      </c>
      <c r="N67" t="s">
        <v>359</v>
      </c>
      <c r="O67" t="s">
        <v>397</v>
      </c>
      <c r="P67" t="s">
        <v>70</v>
      </c>
      <c r="Q67">
        <v>11500</v>
      </c>
      <c r="R67" t="s">
        <v>631</v>
      </c>
      <c r="T67" t="s">
        <v>241</v>
      </c>
      <c r="U67">
        <v>0</v>
      </c>
      <c r="W67" t="s">
        <v>503</v>
      </c>
      <c r="X67" t="s">
        <v>503</v>
      </c>
      <c r="AA67" s="6" t="str">
        <f t="shared" ref="AA67:AA130" si="7">IF(OR(J67="2yo",J67="3yo"),J67,"Other")</f>
        <v>Other</v>
      </c>
      <c r="AB67" s="6" t="str">
        <f t="shared" ref="AB67:AB130" si="8">IF(K67="F",K67,"A")</f>
        <v>A</v>
      </c>
      <c r="AC67" s="6">
        <f>VLOOKUP(P67,lists!$G:$H,2,FALSE)</f>
        <v>4</v>
      </c>
      <c r="AD67" t="b">
        <f>VLOOKUP(G67,lists!$B$2:$C$3,2,FALSE)</f>
        <v>1</v>
      </c>
      <c r="AE67" t="b">
        <f>VLOOKUP(AA67,lists!$B:$C,2,FALSE)</f>
        <v>1</v>
      </c>
      <c r="AF67" t="b">
        <f>IF(AND(AC67&gt;=VLOOKUP(FLAT!$I$1,lists!$G:$H,2,FALSE),AC67&lt;=VLOOKUP(FLAT!$I$2,lists!$G:$H,2,FALSE)),TRUE,FALSE)</f>
        <v>1</v>
      </c>
      <c r="AG67" t="b">
        <f>VLOOKUP(AB67,lists!$B$7:$C$8,2,FALSE)</f>
        <v>1</v>
      </c>
      <c r="AH67" t="b">
        <f>VLOOKUP(IF(H67="","Open",SUBSTITUTE(H67,"/Nov","")),lists!$B$27:$D$29,2,FALSE)</f>
        <v>1</v>
      </c>
      <c r="AI67" t="b">
        <f>IF(FLAT!$I$5="All",TRUE,IF(FLAT!$I$5=TEXT('Raw - F'!C67,"mmm"),TRUE,FALSE))</f>
        <v>1</v>
      </c>
      <c r="AJ67" t="b">
        <f>VLOOKUP(L67,lists!B:C,2,FALSE)</f>
        <v>1</v>
      </c>
      <c r="AK67" t="b">
        <f>VLOOKUP(T67,lists!$B$23:$D$25,2,FALSE)</f>
        <v>1</v>
      </c>
      <c r="AL67">
        <f t="shared" ref="AL67:AL130" si="9">IF(AND(AD67=TRUE,AE67=TRUE,AF67=TRUE,AG67=TRUE,AH67=TRUE,AI67=TRUE,AJ67=TRUE,AK67=TRUE),1,0)</f>
        <v>1</v>
      </c>
    </row>
    <row r="68" spans="1:38" x14ac:dyDescent="0.35">
      <c r="A68" s="1">
        <f t="shared" si="5"/>
        <v>68</v>
      </c>
      <c r="B68" s="1">
        <f t="shared" si="6"/>
        <v>67</v>
      </c>
      <c r="C68" s="5">
        <v>44319</v>
      </c>
      <c r="D68" t="s">
        <v>629</v>
      </c>
      <c r="E68" t="s">
        <v>302</v>
      </c>
      <c r="F68" t="s">
        <v>302</v>
      </c>
      <c r="G68" t="s">
        <v>6</v>
      </c>
      <c r="H68" t="s">
        <v>227</v>
      </c>
      <c r="J68" t="s">
        <v>54</v>
      </c>
      <c r="K68" t="s">
        <v>5</v>
      </c>
      <c r="L68">
        <v>4</v>
      </c>
      <c r="N68" t="s">
        <v>348</v>
      </c>
      <c r="O68" t="s">
        <v>399</v>
      </c>
      <c r="P68" t="s">
        <v>37</v>
      </c>
      <c r="Q68">
        <v>7650</v>
      </c>
      <c r="R68" t="s">
        <v>634</v>
      </c>
      <c r="T68" t="s">
        <v>241</v>
      </c>
      <c r="U68">
        <v>0</v>
      </c>
      <c r="W68" t="s">
        <v>503</v>
      </c>
      <c r="X68" t="s">
        <v>503</v>
      </c>
      <c r="AA68" s="6" t="str">
        <f t="shared" si="7"/>
        <v>Other</v>
      </c>
      <c r="AB68" s="6" t="str">
        <f t="shared" si="8"/>
        <v>A</v>
      </c>
      <c r="AC68" s="6">
        <f>VLOOKUP(P68,lists!$G:$H,2,FALSE)</f>
        <v>2</v>
      </c>
      <c r="AD68" t="b">
        <f>VLOOKUP(G68,lists!$B$2:$C$3,2,FALSE)</f>
        <v>1</v>
      </c>
      <c r="AE68" t="b">
        <f>VLOOKUP(AA68,lists!$B:$C,2,FALSE)</f>
        <v>1</v>
      </c>
      <c r="AF68" t="b">
        <f>IF(AND(AC68&gt;=VLOOKUP(FLAT!$I$1,lists!$G:$H,2,FALSE),AC68&lt;=VLOOKUP(FLAT!$I$2,lists!$G:$H,2,FALSE)),TRUE,FALSE)</f>
        <v>1</v>
      </c>
      <c r="AG68" t="b">
        <f>VLOOKUP(AB68,lists!$B$7:$C$8,2,FALSE)</f>
        <v>1</v>
      </c>
      <c r="AH68" t="b">
        <f>VLOOKUP(IF(H68="","Open",SUBSTITUTE(H68,"/Nov","")),lists!$B$27:$D$29,2,FALSE)</f>
        <v>1</v>
      </c>
      <c r="AI68" t="b">
        <f>IF(FLAT!$I$5="All",TRUE,IF(FLAT!$I$5=TEXT('Raw - F'!C68,"mmm"),TRUE,FALSE))</f>
        <v>1</v>
      </c>
      <c r="AJ68" t="b">
        <f>VLOOKUP(L68,lists!B:C,2,FALSE)</f>
        <v>1</v>
      </c>
      <c r="AK68" t="b">
        <f>VLOOKUP(T68,lists!$B$23:$D$25,2,FALSE)</f>
        <v>1</v>
      </c>
      <c r="AL68">
        <f t="shared" si="9"/>
        <v>1</v>
      </c>
    </row>
    <row r="69" spans="1:38" x14ac:dyDescent="0.35">
      <c r="A69" s="1">
        <f t="shared" si="5"/>
        <v>69</v>
      </c>
      <c r="B69" s="1">
        <f t="shared" si="6"/>
        <v>68</v>
      </c>
      <c r="C69" s="5">
        <v>44319</v>
      </c>
      <c r="D69" t="s">
        <v>629</v>
      </c>
      <c r="E69" t="s">
        <v>302</v>
      </c>
      <c r="F69" t="s">
        <v>302</v>
      </c>
      <c r="G69" t="s">
        <v>6</v>
      </c>
      <c r="H69" t="s">
        <v>227</v>
      </c>
      <c r="J69" t="s">
        <v>34</v>
      </c>
      <c r="K69" t="s">
        <v>5</v>
      </c>
      <c r="L69">
        <v>5</v>
      </c>
      <c r="N69" t="s">
        <v>330</v>
      </c>
      <c r="O69" t="s">
        <v>399</v>
      </c>
      <c r="P69" t="s">
        <v>37</v>
      </c>
      <c r="Q69">
        <v>4900</v>
      </c>
      <c r="R69" t="s">
        <v>351</v>
      </c>
      <c r="T69" t="s">
        <v>241</v>
      </c>
      <c r="U69">
        <v>0</v>
      </c>
      <c r="W69" t="s">
        <v>503</v>
      </c>
      <c r="X69" t="s">
        <v>503</v>
      </c>
      <c r="AA69" s="6" t="str">
        <f t="shared" si="7"/>
        <v>3yo</v>
      </c>
      <c r="AB69" s="6" t="str">
        <f t="shared" si="8"/>
        <v>A</v>
      </c>
      <c r="AC69" s="6">
        <f>VLOOKUP(P69,lists!$G:$H,2,FALSE)</f>
        <v>2</v>
      </c>
      <c r="AD69" t="b">
        <f>VLOOKUP(G69,lists!$B$2:$C$3,2,FALSE)</f>
        <v>1</v>
      </c>
      <c r="AE69" t="b">
        <f>VLOOKUP(AA69,lists!$B:$C,2,FALSE)</f>
        <v>1</v>
      </c>
      <c r="AF69" t="b">
        <f>IF(AND(AC69&gt;=VLOOKUP(FLAT!$I$1,lists!$G:$H,2,FALSE),AC69&lt;=VLOOKUP(FLAT!$I$2,lists!$G:$H,2,FALSE)),TRUE,FALSE)</f>
        <v>1</v>
      </c>
      <c r="AG69" t="b">
        <f>VLOOKUP(AB69,lists!$B$7:$C$8,2,FALSE)</f>
        <v>1</v>
      </c>
      <c r="AH69" t="b">
        <f>VLOOKUP(IF(H69="","Open",SUBSTITUTE(H69,"/Nov","")),lists!$B$27:$D$29,2,FALSE)</f>
        <v>1</v>
      </c>
      <c r="AI69" t="b">
        <f>IF(FLAT!$I$5="All",TRUE,IF(FLAT!$I$5=TEXT('Raw - F'!C69,"mmm"),TRUE,FALSE))</f>
        <v>1</v>
      </c>
      <c r="AJ69" t="b">
        <f>VLOOKUP(L69,lists!B:C,2,FALSE)</f>
        <v>1</v>
      </c>
      <c r="AK69" t="b">
        <f>VLOOKUP(T69,lists!$B$23:$D$25,2,FALSE)</f>
        <v>1</v>
      </c>
      <c r="AL69">
        <f t="shared" si="9"/>
        <v>1</v>
      </c>
    </row>
    <row r="70" spans="1:38" x14ac:dyDescent="0.35">
      <c r="A70" s="1">
        <f t="shared" ref="A70:A133" si="10">IF(B70="",A69,B70+1)</f>
        <v>70</v>
      </c>
      <c r="B70" s="1">
        <f t="shared" si="6"/>
        <v>69</v>
      </c>
      <c r="C70" s="5">
        <v>44319</v>
      </c>
      <c r="D70" t="s">
        <v>629</v>
      </c>
      <c r="E70" t="s">
        <v>302</v>
      </c>
      <c r="F70" t="s">
        <v>302</v>
      </c>
      <c r="G70" t="s">
        <v>51</v>
      </c>
      <c r="H70" t="s">
        <v>244</v>
      </c>
      <c r="J70" t="s">
        <v>305</v>
      </c>
      <c r="K70" t="s">
        <v>5</v>
      </c>
      <c r="L70">
        <v>5</v>
      </c>
      <c r="N70" t="s">
        <v>227</v>
      </c>
      <c r="O70" t="s">
        <v>397</v>
      </c>
      <c r="P70" t="s">
        <v>70</v>
      </c>
      <c r="Q70">
        <v>4900</v>
      </c>
      <c r="R70" t="s">
        <v>630</v>
      </c>
      <c r="T70" t="s">
        <v>241</v>
      </c>
      <c r="U70">
        <v>0</v>
      </c>
      <c r="W70" t="s">
        <v>503</v>
      </c>
      <c r="X70" t="s">
        <v>503</v>
      </c>
      <c r="AA70" s="6" t="str">
        <f t="shared" si="7"/>
        <v>Other</v>
      </c>
      <c r="AB70" s="6" t="str">
        <f t="shared" si="8"/>
        <v>A</v>
      </c>
      <c r="AC70" s="6">
        <f>VLOOKUP(P70,lists!$G:$H,2,FALSE)</f>
        <v>4</v>
      </c>
      <c r="AD70" t="b">
        <f>VLOOKUP(G70,lists!$B$2:$C$3,2,FALSE)</f>
        <v>1</v>
      </c>
      <c r="AE70" t="b">
        <f>VLOOKUP(AA70,lists!$B:$C,2,FALSE)</f>
        <v>1</v>
      </c>
      <c r="AF70" t="b">
        <f>IF(AND(AC70&gt;=VLOOKUP(FLAT!$I$1,lists!$G:$H,2,FALSE),AC70&lt;=VLOOKUP(FLAT!$I$2,lists!$G:$H,2,FALSE)),TRUE,FALSE)</f>
        <v>1</v>
      </c>
      <c r="AG70" t="b">
        <f>VLOOKUP(AB70,lists!$B$7:$C$8,2,FALSE)</f>
        <v>1</v>
      </c>
      <c r="AH70" t="b">
        <f>VLOOKUP(IF(H70="","Open",SUBSTITUTE(H70,"/Nov","")),lists!$B$27:$D$29,2,FALSE)</f>
        <v>1</v>
      </c>
      <c r="AI70" t="b">
        <f>IF(FLAT!$I$5="All",TRUE,IF(FLAT!$I$5=TEXT('Raw - F'!C70,"mmm"),TRUE,FALSE))</f>
        <v>1</v>
      </c>
      <c r="AJ70" t="b">
        <f>VLOOKUP(L70,lists!B:C,2,FALSE)</f>
        <v>1</v>
      </c>
      <c r="AK70" t="b">
        <f>VLOOKUP(T70,lists!$B$23:$D$25,2,FALSE)</f>
        <v>1</v>
      </c>
      <c r="AL70">
        <f t="shared" si="9"/>
        <v>1</v>
      </c>
    </row>
    <row r="71" spans="1:38" x14ac:dyDescent="0.35">
      <c r="A71" s="1">
        <f t="shared" si="10"/>
        <v>71</v>
      </c>
      <c r="B71" s="1">
        <f t="shared" ref="B71:B134" si="11">IF(AND(A70&lt;1,AL71=1),1,IF(AL71=1,A70,""))</f>
        <v>70</v>
      </c>
      <c r="C71" s="5">
        <v>44319</v>
      </c>
      <c r="D71" t="s">
        <v>629</v>
      </c>
      <c r="E71" t="s">
        <v>302</v>
      </c>
      <c r="F71" t="s">
        <v>302</v>
      </c>
      <c r="G71" t="s">
        <v>6</v>
      </c>
      <c r="H71" t="s">
        <v>227</v>
      </c>
      <c r="J71" t="s">
        <v>54</v>
      </c>
      <c r="K71" t="s">
        <v>5</v>
      </c>
      <c r="L71">
        <v>5</v>
      </c>
      <c r="N71" t="s">
        <v>321</v>
      </c>
      <c r="O71" t="s">
        <v>329</v>
      </c>
      <c r="P71" t="s">
        <v>36</v>
      </c>
      <c r="Q71">
        <v>4900</v>
      </c>
      <c r="R71" t="s">
        <v>632</v>
      </c>
      <c r="S71" t="s">
        <v>368</v>
      </c>
      <c r="T71" t="s">
        <v>241</v>
      </c>
      <c r="U71">
        <v>0</v>
      </c>
      <c r="V71" t="s">
        <v>525</v>
      </c>
      <c r="W71" t="s">
        <v>503</v>
      </c>
      <c r="X71" t="s">
        <v>503</v>
      </c>
      <c r="AA71" s="6" t="str">
        <f t="shared" si="7"/>
        <v>Other</v>
      </c>
      <c r="AB71" s="6" t="str">
        <f t="shared" si="8"/>
        <v>A</v>
      </c>
      <c r="AC71" s="6">
        <f>VLOOKUP(P71,lists!$G:$H,2,FALSE)</f>
        <v>1</v>
      </c>
      <c r="AD71" t="b">
        <f>VLOOKUP(G71,lists!$B$2:$C$3,2,FALSE)</f>
        <v>1</v>
      </c>
      <c r="AE71" t="b">
        <f>VLOOKUP(AA71,lists!$B:$C,2,FALSE)</f>
        <v>1</v>
      </c>
      <c r="AF71" t="b">
        <f>IF(AND(AC71&gt;=VLOOKUP(FLAT!$I$1,lists!$G:$H,2,FALSE),AC71&lt;=VLOOKUP(FLAT!$I$2,lists!$G:$H,2,FALSE)),TRUE,FALSE)</f>
        <v>1</v>
      </c>
      <c r="AG71" t="b">
        <f>VLOOKUP(AB71,lists!$B$7:$C$8,2,FALSE)</f>
        <v>1</v>
      </c>
      <c r="AH71" t="b">
        <f>VLOOKUP(IF(H71="","Open",SUBSTITUTE(H71,"/Nov","")),lists!$B$27:$D$29,2,FALSE)</f>
        <v>1</v>
      </c>
      <c r="AI71" t="b">
        <f>IF(FLAT!$I$5="All",TRUE,IF(FLAT!$I$5=TEXT('Raw - F'!C71,"mmm"),TRUE,FALSE))</f>
        <v>1</v>
      </c>
      <c r="AJ71" t="b">
        <f>VLOOKUP(L71,lists!B:C,2,FALSE)</f>
        <v>1</v>
      </c>
      <c r="AK71" t="b">
        <f>VLOOKUP(T71,lists!$B$23:$D$25,2,FALSE)</f>
        <v>1</v>
      </c>
      <c r="AL71">
        <f t="shared" si="9"/>
        <v>1</v>
      </c>
    </row>
    <row r="72" spans="1:38" x14ac:dyDescent="0.35">
      <c r="A72" s="1">
        <f t="shared" si="10"/>
        <v>72</v>
      </c>
      <c r="B72" s="1">
        <f t="shared" si="11"/>
        <v>71</v>
      </c>
      <c r="C72" s="5">
        <v>44319</v>
      </c>
      <c r="D72" t="s">
        <v>629</v>
      </c>
      <c r="E72" t="s">
        <v>302</v>
      </c>
      <c r="F72" t="s">
        <v>302</v>
      </c>
      <c r="G72" t="s">
        <v>6</v>
      </c>
      <c r="H72" t="s">
        <v>227</v>
      </c>
      <c r="J72" t="s">
        <v>54</v>
      </c>
      <c r="K72" t="s">
        <v>5</v>
      </c>
      <c r="L72">
        <v>5</v>
      </c>
      <c r="N72" t="s">
        <v>330</v>
      </c>
      <c r="O72" t="s">
        <v>572</v>
      </c>
      <c r="P72" t="s">
        <v>76</v>
      </c>
      <c r="Q72">
        <v>4900</v>
      </c>
      <c r="R72" t="s">
        <v>633</v>
      </c>
      <c r="T72" t="s">
        <v>241</v>
      </c>
      <c r="U72">
        <v>0</v>
      </c>
      <c r="W72" t="s">
        <v>503</v>
      </c>
      <c r="X72" t="s">
        <v>503</v>
      </c>
      <c r="AA72" s="6" t="str">
        <f t="shared" si="7"/>
        <v>Other</v>
      </c>
      <c r="AB72" s="6" t="str">
        <f t="shared" si="8"/>
        <v>A</v>
      </c>
      <c r="AC72" s="6">
        <f>VLOOKUP(P72,lists!$G:$H,2,FALSE)</f>
        <v>5</v>
      </c>
      <c r="AD72" t="b">
        <f>VLOOKUP(G72,lists!$B$2:$C$3,2,FALSE)</f>
        <v>1</v>
      </c>
      <c r="AE72" t="b">
        <f>VLOOKUP(AA72,lists!$B:$C,2,FALSE)</f>
        <v>1</v>
      </c>
      <c r="AF72" t="b">
        <f>IF(AND(AC72&gt;=VLOOKUP(FLAT!$I$1,lists!$G:$H,2,FALSE),AC72&lt;=VLOOKUP(FLAT!$I$2,lists!$G:$H,2,FALSE)),TRUE,FALSE)</f>
        <v>1</v>
      </c>
      <c r="AG72" t="b">
        <f>VLOOKUP(AB72,lists!$B$7:$C$8,2,FALSE)</f>
        <v>1</v>
      </c>
      <c r="AH72" t="b">
        <f>VLOOKUP(IF(H72="","Open",SUBSTITUTE(H72,"/Nov","")),lists!$B$27:$D$29,2,FALSE)</f>
        <v>1</v>
      </c>
      <c r="AI72" t="b">
        <f>IF(FLAT!$I$5="All",TRUE,IF(FLAT!$I$5=TEXT('Raw - F'!C72,"mmm"),TRUE,FALSE))</f>
        <v>1</v>
      </c>
      <c r="AJ72" t="b">
        <f>VLOOKUP(L72,lists!B:C,2,FALSE)</f>
        <v>1</v>
      </c>
      <c r="AK72" t="b">
        <f>VLOOKUP(T72,lists!$B$23:$D$25,2,FALSE)</f>
        <v>1</v>
      </c>
      <c r="AL72">
        <f t="shared" si="9"/>
        <v>1</v>
      </c>
    </row>
    <row r="73" spans="1:38" x14ac:dyDescent="0.35">
      <c r="A73" s="1">
        <f t="shared" si="10"/>
        <v>73</v>
      </c>
      <c r="B73" s="1">
        <f t="shared" si="11"/>
        <v>72</v>
      </c>
      <c r="C73" s="5">
        <v>44319</v>
      </c>
      <c r="D73" t="s">
        <v>629</v>
      </c>
      <c r="E73" t="s">
        <v>302</v>
      </c>
      <c r="F73" t="s">
        <v>302</v>
      </c>
      <c r="G73" t="s">
        <v>6</v>
      </c>
      <c r="H73" t="s">
        <v>227</v>
      </c>
      <c r="J73" t="s">
        <v>34</v>
      </c>
      <c r="K73" t="s">
        <v>5</v>
      </c>
      <c r="L73">
        <v>6</v>
      </c>
      <c r="N73" t="s">
        <v>312</v>
      </c>
      <c r="O73" t="s">
        <v>446</v>
      </c>
      <c r="P73" t="s">
        <v>88</v>
      </c>
      <c r="Q73">
        <v>3900</v>
      </c>
      <c r="R73" t="s">
        <v>487</v>
      </c>
      <c r="S73" t="s">
        <v>368</v>
      </c>
      <c r="T73" t="s">
        <v>241</v>
      </c>
      <c r="U73">
        <v>0</v>
      </c>
      <c r="W73" t="s">
        <v>503</v>
      </c>
      <c r="X73" t="s">
        <v>503</v>
      </c>
      <c r="AA73" s="6" t="str">
        <f t="shared" si="7"/>
        <v>3yo</v>
      </c>
      <c r="AB73" s="6" t="str">
        <f t="shared" si="8"/>
        <v>A</v>
      </c>
      <c r="AC73" s="6">
        <f>VLOOKUP(P73,lists!$G:$H,2,FALSE)</f>
        <v>6</v>
      </c>
      <c r="AD73" t="b">
        <f>VLOOKUP(G73,lists!$B$2:$C$3,2,FALSE)</f>
        <v>1</v>
      </c>
      <c r="AE73" t="b">
        <f>VLOOKUP(AA73,lists!$B:$C,2,FALSE)</f>
        <v>1</v>
      </c>
      <c r="AF73" t="b">
        <f>IF(AND(AC73&gt;=VLOOKUP(FLAT!$I$1,lists!$G:$H,2,FALSE),AC73&lt;=VLOOKUP(FLAT!$I$2,lists!$G:$H,2,FALSE)),TRUE,FALSE)</f>
        <v>1</v>
      </c>
      <c r="AG73" t="b">
        <f>VLOOKUP(AB73,lists!$B$7:$C$8,2,FALSE)</f>
        <v>1</v>
      </c>
      <c r="AH73" t="b">
        <f>VLOOKUP(IF(H73="","Open",SUBSTITUTE(H73,"/Nov","")),lists!$B$27:$D$29,2,FALSE)</f>
        <v>1</v>
      </c>
      <c r="AI73" t="b">
        <f>IF(FLAT!$I$5="All",TRUE,IF(FLAT!$I$5=TEXT('Raw - F'!C73,"mmm"),TRUE,FALSE))</f>
        <v>1</v>
      </c>
      <c r="AJ73" t="b">
        <f>VLOOKUP(L73,lists!B:C,2,FALSE)</f>
        <v>1</v>
      </c>
      <c r="AK73" t="b">
        <f>VLOOKUP(T73,lists!$B$23:$D$25,2,FALSE)</f>
        <v>1</v>
      </c>
      <c r="AL73">
        <f t="shared" si="9"/>
        <v>1</v>
      </c>
    </row>
    <row r="74" spans="1:38" x14ac:dyDescent="0.35">
      <c r="A74" s="1">
        <f t="shared" si="10"/>
        <v>74</v>
      </c>
      <c r="B74" s="1">
        <f t="shared" si="11"/>
        <v>73</v>
      </c>
      <c r="C74" s="5">
        <v>44320</v>
      </c>
      <c r="D74" t="s">
        <v>84</v>
      </c>
      <c r="E74" t="s">
        <v>302</v>
      </c>
      <c r="G74" t="s">
        <v>6</v>
      </c>
      <c r="H74" t="s">
        <v>227</v>
      </c>
      <c r="J74" t="s">
        <v>54</v>
      </c>
      <c r="K74" t="s">
        <v>5</v>
      </c>
      <c r="L74">
        <v>6</v>
      </c>
      <c r="N74" t="s">
        <v>312</v>
      </c>
      <c r="P74" t="s">
        <v>37</v>
      </c>
      <c r="R74" t="s">
        <v>341</v>
      </c>
      <c r="T74" t="s">
        <v>241</v>
      </c>
      <c r="U74">
        <v>1</v>
      </c>
      <c r="AA74" s="6" t="str">
        <f t="shared" si="7"/>
        <v>Other</v>
      </c>
      <c r="AB74" s="6" t="str">
        <f t="shared" si="8"/>
        <v>A</v>
      </c>
      <c r="AC74" s="6">
        <f>VLOOKUP(P74,lists!$G:$H,2,FALSE)</f>
        <v>2</v>
      </c>
      <c r="AD74" t="b">
        <f>VLOOKUP(G74,lists!$B$2:$C$3,2,FALSE)</f>
        <v>1</v>
      </c>
      <c r="AE74" t="b">
        <f>VLOOKUP(AA74,lists!$B:$C,2,FALSE)</f>
        <v>1</v>
      </c>
      <c r="AF74" t="b">
        <f>IF(AND(AC74&gt;=VLOOKUP(FLAT!$I$1,lists!$G:$H,2,FALSE),AC74&lt;=VLOOKUP(FLAT!$I$2,lists!$G:$H,2,FALSE)),TRUE,FALSE)</f>
        <v>1</v>
      </c>
      <c r="AG74" t="b">
        <f>VLOOKUP(AB74,lists!$B$7:$C$8,2,FALSE)</f>
        <v>1</v>
      </c>
      <c r="AH74" t="b">
        <f>VLOOKUP(IF(H74="","Open",SUBSTITUTE(H74,"/Nov","")),lists!$B$27:$D$29,2,FALSE)</f>
        <v>1</v>
      </c>
      <c r="AI74" t="b">
        <f>IF(FLAT!$I$5="All",TRUE,IF(FLAT!$I$5=TEXT('Raw - F'!C74,"mmm"),TRUE,FALSE))</f>
        <v>1</v>
      </c>
      <c r="AJ74" t="b">
        <f>VLOOKUP(L74,lists!B:C,2,FALSE)</f>
        <v>1</v>
      </c>
      <c r="AK74" t="b">
        <f>VLOOKUP(T74,lists!$B$23:$D$25,2,FALSE)</f>
        <v>1</v>
      </c>
      <c r="AL74">
        <f t="shared" si="9"/>
        <v>1</v>
      </c>
    </row>
    <row r="75" spans="1:38" x14ac:dyDescent="0.35">
      <c r="A75" s="1">
        <f t="shared" si="10"/>
        <v>75</v>
      </c>
      <c r="B75" s="1">
        <f t="shared" si="11"/>
        <v>74</v>
      </c>
      <c r="C75" s="5">
        <v>44320</v>
      </c>
      <c r="D75" t="s">
        <v>84</v>
      </c>
      <c r="E75" t="s">
        <v>302</v>
      </c>
      <c r="F75" t="s">
        <v>302</v>
      </c>
      <c r="G75" t="s">
        <v>6</v>
      </c>
      <c r="H75" t="s">
        <v>227</v>
      </c>
      <c r="J75" t="s">
        <v>54</v>
      </c>
      <c r="K75" t="s">
        <v>5</v>
      </c>
      <c r="L75">
        <v>4</v>
      </c>
      <c r="N75" t="s">
        <v>318</v>
      </c>
      <c r="O75" t="s">
        <v>319</v>
      </c>
      <c r="P75" t="s">
        <v>37</v>
      </c>
      <c r="Q75">
        <v>7650</v>
      </c>
      <c r="R75" t="s">
        <v>309</v>
      </c>
      <c r="T75" t="s">
        <v>241</v>
      </c>
      <c r="U75">
        <v>1</v>
      </c>
      <c r="W75" t="s">
        <v>503</v>
      </c>
      <c r="X75" t="s">
        <v>503</v>
      </c>
      <c r="AA75" s="6" t="str">
        <f t="shared" si="7"/>
        <v>Other</v>
      </c>
      <c r="AB75" s="6" t="str">
        <f t="shared" si="8"/>
        <v>A</v>
      </c>
      <c r="AC75" s="6">
        <f>VLOOKUP(P75,lists!$G:$H,2,FALSE)</f>
        <v>2</v>
      </c>
      <c r="AD75" t="b">
        <f>VLOOKUP(G75,lists!$B$2:$C$3,2,FALSE)</f>
        <v>1</v>
      </c>
      <c r="AE75" t="b">
        <f>VLOOKUP(AA75,lists!$B:$C,2,FALSE)</f>
        <v>1</v>
      </c>
      <c r="AF75" t="b">
        <f>IF(AND(AC75&gt;=VLOOKUP(FLAT!$I$1,lists!$G:$H,2,FALSE),AC75&lt;=VLOOKUP(FLAT!$I$2,lists!$G:$H,2,FALSE)),TRUE,FALSE)</f>
        <v>1</v>
      </c>
      <c r="AG75" t="b">
        <f>VLOOKUP(AB75,lists!$B$7:$C$8,2,FALSE)</f>
        <v>1</v>
      </c>
      <c r="AH75" t="b">
        <f>VLOOKUP(IF(H75="","Open",SUBSTITUTE(H75,"/Nov","")),lists!$B$27:$D$29,2,FALSE)</f>
        <v>1</v>
      </c>
      <c r="AI75" t="b">
        <f>IF(FLAT!$I$5="All",TRUE,IF(FLAT!$I$5=TEXT('Raw - F'!C75,"mmm"),TRUE,FALSE))</f>
        <v>1</v>
      </c>
      <c r="AJ75" t="b">
        <f>VLOOKUP(L75,lists!B:C,2,FALSE)</f>
        <v>1</v>
      </c>
      <c r="AK75" t="b">
        <f>VLOOKUP(T75,lists!$B$23:$D$25,2,FALSE)</f>
        <v>1</v>
      </c>
      <c r="AL75">
        <f t="shared" si="9"/>
        <v>1</v>
      </c>
    </row>
    <row r="76" spans="1:38" x14ac:dyDescent="0.35">
      <c r="A76" s="1">
        <f t="shared" si="10"/>
        <v>76</v>
      </c>
      <c r="B76" s="1">
        <f t="shared" si="11"/>
        <v>75</v>
      </c>
      <c r="C76" s="5">
        <v>44320</v>
      </c>
      <c r="D76" t="s">
        <v>84</v>
      </c>
      <c r="E76" t="s">
        <v>302</v>
      </c>
      <c r="F76" t="s">
        <v>302</v>
      </c>
      <c r="G76" t="s">
        <v>6</v>
      </c>
      <c r="H76" t="s">
        <v>227</v>
      </c>
      <c r="J76" t="s">
        <v>54</v>
      </c>
      <c r="K76" t="s">
        <v>5</v>
      </c>
      <c r="L76">
        <v>4</v>
      </c>
      <c r="N76" t="s">
        <v>318</v>
      </c>
      <c r="O76" t="s">
        <v>339</v>
      </c>
      <c r="P76" t="s">
        <v>70</v>
      </c>
      <c r="Q76">
        <v>4900</v>
      </c>
      <c r="R76" t="s">
        <v>524</v>
      </c>
      <c r="T76" t="s">
        <v>241</v>
      </c>
      <c r="U76">
        <v>1</v>
      </c>
      <c r="W76" t="s">
        <v>503</v>
      </c>
      <c r="X76" t="s">
        <v>503</v>
      </c>
      <c r="AA76" s="6" t="str">
        <f t="shared" si="7"/>
        <v>Other</v>
      </c>
      <c r="AB76" s="6" t="str">
        <f t="shared" si="8"/>
        <v>A</v>
      </c>
      <c r="AC76" s="6">
        <f>VLOOKUP(P76,lists!$G:$H,2,FALSE)</f>
        <v>4</v>
      </c>
      <c r="AD76" t="b">
        <f>VLOOKUP(G76,lists!$B$2:$C$3,2,FALSE)</f>
        <v>1</v>
      </c>
      <c r="AE76" t="b">
        <f>VLOOKUP(AA76,lists!$B:$C,2,FALSE)</f>
        <v>1</v>
      </c>
      <c r="AF76" t="b">
        <f>IF(AND(AC76&gt;=VLOOKUP(FLAT!$I$1,lists!$G:$H,2,FALSE),AC76&lt;=VLOOKUP(FLAT!$I$2,lists!$G:$H,2,FALSE)),TRUE,FALSE)</f>
        <v>1</v>
      </c>
      <c r="AG76" t="b">
        <f>VLOOKUP(AB76,lists!$B$7:$C$8,2,FALSE)</f>
        <v>1</v>
      </c>
      <c r="AH76" t="b">
        <f>VLOOKUP(IF(H76="","Open",SUBSTITUTE(H76,"/Nov","")),lists!$B$27:$D$29,2,FALSE)</f>
        <v>1</v>
      </c>
      <c r="AI76" t="b">
        <f>IF(FLAT!$I$5="All",TRUE,IF(FLAT!$I$5=TEXT('Raw - F'!C76,"mmm"),TRUE,FALSE))</f>
        <v>1</v>
      </c>
      <c r="AJ76" t="b">
        <f>VLOOKUP(L76,lists!B:C,2,FALSE)</f>
        <v>1</v>
      </c>
      <c r="AK76" t="b">
        <f>VLOOKUP(T76,lists!$B$23:$D$25,2,FALSE)</f>
        <v>1</v>
      </c>
      <c r="AL76">
        <f t="shared" si="9"/>
        <v>1</v>
      </c>
    </row>
    <row r="77" spans="1:38" x14ac:dyDescent="0.35">
      <c r="A77" s="1">
        <f t="shared" si="10"/>
        <v>77</v>
      </c>
      <c r="B77" s="1">
        <f t="shared" si="11"/>
        <v>76</v>
      </c>
      <c r="C77" s="5">
        <v>44320</v>
      </c>
      <c r="D77" t="s">
        <v>84</v>
      </c>
      <c r="E77" t="s">
        <v>302</v>
      </c>
      <c r="F77" t="s">
        <v>302</v>
      </c>
      <c r="G77" t="s">
        <v>6</v>
      </c>
      <c r="H77" t="s">
        <v>227</v>
      </c>
      <c r="J77" t="s">
        <v>34</v>
      </c>
      <c r="K77" t="s">
        <v>5</v>
      </c>
      <c r="L77">
        <v>5</v>
      </c>
      <c r="N77" t="s">
        <v>321</v>
      </c>
      <c r="O77" t="s">
        <v>323</v>
      </c>
      <c r="P77" t="s">
        <v>36</v>
      </c>
      <c r="Q77">
        <v>4900</v>
      </c>
      <c r="R77" t="s">
        <v>320</v>
      </c>
      <c r="T77" t="s">
        <v>241</v>
      </c>
      <c r="U77">
        <v>1</v>
      </c>
      <c r="W77" t="s">
        <v>503</v>
      </c>
      <c r="X77" t="s">
        <v>503</v>
      </c>
      <c r="AA77" s="6" t="str">
        <f t="shared" si="7"/>
        <v>3yo</v>
      </c>
      <c r="AB77" s="6" t="str">
        <f t="shared" si="8"/>
        <v>A</v>
      </c>
      <c r="AC77" s="6">
        <f>VLOOKUP(P77,lists!$G:$H,2,FALSE)</f>
        <v>1</v>
      </c>
      <c r="AD77" t="b">
        <f>VLOOKUP(G77,lists!$B$2:$C$3,2,FALSE)</f>
        <v>1</v>
      </c>
      <c r="AE77" t="b">
        <f>VLOOKUP(AA77,lists!$B:$C,2,FALSE)</f>
        <v>1</v>
      </c>
      <c r="AF77" t="b">
        <f>IF(AND(AC77&gt;=VLOOKUP(FLAT!$I$1,lists!$G:$H,2,FALSE),AC77&lt;=VLOOKUP(FLAT!$I$2,lists!$G:$H,2,FALSE)),TRUE,FALSE)</f>
        <v>1</v>
      </c>
      <c r="AG77" t="b">
        <f>VLOOKUP(AB77,lists!$B$7:$C$8,2,FALSE)</f>
        <v>1</v>
      </c>
      <c r="AH77" t="b">
        <f>VLOOKUP(IF(H77="","Open",SUBSTITUTE(H77,"/Nov","")),lists!$B$27:$D$29,2,FALSE)</f>
        <v>1</v>
      </c>
      <c r="AI77" t="b">
        <f>IF(FLAT!$I$5="All",TRUE,IF(FLAT!$I$5=TEXT('Raw - F'!C77,"mmm"),TRUE,FALSE))</f>
        <v>1</v>
      </c>
      <c r="AJ77" t="b">
        <f>VLOOKUP(L77,lists!B:C,2,FALSE)</f>
        <v>1</v>
      </c>
      <c r="AK77" t="b">
        <f>VLOOKUP(T77,lists!$B$23:$D$25,2,FALSE)</f>
        <v>1</v>
      </c>
      <c r="AL77">
        <f t="shared" si="9"/>
        <v>1</v>
      </c>
    </row>
    <row r="78" spans="1:38" x14ac:dyDescent="0.35">
      <c r="A78" s="1">
        <f t="shared" si="10"/>
        <v>78</v>
      </c>
      <c r="B78" s="1">
        <f t="shared" si="11"/>
        <v>77</v>
      </c>
      <c r="C78" s="5">
        <v>44320</v>
      </c>
      <c r="D78" t="s">
        <v>84</v>
      </c>
      <c r="E78" t="s">
        <v>302</v>
      </c>
      <c r="F78" t="s">
        <v>302</v>
      </c>
      <c r="G78" t="s">
        <v>51</v>
      </c>
      <c r="H78" t="s">
        <v>244</v>
      </c>
      <c r="J78" t="s">
        <v>34</v>
      </c>
      <c r="K78" t="s">
        <v>5</v>
      </c>
      <c r="L78">
        <v>5</v>
      </c>
      <c r="N78" t="s">
        <v>227</v>
      </c>
      <c r="O78" t="s">
        <v>339</v>
      </c>
      <c r="P78" t="s">
        <v>70</v>
      </c>
      <c r="Q78">
        <v>4900</v>
      </c>
      <c r="R78" t="s">
        <v>352</v>
      </c>
      <c r="T78" t="s">
        <v>241</v>
      </c>
      <c r="U78">
        <v>1</v>
      </c>
      <c r="W78" t="s">
        <v>503</v>
      </c>
      <c r="X78" t="s">
        <v>503</v>
      </c>
      <c r="AA78" s="6" t="str">
        <f t="shared" si="7"/>
        <v>3yo</v>
      </c>
      <c r="AB78" s="6" t="str">
        <f t="shared" si="8"/>
        <v>A</v>
      </c>
      <c r="AC78" s="6">
        <f>VLOOKUP(P78,lists!$G:$H,2,FALSE)</f>
        <v>4</v>
      </c>
      <c r="AD78" t="b">
        <f>VLOOKUP(G78,lists!$B$2:$C$3,2,FALSE)</f>
        <v>1</v>
      </c>
      <c r="AE78" t="b">
        <f>VLOOKUP(AA78,lists!$B:$C,2,FALSE)</f>
        <v>1</v>
      </c>
      <c r="AF78" t="b">
        <f>IF(AND(AC78&gt;=VLOOKUP(FLAT!$I$1,lists!$G:$H,2,FALSE),AC78&lt;=VLOOKUP(FLAT!$I$2,lists!$G:$H,2,FALSE)),TRUE,FALSE)</f>
        <v>1</v>
      </c>
      <c r="AG78" t="b">
        <f>VLOOKUP(AB78,lists!$B$7:$C$8,2,FALSE)</f>
        <v>1</v>
      </c>
      <c r="AH78" t="b">
        <f>VLOOKUP(IF(H78="","Open",SUBSTITUTE(H78,"/Nov","")),lists!$B$27:$D$29,2,FALSE)</f>
        <v>1</v>
      </c>
      <c r="AI78" t="b">
        <f>IF(FLAT!$I$5="All",TRUE,IF(FLAT!$I$5=TEXT('Raw - F'!C78,"mmm"),TRUE,FALSE))</f>
        <v>1</v>
      </c>
      <c r="AJ78" t="b">
        <f>VLOOKUP(L78,lists!B:C,2,FALSE)</f>
        <v>1</v>
      </c>
      <c r="AK78" t="b">
        <f>VLOOKUP(T78,lists!$B$23:$D$25,2,FALSE)</f>
        <v>1</v>
      </c>
      <c r="AL78">
        <f t="shared" si="9"/>
        <v>1</v>
      </c>
    </row>
    <row r="79" spans="1:38" x14ac:dyDescent="0.35">
      <c r="A79" s="1">
        <f t="shared" si="10"/>
        <v>79</v>
      </c>
      <c r="B79" s="1">
        <f t="shared" si="11"/>
        <v>78</v>
      </c>
      <c r="C79" s="5">
        <v>44320</v>
      </c>
      <c r="D79" t="s">
        <v>84</v>
      </c>
      <c r="E79" t="s">
        <v>302</v>
      </c>
      <c r="F79" t="s">
        <v>302</v>
      </c>
      <c r="G79" t="s">
        <v>51</v>
      </c>
      <c r="H79" t="s">
        <v>244</v>
      </c>
      <c r="J79" t="s">
        <v>33</v>
      </c>
      <c r="K79" t="s">
        <v>5</v>
      </c>
      <c r="L79">
        <v>5</v>
      </c>
      <c r="N79" t="s">
        <v>227</v>
      </c>
      <c r="O79" t="s">
        <v>323</v>
      </c>
      <c r="P79" t="s">
        <v>36</v>
      </c>
      <c r="Q79">
        <v>4900</v>
      </c>
      <c r="R79" t="s">
        <v>340</v>
      </c>
      <c r="T79" t="s">
        <v>241</v>
      </c>
      <c r="U79">
        <v>1</v>
      </c>
      <c r="W79" t="s">
        <v>503</v>
      </c>
      <c r="X79" t="s">
        <v>583</v>
      </c>
      <c r="Y79" t="s">
        <v>368</v>
      </c>
      <c r="AA79" s="6" t="str">
        <f t="shared" si="7"/>
        <v>2yo</v>
      </c>
      <c r="AB79" s="6" t="str">
        <f t="shared" si="8"/>
        <v>A</v>
      </c>
      <c r="AC79" s="6">
        <f>VLOOKUP(P79,lists!$G:$H,2,FALSE)</f>
        <v>1</v>
      </c>
      <c r="AD79" t="b">
        <f>VLOOKUP(G79,lists!$B$2:$C$3,2,FALSE)</f>
        <v>1</v>
      </c>
      <c r="AE79" t="b">
        <f>VLOOKUP(AA79,lists!$B:$C,2,FALSE)</f>
        <v>1</v>
      </c>
      <c r="AF79" t="b">
        <f>IF(AND(AC79&gt;=VLOOKUP(FLAT!$I$1,lists!$G:$H,2,FALSE),AC79&lt;=VLOOKUP(FLAT!$I$2,lists!$G:$H,2,FALSE)),TRUE,FALSE)</f>
        <v>1</v>
      </c>
      <c r="AG79" t="b">
        <f>VLOOKUP(AB79,lists!$B$7:$C$8,2,FALSE)</f>
        <v>1</v>
      </c>
      <c r="AH79" t="b">
        <f>VLOOKUP(IF(H79="","Open",SUBSTITUTE(H79,"/Nov","")),lists!$B$27:$D$29,2,FALSE)</f>
        <v>1</v>
      </c>
      <c r="AI79" t="b">
        <f>IF(FLAT!$I$5="All",TRUE,IF(FLAT!$I$5=TEXT('Raw - F'!C79,"mmm"),TRUE,FALSE))</f>
        <v>1</v>
      </c>
      <c r="AJ79" t="b">
        <f>VLOOKUP(L79,lists!B:C,2,FALSE)</f>
        <v>1</v>
      </c>
      <c r="AK79" t="b">
        <f>VLOOKUP(T79,lists!$B$23:$D$25,2,FALSE)</f>
        <v>1</v>
      </c>
      <c r="AL79">
        <f t="shared" si="9"/>
        <v>1</v>
      </c>
    </row>
    <row r="80" spans="1:38" x14ac:dyDescent="0.35">
      <c r="A80" s="1">
        <f t="shared" si="10"/>
        <v>80</v>
      </c>
      <c r="B80" s="1">
        <f t="shared" si="11"/>
        <v>79</v>
      </c>
      <c r="C80" s="5">
        <v>44320</v>
      </c>
      <c r="D80" t="s">
        <v>84</v>
      </c>
      <c r="E80" t="s">
        <v>302</v>
      </c>
      <c r="F80" t="s">
        <v>302</v>
      </c>
      <c r="G80" t="s">
        <v>6</v>
      </c>
      <c r="H80" t="s">
        <v>227</v>
      </c>
      <c r="J80" t="s">
        <v>54</v>
      </c>
      <c r="K80" t="s">
        <v>5</v>
      </c>
      <c r="L80">
        <v>6</v>
      </c>
      <c r="N80" t="s">
        <v>307</v>
      </c>
      <c r="O80" t="s">
        <v>570</v>
      </c>
      <c r="P80" t="s">
        <v>59</v>
      </c>
      <c r="Q80">
        <v>3900</v>
      </c>
      <c r="R80" t="s">
        <v>635</v>
      </c>
      <c r="S80" t="s">
        <v>7</v>
      </c>
      <c r="T80" t="s">
        <v>241</v>
      </c>
      <c r="U80">
        <v>1</v>
      </c>
      <c r="V80" t="s">
        <v>525</v>
      </c>
      <c r="W80" t="s">
        <v>503</v>
      </c>
      <c r="X80" t="s">
        <v>503</v>
      </c>
      <c r="AA80" s="6" t="str">
        <f t="shared" si="7"/>
        <v>Other</v>
      </c>
      <c r="AB80" s="6" t="str">
        <f t="shared" si="8"/>
        <v>A</v>
      </c>
      <c r="AC80" s="6">
        <f>VLOOKUP(P80,lists!$G:$H,2,FALSE)</f>
        <v>7</v>
      </c>
      <c r="AD80" t="b">
        <f>VLOOKUP(G80,lists!$B$2:$C$3,2,FALSE)</f>
        <v>1</v>
      </c>
      <c r="AE80" t="b">
        <f>VLOOKUP(AA80,lists!$B:$C,2,FALSE)</f>
        <v>1</v>
      </c>
      <c r="AF80" t="b">
        <f>IF(AND(AC80&gt;=VLOOKUP(FLAT!$I$1,lists!$G:$H,2,FALSE),AC80&lt;=VLOOKUP(FLAT!$I$2,lists!$G:$H,2,FALSE)),TRUE,FALSE)</f>
        <v>1</v>
      </c>
      <c r="AG80" t="b">
        <f>VLOOKUP(AB80,lists!$B$7:$C$8,2,FALSE)</f>
        <v>1</v>
      </c>
      <c r="AH80" t="b">
        <f>VLOOKUP(IF(H80="","Open",SUBSTITUTE(H80,"/Nov","")),lists!$B$27:$D$29,2,FALSE)</f>
        <v>1</v>
      </c>
      <c r="AI80" t="b">
        <f>IF(FLAT!$I$5="All",TRUE,IF(FLAT!$I$5=TEXT('Raw - F'!C80,"mmm"),TRUE,FALSE))</f>
        <v>1</v>
      </c>
      <c r="AJ80" t="b">
        <f>VLOOKUP(L80,lists!B:C,2,FALSE)</f>
        <v>1</v>
      </c>
      <c r="AK80" t="b">
        <f>VLOOKUP(T80,lists!$B$23:$D$25,2,FALSE)</f>
        <v>1</v>
      </c>
      <c r="AL80">
        <f t="shared" si="9"/>
        <v>1</v>
      </c>
    </row>
    <row r="81" spans="1:38" x14ac:dyDescent="0.35">
      <c r="A81" s="1">
        <f t="shared" si="10"/>
        <v>81</v>
      </c>
      <c r="B81" s="1">
        <f t="shared" si="11"/>
        <v>80</v>
      </c>
      <c r="C81" s="5">
        <v>44320</v>
      </c>
      <c r="D81" t="s">
        <v>636</v>
      </c>
      <c r="E81" t="s">
        <v>302</v>
      </c>
      <c r="F81" t="s">
        <v>302</v>
      </c>
      <c r="G81" t="s">
        <v>51</v>
      </c>
      <c r="H81" t="s">
        <v>244</v>
      </c>
      <c r="J81" t="s">
        <v>35</v>
      </c>
      <c r="K81" t="s">
        <v>5</v>
      </c>
      <c r="L81">
        <v>4</v>
      </c>
      <c r="N81" t="s">
        <v>227</v>
      </c>
      <c r="O81" t="s">
        <v>326</v>
      </c>
      <c r="P81" t="s">
        <v>36</v>
      </c>
      <c r="Q81">
        <v>6500</v>
      </c>
      <c r="R81" t="s">
        <v>638</v>
      </c>
      <c r="S81" t="s">
        <v>368</v>
      </c>
      <c r="T81" t="s">
        <v>239</v>
      </c>
      <c r="U81">
        <v>1</v>
      </c>
      <c r="W81" t="s">
        <v>503</v>
      </c>
      <c r="X81" t="s">
        <v>503</v>
      </c>
      <c r="AA81" s="6" t="str">
        <f t="shared" si="7"/>
        <v>Other</v>
      </c>
      <c r="AB81" s="6" t="str">
        <f t="shared" si="8"/>
        <v>A</v>
      </c>
      <c r="AC81" s="6">
        <f>VLOOKUP(P81,lists!$G:$H,2,FALSE)</f>
        <v>1</v>
      </c>
      <c r="AD81" t="b">
        <f>VLOOKUP(G81,lists!$B$2:$C$3,2,FALSE)</f>
        <v>1</v>
      </c>
      <c r="AE81" t="b">
        <f>VLOOKUP(AA81,lists!$B:$C,2,FALSE)</f>
        <v>1</v>
      </c>
      <c r="AF81" t="b">
        <f>IF(AND(AC81&gt;=VLOOKUP(FLAT!$I$1,lists!$G:$H,2,FALSE),AC81&lt;=VLOOKUP(FLAT!$I$2,lists!$G:$H,2,FALSE)),TRUE,FALSE)</f>
        <v>1</v>
      </c>
      <c r="AG81" t="b">
        <f>VLOOKUP(AB81,lists!$B$7:$C$8,2,FALSE)</f>
        <v>1</v>
      </c>
      <c r="AH81" t="b">
        <f>VLOOKUP(IF(H81="","Open",SUBSTITUTE(H81,"/Nov","")),lists!$B$27:$D$29,2,FALSE)</f>
        <v>1</v>
      </c>
      <c r="AI81" t="b">
        <f>IF(FLAT!$I$5="All",TRUE,IF(FLAT!$I$5=TEXT('Raw - F'!C81,"mmm"),TRUE,FALSE))</f>
        <v>1</v>
      </c>
      <c r="AJ81" t="b">
        <f>VLOOKUP(L81,lists!B:C,2,FALSE)</f>
        <v>1</v>
      </c>
      <c r="AK81" t="b">
        <f>VLOOKUP(T81,lists!$B$23:$D$25,2,FALSE)</f>
        <v>1</v>
      </c>
      <c r="AL81">
        <f t="shared" si="9"/>
        <v>1</v>
      </c>
    </row>
    <row r="82" spans="1:38" x14ac:dyDescent="0.35">
      <c r="A82" s="1">
        <f t="shared" si="10"/>
        <v>82</v>
      </c>
      <c r="B82" s="1">
        <f t="shared" si="11"/>
        <v>81</v>
      </c>
      <c r="C82" s="5">
        <v>44320</v>
      </c>
      <c r="D82" t="s">
        <v>636</v>
      </c>
      <c r="E82" t="s">
        <v>302</v>
      </c>
      <c r="F82" t="s">
        <v>302</v>
      </c>
      <c r="G82" t="s">
        <v>51</v>
      </c>
      <c r="H82" t="s">
        <v>244</v>
      </c>
      <c r="J82" t="s">
        <v>35</v>
      </c>
      <c r="K82" t="s">
        <v>7</v>
      </c>
      <c r="L82">
        <v>5</v>
      </c>
      <c r="N82" t="s">
        <v>227</v>
      </c>
      <c r="O82" t="s">
        <v>327</v>
      </c>
      <c r="P82" t="s">
        <v>38</v>
      </c>
      <c r="Q82">
        <v>4900</v>
      </c>
      <c r="R82" t="s">
        <v>480</v>
      </c>
      <c r="T82" t="s">
        <v>239</v>
      </c>
      <c r="U82">
        <v>1</v>
      </c>
      <c r="W82" t="s">
        <v>503</v>
      </c>
      <c r="X82" t="s">
        <v>503</v>
      </c>
      <c r="AA82" s="6" t="str">
        <f t="shared" si="7"/>
        <v>Other</v>
      </c>
      <c r="AB82" s="6" t="str">
        <f t="shared" si="8"/>
        <v>F</v>
      </c>
      <c r="AC82" s="6">
        <f>VLOOKUP(P82,lists!$G:$H,2,FALSE)</f>
        <v>3</v>
      </c>
      <c r="AD82" t="b">
        <f>VLOOKUP(G82,lists!$B$2:$C$3,2,FALSE)</f>
        <v>1</v>
      </c>
      <c r="AE82" t="b">
        <f>VLOOKUP(AA82,lists!$B:$C,2,FALSE)</f>
        <v>1</v>
      </c>
      <c r="AF82" t="b">
        <f>IF(AND(AC82&gt;=VLOOKUP(FLAT!$I$1,lists!$G:$H,2,FALSE),AC82&lt;=VLOOKUP(FLAT!$I$2,lists!$G:$H,2,FALSE)),TRUE,FALSE)</f>
        <v>1</v>
      </c>
      <c r="AG82" t="b">
        <f>VLOOKUP(AB82,lists!$B$7:$C$8,2,FALSE)</f>
        <v>1</v>
      </c>
      <c r="AH82" t="b">
        <f>VLOOKUP(IF(H82="","Open",SUBSTITUTE(H82,"/Nov","")),lists!$B$27:$D$29,2,FALSE)</f>
        <v>1</v>
      </c>
      <c r="AI82" t="b">
        <f>IF(FLAT!$I$5="All",TRUE,IF(FLAT!$I$5=TEXT('Raw - F'!C82,"mmm"),TRUE,FALSE))</f>
        <v>1</v>
      </c>
      <c r="AJ82" t="b">
        <f>VLOOKUP(L82,lists!B:C,2,FALSE)</f>
        <v>1</v>
      </c>
      <c r="AK82" t="b">
        <f>VLOOKUP(T82,lists!$B$23:$D$25,2,FALSE)</f>
        <v>1</v>
      </c>
      <c r="AL82">
        <f t="shared" si="9"/>
        <v>1</v>
      </c>
    </row>
    <row r="83" spans="1:38" x14ac:dyDescent="0.35">
      <c r="A83" s="1">
        <f t="shared" si="10"/>
        <v>83</v>
      </c>
      <c r="B83" s="1">
        <f t="shared" si="11"/>
        <v>82</v>
      </c>
      <c r="C83" s="5">
        <v>44320</v>
      </c>
      <c r="D83" t="s">
        <v>636</v>
      </c>
      <c r="E83" t="s">
        <v>302</v>
      </c>
      <c r="F83" t="s">
        <v>302</v>
      </c>
      <c r="G83" t="s">
        <v>6</v>
      </c>
      <c r="H83" t="s">
        <v>227</v>
      </c>
      <c r="J83" t="s">
        <v>54</v>
      </c>
      <c r="K83" t="s">
        <v>5</v>
      </c>
      <c r="L83">
        <v>6</v>
      </c>
      <c r="N83" t="s">
        <v>307</v>
      </c>
      <c r="O83" t="s">
        <v>342</v>
      </c>
      <c r="P83" t="s">
        <v>102</v>
      </c>
      <c r="Q83">
        <v>3900</v>
      </c>
      <c r="R83" t="s">
        <v>637</v>
      </c>
      <c r="T83" t="s">
        <v>239</v>
      </c>
      <c r="U83">
        <v>1</v>
      </c>
      <c r="W83" t="s">
        <v>503</v>
      </c>
      <c r="X83" t="s">
        <v>503</v>
      </c>
      <c r="AA83" s="6" t="str">
        <f t="shared" si="7"/>
        <v>Other</v>
      </c>
      <c r="AB83" s="6" t="str">
        <f t="shared" si="8"/>
        <v>A</v>
      </c>
      <c r="AC83" s="6">
        <f>VLOOKUP(P83,lists!$G:$H,2,FALSE)</f>
        <v>9</v>
      </c>
      <c r="AD83" t="b">
        <f>VLOOKUP(G83,lists!$B$2:$C$3,2,FALSE)</f>
        <v>1</v>
      </c>
      <c r="AE83" t="b">
        <f>VLOOKUP(AA83,lists!$B:$C,2,FALSE)</f>
        <v>1</v>
      </c>
      <c r="AF83" t="b">
        <f>IF(AND(AC83&gt;=VLOOKUP(FLAT!$I$1,lists!$G:$H,2,FALSE),AC83&lt;=VLOOKUP(FLAT!$I$2,lists!$G:$H,2,FALSE)),TRUE,FALSE)</f>
        <v>1</v>
      </c>
      <c r="AG83" t="b">
        <f>VLOOKUP(AB83,lists!$B$7:$C$8,2,FALSE)</f>
        <v>1</v>
      </c>
      <c r="AH83" t="b">
        <f>VLOOKUP(IF(H83="","Open",SUBSTITUTE(H83,"/Nov","")),lists!$B$27:$D$29,2,FALSE)</f>
        <v>1</v>
      </c>
      <c r="AI83" t="b">
        <f>IF(FLAT!$I$5="All",TRUE,IF(FLAT!$I$5=TEXT('Raw - F'!C83,"mmm"),TRUE,FALSE))</f>
        <v>1</v>
      </c>
      <c r="AJ83" t="b">
        <f>VLOOKUP(L83,lists!B:C,2,FALSE)</f>
        <v>1</v>
      </c>
      <c r="AK83" t="b">
        <f>VLOOKUP(T83,lists!$B$23:$D$25,2,FALSE)</f>
        <v>1</v>
      </c>
      <c r="AL83">
        <f t="shared" si="9"/>
        <v>1</v>
      </c>
    </row>
    <row r="84" spans="1:38" x14ac:dyDescent="0.35">
      <c r="A84" s="1">
        <f t="shared" si="10"/>
        <v>84</v>
      </c>
      <c r="B84" s="1">
        <f t="shared" si="11"/>
        <v>83</v>
      </c>
      <c r="C84" s="5">
        <v>44320</v>
      </c>
      <c r="D84" t="s">
        <v>636</v>
      </c>
      <c r="E84" t="s">
        <v>302</v>
      </c>
      <c r="F84" t="s">
        <v>302</v>
      </c>
      <c r="G84" t="s">
        <v>6</v>
      </c>
      <c r="H84" t="s">
        <v>227</v>
      </c>
      <c r="J84" t="s">
        <v>54</v>
      </c>
      <c r="K84" t="s">
        <v>5</v>
      </c>
      <c r="L84">
        <v>6</v>
      </c>
      <c r="N84" t="s">
        <v>314</v>
      </c>
      <c r="O84" t="s">
        <v>350</v>
      </c>
      <c r="P84" t="s">
        <v>70</v>
      </c>
      <c r="Q84">
        <v>3900</v>
      </c>
      <c r="R84" t="s">
        <v>389</v>
      </c>
      <c r="S84" t="s">
        <v>368</v>
      </c>
      <c r="T84" t="s">
        <v>239</v>
      </c>
      <c r="U84">
        <v>1</v>
      </c>
      <c r="W84" t="s">
        <v>503</v>
      </c>
      <c r="X84" t="s">
        <v>503</v>
      </c>
      <c r="AA84" s="6" t="str">
        <f t="shared" si="7"/>
        <v>Other</v>
      </c>
      <c r="AB84" s="6" t="str">
        <f t="shared" si="8"/>
        <v>A</v>
      </c>
      <c r="AC84" s="6">
        <f>VLOOKUP(P84,lists!$G:$H,2,FALSE)</f>
        <v>4</v>
      </c>
      <c r="AD84" t="b">
        <f>VLOOKUP(G84,lists!$B$2:$C$3,2,FALSE)</f>
        <v>1</v>
      </c>
      <c r="AE84" t="b">
        <f>VLOOKUP(AA84,lists!$B:$C,2,FALSE)</f>
        <v>1</v>
      </c>
      <c r="AF84" t="b">
        <f>IF(AND(AC84&gt;=VLOOKUP(FLAT!$I$1,lists!$G:$H,2,FALSE),AC84&lt;=VLOOKUP(FLAT!$I$2,lists!$G:$H,2,FALSE)),TRUE,FALSE)</f>
        <v>1</v>
      </c>
      <c r="AG84" t="b">
        <f>VLOOKUP(AB84,lists!$B$7:$C$8,2,FALSE)</f>
        <v>1</v>
      </c>
      <c r="AH84" t="b">
        <f>VLOOKUP(IF(H84="","Open",SUBSTITUTE(H84,"/Nov","")),lists!$B$27:$D$29,2,FALSE)</f>
        <v>1</v>
      </c>
      <c r="AI84" t="b">
        <f>IF(FLAT!$I$5="All",TRUE,IF(FLAT!$I$5=TEXT('Raw - F'!C84,"mmm"),TRUE,FALSE))</f>
        <v>1</v>
      </c>
      <c r="AJ84" t="b">
        <f>VLOOKUP(L84,lists!B:C,2,FALSE)</f>
        <v>1</v>
      </c>
      <c r="AK84" t="b">
        <f>VLOOKUP(T84,lists!$B$23:$D$25,2,FALSE)</f>
        <v>1</v>
      </c>
      <c r="AL84">
        <f t="shared" si="9"/>
        <v>1</v>
      </c>
    </row>
    <row r="85" spans="1:38" x14ac:dyDescent="0.35">
      <c r="A85" s="1">
        <f t="shared" si="10"/>
        <v>85</v>
      </c>
      <c r="B85" s="1">
        <f t="shared" si="11"/>
        <v>84</v>
      </c>
      <c r="C85" s="5">
        <v>44320</v>
      </c>
      <c r="D85" t="s">
        <v>636</v>
      </c>
      <c r="E85" t="s">
        <v>302</v>
      </c>
      <c r="F85" t="s">
        <v>302</v>
      </c>
      <c r="G85" t="s">
        <v>6</v>
      </c>
      <c r="H85" t="s">
        <v>227</v>
      </c>
      <c r="J85" t="s">
        <v>54</v>
      </c>
      <c r="K85" t="s">
        <v>5</v>
      </c>
      <c r="L85">
        <v>6</v>
      </c>
      <c r="N85" t="s">
        <v>307</v>
      </c>
      <c r="O85" t="s">
        <v>328</v>
      </c>
      <c r="P85" t="s">
        <v>38</v>
      </c>
      <c r="Q85">
        <v>3900</v>
      </c>
      <c r="R85" t="s">
        <v>639</v>
      </c>
      <c r="S85" t="s">
        <v>7</v>
      </c>
      <c r="T85" t="s">
        <v>239</v>
      </c>
      <c r="U85">
        <v>1</v>
      </c>
      <c r="W85" t="s">
        <v>503</v>
      </c>
      <c r="X85" t="s">
        <v>503</v>
      </c>
      <c r="AA85" s="6" t="str">
        <f t="shared" si="7"/>
        <v>Other</v>
      </c>
      <c r="AB85" s="6" t="str">
        <f t="shared" si="8"/>
        <v>A</v>
      </c>
      <c r="AC85" s="6">
        <f>VLOOKUP(P85,lists!$G:$H,2,FALSE)</f>
        <v>3</v>
      </c>
      <c r="AD85" t="b">
        <f>VLOOKUP(G85,lists!$B$2:$C$3,2,FALSE)</f>
        <v>1</v>
      </c>
      <c r="AE85" t="b">
        <f>VLOOKUP(AA85,lists!$B:$C,2,FALSE)</f>
        <v>1</v>
      </c>
      <c r="AF85" t="b">
        <f>IF(AND(AC85&gt;=VLOOKUP(FLAT!$I$1,lists!$G:$H,2,FALSE),AC85&lt;=VLOOKUP(FLAT!$I$2,lists!$G:$H,2,FALSE)),TRUE,FALSE)</f>
        <v>1</v>
      </c>
      <c r="AG85" t="b">
        <f>VLOOKUP(AB85,lists!$B$7:$C$8,2,FALSE)</f>
        <v>1</v>
      </c>
      <c r="AH85" t="b">
        <f>VLOOKUP(IF(H85="","Open",SUBSTITUTE(H85,"/Nov","")),lists!$B$27:$D$29,2,FALSE)</f>
        <v>1</v>
      </c>
      <c r="AI85" t="b">
        <f>IF(FLAT!$I$5="All",TRUE,IF(FLAT!$I$5=TEXT('Raw - F'!C85,"mmm"),TRUE,FALSE))</f>
        <v>1</v>
      </c>
      <c r="AJ85" t="b">
        <f>VLOOKUP(L85,lists!B:C,2,FALSE)</f>
        <v>1</v>
      </c>
      <c r="AK85" t="b">
        <f>VLOOKUP(T85,lists!$B$23:$D$25,2,FALSE)</f>
        <v>1</v>
      </c>
      <c r="AL85">
        <f t="shared" si="9"/>
        <v>1</v>
      </c>
    </row>
    <row r="86" spans="1:38" x14ac:dyDescent="0.35">
      <c r="A86" s="1">
        <f t="shared" si="10"/>
        <v>86</v>
      </c>
      <c r="B86" s="1">
        <f t="shared" si="11"/>
        <v>85</v>
      </c>
      <c r="C86" s="5">
        <v>44320</v>
      </c>
      <c r="D86" t="s">
        <v>636</v>
      </c>
      <c r="E86" t="s">
        <v>302</v>
      </c>
      <c r="F86" t="s">
        <v>302</v>
      </c>
      <c r="G86" t="s">
        <v>6</v>
      </c>
      <c r="H86" t="s">
        <v>227</v>
      </c>
      <c r="J86" t="s">
        <v>34</v>
      </c>
      <c r="K86" t="s">
        <v>5</v>
      </c>
      <c r="L86">
        <v>6</v>
      </c>
      <c r="N86" t="s">
        <v>314</v>
      </c>
      <c r="O86" t="s">
        <v>350</v>
      </c>
      <c r="P86" t="s">
        <v>70</v>
      </c>
      <c r="Q86">
        <v>3900</v>
      </c>
      <c r="R86" t="s">
        <v>640</v>
      </c>
      <c r="S86" t="s">
        <v>368</v>
      </c>
      <c r="T86" t="s">
        <v>239</v>
      </c>
      <c r="U86">
        <v>1</v>
      </c>
      <c r="W86" t="s">
        <v>503</v>
      </c>
      <c r="X86" t="s">
        <v>503</v>
      </c>
      <c r="AA86" s="6" t="str">
        <f t="shared" si="7"/>
        <v>3yo</v>
      </c>
      <c r="AB86" s="6" t="str">
        <f t="shared" si="8"/>
        <v>A</v>
      </c>
      <c r="AC86" s="6">
        <f>VLOOKUP(P86,lists!$G:$H,2,FALSE)</f>
        <v>4</v>
      </c>
      <c r="AD86" t="b">
        <f>VLOOKUP(G86,lists!$B$2:$C$3,2,FALSE)</f>
        <v>1</v>
      </c>
      <c r="AE86" t="b">
        <f>VLOOKUP(AA86,lists!$B:$C,2,FALSE)</f>
        <v>1</v>
      </c>
      <c r="AF86" t="b">
        <f>IF(AND(AC86&gt;=VLOOKUP(FLAT!$I$1,lists!$G:$H,2,FALSE),AC86&lt;=VLOOKUP(FLAT!$I$2,lists!$G:$H,2,FALSE)),TRUE,FALSE)</f>
        <v>1</v>
      </c>
      <c r="AG86" t="b">
        <f>VLOOKUP(AB86,lists!$B$7:$C$8,2,FALSE)</f>
        <v>1</v>
      </c>
      <c r="AH86" t="b">
        <f>VLOOKUP(IF(H86="","Open",SUBSTITUTE(H86,"/Nov","")),lists!$B$27:$D$29,2,FALSE)</f>
        <v>1</v>
      </c>
      <c r="AI86" t="b">
        <f>IF(FLAT!$I$5="All",TRUE,IF(FLAT!$I$5=TEXT('Raw - F'!C86,"mmm"),TRUE,FALSE))</f>
        <v>1</v>
      </c>
      <c r="AJ86" t="b">
        <f>VLOOKUP(L86,lists!B:C,2,FALSE)</f>
        <v>1</v>
      </c>
      <c r="AK86" t="b">
        <f>VLOOKUP(T86,lists!$B$23:$D$25,2,FALSE)</f>
        <v>1</v>
      </c>
      <c r="AL86">
        <f t="shared" si="9"/>
        <v>1</v>
      </c>
    </row>
    <row r="87" spans="1:38" x14ac:dyDescent="0.35">
      <c r="A87" s="1">
        <f t="shared" si="10"/>
        <v>87</v>
      </c>
      <c r="B87" s="1">
        <f t="shared" si="11"/>
        <v>86</v>
      </c>
      <c r="C87" s="5">
        <v>44320</v>
      </c>
      <c r="D87" t="s">
        <v>636</v>
      </c>
      <c r="E87" t="s">
        <v>302</v>
      </c>
      <c r="F87" t="s">
        <v>302</v>
      </c>
      <c r="G87" t="s">
        <v>6</v>
      </c>
      <c r="H87" t="s">
        <v>227</v>
      </c>
      <c r="J87" t="s">
        <v>34</v>
      </c>
      <c r="K87" t="s">
        <v>5</v>
      </c>
      <c r="L87">
        <v>6</v>
      </c>
      <c r="N87" t="s">
        <v>307</v>
      </c>
      <c r="O87" t="s">
        <v>329</v>
      </c>
      <c r="P87" t="s">
        <v>36</v>
      </c>
      <c r="Q87">
        <v>3900</v>
      </c>
      <c r="R87" t="s">
        <v>641</v>
      </c>
      <c r="S87" t="s">
        <v>368</v>
      </c>
      <c r="T87" t="s">
        <v>239</v>
      </c>
      <c r="U87">
        <v>1</v>
      </c>
      <c r="W87" t="s">
        <v>503</v>
      </c>
      <c r="X87" t="s">
        <v>503</v>
      </c>
      <c r="AA87" s="6" t="str">
        <f t="shared" si="7"/>
        <v>3yo</v>
      </c>
      <c r="AB87" s="6" t="str">
        <f t="shared" si="8"/>
        <v>A</v>
      </c>
      <c r="AC87" s="6">
        <f>VLOOKUP(P87,lists!$G:$H,2,FALSE)</f>
        <v>1</v>
      </c>
      <c r="AD87" t="b">
        <f>VLOOKUP(G87,lists!$B$2:$C$3,2,FALSE)</f>
        <v>1</v>
      </c>
      <c r="AE87" t="b">
        <f>VLOOKUP(AA87,lists!$B:$C,2,FALSE)</f>
        <v>1</v>
      </c>
      <c r="AF87" t="b">
        <f>IF(AND(AC87&gt;=VLOOKUP(FLAT!$I$1,lists!$G:$H,2,FALSE),AC87&lt;=VLOOKUP(FLAT!$I$2,lists!$G:$H,2,FALSE)),TRUE,FALSE)</f>
        <v>1</v>
      </c>
      <c r="AG87" t="b">
        <f>VLOOKUP(AB87,lists!$B$7:$C$8,2,FALSE)</f>
        <v>1</v>
      </c>
      <c r="AH87" t="b">
        <f>VLOOKUP(IF(H87="","Open",SUBSTITUTE(H87,"/Nov","")),lists!$B$27:$D$29,2,FALSE)</f>
        <v>1</v>
      </c>
      <c r="AI87" t="b">
        <f>IF(FLAT!$I$5="All",TRUE,IF(FLAT!$I$5=TEXT('Raw - F'!C87,"mmm"),TRUE,FALSE))</f>
        <v>1</v>
      </c>
      <c r="AJ87" t="b">
        <f>VLOOKUP(L87,lists!B:C,2,FALSE)</f>
        <v>1</v>
      </c>
      <c r="AK87" t="b">
        <f>VLOOKUP(T87,lists!$B$23:$D$25,2,FALSE)</f>
        <v>1</v>
      </c>
      <c r="AL87">
        <f t="shared" si="9"/>
        <v>1</v>
      </c>
    </row>
    <row r="88" spans="1:38" x14ac:dyDescent="0.35">
      <c r="A88" s="1">
        <f t="shared" si="10"/>
        <v>88</v>
      </c>
      <c r="B88" s="1">
        <f t="shared" si="11"/>
        <v>87</v>
      </c>
      <c r="C88" s="5">
        <v>44321</v>
      </c>
      <c r="D88" t="s">
        <v>642</v>
      </c>
      <c r="E88" t="s">
        <v>302</v>
      </c>
      <c r="F88" t="s">
        <v>302</v>
      </c>
      <c r="G88" t="s">
        <v>51</v>
      </c>
      <c r="H88" t="s">
        <v>227</v>
      </c>
      <c r="J88" t="s">
        <v>34</v>
      </c>
      <c r="K88" t="s">
        <v>368</v>
      </c>
      <c r="L88">
        <v>1</v>
      </c>
      <c r="M88" t="s">
        <v>576</v>
      </c>
      <c r="N88" t="s">
        <v>227</v>
      </c>
      <c r="O88" t="s">
        <v>643</v>
      </c>
      <c r="P88" t="s">
        <v>59</v>
      </c>
      <c r="Q88">
        <v>60000</v>
      </c>
      <c r="R88" t="s">
        <v>644</v>
      </c>
      <c r="T88" t="s">
        <v>239</v>
      </c>
      <c r="U88">
        <v>0</v>
      </c>
      <c r="W88" t="s">
        <v>503</v>
      </c>
      <c r="X88" t="s">
        <v>503</v>
      </c>
      <c r="AA88" s="6" t="str">
        <f t="shared" si="7"/>
        <v>3yo</v>
      </c>
      <c r="AB88" s="6" t="str">
        <f t="shared" si="8"/>
        <v>A</v>
      </c>
      <c r="AC88" s="6">
        <f>VLOOKUP(P88,lists!$G:$H,2,FALSE)</f>
        <v>7</v>
      </c>
      <c r="AD88" t="b">
        <f>VLOOKUP(G88,lists!$B$2:$C$3,2,FALSE)</f>
        <v>1</v>
      </c>
      <c r="AE88" t="b">
        <f>VLOOKUP(AA88,lists!$B:$C,2,FALSE)</f>
        <v>1</v>
      </c>
      <c r="AF88" t="b">
        <f>IF(AND(AC88&gt;=VLOOKUP(FLAT!$I$1,lists!$G:$H,2,FALSE),AC88&lt;=VLOOKUP(FLAT!$I$2,lists!$G:$H,2,FALSE)),TRUE,FALSE)</f>
        <v>1</v>
      </c>
      <c r="AG88" t="b">
        <f>VLOOKUP(AB88,lists!$B$7:$C$8,2,FALSE)</f>
        <v>1</v>
      </c>
      <c r="AH88" t="b">
        <f>VLOOKUP(IF(H88="","Open",SUBSTITUTE(H88,"/Nov","")),lists!$B$27:$D$29,2,FALSE)</f>
        <v>1</v>
      </c>
      <c r="AI88" t="b">
        <f>IF(FLAT!$I$5="All",TRUE,IF(FLAT!$I$5=TEXT('Raw - F'!C88,"mmm"),TRUE,FALSE))</f>
        <v>1</v>
      </c>
      <c r="AJ88" t="b">
        <f>VLOOKUP(L88,lists!B:C,2,FALSE)</f>
        <v>1</v>
      </c>
      <c r="AK88" t="b">
        <f>VLOOKUP(T88,lists!$B$23:$D$25,2,FALSE)</f>
        <v>1</v>
      </c>
      <c r="AL88">
        <f t="shared" si="9"/>
        <v>1</v>
      </c>
    </row>
    <row r="89" spans="1:38" x14ac:dyDescent="0.35">
      <c r="A89" s="1">
        <f t="shared" si="10"/>
        <v>89</v>
      </c>
      <c r="B89" s="1">
        <f t="shared" si="11"/>
        <v>88</v>
      </c>
      <c r="C89" s="5">
        <v>44321</v>
      </c>
      <c r="D89" t="s">
        <v>642</v>
      </c>
      <c r="E89" t="s">
        <v>302</v>
      </c>
      <c r="F89" t="s">
        <v>302</v>
      </c>
      <c r="G89" t="s">
        <v>51</v>
      </c>
      <c r="H89" t="s">
        <v>227</v>
      </c>
      <c r="J89" t="s">
        <v>34</v>
      </c>
      <c r="K89" t="s">
        <v>7</v>
      </c>
      <c r="L89">
        <v>1</v>
      </c>
      <c r="M89" t="s">
        <v>559</v>
      </c>
      <c r="N89" t="s">
        <v>227</v>
      </c>
      <c r="O89" t="s">
        <v>652</v>
      </c>
      <c r="P89" t="s">
        <v>88</v>
      </c>
      <c r="Q89">
        <v>37000</v>
      </c>
      <c r="R89" t="s">
        <v>653</v>
      </c>
      <c r="T89" t="s">
        <v>239</v>
      </c>
      <c r="U89">
        <v>0</v>
      </c>
      <c r="W89" t="s">
        <v>503</v>
      </c>
      <c r="X89" t="s">
        <v>503</v>
      </c>
      <c r="AA89" s="6" t="str">
        <f t="shared" si="7"/>
        <v>3yo</v>
      </c>
      <c r="AB89" s="6" t="str">
        <f t="shared" si="8"/>
        <v>F</v>
      </c>
      <c r="AC89" s="6">
        <f>VLOOKUP(P89,lists!$G:$H,2,FALSE)</f>
        <v>6</v>
      </c>
      <c r="AD89" t="b">
        <f>VLOOKUP(G89,lists!$B$2:$C$3,2,FALSE)</f>
        <v>1</v>
      </c>
      <c r="AE89" t="b">
        <f>VLOOKUP(AA89,lists!$B:$C,2,FALSE)</f>
        <v>1</v>
      </c>
      <c r="AF89" t="b">
        <f>IF(AND(AC89&gt;=VLOOKUP(FLAT!$I$1,lists!$G:$H,2,FALSE),AC89&lt;=VLOOKUP(FLAT!$I$2,lists!$G:$H,2,FALSE)),TRUE,FALSE)</f>
        <v>1</v>
      </c>
      <c r="AG89" t="b">
        <f>VLOOKUP(AB89,lists!$B$7:$C$8,2,FALSE)</f>
        <v>1</v>
      </c>
      <c r="AH89" t="b">
        <f>VLOOKUP(IF(H89="","Open",SUBSTITUTE(H89,"/Nov","")),lists!$B$27:$D$29,2,FALSE)</f>
        <v>1</v>
      </c>
      <c r="AI89" t="b">
        <f>IF(FLAT!$I$5="All",TRUE,IF(FLAT!$I$5=TEXT('Raw - F'!C89,"mmm"),TRUE,FALSE))</f>
        <v>1</v>
      </c>
      <c r="AJ89" t="b">
        <f>VLOOKUP(L89,lists!B:C,2,FALSE)</f>
        <v>1</v>
      </c>
      <c r="AK89" t="b">
        <f>VLOOKUP(T89,lists!$B$23:$D$25,2,FALSE)</f>
        <v>1</v>
      </c>
      <c r="AL89">
        <f t="shared" si="9"/>
        <v>1</v>
      </c>
    </row>
    <row r="90" spans="1:38" x14ac:dyDescent="0.35">
      <c r="A90" s="1">
        <f t="shared" si="10"/>
        <v>90</v>
      </c>
      <c r="B90" s="1">
        <f t="shared" si="11"/>
        <v>89</v>
      </c>
      <c r="C90" s="5">
        <v>44321</v>
      </c>
      <c r="D90" t="s">
        <v>642</v>
      </c>
      <c r="E90" t="s">
        <v>302</v>
      </c>
      <c r="F90" t="s">
        <v>302</v>
      </c>
      <c r="G90" t="s">
        <v>6</v>
      </c>
      <c r="H90" t="s">
        <v>227</v>
      </c>
      <c r="J90" t="s">
        <v>34</v>
      </c>
      <c r="K90" t="s">
        <v>5</v>
      </c>
      <c r="L90">
        <v>2</v>
      </c>
      <c r="N90" t="s">
        <v>317</v>
      </c>
      <c r="O90" t="s">
        <v>645</v>
      </c>
      <c r="P90" t="s">
        <v>36</v>
      </c>
      <c r="Q90">
        <v>19000</v>
      </c>
      <c r="R90" t="s">
        <v>646</v>
      </c>
      <c r="T90" t="s">
        <v>239</v>
      </c>
      <c r="U90">
        <v>0</v>
      </c>
      <c r="W90" t="s">
        <v>503</v>
      </c>
      <c r="X90" t="s">
        <v>503</v>
      </c>
      <c r="AA90" s="6" t="str">
        <f t="shared" si="7"/>
        <v>3yo</v>
      </c>
      <c r="AB90" s="6" t="str">
        <f t="shared" si="8"/>
        <v>A</v>
      </c>
      <c r="AC90" s="6">
        <f>VLOOKUP(P90,lists!$G:$H,2,FALSE)</f>
        <v>1</v>
      </c>
      <c r="AD90" t="b">
        <f>VLOOKUP(G90,lists!$B$2:$C$3,2,FALSE)</f>
        <v>1</v>
      </c>
      <c r="AE90" t="b">
        <f>VLOOKUP(AA90,lists!$B:$C,2,FALSE)</f>
        <v>1</v>
      </c>
      <c r="AF90" t="b">
        <f>IF(AND(AC90&gt;=VLOOKUP(FLAT!$I$1,lists!$G:$H,2,FALSE),AC90&lt;=VLOOKUP(FLAT!$I$2,lists!$G:$H,2,FALSE)),TRUE,FALSE)</f>
        <v>1</v>
      </c>
      <c r="AG90" t="b">
        <f>VLOOKUP(AB90,lists!$B$7:$C$8,2,FALSE)</f>
        <v>1</v>
      </c>
      <c r="AH90" t="b">
        <f>VLOOKUP(IF(H90="","Open",SUBSTITUTE(H90,"/Nov","")),lists!$B$27:$D$29,2,FALSE)</f>
        <v>1</v>
      </c>
      <c r="AI90" t="b">
        <f>IF(FLAT!$I$5="All",TRUE,IF(FLAT!$I$5=TEXT('Raw - F'!C90,"mmm"),TRUE,FALSE))</f>
        <v>1</v>
      </c>
      <c r="AJ90" t="b">
        <f>VLOOKUP(L90,lists!B:C,2,FALSE)</f>
        <v>1</v>
      </c>
      <c r="AK90" t="b">
        <f>VLOOKUP(T90,lists!$B$23:$D$25,2,FALSE)</f>
        <v>1</v>
      </c>
      <c r="AL90">
        <f t="shared" si="9"/>
        <v>1</v>
      </c>
    </row>
    <row r="91" spans="1:38" x14ac:dyDescent="0.35">
      <c r="A91" s="1">
        <f t="shared" si="10"/>
        <v>91</v>
      </c>
      <c r="B91" s="1">
        <f t="shared" si="11"/>
        <v>90</v>
      </c>
      <c r="C91" s="5">
        <v>44321</v>
      </c>
      <c r="D91" t="s">
        <v>642</v>
      </c>
      <c r="E91" t="s">
        <v>302</v>
      </c>
      <c r="F91" t="s">
        <v>302</v>
      </c>
      <c r="G91" t="s">
        <v>51</v>
      </c>
      <c r="H91" t="s">
        <v>227</v>
      </c>
      <c r="I91" t="s">
        <v>599</v>
      </c>
      <c r="J91" t="s">
        <v>33</v>
      </c>
      <c r="K91" t="s">
        <v>5</v>
      </c>
      <c r="L91">
        <v>2</v>
      </c>
      <c r="N91" t="s">
        <v>227</v>
      </c>
      <c r="O91" t="s">
        <v>645</v>
      </c>
      <c r="P91" t="s">
        <v>36</v>
      </c>
      <c r="Q91">
        <v>14000</v>
      </c>
      <c r="R91" t="s">
        <v>647</v>
      </c>
      <c r="T91" t="s">
        <v>239</v>
      </c>
      <c r="U91">
        <v>0</v>
      </c>
      <c r="W91" t="s">
        <v>503</v>
      </c>
      <c r="X91" t="s">
        <v>503</v>
      </c>
      <c r="AA91" s="6" t="str">
        <f t="shared" si="7"/>
        <v>2yo</v>
      </c>
      <c r="AB91" s="6" t="str">
        <f t="shared" si="8"/>
        <v>A</v>
      </c>
      <c r="AC91" s="6">
        <f>VLOOKUP(P91,lists!$G:$H,2,FALSE)</f>
        <v>1</v>
      </c>
      <c r="AD91" t="b">
        <f>VLOOKUP(G91,lists!$B$2:$C$3,2,FALSE)</f>
        <v>1</v>
      </c>
      <c r="AE91" t="b">
        <f>VLOOKUP(AA91,lists!$B:$C,2,FALSE)</f>
        <v>1</v>
      </c>
      <c r="AF91" t="b">
        <f>IF(AND(AC91&gt;=VLOOKUP(FLAT!$I$1,lists!$G:$H,2,FALSE),AC91&lt;=VLOOKUP(FLAT!$I$2,lists!$G:$H,2,FALSE)),TRUE,FALSE)</f>
        <v>1</v>
      </c>
      <c r="AG91" t="b">
        <f>VLOOKUP(AB91,lists!$B$7:$C$8,2,FALSE)</f>
        <v>1</v>
      </c>
      <c r="AH91" t="b">
        <f>VLOOKUP(IF(H91="","Open",SUBSTITUTE(H91,"/Nov","")),lists!$B$27:$D$29,2,FALSE)</f>
        <v>1</v>
      </c>
      <c r="AI91" t="b">
        <f>IF(FLAT!$I$5="All",TRUE,IF(FLAT!$I$5=TEXT('Raw - F'!C91,"mmm"),TRUE,FALSE))</f>
        <v>1</v>
      </c>
      <c r="AJ91" t="b">
        <f>VLOOKUP(L91,lists!B:C,2,FALSE)</f>
        <v>1</v>
      </c>
      <c r="AK91" t="b">
        <f>VLOOKUP(T91,lists!$B$23:$D$25,2,FALSE)</f>
        <v>1</v>
      </c>
      <c r="AL91">
        <f t="shared" si="9"/>
        <v>1</v>
      </c>
    </row>
    <row r="92" spans="1:38" x14ac:dyDescent="0.35">
      <c r="A92" s="1">
        <f t="shared" si="10"/>
        <v>92</v>
      </c>
      <c r="B92" s="1">
        <f t="shared" si="11"/>
        <v>91</v>
      </c>
      <c r="C92" s="5">
        <v>44321</v>
      </c>
      <c r="D92" t="s">
        <v>642</v>
      </c>
      <c r="E92" t="s">
        <v>302</v>
      </c>
      <c r="F92" t="s">
        <v>302</v>
      </c>
      <c r="G92" t="s">
        <v>51</v>
      </c>
      <c r="H92" t="s">
        <v>245</v>
      </c>
      <c r="J92" t="s">
        <v>34</v>
      </c>
      <c r="K92" t="s">
        <v>5</v>
      </c>
      <c r="L92">
        <v>3</v>
      </c>
      <c r="N92" t="s">
        <v>227</v>
      </c>
      <c r="O92" t="s">
        <v>648</v>
      </c>
      <c r="P92" t="s">
        <v>76</v>
      </c>
      <c r="Q92">
        <v>11500</v>
      </c>
      <c r="R92" t="s">
        <v>649</v>
      </c>
      <c r="T92" t="s">
        <v>239</v>
      </c>
      <c r="U92">
        <v>0</v>
      </c>
      <c r="W92" t="s">
        <v>503</v>
      </c>
      <c r="X92" t="s">
        <v>503</v>
      </c>
      <c r="AA92" s="6" t="str">
        <f t="shared" si="7"/>
        <v>3yo</v>
      </c>
      <c r="AB92" s="6" t="str">
        <f t="shared" si="8"/>
        <v>A</v>
      </c>
      <c r="AC92" s="6">
        <f>VLOOKUP(P92,lists!$G:$H,2,FALSE)</f>
        <v>5</v>
      </c>
      <c r="AD92" t="b">
        <f>VLOOKUP(G92,lists!$B$2:$C$3,2,FALSE)</f>
        <v>1</v>
      </c>
      <c r="AE92" t="b">
        <f>VLOOKUP(AA92,lists!$B:$C,2,FALSE)</f>
        <v>1</v>
      </c>
      <c r="AF92" t="b">
        <f>IF(AND(AC92&gt;=VLOOKUP(FLAT!$I$1,lists!$G:$H,2,FALSE),AC92&lt;=VLOOKUP(FLAT!$I$2,lists!$G:$H,2,FALSE)),TRUE,FALSE)</f>
        <v>1</v>
      </c>
      <c r="AG92" t="b">
        <f>VLOOKUP(AB92,lists!$B$7:$C$8,2,FALSE)</f>
        <v>1</v>
      </c>
      <c r="AH92" t="b">
        <f>VLOOKUP(IF(H92="","Open",SUBSTITUTE(H92,"/Nov","")),lists!$B$27:$D$29,2,FALSE)</f>
        <v>1</v>
      </c>
      <c r="AI92" t="b">
        <f>IF(FLAT!$I$5="All",TRUE,IF(FLAT!$I$5=TEXT('Raw - F'!C92,"mmm"),TRUE,FALSE))</f>
        <v>1</v>
      </c>
      <c r="AJ92" t="b">
        <f>VLOOKUP(L92,lists!B:C,2,FALSE)</f>
        <v>1</v>
      </c>
      <c r="AK92" t="b">
        <f>VLOOKUP(T92,lists!$B$23:$D$25,2,FALSE)</f>
        <v>1</v>
      </c>
      <c r="AL92">
        <f t="shared" si="9"/>
        <v>1</v>
      </c>
    </row>
    <row r="93" spans="1:38" x14ac:dyDescent="0.35">
      <c r="A93" s="1">
        <f t="shared" si="10"/>
        <v>93</v>
      </c>
      <c r="B93" s="1">
        <f t="shared" si="11"/>
        <v>92</v>
      </c>
      <c r="C93" s="5">
        <v>44321</v>
      </c>
      <c r="D93" t="s">
        <v>642</v>
      </c>
      <c r="E93" t="s">
        <v>302</v>
      </c>
      <c r="F93" t="s">
        <v>302</v>
      </c>
      <c r="G93" t="s">
        <v>6</v>
      </c>
      <c r="H93" t="s">
        <v>227</v>
      </c>
      <c r="J93" t="s">
        <v>34</v>
      </c>
      <c r="K93" t="s">
        <v>5</v>
      </c>
      <c r="L93">
        <v>3</v>
      </c>
      <c r="N93" t="s">
        <v>359</v>
      </c>
      <c r="O93" t="s">
        <v>650</v>
      </c>
      <c r="P93" t="s">
        <v>37</v>
      </c>
      <c r="Q93">
        <v>11500</v>
      </c>
      <c r="R93" t="s">
        <v>651</v>
      </c>
      <c r="T93" t="s">
        <v>239</v>
      </c>
      <c r="U93">
        <v>0</v>
      </c>
      <c r="W93" t="s">
        <v>503</v>
      </c>
      <c r="X93" t="s">
        <v>503</v>
      </c>
      <c r="AA93" s="6" t="str">
        <f t="shared" si="7"/>
        <v>3yo</v>
      </c>
      <c r="AB93" s="6" t="str">
        <f t="shared" si="8"/>
        <v>A</v>
      </c>
      <c r="AC93" s="6">
        <f>VLOOKUP(P93,lists!$G:$H,2,FALSE)</f>
        <v>2</v>
      </c>
      <c r="AD93" t="b">
        <f>VLOOKUP(G93,lists!$B$2:$C$3,2,FALSE)</f>
        <v>1</v>
      </c>
      <c r="AE93" t="b">
        <f>VLOOKUP(AA93,lists!$B:$C,2,FALSE)</f>
        <v>1</v>
      </c>
      <c r="AF93" t="b">
        <f>IF(AND(AC93&gt;=VLOOKUP(FLAT!$I$1,lists!$G:$H,2,FALSE),AC93&lt;=VLOOKUP(FLAT!$I$2,lists!$G:$H,2,FALSE)),TRUE,FALSE)</f>
        <v>1</v>
      </c>
      <c r="AG93" t="b">
        <f>VLOOKUP(AB93,lists!$B$7:$C$8,2,FALSE)</f>
        <v>1</v>
      </c>
      <c r="AH93" t="b">
        <f>VLOOKUP(IF(H93="","Open",SUBSTITUTE(H93,"/Nov","")),lists!$B$27:$D$29,2,FALSE)</f>
        <v>1</v>
      </c>
      <c r="AI93" t="b">
        <f>IF(FLAT!$I$5="All",TRUE,IF(FLAT!$I$5=TEXT('Raw - F'!C93,"mmm"),TRUE,FALSE))</f>
        <v>1</v>
      </c>
      <c r="AJ93" t="b">
        <f>VLOOKUP(L93,lists!B:C,2,FALSE)</f>
        <v>1</v>
      </c>
      <c r="AK93" t="b">
        <f>VLOOKUP(T93,lists!$B$23:$D$25,2,FALSE)</f>
        <v>1</v>
      </c>
      <c r="AL93">
        <f t="shared" si="9"/>
        <v>1</v>
      </c>
    </row>
    <row r="94" spans="1:38" x14ac:dyDescent="0.35">
      <c r="A94" s="1">
        <f t="shared" si="10"/>
        <v>94</v>
      </c>
      <c r="B94" s="1">
        <f t="shared" si="11"/>
        <v>93</v>
      </c>
      <c r="C94" s="5">
        <v>44321</v>
      </c>
      <c r="D94" t="s">
        <v>642</v>
      </c>
      <c r="E94" t="s">
        <v>302</v>
      </c>
      <c r="F94" t="s">
        <v>302</v>
      </c>
      <c r="G94" t="s">
        <v>6</v>
      </c>
      <c r="H94" t="s">
        <v>227</v>
      </c>
      <c r="J94" t="s">
        <v>54</v>
      </c>
      <c r="K94" t="s">
        <v>5</v>
      </c>
      <c r="L94">
        <v>4</v>
      </c>
      <c r="N94" t="s">
        <v>348</v>
      </c>
      <c r="O94" t="s">
        <v>322</v>
      </c>
      <c r="P94" t="s">
        <v>38</v>
      </c>
      <c r="Q94">
        <v>7250</v>
      </c>
      <c r="R94" t="s">
        <v>654</v>
      </c>
      <c r="T94" t="s">
        <v>239</v>
      </c>
      <c r="U94">
        <v>0</v>
      </c>
      <c r="W94" t="s">
        <v>503</v>
      </c>
      <c r="X94" t="s">
        <v>503</v>
      </c>
      <c r="AA94" s="6" t="str">
        <f t="shared" si="7"/>
        <v>Other</v>
      </c>
      <c r="AB94" s="6" t="str">
        <f t="shared" si="8"/>
        <v>A</v>
      </c>
      <c r="AC94" s="6">
        <f>VLOOKUP(P94,lists!$G:$H,2,FALSE)</f>
        <v>3</v>
      </c>
      <c r="AD94" t="b">
        <f>VLOOKUP(G94,lists!$B$2:$C$3,2,FALSE)</f>
        <v>1</v>
      </c>
      <c r="AE94" t="b">
        <f>VLOOKUP(AA94,lists!$B:$C,2,FALSE)</f>
        <v>1</v>
      </c>
      <c r="AF94" t="b">
        <f>IF(AND(AC94&gt;=VLOOKUP(FLAT!$I$1,lists!$G:$H,2,FALSE),AC94&lt;=VLOOKUP(FLAT!$I$2,lists!$G:$H,2,FALSE)),TRUE,FALSE)</f>
        <v>1</v>
      </c>
      <c r="AG94" t="b">
        <f>VLOOKUP(AB94,lists!$B$7:$C$8,2,FALSE)</f>
        <v>1</v>
      </c>
      <c r="AH94" t="b">
        <f>VLOOKUP(IF(H94="","Open",SUBSTITUTE(H94,"/Nov","")),lists!$B$27:$D$29,2,FALSE)</f>
        <v>1</v>
      </c>
      <c r="AI94" t="b">
        <f>IF(FLAT!$I$5="All",TRUE,IF(FLAT!$I$5=TEXT('Raw - F'!C94,"mmm"),TRUE,FALSE))</f>
        <v>1</v>
      </c>
      <c r="AJ94" t="b">
        <f>VLOOKUP(L94,lists!B:C,2,FALSE)</f>
        <v>1</v>
      </c>
      <c r="AK94" t="b">
        <f>VLOOKUP(T94,lists!$B$23:$D$25,2,FALSE)</f>
        <v>1</v>
      </c>
      <c r="AL94">
        <f t="shared" si="9"/>
        <v>1</v>
      </c>
    </row>
    <row r="95" spans="1:38" x14ac:dyDescent="0.35">
      <c r="A95" s="1">
        <f t="shared" si="10"/>
        <v>95</v>
      </c>
      <c r="B95" s="1">
        <f t="shared" si="11"/>
        <v>94</v>
      </c>
      <c r="C95" s="5">
        <v>44321</v>
      </c>
      <c r="D95" t="s">
        <v>83</v>
      </c>
      <c r="E95" t="s">
        <v>302</v>
      </c>
      <c r="F95" t="s">
        <v>302</v>
      </c>
      <c r="G95" t="s">
        <v>6</v>
      </c>
      <c r="H95" t="s">
        <v>227</v>
      </c>
      <c r="J95" t="s">
        <v>54</v>
      </c>
      <c r="K95" t="s">
        <v>5</v>
      </c>
      <c r="L95">
        <v>3</v>
      </c>
      <c r="N95" t="s">
        <v>359</v>
      </c>
      <c r="O95" t="s">
        <v>70</v>
      </c>
      <c r="P95" t="s">
        <v>38</v>
      </c>
      <c r="Q95">
        <v>11500</v>
      </c>
      <c r="R95" t="s">
        <v>338</v>
      </c>
      <c r="T95" t="s">
        <v>241</v>
      </c>
      <c r="U95">
        <v>1</v>
      </c>
      <c r="W95" t="s">
        <v>503</v>
      </c>
      <c r="X95" t="s">
        <v>503</v>
      </c>
      <c r="AA95" s="6" t="str">
        <f t="shared" si="7"/>
        <v>Other</v>
      </c>
      <c r="AB95" s="6" t="str">
        <f t="shared" si="8"/>
        <v>A</v>
      </c>
      <c r="AC95" s="6">
        <f>VLOOKUP(P95,lists!$G:$H,2,FALSE)</f>
        <v>3</v>
      </c>
      <c r="AD95" t="b">
        <f>VLOOKUP(G95,lists!$B$2:$C$3,2,FALSE)</f>
        <v>1</v>
      </c>
      <c r="AE95" t="b">
        <f>VLOOKUP(AA95,lists!$B:$C,2,FALSE)</f>
        <v>1</v>
      </c>
      <c r="AF95" t="b">
        <f>IF(AND(AC95&gt;=VLOOKUP(FLAT!$I$1,lists!$G:$H,2,FALSE),AC95&lt;=VLOOKUP(FLAT!$I$2,lists!$G:$H,2,FALSE)),TRUE,FALSE)</f>
        <v>1</v>
      </c>
      <c r="AG95" t="b">
        <f>VLOOKUP(AB95,lists!$B$7:$C$8,2,FALSE)</f>
        <v>1</v>
      </c>
      <c r="AH95" t="b">
        <f>VLOOKUP(IF(H95="","Open",SUBSTITUTE(H95,"/Nov","")),lists!$B$27:$D$29,2,FALSE)</f>
        <v>1</v>
      </c>
      <c r="AI95" t="b">
        <f>IF(FLAT!$I$5="All",TRUE,IF(FLAT!$I$5=TEXT('Raw - F'!C95,"mmm"),TRUE,FALSE))</f>
        <v>1</v>
      </c>
      <c r="AJ95" t="b">
        <f>VLOOKUP(L95,lists!B:C,2,FALSE)</f>
        <v>1</v>
      </c>
      <c r="AK95" t="b">
        <f>VLOOKUP(T95,lists!$B$23:$D$25,2,FALSE)</f>
        <v>1</v>
      </c>
      <c r="AL95">
        <f t="shared" si="9"/>
        <v>1</v>
      </c>
    </row>
    <row r="96" spans="1:38" x14ac:dyDescent="0.35">
      <c r="A96" s="1">
        <f t="shared" si="10"/>
        <v>96</v>
      </c>
      <c r="B96" s="1">
        <f t="shared" si="11"/>
        <v>95</v>
      </c>
      <c r="C96" s="5">
        <v>44321</v>
      </c>
      <c r="D96" t="s">
        <v>83</v>
      </c>
      <c r="E96" t="s">
        <v>302</v>
      </c>
      <c r="F96" t="s">
        <v>302</v>
      </c>
      <c r="G96" t="s">
        <v>6</v>
      </c>
      <c r="H96" t="s">
        <v>227</v>
      </c>
      <c r="J96" t="s">
        <v>54</v>
      </c>
      <c r="K96" t="s">
        <v>5</v>
      </c>
      <c r="L96">
        <v>5</v>
      </c>
      <c r="N96" t="s">
        <v>321</v>
      </c>
      <c r="O96" t="s">
        <v>38</v>
      </c>
      <c r="P96" t="s">
        <v>38</v>
      </c>
      <c r="Q96">
        <v>7650</v>
      </c>
      <c r="R96" t="s">
        <v>344</v>
      </c>
      <c r="T96" t="s">
        <v>241</v>
      </c>
      <c r="U96">
        <v>1</v>
      </c>
      <c r="W96" t="s">
        <v>503</v>
      </c>
      <c r="X96" t="s">
        <v>503</v>
      </c>
      <c r="AA96" s="6" t="str">
        <f t="shared" si="7"/>
        <v>Other</v>
      </c>
      <c r="AB96" s="6" t="str">
        <f t="shared" si="8"/>
        <v>A</v>
      </c>
      <c r="AC96" s="6">
        <f>VLOOKUP(P96,lists!$G:$H,2,FALSE)</f>
        <v>3</v>
      </c>
      <c r="AD96" t="b">
        <f>VLOOKUP(G96,lists!$B$2:$C$3,2,FALSE)</f>
        <v>1</v>
      </c>
      <c r="AE96" t="b">
        <f>VLOOKUP(AA96,lists!$B:$C,2,FALSE)</f>
        <v>1</v>
      </c>
      <c r="AF96" t="b">
        <f>IF(AND(AC96&gt;=VLOOKUP(FLAT!$I$1,lists!$G:$H,2,FALSE),AC96&lt;=VLOOKUP(FLAT!$I$2,lists!$G:$H,2,FALSE)),TRUE,FALSE)</f>
        <v>1</v>
      </c>
      <c r="AG96" t="b">
        <f>VLOOKUP(AB96,lists!$B$7:$C$8,2,FALSE)</f>
        <v>1</v>
      </c>
      <c r="AH96" t="b">
        <f>VLOOKUP(IF(H96="","Open",SUBSTITUTE(H96,"/Nov","")),lists!$B$27:$D$29,2,FALSE)</f>
        <v>1</v>
      </c>
      <c r="AI96" t="b">
        <f>IF(FLAT!$I$5="All",TRUE,IF(FLAT!$I$5=TEXT('Raw - F'!C96,"mmm"),TRUE,FALSE))</f>
        <v>1</v>
      </c>
      <c r="AJ96" t="b">
        <f>VLOOKUP(L96,lists!B:C,2,FALSE)</f>
        <v>1</v>
      </c>
      <c r="AK96" t="b">
        <f>VLOOKUP(T96,lists!$B$23:$D$25,2,FALSE)</f>
        <v>1</v>
      </c>
      <c r="AL96">
        <f t="shared" si="9"/>
        <v>1</v>
      </c>
    </row>
    <row r="97" spans="1:38" x14ac:dyDescent="0.35">
      <c r="A97" s="1">
        <f t="shared" si="10"/>
        <v>97</v>
      </c>
      <c r="B97" s="1">
        <f t="shared" si="11"/>
        <v>96</v>
      </c>
      <c r="C97" s="5">
        <v>44321</v>
      </c>
      <c r="D97" t="s">
        <v>83</v>
      </c>
      <c r="E97" t="s">
        <v>302</v>
      </c>
      <c r="F97" t="s">
        <v>302</v>
      </c>
      <c r="G97" t="s">
        <v>6</v>
      </c>
      <c r="H97" t="s">
        <v>227</v>
      </c>
      <c r="J97" t="s">
        <v>54</v>
      </c>
      <c r="K97" t="s">
        <v>7</v>
      </c>
      <c r="L97">
        <v>5</v>
      </c>
      <c r="N97" t="s">
        <v>321</v>
      </c>
      <c r="O97" t="s">
        <v>37</v>
      </c>
      <c r="P97" t="s">
        <v>37</v>
      </c>
      <c r="Q97">
        <v>7650</v>
      </c>
      <c r="R97" t="s">
        <v>356</v>
      </c>
      <c r="T97" t="s">
        <v>241</v>
      </c>
      <c r="U97">
        <v>1</v>
      </c>
      <c r="W97" t="s">
        <v>503</v>
      </c>
      <c r="X97" t="s">
        <v>503</v>
      </c>
      <c r="AA97" s="6" t="str">
        <f t="shared" si="7"/>
        <v>Other</v>
      </c>
      <c r="AB97" s="6" t="str">
        <f t="shared" si="8"/>
        <v>F</v>
      </c>
      <c r="AC97" s="6">
        <f>VLOOKUP(P97,lists!$G:$H,2,FALSE)</f>
        <v>2</v>
      </c>
      <c r="AD97" t="b">
        <f>VLOOKUP(G97,lists!$B$2:$C$3,2,FALSE)</f>
        <v>1</v>
      </c>
      <c r="AE97" t="b">
        <f>VLOOKUP(AA97,lists!$B:$C,2,FALSE)</f>
        <v>1</v>
      </c>
      <c r="AF97" t="b">
        <f>IF(AND(AC97&gt;=VLOOKUP(FLAT!$I$1,lists!$G:$H,2,FALSE),AC97&lt;=VLOOKUP(FLAT!$I$2,lists!$G:$H,2,FALSE)),TRUE,FALSE)</f>
        <v>1</v>
      </c>
      <c r="AG97" t="b">
        <f>VLOOKUP(AB97,lists!$B$7:$C$8,2,FALSE)</f>
        <v>1</v>
      </c>
      <c r="AH97" t="b">
        <f>VLOOKUP(IF(H97="","Open",SUBSTITUTE(H97,"/Nov","")),lists!$B$27:$D$29,2,FALSE)</f>
        <v>1</v>
      </c>
      <c r="AI97" t="b">
        <f>IF(FLAT!$I$5="All",TRUE,IF(FLAT!$I$5=TEXT('Raw - F'!C97,"mmm"),TRUE,FALSE))</f>
        <v>1</v>
      </c>
      <c r="AJ97" t="b">
        <f>VLOOKUP(L97,lists!B:C,2,FALSE)</f>
        <v>1</v>
      </c>
      <c r="AK97" t="b">
        <f>VLOOKUP(T97,lists!$B$23:$D$25,2,FALSE)</f>
        <v>1</v>
      </c>
      <c r="AL97">
        <f t="shared" si="9"/>
        <v>1</v>
      </c>
    </row>
    <row r="98" spans="1:38" x14ac:dyDescent="0.35">
      <c r="A98" s="1">
        <f t="shared" si="10"/>
        <v>98</v>
      </c>
      <c r="B98" s="1">
        <f t="shared" si="11"/>
        <v>97</v>
      </c>
      <c r="C98" s="5">
        <v>44321</v>
      </c>
      <c r="D98" t="s">
        <v>83</v>
      </c>
      <c r="E98" t="s">
        <v>302</v>
      </c>
      <c r="F98" t="s">
        <v>302</v>
      </c>
      <c r="G98" t="s">
        <v>6</v>
      </c>
      <c r="H98" t="s">
        <v>227</v>
      </c>
      <c r="J98" t="s">
        <v>54</v>
      </c>
      <c r="K98" t="s">
        <v>5</v>
      </c>
      <c r="L98">
        <v>5</v>
      </c>
      <c r="N98" t="s">
        <v>330</v>
      </c>
      <c r="O98" t="s">
        <v>331</v>
      </c>
      <c r="P98" t="s">
        <v>61</v>
      </c>
      <c r="Q98">
        <v>7650</v>
      </c>
      <c r="R98" t="s">
        <v>304</v>
      </c>
      <c r="T98" t="s">
        <v>241</v>
      </c>
      <c r="U98">
        <v>1</v>
      </c>
      <c r="W98" t="s">
        <v>503</v>
      </c>
      <c r="X98" t="s">
        <v>503</v>
      </c>
      <c r="AA98" s="6" t="str">
        <f t="shared" si="7"/>
        <v>Other</v>
      </c>
      <c r="AB98" s="6" t="str">
        <f t="shared" si="8"/>
        <v>A</v>
      </c>
      <c r="AC98" s="6">
        <f>VLOOKUP(P98,lists!$G:$H,2,FALSE)</f>
        <v>11</v>
      </c>
      <c r="AD98" t="b">
        <f>VLOOKUP(G98,lists!$B$2:$C$3,2,FALSE)</f>
        <v>1</v>
      </c>
      <c r="AE98" t="b">
        <f>VLOOKUP(AA98,lists!$B:$C,2,FALSE)</f>
        <v>1</v>
      </c>
      <c r="AF98" t="b">
        <f>IF(AND(AC98&gt;=VLOOKUP(FLAT!$I$1,lists!$G:$H,2,FALSE),AC98&lt;=VLOOKUP(FLAT!$I$2,lists!$G:$H,2,FALSE)),TRUE,FALSE)</f>
        <v>1</v>
      </c>
      <c r="AG98" t="b">
        <f>VLOOKUP(AB98,lists!$B$7:$C$8,2,FALSE)</f>
        <v>1</v>
      </c>
      <c r="AH98" t="b">
        <f>VLOOKUP(IF(H98="","Open",SUBSTITUTE(H98,"/Nov","")),lists!$B$27:$D$29,2,FALSE)</f>
        <v>1</v>
      </c>
      <c r="AI98" t="b">
        <f>IF(FLAT!$I$5="All",TRUE,IF(FLAT!$I$5=TEXT('Raw - F'!C98,"mmm"),TRUE,FALSE))</f>
        <v>1</v>
      </c>
      <c r="AJ98" t="b">
        <f>VLOOKUP(L98,lists!B:C,2,FALSE)</f>
        <v>1</v>
      </c>
      <c r="AK98" t="b">
        <f>VLOOKUP(T98,lists!$B$23:$D$25,2,FALSE)</f>
        <v>1</v>
      </c>
      <c r="AL98">
        <f t="shared" si="9"/>
        <v>1</v>
      </c>
    </row>
    <row r="99" spans="1:38" x14ac:dyDescent="0.35">
      <c r="A99" s="1">
        <f t="shared" si="10"/>
        <v>99</v>
      </c>
      <c r="B99" s="1">
        <f t="shared" si="11"/>
        <v>98</v>
      </c>
      <c r="C99" s="5">
        <v>44321</v>
      </c>
      <c r="D99" t="s">
        <v>83</v>
      </c>
      <c r="E99" t="s">
        <v>302</v>
      </c>
      <c r="F99" t="s">
        <v>302</v>
      </c>
      <c r="G99" t="s">
        <v>51</v>
      </c>
      <c r="H99" t="s">
        <v>244</v>
      </c>
      <c r="J99" t="s">
        <v>35</v>
      </c>
      <c r="K99" t="s">
        <v>7</v>
      </c>
      <c r="L99">
        <v>5</v>
      </c>
      <c r="N99" t="s">
        <v>227</v>
      </c>
      <c r="O99" t="s">
        <v>336</v>
      </c>
      <c r="P99" t="s">
        <v>59</v>
      </c>
      <c r="Q99">
        <v>4900</v>
      </c>
      <c r="R99" t="s">
        <v>655</v>
      </c>
      <c r="T99" t="s">
        <v>241</v>
      </c>
      <c r="U99">
        <v>1</v>
      </c>
      <c r="W99" t="s">
        <v>503</v>
      </c>
      <c r="X99" t="s">
        <v>503</v>
      </c>
      <c r="AA99" s="6" t="str">
        <f t="shared" si="7"/>
        <v>Other</v>
      </c>
      <c r="AB99" s="6" t="str">
        <f t="shared" si="8"/>
        <v>F</v>
      </c>
      <c r="AC99" s="6">
        <f>VLOOKUP(P99,lists!$G:$H,2,FALSE)</f>
        <v>7</v>
      </c>
      <c r="AD99" t="b">
        <f>VLOOKUP(G99,lists!$B$2:$C$3,2,FALSE)</f>
        <v>1</v>
      </c>
      <c r="AE99" t="b">
        <f>VLOOKUP(AA99,lists!$B:$C,2,FALSE)</f>
        <v>1</v>
      </c>
      <c r="AF99" t="b">
        <f>IF(AND(AC99&gt;=VLOOKUP(FLAT!$I$1,lists!$G:$H,2,FALSE),AC99&lt;=VLOOKUP(FLAT!$I$2,lists!$G:$H,2,FALSE)),TRUE,FALSE)</f>
        <v>1</v>
      </c>
      <c r="AG99" t="b">
        <f>VLOOKUP(AB99,lists!$B$7:$C$8,2,FALSE)</f>
        <v>1</v>
      </c>
      <c r="AH99" t="b">
        <f>VLOOKUP(IF(H99="","Open",SUBSTITUTE(H99,"/Nov","")),lists!$B$27:$D$29,2,FALSE)</f>
        <v>1</v>
      </c>
      <c r="AI99" t="b">
        <f>IF(FLAT!$I$5="All",TRUE,IF(FLAT!$I$5=TEXT('Raw - F'!C99,"mmm"),TRUE,FALSE))</f>
        <v>1</v>
      </c>
      <c r="AJ99" t="b">
        <f>VLOOKUP(L99,lists!B:C,2,FALSE)</f>
        <v>1</v>
      </c>
      <c r="AK99" t="b">
        <f>VLOOKUP(T99,lists!$B$23:$D$25,2,FALSE)</f>
        <v>1</v>
      </c>
      <c r="AL99">
        <f t="shared" si="9"/>
        <v>1</v>
      </c>
    </row>
    <row r="100" spans="1:38" x14ac:dyDescent="0.35">
      <c r="A100" s="1">
        <f t="shared" si="10"/>
        <v>100</v>
      </c>
      <c r="B100" s="1">
        <f t="shared" si="11"/>
        <v>99</v>
      </c>
      <c r="C100" s="5">
        <v>44321</v>
      </c>
      <c r="D100" t="s">
        <v>83</v>
      </c>
      <c r="E100" t="s">
        <v>302</v>
      </c>
      <c r="F100" t="s">
        <v>302</v>
      </c>
      <c r="G100" t="s">
        <v>51</v>
      </c>
      <c r="H100" t="s">
        <v>244</v>
      </c>
      <c r="J100" t="s">
        <v>33</v>
      </c>
      <c r="K100" t="s">
        <v>7</v>
      </c>
      <c r="L100">
        <v>4</v>
      </c>
      <c r="N100" t="s">
        <v>227</v>
      </c>
      <c r="O100" t="s">
        <v>37</v>
      </c>
      <c r="P100" t="s">
        <v>36</v>
      </c>
      <c r="Q100">
        <v>4900</v>
      </c>
      <c r="R100" t="s">
        <v>361</v>
      </c>
      <c r="T100" t="s">
        <v>241</v>
      </c>
      <c r="U100">
        <v>1</v>
      </c>
      <c r="W100" t="s">
        <v>503</v>
      </c>
      <c r="X100" t="s">
        <v>583</v>
      </c>
      <c r="Y100" t="s">
        <v>584</v>
      </c>
      <c r="Z100" t="s">
        <v>553</v>
      </c>
      <c r="AA100" s="6" t="str">
        <f t="shared" si="7"/>
        <v>2yo</v>
      </c>
      <c r="AB100" s="6" t="str">
        <f t="shared" si="8"/>
        <v>F</v>
      </c>
      <c r="AC100" s="6">
        <f>VLOOKUP(P100,lists!$G:$H,2,FALSE)</f>
        <v>1</v>
      </c>
      <c r="AD100" t="b">
        <f>VLOOKUP(G100,lists!$B$2:$C$3,2,FALSE)</f>
        <v>1</v>
      </c>
      <c r="AE100" t="b">
        <f>VLOOKUP(AA100,lists!$B:$C,2,FALSE)</f>
        <v>1</v>
      </c>
      <c r="AF100" t="b">
        <f>IF(AND(AC100&gt;=VLOOKUP(FLAT!$I$1,lists!$G:$H,2,FALSE),AC100&lt;=VLOOKUP(FLAT!$I$2,lists!$G:$H,2,FALSE)),TRUE,FALSE)</f>
        <v>1</v>
      </c>
      <c r="AG100" t="b">
        <f>VLOOKUP(AB100,lists!$B$7:$C$8,2,FALSE)</f>
        <v>1</v>
      </c>
      <c r="AH100" t="b">
        <f>VLOOKUP(IF(H100="","Open",SUBSTITUTE(H100,"/Nov","")),lists!$B$27:$D$29,2,FALSE)</f>
        <v>1</v>
      </c>
      <c r="AI100" t="b">
        <f>IF(FLAT!$I$5="All",TRUE,IF(FLAT!$I$5=TEXT('Raw - F'!C100,"mmm"),TRUE,FALSE))</f>
        <v>1</v>
      </c>
      <c r="AJ100" t="b">
        <f>VLOOKUP(L100,lists!B:C,2,FALSE)</f>
        <v>1</v>
      </c>
      <c r="AK100" t="b">
        <f>VLOOKUP(T100,lists!$B$23:$D$25,2,FALSE)</f>
        <v>1</v>
      </c>
      <c r="AL100">
        <f t="shared" si="9"/>
        <v>1</v>
      </c>
    </row>
    <row r="101" spans="1:38" x14ac:dyDescent="0.35">
      <c r="A101" s="1">
        <f t="shared" si="10"/>
        <v>101</v>
      </c>
      <c r="B101" s="1">
        <f t="shared" si="11"/>
        <v>100</v>
      </c>
      <c r="C101" s="5">
        <v>44321</v>
      </c>
      <c r="D101" t="s">
        <v>83</v>
      </c>
      <c r="E101" t="s">
        <v>302</v>
      </c>
      <c r="F101" t="s">
        <v>302</v>
      </c>
      <c r="G101" t="s">
        <v>6</v>
      </c>
      <c r="H101" t="s">
        <v>227</v>
      </c>
      <c r="J101" t="s">
        <v>34</v>
      </c>
      <c r="K101" t="s">
        <v>5</v>
      </c>
      <c r="L101">
        <v>5</v>
      </c>
      <c r="N101" t="s">
        <v>330</v>
      </c>
      <c r="O101" t="s">
        <v>38</v>
      </c>
      <c r="P101" t="s">
        <v>38</v>
      </c>
      <c r="Q101">
        <v>4900</v>
      </c>
      <c r="R101" t="s">
        <v>358</v>
      </c>
      <c r="T101" t="s">
        <v>241</v>
      </c>
      <c r="U101">
        <v>1</v>
      </c>
      <c r="W101" t="s">
        <v>503</v>
      </c>
      <c r="X101" t="s">
        <v>503</v>
      </c>
      <c r="AA101" s="6" t="str">
        <f t="shared" si="7"/>
        <v>3yo</v>
      </c>
      <c r="AB101" s="6" t="str">
        <f t="shared" si="8"/>
        <v>A</v>
      </c>
      <c r="AC101" s="6">
        <f>VLOOKUP(P101,lists!$G:$H,2,FALSE)</f>
        <v>3</v>
      </c>
      <c r="AD101" t="b">
        <f>VLOOKUP(G101,lists!$B$2:$C$3,2,FALSE)</f>
        <v>1</v>
      </c>
      <c r="AE101" t="b">
        <f>VLOOKUP(AA101,lists!$B:$C,2,FALSE)</f>
        <v>1</v>
      </c>
      <c r="AF101" t="b">
        <f>IF(AND(AC101&gt;=VLOOKUP(FLAT!$I$1,lists!$G:$H,2,FALSE),AC101&lt;=VLOOKUP(FLAT!$I$2,lists!$G:$H,2,FALSE)),TRUE,FALSE)</f>
        <v>1</v>
      </c>
      <c r="AG101" t="b">
        <f>VLOOKUP(AB101,lists!$B$7:$C$8,2,FALSE)</f>
        <v>1</v>
      </c>
      <c r="AH101" t="b">
        <f>VLOOKUP(IF(H101="","Open",SUBSTITUTE(H101,"/Nov","")),lists!$B$27:$D$29,2,FALSE)</f>
        <v>1</v>
      </c>
      <c r="AI101" t="b">
        <f>IF(FLAT!$I$5="All",TRUE,IF(FLAT!$I$5=TEXT('Raw - F'!C101,"mmm"),TRUE,FALSE))</f>
        <v>1</v>
      </c>
      <c r="AJ101" t="b">
        <f>VLOOKUP(L101,lists!B:C,2,FALSE)</f>
        <v>1</v>
      </c>
      <c r="AK101" t="b">
        <f>VLOOKUP(T101,lists!$B$23:$D$25,2,FALSE)</f>
        <v>1</v>
      </c>
      <c r="AL101">
        <f t="shared" si="9"/>
        <v>1</v>
      </c>
    </row>
    <row r="102" spans="1:38" x14ac:dyDescent="0.35">
      <c r="A102" s="1">
        <f t="shared" si="10"/>
        <v>102</v>
      </c>
      <c r="B102" s="1">
        <f t="shared" si="11"/>
        <v>101</v>
      </c>
      <c r="C102" s="5">
        <v>44322</v>
      </c>
      <c r="D102" t="s">
        <v>656</v>
      </c>
      <c r="E102" t="s">
        <v>302</v>
      </c>
      <c r="F102" t="s">
        <v>302</v>
      </c>
      <c r="G102" t="s">
        <v>6</v>
      </c>
      <c r="H102" t="s">
        <v>227</v>
      </c>
      <c r="J102" t="s">
        <v>54</v>
      </c>
      <c r="K102" t="s">
        <v>5</v>
      </c>
      <c r="L102">
        <v>4</v>
      </c>
      <c r="N102" t="s">
        <v>348</v>
      </c>
      <c r="O102" t="s">
        <v>315</v>
      </c>
      <c r="P102" t="s">
        <v>102</v>
      </c>
      <c r="Q102">
        <v>20000</v>
      </c>
      <c r="R102" t="s">
        <v>658</v>
      </c>
      <c r="T102" t="s">
        <v>241</v>
      </c>
      <c r="U102">
        <v>1</v>
      </c>
      <c r="W102" t="s">
        <v>503</v>
      </c>
      <c r="X102" t="s">
        <v>503</v>
      </c>
      <c r="AA102" s="6" t="str">
        <f t="shared" si="7"/>
        <v>Other</v>
      </c>
      <c r="AB102" s="6" t="str">
        <f t="shared" si="8"/>
        <v>A</v>
      </c>
      <c r="AC102" s="6">
        <f>VLOOKUP(P102,lists!$G:$H,2,FALSE)</f>
        <v>9</v>
      </c>
      <c r="AD102" t="b">
        <f>VLOOKUP(G102,lists!$B$2:$C$3,2,FALSE)</f>
        <v>1</v>
      </c>
      <c r="AE102" t="b">
        <f>VLOOKUP(AA102,lists!$B:$C,2,FALSE)</f>
        <v>1</v>
      </c>
      <c r="AF102" t="b">
        <f>IF(AND(AC102&gt;=VLOOKUP(FLAT!$I$1,lists!$G:$H,2,FALSE),AC102&lt;=VLOOKUP(FLAT!$I$2,lists!$G:$H,2,FALSE)),TRUE,FALSE)</f>
        <v>1</v>
      </c>
      <c r="AG102" t="b">
        <f>VLOOKUP(AB102,lists!$B$7:$C$8,2,FALSE)</f>
        <v>1</v>
      </c>
      <c r="AH102" t="b">
        <f>VLOOKUP(IF(H102="","Open",SUBSTITUTE(H102,"/Nov","")),lists!$B$27:$D$29,2,FALSE)</f>
        <v>1</v>
      </c>
      <c r="AI102" t="b">
        <f>IF(FLAT!$I$5="All",TRUE,IF(FLAT!$I$5=TEXT('Raw - F'!C102,"mmm"),TRUE,FALSE))</f>
        <v>1</v>
      </c>
      <c r="AJ102" t="b">
        <f>VLOOKUP(L102,lists!B:C,2,FALSE)</f>
        <v>1</v>
      </c>
      <c r="AK102" t="b">
        <f>VLOOKUP(T102,lists!$B$23:$D$25,2,FALSE)</f>
        <v>1</v>
      </c>
      <c r="AL102">
        <f t="shared" si="9"/>
        <v>1</v>
      </c>
    </row>
    <row r="103" spans="1:38" x14ac:dyDescent="0.35">
      <c r="A103" s="1">
        <f t="shared" si="10"/>
        <v>103</v>
      </c>
      <c r="B103" s="1">
        <f t="shared" si="11"/>
        <v>102</v>
      </c>
      <c r="C103" s="5">
        <v>44322</v>
      </c>
      <c r="D103" t="s">
        <v>656</v>
      </c>
      <c r="E103" t="s">
        <v>302</v>
      </c>
      <c r="F103" t="s">
        <v>302</v>
      </c>
      <c r="G103" t="s">
        <v>6</v>
      </c>
      <c r="H103" t="s">
        <v>227</v>
      </c>
      <c r="J103" t="s">
        <v>35</v>
      </c>
      <c r="K103" t="s">
        <v>7</v>
      </c>
      <c r="L103">
        <v>4</v>
      </c>
      <c r="N103" t="s">
        <v>318</v>
      </c>
      <c r="O103" t="s">
        <v>38</v>
      </c>
      <c r="P103" t="s">
        <v>38</v>
      </c>
      <c r="Q103">
        <v>11500</v>
      </c>
      <c r="R103" t="s">
        <v>657</v>
      </c>
      <c r="T103" t="s">
        <v>241</v>
      </c>
      <c r="U103">
        <v>1</v>
      </c>
      <c r="W103" t="s">
        <v>503</v>
      </c>
      <c r="X103" t="s">
        <v>503</v>
      </c>
      <c r="AA103" s="6" t="str">
        <f t="shared" si="7"/>
        <v>Other</v>
      </c>
      <c r="AB103" s="6" t="str">
        <f t="shared" si="8"/>
        <v>F</v>
      </c>
      <c r="AC103" s="6">
        <f>VLOOKUP(P103,lists!$G:$H,2,FALSE)</f>
        <v>3</v>
      </c>
      <c r="AD103" t="b">
        <f>VLOOKUP(G103,lists!$B$2:$C$3,2,FALSE)</f>
        <v>1</v>
      </c>
      <c r="AE103" t="b">
        <f>VLOOKUP(AA103,lists!$B:$C,2,FALSE)</f>
        <v>1</v>
      </c>
      <c r="AF103" t="b">
        <f>IF(AND(AC103&gt;=VLOOKUP(FLAT!$I$1,lists!$G:$H,2,FALSE),AC103&lt;=VLOOKUP(FLAT!$I$2,lists!$G:$H,2,FALSE)),TRUE,FALSE)</f>
        <v>1</v>
      </c>
      <c r="AG103" t="b">
        <f>VLOOKUP(AB103,lists!$B$7:$C$8,2,FALSE)</f>
        <v>1</v>
      </c>
      <c r="AH103" t="b">
        <f>VLOOKUP(IF(H103="","Open",SUBSTITUTE(H103,"/Nov","")),lists!$B$27:$D$29,2,FALSE)</f>
        <v>1</v>
      </c>
      <c r="AI103" t="b">
        <f>IF(FLAT!$I$5="All",TRUE,IF(FLAT!$I$5=TEXT('Raw - F'!C103,"mmm"),TRUE,FALSE))</f>
        <v>1</v>
      </c>
      <c r="AJ103" t="b">
        <f>VLOOKUP(L103,lists!B:C,2,FALSE)</f>
        <v>1</v>
      </c>
      <c r="AK103" t="b">
        <f>VLOOKUP(T103,lists!$B$23:$D$25,2,FALSE)</f>
        <v>1</v>
      </c>
      <c r="AL103">
        <f t="shared" si="9"/>
        <v>1</v>
      </c>
    </row>
    <row r="104" spans="1:38" x14ac:dyDescent="0.35">
      <c r="A104" s="1">
        <f t="shared" si="10"/>
        <v>104</v>
      </c>
      <c r="B104" s="1">
        <f t="shared" si="11"/>
        <v>103</v>
      </c>
      <c r="C104" s="5">
        <v>44322</v>
      </c>
      <c r="D104" t="s">
        <v>656</v>
      </c>
      <c r="E104" t="s">
        <v>302</v>
      </c>
      <c r="F104" t="s">
        <v>302</v>
      </c>
      <c r="G104" t="s">
        <v>6</v>
      </c>
      <c r="H104" t="s">
        <v>227</v>
      </c>
      <c r="J104" t="s">
        <v>54</v>
      </c>
      <c r="K104" t="s">
        <v>5</v>
      </c>
      <c r="L104">
        <v>4</v>
      </c>
      <c r="N104" t="s">
        <v>318</v>
      </c>
      <c r="O104" t="s">
        <v>572</v>
      </c>
      <c r="P104" t="s">
        <v>76</v>
      </c>
      <c r="Q104">
        <v>8000</v>
      </c>
      <c r="R104" t="s">
        <v>659</v>
      </c>
      <c r="T104" t="s">
        <v>241</v>
      </c>
      <c r="U104">
        <v>1</v>
      </c>
      <c r="W104" t="s">
        <v>503</v>
      </c>
      <c r="X104" t="s">
        <v>503</v>
      </c>
      <c r="AA104" s="6" t="str">
        <f t="shared" si="7"/>
        <v>Other</v>
      </c>
      <c r="AB104" s="6" t="str">
        <f t="shared" si="8"/>
        <v>A</v>
      </c>
      <c r="AC104" s="6">
        <f>VLOOKUP(P104,lists!$G:$H,2,FALSE)</f>
        <v>5</v>
      </c>
      <c r="AD104" t="b">
        <f>VLOOKUP(G104,lists!$B$2:$C$3,2,FALSE)</f>
        <v>1</v>
      </c>
      <c r="AE104" t="b">
        <f>VLOOKUP(AA104,lists!$B:$C,2,FALSE)</f>
        <v>1</v>
      </c>
      <c r="AF104" t="b">
        <f>IF(AND(AC104&gt;=VLOOKUP(FLAT!$I$1,lists!$G:$H,2,FALSE),AC104&lt;=VLOOKUP(FLAT!$I$2,lists!$G:$H,2,FALSE)),TRUE,FALSE)</f>
        <v>1</v>
      </c>
      <c r="AG104" t="b">
        <f>VLOOKUP(AB104,lists!$B$7:$C$8,2,FALSE)</f>
        <v>1</v>
      </c>
      <c r="AH104" t="b">
        <f>VLOOKUP(IF(H104="","Open",SUBSTITUTE(H104,"/Nov","")),lists!$B$27:$D$29,2,FALSE)</f>
        <v>1</v>
      </c>
      <c r="AI104" t="b">
        <f>IF(FLAT!$I$5="All",TRUE,IF(FLAT!$I$5=TEXT('Raw - F'!C104,"mmm"),TRUE,FALSE))</f>
        <v>1</v>
      </c>
      <c r="AJ104" t="b">
        <f>VLOOKUP(L104,lists!B:C,2,FALSE)</f>
        <v>1</v>
      </c>
      <c r="AK104" t="b">
        <f>VLOOKUP(T104,lists!$B$23:$D$25,2,FALSE)</f>
        <v>1</v>
      </c>
      <c r="AL104">
        <f t="shared" si="9"/>
        <v>1</v>
      </c>
    </row>
    <row r="105" spans="1:38" x14ac:dyDescent="0.35">
      <c r="A105" s="1">
        <f t="shared" si="10"/>
        <v>105</v>
      </c>
      <c r="B105" s="1">
        <f t="shared" si="11"/>
        <v>104</v>
      </c>
      <c r="C105" s="5">
        <v>44322</v>
      </c>
      <c r="D105" t="s">
        <v>656</v>
      </c>
      <c r="E105" t="s">
        <v>302</v>
      </c>
      <c r="F105" t="s">
        <v>302</v>
      </c>
      <c r="G105" t="s">
        <v>6</v>
      </c>
      <c r="H105" t="s">
        <v>227</v>
      </c>
      <c r="J105" t="s">
        <v>54</v>
      </c>
      <c r="K105" t="s">
        <v>5</v>
      </c>
      <c r="L105">
        <v>4</v>
      </c>
      <c r="N105" t="s">
        <v>348</v>
      </c>
      <c r="O105" t="s">
        <v>36</v>
      </c>
      <c r="P105" t="s">
        <v>36</v>
      </c>
      <c r="Q105">
        <v>8000</v>
      </c>
      <c r="R105" t="s">
        <v>661</v>
      </c>
      <c r="T105" t="s">
        <v>241</v>
      </c>
      <c r="U105">
        <v>1</v>
      </c>
      <c r="W105" t="s">
        <v>503</v>
      </c>
      <c r="X105" t="s">
        <v>503</v>
      </c>
      <c r="AA105" s="6" t="str">
        <f t="shared" si="7"/>
        <v>Other</v>
      </c>
      <c r="AB105" s="6" t="str">
        <f t="shared" si="8"/>
        <v>A</v>
      </c>
      <c r="AC105" s="6">
        <f>VLOOKUP(P105,lists!$G:$H,2,FALSE)</f>
        <v>1</v>
      </c>
      <c r="AD105" t="b">
        <f>VLOOKUP(G105,lists!$B$2:$C$3,2,FALSE)</f>
        <v>1</v>
      </c>
      <c r="AE105" t="b">
        <f>VLOOKUP(AA105,lists!$B:$C,2,FALSE)</f>
        <v>1</v>
      </c>
      <c r="AF105" t="b">
        <f>IF(AND(AC105&gt;=VLOOKUP(FLAT!$I$1,lists!$G:$H,2,FALSE),AC105&lt;=VLOOKUP(FLAT!$I$2,lists!$G:$H,2,FALSE)),TRUE,FALSE)</f>
        <v>1</v>
      </c>
      <c r="AG105" t="b">
        <f>VLOOKUP(AB105,lists!$B$7:$C$8,2,FALSE)</f>
        <v>1</v>
      </c>
      <c r="AH105" t="b">
        <f>VLOOKUP(IF(H105="","Open",SUBSTITUTE(H105,"/Nov","")),lists!$B$27:$D$29,2,FALSE)</f>
        <v>1</v>
      </c>
      <c r="AI105" t="b">
        <f>IF(FLAT!$I$5="All",TRUE,IF(FLAT!$I$5=TEXT('Raw - F'!C105,"mmm"),TRUE,FALSE))</f>
        <v>1</v>
      </c>
      <c r="AJ105" t="b">
        <f>VLOOKUP(L105,lists!B:C,2,FALSE)</f>
        <v>1</v>
      </c>
      <c r="AK105" t="b">
        <f>VLOOKUP(T105,lists!$B$23:$D$25,2,FALSE)</f>
        <v>1</v>
      </c>
      <c r="AL105">
        <f t="shared" si="9"/>
        <v>1</v>
      </c>
    </row>
    <row r="106" spans="1:38" x14ac:dyDescent="0.35">
      <c r="A106" s="1">
        <f t="shared" si="10"/>
        <v>106</v>
      </c>
      <c r="B106" s="1">
        <f t="shared" si="11"/>
        <v>105</v>
      </c>
      <c r="C106" s="5">
        <v>44322</v>
      </c>
      <c r="D106" t="s">
        <v>656</v>
      </c>
      <c r="E106" t="s">
        <v>302</v>
      </c>
      <c r="F106" t="s">
        <v>302</v>
      </c>
      <c r="G106" t="s">
        <v>6</v>
      </c>
      <c r="H106" t="s">
        <v>227</v>
      </c>
      <c r="J106" t="s">
        <v>35</v>
      </c>
      <c r="K106" t="s">
        <v>5</v>
      </c>
      <c r="L106">
        <v>6</v>
      </c>
      <c r="N106" t="s">
        <v>314</v>
      </c>
      <c r="O106" t="s">
        <v>70</v>
      </c>
      <c r="P106" t="s">
        <v>38</v>
      </c>
      <c r="Q106">
        <v>8000</v>
      </c>
      <c r="R106" t="s">
        <v>662</v>
      </c>
      <c r="S106" t="s">
        <v>7</v>
      </c>
      <c r="T106" t="s">
        <v>241</v>
      </c>
      <c r="U106">
        <v>1</v>
      </c>
      <c r="W106" t="s">
        <v>503</v>
      </c>
      <c r="X106" t="s">
        <v>503</v>
      </c>
      <c r="AA106" s="6" t="str">
        <f t="shared" si="7"/>
        <v>Other</v>
      </c>
      <c r="AB106" s="6" t="str">
        <f t="shared" si="8"/>
        <v>A</v>
      </c>
      <c r="AC106" s="6">
        <f>VLOOKUP(P106,lists!$G:$H,2,FALSE)</f>
        <v>3</v>
      </c>
      <c r="AD106" t="b">
        <f>VLOOKUP(G106,lists!$B$2:$C$3,2,FALSE)</f>
        <v>1</v>
      </c>
      <c r="AE106" t="b">
        <f>VLOOKUP(AA106,lists!$B:$C,2,FALSE)</f>
        <v>1</v>
      </c>
      <c r="AF106" t="b">
        <f>IF(AND(AC106&gt;=VLOOKUP(FLAT!$I$1,lists!$G:$H,2,FALSE),AC106&lt;=VLOOKUP(FLAT!$I$2,lists!$G:$H,2,FALSE)),TRUE,FALSE)</f>
        <v>1</v>
      </c>
      <c r="AG106" t="b">
        <f>VLOOKUP(AB106,lists!$B$7:$C$8,2,FALSE)</f>
        <v>1</v>
      </c>
      <c r="AH106" t="b">
        <f>VLOOKUP(IF(H106="","Open",SUBSTITUTE(H106,"/Nov","")),lists!$B$27:$D$29,2,FALSE)</f>
        <v>1</v>
      </c>
      <c r="AI106" t="b">
        <f>IF(FLAT!$I$5="All",TRUE,IF(FLAT!$I$5=TEXT('Raw - F'!C106,"mmm"),TRUE,FALSE))</f>
        <v>1</v>
      </c>
      <c r="AJ106" t="b">
        <f>VLOOKUP(L106,lists!B:C,2,FALSE)</f>
        <v>1</v>
      </c>
      <c r="AK106" t="b">
        <f>VLOOKUP(T106,lists!$B$23:$D$25,2,FALSE)</f>
        <v>1</v>
      </c>
      <c r="AL106">
        <f t="shared" si="9"/>
        <v>1</v>
      </c>
    </row>
    <row r="107" spans="1:38" x14ac:dyDescent="0.35">
      <c r="A107" s="1">
        <f t="shared" si="10"/>
        <v>107</v>
      </c>
      <c r="B107" s="1">
        <f t="shared" si="11"/>
        <v>106</v>
      </c>
      <c r="C107" s="5">
        <v>44322</v>
      </c>
      <c r="D107" t="s">
        <v>656</v>
      </c>
      <c r="E107" t="s">
        <v>302</v>
      </c>
      <c r="F107" t="s">
        <v>302</v>
      </c>
      <c r="G107" t="s">
        <v>51</v>
      </c>
      <c r="H107" t="s">
        <v>244</v>
      </c>
      <c r="J107" t="s">
        <v>347</v>
      </c>
      <c r="K107" t="s">
        <v>5</v>
      </c>
      <c r="L107">
        <v>5</v>
      </c>
      <c r="N107" t="s">
        <v>227</v>
      </c>
      <c r="O107" t="s">
        <v>572</v>
      </c>
      <c r="P107" t="s">
        <v>76</v>
      </c>
      <c r="Q107">
        <v>7249</v>
      </c>
      <c r="R107" t="s">
        <v>611</v>
      </c>
      <c r="T107" t="s">
        <v>241</v>
      </c>
      <c r="U107">
        <v>1</v>
      </c>
      <c r="W107" t="s">
        <v>503</v>
      </c>
      <c r="X107" t="s">
        <v>660</v>
      </c>
      <c r="Y107">
        <v>18000</v>
      </c>
      <c r="AA107" s="6" t="str">
        <f t="shared" si="7"/>
        <v>Other</v>
      </c>
      <c r="AB107" s="6" t="str">
        <f t="shared" si="8"/>
        <v>A</v>
      </c>
      <c r="AC107" s="6">
        <f>VLOOKUP(P107,lists!$G:$H,2,FALSE)</f>
        <v>5</v>
      </c>
      <c r="AD107" t="b">
        <f>VLOOKUP(G107,lists!$B$2:$C$3,2,FALSE)</f>
        <v>1</v>
      </c>
      <c r="AE107" t="b">
        <f>VLOOKUP(AA107,lists!$B:$C,2,FALSE)</f>
        <v>1</v>
      </c>
      <c r="AF107" t="b">
        <f>IF(AND(AC107&gt;=VLOOKUP(FLAT!$I$1,lists!$G:$H,2,FALSE),AC107&lt;=VLOOKUP(FLAT!$I$2,lists!$G:$H,2,FALSE)),TRUE,FALSE)</f>
        <v>1</v>
      </c>
      <c r="AG107" t="b">
        <f>VLOOKUP(AB107,lists!$B$7:$C$8,2,FALSE)</f>
        <v>1</v>
      </c>
      <c r="AH107" t="b">
        <f>VLOOKUP(IF(H107="","Open",SUBSTITUTE(H107,"/Nov","")),lists!$B$27:$D$29,2,FALSE)</f>
        <v>1</v>
      </c>
      <c r="AI107" t="b">
        <f>IF(FLAT!$I$5="All",TRUE,IF(FLAT!$I$5=TEXT('Raw - F'!C107,"mmm"),TRUE,FALSE))</f>
        <v>1</v>
      </c>
      <c r="AJ107" t="b">
        <f>VLOOKUP(L107,lists!B:C,2,FALSE)</f>
        <v>1</v>
      </c>
      <c r="AK107" t="b">
        <f>VLOOKUP(T107,lists!$B$23:$D$25,2,FALSE)</f>
        <v>1</v>
      </c>
      <c r="AL107">
        <f t="shared" si="9"/>
        <v>1</v>
      </c>
    </row>
    <row r="108" spans="1:38" x14ac:dyDescent="0.35">
      <c r="A108" s="1">
        <f t="shared" si="10"/>
        <v>108</v>
      </c>
      <c r="B108" s="1">
        <f t="shared" si="11"/>
        <v>107</v>
      </c>
      <c r="C108" s="5">
        <v>44322</v>
      </c>
      <c r="D108" t="s">
        <v>656</v>
      </c>
      <c r="E108" t="s">
        <v>302</v>
      </c>
      <c r="F108" t="s">
        <v>302</v>
      </c>
      <c r="G108" t="s">
        <v>51</v>
      </c>
      <c r="H108" t="s">
        <v>244</v>
      </c>
      <c r="J108" t="s">
        <v>35</v>
      </c>
      <c r="K108" t="s">
        <v>5</v>
      </c>
      <c r="L108">
        <v>5</v>
      </c>
      <c r="N108" t="s">
        <v>227</v>
      </c>
      <c r="O108" t="s">
        <v>38</v>
      </c>
      <c r="P108" t="s">
        <v>38</v>
      </c>
      <c r="Q108">
        <v>7249</v>
      </c>
      <c r="R108" t="s">
        <v>663</v>
      </c>
      <c r="T108" t="s">
        <v>241</v>
      </c>
      <c r="U108">
        <v>1</v>
      </c>
      <c r="W108" t="s">
        <v>503</v>
      </c>
      <c r="X108" t="s">
        <v>503</v>
      </c>
      <c r="AA108" s="6" t="str">
        <f t="shared" si="7"/>
        <v>Other</v>
      </c>
      <c r="AB108" s="6" t="str">
        <f t="shared" si="8"/>
        <v>A</v>
      </c>
      <c r="AC108" s="6">
        <f>VLOOKUP(P108,lists!$G:$H,2,FALSE)</f>
        <v>3</v>
      </c>
      <c r="AD108" t="b">
        <f>VLOOKUP(G108,lists!$B$2:$C$3,2,FALSE)</f>
        <v>1</v>
      </c>
      <c r="AE108" t="b">
        <f>VLOOKUP(AA108,lists!$B:$C,2,FALSE)</f>
        <v>1</v>
      </c>
      <c r="AF108" t="b">
        <f>IF(AND(AC108&gt;=VLOOKUP(FLAT!$I$1,lists!$G:$H,2,FALSE),AC108&lt;=VLOOKUP(FLAT!$I$2,lists!$G:$H,2,FALSE)),TRUE,FALSE)</f>
        <v>1</v>
      </c>
      <c r="AG108" t="b">
        <f>VLOOKUP(AB108,lists!$B$7:$C$8,2,FALSE)</f>
        <v>1</v>
      </c>
      <c r="AH108" t="b">
        <f>VLOOKUP(IF(H108="","Open",SUBSTITUTE(H108,"/Nov","")),lists!$B$27:$D$29,2,FALSE)</f>
        <v>1</v>
      </c>
      <c r="AI108" t="b">
        <f>IF(FLAT!$I$5="All",TRUE,IF(FLAT!$I$5=TEXT('Raw - F'!C108,"mmm"),TRUE,FALSE))</f>
        <v>1</v>
      </c>
      <c r="AJ108" t="b">
        <f>VLOOKUP(L108,lists!B:C,2,FALSE)</f>
        <v>1</v>
      </c>
      <c r="AK108" t="b">
        <f>VLOOKUP(T108,lists!$B$23:$D$25,2,FALSE)</f>
        <v>1</v>
      </c>
      <c r="AL108">
        <f t="shared" si="9"/>
        <v>1</v>
      </c>
    </row>
    <row r="109" spans="1:38" x14ac:dyDescent="0.35">
      <c r="A109" s="1">
        <f t="shared" si="10"/>
        <v>109</v>
      </c>
      <c r="B109" s="1">
        <f t="shared" si="11"/>
        <v>108</v>
      </c>
      <c r="C109" s="5">
        <v>44322</v>
      </c>
      <c r="D109" t="s">
        <v>642</v>
      </c>
      <c r="E109" t="s">
        <v>302</v>
      </c>
      <c r="F109" t="s">
        <v>302</v>
      </c>
      <c r="G109" t="s">
        <v>51</v>
      </c>
      <c r="H109" t="s">
        <v>227</v>
      </c>
      <c r="J109" t="s">
        <v>54</v>
      </c>
      <c r="K109" t="s">
        <v>5</v>
      </c>
      <c r="L109">
        <v>1</v>
      </c>
      <c r="M109" t="s">
        <v>576</v>
      </c>
      <c r="N109" t="s">
        <v>227</v>
      </c>
      <c r="O109" t="s">
        <v>668</v>
      </c>
      <c r="P109" t="s">
        <v>110</v>
      </c>
      <c r="Q109">
        <v>60000</v>
      </c>
      <c r="R109" t="s">
        <v>669</v>
      </c>
      <c r="T109" t="s">
        <v>239</v>
      </c>
      <c r="U109">
        <v>0</v>
      </c>
      <c r="W109" t="s">
        <v>503</v>
      </c>
      <c r="X109" t="s">
        <v>503</v>
      </c>
      <c r="AA109" s="6" t="str">
        <f t="shared" si="7"/>
        <v>Other</v>
      </c>
      <c r="AB109" s="6" t="str">
        <f t="shared" si="8"/>
        <v>A</v>
      </c>
      <c r="AC109" s="6">
        <f>VLOOKUP(P109,lists!$G:$H,2,FALSE)</f>
        <v>8</v>
      </c>
      <c r="AD109" t="b">
        <f>VLOOKUP(G109,lists!$B$2:$C$3,2,FALSE)</f>
        <v>1</v>
      </c>
      <c r="AE109" t="b">
        <f>VLOOKUP(AA109,lists!$B:$C,2,FALSE)</f>
        <v>1</v>
      </c>
      <c r="AF109" t="b">
        <f>IF(AND(AC109&gt;=VLOOKUP(FLAT!$I$1,lists!$G:$H,2,FALSE),AC109&lt;=VLOOKUP(FLAT!$I$2,lists!$G:$H,2,FALSE)),TRUE,FALSE)</f>
        <v>1</v>
      </c>
      <c r="AG109" t="b">
        <f>VLOOKUP(AB109,lists!$B$7:$C$8,2,FALSE)</f>
        <v>1</v>
      </c>
      <c r="AH109" t="b">
        <f>VLOOKUP(IF(H109="","Open",SUBSTITUTE(H109,"/Nov","")),lists!$B$27:$D$29,2,FALSE)</f>
        <v>1</v>
      </c>
      <c r="AI109" t="b">
        <f>IF(FLAT!$I$5="All",TRUE,IF(FLAT!$I$5=TEXT('Raw - F'!C109,"mmm"),TRUE,FALSE))</f>
        <v>1</v>
      </c>
      <c r="AJ109" t="b">
        <f>VLOOKUP(L109,lists!B:C,2,FALSE)</f>
        <v>1</v>
      </c>
      <c r="AK109" t="b">
        <f>VLOOKUP(T109,lists!$B$23:$D$25,2,FALSE)</f>
        <v>1</v>
      </c>
      <c r="AL109">
        <f t="shared" si="9"/>
        <v>1</v>
      </c>
    </row>
    <row r="110" spans="1:38" x14ac:dyDescent="0.35">
      <c r="A110" s="1">
        <f t="shared" si="10"/>
        <v>110</v>
      </c>
      <c r="B110" s="1">
        <f t="shared" si="11"/>
        <v>109</v>
      </c>
      <c r="C110" s="5">
        <v>44322</v>
      </c>
      <c r="D110" t="s">
        <v>642</v>
      </c>
      <c r="E110" t="s">
        <v>302</v>
      </c>
      <c r="F110" t="s">
        <v>302</v>
      </c>
      <c r="G110" t="s">
        <v>51</v>
      </c>
      <c r="H110" t="s">
        <v>227</v>
      </c>
      <c r="J110" t="s">
        <v>34</v>
      </c>
      <c r="K110" t="s">
        <v>368</v>
      </c>
      <c r="L110">
        <v>1</v>
      </c>
      <c r="M110" t="s">
        <v>559</v>
      </c>
      <c r="N110" t="s">
        <v>227</v>
      </c>
      <c r="O110" t="s">
        <v>648</v>
      </c>
      <c r="P110" t="s">
        <v>76</v>
      </c>
      <c r="Q110">
        <v>37000</v>
      </c>
      <c r="R110" t="s">
        <v>671</v>
      </c>
      <c r="T110" t="s">
        <v>239</v>
      </c>
      <c r="U110">
        <v>0</v>
      </c>
      <c r="W110" t="s">
        <v>503</v>
      </c>
      <c r="X110" t="s">
        <v>503</v>
      </c>
      <c r="AA110" s="6" t="str">
        <f t="shared" si="7"/>
        <v>3yo</v>
      </c>
      <c r="AB110" s="6" t="str">
        <f t="shared" si="8"/>
        <v>A</v>
      </c>
      <c r="AC110" s="6">
        <f>VLOOKUP(P110,lists!$G:$H,2,FALSE)</f>
        <v>5</v>
      </c>
      <c r="AD110" t="b">
        <f>VLOOKUP(G110,lists!$B$2:$C$3,2,FALSE)</f>
        <v>1</v>
      </c>
      <c r="AE110" t="b">
        <f>VLOOKUP(AA110,lists!$B:$C,2,FALSE)</f>
        <v>1</v>
      </c>
      <c r="AF110" t="b">
        <f>IF(AND(AC110&gt;=VLOOKUP(FLAT!$I$1,lists!$G:$H,2,FALSE),AC110&lt;=VLOOKUP(FLAT!$I$2,lists!$G:$H,2,FALSE)),TRUE,FALSE)</f>
        <v>1</v>
      </c>
      <c r="AG110" t="b">
        <f>VLOOKUP(AB110,lists!$B$7:$C$8,2,FALSE)</f>
        <v>1</v>
      </c>
      <c r="AH110" t="b">
        <f>VLOOKUP(IF(H110="","Open",SUBSTITUTE(H110,"/Nov","")),lists!$B$27:$D$29,2,FALSE)</f>
        <v>1</v>
      </c>
      <c r="AI110" t="b">
        <f>IF(FLAT!$I$5="All",TRUE,IF(FLAT!$I$5=TEXT('Raw - F'!C110,"mmm"),TRUE,FALSE))</f>
        <v>1</v>
      </c>
      <c r="AJ110" t="b">
        <f>VLOOKUP(L110,lists!B:C,2,FALSE)</f>
        <v>1</v>
      </c>
      <c r="AK110" t="b">
        <f>VLOOKUP(T110,lists!$B$23:$D$25,2,FALSE)</f>
        <v>1</v>
      </c>
      <c r="AL110">
        <f t="shared" si="9"/>
        <v>1</v>
      </c>
    </row>
    <row r="111" spans="1:38" x14ac:dyDescent="0.35">
      <c r="A111" s="1">
        <f t="shared" si="10"/>
        <v>111</v>
      </c>
      <c r="B111" s="1">
        <f t="shared" si="11"/>
        <v>110</v>
      </c>
      <c r="C111" s="5">
        <v>44322</v>
      </c>
      <c r="D111" t="s">
        <v>642</v>
      </c>
      <c r="E111" t="s">
        <v>302</v>
      </c>
      <c r="F111" t="s">
        <v>302</v>
      </c>
      <c r="G111" t="s">
        <v>6</v>
      </c>
      <c r="H111" t="s">
        <v>227</v>
      </c>
      <c r="J111" t="s">
        <v>34</v>
      </c>
      <c r="K111" t="s">
        <v>5</v>
      </c>
      <c r="L111">
        <v>2</v>
      </c>
      <c r="N111" t="s">
        <v>367</v>
      </c>
      <c r="O111" t="s">
        <v>664</v>
      </c>
      <c r="P111" t="s">
        <v>70</v>
      </c>
      <c r="Q111">
        <v>19000</v>
      </c>
      <c r="R111" t="s">
        <v>665</v>
      </c>
      <c r="T111" t="s">
        <v>239</v>
      </c>
      <c r="U111">
        <v>0</v>
      </c>
      <c r="W111" t="s">
        <v>503</v>
      </c>
      <c r="X111" t="s">
        <v>503</v>
      </c>
      <c r="AA111" s="6" t="str">
        <f t="shared" si="7"/>
        <v>3yo</v>
      </c>
      <c r="AB111" s="6" t="str">
        <f t="shared" si="8"/>
        <v>A</v>
      </c>
      <c r="AC111" s="6">
        <f>VLOOKUP(P111,lists!$G:$H,2,FALSE)</f>
        <v>4</v>
      </c>
      <c r="AD111" t="b">
        <f>VLOOKUP(G111,lists!$B$2:$C$3,2,FALSE)</f>
        <v>1</v>
      </c>
      <c r="AE111" t="b">
        <f>VLOOKUP(AA111,lists!$B:$C,2,FALSE)</f>
        <v>1</v>
      </c>
      <c r="AF111" t="b">
        <f>IF(AND(AC111&gt;=VLOOKUP(FLAT!$I$1,lists!$G:$H,2,FALSE),AC111&lt;=VLOOKUP(FLAT!$I$2,lists!$G:$H,2,FALSE)),TRUE,FALSE)</f>
        <v>1</v>
      </c>
      <c r="AG111" t="b">
        <f>VLOOKUP(AB111,lists!$B$7:$C$8,2,FALSE)</f>
        <v>1</v>
      </c>
      <c r="AH111" t="b">
        <f>VLOOKUP(IF(H111="","Open",SUBSTITUTE(H111,"/Nov","")),lists!$B$27:$D$29,2,FALSE)</f>
        <v>1</v>
      </c>
      <c r="AI111" t="b">
        <f>IF(FLAT!$I$5="All",TRUE,IF(FLAT!$I$5=TEXT('Raw - F'!C111,"mmm"),TRUE,FALSE))</f>
        <v>1</v>
      </c>
      <c r="AJ111" t="b">
        <f>VLOOKUP(L111,lists!B:C,2,FALSE)</f>
        <v>1</v>
      </c>
      <c r="AK111" t="b">
        <f>VLOOKUP(T111,lists!$B$23:$D$25,2,FALSE)</f>
        <v>1</v>
      </c>
      <c r="AL111">
        <f t="shared" si="9"/>
        <v>1</v>
      </c>
    </row>
    <row r="112" spans="1:38" x14ac:dyDescent="0.35">
      <c r="A112" s="1">
        <f t="shared" si="10"/>
        <v>112</v>
      </c>
      <c r="B112" s="1">
        <f t="shared" si="11"/>
        <v>111</v>
      </c>
      <c r="C112" s="5">
        <v>44322</v>
      </c>
      <c r="D112" t="s">
        <v>642</v>
      </c>
      <c r="E112" t="s">
        <v>302</v>
      </c>
      <c r="F112" t="s">
        <v>302</v>
      </c>
      <c r="G112" t="s">
        <v>6</v>
      </c>
      <c r="H112" t="s">
        <v>227</v>
      </c>
      <c r="J112" t="s">
        <v>54</v>
      </c>
      <c r="K112" t="s">
        <v>5</v>
      </c>
      <c r="L112">
        <v>2</v>
      </c>
      <c r="N112" t="s">
        <v>317</v>
      </c>
      <c r="O112" t="s">
        <v>645</v>
      </c>
      <c r="P112" t="s">
        <v>36</v>
      </c>
      <c r="Q112">
        <v>19000</v>
      </c>
      <c r="R112" t="s">
        <v>670</v>
      </c>
      <c r="T112" t="s">
        <v>239</v>
      </c>
      <c r="U112">
        <v>0</v>
      </c>
      <c r="W112" t="s">
        <v>503</v>
      </c>
      <c r="X112" t="s">
        <v>503</v>
      </c>
      <c r="AA112" s="6" t="str">
        <f t="shared" si="7"/>
        <v>Other</v>
      </c>
      <c r="AB112" s="6" t="str">
        <f t="shared" si="8"/>
        <v>A</v>
      </c>
      <c r="AC112" s="6">
        <f>VLOOKUP(P112,lists!$G:$H,2,FALSE)</f>
        <v>1</v>
      </c>
      <c r="AD112" t="b">
        <f>VLOOKUP(G112,lists!$B$2:$C$3,2,FALSE)</f>
        <v>1</v>
      </c>
      <c r="AE112" t="b">
        <f>VLOOKUP(AA112,lists!$B:$C,2,FALSE)</f>
        <v>1</v>
      </c>
      <c r="AF112" t="b">
        <f>IF(AND(AC112&gt;=VLOOKUP(FLAT!$I$1,lists!$G:$H,2,FALSE),AC112&lt;=VLOOKUP(FLAT!$I$2,lists!$G:$H,2,FALSE)),TRUE,FALSE)</f>
        <v>1</v>
      </c>
      <c r="AG112" t="b">
        <f>VLOOKUP(AB112,lists!$B$7:$C$8,2,FALSE)</f>
        <v>1</v>
      </c>
      <c r="AH112" t="b">
        <f>VLOOKUP(IF(H112="","Open",SUBSTITUTE(H112,"/Nov","")),lists!$B$27:$D$29,2,FALSE)</f>
        <v>1</v>
      </c>
      <c r="AI112" t="b">
        <f>IF(FLAT!$I$5="All",TRUE,IF(FLAT!$I$5=TEXT('Raw - F'!C112,"mmm"),TRUE,FALSE))</f>
        <v>1</v>
      </c>
      <c r="AJ112" t="b">
        <f>VLOOKUP(L112,lists!B:C,2,FALSE)</f>
        <v>1</v>
      </c>
      <c r="AK112" t="b">
        <f>VLOOKUP(T112,lists!$B$23:$D$25,2,FALSE)</f>
        <v>1</v>
      </c>
      <c r="AL112">
        <f t="shared" si="9"/>
        <v>1</v>
      </c>
    </row>
    <row r="113" spans="1:38" x14ac:dyDescent="0.35">
      <c r="A113" s="1">
        <f t="shared" si="10"/>
        <v>113</v>
      </c>
      <c r="B113" s="1">
        <f t="shared" si="11"/>
        <v>112</v>
      </c>
      <c r="C113" s="5">
        <v>44322</v>
      </c>
      <c r="D113" t="s">
        <v>642</v>
      </c>
      <c r="E113" t="s">
        <v>302</v>
      </c>
      <c r="F113" t="s">
        <v>302</v>
      </c>
      <c r="G113" t="s">
        <v>51</v>
      </c>
      <c r="H113" t="s">
        <v>245</v>
      </c>
      <c r="J113" t="s">
        <v>33</v>
      </c>
      <c r="K113" t="s">
        <v>5</v>
      </c>
      <c r="L113">
        <v>2</v>
      </c>
      <c r="N113" t="s">
        <v>227</v>
      </c>
      <c r="O113" t="s">
        <v>645</v>
      </c>
      <c r="P113" t="s">
        <v>36</v>
      </c>
      <c r="Q113">
        <v>14000</v>
      </c>
      <c r="R113" t="s">
        <v>667</v>
      </c>
      <c r="T113" t="s">
        <v>239</v>
      </c>
      <c r="U113">
        <v>0</v>
      </c>
      <c r="W113" t="s">
        <v>503</v>
      </c>
      <c r="X113" t="s">
        <v>503</v>
      </c>
      <c r="Z113" t="s">
        <v>553</v>
      </c>
      <c r="AA113" s="6" t="str">
        <f t="shared" si="7"/>
        <v>2yo</v>
      </c>
      <c r="AB113" s="6" t="str">
        <f t="shared" si="8"/>
        <v>A</v>
      </c>
      <c r="AC113" s="6">
        <f>VLOOKUP(P113,lists!$G:$H,2,FALSE)</f>
        <v>1</v>
      </c>
      <c r="AD113" t="b">
        <f>VLOOKUP(G113,lists!$B$2:$C$3,2,FALSE)</f>
        <v>1</v>
      </c>
      <c r="AE113" t="b">
        <f>VLOOKUP(AA113,lists!$B:$C,2,FALSE)</f>
        <v>1</v>
      </c>
      <c r="AF113" t="b">
        <f>IF(AND(AC113&gt;=VLOOKUP(FLAT!$I$1,lists!$G:$H,2,FALSE),AC113&lt;=VLOOKUP(FLAT!$I$2,lists!$G:$H,2,FALSE)),TRUE,FALSE)</f>
        <v>1</v>
      </c>
      <c r="AG113" t="b">
        <f>VLOOKUP(AB113,lists!$B$7:$C$8,2,FALSE)</f>
        <v>1</v>
      </c>
      <c r="AH113" t="b">
        <f>VLOOKUP(IF(H113="","Open",SUBSTITUTE(H113,"/Nov","")),lists!$B$27:$D$29,2,FALSE)</f>
        <v>1</v>
      </c>
      <c r="AI113" t="b">
        <f>IF(FLAT!$I$5="All",TRUE,IF(FLAT!$I$5=TEXT('Raw - F'!C113,"mmm"),TRUE,FALSE))</f>
        <v>1</v>
      </c>
      <c r="AJ113" t="b">
        <f>VLOOKUP(L113,lists!B:C,2,FALSE)</f>
        <v>1</v>
      </c>
      <c r="AK113" t="b">
        <f>VLOOKUP(T113,lists!$B$23:$D$25,2,FALSE)</f>
        <v>1</v>
      </c>
      <c r="AL113">
        <f t="shared" si="9"/>
        <v>1</v>
      </c>
    </row>
    <row r="114" spans="1:38" x14ac:dyDescent="0.35">
      <c r="A114" s="1">
        <f t="shared" si="10"/>
        <v>114</v>
      </c>
      <c r="B114" s="1">
        <f t="shared" si="11"/>
        <v>113</v>
      </c>
      <c r="C114" s="5">
        <v>44322</v>
      </c>
      <c r="D114" t="s">
        <v>642</v>
      </c>
      <c r="E114" t="s">
        <v>302</v>
      </c>
      <c r="F114" t="s">
        <v>302</v>
      </c>
      <c r="G114" t="s">
        <v>6</v>
      </c>
      <c r="H114" t="s">
        <v>227</v>
      </c>
      <c r="J114" t="s">
        <v>34</v>
      </c>
      <c r="K114" t="s">
        <v>5</v>
      </c>
      <c r="L114">
        <v>3</v>
      </c>
      <c r="N114" t="s">
        <v>346</v>
      </c>
      <c r="O114" t="s">
        <v>643</v>
      </c>
      <c r="P114" t="s">
        <v>59</v>
      </c>
      <c r="Q114">
        <v>11500</v>
      </c>
      <c r="R114" t="s">
        <v>666</v>
      </c>
      <c r="T114" t="s">
        <v>239</v>
      </c>
      <c r="U114">
        <v>0</v>
      </c>
      <c r="W114" t="s">
        <v>503</v>
      </c>
      <c r="X114" t="s">
        <v>503</v>
      </c>
      <c r="AA114" s="6" t="str">
        <f t="shared" si="7"/>
        <v>3yo</v>
      </c>
      <c r="AB114" s="6" t="str">
        <f t="shared" si="8"/>
        <v>A</v>
      </c>
      <c r="AC114" s="6">
        <f>VLOOKUP(P114,lists!$G:$H,2,FALSE)</f>
        <v>7</v>
      </c>
      <c r="AD114" t="b">
        <f>VLOOKUP(G114,lists!$B$2:$C$3,2,FALSE)</f>
        <v>1</v>
      </c>
      <c r="AE114" t="b">
        <f>VLOOKUP(AA114,lists!$B:$C,2,FALSE)</f>
        <v>1</v>
      </c>
      <c r="AF114" t="b">
        <f>IF(AND(AC114&gt;=VLOOKUP(FLAT!$I$1,lists!$G:$H,2,FALSE),AC114&lt;=VLOOKUP(FLAT!$I$2,lists!$G:$H,2,FALSE)),TRUE,FALSE)</f>
        <v>1</v>
      </c>
      <c r="AG114" t="b">
        <f>VLOOKUP(AB114,lists!$B$7:$C$8,2,FALSE)</f>
        <v>1</v>
      </c>
      <c r="AH114" t="b">
        <f>VLOOKUP(IF(H114="","Open",SUBSTITUTE(H114,"/Nov","")),lists!$B$27:$D$29,2,FALSE)</f>
        <v>1</v>
      </c>
      <c r="AI114" t="b">
        <f>IF(FLAT!$I$5="All",TRUE,IF(FLAT!$I$5=TEXT('Raw - F'!C114,"mmm"),TRUE,FALSE))</f>
        <v>1</v>
      </c>
      <c r="AJ114" t="b">
        <f>VLOOKUP(L114,lists!B:C,2,FALSE)</f>
        <v>1</v>
      </c>
      <c r="AK114" t="b">
        <f>VLOOKUP(T114,lists!$B$23:$D$25,2,FALSE)</f>
        <v>1</v>
      </c>
      <c r="AL114">
        <f t="shared" si="9"/>
        <v>1</v>
      </c>
    </row>
    <row r="115" spans="1:38" x14ac:dyDescent="0.35">
      <c r="A115" s="1">
        <f t="shared" si="10"/>
        <v>115</v>
      </c>
      <c r="B115" s="1">
        <f t="shared" si="11"/>
        <v>114</v>
      </c>
      <c r="C115" s="5">
        <v>44322</v>
      </c>
      <c r="D115" t="s">
        <v>642</v>
      </c>
      <c r="E115" t="s">
        <v>302</v>
      </c>
      <c r="F115" t="s">
        <v>302</v>
      </c>
      <c r="G115" t="s">
        <v>6</v>
      </c>
      <c r="H115" t="s">
        <v>227</v>
      </c>
      <c r="J115" t="s">
        <v>54</v>
      </c>
      <c r="K115" t="s">
        <v>5</v>
      </c>
      <c r="L115">
        <v>3</v>
      </c>
      <c r="N115" t="s">
        <v>346</v>
      </c>
      <c r="O115" t="s">
        <v>648</v>
      </c>
      <c r="P115" t="s">
        <v>76</v>
      </c>
      <c r="Q115">
        <v>11500</v>
      </c>
      <c r="R115" t="s">
        <v>672</v>
      </c>
      <c r="T115" t="s">
        <v>239</v>
      </c>
      <c r="U115">
        <v>0</v>
      </c>
      <c r="W115" t="s">
        <v>503</v>
      </c>
      <c r="X115" t="s">
        <v>503</v>
      </c>
      <c r="AA115" s="6" t="str">
        <f t="shared" si="7"/>
        <v>Other</v>
      </c>
      <c r="AB115" s="6" t="str">
        <f t="shared" si="8"/>
        <v>A</v>
      </c>
      <c r="AC115" s="6">
        <f>VLOOKUP(P115,lists!$G:$H,2,FALSE)</f>
        <v>5</v>
      </c>
      <c r="AD115" t="b">
        <f>VLOOKUP(G115,lists!$B$2:$C$3,2,FALSE)</f>
        <v>1</v>
      </c>
      <c r="AE115" t="b">
        <f>VLOOKUP(AA115,lists!$B:$C,2,FALSE)</f>
        <v>1</v>
      </c>
      <c r="AF115" t="b">
        <f>IF(AND(AC115&gt;=VLOOKUP(FLAT!$I$1,lists!$G:$H,2,FALSE),AC115&lt;=VLOOKUP(FLAT!$I$2,lists!$G:$H,2,FALSE)),TRUE,FALSE)</f>
        <v>1</v>
      </c>
      <c r="AG115" t="b">
        <f>VLOOKUP(AB115,lists!$B$7:$C$8,2,FALSE)</f>
        <v>1</v>
      </c>
      <c r="AH115" t="b">
        <f>VLOOKUP(IF(H115="","Open",SUBSTITUTE(H115,"/Nov","")),lists!$B$27:$D$29,2,FALSE)</f>
        <v>1</v>
      </c>
      <c r="AI115" t="b">
        <f>IF(FLAT!$I$5="All",TRUE,IF(FLAT!$I$5=TEXT('Raw - F'!C115,"mmm"),TRUE,FALSE))</f>
        <v>1</v>
      </c>
      <c r="AJ115" t="b">
        <f>VLOOKUP(L115,lists!B:C,2,FALSE)</f>
        <v>1</v>
      </c>
      <c r="AK115" t="b">
        <f>VLOOKUP(T115,lists!$B$23:$D$25,2,FALSE)</f>
        <v>1</v>
      </c>
      <c r="AL115">
        <f t="shared" si="9"/>
        <v>1</v>
      </c>
    </row>
    <row r="116" spans="1:38" x14ac:dyDescent="0.35">
      <c r="A116" s="1">
        <f t="shared" si="10"/>
        <v>116</v>
      </c>
      <c r="B116" s="1">
        <f t="shared" si="11"/>
        <v>115</v>
      </c>
      <c r="C116" s="5">
        <v>44323</v>
      </c>
      <c r="D116" t="s">
        <v>257</v>
      </c>
      <c r="E116" t="s">
        <v>302</v>
      </c>
      <c r="F116" t="s">
        <v>302</v>
      </c>
      <c r="G116" t="s">
        <v>6</v>
      </c>
      <c r="H116" t="s">
        <v>227</v>
      </c>
      <c r="J116" t="s">
        <v>34</v>
      </c>
      <c r="K116" t="s">
        <v>5</v>
      </c>
      <c r="L116">
        <v>2</v>
      </c>
      <c r="N116" t="s">
        <v>317</v>
      </c>
      <c r="O116" t="s">
        <v>38</v>
      </c>
      <c r="P116" t="s">
        <v>38</v>
      </c>
      <c r="Q116">
        <v>30000</v>
      </c>
      <c r="R116" t="s">
        <v>676</v>
      </c>
      <c r="T116" t="s">
        <v>241</v>
      </c>
      <c r="U116">
        <v>0</v>
      </c>
      <c r="W116" t="s">
        <v>503</v>
      </c>
      <c r="X116" t="s">
        <v>503</v>
      </c>
      <c r="AA116" s="6" t="str">
        <f t="shared" si="7"/>
        <v>3yo</v>
      </c>
      <c r="AB116" s="6" t="str">
        <f t="shared" si="8"/>
        <v>A</v>
      </c>
      <c r="AC116" s="6">
        <f>VLOOKUP(P116,lists!$G:$H,2,FALSE)</f>
        <v>3</v>
      </c>
      <c r="AD116" t="b">
        <f>VLOOKUP(G116,lists!$B$2:$C$3,2,FALSE)</f>
        <v>1</v>
      </c>
      <c r="AE116" t="b">
        <f>VLOOKUP(AA116,lists!$B:$C,2,FALSE)</f>
        <v>1</v>
      </c>
      <c r="AF116" t="b">
        <f>IF(AND(AC116&gt;=VLOOKUP(FLAT!$I$1,lists!$G:$H,2,FALSE),AC116&lt;=VLOOKUP(FLAT!$I$2,lists!$G:$H,2,FALSE)),TRUE,FALSE)</f>
        <v>1</v>
      </c>
      <c r="AG116" t="b">
        <f>VLOOKUP(AB116,lists!$B$7:$C$8,2,FALSE)</f>
        <v>1</v>
      </c>
      <c r="AH116" t="b">
        <f>VLOOKUP(IF(H116="","Open",SUBSTITUTE(H116,"/Nov","")),lists!$B$27:$D$29,2,FALSE)</f>
        <v>1</v>
      </c>
      <c r="AI116" t="b">
        <f>IF(FLAT!$I$5="All",TRUE,IF(FLAT!$I$5=TEXT('Raw - F'!C116,"mmm"),TRUE,FALSE))</f>
        <v>1</v>
      </c>
      <c r="AJ116" t="b">
        <f>VLOOKUP(L116,lists!B:C,2,FALSE)</f>
        <v>1</v>
      </c>
      <c r="AK116" t="b">
        <f>VLOOKUP(T116,lists!$B$23:$D$25,2,FALSE)</f>
        <v>1</v>
      </c>
      <c r="AL116">
        <f t="shared" si="9"/>
        <v>1</v>
      </c>
    </row>
    <row r="117" spans="1:38" x14ac:dyDescent="0.35">
      <c r="A117" s="1">
        <f t="shared" si="10"/>
        <v>117</v>
      </c>
      <c r="B117" s="1">
        <f t="shared" si="11"/>
        <v>116</v>
      </c>
      <c r="C117" s="5">
        <v>44323</v>
      </c>
      <c r="D117" t="s">
        <v>257</v>
      </c>
      <c r="E117" t="s">
        <v>302</v>
      </c>
      <c r="F117" t="s">
        <v>302</v>
      </c>
      <c r="G117" t="s">
        <v>51</v>
      </c>
      <c r="H117" t="s">
        <v>245</v>
      </c>
      <c r="J117" t="s">
        <v>34</v>
      </c>
      <c r="K117" t="s">
        <v>5</v>
      </c>
      <c r="L117">
        <v>4</v>
      </c>
      <c r="N117" t="s">
        <v>227</v>
      </c>
      <c r="O117" t="s">
        <v>677</v>
      </c>
      <c r="P117" t="s">
        <v>59</v>
      </c>
      <c r="Q117">
        <v>15000</v>
      </c>
      <c r="R117" t="s">
        <v>678</v>
      </c>
      <c r="T117" t="s">
        <v>241</v>
      </c>
      <c r="U117">
        <v>0</v>
      </c>
      <c r="W117" t="s">
        <v>503</v>
      </c>
      <c r="X117" t="s">
        <v>503</v>
      </c>
      <c r="AA117" s="6" t="str">
        <f t="shared" si="7"/>
        <v>3yo</v>
      </c>
      <c r="AB117" s="6" t="str">
        <f t="shared" si="8"/>
        <v>A</v>
      </c>
      <c r="AC117" s="6">
        <f>VLOOKUP(P117,lists!$G:$H,2,FALSE)</f>
        <v>7</v>
      </c>
      <c r="AD117" t="b">
        <f>VLOOKUP(G117,lists!$B$2:$C$3,2,FALSE)</f>
        <v>1</v>
      </c>
      <c r="AE117" t="b">
        <f>VLOOKUP(AA117,lists!$B:$C,2,FALSE)</f>
        <v>1</v>
      </c>
      <c r="AF117" t="b">
        <f>IF(AND(AC117&gt;=VLOOKUP(FLAT!$I$1,lists!$G:$H,2,FALSE),AC117&lt;=VLOOKUP(FLAT!$I$2,lists!$G:$H,2,FALSE)),TRUE,FALSE)</f>
        <v>1</v>
      </c>
      <c r="AG117" t="b">
        <f>VLOOKUP(AB117,lists!$B$7:$C$8,2,FALSE)</f>
        <v>1</v>
      </c>
      <c r="AH117" t="b">
        <f>VLOOKUP(IF(H117="","Open",SUBSTITUTE(H117,"/Nov","")),lists!$B$27:$D$29,2,FALSE)</f>
        <v>1</v>
      </c>
      <c r="AI117" t="b">
        <f>IF(FLAT!$I$5="All",TRUE,IF(FLAT!$I$5=TEXT('Raw - F'!C117,"mmm"),TRUE,FALSE))</f>
        <v>1</v>
      </c>
      <c r="AJ117" t="b">
        <f>VLOOKUP(L117,lists!B:C,2,FALSE)</f>
        <v>1</v>
      </c>
      <c r="AK117" t="b">
        <f>VLOOKUP(T117,lists!$B$23:$D$25,2,FALSE)</f>
        <v>1</v>
      </c>
      <c r="AL117">
        <f t="shared" si="9"/>
        <v>1</v>
      </c>
    </row>
    <row r="118" spans="1:38" x14ac:dyDescent="0.35">
      <c r="A118" s="1">
        <f t="shared" si="10"/>
        <v>118</v>
      </c>
      <c r="B118" s="1">
        <f t="shared" si="11"/>
        <v>117</v>
      </c>
      <c r="C118" s="5">
        <v>44323</v>
      </c>
      <c r="D118" t="s">
        <v>257</v>
      </c>
      <c r="E118" t="s">
        <v>302</v>
      </c>
      <c r="F118" t="s">
        <v>302</v>
      </c>
      <c r="G118" t="s">
        <v>6</v>
      </c>
      <c r="H118" t="s">
        <v>227</v>
      </c>
      <c r="J118" t="s">
        <v>54</v>
      </c>
      <c r="K118" t="s">
        <v>5</v>
      </c>
      <c r="L118">
        <v>3</v>
      </c>
      <c r="N118" t="s">
        <v>346</v>
      </c>
      <c r="O118" t="s">
        <v>492</v>
      </c>
      <c r="P118" t="s">
        <v>61</v>
      </c>
      <c r="Q118">
        <v>12000</v>
      </c>
      <c r="R118" t="s">
        <v>673</v>
      </c>
      <c r="T118" t="s">
        <v>241</v>
      </c>
      <c r="U118">
        <v>0</v>
      </c>
      <c r="V118" t="s">
        <v>525</v>
      </c>
      <c r="W118" t="s">
        <v>503</v>
      </c>
      <c r="X118" t="s">
        <v>503</v>
      </c>
      <c r="AA118" s="6" t="str">
        <f t="shared" si="7"/>
        <v>Other</v>
      </c>
      <c r="AB118" s="6" t="str">
        <f t="shared" si="8"/>
        <v>A</v>
      </c>
      <c r="AC118" s="6">
        <f>VLOOKUP(P118,lists!$G:$H,2,FALSE)</f>
        <v>11</v>
      </c>
      <c r="AD118" t="b">
        <f>VLOOKUP(G118,lists!$B$2:$C$3,2,FALSE)</f>
        <v>1</v>
      </c>
      <c r="AE118" t="b">
        <f>VLOOKUP(AA118,lists!$B:$C,2,FALSE)</f>
        <v>1</v>
      </c>
      <c r="AF118" t="b">
        <f>IF(AND(AC118&gt;=VLOOKUP(FLAT!$I$1,lists!$G:$H,2,FALSE),AC118&lt;=VLOOKUP(FLAT!$I$2,lists!$G:$H,2,FALSE)),TRUE,FALSE)</f>
        <v>1</v>
      </c>
      <c r="AG118" t="b">
        <f>VLOOKUP(AB118,lists!$B$7:$C$8,2,FALSE)</f>
        <v>1</v>
      </c>
      <c r="AH118" t="b">
        <f>VLOOKUP(IF(H118="","Open",SUBSTITUTE(H118,"/Nov","")),lists!$B$27:$D$29,2,FALSE)</f>
        <v>1</v>
      </c>
      <c r="AI118" t="b">
        <f>IF(FLAT!$I$5="All",TRUE,IF(FLAT!$I$5=TEXT('Raw - F'!C118,"mmm"),TRUE,FALSE))</f>
        <v>1</v>
      </c>
      <c r="AJ118" t="b">
        <f>VLOOKUP(L118,lists!B:C,2,FALSE)</f>
        <v>1</v>
      </c>
      <c r="AK118" t="b">
        <f>VLOOKUP(T118,lists!$B$23:$D$25,2,FALSE)</f>
        <v>1</v>
      </c>
      <c r="AL118">
        <f t="shared" si="9"/>
        <v>1</v>
      </c>
    </row>
    <row r="119" spans="1:38" x14ac:dyDescent="0.35">
      <c r="A119" s="1">
        <f t="shared" si="10"/>
        <v>119</v>
      </c>
      <c r="B119" s="1">
        <f t="shared" si="11"/>
        <v>118</v>
      </c>
      <c r="C119" s="5">
        <v>44323</v>
      </c>
      <c r="D119" t="s">
        <v>257</v>
      </c>
      <c r="E119" t="s">
        <v>302</v>
      </c>
      <c r="F119" t="s">
        <v>302</v>
      </c>
      <c r="G119" t="s">
        <v>6</v>
      </c>
      <c r="H119" t="s">
        <v>227</v>
      </c>
      <c r="J119" t="s">
        <v>54</v>
      </c>
      <c r="K119" t="s">
        <v>5</v>
      </c>
      <c r="L119">
        <v>3</v>
      </c>
      <c r="N119" t="s">
        <v>359</v>
      </c>
      <c r="O119" t="s">
        <v>37</v>
      </c>
      <c r="P119" t="s">
        <v>37</v>
      </c>
      <c r="Q119">
        <v>12000</v>
      </c>
      <c r="R119" t="s">
        <v>674</v>
      </c>
      <c r="T119" t="s">
        <v>241</v>
      </c>
      <c r="U119">
        <v>0</v>
      </c>
      <c r="W119" t="s">
        <v>503</v>
      </c>
      <c r="X119" t="s">
        <v>503</v>
      </c>
      <c r="AA119" s="6" t="str">
        <f t="shared" si="7"/>
        <v>Other</v>
      </c>
      <c r="AB119" s="6" t="str">
        <f t="shared" si="8"/>
        <v>A</v>
      </c>
      <c r="AC119" s="6">
        <f>VLOOKUP(P119,lists!$G:$H,2,FALSE)</f>
        <v>2</v>
      </c>
      <c r="AD119" t="b">
        <f>VLOOKUP(G119,lists!$B$2:$C$3,2,FALSE)</f>
        <v>1</v>
      </c>
      <c r="AE119" t="b">
        <f>VLOOKUP(AA119,lists!$B:$C,2,FALSE)</f>
        <v>1</v>
      </c>
      <c r="AF119" t="b">
        <f>IF(AND(AC119&gt;=VLOOKUP(FLAT!$I$1,lists!$G:$H,2,FALSE),AC119&lt;=VLOOKUP(FLAT!$I$2,lists!$G:$H,2,FALSE)),TRUE,FALSE)</f>
        <v>1</v>
      </c>
      <c r="AG119" t="b">
        <f>VLOOKUP(AB119,lists!$B$7:$C$8,2,FALSE)</f>
        <v>1</v>
      </c>
      <c r="AH119" t="b">
        <f>VLOOKUP(IF(H119="","Open",SUBSTITUTE(H119,"/Nov","")),lists!$B$27:$D$29,2,FALSE)</f>
        <v>1</v>
      </c>
      <c r="AI119" t="b">
        <f>IF(FLAT!$I$5="All",TRUE,IF(FLAT!$I$5=TEXT('Raw - F'!C119,"mmm"),TRUE,FALSE))</f>
        <v>1</v>
      </c>
      <c r="AJ119" t="b">
        <f>VLOOKUP(L119,lists!B:C,2,FALSE)</f>
        <v>1</v>
      </c>
      <c r="AK119" t="b">
        <f>VLOOKUP(T119,lists!$B$23:$D$25,2,FALSE)</f>
        <v>1</v>
      </c>
      <c r="AL119">
        <f t="shared" si="9"/>
        <v>1</v>
      </c>
    </row>
    <row r="120" spans="1:38" x14ac:dyDescent="0.35">
      <c r="A120" s="1">
        <f t="shared" si="10"/>
        <v>120</v>
      </c>
      <c r="B120" s="1">
        <f t="shared" si="11"/>
        <v>119</v>
      </c>
      <c r="C120" s="5">
        <v>44323</v>
      </c>
      <c r="D120" t="s">
        <v>257</v>
      </c>
      <c r="E120" t="s">
        <v>302</v>
      </c>
      <c r="F120" t="s">
        <v>302</v>
      </c>
      <c r="G120" t="s">
        <v>6</v>
      </c>
      <c r="H120" t="s">
        <v>227</v>
      </c>
      <c r="J120" t="s">
        <v>34</v>
      </c>
      <c r="K120" t="s">
        <v>5</v>
      </c>
      <c r="L120">
        <v>4</v>
      </c>
      <c r="N120" t="s">
        <v>348</v>
      </c>
      <c r="O120" t="s">
        <v>70</v>
      </c>
      <c r="P120" t="s">
        <v>70</v>
      </c>
      <c r="Q120">
        <v>10000</v>
      </c>
      <c r="R120" t="s">
        <v>675</v>
      </c>
      <c r="T120" t="s">
        <v>241</v>
      </c>
      <c r="U120">
        <v>0</v>
      </c>
      <c r="W120" t="s">
        <v>503</v>
      </c>
      <c r="X120" t="s">
        <v>503</v>
      </c>
      <c r="AA120" s="6" t="str">
        <f t="shared" si="7"/>
        <v>3yo</v>
      </c>
      <c r="AB120" s="6" t="str">
        <f t="shared" si="8"/>
        <v>A</v>
      </c>
      <c r="AC120" s="6">
        <f>VLOOKUP(P120,lists!$G:$H,2,FALSE)</f>
        <v>4</v>
      </c>
      <c r="AD120" t="b">
        <f>VLOOKUP(G120,lists!$B$2:$C$3,2,FALSE)</f>
        <v>1</v>
      </c>
      <c r="AE120" t="b">
        <f>VLOOKUP(AA120,lists!$B:$C,2,FALSE)</f>
        <v>1</v>
      </c>
      <c r="AF120" t="b">
        <f>IF(AND(AC120&gt;=VLOOKUP(FLAT!$I$1,lists!$G:$H,2,FALSE),AC120&lt;=VLOOKUP(FLAT!$I$2,lists!$G:$H,2,FALSE)),TRUE,FALSE)</f>
        <v>1</v>
      </c>
      <c r="AG120" t="b">
        <f>VLOOKUP(AB120,lists!$B$7:$C$8,2,FALSE)</f>
        <v>1</v>
      </c>
      <c r="AH120" t="b">
        <f>VLOOKUP(IF(H120="","Open",SUBSTITUTE(H120,"/Nov","")),lists!$B$27:$D$29,2,FALSE)</f>
        <v>1</v>
      </c>
      <c r="AI120" t="b">
        <f>IF(FLAT!$I$5="All",TRUE,IF(FLAT!$I$5=TEXT('Raw - F'!C120,"mmm"),TRUE,FALSE))</f>
        <v>1</v>
      </c>
      <c r="AJ120" t="b">
        <f>VLOOKUP(L120,lists!B:C,2,FALSE)</f>
        <v>1</v>
      </c>
      <c r="AK120" t="b">
        <f>VLOOKUP(T120,lists!$B$23:$D$25,2,FALSE)</f>
        <v>1</v>
      </c>
      <c r="AL120">
        <f t="shared" si="9"/>
        <v>1</v>
      </c>
    </row>
    <row r="121" spans="1:38" x14ac:dyDescent="0.35">
      <c r="A121" s="1">
        <f t="shared" si="10"/>
        <v>121</v>
      </c>
      <c r="B121" s="1">
        <f t="shared" si="11"/>
        <v>120</v>
      </c>
      <c r="C121" s="5">
        <v>44323</v>
      </c>
      <c r="D121" t="s">
        <v>257</v>
      </c>
      <c r="E121" t="s">
        <v>302</v>
      </c>
      <c r="F121" t="s">
        <v>302</v>
      </c>
      <c r="G121" t="s">
        <v>51</v>
      </c>
      <c r="H121" t="s">
        <v>245</v>
      </c>
      <c r="J121" t="s">
        <v>33</v>
      </c>
      <c r="K121" t="s">
        <v>7</v>
      </c>
      <c r="L121">
        <v>4</v>
      </c>
      <c r="N121" t="s">
        <v>227</v>
      </c>
      <c r="O121" t="s">
        <v>36</v>
      </c>
      <c r="P121" t="s">
        <v>36</v>
      </c>
      <c r="Q121">
        <v>10000</v>
      </c>
      <c r="R121" t="s">
        <v>589</v>
      </c>
      <c r="T121" t="s">
        <v>241</v>
      </c>
      <c r="U121">
        <v>0</v>
      </c>
      <c r="W121" t="s">
        <v>503</v>
      </c>
      <c r="X121" t="s">
        <v>503</v>
      </c>
      <c r="Z121" t="s">
        <v>553</v>
      </c>
      <c r="AA121" s="6" t="str">
        <f t="shared" si="7"/>
        <v>2yo</v>
      </c>
      <c r="AB121" s="6" t="str">
        <f t="shared" si="8"/>
        <v>F</v>
      </c>
      <c r="AC121" s="6">
        <f>VLOOKUP(P121,lists!$G:$H,2,FALSE)</f>
        <v>1</v>
      </c>
      <c r="AD121" t="b">
        <f>VLOOKUP(G121,lists!$B$2:$C$3,2,FALSE)</f>
        <v>1</v>
      </c>
      <c r="AE121" t="b">
        <f>VLOOKUP(AA121,lists!$B:$C,2,FALSE)</f>
        <v>1</v>
      </c>
      <c r="AF121" t="b">
        <f>IF(AND(AC121&gt;=VLOOKUP(FLAT!$I$1,lists!$G:$H,2,FALSE),AC121&lt;=VLOOKUP(FLAT!$I$2,lists!$G:$H,2,FALSE)),TRUE,FALSE)</f>
        <v>1</v>
      </c>
      <c r="AG121" t="b">
        <f>VLOOKUP(AB121,lists!$B$7:$C$8,2,FALSE)</f>
        <v>1</v>
      </c>
      <c r="AH121" t="b">
        <f>VLOOKUP(IF(H121="","Open",SUBSTITUTE(H121,"/Nov","")),lists!$B$27:$D$29,2,FALSE)</f>
        <v>1</v>
      </c>
      <c r="AI121" t="b">
        <f>IF(FLAT!$I$5="All",TRUE,IF(FLAT!$I$5=TEXT('Raw - F'!C121,"mmm"),TRUE,FALSE))</f>
        <v>1</v>
      </c>
      <c r="AJ121" t="b">
        <f>VLOOKUP(L121,lists!B:C,2,FALSE)</f>
        <v>1</v>
      </c>
      <c r="AK121" t="b">
        <f>VLOOKUP(T121,lists!$B$23:$D$25,2,FALSE)</f>
        <v>1</v>
      </c>
      <c r="AL121">
        <f t="shared" si="9"/>
        <v>1</v>
      </c>
    </row>
    <row r="122" spans="1:38" x14ac:dyDescent="0.35">
      <c r="A122" s="1">
        <f t="shared" si="10"/>
        <v>122</v>
      </c>
      <c r="B122" s="1">
        <f t="shared" si="11"/>
        <v>121</v>
      </c>
      <c r="C122" s="5">
        <v>44323</v>
      </c>
      <c r="D122" t="s">
        <v>257</v>
      </c>
      <c r="E122" t="s">
        <v>302</v>
      </c>
      <c r="F122" t="s">
        <v>302</v>
      </c>
      <c r="G122" t="s">
        <v>6</v>
      </c>
      <c r="H122" t="s">
        <v>227</v>
      </c>
      <c r="J122" t="s">
        <v>34</v>
      </c>
      <c r="K122" t="s">
        <v>5</v>
      </c>
      <c r="L122">
        <v>4</v>
      </c>
      <c r="N122" t="s">
        <v>348</v>
      </c>
      <c r="O122" t="s">
        <v>37</v>
      </c>
      <c r="P122" t="s">
        <v>37</v>
      </c>
      <c r="Q122">
        <v>10000</v>
      </c>
      <c r="R122" t="s">
        <v>679</v>
      </c>
      <c r="T122" t="s">
        <v>241</v>
      </c>
      <c r="U122">
        <v>0</v>
      </c>
      <c r="W122" t="s">
        <v>503</v>
      </c>
      <c r="X122" t="s">
        <v>503</v>
      </c>
      <c r="AA122" s="6" t="str">
        <f t="shared" si="7"/>
        <v>3yo</v>
      </c>
      <c r="AB122" s="6" t="str">
        <f t="shared" si="8"/>
        <v>A</v>
      </c>
      <c r="AC122" s="6">
        <f>VLOOKUP(P122,lists!$G:$H,2,FALSE)</f>
        <v>2</v>
      </c>
      <c r="AD122" t="b">
        <f>VLOOKUP(G122,lists!$B$2:$C$3,2,FALSE)</f>
        <v>1</v>
      </c>
      <c r="AE122" t="b">
        <f>VLOOKUP(AA122,lists!$B:$C,2,FALSE)</f>
        <v>1</v>
      </c>
      <c r="AF122" t="b">
        <f>IF(AND(AC122&gt;=VLOOKUP(FLAT!$I$1,lists!$G:$H,2,FALSE),AC122&lt;=VLOOKUP(FLAT!$I$2,lists!$G:$H,2,FALSE)),TRUE,FALSE)</f>
        <v>1</v>
      </c>
      <c r="AG122" t="b">
        <f>VLOOKUP(AB122,lists!$B$7:$C$8,2,FALSE)</f>
        <v>1</v>
      </c>
      <c r="AH122" t="b">
        <f>VLOOKUP(IF(H122="","Open",SUBSTITUTE(H122,"/Nov","")),lists!$B$27:$D$29,2,FALSE)</f>
        <v>1</v>
      </c>
      <c r="AI122" t="b">
        <f>IF(FLAT!$I$5="All",TRUE,IF(FLAT!$I$5=TEXT('Raw - F'!C122,"mmm"),TRUE,FALSE))</f>
        <v>1</v>
      </c>
      <c r="AJ122" t="b">
        <f>VLOOKUP(L122,lists!B:C,2,FALSE)</f>
        <v>1</v>
      </c>
      <c r="AK122" t="b">
        <f>VLOOKUP(T122,lists!$B$23:$D$25,2,FALSE)</f>
        <v>1</v>
      </c>
      <c r="AL122">
        <f t="shared" si="9"/>
        <v>1</v>
      </c>
    </row>
    <row r="123" spans="1:38" x14ac:dyDescent="0.35">
      <c r="A123" s="1">
        <f t="shared" si="10"/>
        <v>123</v>
      </c>
      <c r="B123" s="1">
        <f t="shared" si="11"/>
        <v>122</v>
      </c>
      <c r="C123" s="5">
        <v>44323</v>
      </c>
      <c r="D123" t="s">
        <v>642</v>
      </c>
      <c r="E123" t="s">
        <v>302</v>
      </c>
      <c r="F123" t="s">
        <v>302</v>
      </c>
      <c r="G123" t="s">
        <v>6</v>
      </c>
      <c r="H123" t="s">
        <v>227</v>
      </c>
      <c r="J123" t="s">
        <v>54</v>
      </c>
      <c r="K123" t="s">
        <v>5</v>
      </c>
      <c r="L123">
        <v>2</v>
      </c>
      <c r="N123" t="s">
        <v>227</v>
      </c>
      <c r="O123" t="s">
        <v>149</v>
      </c>
      <c r="P123" t="s">
        <v>61</v>
      </c>
      <c r="Q123">
        <v>100000</v>
      </c>
      <c r="R123" t="s">
        <v>680</v>
      </c>
      <c r="T123" t="s">
        <v>239</v>
      </c>
      <c r="U123">
        <v>0</v>
      </c>
      <c r="W123" t="s">
        <v>503</v>
      </c>
      <c r="X123" t="s">
        <v>503</v>
      </c>
      <c r="AA123" s="6" t="str">
        <f t="shared" si="7"/>
        <v>Other</v>
      </c>
      <c r="AB123" s="6" t="str">
        <f t="shared" si="8"/>
        <v>A</v>
      </c>
      <c r="AC123" s="6">
        <f>VLOOKUP(P123,lists!$G:$H,2,FALSE)</f>
        <v>11</v>
      </c>
      <c r="AD123" t="b">
        <f>VLOOKUP(G123,lists!$B$2:$C$3,2,FALSE)</f>
        <v>1</v>
      </c>
      <c r="AE123" t="b">
        <f>VLOOKUP(AA123,lists!$B:$C,2,FALSE)</f>
        <v>1</v>
      </c>
      <c r="AF123" t="b">
        <f>IF(AND(AC123&gt;=VLOOKUP(FLAT!$I$1,lists!$G:$H,2,FALSE),AC123&lt;=VLOOKUP(FLAT!$I$2,lists!$G:$H,2,FALSE)),TRUE,FALSE)</f>
        <v>1</v>
      </c>
      <c r="AG123" t="b">
        <f>VLOOKUP(AB123,lists!$B$7:$C$8,2,FALSE)</f>
        <v>1</v>
      </c>
      <c r="AH123" t="b">
        <f>VLOOKUP(IF(H123="","Open",SUBSTITUTE(H123,"/Nov","")),lists!$B$27:$D$29,2,FALSE)</f>
        <v>1</v>
      </c>
      <c r="AI123" t="b">
        <f>IF(FLAT!$I$5="All",TRUE,IF(FLAT!$I$5=TEXT('Raw - F'!C123,"mmm"),TRUE,FALSE))</f>
        <v>1</v>
      </c>
      <c r="AJ123" t="b">
        <f>VLOOKUP(L123,lists!B:C,2,FALSE)</f>
        <v>1</v>
      </c>
      <c r="AK123" t="b">
        <f>VLOOKUP(T123,lists!$B$23:$D$25,2,FALSE)</f>
        <v>1</v>
      </c>
      <c r="AL123">
        <f t="shared" si="9"/>
        <v>1</v>
      </c>
    </row>
    <row r="124" spans="1:38" x14ac:dyDescent="0.35">
      <c r="A124" s="1">
        <f t="shared" si="10"/>
        <v>124</v>
      </c>
      <c r="B124" s="1">
        <f t="shared" si="11"/>
        <v>123</v>
      </c>
      <c r="C124" s="5">
        <v>44323</v>
      </c>
      <c r="D124" t="s">
        <v>642</v>
      </c>
      <c r="E124" t="s">
        <v>302</v>
      </c>
      <c r="F124" t="s">
        <v>302</v>
      </c>
      <c r="G124" t="s">
        <v>51</v>
      </c>
      <c r="H124" t="s">
        <v>227</v>
      </c>
      <c r="J124" t="s">
        <v>54</v>
      </c>
      <c r="K124" t="s">
        <v>5</v>
      </c>
      <c r="L124">
        <v>1</v>
      </c>
      <c r="M124" t="s">
        <v>569</v>
      </c>
      <c r="N124" t="s">
        <v>227</v>
      </c>
      <c r="O124" t="s">
        <v>648</v>
      </c>
      <c r="P124" t="s">
        <v>76</v>
      </c>
      <c r="Q124">
        <v>90000</v>
      </c>
      <c r="R124" t="s">
        <v>684</v>
      </c>
      <c r="T124" t="s">
        <v>239</v>
      </c>
      <c r="U124">
        <v>0</v>
      </c>
      <c r="W124" t="s">
        <v>503</v>
      </c>
      <c r="X124" t="s">
        <v>503</v>
      </c>
      <c r="AA124" s="6" t="str">
        <f t="shared" si="7"/>
        <v>Other</v>
      </c>
      <c r="AB124" s="6" t="str">
        <f t="shared" si="8"/>
        <v>A</v>
      </c>
      <c r="AC124" s="6">
        <f>VLOOKUP(P124,lists!$G:$H,2,FALSE)</f>
        <v>5</v>
      </c>
      <c r="AD124" t="b">
        <f>VLOOKUP(G124,lists!$B$2:$C$3,2,FALSE)</f>
        <v>1</v>
      </c>
      <c r="AE124" t="b">
        <f>VLOOKUP(AA124,lists!$B:$C,2,FALSE)</f>
        <v>1</v>
      </c>
      <c r="AF124" t="b">
        <f>IF(AND(AC124&gt;=VLOOKUP(FLAT!$I$1,lists!$G:$H,2,FALSE),AC124&lt;=VLOOKUP(FLAT!$I$2,lists!$G:$H,2,FALSE)),TRUE,FALSE)</f>
        <v>1</v>
      </c>
      <c r="AG124" t="b">
        <f>VLOOKUP(AB124,lists!$B$7:$C$8,2,FALSE)</f>
        <v>1</v>
      </c>
      <c r="AH124" t="b">
        <f>VLOOKUP(IF(H124="","Open",SUBSTITUTE(H124,"/Nov","")),lists!$B$27:$D$29,2,FALSE)</f>
        <v>1</v>
      </c>
      <c r="AI124" t="b">
        <f>IF(FLAT!$I$5="All",TRUE,IF(FLAT!$I$5=TEXT('Raw - F'!C124,"mmm"),TRUE,FALSE))</f>
        <v>1</v>
      </c>
      <c r="AJ124" t="b">
        <f>VLOOKUP(L124,lists!B:C,2,FALSE)</f>
        <v>1</v>
      </c>
      <c r="AK124" t="b">
        <f>VLOOKUP(T124,lists!$B$23:$D$25,2,FALSE)</f>
        <v>1</v>
      </c>
      <c r="AL124">
        <f t="shared" si="9"/>
        <v>1</v>
      </c>
    </row>
    <row r="125" spans="1:38" x14ac:dyDescent="0.35">
      <c r="A125" s="1">
        <f t="shared" si="10"/>
        <v>125</v>
      </c>
      <c r="B125" s="1">
        <f t="shared" si="11"/>
        <v>124</v>
      </c>
      <c r="C125" s="5">
        <v>44323</v>
      </c>
      <c r="D125" t="s">
        <v>642</v>
      </c>
      <c r="E125" t="s">
        <v>302</v>
      </c>
      <c r="F125" t="s">
        <v>302</v>
      </c>
      <c r="G125" t="s">
        <v>6</v>
      </c>
      <c r="H125" t="s">
        <v>227</v>
      </c>
      <c r="J125" t="s">
        <v>54</v>
      </c>
      <c r="K125" t="s">
        <v>5</v>
      </c>
      <c r="L125">
        <v>2</v>
      </c>
      <c r="N125" t="s">
        <v>227</v>
      </c>
      <c r="O125" t="s">
        <v>149</v>
      </c>
      <c r="P125" t="s">
        <v>61</v>
      </c>
      <c r="Q125">
        <v>45000</v>
      </c>
      <c r="R125" t="s">
        <v>681</v>
      </c>
      <c r="T125" t="s">
        <v>239</v>
      </c>
      <c r="U125">
        <v>0</v>
      </c>
      <c r="W125" t="s">
        <v>503</v>
      </c>
      <c r="X125" t="s">
        <v>503</v>
      </c>
      <c r="AA125" s="6" t="str">
        <f t="shared" si="7"/>
        <v>Other</v>
      </c>
      <c r="AB125" s="6" t="str">
        <f t="shared" si="8"/>
        <v>A</v>
      </c>
      <c r="AC125" s="6">
        <f>VLOOKUP(P125,lists!$G:$H,2,FALSE)</f>
        <v>11</v>
      </c>
      <c r="AD125" t="b">
        <f>VLOOKUP(G125,lists!$B$2:$C$3,2,FALSE)</f>
        <v>1</v>
      </c>
      <c r="AE125" t="b">
        <f>VLOOKUP(AA125,lists!$B:$C,2,FALSE)</f>
        <v>1</v>
      </c>
      <c r="AF125" t="b">
        <f>IF(AND(AC125&gt;=VLOOKUP(FLAT!$I$1,lists!$G:$H,2,FALSE),AC125&lt;=VLOOKUP(FLAT!$I$2,lists!$G:$H,2,FALSE)),TRUE,FALSE)</f>
        <v>1</v>
      </c>
      <c r="AG125" t="b">
        <f>VLOOKUP(AB125,lists!$B$7:$C$8,2,FALSE)</f>
        <v>1</v>
      </c>
      <c r="AH125" t="b">
        <f>VLOOKUP(IF(H125="","Open",SUBSTITUTE(H125,"/Nov","")),lists!$B$27:$D$29,2,FALSE)</f>
        <v>1</v>
      </c>
      <c r="AI125" t="b">
        <f>IF(FLAT!$I$5="All",TRUE,IF(FLAT!$I$5=TEXT('Raw - F'!C125,"mmm"),TRUE,FALSE))</f>
        <v>1</v>
      </c>
      <c r="AJ125" t="b">
        <f>VLOOKUP(L125,lists!B:C,2,FALSE)</f>
        <v>1</v>
      </c>
      <c r="AK125" t="b">
        <f>VLOOKUP(T125,lists!$B$23:$D$25,2,FALSE)</f>
        <v>1</v>
      </c>
      <c r="AL125">
        <f t="shared" si="9"/>
        <v>1</v>
      </c>
    </row>
    <row r="126" spans="1:38" x14ac:dyDescent="0.35">
      <c r="A126" s="1">
        <f t="shared" si="10"/>
        <v>126</v>
      </c>
      <c r="B126" s="1">
        <f t="shared" si="11"/>
        <v>125</v>
      </c>
      <c r="C126" s="5">
        <v>44323</v>
      </c>
      <c r="D126" t="s">
        <v>642</v>
      </c>
      <c r="E126" t="s">
        <v>302</v>
      </c>
      <c r="F126" t="s">
        <v>302</v>
      </c>
      <c r="G126" t="s">
        <v>6</v>
      </c>
      <c r="H126" t="s">
        <v>227</v>
      </c>
      <c r="J126" t="s">
        <v>54</v>
      </c>
      <c r="K126" t="s">
        <v>5</v>
      </c>
      <c r="L126">
        <v>2</v>
      </c>
      <c r="N126" t="s">
        <v>317</v>
      </c>
      <c r="O126" t="s">
        <v>648</v>
      </c>
      <c r="P126" t="s">
        <v>76</v>
      </c>
      <c r="Q126">
        <v>19000</v>
      </c>
      <c r="R126" t="s">
        <v>646</v>
      </c>
      <c r="T126" t="s">
        <v>239</v>
      </c>
      <c r="U126">
        <v>0</v>
      </c>
      <c r="W126" t="s">
        <v>503</v>
      </c>
      <c r="X126" t="s">
        <v>503</v>
      </c>
      <c r="AA126" s="6" t="str">
        <f t="shared" si="7"/>
        <v>Other</v>
      </c>
      <c r="AB126" s="6" t="str">
        <f t="shared" si="8"/>
        <v>A</v>
      </c>
      <c r="AC126" s="6">
        <f>VLOOKUP(P126,lists!$G:$H,2,FALSE)</f>
        <v>5</v>
      </c>
      <c r="AD126" t="b">
        <f>VLOOKUP(G126,lists!$B$2:$C$3,2,FALSE)</f>
        <v>1</v>
      </c>
      <c r="AE126" t="b">
        <f>VLOOKUP(AA126,lists!$B:$C,2,FALSE)</f>
        <v>1</v>
      </c>
      <c r="AF126" t="b">
        <f>IF(AND(AC126&gt;=VLOOKUP(FLAT!$I$1,lists!$G:$H,2,FALSE),AC126&lt;=VLOOKUP(FLAT!$I$2,lists!$G:$H,2,FALSE)),TRUE,FALSE)</f>
        <v>1</v>
      </c>
      <c r="AG126" t="b">
        <f>VLOOKUP(AB126,lists!$B$7:$C$8,2,FALSE)</f>
        <v>1</v>
      </c>
      <c r="AH126" t="b">
        <f>VLOOKUP(IF(H126="","Open",SUBSTITUTE(H126,"/Nov","")),lists!$B$27:$D$29,2,FALSE)</f>
        <v>1</v>
      </c>
      <c r="AI126" t="b">
        <f>IF(FLAT!$I$5="All",TRUE,IF(FLAT!$I$5=TEXT('Raw - F'!C126,"mmm"),TRUE,FALSE))</f>
        <v>1</v>
      </c>
      <c r="AJ126" t="b">
        <f>VLOOKUP(L126,lists!B:C,2,FALSE)</f>
        <v>1</v>
      </c>
      <c r="AK126" t="b">
        <f>VLOOKUP(T126,lists!$B$23:$D$25,2,FALSE)</f>
        <v>1</v>
      </c>
      <c r="AL126">
        <f t="shared" si="9"/>
        <v>1</v>
      </c>
    </row>
    <row r="127" spans="1:38" x14ac:dyDescent="0.35">
      <c r="A127" s="1">
        <f t="shared" si="10"/>
        <v>127</v>
      </c>
      <c r="B127" s="1">
        <f t="shared" si="11"/>
        <v>126</v>
      </c>
      <c r="C127" s="5">
        <v>44323</v>
      </c>
      <c r="D127" t="s">
        <v>642</v>
      </c>
      <c r="E127" t="s">
        <v>302</v>
      </c>
      <c r="F127" t="s">
        <v>302</v>
      </c>
      <c r="G127" t="s">
        <v>6</v>
      </c>
      <c r="H127" t="s">
        <v>227</v>
      </c>
      <c r="J127" t="s">
        <v>54</v>
      </c>
      <c r="K127" t="s">
        <v>5</v>
      </c>
      <c r="L127">
        <v>2</v>
      </c>
      <c r="N127" t="s">
        <v>317</v>
      </c>
      <c r="O127" t="s">
        <v>664</v>
      </c>
      <c r="P127" t="s">
        <v>70</v>
      </c>
      <c r="Q127">
        <v>19000</v>
      </c>
      <c r="R127" t="s">
        <v>682</v>
      </c>
      <c r="T127" t="s">
        <v>239</v>
      </c>
      <c r="U127">
        <v>0</v>
      </c>
      <c r="W127" t="s">
        <v>503</v>
      </c>
      <c r="X127" t="s">
        <v>503</v>
      </c>
      <c r="AA127" s="6" t="str">
        <f t="shared" si="7"/>
        <v>Other</v>
      </c>
      <c r="AB127" s="6" t="str">
        <f t="shared" si="8"/>
        <v>A</v>
      </c>
      <c r="AC127" s="6">
        <f>VLOOKUP(P127,lists!$G:$H,2,FALSE)</f>
        <v>4</v>
      </c>
      <c r="AD127" t="b">
        <f>VLOOKUP(G127,lists!$B$2:$C$3,2,FALSE)</f>
        <v>1</v>
      </c>
      <c r="AE127" t="b">
        <f>VLOOKUP(AA127,lists!$B:$C,2,FALSE)</f>
        <v>1</v>
      </c>
      <c r="AF127" t="b">
        <f>IF(AND(AC127&gt;=VLOOKUP(FLAT!$I$1,lists!$G:$H,2,FALSE),AC127&lt;=VLOOKUP(FLAT!$I$2,lists!$G:$H,2,FALSE)),TRUE,FALSE)</f>
        <v>1</v>
      </c>
      <c r="AG127" t="b">
        <f>VLOOKUP(AB127,lists!$B$7:$C$8,2,FALSE)</f>
        <v>1</v>
      </c>
      <c r="AH127" t="b">
        <f>VLOOKUP(IF(H127="","Open",SUBSTITUTE(H127,"/Nov","")),lists!$B$27:$D$29,2,FALSE)</f>
        <v>1</v>
      </c>
      <c r="AI127" t="b">
        <f>IF(FLAT!$I$5="All",TRUE,IF(FLAT!$I$5=TEXT('Raw - F'!C127,"mmm"),TRUE,FALSE))</f>
        <v>1</v>
      </c>
      <c r="AJ127" t="b">
        <f>VLOOKUP(L127,lists!B:C,2,FALSE)</f>
        <v>1</v>
      </c>
      <c r="AK127" t="b">
        <f>VLOOKUP(T127,lists!$B$23:$D$25,2,FALSE)</f>
        <v>1</v>
      </c>
      <c r="AL127">
        <f t="shared" si="9"/>
        <v>1</v>
      </c>
    </row>
    <row r="128" spans="1:38" x14ac:dyDescent="0.35">
      <c r="A128" s="1">
        <f t="shared" si="10"/>
        <v>128</v>
      </c>
      <c r="B128" s="1">
        <f t="shared" si="11"/>
        <v>127</v>
      </c>
      <c r="C128" s="5">
        <v>44323</v>
      </c>
      <c r="D128" t="s">
        <v>642</v>
      </c>
      <c r="E128" t="s">
        <v>302</v>
      </c>
      <c r="F128" t="s">
        <v>302</v>
      </c>
      <c r="G128" t="s">
        <v>51</v>
      </c>
      <c r="H128" t="s">
        <v>227</v>
      </c>
      <c r="I128" t="s">
        <v>599</v>
      </c>
      <c r="J128" t="s">
        <v>35</v>
      </c>
      <c r="K128" t="s">
        <v>5</v>
      </c>
      <c r="L128">
        <v>3</v>
      </c>
      <c r="N128" t="s">
        <v>227</v>
      </c>
      <c r="O128" t="s">
        <v>645</v>
      </c>
      <c r="P128" t="s">
        <v>36</v>
      </c>
      <c r="Q128">
        <v>11500</v>
      </c>
      <c r="R128" t="s">
        <v>685</v>
      </c>
      <c r="T128" t="s">
        <v>239</v>
      </c>
      <c r="U128">
        <v>0</v>
      </c>
      <c r="W128" t="s">
        <v>503</v>
      </c>
      <c r="X128" t="s">
        <v>503</v>
      </c>
      <c r="AA128" s="6" t="str">
        <f t="shared" si="7"/>
        <v>Other</v>
      </c>
      <c r="AB128" s="6" t="str">
        <f t="shared" si="8"/>
        <v>A</v>
      </c>
      <c r="AC128" s="6">
        <f>VLOOKUP(P128,lists!$G:$H,2,FALSE)</f>
        <v>1</v>
      </c>
      <c r="AD128" t="b">
        <f>VLOOKUP(G128,lists!$B$2:$C$3,2,FALSE)</f>
        <v>1</v>
      </c>
      <c r="AE128" t="b">
        <f>VLOOKUP(AA128,lists!$B:$C,2,FALSE)</f>
        <v>1</v>
      </c>
      <c r="AF128" t="b">
        <f>IF(AND(AC128&gt;=VLOOKUP(FLAT!$I$1,lists!$G:$H,2,FALSE),AC128&lt;=VLOOKUP(FLAT!$I$2,lists!$G:$H,2,FALSE)),TRUE,FALSE)</f>
        <v>1</v>
      </c>
      <c r="AG128" t="b">
        <f>VLOOKUP(AB128,lists!$B$7:$C$8,2,FALSE)</f>
        <v>1</v>
      </c>
      <c r="AH128" t="b">
        <f>VLOOKUP(IF(H128="","Open",SUBSTITUTE(H128,"/Nov","")),lists!$B$27:$D$29,2,FALSE)</f>
        <v>1</v>
      </c>
      <c r="AI128" t="b">
        <f>IF(FLAT!$I$5="All",TRUE,IF(FLAT!$I$5=TEXT('Raw - F'!C128,"mmm"),TRUE,FALSE))</f>
        <v>1</v>
      </c>
      <c r="AJ128" t="b">
        <f>VLOOKUP(L128,lists!B:C,2,FALSE)</f>
        <v>1</v>
      </c>
      <c r="AK128" t="b">
        <f>VLOOKUP(T128,lists!$B$23:$D$25,2,FALSE)</f>
        <v>1</v>
      </c>
      <c r="AL128">
        <f t="shared" si="9"/>
        <v>1</v>
      </c>
    </row>
    <row r="129" spans="1:38" x14ac:dyDescent="0.35">
      <c r="A129" s="1">
        <f t="shared" si="10"/>
        <v>129</v>
      </c>
      <c r="B129" s="1">
        <f t="shared" si="11"/>
        <v>128</v>
      </c>
      <c r="C129" s="5">
        <v>44323</v>
      </c>
      <c r="D129" t="s">
        <v>642</v>
      </c>
      <c r="E129" t="s">
        <v>302</v>
      </c>
      <c r="F129" t="s">
        <v>302</v>
      </c>
      <c r="G129" t="s">
        <v>6</v>
      </c>
      <c r="H129" t="s">
        <v>227</v>
      </c>
      <c r="J129" t="s">
        <v>54</v>
      </c>
      <c r="K129" t="s">
        <v>5</v>
      </c>
      <c r="L129">
        <v>4</v>
      </c>
      <c r="N129" t="s">
        <v>348</v>
      </c>
      <c r="O129" t="s">
        <v>643</v>
      </c>
      <c r="P129" t="s">
        <v>59</v>
      </c>
      <c r="Q129">
        <v>7250</v>
      </c>
      <c r="R129" t="s">
        <v>683</v>
      </c>
      <c r="T129" t="s">
        <v>239</v>
      </c>
      <c r="U129">
        <v>0</v>
      </c>
      <c r="V129" t="s">
        <v>525</v>
      </c>
      <c r="W129" t="s">
        <v>503</v>
      </c>
      <c r="X129" t="s">
        <v>503</v>
      </c>
      <c r="AA129" s="6" t="str">
        <f t="shared" si="7"/>
        <v>Other</v>
      </c>
      <c r="AB129" s="6" t="str">
        <f t="shared" si="8"/>
        <v>A</v>
      </c>
      <c r="AC129" s="6">
        <f>VLOOKUP(P129,lists!$G:$H,2,FALSE)</f>
        <v>7</v>
      </c>
      <c r="AD129" t="b">
        <f>VLOOKUP(G129,lists!$B$2:$C$3,2,FALSE)</f>
        <v>1</v>
      </c>
      <c r="AE129" t="b">
        <f>VLOOKUP(AA129,lists!$B:$C,2,FALSE)</f>
        <v>1</v>
      </c>
      <c r="AF129" t="b">
        <f>IF(AND(AC129&gt;=VLOOKUP(FLAT!$I$1,lists!$G:$H,2,FALSE),AC129&lt;=VLOOKUP(FLAT!$I$2,lists!$G:$H,2,FALSE)),TRUE,FALSE)</f>
        <v>1</v>
      </c>
      <c r="AG129" t="b">
        <f>VLOOKUP(AB129,lists!$B$7:$C$8,2,FALSE)</f>
        <v>1</v>
      </c>
      <c r="AH129" t="b">
        <f>VLOOKUP(IF(H129="","Open",SUBSTITUTE(H129,"/Nov","")),lists!$B$27:$D$29,2,FALSE)</f>
        <v>1</v>
      </c>
      <c r="AI129" t="b">
        <f>IF(FLAT!$I$5="All",TRUE,IF(FLAT!$I$5=TEXT('Raw - F'!C129,"mmm"),TRUE,FALSE))</f>
        <v>1</v>
      </c>
      <c r="AJ129" t="b">
        <f>VLOOKUP(L129,lists!B:C,2,FALSE)</f>
        <v>1</v>
      </c>
      <c r="AK129" t="b">
        <f>VLOOKUP(T129,lists!$B$23:$D$25,2,FALSE)</f>
        <v>1</v>
      </c>
      <c r="AL129">
        <f t="shared" si="9"/>
        <v>1</v>
      </c>
    </row>
    <row r="130" spans="1:38" x14ac:dyDescent="0.35">
      <c r="A130" s="1">
        <f t="shared" si="10"/>
        <v>130</v>
      </c>
      <c r="B130" s="1">
        <f t="shared" si="11"/>
        <v>129</v>
      </c>
      <c r="C130" s="5">
        <v>44323</v>
      </c>
      <c r="D130" t="s">
        <v>408</v>
      </c>
      <c r="E130" t="s">
        <v>302</v>
      </c>
      <c r="F130" t="s">
        <v>302</v>
      </c>
      <c r="G130" t="s">
        <v>6</v>
      </c>
      <c r="H130" t="s">
        <v>227</v>
      </c>
      <c r="J130" t="s">
        <v>54</v>
      </c>
      <c r="K130" t="s">
        <v>5</v>
      </c>
      <c r="L130">
        <v>4</v>
      </c>
      <c r="N130" t="s">
        <v>348</v>
      </c>
      <c r="O130" t="s">
        <v>411</v>
      </c>
      <c r="P130" t="s">
        <v>70</v>
      </c>
      <c r="Q130">
        <v>8600</v>
      </c>
      <c r="R130" t="s">
        <v>389</v>
      </c>
      <c r="T130" t="s">
        <v>239</v>
      </c>
      <c r="U130">
        <v>0</v>
      </c>
      <c r="W130" t="s">
        <v>503</v>
      </c>
      <c r="X130" t="s">
        <v>503</v>
      </c>
      <c r="AA130" s="6" t="str">
        <f t="shared" si="7"/>
        <v>Other</v>
      </c>
      <c r="AB130" s="6" t="str">
        <f t="shared" si="8"/>
        <v>A</v>
      </c>
      <c r="AC130" s="6">
        <f>VLOOKUP(P130,lists!$G:$H,2,FALSE)</f>
        <v>4</v>
      </c>
      <c r="AD130" t="b">
        <f>VLOOKUP(G130,lists!$B$2:$C$3,2,FALSE)</f>
        <v>1</v>
      </c>
      <c r="AE130" t="b">
        <f>VLOOKUP(AA130,lists!$B:$C,2,FALSE)</f>
        <v>1</v>
      </c>
      <c r="AF130" t="b">
        <f>IF(AND(AC130&gt;=VLOOKUP(FLAT!$I$1,lists!$G:$H,2,FALSE),AC130&lt;=VLOOKUP(FLAT!$I$2,lists!$G:$H,2,FALSE)),TRUE,FALSE)</f>
        <v>1</v>
      </c>
      <c r="AG130" t="b">
        <f>VLOOKUP(AB130,lists!$B$7:$C$8,2,FALSE)</f>
        <v>1</v>
      </c>
      <c r="AH130" t="b">
        <f>VLOOKUP(IF(H130="","Open",SUBSTITUTE(H130,"/Nov","")),lists!$B$27:$D$29,2,FALSE)</f>
        <v>1</v>
      </c>
      <c r="AI130" t="b">
        <f>IF(FLAT!$I$5="All",TRUE,IF(FLAT!$I$5=TEXT('Raw - F'!C130,"mmm"),TRUE,FALSE))</f>
        <v>1</v>
      </c>
      <c r="AJ130" t="b">
        <f>VLOOKUP(L130,lists!B:C,2,FALSE)</f>
        <v>1</v>
      </c>
      <c r="AK130" t="b">
        <f>VLOOKUP(T130,lists!$B$23:$D$25,2,FALSE)</f>
        <v>1</v>
      </c>
      <c r="AL130">
        <f t="shared" si="9"/>
        <v>1</v>
      </c>
    </row>
    <row r="131" spans="1:38" x14ac:dyDescent="0.35">
      <c r="A131" s="1">
        <f t="shared" si="10"/>
        <v>131</v>
      </c>
      <c r="B131" s="1">
        <f t="shared" si="11"/>
        <v>130</v>
      </c>
      <c r="C131" s="5">
        <v>44323</v>
      </c>
      <c r="D131" t="s">
        <v>408</v>
      </c>
      <c r="E131" t="s">
        <v>302</v>
      </c>
      <c r="F131" t="s">
        <v>302</v>
      </c>
      <c r="G131" t="s">
        <v>51</v>
      </c>
      <c r="H131" t="s">
        <v>244</v>
      </c>
      <c r="J131" t="s">
        <v>34</v>
      </c>
      <c r="K131" t="s">
        <v>5</v>
      </c>
      <c r="L131">
        <v>5</v>
      </c>
      <c r="N131" t="s">
        <v>227</v>
      </c>
      <c r="O131" t="s">
        <v>410</v>
      </c>
      <c r="P131" t="s">
        <v>76</v>
      </c>
      <c r="Q131">
        <v>5600</v>
      </c>
      <c r="R131" t="s">
        <v>686</v>
      </c>
      <c r="T131" t="s">
        <v>239</v>
      </c>
      <c r="U131">
        <v>0</v>
      </c>
      <c r="W131" t="s">
        <v>503</v>
      </c>
      <c r="X131" t="s">
        <v>503</v>
      </c>
      <c r="AA131" s="6" t="str">
        <f t="shared" ref="AA131:AA183" si="12">IF(OR(J131="2yo",J131="3yo"),J131,"Other")</f>
        <v>3yo</v>
      </c>
      <c r="AB131" s="6" t="str">
        <f t="shared" ref="AB131:AB183" si="13">IF(K131="F",K131,"A")</f>
        <v>A</v>
      </c>
      <c r="AC131" s="6">
        <f>VLOOKUP(P131,lists!$G:$H,2,FALSE)</f>
        <v>5</v>
      </c>
      <c r="AD131" t="b">
        <f>VLOOKUP(G131,lists!$B$2:$C$3,2,FALSE)</f>
        <v>1</v>
      </c>
      <c r="AE131" t="b">
        <f>VLOOKUP(AA131,lists!$B:$C,2,FALSE)</f>
        <v>1</v>
      </c>
      <c r="AF131" t="b">
        <f>IF(AND(AC131&gt;=VLOOKUP(FLAT!$I$1,lists!$G:$H,2,FALSE),AC131&lt;=VLOOKUP(FLAT!$I$2,lists!$G:$H,2,FALSE)),TRUE,FALSE)</f>
        <v>1</v>
      </c>
      <c r="AG131" t="b">
        <f>VLOOKUP(AB131,lists!$B$7:$C$8,2,FALSE)</f>
        <v>1</v>
      </c>
      <c r="AH131" t="b">
        <f>VLOOKUP(IF(H131="","Open",SUBSTITUTE(H131,"/Nov","")),lists!$B$27:$D$29,2,FALSE)</f>
        <v>1</v>
      </c>
      <c r="AI131" t="b">
        <f>IF(FLAT!$I$5="All",TRUE,IF(FLAT!$I$5=TEXT('Raw - F'!C131,"mmm"),TRUE,FALSE))</f>
        <v>1</v>
      </c>
      <c r="AJ131" t="b">
        <f>VLOOKUP(L131,lists!B:C,2,FALSE)</f>
        <v>1</v>
      </c>
      <c r="AK131" t="b">
        <f>VLOOKUP(T131,lists!$B$23:$D$25,2,FALSE)</f>
        <v>1</v>
      </c>
      <c r="AL131">
        <f t="shared" ref="AL131:AL183" si="14">IF(AND(AD131=TRUE,AE131=TRUE,AF131=TRUE,AG131=TRUE,AH131=TRUE,AI131=TRUE,AJ131=TRUE,AK131=TRUE),1,0)</f>
        <v>1</v>
      </c>
    </row>
    <row r="132" spans="1:38" x14ac:dyDescent="0.35">
      <c r="A132" s="1">
        <f t="shared" si="10"/>
        <v>132</v>
      </c>
      <c r="B132" s="1">
        <f t="shared" si="11"/>
        <v>131</v>
      </c>
      <c r="C132" s="5">
        <v>44323</v>
      </c>
      <c r="D132" t="s">
        <v>408</v>
      </c>
      <c r="E132" t="s">
        <v>302</v>
      </c>
      <c r="F132" t="s">
        <v>302</v>
      </c>
      <c r="G132" t="s">
        <v>51</v>
      </c>
      <c r="H132" t="s">
        <v>244</v>
      </c>
      <c r="J132" t="s">
        <v>33</v>
      </c>
      <c r="K132" t="s">
        <v>5</v>
      </c>
      <c r="L132">
        <v>5</v>
      </c>
      <c r="N132" t="s">
        <v>227</v>
      </c>
      <c r="O132" t="s">
        <v>409</v>
      </c>
      <c r="P132" t="s">
        <v>36</v>
      </c>
      <c r="Q132">
        <v>5600</v>
      </c>
      <c r="R132" t="s">
        <v>361</v>
      </c>
      <c r="T132" t="s">
        <v>239</v>
      </c>
      <c r="U132">
        <v>0</v>
      </c>
      <c r="W132" t="s">
        <v>503</v>
      </c>
      <c r="X132" t="s">
        <v>583</v>
      </c>
      <c r="Y132" t="s">
        <v>584</v>
      </c>
      <c r="AA132" s="6" t="str">
        <f t="shared" si="12"/>
        <v>2yo</v>
      </c>
      <c r="AB132" s="6" t="str">
        <f t="shared" si="13"/>
        <v>A</v>
      </c>
      <c r="AC132" s="6">
        <f>VLOOKUP(P132,lists!$G:$H,2,FALSE)</f>
        <v>1</v>
      </c>
      <c r="AD132" t="b">
        <f>VLOOKUP(G132,lists!$B$2:$C$3,2,FALSE)</f>
        <v>1</v>
      </c>
      <c r="AE132" t="b">
        <f>VLOOKUP(AA132,lists!$B:$C,2,FALSE)</f>
        <v>1</v>
      </c>
      <c r="AF132" t="b">
        <f>IF(AND(AC132&gt;=VLOOKUP(FLAT!$I$1,lists!$G:$H,2,FALSE),AC132&lt;=VLOOKUP(FLAT!$I$2,lists!$G:$H,2,FALSE)),TRUE,FALSE)</f>
        <v>1</v>
      </c>
      <c r="AG132" t="b">
        <f>VLOOKUP(AB132,lists!$B$7:$C$8,2,FALSE)</f>
        <v>1</v>
      </c>
      <c r="AH132" t="b">
        <f>VLOOKUP(IF(H132="","Open",SUBSTITUTE(H132,"/Nov","")),lists!$B$27:$D$29,2,FALSE)</f>
        <v>1</v>
      </c>
      <c r="AI132" t="b">
        <f>IF(FLAT!$I$5="All",TRUE,IF(FLAT!$I$5=TEXT('Raw - F'!C132,"mmm"),TRUE,FALSE))</f>
        <v>1</v>
      </c>
      <c r="AJ132" t="b">
        <f>VLOOKUP(L132,lists!B:C,2,FALSE)</f>
        <v>1</v>
      </c>
      <c r="AK132" t="b">
        <f>VLOOKUP(T132,lists!$B$23:$D$25,2,FALSE)</f>
        <v>1</v>
      </c>
      <c r="AL132">
        <f t="shared" si="14"/>
        <v>1</v>
      </c>
    </row>
    <row r="133" spans="1:38" x14ac:dyDescent="0.35">
      <c r="A133" s="1">
        <f t="shared" si="10"/>
        <v>133</v>
      </c>
      <c r="B133" s="1">
        <f t="shared" si="11"/>
        <v>132</v>
      </c>
      <c r="C133" s="5">
        <v>44323</v>
      </c>
      <c r="D133" t="s">
        <v>408</v>
      </c>
      <c r="E133" t="s">
        <v>302</v>
      </c>
      <c r="F133" t="s">
        <v>302</v>
      </c>
      <c r="G133" t="s">
        <v>51</v>
      </c>
      <c r="H133" t="s">
        <v>245</v>
      </c>
      <c r="J133" t="s">
        <v>34</v>
      </c>
      <c r="K133" t="s">
        <v>7</v>
      </c>
      <c r="L133">
        <v>5</v>
      </c>
      <c r="N133" t="s">
        <v>227</v>
      </c>
      <c r="O133" t="s">
        <v>411</v>
      </c>
      <c r="P133" t="s">
        <v>70</v>
      </c>
      <c r="Q133">
        <v>5600</v>
      </c>
      <c r="R133" t="s">
        <v>688</v>
      </c>
      <c r="T133" t="s">
        <v>239</v>
      </c>
      <c r="U133">
        <v>0</v>
      </c>
      <c r="W133" t="s">
        <v>503</v>
      </c>
      <c r="X133" t="s">
        <v>503</v>
      </c>
      <c r="AA133" s="6" t="str">
        <f t="shared" si="12"/>
        <v>3yo</v>
      </c>
      <c r="AB133" s="6" t="str">
        <f t="shared" si="13"/>
        <v>F</v>
      </c>
      <c r="AC133" s="6">
        <f>VLOOKUP(P133,lists!$G:$H,2,FALSE)</f>
        <v>4</v>
      </c>
      <c r="AD133" t="b">
        <f>VLOOKUP(G133,lists!$B$2:$C$3,2,FALSE)</f>
        <v>1</v>
      </c>
      <c r="AE133" t="b">
        <f>VLOOKUP(AA133,lists!$B:$C,2,FALSE)</f>
        <v>1</v>
      </c>
      <c r="AF133" t="b">
        <f>IF(AND(AC133&gt;=VLOOKUP(FLAT!$I$1,lists!$G:$H,2,FALSE),AC133&lt;=VLOOKUP(FLAT!$I$2,lists!$G:$H,2,FALSE)),TRUE,FALSE)</f>
        <v>1</v>
      </c>
      <c r="AG133" t="b">
        <f>VLOOKUP(AB133,lists!$B$7:$C$8,2,FALSE)</f>
        <v>1</v>
      </c>
      <c r="AH133" t="b">
        <f>VLOOKUP(IF(H133="","Open",SUBSTITUTE(H133,"/Nov","")),lists!$B$27:$D$29,2,FALSE)</f>
        <v>1</v>
      </c>
      <c r="AI133" t="b">
        <f>IF(FLAT!$I$5="All",TRUE,IF(FLAT!$I$5=TEXT('Raw - F'!C133,"mmm"),TRUE,FALSE))</f>
        <v>1</v>
      </c>
      <c r="AJ133" t="b">
        <f>VLOOKUP(L133,lists!B:C,2,FALSE)</f>
        <v>1</v>
      </c>
      <c r="AK133" t="b">
        <f>VLOOKUP(T133,lists!$B$23:$D$25,2,FALSE)</f>
        <v>1</v>
      </c>
      <c r="AL133">
        <f t="shared" si="14"/>
        <v>1</v>
      </c>
    </row>
    <row r="134" spans="1:38" x14ac:dyDescent="0.35">
      <c r="A134" s="1">
        <f t="shared" ref="A134:A197" si="15">IF(B134="",A133,B134+1)</f>
        <v>134</v>
      </c>
      <c r="B134" s="1">
        <f t="shared" si="11"/>
        <v>133</v>
      </c>
      <c r="C134" s="5">
        <v>44323</v>
      </c>
      <c r="D134" t="s">
        <v>408</v>
      </c>
      <c r="E134" t="s">
        <v>302</v>
      </c>
      <c r="F134" t="s">
        <v>302</v>
      </c>
      <c r="G134" t="s">
        <v>6</v>
      </c>
      <c r="H134" t="s">
        <v>227</v>
      </c>
      <c r="J134" t="s">
        <v>34</v>
      </c>
      <c r="K134" t="s">
        <v>7</v>
      </c>
      <c r="L134">
        <v>5</v>
      </c>
      <c r="N134" t="s">
        <v>348</v>
      </c>
      <c r="O134" t="s">
        <v>411</v>
      </c>
      <c r="P134" t="s">
        <v>70</v>
      </c>
      <c r="Q134">
        <v>5600</v>
      </c>
      <c r="R134" t="s">
        <v>358</v>
      </c>
      <c r="T134" t="s">
        <v>239</v>
      </c>
      <c r="U134">
        <v>0</v>
      </c>
      <c r="W134" t="s">
        <v>503</v>
      </c>
      <c r="X134" t="s">
        <v>503</v>
      </c>
      <c r="AA134" s="6" t="str">
        <f t="shared" si="12"/>
        <v>3yo</v>
      </c>
      <c r="AB134" s="6" t="str">
        <f t="shared" si="13"/>
        <v>F</v>
      </c>
      <c r="AC134" s="6">
        <f>VLOOKUP(P134,lists!$G:$H,2,FALSE)</f>
        <v>4</v>
      </c>
      <c r="AD134" t="b">
        <f>VLOOKUP(G134,lists!$B$2:$C$3,2,FALSE)</f>
        <v>1</v>
      </c>
      <c r="AE134" t="b">
        <f>VLOOKUP(AA134,lists!$B:$C,2,FALSE)</f>
        <v>1</v>
      </c>
      <c r="AF134" t="b">
        <f>IF(AND(AC134&gt;=VLOOKUP(FLAT!$I$1,lists!$G:$H,2,FALSE),AC134&lt;=VLOOKUP(FLAT!$I$2,lists!$G:$H,2,FALSE)),TRUE,FALSE)</f>
        <v>1</v>
      </c>
      <c r="AG134" t="b">
        <f>VLOOKUP(AB134,lists!$B$7:$C$8,2,FALSE)</f>
        <v>1</v>
      </c>
      <c r="AH134" t="b">
        <f>VLOOKUP(IF(H134="","Open",SUBSTITUTE(H134,"/Nov","")),lists!$B$27:$D$29,2,FALSE)</f>
        <v>1</v>
      </c>
      <c r="AI134" t="b">
        <f>IF(FLAT!$I$5="All",TRUE,IF(FLAT!$I$5=TEXT('Raw - F'!C134,"mmm"),TRUE,FALSE))</f>
        <v>1</v>
      </c>
      <c r="AJ134" t="b">
        <f>VLOOKUP(L134,lists!B:C,2,FALSE)</f>
        <v>1</v>
      </c>
      <c r="AK134" t="b">
        <f>VLOOKUP(T134,lists!$B$23:$D$25,2,FALSE)</f>
        <v>1</v>
      </c>
      <c r="AL134">
        <f t="shared" si="14"/>
        <v>1</v>
      </c>
    </row>
    <row r="135" spans="1:38" x14ac:dyDescent="0.35">
      <c r="A135" s="1">
        <f t="shared" si="15"/>
        <v>135</v>
      </c>
      <c r="B135" s="1">
        <f t="shared" ref="B135:B198" si="16">IF(AND(A134&lt;1,AL135=1),1,IF(AL135=1,A134,""))</f>
        <v>134</v>
      </c>
      <c r="C135" s="5">
        <v>44323</v>
      </c>
      <c r="D135" t="s">
        <v>408</v>
      </c>
      <c r="E135" t="s">
        <v>302</v>
      </c>
      <c r="F135" t="s">
        <v>302</v>
      </c>
      <c r="G135" t="s">
        <v>6</v>
      </c>
      <c r="H135" t="s">
        <v>227</v>
      </c>
      <c r="J135" t="s">
        <v>35</v>
      </c>
      <c r="K135" t="s">
        <v>7</v>
      </c>
      <c r="L135">
        <v>5</v>
      </c>
      <c r="N135" t="s">
        <v>330</v>
      </c>
      <c r="O135" t="s">
        <v>410</v>
      </c>
      <c r="P135" t="s">
        <v>76</v>
      </c>
      <c r="Q135">
        <v>5600</v>
      </c>
      <c r="R135" t="s">
        <v>689</v>
      </c>
      <c r="T135" t="s">
        <v>239</v>
      </c>
      <c r="U135">
        <v>0</v>
      </c>
      <c r="W135" t="s">
        <v>503</v>
      </c>
      <c r="X135" t="s">
        <v>503</v>
      </c>
      <c r="AA135" s="6" t="str">
        <f t="shared" si="12"/>
        <v>Other</v>
      </c>
      <c r="AB135" s="6" t="str">
        <f t="shared" si="13"/>
        <v>F</v>
      </c>
      <c r="AC135" s="6">
        <f>VLOOKUP(P135,lists!$G:$H,2,FALSE)</f>
        <v>5</v>
      </c>
      <c r="AD135" t="b">
        <f>VLOOKUP(G135,lists!$B$2:$C$3,2,FALSE)</f>
        <v>1</v>
      </c>
      <c r="AE135" t="b">
        <f>VLOOKUP(AA135,lists!$B:$C,2,FALSE)</f>
        <v>1</v>
      </c>
      <c r="AF135" t="b">
        <f>IF(AND(AC135&gt;=VLOOKUP(FLAT!$I$1,lists!$G:$H,2,FALSE),AC135&lt;=VLOOKUP(FLAT!$I$2,lists!$G:$H,2,FALSE)),TRUE,FALSE)</f>
        <v>1</v>
      </c>
      <c r="AG135" t="b">
        <f>VLOOKUP(AB135,lists!$B$7:$C$8,2,FALSE)</f>
        <v>1</v>
      </c>
      <c r="AH135" t="b">
        <f>VLOOKUP(IF(H135="","Open",SUBSTITUTE(H135,"/Nov","")),lists!$B$27:$D$29,2,FALSE)</f>
        <v>1</v>
      </c>
      <c r="AI135" t="b">
        <f>IF(FLAT!$I$5="All",TRUE,IF(FLAT!$I$5=TEXT('Raw - F'!C135,"mmm"),TRUE,FALSE))</f>
        <v>1</v>
      </c>
      <c r="AJ135" t="b">
        <f>VLOOKUP(L135,lists!B:C,2,FALSE)</f>
        <v>1</v>
      </c>
      <c r="AK135" t="b">
        <f>VLOOKUP(T135,lists!$B$23:$D$25,2,FALSE)</f>
        <v>1</v>
      </c>
      <c r="AL135">
        <f t="shared" si="14"/>
        <v>1</v>
      </c>
    </row>
    <row r="136" spans="1:38" x14ac:dyDescent="0.35">
      <c r="A136" s="1">
        <f t="shared" si="15"/>
        <v>136</v>
      </c>
      <c r="B136" s="1">
        <f t="shared" si="16"/>
        <v>135</v>
      </c>
      <c r="C136" s="5">
        <v>44323</v>
      </c>
      <c r="D136" t="s">
        <v>408</v>
      </c>
      <c r="E136" t="s">
        <v>302</v>
      </c>
      <c r="F136" t="s">
        <v>302</v>
      </c>
      <c r="G136" t="s">
        <v>6</v>
      </c>
      <c r="H136" t="s">
        <v>227</v>
      </c>
      <c r="J136" t="s">
        <v>54</v>
      </c>
      <c r="K136" t="s">
        <v>5</v>
      </c>
      <c r="L136">
        <v>6</v>
      </c>
      <c r="N136" t="s">
        <v>314</v>
      </c>
      <c r="O136" t="s">
        <v>687</v>
      </c>
      <c r="P136" t="s">
        <v>37</v>
      </c>
      <c r="Q136">
        <v>4600</v>
      </c>
      <c r="R136" t="s">
        <v>531</v>
      </c>
      <c r="T136" t="s">
        <v>239</v>
      </c>
      <c r="U136">
        <v>0</v>
      </c>
      <c r="W136" t="s">
        <v>503</v>
      </c>
      <c r="X136" t="s">
        <v>503</v>
      </c>
      <c r="AA136" s="6" t="str">
        <f t="shared" si="12"/>
        <v>Other</v>
      </c>
      <c r="AB136" s="6" t="str">
        <f t="shared" si="13"/>
        <v>A</v>
      </c>
      <c r="AC136" s="6">
        <f>VLOOKUP(P136,lists!$G:$H,2,FALSE)</f>
        <v>2</v>
      </c>
      <c r="AD136" t="b">
        <f>VLOOKUP(G136,lists!$B$2:$C$3,2,FALSE)</f>
        <v>1</v>
      </c>
      <c r="AE136" t="b">
        <f>VLOOKUP(AA136,lists!$B:$C,2,FALSE)</f>
        <v>1</v>
      </c>
      <c r="AF136" t="b">
        <f>IF(AND(AC136&gt;=VLOOKUP(FLAT!$I$1,lists!$G:$H,2,FALSE),AC136&lt;=VLOOKUP(FLAT!$I$2,lists!$G:$H,2,FALSE)),TRUE,FALSE)</f>
        <v>1</v>
      </c>
      <c r="AG136" t="b">
        <f>VLOOKUP(AB136,lists!$B$7:$C$8,2,FALSE)</f>
        <v>1</v>
      </c>
      <c r="AH136" t="b">
        <f>VLOOKUP(IF(H136="","Open",SUBSTITUTE(H136,"/Nov","")),lists!$B$27:$D$29,2,FALSE)</f>
        <v>1</v>
      </c>
      <c r="AI136" t="b">
        <f>IF(FLAT!$I$5="All",TRUE,IF(FLAT!$I$5=TEXT('Raw - F'!C136,"mmm"),TRUE,FALSE))</f>
        <v>1</v>
      </c>
      <c r="AJ136" t="b">
        <f>VLOOKUP(L136,lists!B:C,2,FALSE)</f>
        <v>1</v>
      </c>
      <c r="AK136" t="b">
        <f>VLOOKUP(T136,lists!$B$23:$D$25,2,FALSE)</f>
        <v>1</v>
      </c>
      <c r="AL136">
        <f t="shared" si="14"/>
        <v>1</v>
      </c>
    </row>
    <row r="137" spans="1:38" x14ac:dyDescent="0.35">
      <c r="A137" s="1">
        <f t="shared" si="15"/>
        <v>137</v>
      </c>
      <c r="B137" s="1">
        <f t="shared" si="16"/>
        <v>136</v>
      </c>
      <c r="C137" s="5">
        <v>44323</v>
      </c>
      <c r="D137" t="s">
        <v>690</v>
      </c>
      <c r="E137" t="s">
        <v>302</v>
      </c>
      <c r="G137" t="s">
        <v>6</v>
      </c>
      <c r="H137" t="s">
        <v>227</v>
      </c>
      <c r="J137" t="s">
        <v>34</v>
      </c>
      <c r="K137" t="s">
        <v>5</v>
      </c>
      <c r="L137">
        <v>5</v>
      </c>
      <c r="N137" t="s">
        <v>321</v>
      </c>
      <c r="P137" t="s">
        <v>70</v>
      </c>
      <c r="R137" t="s">
        <v>341</v>
      </c>
      <c r="T137" t="s">
        <v>240</v>
      </c>
      <c r="U137">
        <v>0</v>
      </c>
      <c r="AA137" s="6" t="str">
        <f t="shared" si="12"/>
        <v>3yo</v>
      </c>
      <c r="AB137" s="6" t="str">
        <f t="shared" si="13"/>
        <v>A</v>
      </c>
      <c r="AC137" s="6">
        <f>VLOOKUP(P137,lists!$G:$H,2,FALSE)</f>
        <v>4</v>
      </c>
      <c r="AD137" t="b">
        <f>VLOOKUP(G137,lists!$B$2:$C$3,2,FALSE)</f>
        <v>1</v>
      </c>
      <c r="AE137" t="b">
        <f>VLOOKUP(AA137,lists!$B:$C,2,FALSE)</f>
        <v>1</v>
      </c>
      <c r="AF137" t="b">
        <f>IF(AND(AC137&gt;=VLOOKUP(FLAT!$I$1,lists!$G:$H,2,FALSE),AC137&lt;=VLOOKUP(FLAT!$I$2,lists!$G:$H,2,FALSE)),TRUE,FALSE)</f>
        <v>1</v>
      </c>
      <c r="AG137" t="b">
        <f>VLOOKUP(AB137,lists!$B$7:$C$8,2,FALSE)</f>
        <v>1</v>
      </c>
      <c r="AH137" t="b">
        <f>VLOOKUP(IF(H137="","Open",SUBSTITUTE(H137,"/Nov","")),lists!$B$27:$D$29,2,FALSE)</f>
        <v>1</v>
      </c>
      <c r="AI137" t="b">
        <f>IF(FLAT!$I$5="All",TRUE,IF(FLAT!$I$5=TEXT('Raw - F'!C137,"mmm"),TRUE,FALSE))</f>
        <v>1</v>
      </c>
      <c r="AJ137" t="b">
        <f>VLOOKUP(L137,lists!B:C,2,FALSE)</f>
        <v>1</v>
      </c>
      <c r="AK137" t="b">
        <f>VLOOKUP(T137,lists!$B$23:$D$25,2,FALSE)</f>
        <v>1</v>
      </c>
      <c r="AL137">
        <f t="shared" si="14"/>
        <v>1</v>
      </c>
    </row>
    <row r="138" spans="1:38" x14ac:dyDescent="0.35">
      <c r="A138" s="1">
        <f t="shared" si="15"/>
        <v>138</v>
      </c>
      <c r="B138" s="1">
        <f t="shared" si="16"/>
        <v>137</v>
      </c>
      <c r="C138" s="5">
        <v>44323</v>
      </c>
      <c r="D138" t="s">
        <v>690</v>
      </c>
      <c r="E138" t="s">
        <v>302</v>
      </c>
      <c r="F138" t="s">
        <v>302</v>
      </c>
      <c r="G138" t="s">
        <v>6</v>
      </c>
      <c r="H138" t="s">
        <v>227</v>
      </c>
      <c r="J138" t="s">
        <v>54</v>
      </c>
      <c r="K138" t="s">
        <v>5</v>
      </c>
      <c r="L138">
        <v>3</v>
      </c>
      <c r="N138" t="s">
        <v>346</v>
      </c>
      <c r="O138" t="s">
        <v>36</v>
      </c>
      <c r="P138" t="s">
        <v>36</v>
      </c>
      <c r="Q138">
        <v>15000</v>
      </c>
      <c r="R138" t="s">
        <v>691</v>
      </c>
      <c r="T138" t="s">
        <v>240</v>
      </c>
      <c r="U138">
        <v>0</v>
      </c>
      <c r="W138" t="s">
        <v>503</v>
      </c>
      <c r="X138" t="s">
        <v>503</v>
      </c>
      <c r="AA138" s="6" t="str">
        <f t="shared" si="12"/>
        <v>Other</v>
      </c>
      <c r="AB138" s="6" t="str">
        <f t="shared" si="13"/>
        <v>A</v>
      </c>
      <c r="AC138" s="6">
        <f>VLOOKUP(P138,lists!$G:$H,2,FALSE)</f>
        <v>1</v>
      </c>
      <c r="AD138" t="b">
        <f>VLOOKUP(G138,lists!$B$2:$C$3,2,FALSE)</f>
        <v>1</v>
      </c>
      <c r="AE138" t="b">
        <f>VLOOKUP(AA138,lists!$B:$C,2,FALSE)</f>
        <v>1</v>
      </c>
      <c r="AF138" t="b">
        <f>IF(AND(AC138&gt;=VLOOKUP(FLAT!$I$1,lists!$G:$H,2,FALSE),AC138&lt;=VLOOKUP(FLAT!$I$2,lists!$G:$H,2,FALSE)),TRUE,FALSE)</f>
        <v>1</v>
      </c>
      <c r="AG138" t="b">
        <f>VLOOKUP(AB138,lists!$B$7:$C$8,2,FALSE)</f>
        <v>1</v>
      </c>
      <c r="AH138" t="b">
        <f>VLOOKUP(IF(H138="","Open",SUBSTITUTE(H138,"/Nov","")),lists!$B$27:$D$29,2,FALSE)</f>
        <v>1</v>
      </c>
      <c r="AI138" t="b">
        <f>IF(FLAT!$I$5="All",TRUE,IF(FLAT!$I$5=TEXT('Raw - F'!C138,"mmm"),TRUE,FALSE))</f>
        <v>1</v>
      </c>
      <c r="AJ138" t="b">
        <f>VLOOKUP(L138,lists!B:C,2,FALSE)</f>
        <v>1</v>
      </c>
      <c r="AK138" t="b">
        <f>VLOOKUP(T138,lists!$B$23:$D$25,2,FALSE)</f>
        <v>1</v>
      </c>
      <c r="AL138">
        <f t="shared" si="14"/>
        <v>1</v>
      </c>
    </row>
    <row r="139" spans="1:38" x14ac:dyDescent="0.35">
      <c r="A139" s="1">
        <f t="shared" si="15"/>
        <v>139</v>
      </c>
      <c r="B139" s="1">
        <f t="shared" si="16"/>
        <v>138</v>
      </c>
      <c r="C139" s="5">
        <v>44323</v>
      </c>
      <c r="D139" t="s">
        <v>690</v>
      </c>
      <c r="E139" t="s">
        <v>302</v>
      </c>
      <c r="F139" t="s">
        <v>302</v>
      </c>
      <c r="G139" t="s">
        <v>6</v>
      </c>
      <c r="H139" t="s">
        <v>227</v>
      </c>
      <c r="J139" t="s">
        <v>54</v>
      </c>
      <c r="K139" t="s">
        <v>5</v>
      </c>
      <c r="L139">
        <v>4</v>
      </c>
      <c r="N139" t="s">
        <v>348</v>
      </c>
      <c r="O139" t="s">
        <v>37</v>
      </c>
      <c r="P139" t="s">
        <v>37</v>
      </c>
      <c r="Q139">
        <v>10000</v>
      </c>
      <c r="R139" t="s">
        <v>533</v>
      </c>
      <c r="T139" t="s">
        <v>240</v>
      </c>
      <c r="U139">
        <v>0</v>
      </c>
      <c r="W139" t="s">
        <v>503</v>
      </c>
      <c r="X139" t="s">
        <v>503</v>
      </c>
      <c r="AA139" s="6" t="str">
        <f t="shared" si="12"/>
        <v>Other</v>
      </c>
      <c r="AB139" s="6" t="str">
        <f t="shared" si="13"/>
        <v>A</v>
      </c>
      <c r="AC139" s="6">
        <f>VLOOKUP(P139,lists!$G:$H,2,FALSE)</f>
        <v>2</v>
      </c>
      <c r="AD139" t="b">
        <f>VLOOKUP(G139,lists!$B$2:$C$3,2,FALSE)</f>
        <v>1</v>
      </c>
      <c r="AE139" t="b">
        <f>VLOOKUP(AA139,lists!$B:$C,2,FALSE)</f>
        <v>1</v>
      </c>
      <c r="AF139" t="b">
        <f>IF(AND(AC139&gt;=VLOOKUP(FLAT!$I$1,lists!$G:$H,2,FALSE),AC139&lt;=VLOOKUP(FLAT!$I$2,lists!$G:$H,2,FALSE)),TRUE,FALSE)</f>
        <v>1</v>
      </c>
      <c r="AG139" t="b">
        <f>VLOOKUP(AB139,lists!$B$7:$C$8,2,FALSE)</f>
        <v>1</v>
      </c>
      <c r="AH139" t="b">
        <f>VLOOKUP(IF(H139="","Open",SUBSTITUTE(H139,"/Nov","")),lists!$B$27:$D$29,2,FALSE)</f>
        <v>1</v>
      </c>
      <c r="AI139" t="b">
        <f>IF(FLAT!$I$5="All",TRUE,IF(FLAT!$I$5=TEXT('Raw - F'!C139,"mmm"),TRUE,FALSE))</f>
        <v>1</v>
      </c>
      <c r="AJ139" t="b">
        <f>VLOOKUP(L139,lists!B:C,2,FALSE)</f>
        <v>1</v>
      </c>
      <c r="AK139" t="b">
        <f>VLOOKUP(T139,lists!$B$23:$D$25,2,FALSE)</f>
        <v>1</v>
      </c>
      <c r="AL139">
        <f t="shared" si="14"/>
        <v>1</v>
      </c>
    </row>
    <row r="140" spans="1:38" x14ac:dyDescent="0.35">
      <c r="A140" s="1">
        <f t="shared" si="15"/>
        <v>140</v>
      </c>
      <c r="B140" s="1">
        <f t="shared" si="16"/>
        <v>139</v>
      </c>
      <c r="C140" s="5">
        <v>44323</v>
      </c>
      <c r="D140" t="s">
        <v>690</v>
      </c>
      <c r="E140" t="s">
        <v>302</v>
      </c>
      <c r="F140" t="s">
        <v>302</v>
      </c>
      <c r="G140" t="s">
        <v>6</v>
      </c>
      <c r="H140" t="s">
        <v>227</v>
      </c>
      <c r="J140" t="s">
        <v>54</v>
      </c>
      <c r="K140" t="s">
        <v>5</v>
      </c>
      <c r="L140">
        <v>5</v>
      </c>
      <c r="N140" t="s">
        <v>321</v>
      </c>
      <c r="O140" t="s">
        <v>55</v>
      </c>
      <c r="P140" t="s">
        <v>61</v>
      </c>
      <c r="Q140">
        <v>7000</v>
      </c>
      <c r="R140" t="s">
        <v>692</v>
      </c>
      <c r="T140" t="s">
        <v>240</v>
      </c>
      <c r="U140">
        <v>0</v>
      </c>
      <c r="W140" t="s">
        <v>503</v>
      </c>
      <c r="X140" t="s">
        <v>503</v>
      </c>
      <c r="AA140" s="6" t="str">
        <f t="shared" si="12"/>
        <v>Other</v>
      </c>
      <c r="AB140" s="6" t="str">
        <f t="shared" si="13"/>
        <v>A</v>
      </c>
      <c r="AC140" s="6">
        <f>VLOOKUP(P140,lists!$G:$H,2,FALSE)</f>
        <v>11</v>
      </c>
      <c r="AD140" t="b">
        <f>VLOOKUP(G140,lists!$B$2:$C$3,2,FALSE)</f>
        <v>1</v>
      </c>
      <c r="AE140" t="b">
        <f>VLOOKUP(AA140,lists!$B:$C,2,FALSE)</f>
        <v>1</v>
      </c>
      <c r="AF140" t="b">
        <f>IF(AND(AC140&gt;=VLOOKUP(FLAT!$I$1,lists!$G:$H,2,FALSE),AC140&lt;=VLOOKUP(FLAT!$I$2,lists!$G:$H,2,FALSE)),TRUE,FALSE)</f>
        <v>1</v>
      </c>
      <c r="AG140" t="b">
        <f>VLOOKUP(AB140,lists!$B$7:$C$8,2,FALSE)</f>
        <v>1</v>
      </c>
      <c r="AH140" t="b">
        <f>VLOOKUP(IF(H140="","Open",SUBSTITUTE(H140,"/Nov","")),lists!$B$27:$D$29,2,FALSE)</f>
        <v>1</v>
      </c>
      <c r="AI140" t="b">
        <f>IF(FLAT!$I$5="All",TRUE,IF(FLAT!$I$5=TEXT('Raw - F'!C140,"mmm"),TRUE,FALSE))</f>
        <v>1</v>
      </c>
      <c r="AJ140" t="b">
        <f>VLOOKUP(L140,lists!B:C,2,FALSE)</f>
        <v>1</v>
      </c>
      <c r="AK140" t="b">
        <f>VLOOKUP(T140,lists!$B$23:$D$25,2,FALSE)</f>
        <v>1</v>
      </c>
      <c r="AL140">
        <f t="shared" si="14"/>
        <v>1</v>
      </c>
    </row>
    <row r="141" spans="1:38" x14ac:dyDescent="0.35">
      <c r="A141" s="1">
        <f t="shared" si="15"/>
        <v>141</v>
      </c>
      <c r="B141" s="1">
        <f t="shared" si="16"/>
        <v>140</v>
      </c>
      <c r="C141" s="5">
        <v>44323</v>
      </c>
      <c r="D141" t="s">
        <v>690</v>
      </c>
      <c r="E141" t="s">
        <v>302</v>
      </c>
      <c r="F141" t="s">
        <v>302</v>
      </c>
      <c r="G141" t="s">
        <v>51</v>
      </c>
      <c r="H141" t="s">
        <v>245</v>
      </c>
      <c r="J141" t="s">
        <v>34</v>
      </c>
      <c r="K141" t="s">
        <v>5</v>
      </c>
      <c r="L141">
        <v>5</v>
      </c>
      <c r="N141" t="s">
        <v>227</v>
      </c>
      <c r="O141" t="s">
        <v>37</v>
      </c>
      <c r="P141" t="s">
        <v>37</v>
      </c>
      <c r="Q141">
        <v>6000</v>
      </c>
      <c r="R141" t="s">
        <v>693</v>
      </c>
      <c r="T141" t="s">
        <v>240</v>
      </c>
      <c r="U141">
        <v>0</v>
      </c>
      <c r="W141" t="s">
        <v>503</v>
      </c>
      <c r="X141" t="s">
        <v>503</v>
      </c>
      <c r="AA141" s="6" t="str">
        <f t="shared" si="12"/>
        <v>3yo</v>
      </c>
      <c r="AB141" s="6" t="str">
        <f t="shared" si="13"/>
        <v>A</v>
      </c>
      <c r="AC141" s="6">
        <f>VLOOKUP(P141,lists!$G:$H,2,FALSE)</f>
        <v>2</v>
      </c>
      <c r="AD141" t="b">
        <f>VLOOKUP(G141,lists!$B$2:$C$3,2,FALSE)</f>
        <v>1</v>
      </c>
      <c r="AE141" t="b">
        <f>VLOOKUP(AA141,lists!$B:$C,2,FALSE)</f>
        <v>1</v>
      </c>
      <c r="AF141" t="b">
        <f>IF(AND(AC141&gt;=VLOOKUP(FLAT!$I$1,lists!$G:$H,2,FALSE),AC141&lt;=VLOOKUP(FLAT!$I$2,lists!$G:$H,2,FALSE)),TRUE,FALSE)</f>
        <v>1</v>
      </c>
      <c r="AG141" t="b">
        <f>VLOOKUP(AB141,lists!$B$7:$C$8,2,FALSE)</f>
        <v>1</v>
      </c>
      <c r="AH141" t="b">
        <f>VLOOKUP(IF(H141="","Open",SUBSTITUTE(H141,"/Nov","")),lists!$B$27:$D$29,2,FALSE)</f>
        <v>1</v>
      </c>
      <c r="AI141" t="b">
        <f>IF(FLAT!$I$5="All",TRUE,IF(FLAT!$I$5=TEXT('Raw - F'!C141,"mmm"),TRUE,FALSE))</f>
        <v>1</v>
      </c>
      <c r="AJ141" t="b">
        <f>VLOOKUP(L141,lists!B:C,2,FALSE)</f>
        <v>1</v>
      </c>
      <c r="AK141" t="b">
        <f>VLOOKUP(T141,lists!$B$23:$D$25,2,FALSE)</f>
        <v>1</v>
      </c>
      <c r="AL141">
        <f t="shared" si="14"/>
        <v>1</v>
      </c>
    </row>
    <row r="142" spans="1:38" x14ac:dyDescent="0.35">
      <c r="A142" s="1">
        <f t="shared" si="15"/>
        <v>142</v>
      </c>
      <c r="B142" s="1">
        <f t="shared" si="16"/>
        <v>141</v>
      </c>
      <c r="C142" s="5">
        <v>44323</v>
      </c>
      <c r="D142" t="s">
        <v>690</v>
      </c>
      <c r="E142" t="s">
        <v>302</v>
      </c>
      <c r="F142" t="s">
        <v>302</v>
      </c>
      <c r="G142" t="s">
        <v>51</v>
      </c>
      <c r="H142" t="s">
        <v>244</v>
      </c>
      <c r="J142" t="s">
        <v>33</v>
      </c>
      <c r="K142" t="s">
        <v>5</v>
      </c>
      <c r="L142">
        <v>5</v>
      </c>
      <c r="N142" t="s">
        <v>227</v>
      </c>
      <c r="O142" t="s">
        <v>36</v>
      </c>
      <c r="P142" t="s">
        <v>36</v>
      </c>
      <c r="Q142">
        <v>6000</v>
      </c>
      <c r="R142" t="s">
        <v>694</v>
      </c>
      <c r="T142" t="s">
        <v>240</v>
      </c>
      <c r="U142">
        <v>0</v>
      </c>
      <c r="W142" t="s">
        <v>503</v>
      </c>
      <c r="X142" t="s">
        <v>583</v>
      </c>
      <c r="Y142" t="s">
        <v>368</v>
      </c>
      <c r="Z142" t="s">
        <v>553</v>
      </c>
      <c r="AA142" s="6" t="str">
        <f t="shared" si="12"/>
        <v>2yo</v>
      </c>
      <c r="AB142" s="6" t="str">
        <f t="shared" si="13"/>
        <v>A</v>
      </c>
      <c r="AC142" s="6">
        <f>VLOOKUP(P142,lists!$G:$H,2,FALSE)</f>
        <v>1</v>
      </c>
      <c r="AD142" t="b">
        <f>VLOOKUP(G142,lists!$B$2:$C$3,2,FALSE)</f>
        <v>1</v>
      </c>
      <c r="AE142" t="b">
        <f>VLOOKUP(AA142,lists!$B:$C,2,FALSE)</f>
        <v>1</v>
      </c>
      <c r="AF142" t="b">
        <f>IF(AND(AC142&gt;=VLOOKUP(FLAT!$I$1,lists!$G:$H,2,FALSE),AC142&lt;=VLOOKUP(FLAT!$I$2,lists!$G:$H,2,FALSE)),TRUE,FALSE)</f>
        <v>1</v>
      </c>
      <c r="AG142" t="b">
        <f>VLOOKUP(AB142,lists!$B$7:$C$8,2,FALSE)</f>
        <v>1</v>
      </c>
      <c r="AH142" t="b">
        <f>VLOOKUP(IF(H142="","Open",SUBSTITUTE(H142,"/Nov","")),lists!$B$27:$D$29,2,FALSE)</f>
        <v>1</v>
      </c>
      <c r="AI142" t="b">
        <f>IF(FLAT!$I$5="All",TRUE,IF(FLAT!$I$5=TEXT('Raw - F'!C142,"mmm"),TRUE,FALSE))</f>
        <v>1</v>
      </c>
      <c r="AJ142" t="b">
        <f>VLOOKUP(L142,lists!B:C,2,FALSE)</f>
        <v>1</v>
      </c>
      <c r="AK142" t="b">
        <f>VLOOKUP(T142,lists!$B$23:$D$25,2,FALSE)</f>
        <v>1</v>
      </c>
      <c r="AL142">
        <f t="shared" si="14"/>
        <v>1</v>
      </c>
    </row>
    <row r="143" spans="1:38" x14ac:dyDescent="0.35">
      <c r="A143" s="1">
        <f t="shared" si="15"/>
        <v>143</v>
      </c>
      <c r="B143" s="1">
        <f t="shared" si="16"/>
        <v>142</v>
      </c>
      <c r="C143" s="5">
        <v>44323</v>
      </c>
      <c r="D143" t="s">
        <v>690</v>
      </c>
      <c r="E143" t="s">
        <v>302</v>
      </c>
      <c r="F143" t="s">
        <v>302</v>
      </c>
      <c r="G143" t="s">
        <v>6</v>
      </c>
      <c r="H143" t="s">
        <v>227</v>
      </c>
      <c r="J143" t="s">
        <v>305</v>
      </c>
      <c r="K143" t="s">
        <v>5</v>
      </c>
      <c r="L143">
        <v>5</v>
      </c>
      <c r="N143" t="s">
        <v>330</v>
      </c>
      <c r="O143" t="s">
        <v>435</v>
      </c>
      <c r="P143" t="s">
        <v>76</v>
      </c>
      <c r="Q143">
        <v>6000</v>
      </c>
      <c r="R143" t="s">
        <v>695</v>
      </c>
      <c r="T143" t="s">
        <v>240</v>
      </c>
      <c r="U143">
        <v>0</v>
      </c>
      <c r="W143" t="s">
        <v>1704</v>
      </c>
      <c r="X143" t="s">
        <v>503</v>
      </c>
      <c r="AA143" s="6" t="str">
        <f t="shared" si="12"/>
        <v>Other</v>
      </c>
      <c r="AB143" s="6" t="str">
        <f t="shared" si="13"/>
        <v>A</v>
      </c>
      <c r="AC143" s="6">
        <f>VLOOKUP(P143,lists!$G:$H,2,FALSE)</f>
        <v>5</v>
      </c>
      <c r="AD143" t="b">
        <f>VLOOKUP(G143,lists!$B$2:$C$3,2,FALSE)</f>
        <v>1</v>
      </c>
      <c r="AE143" t="b">
        <f>VLOOKUP(AA143,lists!$B:$C,2,FALSE)</f>
        <v>1</v>
      </c>
      <c r="AF143" t="b">
        <f>IF(AND(AC143&gt;=VLOOKUP(FLAT!$I$1,lists!$G:$H,2,FALSE),AC143&lt;=VLOOKUP(FLAT!$I$2,lists!$G:$H,2,FALSE)),TRUE,FALSE)</f>
        <v>1</v>
      </c>
      <c r="AG143" t="b">
        <f>VLOOKUP(AB143,lists!$B$7:$C$8,2,FALSE)</f>
        <v>1</v>
      </c>
      <c r="AH143" t="b">
        <f>VLOOKUP(IF(H143="","Open",SUBSTITUTE(H143,"/Nov","")),lists!$B$27:$D$29,2,FALSE)</f>
        <v>1</v>
      </c>
      <c r="AI143" t="b">
        <f>IF(FLAT!$I$5="All",TRUE,IF(FLAT!$I$5=TEXT('Raw - F'!C143,"mmm"),TRUE,FALSE))</f>
        <v>1</v>
      </c>
      <c r="AJ143" t="b">
        <f>VLOOKUP(L143,lists!B:C,2,FALSE)</f>
        <v>1</v>
      </c>
      <c r="AK143" t="b">
        <f>VLOOKUP(T143,lists!$B$23:$D$25,2,FALSE)</f>
        <v>1</v>
      </c>
      <c r="AL143">
        <f t="shared" si="14"/>
        <v>1</v>
      </c>
    </row>
    <row r="144" spans="1:38" x14ac:dyDescent="0.35">
      <c r="A144" s="1">
        <f t="shared" si="15"/>
        <v>144</v>
      </c>
      <c r="B144" s="1">
        <f t="shared" si="16"/>
        <v>143</v>
      </c>
      <c r="C144" s="5">
        <v>44324</v>
      </c>
      <c r="D144" t="s">
        <v>257</v>
      </c>
      <c r="E144" t="s">
        <v>302</v>
      </c>
      <c r="F144" t="s">
        <v>302</v>
      </c>
      <c r="G144" t="s">
        <v>6</v>
      </c>
      <c r="H144" t="s">
        <v>227</v>
      </c>
      <c r="J144" t="s">
        <v>54</v>
      </c>
      <c r="K144" t="s">
        <v>5</v>
      </c>
      <c r="L144">
        <v>2</v>
      </c>
      <c r="N144" t="s">
        <v>227</v>
      </c>
      <c r="O144" t="s">
        <v>38</v>
      </c>
      <c r="P144" t="s">
        <v>38</v>
      </c>
      <c r="Q144">
        <v>105000</v>
      </c>
      <c r="R144" t="s">
        <v>696</v>
      </c>
      <c r="T144" t="s">
        <v>241</v>
      </c>
      <c r="U144">
        <v>0</v>
      </c>
      <c r="W144" t="s">
        <v>503</v>
      </c>
      <c r="X144" t="s">
        <v>503</v>
      </c>
      <c r="AA144" s="6" t="str">
        <f t="shared" si="12"/>
        <v>Other</v>
      </c>
      <c r="AB144" s="6" t="str">
        <f t="shared" si="13"/>
        <v>A</v>
      </c>
      <c r="AC144" s="6">
        <f>VLOOKUP(P144,lists!$G:$H,2,FALSE)</f>
        <v>3</v>
      </c>
      <c r="AD144" t="b">
        <f>VLOOKUP(G144,lists!$B$2:$C$3,2,FALSE)</f>
        <v>1</v>
      </c>
      <c r="AE144" t="b">
        <f>VLOOKUP(AA144,lists!$B:$C,2,FALSE)</f>
        <v>1</v>
      </c>
      <c r="AF144" t="b">
        <f>IF(AND(AC144&gt;=VLOOKUP(FLAT!$I$1,lists!$G:$H,2,FALSE),AC144&lt;=VLOOKUP(FLAT!$I$2,lists!$G:$H,2,FALSE)),TRUE,FALSE)</f>
        <v>1</v>
      </c>
      <c r="AG144" t="b">
        <f>VLOOKUP(AB144,lists!$B$7:$C$8,2,FALSE)</f>
        <v>1</v>
      </c>
      <c r="AH144" t="b">
        <f>VLOOKUP(IF(H144="","Open",SUBSTITUTE(H144,"/Nov","")),lists!$B$27:$D$29,2,FALSE)</f>
        <v>1</v>
      </c>
      <c r="AI144" t="b">
        <f>IF(FLAT!$I$5="All",TRUE,IF(FLAT!$I$5=TEXT('Raw - F'!C144,"mmm"),TRUE,FALSE))</f>
        <v>1</v>
      </c>
      <c r="AJ144" t="b">
        <f>VLOOKUP(L144,lists!B:C,2,FALSE)</f>
        <v>1</v>
      </c>
      <c r="AK144" t="b">
        <f>VLOOKUP(T144,lists!$B$23:$D$25,2,FALSE)</f>
        <v>1</v>
      </c>
      <c r="AL144">
        <f t="shared" si="14"/>
        <v>1</v>
      </c>
    </row>
    <row r="145" spans="1:38" x14ac:dyDescent="0.35">
      <c r="A145" s="1">
        <f t="shared" si="15"/>
        <v>145</v>
      </c>
      <c r="B145" s="1">
        <f t="shared" si="16"/>
        <v>144</v>
      </c>
      <c r="C145" s="5">
        <v>44324</v>
      </c>
      <c r="D145" t="s">
        <v>257</v>
      </c>
      <c r="E145" t="s">
        <v>302</v>
      </c>
      <c r="F145" t="s">
        <v>302</v>
      </c>
      <c r="G145" t="s">
        <v>6</v>
      </c>
      <c r="H145" t="s">
        <v>227</v>
      </c>
      <c r="J145" t="s">
        <v>35</v>
      </c>
      <c r="K145" t="s">
        <v>7</v>
      </c>
      <c r="L145">
        <v>2</v>
      </c>
      <c r="N145" t="s">
        <v>227</v>
      </c>
      <c r="O145" t="s">
        <v>70</v>
      </c>
      <c r="P145" t="s">
        <v>70</v>
      </c>
      <c r="Q145">
        <v>45000</v>
      </c>
      <c r="R145" t="s">
        <v>698</v>
      </c>
      <c r="T145" t="s">
        <v>241</v>
      </c>
      <c r="U145">
        <v>0</v>
      </c>
      <c r="W145" t="s">
        <v>503</v>
      </c>
      <c r="X145" t="s">
        <v>503</v>
      </c>
      <c r="Z145" t="s">
        <v>553</v>
      </c>
      <c r="AA145" s="6" t="str">
        <f t="shared" si="12"/>
        <v>Other</v>
      </c>
      <c r="AB145" s="6" t="str">
        <f t="shared" si="13"/>
        <v>F</v>
      </c>
      <c r="AC145" s="6">
        <f>VLOOKUP(P145,lists!$G:$H,2,FALSE)</f>
        <v>4</v>
      </c>
      <c r="AD145" t="b">
        <f>VLOOKUP(G145,lists!$B$2:$C$3,2,FALSE)</f>
        <v>1</v>
      </c>
      <c r="AE145" t="b">
        <f>VLOOKUP(AA145,lists!$B:$C,2,FALSE)</f>
        <v>1</v>
      </c>
      <c r="AF145" t="b">
        <f>IF(AND(AC145&gt;=VLOOKUP(FLAT!$I$1,lists!$G:$H,2,FALSE),AC145&lt;=VLOOKUP(FLAT!$I$2,lists!$G:$H,2,FALSE)),TRUE,FALSE)</f>
        <v>1</v>
      </c>
      <c r="AG145" t="b">
        <f>VLOOKUP(AB145,lists!$B$7:$C$8,2,FALSE)</f>
        <v>1</v>
      </c>
      <c r="AH145" t="b">
        <f>VLOOKUP(IF(H145="","Open",SUBSTITUTE(H145,"/Nov","")),lists!$B$27:$D$29,2,FALSE)</f>
        <v>1</v>
      </c>
      <c r="AI145" t="b">
        <f>IF(FLAT!$I$5="All",TRUE,IF(FLAT!$I$5=TEXT('Raw - F'!C145,"mmm"),TRUE,FALSE))</f>
        <v>1</v>
      </c>
      <c r="AJ145" t="b">
        <f>VLOOKUP(L145,lists!B:C,2,FALSE)</f>
        <v>1</v>
      </c>
      <c r="AK145" t="b">
        <f>VLOOKUP(T145,lists!$B$23:$D$25,2,FALSE)</f>
        <v>1</v>
      </c>
      <c r="AL145">
        <f t="shared" si="14"/>
        <v>1</v>
      </c>
    </row>
    <row r="146" spans="1:38" x14ac:dyDescent="0.35">
      <c r="A146" s="1">
        <f t="shared" si="15"/>
        <v>146</v>
      </c>
      <c r="B146" s="1">
        <f t="shared" si="16"/>
        <v>145</v>
      </c>
      <c r="C146" s="5">
        <v>44324</v>
      </c>
      <c r="D146" t="s">
        <v>257</v>
      </c>
      <c r="E146" t="s">
        <v>302</v>
      </c>
      <c r="F146" t="s">
        <v>302</v>
      </c>
      <c r="G146" t="s">
        <v>51</v>
      </c>
      <c r="H146" t="s">
        <v>227</v>
      </c>
      <c r="J146" t="s">
        <v>54</v>
      </c>
      <c r="K146" t="s">
        <v>5</v>
      </c>
      <c r="L146">
        <v>1</v>
      </c>
      <c r="M146" t="s">
        <v>559</v>
      </c>
      <c r="N146" t="s">
        <v>227</v>
      </c>
      <c r="O146" t="s">
        <v>677</v>
      </c>
      <c r="P146" t="s">
        <v>59</v>
      </c>
      <c r="Q146">
        <v>45000</v>
      </c>
      <c r="R146" t="s">
        <v>699</v>
      </c>
      <c r="T146" t="s">
        <v>241</v>
      </c>
      <c r="U146">
        <v>0</v>
      </c>
      <c r="W146" t="s">
        <v>503</v>
      </c>
      <c r="X146" t="s">
        <v>503</v>
      </c>
      <c r="AA146" s="6" t="str">
        <f t="shared" si="12"/>
        <v>Other</v>
      </c>
      <c r="AB146" s="6" t="str">
        <f t="shared" si="13"/>
        <v>A</v>
      </c>
      <c r="AC146" s="6">
        <f>VLOOKUP(P146,lists!$G:$H,2,FALSE)</f>
        <v>7</v>
      </c>
      <c r="AD146" t="b">
        <f>VLOOKUP(G146,lists!$B$2:$C$3,2,FALSE)</f>
        <v>1</v>
      </c>
      <c r="AE146" t="b">
        <f>VLOOKUP(AA146,lists!$B:$C,2,FALSE)</f>
        <v>1</v>
      </c>
      <c r="AF146" t="b">
        <f>IF(AND(AC146&gt;=VLOOKUP(FLAT!$I$1,lists!$G:$H,2,FALSE),AC146&lt;=VLOOKUP(FLAT!$I$2,lists!$G:$H,2,FALSE)),TRUE,FALSE)</f>
        <v>1</v>
      </c>
      <c r="AG146" t="b">
        <f>VLOOKUP(AB146,lists!$B$7:$C$8,2,FALSE)</f>
        <v>1</v>
      </c>
      <c r="AH146" t="b">
        <f>VLOOKUP(IF(H146="","Open",SUBSTITUTE(H146,"/Nov","")),lists!$B$27:$D$29,2,FALSE)</f>
        <v>1</v>
      </c>
      <c r="AI146" t="b">
        <f>IF(FLAT!$I$5="All",TRUE,IF(FLAT!$I$5=TEXT('Raw - F'!C146,"mmm"),TRUE,FALSE))</f>
        <v>1</v>
      </c>
      <c r="AJ146" t="b">
        <f>VLOOKUP(L146,lists!B:C,2,FALSE)</f>
        <v>1</v>
      </c>
      <c r="AK146" t="b">
        <f>VLOOKUP(T146,lists!$B$23:$D$25,2,FALSE)</f>
        <v>1</v>
      </c>
      <c r="AL146">
        <f t="shared" si="14"/>
        <v>1</v>
      </c>
    </row>
    <row r="147" spans="1:38" x14ac:dyDescent="0.35">
      <c r="A147" s="1">
        <f t="shared" si="15"/>
        <v>147</v>
      </c>
      <c r="B147" s="1">
        <f t="shared" si="16"/>
        <v>146</v>
      </c>
      <c r="C147" s="5">
        <v>44324</v>
      </c>
      <c r="D147" t="s">
        <v>257</v>
      </c>
      <c r="E147" t="s">
        <v>302</v>
      </c>
      <c r="F147" t="s">
        <v>302</v>
      </c>
      <c r="G147" t="s">
        <v>6</v>
      </c>
      <c r="H147" t="s">
        <v>227</v>
      </c>
      <c r="J147" t="s">
        <v>54</v>
      </c>
      <c r="K147" t="s">
        <v>5</v>
      </c>
      <c r="L147">
        <v>3</v>
      </c>
      <c r="N147" t="s">
        <v>359</v>
      </c>
      <c r="O147" t="s">
        <v>677</v>
      </c>
      <c r="P147" t="s">
        <v>59</v>
      </c>
      <c r="Q147">
        <v>25000</v>
      </c>
      <c r="R147" t="s">
        <v>700</v>
      </c>
      <c r="T147" t="s">
        <v>241</v>
      </c>
      <c r="U147">
        <v>0</v>
      </c>
      <c r="W147" t="s">
        <v>503</v>
      </c>
      <c r="X147" t="s">
        <v>503</v>
      </c>
      <c r="AA147" s="6" t="str">
        <f t="shared" si="12"/>
        <v>Other</v>
      </c>
      <c r="AB147" s="6" t="str">
        <f t="shared" si="13"/>
        <v>A</v>
      </c>
      <c r="AC147" s="6">
        <f>VLOOKUP(P147,lists!$G:$H,2,FALSE)</f>
        <v>7</v>
      </c>
      <c r="AD147" t="b">
        <f>VLOOKUP(G147,lists!$B$2:$C$3,2,FALSE)</f>
        <v>1</v>
      </c>
      <c r="AE147" t="b">
        <f>VLOOKUP(AA147,lists!$B:$C,2,FALSE)</f>
        <v>1</v>
      </c>
      <c r="AF147" t="b">
        <f>IF(AND(AC147&gt;=VLOOKUP(FLAT!$I$1,lists!$G:$H,2,FALSE),AC147&lt;=VLOOKUP(FLAT!$I$2,lists!$G:$H,2,FALSE)),TRUE,FALSE)</f>
        <v>1</v>
      </c>
      <c r="AG147" t="b">
        <f>VLOOKUP(AB147,lists!$B$7:$C$8,2,FALSE)</f>
        <v>1</v>
      </c>
      <c r="AH147" t="b">
        <f>VLOOKUP(IF(H147="","Open",SUBSTITUTE(H147,"/Nov","")),lists!$B$27:$D$29,2,FALSE)</f>
        <v>1</v>
      </c>
      <c r="AI147" t="b">
        <f>IF(FLAT!$I$5="All",TRUE,IF(FLAT!$I$5=TEXT('Raw - F'!C147,"mmm"),TRUE,FALSE))</f>
        <v>1</v>
      </c>
      <c r="AJ147" t="b">
        <f>VLOOKUP(L147,lists!B:C,2,FALSE)</f>
        <v>1</v>
      </c>
      <c r="AK147" t="b">
        <f>VLOOKUP(T147,lists!$B$23:$D$25,2,FALSE)</f>
        <v>1</v>
      </c>
      <c r="AL147">
        <f t="shared" si="14"/>
        <v>1</v>
      </c>
    </row>
    <row r="148" spans="1:38" x14ac:dyDescent="0.35">
      <c r="A148" s="1">
        <f t="shared" si="15"/>
        <v>148</v>
      </c>
      <c r="B148" s="1">
        <f t="shared" si="16"/>
        <v>147</v>
      </c>
      <c r="C148" s="5">
        <v>44324</v>
      </c>
      <c r="D148" t="s">
        <v>257</v>
      </c>
      <c r="E148" t="s">
        <v>302</v>
      </c>
      <c r="F148" t="s">
        <v>302</v>
      </c>
      <c r="G148" t="s">
        <v>51</v>
      </c>
      <c r="H148" t="s">
        <v>244</v>
      </c>
      <c r="J148" t="s">
        <v>33</v>
      </c>
      <c r="K148" t="s">
        <v>5</v>
      </c>
      <c r="L148">
        <v>3</v>
      </c>
      <c r="N148" t="s">
        <v>227</v>
      </c>
      <c r="O148" t="s">
        <v>36</v>
      </c>
      <c r="P148" t="s">
        <v>36</v>
      </c>
      <c r="Q148">
        <v>12000</v>
      </c>
      <c r="R148" t="s">
        <v>697</v>
      </c>
      <c r="T148" t="s">
        <v>241</v>
      </c>
      <c r="U148">
        <v>0</v>
      </c>
      <c r="W148" t="s">
        <v>503</v>
      </c>
      <c r="X148" t="s">
        <v>503</v>
      </c>
      <c r="AA148" s="6" t="str">
        <f t="shared" si="12"/>
        <v>2yo</v>
      </c>
      <c r="AB148" s="6" t="str">
        <f t="shared" si="13"/>
        <v>A</v>
      </c>
      <c r="AC148" s="6">
        <f>VLOOKUP(P148,lists!$G:$H,2,FALSE)</f>
        <v>1</v>
      </c>
      <c r="AD148" t="b">
        <f>VLOOKUP(G148,lists!$B$2:$C$3,2,FALSE)</f>
        <v>1</v>
      </c>
      <c r="AE148" t="b">
        <f>VLOOKUP(AA148,lists!$B:$C,2,FALSE)</f>
        <v>1</v>
      </c>
      <c r="AF148" t="b">
        <f>IF(AND(AC148&gt;=VLOOKUP(FLAT!$I$1,lists!$G:$H,2,FALSE),AC148&lt;=VLOOKUP(FLAT!$I$2,lists!$G:$H,2,FALSE)),TRUE,FALSE)</f>
        <v>1</v>
      </c>
      <c r="AG148" t="b">
        <f>VLOOKUP(AB148,lists!$B$7:$C$8,2,FALSE)</f>
        <v>1</v>
      </c>
      <c r="AH148" t="b">
        <f>VLOOKUP(IF(H148="","Open",SUBSTITUTE(H148,"/Nov","")),lists!$B$27:$D$29,2,FALSE)</f>
        <v>1</v>
      </c>
      <c r="AI148" t="b">
        <f>IF(FLAT!$I$5="All",TRUE,IF(FLAT!$I$5=TEXT('Raw - F'!C148,"mmm"),TRUE,FALSE))</f>
        <v>1</v>
      </c>
      <c r="AJ148" t="b">
        <f>VLOOKUP(L148,lists!B:C,2,FALSE)</f>
        <v>1</v>
      </c>
      <c r="AK148" t="b">
        <f>VLOOKUP(T148,lists!$B$23:$D$25,2,FALSE)</f>
        <v>1</v>
      </c>
      <c r="AL148">
        <f t="shared" si="14"/>
        <v>1</v>
      </c>
    </row>
    <row r="149" spans="1:38" x14ac:dyDescent="0.35">
      <c r="A149" s="1">
        <f t="shared" si="15"/>
        <v>149</v>
      </c>
      <c r="B149" s="1">
        <f t="shared" si="16"/>
        <v>148</v>
      </c>
      <c r="C149" s="5">
        <v>44324</v>
      </c>
      <c r="D149" t="s">
        <v>257</v>
      </c>
      <c r="E149" t="s">
        <v>302</v>
      </c>
      <c r="F149" t="s">
        <v>302</v>
      </c>
      <c r="G149" t="s">
        <v>6</v>
      </c>
      <c r="H149" t="s">
        <v>227</v>
      </c>
      <c r="J149" t="s">
        <v>54</v>
      </c>
      <c r="K149" t="s">
        <v>5</v>
      </c>
      <c r="L149">
        <v>4</v>
      </c>
      <c r="N149" t="s">
        <v>318</v>
      </c>
      <c r="O149" t="s">
        <v>37</v>
      </c>
      <c r="P149" t="s">
        <v>37</v>
      </c>
      <c r="Q149">
        <v>10000</v>
      </c>
      <c r="R149" t="s">
        <v>701</v>
      </c>
      <c r="T149" t="s">
        <v>241</v>
      </c>
      <c r="U149">
        <v>0</v>
      </c>
      <c r="W149" t="s">
        <v>503</v>
      </c>
      <c r="X149" t="s">
        <v>503</v>
      </c>
      <c r="AA149" s="6" t="str">
        <f t="shared" si="12"/>
        <v>Other</v>
      </c>
      <c r="AB149" s="6" t="str">
        <f t="shared" si="13"/>
        <v>A</v>
      </c>
      <c r="AC149" s="6">
        <f>VLOOKUP(P149,lists!$G:$H,2,FALSE)</f>
        <v>2</v>
      </c>
      <c r="AD149" t="b">
        <f>VLOOKUP(G149,lists!$B$2:$C$3,2,FALSE)</f>
        <v>1</v>
      </c>
      <c r="AE149" t="b">
        <f>VLOOKUP(AA149,lists!$B:$C,2,FALSE)</f>
        <v>1</v>
      </c>
      <c r="AF149" t="b">
        <f>IF(AND(AC149&gt;=VLOOKUP(FLAT!$I$1,lists!$G:$H,2,FALSE),AC149&lt;=VLOOKUP(FLAT!$I$2,lists!$G:$H,2,FALSE)),TRUE,FALSE)</f>
        <v>1</v>
      </c>
      <c r="AG149" t="b">
        <f>VLOOKUP(AB149,lists!$B$7:$C$8,2,FALSE)</f>
        <v>1</v>
      </c>
      <c r="AH149" t="b">
        <f>VLOOKUP(IF(H149="","Open",SUBSTITUTE(H149,"/Nov","")),lists!$B$27:$D$29,2,FALSE)</f>
        <v>1</v>
      </c>
      <c r="AI149" t="b">
        <f>IF(FLAT!$I$5="All",TRUE,IF(FLAT!$I$5=TEXT('Raw - F'!C149,"mmm"),TRUE,FALSE))</f>
        <v>1</v>
      </c>
      <c r="AJ149" t="b">
        <f>VLOOKUP(L149,lists!B:C,2,FALSE)</f>
        <v>1</v>
      </c>
      <c r="AK149" t="b">
        <f>VLOOKUP(T149,lists!$B$23:$D$25,2,FALSE)</f>
        <v>1</v>
      </c>
      <c r="AL149">
        <f t="shared" si="14"/>
        <v>1</v>
      </c>
    </row>
    <row r="150" spans="1:38" x14ac:dyDescent="0.35">
      <c r="A150" s="1">
        <f t="shared" si="15"/>
        <v>150</v>
      </c>
      <c r="B150" s="1">
        <f t="shared" si="16"/>
        <v>149</v>
      </c>
      <c r="C150" s="5">
        <v>44324</v>
      </c>
      <c r="D150" t="s">
        <v>257</v>
      </c>
      <c r="E150" t="s">
        <v>302</v>
      </c>
      <c r="F150" t="s">
        <v>302</v>
      </c>
      <c r="G150" t="s">
        <v>6</v>
      </c>
      <c r="H150" t="s">
        <v>227</v>
      </c>
      <c r="J150" t="s">
        <v>35</v>
      </c>
      <c r="K150" t="s">
        <v>7</v>
      </c>
      <c r="L150">
        <v>4</v>
      </c>
      <c r="N150" t="s">
        <v>348</v>
      </c>
      <c r="O150" t="s">
        <v>702</v>
      </c>
      <c r="P150" t="s">
        <v>76</v>
      </c>
      <c r="Q150">
        <v>10000</v>
      </c>
      <c r="R150" t="s">
        <v>703</v>
      </c>
      <c r="T150" t="s">
        <v>241</v>
      </c>
      <c r="U150">
        <v>0</v>
      </c>
      <c r="V150" t="s">
        <v>613</v>
      </c>
      <c r="W150" t="s">
        <v>503</v>
      </c>
      <c r="X150" t="s">
        <v>503</v>
      </c>
      <c r="AA150" s="6" t="str">
        <f t="shared" si="12"/>
        <v>Other</v>
      </c>
      <c r="AB150" s="6" t="str">
        <f t="shared" si="13"/>
        <v>F</v>
      </c>
      <c r="AC150" s="6">
        <f>VLOOKUP(P150,lists!$G:$H,2,FALSE)</f>
        <v>5</v>
      </c>
      <c r="AD150" t="b">
        <f>VLOOKUP(G150,lists!$B$2:$C$3,2,FALSE)</f>
        <v>1</v>
      </c>
      <c r="AE150" t="b">
        <f>VLOOKUP(AA150,lists!$B:$C,2,FALSE)</f>
        <v>1</v>
      </c>
      <c r="AF150" t="b">
        <f>IF(AND(AC150&gt;=VLOOKUP(FLAT!$I$1,lists!$G:$H,2,FALSE),AC150&lt;=VLOOKUP(FLAT!$I$2,lists!$G:$H,2,FALSE)),TRUE,FALSE)</f>
        <v>1</v>
      </c>
      <c r="AG150" t="b">
        <f>VLOOKUP(AB150,lists!$B$7:$C$8,2,FALSE)</f>
        <v>1</v>
      </c>
      <c r="AH150" t="b">
        <f>VLOOKUP(IF(H150="","Open",SUBSTITUTE(H150,"/Nov","")),lists!$B$27:$D$29,2,FALSE)</f>
        <v>1</v>
      </c>
      <c r="AI150" t="b">
        <f>IF(FLAT!$I$5="All",TRUE,IF(FLAT!$I$5=TEXT('Raw - F'!C150,"mmm"),TRUE,FALSE))</f>
        <v>1</v>
      </c>
      <c r="AJ150" t="b">
        <f>VLOOKUP(L150,lists!B:C,2,FALSE)</f>
        <v>1</v>
      </c>
      <c r="AK150" t="b">
        <f>VLOOKUP(T150,lists!$B$23:$D$25,2,FALSE)</f>
        <v>1</v>
      </c>
      <c r="AL150">
        <f t="shared" si="14"/>
        <v>1</v>
      </c>
    </row>
    <row r="151" spans="1:38" x14ac:dyDescent="0.35">
      <c r="A151" s="1">
        <f t="shared" si="15"/>
        <v>151</v>
      </c>
      <c r="B151" s="1">
        <f t="shared" si="16"/>
        <v>150</v>
      </c>
      <c r="C151" s="5">
        <v>44324</v>
      </c>
      <c r="D151" t="s">
        <v>154</v>
      </c>
      <c r="G151" t="s">
        <v>6</v>
      </c>
      <c r="H151" t="s">
        <v>227</v>
      </c>
      <c r="J151" t="s">
        <v>54</v>
      </c>
      <c r="K151" t="s">
        <v>5</v>
      </c>
      <c r="L151">
        <v>4</v>
      </c>
      <c r="N151" t="s">
        <v>318</v>
      </c>
      <c r="P151" t="s">
        <v>38</v>
      </c>
      <c r="T151" t="s">
        <v>240</v>
      </c>
      <c r="U151">
        <v>0</v>
      </c>
      <c r="W151" t="s">
        <v>503</v>
      </c>
      <c r="X151" t="s">
        <v>503</v>
      </c>
      <c r="AA151" s="6" t="str">
        <f t="shared" si="12"/>
        <v>Other</v>
      </c>
      <c r="AB151" s="6" t="str">
        <f t="shared" si="13"/>
        <v>A</v>
      </c>
      <c r="AC151" s="6">
        <f>VLOOKUP(P151,lists!$G:$H,2,FALSE)</f>
        <v>3</v>
      </c>
      <c r="AD151" t="b">
        <f>VLOOKUP(G151,lists!$B$2:$C$3,2,FALSE)</f>
        <v>1</v>
      </c>
      <c r="AE151" t="b">
        <f>VLOOKUP(AA151,lists!$B:$C,2,FALSE)</f>
        <v>1</v>
      </c>
      <c r="AF151" t="b">
        <f>IF(AND(AC151&gt;=VLOOKUP(FLAT!$I$1,lists!$G:$H,2,FALSE),AC151&lt;=VLOOKUP(FLAT!$I$2,lists!$G:$H,2,FALSE)),TRUE,FALSE)</f>
        <v>1</v>
      </c>
      <c r="AG151" t="b">
        <f>VLOOKUP(AB151,lists!$B$7:$C$8,2,FALSE)</f>
        <v>1</v>
      </c>
      <c r="AH151" t="b">
        <f>VLOOKUP(IF(H151="","Open",SUBSTITUTE(H151,"/Nov","")),lists!$B$27:$D$29,2,FALSE)</f>
        <v>1</v>
      </c>
      <c r="AI151" t="b">
        <f>IF(FLAT!$I$5="All",TRUE,IF(FLAT!$I$5=TEXT('Raw - F'!C151,"mmm"),TRUE,FALSE))</f>
        <v>1</v>
      </c>
      <c r="AJ151" t="b">
        <f>VLOOKUP(L151,lists!B:C,2,FALSE)</f>
        <v>1</v>
      </c>
      <c r="AK151" t="b">
        <f>VLOOKUP(T151,lists!$B$23:$D$25,2,FALSE)</f>
        <v>1</v>
      </c>
      <c r="AL151">
        <f t="shared" si="14"/>
        <v>1</v>
      </c>
    </row>
    <row r="152" spans="1:38" x14ac:dyDescent="0.35">
      <c r="A152" s="1">
        <f t="shared" si="15"/>
        <v>152</v>
      </c>
      <c r="B152" s="1">
        <f t="shared" si="16"/>
        <v>151</v>
      </c>
      <c r="C152" s="5">
        <v>44324</v>
      </c>
      <c r="D152" t="s">
        <v>154</v>
      </c>
      <c r="G152" t="s">
        <v>51</v>
      </c>
      <c r="H152" t="s">
        <v>227</v>
      </c>
      <c r="J152" t="s">
        <v>35</v>
      </c>
      <c r="K152" t="s">
        <v>5</v>
      </c>
      <c r="L152">
        <v>2</v>
      </c>
      <c r="N152" t="s">
        <v>227</v>
      </c>
      <c r="P152" t="s">
        <v>37</v>
      </c>
      <c r="T152" t="s">
        <v>240</v>
      </c>
      <c r="U152">
        <v>0</v>
      </c>
      <c r="W152" t="s">
        <v>503</v>
      </c>
      <c r="X152" t="s">
        <v>503</v>
      </c>
      <c r="AA152" s="6" t="str">
        <f t="shared" si="12"/>
        <v>Other</v>
      </c>
      <c r="AB152" s="6" t="str">
        <f t="shared" si="13"/>
        <v>A</v>
      </c>
      <c r="AC152" s="6">
        <f>VLOOKUP(P152,lists!$G:$H,2,FALSE)</f>
        <v>2</v>
      </c>
      <c r="AD152" t="b">
        <f>VLOOKUP(G152,lists!$B$2:$C$3,2,FALSE)</f>
        <v>1</v>
      </c>
      <c r="AE152" t="b">
        <f>VLOOKUP(AA152,lists!$B:$C,2,FALSE)</f>
        <v>1</v>
      </c>
      <c r="AF152" t="b">
        <f>IF(AND(AC152&gt;=VLOOKUP(FLAT!$I$1,lists!$G:$H,2,FALSE),AC152&lt;=VLOOKUP(FLAT!$I$2,lists!$G:$H,2,FALSE)),TRUE,FALSE)</f>
        <v>1</v>
      </c>
      <c r="AG152" t="b">
        <f>VLOOKUP(AB152,lists!$B$7:$C$8,2,FALSE)</f>
        <v>1</v>
      </c>
      <c r="AH152" t="b">
        <f>VLOOKUP(IF(H152="","Open",SUBSTITUTE(H152,"/Nov","")),lists!$B$27:$D$29,2,FALSE)</f>
        <v>1</v>
      </c>
      <c r="AI152" t="b">
        <f>IF(FLAT!$I$5="All",TRUE,IF(FLAT!$I$5=TEXT('Raw - F'!C152,"mmm"),TRUE,FALSE))</f>
        <v>1</v>
      </c>
      <c r="AJ152" t="b">
        <f>VLOOKUP(L152,lists!B:C,2,FALSE)</f>
        <v>1</v>
      </c>
      <c r="AK152" t="b">
        <f>VLOOKUP(T152,lists!$B$23:$D$25,2,FALSE)</f>
        <v>1</v>
      </c>
      <c r="AL152">
        <f t="shared" si="14"/>
        <v>1</v>
      </c>
    </row>
    <row r="153" spans="1:38" x14ac:dyDescent="0.35">
      <c r="A153" s="1">
        <f t="shared" si="15"/>
        <v>153</v>
      </c>
      <c r="B153" s="1">
        <f t="shared" si="16"/>
        <v>152</v>
      </c>
      <c r="C153" s="5">
        <v>44324</v>
      </c>
      <c r="D153" t="s">
        <v>154</v>
      </c>
      <c r="G153" t="s">
        <v>51</v>
      </c>
      <c r="H153" t="s">
        <v>227</v>
      </c>
      <c r="J153" t="s">
        <v>35</v>
      </c>
      <c r="K153" t="s">
        <v>5</v>
      </c>
      <c r="L153">
        <v>1</v>
      </c>
      <c r="M153" t="s">
        <v>559</v>
      </c>
      <c r="N153" t="s">
        <v>227</v>
      </c>
      <c r="P153" t="s">
        <v>38</v>
      </c>
      <c r="T153" t="s">
        <v>240</v>
      </c>
      <c r="U153">
        <v>0</v>
      </c>
      <c r="W153" t="s">
        <v>503</v>
      </c>
      <c r="X153" t="s">
        <v>503</v>
      </c>
      <c r="AA153" s="6" t="str">
        <f t="shared" si="12"/>
        <v>Other</v>
      </c>
      <c r="AB153" s="6" t="str">
        <f t="shared" si="13"/>
        <v>A</v>
      </c>
      <c r="AC153" s="6">
        <f>VLOOKUP(P153,lists!$G:$H,2,FALSE)</f>
        <v>3</v>
      </c>
      <c r="AD153" t="b">
        <f>VLOOKUP(G153,lists!$B$2:$C$3,2,FALSE)</f>
        <v>1</v>
      </c>
      <c r="AE153" t="b">
        <f>VLOOKUP(AA153,lists!$B:$C,2,FALSE)</f>
        <v>1</v>
      </c>
      <c r="AF153" t="b">
        <f>IF(AND(AC153&gt;=VLOOKUP(FLAT!$I$1,lists!$G:$H,2,FALSE),AC153&lt;=VLOOKUP(FLAT!$I$2,lists!$G:$H,2,FALSE)),TRUE,FALSE)</f>
        <v>1</v>
      </c>
      <c r="AG153" t="b">
        <f>VLOOKUP(AB153,lists!$B$7:$C$8,2,FALSE)</f>
        <v>1</v>
      </c>
      <c r="AH153" t="b">
        <f>VLOOKUP(IF(H153="","Open",SUBSTITUTE(H153,"/Nov","")),lists!$B$27:$D$29,2,FALSE)</f>
        <v>1</v>
      </c>
      <c r="AI153" t="b">
        <f>IF(FLAT!$I$5="All",TRUE,IF(FLAT!$I$5=TEXT('Raw - F'!C153,"mmm"),TRUE,FALSE))</f>
        <v>1</v>
      </c>
      <c r="AJ153" t="b">
        <f>VLOOKUP(L153,lists!B:C,2,FALSE)</f>
        <v>1</v>
      </c>
      <c r="AK153" t="b">
        <f>VLOOKUP(T153,lists!$B$23:$D$25,2,FALSE)</f>
        <v>1</v>
      </c>
      <c r="AL153">
        <f t="shared" si="14"/>
        <v>1</v>
      </c>
    </row>
    <row r="154" spans="1:38" x14ac:dyDescent="0.35">
      <c r="A154" s="1">
        <f t="shared" si="15"/>
        <v>154</v>
      </c>
      <c r="B154" s="1">
        <f t="shared" si="16"/>
        <v>153</v>
      </c>
      <c r="C154" s="5">
        <v>44324</v>
      </c>
      <c r="D154" t="s">
        <v>154</v>
      </c>
      <c r="G154" t="s">
        <v>6</v>
      </c>
      <c r="H154" t="s">
        <v>227</v>
      </c>
      <c r="J154" t="s">
        <v>34</v>
      </c>
      <c r="K154" t="s">
        <v>5</v>
      </c>
      <c r="L154">
        <v>3</v>
      </c>
      <c r="N154" t="s">
        <v>346</v>
      </c>
      <c r="P154" t="s">
        <v>70</v>
      </c>
      <c r="T154" t="s">
        <v>240</v>
      </c>
      <c r="U154">
        <v>0</v>
      </c>
      <c r="W154" t="s">
        <v>503</v>
      </c>
      <c r="X154" t="s">
        <v>503</v>
      </c>
      <c r="AA154" s="6" t="str">
        <f t="shared" si="12"/>
        <v>3yo</v>
      </c>
      <c r="AB154" s="6" t="str">
        <f t="shared" si="13"/>
        <v>A</v>
      </c>
      <c r="AC154" s="6">
        <f>VLOOKUP(P154,lists!$G:$H,2,FALSE)</f>
        <v>4</v>
      </c>
      <c r="AD154" t="b">
        <f>VLOOKUP(G154,lists!$B$2:$C$3,2,FALSE)</f>
        <v>1</v>
      </c>
      <c r="AE154" t="b">
        <f>VLOOKUP(AA154,lists!$B:$C,2,FALSE)</f>
        <v>1</v>
      </c>
      <c r="AF154" t="b">
        <f>IF(AND(AC154&gt;=VLOOKUP(FLAT!$I$1,lists!$G:$H,2,FALSE),AC154&lt;=VLOOKUP(FLAT!$I$2,lists!$G:$H,2,FALSE)),TRUE,FALSE)</f>
        <v>1</v>
      </c>
      <c r="AG154" t="b">
        <f>VLOOKUP(AB154,lists!$B$7:$C$8,2,FALSE)</f>
        <v>1</v>
      </c>
      <c r="AH154" t="b">
        <f>VLOOKUP(IF(H154="","Open",SUBSTITUTE(H154,"/Nov","")),lists!$B$27:$D$29,2,FALSE)</f>
        <v>1</v>
      </c>
      <c r="AI154" t="b">
        <f>IF(FLAT!$I$5="All",TRUE,IF(FLAT!$I$5=TEXT('Raw - F'!C154,"mmm"),TRUE,FALSE))</f>
        <v>1</v>
      </c>
      <c r="AJ154" t="b">
        <f>VLOOKUP(L154,lists!B:C,2,FALSE)</f>
        <v>1</v>
      </c>
      <c r="AK154" t="b">
        <f>VLOOKUP(T154,lists!$B$23:$D$25,2,FALSE)</f>
        <v>1</v>
      </c>
      <c r="AL154">
        <f t="shared" si="14"/>
        <v>1</v>
      </c>
    </row>
    <row r="155" spans="1:38" x14ac:dyDescent="0.35">
      <c r="A155" s="1">
        <f t="shared" si="15"/>
        <v>155</v>
      </c>
      <c r="B155" s="1">
        <f t="shared" si="16"/>
        <v>154</v>
      </c>
      <c r="C155" s="5">
        <v>44324</v>
      </c>
      <c r="D155" t="s">
        <v>84</v>
      </c>
      <c r="E155" t="s">
        <v>302</v>
      </c>
      <c r="F155" t="s">
        <v>302</v>
      </c>
      <c r="G155" t="s">
        <v>51</v>
      </c>
      <c r="H155" t="s">
        <v>227</v>
      </c>
      <c r="J155" t="s">
        <v>35</v>
      </c>
      <c r="K155" t="s">
        <v>7</v>
      </c>
      <c r="L155">
        <v>1</v>
      </c>
      <c r="M155" t="s">
        <v>576</v>
      </c>
      <c r="N155" t="s">
        <v>227</v>
      </c>
      <c r="O155" t="s">
        <v>38</v>
      </c>
      <c r="P155" t="s">
        <v>38</v>
      </c>
      <c r="Q155">
        <v>60000</v>
      </c>
      <c r="R155" t="s">
        <v>704</v>
      </c>
      <c r="T155" t="s">
        <v>241</v>
      </c>
      <c r="U155">
        <v>0</v>
      </c>
      <c r="W155" t="s">
        <v>503</v>
      </c>
      <c r="X155" t="s">
        <v>503</v>
      </c>
      <c r="AA155" s="6" t="str">
        <f t="shared" si="12"/>
        <v>Other</v>
      </c>
      <c r="AB155" s="6" t="str">
        <f t="shared" si="13"/>
        <v>F</v>
      </c>
      <c r="AC155" s="6">
        <f>VLOOKUP(P155,lists!$G:$H,2,FALSE)</f>
        <v>3</v>
      </c>
      <c r="AD155" t="b">
        <f>VLOOKUP(G155,lists!$B$2:$C$3,2,FALSE)</f>
        <v>1</v>
      </c>
      <c r="AE155" t="b">
        <f>VLOOKUP(AA155,lists!$B:$C,2,FALSE)</f>
        <v>1</v>
      </c>
      <c r="AF155" t="b">
        <f>IF(AND(AC155&gt;=VLOOKUP(FLAT!$I$1,lists!$G:$H,2,FALSE),AC155&lt;=VLOOKUP(FLAT!$I$2,lists!$G:$H,2,FALSE)),TRUE,FALSE)</f>
        <v>1</v>
      </c>
      <c r="AG155" t="b">
        <f>VLOOKUP(AB155,lists!$B$7:$C$8,2,FALSE)</f>
        <v>1</v>
      </c>
      <c r="AH155" t="b">
        <f>VLOOKUP(IF(H155="","Open",SUBSTITUTE(H155,"/Nov","")),lists!$B$27:$D$29,2,FALSE)</f>
        <v>1</v>
      </c>
      <c r="AI155" t="b">
        <f>IF(FLAT!$I$5="All",TRUE,IF(FLAT!$I$5=TEXT('Raw - F'!C155,"mmm"),TRUE,FALSE))</f>
        <v>1</v>
      </c>
      <c r="AJ155" t="b">
        <f>VLOOKUP(L155,lists!B:C,2,FALSE)</f>
        <v>1</v>
      </c>
      <c r="AK155" t="b">
        <f>VLOOKUP(T155,lists!$B$23:$D$25,2,FALSE)</f>
        <v>1</v>
      </c>
      <c r="AL155">
        <f t="shared" si="14"/>
        <v>1</v>
      </c>
    </row>
    <row r="156" spans="1:38" x14ac:dyDescent="0.35">
      <c r="A156" s="1">
        <f t="shared" si="15"/>
        <v>156</v>
      </c>
      <c r="B156" s="1">
        <f t="shared" si="16"/>
        <v>155</v>
      </c>
      <c r="C156" s="5">
        <v>44324</v>
      </c>
      <c r="D156" t="s">
        <v>84</v>
      </c>
      <c r="E156" t="s">
        <v>302</v>
      </c>
      <c r="F156" t="s">
        <v>302</v>
      </c>
      <c r="G156" t="s">
        <v>51</v>
      </c>
      <c r="H156" t="s">
        <v>227</v>
      </c>
      <c r="J156" t="s">
        <v>34</v>
      </c>
      <c r="K156" t="s">
        <v>368</v>
      </c>
      <c r="L156">
        <v>1</v>
      </c>
      <c r="M156" t="s">
        <v>559</v>
      </c>
      <c r="N156" t="s">
        <v>227</v>
      </c>
      <c r="O156" t="s">
        <v>705</v>
      </c>
      <c r="P156" t="s">
        <v>59</v>
      </c>
      <c r="Q156">
        <v>60000</v>
      </c>
      <c r="R156" t="s">
        <v>363</v>
      </c>
      <c r="T156" t="s">
        <v>241</v>
      </c>
      <c r="U156">
        <v>0</v>
      </c>
      <c r="W156" t="s">
        <v>503</v>
      </c>
      <c r="X156" t="s">
        <v>503</v>
      </c>
      <c r="AA156" s="6" t="str">
        <f t="shared" si="12"/>
        <v>3yo</v>
      </c>
      <c r="AB156" s="6" t="str">
        <f t="shared" si="13"/>
        <v>A</v>
      </c>
      <c r="AC156" s="6">
        <f>VLOOKUP(P156,lists!$G:$H,2,FALSE)</f>
        <v>7</v>
      </c>
      <c r="AD156" t="b">
        <f>VLOOKUP(G156,lists!$B$2:$C$3,2,FALSE)</f>
        <v>1</v>
      </c>
      <c r="AE156" t="b">
        <f>VLOOKUP(AA156,lists!$B:$C,2,FALSE)</f>
        <v>1</v>
      </c>
      <c r="AF156" t="b">
        <f>IF(AND(AC156&gt;=VLOOKUP(FLAT!$I$1,lists!$G:$H,2,FALSE),AC156&lt;=VLOOKUP(FLAT!$I$2,lists!$G:$H,2,FALSE)),TRUE,FALSE)</f>
        <v>1</v>
      </c>
      <c r="AG156" t="b">
        <f>VLOOKUP(AB156,lists!$B$7:$C$8,2,FALSE)</f>
        <v>1</v>
      </c>
      <c r="AH156" t="b">
        <f>VLOOKUP(IF(H156="","Open",SUBSTITUTE(H156,"/Nov","")),lists!$B$27:$D$29,2,FALSE)</f>
        <v>1</v>
      </c>
      <c r="AI156" t="b">
        <f>IF(FLAT!$I$5="All",TRUE,IF(FLAT!$I$5=TEXT('Raw - F'!C156,"mmm"),TRUE,FALSE))</f>
        <v>1</v>
      </c>
      <c r="AJ156" t="b">
        <f>VLOOKUP(L156,lists!B:C,2,FALSE)</f>
        <v>1</v>
      </c>
      <c r="AK156" t="b">
        <f>VLOOKUP(T156,lists!$B$23:$D$25,2,FALSE)</f>
        <v>1</v>
      </c>
      <c r="AL156">
        <f t="shared" si="14"/>
        <v>1</v>
      </c>
    </row>
    <row r="157" spans="1:38" x14ac:dyDescent="0.35">
      <c r="A157" s="1">
        <f t="shared" si="15"/>
        <v>157</v>
      </c>
      <c r="B157" s="1">
        <f t="shared" si="16"/>
        <v>156</v>
      </c>
      <c r="C157" s="5">
        <v>44324</v>
      </c>
      <c r="D157" t="s">
        <v>84</v>
      </c>
      <c r="E157" t="s">
        <v>302</v>
      </c>
      <c r="F157" t="s">
        <v>302</v>
      </c>
      <c r="G157" t="s">
        <v>51</v>
      </c>
      <c r="H157" t="s">
        <v>227</v>
      </c>
      <c r="J157" t="s">
        <v>34</v>
      </c>
      <c r="K157" t="s">
        <v>7</v>
      </c>
      <c r="L157">
        <v>1</v>
      </c>
      <c r="M157" t="s">
        <v>559</v>
      </c>
      <c r="N157" t="s">
        <v>227</v>
      </c>
      <c r="O157" t="s">
        <v>705</v>
      </c>
      <c r="P157" t="s">
        <v>59</v>
      </c>
      <c r="Q157">
        <v>40000</v>
      </c>
      <c r="R157" t="s">
        <v>707</v>
      </c>
      <c r="T157" t="s">
        <v>241</v>
      </c>
      <c r="U157">
        <v>0</v>
      </c>
      <c r="W157" t="s">
        <v>503</v>
      </c>
      <c r="X157" t="s">
        <v>503</v>
      </c>
      <c r="AA157" s="6" t="str">
        <f t="shared" si="12"/>
        <v>3yo</v>
      </c>
      <c r="AB157" s="6" t="str">
        <f t="shared" si="13"/>
        <v>F</v>
      </c>
      <c r="AC157" s="6">
        <f>VLOOKUP(P157,lists!$G:$H,2,FALSE)</f>
        <v>7</v>
      </c>
      <c r="AD157" t="b">
        <f>VLOOKUP(G157,lists!$B$2:$C$3,2,FALSE)</f>
        <v>1</v>
      </c>
      <c r="AE157" t="b">
        <f>VLOOKUP(AA157,lists!$B:$C,2,FALSE)</f>
        <v>1</v>
      </c>
      <c r="AF157" t="b">
        <f>IF(AND(AC157&gt;=VLOOKUP(FLAT!$I$1,lists!$G:$H,2,FALSE),AC157&lt;=VLOOKUP(FLAT!$I$2,lists!$G:$H,2,FALSE)),TRUE,FALSE)</f>
        <v>1</v>
      </c>
      <c r="AG157" t="b">
        <f>VLOOKUP(AB157,lists!$B$7:$C$8,2,FALSE)</f>
        <v>1</v>
      </c>
      <c r="AH157" t="b">
        <f>VLOOKUP(IF(H157="","Open",SUBSTITUTE(H157,"/Nov","")),lists!$B$27:$D$29,2,FALSE)</f>
        <v>1</v>
      </c>
      <c r="AI157" t="b">
        <f>IF(FLAT!$I$5="All",TRUE,IF(FLAT!$I$5=TEXT('Raw - F'!C157,"mmm"),TRUE,FALSE))</f>
        <v>1</v>
      </c>
      <c r="AJ157" t="b">
        <f>VLOOKUP(L157,lists!B:C,2,FALSE)</f>
        <v>1</v>
      </c>
      <c r="AK157" t="b">
        <f>VLOOKUP(T157,lists!$B$23:$D$25,2,FALSE)</f>
        <v>1</v>
      </c>
      <c r="AL157">
        <f t="shared" si="14"/>
        <v>1</v>
      </c>
    </row>
    <row r="158" spans="1:38" x14ac:dyDescent="0.35">
      <c r="A158" s="1">
        <f t="shared" si="15"/>
        <v>158</v>
      </c>
      <c r="B158" s="1">
        <f t="shared" si="16"/>
        <v>157</v>
      </c>
      <c r="C158" s="5">
        <v>44324</v>
      </c>
      <c r="D158" t="s">
        <v>84</v>
      </c>
      <c r="E158" t="s">
        <v>302</v>
      </c>
      <c r="F158" t="s">
        <v>302</v>
      </c>
      <c r="G158" t="s">
        <v>6</v>
      </c>
      <c r="H158" t="s">
        <v>227</v>
      </c>
      <c r="J158" t="s">
        <v>54</v>
      </c>
      <c r="K158" t="s">
        <v>5</v>
      </c>
      <c r="L158">
        <v>3</v>
      </c>
      <c r="N158" t="s">
        <v>359</v>
      </c>
      <c r="O158" t="s">
        <v>708</v>
      </c>
      <c r="P158" t="s">
        <v>70</v>
      </c>
      <c r="Q158">
        <v>11500</v>
      </c>
      <c r="R158" t="s">
        <v>417</v>
      </c>
      <c r="S158" t="s">
        <v>7</v>
      </c>
      <c r="T158" t="s">
        <v>241</v>
      </c>
      <c r="U158">
        <v>0</v>
      </c>
      <c r="W158" t="s">
        <v>503</v>
      </c>
      <c r="X158" t="s">
        <v>503</v>
      </c>
      <c r="AA158" s="6" t="str">
        <f t="shared" si="12"/>
        <v>Other</v>
      </c>
      <c r="AB158" s="6" t="str">
        <f t="shared" si="13"/>
        <v>A</v>
      </c>
      <c r="AC158" s="6">
        <f>VLOOKUP(P158,lists!$G:$H,2,FALSE)</f>
        <v>4</v>
      </c>
      <c r="AD158" t="b">
        <f>VLOOKUP(G158,lists!$B$2:$C$3,2,FALSE)</f>
        <v>1</v>
      </c>
      <c r="AE158" t="b">
        <f>VLOOKUP(AA158,lists!$B:$C,2,FALSE)</f>
        <v>1</v>
      </c>
      <c r="AF158" t="b">
        <f>IF(AND(AC158&gt;=VLOOKUP(FLAT!$I$1,lists!$G:$H,2,FALSE),AC158&lt;=VLOOKUP(FLAT!$I$2,lists!$G:$H,2,FALSE)),TRUE,FALSE)</f>
        <v>1</v>
      </c>
      <c r="AG158" t="b">
        <f>VLOOKUP(AB158,lists!$B$7:$C$8,2,FALSE)</f>
        <v>1</v>
      </c>
      <c r="AH158" t="b">
        <f>VLOOKUP(IF(H158="","Open",SUBSTITUTE(H158,"/Nov","")),lists!$B$27:$D$29,2,FALSE)</f>
        <v>1</v>
      </c>
      <c r="AI158" t="b">
        <f>IF(FLAT!$I$5="All",TRUE,IF(FLAT!$I$5=TEXT('Raw - F'!C158,"mmm"),TRUE,FALSE))</f>
        <v>1</v>
      </c>
      <c r="AJ158" t="b">
        <f>VLOOKUP(L158,lists!B:C,2,FALSE)</f>
        <v>1</v>
      </c>
      <c r="AK158" t="b">
        <f>VLOOKUP(T158,lists!$B$23:$D$25,2,FALSE)</f>
        <v>1</v>
      </c>
      <c r="AL158">
        <f t="shared" si="14"/>
        <v>1</v>
      </c>
    </row>
    <row r="159" spans="1:38" x14ac:dyDescent="0.35">
      <c r="A159" s="1">
        <f t="shared" si="15"/>
        <v>159</v>
      </c>
      <c r="B159" s="1">
        <f t="shared" si="16"/>
        <v>158</v>
      </c>
      <c r="C159" s="5">
        <v>44324</v>
      </c>
      <c r="D159" t="s">
        <v>84</v>
      </c>
      <c r="E159" t="s">
        <v>302</v>
      </c>
      <c r="F159" t="s">
        <v>302</v>
      </c>
      <c r="G159" t="s">
        <v>6</v>
      </c>
      <c r="H159" t="s">
        <v>227</v>
      </c>
      <c r="J159" t="s">
        <v>54</v>
      </c>
      <c r="K159" t="s">
        <v>5</v>
      </c>
      <c r="L159">
        <v>4</v>
      </c>
      <c r="N159" t="s">
        <v>348</v>
      </c>
      <c r="O159" t="s">
        <v>706</v>
      </c>
      <c r="P159" t="s">
        <v>110</v>
      </c>
      <c r="Q159">
        <v>7650</v>
      </c>
      <c r="R159" t="s">
        <v>487</v>
      </c>
      <c r="T159" t="s">
        <v>241</v>
      </c>
      <c r="U159">
        <v>0</v>
      </c>
      <c r="W159" t="s">
        <v>503</v>
      </c>
      <c r="X159" t="s">
        <v>503</v>
      </c>
      <c r="AA159" s="6" t="str">
        <f t="shared" si="12"/>
        <v>Other</v>
      </c>
      <c r="AB159" s="6" t="str">
        <f t="shared" si="13"/>
        <v>A</v>
      </c>
      <c r="AC159" s="6">
        <f>VLOOKUP(P159,lists!$G:$H,2,FALSE)</f>
        <v>8</v>
      </c>
      <c r="AD159" t="b">
        <f>VLOOKUP(G159,lists!$B$2:$C$3,2,FALSE)</f>
        <v>1</v>
      </c>
      <c r="AE159" t="b">
        <f>VLOOKUP(AA159,lists!$B:$C,2,FALSE)</f>
        <v>1</v>
      </c>
      <c r="AF159" t="b">
        <f>IF(AND(AC159&gt;=VLOOKUP(FLAT!$I$1,lists!$G:$H,2,FALSE),AC159&lt;=VLOOKUP(FLAT!$I$2,lists!$G:$H,2,FALSE)),TRUE,FALSE)</f>
        <v>1</v>
      </c>
      <c r="AG159" t="b">
        <f>VLOOKUP(AB159,lists!$B$7:$C$8,2,FALSE)</f>
        <v>1</v>
      </c>
      <c r="AH159" t="b">
        <f>VLOOKUP(IF(H159="","Open",SUBSTITUTE(H159,"/Nov","")),lists!$B$27:$D$29,2,FALSE)</f>
        <v>1</v>
      </c>
      <c r="AI159" t="b">
        <f>IF(FLAT!$I$5="All",TRUE,IF(FLAT!$I$5=TEXT('Raw - F'!C159,"mmm"),TRUE,FALSE))</f>
        <v>1</v>
      </c>
      <c r="AJ159" t="b">
        <f>VLOOKUP(L159,lists!B:C,2,FALSE)</f>
        <v>1</v>
      </c>
      <c r="AK159" t="b">
        <f>VLOOKUP(T159,lists!$B$23:$D$25,2,FALSE)</f>
        <v>1</v>
      </c>
      <c r="AL159">
        <f t="shared" si="14"/>
        <v>1</v>
      </c>
    </row>
    <row r="160" spans="1:38" x14ac:dyDescent="0.35">
      <c r="A160" s="1">
        <f t="shared" si="15"/>
        <v>160</v>
      </c>
      <c r="B160" s="1">
        <f t="shared" si="16"/>
        <v>159</v>
      </c>
      <c r="C160" s="5">
        <v>44324</v>
      </c>
      <c r="D160" t="s">
        <v>84</v>
      </c>
      <c r="E160" t="s">
        <v>302</v>
      </c>
      <c r="F160" t="s">
        <v>302</v>
      </c>
      <c r="G160" t="s">
        <v>51</v>
      </c>
      <c r="H160" t="s">
        <v>244</v>
      </c>
      <c r="J160" t="s">
        <v>35</v>
      </c>
      <c r="K160" t="s">
        <v>7</v>
      </c>
      <c r="L160">
        <v>5</v>
      </c>
      <c r="N160" t="s">
        <v>227</v>
      </c>
      <c r="O160" t="s">
        <v>37</v>
      </c>
      <c r="P160" t="s">
        <v>37</v>
      </c>
      <c r="Q160">
        <v>5500</v>
      </c>
      <c r="R160" t="s">
        <v>482</v>
      </c>
      <c r="T160" t="s">
        <v>241</v>
      </c>
      <c r="U160">
        <v>0</v>
      </c>
      <c r="W160" t="s">
        <v>503</v>
      </c>
      <c r="X160" t="s">
        <v>503</v>
      </c>
      <c r="AA160" s="6" t="str">
        <f t="shared" si="12"/>
        <v>Other</v>
      </c>
      <c r="AB160" s="6" t="str">
        <f t="shared" si="13"/>
        <v>F</v>
      </c>
      <c r="AC160" s="6">
        <f>VLOOKUP(P160,lists!$G:$H,2,FALSE)</f>
        <v>2</v>
      </c>
      <c r="AD160" t="b">
        <f>VLOOKUP(G160,lists!$B$2:$C$3,2,FALSE)</f>
        <v>1</v>
      </c>
      <c r="AE160" t="b">
        <f>VLOOKUP(AA160,lists!$B:$C,2,FALSE)</f>
        <v>1</v>
      </c>
      <c r="AF160" t="b">
        <f>IF(AND(AC160&gt;=VLOOKUP(FLAT!$I$1,lists!$G:$H,2,FALSE),AC160&lt;=VLOOKUP(FLAT!$I$2,lists!$G:$H,2,FALSE)),TRUE,FALSE)</f>
        <v>1</v>
      </c>
      <c r="AG160" t="b">
        <f>VLOOKUP(AB160,lists!$B$7:$C$8,2,FALSE)</f>
        <v>1</v>
      </c>
      <c r="AH160" t="b">
        <f>VLOOKUP(IF(H160="","Open",SUBSTITUTE(H160,"/Nov","")),lists!$B$27:$D$29,2,FALSE)</f>
        <v>1</v>
      </c>
      <c r="AI160" t="b">
        <f>IF(FLAT!$I$5="All",TRUE,IF(FLAT!$I$5=TEXT('Raw - F'!C160,"mmm"),TRUE,FALSE))</f>
        <v>1</v>
      </c>
      <c r="AJ160" t="b">
        <f>VLOOKUP(L160,lists!B:C,2,FALSE)</f>
        <v>1</v>
      </c>
      <c r="AK160" t="b">
        <f>VLOOKUP(T160,lists!$B$23:$D$25,2,FALSE)</f>
        <v>1</v>
      </c>
      <c r="AL160">
        <f t="shared" si="14"/>
        <v>1</v>
      </c>
    </row>
    <row r="161" spans="1:38" x14ac:dyDescent="0.35">
      <c r="A161" s="1">
        <f t="shared" si="15"/>
        <v>161</v>
      </c>
      <c r="B161" s="1">
        <f t="shared" si="16"/>
        <v>160</v>
      </c>
      <c r="C161" s="5">
        <v>44324</v>
      </c>
      <c r="D161" t="s">
        <v>84</v>
      </c>
      <c r="E161" t="s">
        <v>302</v>
      </c>
      <c r="F161" t="s">
        <v>302</v>
      </c>
      <c r="G161" t="s">
        <v>6</v>
      </c>
      <c r="H161" t="s">
        <v>227</v>
      </c>
      <c r="J161" t="s">
        <v>54</v>
      </c>
      <c r="K161" t="s">
        <v>5</v>
      </c>
      <c r="L161">
        <v>6</v>
      </c>
      <c r="N161" t="s">
        <v>307</v>
      </c>
      <c r="O161" t="s">
        <v>572</v>
      </c>
      <c r="P161" t="s">
        <v>76</v>
      </c>
      <c r="Q161">
        <v>4500</v>
      </c>
      <c r="R161" t="s">
        <v>468</v>
      </c>
      <c r="T161" t="s">
        <v>241</v>
      </c>
      <c r="U161">
        <v>0</v>
      </c>
      <c r="W161" t="s">
        <v>503</v>
      </c>
      <c r="X161" t="s">
        <v>503</v>
      </c>
      <c r="AA161" s="6" t="str">
        <f t="shared" si="12"/>
        <v>Other</v>
      </c>
      <c r="AB161" s="6" t="str">
        <f t="shared" si="13"/>
        <v>A</v>
      </c>
      <c r="AC161" s="6">
        <f>VLOOKUP(P161,lists!$G:$H,2,FALSE)</f>
        <v>5</v>
      </c>
      <c r="AD161" t="b">
        <f>VLOOKUP(G161,lists!$B$2:$C$3,2,FALSE)</f>
        <v>1</v>
      </c>
      <c r="AE161" t="b">
        <f>VLOOKUP(AA161,lists!$B:$C,2,FALSE)</f>
        <v>1</v>
      </c>
      <c r="AF161" t="b">
        <f>IF(AND(AC161&gt;=VLOOKUP(FLAT!$I$1,lists!$G:$H,2,FALSE),AC161&lt;=VLOOKUP(FLAT!$I$2,lists!$G:$H,2,FALSE)),TRUE,FALSE)</f>
        <v>1</v>
      </c>
      <c r="AG161" t="b">
        <f>VLOOKUP(AB161,lists!$B$7:$C$8,2,FALSE)</f>
        <v>1</v>
      </c>
      <c r="AH161" t="b">
        <f>VLOOKUP(IF(H161="","Open",SUBSTITUTE(H161,"/Nov","")),lists!$B$27:$D$29,2,FALSE)</f>
        <v>1</v>
      </c>
      <c r="AI161" t="b">
        <f>IF(FLAT!$I$5="All",TRUE,IF(FLAT!$I$5=TEXT('Raw - F'!C161,"mmm"),TRUE,FALSE))</f>
        <v>1</v>
      </c>
      <c r="AJ161" t="b">
        <f>VLOOKUP(L161,lists!B:C,2,FALSE)</f>
        <v>1</v>
      </c>
      <c r="AK161" t="b">
        <f>VLOOKUP(T161,lists!$B$23:$D$25,2,FALSE)</f>
        <v>1</v>
      </c>
      <c r="AL161">
        <f t="shared" si="14"/>
        <v>1</v>
      </c>
    </row>
    <row r="162" spans="1:38" x14ac:dyDescent="0.35">
      <c r="A162" s="1">
        <f t="shared" si="15"/>
        <v>162</v>
      </c>
      <c r="B162" s="1">
        <f t="shared" si="16"/>
        <v>161</v>
      </c>
      <c r="C162" s="5">
        <v>44324</v>
      </c>
      <c r="D162" t="s">
        <v>408</v>
      </c>
      <c r="E162" t="s">
        <v>302</v>
      </c>
      <c r="F162" t="s">
        <v>302</v>
      </c>
      <c r="G162" t="s">
        <v>51</v>
      </c>
      <c r="H162" t="s">
        <v>227</v>
      </c>
      <c r="J162" t="s">
        <v>35</v>
      </c>
      <c r="K162" t="s">
        <v>7</v>
      </c>
      <c r="L162">
        <v>1</v>
      </c>
      <c r="M162" t="s">
        <v>559</v>
      </c>
      <c r="N162" t="s">
        <v>227</v>
      </c>
      <c r="O162" t="s">
        <v>687</v>
      </c>
      <c r="P162" t="s">
        <v>37</v>
      </c>
      <c r="Q162">
        <v>40000</v>
      </c>
      <c r="R162" t="s">
        <v>713</v>
      </c>
      <c r="T162" t="s">
        <v>239</v>
      </c>
      <c r="U162">
        <v>0</v>
      </c>
      <c r="W162" t="s">
        <v>503</v>
      </c>
      <c r="X162" t="s">
        <v>503</v>
      </c>
      <c r="AA162" s="6" t="str">
        <f t="shared" si="12"/>
        <v>Other</v>
      </c>
      <c r="AB162" s="6" t="str">
        <f t="shared" si="13"/>
        <v>F</v>
      </c>
      <c r="AC162" s="6">
        <f>VLOOKUP(P162,lists!$G:$H,2,FALSE)</f>
        <v>2</v>
      </c>
      <c r="AD162" t="b">
        <f>VLOOKUP(G162,lists!$B$2:$C$3,2,FALSE)</f>
        <v>1</v>
      </c>
      <c r="AE162" t="b">
        <f>VLOOKUP(AA162,lists!$B:$C,2,FALSE)</f>
        <v>1</v>
      </c>
      <c r="AF162" t="b">
        <f>IF(AND(AC162&gt;=VLOOKUP(FLAT!$I$1,lists!$G:$H,2,FALSE),AC162&lt;=VLOOKUP(FLAT!$I$2,lists!$G:$H,2,FALSE)),TRUE,FALSE)</f>
        <v>1</v>
      </c>
      <c r="AG162" t="b">
        <f>VLOOKUP(AB162,lists!$B$7:$C$8,2,FALSE)</f>
        <v>1</v>
      </c>
      <c r="AH162" t="b">
        <f>VLOOKUP(IF(H162="","Open",SUBSTITUTE(H162,"/Nov","")),lists!$B$27:$D$29,2,FALSE)</f>
        <v>1</v>
      </c>
      <c r="AI162" t="b">
        <f>IF(FLAT!$I$5="All",TRUE,IF(FLAT!$I$5=TEXT('Raw - F'!C162,"mmm"),TRUE,FALSE))</f>
        <v>1</v>
      </c>
      <c r="AJ162" t="b">
        <f>VLOOKUP(L162,lists!B:C,2,FALSE)</f>
        <v>1</v>
      </c>
      <c r="AK162" t="b">
        <f>VLOOKUP(T162,lists!$B$23:$D$25,2,FALSE)</f>
        <v>1</v>
      </c>
      <c r="AL162">
        <f t="shared" si="14"/>
        <v>1</v>
      </c>
    </row>
    <row r="163" spans="1:38" x14ac:dyDescent="0.35">
      <c r="A163" s="1">
        <f t="shared" si="15"/>
        <v>163</v>
      </c>
      <c r="B163" s="1">
        <f t="shared" si="16"/>
        <v>162</v>
      </c>
      <c r="C163" s="5">
        <v>44324</v>
      </c>
      <c r="D163" t="s">
        <v>408</v>
      </c>
      <c r="E163" t="s">
        <v>302</v>
      </c>
      <c r="F163" t="s">
        <v>302</v>
      </c>
      <c r="G163" t="s">
        <v>6</v>
      </c>
      <c r="H163" t="s">
        <v>227</v>
      </c>
      <c r="J163" t="s">
        <v>54</v>
      </c>
      <c r="K163" t="s">
        <v>5</v>
      </c>
      <c r="L163">
        <v>4</v>
      </c>
      <c r="N163" t="s">
        <v>318</v>
      </c>
      <c r="O163" t="s">
        <v>409</v>
      </c>
      <c r="P163" t="s">
        <v>36</v>
      </c>
      <c r="Q163">
        <v>9600</v>
      </c>
      <c r="R163" t="s">
        <v>711</v>
      </c>
      <c r="T163" t="s">
        <v>239</v>
      </c>
      <c r="U163">
        <v>0</v>
      </c>
      <c r="W163" t="s">
        <v>503</v>
      </c>
      <c r="X163" t="s">
        <v>503</v>
      </c>
      <c r="AA163" s="6" t="str">
        <f t="shared" si="12"/>
        <v>Other</v>
      </c>
      <c r="AB163" s="6" t="str">
        <f t="shared" si="13"/>
        <v>A</v>
      </c>
      <c r="AC163" s="6">
        <f>VLOOKUP(P163,lists!$G:$H,2,FALSE)</f>
        <v>1</v>
      </c>
      <c r="AD163" t="b">
        <f>VLOOKUP(G163,lists!$B$2:$C$3,2,FALSE)</f>
        <v>1</v>
      </c>
      <c r="AE163" t="b">
        <f>VLOOKUP(AA163,lists!$B:$C,2,FALSE)</f>
        <v>1</v>
      </c>
      <c r="AF163" t="b">
        <f>IF(AND(AC163&gt;=VLOOKUP(FLAT!$I$1,lists!$G:$H,2,FALSE),AC163&lt;=VLOOKUP(FLAT!$I$2,lists!$G:$H,2,FALSE)),TRUE,FALSE)</f>
        <v>1</v>
      </c>
      <c r="AG163" t="b">
        <f>VLOOKUP(AB163,lists!$B$7:$C$8,2,FALSE)</f>
        <v>1</v>
      </c>
      <c r="AH163" t="b">
        <f>VLOOKUP(IF(H163="","Open",SUBSTITUTE(H163,"/Nov","")),lists!$B$27:$D$29,2,FALSE)</f>
        <v>1</v>
      </c>
      <c r="AI163" t="b">
        <f>IF(FLAT!$I$5="All",TRUE,IF(FLAT!$I$5=TEXT('Raw - F'!C163,"mmm"),TRUE,FALSE))</f>
        <v>1</v>
      </c>
      <c r="AJ163" t="b">
        <f>VLOOKUP(L163,lists!B:C,2,FALSE)</f>
        <v>1</v>
      </c>
      <c r="AK163" t="b">
        <f>VLOOKUP(T163,lists!$B$23:$D$25,2,FALSE)</f>
        <v>1</v>
      </c>
      <c r="AL163">
        <f t="shared" si="14"/>
        <v>1</v>
      </c>
    </row>
    <row r="164" spans="1:38" x14ac:dyDescent="0.35">
      <c r="A164" s="1">
        <f t="shared" si="15"/>
        <v>164</v>
      </c>
      <c r="B164" s="1">
        <f t="shared" si="16"/>
        <v>163</v>
      </c>
      <c r="C164" s="5">
        <v>44324</v>
      </c>
      <c r="D164" t="s">
        <v>408</v>
      </c>
      <c r="E164" t="s">
        <v>302</v>
      </c>
      <c r="F164" t="s">
        <v>302</v>
      </c>
      <c r="G164" t="s">
        <v>6</v>
      </c>
      <c r="H164" t="s">
        <v>227</v>
      </c>
      <c r="J164" t="s">
        <v>34</v>
      </c>
      <c r="K164" t="s">
        <v>5</v>
      </c>
      <c r="L164">
        <v>5</v>
      </c>
      <c r="N164" t="s">
        <v>321</v>
      </c>
      <c r="O164" t="s">
        <v>411</v>
      </c>
      <c r="P164" t="s">
        <v>70</v>
      </c>
      <c r="Q164">
        <v>5600</v>
      </c>
      <c r="R164" t="s">
        <v>709</v>
      </c>
      <c r="T164" t="s">
        <v>239</v>
      </c>
      <c r="U164">
        <v>0</v>
      </c>
      <c r="W164" t="s">
        <v>503</v>
      </c>
      <c r="X164" t="s">
        <v>503</v>
      </c>
      <c r="AA164" s="6" t="str">
        <f t="shared" si="12"/>
        <v>3yo</v>
      </c>
      <c r="AB164" s="6" t="str">
        <f t="shared" si="13"/>
        <v>A</v>
      </c>
      <c r="AC164" s="6">
        <f>VLOOKUP(P164,lists!$G:$H,2,FALSE)</f>
        <v>4</v>
      </c>
      <c r="AD164" t="b">
        <f>VLOOKUP(G164,lists!$B$2:$C$3,2,FALSE)</f>
        <v>1</v>
      </c>
      <c r="AE164" t="b">
        <f>VLOOKUP(AA164,lists!$B:$C,2,FALSE)</f>
        <v>1</v>
      </c>
      <c r="AF164" t="b">
        <f>IF(AND(AC164&gt;=VLOOKUP(FLAT!$I$1,lists!$G:$H,2,FALSE),AC164&lt;=VLOOKUP(FLAT!$I$2,lists!$G:$H,2,FALSE)),TRUE,FALSE)</f>
        <v>1</v>
      </c>
      <c r="AG164" t="b">
        <f>VLOOKUP(AB164,lists!$B$7:$C$8,2,FALSE)</f>
        <v>1</v>
      </c>
      <c r="AH164" t="b">
        <f>VLOOKUP(IF(H164="","Open",SUBSTITUTE(H164,"/Nov","")),lists!$B$27:$D$29,2,FALSE)</f>
        <v>1</v>
      </c>
      <c r="AI164" t="b">
        <f>IF(FLAT!$I$5="All",TRUE,IF(FLAT!$I$5=TEXT('Raw - F'!C164,"mmm"),TRUE,FALSE))</f>
        <v>1</v>
      </c>
      <c r="AJ164" t="b">
        <f>VLOOKUP(L164,lists!B:C,2,FALSE)</f>
        <v>1</v>
      </c>
      <c r="AK164" t="b">
        <f>VLOOKUP(T164,lists!$B$23:$D$25,2,FALSE)</f>
        <v>1</v>
      </c>
      <c r="AL164">
        <f t="shared" si="14"/>
        <v>1</v>
      </c>
    </row>
    <row r="165" spans="1:38" x14ac:dyDescent="0.35">
      <c r="A165" s="1">
        <f t="shared" si="15"/>
        <v>165</v>
      </c>
      <c r="B165" s="1">
        <f t="shared" si="16"/>
        <v>164</v>
      </c>
      <c r="C165" s="5">
        <v>44324</v>
      </c>
      <c r="D165" t="s">
        <v>408</v>
      </c>
      <c r="E165" t="s">
        <v>302</v>
      </c>
      <c r="F165" t="s">
        <v>302</v>
      </c>
      <c r="G165" t="s">
        <v>6</v>
      </c>
      <c r="H165" t="s">
        <v>227</v>
      </c>
      <c r="J165" t="s">
        <v>54</v>
      </c>
      <c r="K165" t="s">
        <v>5</v>
      </c>
      <c r="L165">
        <v>5</v>
      </c>
      <c r="N165" t="s">
        <v>321</v>
      </c>
      <c r="O165" t="s">
        <v>315</v>
      </c>
      <c r="P165" t="s">
        <v>102</v>
      </c>
      <c r="Q165">
        <v>5600</v>
      </c>
      <c r="R165" t="s">
        <v>710</v>
      </c>
      <c r="T165" t="s">
        <v>239</v>
      </c>
      <c r="U165">
        <v>0</v>
      </c>
      <c r="W165" t="s">
        <v>503</v>
      </c>
      <c r="X165" t="s">
        <v>503</v>
      </c>
      <c r="AA165" s="6" t="str">
        <f t="shared" si="12"/>
        <v>Other</v>
      </c>
      <c r="AB165" s="6" t="str">
        <f t="shared" si="13"/>
        <v>A</v>
      </c>
      <c r="AC165" s="6">
        <f>VLOOKUP(P165,lists!$G:$H,2,FALSE)</f>
        <v>9</v>
      </c>
      <c r="AD165" t="b">
        <f>VLOOKUP(G165,lists!$B$2:$C$3,2,FALSE)</f>
        <v>1</v>
      </c>
      <c r="AE165" t="b">
        <f>VLOOKUP(AA165,lists!$B:$C,2,FALSE)</f>
        <v>1</v>
      </c>
      <c r="AF165" t="b">
        <f>IF(AND(AC165&gt;=VLOOKUP(FLAT!$I$1,lists!$G:$H,2,FALSE),AC165&lt;=VLOOKUP(FLAT!$I$2,lists!$G:$H,2,FALSE)),TRUE,FALSE)</f>
        <v>1</v>
      </c>
      <c r="AG165" t="b">
        <f>VLOOKUP(AB165,lists!$B$7:$C$8,2,FALSE)</f>
        <v>1</v>
      </c>
      <c r="AH165" t="b">
        <f>VLOOKUP(IF(H165="","Open",SUBSTITUTE(H165,"/Nov","")),lists!$B$27:$D$29,2,FALSE)</f>
        <v>1</v>
      </c>
      <c r="AI165" t="b">
        <f>IF(FLAT!$I$5="All",TRUE,IF(FLAT!$I$5=TEXT('Raw - F'!C165,"mmm"),TRUE,FALSE))</f>
        <v>1</v>
      </c>
      <c r="AJ165" t="b">
        <f>VLOOKUP(L165,lists!B:C,2,FALSE)</f>
        <v>1</v>
      </c>
      <c r="AK165" t="b">
        <f>VLOOKUP(T165,lists!$B$23:$D$25,2,FALSE)</f>
        <v>1</v>
      </c>
      <c r="AL165">
        <f t="shared" si="14"/>
        <v>1</v>
      </c>
    </row>
    <row r="166" spans="1:38" x14ac:dyDescent="0.35">
      <c r="A166" s="1">
        <f t="shared" si="15"/>
        <v>166</v>
      </c>
      <c r="B166" s="1">
        <f t="shared" si="16"/>
        <v>165</v>
      </c>
      <c r="C166" s="5">
        <v>44324</v>
      </c>
      <c r="D166" t="s">
        <v>408</v>
      </c>
      <c r="E166" t="s">
        <v>302</v>
      </c>
      <c r="F166" t="s">
        <v>302</v>
      </c>
      <c r="G166" t="s">
        <v>51</v>
      </c>
      <c r="H166" t="s">
        <v>244</v>
      </c>
      <c r="J166" t="s">
        <v>35</v>
      </c>
      <c r="K166" t="s">
        <v>5</v>
      </c>
      <c r="L166">
        <v>5</v>
      </c>
      <c r="N166" t="s">
        <v>227</v>
      </c>
      <c r="O166" t="s">
        <v>687</v>
      </c>
      <c r="P166" t="s">
        <v>37</v>
      </c>
      <c r="Q166">
        <v>5600</v>
      </c>
      <c r="R166" t="s">
        <v>361</v>
      </c>
      <c r="T166" t="s">
        <v>239</v>
      </c>
      <c r="U166">
        <v>0</v>
      </c>
      <c r="W166" t="s">
        <v>503</v>
      </c>
      <c r="X166" t="s">
        <v>503</v>
      </c>
      <c r="AA166" s="6" t="str">
        <f t="shared" si="12"/>
        <v>Other</v>
      </c>
      <c r="AB166" s="6" t="str">
        <f t="shared" si="13"/>
        <v>A</v>
      </c>
      <c r="AC166" s="6">
        <f>VLOOKUP(P166,lists!$G:$H,2,FALSE)</f>
        <v>2</v>
      </c>
      <c r="AD166" t="b">
        <f>VLOOKUP(G166,lists!$B$2:$C$3,2,FALSE)</f>
        <v>1</v>
      </c>
      <c r="AE166" t="b">
        <f>VLOOKUP(AA166,lists!$B:$C,2,FALSE)</f>
        <v>1</v>
      </c>
      <c r="AF166" t="b">
        <f>IF(AND(AC166&gt;=VLOOKUP(FLAT!$I$1,lists!$G:$H,2,FALSE),AC166&lt;=VLOOKUP(FLAT!$I$2,lists!$G:$H,2,FALSE)),TRUE,FALSE)</f>
        <v>1</v>
      </c>
      <c r="AG166" t="b">
        <f>VLOOKUP(AB166,lists!$B$7:$C$8,2,FALSE)</f>
        <v>1</v>
      </c>
      <c r="AH166" t="b">
        <f>VLOOKUP(IF(H166="","Open",SUBSTITUTE(H166,"/Nov","")),lists!$B$27:$D$29,2,FALSE)</f>
        <v>1</v>
      </c>
      <c r="AI166" t="b">
        <f>IF(FLAT!$I$5="All",TRUE,IF(FLAT!$I$5=TEXT('Raw - F'!C166,"mmm"),TRUE,FALSE))</f>
        <v>1</v>
      </c>
      <c r="AJ166" t="b">
        <f>VLOOKUP(L166,lists!B:C,2,FALSE)</f>
        <v>1</v>
      </c>
      <c r="AK166" t="b">
        <f>VLOOKUP(T166,lists!$B$23:$D$25,2,FALSE)</f>
        <v>1</v>
      </c>
      <c r="AL166">
        <f t="shared" si="14"/>
        <v>1</v>
      </c>
    </row>
    <row r="167" spans="1:38" x14ac:dyDescent="0.35">
      <c r="A167" s="1">
        <f t="shared" si="15"/>
        <v>167</v>
      </c>
      <c r="B167" s="1">
        <f t="shared" si="16"/>
        <v>166</v>
      </c>
      <c r="C167" s="5">
        <v>44324</v>
      </c>
      <c r="D167" t="s">
        <v>408</v>
      </c>
      <c r="E167" t="s">
        <v>302</v>
      </c>
      <c r="F167" t="s">
        <v>302</v>
      </c>
      <c r="G167" t="s">
        <v>6</v>
      </c>
      <c r="H167" t="s">
        <v>227</v>
      </c>
      <c r="J167" t="s">
        <v>54</v>
      </c>
      <c r="K167" t="s">
        <v>5</v>
      </c>
      <c r="L167">
        <v>5</v>
      </c>
      <c r="N167" t="s">
        <v>321</v>
      </c>
      <c r="O167" t="s">
        <v>410</v>
      </c>
      <c r="P167" t="s">
        <v>76</v>
      </c>
      <c r="Q167">
        <v>5600</v>
      </c>
      <c r="R167" t="s">
        <v>712</v>
      </c>
      <c r="T167" t="s">
        <v>239</v>
      </c>
      <c r="U167">
        <v>0</v>
      </c>
      <c r="W167" t="s">
        <v>503</v>
      </c>
      <c r="X167" t="s">
        <v>503</v>
      </c>
      <c r="AA167" s="6" t="str">
        <f t="shared" si="12"/>
        <v>Other</v>
      </c>
      <c r="AB167" s="6" t="str">
        <f t="shared" si="13"/>
        <v>A</v>
      </c>
      <c r="AC167" s="6">
        <f>VLOOKUP(P167,lists!$G:$H,2,FALSE)</f>
        <v>5</v>
      </c>
      <c r="AD167" t="b">
        <f>VLOOKUP(G167,lists!$B$2:$C$3,2,FALSE)</f>
        <v>1</v>
      </c>
      <c r="AE167" t="b">
        <f>VLOOKUP(AA167,lists!$B:$C,2,FALSE)</f>
        <v>1</v>
      </c>
      <c r="AF167" t="b">
        <f>IF(AND(AC167&gt;=VLOOKUP(FLAT!$I$1,lists!$G:$H,2,FALSE),AC167&lt;=VLOOKUP(FLAT!$I$2,lists!$G:$H,2,FALSE)),TRUE,FALSE)</f>
        <v>1</v>
      </c>
      <c r="AG167" t="b">
        <f>VLOOKUP(AB167,lists!$B$7:$C$8,2,FALSE)</f>
        <v>1</v>
      </c>
      <c r="AH167" t="b">
        <f>VLOOKUP(IF(H167="","Open",SUBSTITUTE(H167,"/Nov","")),lists!$B$27:$D$29,2,FALSE)</f>
        <v>1</v>
      </c>
      <c r="AI167" t="b">
        <f>IF(FLAT!$I$5="All",TRUE,IF(FLAT!$I$5=TEXT('Raw - F'!C167,"mmm"),TRUE,FALSE))</f>
        <v>1</v>
      </c>
      <c r="AJ167" t="b">
        <f>VLOOKUP(L167,lists!B:C,2,FALSE)</f>
        <v>1</v>
      </c>
      <c r="AK167" t="b">
        <f>VLOOKUP(T167,lists!$B$23:$D$25,2,FALSE)</f>
        <v>1</v>
      </c>
      <c r="AL167">
        <f t="shared" si="14"/>
        <v>1</v>
      </c>
    </row>
    <row r="168" spans="1:38" x14ac:dyDescent="0.35">
      <c r="A168" s="1">
        <f t="shared" si="15"/>
        <v>168</v>
      </c>
      <c r="B168" s="1">
        <f t="shared" si="16"/>
        <v>167</v>
      </c>
      <c r="C168" s="5">
        <v>44324</v>
      </c>
      <c r="D168" t="s">
        <v>408</v>
      </c>
      <c r="E168" t="s">
        <v>302</v>
      </c>
      <c r="F168" t="s">
        <v>302</v>
      </c>
      <c r="G168" t="s">
        <v>6</v>
      </c>
      <c r="H168" t="s">
        <v>227</v>
      </c>
      <c r="J168" t="s">
        <v>54</v>
      </c>
      <c r="K168" t="s">
        <v>5</v>
      </c>
      <c r="L168">
        <v>6</v>
      </c>
      <c r="N168" t="s">
        <v>307</v>
      </c>
      <c r="O168" t="s">
        <v>411</v>
      </c>
      <c r="P168" t="s">
        <v>70</v>
      </c>
      <c r="Q168">
        <v>4600</v>
      </c>
      <c r="R168" t="s">
        <v>538</v>
      </c>
      <c r="T168" t="s">
        <v>239</v>
      </c>
      <c r="U168">
        <v>0</v>
      </c>
      <c r="V168" t="s">
        <v>525</v>
      </c>
      <c r="W168" t="s">
        <v>503</v>
      </c>
      <c r="X168" t="s">
        <v>503</v>
      </c>
      <c r="AA168" s="6" t="str">
        <f t="shared" si="12"/>
        <v>Other</v>
      </c>
      <c r="AB168" s="6" t="str">
        <f t="shared" si="13"/>
        <v>A</v>
      </c>
      <c r="AC168" s="6">
        <f>VLOOKUP(P168,lists!$G:$H,2,FALSE)</f>
        <v>4</v>
      </c>
      <c r="AD168" t="b">
        <f>VLOOKUP(G168,lists!$B$2:$C$3,2,FALSE)</f>
        <v>1</v>
      </c>
      <c r="AE168" t="b">
        <f>VLOOKUP(AA168,lists!$B:$C,2,FALSE)</f>
        <v>1</v>
      </c>
      <c r="AF168" t="b">
        <f>IF(AND(AC168&gt;=VLOOKUP(FLAT!$I$1,lists!$G:$H,2,FALSE),AC168&lt;=VLOOKUP(FLAT!$I$2,lists!$G:$H,2,FALSE)),TRUE,FALSE)</f>
        <v>1</v>
      </c>
      <c r="AG168" t="b">
        <f>VLOOKUP(AB168,lists!$B$7:$C$8,2,FALSE)</f>
        <v>1</v>
      </c>
      <c r="AH168" t="b">
        <f>VLOOKUP(IF(H168="","Open",SUBSTITUTE(H168,"/Nov","")),lists!$B$27:$D$29,2,FALSE)</f>
        <v>1</v>
      </c>
      <c r="AI168" t="b">
        <f>IF(FLAT!$I$5="All",TRUE,IF(FLAT!$I$5=TEXT('Raw - F'!C168,"mmm"),TRUE,FALSE))</f>
        <v>1</v>
      </c>
      <c r="AJ168" t="b">
        <f>VLOOKUP(L168,lists!B:C,2,FALSE)</f>
        <v>1</v>
      </c>
      <c r="AK168" t="b">
        <f>VLOOKUP(T168,lists!$B$23:$D$25,2,FALSE)</f>
        <v>1</v>
      </c>
      <c r="AL168">
        <f t="shared" si="14"/>
        <v>1</v>
      </c>
    </row>
    <row r="169" spans="1:38" x14ac:dyDescent="0.35">
      <c r="A169" s="1">
        <f t="shared" si="15"/>
        <v>169</v>
      </c>
      <c r="B169" s="1">
        <f t="shared" si="16"/>
        <v>168</v>
      </c>
      <c r="C169" s="5">
        <v>44324</v>
      </c>
      <c r="D169" t="s">
        <v>581</v>
      </c>
      <c r="E169" t="s">
        <v>302</v>
      </c>
      <c r="F169" t="s">
        <v>302</v>
      </c>
      <c r="G169" t="s">
        <v>6</v>
      </c>
      <c r="H169" t="s">
        <v>227</v>
      </c>
      <c r="J169" t="s">
        <v>54</v>
      </c>
      <c r="K169" t="s">
        <v>5</v>
      </c>
      <c r="L169">
        <v>4</v>
      </c>
      <c r="N169" t="s">
        <v>318</v>
      </c>
      <c r="O169" t="s">
        <v>444</v>
      </c>
      <c r="P169" t="s">
        <v>59</v>
      </c>
      <c r="Q169">
        <v>7669</v>
      </c>
      <c r="R169" t="s">
        <v>714</v>
      </c>
      <c r="T169" t="s">
        <v>240</v>
      </c>
      <c r="U169">
        <v>0</v>
      </c>
      <c r="W169" t="s">
        <v>503</v>
      </c>
      <c r="X169" t="s">
        <v>503</v>
      </c>
      <c r="AA169" s="6" t="str">
        <f t="shared" si="12"/>
        <v>Other</v>
      </c>
      <c r="AB169" s="6" t="str">
        <f t="shared" si="13"/>
        <v>A</v>
      </c>
      <c r="AC169" s="6">
        <f>VLOOKUP(P169,lists!$G:$H,2,FALSE)</f>
        <v>7</v>
      </c>
      <c r="AD169" t="b">
        <f>VLOOKUP(G169,lists!$B$2:$C$3,2,FALSE)</f>
        <v>1</v>
      </c>
      <c r="AE169" t="b">
        <f>VLOOKUP(AA169,lists!$B:$C,2,FALSE)</f>
        <v>1</v>
      </c>
      <c r="AF169" t="b">
        <f>IF(AND(AC169&gt;=VLOOKUP(FLAT!$I$1,lists!$G:$H,2,FALSE),AC169&lt;=VLOOKUP(FLAT!$I$2,lists!$G:$H,2,FALSE)),TRUE,FALSE)</f>
        <v>1</v>
      </c>
      <c r="AG169" t="b">
        <f>VLOOKUP(AB169,lists!$B$7:$C$8,2,FALSE)</f>
        <v>1</v>
      </c>
      <c r="AH169" t="b">
        <f>VLOOKUP(IF(H169="","Open",SUBSTITUTE(H169,"/Nov","")),lists!$B$27:$D$29,2,FALSE)</f>
        <v>1</v>
      </c>
      <c r="AI169" t="b">
        <f>IF(FLAT!$I$5="All",TRUE,IF(FLAT!$I$5=TEXT('Raw - F'!C169,"mmm"),TRUE,FALSE))</f>
        <v>1</v>
      </c>
      <c r="AJ169" t="b">
        <f>VLOOKUP(L169,lists!B:C,2,FALSE)</f>
        <v>1</v>
      </c>
      <c r="AK169" t="b">
        <f>VLOOKUP(T169,lists!$B$23:$D$25,2,FALSE)</f>
        <v>1</v>
      </c>
      <c r="AL169">
        <f t="shared" si="14"/>
        <v>1</v>
      </c>
    </row>
    <row r="170" spans="1:38" x14ac:dyDescent="0.35">
      <c r="A170" s="1">
        <f t="shared" si="15"/>
        <v>170</v>
      </c>
      <c r="B170" s="1">
        <f t="shared" si="16"/>
        <v>169</v>
      </c>
      <c r="C170" s="5">
        <v>44324</v>
      </c>
      <c r="D170" t="s">
        <v>581</v>
      </c>
      <c r="E170" t="s">
        <v>302</v>
      </c>
      <c r="F170" t="s">
        <v>302</v>
      </c>
      <c r="G170" t="s">
        <v>6</v>
      </c>
      <c r="H170" t="s">
        <v>227</v>
      </c>
      <c r="J170" t="s">
        <v>34</v>
      </c>
      <c r="K170" t="s">
        <v>5</v>
      </c>
      <c r="L170">
        <v>4</v>
      </c>
      <c r="N170" t="s">
        <v>348</v>
      </c>
      <c r="O170" t="s">
        <v>37</v>
      </c>
      <c r="P170" t="s">
        <v>37</v>
      </c>
      <c r="Q170">
        <v>4906</v>
      </c>
      <c r="R170" t="s">
        <v>539</v>
      </c>
      <c r="T170" t="s">
        <v>240</v>
      </c>
      <c r="U170">
        <v>0</v>
      </c>
      <c r="W170" t="s">
        <v>503</v>
      </c>
      <c r="X170" t="s">
        <v>503</v>
      </c>
      <c r="AA170" s="6" t="str">
        <f t="shared" si="12"/>
        <v>3yo</v>
      </c>
      <c r="AB170" s="6" t="str">
        <f t="shared" si="13"/>
        <v>A</v>
      </c>
      <c r="AC170" s="6">
        <f>VLOOKUP(P170,lists!$G:$H,2,FALSE)</f>
        <v>2</v>
      </c>
      <c r="AD170" t="b">
        <f>VLOOKUP(G170,lists!$B$2:$C$3,2,FALSE)</f>
        <v>1</v>
      </c>
      <c r="AE170" t="b">
        <f>VLOOKUP(AA170,lists!$B:$C,2,FALSE)</f>
        <v>1</v>
      </c>
      <c r="AF170" t="b">
        <f>IF(AND(AC170&gt;=VLOOKUP(FLAT!$I$1,lists!$G:$H,2,FALSE),AC170&lt;=VLOOKUP(FLAT!$I$2,lists!$G:$H,2,FALSE)),TRUE,FALSE)</f>
        <v>1</v>
      </c>
      <c r="AG170" t="b">
        <f>VLOOKUP(AB170,lists!$B$7:$C$8,2,FALSE)</f>
        <v>1</v>
      </c>
      <c r="AH170" t="b">
        <f>VLOOKUP(IF(H170="","Open",SUBSTITUTE(H170,"/Nov","")),lists!$B$27:$D$29,2,FALSE)</f>
        <v>1</v>
      </c>
      <c r="AI170" t="b">
        <f>IF(FLAT!$I$5="All",TRUE,IF(FLAT!$I$5=TEXT('Raw - F'!C170,"mmm"),TRUE,FALSE))</f>
        <v>1</v>
      </c>
      <c r="AJ170" t="b">
        <f>VLOOKUP(L170,lists!B:C,2,FALSE)</f>
        <v>1</v>
      </c>
      <c r="AK170" t="b">
        <f>VLOOKUP(T170,lists!$B$23:$D$25,2,FALSE)</f>
        <v>1</v>
      </c>
      <c r="AL170">
        <f t="shared" si="14"/>
        <v>1</v>
      </c>
    </row>
    <row r="171" spans="1:38" x14ac:dyDescent="0.35">
      <c r="A171" s="1">
        <f t="shared" si="15"/>
        <v>171</v>
      </c>
      <c r="B171" s="1">
        <f t="shared" si="16"/>
        <v>170</v>
      </c>
      <c r="C171" s="5">
        <v>44324</v>
      </c>
      <c r="D171" t="s">
        <v>581</v>
      </c>
      <c r="E171" t="s">
        <v>302</v>
      </c>
      <c r="F171" t="s">
        <v>302</v>
      </c>
      <c r="G171" t="s">
        <v>6</v>
      </c>
      <c r="H171" t="s">
        <v>227</v>
      </c>
      <c r="J171" t="s">
        <v>35</v>
      </c>
      <c r="K171" t="s">
        <v>7</v>
      </c>
      <c r="L171">
        <v>5</v>
      </c>
      <c r="N171" t="s">
        <v>330</v>
      </c>
      <c r="O171" t="s">
        <v>36</v>
      </c>
      <c r="P171" t="s">
        <v>36</v>
      </c>
      <c r="Q171">
        <v>4906</v>
      </c>
      <c r="R171" t="s">
        <v>718</v>
      </c>
      <c r="T171" t="s">
        <v>240</v>
      </c>
      <c r="U171">
        <v>0</v>
      </c>
      <c r="W171" t="s">
        <v>503</v>
      </c>
      <c r="X171" t="s">
        <v>503</v>
      </c>
      <c r="AA171" s="6" t="str">
        <f t="shared" si="12"/>
        <v>Other</v>
      </c>
      <c r="AB171" s="6" t="str">
        <f t="shared" si="13"/>
        <v>F</v>
      </c>
      <c r="AC171" s="6">
        <f>VLOOKUP(P171,lists!$G:$H,2,FALSE)</f>
        <v>1</v>
      </c>
      <c r="AD171" t="b">
        <f>VLOOKUP(G171,lists!$B$2:$C$3,2,FALSE)</f>
        <v>1</v>
      </c>
      <c r="AE171" t="b">
        <f>VLOOKUP(AA171,lists!$B:$C,2,FALSE)</f>
        <v>1</v>
      </c>
      <c r="AF171" t="b">
        <f>IF(AND(AC171&gt;=VLOOKUP(FLAT!$I$1,lists!$G:$H,2,FALSE),AC171&lt;=VLOOKUP(FLAT!$I$2,lists!$G:$H,2,FALSE)),TRUE,FALSE)</f>
        <v>1</v>
      </c>
      <c r="AG171" t="b">
        <f>VLOOKUP(AB171,lists!$B$7:$C$8,2,FALSE)</f>
        <v>1</v>
      </c>
      <c r="AH171" t="b">
        <f>VLOOKUP(IF(H171="","Open",SUBSTITUTE(H171,"/Nov","")),lists!$B$27:$D$29,2,FALSE)</f>
        <v>1</v>
      </c>
      <c r="AI171" t="b">
        <f>IF(FLAT!$I$5="All",TRUE,IF(FLAT!$I$5=TEXT('Raw - F'!C171,"mmm"),TRUE,FALSE))</f>
        <v>1</v>
      </c>
      <c r="AJ171" t="b">
        <f>VLOOKUP(L171,lists!B:C,2,FALSE)</f>
        <v>1</v>
      </c>
      <c r="AK171" t="b">
        <f>VLOOKUP(T171,lists!$B$23:$D$25,2,FALSE)</f>
        <v>1</v>
      </c>
      <c r="AL171">
        <f t="shared" si="14"/>
        <v>1</v>
      </c>
    </row>
    <row r="172" spans="1:38" x14ac:dyDescent="0.35">
      <c r="A172" s="1">
        <f t="shared" si="15"/>
        <v>172</v>
      </c>
      <c r="B172" s="1">
        <f t="shared" si="16"/>
        <v>171</v>
      </c>
      <c r="C172" s="5">
        <v>44324</v>
      </c>
      <c r="D172" t="s">
        <v>581</v>
      </c>
      <c r="E172" t="s">
        <v>302</v>
      </c>
      <c r="F172" t="s">
        <v>302</v>
      </c>
      <c r="G172" t="s">
        <v>51</v>
      </c>
      <c r="H172" t="s">
        <v>244</v>
      </c>
      <c r="J172" t="s">
        <v>35</v>
      </c>
      <c r="K172" t="s">
        <v>5</v>
      </c>
      <c r="L172">
        <v>5</v>
      </c>
      <c r="N172" t="s">
        <v>227</v>
      </c>
      <c r="O172" t="s">
        <v>443</v>
      </c>
      <c r="P172" t="s">
        <v>70</v>
      </c>
      <c r="Q172">
        <v>4900</v>
      </c>
      <c r="R172" t="s">
        <v>715</v>
      </c>
      <c r="T172" t="s">
        <v>240</v>
      </c>
      <c r="U172">
        <v>0</v>
      </c>
      <c r="W172" t="s">
        <v>503</v>
      </c>
      <c r="X172" t="s">
        <v>503</v>
      </c>
      <c r="AA172" s="6" t="str">
        <f t="shared" si="12"/>
        <v>Other</v>
      </c>
      <c r="AB172" s="6" t="str">
        <f t="shared" si="13"/>
        <v>A</v>
      </c>
      <c r="AC172" s="6">
        <f>VLOOKUP(P172,lists!$G:$H,2,FALSE)</f>
        <v>4</v>
      </c>
      <c r="AD172" t="b">
        <f>VLOOKUP(G172,lists!$B$2:$C$3,2,FALSE)</f>
        <v>1</v>
      </c>
      <c r="AE172" t="b">
        <f>VLOOKUP(AA172,lists!$B:$C,2,FALSE)</f>
        <v>1</v>
      </c>
      <c r="AF172" t="b">
        <f>IF(AND(AC172&gt;=VLOOKUP(FLAT!$I$1,lists!$G:$H,2,FALSE),AC172&lt;=VLOOKUP(FLAT!$I$2,lists!$G:$H,2,FALSE)),TRUE,FALSE)</f>
        <v>1</v>
      </c>
      <c r="AG172" t="b">
        <f>VLOOKUP(AB172,lists!$B$7:$C$8,2,FALSE)</f>
        <v>1</v>
      </c>
      <c r="AH172" t="b">
        <f>VLOOKUP(IF(H172="","Open",SUBSTITUTE(H172,"/Nov","")),lists!$B$27:$D$29,2,FALSE)</f>
        <v>1</v>
      </c>
      <c r="AI172" t="b">
        <f>IF(FLAT!$I$5="All",TRUE,IF(FLAT!$I$5=TEXT('Raw - F'!C172,"mmm"),TRUE,FALSE))</f>
        <v>1</v>
      </c>
      <c r="AJ172" t="b">
        <f>VLOOKUP(L172,lists!B:C,2,FALSE)</f>
        <v>1</v>
      </c>
      <c r="AK172" t="b">
        <f>VLOOKUP(T172,lists!$B$23:$D$25,2,FALSE)</f>
        <v>1</v>
      </c>
      <c r="AL172">
        <f t="shared" si="14"/>
        <v>1</v>
      </c>
    </row>
    <row r="173" spans="1:38" x14ac:dyDescent="0.35">
      <c r="A173" s="1">
        <f t="shared" si="15"/>
        <v>173</v>
      </c>
      <c r="B173" s="1">
        <f t="shared" si="16"/>
        <v>172</v>
      </c>
      <c r="C173" s="5">
        <v>44324</v>
      </c>
      <c r="D173" t="s">
        <v>581</v>
      </c>
      <c r="E173" t="s">
        <v>302</v>
      </c>
      <c r="F173" t="s">
        <v>302</v>
      </c>
      <c r="G173" t="s">
        <v>6</v>
      </c>
      <c r="H173" t="s">
        <v>227</v>
      </c>
      <c r="J173" t="s">
        <v>54</v>
      </c>
      <c r="K173" t="s">
        <v>5</v>
      </c>
      <c r="L173">
        <v>6</v>
      </c>
      <c r="N173" t="s">
        <v>314</v>
      </c>
      <c r="O173" t="s">
        <v>36</v>
      </c>
      <c r="P173" t="s">
        <v>36</v>
      </c>
      <c r="Q173">
        <v>3908</v>
      </c>
      <c r="R173" t="s">
        <v>716</v>
      </c>
      <c r="T173" t="s">
        <v>240</v>
      </c>
      <c r="U173">
        <v>0</v>
      </c>
      <c r="W173" t="s">
        <v>503</v>
      </c>
      <c r="X173" t="s">
        <v>503</v>
      </c>
      <c r="AA173" s="6" t="str">
        <f t="shared" si="12"/>
        <v>Other</v>
      </c>
      <c r="AB173" s="6" t="str">
        <f t="shared" si="13"/>
        <v>A</v>
      </c>
      <c r="AC173" s="6">
        <f>VLOOKUP(P173,lists!$G:$H,2,FALSE)</f>
        <v>1</v>
      </c>
      <c r="AD173" t="b">
        <f>VLOOKUP(G173,lists!$B$2:$C$3,2,FALSE)</f>
        <v>1</v>
      </c>
      <c r="AE173" t="b">
        <f>VLOOKUP(AA173,lists!$B:$C,2,FALSE)</f>
        <v>1</v>
      </c>
      <c r="AF173" t="b">
        <f>IF(AND(AC173&gt;=VLOOKUP(FLAT!$I$1,lists!$G:$H,2,FALSE),AC173&lt;=VLOOKUP(FLAT!$I$2,lists!$G:$H,2,FALSE)),TRUE,FALSE)</f>
        <v>1</v>
      </c>
      <c r="AG173" t="b">
        <f>VLOOKUP(AB173,lists!$B$7:$C$8,2,FALSE)</f>
        <v>1</v>
      </c>
      <c r="AH173" t="b">
        <f>VLOOKUP(IF(H173="","Open",SUBSTITUTE(H173,"/Nov","")),lists!$B$27:$D$29,2,FALSE)</f>
        <v>1</v>
      </c>
      <c r="AI173" t="b">
        <f>IF(FLAT!$I$5="All",TRUE,IF(FLAT!$I$5=TEXT('Raw - F'!C173,"mmm"),TRUE,FALSE))</f>
        <v>1</v>
      </c>
      <c r="AJ173" t="b">
        <f>VLOOKUP(L173,lists!B:C,2,FALSE)</f>
        <v>1</v>
      </c>
      <c r="AK173" t="b">
        <f>VLOOKUP(T173,lists!$B$23:$D$25,2,FALSE)</f>
        <v>1</v>
      </c>
      <c r="AL173">
        <f t="shared" si="14"/>
        <v>1</v>
      </c>
    </row>
    <row r="174" spans="1:38" x14ac:dyDescent="0.35">
      <c r="A174" s="1">
        <f t="shared" si="15"/>
        <v>174</v>
      </c>
      <c r="B174" s="1">
        <f t="shared" si="16"/>
        <v>173</v>
      </c>
      <c r="C174" s="5">
        <v>44324</v>
      </c>
      <c r="D174" t="s">
        <v>581</v>
      </c>
      <c r="E174" t="s">
        <v>302</v>
      </c>
      <c r="F174" t="s">
        <v>302</v>
      </c>
      <c r="G174" t="s">
        <v>51</v>
      </c>
      <c r="H174" t="s">
        <v>227</v>
      </c>
      <c r="J174" t="s">
        <v>347</v>
      </c>
      <c r="K174" t="s">
        <v>5</v>
      </c>
      <c r="L174">
        <v>6</v>
      </c>
      <c r="N174" t="s">
        <v>227</v>
      </c>
      <c r="O174" t="s">
        <v>37</v>
      </c>
      <c r="P174" t="s">
        <v>37</v>
      </c>
      <c r="Q174">
        <v>3908</v>
      </c>
      <c r="R174" t="s">
        <v>717</v>
      </c>
      <c r="T174" t="s">
        <v>240</v>
      </c>
      <c r="U174">
        <v>0</v>
      </c>
      <c r="W174" t="s">
        <v>1704</v>
      </c>
      <c r="X174" t="s">
        <v>503</v>
      </c>
      <c r="AA174" s="6" t="str">
        <f t="shared" si="12"/>
        <v>Other</v>
      </c>
      <c r="AB174" s="6" t="str">
        <f t="shared" si="13"/>
        <v>A</v>
      </c>
      <c r="AC174" s="6">
        <f>VLOOKUP(P174,lists!$G:$H,2,FALSE)</f>
        <v>2</v>
      </c>
      <c r="AD174" t="b">
        <f>VLOOKUP(G174,lists!$B$2:$C$3,2,FALSE)</f>
        <v>1</v>
      </c>
      <c r="AE174" t="b">
        <f>VLOOKUP(AA174,lists!$B:$C,2,FALSE)</f>
        <v>1</v>
      </c>
      <c r="AF174" t="b">
        <f>IF(AND(AC174&gt;=VLOOKUP(FLAT!$I$1,lists!$G:$H,2,FALSE),AC174&lt;=VLOOKUP(FLAT!$I$2,lists!$G:$H,2,FALSE)),TRUE,FALSE)</f>
        <v>1</v>
      </c>
      <c r="AG174" t="b">
        <f>VLOOKUP(AB174,lists!$B$7:$C$8,2,FALSE)</f>
        <v>1</v>
      </c>
      <c r="AH174" t="b">
        <f>VLOOKUP(IF(H174="","Open",SUBSTITUTE(H174,"/Nov","")),lists!$B$27:$D$29,2,FALSE)</f>
        <v>1</v>
      </c>
      <c r="AI174" t="b">
        <f>IF(FLAT!$I$5="All",TRUE,IF(FLAT!$I$5=TEXT('Raw - F'!C174,"mmm"),TRUE,FALSE))</f>
        <v>1</v>
      </c>
      <c r="AJ174" t="b">
        <f>VLOOKUP(L174,lists!B:C,2,FALSE)</f>
        <v>1</v>
      </c>
      <c r="AK174" t="b">
        <f>VLOOKUP(T174,lists!$B$23:$D$25,2,FALSE)</f>
        <v>1</v>
      </c>
      <c r="AL174">
        <f t="shared" si="14"/>
        <v>1</v>
      </c>
    </row>
    <row r="175" spans="1:38" x14ac:dyDescent="0.35">
      <c r="A175" s="1">
        <f t="shared" si="15"/>
        <v>175</v>
      </c>
      <c r="B175" s="1">
        <f t="shared" si="16"/>
        <v>174</v>
      </c>
      <c r="C175" s="5">
        <v>44324</v>
      </c>
      <c r="D175" t="s">
        <v>581</v>
      </c>
      <c r="E175" t="s">
        <v>302</v>
      </c>
      <c r="F175" t="s">
        <v>302</v>
      </c>
      <c r="G175" t="s">
        <v>6</v>
      </c>
      <c r="H175" t="s">
        <v>227</v>
      </c>
      <c r="J175" t="s">
        <v>54</v>
      </c>
      <c r="K175" t="s">
        <v>5</v>
      </c>
      <c r="L175">
        <v>6</v>
      </c>
      <c r="N175" t="s">
        <v>314</v>
      </c>
      <c r="O175" t="s">
        <v>37</v>
      </c>
      <c r="P175" t="s">
        <v>37</v>
      </c>
      <c r="Q175">
        <v>3908</v>
      </c>
      <c r="R175" t="s">
        <v>719</v>
      </c>
      <c r="T175" t="s">
        <v>240</v>
      </c>
      <c r="U175">
        <v>0</v>
      </c>
      <c r="W175" t="s">
        <v>503</v>
      </c>
      <c r="X175" t="s">
        <v>503</v>
      </c>
      <c r="AA175" s="6" t="str">
        <f t="shared" si="12"/>
        <v>Other</v>
      </c>
      <c r="AB175" s="6" t="str">
        <f t="shared" si="13"/>
        <v>A</v>
      </c>
      <c r="AC175" s="6">
        <f>VLOOKUP(P175,lists!$G:$H,2,FALSE)</f>
        <v>2</v>
      </c>
      <c r="AD175" t="b">
        <f>VLOOKUP(G175,lists!$B$2:$C$3,2,FALSE)</f>
        <v>1</v>
      </c>
      <c r="AE175" t="b">
        <f>VLOOKUP(AA175,lists!$B:$C,2,FALSE)</f>
        <v>1</v>
      </c>
      <c r="AF175" t="b">
        <f>IF(AND(AC175&gt;=VLOOKUP(FLAT!$I$1,lists!$G:$H,2,FALSE),AC175&lt;=VLOOKUP(FLAT!$I$2,lists!$G:$H,2,FALSE)),TRUE,FALSE)</f>
        <v>1</v>
      </c>
      <c r="AG175" t="b">
        <f>VLOOKUP(AB175,lists!$B$7:$C$8,2,FALSE)</f>
        <v>1</v>
      </c>
      <c r="AH175" t="b">
        <f>VLOOKUP(IF(H175="","Open",SUBSTITUTE(H175,"/Nov","")),lists!$B$27:$D$29,2,FALSE)</f>
        <v>1</v>
      </c>
      <c r="AI175" t="b">
        <f>IF(FLAT!$I$5="All",TRUE,IF(FLAT!$I$5=TEXT('Raw - F'!C175,"mmm"),TRUE,FALSE))</f>
        <v>1</v>
      </c>
      <c r="AJ175" t="b">
        <f>VLOOKUP(L175,lists!B:C,2,FALSE)</f>
        <v>1</v>
      </c>
      <c r="AK175" t="b">
        <f>VLOOKUP(T175,lists!$B$23:$D$25,2,FALSE)</f>
        <v>1</v>
      </c>
      <c r="AL175">
        <f t="shared" si="14"/>
        <v>1</v>
      </c>
    </row>
    <row r="176" spans="1:38" x14ac:dyDescent="0.35">
      <c r="A176" s="1">
        <f t="shared" si="15"/>
        <v>176</v>
      </c>
      <c r="B176" s="1">
        <f t="shared" si="16"/>
        <v>175</v>
      </c>
      <c r="C176" s="5">
        <v>44326</v>
      </c>
      <c r="D176" t="s">
        <v>260</v>
      </c>
      <c r="E176" t="s">
        <v>302</v>
      </c>
      <c r="F176" t="s">
        <v>302</v>
      </c>
      <c r="G176" t="s">
        <v>6</v>
      </c>
      <c r="H176" t="s">
        <v>227</v>
      </c>
      <c r="J176" t="s">
        <v>35</v>
      </c>
      <c r="K176" t="s">
        <v>5</v>
      </c>
      <c r="L176">
        <v>4</v>
      </c>
      <c r="N176" t="s">
        <v>348</v>
      </c>
      <c r="O176" t="s">
        <v>36</v>
      </c>
      <c r="P176" t="s">
        <v>36</v>
      </c>
      <c r="Q176">
        <v>7650</v>
      </c>
      <c r="R176" t="s">
        <v>720</v>
      </c>
      <c r="T176" t="s">
        <v>240</v>
      </c>
      <c r="U176">
        <v>0</v>
      </c>
      <c r="W176" t="s">
        <v>503</v>
      </c>
      <c r="X176" t="s">
        <v>503</v>
      </c>
      <c r="AA176" s="6" t="str">
        <f t="shared" si="12"/>
        <v>Other</v>
      </c>
      <c r="AB176" s="6" t="str">
        <f t="shared" si="13"/>
        <v>A</v>
      </c>
      <c r="AC176" s="6">
        <f>VLOOKUP(P176,lists!$G:$H,2,FALSE)</f>
        <v>1</v>
      </c>
      <c r="AD176" t="b">
        <f>VLOOKUP(G176,lists!$B$2:$C$3,2,FALSE)</f>
        <v>1</v>
      </c>
      <c r="AE176" t="b">
        <f>VLOOKUP(AA176,lists!$B:$C,2,FALSE)</f>
        <v>1</v>
      </c>
      <c r="AF176" t="b">
        <f>IF(AND(AC176&gt;=VLOOKUP(FLAT!$I$1,lists!$G:$H,2,FALSE),AC176&lt;=VLOOKUP(FLAT!$I$2,lists!$G:$H,2,FALSE)),TRUE,FALSE)</f>
        <v>1</v>
      </c>
      <c r="AG176" t="b">
        <f>VLOOKUP(AB176,lists!$B$7:$C$8,2,FALSE)</f>
        <v>1</v>
      </c>
      <c r="AH176" t="b">
        <f>VLOOKUP(IF(H176="","Open",SUBSTITUTE(H176,"/Nov","")),lists!$B$27:$D$29,2,FALSE)</f>
        <v>1</v>
      </c>
      <c r="AI176" t="b">
        <f>IF(FLAT!$I$5="All",TRUE,IF(FLAT!$I$5=TEXT('Raw - F'!C176,"mmm"),TRUE,FALSE))</f>
        <v>1</v>
      </c>
      <c r="AJ176" t="b">
        <f>VLOOKUP(L176,lists!B:C,2,FALSE)</f>
        <v>1</v>
      </c>
      <c r="AK176" t="b">
        <f>VLOOKUP(T176,lists!$B$23:$D$25,2,FALSE)</f>
        <v>1</v>
      </c>
      <c r="AL176">
        <f t="shared" si="14"/>
        <v>1</v>
      </c>
    </row>
    <row r="177" spans="1:38" x14ac:dyDescent="0.35">
      <c r="A177" s="1">
        <f t="shared" si="15"/>
        <v>177</v>
      </c>
      <c r="B177" s="1">
        <f t="shared" si="16"/>
        <v>176</v>
      </c>
      <c r="C177" s="5">
        <v>44326</v>
      </c>
      <c r="D177" t="s">
        <v>260</v>
      </c>
      <c r="E177" t="s">
        <v>302</v>
      </c>
      <c r="F177" t="s">
        <v>302</v>
      </c>
      <c r="G177" t="s">
        <v>6</v>
      </c>
      <c r="H177" t="s">
        <v>227</v>
      </c>
      <c r="J177" t="s">
        <v>173</v>
      </c>
      <c r="K177" t="s">
        <v>5</v>
      </c>
      <c r="L177">
        <v>5</v>
      </c>
      <c r="N177" t="s">
        <v>330</v>
      </c>
      <c r="O177" t="s">
        <v>407</v>
      </c>
      <c r="P177" t="s">
        <v>37</v>
      </c>
      <c r="Q177">
        <v>5300</v>
      </c>
      <c r="R177" t="s">
        <v>723</v>
      </c>
      <c r="T177" t="s">
        <v>240</v>
      </c>
      <c r="U177">
        <v>0</v>
      </c>
      <c r="W177" t="s">
        <v>503</v>
      </c>
      <c r="X177" t="s">
        <v>503</v>
      </c>
      <c r="AA177" s="6" t="str">
        <f t="shared" si="12"/>
        <v>Other</v>
      </c>
      <c r="AB177" s="6" t="str">
        <f t="shared" si="13"/>
        <v>A</v>
      </c>
      <c r="AC177" s="6">
        <f>VLOOKUP(P177,lists!$G:$H,2,FALSE)</f>
        <v>2</v>
      </c>
      <c r="AD177" t="b">
        <f>VLOOKUP(G177,lists!$B$2:$C$3,2,FALSE)</f>
        <v>1</v>
      </c>
      <c r="AE177" t="b">
        <f>VLOOKUP(AA177,lists!$B:$C,2,FALSE)</f>
        <v>1</v>
      </c>
      <c r="AF177" t="b">
        <f>IF(AND(AC177&gt;=VLOOKUP(FLAT!$I$1,lists!$G:$H,2,FALSE),AC177&lt;=VLOOKUP(FLAT!$I$2,lists!$G:$H,2,FALSE)),TRUE,FALSE)</f>
        <v>1</v>
      </c>
      <c r="AG177" t="b">
        <f>VLOOKUP(AB177,lists!$B$7:$C$8,2,FALSE)</f>
        <v>1</v>
      </c>
      <c r="AH177" t="b">
        <f>VLOOKUP(IF(H177="","Open",SUBSTITUTE(H177,"/Nov","")),lists!$B$27:$D$29,2,FALSE)</f>
        <v>1</v>
      </c>
      <c r="AI177" t="b">
        <f>IF(FLAT!$I$5="All",TRUE,IF(FLAT!$I$5=TEXT('Raw - F'!C177,"mmm"),TRUE,FALSE))</f>
        <v>1</v>
      </c>
      <c r="AJ177" t="b">
        <f>VLOOKUP(L177,lists!B:C,2,FALSE)</f>
        <v>1</v>
      </c>
      <c r="AK177" t="b">
        <f>VLOOKUP(T177,lists!$B$23:$D$25,2,FALSE)</f>
        <v>1</v>
      </c>
      <c r="AL177">
        <f t="shared" si="14"/>
        <v>1</v>
      </c>
    </row>
    <row r="178" spans="1:38" x14ac:dyDescent="0.35">
      <c r="A178" s="1">
        <f t="shared" si="15"/>
        <v>178</v>
      </c>
      <c r="B178" s="1">
        <f t="shared" si="16"/>
        <v>177</v>
      </c>
      <c r="C178" s="5">
        <v>44326</v>
      </c>
      <c r="D178" t="s">
        <v>260</v>
      </c>
      <c r="E178" t="s">
        <v>302</v>
      </c>
      <c r="F178" t="s">
        <v>302</v>
      </c>
      <c r="G178" t="s">
        <v>51</v>
      </c>
      <c r="H178" t="s">
        <v>245</v>
      </c>
      <c r="J178" t="s">
        <v>33</v>
      </c>
      <c r="K178" t="s">
        <v>5</v>
      </c>
      <c r="L178">
        <v>5</v>
      </c>
      <c r="N178" t="s">
        <v>227</v>
      </c>
      <c r="O178" t="s">
        <v>36</v>
      </c>
      <c r="P178" t="s">
        <v>36</v>
      </c>
      <c r="Q178">
        <v>4900</v>
      </c>
      <c r="R178" t="s">
        <v>722</v>
      </c>
      <c r="T178" t="s">
        <v>240</v>
      </c>
      <c r="U178">
        <v>0</v>
      </c>
      <c r="W178" t="s">
        <v>503</v>
      </c>
      <c r="X178" t="s">
        <v>503</v>
      </c>
      <c r="Z178" t="s">
        <v>553</v>
      </c>
      <c r="AA178" s="6" t="str">
        <f t="shared" si="12"/>
        <v>2yo</v>
      </c>
      <c r="AB178" s="6" t="str">
        <f t="shared" si="13"/>
        <v>A</v>
      </c>
      <c r="AC178" s="6">
        <f>VLOOKUP(P178,lists!$G:$H,2,FALSE)</f>
        <v>1</v>
      </c>
      <c r="AD178" t="b">
        <f>VLOOKUP(G178,lists!$B$2:$C$3,2,FALSE)</f>
        <v>1</v>
      </c>
      <c r="AE178" t="b">
        <f>VLOOKUP(AA178,lists!$B:$C,2,FALSE)</f>
        <v>1</v>
      </c>
      <c r="AF178" t="b">
        <f>IF(AND(AC178&gt;=VLOOKUP(FLAT!$I$1,lists!$G:$H,2,FALSE),AC178&lt;=VLOOKUP(FLAT!$I$2,lists!$G:$H,2,FALSE)),TRUE,FALSE)</f>
        <v>1</v>
      </c>
      <c r="AG178" t="b">
        <f>VLOOKUP(AB178,lists!$B$7:$C$8,2,FALSE)</f>
        <v>1</v>
      </c>
      <c r="AH178" t="b">
        <f>VLOOKUP(IF(H178="","Open",SUBSTITUTE(H178,"/Nov","")),lists!$B$27:$D$29,2,FALSE)</f>
        <v>1</v>
      </c>
      <c r="AI178" t="b">
        <f>IF(FLAT!$I$5="All",TRUE,IF(FLAT!$I$5=TEXT('Raw - F'!C178,"mmm"),TRUE,FALSE))</f>
        <v>1</v>
      </c>
      <c r="AJ178" t="b">
        <f>VLOOKUP(L178,lists!B:C,2,FALSE)</f>
        <v>1</v>
      </c>
      <c r="AK178" t="b">
        <f>VLOOKUP(T178,lists!$B$23:$D$25,2,FALSE)</f>
        <v>1</v>
      </c>
      <c r="AL178">
        <f t="shared" si="14"/>
        <v>1</v>
      </c>
    </row>
    <row r="179" spans="1:38" x14ac:dyDescent="0.35">
      <c r="A179" s="1">
        <f t="shared" si="15"/>
        <v>179</v>
      </c>
      <c r="B179" s="1">
        <f t="shared" si="16"/>
        <v>178</v>
      </c>
      <c r="C179" s="5">
        <v>44326</v>
      </c>
      <c r="D179" t="s">
        <v>260</v>
      </c>
      <c r="E179" t="s">
        <v>302</v>
      </c>
      <c r="F179" t="s">
        <v>302</v>
      </c>
      <c r="G179" t="s">
        <v>51</v>
      </c>
      <c r="H179" t="s">
        <v>244</v>
      </c>
      <c r="J179" t="s">
        <v>34</v>
      </c>
      <c r="K179" t="s">
        <v>5</v>
      </c>
      <c r="L179">
        <v>5</v>
      </c>
      <c r="N179" t="s">
        <v>227</v>
      </c>
      <c r="O179" t="s">
        <v>380</v>
      </c>
      <c r="P179" t="s">
        <v>38</v>
      </c>
      <c r="Q179">
        <v>4900</v>
      </c>
      <c r="R179" t="s">
        <v>724</v>
      </c>
      <c r="T179" t="s">
        <v>240</v>
      </c>
      <c r="U179">
        <v>0</v>
      </c>
      <c r="W179" t="s">
        <v>503</v>
      </c>
      <c r="X179" t="s">
        <v>503</v>
      </c>
      <c r="AA179" s="6" t="str">
        <f t="shared" si="12"/>
        <v>3yo</v>
      </c>
      <c r="AB179" s="6" t="str">
        <f t="shared" si="13"/>
        <v>A</v>
      </c>
      <c r="AC179" s="6">
        <f>VLOOKUP(P179,lists!$G:$H,2,FALSE)</f>
        <v>3</v>
      </c>
      <c r="AD179" t="b">
        <f>VLOOKUP(G179,lists!$B$2:$C$3,2,FALSE)</f>
        <v>1</v>
      </c>
      <c r="AE179" t="b">
        <f>VLOOKUP(AA179,lists!$B:$C,2,FALSE)</f>
        <v>1</v>
      </c>
      <c r="AF179" t="b">
        <f>IF(AND(AC179&gt;=VLOOKUP(FLAT!$I$1,lists!$G:$H,2,FALSE),AC179&lt;=VLOOKUP(FLAT!$I$2,lists!$G:$H,2,FALSE)),TRUE,FALSE)</f>
        <v>1</v>
      </c>
      <c r="AG179" t="b">
        <f>VLOOKUP(AB179,lists!$B$7:$C$8,2,FALSE)</f>
        <v>1</v>
      </c>
      <c r="AH179" t="b">
        <f>VLOOKUP(IF(H179="","Open",SUBSTITUTE(H179,"/Nov","")),lists!$B$27:$D$29,2,FALSE)</f>
        <v>1</v>
      </c>
      <c r="AI179" t="b">
        <f>IF(FLAT!$I$5="All",TRUE,IF(FLAT!$I$5=TEXT('Raw - F'!C179,"mmm"),TRUE,FALSE))</f>
        <v>1</v>
      </c>
      <c r="AJ179" t="b">
        <f>VLOOKUP(L179,lists!B:C,2,FALSE)</f>
        <v>1</v>
      </c>
      <c r="AK179" t="b">
        <f>VLOOKUP(T179,lists!$B$23:$D$25,2,FALSE)</f>
        <v>1</v>
      </c>
      <c r="AL179">
        <f t="shared" si="14"/>
        <v>1</v>
      </c>
    </row>
    <row r="180" spans="1:38" x14ac:dyDescent="0.35">
      <c r="A180" s="1">
        <f t="shared" si="15"/>
        <v>180</v>
      </c>
      <c r="B180" s="1">
        <f t="shared" si="16"/>
        <v>179</v>
      </c>
      <c r="C180" s="5">
        <v>44326</v>
      </c>
      <c r="D180" t="s">
        <v>260</v>
      </c>
      <c r="E180" t="s">
        <v>302</v>
      </c>
      <c r="F180" t="s">
        <v>302</v>
      </c>
      <c r="G180" t="s">
        <v>6</v>
      </c>
      <c r="H180" t="s">
        <v>227</v>
      </c>
      <c r="J180" t="s">
        <v>54</v>
      </c>
      <c r="K180" t="s">
        <v>5</v>
      </c>
      <c r="L180">
        <v>5</v>
      </c>
      <c r="N180" t="s">
        <v>321</v>
      </c>
      <c r="O180" t="s">
        <v>380</v>
      </c>
      <c r="P180" t="s">
        <v>38</v>
      </c>
      <c r="Q180">
        <v>4900</v>
      </c>
      <c r="R180" t="s">
        <v>725</v>
      </c>
      <c r="T180" t="s">
        <v>240</v>
      </c>
      <c r="U180">
        <v>0</v>
      </c>
      <c r="V180" t="s">
        <v>525</v>
      </c>
      <c r="W180" t="s">
        <v>503</v>
      </c>
      <c r="X180" t="s">
        <v>503</v>
      </c>
      <c r="AA180" s="6" t="str">
        <f t="shared" si="12"/>
        <v>Other</v>
      </c>
      <c r="AB180" s="6" t="str">
        <f t="shared" si="13"/>
        <v>A</v>
      </c>
      <c r="AC180" s="6">
        <f>VLOOKUP(P180,lists!$G:$H,2,FALSE)</f>
        <v>3</v>
      </c>
      <c r="AD180" t="b">
        <f>VLOOKUP(G180,lists!$B$2:$C$3,2,FALSE)</f>
        <v>1</v>
      </c>
      <c r="AE180" t="b">
        <f>VLOOKUP(AA180,lists!$B:$C,2,FALSE)</f>
        <v>1</v>
      </c>
      <c r="AF180" t="b">
        <f>IF(AND(AC180&gt;=VLOOKUP(FLAT!$I$1,lists!$G:$H,2,FALSE),AC180&lt;=VLOOKUP(FLAT!$I$2,lists!$G:$H,2,FALSE)),TRUE,FALSE)</f>
        <v>1</v>
      </c>
      <c r="AG180" t="b">
        <f>VLOOKUP(AB180,lists!$B$7:$C$8,2,FALSE)</f>
        <v>1</v>
      </c>
      <c r="AH180" t="b">
        <f>VLOOKUP(IF(H180="","Open",SUBSTITUTE(H180,"/Nov","")),lists!$B$27:$D$29,2,FALSE)</f>
        <v>1</v>
      </c>
      <c r="AI180" t="b">
        <f>IF(FLAT!$I$5="All",TRUE,IF(FLAT!$I$5=TEXT('Raw - F'!C180,"mmm"),TRUE,FALSE))</f>
        <v>1</v>
      </c>
      <c r="AJ180" t="b">
        <f>VLOOKUP(L180,lists!B:C,2,FALSE)</f>
        <v>1</v>
      </c>
      <c r="AK180" t="b">
        <f>VLOOKUP(T180,lists!$B$23:$D$25,2,FALSE)</f>
        <v>1</v>
      </c>
      <c r="AL180">
        <f t="shared" si="14"/>
        <v>1</v>
      </c>
    </row>
    <row r="181" spans="1:38" x14ac:dyDescent="0.35">
      <c r="A181" s="1">
        <f t="shared" si="15"/>
        <v>181</v>
      </c>
      <c r="B181" s="1">
        <f t="shared" si="16"/>
        <v>180</v>
      </c>
      <c r="C181" s="5">
        <v>44326</v>
      </c>
      <c r="D181" t="s">
        <v>260</v>
      </c>
      <c r="E181" t="s">
        <v>302</v>
      </c>
      <c r="F181" t="s">
        <v>302</v>
      </c>
      <c r="G181" t="s">
        <v>6</v>
      </c>
      <c r="H181" t="s">
        <v>227</v>
      </c>
      <c r="J181" t="s">
        <v>54</v>
      </c>
      <c r="K181" t="s">
        <v>5</v>
      </c>
      <c r="L181">
        <v>6</v>
      </c>
      <c r="N181" t="s">
        <v>314</v>
      </c>
      <c r="O181" t="s">
        <v>721</v>
      </c>
      <c r="P181" t="s">
        <v>61</v>
      </c>
      <c r="Q181">
        <v>3900</v>
      </c>
      <c r="R181" t="s">
        <v>390</v>
      </c>
      <c r="T181" t="s">
        <v>240</v>
      </c>
      <c r="U181">
        <v>0</v>
      </c>
      <c r="W181" t="s">
        <v>503</v>
      </c>
      <c r="X181" t="s">
        <v>503</v>
      </c>
      <c r="AA181" s="6" t="str">
        <f t="shared" si="12"/>
        <v>Other</v>
      </c>
      <c r="AB181" s="6" t="str">
        <f t="shared" si="13"/>
        <v>A</v>
      </c>
      <c r="AC181" s="6">
        <f>VLOOKUP(P181,lists!$G:$H,2,FALSE)</f>
        <v>11</v>
      </c>
      <c r="AD181" t="b">
        <f>VLOOKUP(G181,lists!$B$2:$C$3,2,FALSE)</f>
        <v>1</v>
      </c>
      <c r="AE181" t="b">
        <f>VLOOKUP(AA181,lists!$B:$C,2,FALSE)</f>
        <v>1</v>
      </c>
      <c r="AF181" t="b">
        <f>IF(AND(AC181&gt;=VLOOKUP(FLAT!$I$1,lists!$G:$H,2,FALSE),AC181&lt;=VLOOKUP(FLAT!$I$2,lists!$G:$H,2,FALSE)),TRUE,FALSE)</f>
        <v>1</v>
      </c>
      <c r="AG181" t="b">
        <f>VLOOKUP(AB181,lists!$B$7:$C$8,2,FALSE)</f>
        <v>1</v>
      </c>
      <c r="AH181" t="b">
        <f>VLOOKUP(IF(H181="","Open",SUBSTITUTE(H181,"/Nov","")),lists!$B$27:$D$29,2,FALSE)</f>
        <v>1</v>
      </c>
      <c r="AI181" t="b">
        <f>IF(FLAT!$I$5="All",TRUE,IF(FLAT!$I$5=TEXT('Raw - F'!C181,"mmm"),TRUE,FALSE))</f>
        <v>1</v>
      </c>
      <c r="AJ181" t="b">
        <f>VLOOKUP(L181,lists!B:C,2,FALSE)</f>
        <v>1</v>
      </c>
      <c r="AK181" t="b">
        <f>VLOOKUP(T181,lists!$B$23:$D$25,2,FALSE)</f>
        <v>1</v>
      </c>
      <c r="AL181">
        <f t="shared" si="14"/>
        <v>1</v>
      </c>
    </row>
    <row r="182" spans="1:38" x14ac:dyDescent="0.35">
      <c r="A182" s="1">
        <f t="shared" si="15"/>
        <v>182</v>
      </c>
      <c r="B182" s="1">
        <f t="shared" si="16"/>
        <v>181</v>
      </c>
      <c r="C182" s="5">
        <v>44326</v>
      </c>
      <c r="D182" t="s">
        <v>260</v>
      </c>
      <c r="E182" t="s">
        <v>302</v>
      </c>
      <c r="F182" t="s">
        <v>302</v>
      </c>
      <c r="G182" t="s">
        <v>6</v>
      </c>
      <c r="H182" t="s">
        <v>227</v>
      </c>
      <c r="J182" t="s">
        <v>54</v>
      </c>
      <c r="K182" t="s">
        <v>5</v>
      </c>
      <c r="L182">
        <v>6</v>
      </c>
      <c r="N182" t="s">
        <v>307</v>
      </c>
      <c r="O182" t="s">
        <v>404</v>
      </c>
      <c r="P182" t="s">
        <v>59</v>
      </c>
      <c r="Q182">
        <v>3900</v>
      </c>
      <c r="R182" t="s">
        <v>726</v>
      </c>
      <c r="S182" t="s">
        <v>7</v>
      </c>
      <c r="T182" t="s">
        <v>240</v>
      </c>
      <c r="U182">
        <v>0</v>
      </c>
      <c r="W182" t="s">
        <v>1705</v>
      </c>
      <c r="X182" t="s">
        <v>503</v>
      </c>
      <c r="AA182" s="6" t="str">
        <f t="shared" si="12"/>
        <v>Other</v>
      </c>
      <c r="AB182" s="6" t="str">
        <f t="shared" si="13"/>
        <v>A</v>
      </c>
      <c r="AC182" s="6">
        <f>VLOOKUP(P182,lists!$G:$H,2,FALSE)</f>
        <v>7</v>
      </c>
      <c r="AD182" t="b">
        <f>VLOOKUP(G182,lists!$B$2:$C$3,2,FALSE)</f>
        <v>1</v>
      </c>
      <c r="AE182" t="b">
        <f>VLOOKUP(AA182,lists!$B:$C,2,FALSE)</f>
        <v>1</v>
      </c>
      <c r="AF182" t="b">
        <f>IF(AND(AC182&gt;=VLOOKUP(FLAT!$I$1,lists!$G:$H,2,FALSE),AC182&lt;=VLOOKUP(FLAT!$I$2,lists!$G:$H,2,FALSE)),TRUE,FALSE)</f>
        <v>1</v>
      </c>
      <c r="AG182" t="b">
        <f>VLOOKUP(AB182,lists!$B$7:$C$8,2,FALSE)</f>
        <v>1</v>
      </c>
      <c r="AH182" t="b">
        <f>VLOOKUP(IF(H182="","Open",SUBSTITUTE(H182,"/Nov","")),lists!$B$27:$D$29,2,FALSE)</f>
        <v>1</v>
      </c>
      <c r="AI182" t="b">
        <f>IF(FLAT!$I$5="All",TRUE,IF(FLAT!$I$5=TEXT('Raw - F'!C182,"mmm"),TRUE,FALSE))</f>
        <v>1</v>
      </c>
      <c r="AJ182" t="b">
        <f>VLOOKUP(L182,lists!B:C,2,FALSE)</f>
        <v>1</v>
      </c>
      <c r="AK182" t="b">
        <f>VLOOKUP(T182,lists!$B$23:$D$25,2,FALSE)</f>
        <v>1</v>
      </c>
      <c r="AL182">
        <f t="shared" si="14"/>
        <v>1</v>
      </c>
    </row>
    <row r="183" spans="1:38" x14ac:dyDescent="0.35">
      <c r="A183" s="1">
        <f t="shared" si="15"/>
        <v>183</v>
      </c>
      <c r="B183" s="1">
        <f t="shared" si="16"/>
        <v>182</v>
      </c>
      <c r="C183" s="5">
        <v>44326</v>
      </c>
      <c r="D183" t="s">
        <v>84</v>
      </c>
      <c r="G183" t="s">
        <v>6</v>
      </c>
      <c r="H183" t="s">
        <v>227</v>
      </c>
      <c r="J183" t="s">
        <v>35</v>
      </c>
      <c r="K183" t="s">
        <v>5</v>
      </c>
      <c r="L183">
        <v>6</v>
      </c>
      <c r="N183" t="s">
        <v>312</v>
      </c>
      <c r="P183" t="s">
        <v>76</v>
      </c>
      <c r="S183" t="s">
        <v>1703</v>
      </c>
      <c r="T183" t="s">
        <v>241</v>
      </c>
      <c r="U183">
        <v>1</v>
      </c>
      <c r="W183" t="s">
        <v>503</v>
      </c>
      <c r="X183" t="s">
        <v>503</v>
      </c>
      <c r="AA183" s="6" t="str">
        <f t="shared" si="12"/>
        <v>Other</v>
      </c>
      <c r="AB183" s="6" t="str">
        <f t="shared" si="13"/>
        <v>A</v>
      </c>
      <c r="AC183" s="6">
        <f>VLOOKUP(P183,lists!$G:$H,2,FALSE)</f>
        <v>5</v>
      </c>
      <c r="AD183" t="b">
        <f>VLOOKUP(G183,lists!$B$2:$C$3,2,FALSE)</f>
        <v>1</v>
      </c>
      <c r="AE183" t="b">
        <f>VLOOKUP(AA183,lists!$B:$C,2,FALSE)</f>
        <v>1</v>
      </c>
      <c r="AF183" t="b">
        <f>IF(AND(AC183&gt;=VLOOKUP(FLAT!$I$1,lists!$G:$H,2,FALSE),AC183&lt;=VLOOKUP(FLAT!$I$2,lists!$G:$H,2,FALSE)),TRUE,FALSE)</f>
        <v>1</v>
      </c>
      <c r="AG183" t="b">
        <f>VLOOKUP(AB183,lists!$B$7:$C$8,2,FALSE)</f>
        <v>1</v>
      </c>
      <c r="AH183" t="b">
        <f>VLOOKUP(IF(H183="","Open",SUBSTITUTE(H183,"/Nov","")),lists!$B$27:$D$29,2,FALSE)</f>
        <v>1</v>
      </c>
      <c r="AI183" t="b">
        <f>IF(FLAT!$I$5="All",TRUE,IF(FLAT!$I$5=TEXT('Raw - F'!C183,"mmm"),TRUE,FALSE))</f>
        <v>1</v>
      </c>
      <c r="AJ183" t="b">
        <f>VLOOKUP(L183,lists!B:C,2,FALSE)</f>
        <v>1</v>
      </c>
      <c r="AK183" t="b">
        <f>VLOOKUP(T183,lists!$B$23:$D$25,2,FALSE)</f>
        <v>1</v>
      </c>
      <c r="AL183">
        <f t="shared" si="14"/>
        <v>1</v>
      </c>
    </row>
    <row r="184" spans="1:38" x14ac:dyDescent="0.35">
      <c r="A184" s="1">
        <f t="shared" si="15"/>
        <v>184</v>
      </c>
      <c r="B184" s="1">
        <f t="shared" si="16"/>
        <v>183</v>
      </c>
      <c r="C184" s="5">
        <v>44326</v>
      </c>
      <c r="D184" t="s">
        <v>84</v>
      </c>
      <c r="G184" t="s">
        <v>6</v>
      </c>
      <c r="H184" t="s">
        <v>227</v>
      </c>
      <c r="J184" t="s">
        <v>34</v>
      </c>
      <c r="K184" t="s">
        <v>5</v>
      </c>
      <c r="L184">
        <v>5</v>
      </c>
      <c r="N184" t="s">
        <v>330</v>
      </c>
      <c r="P184" t="s">
        <v>76</v>
      </c>
      <c r="S184" t="s">
        <v>1703</v>
      </c>
      <c r="T184" t="s">
        <v>241</v>
      </c>
      <c r="U184">
        <v>1</v>
      </c>
      <c r="W184" t="s">
        <v>503</v>
      </c>
      <c r="X184" t="s">
        <v>503</v>
      </c>
      <c r="AA184" s="6" t="str">
        <f t="shared" ref="AA184:AA244" si="17">IF(OR(J184="2yo",J184="3yo"),J184,"Other")</f>
        <v>3yo</v>
      </c>
      <c r="AB184" s="6" t="str">
        <f t="shared" ref="AB184:AB244" si="18">IF(K184="F",K184,"A")</f>
        <v>A</v>
      </c>
      <c r="AC184" s="6">
        <f>VLOOKUP(P184,lists!$G:$H,2,FALSE)</f>
        <v>5</v>
      </c>
      <c r="AD184" t="b">
        <f>VLOOKUP(G184,lists!$B$2:$C$3,2,FALSE)</f>
        <v>1</v>
      </c>
      <c r="AE184" t="b">
        <f>VLOOKUP(AA184,lists!$B:$C,2,FALSE)</f>
        <v>1</v>
      </c>
      <c r="AF184" t="b">
        <f>IF(AND(AC184&gt;=VLOOKUP(FLAT!$I$1,lists!$G:$H,2,FALSE),AC184&lt;=VLOOKUP(FLAT!$I$2,lists!$G:$H,2,FALSE)),TRUE,FALSE)</f>
        <v>1</v>
      </c>
      <c r="AG184" t="b">
        <f>VLOOKUP(AB184,lists!$B$7:$C$8,2,FALSE)</f>
        <v>1</v>
      </c>
      <c r="AH184" t="b">
        <f>VLOOKUP(IF(H184="","Open",SUBSTITUTE(H184,"/Nov","")),lists!$B$27:$D$29,2,FALSE)</f>
        <v>1</v>
      </c>
      <c r="AI184" t="b">
        <f>IF(FLAT!$I$5="All",TRUE,IF(FLAT!$I$5=TEXT('Raw - F'!C184,"mmm"),TRUE,FALSE))</f>
        <v>1</v>
      </c>
      <c r="AJ184" t="b">
        <f>VLOOKUP(L184,lists!B:C,2,FALSE)</f>
        <v>1</v>
      </c>
      <c r="AK184" t="b">
        <f>VLOOKUP(T184,lists!$B$23:$D$25,2,FALSE)</f>
        <v>1</v>
      </c>
      <c r="AL184">
        <f t="shared" ref="AL184:AL244" si="19">IF(AND(AD184=TRUE,AE184=TRUE,AF184=TRUE,AG184=TRUE,AH184=TRUE,AI184=TRUE,AJ184=TRUE,AK184=TRUE),1,0)</f>
        <v>1</v>
      </c>
    </row>
    <row r="185" spans="1:38" x14ac:dyDescent="0.35">
      <c r="A185" s="1">
        <f t="shared" si="15"/>
        <v>185</v>
      </c>
      <c r="B185" s="1">
        <f t="shared" si="16"/>
        <v>184</v>
      </c>
      <c r="C185" s="5">
        <v>44326</v>
      </c>
      <c r="D185" t="s">
        <v>84</v>
      </c>
      <c r="G185" t="s">
        <v>6</v>
      </c>
      <c r="H185" t="s">
        <v>227</v>
      </c>
      <c r="J185" t="s">
        <v>54</v>
      </c>
      <c r="K185" t="s">
        <v>5</v>
      </c>
      <c r="L185">
        <v>5</v>
      </c>
      <c r="N185" t="s">
        <v>330</v>
      </c>
      <c r="P185" t="s">
        <v>36</v>
      </c>
      <c r="S185" t="s">
        <v>1703</v>
      </c>
      <c r="T185" t="s">
        <v>241</v>
      </c>
      <c r="U185">
        <v>1</v>
      </c>
      <c r="W185" t="s">
        <v>503</v>
      </c>
      <c r="X185" t="s">
        <v>503</v>
      </c>
      <c r="AA185" s="6" t="str">
        <f t="shared" si="17"/>
        <v>Other</v>
      </c>
      <c r="AB185" s="6" t="str">
        <f t="shared" si="18"/>
        <v>A</v>
      </c>
      <c r="AC185" s="6">
        <f>VLOOKUP(P185,lists!$G:$H,2,FALSE)</f>
        <v>1</v>
      </c>
      <c r="AD185" t="b">
        <f>VLOOKUP(G185,lists!$B$2:$C$3,2,FALSE)</f>
        <v>1</v>
      </c>
      <c r="AE185" t="b">
        <f>VLOOKUP(AA185,lists!$B:$C,2,FALSE)</f>
        <v>1</v>
      </c>
      <c r="AF185" t="b">
        <f>IF(AND(AC185&gt;=VLOOKUP(FLAT!$I$1,lists!$G:$H,2,FALSE),AC185&lt;=VLOOKUP(FLAT!$I$2,lists!$G:$H,2,FALSE)),TRUE,FALSE)</f>
        <v>1</v>
      </c>
      <c r="AG185" t="b">
        <f>VLOOKUP(AB185,lists!$B$7:$C$8,2,FALSE)</f>
        <v>1</v>
      </c>
      <c r="AH185" t="b">
        <f>VLOOKUP(IF(H185="","Open",SUBSTITUTE(H185,"/Nov","")),lists!$B$27:$D$29,2,FALSE)</f>
        <v>1</v>
      </c>
      <c r="AI185" t="b">
        <f>IF(FLAT!$I$5="All",TRUE,IF(FLAT!$I$5=TEXT('Raw - F'!C185,"mmm"),TRUE,FALSE))</f>
        <v>1</v>
      </c>
      <c r="AJ185" t="b">
        <f>VLOOKUP(L185,lists!B:C,2,FALSE)</f>
        <v>1</v>
      </c>
      <c r="AK185" t="b">
        <f>VLOOKUP(T185,lists!$B$23:$D$25,2,FALSE)</f>
        <v>1</v>
      </c>
      <c r="AL185">
        <f t="shared" si="19"/>
        <v>1</v>
      </c>
    </row>
    <row r="186" spans="1:38" x14ac:dyDescent="0.35">
      <c r="A186" s="1">
        <f t="shared" si="15"/>
        <v>186</v>
      </c>
      <c r="B186" s="1">
        <f t="shared" si="16"/>
        <v>185</v>
      </c>
      <c r="C186" s="5">
        <v>44326</v>
      </c>
      <c r="D186" t="s">
        <v>84</v>
      </c>
      <c r="G186" t="s">
        <v>51</v>
      </c>
      <c r="H186" t="s">
        <v>244</v>
      </c>
      <c r="J186" t="s">
        <v>33</v>
      </c>
      <c r="K186" t="s">
        <v>5</v>
      </c>
      <c r="L186">
        <v>5</v>
      </c>
      <c r="N186" t="s">
        <v>227</v>
      </c>
      <c r="P186" t="s">
        <v>36</v>
      </c>
      <c r="S186" t="s">
        <v>1703</v>
      </c>
      <c r="T186" t="s">
        <v>241</v>
      </c>
      <c r="U186">
        <v>1</v>
      </c>
      <c r="W186" t="s">
        <v>503</v>
      </c>
      <c r="X186" t="s">
        <v>583</v>
      </c>
      <c r="Y186" t="s">
        <v>368</v>
      </c>
      <c r="AA186" s="6" t="str">
        <f t="shared" si="17"/>
        <v>2yo</v>
      </c>
      <c r="AB186" s="6" t="str">
        <f t="shared" si="18"/>
        <v>A</v>
      </c>
      <c r="AC186" s="6">
        <f>VLOOKUP(P186,lists!$G:$H,2,FALSE)</f>
        <v>1</v>
      </c>
      <c r="AD186" t="b">
        <f>VLOOKUP(G186,lists!$B$2:$C$3,2,FALSE)</f>
        <v>1</v>
      </c>
      <c r="AE186" t="b">
        <f>VLOOKUP(AA186,lists!$B:$C,2,FALSE)</f>
        <v>1</v>
      </c>
      <c r="AF186" t="b">
        <f>IF(AND(AC186&gt;=VLOOKUP(FLAT!$I$1,lists!$G:$H,2,FALSE),AC186&lt;=VLOOKUP(FLAT!$I$2,lists!$G:$H,2,FALSE)),TRUE,FALSE)</f>
        <v>1</v>
      </c>
      <c r="AG186" t="b">
        <f>VLOOKUP(AB186,lists!$B$7:$C$8,2,FALSE)</f>
        <v>1</v>
      </c>
      <c r="AH186" t="b">
        <f>VLOOKUP(IF(H186="","Open",SUBSTITUTE(H186,"/Nov","")),lists!$B$27:$D$29,2,FALSE)</f>
        <v>1</v>
      </c>
      <c r="AI186" t="b">
        <f>IF(FLAT!$I$5="All",TRUE,IF(FLAT!$I$5=TEXT('Raw - F'!C186,"mmm"),TRUE,FALSE))</f>
        <v>1</v>
      </c>
      <c r="AJ186" t="b">
        <f>VLOOKUP(L186,lists!B:C,2,FALSE)</f>
        <v>1</v>
      </c>
      <c r="AK186" t="b">
        <f>VLOOKUP(T186,lists!$B$23:$D$25,2,FALSE)</f>
        <v>1</v>
      </c>
      <c r="AL186">
        <f t="shared" si="19"/>
        <v>1</v>
      </c>
    </row>
    <row r="187" spans="1:38" x14ac:dyDescent="0.35">
      <c r="A187" s="1">
        <f t="shared" si="15"/>
        <v>187</v>
      </c>
      <c r="B187" s="1">
        <f t="shared" si="16"/>
        <v>186</v>
      </c>
      <c r="C187" s="5">
        <v>44326</v>
      </c>
      <c r="D187" t="s">
        <v>84</v>
      </c>
      <c r="G187" t="s">
        <v>6</v>
      </c>
      <c r="H187" t="s">
        <v>227</v>
      </c>
      <c r="J187" t="s">
        <v>54</v>
      </c>
      <c r="K187" t="s">
        <v>5</v>
      </c>
      <c r="L187">
        <v>5</v>
      </c>
      <c r="N187" t="s">
        <v>330</v>
      </c>
      <c r="P187" t="s">
        <v>59</v>
      </c>
      <c r="S187" t="s">
        <v>1703</v>
      </c>
      <c r="T187" t="s">
        <v>241</v>
      </c>
      <c r="U187">
        <v>1</v>
      </c>
      <c r="W187" t="s">
        <v>503</v>
      </c>
      <c r="X187" t="s">
        <v>503</v>
      </c>
      <c r="AA187" s="6" t="str">
        <f t="shared" si="17"/>
        <v>Other</v>
      </c>
      <c r="AB187" s="6" t="str">
        <f t="shared" si="18"/>
        <v>A</v>
      </c>
      <c r="AC187" s="6">
        <f>VLOOKUP(P187,lists!$G:$H,2,FALSE)</f>
        <v>7</v>
      </c>
      <c r="AD187" t="b">
        <f>VLOOKUP(G187,lists!$B$2:$C$3,2,FALSE)</f>
        <v>1</v>
      </c>
      <c r="AE187" t="b">
        <f>VLOOKUP(AA187,lists!$B:$C,2,FALSE)</f>
        <v>1</v>
      </c>
      <c r="AF187" t="b">
        <f>IF(AND(AC187&gt;=VLOOKUP(FLAT!$I$1,lists!$G:$H,2,FALSE),AC187&lt;=VLOOKUP(FLAT!$I$2,lists!$G:$H,2,FALSE)),TRUE,FALSE)</f>
        <v>1</v>
      </c>
      <c r="AG187" t="b">
        <f>VLOOKUP(AB187,lists!$B$7:$C$8,2,FALSE)</f>
        <v>1</v>
      </c>
      <c r="AH187" t="b">
        <f>VLOOKUP(IF(H187="","Open",SUBSTITUTE(H187,"/Nov","")),lists!$B$27:$D$29,2,FALSE)</f>
        <v>1</v>
      </c>
      <c r="AI187" t="b">
        <f>IF(FLAT!$I$5="All",TRUE,IF(FLAT!$I$5=TEXT('Raw - F'!C187,"mmm"),TRUE,FALSE))</f>
        <v>1</v>
      </c>
      <c r="AJ187" t="b">
        <f>VLOOKUP(L187,lists!B:C,2,FALSE)</f>
        <v>1</v>
      </c>
      <c r="AK187" t="b">
        <f>VLOOKUP(T187,lists!$B$23:$D$25,2,FALSE)</f>
        <v>1</v>
      </c>
      <c r="AL187">
        <f t="shared" si="19"/>
        <v>1</v>
      </c>
    </row>
    <row r="188" spans="1:38" x14ac:dyDescent="0.35">
      <c r="A188" s="1">
        <f t="shared" si="15"/>
        <v>188</v>
      </c>
      <c r="B188" s="1">
        <f t="shared" si="16"/>
        <v>187</v>
      </c>
      <c r="C188" s="5">
        <v>44326</v>
      </c>
      <c r="D188" t="s">
        <v>84</v>
      </c>
      <c r="G188" t="s">
        <v>6</v>
      </c>
      <c r="H188" t="s">
        <v>227</v>
      </c>
      <c r="J188" t="s">
        <v>54</v>
      </c>
      <c r="K188" t="s">
        <v>5</v>
      </c>
      <c r="L188">
        <v>6</v>
      </c>
      <c r="N188" t="s">
        <v>312</v>
      </c>
      <c r="P188" t="s">
        <v>38</v>
      </c>
      <c r="S188" t="s">
        <v>1703</v>
      </c>
      <c r="T188" t="s">
        <v>241</v>
      </c>
      <c r="U188">
        <v>1</v>
      </c>
      <c r="W188" t="s">
        <v>503</v>
      </c>
      <c r="X188" t="s">
        <v>503</v>
      </c>
      <c r="AA188" s="6" t="str">
        <f t="shared" si="17"/>
        <v>Other</v>
      </c>
      <c r="AB188" s="6" t="str">
        <f t="shared" si="18"/>
        <v>A</v>
      </c>
      <c r="AC188" s="6">
        <f>VLOOKUP(P188,lists!$G:$H,2,FALSE)</f>
        <v>3</v>
      </c>
      <c r="AD188" t="b">
        <f>VLOOKUP(G188,lists!$B$2:$C$3,2,FALSE)</f>
        <v>1</v>
      </c>
      <c r="AE188" t="b">
        <f>VLOOKUP(AA188,lists!$B:$C,2,FALSE)</f>
        <v>1</v>
      </c>
      <c r="AF188" t="b">
        <f>IF(AND(AC188&gt;=VLOOKUP(FLAT!$I$1,lists!$G:$H,2,FALSE),AC188&lt;=VLOOKUP(FLAT!$I$2,lists!$G:$H,2,FALSE)),TRUE,FALSE)</f>
        <v>1</v>
      </c>
      <c r="AG188" t="b">
        <f>VLOOKUP(AB188,lists!$B$7:$C$8,2,FALSE)</f>
        <v>1</v>
      </c>
      <c r="AH188" t="b">
        <f>VLOOKUP(IF(H188="","Open",SUBSTITUTE(H188,"/Nov","")),lists!$B$27:$D$29,2,FALSE)</f>
        <v>1</v>
      </c>
      <c r="AI188" t="b">
        <f>IF(FLAT!$I$5="All",TRUE,IF(FLAT!$I$5=TEXT('Raw - F'!C188,"mmm"),TRUE,FALSE))</f>
        <v>1</v>
      </c>
      <c r="AJ188" t="b">
        <f>VLOOKUP(L188,lists!B:C,2,FALSE)</f>
        <v>1</v>
      </c>
      <c r="AK188" t="b">
        <f>VLOOKUP(T188,lists!$B$23:$D$25,2,FALSE)</f>
        <v>1</v>
      </c>
      <c r="AL188">
        <f t="shared" si="19"/>
        <v>1</v>
      </c>
    </row>
    <row r="189" spans="1:38" x14ac:dyDescent="0.35">
      <c r="A189" s="1">
        <f t="shared" si="15"/>
        <v>189</v>
      </c>
      <c r="B189" s="1">
        <f t="shared" si="16"/>
        <v>188</v>
      </c>
      <c r="C189" s="5">
        <v>44326</v>
      </c>
      <c r="D189" t="s">
        <v>84</v>
      </c>
      <c r="G189" t="s">
        <v>6</v>
      </c>
      <c r="H189" t="s">
        <v>227</v>
      </c>
      <c r="J189" t="s">
        <v>54</v>
      </c>
      <c r="K189" t="s">
        <v>5</v>
      </c>
      <c r="L189">
        <v>6</v>
      </c>
      <c r="N189" t="s">
        <v>314</v>
      </c>
      <c r="P189" t="s">
        <v>70</v>
      </c>
      <c r="S189" t="s">
        <v>1703</v>
      </c>
      <c r="T189" t="s">
        <v>241</v>
      </c>
      <c r="U189">
        <v>1</v>
      </c>
      <c r="W189" t="s">
        <v>503</v>
      </c>
      <c r="X189" t="s">
        <v>503</v>
      </c>
      <c r="AA189" s="6" t="str">
        <f t="shared" si="17"/>
        <v>Other</v>
      </c>
      <c r="AB189" s="6" t="str">
        <f t="shared" si="18"/>
        <v>A</v>
      </c>
      <c r="AC189" s="6">
        <f>VLOOKUP(P189,lists!$G:$H,2,FALSE)</f>
        <v>4</v>
      </c>
      <c r="AD189" t="b">
        <f>VLOOKUP(G189,lists!$B$2:$C$3,2,FALSE)</f>
        <v>1</v>
      </c>
      <c r="AE189" t="b">
        <f>VLOOKUP(AA189,lists!$B:$C,2,FALSE)</f>
        <v>1</v>
      </c>
      <c r="AF189" t="b">
        <f>IF(AND(AC189&gt;=VLOOKUP(FLAT!$I$1,lists!$G:$H,2,FALSE),AC189&lt;=VLOOKUP(FLAT!$I$2,lists!$G:$H,2,FALSE)),TRUE,FALSE)</f>
        <v>1</v>
      </c>
      <c r="AG189" t="b">
        <f>VLOOKUP(AB189,lists!$B$7:$C$8,2,FALSE)</f>
        <v>1</v>
      </c>
      <c r="AH189" t="b">
        <f>VLOOKUP(IF(H189="","Open",SUBSTITUTE(H189,"/Nov","")),lists!$B$27:$D$29,2,FALSE)</f>
        <v>1</v>
      </c>
      <c r="AI189" t="b">
        <f>IF(FLAT!$I$5="All",TRUE,IF(FLAT!$I$5=TEXT('Raw - F'!C189,"mmm"),TRUE,FALSE))</f>
        <v>1</v>
      </c>
      <c r="AJ189" t="b">
        <f>VLOOKUP(L189,lists!B:C,2,FALSE)</f>
        <v>1</v>
      </c>
      <c r="AK189" t="b">
        <f>VLOOKUP(T189,lists!$B$23:$D$25,2,FALSE)</f>
        <v>1</v>
      </c>
      <c r="AL189">
        <f t="shared" si="19"/>
        <v>1</v>
      </c>
    </row>
    <row r="190" spans="1:38" x14ac:dyDescent="0.35">
      <c r="A190" s="1">
        <f t="shared" si="15"/>
        <v>190</v>
      </c>
      <c r="B190" s="1">
        <f t="shared" si="16"/>
        <v>189</v>
      </c>
      <c r="C190" s="5">
        <v>44326</v>
      </c>
      <c r="D190" t="s">
        <v>629</v>
      </c>
      <c r="E190" t="s">
        <v>302</v>
      </c>
      <c r="F190" t="s">
        <v>302</v>
      </c>
      <c r="G190" t="s">
        <v>51</v>
      </c>
      <c r="H190" t="s">
        <v>227</v>
      </c>
      <c r="J190" t="s">
        <v>35</v>
      </c>
      <c r="K190" t="s">
        <v>368</v>
      </c>
      <c r="L190">
        <v>1</v>
      </c>
      <c r="M190" t="s">
        <v>559</v>
      </c>
      <c r="N190" t="s">
        <v>227</v>
      </c>
      <c r="O190" t="s">
        <v>397</v>
      </c>
      <c r="P190" t="s">
        <v>70</v>
      </c>
      <c r="Q190">
        <v>37000</v>
      </c>
      <c r="R190" t="s">
        <v>729</v>
      </c>
      <c r="T190" t="s">
        <v>241</v>
      </c>
      <c r="U190">
        <v>0</v>
      </c>
      <c r="W190" t="s">
        <v>503</v>
      </c>
      <c r="X190" t="s">
        <v>503</v>
      </c>
      <c r="AA190" s="6" t="str">
        <f t="shared" si="17"/>
        <v>Other</v>
      </c>
      <c r="AB190" s="6" t="str">
        <f t="shared" si="18"/>
        <v>A</v>
      </c>
      <c r="AC190" s="6">
        <f>VLOOKUP(P190,lists!$G:$H,2,FALSE)</f>
        <v>4</v>
      </c>
      <c r="AD190" t="b">
        <f>VLOOKUP(G190,lists!$B$2:$C$3,2,FALSE)</f>
        <v>1</v>
      </c>
      <c r="AE190" t="b">
        <f>VLOOKUP(AA190,lists!$B:$C,2,FALSE)</f>
        <v>1</v>
      </c>
      <c r="AF190" t="b">
        <f>IF(AND(AC190&gt;=VLOOKUP(FLAT!$I$1,lists!$G:$H,2,FALSE),AC190&lt;=VLOOKUP(FLAT!$I$2,lists!$G:$H,2,FALSE)),TRUE,FALSE)</f>
        <v>1</v>
      </c>
      <c r="AG190" t="b">
        <f>VLOOKUP(AB190,lists!$B$7:$C$8,2,FALSE)</f>
        <v>1</v>
      </c>
      <c r="AH190" t="b">
        <f>VLOOKUP(IF(H190="","Open",SUBSTITUTE(H190,"/Nov","")),lists!$B$27:$D$29,2,FALSE)</f>
        <v>1</v>
      </c>
      <c r="AI190" t="b">
        <f>IF(FLAT!$I$5="All",TRUE,IF(FLAT!$I$5=TEXT('Raw - F'!C190,"mmm"),TRUE,FALSE))</f>
        <v>1</v>
      </c>
      <c r="AJ190" t="b">
        <f>VLOOKUP(L190,lists!B:C,2,FALSE)</f>
        <v>1</v>
      </c>
      <c r="AK190" t="b">
        <f>VLOOKUP(T190,lists!$B$23:$D$25,2,FALSE)</f>
        <v>1</v>
      </c>
      <c r="AL190">
        <f t="shared" si="19"/>
        <v>1</v>
      </c>
    </row>
    <row r="191" spans="1:38" x14ac:dyDescent="0.35">
      <c r="A191" s="1">
        <f t="shared" si="15"/>
        <v>191</v>
      </c>
      <c r="B191" s="1">
        <f t="shared" si="16"/>
        <v>190</v>
      </c>
      <c r="C191" s="5">
        <v>44326</v>
      </c>
      <c r="D191" t="s">
        <v>629</v>
      </c>
      <c r="E191" t="s">
        <v>302</v>
      </c>
      <c r="F191" t="s">
        <v>302</v>
      </c>
      <c r="G191" t="s">
        <v>6</v>
      </c>
      <c r="H191" t="s">
        <v>227</v>
      </c>
      <c r="J191" t="s">
        <v>35</v>
      </c>
      <c r="K191" t="s">
        <v>7</v>
      </c>
      <c r="L191">
        <v>3</v>
      </c>
      <c r="N191" t="s">
        <v>346</v>
      </c>
      <c r="O191" t="s">
        <v>399</v>
      </c>
      <c r="P191" t="s">
        <v>37</v>
      </c>
      <c r="Q191">
        <v>11500</v>
      </c>
      <c r="R191" t="s">
        <v>731</v>
      </c>
      <c r="T191" t="s">
        <v>241</v>
      </c>
      <c r="U191">
        <v>0</v>
      </c>
      <c r="W191" t="s">
        <v>503</v>
      </c>
      <c r="X191" t="s">
        <v>503</v>
      </c>
      <c r="AA191" s="6" t="str">
        <f t="shared" si="17"/>
        <v>Other</v>
      </c>
      <c r="AB191" s="6" t="str">
        <f t="shared" si="18"/>
        <v>F</v>
      </c>
      <c r="AC191" s="6">
        <f>VLOOKUP(P191,lists!$G:$H,2,FALSE)</f>
        <v>2</v>
      </c>
      <c r="AD191" t="b">
        <f>VLOOKUP(G191,lists!$B$2:$C$3,2,FALSE)</f>
        <v>1</v>
      </c>
      <c r="AE191" t="b">
        <f>VLOOKUP(AA191,lists!$B:$C,2,FALSE)</f>
        <v>1</v>
      </c>
      <c r="AF191" t="b">
        <f>IF(AND(AC191&gt;=VLOOKUP(FLAT!$I$1,lists!$G:$H,2,FALSE),AC191&lt;=VLOOKUP(FLAT!$I$2,lists!$G:$H,2,FALSE)),TRUE,FALSE)</f>
        <v>1</v>
      </c>
      <c r="AG191" t="b">
        <f>VLOOKUP(AB191,lists!$B$7:$C$8,2,FALSE)</f>
        <v>1</v>
      </c>
      <c r="AH191" t="b">
        <f>VLOOKUP(IF(H191="","Open",SUBSTITUTE(H191,"/Nov","")),lists!$B$27:$D$29,2,FALSE)</f>
        <v>1</v>
      </c>
      <c r="AI191" t="b">
        <f>IF(FLAT!$I$5="All",TRUE,IF(FLAT!$I$5=TEXT('Raw - F'!C191,"mmm"),TRUE,FALSE))</f>
        <v>1</v>
      </c>
      <c r="AJ191" t="b">
        <f>VLOOKUP(L191,lists!B:C,2,FALSE)</f>
        <v>1</v>
      </c>
      <c r="AK191" t="b">
        <f>VLOOKUP(T191,lists!$B$23:$D$25,2,FALSE)</f>
        <v>1</v>
      </c>
      <c r="AL191">
        <f t="shared" si="19"/>
        <v>1</v>
      </c>
    </row>
    <row r="192" spans="1:38" x14ac:dyDescent="0.35">
      <c r="A192" s="1">
        <f t="shared" si="15"/>
        <v>192</v>
      </c>
      <c r="B192" s="1">
        <f t="shared" si="16"/>
        <v>191</v>
      </c>
      <c r="C192" s="5">
        <v>44326</v>
      </c>
      <c r="D192" t="s">
        <v>629</v>
      </c>
      <c r="E192" t="s">
        <v>302</v>
      </c>
      <c r="F192" t="s">
        <v>302</v>
      </c>
      <c r="G192" t="s">
        <v>51</v>
      </c>
      <c r="H192" t="s">
        <v>244</v>
      </c>
      <c r="J192" t="s">
        <v>33</v>
      </c>
      <c r="K192" t="s">
        <v>7</v>
      </c>
      <c r="L192">
        <v>3</v>
      </c>
      <c r="N192" t="s">
        <v>227</v>
      </c>
      <c r="O192" t="s">
        <v>329</v>
      </c>
      <c r="P192" t="s">
        <v>36</v>
      </c>
      <c r="Q192">
        <v>10000</v>
      </c>
      <c r="R192" t="s">
        <v>494</v>
      </c>
      <c r="S192" t="s">
        <v>368</v>
      </c>
      <c r="T192" t="s">
        <v>241</v>
      </c>
      <c r="U192">
        <v>0</v>
      </c>
      <c r="W192" t="s">
        <v>503</v>
      </c>
      <c r="X192" t="s">
        <v>503</v>
      </c>
      <c r="Z192" t="s">
        <v>553</v>
      </c>
      <c r="AA192" s="6" t="str">
        <f t="shared" si="17"/>
        <v>2yo</v>
      </c>
      <c r="AB192" s="6" t="str">
        <f t="shared" si="18"/>
        <v>F</v>
      </c>
      <c r="AC192" s="6">
        <f>VLOOKUP(P192,lists!$G:$H,2,FALSE)</f>
        <v>1</v>
      </c>
      <c r="AD192" t="b">
        <f>VLOOKUP(G192,lists!$B$2:$C$3,2,FALSE)</f>
        <v>1</v>
      </c>
      <c r="AE192" t="b">
        <f>VLOOKUP(AA192,lists!$B:$C,2,FALSE)</f>
        <v>1</v>
      </c>
      <c r="AF192" t="b">
        <f>IF(AND(AC192&gt;=VLOOKUP(FLAT!$I$1,lists!$G:$H,2,FALSE),AC192&lt;=VLOOKUP(FLAT!$I$2,lists!$G:$H,2,FALSE)),TRUE,FALSE)</f>
        <v>1</v>
      </c>
      <c r="AG192" t="b">
        <f>VLOOKUP(AB192,lists!$B$7:$C$8,2,FALSE)</f>
        <v>1</v>
      </c>
      <c r="AH192" t="b">
        <f>VLOOKUP(IF(H192="","Open",SUBSTITUTE(H192,"/Nov","")),lists!$B$27:$D$29,2,FALSE)</f>
        <v>1</v>
      </c>
      <c r="AI192" t="b">
        <f>IF(FLAT!$I$5="All",TRUE,IF(FLAT!$I$5=TEXT('Raw - F'!C192,"mmm"),TRUE,FALSE))</f>
        <v>1</v>
      </c>
      <c r="AJ192" t="b">
        <f>VLOOKUP(L192,lists!B:C,2,FALSE)</f>
        <v>1</v>
      </c>
      <c r="AK192" t="b">
        <f>VLOOKUP(T192,lists!$B$23:$D$25,2,FALSE)</f>
        <v>1</v>
      </c>
      <c r="AL192">
        <f t="shared" si="19"/>
        <v>1</v>
      </c>
    </row>
    <row r="193" spans="1:38" x14ac:dyDescent="0.35">
      <c r="A193" s="1">
        <f t="shared" si="15"/>
        <v>193</v>
      </c>
      <c r="B193" s="1">
        <f t="shared" si="16"/>
        <v>192</v>
      </c>
      <c r="C193" s="5">
        <v>44326</v>
      </c>
      <c r="D193" t="s">
        <v>629</v>
      </c>
      <c r="E193" t="s">
        <v>302</v>
      </c>
      <c r="F193" t="s">
        <v>302</v>
      </c>
      <c r="G193" t="s">
        <v>6</v>
      </c>
      <c r="H193" t="s">
        <v>227</v>
      </c>
      <c r="J193" t="s">
        <v>54</v>
      </c>
      <c r="K193" t="s">
        <v>5</v>
      </c>
      <c r="L193">
        <v>4</v>
      </c>
      <c r="N193" t="s">
        <v>348</v>
      </c>
      <c r="O193" t="s">
        <v>572</v>
      </c>
      <c r="P193" t="s">
        <v>76</v>
      </c>
      <c r="Q193">
        <v>7650</v>
      </c>
      <c r="R193" t="s">
        <v>487</v>
      </c>
      <c r="S193" t="s">
        <v>368</v>
      </c>
      <c r="T193" t="s">
        <v>241</v>
      </c>
      <c r="U193">
        <v>0</v>
      </c>
      <c r="W193" t="s">
        <v>503</v>
      </c>
      <c r="X193" t="s">
        <v>503</v>
      </c>
      <c r="AA193" s="6" t="str">
        <f t="shared" si="17"/>
        <v>Other</v>
      </c>
      <c r="AB193" s="6" t="str">
        <f t="shared" si="18"/>
        <v>A</v>
      </c>
      <c r="AC193" s="6">
        <f>VLOOKUP(P193,lists!$G:$H,2,FALSE)</f>
        <v>5</v>
      </c>
      <c r="AD193" t="b">
        <f>VLOOKUP(G193,lists!$B$2:$C$3,2,FALSE)</f>
        <v>1</v>
      </c>
      <c r="AE193" t="b">
        <f>VLOOKUP(AA193,lists!$B:$C,2,FALSE)</f>
        <v>1</v>
      </c>
      <c r="AF193" t="b">
        <f>IF(AND(AC193&gt;=VLOOKUP(FLAT!$I$1,lists!$G:$H,2,FALSE),AC193&lt;=VLOOKUP(FLAT!$I$2,lists!$G:$H,2,FALSE)),TRUE,FALSE)</f>
        <v>1</v>
      </c>
      <c r="AG193" t="b">
        <f>VLOOKUP(AB193,lists!$B$7:$C$8,2,FALSE)</f>
        <v>1</v>
      </c>
      <c r="AH193" t="b">
        <f>VLOOKUP(IF(H193="","Open",SUBSTITUTE(H193,"/Nov","")),lists!$B$27:$D$29,2,FALSE)</f>
        <v>1</v>
      </c>
      <c r="AI193" t="b">
        <f>IF(FLAT!$I$5="All",TRUE,IF(FLAT!$I$5=TEXT('Raw - F'!C193,"mmm"),TRUE,FALSE))</f>
        <v>1</v>
      </c>
      <c r="AJ193" t="b">
        <f>VLOOKUP(L193,lists!B:C,2,FALSE)</f>
        <v>1</v>
      </c>
      <c r="AK193" t="b">
        <f>VLOOKUP(T193,lists!$B$23:$D$25,2,FALSE)</f>
        <v>1</v>
      </c>
      <c r="AL193">
        <f t="shared" si="19"/>
        <v>1</v>
      </c>
    </row>
    <row r="194" spans="1:38" x14ac:dyDescent="0.35">
      <c r="A194" s="1">
        <f t="shared" si="15"/>
        <v>194</v>
      </c>
      <c r="B194" s="1">
        <f t="shared" si="16"/>
        <v>193</v>
      </c>
      <c r="C194" s="5">
        <v>44326</v>
      </c>
      <c r="D194" t="s">
        <v>629</v>
      </c>
      <c r="E194" t="s">
        <v>302</v>
      </c>
      <c r="F194" t="s">
        <v>302</v>
      </c>
      <c r="G194" t="s">
        <v>6</v>
      </c>
      <c r="H194" t="s">
        <v>227</v>
      </c>
      <c r="J194" t="s">
        <v>34</v>
      </c>
      <c r="K194" t="s">
        <v>5</v>
      </c>
      <c r="L194">
        <v>5</v>
      </c>
      <c r="N194" t="s">
        <v>330</v>
      </c>
      <c r="O194" t="s">
        <v>397</v>
      </c>
      <c r="P194" t="s">
        <v>70</v>
      </c>
      <c r="Q194">
        <v>4900</v>
      </c>
      <c r="R194" t="s">
        <v>727</v>
      </c>
      <c r="T194" t="s">
        <v>241</v>
      </c>
      <c r="U194">
        <v>0</v>
      </c>
      <c r="W194" t="s">
        <v>503</v>
      </c>
      <c r="X194" t="s">
        <v>503</v>
      </c>
      <c r="AA194" s="6" t="str">
        <f t="shared" si="17"/>
        <v>3yo</v>
      </c>
      <c r="AB194" s="6" t="str">
        <f t="shared" si="18"/>
        <v>A</v>
      </c>
      <c r="AC194" s="6">
        <f>VLOOKUP(P194,lists!$G:$H,2,FALSE)</f>
        <v>4</v>
      </c>
      <c r="AD194" t="b">
        <f>VLOOKUP(G194,lists!$B$2:$C$3,2,FALSE)</f>
        <v>1</v>
      </c>
      <c r="AE194" t="b">
        <f>VLOOKUP(AA194,lists!$B:$C,2,FALSE)</f>
        <v>1</v>
      </c>
      <c r="AF194" t="b">
        <f>IF(AND(AC194&gt;=VLOOKUP(FLAT!$I$1,lists!$G:$H,2,FALSE),AC194&lt;=VLOOKUP(FLAT!$I$2,lists!$G:$H,2,FALSE)),TRUE,FALSE)</f>
        <v>1</v>
      </c>
      <c r="AG194" t="b">
        <f>VLOOKUP(AB194,lists!$B$7:$C$8,2,FALSE)</f>
        <v>1</v>
      </c>
      <c r="AH194" t="b">
        <f>VLOOKUP(IF(H194="","Open",SUBSTITUTE(H194,"/Nov","")),lists!$B$27:$D$29,2,FALSE)</f>
        <v>1</v>
      </c>
      <c r="AI194" t="b">
        <f>IF(FLAT!$I$5="All",TRUE,IF(FLAT!$I$5=TEXT('Raw - F'!C194,"mmm"),TRUE,FALSE))</f>
        <v>1</v>
      </c>
      <c r="AJ194" t="b">
        <f>VLOOKUP(L194,lists!B:C,2,FALSE)</f>
        <v>1</v>
      </c>
      <c r="AK194" t="b">
        <f>VLOOKUP(T194,lists!$B$23:$D$25,2,FALSE)</f>
        <v>1</v>
      </c>
      <c r="AL194">
        <f t="shared" si="19"/>
        <v>1</v>
      </c>
    </row>
    <row r="195" spans="1:38" x14ac:dyDescent="0.35">
      <c r="A195" s="1">
        <f t="shared" si="15"/>
        <v>195</v>
      </c>
      <c r="B195" s="1">
        <f t="shared" si="16"/>
        <v>194</v>
      </c>
      <c r="C195" s="5">
        <v>44326</v>
      </c>
      <c r="D195" t="s">
        <v>629</v>
      </c>
      <c r="E195" t="s">
        <v>302</v>
      </c>
      <c r="F195" t="s">
        <v>302</v>
      </c>
      <c r="G195" t="s">
        <v>6</v>
      </c>
      <c r="H195" t="s">
        <v>227</v>
      </c>
      <c r="J195" t="s">
        <v>35</v>
      </c>
      <c r="K195" t="s">
        <v>7</v>
      </c>
      <c r="L195">
        <v>5</v>
      </c>
      <c r="N195" t="s">
        <v>321</v>
      </c>
      <c r="O195" t="s">
        <v>446</v>
      </c>
      <c r="P195" t="s">
        <v>59</v>
      </c>
      <c r="Q195">
        <v>4900</v>
      </c>
      <c r="R195" t="s">
        <v>728</v>
      </c>
      <c r="S195" t="s">
        <v>368</v>
      </c>
      <c r="T195" t="s">
        <v>241</v>
      </c>
      <c r="U195">
        <v>0</v>
      </c>
      <c r="W195" t="s">
        <v>503</v>
      </c>
      <c r="X195" t="s">
        <v>503</v>
      </c>
      <c r="AA195" s="6" t="str">
        <f t="shared" si="17"/>
        <v>Other</v>
      </c>
      <c r="AB195" s="6" t="str">
        <f t="shared" si="18"/>
        <v>F</v>
      </c>
      <c r="AC195" s="6">
        <f>VLOOKUP(P195,lists!$G:$H,2,FALSE)</f>
        <v>7</v>
      </c>
      <c r="AD195" t="b">
        <f>VLOOKUP(G195,lists!$B$2:$C$3,2,FALSE)</f>
        <v>1</v>
      </c>
      <c r="AE195" t="b">
        <f>VLOOKUP(AA195,lists!$B:$C,2,FALSE)</f>
        <v>1</v>
      </c>
      <c r="AF195" t="b">
        <f>IF(AND(AC195&gt;=VLOOKUP(FLAT!$I$1,lists!$G:$H,2,FALSE),AC195&lt;=VLOOKUP(FLAT!$I$2,lists!$G:$H,2,FALSE)),TRUE,FALSE)</f>
        <v>1</v>
      </c>
      <c r="AG195" t="b">
        <f>VLOOKUP(AB195,lists!$B$7:$C$8,2,FALSE)</f>
        <v>1</v>
      </c>
      <c r="AH195" t="b">
        <f>VLOOKUP(IF(H195="","Open",SUBSTITUTE(H195,"/Nov","")),lists!$B$27:$D$29,2,FALSE)</f>
        <v>1</v>
      </c>
      <c r="AI195" t="b">
        <f>IF(FLAT!$I$5="All",TRUE,IF(FLAT!$I$5=TEXT('Raw - F'!C195,"mmm"),TRUE,FALSE))</f>
        <v>1</v>
      </c>
      <c r="AJ195" t="b">
        <f>VLOOKUP(L195,lists!B:C,2,FALSE)</f>
        <v>1</v>
      </c>
      <c r="AK195" t="b">
        <f>VLOOKUP(T195,lists!$B$23:$D$25,2,FALSE)</f>
        <v>1</v>
      </c>
      <c r="AL195">
        <f t="shared" si="19"/>
        <v>1</v>
      </c>
    </row>
    <row r="196" spans="1:38" x14ac:dyDescent="0.35">
      <c r="A196" s="1">
        <f t="shared" si="15"/>
        <v>196</v>
      </c>
      <c r="B196" s="1">
        <f t="shared" si="16"/>
        <v>195</v>
      </c>
      <c r="C196" s="5">
        <v>44326</v>
      </c>
      <c r="D196" t="s">
        <v>629</v>
      </c>
      <c r="E196" t="s">
        <v>302</v>
      </c>
      <c r="F196" t="s">
        <v>302</v>
      </c>
      <c r="G196" t="s">
        <v>51</v>
      </c>
      <c r="H196" t="s">
        <v>244</v>
      </c>
      <c r="J196" t="s">
        <v>347</v>
      </c>
      <c r="K196" t="s">
        <v>5</v>
      </c>
      <c r="L196">
        <v>5</v>
      </c>
      <c r="N196" t="s">
        <v>227</v>
      </c>
      <c r="O196" t="s">
        <v>572</v>
      </c>
      <c r="P196" t="s">
        <v>76</v>
      </c>
      <c r="Q196">
        <v>4900</v>
      </c>
      <c r="R196" t="s">
        <v>730</v>
      </c>
      <c r="T196" t="s">
        <v>241</v>
      </c>
      <c r="U196">
        <v>0</v>
      </c>
      <c r="W196" t="s">
        <v>503</v>
      </c>
      <c r="X196" t="s">
        <v>660</v>
      </c>
      <c r="Y196">
        <v>35000</v>
      </c>
      <c r="AA196" s="6" t="str">
        <f t="shared" si="17"/>
        <v>Other</v>
      </c>
      <c r="AB196" s="6" t="str">
        <f t="shared" si="18"/>
        <v>A</v>
      </c>
      <c r="AC196" s="6">
        <f>VLOOKUP(P196,lists!$G:$H,2,FALSE)</f>
        <v>5</v>
      </c>
      <c r="AD196" t="b">
        <f>VLOOKUP(G196,lists!$B$2:$C$3,2,FALSE)</f>
        <v>1</v>
      </c>
      <c r="AE196" t="b">
        <f>VLOOKUP(AA196,lists!$B:$C,2,FALSE)</f>
        <v>1</v>
      </c>
      <c r="AF196" t="b">
        <f>IF(AND(AC196&gt;=VLOOKUP(FLAT!$I$1,lists!$G:$H,2,FALSE),AC196&lt;=VLOOKUP(FLAT!$I$2,lists!$G:$H,2,FALSE)),TRUE,FALSE)</f>
        <v>1</v>
      </c>
      <c r="AG196" t="b">
        <f>VLOOKUP(AB196,lists!$B$7:$C$8,2,FALSE)</f>
        <v>1</v>
      </c>
      <c r="AH196" t="b">
        <f>VLOOKUP(IF(H196="","Open",SUBSTITUTE(H196,"/Nov","")),lists!$B$27:$D$29,2,FALSE)</f>
        <v>1</v>
      </c>
      <c r="AI196" t="b">
        <f>IF(FLAT!$I$5="All",TRUE,IF(FLAT!$I$5=TEXT('Raw - F'!C196,"mmm"),TRUE,FALSE))</f>
        <v>1</v>
      </c>
      <c r="AJ196" t="b">
        <f>VLOOKUP(L196,lists!B:C,2,FALSE)</f>
        <v>1</v>
      </c>
      <c r="AK196" t="b">
        <f>VLOOKUP(T196,lists!$B$23:$D$25,2,FALSE)</f>
        <v>1</v>
      </c>
      <c r="AL196">
        <f t="shared" si="19"/>
        <v>1</v>
      </c>
    </row>
    <row r="197" spans="1:38" x14ac:dyDescent="0.35">
      <c r="A197" s="1">
        <f t="shared" si="15"/>
        <v>197</v>
      </c>
      <c r="B197" s="1">
        <f t="shared" si="16"/>
        <v>196</v>
      </c>
      <c r="C197" s="5">
        <v>44327</v>
      </c>
      <c r="D197" t="s">
        <v>71</v>
      </c>
      <c r="E197" t="s">
        <v>302</v>
      </c>
      <c r="F197" t="s">
        <v>302</v>
      </c>
      <c r="G197" t="s">
        <v>6</v>
      </c>
      <c r="H197" t="s">
        <v>227</v>
      </c>
      <c r="J197" t="s">
        <v>54</v>
      </c>
      <c r="K197" t="s">
        <v>5</v>
      </c>
      <c r="L197">
        <v>4</v>
      </c>
      <c r="N197" t="s">
        <v>348</v>
      </c>
      <c r="O197" t="s">
        <v>478</v>
      </c>
      <c r="P197" t="s">
        <v>38</v>
      </c>
      <c r="Q197">
        <v>8200</v>
      </c>
      <c r="R197" t="s">
        <v>733</v>
      </c>
      <c r="T197" t="s">
        <v>240</v>
      </c>
      <c r="U197">
        <v>0</v>
      </c>
      <c r="W197" t="s">
        <v>503</v>
      </c>
      <c r="X197" t="s">
        <v>503</v>
      </c>
      <c r="AA197" s="6" t="str">
        <f t="shared" si="17"/>
        <v>Other</v>
      </c>
      <c r="AB197" s="6" t="str">
        <f t="shared" si="18"/>
        <v>A</v>
      </c>
      <c r="AC197" s="6">
        <f>VLOOKUP(P197,lists!$G:$H,2,FALSE)</f>
        <v>3</v>
      </c>
      <c r="AD197" t="b">
        <f>VLOOKUP(G197,lists!$B$2:$C$3,2,FALSE)</f>
        <v>1</v>
      </c>
      <c r="AE197" t="b">
        <f>VLOOKUP(AA197,lists!$B:$C,2,FALSE)</f>
        <v>1</v>
      </c>
      <c r="AF197" t="b">
        <f>IF(AND(AC197&gt;=VLOOKUP(FLAT!$I$1,lists!$G:$H,2,FALSE),AC197&lt;=VLOOKUP(FLAT!$I$2,lists!$G:$H,2,FALSE)),TRUE,FALSE)</f>
        <v>1</v>
      </c>
      <c r="AG197" t="b">
        <f>VLOOKUP(AB197,lists!$B$7:$C$8,2,FALSE)</f>
        <v>1</v>
      </c>
      <c r="AH197" t="b">
        <f>VLOOKUP(IF(H197="","Open",SUBSTITUTE(H197,"/Nov","")),lists!$B$27:$D$29,2,FALSE)</f>
        <v>1</v>
      </c>
      <c r="AI197" t="b">
        <f>IF(FLAT!$I$5="All",TRUE,IF(FLAT!$I$5=TEXT('Raw - F'!C197,"mmm"),TRUE,FALSE))</f>
        <v>1</v>
      </c>
      <c r="AJ197" t="b">
        <f>VLOOKUP(L197,lists!B:C,2,FALSE)</f>
        <v>1</v>
      </c>
      <c r="AK197" t="b">
        <f>VLOOKUP(T197,lists!$B$23:$D$25,2,FALSE)</f>
        <v>1</v>
      </c>
      <c r="AL197">
        <f t="shared" si="19"/>
        <v>1</v>
      </c>
    </row>
    <row r="198" spans="1:38" x14ac:dyDescent="0.35">
      <c r="A198" s="1">
        <f t="shared" ref="A198:A261" si="20">IF(B198="",A197,B198+1)</f>
        <v>198</v>
      </c>
      <c r="B198" s="1">
        <f t="shared" si="16"/>
        <v>197</v>
      </c>
      <c r="C198" s="5">
        <v>44327</v>
      </c>
      <c r="D198" t="s">
        <v>71</v>
      </c>
      <c r="E198" t="s">
        <v>302</v>
      </c>
      <c r="F198" t="s">
        <v>302</v>
      </c>
      <c r="G198" t="s">
        <v>6</v>
      </c>
      <c r="H198" t="s">
        <v>227</v>
      </c>
      <c r="J198" t="s">
        <v>54</v>
      </c>
      <c r="K198" t="s">
        <v>5</v>
      </c>
      <c r="L198">
        <v>4</v>
      </c>
      <c r="N198" t="s">
        <v>348</v>
      </c>
      <c r="O198" t="s">
        <v>572</v>
      </c>
      <c r="P198" t="s">
        <v>76</v>
      </c>
      <c r="Q198">
        <v>8200</v>
      </c>
      <c r="R198" t="s">
        <v>737</v>
      </c>
      <c r="T198" t="s">
        <v>240</v>
      </c>
      <c r="U198">
        <v>0</v>
      </c>
      <c r="W198" t="s">
        <v>503</v>
      </c>
      <c r="X198" t="s">
        <v>503</v>
      </c>
      <c r="AA198" s="6" t="str">
        <f t="shared" si="17"/>
        <v>Other</v>
      </c>
      <c r="AB198" s="6" t="str">
        <f t="shared" si="18"/>
        <v>A</v>
      </c>
      <c r="AC198" s="6">
        <f>VLOOKUP(P198,lists!$G:$H,2,FALSE)</f>
        <v>5</v>
      </c>
      <c r="AD198" t="b">
        <f>VLOOKUP(G198,lists!$B$2:$C$3,2,FALSE)</f>
        <v>1</v>
      </c>
      <c r="AE198" t="b">
        <f>VLOOKUP(AA198,lists!$B:$C,2,FALSE)</f>
        <v>1</v>
      </c>
      <c r="AF198" t="b">
        <f>IF(AND(AC198&gt;=VLOOKUP(FLAT!$I$1,lists!$G:$H,2,FALSE),AC198&lt;=VLOOKUP(FLAT!$I$2,lists!$G:$H,2,FALSE)),TRUE,FALSE)</f>
        <v>1</v>
      </c>
      <c r="AG198" t="b">
        <f>VLOOKUP(AB198,lists!$B$7:$C$8,2,FALSE)</f>
        <v>1</v>
      </c>
      <c r="AH198" t="b">
        <f>VLOOKUP(IF(H198="","Open",SUBSTITUTE(H198,"/Nov","")),lists!$B$27:$D$29,2,FALSE)</f>
        <v>1</v>
      </c>
      <c r="AI198" t="b">
        <f>IF(FLAT!$I$5="All",TRUE,IF(FLAT!$I$5=TEXT('Raw - F'!C198,"mmm"),TRUE,FALSE))</f>
        <v>1</v>
      </c>
      <c r="AJ198" t="b">
        <f>VLOOKUP(L198,lists!B:C,2,FALSE)</f>
        <v>1</v>
      </c>
      <c r="AK198" t="b">
        <f>VLOOKUP(T198,lists!$B$23:$D$25,2,FALSE)</f>
        <v>1</v>
      </c>
      <c r="AL198">
        <f t="shared" si="19"/>
        <v>1</v>
      </c>
    </row>
    <row r="199" spans="1:38" x14ac:dyDescent="0.35">
      <c r="A199" s="1">
        <f t="shared" si="20"/>
        <v>199</v>
      </c>
      <c r="B199" s="1">
        <f t="shared" ref="B199:B262" si="21">IF(AND(A198&lt;1,AL199=1),1,IF(AL199=1,A198,""))</f>
        <v>198</v>
      </c>
      <c r="C199" s="5">
        <v>44327</v>
      </c>
      <c r="D199" t="s">
        <v>71</v>
      </c>
      <c r="E199" t="s">
        <v>302</v>
      </c>
      <c r="F199" t="s">
        <v>302</v>
      </c>
      <c r="G199" t="s">
        <v>51</v>
      </c>
      <c r="H199" t="s">
        <v>245</v>
      </c>
      <c r="J199" t="s">
        <v>35</v>
      </c>
      <c r="K199" t="s">
        <v>7</v>
      </c>
      <c r="L199">
        <v>5</v>
      </c>
      <c r="N199" t="s">
        <v>227</v>
      </c>
      <c r="O199" t="s">
        <v>37</v>
      </c>
      <c r="P199" t="s">
        <v>37</v>
      </c>
      <c r="Q199">
        <v>5000</v>
      </c>
      <c r="R199" t="s">
        <v>732</v>
      </c>
      <c r="T199" t="s">
        <v>240</v>
      </c>
      <c r="U199">
        <v>0</v>
      </c>
      <c r="W199" t="s">
        <v>503</v>
      </c>
      <c r="X199" t="s">
        <v>503</v>
      </c>
      <c r="AA199" s="6" t="str">
        <f t="shared" si="17"/>
        <v>Other</v>
      </c>
      <c r="AB199" s="6" t="str">
        <f t="shared" si="18"/>
        <v>F</v>
      </c>
      <c r="AC199" s="6">
        <f>VLOOKUP(P199,lists!$G:$H,2,FALSE)</f>
        <v>2</v>
      </c>
      <c r="AD199" t="b">
        <f>VLOOKUP(G199,lists!$B$2:$C$3,2,FALSE)</f>
        <v>1</v>
      </c>
      <c r="AE199" t="b">
        <f>VLOOKUP(AA199,lists!$B:$C,2,FALSE)</f>
        <v>1</v>
      </c>
      <c r="AF199" t="b">
        <f>IF(AND(AC199&gt;=VLOOKUP(FLAT!$I$1,lists!$G:$H,2,FALSE),AC199&lt;=VLOOKUP(FLAT!$I$2,lists!$G:$H,2,FALSE)),TRUE,FALSE)</f>
        <v>1</v>
      </c>
      <c r="AG199" t="b">
        <f>VLOOKUP(AB199,lists!$B$7:$C$8,2,FALSE)</f>
        <v>1</v>
      </c>
      <c r="AH199" t="b">
        <f>VLOOKUP(IF(H199="","Open",SUBSTITUTE(H199,"/Nov","")),lists!$B$27:$D$29,2,FALSE)</f>
        <v>1</v>
      </c>
      <c r="AI199" t="b">
        <f>IF(FLAT!$I$5="All",TRUE,IF(FLAT!$I$5=TEXT('Raw - F'!C199,"mmm"),TRUE,FALSE))</f>
        <v>1</v>
      </c>
      <c r="AJ199" t="b">
        <f>VLOOKUP(L199,lists!B:C,2,FALSE)</f>
        <v>1</v>
      </c>
      <c r="AK199" t="b">
        <f>VLOOKUP(T199,lists!$B$23:$D$25,2,FALSE)</f>
        <v>1</v>
      </c>
      <c r="AL199">
        <f t="shared" si="19"/>
        <v>1</v>
      </c>
    </row>
    <row r="200" spans="1:38" x14ac:dyDescent="0.35">
      <c r="A200" s="1">
        <f t="shared" si="20"/>
        <v>200</v>
      </c>
      <c r="B200" s="1">
        <f t="shared" si="21"/>
        <v>199</v>
      </c>
      <c r="C200" s="5">
        <v>44327</v>
      </c>
      <c r="D200" t="s">
        <v>71</v>
      </c>
      <c r="E200" t="s">
        <v>302</v>
      </c>
      <c r="F200" t="s">
        <v>302</v>
      </c>
      <c r="G200" t="s">
        <v>6</v>
      </c>
      <c r="H200" t="s">
        <v>227</v>
      </c>
      <c r="J200" t="s">
        <v>54</v>
      </c>
      <c r="K200" t="s">
        <v>5</v>
      </c>
      <c r="L200">
        <v>6</v>
      </c>
      <c r="N200" t="s">
        <v>314</v>
      </c>
      <c r="O200" t="s">
        <v>478</v>
      </c>
      <c r="P200" t="s">
        <v>38</v>
      </c>
      <c r="Q200">
        <v>4400</v>
      </c>
      <c r="R200" t="s">
        <v>734</v>
      </c>
      <c r="T200" t="s">
        <v>240</v>
      </c>
      <c r="U200">
        <v>0</v>
      </c>
      <c r="W200" t="s">
        <v>503</v>
      </c>
      <c r="X200" t="s">
        <v>503</v>
      </c>
      <c r="AA200" s="6" t="str">
        <f t="shared" si="17"/>
        <v>Other</v>
      </c>
      <c r="AB200" s="6" t="str">
        <f t="shared" si="18"/>
        <v>A</v>
      </c>
      <c r="AC200" s="6">
        <f>VLOOKUP(P200,lists!$G:$H,2,FALSE)</f>
        <v>3</v>
      </c>
      <c r="AD200" t="b">
        <f>VLOOKUP(G200,lists!$B$2:$C$3,2,FALSE)</f>
        <v>1</v>
      </c>
      <c r="AE200" t="b">
        <f>VLOOKUP(AA200,lists!$B:$C,2,FALSE)</f>
        <v>1</v>
      </c>
      <c r="AF200" t="b">
        <f>IF(AND(AC200&gt;=VLOOKUP(FLAT!$I$1,lists!$G:$H,2,FALSE),AC200&lt;=VLOOKUP(FLAT!$I$2,lists!$G:$H,2,FALSE)),TRUE,FALSE)</f>
        <v>1</v>
      </c>
      <c r="AG200" t="b">
        <f>VLOOKUP(AB200,lists!$B$7:$C$8,2,FALSE)</f>
        <v>1</v>
      </c>
      <c r="AH200" t="b">
        <f>VLOOKUP(IF(H200="","Open",SUBSTITUTE(H200,"/Nov","")),lists!$B$27:$D$29,2,FALSE)</f>
        <v>1</v>
      </c>
      <c r="AI200" t="b">
        <f>IF(FLAT!$I$5="All",TRUE,IF(FLAT!$I$5=TEXT('Raw - F'!C200,"mmm"),TRUE,FALSE))</f>
        <v>1</v>
      </c>
      <c r="AJ200" t="b">
        <f>VLOOKUP(L200,lists!B:C,2,FALSE)</f>
        <v>1</v>
      </c>
      <c r="AK200" t="b">
        <f>VLOOKUP(T200,lists!$B$23:$D$25,2,FALSE)</f>
        <v>1</v>
      </c>
      <c r="AL200">
        <f t="shared" si="19"/>
        <v>1</v>
      </c>
    </row>
    <row r="201" spans="1:38" x14ac:dyDescent="0.35">
      <c r="A201" s="1">
        <f t="shared" si="20"/>
        <v>201</v>
      </c>
      <c r="B201" s="1">
        <f t="shared" si="21"/>
        <v>200</v>
      </c>
      <c r="C201" s="5">
        <v>44327</v>
      </c>
      <c r="D201" t="s">
        <v>71</v>
      </c>
      <c r="E201" t="s">
        <v>302</v>
      </c>
      <c r="F201" t="s">
        <v>302</v>
      </c>
      <c r="G201" t="s">
        <v>6</v>
      </c>
      <c r="H201" t="s">
        <v>227</v>
      </c>
      <c r="J201" t="s">
        <v>54</v>
      </c>
      <c r="K201" t="s">
        <v>5</v>
      </c>
      <c r="L201">
        <v>6</v>
      </c>
      <c r="N201" t="s">
        <v>307</v>
      </c>
      <c r="O201" t="s">
        <v>572</v>
      </c>
      <c r="P201" t="s">
        <v>76</v>
      </c>
      <c r="Q201">
        <v>4400</v>
      </c>
      <c r="R201" t="s">
        <v>477</v>
      </c>
      <c r="T201" t="s">
        <v>240</v>
      </c>
      <c r="U201">
        <v>0</v>
      </c>
      <c r="W201" t="s">
        <v>503</v>
      </c>
      <c r="X201" t="s">
        <v>503</v>
      </c>
      <c r="AA201" s="6" t="str">
        <f t="shared" si="17"/>
        <v>Other</v>
      </c>
      <c r="AB201" s="6" t="str">
        <f t="shared" si="18"/>
        <v>A</v>
      </c>
      <c r="AC201" s="6">
        <f>VLOOKUP(P201,lists!$G:$H,2,FALSE)</f>
        <v>5</v>
      </c>
      <c r="AD201" t="b">
        <f>VLOOKUP(G201,lists!$B$2:$C$3,2,FALSE)</f>
        <v>1</v>
      </c>
      <c r="AE201" t="b">
        <f>VLOOKUP(AA201,lists!$B:$C,2,FALSE)</f>
        <v>1</v>
      </c>
      <c r="AF201" t="b">
        <f>IF(AND(AC201&gt;=VLOOKUP(FLAT!$I$1,lists!$G:$H,2,FALSE),AC201&lt;=VLOOKUP(FLAT!$I$2,lists!$G:$H,2,FALSE)),TRUE,FALSE)</f>
        <v>1</v>
      </c>
      <c r="AG201" t="b">
        <f>VLOOKUP(AB201,lists!$B$7:$C$8,2,FALSE)</f>
        <v>1</v>
      </c>
      <c r="AH201" t="b">
        <f>VLOOKUP(IF(H201="","Open",SUBSTITUTE(H201,"/Nov","")),lists!$B$27:$D$29,2,FALSE)</f>
        <v>1</v>
      </c>
      <c r="AI201" t="b">
        <f>IF(FLAT!$I$5="All",TRUE,IF(FLAT!$I$5=TEXT('Raw - F'!C201,"mmm"),TRUE,FALSE))</f>
        <v>1</v>
      </c>
      <c r="AJ201" t="b">
        <f>VLOOKUP(L201,lists!B:C,2,FALSE)</f>
        <v>1</v>
      </c>
      <c r="AK201" t="b">
        <f>VLOOKUP(T201,lists!$B$23:$D$25,2,FALSE)</f>
        <v>1</v>
      </c>
      <c r="AL201">
        <f t="shared" si="19"/>
        <v>1</v>
      </c>
    </row>
    <row r="202" spans="1:38" x14ac:dyDescent="0.35">
      <c r="A202" s="1">
        <f t="shared" si="20"/>
        <v>202</v>
      </c>
      <c r="B202" s="1">
        <f t="shared" si="21"/>
        <v>201</v>
      </c>
      <c r="C202" s="5">
        <v>44327</v>
      </c>
      <c r="D202" t="s">
        <v>71</v>
      </c>
      <c r="E202" t="s">
        <v>302</v>
      </c>
      <c r="F202" t="s">
        <v>302</v>
      </c>
      <c r="G202" t="s">
        <v>6</v>
      </c>
      <c r="H202" t="s">
        <v>227</v>
      </c>
      <c r="J202" t="s">
        <v>54</v>
      </c>
      <c r="K202" t="s">
        <v>5</v>
      </c>
      <c r="L202">
        <v>6</v>
      </c>
      <c r="N202" t="s">
        <v>307</v>
      </c>
      <c r="O202" t="s">
        <v>70</v>
      </c>
      <c r="P202" t="s">
        <v>70</v>
      </c>
      <c r="Q202">
        <v>4400</v>
      </c>
      <c r="R202" t="s">
        <v>735</v>
      </c>
      <c r="T202" t="s">
        <v>240</v>
      </c>
      <c r="U202">
        <v>0</v>
      </c>
      <c r="W202" t="s">
        <v>503</v>
      </c>
      <c r="X202" t="s">
        <v>503</v>
      </c>
      <c r="AA202" s="6" t="str">
        <f t="shared" si="17"/>
        <v>Other</v>
      </c>
      <c r="AB202" s="6" t="str">
        <f t="shared" si="18"/>
        <v>A</v>
      </c>
      <c r="AC202" s="6">
        <f>VLOOKUP(P202,lists!$G:$H,2,FALSE)</f>
        <v>4</v>
      </c>
      <c r="AD202" t="b">
        <f>VLOOKUP(G202,lists!$B$2:$C$3,2,FALSE)</f>
        <v>1</v>
      </c>
      <c r="AE202" t="b">
        <f>VLOOKUP(AA202,lists!$B:$C,2,FALSE)</f>
        <v>1</v>
      </c>
      <c r="AF202" t="b">
        <f>IF(AND(AC202&gt;=VLOOKUP(FLAT!$I$1,lists!$G:$H,2,FALSE),AC202&lt;=VLOOKUP(FLAT!$I$2,lists!$G:$H,2,FALSE)),TRUE,FALSE)</f>
        <v>1</v>
      </c>
      <c r="AG202" t="b">
        <f>VLOOKUP(AB202,lists!$B$7:$C$8,2,FALSE)</f>
        <v>1</v>
      </c>
      <c r="AH202" t="b">
        <f>VLOOKUP(IF(H202="","Open",SUBSTITUTE(H202,"/Nov","")),lists!$B$27:$D$29,2,FALSE)</f>
        <v>1</v>
      </c>
      <c r="AI202" t="b">
        <f>IF(FLAT!$I$5="All",TRUE,IF(FLAT!$I$5=TEXT('Raw - F'!C202,"mmm"),TRUE,FALSE))</f>
        <v>1</v>
      </c>
      <c r="AJ202" t="b">
        <f>VLOOKUP(L202,lists!B:C,2,FALSE)</f>
        <v>1</v>
      </c>
      <c r="AK202" t="b">
        <f>VLOOKUP(T202,lists!$B$23:$D$25,2,FALSE)</f>
        <v>1</v>
      </c>
      <c r="AL202">
        <f t="shared" si="19"/>
        <v>1</v>
      </c>
    </row>
    <row r="203" spans="1:38" x14ac:dyDescent="0.35">
      <c r="A203" s="1">
        <f t="shared" si="20"/>
        <v>203</v>
      </c>
      <c r="B203" s="1">
        <f t="shared" si="21"/>
        <v>202</v>
      </c>
      <c r="C203" s="5">
        <v>44327</v>
      </c>
      <c r="D203" t="s">
        <v>71</v>
      </c>
      <c r="E203" t="s">
        <v>302</v>
      </c>
      <c r="F203" t="s">
        <v>302</v>
      </c>
      <c r="G203" t="s">
        <v>6</v>
      </c>
      <c r="H203" t="s">
        <v>227</v>
      </c>
      <c r="J203" t="s">
        <v>54</v>
      </c>
      <c r="K203" t="s">
        <v>5</v>
      </c>
      <c r="L203">
        <v>6</v>
      </c>
      <c r="N203" t="s">
        <v>307</v>
      </c>
      <c r="O203" t="s">
        <v>542</v>
      </c>
      <c r="P203" t="s">
        <v>110</v>
      </c>
      <c r="Q203">
        <v>4400</v>
      </c>
      <c r="R203" t="s">
        <v>736</v>
      </c>
      <c r="T203" t="s">
        <v>240</v>
      </c>
      <c r="U203">
        <v>0</v>
      </c>
      <c r="V203" t="s">
        <v>613</v>
      </c>
      <c r="W203" t="s">
        <v>503</v>
      </c>
      <c r="X203" t="s">
        <v>503</v>
      </c>
      <c r="AA203" s="6" t="str">
        <f t="shared" si="17"/>
        <v>Other</v>
      </c>
      <c r="AB203" s="6" t="str">
        <f t="shared" si="18"/>
        <v>A</v>
      </c>
      <c r="AC203" s="6">
        <f>VLOOKUP(P203,lists!$G:$H,2,FALSE)</f>
        <v>8</v>
      </c>
      <c r="AD203" t="b">
        <f>VLOOKUP(G203,lists!$B$2:$C$3,2,FALSE)</f>
        <v>1</v>
      </c>
      <c r="AE203" t="b">
        <f>VLOOKUP(AA203,lists!$B:$C,2,FALSE)</f>
        <v>1</v>
      </c>
      <c r="AF203" t="b">
        <f>IF(AND(AC203&gt;=VLOOKUP(FLAT!$I$1,lists!$G:$H,2,FALSE),AC203&lt;=VLOOKUP(FLAT!$I$2,lists!$G:$H,2,FALSE)),TRUE,FALSE)</f>
        <v>1</v>
      </c>
      <c r="AG203" t="b">
        <f>VLOOKUP(AB203,lists!$B$7:$C$8,2,FALSE)</f>
        <v>1</v>
      </c>
      <c r="AH203" t="b">
        <f>VLOOKUP(IF(H203="","Open",SUBSTITUTE(H203,"/Nov","")),lists!$B$27:$D$29,2,FALSE)</f>
        <v>1</v>
      </c>
      <c r="AI203" t="b">
        <f>IF(FLAT!$I$5="All",TRUE,IF(FLAT!$I$5=TEXT('Raw - F'!C203,"mmm"),TRUE,FALSE))</f>
        <v>1</v>
      </c>
      <c r="AJ203" t="b">
        <f>VLOOKUP(L203,lists!B:C,2,FALSE)</f>
        <v>1</v>
      </c>
      <c r="AK203" t="b">
        <f>VLOOKUP(T203,lists!$B$23:$D$25,2,FALSE)</f>
        <v>1</v>
      </c>
      <c r="AL203">
        <f t="shared" si="19"/>
        <v>1</v>
      </c>
    </row>
    <row r="204" spans="1:38" x14ac:dyDescent="0.35">
      <c r="A204" s="1">
        <f t="shared" si="20"/>
        <v>204</v>
      </c>
      <c r="B204" s="1">
        <f t="shared" si="21"/>
        <v>203</v>
      </c>
      <c r="C204" s="5">
        <v>44327</v>
      </c>
      <c r="D204" t="s">
        <v>623</v>
      </c>
      <c r="E204" t="s">
        <v>302</v>
      </c>
      <c r="F204" t="s">
        <v>302</v>
      </c>
      <c r="G204" t="s">
        <v>6</v>
      </c>
      <c r="H204" t="s">
        <v>227</v>
      </c>
      <c r="J204" t="s">
        <v>54</v>
      </c>
      <c r="K204" t="s">
        <v>5</v>
      </c>
      <c r="L204">
        <v>4</v>
      </c>
      <c r="N204" t="s">
        <v>348</v>
      </c>
      <c r="O204" t="s">
        <v>430</v>
      </c>
      <c r="P204" t="s">
        <v>70</v>
      </c>
      <c r="Q204">
        <v>10000</v>
      </c>
      <c r="R204" t="s">
        <v>738</v>
      </c>
      <c r="T204" t="s">
        <v>240</v>
      </c>
      <c r="U204">
        <v>0</v>
      </c>
      <c r="W204" t="s">
        <v>503</v>
      </c>
      <c r="X204" t="s">
        <v>503</v>
      </c>
      <c r="AA204" s="6" t="str">
        <f t="shared" si="17"/>
        <v>Other</v>
      </c>
      <c r="AB204" s="6" t="str">
        <f t="shared" si="18"/>
        <v>A</v>
      </c>
      <c r="AC204" s="6">
        <f>VLOOKUP(P204,lists!$G:$H,2,FALSE)</f>
        <v>4</v>
      </c>
      <c r="AD204" t="b">
        <f>VLOOKUP(G204,lists!$B$2:$C$3,2,FALSE)</f>
        <v>1</v>
      </c>
      <c r="AE204" t="b">
        <f>VLOOKUP(AA204,lists!$B:$C,2,FALSE)</f>
        <v>1</v>
      </c>
      <c r="AF204" t="b">
        <f>IF(AND(AC204&gt;=VLOOKUP(FLAT!$I$1,lists!$G:$H,2,FALSE),AC204&lt;=VLOOKUP(FLAT!$I$2,lists!$G:$H,2,FALSE)),TRUE,FALSE)</f>
        <v>1</v>
      </c>
      <c r="AG204" t="b">
        <f>VLOOKUP(AB204,lists!$B$7:$C$8,2,FALSE)</f>
        <v>1</v>
      </c>
      <c r="AH204" t="b">
        <f>VLOOKUP(IF(H204="","Open",SUBSTITUTE(H204,"/Nov","")),lists!$B$27:$D$29,2,FALSE)</f>
        <v>1</v>
      </c>
      <c r="AI204" t="b">
        <f>IF(FLAT!$I$5="All",TRUE,IF(FLAT!$I$5=TEXT('Raw - F'!C204,"mmm"),TRUE,FALSE))</f>
        <v>1</v>
      </c>
      <c r="AJ204" t="b">
        <f>VLOOKUP(L204,lists!B:C,2,FALSE)</f>
        <v>1</v>
      </c>
      <c r="AK204" t="b">
        <f>VLOOKUP(T204,lists!$B$23:$D$25,2,FALSE)</f>
        <v>1</v>
      </c>
      <c r="AL204">
        <f t="shared" si="19"/>
        <v>1</v>
      </c>
    </row>
    <row r="205" spans="1:38" x14ac:dyDescent="0.35">
      <c r="A205" s="1">
        <f t="shared" si="20"/>
        <v>205</v>
      </c>
      <c r="B205" s="1">
        <f t="shared" si="21"/>
        <v>204</v>
      </c>
      <c r="C205" s="5">
        <v>44327</v>
      </c>
      <c r="D205" t="s">
        <v>623</v>
      </c>
      <c r="E205" t="s">
        <v>302</v>
      </c>
      <c r="F205" t="s">
        <v>302</v>
      </c>
      <c r="G205" t="s">
        <v>6</v>
      </c>
      <c r="H205" t="s">
        <v>227</v>
      </c>
      <c r="J205" t="s">
        <v>34</v>
      </c>
      <c r="K205" t="s">
        <v>5</v>
      </c>
      <c r="L205">
        <v>5</v>
      </c>
      <c r="N205" t="s">
        <v>321</v>
      </c>
      <c r="O205" t="s">
        <v>428</v>
      </c>
      <c r="P205" t="s">
        <v>76</v>
      </c>
      <c r="Q205">
        <v>6400</v>
      </c>
      <c r="R205" t="s">
        <v>739</v>
      </c>
      <c r="T205" t="s">
        <v>240</v>
      </c>
      <c r="U205">
        <v>0</v>
      </c>
      <c r="W205" t="s">
        <v>503</v>
      </c>
      <c r="X205" t="s">
        <v>503</v>
      </c>
      <c r="AA205" s="6" t="str">
        <f t="shared" si="17"/>
        <v>3yo</v>
      </c>
      <c r="AB205" s="6" t="str">
        <f t="shared" si="18"/>
        <v>A</v>
      </c>
      <c r="AC205" s="6">
        <f>VLOOKUP(P205,lists!$G:$H,2,FALSE)</f>
        <v>5</v>
      </c>
      <c r="AD205" t="b">
        <f>VLOOKUP(G205,lists!$B$2:$C$3,2,FALSE)</f>
        <v>1</v>
      </c>
      <c r="AE205" t="b">
        <f>VLOOKUP(AA205,lists!$B:$C,2,FALSE)</f>
        <v>1</v>
      </c>
      <c r="AF205" t="b">
        <f>IF(AND(AC205&gt;=VLOOKUP(FLAT!$I$1,lists!$G:$H,2,FALSE),AC205&lt;=VLOOKUP(FLAT!$I$2,lists!$G:$H,2,FALSE)),TRUE,FALSE)</f>
        <v>1</v>
      </c>
      <c r="AG205" t="b">
        <f>VLOOKUP(AB205,lists!$B$7:$C$8,2,FALSE)</f>
        <v>1</v>
      </c>
      <c r="AH205" t="b">
        <f>VLOOKUP(IF(H205="","Open",SUBSTITUTE(H205,"/Nov","")),lists!$B$27:$D$29,2,FALSE)</f>
        <v>1</v>
      </c>
      <c r="AI205" t="b">
        <f>IF(FLAT!$I$5="All",TRUE,IF(FLAT!$I$5=TEXT('Raw - F'!C205,"mmm"),TRUE,FALSE))</f>
        <v>1</v>
      </c>
      <c r="AJ205" t="b">
        <f>VLOOKUP(L205,lists!B:C,2,FALSE)</f>
        <v>1</v>
      </c>
      <c r="AK205" t="b">
        <f>VLOOKUP(T205,lists!$B$23:$D$25,2,FALSE)</f>
        <v>1</v>
      </c>
      <c r="AL205">
        <f t="shared" si="19"/>
        <v>1</v>
      </c>
    </row>
    <row r="206" spans="1:38" x14ac:dyDescent="0.35">
      <c r="A206" s="1">
        <f t="shared" si="20"/>
        <v>206</v>
      </c>
      <c r="B206" s="1">
        <f t="shared" si="21"/>
        <v>205</v>
      </c>
      <c r="C206" s="5">
        <v>44327</v>
      </c>
      <c r="D206" t="s">
        <v>623</v>
      </c>
      <c r="E206" t="s">
        <v>302</v>
      </c>
      <c r="F206" t="s">
        <v>302</v>
      </c>
      <c r="G206" t="s">
        <v>6</v>
      </c>
      <c r="H206" t="s">
        <v>227</v>
      </c>
      <c r="J206" t="s">
        <v>54</v>
      </c>
      <c r="K206" t="s">
        <v>5</v>
      </c>
      <c r="L206">
        <v>5</v>
      </c>
      <c r="N206" t="s">
        <v>321</v>
      </c>
      <c r="O206" t="s">
        <v>36</v>
      </c>
      <c r="P206" t="s">
        <v>36</v>
      </c>
      <c r="Q206">
        <v>6400</v>
      </c>
      <c r="R206" t="s">
        <v>740</v>
      </c>
      <c r="T206" t="s">
        <v>240</v>
      </c>
      <c r="U206">
        <v>0</v>
      </c>
      <c r="W206" t="s">
        <v>503</v>
      </c>
      <c r="X206" t="s">
        <v>503</v>
      </c>
      <c r="AA206" s="6" t="str">
        <f t="shared" si="17"/>
        <v>Other</v>
      </c>
      <c r="AB206" s="6" t="str">
        <f t="shared" si="18"/>
        <v>A</v>
      </c>
      <c r="AC206" s="6">
        <f>VLOOKUP(P206,lists!$G:$H,2,FALSE)</f>
        <v>1</v>
      </c>
      <c r="AD206" t="b">
        <f>VLOOKUP(G206,lists!$B$2:$C$3,2,FALSE)</f>
        <v>1</v>
      </c>
      <c r="AE206" t="b">
        <f>VLOOKUP(AA206,lists!$B:$C,2,FALSE)</f>
        <v>1</v>
      </c>
      <c r="AF206" t="b">
        <f>IF(AND(AC206&gt;=VLOOKUP(FLAT!$I$1,lists!$G:$H,2,FALSE),AC206&lt;=VLOOKUP(FLAT!$I$2,lists!$G:$H,2,FALSE)),TRUE,FALSE)</f>
        <v>1</v>
      </c>
      <c r="AG206" t="b">
        <f>VLOOKUP(AB206,lists!$B$7:$C$8,2,FALSE)</f>
        <v>1</v>
      </c>
      <c r="AH206" t="b">
        <f>VLOOKUP(IF(H206="","Open",SUBSTITUTE(H206,"/Nov","")),lists!$B$27:$D$29,2,FALSE)</f>
        <v>1</v>
      </c>
      <c r="AI206" t="b">
        <f>IF(FLAT!$I$5="All",TRUE,IF(FLAT!$I$5=TEXT('Raw - F'!C206,"mmm"),TRUE,FALSE))</f>
        <v>1</v>
      </c>
      <c r="AJ206" t="b">
        <f>VLOOKUP(L206,lists!B:C,2,FALSE)</f>
        <v>1</v>
      </c>
      <c r="AK206" t="b">
        <f>VLOOKUP(T206,lists!$B$23:$D$25,2,FALSE)</f>
        <v>1</v>
      </c>
      <c r="AL206">
        <f t="shared" si="19"/>
        <v>1</v>
      </c>
    </row>
    <row r="207" spans="1:38" x14ac:dyDescent="0.35">
      <c r="A207" s="1">
        <f t="shared" si="20"/>
        <v>207</v>
      </c>
      <c r="B207" s="1">
        <f t="shared" si="21"/>
        <v>206</v>
      </c>
      <c r="C207" s="5">
        <v>44327</v>
      </c>
      <c r="D207" t="s">
        <v>623</v>
      </c>
      <c r="E207" t="s">
        <v>302</v>
      </c>
      <c r="F207" t="s">
        <v>302</v>
      </c>
      <c r="G207" t="s">
        <v>51</v>
      </c>
      <c r="H207" t="s">
        <v>245</v>
      </c>
      <c r="J207" t="s">
        <v>35</v>
      </c>
      <c r="K207" t="s">
        <v>7</v>
      </c>
      <c r="L207">
        <v>5</v>
      </c>
      <c r="N207" t="s">
        <v>227</v>
      </c>
      <c r="O207" t="s">
        <v>427</v>
      </c>
      <c r="P207" t="s">
        <v>70</v>
      </c>
      <c r="Q207">
        <v>6400</v>
      </c>
      <c r="R207" t="s">
        <v>741</v>
      </c>
      <c r="T207" t="s">
        <v>240</v>
      </c>
      <c r="U207">
        <v>0</v>
      </c>
      <c r="W207" t="s">
        <v>503</v>
      </c>
      <c r="X207" t="s">
        <v>503</v>
      </c>
      <c r="AA207" s="6" t="str">
        <f t="shared" si="17"/>
        <v>Other</v>
      </c>
      <c r="AB207" s="6" t="str">
        <f t="shared" si="18"/>
        <v>F</v>
      </c>
      <c r="AC207" s="6">
        <f>VLOOKUP(P207,lists!$G:$H,2,FALSE)</f>
        <v>4</v>
      </c>
      <c r="AD207" t="b">
        <f>VLOOKUP(G207,lists!$B$2:$C$3,2,FALSE)</f>
        <v>1</v>
      </c>
      <c r="AE207" t="b">
        <f>VLOOKUP(AA207,lists!$B:$C,2,FALSE)</f>
        <v>1</v>
      </c>
      <c r="AF207" t="b">
        <f>IF(AND(AC207&gt;=VLOOKUP(FLAT!$I$1,lists!$G:$H,2,FALSE),AC207&lt;=VLOOKUP(FLAT!$I$2,lists!$G:$H,2,FALSE)),TRUE,FALSE)</f>
        <v>1</v>
      </c>
      <c r="AG207" t="b">
        <f>VLOOKUP(AB207,lists!$B$7:$C$8,2,FALSE)</f>
        <v>1</v>
      </c>
      <c r="AH207" t="b">
        <f>VLOOKUP(IF(H207="","Open",SUBSTITUTE(H207,"/Nov","")),lists!$B$27:$D$29,2,FALSE)</f>
        <v>1</v>
      </c>
      <c r="AI207" t="b">
        <f>IF(FLAT!$I$5="All",TRUE,IF(FLAT!$I$5=TEXT('Raw - F'!C207,"mmm"),TRUE,FALSE))</f>
        <v>1</v>
      </c>
      <c r="AJ207" t="b">
        <f>VLOOKUP(L207,lists!B:C,2,FALSE)</f>
        <v>1</v>
      </c>
      <c r="AK207" t="b">
        <f>VLOOKUP(T207,lists!$B$23:$D$25,2,FALSE)</f>
        <v>1</v>
      </c>
      <c r="AL207">
        <f t="shared" si="19"/>
        <v>1</v>
      </c>
    </row>
    <row r="208" spans="1:38" x14ac:dyDescent="0.35">
      <c r="A208" s="1">
        <f t="shared" si="20"/>
        <v>208</v>
      </c>
      <c r="B208" s="1">
        <f t="shared" si="21"/>
        <v>207</v>
      </c>
      <c r="C208" s="5">
        <v>44327</v>
      </c>
      <c r="D208" t="s">
        <v>623</v>
      </c>
      <c r="E208" t="s">
        <v>302</v>
      </c>
      <c r="F208" t="s">
        <v>302</v>
      </c>
      <c r="G208" t="s">
        <v>51</v>
      </c>
      <c r="H208" t="s">
        <v>244</v>
      </c>
      <c r="J208" t="s">
        <v>33</v>
      </c>
      <c r="K208" t="s">
        <v>5</v>
      </c>
      <c r="L208">
        <v>5</v>
      </c>
      <c r="N208" t="s">
        <v>227</v>
      </c>
      <c r="O208" t="s">
        <v>36</v>
      </c>
      <c r="P208" t="s">
        <v>36</v>
      </c>
      <c r="Q208">
        <v>6000</v>
      </c>
      <c r="R208" t="s">
        <v>743</v>
      </c>
      <c r="T208" t="s">
        <v>240</v>
      </c>
      <c r="U208">
        <v>0</v>
      </c>
      <c r="W208" t="s">
        <v>503</v>
      </c>
      <c r="X208" t="s">
        <v>503</v>
      </c>
      <c r="AA208" s="6" t="str">
        <f t="shared" si="17"/>
        <v>2yo</v>
      </c>
      <c r="AB208" s="6" t="str">
        <f t="shared" si="18"/>
        <v>A</v>
      </c>
      <c r="AC208" s="6">
        <f>VLOOKUP(P208,lists!$G:$H,2,FALSE)</f>
        <v>1</v>
      </c>
      <c r="AD208" t="b">
        <f>VLOOKUP(G208,lists!$B$2:$C$3,2,FALSE)</f>
        <v>1</v>
      </c>
      <c r="AE208" t="b">
        <f>VLOOKUP(AA208,lists!$B:$C,2,FALSE)</f>
        <v>1</v>
      </c>
      <c r="AF208" t="b">
        <f>IF(AND(AC208&gt;=VLOOKUP(FLAT!$I$1,lists!$G:$H,2,FALSE),AC208&lt;=VLOOKUP(FLAT!$I$2,lists!$G:$H,2,FALSE)),TRUE,FALSE)</f>
        <v>1</v>
      </c>
      <c r="AG208" t="b">
        <f>VLOOKUP(AB208,lists!$B$7:$C$8,2,FALSE)</f>
        <v>1</v>
      </c>
      <c r="AH208" t="b">
        <f>VLOOKUP(IF(H208="","Open",SUBSTITUTE(H208,"/Nov","")),lists!$B$27:$D$29,2,FALSE)</f>
        <v>1</v>
      </c>
      <c r="AI208" t="b">
        <f>IF(FLAT!$I$5="All",TRUE,IF(FLAT!$I$5=TEXT('Raw - F'!C208,"mmm"),TRUE,FALSE))</f>
        <v>1</v>
      </c>
      <c r="AJ208" t="b">
        <f>VLOOKUP(L208,lists!B:C,2,FALSE)</f>
        <v>1</v>
      </c>
      <c r="AK208" t="b">
        <f>VLOOKUP(T208,lists!$B$23:$D$25,2,FALSE)</f>
        <v>1</v>
      </c>
      <c r="AL208">
        <f t="shared" si="19"/>
        <v>1</v>
      </c>
    </row>
    <row r="209" spans="1:38" x14ac:dyDescent="0.35">
      <c r="A209" s="1">
        <f t="shared" si="20"/>
        <v>209</v>
      </c>
      <c r="B209" s="1">
        <f t="shared" si="21"/>
        <v>208</v>
      </c>
      <c r="C209" s="5">
        <v>44327</v>
      </c>
      <c r="D209" t="s">
        <v>623</v>
      </c>
      <c r="E209" t="s">
        <v>302</v>
      </c>
      <c r="F209" t="s">
        <v>302</v>
      </c>
      <c r="G209" t="s">
        <v>6</v>
      </c>
      <c r="H209" t="s">
        <v>227</v>
      </c>
      <c r="J209" t="s">
        <v>34</v>
      </c>
      <c r="K209" t="s">
        <v>5</v>
      </c>
      <c r="L209">
        <v>6</v>
      </c>
      <c r="N209" t="s">
        <v>314</v>
      </c>
      <c r="O209" t="s">
        <v>429</v>
      </c>
      <c r="P209" t="s">
        <v>59</v>
      </c>
      <c r="Q209">
        <v>4500</v>
      </c>
      <c r="R209" t="s">
        <v>536</v>
      </c>
      <c r="T209" t="s">
        <v>240</v>
      </c>
      <c r="U209">
        <v>0</v>
      </c>
      <c r="W209" t="s">
        <v>503</v>
      </c>
      <c r="X209" t="s">
        <v>503</v>
      </c>
      <c r="AA209" s="6" t="str">
        <f t="shared" si="17"/>
        <v>3yo</v>
      </c>
      <c r="AB209" s="6" t="str">
        <f t="shared" si="18"/>
        <v>A</v>
      </c>
      <c r="AC209" s="6">
        <f>VLOOKUP(P209,lists!$G:$H,2,FALSE)</f>
        <v>7</v>
      </c>
      <c r="AD209" t="b">
        <f>VLOOKUP(G209,lists!$B$2:$C$3,2,FALSE)</f>
        <v>1</v>
      </c>
      <c r="AE209" t="b">
        <f>VLOOKUP(AA209,lists!$B:$C,2,FALSE)</f>
        <v>1</v>
      </c>
      <c r="AF209" t="b">
        <f>IF(AND(AC209&gt;=VLOOKUP(FLAT!$I$1,lists!$G:$H,2,FALSE),AC209&lt;=VLOOKUP(FLAT!$I$2,lists!$G:$H,2,FALSE)),TRUE,FALSE)</f>
        <v>1</v>
      </c>
      <c r="AG209" t="b">
        <f>VLOOKUP(AB209,lists!$B$7:$C$8,2,FALSE)</f>
        <v>1</v>
      </c>
      <c r="AH209" t="b">
        <f>VLOOKUP(IF(H209="","Open",SUBSTITUTE(H209,"/Nov","")),lists!$B$27:$D$29,2,FALSE)</f>
        <v>1</v>
      </c>
      <c r="AI209" t="b">
        <f>IF(FLAT!$I$5="All",TRUE,IF(FLAT!$I$5=TEXT('Raw - F'!C209,"mmm"),TRUE,FALSE))</f>
        <v>1</v>
      </c>
      <c r="AJ209" t="b">
        <f>VLOOKUP(L209,lists!B:C,2,FALSE)</f>
        <v>1</v>
      </c>
      <c r="AK209" t="b">
        <f>VLOOKUP(T209,lists!$B$23:$D$25,2,FALSE)</f>
        <v>1</v>
      </c>
      <c r="AL209">
        <f t="shared" si="19"/>
        <v>1</v>
      </c>
    </row>
    <row r="210" spans="1:38" x14ac:dyDescent="0.35">
      <c r="A210" s="1">
        <f t="shared" si="20"/>
        <v>210</v>
      </c>
      <c r="B210" s="1">
        <f t="shared" si="21"/>
        <v>209</v>
      </c>
      <c r="C210" s="5">
        <v>44327</v>
      </c>
      <c r="D210" t="s">
        <v>623</v>
      </c>
      <c r="E210" t="s">
        <v>302</v>
      </c>
      <c r="F210" t="s">
        <v>302</v>
      </c>
      <c r="G210" t="s">
        <v>51</v>
      </c>
      <c r="H210" t="s">
        <v>227</v>
      </c>
      <c r="J210" t="s">
        <v>34</v>
      </c>
      <c r="K210" t="s">
        <v>5</v>
      </c>
      <c r="L210">
        <v>6</v>
      </c>
      <c r="N210" t="s">
        <v>227</v>
      </c>
      <c r="O210" t="s">
        <v>36</v>
      </c>
      <c r="P210" t="s">
        <v>36</v>
      </c>
      <c r="Q210">
        <v>4450</v>
      </c>
      <c r="R210" t="s">
        <v>742</v>
      </c>
      <c r="T210" t="s">
        <v>240</v>
      </c>
      <c r="U210">
        <v>0</v>
      </c>
      <c r="W210" t="s">
        <v>1704</v>
      </c>
      <c r="X210" t="s">
        <v>503</v>
      </c>
      <c r="AA210" s="6" t="str">
        <f t="shared" si="17"/>
        <v>3yo</v>
      </c>
      <c r="AB210" s="6" t="str">
        <f t="shared" si="18"/>
        <v>A</v>
      </c>
      <c r="AC210" s="6">
        <f>VLOOKUP(P210,lists!$G:$H,2,FALSE)</f>
        <v>1</v>
      </c>
      <c r="AD210" t="b">
        <f>VLOOKUP(G210,lists!$B$2:$C$3,2,FALSE)</f>
        <v>1</v>
      </c>
      <c r="AE210" t="b">
        <f>VLOOKUP(AA210,lists!$B:$C,2,FALSE)</f>
        <v>1</v>
      </c>
      <c r="AF210" t="b">
        <f>IF(AND(AC210&gt;=VLOOKUP(FLAT!$I$1,lists!$G:$H,2,FALSE),AC210&lt;=VLOOKUP(FLAT!$I$2,lists!$G:$H,2,FALSE)),TRUE,FALSE)</f>
        <v>1</v>
      </c>
      <c r="AG210" t="b">
        <f>VLOOKUP(AB210,lists!$B$7:$C$8,2,FALSE)</f>
        <v>1</v>
      </c>
      <c r="AH210" t="b">
        <f>VLOOKUP(IF(H210="","Open",SUBSTITUTE(H210,"/Nov","")),lists!$B$27:$D$29,2,FALSE)</f>
        <v>1</v>
      </c>
      <c r="AI210" t="b">
        <f>IF(FLAT!$I$5="All",TRUE,IF(FLAT!$I$5=TEXT('Raw - F'!C210,"mmm"),TRUE,FALSE))</f>
        <v>1</v>
      </c>
      <c r="AJ210" t="b">
        <f>VLOOKUP(L210,lists!B:C,2,FALSE)</f>
        <v>1</v>
      </c>
      <c r="AK210" t="b">
        <f>VLOOKUP(T210,lists!$B$23:$D$25,2,FALSE)</f>
        <v>1</v>
      </c>
      <c r="AL210">
        <f t="shared" si="19"/>
        <v>1</v>
      </c>
    </row>
    <row r="211" spans="1:38" x14ac:dyDescent="0.35">
      <c r="A211" s="1">
        <f t="shared" si="20"/>
        <v>211</v>
      </c>
      <c r="B211" s="1">
        <f t="shared" si="21"/>
        <v>210</v>
      </c>
      <c r="C211" s="5">
        <v>44327</v>
      </c>
      <c r="D211" t="s">
        <v>258</v>
      </c>
      <c r="E211" t="s">
        <v>302</v>
      </c>
      <c r="F211" t="s">
        <v>302</v>
      </c>
      <c r="G211" t="s">
        <v>6</v>
      </c>
      <c r="H211" t="s">
        <v>227</v>
      </c>
      <c r="J211" t="s">
        <v>54</v>
      </c>
      <c r="K211" t="s">
        <v>5</v>
      </c>
      <c r="L211">
        <v>5</v>
      </c>
      <c r="N211" t="s">
        <v>330</v>
      </c>
      <c r="O211" t="s">
        <v>544</v>
      </c>
      <c r="P211" t="s">
        <v>70</v>
      </c>
      <c r="Q211">
        <v>4900</v>
      </c>
      <c r="R211" t="s">
        <v>746</v>
      </c>
      <c r="T211" t="s">
        <v>241</v>
      </c>
      <c r="U211">
        <v>0</v>
      </c>
      <c r="W211" t="s">
        <v>503</v>
      </c>
      <c r="X211" t="s">
        <v>503</v>
      </c>
      <c r="AA211" s="6" t="str">
        <f t="shared" si="17"/>
        <v>Other</v>
      </c>
      <c r="AB211" s="6" t="str">
        <f t="shared" si="18"/>
        <v>A</v>
      </c>
      <c r="AC211" s="6">
        <f>VLOOKUP(P211,lists!$G:$H,2,FALSE)</f>
        <v>4</v>
      </c>
      <c r="AD211" t="b">
        <f>VLOOKUP(G211,lists!$B$2:$C$3,2,FALSE)</f>
        <v>1</v>
      </c>
      <c r="AE211" t="b">
        <f>VLOOKUP(AA211,lists!$B:$C,2,FALSE)</f>
        <v>1</v>
      </c>
      <c r="AF211" t="b">
        <f>IF(AND(AC211&gt;=VLOOKUP(FLAT!$I$1,lists!$G:$H,2,FALSE),AC211&lt;=VLOOKUP(FLAT!$I$2,lists!$G:$H,2,FALSE)),TRUE,FALSE)</f>
        <v>1</v>
      </c>
      <c r="AG211" t="b">
        <f>VLOOKUP(AB211,lists!$B$7:$C$8,2,FALSE)</f>
        <v>1</v>
      </c>
      <c r="AH211" t="b">
        <f>VLOOKUP(IF(H211="","Open",SUBSTITUTE(H211,"/Nov","")),lists!$B$27:$D$29,2,FALSE)</f>
        <v>1</v>
      </c>
      <c r="AI211" t="b">
        <f>IF(FLAT!$I$5="All",TRUE,IF(FLAT!$I$5=TEXT('Raw - F'!C211,"mmm"),TRUE,FALSE))</f>
        <v>1</v>
      </c>
      <c r="AJ211" t="b">
        <f>VLOOKUP(L211,lists!B:C,2,FALSE)</f>
        <v>1</v>
      </c>
      <c r="AK211" t="b">
        <f>VLOOKUP(T211,lists!$B$23:$D$25,2,FALSE)</f>
        <v>1</v>
      </c>
      <c r="AL211">
        <f t="shared" si="19"/>
        <v>1</v>
      </c>
    </row>
    <row r="212" spans="1:38" x14ac:dyDescent="0.35">
      <c r="A212" s="1">
        <f t="shared" si="20"/>
        <v>212</v>
      </c>
      <c r="B212" s="1">
        <f t="shared" si="21"/>
        <v>211</v>
      </c>
      <c r="C212" s="5">
        <v>44327</v>
      </c>
      <c r="D212" t="s">
        <v>258</v>
      </c>
      <c r="E212" t="s">
        <v>302</v>
      </c>
      <c r="F212" t="s">
        <v>302</v>
      </c>
      <c r="G212" t="s">
        <v>51</v>
      </c>
      <c r="H212" t="s">
        <v>244</v>
      </c>
      <c r="J212" t="s">
        <v>34</v>
      </c>
      <c r="K212" t="s">
        <v>5</v>
      </c>
      <c r="L212">
        <v>5</v>
      </c>
      <c r="N212" t="s">
        <v>227</v>
      </c>
      <c r="O212" t="s">
        <v>544</v>
      </c>
      <c r="P212" t="s">
        <v>70</v>
      </c>
      <c r="Q212">
        <v>4900</v>
      </c>
      <c r="R212" t="s">
        <v>747</v>
      </c>
      <c r="T212" t="s">
        <v>241</v>
      </c>
      <c r="U212">
        <v>0</v>
      </c>
      <c r="W212" t="s">
        <v>503</v>
      </c>
      <c r="X212" t="s">
        <v>748</v>
      </c>
      <c r="Y212">
        <v>35000</v>
      </c>
      <c r="AA212" s="6" t="str">
        <f t="shared" si="17"/>
        <v>3yo</v>
      </c>
      <c r="AB212" s="6" t="str">
        <f t="shared" si="18"/>
        <v>A</v>
      </c>
      <c r="AC212" s="6">
        <f>VLOOKUP(P212,lists!$G:$H,2,FALSE)</f>
        <v>4</v>
      </c>
      <c r="AD212" t="b">
        <f>VLOOKUP(G212,lists!$B$2:$C$3,2,FALSE)</f>
        <v>1</v>
      </c>
      <c r="AE212" t="b">
        <f>VLOOKUP(AA212,lists!$B:$C,2,FALSE)</f>
        <v>1</v>
      </c>
      <c r="AF212" t="b">
        <f>IF(AND(AC212&gt;=VLOOKUP(FLAT!$I$1,lists!$G:$H,2,FALSE),AC212&lt;=VLOOKUP(FLAT!$I$2,lists!$G:$H,2,FALSE)),TRUE,FALSE)</f>
        <v>1</v>
      </c>
      <c r="AG212" t="b">
        <f>VLOOKUP(AB212,lists!$B$7:$C$8,2,FALSE)</f>
        <v>1</v>
      </c>
      <c r="AH212" t="b">
        <f>VLOOKUP(IF(H212="","Open",SUBSTITUTE(H212,"/Nov","")),lists!$B$27:$D$29,2,FALSE)</f>
        <v>1</v>
      </c>
      <c r="AI212" t="b">
        <f>IF(FLAT!$I$5="All",TRUE,IF(FLAT!$I$5=TEXT('Raw - F'!C212,"mmm"),TRUE,FALSE))</f>
        <v>1</v>
      </c>
      <c r="AJ212" t="b">
        <f>VLOOKUP(L212,lists!B:C,2,FALSE)</f>
        <v>1</v>
      </c>
      <c r="AK212" t="b">
        <f>VLOOKUP(T212,lists!$B$23:$D$25,2,FALSE)</f>
        <v>1</v>
      </c>
      <c r="AL212">
        <f t="shared" si="19"/>
        <v>1</v>
      </c>
    </row>
    <row r="213" spans="1:38" x14ac:dyDescent="0.35">
      <c r="A213" s="1">
        <f t="shared" si="20"/>
        <v>213</v>
      </c>
      <c r="B213" s="1">
        <f t="shared" si="21"/>
        <v>212</v>
      </c>
      <c r="C213" s="5">
        <v>44327</v>
      </c>
      <c r="D213" t="s">
        <v>258</v>
      </c>
      <c r="E213" t="s">
        <v>302</v>
      </c>
      <c r="F213" t="s">
        <v>302</v>
      </c>
      <c r="G213" t="s">
        <v>51</v>
      </c>
      <c r="H213" t="s">
        <v>245</v>
      </c>
      <c r="J213" t="s">
        <v>33</v>
      </c>
      <c r="K213" t="s">
        <v>5</v>
      </c>
      <c r="L213">
        <v>5</v>
      </c>
      <c r="N213" t="s">
        <v>227</v>
      </c>
      <c r="O213" t="s">
        <v>545</v>
      </c>
      <c r="P213" t="s">
        <v>36</v>
      </c>
      <c r="Q213">
        <v>4900</v>
      </c>
      <c r="R213" t="s">
        <v>750</v>
      </c>
      <c r="S213" t="s">
        <v>368</v>
      </c>
      <c r="T213" t="s">
        <v>241</v>
      </c>
      <c r="U213">
        <v>0</v>
      </c>
      <c r="W213" t="s">
        <v>503</v>
      </c>
      <c r="X213" t="s">
        <v>583</v>
      </c>
      <c r="Y213" t="s">
        <v>368</v>
      </c>
      <c r="AA213" s="6" t="str">
        <f t="shared" si="17"/>
        <v>2yo</v>
      </c>
      <c r="AB213" s="6" t="str">
        <f t="shared" si="18"/>
        <v>A</v>
      </c>
      <c r="AC213" s="6">
        <f>VLOOKUP(P213,lists!$G:$H,2,FALSE)</f>
        <v>1</v>
      </c>
      <c r="AD213" t="b">
        <f>VLOOKUP(G213,lists!$B$2:$C$3,2,FALSE)</f>
        <v>1</v>
      </c>
      <c r="AE213" t="b">
        <f>VLOOKUP(AA213,lists!$B:$C,2,FALSE)</f>
        <v>1</v>
      </c>
      <c r="AF213" t="b">
        <f>IF(AND(AC213&gt;=VLOOKUP(FLAT!$I$1,lists!$G:$H,2,FALSE),AC213&lt;=VLOOKUP(FLAT!$I$2,lists!$G:$H,2,FALSE)),TRUE,FALSE)</f>
        <v>1</v>
      </c>
      <c r="AG213" t="b">
        <f>VLOOKUP(AB213,lists!$B$7:$C$8,2,FALSE)</f>
        <v>1</v>
      </c>
      <c r="AH213" t="b">
        <f>VLOOKUP(IF(H213="","Open",SUBSTITUTE(H213,"/Nov","")),lists!$B$27:$D$29,2,FALSE)</f>
        <v>1</v>
      </c>
      <c r="AI213" t="b">
        <f>IF(FLAT!$I$5="All",TRUE,IF(FLAT!$I$5=TEXT('Raw - F'!C213,"mmm"),TRUE,FALSE))</f>
        <v>1</v>
      </c>
      <c r="AJ213" t="b">
        <f>VLOOKUP(L213,lists!B:C,2,FALSE)</f>
        <v>1</v>
      </c>
      <c r="AK213" t="b">
        <f>VLOOKUP(T213,lists!$B$23:$D$25,2,FALSE)</f>
        <v>1</v>
      </c>
      <c r="AL213">
        <f t="shared" si="19"/>
        <v>1</v>
      </c>
    </row>
    <row r="214" spans="1:38" x14ac:dyDescent="0.35">
      <c r="A214" s="1">
        <f t="shared" si="20"/>
        <v>214</v>
      </c>
      <c r="B214" s="1">
        <f t="shared" si="21"/>
        <v>213</v>
      </c>
      <c r="C214" s="5">
        <v>44327</v>
      </c>
      <c r="D214" t="s">
        <v>258</v>
      </c>
      <c r="E214" t="s">
        <v>302</v>
      </c>
      <c r="F214" t="s">
        <v>302</v>
      </c>
      <c r="G214" t="s">
        <v>6</v>
      </c>
      <c r="H214" t="s">
        <v>227</v>
      </c>
      <c r="J214" t="s">
        <v>54</v>
      </c>
      <c r="K214" t="s">
        <v>5</v>
      </c>
      <c r="L214">
        <v>5</v>
      </c>
      <c r="N214" t="s">
        <v>330</v>
      </c>
      <c r="O214" t="s">
        <v>303</v>
      </c>
      <c r="P214" t="s">
        <v>37</v>
      </c>
      <c r="Q214">
        <v>4900</v>
      </c>
      <c r="R214" t="s">
        <v>751</v>
      </c>
      <c r="S214" t="s">
        <v>7</v>
      </c>
      <c r="T214" t="s">
        <v>241</v>
      </c>
      <c r="U214">
        <v>0</v>
      </c>
      <c r="W214" t="s">
        <v>503</v>
      </c>
      <c r="X214" t="s">
        <v>503</v>
      </c>
      <c r="AA214" s="6" t="str">
        <f t="shared" si="17"/>
        <v>Other</v>
      </c>
      <c r="AB214" s="6" t="str">
        <f t="shared" si="18"/>
        <v>A</v>
      </c>
      <c r="AC214" s="6">
        <f>VLOOKUP(P214,lists!$G:$H,2,FALSE)</f>
        <v>2</v>
      </c>
      <c r="AD214" t="b">
        <f>VLOOKUP(G214,lists!$B$2:$C$3,2,FALSE)</f>
        <v>1</v>
      </c>
      <c r="AE214" t="b">
        <f>VLOOKUP(AA214,lists!$B:$C,2,FALSE)</f>
        <v>1</v>
      </c>
      <c r="AF214" t="b">
        <f>IF(AND(AC214&gt;=VLOOKUP(FLAT!$I$1,lists!$G:$H,2,FALSE),AC214&lt;=VLOOKUP(FLAT!$I$2,lists!$G:$H,2,FALSE)),TRUE,FALSE)</f>
        <v>1</v>
      </c>
      <c r="AG214" t="b">
        <f>VLOOKUP(AB214,lists!$B$7:$C$8,2,FALSE)</f>
        <v>1</v>
      </c>
      <c r="AH214" t="b">
        <f>VLOOKUP(IF(H214="","Open",SUBSTITUTE(H214,"/Nov","")),lists!$B$27:$D$29,2,FALSE)</f>
        <v>1</v>
      </c>
      <c r="AI214" t="b">
        <f>IF(FLAT!$I$5="All",TRUE,IF(FLAT!$I$5=TEXT('Raw - F'!C214,"mmm"),TRUE,FALSE))</f>
        <v>1</v>
      </c>
      <c r="AJ214" t="b">
        <f>VLOOKUP(L214,lists!B:C,2,FALSE)</f>
        <v>1</v>
      </c>
      <c r="AK214" t="b">
        <f>VLOOKUP(T214,lists!$B$23:$D$25,2,FALSE)</f>
        <v>1</v>
      </c>
      <c r="AL214">
        <f t="shared" si="19"/>
        <v>1</v>
      </c>
    </row>
    <row r="215" spans="1:38" x14ac:dyDescent="0.35">
      <c r="A215" s="1">
        <f t="shared" si="20"/>
        <v>215</v>
      </c>
      <c r="B215" s="1">
        <f t="shared" si="21"/>
        <v>214</v>
      </c>
      <c r="C215" s="5">
        <v>44327</v>
      </c>
      <c r="D215" t="s">
        <v>258</v>
      </c>
      <c r="E215" t="s">
        <v>302</v>
      </c>
      <c r="F215" t="s">
        <v>302</v>
      </c>
      <c r="G215" t="s">
        <v>6</v>
      </c>
      <c r="H215" t="s">
        <v>227</v>
      </c>
      <c r="J215" t="s">
        <v>54</v>
      </c>
      <c r="K215" t="s">
        <v>5</v>
      </c>
      <c r="L215">
        <v>6</v>
      </c>
      <c r="N215" t="s">
        <v>307</v>
      </c>
      <c r="O215" t="s">
        <v>55</v>
      </c>
      <c r="P215" t="s">
        <v>61</v>
      </c>
      <c r="Q215">
        <v>3900</v>
      </c>
      <c r="R215" t="s">
        <v>744</v>
      </c>
      <c r="S215" t="s">
        <v>368</v>
      </c>
      <c r="T215" t="s">
        <v>241</v>
      </c>
      <c r="U215">
        <v>0</v>
      </c>
      <c r="W215" t="s">
        <v>503</v>
      </c>
      <c r="X215" t="s">
        <v>503</v>
      </c>
      <c r="AA215" s="6" t="str">
        <f t="shared" si="17"/>
        <v>Other</v>
      </c>
      <c r="AB215" s="6" t="str">
        <f t="shared" si="18"/>
        <v>A</v>
      </c>
      <c r="AC215" s="6">
        <f>VLOOKUP(P215,lists!$G:$H,2,FALSE)</f>
        <v>11</v>
      </c>
      <c r="AD215" t="b">
        <f>VLOOKUP(G215,lists!$B$2:$C$3,2,FALSE)</f>
        <v>1</v>
      </c>
      <c r="AE215" t="b">
        <f>VLOOKUP(AA215,lists!$B:$C,2,FALSE)</f>
        <v>1</v>
      </c>
      <c r="AF215" t="b">
        <f>IF(AND(AC215&gt;=VLOOKUP(FLAT!$I$1,lists!$G:$H,2,FALSE),AC215&lt;=VLOOKUP(FLAT!$I$2,lists!$G:$H,2,FALSE)),TRUE,FALSE)</f>
        <v>1</v>
      </c>
      <c r="AG215" t="b">
        <f>VLOOKUP(AB215,lists!$B$7:$C$8,2,FALSE)</f>
        <v>1</v>
      </c>
      <c r="AH215" t="b">
        <f>VLOOKUP(IF(H215="","Open",SUBSTITUTE(H215,"/Nov","")),lists!$B$27:$D$29,2,FALSE)</f>
        <v>1</v>
      </c>
      <c r="AI215" t="b">
        <f>IF(FLAT!$I$5="All",TRUE,IF(FLAT!$I$5=TEXT('Raw - F'!C215,"mmm"),TRUE,FALSE))</f>
        <v>1</v>
      </c>
      <c r="AJ215" t="b">
        <f>VLOOKUP(L215,lists!B:C,2,FALSE)</f>
        <v>1</v>
      </c>
      <c r="AK215" t="b">
        <f>VLOOKUP(T215,lists!$B$23:$D$25,2,FALSE)</f>
        <v>1</v>
      </c>
      <c r="AL215">
        <f t="shared" si="19"/>
        <v>1</v>
      </c>
    </row>
    <row r="216" spans="1:38" x14ac:dyDescent="0.35">
      <c r="A216" s="1">
        <f t="shared" si="20"/>
        <v>216</v>
      </c>
      <c r="B216" s="1">
        <f t="shared" si="21"/>
        <v>215</v>
      </c>
      <c r="C216" s="5">
        <v>44327</v>
      </c>
      <c r="D216" t="s">
        <v>258</v>
      </c>
      <c r="E216" t="s">
        <v>302</v>
      </c>
      <c r="F216" t="s">
        <v>302</v>
      </c>
      <c r="G216" t="s">
        <v>6</v>
      </c>
      <c r="H216" t="s">
        <v>227</v>
      </c>
      <c r="J216" t="s">
        <v>54</v>
      </c>
      <c r="K216" t="s">
        <v>5</v>
      </c>
      <c r="L216">
        <v>6</v>
      </c>
      <c r="N216" t="s">
        <v>314</v>
      </c>
      <c r="O216" t="s">
        <v>545</v>
      </c>
      <c r="P216" t="s">
        <v>36</v>
      </c>
      <c r="Q216">
        <v>3900</v>
      </c>
      <c r="R216" t="s">
        <v>745</v>
      </c>
      <c r="T216" t="s">
        <v>241</v>
      </c>
      <c r="U216">
        <v>0</v>
      </c>
      <c r="W216" t="s">
        <v>503</v>
      </c>
      <c r="X216" t="s">
        <v>503</v>
      </c>
      <c r="AA216" s="6" t="str">
        <f t="shared" si="17"/>
        <v>Other</v>
      </c>
      <c r="AB216" s="6" t="str">
        <f t="shared" si="18"/>
        <v>A</v>
      </c>
      <c r="AC216" s="6">
        <f>VLOOKUP(P216,lists!$G:$H,2,FALSE)</f>
        <v>1</v>
      </c>
      <c r="AD216" t="b">
        <f>VLOOKUP(G216,lists!$B$2:$C$3,2,FALSE)</f>
        <v>1</v>
      </c>
      <c r="AE216" t="b">
        <f>VLOOKUP(AA216,lists!$B:$C,2,FALSE)</f>
        <v>1</v>
      </c>
      <c r="AF216" t="b">
        <f>IF(AND(AC216&gt;=VLOOKUP(FLAT!$I$1,lists!$G:$H,2,FALSE),AC216&lt;=VLOOKUP(FLAT!$I$2,lists!$G:$H,2,FALSE)),TRUE,FALSE)</f>
        <v>1</v>
      </c>
      <c r="AG216" t="b">
        <f>VLOOKUP(AB216,lists!$B$7:$C$8,2,FALSE)</f>
        <v>1</v>
      </c>
      <c r="AH216" t="b">
        <f>VLOOKUP(IF(H216="","Open",SUBSTITUTE(H216,"/Nov","")),lists!$B$27:$D$29,2,FALSE)</f>
        <v>1</v>
      </c>
      <c r="AI216" t="b">
        <f>IF(FLAT!$I$5="All",TRUE,IF(FLAT!$I$5=TEXT('Raw - F'!C216,"mmm"),TRUE,FALSE))</f>
        <v>1</v>
      </c>
      <c r="AJ216" t="b">
        <f>VLOOKUP(L216,lists!B:C,2,FALSE)</f>
        <v>1</v>
      </c>
      <c r="AK216" t="b">
        <f>VLOOKUP(T216,lists!$B$23:$D$25,2,FALSE)</f>
        <v>1</v>
      </c>
      <c r="AL216">
        <f t="shared" si="19"/>
        <v>1</v>
      </c>
    </row>
    <row r="217" spans="1:38" x14ac:dyDescent="0.35">
      <c r="A217" s="1">
        <f t="shared" si="20"/>
        <v>217</v>
      </c>
      <c r="B217" s="1">
        <f t="shared" si="21"/>
        <v>216</v>
      </c>
      <c r="C217" s="5">
        <v>44327</v>
      </c>
      <c r="D217" t="s">
        <v>258</v>
      </c>
      <c r="E217" t="s">
        <v>302</v>
      </c>
      <c r="F217" t="s">
        <v>302</v>
      </c>
      <c r="G217" t="s">
        <v>6</v>
      </c>
      <c r="H217" t="s">
        <v>227</v>
      </c>
      <c r="J217" t="s">
        <v>54</v>
      </c>
      <c r="K217" t="s">
        <v>5</v>
      </c>
      <c r="L217">
        <v>6</v>
      </c>
      <c r="N217" t="s">
        <v>314</v>
      </c>
      <c r="O217" t="s">
        <v>570</v>
      </c>
      <c r="P217" t="s">
        <v>59</v>
      </c>
      <c r="Q217">
        <v>3900</v>
      </c>
      <c r="R217" t="s">
        <v>749</v>
      </c>
      <c r="T217" t="s">
        <v>241</v>
      </c>
      <c r="U217">
        <v>0</v>
      </c>
      <c r="W217" t="s">
        <v>503</v>
      </c>
      <c r="X217" t="s">
        <v>503</v>
      </c>
      <c r="AA217" s="6" t="str">
        <f t="shared" si="17"/>
        <v>Other</v>
      </c>
      <c r="AB217" s="6" t="str">
        <f t="shared" si="18"/>
        <v>A</v>
      </c>
      <c r="AC217" s="6">
        <f>VLOOKUP(P217,lists!$G:$H,2,FALSE)</f>
        <v>7</v>
      </c>
      <c r="AD217" t="b">
        <f>VLOOKUP(G217,lists!$B$2:$C$3,2,FALSE)</f>
        <v>1</v>
      </c>
      <c r="AE217" t="b">
        <f>VLOOKUP(AA217,lists!$B:$C,2,FALSE)</f>
        <v>1</v>
      </c>
      <c r="AF217" t="b">
        <f>IF(AND(AC217&gt;=VLOOKUP(FLAT!$I$1,lists!$G:$H,2,FALSE),AC217&lt;=VLOOKUP(FLAT!$I$2,lists!$G:$H,2,FALSE)),TRUE,FALSE)</f>
        <v>1</v>
      </c>
      <c r="AG217" t="b">
        <f>VLOOKUP(AB217,lists!$B$7:$C$8,2,FALSE)</f>
        <v>1</v>
      </c>
      <c r="AH217" t="b">
        <f>VLOOKUP(IF(H217="","Open",SUBSTITUTE(H217,"/Nov","")),lists!$B$27:$D$29,2,FALSE)</f>
        <v>1</v>
      </c>
      <c r="AI217" t="b">
        <f>IF(FLAT!$I$5="All",TRUE,IF(FLAT!$I$5=TEXT('Raw - F'!C217,"mmm"),TRUE,FALSE))</f>
        <v>1</v>
      </c>
      <c r="AJ217" t="b">
        <f>VLOOKUP(L217,lists!B:C,2,FALSE)</f>
        <v>1</v>
      </c>
      <c r="AK217" t="b">
        <f>VLOOKUP(T217,lists!$B$23:$D$25,2,FALSE)</f>
        <v>1</v>
      </c>
      <c r="AL217">
        <f t="shared" si="19"/>
        <v>1</v>
      </c>
    </row>
    <row r="218" spans="1:38" x14ac:dyDescent="0.35">
      <c r="A218" s="1">
        <f t="shared" si="20"/>
        <v>218</v>
      </c>
      <c r="B218" s="1">
        <f t="shared" si="21"/>
        <v>217</v>
      </c>
      <c r="C218" s="5">
        <v>44327</v>
      </c>
      <c r="D218" t="s">
        <v>87</v>
      </c>
      <c r="E218" t="s">
        <v>302</v>
      </c>
      <c r="F218" t="s">
        <v>302</v>
      </c>
      <c r="G218" t="s">
        <v>6</v>
      </c>
      <c r="H218" t="s">
        <v>227</v>
      </c>
      <c r="J218" t="s">
        <v>34</v>
      </c>
      <c r="K218" t="s">
        <v>5</v>
      </c>
      <c r="L218">
        <v>5</v>
      </c>
      <c r="N218" t="s">
        <v>321</v>
      </c>
      <c r="O218" t="s">
        <v>38</v>
      </c>
      <c r="P218" t="s">
        <v>37</v>
      </c>
      <c r="Q218">
        <v>8800</v>
      </c>
      <c r="R218" t="s">
        <v>752</v>
      </c>
      <c r="T218" t="s">
        <v>240</v>
      </c>
      <c r="U218">
        <v>0</v>
      </c>
      <c r="W218" t="s">
        <v>503</v>
      </c>
      <c r="X218" t="s">
        <v>503</v>
      </c>
      <c r="AA218" s="6" t="str">
        <f t="shared" si="17"/>
        <v>3yo</v>
      </c>
      <c r="AB218" s="6" t="str">
        <f t="shared" si="18"/>
        <v>A</v>
      </c>
      <c r="AC218" s="6">
        <f>VLOOKUP(P218,lists!$G:$H,2,FALSE)</f>
        <v>2</v>
      </c>
      <c r="AD218" t="b">
        <f>VLOOKUP(G218,lists!$B$2:$C$3,2,FALSE)</f>
        <v>1</v>
      </c>
      <c r="AE218" t="b">
        <f>VLOOKUP(AA218,lists!$B:$C,2,FALSE)</f>
        <v>1</v>
      </c>
      <c r="AF218" t="b">
        <f>IF(AND(AC218&gt;=VLOOKUP(FLAT!$I$1,lists!$G:$H,2,FALSE),AC218&lt;=VLOOKUP(FLAT!$I$2,lists!$G:$H,2,FALSE)),TRUE,FALSE)</f>
        <v>1</v>
      </c>
      <c r="AG218" t="b">
        <f>VLOOKUP(AB218,lists!$B$7:$C$8,2,FALSE)</f>
        <v>1</v>
      </c>
      <c r="AH218" t="b">
        <f>VLOOKUP(IF(H218="","Open",SUBSTITUTE(H218,"/Nov","")),lists!$B$27:$D$29,2,FALSE)</f>
        <v>1</v>
      </c>
      <c r="AI218" t="b">
        <f>IF(FLAT!$I$5="All",TRUE,IF(FLAT!$I$5=TEXT('Raw - F'!C218,"mmm"),TRUE,FALSE))</f>
        <v>1</v>
      </c>
      <c r="AJ218" t="b">
        <f>VLOOKUP(L218,lists!B:C,2,FALSE)</f>
        <v>1</v>
      </c>
      <c r="AK218" t="b">
        <f>VLOOKUP(T218,lists!$B$23:$D$25,2,FALSE)</f>
        <v>1</v>
      </c>
      <c r="AL218">
        <f t="shared" si="19"/>
        <v>1</v>
      </c>
    </row>
    <row r="219" spans="1:38" x14ac:dyDescent="0.35">
      <c r="A219" s="1">
        <f t="shared" si="20"/>
        <v>219</v>
      </c>
      <c r="B219" s="1">
        <f t="shared" si="21"/>
        <v>218</v>
      </c>
      <c r="C219" s="5">
        <v>44327</v>
      </c>
      <c r="D219" t="s">
        <v>87</v>
      </c>
      <c r="E219" t="s">
        <v>302</v>
      </c>
      <c r="F219" t="s">
        <v>302</v>
      </c>
      <c r="G219" t="s">
        <v>51</v>
      </c>
      <c r="H219" t="s">
        <v>244</v>
      </c>
      <c r="J219" t="s">
        <v>35</v>
      </c>
      <c r="K219" t="s">
        <v>5</v>
      </c>
      <c r="L219">
        <v>5</v>
      </c>
      <c r="N219" t="s">
        <v>227</v>
      </c>
      <c r="O219" t="s">
        <v>572</v>
      </c>
      <c r="P219" t="s">
        <v>76</v>
      </c>
      <c r="Q219">
        <v>6600</v>
      </c>
      <c r="R219" t="s">
        <v>374</v>
      </c>
      <c r="T219" t="s">
        <v>240</v>
      </c>
      <c r="U219">
        <v>0</v>
      </c>
      <c r="W219" t="s">
        <v>503</v>
      </c>
      <c r="X219" t="s">
        <v>503</v>
      </c>
      <c r="AA219" s="6" t="str">
        <f t="shared" si="17"/>
        <v>Other</v>
      </c>
      <c r="AB219" s="6" t="str">
        <f t="shared" si="18"/>
        <v>A</v>
      </c>
      <c r="AC219" s="6">
        <f>VLOOKUP(P219,lists!$G:$H,2,FALSE)</f>
        <v>5</v>
      </c>
      <c r="AD219" t="b">
        <f>VLOOKUP(G219,lists!$B$2:$C$3,2,FALSE)</f>
        <v>1</v>
      </c>
      <c r="AE219" t="b">
        <f>VLOOKUP(AA219,lists!$B:$C,2,FALSE)</f>
        <v>1</v>
      </c>
      <c r="AF219" t="b">
        <f>IF(AND(AC219&gt;=VLOOKUP(FLAT!$I$1,lists!$G:$H,2,FALSE),AC219&lt;=VLOOKUP(FLAT!$I$2,lists!$G:$H,2,FALSE)),TRUE,FALSE)</f>
        <v>1</v>
      </c>
      <c r="AG219" t="b">
        <f>VLOOKUP(AB219,lists!$B$7:$C$8,2,FALSE)</f>
        <v>1</v>
      </c>
      <c r="AH219" t="b">
        <f>VLOOKUP(IF(H219="","Open",SUBSTITUTE(H219,"/Nov","")),lists!$B$27:$D$29,2,FALSE)</f>
        <v>1</v>
      </c>
      <c r="AI219" t="b">
        <f>IF(FLAT!$I$5="All",TRUE,IF(FLAT!$I$5=TEXT('Raw - F'!C219,"mmm"),TRUE,FALSE))</f>
        <v>1</v>
      </c>
      <c r="AJ219" t="b">
        <f>VLOOKUP(L219,lists!B:C,2,FALSE)</f>
        <v>1</v>
      </c>
      <c r="AK219" t="b">
        <f>VLOOKUP(T219,lists!$B$23:$D$25,2,FALSE)</f>
        <v>1</v>
      </c>
      <c r="AL219">
        <f t="shared" si="19"/>
        <v>1</v>
      </c>
    </row>
    <row r="220" spans="1:38" x14ac:dyDescent="0.35">
      <c r="A220" s="1">
        <f t="shared" si="20"/>
        <v>220</v>
      </c>
      <c r="B220" s="1">
        <f t="shared" si="21"/>
        <v>219</v>
      </c>
      <c r="C220" s="5">
        <v>44327</v>
      </c>
      <c r="D220" t="s">
        <v>87</v>
      </c>
      <c r="E220" t="s">
        <v>302</v>
      </c>
      <c r="F220" t="s">
        <v>302</v>
      </c>
      <c r="G220" t="s">
        <v>51</v>
      </c>
      <c r="H220" t="s">
        <v>244</v>
      </c>
      <c r="J220" t="s">
        <v>35</v>
      </c>
      <c r="K220" t="s">
        <v>5</v>
      </c>
      <c r="L220">
        <v>5</v>
      </c>
      <c r="N220" t="s">
        <v>227</v>
      </c>
      <c r="O220" t="s">
        <v>38</v>
      </c>
      <c r="P220" t="s">
        <v>38</v>
      </c>
      <c r="Q220">
        <v>6600</v>
      </c>
      <c r="R220" t="s">
        <v>755</v>
      </c>
      <c r="T220" t="s">
        <v>240</v>
      </c>
      <c r="U220">
        <v>0</v>
      </c>
      <c r="W220" t="s">
        <v>503</v>
      </c>
      <c r="X220" t="s">
        <v>503</v>
      </c>
      <c r="AA220" s="6" t="str">
        <f t="shared" si="17"/>
        <v>Other</v>
      </c>
      <c r="AB220" s="6" t="str">
        <f t="shared" si="18"/>
        <v>A</v>
      </c>
      <c r="AC220" s="6">
        <f>VLOOKUP(P220,lists!$G:$H,2,FALSE)</f>
        <v>3</v>
      </c>
      <c r="AD220" t="b">
        <f>VLOOKUP(G220,lists!$B$2:$C$3,2,FALSE)</f>
        <v>1</v>
      </c>
      <c r="AE220" t="b">
        <f>VLOOKUP(AA220,lists!$B:$C,2,FALSE)</f>
        <v>1</v>
      </c>
      <c r="AF220" t="b">
        <f>IF(AND(AC220&gt;=VLOOKUP(FLAT!$I$1,lists!$G:$H,2,FALSE),AC220&lt;=VLOOKUP(FLAT!$I$2,lists!$G:$H,2,FALSE)),TRUE,FALSE)</f>
        <v>1</v>
      </c>
      <c r="AG220" t="b">
        <f>VLOOKUP(AB220,lists!$B$7:$C$8,2,FALSE)</f>
        <v>1</v>
      </c>
      <c r="AH220" t="b">
        <f>VLOOKUP(IF(H220="","Open",SUBSTITUTE(H220,"/Nov","")),lists!$B$27:$D$29,2,FALSE)</f>
        <v>1</v>
      </c>
      <c r="AI220" t="b">
        <f>IF(FLAT!$I$5="All",TRUE,IF(FLAT!$I$5=TEXT('Raw - F'!C220,"mmm"),TRUE,FALSE))</f>
        <v>1</v>
      </c>
      <c r="AJ220" t="b">
        <f>VLOOKUP(L220,lists!B:C,2,FALSE)</f>
        <v>1</v>
      </c>
      <c r="AK220" t="b">
        <f>VLOOKUP(T220,lists!$B$23:$D$25,2,FALSE)</f>
        <v>1</v>
      </c>
      <c r="AL220">
        <f t="shared" si="19"/>
        <v>1</v>
      </c>
    </row>
    <row r="221" spans="1:38" x14ac:dyDescent="0.35">
      <c r="A221" s="1">
        <f t="shared" si="20"/>
        <v>221</v>
      </c>
      <c r="B221" s="1">
        <f t="shared" si="21"/>
        <v>220</v>
      </c>
      <c r="C221" s="5">
        <v>44327</v>
      </c>
      <c r="D221" t="s">
        <v>87</v>
      </c>
      <c r="E221" t="s">
        <v>302</v>
      </c>
      <c r="F221" t="s">
        <v>302</v>
      </c>
      <c r="G221" t="s">
        <v>6</v>
      </c>
      <c r="H221" t="s">
        <v>227</v>
      </c>
      <c r="J221" t="s">
        <v>34</v>
      </c>
      <c r="K221" t="s">
        <v>5</v>
      </c>
      <c r="L221">
        <v>6</v>
      </c>
      <c r="N221" t="s">
        <v>314</v>
      </c>
      <c r="O221" t="s">
        <v>70</v>
      </c>
      <c r="P221" t="s">
        <v>70</v>
      </c>
      <c r="Q221">
        <v>6300</v>
      </c>
      <c r="R221" t="s">
        <v>753</v>
      </c>
      <c r="T221" t="s">
        <v>240</v>
      </c>
      <c r="U221">
        <v>0</v>
      </c>
      <c r="W221" t="s">
        <v>503</v>
      </c>
      <c r="X221" t="s">
        <v>503</v>
      </c>
      <c r="AA221" s="6" t="str">
        <f t="shared" si="17"/>
        <v>3yo</v>
      </c>
      <c r="AB221" s="6" t="str">
        <f t="shared" si="18"/>
        <v>A</v>
      </c>
      <c r="AC221" s="6">
        <f>VLOOKUP(P221,lists!$G:$H,2,FALSE)</f>
        <v>4</v>
      </c>
      <c r="AD221" t="b">
        <f>VLOOKUP(G221,lists!$B$2:$C$3,2,FALSE)</f>
        <v>1</v>
      </c>
      <c r="AE221" t="b">
        <f>VLOOKUP(AA221,lists!$B:$C,2,FALSE)</f>
        <v>1</v>
      </c>
      <c r="AF221" t="b">
        <f>IF(AND(AC221&gt;=VLOOKUP(FLAT!$I$1,lists!$G:$H,2,FALSE),AC221&lt;=VLOOKUP(FLAT!$I$2,lists!$G:$H,2,FALSE)),TRUE,FALSE)</f>
        <v>1</v>
      </c>
      <c r="AG221" t="b">
        <f>VLOOKUP(AB221,lists!$B$7:$C$8,2,FALSE)</f>
        <v>1</v>
      </c>
      <c r="AH221" t="b">
        <f>VLOOKUP(IF(H221="","Open",SUBSTITUTE(H221,"/Nov","")),lists!$B$27:$D$29,2,FALSE)</f>
        <v>1</v>
      </c>
      <c r="AI221" t="b">
        <f>IF(FLAT!$I$5="All",TRUE,IF(FLAT!$I$5=TEXT('Raw - F'!C221,"mmm"),TRUE,FALSE))</f>
        <v>1</v>
      </c>
      <c r="AJ221" t="b">
        <f>VLOOKUP(L221,lists!B:C,2,FALSE)</f>
        <v>1</v>
      </c>
      <c r="AK221" t="b">
        <f>VLOOKUP(T221,lists!$B$23:$D$25,2,FALSE)</f>
        <v>1</v>
      </c>
      <c r="AL221">
        <f t="shared" si="19"/>
        <v>1</v>
      </c>
    </row>
    <row r="222" spans="1:38" x14ac:dyDescent="0.35">
      <c r="A222" s="1">
        <f t="shared" si="20"/>
        <v>222</v>
      </c>
      <c r="B222" s="1">
        <f t="shared" si="21"/>
        <v>221</v>
      </c>
      <c r="C222" s="5">
        <v>44327</v>
      </c>
      <c r="D222" t="s">
        <v>87</v>
      </c>
      <c r="E222" t="s">
        <v>302</v>
      </c>
      <c r="F222" t="s">
        <v>302</v>
      </c>
      <c r="G222" t="s">
        <v>6</v>
      </c>
      <c r="H222" t="s">
        <v>227</v>
      </c>
      <c r="J222" t="s">
        <v>34</v>
      </c>
      <c r="K222" t="s">
        <v>5</v>
      </c>
      <c r="L222">
        <v>5</v>
      </c>
      <c r="N222" t="s">
        <v>321</v>
      </c>
      <c r="O222" t="s">
        <v>315</v>
      </c>
      <c r="P222" t="s">
        <v>102</v>
      </c>
      <c r="Q222">
        <v>6300</v>
      </c>
      <c r="R222" t="s">
        <v>754</v>
      </c>
      <c r="T222" t="s">
        <v>240</v>
      </c>
      <c r="U222">
        <v>0</v>
      </c>
      <c r="W222" t="s">
        <v>503</v>
      </c>
      <c r="X222" t="s">
        <v>503</v>
      </c>
      <c r="AA222" s="6" t="str">
        <f t="shared" si="17"/>
        <v>3yo</v>
      </c>
      <c r="AB222" s="6" t="str">
        <f t="shared" si="18"/>
        <v>A</v>
      </c>
      <c r="AC222" s="6">
        <f>VLOOKUP(P222,lists!$G:$H,2,FALSE)</f>
        <v>9</v>
      </c>
      <c r="AD222" t="b">
        <f>VLOOKUP(G222,lists!$B$2:$C$3,2,FALSE)</f>
        <v>1</v>
      </c>
      <c r="AE222" t="b">
        <f>VLOOKUP(AA222,lists!$B:$C,2,FALSE)</f>
        <v>1</v>
      </c>
      <c r="AF222" t="b">
        <f>IF(AND(AC222&gt;=VLOOKUP(FLAT!$I$1,lists!$G:$H,2,FALSE),AC222&lt;=VLOOKUP(FLAT!$I$2,lists!$G:$H,2,FALSE)),TRUE,FALSE)</f>
        <v>1</v>
      </c>
      <c r="AG222" t="b">
        <f>VLOOKUP(AB222,lists!$B$7:$C$8,2,FALSE)</f>
        <v>1</v>
      </c>
      <c r="AH222" t="b">
        <f>VLOOKUP(IF(H222="","Open",SUBSTITUTE(H222,"/Nov","")),lists!$B$27:$D$29,2,FALSE)</f>
        <v>1</v>
      </c>
      <c r="AI222" t="b">
        <f>IF(FLAT!$I$5="All",TRUE,IF(FLAT!$I$5=TEXT('Raw - F'!C222,"mmm"),TRUE,FALSE))</f>
        <v>1</v>
      </c>
      <c r="AJ222" t="b">
        <f>VLOOKUP(L222,lists!B:C,2,FALSE)</f>
        <v>1</v>
      </c>
      <c r="AK222" t="b">
        <f>VLOOKUP(T222,lists!$B$23:$D$25,2,FALSE)</f>
        <v>1</v>
      </c>
      <c r="AL222">
        <f t="shared" si="19"/>
        <v>1</v>
      </c>
    </row>
    <row r="223" spans="1:38" x14ac:dyDescent="0.35">
      <c r="A223" s="1">
        <f t="shared" si="20"/>
        <v>223</v>
      </c>
      <c r="B223" s="1">
        <f t="shared" si="21"/>
        <v>222</v>
      </c>
      <c r="C223" s="5">
        <v>44327</v>
      </c>
      <c r="D223" t="s">
        <v>87</v>
      </c>
      <c r="E223" t="s">
        <v>302</v>
      </c>
      <c r="F223" t="s">
        <v>302</v>
      </c>
      <c r="G223" t="s">
        <v>6</v>
      </c>
      <c r="H223" t="s">
        <v>227</v>
      </c>
      <c r="J223" t="s">
        <v>54</v>
      </c>
      <c r="K223" t="s">
        <v>5</v>
      </c>
      <c r="L223">
        <v>5</v>
      </c>
      <c r="N223" t="s">
        <v>321</v>
      </c>
      <c r="O223" t="s">
        <v>475</v>
      </c>
      <c r="P223" t="s">
        <v>37</v>
      </c>
      <c r="Q223">
        <v>5900</v>
      </c>
      <c r="R223" t="s">
        <v>390</v>
      </c>
      <c r="T223" t="s">
        <v>240</v>
      </c>
      <c r="U223">
        <v>0</v>
      </c>
      <c r="W223" t="s">
        <v>503</v>
      </c>
      <c r="X223" t="s">
        <v>503</v>
      </c>
      <c r="AA223" s="6" t="str">
        <f t="shared" si="17"/>
        <v>Other</v>
      </c>
      <c r="AB223" s="6" t="str">
        <f t="shared" si="18"/>
        <v>A</v>
      </c>
      <c r="AC223" s="6">
        <f>VLOOKUP(P223,lists!$G:$H,2,FALSE)</f>
        <v>2</v>
      </c>
      <c r="AD223" t="b">
        <f>VLOOKUP(G223,lists!$B$2:$C$3,2,FALSE)</f>
        <v>1</v>
      </c>
      <c r="AE223" t="b">
        <f>VLOOKUP(AA223,lists!$B:$C,2,FALSE)</f>
        <v>1</v>
      </c>
      <c r="AF223" t="b">
        <f>IF(AND(AC223&gt;=VLOOKUP(FLAT!$I$1,lists!$G:$H,2,FALSE),AC223&lt;=VLOOKUP(FLAT!$I$2,lists!$G:$H,2,FALSE)),TRUE,FALSE)</f>
        <v>1</v>
      </c>
      <c r="AG223" t="b">
        <f>VLOOKUP(AB223,lists!$B$7:$C$8,2,FALSE)</f>
        <v>1</v>
      </c>
      <c r="AH223" t="b">
        <f>VLOOKUP(IF(H223="","Open",SUBSTITUTE(H223,"/Nov","")),lists!$B$27:$D$29,2,FALSE)</f>
        <v>1</v>
      </c>
      <c r="AI223" t="b">
        <f>IF(FLAT!$I$5="All",TRUE,IF(FLAT!$I$5=TEXT('Raw - F'!C223,"mmm"),TRUE,FALSE))</f>
        <v>1</v>
      </c>
      <c r="AJ223" t="b">
        <f>VLOOKUP(L223,lists!B:C,2,FALSE)</f>
        <v>1</v>
      </c>
      <c r="AK223" t="b">
        <f>VLOOKUP(T223,lists!$B$23:$D$25,2,FALSE)</f>
        <v>1</v>
      </c>
      <c r="AL223">
        <f t="shared" si="19"/>
        <v>1</v>
      </c>
    </row>
    <row r="224" spans="1:38" x14ac:dyDescent="0.35">
      <c r="A224" s="1">
        <f t="shared" si="20"/>
        <v>224</v>
      </c>
      <c r="B224" s="1">
        <f t="shared" si="21"/>
        <v>223</v>
      </c>
      <c r="C224" s="5">
        <v>44327</v>
      </c>
      <c r="D224" t="s">
        <v>87</v>
      </c>
      <c r="E224" t="s">
        <v>302</v>
      </c>
      <c r="F224" t="s">
        <v>302</v>
      </c>
      <c r="G224" t="s">
        <v>6</v>
      </c>
      <c r="H224" t="s">
        <v>227</v>
      </c>
      <c r="J224" t="s">
        <v>54</v>
      </c>
      <c r="K224" t="s">
        <v>5</v>
      </c>
      <c r="L224">
        <v>5</v>
      </c>
      <c r="N224" t="s">
        <v>321</v>
      </c>
      <c r="O224" t="s">
        <v>572</v>
      </c>
      <c r="P224" t="s">
        <v>76</v>
      </c>
      <c r="Q224">
        <v>5378</v>
      </c>
      <c r="R224" t="s">
        <v>536</v>
      </c>
      <c r="T224" t="s">
        <v>240</v>
      </c>
      <c r="U224">
        <v>0</v>
      </c>
      <c r="W224" t="s">
        <v>503</v>
      </c>
      <c r="X224" t="s">
        <v>503</v>
      </c>
      <c r="AA224" s="6" t="str">
        <f t="shared" si="17"/>
        <v>Other</v>
      </c>
      <c r="AB224" s="6" t="str">
        <f t="shared" si="18"/>
        <v>A</v>
      </c>
      <c r="AC224" s="6">
        <f>VLOOKUP(P224,lists!$G:$H,2,FALSE)</f>
        <v>5</v>
      </c>
      <c r="AD224" t="b">
        <f>VLOOKUP(G224,lists!$B$2:$C$3,2,FALSE)</f>
        <v>1</v>
      </c>
      <c r="AE224" t="b">
        <f>VLOOKUP(AA224,lists!$B:$C,2,FALSE)</f>
        <v>1</v>
      </c>
      <c r="AF224" t="b">
        <f>IF(AND(AC224&gt;=VLOOKUP(FLAT!$I$1,lists!$G:$H,2,FALSE),AC224&lt;=VLOOKUP(FLAT!$I$2,lists!$G:$H,2,FALSE)),TRUE,FALSE)</f>
        <v>1</v>
      </c>
      <c r="AG224" t="b">
        <f>VLOOKUP(AB224,lists!$B$7:$C$8,2,FALSE)</f>
        <v>1</v>
      </c>
      <c r="AH224" t="b">
        <f>VLOOKUP(IF(H224="","Open",SUBSTITUTE(H224,"/Nov","")),lists!$B$27:$D$29,2,FALSE)</f>
        <v>1</v>
      </c>
      <c r="AI224" t="b">
        <f>IF(FLAT!$I$5="All",TRUE,IF(FLAT!$I$5=TEXT('Raw - F'!C224,"mmm"),TRUE,FALSE))</f>
        <v>1</v>
      </c>
      <c r="AJ224" t="b">
        <f>VLOOKUP(L224,lists!B:C,2,FALSE)</f>
        <v>1</v>
      </c>
      <c r="AK224" t="b">
        <f>VLOOKUP(T224,lists!$B$23:$D$25,2,FALSE)</f>
        <v>1</v>
      </c>
      <c r="AL224">
        <f t="shared" si="19"/>
        <v>1</v>
      </c>
    </row>
    <row r="225" spans="1:38" x14ac:dyDescent="0.35">
      <c r="A225" s="1">
        <f t="shared" si="20"/>
        <v>225</v>
      </c>
      <c r="B225" s="1">
        <f t="shared" si="21"/>
        <v>224</v>
      </c>
      <c r="C225" s="5">
        <v>44328</v>
      </c>
      <c r="D225" t="s">
        <v>614</v>
      </c>
      <c r="E225" t="s">
        <v>302</v>
      </c>
      <c r="F225" t="s">
        <v>302</v>
      </c>
      <c r="G225" t="s">
        <v>51</v>
      </c>
      <c r="H225" t="s">
        <v>244</v>
      </c>
      <c r="J225" t="s">
        <v>35</v>
      </c>
      <c r="K225" t="s">
        <v>5</v>
      </c>
      <c r="L225">
        <v>4</v>
      </c>
      <c r="N225" t="s">
        <v>227</v>
      </c>
      <c r="O225" t="s">
        <v>412</v>
      </c>
      <c r="P225" t="s">
        <v>59</v>
      </c>
      <c r="Q225">
        <v>8750</v>
      </c>
      <c r="R225" t="s">
        <v>759</v>
      </c>
      <c r="T225" t="s">
        <v>241</v>
      </c>
      <c r="U225">
        <v>0</v>
      </c>
      <c r="W225" t="s">
        <v>503</v>
      </c>
      <c r="X225" t="s">
        <v>503</v>
      </c>
      <c r="Z225" t="s">
        <v>553</v>
      </c>
      <c r="AA225" s="6" t="str">
        <f t="shared" si="17"/>
        <v>Other</v>
      </c>
      <c r="AB225" s="6" t="str">
        <f t="shared" si="18"/>
        <v>A</v>
      </c>
      <c r="AC225" s="6">
        <f>VLOOKUP(P225,lists!$G:$H,2,FALSE)</f>
        <v>7</v>
      </c>
      <c r="AD225" t="b">
        <f>VLOOKUP(G225,lists!$B$2:$C$3,2,FALSE)</f>
        <v>1</v>
      </c>
      <c r="AE225" t="b">
        <f>VLOOKUP(AA225,lists!$B:$C,2,FALSE)</f>
        <v>1</v>
      </c>
      <c r="AF225" t="b">
        <f>IF(AND(AC225&gt;=VLOOKUP(FLAT!$I$1,lists!$G:$H,2,FALSE),AC225&lt;=VLOOKUP(FLAT!$I$2,lists!$G:$H,2,FALSE)),TRUE,FALSE)</f>
        <v>1</v>
      </c>
      <c r="AG225" t="b">
        <f>VLOOKUP(AB225,lists!$B$7:$C$8,2,FALSE)</f>
        <v>1</v>
      </c>
      <c r="AH225" t="b">
        <f>VLOOKUP(IF(H225="","Open",SUBSTITUTE(H225,"/Nov","")),lists!$B$27:$D$29,2,FALSE)</f>
        <v>1</v>
      </c>
      <c r="AI225" t="b">
        <f>IF(FLAT!$I$5="All",TRUE,IF(FLAT!$I$5=TEXT('Raw - F'!C225,"mmm"),TRUE,FALSE))</f>
        <v>1</v>
      </c>
      <c r="AJ225" t="b">
        <f>VLOOKUP(L225,lists!B:C,2,FALSE)</f>
        <v>1</v>
      </c>
      <c r="AK225" t="b">
        <f>VLOOKUP(T225,lists!$B$23:$D$25,2,FALSE)</f>
        <v>1</v>
      </c>
      <c r="AL225">
        <f t="shared" si="19"/>
        <v>1</v>
      </c>
    </row>
    <row r="226" spans="1:38" x14ac:dyDescent="0.35">
      <c r="A226" s="1">
        <f t="shared" si="20"/>
        <v>226</v>
      </c>
      <c r="B226" s="1">
        <f t="shared" si="21"/>
        <v>225</v>
      </c>
      <c r="C226" s="5">
        <v>44328</v>
      </c>
      <c r="D226" t="s">
        <v>614</v>
      </c>
      <c r="E226" t="s">
        <v>302</v>
      </c>
      <c r="F226" t="s">
        <v>302</v>
      </c>
      <c r="G226" t="s">
        <v>6</v>
      </c>
      <c r="H226" t="s">
        <v>227</v>
      </c>
      <c r="J226" t="s">
        <v>34</v>
      </c>
      <c r="K226" t="s">
        <v>5</v>
      </c>
      <c r="L226">
        <v>6</v>
      </c>
      <c r="N226" t="s">
        <v>312</v>
      </c>
      <c r="O226" t="s">
        <v>617</v>
      </c>
      <c r="P226" t="s">
        <v>76</v>
      </c>
      <c r="Q226">
        <v>4900</v>
      </c>
      <c r="R226" t="s">
        <v>756</v>
      </c>
      <c r="S226" t="s">
        <v>1703</v>
      </c>
      <c r="T226" t="s">
        <v>241</v>
      </c>
      <c r="U226">
        <v>0</v>
      </c>
      <c r="W226" t="s">
        <v>503</v>
      </c>
      <c r="X226" t="s">
        <v>503</v>
      </c>
      <c r="AA226" s="6" t="str">
        <f t="shared" si="17"/>
        <v>3yo</v>
      </c>
      <c r="AB226" s="6" t="str">
        <f t="shared" si="18"/>
        <v>A</v>
      </c>
      <c r="AC226" s="6">
        <f>VLOOKUP(P226,lists!$G:$H,2,FALSE)</f>
        <v>5</v>
      </c>
      <c r="AD226" t="b">
        <f>VLOOKUP(G226,lists!$B$2:$C$3,2,FALSE)</f>
        <v>1</v>
      </c>
      <c r="AE226" t="b">
        <f>VLOOKUP(AA226,lists!$B:$C,2,FALSE)</f>
        <v>1</v>
      </c>
      <c r="AF226" t="b">
        <f>IF(AND(AC226&gt;=VLOOKUP(FLAT!$I$1,lists!$G:$H,2,FALSE),AC226&lt;=VLOOKUP(FLAT!$I$2,lists!$G:$H,2,FALSE)),TRUE,FALSE)</f>
        <v>1</v>
      </c>
      <c r="AG226" t="b">
        <f>VLOOKUP(AB226,lists!$B$7:$C$8,2,FALSE)</f>
        <v>1</v>
      </c>
      <c r="AH226" t="b">
        <f>VLOOKUP(IF(H226="","Open",SUBSTITUTE(H226,"/Nov","")),lists!$B$27:$D$29,2,FALSE)</f>
        <v>1</v>
      </c>
      <c r="AI226" t="b">
        <f>IF(FLAT!$I$5="All",TRUE,IF(FLAT!$I$5=TEXT('Raw - F'!C226,"mmm"),TRUE,FALSE))</f>
        <v>1</v>
      </c>
      <c r="AJ226" t="b">
        <f>VLOOKUP(L226,lists!B:C,2,FALSE)</f>
        <v>1</v>
      </c>
      <c r="AK226" t="b">
        <f>VLOOKUP(T226,lists!$B$23:$D$25,2,FALSE)</f>
        <v>1</v>
      </c>
      <c r="AL226">
        <f t="shared" si="19"/>
        <v>1</v>
      </c>
    </row>
    <row r="227" spans="1:38" x14ac:dyDescent="0.35">
      <c r="A227" s="1">
        <f t="shared" si="20"/>
        <v>227</v>
      </c>
      <c r="B227" s="1">
        <f t="shared" si="21"/>
        <v>226</v>
      </c>
      <c r="C227" s="5">
        <v>44328</v>
      </c>
      <c r="D227" t="s">
        <v>614</v>
      </c>
      <c r="E227" t="s">
        <v>302</v>
      </c>
      <c r="F227" t="s">
        <v>302</v>
      </c>
      <c r="G227" t="s">
        <v>51</v>
      </c>
      <c r="H227" t="s">
        <v>227</v>
      </c>
      <c r="J227" t="s">
        <v>33</v>
      </c>
      <c r="K227" t="s">
        <v>5</v>
      </c>
      <c r="L227">
        <v>5</v>
      </c>
      <c r="N227" t="s">
        <v>227</v>
      </c>
      <c r="O227" t="s">
        <v>383</v>
      </c>
      <c r="P227" t="s">
        <v>36</v>
      </c>
      <c r="Q227">
        <v>4900</v>
      </c>
      <c r="R227" t="s">
        <v>758</v>
      </c>
      <c r="S227" t="s">
        <v>368</v>
      </c>
      <c r="T227" t="s">
        <v>241</v>
      </c>
      <c r="U227">
        <v>0</v>
      </c>
      <c r="W227" t="s">
        <v>503</v>
      </c>
      <c r="X227" t="s">
        <v>503</v>
      </c>
      <c r="AA227" s="6" t="str">
        <f t="shared" si="17"/>
        <v>2yo</v>
      </c>
      <c r="AB227" s="6" t="str">
        <f t="shared" si="18"/>
        <v>A</v>
      </c>
      <c r="AC227" s="6">
        <f>VLOOKUP(P227,lists!$G:$H,2,FALSE)</f>
        <v>1</v>
      </c>
      <c r="AD227" t="b">
        <f>VLOOKUP(G227,lists!$B$2:$C$3,2,FALSE)</f>
        <v>1</v>
      </c>
      <c r="AE227" t="b">
        <f>VLOOKUP(AA227,lists!$B:$C,2,FALSE)</f>
        <v>1</v>
      </c>
      <c r="AF227" t="b">
        <f>IF(AND(AC227&gt;=VLOOKUP(FLAT!$I$1,lists!$G:$H,2,FALSE),AC227&lt;=VLOOKUP(FLAT!$I$2,lists!$G:$H,2,FALSE)),TRUE,FALSE)</f>
        <v>1</v>
      </c>
      <c r="AG227" t="b">
        <f>VLOOKUP(AB227,lists!$B$7:$C$8,2,FALSE)</f>
        <v>1</v>
      </c>
      <c r="AH227" t="b">
        <f>VLOOKUP(IF(H227="","Open",SUBSTITUTE(H227,"/Nov","")),lists!$B$27:$D$29,2,FALSE)</f>
        <v>1</v>
      </c>
      <c r="AI227" t="b">
        <f>IF(FLAT!$I$5="All",TRUE,IF(FLAT!$I$5=TEXT('Raw - F'!C227,"mmm"),TRUE,FALSE))</f>
        <v>1</v>
      </c>
      <c r="AJ227" t="b">
        <f>VLOOKUP(L227,lists!B:C,2,FALSE)</f>
        <v>1</v>
      </c>
      <c r="AK227" t="b">
        <f>VLOOKUP(T227,lists!$B$23:$D$25,2,FALSE)</f>
        <v>1</v>
      </c>
      <c r="AL227">
        <f t="shared" si="19"/>
        <v>1</v>
      </c>
    </row>
    <row r="228" spans="1:38" x14ac:dyDescent="0.35">
      <c r="A228" s="1">
        <f t="shared" si="20"/>
        <v>228</v>
      </c>
      <c r="B228" s="1">
        <f t="shared" si="21"/>
        <v>227</v>
      </c>
      <c r="C228" s="5">
        <v>44328</v>
      </c>
      <c r="D228" t="s">
        <v>614</v>
      </c>
      <c r="E228" t="s">
        <v>302</v>
      </c>
      <c r="F228" t="s">
        <v>302</v>
      </c>
      <c r="G228" t="s">
        <v>6</v>
      </c>
      <c r="H228" t="s">
        <v>227</v>
      </c>
      <c r="J228" t="s">
        <v>54</v>
      </c>
      <c r="K228" t="s">
        <v>5</v>
      </c>
      <c r="L228">
        <v>6</v>
      </c>
      <c r="N228" t="s">
        <v>314</v>
      </c>
      <c r="O228" t="s">
        <v>617</v>
      </c>
      <c r="P228" t="s">
        <v>76</v>
      </c>
      <c r="Q228">
        <v>3900</v>
      </c>
      <c r="R228" t="s">
        <v>532</v>
      </c>
      <c r="S228" t="s">
        <v>368</v>
      </c>
      <c r="T228" t="s">
        <v>241</v>
      </c>
      <c r="U228">
        <v>0</v>
      </c>
      <c r="W228" t="s">
        <v>503</v>
      </c>
      <c r="X228" t="s">
        <v>503</v>
      </c>
      <c r="AA228" s="6" t="str">
        <f t="shared" si="17"/>
        <v>Other</v>
      </c>
      <c r="AB228" s="6" t="str">
        <f t="shared" si="18"/>
        <v>A</v>
      </c>
      <c r="AC228" s="6">
        <f>VLOOKUP(P228,lists!$G:$H,2,FALSE)</f>
        <v>5</v>
      </c>
      <c r="AD228" t="b">
        <f>VLOOKUP(G228,lists!$B$2:$C$3,2,FALSE)</f>
        <v>1</v>
      </c>
      <c r="AE228" t="b">
        <f>VLOOKUP(AA228,lists!$B:$C,2,FALSE)</f>
        <v>1</v>
      </c>
      <c r="AF228" t="b">
        <f>IF(AND(AC228&gt;=VLOOKUP(FLAT!$I$1,lists!$G:$H,2,FALSE),AC228&lt;=VLOOKUP(FLAT!$I$2,lists!$G:$H,2,FALSE)),TRUE,FALSE)</f>
        <v>1</v>
      </c>
      <c r="AG228" t="b">
        <f>VLOOKUP(AB228,lists!$B$7:$C$8,2,FALSE)</f>
        <v>1</v>
      </c>
      <c r="AH228" t="b">
        <f>VLOOKUP(IF(H228="","Open",SUBSTITUTE(H228,"/Nov","")),lists!$B$27:$D$29,2,FALSE)</f>
        <v>1</v>
      </c>
      <c r="AI228" t="b">
        <f>IF(FLAT!$I$5="All",TRUE,IF(FLAT!$I$5=TEXT('Raw - F'!C228,"mmm"),TRUE,FALSE))</f>
        <v>1</v>
      </c>
      <c r="AJ228" t="b">
        <f>VLOOKUP(L228,lists!B:C,2,FALSE)</f>
        <v>1</v>
      </c>
      <c r="AK228" t="b">
        <f>VLOOKUP(T228,lists!$B$23:$D$25,2,FALSE)</f>
        <v>1</v>
      </c>
      <c r="AL228">
        <f t="shared" si="19"/>
        <v>1</v>
      </c>
    </row>
    <row r="229" spans="1:38" x14ac:dyDescent="0.35">
      <c r="A229" s="1">
        <f t="shared" si="20"/>
        <v>229</v>
      </c>
      <c r="B229" s="1">
        <f t="shared" si="21"/>
        <v>228</v>
      </c>
      <c r="C229" s="5">
        <v>44328</v>
      </c>
      <c r="D229" t="s">
        <v>614</v>
      </c>
      <c r="E229" t="s">
        <v>302</v>
      </c>
      <c r="F229" t="s">
        <v>302</v>
      </c>
      <c r="G229" t="s">
        <v>6</v>
      </c>
      <c r="H229" t="s">
        <v>227</v>
      </c>
      <c r="J229" t="s">
        <v>34</v>
      </c>
      <c r="K229" t="s">
        <v>5</v>
      </c>
      <c r="L229">
        <v>6</v>
      </c>
      <c r="N229" t="s">
        <v>307</v>
      </c>
      <c r="O229" t="s">
        <v>70</v>
      </c>
      <c r="P229" t="s">
        <v>70</v>
      </c>
      <c r="Q229">
        <v>3900</v>
      </c>
      <c r="R229" t="s">
        <v>757</v>
      </c>
      <c r="T229" t="s">
        <v>241</v>
      </c>
      <c r="U229">
        <v>0</v>
      </c>
      <c r="W229" t="s">
        <v>503</v>
      </c>
      <c r="X229" t="s">
        <v>503</v>
      </c>
      <c r="AA229" s="6" t="str">
        <f t="shared" si="17"/>
        <v>3yo</v>
      </c>
      <c r="AB229" s="6" t="str">
        <f t="shared" si="18"/>
        <v>A</v>
      </c>
      <c r="AC229" s="6">
        <f>VLOOKUP(P229,lists!$G:$H,2,FALSE)</f>
        <v>4</v>
      </c>
      <c r="AD229" t="b">
        <f>VLOOKUP(G229,lists!$B$2:$C$3,2,FALSE)</f>
        <v>1</v>
      </c>
      <c r="AE229" t="b">
        <f>VLOOKUP(AA229,lists!$B:$C,2,FALSE)</f>
        <v>1</v>
      </c>
      <c r="AF229" t="b">
        <f>IF(AND(AC229&gt;=VLOOKUP(FLAT!$I$1,lists!$G:$H,2,FALSE),AC229&lt;=VLOOKUP(FLAT!$I$2,lists!$G:$H,2,FALSE)),TRUE,FALSE)</f>
        <v>1</v>
      </c>
      <c r="AG229" t="b">
        <f>VLOOKUP(AB229,lists!$B$7:$C$8,2,FALSE)</f>
        <v>1</v>
      </c>
      <c r="AH229" t="b">
        <f>VLOOKUP(IF(H229="","Open",SUBSTITUTE(H229,"/Nov","")),lists!$B$27:$D$29,2,FALSE)</f>
        <v>1</v>
      </c>
      <c r="AI229" t="b">
        <f>IF(FLAT!$I$5="All",TRUE,IF(FLAT!$I$5=TEXT('Raw - F'!C229,"mmm"),TRUE,FALSE))</f>
        <v>1</v>
      </c>
      <c r="AJ229" t="b">
        <f>VLOOKUP(L229,lists!B:C,2,FALSE)</f>
        <v>1</v>
      </c>
      <c r="AK229" t="b">
        <f>VLOOKUP(T229,lists!$B$23:$D$25,2,FALSE)</f>
        <v>1</v>
      </c>
      <c r="AL229">
        <f t="shared" si="19"/>
        <v>1</v>
      </c>
    </row>
    <row r="230" spans="1:38" x14ac:dyDescent="0.35">
      <c r="A230" s="1">
        <f t="shared" si="20"/>
        <v>230</v>
      </c>
      <c r="B230" s="1">
        <f t="shared" si="21"/>
        <v>229</v>
      </c>
      <c r="C230" s="5">
        <v>44328</v>
      </c>
      <c r="D230" t="s">
        <v>614</v>
      </c>
      <c r="E230" t="s">
        <v>302</v>
      </c>
      <c r="F230" t="s">
        <v>302</v>
      </c>
      <c r="G230" t="s">
        <v>6</v>
      </c>
      <c r="H230" t="s">
        <v>227</v>
      </c>
      <c r="J230" t="s">
        <v>54</v>
      </c>
      <c r="K230" t="s">
        <v>5</v>
      </c>
      <c r="L230">
        <v>6</v>
      </c>
      <c r="N230" t="s">
        <v>307</v>
      </c>
      <c r="O230" t="s">
        <v>383</v>
      </c>
      <c r="P230" t="s">
        <v>37</v>
      </c>
      <c r="Q230">
        <v>3900</v>
      </c>
      <c r="R230" t="s">
        <v>760</v>
      </c>
      <c r="T230" t="s">
        <v>241</v>
      </c>
      <c r="U230">
        <v>0</v>
      </c>
      <c r="W230" t="s">
        <v>503</v>
      </c>
      <c r="X230" t="s">
        <v>503</v>
      </c>
      <c r="AA230" s="6" t="str">
        <f t="shared" si="17"/>
        <v>Other</v>
      </c>
      <c r="AB230" s="6" t="str">
        <f t="shared" si="18"/>
        <v>A</v>
      </c>
      <c r="AC230" s="6">
        <f>VLOOKUP(P230,lists!$G:$H,2,FALSE)</f>
        <v>2</v>
      </c>
      <c r="AD230" t="b">
        <f>VLOOKUP(G230,lists!$B$2:$C$3,2,FALSE)</f>
        <v>1</v>
      </c>
      <c r="AE230" t="b">
        <f>VLOOKUP(AA230,lists!$B:$C,2,FALSE)</f>
        <v>1</v>
      </c>
      <c r="AF230" t="b">
        <f>IF(AND(AC230&gt;=VLOOKUP(FLAT!$I$1,lists!$G:$H,2,FALSE),AC230&lt;=VLOOKUP(FLAT!$I$2,lists!$G:$H,2,FALSE)),TRUE,FALSE)</f>
        <v>1</v>
      </c>
      <c r="AG230" t="b">
        <f>VLOOKUP(AB230,lists!$B$7:$C$8,2,FALSE)</f>
        <v>1</v>
      </c>
      <c r="AH230" t="b">
        <f>VLOOKUP(IF(H230="","Open",SUBSTITUTE(H230,"/Nov","")),lists!$B$27:$D$29,2,FALSE)</f>
        <v>1</v>
      </c>
      <c r="AI230" t="b">
        <f>IF(FLAT!$I$5="All",TRUE,IF(FLAT!$I$5=TEXT('Raw - F'!C230,"mmm"),TRUE,FALSE))</f>
        <v>1</v>
      </c>
      <c r="AJ230" t="b">
        <f>VLOOKUP(L230,lists!B:C,2,FALSE)</f>
        <v>1</v>
      </c>
      <c r="AK230" t="b">
        <f>VLOOKUP(T230,lists!$B$23:$D$25,2,FALSE)</f>
        <v>1</v>
      </c>
      <c r="AL230">
        <f t="shared" si="19"/>
        <v>1</v>
      </c>
    </row>
    <row r="231" spans="1:38" x14ac:dyDescent="0.35">
      <c r="A231" s="1">
        <f t="shared" si="20"/>
        <v>231</v>
      </c>
      <c r="B231" s="1">
        <f t="shared" si="21"/>
        <v>230</v>
      </c>
      <c r="C231" s="5">
        <v>44328</v>
      </c>
      <c r="D231" t="s">
        <v>614</v>
      </c>
      <c r="E231" t="s">
        <v>302</v>
      </c>
      <c r="F231" t="s">
        <v>302</v>
      </c>
      <c r="G231" t="s">
        <v>6</v>
      </c>
      <c r="H231" t="s">
        <v>227</v>
      </c>
      <c r="J231" t="s">
        <v>34</v>
      </c>
      <c r="K231" t="s">
        <v>5</v>
      </c>
      <c r="L231">
        <v>6</v>
      </c>
      <c r="N231" t="s">
        <v>314</v>
      </c>
      <c r="O231" t="s">
        <v>761</v>
      </c>
      <c r="P231" t="s">
        <v>59</v>
      </c>
      <c r="Q231">
        <v>3900</v>
      </c>
      <c r="R231" t="s">
        <v>762</v>
      </c>
      <c r="S231" t="s">
        <v>368</v>
      </c>
      <c r="T231" t="s">
        <v>241</v>
      </c>
      <c r="U231">
        <v>0</v>
      </c>
      <c r="W231" t="s">
        <v>503</v>
      </c>
      <c r="X231" t="s">
        <v>503</v>
      </c>
      <c r="AA231" s="6" t="str">
        <f t="shared" si="17"/>
        <v>3yo</v>
      </c>
      <c r="AB231" s="6" t="str">
        <f t="shared" si="18"/>
        <v>A</v>
      </c>
      <c r="AC231" s="6">
        <f>VLOOKUP(P231,lists!$G:$H,2,FALSE)</f>
        <v>7</v>
      </c>
      <c r="AD231" t="b">
        <f>VLOOKUP(G231,lists!$B$2:$C$3,2,FALSE)</f>
        <v>1</v>
      </c>
      <c r="AE231" t="b">
        <f>VLOOKUP(AA231,lists!$B:$C,2,FALSE)</f>
        <v>1</v>
      </c>
      <c r="AF231" t="b">
        <f>IF(AND(AC231&gt;=VLOOKUP(FLAT!$I$1,lists!$G:$H,2,FALSE),AC231&lt;=VLOOKUP(FLAT!$I$2,lists!$G:$H,2,FALSE)),TRUE,FALSE)</f>
        <v>1</v>
      </c>
      <c r="AG231" t="b">
        <f>VLOOKUP(AB231,lists!$B$7:$C$8,2,FALSE)</f>
        <v>1</v>
      </c>
      <c r="AH231" t="b">
        <f>VLOOKUP(IF(H231="","Open",SUBSTITUTE(H231,"/Nov","")),lists!$B$27:$D$29,2,FALSE)</f>
        <v>1</v>
      </c>
      <c r="AI231" t="b">
        <f>IF(FLAT!$I$5="All",TRUE,IF(FLAT!$I$5=TEXT('Raw - F'!C231,"mmm"),TRUE,FALSE))</f>
        <v>1</v>
      </c>
      <c r="AJ231" t="b">
        <f>VLOOKUP(L231,lists!B:C,2,FALSE)</f>
        <v>1</v>
      </c>
      <c r="AK231" t="b">
        <f>VLOOKUP(T231,lists!$B$23:$D$25,2,FALSE)</f>
        <v>1</v>
      </c>
      <c r="AL231">
        <f t="shared" si="19"/>
        <v>1</v>
      </c>
    </row>
    <row r="232" spans="1:38" x14ac:dyDescent="0.35">
      <c r="A232" s="1">
        <f t="shared" si="20"/>
        <v>232</v>
      </c>
      <c r="B232" s="1">
        <f t="shared" si="21"/>
        <v>231</v>
      </c>
      <c r="C232" s="5">
        <v>44328</v>
      </c>
      <c r="D232" t="s">
        <v>763</v>
      </c>
      <c r="E232" t="s">
        <v>302</v>
      </c>
      <c r="F232" t="s">
        <v>302</v>
      </c>
      <c r="G232" t="s">
        <v>51</v>
      </c>
      <c r="H232" t="s">
        <v>227</v>
      </c>
      <c r="J232" t="s">
        <v>35</v>
      </c>
      <c r="K232" t="s">
        <v>5</v>
      </c>
      <c r="L232">
        <v>1</v>
      </c>
      <c r="M232" t="s">
        <v>569</v>
      </c>
      <c r="N232" t="s">
        <v>227</v>
      </c>
      <c r="O232" t="s">
        <v>37</v>
      </c>
      <c r="P232" t="s">
        <v>37</v>
      </c>
      <c r="Q232">
        <v>100000</v>
      </c>
      <c r="R232" t="s">
        <v>769</v>
      </c>
      <c r="T232" t="s">
        <v>240</v>
      </c>
      <c r="U232">
        <v>0</v>
      </c>
      <c r="W232" t="s">
        <v>503</v>
      </c>
      <c r="X232" t="s">
        <v>503</v>
      </c>
      <c r="AA232" s="6" t="str">
        <f t="shared" si="17"/>
        <v>Other</v>
      </c>
      <c r="AB232" s="6" t="str">
        <f t="shared" si="18"/>
        <v>A</v>
      </c>
      <c r="AC232" s="6">
        <f>VLOOKUP(P232,lists!$G:$H,2,FALSE)</f>
        <v>2</v>
      </c>
      <c r="AD232" t="b">
        <f>VLOOKUP(G232,lists!$B$2:$C$3,2,FALSE)</f>
        <v>1</v>
      </c>
      <c r="AE232" t="b">
        <f>VLOOKUP(AA232,lists!$B:$C,2,FALSE)</f>
        <v>1</v>
      </c>
      <c r="AF232" t="b">
        <f>IF(AND(AC232&gt;=VLOOKUP(FLAT!$I$1,lists!$G:$H,2,FALSE),AC232&lt;=VLOOKUP(FLAT!$I$2,lists!$G:$H,2,FALSE)),TRUE,FALSE)</f>
        <v>1</v>
      </c>
      <c r="AG232" t="b">
        <f>VLOOKUP(AB232,lists!$B$7:$C$8,2,FALSE)</f>
        <v>1</v>
      </c>
      <c r="AH232" t="b">
        <f>VLOOKUP(IF(H232="","Open",SUBSTITUTE(H232,"/Nov","")),lists!$B$27:$D$29,2,FALSE)</f>
        <v>1</v>
      </c>
      <c r="AI232" t="b">
        <f>IF(FLAT!$I$5="All",TRUE,IF(FLAT!$I$5=TEXT('Raw - F'!C232,"mmm"),TRUE,FALSE))</f>
        <v>1</v>
      </c>
      <c r="AJ232" t="b">
        <f>VLOOKUP(L232,lists!B:C,2,FALSE)</f>
        <v>1</v>
      </c>
      <c r="AK232" t="b">
        <f>VLOOKUP(T232,lists!$B$23:$D$25,2,FALSE)</f>
        <v>1</v>
      </c>
      <c r="AL232">
        <f t="shared" si="19"/>
        <v>1</v>
      </c>
    </row>
    <row r="233" spans="1:38" x14ac:dyDescent="0.35">
      <c r="A233" s="1">
        <f t="shared" si="20"/>
        <v>233</v>
      </c>
      <c r="B233" s="1">
        <f t="shared" si="21"/>
        <v>232</v>
      </c>
      <c r="C233" s="5">
        <v>44328</v>
      </c>
      <c r="D233" t="s">
        <v>763</v>
      </c>
      <c r="E233" t="s">
        <v>302</v>
      </c>
      <c r="F233" t="s">
        <v>302</v>
      </c>
      <c r="G233" t="s">
        <v>51</v>
      </c>
      <c r="H233" t="s">
        <v>227</v>
      </c>
      <c r="J233" t="s">
        <v>34</v>
      </c>
      <c r="K233" t="s">
        <v>7</v>
      </c>
      <c r="L233">
        <v>1</v>
      </c>
      <c r="M233" t="s">
        <v>576</v>
      </c>
      <c r="N233" t="s">
        <v>227</v>
      </c>
      <c r="O233" t="s">
        <v>764</v>
      </c>
      <c r="P233" t="s">
        <v>76</v>
      </c>
      <c r="Q233">
        <v>60000</v>
      </c>
      <c r="R233" t="s">
        <v>765</v>
      </c>
      <c r="T233" t="s">
        <v>240</v>
      </c>
      <c r="U233">
        <v>0</v>
      </c>
      <c r="W233" t="s">
        <v>503</v>
      </c>
      <c r="X233" t="s">
        <v>503</v>
      </c>
      <c r="AA233" s="6" t="str">
        <f t="shared" si="17"/>
        <v>3yo</v>
      </c>
      <c r="AB233" s="6" t="str">
        <f t="shared" si="18"/>
        <v>F</v>
      </c>
      <c r="AC233" s="6">
        <f>VLOOKUP(P233,lists!$G:$H,2,FALSE)</f>
        <v>5</v>
      </c>
      <c r="AD233" t="b">
        <f>VLOOKUP(G233,lists!$B$2:$C$3,2,FALSE)</f>
        <v>1</v>
      </c>
      <c r="AE233" t="b">
        <f>VLOOKUP(AA233,lists!$B:$C,2,FALSE)</f>
        <v>1</v>
      </c>
      <c r="AF233" t="b">
        <f>IF(AND(AC233&gt;=VLOOKUP(FLAT!$I$1,lists!$G:$H,2,FALSE),AC233&lt;=VLOOKUP(FLAT!$I$2,lists!$G:$H,2,FALSE)),TRUE,FALSE)</f>
        <v>1</v>
      </c>
      <c r="AG233" t="b">
        <f>VLOOKUP(AB233,lists!$B$7:$C$8,2,FALSE)</f>
        <v>1</v>
      </c>
      <c r="AH233" t="b">
        <f>VLOOKUP(IF(H233="","Open",SUBSTITUTE(H233,"/Nov","")),lists!$B$27:$D$29,2,FALSE)</f>
        <v>1</v>
      </c>
      <c r="AI233" t="b">
        <f>IF(FLAT!$I$5="All",TRUE,IF(FLAT!$I$5=TEXT('Raw - F'!C233,"mmm"),TRUE,FALSE))</f>
        <v>1</v>
      </c>
      <c r="AJ233" t="b">
        <f>VLOOKUP(L233,lists!B:C,2,FALSE)</f>
        <v>1</v>
      </c>
      <c r="AK233" t="b">
        <f>VLOOKUP(T233,lists!$B$23:$D$25,2,FALSE)</f>
        <v>1</v>
      </c>
      <c r="AL233">
        <f t="shared" si="19"/>
        <v>1</v>
      </c>
    </row>
    <row r="234" spans="1:38" x14ac:dyDescent="0.35">
      <c r="A234" s="1">
        <f t="shared" si="20"/>
        <v>234</v>
      </c>
      <c r="B234" s="1">
        <f t="shared" si="21"/>
        <v>233</v>
      </c>
      <c r="C234" s="5">
        <v>44328</v>
      </c>
      <c r="D234" t="s">
        <v>763</v>
      </c>
      <c r="E234" t="s">
        <v>302</v>
      </c>
      <c r="F234" t="s">
        <v>302</v>
      </c>
      <c r="G234" t="s">
        <v>6</v>
      </c>
      <c r="H234" t="s">
        <v>227</v>
      </c>
      <c r="J234" t="s">
        <v>54</v>
      </c>
      <c r="K234" t="s">
        <v>5</v>
      </c>
      <c r="L234">
        <v>2</v>
      </c>
      <c r="N234" t="s">
        <v>227</v>
      </c>
      <c r="O234" t="s">
        <v>767</v>
      </c>
      <c r="P234" t="s">
        <v>59</v>
      </c>
      <c r="Q234">
        <v>45000</v>
      </c>
      <c r="R234" t="s">
        <v>770</v>
      </c>
      <c r="T234" t="s">
        <v>240</v>
      </c>
      <c r="U234">
        <v>0</v>
      </c>
      <c r="W234" t="s">
        <v>503</v>
      </c>
      <c r="X234" t="s">
        <v>503</v>
      </c>
      <c r="AA234" s="6" t="str">
        <f t="shared" si="17"/>
        <v>Other</v>
      </c>
      <c r="AB234" s="6" t="str">
        <f t="shared" si="18"/>
        <v>A</v>
      </c>
      <c r="AC234" s="6">
        <f>VLOOKUP(P234,lists!$G:$H,2,FALSE)</f>
        <v>7</v>
      </c>
      <c r="AD234" t="b">
        <f>VLOOKUP(G234,lists!$B$2:$C$3,2,FALSE)</f>
        <v>1</v>
      </c>
      <c r="AE234" t="b">
        <f>VLOOKUP(AA234,lists!$B:$C,2,FALSE)</f>
        <v>1</v>
      </c>
      <c r="AF234" t="b">
        <f>IF(AND(AC234&gt;=VLOOKUP(FLAT!$I$1,lists!$G:$H,2,FALSE),AC234&lt;=VLOOKUP(FLAT!$I$2,lists!$G:$H,2,FALSE)),TRUE,FALSE)</f>
        <v>1</v>
      </c>
      <c r="AG234" t="b">
        <f>VLOOKUP(AB234,lists!$B$7:$C$8,2,FALSE)</f>
        <v>1</v>
      </c>
      <c r="AH234" t="b">
        <f>VLOOKUP(IF(H234="","Open",SUBSTITUTE(H234,"/Nov","")),lists!$B$27:$D$29,2,FALSE)</f>
        <v>1</v>
      </c>
      <c r="AI234" t="b">
        <f>IF(FLAT!$I$5="All",TRUE,IF(FLAT!$I$5=TEXT('Raw - F'!C234,"mmm"),TRUE,FALSE))</f>
        <v>1</v>
      </c>
      <c r="AJ234" t="b">
        <f>VLOOKUP(L234,lists!B:C,2,FALSE)</f>
        <v>1</v>
      </c>
      <c r="AK234" t="b">
        <f>VLOOKUP(T234,lists!$B$23:$D$25,2,FALSE)</f>
        <v>1</v>
      </c>
      <c r="AL234">
        <f t="shared" si="19"/>
        <v>1</v>
      </c>
    </row>
    <row r="235" spans="1:38" x14ac:dyDescent="0.35">
      <c r="A235" s="1">
        <f t="shared" si="20"/>
        <v>235</v>
      </c>
      <c r="B235" s="1">
        <f t="shared" si="21"/>
        <v>234</v>
      </c>
      <c r="C235" s="5">
        <v>44328</v>
      </c>
      <c r="D235" t="s">
        <v>763</v>
      </c>
      <c r="E235" t="s">
        <v>302</v>
      </c>
      <c r="F235" t="s">
        <v>302</v>
      </c>
      <c r="G235" t="s">
        <v>6</v>
      </c>
      <c r="H235" t="s">
        <v>227</v>
      </c>
      <c r="J235" t="s">
        <v>54</v>
      </c>
      <c r="K235" t="s">
        <v>5</v>
      </c>
      <c r="L235">
        <v>2</v>
      </c>
      <c r="N235" t="s">
        <v>317</v>
      </c>
      <c r="O235" t="s">
        <v>37</v>
      </c>
      <c r="P235" t="s">
        <v>37</v>
      </c>
      <c r="Q235">
        <v>20000</v>
      </c>
      <c r="R235" t="s">
        <v>766</v>
      </c>
      <c r="T235" t="s">
        <v>240</v>
      </c>
      <c r="U235">
        <v>0</v>
      </c>
      <c r="W235" t="s">
        <v>503</v>
      </c>
      <c r="X235" t="s">
        <v>503</v>
      </c>
      <c r="AA235" s="6" t="str">
        <f t="shared" si="17"/>
        <v>Other</v>
      </c>
      <c r="AB235" s="6" t="str">
        <f t="shared" si="18"/>
        <v>A</v>
      </c>
      <c r="AC235" s="6">
        <f>VLOOKUP(P235,lists!$G:$H,2,FALSE)</f>
        <v>2</v>
      </c>
      <c r="AD235" t="b">
        <f>VLOOKUP(G235,lists!$B$2:$C$3,2,FALSE)</f>
        <v>1</v>
      </c>
      <c r="AE235" t="b">
        <f>VLOOKUP(AA235,lists!$B:$C,2,FALSE)</f>
        <v>1</v>
      </c>
      <c r="AF235" t="b">
        <f>IF(AND(AC235&gt;=VLOOKUP(FLAT!$I$1,lists!$G:$H,2,FALSE),AC235&lt;=VLOOKUP(FLAT!$I$2,lists!$G:$H,2,FALSE)),TRUE,FALSE)</f>
        <v>1</v>
      </c>
      <c r="AG235" t="b">
        <f>VLOOKUP(AB235,lists!$B$7:$C$8,2,FALSE)</f>
        <v>1</v>
      </c>
      <c r="AH235" t="b">
        <f>VLOOKUP(IF(H235="","Open",SUBSTITUTE(H235,"/Nov","")),lists!$B$27:$D$29,2,FALSE)</f>
        <v>1</v>
      </c>
      <c r="AI235" t="b">
        <f>IF(FLAT!$I$5="All",TRUE,IF(FLAT!$I$5=TEXT('Raw - F'!C235,"mmm"),TRUE,FALSE))</f>
        <v>1</v>
      </c>
      <c r="AJ235" t="b">
        <f>VLOOKUP(L235,lists!B:C,2,FALSE)</f>
        <v>1</v>
      </c>
      <c r="AK235" t="b">
        <f>VLOOKUP(T235,lists!$B$23:$D$25,2,FALSE)</f>
        <v>1</v>
      </c>
      <c r="AL235">
        <f t="shared" si="19"/>
        <v>1</v>
      </c>
    </row>
    <row r="236" spans="1:38" x14ac:dyDescent="0.35">
      <c r="A236" s="1">
        <f t="shared" si="20"/>
        <v>236</v>
      </c>
      <c r="B236" s="1">
        <f t="shared" si="21"/>
        <v>235</v>
      </c>
      <c r="C236" s="5">
        <v>44328</v>
      </c>
      <c r="D236" t="s">
        <v>763</v>
      </c>
      <c r="E236" t="s">
        <v>302</v>
      </c>
      <c r="F236" t="s">
        <v>302</v>
      </c>
      <c r="G236" t="s">
        <v>6</v>
      </c>
      <c r="H236" t="s">
        <v>227</v>
      </c>
      <c r="J236" t="s">
        <v>34</v>
      </c>
      <c r="K236" t="s">
        <v>5</v>
      </c>
      <c r="L236">
        <v>3</v>
      </c>
      <c r="N236" t="s">
        <v>359</v>
      </c>
      <c r="O236" t="s">
        <v>38</v>
      </c>
      <c r="P236" t="s">
        <v>38</v>
      </c>
      <c r="Q236">
        <v>11500</v>
      </c>
      <c r="R236" t="s">
        <v>771</v>
      </c>
      <c r="T236" t="s">
        <v>240</v>
      </c>
      <c r="U236">
        <v>0</v>
      </c>
      <c r="W236" t="s">
        <v>503</v>
      </c>
      <c r="X236" t="s">
        <v>503</v>
      </c>
      <c r="AA236" s="6" t="str">
        <f t="shared" si="17"/>
        <v>3yo</v>
      </c>
      <c r="AB236" s="6" t="str">
        <f t="shared" si="18"/>
        <v>A</v>
      </c>
      <c r="AC236" s="6">
        <f>VLOOKUP(P236,lists!$G:$H,2,FALSE)</f>
        <v>3</v>
      </c>
      <c r="AD236" t="b">
        <f>VLOOKUP(G236,lists!$B$2:$C$3,2,FALSE)</f>
        <v>1</v>
      </c>
      <c r="AE236" t="b">
        <f>VLOOKUP(AA236,lists!$B:$C,2,FALSE)</f>
        <v>1</v>
      </c>
      <c r="AF236" t="b">
        <f>IF(AND(AC236&gt;=VLOOKUP(FLAT!$I$1,lists!$G:$H,2,FALSE),AC236&lt;=VLOOKUP(FLAT!$I$2,lists!$G:$H,2,FALSE)),TRUE,FALSE)</f>
        <v>1</v>
      </c>
      <c r="AG236" t="b">
        <f>VLOOKUP(AB236,lists!$B$7:$C$8,2,FALSE)</f>
        <v>1</v>
      </c>
      <c r="AH236" t="b">
        <f>VLOOKUP(IF(H236="","Open",SUBSTITUTE(H236,"/Nov","")),lists!$B$27:$D$29,2,FALSE)</f>
        <v>1</v>
      </c>
      <c r="AI236" t="b">
        <f>IF(FLAT!$I$5="All",TRUE,IF(FLAT!$I$5=TEXT('Raw - F'!C236,"mmm"),TRUE,FALSE))</f>
        <v>1</v>
      </c>
      <c r="AJ236" t="b">
        <f>VLOOKUP(L236,lists!B:C,2,FALSE)</f>
        <v>1</v>
      </c>
      <c r="AK236" t="b">
        <f>VLOOKUP(T236,lists!$B$23:$D$25,2,FALSE)</f>
        <v>1</v>
      </c>
      <c r="AL236">
        <f t="shared" si="19"/>
        <v>1</v>
      </c>
    </row>
    <row r="237" spans="1:38" x14ac:dyDescent="0.35">
      <c r="A237" s="1">
        <f t="shared" si="20"/>
        <v>237</v>
      </c>
      <c r="B237" s="1">
        <f t="shared" si="21"/>
        <v>236</v>
      </c>
      <c r="C237" s="5">
        <v>44328</v>
      </c>
      <c r="D237" t="s">
        <v>763</v>
      </c>
      <c r="E237" t="s">
        <v>302</v>
      </c>
      <c r="F237" t="s">
        <v>302</v>
      </c>
      <c r="G237" t="s">
        <v>6</v>
      </c>
      <c r="H237" t="s">
        <v>227</v>
      </c>
      <c r="J237" t="s">
        <v>54</v>
      </c>
      <c r="K237" t="s">
        <v>5</v>
      </c>
      <c r="L237">
        <v>4</v>
      </c>
      <c r="N237" t="s">
        <v>348</v>
      </c>
      <c r="O237" t="s">
        <v>767</v>
      </c>
      <c r="P237" t="s">
        <v>59</v>
      </c>
      <c r="Q237">
        <v>10000</v>
      </c>
      <c r="R237" t="s">
        <v>768</v>
      </c>
      <c r="T237" t="s">
        <v>240</v>
      </c>
      <c r="U237">
        <v>0</v>
      </c>
      <c r="W237" t="s">
        <v>503</v>
      </c>
      <c r="X237" t="s">
        <v>503</v>
      </c>
      <c r="AA237" s="6" t="str">
        <f t="shared" si="17"/>
        <v>Other</v>
      </c>
      <c r="AB237" s="6" t="str">
        <f t="shared" si="18"/>
        <v>A</v>
      </c>
      <c r="AC237" s="6">
        <f>VLOOKUP(P237,lists!$G:$H,2,FALSE)</f>
        <v>7</v>
      </c>
      <c r="AD237" t="b">
        <f>VLOOKUP(G237,lists!$B$2:$C$3,2,FALSE)</f>
        <v>1</v>
      </c>
      <c r="AE237" t="b">
        <f>VLOOKUP(AA237,lists!$B:$C,2,FALSE)</f>
        <v>1</v>
      </c>
      <c r="AF237" t="b">
        <f>IF(AND(AC237&gt;=VLOOKUP(FLAT!$I$1,lists!$G:$H,2,FALSE),AC237&lt;=VLOOKUP(FLAT!$I$2,lists!$G:$H,2,FALSE)),TRUE,FALSE)</f>
        <v>1</v>
      </c>
      <c r="AG237" t="b">
        <f>VLOOKUP(AB237,lists!$B$7:$C$8,2,FALSE)</f>
        <v>1</v>
      </c>
      <c r="AH237" t="b">
        <f>VLOOKUP(IF(H237="","Open",SUBSTITUTE(H237,"/Nov","")),lists!$B$27:$D$29,2,FALSE)</f>
        <v>1</v>
      </c>
      <c r="AI237" t="b">
        <f>IF(FLAT!$I$5="All",TRUE,IF(FLAT!$I$5=TEXT('Raw - F'!C237,"mmm"),TRUE,FALSE))</f>
        <v>1</v>
      </c>
      <c r="AJ237" t="b">
        <f>VLOOKUP(L237,lists!B:C,2,FALSE)</f>
        <v>1</v>
      </c>
      <c r="AK237" t="b">
        <f>VLOOKUP(T237,lists!$B$23:$D$25,2,FALSE)</f>
        <v>1</v>
      </c>
      <c r="AL237">
        <f t="shared" si="19"/>
        <v>1</v>
      </c>
    </row>
    <row r="238" spans="1:38" x14ac:dyDescent="0.35">
      <c r="A238" s="1">
        <f t="shared" si="20"/>
        <v>238</v>
      </c>
      <c r="B238" s="1">
        <f t="shared" si="21"/>
        <v>237</v>
      </c>
      <c r="C238" s="5">
        <v>44328</v>
      </c>
      <c r="D238" t="s">
        <v>763</v>
      </c>
      <c r="E238" t="s">
        <v>302</v>
      </c>
      <c r="F238" t="s">
        <v>302</v>
      </c>
      <c r="G238" t="s">
        <v>51</v>
      </c>
      <c r="H238" t="s">
        <v>244</v>
      </c>
      <c r="J238" t="s">
        <v>33</v>
      </c>
      <c r="K238" t="s">
        <v>5</v>
      </c>
      <c r="L238">
        <v>3</v>
      </c>
      <c r="N238" t="s">
        <v>227</v>
      </c>
      <c r="O238" t="s">
        <v>36</v>
      </c>
      <c r="P238" t="s">
        <v>36</v>
      </c>
      <c r="Q238">
        <v>10000</v>
      </c>
      <c r="R238" t="s">
        <v>413</v>
      </c>
      <c r="T238" t="s">
        <v>240</v>
      </c>
      <c r="U238">
        <v>0</v>
      </c>
      <c r="W238" t="s">
        <v>503</v>
      </c>
      <c r="X238" t="s">
        <v>503</v>
      </c>
      <c r="Z238" t="s">
        <v>553</v>
      </c>
      <c r="AA238" s="6" t="str">
        <f t="shared" si="17"/>
        <v>2yo</v>
      </c>
      <c r="AB238" s="6" t="str">
        <f t="shared" si="18"/>
        <v>A</v>
      </c>
      <c r="AC238" s="6">
        <f>VLOOKUP(P238,lists!$G:$H,2,FALSE)</f>
        <v>1</v>
      </c>
      <c r="AD238" t="b">
        <f>VLOOKUP(G238,lists!$B$2:$C$3,2,FALSE)</f>
        <v>1</v>
      </c>
      <c r="AE238" t="b">
        <f>VLOOKUP(AA238,lists!$B:$C,2,FALSE)</f>
        <v>1</v>
      </c>
      <c r="AF238" t="b">
        <f>IF(AND(AC238&gt;=VLOOKUP(FLAT!$I$1,lists!$G:$H,2,FALSE),AC238&lt;=VLOOKUP(FLAT!$I$2,lists!$G:$H,2,FALSE)),TRUE,FALSE)</f>
        <v>1</v>
      </c>
      <c r="AG238" t="b">
        <f>VLOOKUP(AB238,lists!$B$7:$C$8,2,FALSE)</f>
        <v>1</v>
      </c>
      <c r="AH238" t="b">
        <f>VLOOKUP(IF(H238="","Open",SUBSTITUTE(H238,"/Nov","")),lists!$B$27:$D$29,2,FALSE)</f>
        <v>1</v>
      </c>
      <c r="AI238" t="b">
        <f>IF(FLAT!$I$5="All",TRUE,IF(FLAT!$I$5=TEXT('Raw - F'!C238,"mmm"),TRUE,FALSE))</f>
        <v>1</v>
      </c>
      <c r="AJ238" t="b">
        <f>VLOOKUP(L238,lists!B:C,2,FALSE)</f>
        <v>1</v>
      </c>
      <c r="AK238" t="b">
        <f>VLOOKUP(T238,lists!$B$23:$D$25,2,FALSE)</f>
        <v>1</v>
      </c>
      <c r="AL238">
        <f t="shared" si="19"/>
        <v>1</v>
      </c>
    </row>
    <row r="239" spans="1:38" x14ac:dyDescent="0.35">
      <c r="A239" s="1">
        <f t="shared" si="20"/>
        <v>239</v>
      </c>
      <c r="B239" s="1">
        <f t="shared" si="21"/>
        <v>238</v>
      </c>
      <c r="C239" s="5">
        <v>44329</v>
      </c>
      <c r="D239" t="s">
        <v>567</v>
      </c>
      <c r="E239" t="s">
        <v>302</v>
      </c>
      <c r="F239" t="s">
        <v>302</v>
      </c>
      <c r="G239" t="s">
        <v>6</v>
      </c>
      <c r="H239" t="s">
        <v>227</v>
      </c>
      <c r="J239" t="s">
        <v>34</v>
      </c>
      <c r="K239" t="s">
        <v>5</v>
      </c>
      <c r="L239">
        <v>4</v>
      </c>
      <c r="N239" t="s">
        <v>348</v>
      </c>
      <c r="O239" t="s">
        <v>572</v>
      </c>
      <c r="P239" t="s">
        <v>76</v>
      </c>
      <c r="Q239">
        <v>11600</v>
      </c>
      <c r="R239" t="s">
        <v>773</v>
      </c>
      <c r="T239" t="s">
        <v>239</v>
      </c>
      <c r="U239">
        <v>0</v>
      </c>
      <c r="W239" t="s">
        <v>503</v>
      </c>
      <c r="X239" t="s">
        <v>503</v>
      </c>
      <c r="AA239" s="6" t="str">
        <f t="shared" si="17"/>
        <v>3yo</v>
      </c>
      <c r="AB239" s="6" t="str">
        <f t="shared" si="18"/>
        <v>A</v>
      </c>
      <c r="AC239" s="6">
        <f>VLOOKUP(P239,lists!$G:$H,2,FALSE)</f>
        <v>5</v>
      </c>
      <c r="AD239" t="b">
        <f>VLOOKUP(G239,lists!$B$2:$C$3,2,FALSE)</f>
        <v>1</v>
      </c>
      <c r="AE239" t="b">
        <f>VLOOKUP(AA239,lists!$B:$C,2,FALSE)</f>
        <v>1</v>
      </c>
      <c r="AF239" t="b">
        <f>IF(AND(AC239&gt;=VLOOKUP(FLAT!$I$1,lists!$G:$H,2,FALSE),AC239&lt;=VLOOKUP(FLAT!$I$2,lists!$G:$H,2,FALSE)),TRUE,FALSE)</f>
        <v>1</v>
      </c>
      <c r="AG239" t="b">
        <f>VLOOKUP(AB239,lists!$B$7:$C$8,2,FALSE)</f>
        <v>1</v>
      </c>
      <c r="AH239" t="b">
        <f>VLOOKUP(IF(H239="","Open",SUBSTITUTE(H239,"/Nov","")),lists!$B$27:$D$29,2,FALSE)</f>
        <v>1</v>
      </c>
      <c r="AI239" t="b">
        <f>IF(FLAT!$I$5="All",TRUE,IF(FLAT!$I$5=TEXT('Raw - F'!C239,"mmm"),TRUE,FALSE))</f>
        <v>1</v>
      </c>
      <c r="AJ239" t="b">
        <f>VLOOKUP(L239,lists!B:C,2,FALSE)</f>
        <v>1</v>
      </c>
      <c r="AK239" t="b">
        <f>VLOOKUP(T239,lists!$B$23:$D$25,2,FALSE)</f>
        <v>1</v>
      </c>
      <c r="AL239">
        <f t="shared" si="19"/>
        <v>1</v>
      </c>
    </row>
    <row r="240" spans="1:38" x14ac:dyDescent="0.35">
      <c r="A240" s="1">
        <f t="shared" si="20"/>
        <v>240</v>
      </c>
      <c r="B240" s="1">
        <f t="shared" si="21"/>
        <v>239</v>
      </c>
      <c r="C240" s="5">
        <v>44329</v>
      </c>
      <c r="D240" t="s">
        <v>567</v>
      </c>
      <c r="E240" t="s">
        <v>302</v>
      </c>
      <c r="F240" t="s">
        <v>302</v>
      </c>
      <c r="G240" t="s">
        <v>6</v>
      </c>
      <c r="H240" t="s">
        <v>227</v>
      </c>
      <c r="J240" t="s">
        <v>54</v>
      </c>
      <c r="K240" t="s">
        <v>5</v>
      </c>
      <c r="L240">
        <v>4</v>
      </c>
      <c r="N240" t="s">
        <v>348</v>
      </c>
      <c r="O240" t="s">
        <v>570</v>
      </c>
      <c r="P240" t="s">
        <v>59</v>
      </c>
      <c r="Q240">
        <v>11600</v>
      </c>
      <c r="R240" t="s">
        <v>503</v>
      </c>
      <c r="T240" t="s">
        <v>239</v>
      </c>
      <c r="U240">
        <v>0</v>
      </c>
      <c r="W240" t="s">
        <v>503</v>
      </c>
      <c r="X240" t="s">
        <v>503</v>
      </c>
      <c r="AA240" s="6" t="str">
        <f t="shared" si="17"/>
        <v>Other</v>
      </c>
      <c r="AB240" s="6" t="str">
        <f t="shared" si="18"/>
        <v>A</v>
      </c>
      <c r="AC240" s="6">
        <f>VLOOKUP(P240,lists!$G:$H,2,FALSE)</f>
        <v>7</v>
      </c>
      <c r="AD240" t="b">
        <f>VLOOKUP(G240,lists!$B$2:$C$3,2,FALSE)</f>
        <v>1</v>
      </c>
      <c r="AE240" t="b">
        <f>VLOOKUP(AA240,lists!$B:$C,2,FALSE)</f>
        <v>1</v>
      </c>
      <c r="AF240" t="b">
        <f>IF(AND(AC240&gt;=VLOOKUP(FLAT!$I$1,lists!$G:$H,2,FALSE),AC240&lt;=VLOOKUP(FLAT!$I$2,lists!$G:$H,2,FALSE)),TRUE,FALSE)</f>
        <v>1</v>
      </c>
      <c r="AG240" t="b">
        <f>VLOOKUP(AB240,lists!$B$7:$C$8,2,FALSE)</f>
        <v>1</v>
      </c>
      <c r="AH240" t="b">
        <f>VLOOKUP(IF(H240="","Open",SUBSTITUTE(H240,"/Nov","")),lists!$B$27:$D$29,2,FALSE)</f>
        <v>1</v>
      </c>
      <c r="AI240" t="b">
        <f>IF(FLAT!$I$5="All",TRUE,IF(FLAT!$I$5=TEXT('Raw - F'!C240,"mmm"),TRUE,FALSE))</f>
        <v>1</v>
      </c>
      <c r="AJ240" t="b">
        <f>VLOOKUP(L240,lists!B:C,2,FALSE)</f>
        <v>1</v>
      </c>
      <c r="AK240" t="b">
        <f>VLOOKUP(T240,lists!$B$23:$D$25,2,FALSE)</f>
        <v>1</v>
      </c>
      <c r="AL240">
        <f t="shared" si="19"/>
        <v>1</v>
      </c>
    </row>
    <row r="241" spans="1:38" x14ac:dyDescent="0.35">
      <c r="A241" s="1">
        <f t="shared" si="20"/>
        <v>241</v>
      </c>
      <c r="B241" s="1">
        <f t="shared" si="21"/>
        <v>240</v>
      </c>
      <c r="C241" s="5">
        <v>44329</v>
      </c>
      <c r="D241" t="s">
        <v>567</v>
      </c>
      <c r="E241" t="s">
        <v>302</v>
      </c>
      <c r="F241" t="s">
        <v>302</v>
      </c>
      <c r="G241" t="s">
        <v>6</v>
      </c>
      <c r="H241" t="s">
        <v>227</v>
      </c>
      <c r="J241" t="s">
        <v>34</v>
      </c>
      <c r="K241" t="s">
        <v>5</v>
      </c>
      <c r="L241">
        <v>4</v>
      </c>
      <c r="N241" t="s">
        <v>318</v>
      </c>
      <c r="O241" t="s">
        <v>70</v>
      </c>
      <c r="P241" t="s">
        <v>70</v>
      </c>
      <c r="Q241">
        <v>11600</v>
      </c>
      <c r="R241" t="s">
        <v>777</v>
      </c>
      <c r="T241" t="s">
        <v>239</v>
      </c>
      <c r="U241">
        <v>0</v>
      </c>
      <c r="W241" t="s">
        <v>503</v>
      </c>
      <c r="X241" t="s">
        <v>503</v>
      </c>
      <c r="AA241" s="6" t="str">
        <f t="shared" si="17"/>
        <v>3yo</v>
      </c>
      <c r="AB241" s="6" t="str">
        <f t="shared" si="18"/>
        <v>A</v>
      </c>
      <c r="AC241" s="6">
        <f>VLOOKUP(P241,lists!$G:$H,2,FALSE)</f>
        <v>4</v>
      </c>
      <c r="AD241" t="b">
        <f>VLOOKUP(G241,lists!$B$2:$C$3,2,FALSE)</f>
        <v>1</v>
      </c>
      <c r="AE241" t="b">
        <f>VLOOKUP(AA241,lists!$B:$C,2,FALSE)</f>
        <v>1</v>
      </c>
      <c r="AF241" t="b">
        <f>IF(AND(AC241&gt;=VLOOKUP(FLAT!$I$1,lists!$G:$H,2,FALSE),AC241&lt;=VLOOKUP(FLAT!$I$2,lists!$G:$H,2,FALSE)),TRUE,FALSE)</f>
        <v>1</v>
      </c>
      <c r="AG241" t="b">
        <f>VLOOKUP(AB241,lists!$B$7:$C$8,2,FALSE)</f>
        <v>1</v>
      </c>
      <c r="AH241" t="b">
        <f>VLOOKUP(IF(H241="","Open",SUBSTITUTE(H241,"/Nov","")),lists!$B$27:$D$29,2,FALSE)</f>
        <v>1</v>
      </c>
      <c r="AI241" t="b">
        <f>IF(FLAT!$I$5="All",TRUE,IF(FLAT!$I$5=TEXT('Raw - F'!C241,"mmm"),TRUE,FALSE))</f>
        <v>1</v>
      </c>
      <c r="AJ241" t="b">
        <f>VLOOKUP(L241,lists!B:C,2,FALSE)</f>
        <v>1</v>
      </c>
      <c r="AK241" t="b">
        <f>VLOOKUP(T241,lists!$B$23:$D$25,2,FALSE)</f>
        <v>1</v>
      </c>
      <c r="AL241">
        <f t="shared" si="19"/>
        <v>1</v>
      </c>
    </row>
    <row r="242" spans="1:38" x14ac:dyDescent="0.35">
      <c r="A242" s="1">
        <f t="shared" si="20"/>
        <v>242</v>
      </c>
      <c r="B242" s="1">
        <f t="shared" si="21"/>
        <v>241</v>
      </c>
      <c r="C242" s="5">
        <v>44329</v>
      </c>
      <c r="D242" t="s">
        <v>567</v>
      </c>
      <c r="E242" t="s">
        <v>302</v>
      </c>
      <c r="F242" t="s">
        <v>302</v>
      </c>
      <c r="G242" t="s">
        <v>51</v>
      </c>
      <c r="H242" t="s">
        <v>245</v>
      </c>
      <c r="J242" t="s">
        <v>34</v>
      </c>
      <c r="K242" t="s">
        <v>5</v>
      </c>
      <c r="L242">
        <v>4</v>
      </c>
      <c r="N242" t="s">
        <v>227</v>
      </c>
      <c r="O242" t="s">
        <v>572</v>
      </c>
      <c r="P242" t="s">
        <v>76</v>
      </c>
      <c r="Q242">
        <v>8600</v>
      </c>
      <c r="R242" t="s">
        <v>774</v>
      </c>
      <c r="T242" t="s">
        <v>239</v>
      </c>
      <c r="U242">
        <v>0</v>
      </c>
      <c r="W242" t="s">
        <v>503</v>
      </c>
      <c r="X242" t="s">
        <v>503</v>
      </c>
      <c r="Z242" t="s">
        <v>553</v>
      </c>
      <c r="AA242" s="6" t="str">
        <f t="shared" si="17"/>
        <v>3yo</v>
      </c>
      <c r="AB242" s="6" t="str">
        <f t="shared" si="18"/>
        <v>A</v>
      </c>
      <c r="AC242" s="6">
        <f>VLOOKUP(P242,lists!$G:$H,2,FALSE)</f>
        <v>5</v>
      </c>
      <c r="AD242" t="b">
        <f>VLOOKUP(G242,lists!$B$2:$C$3,2,FALSE)</f>
        <v>1</v>
      </c>
      <c r="AE242" t="b">
        <f>VLOOKUP(AA242,lists!$B:$C,2,FALSE)</f>
        <v>1</v>
      </c>
      <c r="AF242" t="b">
        <f>IF(AND(AC242&gt;=VLOOKUP(FLAT!$I$1,lists!$G:$H,2,FALSE),AC242&lt;=VLOOKUP(FLAT!$I$2,lists!$G:$H,2,FALSE)),TRUE,FALSE)</f>
        <v>1</v>
      </c>
      <c r="AG242" t="b">
        <f>VLOOKUP(AB242,lists!$B$7:$C$8,2,FALSE)</f>
        <v>1</v>
      </c>
      <c r="AH242" t="b">
        <f>VLOOKUP(IF(H242="","Open",SUBSTITUTE(H242,"/Nov","")),lists!$B$27:$D$29,2,FALSE)</f>
        <v>1</v>
      </c>
      <c r="AI242" t="b">
        <f>IF(FLAT!$I$5="All",TRUE,IF(FLAT!$I$5=TEXT('Raw - F'!C242,"mmm"),TRUE,FALSE))</f>
        <v>1</v>
      </c>
      <c r="AJ242" t="b">
        <f>VLOOKUP(L242,lists!B:C,2,FALSE)</f>
        <v>1</v>
      </c>
      <c r="AK242" t="b">
        <f>VLOOKUP(T242,lists!$B$23:$D$25,2,FALSE)</f>
        <v>1</v>
      </c>
      <c r="AL242">
        <f t="shared" si="19"/>
        <v>1</v>
      </c>
    </row>
    <row r="243" spans="1:38" x14ac:dyDescent="0.35">
      <c r="A243" s="1">
        <f t="shared" si="20"/>
        <v>243</v>
      </c>
      <c r="B243" s="1">
        <f t="shared" si="21"/>
        <v>242</v>
      </c>
      <c r="C243" s="5">
        <v>44329</v>
      </c>
      <c r="D243" t="s">
        <v>567</v>
      </c>
      <c r="E243" t="s">
        <v>302</v>
      </c>
      <c r="F243" t="s">
        <v>302</v>
      </c>
      <c r="G243" t="s">
        <v>51</v>
      </c>
      <c r="H243" t="s">
        <v>245</v>
      </c>
      <c r="J243" t="s">
        <v>34</v>
      </c>
      <c r="K243" t="s">
        <v>7</v>
      </c>
      <c r="L243">
        <v>4</v>
      </c>
      <c r="N243" t="s">
        <v>227</v>
      </c>
      <c r="O243" t="s">
        <v>38</v>
      </c>
      <c r="P243" t="s">
        <v>38</v>
      </c>
      <c r="Q243">
        <v>7650</v>
      </c>
      <c r="R243" t="s">
        <v>772</v>
      </c>
      <c r="T243" t="s">
        <v>239</v>
      </c>
      <c r="U243">
        <v>0</v>
      </c>
      <c r="W243" t="s">
        <v>503</v>
      </c>
      <c r="X243" t="s">
        <v>503</v>
      </c>
      <c r="AA243" s="6" t="str">
        <f t="shared" si="17"/>
        <v>3yo</v>
      </c>
      <c r="AB243" s="6" t="str">
        <f t="shared" si="18"/>
        <v>F</v>
      </c>
      <c r="AC243" s="6">
        <f>VLOOKUP(P243,lists!$G:$H,2,FALSE)</f>
        <v>3</v>
      </c>
      <c r="AD243" t="b">
        <f>VLOOKUP(G243,lists!$B$2:$C$3,2,FALSE)</f>
        <v>1</v>
      </c>
      <c r="AE243" t="b">
        <f>VLOOKUP(AA243,lists!$B:$C,2,FALSE)</f>
        <v>1</v>
      </c>
      <c r="AF243" t="b">
        <f>IF(AND(AC243&gt;=VLOOKUP(FLAT!$I$1,lists!$G:$H,2,FALSE),AC243&lt;=VLOOKUP(FLAT!$I$2,lists!$G:$H,2,FALSE)),TRUE,FALSE)</f>
        <v>1</v>
      </c>
      <c r="AG243" t="b">
        <f>VLOOKUP(AB243,lists!$B$7:$C$8,2,FALSE)</f>
        <v>1</v>
      </c>
      <c r="AH243" t="b">
        <f>VLOOKUP(IF(H243="","Open",SUBSTITUTE(H243,"/Nov","")),lists!$B$27:$D$29,2,FALSE)</f>
        <v>1</v>
      </c>
      <c r="AI243" t="b">
        <f>IF(FLAT!$I$5="All",TRUE,IF(FLAT!$I$5=TEXT('Raw - F'!C243,"mmm"),TRUE,FALSE))</f>
        <v>1</v>
      </c>
      <c r="AJ243" t="b">
        <f>VLOOKUP(L243,lists!B:C,2,FALSE)</f>
        <v>1</v>
      </c>
      <c r="AK243" t="b">
        <f>VLOOKUP(T243,lists!$B$23:$D$25,2,FALSE)</f>
        <v>1</v>
      </c>
      <c r="AL243">
        <f t="shared" si="19"/>
        <v>1</v>
      </c>
    </row>
    <row r="244" spans="1:38" x14ac:dyDescent="0.35">
      <c r="A244" s="1">
        <f t="shared" si="20"/>
        <v>244</v>
      </c>
      <c r="B244" s="1">
        <f t="shared" si="21"/>
        <v>243</v>
      </c>
      <c r="C244" s="5">
        <v>44329</v>
      </c>
      <c r="D244" t="s">
        <v>567</v>
      </c>
      <c r="E244" t="s">
        <v>302</v>
      </c>
      <c r="F244" t="s">
        <v>302</v>
      </c>
      <c r="G244" t="s">
        <v>51</v>
      </c>
      <c r="H244" t="s">
        <v>244</v>
      </c>
      <c r="J244" t="s">
        <v>33</v>
      </c>
      <c r="K244" t="s">
        <v>5</v>
      </c>
      <c r="L244">
        <v>4</v>
      </c>
      <c r="N244" t="s">
        <v>227</v>
      </c>
      <c r="O244" t="s">
        <v>37</v>
      </c>
      <c r="P244" t="s">
        <v>37</v>
      </c>
      <c r="Q244">
        <v>7600</v>
      </c>
      <c r="R244" t="s">
        <v>775</v>
      </c>
      <c r="T244" t="s">
        <v>239</v>
      </c>
      <c r="U244">
        <v>0</v>
      </c>
      <c r="W244" t="s">
        <v>503</v>
      </c>
      <c r="X244" t="s">
        <v>583</v>
      </c>
      <c r="Y244" t="s">
        <v>584</v>
      </c>
      <c r="Z244" t="s">
        <v>553</v>
      </c>
      <c r="AA244" s="6" t="str">
        <f t="shared" si="17"/>
        <v>2yo</v>
      </c>
      <c r="AB244" s="6" t="str">
        <f t="shared" si="18"/>
        <v>A</v>
      </c>
      <c r="AC244" s="6">
        <f>VLOOKUP(P244,lists!$G:$H,2,FALSE)</f>
        <v>2</v>
      </c>
      <c r="AD244" t="b">
        <f>VLOOKUP(G244,lists!$B$2:$C$3,2,FALSE)</f>
        <v>1</v>
      </c>
      <c r="AE244" t="b">
        <f>VLOOKUP(AA244,lists!$B:$C,2,FALSE)</f>
        <v>1</v>
      </c>
      <c r="AF244" t="b">
        <f>IF(AND(AC244&gt;=VLOOKUP(FLAT!$I$1,lists!$G:$H,2,FALSE),AC244&lt;=VLOOKUP(FLAT!$I$2,lists!$G:$H,2,FALSE)),TRUE,FALSE)</f>
        <v>1</v>
      </c>
      <c r="AG244" t="b">
        <f>VLOOKUP(AB244,lists!$B$7:$C$8,2,FALSE)</f>
        <v>1</v>
      </c>
      <c r="AH244" t="b">
        <f>VLOOKUP(IF(H244="","Open",SUBSTITUTE(H244,"/Nov","")),lists!$B$27:$D$29,2,FALSE)</f>
        <v>1</v>
      </c>
      <c r="AI244" t="b">
        <f>IF(FLAT!$I$5="All",TRUE,IF(FLAT!$I$5=TEXT('Raw - F'!C244,"mmm"),TRUE,FALSE))</f>
        <v>1</v>
      </c>
      <c r="AJ244" t="b">
        <f>VLOOKUP(L244,lists!B:C,2,FALSE)</f>
        <v>1</v>
      </c>
      <c r="AK244" t="b">
        <f>VLOOKUP(T244,lists!$B$23:$D$25,2,FALSE)</f>
        <v>1</v>
      </c>
      <c r="AL244">
        <f t="shared" si="19"/>
        <v>1</v>
      </c>
    </row>
    <row r="245" spans="1:38" x14ac:dyDescent="0.35">
      <c r="A245" s="1">
        <f t="shared" si="20"/>
        <v>245</v>
      </c>
      <c r="B245" s="1">
        <f t="shared" si="21"/>
        <v>244</v>
      </c>
      <c r="C245" s="5">
        <v>44329</v>
      </c>
      <c r="D245" t="s">
        <v>567</v>
      </c>
      <c r="E245" t="s">
        <v>302</v>
      </c>
      <c r="F245" t="s">
        <v>302</v>
      </c>
      <c r="G245" t="s">
        <v>6</v>
      </c>
      <c r="H245" t="s">
        <v>227</v>
      </c>
      <c r="J245" t="s">
        <v>34</v>
      </c>
      <c r="K245" t="s">
        <v>7</v>
      </c>
      <c r="L245">
        <v>5</v>
      </c>
      <c r="N245" t="s">
        <v>321</v>
      </c>
      <c r="O245" t="s">
        <v>70</v>
      </c>
      <c r="P245" t="s">
        <v>70</v>
      </c>
      <c r="Q245">
        <v>5600</v>
      </c>
      <c r="R245" t="s">
        <v>776</v>
      </c>
      <c r="T245" t="s">
        <v>239</v>
      </c>
      <c r="U245">
        <v>0</v>
      </c>
      <c r="W245" t="s">
        <v>503</v>
      </c>
      <c r="X245" t="s">
        <v>503</v>
      </c>
      <c r="AA245" s="6" t="str">
        <f t="shared" ref="AA245:AA308" si="22">IF(OR(J245="2yo",J245="3yo"),J245,"Other")</f>
        <v>3yo</v>
      </c>
      <c r="AB245" s="6" t="str">
        <f t="shared" ref="AB245:AB308" si="23">IF(K245="F",K245,"A")</f>
        <v>F</v>
      </c>
      <c r="AC245" s="6">
        <f>VLOOKUP(P245,lists!$G:$H,2,FALSE)</f>
        <v>4</v>
      </c>
      <c r="AD245" t="b">
        <f>VLOOKUP(G245,lists!$B$2:$C$3,2,FALSE)</f>
        <v>1</v>
      </c>
      <c r="AE245" t="b">
        <f>VLOOKUP(AA245,lists!$B:$C,2,FALSE)</f>
        <v>1</v>
      </c>
      <c r="AF245" t="b">
        <f>IF(AND(AC245&gt;=VLOOKUP(FLAT!$I$1,lists!$G:$H,2,FALSE),AC245&lt;=VLOOKUP(FLAT!$I$2,lists!$G:$H,2,FALSE)),TRUE,FALSE)</f>
        <v>1</v>
      </c>
      <c r="AG245" t="b">
        <f>VLOOKUP(AB245,lists!$B$7:$C$8,2,FALSE)</f>
        <v>1</v>
      </c>
      <c r="AH245" t="b">
        <f>VLOOKUP(IF(H245="","Open",SUBSTITUTE(H245,"/Nov","")),lists!$B$27:$D$29,2,FALSE)</f>
        <v>1</v>
      </c>
      <c r="AI245" t="b">
        <f>IF(FLAT!$I$5="All",TRUE,IF(FLAT!$I$5=TEXT('Raw - F'!C245,"mmm"),TRUE,FALSE))</f>
        <v>1</v>
      </c>
      <c r="AJ245" t="b">
        <f>VLOOKUP(L245,lists!B:C,2,FALSE)</f>
        <v>1</v>
      </c>
      <c r="AK245" t="b">
        <f>VLOOKUP(T245,lists!$B$23:$D$25,2,FALSE)</f>
        <v>1</v>
      </c>
      <c r="AL245">
        <f t="shared" ref="AL245:AL308" si="24">IF(AND(AD245=TRUE,AE245=TRUE,AF245=TRUE,AG245=TRUE,AH245=TRUE,AI245=TRUE,AJ245=TRUE,AK245=TRUE),1,0)</f>
        <v>1</v>
      </c>
    </row>
    <row r="246" spans="1:38" x14ac:dyDescent="0.35">
      <c r="A246" s="1">
        <f t="shared" si="20"/>
        <v>246</v>
      </c>
      <c r="B246" s="1">
        <f t="shared" si="21"/>
        <v>245</v>
      </c>
      <c r="C246" s="5">
        <v>44329</v>
      </c>
      <c r="D246" t="s">
        <v>606</v>
      </c>
      <c r="E246" t="s">
        <v>302</v>
      </c>
      <c r="F246" t="s">
        <v>302</v>
      </c>
      <c r="G246" t="s">
        <v>6</v>
      </c>
      <c r="H246" t="s">
        <v>227</v>
      </c>
      <c r="J246" t="s">
        <v>34</v>
      </c>
      <c r="K246" t="s">
        <v>5</v>
      </c>
      <c r="L246">
        <v>3</v>
      </c>
      <c r="N246" t="s">
        <v>346</v>
      </c>
      <c r="O246" t="s">
        <v>473</v>
      </c>
      <c r="P246" t="s">
        <v>76</v>
      </c>
      <c r="Q246">
        <v>17500</v>
      </c>
      <c r="R246" t="s">
        <v>783</v>
      </c>
      <c r="T246" t="s">
        <v>241</v>
      </c>
      <c r="U246">
        <v>0</v>
      </c>
      <c r="W246" t="s">
        <v>503</v>
      </c>
      <c r="X246" t="s">
        <v>503</v>
      </c>
      <c r="AA246" s="6" t="str">
        <f t="shared" si="22"/>
        <v>3yo</v>
      </c>
      <c r="AB246" s="6" t="str">
        <f t="shared" si="23"/>
        <v>A</v>
      </c>
      <c r="AC246" s="6">
        <f>VLOOKUP(P246,lists!$G:$H,2,FALSE)</f>
        <v>5</v>
      </c>
      <c r="AD246" t="b">
        <f>VLOOKUP(G246,lists!$B$2:$C$3,2,FALSE)</f>
        <v>1</v>
      </c>
      <c r="AE246" t="b">
        <f>VLOOKUP(AA246,lists!$B:$C,2,FALSE)</f>
        <v>1</v>
      </c>
      <c r="AF246" t="b">
        <f>IF(AND(AC246&gt;=VLOOKUP(FLAT!$I$1,lists!$G:$H,2,FALSE),AC246&lt;=VLOOKUP(FLAT!$I$2,lists!$G:$H,2,FALSE)),TRUE,FALSE)</f>
        <v>1</v>
      </c>
      <c r="AG246" t="b">
        <f>VLOOKUP(AB246,lists!$B$7:$C$8,2,FALSE)</f>
        <v>1</v>
      </c>
      <c r="AH246" t="b">
        <f>VLOOKUP(IF(H246="","Open",SUBSTITUTE(H246,"/Nov","")),lists!$B$27:$D$29,2,FALSE)</f>
        <v>1</v>
      </c>
      <c r="AI246" t="b">
        <f>IF(FLAT!$I$5="All",TRUE,IF(FLAT!$I$5=TEXT('Raw - F'!C246,"mmm"),TRUE,FALSE))</f>
        <v>1</v>
      </c>
      <c r="AJ246" t="b">
        <f>VLOOKUP(L246,lists!B:C,2,FALSE)</f>
        <v>1</v>
      </c>
      <c r="AK246" t="b">
        <f>VLOOKUP(T246,lists!$B$23:$D$25,2,FALSE)</f>
        <v>1</v>
      </c>
      <c r="AL246">
        <f t="shared" si="24"/>
        <v>1</v>
      </c>
    </row>
    <row r="247" spans="1:38" x14ac:dyDescent="0.35">
      <c r="A247" s="1">
        <f t="shared" si="20"/>
        <v>247</v>
      </c>
      <c r="B247" s="1">
        <f t="shared" si="21"/>
        <v>246</v>
      </c>
      <c r="C247" s="5">
        <v>44329</v>
      </c>
      <c r="D247" t="s">
        <v>606</v>
      </c>
      <c r="E247" t="s">
        <v>302</v>
      </c>
      <c r="F247" t="s">
        <v>302</v>
      </c>
      <c r="G247" t="s">
        <v>51</v>
      </c>
      <c r="H247" t="s">
        <v>244</v>
      </c>
      <c r="J247" t="s">
        <v>33</v>
      </c>
      <c r="K247" t="s">
        <v>5</v>
      </c>
      <c r="L247">
        <v>4</v>
      </c>
      <c r="N247" t="s">
        <v>227</v>
      </c>
      <c r="O247" t="s">
        <v>36</v>
      </c>
      <c r="P247" t="s">
        <v>36</v>
      </c>
      <c r="Q247">
        <v>6850</v>
      </c>
      <c r="R247" t="s">
        <v>779</v>
      </c>
      <c r="T247" t="s">
        <v>241</v>
      </c>
      <c r="U247">
        <v>0</v>
      </c>
      <c r="W247" t="s">
        <v>503</v>
      </c>
      <c r="X247" t="s">
        <v>503</v>
      </c>
      <c r="AA247" s="6" t="str">
        <f t="shared" si="22"/>
        <v>2yo</v>
      </c>
      <c r="AB247" s="6" t="str">
        <f t="shared" si="23"/>
        <v>A</v>
      </c>
      <c r="AC247" s="6">
        <f>VLOOKUP(P247,lists!$G:$H,2,FALSE)</f>
        <v>1</v>
      </c>
      <c r="AD247" t="b">
        <f>VLOOKUP(G247,lists!$B$2:$C$3,2,FALSE)</f>
        <v>1</v>
      </c>
      <c r="AE247" t="b">
        <f>VLOOKUP(AA247,lists!$B:$C,2,FALSE)</f>
        <v>1</v>
      </c>
      <c r="AF247" t="b">
        <f>IF(AND(AC247&gt;=VLOOKUP(FLAT!$I$1,lists!$G:$H,2,FALSE),AC247&lt;=VLOOKUP(FLAT!$I$2,lists!$G:$H,2,FALSE)),TRUE,FALSE)</f>
        <v>1</v>
      </c>
      <c r="AG247" t="b">
        <f>VLOOKUP(AB247,lists!$B$7:$C$8,2,FALSE)</f>
        <v>1</v>
      </c>
      <c r="AH247" t="b">
        <f>VLOOKUP(IF(H247="","Open",SUBSTITUTE(H247,"/Nov","")),lists!$B$27:$D$29,2,FALSE)</f>
        <v>1</v>
      </c>
      <c r="AI247" t="b">
        <f>IF(FLAT!$I$5="All",TRUE,IF(FLAT!$I$5=TEXT('Raw - F'!C247,"mmm"),TRUE,FALSE))</f>
        <v>1</v>
      </c>
      <c r="AJ247" t="b">
        <f>VLOOKUP(L247,lists!B:C,2,FALSE)</f>
        <v>1</v>
      </c>
      <c r="AK247" t="b">
        <f>VLOOKUP(T247,lists!$B$23:$D$25,2,FALSE)</f>
        <v>1</v>
      </c>
      <c r="AL247">
        <f t="shared" si="24"/>
        <v>1</v>
      </c>
    </row>
    <row r="248" spans="1:38" x14ac:dyDescent="0.35">
      <c r="A248" s="1">
        <f t="shared" si="20"/>
        <v>248</v>
      </c>
      <c r="B248" s="1">
        <f t="shared" si="21"/>
        <v>247</v>
      </c>
      <c r="C248" s="5">
        <v>44329</v>
      </c>
      <c r="D248" t="s">
        <v>606</v>
      </c>
      <c r="E248" t="s">
        <v>302</v>
      </c>
      <c r="F248" t="s">
        <v>302</v>
      </c>
      <c r="G248" t="s">
        <v>6</v>
      </c>
      <c r="H248" t="s">
        <v>227</v>
      </c>
      <c r="J248" t="s">
        <v>54</v>
      </c>
      <c r="K248" t="s">
        <v>5</v>
      </c>
      <c r="L248">
        <v>5</v>
      </c>
      <c r="N248" t="s">
        <v>330</v>
      </c>
      <c r="O248" t="s">
        <v>470</v>
      </c>
      <c r="P248" t="s">
        <v>38</v>
      </c>
      <c r="Q248">
        <v>6000</v>
      </c>
      <c r="R248" t="s">
        <v>778</v>
      </c>
      <c r="T248" t="s">
        <v>241</v>
      </c>
      <c r="U248">
        <v>0</v>
      </c>
      <c r="V248" t="s">
        <v>525</v>
      </c>
      <c r="W248" t="s">
        <v>503</v>
      </c>
      <c r="X248" t="s">
        <v>503</v>
      </c>
      <c r="AA248" s="6" t="str">
        <f t="shared" si="22"/>
        <v>Other</v>
      </c>
      <c r="AB248" s="6" t="str">
        <f t="shared" si="23"/>
        <v>A</v>
      </c>
      <c r="AC248" s="6">
        <f>VLOOKUP(P248,lists!$G:$H,2,FALSE)</f>
        <v>3</v>
      </c>
      <c r="AD248" t="b">
        <f>VLOOKUP(G248,lists!$B$2:$C$3,2,FALSE)</f>
        <v>1</v>
      </c>
      <c r="AE248" t="b">
        <f>VLOOKUP(AA248,lists!$B:$C,2,FALSE)</f>
        <v>1</v>
      </c>
      <c r="AF248" t="b">
        <f>IF(AND(AC248&gt;=VLOOKUP(FLAT!$I$1,lists!$G:$H,2,FALSE),AC248&lt;=VLOOKUP(FLAT!$I$2,lists!$G:$H,2,FALSE)),TRUE,FALSE)</f>
        <v>1</v>
      </c>
      <c r="AG248" t="b">
        <f>VLOOKUP(AB248,lists!$B$7:$C$8,2,FALSE)</f>
        <v>1</v>
      </c>
      <c r="AH248" t="b">
        <f>VLOOKUP(IF(H248="","Open",SUBSTITUTE(H248,"/Nov","")),lists!$B$27:$D$29,2,FALSE)</f>
        <v>1</v>
      </c>
      <c r="AI248" t="b">
        <f>IF(FLAT!$I$5="All",TRUE,IF(FLAT!$I$5=TEXT('Raw - F'!C248,"mmm"),TRUE,FALSE))</f>
        <v>1</v>
      </c>
      <c r="AJ248" t="b">
        <f>VLOOKUP(L248,lists!B:C,2,FALSE)</f>
        <v>1</v>
      </c>
      <c r="AK248" t="b">
        <f>VLOOKUP(T248,lists!$B$23:$D$25,2,FALSE)</f>
        <v>1</v>
      </c>
      <c r="AL248">
        <f t="shared" si="24"/>
        <v>1</v>
      </c>
    </row>
    <row r="249" spans="1:38" x14ac:dyDescent="0.35">
      <c r="A249" s="1">
        <f t="shared" si="20"/>
        <v>249</v>
      </c>
      <c r="B249" s="1">
        <f t="shared" si="21"/>
        <v>248</v>
      </c>
      <c r="C249" s="5">
        <v>44329</v>
      </c>
      <c r="D249" t="s">
        <v>606</v>
      </c>
      <c r="E249" t="s">
        <v>302</v>
      </c>
      <c r="F249" t="s">
        <v>302</v>
      </c>
      <c r="G249" t="s">
        <v>51</v>
      </c>
      <c r="H249" t="s">
        <v>244</v>
      </c>
      <c r="J249" t="s">
        <v>35</v>
      </c>
      <c r="K249" t="s">
        <v>7</v>
      </c>
      <c r="L249">
        <v>5</v>
      </c>
      <c r="N249" t="s">
        <v>227</v>
      </c>
      <c r="O249" t="s">
        <v>473</v>
      </c>
      <c r="P249" t="s">
        <v>76</v>
      </c>
      <c r="Q249">
        <v>5850</v>
      </c>
      <c r="R249" t="s">
        <v>781</v>
      </c>
      <c r="T249" t="s">
        <v>241</v>
      </c>
      <c r="U249">
        <v>0</v>
      </c>
      <c r="W249" t="s">
        <v>503</v>
      </c>
      <c r="X249" t="s">
        <v>503</v>
      </c>
      <c r="AA249" s="6" t="str">
        <f t="shared" si="22"/>
        <v>Other</v>
      </c>
      <c r="AB249" s="6" t="str">
        <f t="shared" si="23"/>
        <v>F</v>
      </c>
      <c r="AC249" s="6">
        <f>VLOOKUP(P249,lists!$G:$H,2,FALSE)</f>
        <v>5</v>
      </c>
      <c r="AD249" t="b">
        <f>VLOOKUP(G249,lists!$B$2:$C$3,2,FALSE)</f>
        <v>1</v>
      </c>
      <c r="AE249" t="b">
        <f>VLOOKUP(AA249,lists!$B:$C,2,FALSE)</f>
        <v>1</v>
      </c>
      <c r="AF249" t="b">
        <f>IF(AND(AC249&gt;=VLOOKUP(FLAT!$I$1,lists!$G:$H,2,FALSE),AC249&lt;=VLOOKUP(FLAT!$I$2,lists!$G:$H,2,FALSE)),TRUE,FALSE)</f>
        <v>1</v>
      </c>
      <c r="AG249" t="b">
        <f>VLOOKUP(AB249,lists!$B$7:$C$8,2,FALSE)</f>
        <v>1</v>
      </c>
      <c r="AH249" t="b">
        <f>VLOOKUP(IF(H249="","Open",SUBSTITUTE(H249,"/Nov","")),lists!$B$27:$D$29,2,FALSE)</f>
        <v>1</v>
      </c>
      <c r="AI249" t="b">
        <f>IF(FLAT!$I$5="All",TRUE,IF(FLAT!$I$5=TEXT('Raw - F'!C249,"mmm"),TRUE,FALSE))</f>
        <v>1</v>
      </c>
      <c r="AJ249" t="b">
        <f>VLOOKUP(L249,lists!B:C,2,FALSE)</f>
        <v>1</v>
      </c>
      <c r="AK249" t="b">
        <f>VLOOKUP(T249,lists!$B$23:$D$25,2,FALSE)</f>
        <v>1</v>
      </c>
      <c r="AL249">
        <f t="shared" si="24"/>
        <v>1</v>
      </c>
    </row>
    <row r="250" spans="1:38" x14ac:dyDescent="0.35">
      <c r="A250" s="1">
        <f t="shared" si="20"/>
        <v>250</v>
      </c>
      <c r="B250" s="1">
        <f t="shared" si="21"/>
        <v>249</v>
      </c>
      <c r="C250" s="5">
        <v>44329</v>
      </c>
      <c r="D250" t="s">
        <v>606</v>
      </c>
      <c r="E250" t="s">
        <v>302</v>
      </c>
      <c r="F250" t="s">
        <v>302</v>
      </c>
      <c r="G250" t="s">
        <v>51</v>
      </c>
      <c r="H250" t="s">
        <v>244</v>
      </c>
      <c r="J250" t="s">
        <v>35</v>
      </c>
      <c r="K250" t="s">
        <v>368</v>
      </c>
      <c r="L250">
        <v>5</v>
      </c>
      <c r="N250" t="s">
        <v>227</v>
      </c>
      <c r="O250" t="s">
        <v>473</v>
      </c>
      <c r="P250" t="s">
        <v>76</v>
      </c>
      <c r="Q250">
        <v>5850</v>
      </c>
      <c r="R250" t="s">
        <v>784</v>
      </c>
      <c r="T250" t="s">
        <v>241</v>
      </c>
      <c r="U250">
        <v>0</v>
      </c>
      <c r="W250" t="s">
        <v>503</v>
      </c>
      <c r="X250" t="s">
        <v>503</v>
      </c>
      <c r="AA250" s="6" t="str">
        <f t="shared" si="22"/>
        <v>Other</v>
      </c>
      <c r="AB250" s="6" t="str">
        <f t="shared" si="23"/>
        <v>A</v>
      </c>
      <c r="AC250" s="6">
        <f>VLOOKUP(P250,lists!$G:$H,2,FALSE)</f>
        <v>5</v>
      </c>
      <c r="AD250" t="b">
        <f>VLOOKUP(G250,lists!$B$2:$C$3,2,FALSE)</f>
        <v>1</v>
      </c>
      <c r="AE250" t="b">
        <f>VLOOKUP(AA250,lists!$B:$C,2,FALSE)</f>
        <v>1</v>
      </c>
      <c r="AF250" t="b">
        <f>IF(AND(AC250&gt;=VLOOKUP(FLAT!$I$1,lists!$G:$H,2,FALSE),AC250&lt;=VLOOKUP(FLAT!$I$2,lists!$G:$H,2,FALSE)),TRUE,FALSE)</f>
        <v>1</v>
      </c>
      <c r="AG250" t="b">
        <f>VLOOKUP(AB250,lists!$B$7:$C$8,2,FALSE)</f>
        <v>1</v>
      </c>
      <c r="AH250" t="b">
        <f>VLOOKUP(IF(H250="","Open",SUBSTITUTE(H250,"/Nov","")),lists!$B$27:$D$29,2,FALSE)</f>
        <v>1</v>
      </c>
      <c r="AI250" t="b">
        <f>IF(FLAT!$I$5="All",TRUE,IF(FLAT!$I$5=TEXT('Raw - F'!C250,"mmm"),TRUE,FALSE))</f>
        <v>1</v>
      </c>
      <c r="AJ250" t="b">
        <f>VLOOKUP(L250,lists!B:C,2,FALSE)</f>
        <v>1</v>
      </c>
      <c r="AK250" t="b">
        <f>VLOOKUP(T250,lists!$B$23:$D$25,2,FALSE)</f>
        <v>1</v>
      </c>
      <c r="AL250">
        <f t="shared" si="24"/>
        <v>1</v>
      </c>
    </row>
    <row r="251" spans="1:38" x14ac:dyDescent="0.35">
      <c r="A251" s="1">
        <f t="shared" si="20"/>
        <v>251</v>
      </c>
      <c r="B251" s="1">
        <f t="shared" si="21"/>
        <v>250</v>
      </c>
      <c r="C251" s="5">
        <v>44329</v>
      </c>
      <c r="D251" t="s">
        <v>606</v>
      </c>
      <c r="E251" t="s">
        <v>302</v>
      </c>
      <c r="F251" t="s">
        <v>302</v>
      </c>
      <c r="G251" t="s">
        <v>6</v>
      </c>
      <c r="H251" t="s">
        <v>227</v>
      </c>
      <c r="J251" t="s">
        <v>34</v>
      </c>
      <c r="K251" t="s">
        <v>5</v>
      </c>
      <c r="L251">
        <v>5</v>
      </c>
      <c r="N251" t="s">
        <v>321</v>
      </c>
      <c r="O251" t="s">
        <v>470</v>
      </c>
      <c r="P251" t="s">
        <v>59</v>
      </c>
      <c r="Q251">
        <v>5000</v>
      </c>
      <c r="R251" t="s">
        <v>780</v>
      </c>
      <c r="T251" t="s">
        <v>241</v>
      </c>
      <c r="U251">
        <v>0</v>
      </c>
      <c r="W251" t="s">
        <v>1705</v>
      </c>
      <c r="X251" t="s">
        <v>503</v>
      </c>
      <c r="AA251" s="6" t="str">
        <f t="shared" si="22"/>
        <v>3yo</v>
      </c>
      <c r="AB251" s="6" t="str">
        <f t="shared" si="23"/>
        <v>A</v>
      </c>
      <c r="AC251" s="6">
        <f>VLOOKUP(P251,lists!$G:$H,2,FALSE)</f>
        <v>7</v>
      </c>
      <c r="AD251" t="b">
        <f>VLOOKUP(G251,lists!$B$2:$C$3,2,FALSE)</f>
        <v>1</v>
      </c>
      <c r="AE251" t="b">
        <f>VLOOKUP(AA251,lists!$B:$C,2,FALSE)</f>
        <v>1</v>
      </c>
      <c r="AF251" t="b">
        <f>IF(AND(AC251&gt;=VLOOKUP(FLAT!$I$1,lists!$G:$H,2,FALSE),AC251&lt;=VLOOKUP(FLAT!$I$2,lists!$G:$H,2,FALSE)),TRUE,FALSE)</f>
        <v>1</v>
      </c>
      <c r="AG251" t="b">
        <f>VLOOKUP(AB251,lists!$B$7:$C$8,2,FALSE)</f>
        <v>1</v>
      </c>
      <c r="AH251" t="b">
        <f>VLOOKUP(IF(H251="","Open",SUBSTITUTE(H251,"/Nov","")),lists!$B$27:$D$29,2,FALSE)</f>
        <v>1</v>
      </c>
      <c r="AI251" t="b">
        <f>IF(FLAT!$I$5="All",TRUE,IF(FLAT!$I$5=TEXT('Raw - F'!C251,"mmm"),TRUE,FALSE))</f>
        <v>1</v>
      </c>
      <c r="AJ251" t="b">
        <f>VLOOKUP(L251,lists!B:C,2,FALSE)</f>
        <v>1</v>
      </c>
      <c r="AK251" t="b">
        <f>VLOOKUP(T251,lists!$B$23:$D$25,2,FALSE)</f>
        <v>1</v>
      </c>
      <c r="AL251">
        <f t="shared" si="24"/>
        <v>1</v>
      </c>
    </row>
    <row r="252" spans="1:38" x14ac:dyDescent="0.35">
      <c r="A252" s="1">
        <f t="shared" si="20"/>
        <v>252</v>
      </c>
      <c r="B252" s="1">
        <f t="shared" si="21"/>
        <v>251</v>
      </c>
      <c r="C252" s="5">
        <v>44329</v>
      </c>
      <c r="D252" t="s">
        <v>606</v>
      </c>
      <c r="E252" t="s">
        <v>302</v>
      </c>
      <c r="F252" t="s">
        <v>302</v>
      </c>
      <c r="G252" t="s">
        <v>6</v>
      </c>
      <c r="H252" t="s">
        <v>227</v>
      </c>
      <c r="J252" t="s">
        <v>34</v>
      </c>
      <c r="K252" t="s">
        <v>5</v>
      </c>
      <c r="L252">
        <v>5</v>
      </c>
      <c r="N252" t="s">
        <v>321</v>
      </c>
      <c r="O252" t="s">
        <v>37</v>
      </c>
      <c r="P252" t="s">
        <v>37</v>
      </c>
      <c r="Q252">
        <v>5000</v>
      </c>
      <c r="R252" t="s">
        <v>782</v>
      </c>
      <c r="T252" t="s">
        <v>241</v>
      </c>
      <c r="U252">
        <v>0</v>
      </c>
      <c r="W252" t="s">
        <v>503</v>
      </c>
      <c r="X252" t="s">
        <v>503</v>
      </c>
      <c r="AA252" s="6" t="str">
        <f t="shared" si="22"/>
        <v>3yo</v>
      </c>
      <c r="AB252" s="6" t="str">
        <f t="shared" si="23"/>
        <v>A</v>
      </c>
      <c r="AC252" s="6">
        <f>VLOOKUP(P252,lists!$G:$H,2,FALSE)</f>
        <v>2</v>
      </c>
      <c r="AD252" t="b">
        <f>VLOOKUP(G252,lists!$B$2:$C$3,2,FALSE)</f>
        <v>1</v>
      </c>
      <c r="AE252" t="b">
        <f>VLOOKUP(AA252,lists!$B:$C,2,FALSE)</f>
        <v>1</v>
      </c>
      <c r="AF252" t="b">
        <f>IF(AND(AC252&gt;=VLOOKUP(FLAT!$I$1,lists!$G:$H,2,FALSE),AC252&lt;=VLOOKUP(FLAT!$I$2,lists!$G:$H,2,FALSE)),TRUE,FALSE)</f>
        <v>1</v>
      </c>
      <c r="AG252" t="b">
        <f>VLOOKUP(AB252,lists!$B$7:$C$8,2,FALSE)</f>
        <v>1</v>
      </c>
      <c r="AH252" t="b">
        <f>VLOOKUP(IF(H252="","Open",SUBSTITUTE(H252,"/Nov","")),lists!$B$27:$D$29,2,FALSE)</f>
        <v>1</v>
      </c>
      <c r="AI252" t="b">
        <f>IF(FLAT!$I$5="All",TRUE,IF(FLAT!$I$5=TEXT('Raw - F'!C252,"mmm"),TRUE,FALSE))</f>
        <v>1</v>
      </c>
      <c r="AJ252" t="b">
        <f>VLOOKUP(L252,lists!B:C,2,FALSE)</f>
        <v>1</v>
      </c>
      <c r="AK252" t="b">
        <f>VLOOKUP(T252,lists!$B$23:$D$25,2,FALSE)</f>
        <v>1</v>
      </c>
      <c r="AL252">
        <f t="shared" si="24"/>
        <v>1</v>
      </c>
    </row>
    <row r="253" spans="1:38" x14ac:dyDescent="0.35">
      <c r="A253" s="1">
        <f t="shared" si="20"/>
        <v>253</v>
      </c>
      <c r="B253" s="1">
        <f t="shared" si="21"/>
        <v>252</v>
      </c>
      <c r="C253" s="5">
        <v>44329</v>
      </c>
      <c r="D253" t="s">
        <v>763</v>
      </c>
      <c r="E253" t="s">
        <v>302</v>
      </c>
      <c r="F253" t="s">
        <v>302</v>
      </c>
      <c r="G253" t="s">
        <v>51</v>
      </c>
      <c r="H253" t="s">
        <v>227</v>
      </c>
      <c r="J253" t="s">
        <v>34</v>
      </c>
      <c r="K253" t="s">
        <v>5</v>
      </c>
      <c r="L253">
        <v>1</v>
      </c>
      <c r="M253" t="s">
        <v>569</v>
      </c>
      <c r="N253" t="s">
        <v>227</v>
      </c>
      <c r="O253" t="s">
        <v>764</v>
      </c>
      <c r="P253" t="s">
        <v>76</v>
      </c>
      <c r="Q253">
        <v>120000</v>
      </c>
      <c r="R253" t="s">
        <v>785</v>
      </c>
      <c r="T253" t="s">
        <v>240</v>
      </c>
      <c r="U253">
        <v>0</v>
      </c>
      <c r="W253" t="s">
        <v>503</v>
      </c>
      <c r="X253" t="s">
        <v>503</v>
      </c>
      <c r="AA253" s="6" t="str">
        <f t="shared" si="22"/>
        <v>3yo</v>
      </c>
      <c r="AB253" s="6" t="str">
        <f t="shared" si="23"/>
        <v>A</v>
      </c>
      <c r="AC253" s="6">
        <f>VLOOKUP(P253,lists!$G:$H,2,FALSE)</f>
        <v>5</v>
      </c>
      <c r="AD253" t="b">
        <f>VLOOKUP(G253,lists!$B$2:$C$3,2,FALSE)</f>
        <v>1</v>
      </c>
      <c r="AE253" t="b">
        <f>VLOOKUP(AA253,lists!$B:$C,2,FALSE)</f>
        <v>1</v>
      </c>
      <c r="AF253" t="b">
        <f>IF(AND(AC253&gt;=VLOOKUP(FLAT!$I$1,lists!$G:$H,2,FALSE),AC253&lt;=VLOOKUP(FLAT!$I$2,lists!$G:$H,2,FALSE)),TRUE,FALSE)</f>
        <v>1</v>
      </c>
      <c r="AG253" t="b">
        <f>VLOOKUP(AB253,lists!$B$7:$C$8,2,FALSE)</f>
        <v>1</v>
      </c>
      <c r="AH253" t="b">
        <f>VLOOKUP(IF(H253="","Open",SUBSTITUTE(H253,"/Nov","")),lists!$B$27:$D$29,2,FALSE)</f>
        <v>1</v>
      </c>
      <c r="AI253" t="b">
        <f>IF(FLAT!$I$5="All",TRUE,IF(FLAT!$I$5=TEXT('Raw - F'!C253,"mmm"),TRUE,FALSE))</f>
        <v>1</v>
      </c>
      <c r="AJ253" t="b">
        <f>VLOOKUP(L253,lists!B:C,2,FALSE)</f>
        <v>1</v>
      </c>
      <c r="AK253" t="b">
        <f>VLOOKUP(T253,lists!$B$23:$D$25,2,FALSE)</f>
        <v>1</v>
      </c>
      <c r="AL253">
        <f t="shared" si="24"/>
        <v>1</v>
      </c>
    </row>
    <row r="254" spans="1:38" x14ac:dyDescent="0.35">
      <c r="A254" s="1">
        <f t="shared" si="20"/>
        <v>254</v>
      </c>
      <c r="B254" s="1">
        <f t="shared" si="21"/>
        <v>253</v>
      </c>
      <c r="C254" s="5">
        <v>44329</v>
      </c>
      <c r="D254" t="s">
        <v>763</v>
      </c>
      <c r="E254" t="s">
        <v>302</v>
      </c>
      <c r="F254" t="s">
        <v>302</v>
      </c>
      <c r="G254" t="s">
        <v>51</v>
      </c>
      <c r="H254" t="s">
        <v>227</v>
      </c>
      <c r="J254" t="s">
        <v>54</v>
      </c>
      <c r="K254" t="s">
        <v>7</v>
      </c>
      <c r="L254">
        <v>1</v>
      </c>
      <c r="M254" t="s">
        <v>569</v>
      </c>
      <c r="N254" t="s">
        <v>227</v>
      </c>
      <c r="O254" t="s">
        <v>764</v>
      </c>
      <c r="P254" t="s">
        <v>76</v>
      </c>
      <c r="Q254">
        <v>100000</v>
      </c>
      <c r="R254" t="s">
        <v>790</v>
      </c>
      <c r="T254" t="s">
        <v>240</v>
      </c>
      <c r="U254">
        <v>0</v>
      </c>
      <c r="W254" t="s">
        <v>503</v>
      </c>
      <c r="X254" t="s">
        <v>503</v>
      </c>
      <c r="AA254" s="6" t="str">
        <f t="shared" si="22"/>
        <v>Other</v>
      </c>
      <c r="AB254" s="6" t="str">
        <f t="shared" si="23"/>
        <v>F</v>
      </c>
      <c r="AC254" s="6">
        <f>VLOOKUP(P254,lists!$G:$H,2,FALSE)</f>
        <v>5</v>
      </c>
      <c r="AD254" t="b">
        <f>VLOOKUP(G254,lists!$B$2:$C$3,2,FALSE)</f>
        <v>1</v>
      </c>
      <c r="AE254" t="b">
        <f>VLOOKUP(AA254,lists!$B:$C,2,FALSE)</f>
        <v>1</v>
      </c>
      <c r="AF254" t="b">
        <f>IF(AND(AC254&gt;=VLOOKUP(FLAT!$I$1,lists!$G:$H,2,FALSE),AC254&lt;=VLOOKUP(FLAT!$I$2,lists!$G:$H,2,FALSE)),TRUE,FALSE)</f>
        <v>1</v>
      </c>
      <c r="AG254" t="b">
        <f>VLOOKUP(AB254,lists!$B$7:$C$8,2,FALSE)</f>
        <v>1</v>
      </c>
      <c r="AH254" t="b">
        <f>VLOOKUP(IF(H254="","Open",SUBSTITUTE(H254,"/Nov","")),lists!$B$27:$D$29,2,FALSE)</f>
        <v>1</v>
      </c>
      <c r="AI254" t="b">
        <f>IF(FLAT!$I$5="All",TRUE,IF(FLAT!$I$5=TEXT('Raw - F'!C254,"mmm"),TRUE,FALSE))</f>
        <v>1</v>
      </c>
      <c r="AJ254" t="b">
        <f>VLOOKUP(L254,lists!B:C,2,FALSE)</f>
        <v>1</v>
      </c>
      <c r="AK254" t="b">
        <f>VLOOKUP(T254,lists!$B$23:$D$25,2,FALSE)</f>
        <v>1</v>
      </c>
      <c r="AL254">
        <f t="shared" si="24"/>
        <v>1</v>
      </c>
    </row>
    <row r="255" spans="1:38" x14ac:dyDescent="0.35">
      <c r="A255" s="1">
        <f t="shared" si="20"/>
        <v>255</v>
      </c>
      <c r="B255" s="1">
        <f t="shared" si="21"/>
        <v>254</v>
      </c>
      <c r="C255" s="5">
        <v>44329</v>
      </c>
      <c r="D255" t="s">
        <v>763</v>
      </c>
      <c r="E255" t="s">
        <v>302</v>
      </c>
      <c r="F255" t="s">
        <v>302</v>
      </c>
      <c r="G255" t="s">
        <v>6</v>
      </c>
      <c r="H255" t="s">
        <v>227</v>
      </c>
      <c r="J255" t="s">
        <v>54</v>
      </c>
      <c r="K255" t="s">
        <v>5</v>
      </c>
      <c r="L255">
        <v>2</v>
      </c>
      <c r="N255" t="s">
        <v>227</v>
      </c>
      <c r="O255" t="s">
        <v>786</v>
      </c>
      <c r="P255" t="s">
        <v>70</v>
      </c>
      <c r="Q255">
        <v>45000</v>
      </c>
      <c r="R255" t="s">
        <v>787</v>
      </c>
      <c r="T255" t="s">
        <v>240</v>
      </c>
      <c r="U255">
        <v>0</v>
      </c>
      <c r="W255" t="s">
        <v>503</v>
      </c>
      <c r="X255" t="s">
        <v>503</v>
      </c>
      <c r="AA255" s="6" t="str">
        <f t="shared" si="22"/>
        <v>Other</v>
      </c>
      <c r="AB255" s="6" t="str">
        <f t="shared" si="23"/>
        <v>A</v>
      </c>
      <c r="AC255" s="6">
        <f>VLOOKUP(P255,lists!$G:$H,2,FALSE)</f>
        <v>4</v>
      </c>
      <c r="AD255" t="b">
        <f>VLOOKUP(G255,lists!$B$2:$C$3,2,FALSE)</f>
        <v>1</v>
      </c>
      <c r="AE255" t="b">
        <f>VLOOKUP(AA255,lists!$B:$C,2,FALSE)</f>
        <v>1</v>
      </c>
      <c r="AF255" t="b">
        <f>IF(AND(AC255&gt;=VLOOKUP(FLAT!$I$1,lists!$G:$H,2,FALSE),AC255&lt;=VLOOKUP(FLAT!$I$2,lists!$G:$H,2,FALSE)),TRUE,FALSE)</f>
        <v>1</v>
      </c>
      <c r="AG255" t="b">
        <f>VLOOKUP(AB255,lists!$B$7:$C$8,2,FALSE)</f>
        <v>1</v>
      </c>
      <c r="AH255" t="b">
        <f>VLOOKUP(IF(H255="","Open",SUBSTITUTE(H255,"/Nov","")),lists!$B$27:$D$29,2,FALSE)</f>
        <v>1</v>
      </c>
      <c r="AI255" t="b">
        <f>IF(FLAT!$I$5="All",TRUE,IF(FLAT!$I$5=TEXT('Raw - F'!C255,"mmm"),TRUE,FALSE))</f>
        <v>1</v>
      </c>
      <c r="AJ255" t="b">
        <f>VLOOKUP(L255,lists!B:C,2,FALSE)</f>
        <v>1</v>
      </c>
      <c r="AK255" t="b">
        <f>VLOOKUP(T255,lists!$B$23:$D$25,2,FALSE)</f>
        <v>1</v>
      </c>
      <c r="AL255">
        <f t="shared" si="24"/>
        <v>1</v>
      </c>
    </row>
    <row r="256" spans="1:38" x14ac:dyDescent="0.35">
      <c r="A256" s="1">
        <f t="shared" si="20"/>
        <v>256</v>
      </c>
      <c r="B256" s="1">
        <f t="shared" si="21"/>
        <v>255</v>
      </c>
      <c r="C256" s="5">
        <v>44329</v>
      </c>
      <c r="D256" t="s">
        <v>763</v>
      </c>
      <c r="E256" t="s">
        <v>302</v>
      </c>
      <c r="F256" t="s">
        <v>302</v>
      </c>
      <c r="G256" t="s">
        <v>51</v>
      </c>
      <c r="H256" t="s">
        <v>227</v>
      </c>
      <c r="J256" t="s">
        <v>34</v>
      </c>
      <c r="K256" t="s">
        <v>5</v>
      </c>
      <c r="L256">
        <v>1</v>
      </c>
      <c r="M256" t="s">
        <v>559</v>
      </c>
      <c r="N256" t="s">
        <v>227</v>
      </c>
      <c r="O256" t="s">
        <v>36</v>
      </c>
      <c r="P256" t="s">
        <v>36</v>
      </c>
      <c r="Q256">
        <v>37000</v>
      </c>
      <c r="R256" t="s">
        <v>789</v>
      </c>
      <c r="T256" t="s">
        <v>240</v>
      </c>
      <c r="U256">
        <v>0</v>
      </c>
      <c r="W256" t="s">
        <v>503</v>
      </c>
      <c r="X256" t="s">
        <v>503</v>
      </c>
      <c r="Z256" t="s">
        <v>553</v>
      </c>
      <c r="AA256" s="6" t="str">
        <f t="shared" si="22"/>
        <v>3yo</v>
      </c>
      <c r="AB256" s="6" t="str">
        <f t="shared" si="23"/>
        <v>A</v>
      </c>
      <c r="AC256" s="6">
        <f>VLOOKUP(P256,lists!$G:$H,2,FALSE)</f>
        <v>1</v>
      </c>
      <c r="AD256" t="b">
        <f>VLOOKUP(G256,lists!$B$2:$C$3,2,FALSE)</f>
        <v>1</v>
      </c>
      <c r="AE256" t="b">
        <f>VLOOKUP(AA256,lists!$B:$C,2,FALSE)</f>
        <v>1</v>
      </c>
      <c r="AF256" t="b">
        <f>IF(AND(AC256&gt;=VLOOKUP(FLAT!$I$1,lists!$G:$H,2,FALSE),AC256&lt;=VLOOKUP(FLAT!$I$2,lists!$G:$H,2,FALSE)),TRUE,FALSE)</f>
        <v>1</v>
      </c>
      <c r="AG256" t="b">
        <f>VLOOKUP(AB256,lists!$B$7:$C$8,2,FALSE)</f>
        <v>1</v>
      </c>
      <c r="AH256" t="b">
        <f>VLOOKUP(IF(H256="","Open",SUBSTITUTE(H256,"/Nov","")),lists!$B$27:$D$29,2,FALSE)</f>
        <v>1</v>
      </c>
      <c r="AI256" t="b">
        <f>IF(FLAT!$I$5="All",TRUE,IF(FLAT!$I$5=TEXT('Raw - F'!C256,"mmm"),TRUE,FALSE))</f>
        <v>1</v>
      </c>
      <c r="AJ256" t="b">
        <f>VLOOKUP(L256,lists!B:C,2,FALSE)</f>
        <v>1</v>
      </c>
      <c r="AK256" t="b">
        <f>VLOOKUP(T256,lists!$B$23:$D$25,2,FALSE)</f>
        <v>1</v>
      </c>
      <c r="AL256">
        <f t="shared" si="24"/>
        <v>1</v>
      </c>
    </row>
    <row r="257" spans="1:38" x14ac:dyDescent="0.35">
      <c r="A257" s="1">
        <f t="shared" si="20"/>
        <v>257</v>
      </c>
      <c r="B257" s="1">
        <f t="shared" si="21"/>
        <v>256</v>
      </c>
      <c r="C257" s="5">
        <v>44329</v>
      </c>
      <c r="D257" t="s">
        <v>763</v>
      </c>
      <c r="E257" t="s">
        <v>302</v>
      </c>
      <c r="F257" t="s">
        <v>302</v>
      </c>
      <c r="G257" t="s">
        <v>6</v>
      </c>
      <c r="H257" t="s">
        <v>227</v>
      </c>
      <c r="J257" t="s">
        <v>54</v>
      </c>
      <c r="K257" t="s">
        <v>5</v>
      </c>
      <c r="L257">
        <v>2</v>
      </c>
      <c r="N257" t="s">
        <v>317</v>
      </c>
      <c r="O257" t="s">
        <v>36</v>
      </c>
      <c r="P257" t="s">
        <v>36</v>
      </c>
      <c r="Q257">
        <v>20000</v>
      </c>
      <c r="R257" t="s">
        <v>788</v>
      </c>
      <c r="T257" t="s">
        <v>240</v>
      </c>
      <c r="U257">
        <v>0</v>
      </c>
      <c r="W257" t="s">
        <v>503</v>
      </c>
      <c r="X257" t="s">
        <v>503</v>
      </c>
      <c r="AA257" s="6" t="str">
        <f t="shared" si="22"/>
        <v>Other</v>
      </c>
      <c r="AB257" s="6" t="str">
        <f t="shared" si="23"/>
        <v>A</v>
      </c>
      <c r="AC257" s="6">
        <f>VLOOKUP(P257,lists!$G:$H,2,FALSE)</f>
        <v>1</v>
      </c>
      <c r="AD257" t="b">
        <f>VLOOKUP(G257,lists!$B$2:$C$3,2,FALSE)</f>
        <v>1</v>
      </c>
      <c r="AE257" t="b">
        <f>VLOOKUP(AA257,lists!$B:$C,2,FALSE)</f>
        <v>1</v>
      </c>
      <c r="AF257" t="b">
        <f>IF(AND(AC257&gt;=VLOOKUP(FLAT!$I$1,lists!$G:$H,2,FALSE),AC257&lt;=VLOOKUP(FLAT!$I$2,lists!$G:$H,2,FALSE)),TRUE,FALSE)</f>
        <v>1</v>
      </c>
      <c r="AG257" t="b">
        <f>VLOOKUP(AB257,lists!$B$7:$C$8,2,FALSE)</f>
        <v>1</v>
      </c>
      <c r="AH257" t="b">
        <f>VLOOKUP(IF(H257="","Open",SUBSTITUTE(H257,"/Nov","")),lists!$B$27:$D$29,2,FALSE)</f>
        <v>1</v>
      </c>
      <c r="AI257" t="b">
        <f>IF(FLAT!$I$5="All",TRUE,IF(FLAT!$I$5=TEXT('Raw - F'!C257,"mmm"),TRUE,FALSE))</f>
        <v>1</v>
      </c>
      <c r="AJ257" t="b">
        <f>VLOOKUP(L257,lists!B:C,2,FALSE)</f>
        <v>1</v>
      </c>
      <c r="AK257" t="b">
        <f>VLOOKUP(T257,lists!$B$23:$D$25,2,FALSE)</f>
        <v>1</v>
      </c>
      <c r="AL257">
        <f t="shared" si="24"/>
        <v>1</v>
      </c>
    </row>
    <row r="258" spans="1:38" x14ac:dyDescent="0.35">
      <c r="A258" s="1">
        <f t="shared" si="20"/>
        <v>258</v>
      </c>
      <c r="B258" s="1">
        <f t="shared" si="21"/>
        <v>257</v>
      </c>
      <c r="C258" s="5">
        <v>44329</v>
      </c>
      <c r="D258" t="s">
        <v>763</v>
      </c>
      <c r="E258" t="s">
        <v>302</v>
      </c>
      <c r="F258" t="s">
        <v>302</v>
      </c>
      <c r="G258" t="s">
        <v>51</v>
      </c>
      <c r="H258" t="s">
        <v>245</v>
      </c>
      <c r="J258" t="s">
        <v>33</v>
      </c>
      <c r="K258" t="s">
        <v>5</v>
      </c>
      <c r="L258">
        <v>2</v>
      </c>
      <c r="N258" t="s">
        <v>227</v>
      </c>
      <c r="O258" t="s">
        <v>37</v>
      </c>
      <c r="P258" t="s">
        <v>37</v>
      </c>
      <c r="Q258">
        <v>14000</v>
      </c>
      <c r="R258" t="s">
        <v>791</v>
      </c>
      <c r="T258" t="s">
        <v>240</v>
      </c>
      <c r="U258">
        <v>0</v>
      </c>
      <c r="W258" t="s">
        <v>503</v>
      </c>
      <c r="X258" t="s">
        <v>503</v>
      </c>
      <c r="Z258" t="s">
        <v>553</v>
      </c>
      <c r="AA258" s="6" t="str">
        <f t="shared" si="22"/>
        <v>2yo</v>
      </c>
      <c r="AB258" s="6" t="str">
        <f t="shared" si="23"/>
        <v>A</v>
      </c>
      <c r="AC258" s="6">
        <f>VLOOKUP(P258,lists!$G:$H,2,FALSE)</f>
        <v>2</v>
      </c>
      <c r="AD258" t="b">
        <f>VLOOKUP(G258,lists!$B$2:$C$3,2,FALSE)</f>
        <v>1</v>
      </c>
      <c r="AE258" t="b">
        <f>VLOOKUP(AA258,lists!$B:$C,2,FALSE)</f>
        <v>1</v>
      </c>
      <c r="AF258" t="b">
        <f>IF(AND(AC258&gt;=VLOOKUP(FLAT!$I$1,lists!$G:$H,2,FALSE),AC258&lt;=VLOOKUP(FLAT!$I$2,lists!$G:$H,2,FALSE)),TRUE,FALSE)</f>
        <v>1</v>
      </c>
      <c r="AG258" t="b">
        <f>VLOOKUP(AB258,lists!$B$7:$C$8,2,FALSE)</f>
        <v>1</v>
      </c>
      <c r="AH258" t="b">
        <f>VLOOKUP(IF(H258="","Open",SUBSTITUTE(H258,"/Nov","")),lists!$B$27:$D$29,2,FALSE)</f>
        <v>1</v>
      </c>
      <c r="AI258" t="b">
        <f>IF(FLAT!$I$5="All",TRUE,IF(FLAT!$I$5=TEXT('Raw - F'!C258,"mmm"),TRUE,FALSE))</f>
        <v>1</v>
      </c>
      <c r="AJ258" t="b">
        <f>VLOOKUP(L258,lists!B:C,2,FALSE)</f>
        <v>1</v>
      </c>
      <c r="AK258" t="b">
        <f>VLOOKUP(T258,lists!$B$23:$D$25,2,FALSE)</f>
        <v>1</v>
      </c>
      <c r="AL258">
        <f t="shared" si="24"/>
        <v>1</v>
      </c>
    </row>
    <row r="259" spans="1:38" x14ac:dyDescent="0.35">
      <c r="A259" s="1">
        <f t="shared" si="20"/>
        <v>259</v>
      </c>
      <c r="B259" s="1">
        <f t="shared" si="21"/>
        <v>258</v>
      </c>
      <c r="C259" s="5">
        <v>44329</v>
      </c>
      <c r="D259" t="s">
        <v>763</v>
      </c>
      <c r="E259" t="s">
        <v>302</v>
      </c>
      <c r="F259" t="s">
        <v>302</v>
      </c>
      <c r="G259" t="s">
        <v>6</v>
      </c>
      <c r="H259" t="s">
        <v>227</v>
      </c>
      <c r="J259" t="s">
        <v>54</v>
      </c>
      <c r="K259" t="s">
        <v>5</v>
      </c>
      <c r="L259">
        <v>3</v>
      </c>
      <c r="N259" t="s">
        <v>346</v>
      </c>
      <c r="O259" t="s">
        <v>95</v>
      </c>
      <c r="P259" t="s">
        <v>61</v>
      </c>
      <c r="Q259">
        <v>11500</v>
      </c>
      <c r="R259" t="s">
        <v>792</v>
      </c>
      <c r="T259" t="s">
        <v>240</v>
      </c>
      <c r="U259">
        <v>0</v>
      </c>
      <c r="W259" t="s">
        <v>503</v>
      </c>
      <c r="X259" t="s">
        <v>503</v>
      </c>
      <c r="AA259" s="6" t="str">
        <f t="shared" si="22"/>
        <v>Other</v>
      </c>
      <c r="AB259" s="6" t="str">
        <f t="shared" si="23"/>
        <v>A</v>
      </c>
      <c r="AC259" s="6">
        <f>VLOOKUP(P259,lists!$G:$H,2,FALSE)</f>
        <v>11</v>
      </c>
      <c r="AD259" t="b">
        <f>VLOOKUP(G259,lists!$B$2:$C$3,2,FALSE)</f>
        <v>1</v>
      </c>
      <c r="AE259" t="b">
        <f>VLOOKUP(AA259,lists!$B:$C,2,FALSE)</f>
        <v>1</v>
      </c>
      <c r="AF259" t="b">
        <f>IF(AND(AC259&gt;=VLOOKUP(FLAT!$I$1,lists!$G:$H,2,FALSE),AC259&lt;=VLOOKUP(FLAT!$I$2,lists!$G:$H,2,FALSE)),TRUE,FALSE)</f>
        <v>1</v>
      </c>
      <c r="AG259" t="b">
        <f>VLOOKUP(AB259,lists!$B$7:$C$8,2,FALSE)</f>
        <v>1</v>
      </c>
      <c r="AH259" t="b">
        <f>VLOOKUP(IF(H259="","Open",SUBSTITUTE(H259,"/Nov","")),lists!$B$27:$D$29,2,FALSE)</f>
        <v>1</v>
      </c>
      <c r="AI259" t="b">
        <f>IF(FLAT!$I$5="All",TRUE,IF(FLAT!$I$5=TEXT('Raw - F'!C259,"mmm"),TRUE,FALSE))</f>
        <v>1</v>
      </c>
      <c r="AJ259" t="b">
        <f>VLOOKUP(L259,lists!B:C,2,FALSE)</f>
        <v>1</v>
      </c>
      <c r="AK259" t="b">
        <f>VLOOKUP(T259,lists!$B$23:$D$25,2,FALSE)</f>
        <v>1</v>
      </c>
      <c r="AL259">
        <f t="shared" si="24"/>
        <v>1</v>
      </c>
    </row>
    <row r="260" spans="1:38" x14ac:dyDescent="0.35">
      <c r="A260" s="1">
        <f t="shared" si="20"/>
        <v>260</v>
      </c>
      <c r="B260" s="1">
        <f t="shared" si="21"/>
        <v>259</v>
      </c>
      <c r="C260" s="5">
        <v>44330</v>
      </c>
      <c r="D260" t="s">
        <v>590</v>
      </c>
      <c r="E260" t="s">
        <v>302</v>
      </c>
      <c r="F260" t="s">
        <v>302</v>
      </c>
      <c r="G260" t="s">
        <v>6</v>
      </c>
      <c r="H260" t="s">
        <v>227</v>
      </c>
      <c r="J260" t="s">
        <v>54</v>
      </c>
      <c r="K260" t="s">
        <v>5</v>
      </c>
      <c r="L260">
        <v>3</v>
      </c>
      <c r="N260" t="s">
        <v>359</v>
      </c>
      <c r="O260" t="s">
        <v>797</v>
      </c>
      <c r="P260" t="s">
        <v>59</v>
      </c>
      <c r="Q260">
        <v>11500</v>
      </c>
      <c r="R260" t="s">
        <v>798</v>
      </c>
      <c r="T260" t="s">
        <v>240</v>
      </c>
      <c r="U260">
        <v>0</v>
      </c>
      <c r="W260" t="s">
        <v>503</v>
      </c>
      <c r="X260" t="s">
        <v>503</v>
      </c>
      <c r="AA260" s="6" t="str">
        <f t="shared" si="22"/>
        <v>Other</v>
      </c>
      <c r="AB260" s="6" t="str">
        <f t="shared" si="23"/>
        <v>A</v>
      </c>
      <c r="AC260" s="6">
        <f>VLOOKUP(P260,lists!$G:$H,2,FALSE)</f>
        <v>7</v>
      </c>
      <c r="AD260" t="b">
        <f>VLOOKUP(G260,lists!$B$2:$C$3,2,FALSE)</f>
        <v>1</v>
      </c>
      <c r="AE260" t="b">
        <f>VLOOKUP(AA260,lists!$B:$C,2,FALSE)</f>
        <v>1</v>
      </c>
      <c r="AF260" t="b">
        <f>IF(AND(AC260&gt;=VLOOKUP(FLAT!$I$1,lists!$G:$H,2,FALSE),AC260&lt;=VLOOKUP(FLAT!$I$2,lists!$G:$H,2,FALSE)),TRUE,FALSE)</f>
        <v>1</v>
      </c>
      <c r="AG260" t="b">
        <f>VLOOKUP(AB260,lists!$B$7:$C$8,2,FALSE)</f>
        <v>1</v>
      </c>
      <c r="AH260" t="b">
        <f>VLOOKUP(IF(H260="","Open",SUBSTITUTE(H260,"/Nov","")),lists!$B$27:$D$29,2,FALSE)</f>
        <v>1</v>
      </c>
      <c r="AI260" t="b">
        <f>IF(FLAT!$I$5="All",TRUE,IF(FLAT!$I$5=TEXT('Raw - F'!C260,"mmm"),TRUE,FALSE))</f>
        <v>1</v>
      </c>
      <c r="AJ260" t="b">
        <f>VLOOKUP(L260,lists!B:C,2,FALSE)</f>
        <v>1</v>
      </c>
      <c r="AK260" t="b">
        <f>VLOOKUP(T260,lists!$B$23:$D$25,2,FALSE)</f>
        <v>1</v>
      </c>
      <c r="AL260">
        <f t="shared" si="24"/>
        <v>1</v>
      </c>
    </row>
    <row r="261" spans="1:38" x14ac:dyDescent="0.35">
      <c r="A261" s="1">
        <f t="shared" si="20"/>
        <v>261</v>
      </c>
      <c r="B261" s="1">
        <f t="shared" si="21"/>
        <v>260</v>
      </c>
      <c r="C261" s="5">
        <v>44330</v>
      </c>
      <c r="D261" t="s">
        <v>590</v>
      </c>
      <c r="E261" t="s">
        <v>302</v>
      </c>
      <c r="F261" t="s">
        <v>302</v>
      </c>
      <c r="G261" t="s">
        <v>6</v>
      </c>
      <c r="H261" t="s">
        <v>227</v>
      </c>
      <c r="J261" t="s">
        <v>54</v>
      </c>
      <c r="K261" t="s">
        <v>5</v>
      </c>
      <c r="L261">
        <v>4</v>
      </c>
      <c r="N261" t="s">
        <v>318</v>
      </c>
      <c r="O261" t="s">
        <v>598</v>
      </c>
      <c r="P261" t="s">
        <v>37</v>
      </c>
      <c r="Q261">
        <v>7650</v>
      </c>
      <c r="R261" t="s">
        <v>793</v>
      </c>
      <c r="T261" t="s">
        <v>240</v>
      </c>
      <c r="U261">
        <v>0</v>
      </c>
      <c r="W261" t="s">
        <v>503</v>
      </c>
      <c r="X261" t="s">
        <v>503</v>
      </c>
      <c r="AA261" s="6" t="str">
        <f t="shared" si="22"/>
        <v>Other</v>
      </c>
      <c r="AB261" s="6" t="str">
        <f t="shared" si="23"/>
        <v>A</v>
      </c>
      <c r="AC261" s="6">
        <f>VLOOKUP(P261,lists!$G:$H,2,FALSE)</f>
        <v>2</v>
      </c>
      <c r="AD261" t="b">
        <f>VLOOKUP(G261,lists!$B$2:$C$3,2,FALSE)</f>
        <v>1</v>
      </c>
      <c r="AE261" t="b">
        <f>VLOOKUP(AA261,lists!$B:$C,2,FALSE)</f>
        <v>1</v>
      </c>
      <c r="AF261" t="b">
        <f>IF(AND(AC261&gt;=VLOOKUP(FLAT!$I$1,lists!$G:$H,2,FALSE),AC261&lt;=VLOOKUP(FLAT!$I$2,lists!$G:$H,2,FALSE)),TRUE,FALSE)</f>
        <v>1</v>
      </c>
      <c r="AG261" t="b">
        <f>VLOOKUP(AB261,lists!$B$7:$C$8,2,FALSE)</f>
        <v>1</v>
      </c>
      <c r="AH261" t="b">
        <f>VLOOKUP(IF(H261="","Open",SUBSTITUTE(H261,"/Nov","")),lists!$B$27:$D$29,2,FALSE)</f>
        <v>1</v>
      </c>
      <c r="AI261" t="b">
        <f>IF(FLAT!$I$5="All",TRUE,IF(FLAT!$I$5=TEXT('Raw - F'!C261,"mmm"),TRUE,FALSE))</f>
        <v>1</v>
      </c>
      <c r="AJ261" t="b">
        <f>VLOOKUP(L261,lists!B:C,2,FALSE)</f>
        <v>1</v>
      </c>
      <c r="AK261" t="b">
        <f>VLOOKUP(T261,lists!$B$23:$D$25,2,FALSE)</f>
        <v>1</v>
      </c>
      <c r="AL261">
        <f t="shared" si="24"/>
        <v>1</v>
      </c>
    </row>
    <row r="262" spans="1:38" x14ac:dyDescent="0.35">
      <c r="A262" s="1">
        <f t="shared" ref="A262:A325" si="25">IF(B262="",A261,B262+1)</f>
        <v>262</v>
      </c>
      <c r="B262" s="1">
        <f t="shared" si="21"/>
        <v>261</v>
      </c>
      <c r="C262" s="5">
        <v>44330</v>
      </c>
      <c r="D262" t="s">
        <v>590</v>
      </c>
      <c r="E262" t="s">
        <v>302</v>
      </c>
      <c r="F262" t="s">
        <v>302</v>
      </c>
      <c r="G262" t="s">
        <v>6</v>
      </c>
      <c r="H262" t="s">
        <v>227</v>
      </c>
      <c r="J262" t="s">
        <v>54</v>
      </c>
      <c r="K262" t="s">
        <v>5</v>
      </c>
      <c r="L262">
        <v>4</v>
      </c>
      <c r="N262" t="s">
        <v>348</v>
      </c>
      <c r="O262" t="s">
        <v>591</v>
      </c>
      <c r="P262" t="s">
        <v>70</v>
      </c>
      <c r="Q262">
        <v>7650</v>
      </c>
      <c r="R262" t="s">
        <v>795</v>
      </c>
      <c r="T262" t="s">
        <v>240</v>
      </c>
      <c r="U262">
        <v>0</v>
      </c>
      <c r="W262" t="s">
        <v>503</v>
      </c>
      <c r="X262" t="s">
        <v>503</v>
      </c>
      <c r="AA262" s="6" t="str">
        <f t="shared" si="22"/>
        <v>Other</v>
      </c>
      <c r="AB262" s="6" t="str">
        <f t="shared" si="23"/>
        <v>A</v>
      </c>
      <c r="AC262" s="6">
        <f>VLOOKUP(P262,lists!$G:$H,2,FALSE)</f>
        <v>4</v>
      </c>
      <c r="AD262" t="b">
        <f>VLOOKUP(G262,lists!$B$2:$C$3,2,FALSE)</f>
        <v>1</v>
      </c>
      <c r="AE262" t="b">
        <f>VLOOKUP(AA262,lists!$B:$C,2,FALSE)</f>
        <v>1</v>
      </c>
      <c r="AF262" t="b">
        <f>IF(AND(AC262&gt;=VLOOKUP(FLAT!$I$1,lists!$G:$H,2,FALSE),AC262&lt;=VLOOKUP(FLAT!$I$2,lists!$G:$H,2,FALSE)),TRUE,FALSE)</f>
        <v>1</v>
      </c>
      <c r="AG262" t="b">
        <f>VLOOKUP(AB262,lists!$B$7:$C$8,2,FALSE)</f>
        <v>1</v>
      </c>
      <c r="AH262" t="b">
        <f>VLOOKUP(IF(H262="","Open",SUBSTITUTE(H262,"/Nov","")),lists!$B$27:$D$29,2,FALSE)</f>
        <v>1</v>
      </c>
      <c r="AI262" t="b">
        <f>IF(FLAT!$I$5="All",TRUE,IF(FLAT!$I$5=TEXT('Raw - F'!C262,"mmm"),TRUE,FALSE))</f>
        <v>1</v>
      </c>
      <c r="AJ262" t="b">
        <f>VLOOKUP(L262,lists!B:C,2,FALSE)</f>
        <v>1</v>
      </c>
      <c r="AK262" t="b">
        <f>VLOOKUP(T262,lists!$B$23:$D$25,2,FALSE)</f>
        <v>1</v>
      </c>
      <c r="AL262">
        <f t="shared" si="24"/>
        <v>1</v>
      </c>
    </row>
    <row r="263" spans="1:38" x14ac:dyDescent="0.35">
      <c r="A263" s="1">
        <f t="shared" si="25"/>
        <v>263</v>
      </c>
      <c r="B263" s="1">
        <f t="shared" ref="B263:B326" si="26">IF(AND(A262&lt;1,AL263=1),1,IF(AL263=1,A262,""))</f>
        <v>262</v>
      </c>
      <c r="C263" s="5">
        <v>44330</v>
      </c>
      <c r="D263" t="s">
        <v>590</v>
      </c>
      <c r="E263" t="s">
        <v>302</v>
      </c>
      <c r="F263" t="s">
        <v>302</v>
      </c>
      <c r="G263" t="s">
        <v>51</v>
      </c>
      <c r="H263" t="s">
        <v>244</v>
      </c>
      <c r="J263" t="s">
        <v>33</v>
      </c>
      <c r="K263" t="s">
        <v>5</v>
      </c>
      <c r="L263">
        <v>4</v>
      </c>
      <c r="N263" t="s">
        <v>227</v>
      </c>
      <c r="O263" t="s">
        <v>594</v>
      </c>
      <c r="P263" t="s">
        <v>36</v>
      </c>
      <c r="Q263">
        <v>6500</v>
      </c>
      <c r="R263" t="s">
        <v>794</v>
      </c>
      <c r="T263" t="s">
        <v>240</v>
      </c>
      <c r="U263">
        <v>0</v>
      </c>
      <c r="W263" t="s">
        <v>503</v>
      </c>
      <c r="X263" t="s">
        <v>503</v>
      </c>
      <c r="Z263" t="s">
        <v>553</v>
      </c>
      <c r="AA263" s="6" t="str">
        <f t="shared" si="22"/>
        <v>2yo</v>
      </c>
      <c r="AB263" s="6" t="str">
        <f t="shared" si="23"/>
        <v>A</v>
      </c>
      <c r="AC263" s="6">
        <f>VLOOKUP(P263,lists!$G:$H,2,FALSE)</f>
        <v>1</v>
      </c>
      <c r="AD263" t="b">
        <f>VLOOKUP(G263,lists!$B$2:$C$3,2,FALSE)</f>
        <v>1</v>
      </c>
      <c r="AE263" t="b">
        <f>VLOOKUP(AA263,lists!$B:$C,2,FALSE)</f>
        <v>1</v>
      </c>
      <c r="AF263" t="b">
        <f>IF(AND(AC263&gt;=VLOOKUP(FLAT!$I$1,lists!$G:$H,2,FALSE),AC263&lt;=VLOOKUP(FLAT!$I$2,lists!$G:$H,2,FALSE)),TRUE,FALSE)</f>
        <v>1</v>
      </c>
      <c r="AG263" t="b">
        <f>VLOOKUP(AB263,lists!$B$7:$C$8,2,FALSE)</f>
        <v>1</v>
      </c>
      <c r="AH263" t="b">
        <f>VLOOKUP(IF(H263="","Open",SUBSTITUTE(H263,"/Nov","")),lists!$B$27:$D$29,2,FALSE)</f>
        <v>1</v>
      </c>
      <c r="AI263" t="b">
        <f>IF(FLAT!$I$5="All",TRUE,IF(FLAT!$I$5=TEXT('Raw - F'!C263,"mmm"),TRUE,FALSE))</f>
        <v>1</v>
      </c>
      <c r="AJ263" t="b">
        <f>VLOOKUP(L263,lists!B:C,2,FALSE)</f>
        <v>1</v>
      </c>
      <c r="AK263" t="b">
        <f>VLOOKUP(T263,lists!$B$23:$D$25,2,FALSE)</f>
        <v>1</v>
      </c>
      <c r="AL263">
        <f t="shared" si="24"/>
        <v>1</v>
      </c>
    </row>
    <row r="264" spans="1:38" x14ac:dyDescent="0.35">
      <c r="A264" s="1">
        <f t="shared" si="25"/>
        <v>264</v>
      </c>
      <c r="B264" s="1">
        <f t="shared" si="26"/>
        <v>263</v>
      </c>
      <c r="C264" s="5">
        <v>44330</v>
      </c>
      <c r="D264" t="s">
        <v>590</v>
      </c>
      <c r="E264" t="s">
        <v>302</v>
      </c>
      <c r="F264" t="s">
        <v>302</v>
      </c>
      <c r="G264" t="s">
        <v>6</v>
      </c>
      <c r="H264" t="s">
        <v>227</v>
      </c>
      <c r="J264" t="s">
        <v>54</v>
      </c>
      <c r="K264" t="s">
        <v>5</v>
      </c>
      <c r="L264">
        <v>5</v>
      </c>
      <c r="N264" t="s">
        <v>330</v>
      </c>
      <c r="O264" t="s">
        <v>591</v>
      </c>
      <c r="P264" t="s">
        <v>70</v>
      </c>
      <c r="Q264">
        <v>4900</v>
      </c>
      <c r="R264" t="s">
        <v>799</v>
      </c>
      <c r="T264" t="s">
        <v>240</v>
      </c>
      <c r="U264">
        <v>0</v>
      </c>
      <c r="W264" t="s">
        <v>503</v>
      </c>
      <c r="X264" t="s">
        <v>503</v>
      </c>
      <c r="AA264" s="6" t="str">
        <f t="shared" si="22"/>
        <v>Other</v>
      </c>
      <c r="AB264" s="6" t="str">
        <f t="shared" si="23"/>
        <v>A</v>
      </c>
      <c r="AC264" s="6">
        <f>VLOOKUP(P264,lists!$G:$H,2,FALSE)</f>
        <v>4</v>
      </c>
      <c r="AD264" t="b">
        <f>VLOOKUP(G264,lists!$B$2:$C$3,2,FALSE)</f>
        <v>1</v>
      </c>
      <c r="AE264" t="b">
        <f>VLOOKUP(AA264,lists!$B:$C,2,FALSE)</f>
        <v>1</v>
      </c>
      <c r="AF264" t="b">
        <f>IF(AND(AC264&gt;=VLOOKUP(FLAT!$I$1,lists!$G:$H,2,FALSE),AC264&lt;=VLOOKUP(FLAT!$I$2,lists!$G:$H,2,FALSE)),TRUE,FALSE)</f>
        <v>1</v>
      </c>
      <c r="AG264" t="b">
        <f>VLOOKUP(AB264,lists!$B$7:$C$8,2,FALSE)</f>
        <v>1</v>
      </c>
      <c r="AH264" t="b">
        <f>VLOOKUP(IF(H264="","Open",SUBSTITUTE(H264,"/Nov","")),lists!$B$27:$D$29,2,FALSE)</f>
        <v>1</v>
      </c>
      <c r="AI264" t="b">
        <f>IF(FLAT!$I$5="All",TRUE,IF(FLAT!$I$5=TEXT('Raw - F'!C264,"mmm"),TRUE,FALSE))</f>
        <v>1</v>
      </c>
      <c r="AJ264" t="b">
        <f>VLOOKUP(L264,lists!B:C,2,FALSE)</f>
        <v>1</v>
      </c>
      <c r="AK264" t="b">
        <f>VLOOKUP(T264,lists!$B$23:$D$25,2,FALSE)</f>
        <v>1</v>
      </c>
      <c r="AL264">
        <f t="shared" si="24"/>
        <v>1</v>
      </c>
    </row>
    <row r="265" spans="1:38" x14ac:dyDescent="0.35">
      <c r="A265" s="1">
        <f t="shared" si="25"/>
        <v>265</v>
      </c>
      <c r="B265" s="1">
        <f t="shared" si="26"/>
        <v>264</v>
      </c>
      <c r="C265" s="5">
        <v>44330</v>
      </c>
      <c r="D265" t="s">
        <v>590</v>
      </c>
      <c r="E265" t="s">
        <v>302</v>
      </c>
      <c r="F265" t="s">
        <v>302</v>
      </c>
      <c r="G265" t="s">
        <v>6</v>
      </c>
      <c r="H265" t="s">
        <v>227</v>
      </c>
      <c r="J265" t="s">
        <v>54</v>
      </c>
      <c r="K265" t="s">
        <v>5</v>
      </c>
      <c r="L265">
        <v>6</v>
      </c>
      <c r="N265" t="s">
        <v>314</v>
      </c>
      <c r="O265" t="s">
        <v>598</v>
      </c>
      <c r="P265" t="s">
        <v>37</v>
      </c>
      <c r="Q265">
        <v>4900</v>
      </c>
      <c r="R265" t="s">
        <v>800</v>
      </c>
      <c r="T265" t="s">
        <v>240</v>
      </c>
      <c r="U265">
        <v>0</v>
      </c>
      <c r="W265" t="s">
        <v>503</v>
      </c>
      <c r="X265" t="s">
        <v>503</v>
      </c>
      <c r="AA265" s="6" t="str">
        <f t="shared" si="22"/>
        <v>Other</v>
      </c>
      <c r="AB265" s="6" t="str">
        <f t="shared" si="23"/>
        <v>A</v>
      </c>
      <c r="AC265" s="6">
        <f>VLOOKUP(P265,lists!$G:$H,2,FALSE)</f>
        <v>2</v>
      </c>
      <c r="AD265" t="b">
        <f>VLOOKUP(G265,lists!$B$2:$C$3,2,FALSE)</f>
        <v>1</v>
      </c>
      <c r="AE265" t="b">
        <f>VLOOKUP(AA265,lists!$B:$C,2,FALSE)</f>
        <v>1</v>
      </c>
      <c r="AF265" t="b">
        <f>IF(AND(AC265&gt;=VLOOKUP(FLAT!$I$1,lists!$G:$H,2,FALSE),AC265&lt;=VLOOKUP(FLAT!$I$2,lists!$G:$H,2,FALSE)),TRUE,FALSE)</f>
        <v>1</v>
      </c>
      <c r="AG265" t="b">
        <f>VLOOKUP(AB265,lists!$B$7:$C$8,2,FALSE)</f>
        <v>1</v>
      </c>
      <c r="AH265" t="b">
        <f>VLOOKUP(IF(H265="","Open",SUBSTITUTE(H265,"/Nov","")),lists!$B$27:$D$29,2,FALSE)</f>
        <v>1</v>
      </c>
      <c r="AI265" t="b">
        <f>IF(FLAT!$I$5="All",TRUE,IF(FLAT!$I$5=TEXT('Raw - F'!C265,"mmm"),TRUE,FALSE))</f>
        <v>1</v>
      </c>
      <c r="AJ265" t="b">
        <f>VLOOKUP(L265,lists!B:C,2,FALSE)</f>
        <v>1</v>
      </c>
      <c r="AK265" t="b">
        <f>VLOOKUP(T265,lists!$B$23:$D$25,2,FALSE)</f>
        <v>1</v>
      </c>
      <c r="AL265">
        <f t="shared" si="24"/>
        <v>1</v>
      </c>
    </row>
    <row r="266" spans="1:38" x14ac:dyDescent="0.35">
      <c r="A266" s="1">
        <f t="shared" si="25"/>
        <v>266</v>
      </c>
      <c r="B266" s="1">
        <f t="shared" si="26"/>
        <v>265</v>
      </c>
      <c r="C266" s="5">
        <v>44330</v>
      </c>
      <c r="D266" t="s">
        <v>590</v>
      </c>
      <c r="E266" t="s">
        <v>302</v>
      </c>
      <c r="F266" t="s">
        <v>302</v>
      </c>
      <c r="G266" t="s">
        <v>6</v>
      </c>
      <c r="H266" t="s">
        <v>227</v>
      </c>
      <c r="J266" t="s">
        <v>54</v>
      </c>
      <c r="K266" t="s">
        <v>5</v>
      </c>
      <c r="L266">
        <v>6</v>
      </c>
      <c r="N266" t="s">
        <v>307</v>
      </c>
      <c r="O266" t="s">
        <v>594</v>
      </c>
      <c r="P266" t="s">
        <v>36</v>
      </c>
      <c r="Q266">
        <v>3900</v>
      </c>
      <c r="R266" t="s">
        <v>796</v>
      </c>
      <c r="T266" t="s">
        <v>240</v>
      </c>
      <c r="U266">
        <v>0</v>
      </c>
      <c r="W266" t="s">
        <v>503</v>
      </c>
      <c r="X266" t="s">
        <v>503</v>
      </c>
      <c r="AA266" s="6" t="str">
        <f t="shared" si="22"/>
        <v>Other</v>
      </c>
      <c r="AB266" s="6" t="str">
        <f t="shared" si="23"/>
        <v>A</v>
      </c>
      <c r="AC266" s="6">
        <f>VLOOKUP(P266,lists!$G:$H,2,FALSE)</f>
        <v>1</v>
      </c>
      <c r="AD266" t="b">
        <f>VLOOKUP(G266,lists!$B$2:$C$3,2,FALSE)</f>
        <v>1</v>
      </c>
      <c r="AE266" t="b">
        <f>VLOOKUP(AA266,lists!$B:$C,2,FALSE)</f>
        <v>1</v>
      </c>
      <c r="AF266" t="b">
        <f>IF(AND(AC266&gt;=VLOOKUP(FLAT!$I$1,lists!$G:$H,2,FALSE),AC266&lt;=VLOOKUP(FLAT!$I$2,lists!$G:$H,2,FALSE)),TRUE,FALSE)</f>
        <v>1</v>
      </c>
      <c r="AG266" t="b">
        <f>VLOOKUP(AB266,lists!$B$7:$C$8,2,FALSE)</f>
        <v>1</v>
      </c>
      <c r="AH266" t="b">
        <f>VLOOKUP(IF(H266="","Open",SUBSTITUTE(H266,"/Nov","")),lists!$B$27:$D$29,2,FALSE)</f>
        <v>1</v>
      </c>
      <c r="AI266" t="b">
        <f>IF(FLAT!$I$5="All",TRUE,IF(FLAT!$I$5=TEXT('Raw - F'!C266,"mmm"),TRUE,FALSE))</f>
        <v>1</v>
      </c>
      <c r="AJ266" t="b">
        <f>VLOOKUP(L266,lists!B:C,2,FALSE)</f>
        <v>1</v>
      </c>
      <c r="AK266" t="b">
        <f>VLOOKUP(T266,lists!$B$23:$D$25,2,FALSE)</f>
        <v>1</v>
      </c>
      <c r="AL266">
        <f t="shared" si="24"/>
        <v>1</v>
      </c>
    </row>
    <row r="267" spans="1:38" x14ac:dyDescent="0.35">
      <c r="A267" s="1">
        <f t="shared" si="25"/>
        <v>267</v>
      </c>
      <c r="B267" s="1">
        <f t="shared" si="26"/>
        <v>266</v>
      </c>
      <c r="C267" s="5">
        <v>44330</v>
      </c>
      <c r="D267" t="s">
        <v>143</v>
      </c>
      <c r="E267" t="s">
        <v>302</v>
      </c>
      <c r="F267" t="s">
        <v>302</v>
      </c>
      <c r="G267" t="s">
        <v>6</v>
      </c>
      <c r="H267" t="s">
        <v>227</v>
      </c>
      <c r="J267" t="s">
        <v>54</v>
      </c>
      <c r="K267" t="s">
        <v>5</v>
      </c>
      <c r="L267">
        <v>2</v>
      </c>
      <c r="N267" t="s">
        <v>367</v>
      </c>
      <c r="O267" t="s">
        <v>37</v>
      </c>
      <c r="P267" t="s">
        <v>37</v>
      </c>
      <c r="Q267">
        <v>20000</v>
      </c>
      <c r="R267" t="s">
        <v>806</v>
      </c>
      <c r="T267" t="s">
        <v>241</v>
      </c>
      <c r="U267">
        <v>0</v>
      </c>
      <c r="W267" t="s">
        <v>503</v>
      </c>
      <c r="X267" t="s">
        <v>503</v>
      </c>
      <c r="AA267" s="6" t="str">
        <f t="shared" si="22"/>
        <v>Other</v>
      </c>
      <c r="AB267" s="6" t="str">
        <f t="shared" si="23"/>
        <v>A</v>
      </c>
      <c r="AC267" s="6">
        <f>VLOOKUP(P267,lists!$G:$H,2,FALSE)</f>
        <v>2</v>
      </c>
      <c r="AD267" t="b">
        <f>VLOOKUP(G267,lists!$B$2:$C$3,2,FALSE)</f>
        <v>1</v>
      </c>
      <c r="AE267" t="b">
        <f>VLOOKUP(AA267,lists!$B:$C,2,FALSE)</f>
        <v>1</v>
      </c>
      <c r="AF267" t="b">
        <f>IF(AND(AC267&gt;=VLOOKUP(FLAT!$I$1,lists!$G:$H,2,FALSE),AC267&lt;=VLOOKUP(FLAT!$I$2,lists!$G:$H,2,FALSE)),TRUE,FALSE)</f>
        <v>1</v>
      </c>
      <c r="AG267" t="b">
        <f>VLOOKUP(AB267,lists!$B$7:$C$8,2,FALSE)</f>
        <v>1</v>
      </c>
      <c r="AH267" t="b">
        <f>VLOOKUP(IF(H267="","Open",SUBSTITUTE(H267,"/Nov","")),lists!$B$27:$D$29,2,FALSE)</f>
        <v>1</v>
      </c>
      <c r="AI267" t="b">
        <f>IF(FLAT!$I$5="All",TRUE,IF(FLAT!$I$5=TEXT('Raw - F'!C267,"mmm"),TRUE,FALSE))</f>
        <v>1</v>
      </c>
      <c r="AJ267" t="b">
        <f>VLOOKUP(L267,lists!B:C,2,FALSE)</f>
        <v>1</v>
      </c>
      <c r="AK267" t="b">
        <f>VLOOKUP(T267,lists!$B$23:$D$25,2,FALSE)</f>
        <v>1</v>
      </c>
      <c r="AL267">
        <f t="shared" si="24"/>
        <v>1</v>
      </c>
    </row>
    <row r="268" spans="1:38" x14ac:dyDescent="0.35">
      <c r="A268" s="1">
        <f t="shared" si="25"/>
        <v>268</v>
      </c>
      <c r="B268" s="1">
        <f t="shared" si="26"/>
        <v>267</v>
      </c>
      <c r="C268" s="5">
        <v>44330</v>
      </c>
      <c r="D268" t="s">
        <v>143</v>
      </c>
      <c r="E268" t="s">
        <v>302</v>
      </c>
      <c r="F268" t="s">
        <v>302</v>
      </c>
      <c r="G268" t="s">
        <v>51</v>
      </c>
      <c r="H268" t="s">
        <v>244</v>
      </c>
      <c r="J268" t="s">
        <v>34</v>
      </c>
      <c r="K268" t="s">
        <v>5</v>
      </c>
      <c r="L268">
        <v>4</v>
      </c>
      <c r="N268" t="s">
        <v>227</v>
      </c>
      <c r="O268" t="s">
        <v>38</v>
      </c>
      <c r="P268" t="s">
        <v>38</v>
      </c>
      <c r="Q268">
        <v>8000</v>
      </c>
      <c r="R268" t="s">
        <v>801</v>
      </c>
      <c r="T268" t="s">
        <v>241</v>
      </c>
      <c r="U268">
        <v>0</v>
      </c>
      <c r="W268" t="s">
        <v>503</v>
      </c>
      <c r="X268" t="s">
        <v>503</v>
      </c>
      <c r="AA268" s="6" t="str">
        <f t="shared" si="22"/>
        <v>3yo</v>
      </c>
      <c r="AB268" s="6" t="str">
        <f t="shared" si="23"/>
        <v>A</v>
      </c>
      <c r="AC268" s="6">
        <f>VLOOKUP(P268,lists!$G:$H,2,FALSE)</f>
        <v>3</v>
      </c>
      <c r="AD268" t="b">
        <f>VLOOKUP(G268,lists!$B$2:$C$3,2,FALSE)</f>
        <v>1</v>
      </c>
      <c r="AE268" t="b">
        <f>VLOOKUP(AA268,lists!$B:$C,2,FALSE)</f>
        <v>1</v>
      </c>
      <c r="AF268" t="b">
        <f>IF(AND(AC268&gt;=VLOOKUP(FLAT!$I$1,lists!$G:$H,2,FALSE),AC268&lt;=VLOOKUP(FLAT!$I$2,lists!$G:$H,2,FALSE)),TRUE,FALSE)</f>
        <v>1</v>
      </c>
      <c r="AG268" t="b">
        <f>VLOOKUP(AB268,lists!$B$7:$C$8,2,FALSE)</f>
        <v>1</v>
      </c>
      <c r="AH268" t="b">
        <f>VLOOKUP(IF(H268="","Open",SUBSTITUTE(H268,"/Nov","")),lists!$B$27:$D$29,2,FALSE)</f>
        <v>1</v>
      </c>
      <c r="AI268" t="b">
        <f>IF(FLAT!$I$5="All",TRUE,IF(FLAT!$I$5=TEXT('Raw - F'!C268,"mmm"),TRUE,FALSE))</f>
        <v>1</v>
      </c>
      <c r="AJ268" t="b">
        <f>VLOOKUP(L268,lists!B:C,2,FALSE)</f>
        <v>1</v>
      </c>
      <c r="AK268" t="b">
        <f>VLOOKUP(T268,lists!$B$23:$D$25,2,FALSE)</f>
        <v>1</v>
      </c>
      <c r="AL268">
        <f t="shared" si="24"/>
        <v>1</v>
      </c>
    </row>
    <row r="269" spans="1:38" x14ac:dyDescent="0.35">
      <c r="A269" s="1">
        <f t="shared" si="25"/>
        <v>269</v>
      </c>
      <c r="B269" s="1">
        <f t="shared" si="26"/>
        <v>268</v>
      </c>
      <c r="C269" s="5">
        <v>44330</v>
      </c>
      <c r="D269" t="s">
        <v>143</v>
      </c>
      <c r="E269" t="s">
        <v>302</v>
      </c>
      <c r="F269" t="s">
        <v>302</v>
      </c>
      <c r="G269" t="s">
        <v>6</v>
      </c>
      <c r="H269" t="s">
        <v>227</v>
      </c>
      <c r="J269" t="s">
        <v>34</v>
      </c>
      <c r="K269" t="s">
        <v>5</v>
      </c>
      <c r="L269">
        <v>4</v>
      </c>
      <c r="N269" t="s">
        <v>348</v>
      </c>
      <c r="O269" t="s">
        <v>803</v>
      </c>
      <c r="P269" t="s">
        <v>88</v>
      </c>
      <c r="Q269">
        <v>8000</v>
      </c>
      <c r="R269" t="s">
        <v>418</v>
      </c>
      <c r="T269" t="s">
        <v>241</v>
      </c>
      <c r="U269">
        <v>0</v>
      </c>
      <c r="W269" t="s">
        <v>503</v>
      </c>
      <c r="X269" t="s">
        <v>503</v>
      </c>
      <c r="AA269" s="6" t="str">
        <f t="shared" si="22"/>
        <v>3yo</v>
      </c>
      <c r="AB269" s="6" t="str">
        <f t="shared" si="23"/>
        <v>A</v>
      </c>
      <c r="AC269" s="6">
        <f>VLOOKUP(P269,lists!$G:$H,2,FALSE)</f>
        <v>6</v>
      </c>
      <c r="AD269" t="b">
        <f>VLOOKUP(G269,lists!$B$2:$C$3,2,FALSE)</f>
        <v>1</v>
      </c>
      <c r="AE269" t="b">
        <f>VLOOKUP(AA269,lists!$B:$C,2,FALSE)</f>
        <v>1</v>
      </c>
      <c r="AF269" t="b">
        <f>IF(AND(AC269&gt;=VLOOKUP(FLAT!$I$1,lists!$G:$H,2,FALSE),AC269&lt;=VLOOKUP(FLAT!$I$2,lists!$G:$H,2,FALSE)),TRUE,FALSE)</f>
        <v>1</v>
      </c>
      <c r="AG269" t="b">
        <f>VLOOKUP(AB269,lists!$B$7:$C$8,2,FALSE)</f>
        <v>1</v>
      </c>
      <c r="AH269" t="b">
        <f>VLOOKUP(IF(H269="","Open",SUBSTITUTE(H269,"/Nov","")),lists!$B$27:$D$29,2,FALSE)</f>
        <v>1</v>
      </c>
      <c r="AI269" t="b">
        <f>IF(FLAT!$I$5="All",TRUE,IF(FLAT!$I$5=TEXT('Raw - F'!C269,"mmm"),TRUE,FALSE))</f>
        <v>1</v>
      </c>
      <c r="AJ269" t="b">
        <f>VLOOKUP(L269,lists!B:C,2,FALSE)</f>
        <v>1</v>
      </c>
      <c r="AK269" t="b">
        <f>VLOOKUP(T269,lists!$B$23:$D$25,2,FALSE)</f>
        <v>1</v>
      </c>
      <c r="AL269">
        <f t="shared" si="24"/>
        <v>1</v>
      </c>
    </row>
    <row r="270" spans="1:38" x14ac:dyDescent="0.35">
      <c r="A270" s="1">
        <f t="shared" si="25"/>
        <v>270</v>
      </c>
      <c r="B270" s="1">
        <f t="shared" si="26"/>
        <v>269</v>
      </c>
      <c r="C270" s="5">
        <v>44330</v>
      </c>
      <c r="D270" t="s">
        <v>143</v>
      </c>
      <c r="E270" t="s">
        <v>302</v>
      </c>
      <c r="F270" t="s">
        <v>302</v>
      </c>
      <c r="G270" t="s">
        <v>51</v>
      </c>
      <c r="H270" t="s">
        <v>245</v>
      </c>
      <c r="J270" t="s">
        <v>34</v>
      </c>
      <c r="K270" t="s">
        <v>5</v>
      </c>
      <c r="L270">
        <v>4</v>
      </c>
      <c r="N270" t="s">
        <v>227</v>
      </c>
      <c r="O270" t="s">
        <v>572</v>
      </c>
      <c r="P270" t="s">
        <v>76</v>
      </c>
      <c r="Q270">
        <v>8000</v>
      </c>
      <c r="R270" t="s">
        <v>805</v>
      </c>
      <c r="T270" t="s">
        <v>241</v>
      </c>
      <c r="U270">
        <v>0</v>
      </c>
      <c r="W270" t="s">
        <v>503</v>
      </c>
      <c r="X270" t="s">
        <v>503</v>
      </c>
      <c r="Z270" t="s">
        <v>553</v>
      </c>
      <c r="AA270" s="6" t="str">
        <f t="shared" si="22"/>
        <v>3yo</v>
      </c>
      <c r="AB270" s="6" t="str">
        <f t="shared" si="23"/>
        <v>A</v>
      </c>
      <c r="AC270" s="6">
        <f>VLOOKUP(P270,lists!$G:$H,2,FALSE)</f>
        <v>5</v>
      </c>
      <c r="AD270" t="b">
        <f>VLOOKUP(G270,lists!$B$2:$C$3,2,FALSE)</f>
        <v>1</v>
      </c>
      <c r="AE270" t="b">
        <f>VLOOKUP(AA270,lists!$B:$C,2,FALSE)</f>
        <v>1</v>
      </c>
      <c r="AF270" t="b">
        <f>IF(AND(AC270&gt;=VLOOKUP(FLAT!$I$1,lists!$G:$H,2,FALSE),AC270&lt;=VLOOKUP(FLAT!$I$2,lists!$G:$H,2,FALSE)),TRUE,FALSE)</f>
        <v>1</v>
      </c>
      <c r="AG270" t="b">
        <f>VLOOKUP(AB270,lists!$B$7:$C$8,2,FALSE)</f>
        <v>1</v>
      </c>
      <c r="AH270" t="b">
        <f>VLOOKUP(IF(H270="","Open",SUBSTITUTE(H270,"/Nov","")),lists!$B$27:$D$29,2,FALSE)</f>
        <v>1</v>
      </c>
      <c r="AI270" t="b">
        <f>IF(FLAT!$I$5="All",TRUE,IF(FLAT!$I$5=TEXT('Raw - F'!C270,"mmm"),TRUE,FALSE))</f>
        <v>1</v>
      </c>
      <c r="AJ270" t="b">
        <f>VLOOKUP(L270,lists!B:C,2,FALSE)</f>
        <v>1</v>
      </c>
      <c r="AK270" t="b">
        <f>VLOOKUP(T270,lists!$B$23:$D$25,2,FALSE)</f>
        <v>1</v>
      </c>
      <c r="AL270">
        <f t="shared" si="24"/>
        <v>1</v>
      </c>
    </row>
    <row r="271" spans="1:38" x14ac:dyDescent="0.35">
      <c r="A271" s="1">
        <f t="shared" si="25"/>
        <v>271</v>
      </c>
      <c r="B271" s="1">
        <f t="shared" si="26"/>
        <v>270</v>
      </c>
      <c r="C271" s="5">
        <v>44330</v>
      </c>
      <c r="D271" t="s">
        <v>143</v>
      </c>
      <c r="E271" t="s">
        <v>302</v>
      </c>
      <c r="F271" t="s">
        <v>302</v>
      </c>
      <c r="G271" t="s">
        <v>51</v>
      </c>
      <c r="H271" t="s">
        <v>245</v>
      </c>
      <c r="J271" t="s">
        <v>33</v>
      </c>
      <c r="K271" t="s">
        <v>5</v>
      </c>
      <c r="L271">
        <v>4</v>
      </c>
      <c r="N271" t="s">
        <v>227</v>
      </c>
      <c r="O271" t="s">
        <v>37</v>
      </c>
      <c r="P271" t="s">
        <v>37</v>
      </c>
      <c r="Q271">
        <v>7600</v>
      </c>
      <c r="R271" t="s">
        <v>802</v>
      </c>
      <c r="T271" t="s">
        <v>241</v>
      </c>
      <c r="U271">
        <v>0</v>
      </c>
      <c r="W271" t="s">
        <v>503</v>
      </c>
      <c r="X271" t="s">
        <v>503</v>
      </c>
      <c r="AA271" s="6" t="str">
        <f t="shared" si="22"/>
        <v>2yo</v>
      </c>
      <c r="AB271" s="6" t="str">
        <f t="shared" si="23"/>
        <v>A</v>
      </c>
      <c r="AC271" s="6">
        <f>VLOOKUP(P271,lists!$G:$H,2,FALSE)</f>
        <v>2</v>
      </c>
      <c r="AD271" t="b">
        <f>VLOOKUP(G271,lists!$B$2:$C$3,2,FALSE)</f>
        <v>1</v>
      </c>
      <c r="AE271" t="b">
        <f>VLOOKUP(AA271,lists!$B:$C,2,FALSE)</f>
        <v>1</v>
      </c>
      <c r="AF271" t="b">
        <f>IF(AND(AC271&gt;=VLOOKUP(FLAT!$I$1,lists!$G:$H,2,FALSE),AC271&lt;=VLOOKUP(FLAT!$I$2,lists!$G:$H,2,FALSE)),TRUE,FALSE)</f>
        <v>1</v>
      </c>
      <c r="AG271" t="b">
        <f>VLOOKUP(AB271,lists!$B$7:$C$8,2,FALSE)</f>
        <v>1</v>
      </c>
      <c r="AH271" t="b">
        <f>VLOOKUP(IF(H271="","Open",SUBSTITUTE(H271,"/Nov","")),lists!$B$27:$D$29,2,FALSE)</f>
        <v>1</v>
      </c>
      <c r="AI271" t="b">
        <f>IF(FLAT!$I$5="All",TRUE,IF(FLAT!$I$5=TEXT('Raw - F'!C271,"mmm"),TRUE,FALSE))</f>
        <v>1</v>
      </c>
      <c r="AJ271" t="b">
        <f>VLOOKUP(L271,lists!B:C,2,FALSE)</f>
        <v>1</v>
      </c>
      <c r="AK271" t="b">
        <f>VLOOKUP(T271,lists!$B$23:$D$25,2,FALSE)</f>
        <v>1</v>
      </c>
      <c r="AL271">
        <f t="shared" si="24"/>
        <v>1</v>
      </c>
    </row>
    <row r="272" spans="1:38" x14ac:dyDescent="0.35">
      <c r="A272" s="1">
        <f t="shared" si="25"/>
        <v>272</v>
      </c>
      <c r="B272" s="1">
        <f t="shared" si="26"/>
        <v>271</v>
      </c>
      <c r="C272" s="5">
        <v>44330</v>
      </c>
      <c r="D272" t="s">
        <v>143</v>
      </c>
      <c r="E272" t="s">
        <v>302</v>
      </c>
      <c r="F272" t="s">
        <v>302</v>
      </c>
      <c r="G272" t="s">
        <v>6</v>
      </c>
      <c r="H272" t="s">
        <v>227</v>
      </c>
      <c r="J272" t="s">
        <v>54</v>
      </c>
      <c r="K272" t="s">
        <v>5</v>
      </c>
      <c r="L272">
        <v>5</v>
      </c>
      <c r="N272" t="s">
        <v>321</v>
      </c>
      <c r="O272" t="s">
        <v>70</v>
      </c>
      <c r="P272" t="s">
        <v>70</v>
      </c>
      <c r="Q272">
        <v>5300</v>
      </c>
      <c r="R272" t="s">
        <v>804</v>
      </c>
      <c r="T272" t="s">
        <v>241</v>
      </c>
      <c r="U272">
        <v>0</v>
      </c>
      <c r="V272" t="s">
        <v>525</v>
      </c>
      <c r="W272" t="s">
        <v>503</v>
      </c>
      <c r="X272" t="s">
        <v>503</v>
      </c>
      <c r="AA272" s="6" t="str">
        <f t="shared" si="22"/>
        <v>Other</v>
      </c>
      <c r="AB272" s="6" t="str">
        <f t="shared" si="23"/>
        <v>A</v>
      </c>
      <c r="AC272" s="6">
        <f>VLOOKUP(P272,lists!$G:$H,2,FALSE)</f>
        <v>4</v>
      </c>
      <c r="AD272" t="b">
        <f>VLOOKUP(G272,lists!$B$2:$C$3,2,FALSE)</f>
        <v>1</v>
      </c>
      <c r="AE272" t="b">
        <f>VLOOKUP(AA272,lists!$B:$C,2,FALSE)</f>
        <v>1</v>
      </c>
      <c r="AF272" t="b">
        <f>IF(AND(AC272&gt;=VLOOKUP(FLAT!$I$1,lists!$G:$H,2,FALSE),AC272&lt;=VLOOKUP(FLAT!$I$2,lists!$G:$H,2,FALSE)),TRUE,FALSE)</f>
        <v>1</v>
      </c>
      <c r="AG272" t="b">
        <f>VLOOKUP(AB272,lists!$B$7:$C$8,2,FALSE)</f>
        <v>1</v>
      </c>
      <c r="AH272" t="b">
        <f>VLOOKUP(IF(H272="","Open",SUBSTITUTE(H272,"/Nov","")),lists!$B$27:$D$29,2,FALSE)</f>
        <v>1</v>
      </c>
      <c r="AI272" t="b">
        <f>IF(FLAT!$I$5="All",TRUE,IF(FLAT!$I$5=TEXT('Raw - F'!C272,"mmm"),TRUE,FALSE))</f>
        <v>1</v>
      </c>
      <c r="AJ272" t="b">
        <f>VLOOKUP(L272,lists!B:C,2,FALSE)</f>
        <v>1</v>
      </c>
      <c r="AK272" t="b">
        <f>VLOOKUP(T272,lists!$B$23:$D$25,2,FALSE)</f>
        <v>1</v>
      </c>
      <c r="AL272">
        <f t="shared" si="24"/>
        <v>1</v>
      </c>
    </row>
    <row r="273" spans="1:38" x14ac:dyDescent="0.35">
      <c r="A273" s="1">
        <f t="shared" si="25"/>
        <v>273</v>
      </c>
      <c r="B273" s="1">
        <f t="shared" si="26"/>
        <v>272</v>
      </c>
      <c r="C273" s="5">
        <v>44330</v>
      </c>
      <c r="D273" t="s">
        <v>143</v>
      </c>
      <c r="E273" t="s">
        <v>302</v>
      </c>
      <c r="F273" t="s">
        <v>302</v>
      </c>
      <c r="G273" t="s">
        <v>6</v>
      </c>
      <c r="H273" t="s">
        <v>227</v>
      </c>
      <c r="J273" t="s">
        <v>54</v>
      </c>
      <c r="K273" t="s">
        <v>5</v>
      </c>
      <c r="L273">
        <v>5</v>
      </c>
      <c r="N273" t="s">
        <v>321</v>
      </c>
      <c r="O273" t="s">
        <v>570</v>
      </c>
      <c r="P273" t="s">
        <v>59</v>
      </c>
      <c r="Q273">
        <v>4900</v>
      </c>
      <c r="R273" t="s">
        <v>807</v>
      </c>
      <c r="T273" t="s">
        <v>241</v>
      </c>
      <c r="U273">
        <v>0</v>
      </c>
      <c r="W273" t="s">
        <v>503</v>
      </c>
      <c r="X273" t="s">
        <v>503</v>
      </c>
      <c r="AA273" s="6" t="str">
        <f t="shared" si="22"/>
        <v>Other</v>
      </c>
      <c r="AB273" s="6" t="str">
        <f t="shared" si="23"/>
        <v>A</v>
      </c>
      <c r="AC273" s="6">
        <f>VLOOKUP(P273,lists!$G:$H,2,FALSE)</f>
        <v>7</v>
      </c>
      <c r="AD273" t="b">
        <f>VLOOKUP(G273,lists!$B$2:$C$3,2,FALSE)</f>
        <v>1</v>
      </c>
      <c r="AE273" t="b">
        <f>VLOOKUP(AA273,lists!$B:$C,2,FALSE)</f>
        <v>1</v>
      </c>
      <c r="AF273" t="b">
        <f>IF(AND(AC273&gt;=VLOOKUP(FLAT!$I$1,lists!$G:$H,2,FALSE),AC273&lt;=VLOOKUP(FLAT!$I$2,lists!$G:$H,2,FALSE)),TRUE,FALSE)</f>
        <v>1</v>
      </c>
      <c r="AG273" t="b">
        <f>VLOOKUP(AB273,lists!$B$7:$C$8,2,FALSE)</f>
        <v>1</v>
      </c>
      <c r="AH273" t="b">
        <f>VLOOKUP(IF(H273="","Open",SUBSTITUTE(H273,"/Nov","")),lists!$B$27:$D$29,2,FALSE)</f>
        <v>1</v>
      </c>
      <c r="AI273" t="b">
        <f>IF(FLAT!$I$5="All",TRUE,IF(FLAT!$I$5=TEXT('Raw - F'!C273,"mmm"),TRUE,FALSE))</f>
        <v>1</v>
      </c>
      <c r="AJ273" t="b">
        <f>VLOOKUP(L273,lists!B:C,2,FALSE)</f>
        <v>1</v>
      </c>
      <c r="AK273" t="b">
        <f>VLOOKUP(T273,lists!$B$23:$D$25,2,FALSE)</f>
        <v>1</v>
      </c>
      <c r="AL273">
        <f t="shared" si="24"/>
        <v>1</v>
      </c>
    </row>
    <row r="274" spans="1:38" x14ac:dyDescent="0.35">
      <c r="A274" s="1">
        <f t="shared" si="25"/>
        <v>274</v>
      </c>
      <c r="B274" s="1">
        <f t="shared" si="26"/>
        <v>273</v>
      </c>
      <c r="C274" s="5">
        <v>44330</v>
      </c>
      <c r="D274" t="s">
        <v>567</v>
      </c>
      <c r="E274" t="s">
        <v>302</v>
      </c>
      <c r="F274" t="s">
        <v>302</v>
      </c>
      <c r="G274" t="s">
        <v>6</v>
      </c>
      <c r="H274" t="s">
        <v>227</v>
      </c>
      <c r="J274" t="s">
        <v>54</v>
      </c>
      <c r="K274" t="s">
        <v>5</v>
      </c>
      <c r="L274">
        <v>3</v>
      </c>
      <c r="N274" t="s">
        <v>359</v>
      </c>
      <c r="O274" t="s">
        <v>315</v>
      </c>
      <c r="P274" t="s">
        <v>102</v>
      </c>
      <c r="Q274">
        <v>30000</v>
      </c>
      <c r="R274" t="s">
        <v>811</v>
      </c>
      <c r="T274" t="s">
        <v>239</v>
      </c>
      <c r="U274">
        <v>0</v>
      </c>
      <c r="W274" t="s">
        <v>503</v>
      </c>
      <c r="X274" t="s">
        <v>503</v>
      </c>
      <c r="AA274" s="6" t="str">
        <f t="shared" si="22"/>
        <v>Other</v>
      </c>
      <c r="AB274" s="6" t="str">
        <f t="shared" si="23"/>
        <v>A</v>
      </c>
      <c r="AC274" s="6">
        <f>VLOOKUP(P274,lists!$G:$H,2,FALSE)</f>
        <v>9</v>
      </c>
      <c r="AD274" t="b">
        <f>VLOOKUP(G274,lists!$B$2:$C$3,2,FALSE)</f>
        <v>1</v>
      </c>
      <c r="AE274" t="b">
        <f>VLOOKUP(AA274,lists!$B:$C,2,FALSE)</f>
        <v>1</v>
      </c>
      <c r="AF274" t="b">
        <f>IF(AND(AC274&gt;=VLOOKUP(FLAT!$I$1,lists!$G:$H,2,FALSE),AC274&lt;=VLOOKUP(FLAT!$I$2,lists!$G:$H,2,FALSE)),TRUE,FALSE)</f>
        <v>1</v>
      </c>
      <c r="AG274" t="b">
        <f>VLOOKUP(AB274,lists!$B$7:$C$8,2,FALSE)</f>
        <v>1</v>
      </c>
      <c r="AH274" t="b">
        <f>VLOOKUP(IF(H274="","Open",SUBSTITUTE(H274,"/Nov","")),lists!$B$27:$D$29,2,FALSE)</f>
        <v>1</v>
      </c>
      <c r="AI274" t="b">
        <f>IF(FLAT!$I$5="All",TRUE,IF(FLAT!$I$5=TEXT('Raw - F'!C274,"mmm"),TRUE,FALSE))</f>
        <v>1</v>
      </c>
      <c r="AJ274" t="b">
        <f>VLOOKUP(L274,lists!B:C,2,FALSE)</f>
        <v>1</v>
      </c>
      <c r="AK274" t="b">
        <f>VLOOKUP(T274,lists!$B$23:$D$25,2,FALSE)</f>
        <v>1</v>
      </c>
      <c r="AL274">
        <f t="shared" si="24"/>
        <v>1</v>
      </c>
    </row>
    <row r="275" spans="1:38" x14ac:dyDescent="0.35">
      <c r="A275" s="1">
        <f t="shared" si="25"/>
        <v>275</v>
      </c>
      <c r="B275" s="1">
        <f t="shared" si="26"/>
        <v>274</v>
      </c>
      <c r="C275" s="5">
        <v>44330</v>
      </c>
      <c r="D275" t="s">
        <v>567</v>
      </c>
      <c r="E275" t="s">
        <v>302</v>
      </c>
      <c r="F275" t="s">
        <v>302</v>
      </c>
      <c r="G275" t="s">
        <v>6</v>
      </c>
      <c r="H275" t="s">
        <v>227</v>
      </c>
      <c r="J275" t="s">
        <v>54</v>
      </c>
      <c r="K275" t="s">
        <v>5</v>
      </c>
      <c r="L275">
        <v>3</v>
      </c>
      <c r="N275" t="s">
        <v>359</v>
      </c>
      <c r="O275" t="s">
        <v>572</v>
      </c>
      <c r="P275" t="s">
        <v>76</v>
      </c>
      <c r="Q275">
        <v>14000</v>
      </c>
      <c r="R275" t="s">
        <v>813</v>
      </c>
      <c r="T275" t="s">
        <v>239</v>
      </c>
      <c r="U275">
        <v>0</v>
      </c>
      <c r="W275" t="s">
        <v>503</v>
      </c>
      <c r="X275" t="s">
        <v>503</v>
      </c>
      <c r="AA275" s="6" t="str">
        <f t="shared" si="22"/>
        <v>Other</v>
      </c>
      <c r="AB275" s="6" t="str">
        <f t="shared" si="23"/>
        <v>A</v>
      </c>
      <c r="AC275" s="6">
        <f>VLOOKUP(P275,lists!$G:$H,2,FALSE)</f>
        <v>5</v>
      </c>
      <c r="AD275" t="b">
        <f>VLOOKUP(G275,lists!$B$2:$C$3,2,FALSE)</f>
        <v>1</v>
      </c>
      <c r="AE275" t="b">
        <f>VLOOKUP(AA275,lists!$B:$C,2,FALSE)</f>
        <v>1</v>
      </c>
      <c r="AF275" t="b">
        <f>IF(AND(AC275&gt;=VLOOKUP(FLAT!$I$1,lists!$G:$H,2,FALSE),AC275&lt;=VLOOKUP(FLAT!$I$2,lists!$G:$H,2,FALSE)),TRUE,FALSE)</f>
        <v>1</v>
      </c>
      <c r="AG275" t="b">
        <f>VLOOKUP(AB275,lists!$B$7:$C$8,2,FALSE)</f>
        <v>1</v>
      </c>
      <c r="AH275" t="b">
        <f>VLOOKUP(IF(H275="","Open",SUBSTITUTE(H275,"/Nov","")),lists!$B$27:$D$29,2,FALSE)</f>
        <v>1</v>
      </c>
      <c r="AI275" t="b">
        <f>IF(FLAT!$I$5="All",TRUE,IF(FLAT!$I$5=TEXT('Raw - F'!C275,"mmm"),TRUE,FALSE))</f>
        <v>1</v>
      </c>
      <c r="AJ275" t="b">
        <f>VLOOKUP(L275,lists!B:C,2,FALSE)</f>
        <v>1</v>
      </c>
      <c r="AK275" t="b">
        <f>VLOOKUP(T275,lists!$B$23:$D$25,2,FALSE)</f>
        <v>1</v>
      </c>
      <c r="AL275">
        <f t="shared" si="24"/>
        <v>1</v>
      </c>
    </row>
    <row r="276" spans="1:38" x14ac:dyDescent="0.35">
      <c r="A276" s="1">
        <f t="shared" si="25"/>
        <v>276</v>
      </c>
      <c r="B276" s="1">
        <f t="shared" si="26"/>
        <v>275</v>
      </c>
      <c r="C276" s="5">
        <v>44330</v>
      </c>
      <c r="D276" t="s">
        <v>567</v>
      </c>
      <c r="E276" t="s">
        <v>302</v>
      </c>
      <c r="F276" t="s">
        <v>302</v>
      </c>
      <c r="G276" t="s">
        <v>6</v>
      </c>
      <c r="H276" t="s">
        <v>227</v>
      </c>
      <c r="J276" t="s">
        <v>54</v>
      </c>
      <c r="K276" t="s">
        <v>5</v>
      </c>
      <c r="L276">
        <v>4</v>
      </c>
      <c r="N276" t="s">
        <v>318</v>
      </c>
      <c r="O276" t="s">
        <v>38</v>
      </c>
      <c r="P276" t="s">
        <v>38</v>
      </c>
      <c r="Q276">
        <v>9600</v>
      </c>
      <c r="R276" t="s">
        <v>808</v>
      </c>
      <c r="T276" t="s">
        <v>239</v>
      </c>
      <c r="U276">
        <v>0</v>
      </c>
      <c r="W276" t="s">
        <v>503</v>
      </c>
      <c r="X276" t="s">
        <v>503</v>
      </c>
      <c r="AA276" s="6" t="str">
        <f t="shared" si="22"/>
        <v>Other</v>
      </c>
      <c r="AB276" s="6" t="str">
        <f t="shared" si="23"/>
        <v>A</v>
      </c>
      <c r="AC276" s="6">
        <f>VLOOKUP(P276,lists!$G:$H,2,FALSE)</f>
        <v>3</v>
      </c>
      <c r="AD276" t="b">
        <f>VLOOKUP(G276,lists!$B$2:$C$3,2,FALSE)</f>
        <v>1</v>
      </c>
      <c r="AE276" t="b">
        <f>VLOOKUP(AA276,lists!$B:$C,2,FALSE)</f>
        <v>1</v>
      </c>
      <c r="AF276" t="b">
        <f>IF(AND(AC276&gt;=VLOOKUP(FLAT!$I$1,lists!$G:$H,2,FALSE),AC276&lt;=VLOOKUP(FLAT!$I$2,lists!$G:$H,2,FALSE)),TRUE,FALSE)</f>
        <v>1</v>
      </c>
      <c r="AG276" t="b">
        <f>VLOOKUP(AB276,lists!$B$7:$C$8,2,FALSE)</f>
        <v>1</v>
      </c>
      <c r="AH276" t="b">
        <f>VLOOKUP(IF(H276="","Open",SUBSTITUTE(H276,"/Nov","")),lists!$B$27:$D$29,2,FALSE)</f>
        <v>1</v>
      </c>
      <c r="AI276" t="b">
        <f>IF(FLAT!$I$5="All",TRUE,IF(FLAT!$I$5=TEXT('Raw - F'!C276,"mmm"),TRUE,FALSE))</f>
        <v>1</v>
      </c>
      <c r="AJ276" t="b">
        <f>VLOOKUP(L276,lists!B:C,2,FALSE)</f>
        <v>1</v>
      </c>
      <c r="AK276" t="b">
        <f>VLOOKUP(T276,lists!$B$23:$D$25,2,FALSE)</f>
        <v>1</v>
      </c>
      <c r="AL276">
        <f t="shared" si="24"/>
        <v>1</v>
      </c>
    </row>
    <row r="277" spans="1:38" x14ac:dyDescent="0.35">
      <c r="A277" s="1">
        <f t="shared" si="25"/>
        <v>277</v>
      </c>
      <c r="B277" s="1">
        <f t="shared" si="26"/>
        <v>276</v>
      </c>
      <c r="C277" s="5">
        <v>44330</v>
      </c>
      <c r="D277" t="s">
        <v>567</v>
      </c>
      <c r="E277" t="s">
        <v>302</v>
      </c>
      <c r="F277" t="s">
        <v>302</v>
      </c>
      <c r="G277" t="s">
        <v>6</v>
      </c>
      <c r="H277" t="s">
        <v>227</v>
      </c>
      <c r="J277" t="s">
        <v>54</v>
      </c>
      <c r="K277" t="s">
        <v>5</v>
      </c>
      <c r="L277">
        <v>4</v>
      </c>
      <c r="N277" t="s">
        <v>348</v>
      </c>
      <c r="O277" t="s">
        <v>70</v>
      </c>
      <c r="P277" t="s">
        <v>70</v>
      </c>
      <c r="Q277">
        <v>9600</v>
      </c>
      <c r="R277" t="s">
        <v>809</v>
      </c>
      <c r="T277" t="s">
        <v>239</v>
      </c>
      <c r="U277">
        <v>0</v>
      </c>
      <c r="W277" t="s">
        <v>503</v>
      </c>
      <c r="X277" t="s">
        <v>503</v>
      </c>
      <c r="AA277" s="6" t="str">
        <f t="shared" si="22"/>
        <v>Other</v>
      </c>
      <c r="AB277" s="6" t="str">
        <f t="shared" si="23"/>
        <v>A</v>
      </c>
      <c r="AC277" s="6">
        <f>VLOOKUP(P277,lists!$G:$H,2,FALSE)</f>
        <v>4</v>
      </c>
      <c r="AD277" t="b">
        <f>VLOOKUP(G277,lists!$B$2:$C$3,2,FALSE)</f>
        <v>1</v>
      </c>
      <c r="AE277" t="b">
        <f>VLOOKUP(AA277,lists!$B:$C,2,FALSE)</f>
        <v>1</v>
      </c>
      <c r="AF277" t="b">
        <f>IF(AND(AC277&gt;=VLOOKUP(FLAT!$I$1,lists!$G:$H,2,FALSE),AC277&lt;=VLOOKUP(FLAT!$I$2,lists!$G:$H,2,FALSE)),TRUE,FALSE)</f>
        <v>1</v>
      </c>
      <c r="AG277" t="b">
        <f>VLOOKUP(AB277,lists!$B$7:$C$8,2,FALSE)</f>
        <v>1</v>
      </c>
      <c r="AH277" t="b">
        <f>VLOOKUP(IF(H277="","Open",SUBSTITUTE(H277,"/Nov","")),lists!$B$27:$D$29,2,FALSE)</f>
        <v>1</v>
      </c>
      <c r="AI277" t="b">
        <f>IF(FLAT!$I$5="All",TRUE,IF(FLAT!$I$5=TEXT('Raw - F'!C277,"mmm"),TRUE,FALSE))</f>
        <v>1</v>
      </c>
      <c r="AJ277" t="b">
        <f>VLOOKUP(L277,lists!B:C,2,FALSE)</f>
        <v>1</v>
      </c>
      <c r="AK277" t="b">
        <f>VLOOKUP(T277,lists!$B$23:$D$25,2,FALSE)</f>
        <v>1</v>
      </c>
      <c r="AL277">
        <f t="shared" si="24"/>
        <v>1</v>
      </c>
    </row>
    <row r="278" spans="1:38" x14ac:dyDescent="0.35">
      <c r="A278" s="1">
        <f t="shared" si="25"/>
        <v>278</v>
      </c>
      <c r="B278" s="1">
        <f t="shared" si="26"/>
        <v>277</v>
      </c>
      <c r="C278" s="5">
        <v>44330</v>
      </c>
      <c r="D278" t="s">
        <v>567</v>
      </c>
      <c r="E278" t="s">
        <v>302</v>
      </c>
      <c r="F278" t="s">
        <v>302</v>
      </c>
      <c r="G278" t="s">
        <v>51</v>
      </c>
      <c r="H278" t="s">
        <v>244</v>
      </c>
      <c r="J278" t="s">
        <v>34</v>
      </c>
      <c r="K278" t="s">
        <v>5</v>
      </c>
      <c r="L278">
        <v>4</v>
      </c>
      <c r="N278" t="s">
        <v>227</v>
      </c>
      <c r="O278" t="s">
        <v>70</v>
      </c>
      <c r="P278" t="s">
        <v>70</v>
      </c>
      <c r="Q278">
        <v>8600</v>
      </c>
      <c r="R278" t="s">
        <v>810</v>
      </c>
      <c r="T278" t="s">
        <v>239</v>
      </c>
      <c r="U278">
        <v>0</v>
      </c>
      <c r="W278" t="s">
        <v>503</v>
      </c>
      <c r="X278" t="s">
        <v>503</v>
      </c>
      <c r="AA278" s="6" t="str">
        <f t="shared" si="22"/>
        <v>3yo</v>
      </c>
      <c r="AB278" s="6" t="str">
        <f t="shared" si="23"/>
        <v>A</v>
      </c>
      <c r="AC278" s="6">
        <f>VLOOKUP(P278,lists!$G:$H,2,FALSE)</f>
        <v>4</v>
      </c>
      <c r="AD278" t="b">
        <f>VLOOKUP(G278,lists!$B$2:$C$3,2,FALSE)</f>
        <v>1</v>
      </c>
      <c r="AE278" t="b">
        <f>VLOOKUP(AA278,lists!$B:$C,2,FALSE)</f>
        <v>1</v>
      </c>
      <c r="AF278" t="b">
        <f>IF(AND(AC278&gt;=VLOOKUP(FLAT!$I$1,lists!$G:$H,2,FALSE),AC278&lt;=VLOOKUP(FLAT!$I$2,lists!$G:$H,2,FALSE)),TRUE,FALSE)</f>
        <v>1</v>
      </c>
      <c r="AG278" t="b">
        <f>VLOOKUP(AB278,lists!$B$7:$C$8,2,FALSE)</f>
        <v>1</v>
      </c>
      <c r="AH278" t="b">
        <f>VLOOKUP(IF(H278="","Open",SUBSTITUTE(H278,"/Nov","")),lists!$B$27:$D$29,2,FALSE)</f>
        <v>1</v>
      </c>
      <c r="AI278" t="b">
        <f>IF(FLAT!$I$5="All",TRUE,IF(FLAT!$I$5=TEXT('Raw - F'!C278,"mmm"),TRUE,FALSE))</f>
        <v>1</v>
      </c>
      <c r="AJ278" t="b">
        <f>VLOOKUP(L278,lists!B:C,2,FALSE)</f>
        <v>1</v>
      </c>
      <c r="AK278" t="b">
        <f>VLOOKUP(T278,lists!$B$23:$D$25,2,FALSE)</f>
        <v>1</v>
      </c>
      <c r="AL278">
        <f t="shared" si="24"/>
        <v>1</v>
      </c>
    </row>
    <row r="279" spans="1:38" x14ac:dyDescent="0.35">
      <c r="A279" s="1">
        <f t="shared" si="25"/>
        <v>279</v>
      </c>
      <c r="B279" s="1">
        <f t="shared" si="26"/>
        <v>278</v>
      </c>
      <c r="C279" s="5">
        <v>44330</v>
      </c>
      <c r="D279" t="s">
        <v>567</v>
      </c>
      <c r="E279" t="s">
        <v>302</v>
      </c>
      <c r="F279" t="s">
        <v>302</v>
      </c>
      <c r="G279" t="s">
        <v>6</v>
      </c>
      <c r="H279" t="s">
        <v>227</v>
      </c>
      <c r="J279" t="s">
        <v>34</v>
      </c>
      <c r="K279" t="s">
        <v>5</v>
      </c>
      <c r="L279">
        <v>5</v>
      </c>
      <c r="N279" t="s">
        <v>321</v>
      </c>
      <c r="O279" t="s">
        <v>38</v>
      </c>
      <c r="P279" t="s">
        <v>38</v>
      </c>
      <c r="Q279">
        <v>5600</v>
      </c>
      <c r="R279" t="s">
        <v>335</v>
      </c>
      <c r="T279" t="s">
        <v>239</v>
      </c>
      <c r="U279">
        <v>0</v>
      </c>
      <c r="W279" t="s">
        <v>503</v>
      </c>
      <c r="X279" t="s">
        <v>503</v>
      </c>
      <c r="AA279" s="6" t="str">
        <f t="shared" si="22"/>
        <v>3yo</v>
      </c>
      <c r="AB279" s="6" t="str">
        <f t="shared" si="23"/>
        <v>A</v>
      </c>
      <c r="AC279" s="6">
        <f>VLOOKUP(P279,lists!$G:$H,2,FALSE)</f>
        <v>3</v>
      </c>
      <c r="AD279" t="b">
        <f>VLOOKUP(G279,lists!$B$2:$C$3,2,FALSE)</f>
        <v>1</v>
      </c>
      <c r="AE279" t="b">
        <f>VLOOKUP(AA279,lists!$B:$C,2,FALSE)</f>
        <v>1</v>
      </c>
      <c r="AF279" t="b">
        <f>IF(AND(AC279&gt;=VLOOKUP(FLAT!$I$1,lists!$G:$H,2,FALSE),AC279&lt;=VLOOKUP(FLAT!$I$2,lists!$G:$H,2,FALSE)),TRUE,FALSE)</f>
        <v>1</v>
      </c>
      <c r="AG279" t="b">
        <f>VLOOKUP(AB279,lists!$B$7:$C$8,2,FALSE)</f>
        <v>1</v>
      </c>
      <c r="AH279" t="b">
        <f>VLOOKUP(IF(H279="","Open",SUBSTITUTE(H279,"/Nov","")),lists!$B$27:$D$29,2,FALSE)</f>
        <v>1</v>
      </c>
      <c r="AI279" t="b">
        <f>IF(FLAT!$I$5="All",TRUE,IF(FLAT!$I$5=TEXT('Raw - F'!C279,"mmm"),TRUE,FALSE))</f>
        <v>1</v>
      </c>
      <c r="AJ279" t="b">
        <f>VLOOKUP(L279,lists!B:C,2,FALSE)</f>
        <v>1</v>
      </c>
      <c r="AK279" t="b">
        <f>VLOOKUP(T279,lists!$B$23:$D$25,2,FALSE)</f>
        <v>1</v>
      </c>
      <c r="AL279">
        <f t="shared" si="24"/>
        <v>1</v>
      </c>
    </row>
    <row r="280" spans="1:38" x14ac:dyDescent="0.35">
      <c r="A280" s="1">
        <f t="shared" si="25"/>
        <v>280</v>
      </c>
      <c r="B280" s="1">
        <f t="shared" si="26"/>
        <v>279</v>
      </c>
      <c r="C280" s="5">
        <v>44330</v>
      </c>
      <c r="D280" t="s">
        <v>567</v>
      </c>
      <c r="E280" t="s">
        <v>302</v>
      </c>
      <c r="F280" t="s">
        <v>302</v>
      </c>
      <c r="G280" t="s">
        <v>6</v>
      </c>
      <c r="H280" t="s">
        <v>227</v>
      </c>
      <c r="J280" t="s">
        <v>54</v>
      </c>
      <c r="K280" t="s">
        <v>5</v>
      </c>
      <c r="L280">
        <v>5</v>
      </c>
      <c r="N280" t="s">
        <v>321</v>
      </c>
      <c r="O280" t="s">
        <v>37</v>
      </c>
      <c r="P280" t="s">
        <v>37</v>
      </c>
      <c r="Q280">
        <v>5600</v>
      </c>
      <c r="R280" t="s">
        <v>812</v>
      </c>
      <c r="T280" t="s">
        <v>239</v>
      </c>
      <c r="U280">
        <v>0</v>
      </c>
      <c r="V280" t="s">
        <v>525</v>
      </c>
      <c r="W280" t="s">
        <v>503</v>
      </c>
      <c r="X280" t="s">
        <v>503</v>
      </c>
      <c r="AA280" s="6" t="str">
        <f t="shared" si="22"/>
        <v>Other</v>
      </c>
      <c r="AB280" s="6" t="str">
        <f t="shared" si="23"/>
        <v>A</v>
      </c>
      <c r="AC280" s="6">
        <f>VLOOKUP(P280,lists!$G:$H,2,FALSE)</f>
        <v>2</v>
      </c>
      <c r="AD280" t="b">
        <f>VLOOKUP(G280,lists!$B$2:$C$3,2,FALSE)</f>
        <v>1</v>
      </c>
      <c r="AE280" t="b">
        <f>VLOOKUP(AA280,lists!$B:$C,2,FALSE)</f>
        <v>1</v>
      </c>
      <c r="AF280" t="b">
        <f>IF(AND(AC280&gt;=VLOOKUP(FLAT!$I$1,lists!$G:$H,2,FALSE),AC280&lt;=VLOOKUP(FLAT!$I$2,lists!$G:$H,2,FALSE)),TRUE,FALSE)</f>
        <v>1</v>
      </c>
      <c r="AG280" t="b">
        <f>VLOOKUP(AB280,lists!$B$7:$C$8,2,FALSE)</f>
        <v>1</v>
      </c>
      <c r="AH280" t="b">
        <f>VLOOKUP(IF(H280="","Open",SUBSTITUTE(H280,"/Nov","")),lists!$B$27:$D$29,2,FALSE)</f>
        <v>1</v>
      </c>
      <c r="AI280" t="b">
        <f>IF(FLAT!$I$5="All",TRUE,IF(FLAT!$I$5=TEXT('Raw - F'!C280,"mmm"),TRUE,FALSE))</f>
        <v>1</v>
      </c>
      <c r="AJ280" t="b">
        <f>VLOOKUP(L280,lists!B:C,2,FALSE)</f>
        <v>1</v>
      </c>
      <c r="AK280" t="b">
        <f>VLOOKUP(T280,lists!$B$23:$D$25,2,FALSE)</f>
        <v>1</v>
      </c>
      <c r="AL280">
        <f t="shared" si="24"/>
        <v>1</v>
      </c>
    </row>
    <row r="281" spans="1:38" x14ac:dyDescent="0.35">
      <c r="A281" s="1">
        <f t="shared" si="25"/>
        <v>281</v>
      </c>
      <c r="B281" s="1">
        <f t="shared" si="26"/>
        <v>280</v>
      </c>
      <c r="C281" s="5">
        <v>44330</v>
      </c>
      <c r="D281" t="s">
        <v>763</v>
      </c>
      <c r="E281" t="s">
        <v>302</v>
      </c>
      <c r="F281" t="s">
        <v>302</v>
      </c>
      <c r="G281" t="s">
        <v>51</v>
      </c>
      <c r="H281" t="s">
        <v>227</v>
      </c>
      <c r="J281" t="s">
        <v>54</v>
      </c>
      <c r="K281" t="s">
        <v>5</v>
      </c>
      <c r="L281">
        <v>1</v>
      </c>
      <c r="M281" t="s">
        <v>569</v>
      </c>
      <c r="N281" t="s">
        <v>227</v>
      </c>
      <c r="O281" t="s">
        <v>815</v>
      </c>
      <c r="P281" t="s">
        <v>102</v>
      </c>
      <c r="Q281">
        <v>115000</v>
      </c>
      <c r="R281" t="s">
        <v>816</v>
      </c>
      <c r="T281" t="s">
        <v>240</v>
      </c>
      <c r="U281">
        <v>0</v>
      </c>
      <c r="W281" t="s">
        <v>503</v>
      </c>
      <c r="X281" t="s">
        <v>503</v>
      </c>
      <c r="AA281" s="6" t="str">
        <f t="shared" si="22"/>
        <v>Other</v>
      </c>
      <c r="AB281" s="6" t="str">
        <f t="shared" si="23"/>
        <v>A</v>
      </c>
      <c r="AC281" s="6">
        <f>VLOOKUP(P281,lists!$G:$H,2,FALSE)</f>
        <v>9</v>
      </c>
      <c r="AD281" t="b">
        <f>VLOOKUP(G281,lists!$B$2:$C$3,2,FALSE)</f>
        <v>1</v>
      </c>
      <c r="AE281" t="b">
        <f>VLOOKUP(AA281,lists!$B:$C,2,FALSE)</f>
        <v>1</v>
      </c>
      <c r="AF281" t="b">
        <f>IF(AND(AC281&gt;=VLOOKUP(FLAT!$I$1,lists!$G:$H,2,FALSE),AC281&lt;=VLOOKUP(FLAT!$I$2,lists!$G:$H,2,FALSE)),TRUE,FALSE)</f>
        <v>1</v>
      </c>
      <c r="AG281" t="b">
        <f>VLOOKUP(AB281,lists!$B$7:$C$8,2,FALSE)</f>
        <v>1</v>
      </c>
      <c r="AH281" t="b">
        <f>VLOOKUP(IF(H281="","Open",SUBSTITUTE(H281,"/Nov","")),lists!$B$27:$D$29,2,FALSE)</f>
        <v>1</v>
      </c>
      <c r="AI281" t="b">
        <f>IF(FLAT!$I$5="All",TRUE,IF(FLAT!$I$5=TEXT('Raw - F'!C281,"mmm"),TRUE,FALSE))</f>
        <v>1</v>
      </c>
      <c r="AJ281" t="b">
        <f>VLOOKUP(L281,lists!B:C,2,FALSE)</f>
        <v>1</v>
      </c>
      <c r="AK281" t="b">
        <f>VLOOKUP(T281,lists!$B$23:$D$25,2,FALSE)</f>
        <v>1</v>
      </c>
      <c r="AL281">
        <f t="shared" si="24"/>
        <v>1</v>
      </c>
    </row>
    <row r="282" spans="1:38" x14ac:dyDescent="0.35">
      <c r="A282" s="1">
        <f t="shared" si="25"/>
        <v>282</v>
      </c>
      <c r="B282" s="1">
        <f t="shared" si="26"/>
        <v>281</v>
      </c>
      <c r="C282" s="5">
        <v>44330</v>
      </c>
      <c r="D282" t="s">
        <v>763</v>
      </c>
      <c r="E282" t="s">
        <v>302</v>
      </c>
      <c r="F282" t="s">
        <v>302</v>
      </c>
      <c r="G282" t="s">
        <v>51</v>
      </c>
      <c r="H282" t="s">
        <v>227</v>
      </c>
      <c r="J282" t="s">
        <v>34</v>
      </c>
      <c r="K282" t="s">
        <v>7</v>
      </c>
      <c r="L282">
        <v>1</v>
      </c>
      <c r="M282" t="s">
        <v>559</v>
      </c>
      <c r="N282" t="s">
        <v>227</v>
      </c>
      <c r="O282" t="s">
        <v>786</v>
      </c>
      <c r="P282" t="s">
        <v>70</v>
      </c>
      <c r="Q282">
        <v>37000</v>
      </c>
      <c r="R282" t="s">
        <v>819</v>
      </c>
      <c r="T282" t="s">
        <v>240</v>
      </c>
      <c r="U282">
        <v>0</v>
      </c>
      <c r="W282" t="s">
        <v>503</v>
      </c>
      <c r="X282" t="s">
        <v>503</v>
      </c>
      <c r="AA282" s="6" t="str">
        <f t="shared" si="22"/>
        <v>3yo</v>
      </c>
      <c r="AB282" s="6" t="str">
        <f t="shared" si="23"/>
        <v>F</v>
      </c>
      <c r="AC282" s="6">
        <f>VLOOKUP(P282,lists!$G:$H,2,FALSE)</f>
        <v>4</v>
      </c>
      <c r="AD282" t="b">
        <f>VLOOKUP(G282,lists!$B$2:$C$3,2,FALSE)</f>
        <v>1</v>
      </c>
      <c r="AE282" t="b">
        <f>VLOOKUP(AA282,lists!$B:$C,2,FALSE)</f>
        <v>1</v>
      </c>
      <c r="AF282" t="b">
        <f>IF(AND(AC282&gt;=VLOOKUP(FLAT!$I$1,lists!$G:$H,2,FALSE),AC282&lt;=VLOOKUP(FLAT!$I$2,lists!$G:$H,2,FALSE)),TRUE,FALSE)</f>
        <v>1</v>
      </c>
      <c r="AG282" t="b">
        <f>VLOOKUP(AB282,lists!$B$7:$C$8,2,FALSE)</f>
        <v>1</v>
      </c>
      <c r="AH282" t="b">
        <f>VLOOKUP(IF(H282="","Open",SUBSTITUTE(H282,"/Nov","")),lists!$B$27:$D$29,2,FALSE)</f>
        <v>1</v>
      </c>
      <c r="AI282" t="b">
        <f>IF(FLAT!$I$5="All",TRUE,IF(FLAT!$I$5=TEXT('Raw - F'!C282,"mmm"),TRUE,FALSE))</f>
        <v>1</v>
      </c>
      <c r="AJ282" t="b">
        <f>VLOOKUP(L282,lists!B:C,2,FALSE)</f>
        <v>1</v>
      </c>
      <c r="AK282" t="b">
        <f>VLOOKUP(T282,lists!$B$23:$D$25,2,FALSE)</f>
        <v>1</v>
      </c>
      <c r="AL282">
        <f t="shared" si="24"/>
        <v>1</v>
      </c>
    </row>
    <row r="283" spans="1:38" x14ac:dyDescent="0.35">
      <c r="A283" s="1">
        <f t="shared" si="25"/>
        <v>283</v>
      </c>
      <c r="B283" s="1">
        <f t="shared" si="26"/>
        <v>282</v>
      </c>
      <c r="C283" s="5">
        <v>44330</v>
      </c>
      <c r="D283" t="s">
        <v>763</v>
      </c>
      <c r="E283" t="s">
        <v>302</v>
      </c>
      <c r="F283" t="s">
        <v>302</v>
      </c>
      <c r="G283" t="s">
        <v>51</v>
      </c>
      <c r="H283" t="s">
        <v>227</v>
      </c>
      <c r="J283" t="s">
        <v>33</v>
      </c>
      <c r="K283" t="s">
        <v>7</v>
      </c>
      <c r="L283">
        <v>1</v>
      </c>
      <c r="M283" t="s">
        <v>559</v>
      </c>
      <c r="N283" t="s">
        <v>227</v>
      </c>
      <c r="O283" t="s">
        <v>36</v>
      </c>
      <c r="P283" t="s">
        <v>36</v>
      </c>
      <c r="Q283">
        <v>25500</v>
      </c>
      <c r="R283" t="s">
        <v>821</v>
      </c>
      <c r="T283" t="s">
        <v>240</v>
      </c>
      <c r="U283">
        <v>0</v>
      </c>
      <c r="W283" t="s">
        <v>503</v>
      </c>
      <c r="X283" t="s">
        <v>503</v>
      </c>
      <c r="Z283" t="s">
        <v>553</v>
      </c>
      <c r="AA283" s="6" t="str">
        <f t="shared" si="22"/>
        <v>2yo</v>
      </c>
      <c r="AB283" s="6" t="str">
        <f t="shared" si="23"/>
        <v>F</v>
      </c>
      <c r="AC283" s="6">
        <f>VLOOKUP(P283,lists!$G:$H,2,FALSE)</f>
        <v>1</v>
      </c>
      <c r="AD283" t="b">
        <f>VLOOKUP(G283,lists!$B$2:$C$3,2,FALSE)</f>
        <v>1</v>
      </c>
      <c r="AE283" t="b">
        <f>VLOOKUP(AA283,lists!$B:$C,2,FALSE)</f>
        <v>1</v>
      </c>
      <c r="AF283" t="b">
        <f>IF(AND(AC283&gt;=VLOOKUP(FLAT!$I$1,lists!$G:$H,2,FALSE),AC283&lt;=VLOOKUP(FLAT!$I$2,lists!$G:$H,2,FALSE)),TRUE,FALSE)</f>
        <v>1</v>
      </c>
      <c r="AG283" t="b">
        <f>VLOOKUP(AB283,lists!$B$7:$C$8,2,FALSE)</f>
        <v>1</v>
      </c>
      <c r="AH283" t="b">
        <f>VLOOKUP(IF(H283="","Open",SUBSTITUTE(H283,"/Nov","")),lists!$B$27:$D$29,2,FALSE)</f>
        <v>1</v>
      </c>
      <c r="AI283" t="b">
        <f>IF(FLAT!$I$5="All",TRUE,IF(FLAT!$I$5=TEXT('Raw - F'!C283,"mmm"),TRUE,FALSE))</f>
        <v>1</v>
      </c>
      <c r="AJ283" t="b">
        <f>VLOOKUP(L283,lists!B:C,2,FALSE)</f>
        <v>1</v>
      </c>
      <c r="AK283" t="b">
        <f>VLOOKUP(T283,lists!$B$23:$D$25,2,FALSE)</f>
        <v>1</v>
      </c>
      <c r="AL283">
        <f t="shared" si="24"/>
        <v>1</v>
      </c>
    </row>
    <row r="284" spans="1:38" x14ac:dyDescent="0.35">
      <c r="A284" s="1">
        <f t="shared" si="25"/>
        <v>284</v>
      </c>
      <c r="B284" s="1">
        <f t="shared" si="26"/>
        <v>283</v>
      </c>
      <c r="C284" s="5">
        <v>44330</v>
      </c>
      <c r="D284" t="s">
        <v>763</v>
      </c>
      <c r="E284" t="s">
        <v>302</v>
      </c>
      <c r="F284" t="s">
        <v>302</v>
      </c>
      <c r="G284" t="s">
        <v>6</v>
      </c>
      <c r="H284" t="s">
        <v>227</v>
      </c>
      <c r="J284" t="s">
        <v>54</v>
      </c>
      <c r="K284" t="s">
        <v>5</v>
      </c>
      <c r="L284">
        <v>2</v>
      </c>
      <c r="N284" t="s">
        <v>367</v>
      </c>
      <c r="O284" t="s">
        <v>764</v>
      </c>
      <c r="P284" t="s">
        <v>76</v>
      </c>
      <c r="Q284">
        <v>20000</v>
      </c>
      <c r="R284" t="s">
        <v>814</v>
      </c>
      <c r="T284" t="s">
        <v>240</v>
      </c>
      <c r="U284">
        <v>0</v>
      </c>
      <c r="W284" t="s">
        <v>503</v>
      </c>
      <c r="X284" t="s">
        <v>503</v>
      </c>
      <c r="AA284" s="6" t="str">
        <f t="shared" si="22"/>
        <v>Other</v>
      </c>
      <c r="AB284" s="6" t="str">
        <f t="shared" si="23"/>
        <v>A</v>
      </c>
      <c r="AC284" s="6">
        <f>VLOOKUP(P284,lists!$G:$H,2,FALSE)</f>
        <v>5</v>
      </c>
      <c r="AD284" t="b">
        <f>VLOOKUP(G284,lists!$B$2:$C$3,2,FALSE)</f>
        <v>1</v>
      </c>
      <c r="AE284" t="b">
        <f>VLOOKUP(AA284,lists!$B:$C,2,FALSE)</f>
        <v>1</v>
      </c>
      <c r="AF284" t="b">
        <f>IF(AND(AC284&gt;=VLOOKUP(FLAT!$I$1,lists!$G:$H,2,FALSE),AC284&lt;=VLOOKUP(FLAT!$I$2,lists!$G:$H,2,FALSE)),TRUE,FALSE)</f>
        <v>1</v>
      </c>
      <c r="AG284" t="b">
        <f>VLOOKUP(AB284,lists!$B$7:$C$8,2,FALSE)</f>
        <v>1</v>
      </c>
      <c r="AH284" t="b">
        <f>VLOOKUP(IF(H284="","Open",SUBSTITUTE(H284,"/Nov","")),lists!$B$27:$D$29,2,FALSE)</f>
        <v>1</v>
      </c>
      <c r="AI284" t="b">
        <f>IF(FLAT!$I$5="All",TRUE,IF(FLAT!$I$5=TEXT('Raw - F'!C284,"mmm"),TRUE,FALSE))</f>
        <v>1</v>
      </c>
      <c r="AJ284" t="b">
        <f>VLOOKUP(L284,lists!B:C,2,FALSE)</f>
        <v>1</v>
      </c>
      <c r="AK284" t="b">
        <f>VLOOKUP(T284,lists!$B$23:$D$25,2,FALSE)</f>
        <v>1</v>
      </c>
      <c r="AL284">
        <f t="shared" si="24"/>
        <v>1</v>
      </c>
    </row>
    <row r="285" spans="1:38" x14ac:dyDescent="0.35">
      <c r="A285" s="1">
        <f t="shared" si="25"/>
        <v>285</v>
      </c>
      <c r="B285" s="1">
        <f t="shared" si="26"/>
        <v>284</v>
      </c>
      <c r="C285" s="5">
        <v>44330</v>
      </c>
      <c r="D285" t="s">
        <v>763</v>
      </c>
      <c r="E285" t="s">
        <v>302</v>
      </c>
      <c r="F285" t="s">
        <v>302</v>
      </c>
      <c r="G285" t="s">
        <v>6</v>
      </c>
      <c r="H285" t="s">
        <v>227</v>
      </c>
      <c r="J285" t="s">
        <v>35</v>
      </c>
      <c r="K285" t="s">
        <v>7</v>
      </c>
      <c r="L285">
        <v>3</v>
      </c>
      <c r="N285" t="s">
        <v>346</v>
      </c>
      <c r="O285" t="s">
        <v>38</v>
      </c>
      <c r="P285" t="s">
        <v>38</v>
      </c>
      <c r="Q285">
        <v>11500</v>
      </c>
      <c r="R285" t="s">
        <v>817</v>
      </c>
      <c r="T285" t="s">
        <v>240</v>
      </c>
      <c r="U285">
        <v>0</v>
      </c>
      <c r="W285" t="s">
        <v>503</v>
      </c>
      <c r="X285" t="s">
        <v>503</v>
      </c>
      <c r="Z285" t="s">
        <v>553</v>
      </c>
      <c r="AA285" s="6" t="str">
        <f t="shared" si="22"/>
        <v>Other</v>
      </c>
      <c r="AB285" s="6" t="str">
        <f t="shared" si="23"/>
        <v>F</v>
      </c>
      <c r="AC285" s="6">
        <f>VLOOKUP(P285,lists!$G:$H,2,FALSE)</f>
        <v>3</v>
      </c>
      <c r="AD285" t="b">
        <f>VLOOKUP(G285,lists!$B$2:$C$3,2,FALSE)</f>
        <v>1</v>
      </c>
      <c r="AE285" t="b">
        <f>VLOOKUP(AA285,lists!$B:$C,2,FALSE)</f>
        <v>1</v>
      </c>
      <c r="AF285" t="b">
        <f>IF(AND(AC285&gt;=VLOOKUP(FLAT!$I$1,lists!$G:$H,2,FALSE),AC285&lt;=VLOOKUP(FLAT!$I$2,lists!$G:$H,2,FALSE)),TRUE,FALSE)</f>
        <v>1</v>
      </c>
      <c r="AG285" t="b">
        <f>VLOOKUP(AB285,lists!$B$7:$C$8,2,FALSE)</f>
        <v>1</v>
      </c>
      <c r="AH285" t="b">
        <f>VLOOKUP(IF(H285="","Open",SUBSTITUTE(H285,"/Nov","")),lists!$B$27:$D$29,2,FALSE)</f>
        <v>1</v>
      </c>
      <c r="AI285" t="b">
        <f>IF(FLAT!$I$5="All",TRUE,IF(FLAT!$I$5=TEXT('Raw - F'!C285,"mmm"),TRUE,FALSE))</f>
        <v>1</v>
      </c>
      <c r="AJ285" t="b">
        <f>VLOOKUP(L285,lists!B:C,2,FALSE)</f>
        <v>1</v>
      </c>
      <c r="AK285" t="b">
        <f>VLOOKUP(T285,lists!$B$23:$D$25,2,FALSE)</f>
        <v>1</v>
      </c>
      <c r="AL285">
        <f t="shared" si="24"/>
        <v>1</v>
      </c>
    </row>
    <row r="286" spans="1:38" x14ac:dyDescent="0.35">
      <c r="A286" s="1">
        <f t="shared" si="25"/>
        <v>286</v>
      </c>
      <c r="B286" s="1">
        <f t="shared" si="26"/>
        <v>285</v>
      </c>
      <c r="C286" s="5">
        <v>44330</v>
      </c>
      <c r="D286" t="s">
        <v>763</v>
      </c>
      <c r="E286" t="s">
        <v>302</v>
      </c>
      <c r="F286" t="s">
        <v>302</v>
      </c>
      <c r="G286" t="s">
        <v>6</v>
      </c>
      <c r="H286" t="s">
        <v>227</v>
      </c>
      <c r="J286" t="s">
        <v>34</v>
      </c>
      <c r="K286" t="s">
        <v>5</v>
      </c>
      <c r="L286">
        <v>3</v>
      </c>
      <c r="N286" t="s">
        <v>359</v>
      </c>
      <c r="O286" t="s">
        <v>36</v>
      </c>
      <c r="P286" t="s">
        <v>36</v>
      </c>
      <c r="Q286">
        <v>11500</v>
      </c>
      <c r="R286" t="s">
        <v>818</v>
      </c>
      <c r="T286" t="s">
        <v>240</v>
      </c>
      <c r="U286">
        <v>0</v>
      </c>
      <c r="W286" t="s">
        <v>503</v>
      </c>
      <c r="X286" t="s">
        <v>503</v>
      </c>
      <c r="AA286" s="6" t="str">
        <f t="shared" si="22"/>
        <v>3yo</v>
      </c>
      <c r="AB286" s="6" t="str">
        <f t="shared" si="23"/>
        <v>A</v>
      </c>
      <c r="AC286" s="6">
        <f>VLOOKUP(P286,lists!$G:$H,2,FALSE)</f>
        <v>1</v>
      </c>
      <c r="AD286" t="b">
        <f>VLOOKUP(G286,lists!$B$2:$C$3,2,FALSE)</f>
        <v>1</v>
      </c>
      <c r="AE286" t="b">
        <f>VLOOKUP(AA286,lists!$B:$C,2,FALSE)</f>
        <v>1</v>
      </c>
      <c r="AF286" t="b">
        <f>IF(AND(AC286&gt;=VLOOKUP(FLAT!$I$1,lists!$G:$H,2,FALSE),AC286&lt;=VLOOKUP(FLAT!$I$2,lists!$G:$H,2,FALSE)),TRUE,FALSE)</f>
        <v>1</v>
      </c>
      <c r="AG286" t="b">
        <f>VLOOKUP(AB286,lists!$B$7:$C$8,2,FALSE)</f>
        <v>1</v>
      </c>
      <c r="AH286" t="b">
        <f>VLOOKUP(IF(H286="","Open",SUBSTITUTE(H286,"/Nov","")),lists!$B$27:$D$29,2,FALSE)</f>
        <v>1</v>
      </c>
      <c r="AI286" t="b">
        <f>IF(FLAT!$I$5="All",TRUE,IF(FLAT!$I$5=TEXT('Raw - F'!C286,"mmm"),TRUE,FALSE))</f>
        <v>1</v>
      </c>
      <c r="AJ286" t="b">
        <f>VLOOKUP(L286,lists!B:C,2,FALSE)</f>
        <v>1</v>
      </c>
      <c r="AK286" t="b">
        <f>VLOOKUP(T286,lists!$B$23:$D$25,2,FALSE)</f>
        <v>1</v>
      </c>
      <c r="AL286">
        <f t="shared" si="24"/>
        <v>1</v>
      </c>
    </row>
    <row r="287" spans="1:38" x14ac:dyDescent="0.35">
      <c r="A287" s="1">
        <f t="shared" si="25"/>
        <v>287</v>
      </c>
      <c r="B287" s="1">
        <f t="shared" si="26"/>
        <v>286</v>
      </c>
      <c r="C287" s="5">
        <v>44330</v>
      </c>
      <c r="D287" t="s">
        <v>763</v>
      </c>
      <c r="E287" t="s">
        <v>302</v>
      </c>
      <c r="F287" t="s">
        <v>302</v>
      </c>
      <c r="G287" t="s">
        <v>6</v>
      </c>
      <c r="H287" t="s">
        <v>227</v>
      </c>
      <c r="J287" t="s">
        <v>34</v>
      </c>
      <c r="K287" t="s">
        <v>5</v>
      </c>
      <c r="L287">
        <v>4</v>
      </c>
      <c r="N287" t="s">
        <v>318</v>
      </c>
      <c r="O287" t="s">
        <v>767</v>
      </c>
      <c r="P287" t="s">
        <v>59</v>
      </c>
      <c r="Q287">
        <v>10000</v>
      </c>
      <c r="R287" t="s">
        <v>820</v>
      </c>
      <c r="T287" t="s">
        <v>240</v>
      </c>
      <c r="U287">
        <v>0</v>
      </c>
      <c r="W287" t="s">
        <v>503</v>
      </c>
      <c r="X287" t="s">
        <v>503</v>
      </c>
      <c r="AA287" s="6" t="str">
        <f t="shared" si="22"/>
        <v>3yo</v>
      </c>
      <c r="AB287" s="6" t="str">
        <f t="shared" si="23"/>
        <v>A</v>
      </c>
      <c r="AC287" s="6">
        <f>VLOOKUP(P287,lists!$G:$H,2,FALSE)</f>
        <v>7</v>
      </c>
      <c r="AD287" t="b">
        <f>VLOOKUP(G287,lists!$B$2:$C$3,2,FALSE)</f>
        <v>1</v>
      </c>
      <c r="AE287" t="b">
        <f>VLOOKUP(AA287,lists!$B:$C,2,FALSE)</f>
        <v>1</v>
      </c>
      <c r="AF287" t="b">
        <f>IF(AND(AC287&gt;=VLOOKUP(FLAT!$I$1,lists!$G:$H,2,FALSE),AC287&lt;=VLOOKUP(FLAT!$I$2,lists!$G:$H,2,FALSE)),TRUE,FALSE)</f>
        <v>1</v>
      </c>
      <c r="AG287" t="b">
        <f>VLOOKUP(AB287,lists!$B$7:$C$8,2,FALSE)</f>
        <v>1</v>
      </c>
      <c r="AH287" t="b">
        <f>VLOOKUP(IF(H287="","Open",SUBSTITUTE(H287,"/Nov","")),lists!$B$27:$D$29,2,FALSE)</f>
        <v>1</v>
      </c>
      <c r="AI287" t="b">
        <f>IF(FLAT!$I$5="All",TRUE,IF(FLAT!$I$5=TEXT('Raw - F'!C287,"mmm"),TRUE,FALSE))</f>
        <v>1</v>
      </c>
      <c r="AJ287" t="b">
        <f>VLOOKUP(L287,lists!B:C,2,FALSE)</f>
        <v>1</v>
      </c>
      <c r="AK287" t="b">
        <f>VLOOKUP(T287,lists!$B$23:$D$25,2,FALSE)</f>
        <v>1</v>
      </c>
      <c r="AL287">
        <f t="shared" si="24"/>
        <v>1</v>
      </c>
    </row>
    <row r="288" spans="1:38" x14ac:dyDescent="0.35">
      <c r="A288" s="1">
        <f t="shared" si="25"/>
        <v>288</v>
      </c>
      <c r="B288" s="1">
        <f t="shared" si="26"/>
        <v>287</v>
      </c>
      <c r="C288" s="5">
        <v>44331</v>
      </c>
      <c r="D288" t="s">
        <v>107</v>
      </c>
      <c r="E288" t="s">
        <v>302</v>
      </c>
      <c r="F288" t="s">
        <v>302</v>
      </c>
      <c r="G288" t="s">
        <v>6</v>
      </c>
      <c r="H288" t="s">
        <v>227</v>
      </c>
      <c r="J288" t="s">
        <v>35</v>
      </c>
      <c r="K288" t="s">
        <v>7</v>
      </c>
      <c r="L288">
        <v>3</v>
      </c>
      <c r="N288" t="s">
        <v>346</v>
      </c>
      <c r="O288" t="s">
        <v>377</v>
      </c>
      <c r="P288" t="s">
        <v>76</v>
      </c>
      <c r="Q288">
        <v>20000</v>
      </c>
      <c r="R288" t="s">
        <v>825</v>
      </c>
      <c r="T288" t="s">
        <v>240</v>
      </c>
      <c r="U288">
        <v>0</v>
      </c>
      <c r="W288" t="s">
        <v>503</v>
      </c>
      <c r="X288" t="s">
        <v>503</v>
      </c>
      <c r="Z288" t="s">
        <v>553</v>
      </c>
      <c r="AA288" s="6" t="str">
        <f t="shared" si="22"/>
        <v>Other</v>
      </c>
      <c r="AB288" s="6" t="str">
        <f t="shared" si="23"/>
        <v>F</v>
      </c>
      <c r="AC288" s="6">
        <f>VLOOKUP(P288,lists!$G:$H,2,FALSE)</f>
        <v>5</v>
      </c>
      <c r="AD288" t="b">
        <f>VLOOKUP(G288,lists!$B$2:$C$3,2,FALSE)</f>
        <v>1</v>
      </c>
      <c r="AE288" t="b">
        <f>VLOOKUP(AA288,lists!$B:$C,2,FALSE)</f>
        <v>1</v>
      </c>
      <c r="AF288" t="b">
        <f>IF(AND(AC288&gt;=VLOOKUP(FLAT!$I$1,lists!$G:$H,2,FALSE),AC288&lt;=VLOOKUP(FLAT!$I$2,lists!$G:$H,2,FALSE)),TRUE,FALSE)</f>
        <v>1</v>
      </c>
      <c r="AG288" t="b">
        <f>VLOOKUP(AB288,lists!$B$7:$C$8,2,FALSE)</f>
        <v>1</v>
      </c>
      <c r="AH288" t="b">
        <f>VLOOKUP(IF(H288="","Open",SUBSTITUTE(H288,"/Nov","")),lists!$B$27:$D$29,2,FALSE)</f>
        <v>1</v>
      </c>
      <c r="AI288" t="b">
        <f>IF(FLAT!$I$5="All",TRUE,IF(FLAT!$I$5=TEXT('Raw - F'!C288,"mmm"),TRUE,FALSE))</f>
        <v>1</v>
      </c>
      <c r="AJ288" t="b">
        <f>VLOOKUP(L288,lists!B:C,2,FALSE)</f>
        <v>1</v>
      </c>
      <c r="AK288" t="b">
        <f>VLOOKUP(T288,lists!$B$23:$D$25,2,FALSE)</f>
        <v>1</v>
      </c>
      <c r="AL288">
        <f t="shared" si="24"/>
        <v>1</v>
      </c>
    </row>
    <row r="289" spans="1:38" x14ac:dyDescent="0.35">
      <c r="A289" s="1">
        <f t="shared" si="25"/>
        <v>289</v>
      </c>
      <c r="B289" s="1">
        <f t="shared" si="26"/>
        <v>288</v>
      </c>
      <c r="C289" s="5">
        <v>44331</v>
      </c>
      <c r="D289" t="s">
        <v>107</v>
      </c>
      <c r="E289" t="s">
        <v>302</v>
      </c>
      <c r="F289" t="s">
        <v>302</v>
      </c>
      <c r="G289" t="s">
        <v>6</v>
      </c>
      <c r="H289" t="s">
        <v>227</v>
      </c>
      <c r="J289" t="s">
        <v>34</v>
      </c>
      <c r="K289" t="s">
        <v>5</v>
      </c>
      <c r="L289">
        <v>3</v>
      </c>
      <c r="N289" t="s">
        <v>359</v>
      </c>
      <c r="O289" t="s">
        <v>493</v>
      </c>
      <c r="P289" t="s">
        <v>70</v>
      </c>
      <c r="Q289">
        <v>12000</v>
      </c>
      <c r="R289" t="s">
        <v>487</v>
      </c>
      <c r="T289" t="s">
        <v>240</v>
      </c>
      <c r="U289">
        <v>0</v>
      </c>
      <c r="W289" t="s">
        <v>503</v>
      </c>
      <c r="X289" t="s">
        <v>503</v>
      </c>
      <c r="AA289" s="6" t="str">
        <f t="shared" si="22"/>
        <v>3yo</v>
      </c>
      <c r="AB289" s="6" t="str">
        <f t="shared" si="23"/>
        <v>A</v>
      </c>
      <c r="AC289" s="6">
        <f>VLOOKUP(P289,lists!$G:$H,2,FALSE)</f>
        <v>4</v>
      </c>
      <c r="AD289" t="b">
        <f>VLOOKUP(G289,lists!$B$2:$C$3,2,FALSE)</f>
        <v>1</v>
      </c>
      <c r="AE289" t="b">
        <f>VLOOKUP(AA289,lists!$B:$C,2,FALSE)</f>
        <v>1</v>
      </c>
      <c r="AF289" t="b">
        <f>IF(AND(AC289&gt;=VLOOKUP(FLAT!$I$1,lists!$G:$H,2,FALSE),AC289&lt;=VLOOKUP(FLAT!$I$2,lists!$G:$H,2,FALSE)),TRUE,FALSE)</f>
        <v>1</v>
      </c>
      <c r="AG289" t="b">
        <f>VLOOKUP(AB289,lists!$B$7:$C$8,2,FALSE)</f>
        <v>1</v>
      </c>
      <c r="AH289" t="b">
        <f>VLOOKUP(IF(H289="","Open",SUBSTITUTE(H289,"/Nov","")),lists!$B$27:$D$29,2,FALSE)</f>
        <v>1</v>
      </c>
      <c r="AI289" t="b">
        <f>IF(FLAT!$I$5="All",TRUE,IF(FLAT!$I$5=TEXT('Raw - F'!C289,"mmm"),TRUE,FALSE))</f>
        <v>1</v>
      </c>
      <c r="AJ289" t="b">
        <f>VLOOKUP(L289,lists!B:C,2,FALSE)</f>
        <v>1</v>
      </c>
      <c r="AK289" t="b">
        <f>VLOOKUP(T289,lists!$B$23:$D$25,2,FALSE)</f>
        <v>1</v>
      </c>
      <c r="AL289">
        <f t="shared" si="24"/>
        <v>1</v>
      </c>
    </row>
    <row r="290" spans="1:38" x14ac:dyDescent="0.35">
      <c r="A290" s="1">
        <f t="shared" si="25"/>
        <v>290</v>
      </c>
      <c r="B290" s="1">
        <f t="shared" si="26"/>
        <v>289</v>
      </c>
      <c r="C290" s="5">
        <v>44331</v>
      </c>
      <c r="D290" t="s">
        <v>107</v>
      </c>
      <c r="E290" t="s">
        <v>302</v>
      </c>
      <c r="F290" t="s">
        <v>302</v>
      </c>
      <c r="G290" t="s">
        <v>6</v>
      </c>
      <c r="H290" t="s">
        <v>227</v>
      </c>
      <c r="J290" t="s">
        <v>54</v>
      </c>
      <c r="K290" t="s">
        <v>5</v>
      </c>
      <c r="L290">
        <v>4</v>
      </c>
      <c r="N290" t="s">
        <v>348</v>
      </c>
      <c r="O290" t="s">
        <v>379</v>
      </c>
      <c r="P290" t="s">
        <v>37</v>
      </c>
      <c r="Q290">
        <v>7650</v>
      </c>
      <c r="R290" t="s">
        <v>304</v>
      </c>
      <c r="T290" t="s">
        <v>240</v>
      </c>
      <c r="U290">
        <v>0</v>
      </c>
      <c r="W290" t="s">
        <v>503</v>
      </c>
      <c r="X290" t="s">
        <v>503</v>
      </c>
      <c r="AA290" s="6" t="str">
        <f t="shared" si="22"/>
        <v>Other</v>
      </c>
      <c r="AB290" s="6" t="str">
        <f t="shared" si="23"/>
        <v>A</v>
      </c>
      <c r="AC290" s="6">
        <f>VLOOKUP(P290,lists!$G:$H,2,FALSE)</f>
        <v>2</v>
      </c>
      <c r="AD290" t="b">
        <f>VLOOKUP(G290,lists!$B$2:$C$3,2,FALSE)</f>
        <v>1</v>
      </c>
      <c r="AE290" t="b">
        <f>VLOOKUP(AA290,lists!$B:$C,2,FALSE)</f>
        <v>1</v>
      </c>
      <c r="AF290" t="b">
        <f>IF(AND(AC290&gt;=VLOOKUP(FLAT!$I$1,lists!$G:$H,2,FALSE),AC290&lt;=VLOOKUP(FLAT!$I$2,lists!$G:$H,2,FALSE)),TRUE,FALSE)</f>
        <v>1</v>
      </c>
      <c r="AG290" t="b">
        <f>VLOOKUP(AB290,lists!$B$7:$C$8,2,FALSE)</f>
        <v>1</v>
      </c>
      <c r="AH290" t="b">
        <f>VLOOKUP(IF(H290="","Open",SUBSTITUTE(H290,"/Nov","")),lists!$B$27:$D$29,2,FALSE)</f>
        <v>1</v>
      </c>
      <c r="AI290" t="b">
        <f>IF(FLAT!$I$5="All",TRUE,IF(FLAT!$I$5=TEXT('Raw - F'!C290,"mmm"),TRUE,FALSE))</f>
        <v>1</v>
      </c>
      <c r="AJ290" t="b">
        <f>VLOOKUP(L290,lists!B:C,2,FALSE)</f>
        <v>1</v>
      </c>
      <c r="AK290" t="b">
        <f>VLOOKUP(T290,lists!$B$23:$D$25,2,FALSE)</f>
        <v>1</v>
      </c>
      <c r="AL290">
        <f t="shared" si="24"/>
        <v>1</v>
      </c>
    </row>
    <row r="291" spans="1:38" x14ac:dyDescent="0.35">
      <c r="A291" s="1">
        <f t="shared" si="25"/>
        <v>291</v>
      </c>
      <c r="B291" s="1">
        <f t="shared" si="26"/>
        <v>290</v>
      </c>
      <c r="C291" s="5">
        <v>44331</v>
      </c>
      <c r="D291" t="s">
        <v>107</v>
      </c>
      <c r="E291" t="s">
        <v>302</v>
      </c>
      <c r="F291" t="s">
        <v>302</v>
      </c>
      <c r="G291" t="s">
        <v>6</v>
      </c>
      <c r="H291" t="s">
        <v>227</v>
      </c>
      <c r="J291" t="s">
        <v>34</v>
      </c>
      <c r="K291" t="s">
        <v>5</v>
      </c>
      <c r="L291">
        <v>4</v>
      </c>
      <c r="N291" t="s">
        <v>318</v>
      </c>
      <c r="O291" t="s">
        <v>380</v>
      </c>
      <c r="P291" t="s">
        <v>38</v>
      </c>
      <c r="Q291">
        <v>7650</v>
      </c>
      <c r="R291" t="s">
        <v>823</v>
      </c>
      <c r="S291" t="s">
        <v>368</v>
      </c>
      <c r="T291" t="s">
        <v>240</v>
      </c>
      <c r="U291">
        <v>0</v>
      </c>
      <c r="W291" t="s">
        <v>503</v>
      </c>
      <c r="X291" t="s">
        <v>503</v>
      </c>
      <c r="AA291" s="6" t="str">
        <f t="shared" si="22"/>
        <v>3yo</v>
      </c>
      <c r="AB291" s="6" t="str">
        <f t="shared" si="23"/>
        <v>A</v>
      </c>
      <c r="AC291" s="6">
        <f>VLOOKUP(P291,lists!$G:$H,2,FALSE)</f>
        <v>3</v>
      </c>
      <c r="AD291" t="b">
        <f>VLOOKUP(G291,lists!$B$2:$C$3,2,FALSE)</f>
        <v>1</v>
      </c>
      <c r="AE291" t="b">
        <f>VLOOKUP(AA291,lists!$B:$C,2,FALSE)</f>
        <v>1</v>
      </c>
      <c r="AF291" t="b">
        <f>IF(AND(AC291&gt;=VLOOKUP(FLAT!$I$1,lists!$G:$H,2,FALSE),AC291&lt;=VLOOKUP(FLAT!$I$2,lists!$G:$H,2,FALSE)),TRUE,FALSE)</f>
        <v>1</v>
      </c>
      <c r="AG291" t="b">
        <f>VLOOKUP(AB291,lists!$B$7:$C$8,2,FALSE)</f>
        <v>1</v>
      </c>
      <c r="AH291" t="b">
        <f>VLOOKUP(IF(H291="","Open",SUBSTITUTE(H291,"/Nov","")),lists!$B$27:$D$29,2,FALSE)</f>
        <v>1</v>
      </c>
      <c r="AI291" t="b">
        <f>IF(FLAT!$I$5="All",TRUE,IF(FLAT!$I$5=TEXT('Raw - F'!C291,"mmm"),TRUE,FALSE))</f>
        <v>1</v>
      </c>
      <c r="AJ291" t="b">
        <f>VLOOKUP(L291,lists!B:C,2,FALSE)</f>
        <v>1</v>
      </c>
      <c r="AK291" t="b">
        <f>VLOOKUP(T291,lists!$B$23:$D$25,2,FALSE)</f>
        <v>1</v>
      </c>
      <c r="AL291">
        <f t="shared" si="24"/>
        <v>1</v>
      </c>
    </row>
    <row r="292" spans="1:38" x14ac:dyDescent="0.35">
      <c r="A292" s="1">
        <f t="shared" si="25"/>
        <v>292</v>
      </c>
      <c r="B292" s="1">
        <f t="shared" si="26"/>
        <v>291</v>
      </c>
      <c r="C292" s="5">
        <v>44331</v>
      </c>
      <c r="D292" t="s">
        <v>107</v>
      </c>
      <c r="E292" t="s">
        <v>302</v>
      </c>
      <c r="F292" t="s">
        <v>302</v>
      </c>
      <c r="G292" t="s">
        <v>51</v>
      </c>
      <c r="H292" t="s">
        <v>244</v>
      </c>
      <c r="J292" t="s">
        <v>35</v>
      </c>
      <c r="K292" t="s">
        <v>5</v>
      </c>
      <c r="L292">
        <v>5</v>
      </c>
      <c r="N292" t="s">
        <v>227</v>
      </c>
      <c r="O292" t="s">
        <v>379</v>
      </c>
      <c r="P292" t="s">
        <v>37</v>
      </c>
      <c r="Q292">
        <v>4900</v>
      </c>
      <c r="R292" t="s">
        <v>822</v>
      </c>
      <c r="T292" t="s">
        <v>240</v>
      </c>
      <c r="U292">
        <v>0</v>
      </c>
      <c r="W292" t="s">
        <v>503</v>
      </c>
      <c r="X292" t="s">
        <v>503</v>
      </c>
      <c r="AA292" s="6" t="str">
        <f t="shared" si="22"/>
        <v>Other</v>
      </c>
      <c r="AB292" s="6" t="str">
        <f t="shared" si="23"/>
        <v>A</v>
      </c>
      <c r="AC292" s="6">
        <f>VLOOKUP(P292,lists!$G:$H,2,FALSE)</f>
        <v>2</v>
      </c>
      <c r="AD292" t="b">
        <f>VLOOKUP(G292,lists!$B$2:$C$3,2,FALSE)</f>
        <v>1</v>
      </c>
      <c r="AE292" t="b">
        <f>VLOOKUP(AA292,lists!$B:$C,2,FALSE)</f>
        <v>1</v>
      </c>
      <c r="AF292" t="b">
        <f>IF(AND(AC292&gt;=VLOOKUP(FLAT!$I$1,lists!$G:$H,2,FALSE),AC292&lt;=VLOOKUP(FLAT!$I$2,lists!$G:$H,2,FALSE)),TRUE,FALSE)</f>
        <v>1</v>
      </c>
      <c r="AG292" t="b">
        <f>VLOOKUP(AB292,lists!$B$7:$C$8,2,FALSE)</f>
        <v>1</v>
      </c>
      <c r="AH292" t="b">
        <f>VLOOKUP(IF(H292="","Open",SUBSTITUTE(H292,"/Nov","")),lists!$B$27:$D$29,2,FALSE)</f>
        <v>1</v>
      </c>
      <c r="AI292" t="b">
        <f>IF(FLAT!$I$5="All",TRUE,IF(FLAT!$I$5=TEXT('Raw - F'!C292,"mmm"),TRUE,FALSE))</f>
        <v>1</v>
      </c>
      <c r="AJ292" t="b">
        <f>VLOOKUP(L292,lists!B:C,2,FALSE)</f>
        <v>1</v>
      </c>
      <c r="AK292" t="b">
        <f>VLOOKUP(T292,lists!$B$23:$D$25,2,FALSE)</f>
        <v>1</v>
      </c>
      <c r="AL292">
        <f t="shared" si="24"/>
        <v>1</v>
      </c>
    </row>
    <row r="293" spans="1:38" x14ac:dyDescent="0.35">
      <c r="A293" s="1">
        <f t="shared" si="25"/>
        <v>293</v>
      </c>
      <c r="B293" s="1">
        <f t="shared" si="26"/>
        <v>292</v>
      </c>
      <c r="C293" s="5">
        <v>44331</v>
      </c>
      <c r="D293" t="s">
        <v>107</v>
      </c>
      <c r="E293" t="s">
        <v>302</v>
      </c>
      <c r="F293" t="s">
        <v>302</v>
      </c>
      <c r="G293" t="s">
        <v>6</v>
      </c>
      <c r="H293" t="s">
        <v>227</v>
      </c>
      <c r="J293" t="s">
        <v>54</v>
      </c>
      <c r="K293" t="s">
        <v>5</v>
      </c>
      <c r="L293">
        <v>5</v>
      </c>
      <c r="N293" t="s">
        <v>330</v>
      </c>
      <c r="O293" t="s">
        <v>381</v>
      </c>
      <c r="P293" t="s">
        <v>59</v>
      </c>
      <c r="Q293">
        <v>4900</v>
      </c>
      <c r="R293" t="s">
        <v>824</v>
      </c>
      <c r="T293" t="s">
        <v>240</v>
      </c>
      <c r="U293">
        <v>0</v>
      </c>
      <c r="V293" t="s">
        <v>525</v>
      </c>
      <c r="W293" t="s">
        <v>503</v>
      </c>
      <c r="X293" t="s">
        <v>503</v>
      </c>
      <c r="AA293" s="6" t="str">
        <f t="shared" si="22"/>
        <v>Other</v>
      </c>
      <c r="AB293" s="6" t="str">
        <f t="shared" si="23"/>
        <v>A</v>
      </c>
      <c r="AC293" s="6">
        <f>VLOOKUP(P293,lists!$G:$H,2,FALSE)</f>
        <v>7</v>
      </c>
      <c r="AD293" t="b">
        <f>VLOOKUP(G293,lists!$B$2:$C$3,2,FALSE)</f>
        <v>1</v>
      </c>
      <c r="AE293" t="b">
        <f>VLOOKUP(AA293,lists!$B:$C,2,FALSE)</f>
        <v>1</v>
      </c>
      <c r="AF293" t="b">
        <f>IF(AND(AC293&gt;=VLOOKUP(FLAT!$I$1,lists!$G:$H,2,FALSE),AC293&lt;=VLOOKUP(FLAT!$I$2,lists!$G:$H,2,FALSE)),TRUE,FALSE)</f>
        <v>1</v>
      </c>
      <c r="AG293" t="b">
        <f>VLOOKUP(AB293,lists!$B$7:$C$8,2,FALSE)</f>
        <v>1</v>
      </c>
      <c r="AH293" t="b">
        <f>VLOOKUP(IF(H293="","Open",SUBSTITUTE(H293,"/Nov","")),lists!$B$27:$D$29,2,FALSE)</f>
        <v>1</v>
      </c>
      <c r="AI293" t="b">
        <f>IF(FLAT!$I$5="All",TRUE,IF(FLAT!$I$5=TEXT('Raw - F'!C293,"mmm"),TRUE,FALSE))</f>
        <v>1</v>
      </c>
      <c r="AJ293" t="b">
        <f>VLOOKUP(L293,lists!B:C,2,FALSE)</f>
        <v>1</v>
      </c>
      <c r="AK293" t="b">
        <f>VLOOKUP(T293,lists!$B$23:$D$25,2,FALSE)</f>
        <v>1</v>
      </c>
      <c r="AL293">
        <f t="shared" si="24"/>
        <v>1</v>
      </c>
    </row>
    <row r="294" spans="1:38" x14ac:dyDescent="0.35">
      <c r="A294" s="1">
        <f t="shared" si="25"/>
        <v>294</v>
      </c>
      <c r="B294" s="1">
        <f t="shared" si="26"/>
        <v>293</v>
      </c>
      <c r="C294" s="5">
        <v>44331</v>
      </c>
      <c r="D294" t="s">
        <v>107</v>
      </c>
      <c r="E294" t="s">
        <v>302</v>
      </c>
      <c r="F294" t="s">
        <v>302</v>
      </c>
      <c r="G294" t="s">
        <v>51</v>
      </c>
      <c r="H294" t="s">
        <v>244</v>
      </c>
      <c r="J294" t="s">
        <v>33</v>
      </c>
      <c r="K294" t="s">
        <v>5</v>
      </c>
      <c r="L294">
        <v>4</v>
      </c>
      <c r="N294" t="s">
        <v>227</v>
      </c>
      <c r="O294" t="s">
        <v>378</v>
      </c>
      <c r="P294" t="s">
        <v>36</v>
      </c>
      <c r="Q294">
        <v>4900</v>
      </c>
      <c r="R294" t="s">
        <v>826</v>
      </c>
      <c r="S294" t="s">
        <v>368</v>
      </c>
      <c r="T294" t="s">
        <v>240</v>
      </c>
      <c r="U294">
        <v>0</v>
      </c>
      <c r="W294" t="s">
        <v>503</v>
      </c>
      <c r="X294" t="s">
        <v>583</v>
      </c>
      <c r="Y294" t="s">
        <v>5</v>
      </c>
      <c r="Z294" t="s">
        <v>553</v>
      </c>
      <c r="AA294" s="6" t="str">
        <f t="shared" si="22"/>
        <v>2yo</v>
      </c>
      <c r="AB294" s="6" t="str">
        <f t="shared" si="23"/>
        <v>A</v>
      </c>
      <c r="AC294" s="6">
        <f>VLOOKUP(P294,lists!$G:$H,2,FALSE)</f>
        <v>1</v>
      </c>
      <c r="AD294" t="b">
        <f>VLOOKUP(G294,lists!$B$2:$C$3,2,FALSE)</f>
        <v>1</v>
      </c>
      <c r="AE294" t="b">
        <f>VLOOKUP(AA294,lists!$B:$C,2,FALSE)</f>
        <v>1</v>
      </c>
      <c r="AF294" t="b">
        <f>IF(AND(AC294&gt;=VLOOKUP(FLAT!$I$1,lists!$G:$H,2,FALSE),AC294&lt;=VLOOKUP(FLAT!$I$2,lists!$G:$H,2,FALSE)),TRUE,FALSE)</f>
        <v>1</v>
      </c>
      <c r="AG294" t="b">
        <f>VLOOKUP(AB294,lists!$B$7:$C$8,2,FALSE)</f>
        <v>1</v>
      </c>
      <c r="AH294" t="b">
        <f>VLOOKUP(IF(H294="","Open",SUBSTITUTE(H294,"/Nov","")),lists!$B$27:$D$29,2,FALSE)</f>
        <v>1</v>
      </c>
      <c r="AI294" t="b">
        <f>IF(FLAT!$I$5="All",TRUE,IF(FLAT!$I$5=TEXT('Raw - F'!C294,"mmm"),TRUE,FALSE))</f>
        <v>1</v>
      </c>
      <c r="AJ294" t="b">
        <f>VLOOKUP(L294,lists!B:C,2,FALSE)</f>
        <v>1</v>
      </c>
      <c r="AK294" t="b">
        <f>VLOOKUP(T294,lists!$B$23:$D$25,2,FALSE)</f>
        <v>1</v>
      </c>
      <c r="AL294">
        <f t="shared" si="24"/>
        <v>1</v>
      </c>
    </row>
    <row r="295" spans="1:38" x14ac:dyDescent="0.35">
      <c r="A295" s="1">
        <f t="shared" si="25"/>
        <v>295</v>
      </c>
      <c r="B295" s="1">
        <f t="shared" si="26"/>
        <v>294</v>
      </c>
      <c r="C295" s="5">
        <v>44331</v>
      </c>
      <c r="D295" t="s">
        <v>143</v>
      </c>
      <c r="E295" t="s">
        <v>302</v>
      </c>
      <c r="F295" t="s">
        <v>302</v>
      </c>
      <c r="G295" t="s">
        <v>51</v>
      </c>
      <c r="H295" t="s">
        <v>227</v>
      </c>
      <c r="J295" t="s">
        <v>54</v>
      </c>
      <c r="K295" t="s">
        <v>5</v>
      </c>
      <c r="L295">
        <v>1</v>
      </c>
      <c r="M295" t="s">
        <v>574</v>
      </c>
      <c r="N295" t="s">
        <v>227</v>
      </c>
      <c r="O295" t="s">
        <v>70</v>
      </c>
      <c r="P295" t="s">
        <v>70</v>
      </c>
      <c r="Q295">
        <v>150000</v>
      </c>
      <c r="R295" t="s">
        <v>827</v>
      </c>
      <c r="T295" t="s">
        <v>241</v>
      </c>
      <c r="U295">
        <v>0</v>
      </c>
      <c r="W295" t="s">
        <v>503</v>
      </c>
      <c r="X295" t="s">
        <v>503</v>
      </c>
      <c r="AA295" s="6" t="str">
        <f t="shared" si="22"/>
        <v>Other</v>
      </c>
      <c r="AB295" s="6" t="str">
        <f t="shared" si="23"/>
        <v>A</v>
      </c>
      <c r="AC295" s="6">
        <f>VLOOKUP(P295,lists!$G:$H,2,FALSE)</f>
        <v>4</v>
      </c>
      <c r="AD295" t="b">
        <f>VLOOKUP(G295,lists!$B$2:$C$3,2,FALSE)</f>
        <v>1</v>
      </c>
      <c r="AE295" t="b">
        <f>VLOOKUP(AA295,lists!$B:$C,2,FALSE)</f>
        <v>1</v>
      </c>
      <c r="AF295" t="b">
        <f>IF(AND(AC295&gt;=VLOOKUP(FLAT!$I$1,lists!$G:$H,2,FALSE),AC295&lt;=VLOOKUP(FLAT!$I$2,lists!$G:$H,2,FALSE)),TRUE,FALSE)</f>
        <v>1</v>
      </c>
      <c r="AG295" t="b">
        <f>VLOOKUP(AB295,lists!$B$7:$C$8,2,FALSE)</f>
        <v>1</v>
      </c>
      <c r="AH295" t="b">
        <f>VLOOKUP(IF(H295="","Open",SUBSTITUTE(H295,"/Nov","")),lists!$B$27:$D$29,2,FALSE)</f>
        <v>1</v>
      </c>
      <c r="AI295" t="b">
        <f>IF(FLAT!$I$5="All",TRUE,IF(FLAT!$I$5=TEXT('Raw - F'!C295,"mmm"),TRUE,FALSE))</f>
        <v>1</v>
      </c>
      <c r="AJ295" t="b">
        <f>VLOOKUP(L295,lists!B:C,2,FALSE)</f>
        <v>1</v>
      </c>
      <c r="AK295" t="b">
        <f>VLOOKUP(T295,lists!$B$23:$D$25,2,FALSE)</f>
        <v>1</v>
      </c>
      <c r="AL295">
        <f t="shared" si="24"/>
        <v>1</v>
      </c>
    </row>
    <row r="296" spans="1:38" x14ac:dyDescent="0.35">
      <c r="A296" s="1">
        <f t="shared" si="25"/>
        <v>296</v>
      </c>
      <c r="B296" s="1">
        <f t="shared" si="26"/>
        <v>295</v>
      </c>
      <c r="C296" s="5">
        <v>44331</v>
      </c>
      <c r="D296" t="s">
        <v>143</v>
      </c>
      <c r="E296" t="s">
        <v>302</v>
      </c>
      <c r="F296" t="s">
        <v>302</v>
      </c>
      <c r="G296" t="s">
        <v>51</v>
      </c>
      <c r="H296" t="s">
        <v>227</v>
      </c>
      <c r="J296" t="s">
        <v>54</v>
      </c>
      <c r="K296" t="s">
        <v>5</v>
      </c>
      <c r="L296">
        <v>1</v>
      </c>
      <c r="M296" t="s">
        <v>576</v>
      </c>
      <c r="N296" t="s">
        <v>227</v>
      </c>
      <c r="O296" t="s">
        <v>570</v>
      </c>
      <c r="P296" t="s">
        <v>59</v>
      </c>
      <c r="Q296">
        <v>100000</v>
      </c>
      <c r="R296" t="s">
        <v>832</v>
      </c>
      <c r="T296" t="s">
        <v>241</v>
      </c>
      <c r="U296">
        <v>0</v>
      </c>
      <c r="W296" t="s">
        <v>503</v>
      </c>
      <c r="X296" t="s">
        <v>503</v>
      </c>
      <c r="AA296" s="6" t="str">
        <f t="shared" si="22"/>
        <v>Other</v>
      </c>
      <c r="AB296" s="6" t="str">
        <f t="shared" si="23"/>
        <v>A</v>
      </c>
      <c r="AC296" s="6">
        <f>VLOOKUP(P296,lists!$G:$H,2,FALSE)</f>
        <v>7</v>
      </c>
      <c r="AD296" t="b">
        <f>VLOOKUP(G296,lists!$B$2:$C$3,2,FALSE)</f>
        <v>1</v>
      </c>
      <c r="AE296" t="b">
        <f>VLOOKUP(AA296,lists!$B:$C,2,FALSE)</f>
        <v>1</v>
      </c>
      <c r="AF296" t="b">
        <f>IF(AND(AC296&gt;=VLOOKUP(FLAT!$I$1,lists!$G:$H,2,FALSE),AC296&lt;=VLOOKUP(FLAT!$I$2,lists!$G:$H,2,FALSE)),TRUE,FALSE)</f>
        <v>1</v>
      </c>
      <c r="AG296" t="b">
        <f>VLOOKUP(AB296,lists!$B$7:$C$8,2,FALSE)</f>
        <v>1</v>
      </c>
      <c r="AH296" t="b">
        <f>VLOOKUP(IF(H296="","Open",SUBSTITUTE(H296,"/Nov","")),lists!$B$27:$D$29,2,FALSE)</f>
        <v>1</v>
      </c>
      <c r="AI296" t="b">
        <f>IF(FLAT!$I$5="All",TRUE,IF(FLAT!$I$5=TEXT('Raw - F'!C296,"mmm"),TRUE,FALSE))</f>
        <v>1</v>
      </c>
      <c r="AJ296" t="b">
        <f>VLOOKUP(L296,lists!B:C,2,FALSE)</f>
        <v>1</v>
      </c>
      <c r="AK296" t="b">
        <f>VLOOKUP(T296,lists!$B$23:$D$25,2,FALSE)</f>
        <v>1</v>
      </c>
      <c r="AL296">
        <f t="shared" si="24"/>
        <v>1</v>
      </c>
    </row>
    <row r="297" spans="1:38" x14ac:dyDescent="0.35">
      <c r="A297" s="1">
        <f t="shared" si="25"/>
        <v>297</v>
      </c>
      <c r="B297" s="1">
        <f t="shared" si="26"/>
        <v>296</v>
      </c>
      <c r="C297" s="5">
        <v>44331</v>
      </c>
      <c r="D297" t="s">
        <v>143</v>
      </c>
      <c r="E297" t="s">
        <v>302</v>
      </c>
      <c r="F297" t="s">
        <v>302</v>
      </c>
      <c r="G297" t="s">
        <v>51</v>
      </c>
      <c r="H297" t="s">
        <v>227</v>
      </c>
      <c r="J297" t="s">
        <v>34</v>
      </c>
      <c r="K297" t="s">
        <v>7</v>
      </c>
      <c r="L297">
        <v>1</v>
      </c>
      <c r="M297" t="s">
        <v>559</v>
      </c>
      <c r="N297" t="s">
        <v>227</v>
      </c>
      <c r="O297" t="s">
        <v>572</v>
      </c>
      <c r="P297" t="s">
        <v>76</v>
      </c>
      <c r="Q297">
        <v>70000</v>
      </c>
      <c r="R297" t="s">
        <v>829</v>
      </c>
      <c r="T297" t="s">
        <v>241</v>
      </c>
      <c r="U297">
        <v>0</v>
      </c>
      <c r="W297" t="s">
        <v>503</v>
      </c>
      <c r="X297" t="s">
        <v>503</v>
      </c>
      <c r="AA297" s="6" t="str">
        <f t="shared" si="22"/>
        <v>3yo</v>
      </c>
      <c r="AB297" s="6" t="str">
        <f t="shared" si="23"/>
        <v>F</v>
      </c>
      <c r="AC297" s="6">
        <f>VLOOKUP(P297,lists!$G:$H,2,FALSE)</f>
        <v>5</v>
      </c>
      <c r="AD297" t="b">
        <f>VLOOKUP(G297,lists!$B$2:$C$3,2,FALSE)</f>
        <v>1</v>
      </c>
      <c r="AE297" t="b">
        <f>VLOOKUP(AA297,lists!$B:$C,2,FALSE)</f>
        <v>1</v>
      </c>
      <c r="AF297" t="b">
        <f>IF(AND(AC297&gt;=VLOOKUP(FLAT!$I$1,lists!$G:$H,2,FALSE),AC297&lt;=VLOOKUP(FLAT!$I$2,lists!$G:$H,2,FALSE)),TRUE,FALSE)</f>
        <v>1</v>
      </c>
      <c r="AG297" t="b">
        <f>VLOOKUP(AB297,lists!$B$7:$C$8,2,FALSE)</f>
        <v>1</v>
      </c>
      <c r="AH297" t="b">
        <f>VLOOKUP(IF(H297="","Open",SUBSTITUTE(H297,"/Nov","")),lists!$B$27:$D$29,2,FALSE)</f>
        <v>1</v>
      </c>
      <c r="AI297" t="b">
        <f>IF(FLAT!$I$5="All",TRUE,IF(FLAT!$I$5=TEXT('Raw - F'!C297,"mmm"),TRUE,FALSE))</f>
        <v>1</v>
      </c>
      <c r="AJ297" t="b">
        <f>VLOOKUP(L297,lists!B:C,2,FALSE)</f>
        <v>1</v>
      </c>
      <c r="AK297" t="b">
        <f>VLOOKUP(T297,lists!$B$23:$D$25,2,FALSE)</f>
        <v>1</v>
      </c>
      <c r="AL297">
        <f t="shared" si="24"/>
        <v>1</v>
      </c>
    </row>
    <row r="298" spans="1:38" x14ac:dyDescent="0.35">
      <c r="A298" s="1">
        <f t="shared" si="25"/>
        <v>298</v>
      </c>
      <c r="B298" s="1">
        <f t="shared" si="26"/>
        <v>297</v>
      </c>
      <c r="C298" s="5">
        <v>44331</v>
      </c>
      <c r="D298" t="s">
        <v>143</v>
      </c>
      <c r="E298" t="s">
        <v>302</v>
      </c>
      <c r="F298" t="s">
        <v>302</v>
      </c>
      <c r="G298" t="s">
        <v>6</v>
      </c>
      <c r="H298" t="s">
        <v>227</v>
      </c>
      <c r="J298" t="s">
        <v>34</v>
      </c>
      <c r="K298" t="s">
        <v>5</v>
      </c>
      <c r="L298">
        <v>2</v>
      </c>
      <c r="N298" t="s">
        <v>227</v>
      </c>
      <c r="O298" t="s">
        <v>572</v>
      </c>
      <c r="P298" t="s">
        <v>76</v>
      </c>
      <c r="Q298">
        <v>60000</v>
      </c>
      <c r="R298" t="s">
        <v>831</v>
      </c>
      <c r="T298" t="s">
        <v>241</v>
      </c>
      <c r="U298">
        <v>0</v>
      </c>
      <c r="W298" t="s">
        <v>503</v>
      </c>
      <c r="X298" t="s">
        <v>503</v>
      </c>
      <c r="AA298" s="6" t="str">
        <f t="shared" si="22"/>
        <v>3yo</v>
      </c>
      <c r="AB298" s="6" t="str">
        <f t="shared" si="23"/>
        <v>A</v>
      </c>
      <c r="AC298" s="6">
        <f>VLOOKUP(P298,lists!$G:$H,2,FALSE)</f>
        <v>5</v>
      </c>
      <c r="AD298" t="b">
        <f>VLOOKUP(G298,lists!$B$2:$C$3,2,FALSE)</f>
        <v>1</v>
      </c>
      <c r="AE298" t="b">
        <f>VLOOKUP(AA298,lists!$B:$C,2,FALSE)</f>
        <v>1</v>
      </c>
      <c r="AF298" t="b">
        <f>IF(AND(AC298&gt;=VLOOKUP(FLAT!$I$1,lists!$G:$H,2,FALSE),AC298&lt;=VLOOKUP(FLAT!$I$2,lists!$G:$H,2,FALSE)),TRUE,FALSE)</f>
        <v>1</v>
      </c>
      <c r="AG298" t="b">
        <f>VLOOKUP(AB298,lists!$B$7:$C$8,2,FALSE)</f>
        <v>1</v>
      </c>
      <c r="AH298" t="b">
        <f>VLOOKUP(IF(H298="","Open",SUBSTITUTE(H298,"/Nov","")),lists!$B$27:$D$29,2,FALSE)</f>
        <v>1</v>
      </c>
      <c r="AI298" t="b">
        <f>IF(FLAT!$I$5="All",TRUE,IF(FLAT!$I$5=TEXT('Raw - F'!C298,"mmm"),TRUE,FALSE))</f>
        <v>1</v>
      </c>
      <c r="AJ298" t="b">
        <f>VLOOKUP(L298,lists!B:C,2,FALSE)</f>
        <v>1</v>
      </c>
      <c r="AK298" t="b">
        <f>VLOOKUP(T298,lists!$B$23:$D$25,2,FALSE)</f>
        <v>1</v>
      </c>
      <c r="AL298">
        <f t="shared" si="24"/>
        <v>1</v>
      </c>
    </row>
    <row r="299" spans="1:38" x14ac:dyDescent="0.35">
      <c r="A299" s="1">
        <f t="shared" si="25"/>
        <v>299</v>
      </c>
      <c r="B299" s="1">
        <f t="shared" si="26"/>
        <v>298</v>
      </c>
      <c r="C299" s="5">
        <v>44331</v>
      </c>
      <c r="D299" t="s">
        <v>143</v>
      </c>
      <c r="E299" t="s">
        <v>302</v>
      </c>
      <c r="F299" t="s">
        <v>302</v>
      </c>
      <c r="G299" t="s">
        <v>51</v>
      </c>
      <c r="H299" t="s">
        <v>227</v>
      </c>
      <c r="J299" t="s">
        <v>34</v>
      </c>
      <c r="K299" t="s">
        <v>5</v>
      </c>
      <c r="L299">
        <v>1</v>
      </c>
      <c r="M299" t="s">
        <v>559</v>
      </c>
      <c r="N299" t="s">
        <v>227</v>
      </c>
      <c r="O299" t="s">
        <v>37</v>
      </c>
      <c r="P299" t="s">
        <v>37</v>
      </c>
      <c r="Q299">
        <v>40000</v>
      </c>
      <c r="R299" t="s">
        <v>830</v>
      </c>
      <c r="T299" t="s">
        <v>241</v>
      </c>
      <c r="U299">
        <v>0</v>
      </c>
      <c r="W299" t="s">
        <v>503</v>
      </c>
      <c r="X299" t="s">
        <v>503</v>
      </c>
      <c r="AA299" s="6" t="str">
        <f t="shared" si="22"/>
        <v>3yo</v>
      </c>
      <c r="AB299" s="6" t="str">
        <f t="shared" si="23"/>
        <v>A</v>
      </c>
      <c r="AC299" s="6">
        <f>VLOOKUP(P299,lists!$G:$H,2,FALSE)</f>
        <v>2</v>
      </c>
      <c r="AD299" t="b">
        <f>VLOOKUP(G299,lists!$B$2:$C$3,2,FALSE)</f>
        <v>1</v>
      </c>
      <c r="AE299" t="b">
        <f>VLOOKUP(AA299,lists!$B:$C,2,FALSE)</f>
        <v>1</v>
      </c>
      <c r="AF299" t="b">
        <f>IF(AND(AC299&gt;=VLOOKUP(FLAT!$I$1,lists!$G:$H,2,FALSE),AC299&lt;=VLOOKUP(FLAT!$I$2,lists!$G:$H,2,FALSE)),TRUE,FALSE)</f>
        <v>1</v>
      </c>
      <c r="AG299" t="b">
        <f>VLOOKUP(AB299,lists!$B$7:$C$8,2,FALSE)</f>
        <v>1</v>
      </c>
      <c r="AH299" t="b">
        <f>VLOOKUP(IF(H299="","Open",SUBSTITUTE(H299,"/Nov","")),lists!$B$27:$D$29,2,FALSE)</f>
        <v>1</v>
      </c>
      <c r="AI299" t="b">
        <f>IF(FLAT!$I$5="All",TRUE,IF(FLAT!$I$5=TEXT('Raw - F'!C299,"mmm"),TRUE,FALSE))</f>
        <v>1</v>
      </c>
      <c r="AJ299" t="b">
        <f>VLOOKUP(L299,lists!B:C,2,FALSE)</f>
        <v>1</v>
      </c>
      <c r="AK299" t="b">
        <f>VLOOKUP(T299,lists!$B$23:$D$25,2,FALSE)</f>
        <v>1</v>
      </c>
      <c r="AL299">
        <f t="shared" si="24"/>
        <v>1</v>
      </c>
    </row>
    <row r="300" spans="1:38" x14ac:dyDescent="0.35">
      <c r="A300" s="1">
        <f t="shared" si="25"/>
        <v>300</v>
      </c>
      <c r="B300" s="1">
        <f t="shared" si="26"/>
        <v>299</v>
      </c>
      <c r="C300" s="5">
        <v>44331</v>
      </c>
      <c r="D300" t="s">
        <v>143</v>
      </c>
      <c r="E300" t="s">
        <v>302</v>
      </c>
      <c r="F300" t="s">
        <v>302</v>
      </c>
      <c r="G300" t="s">
        <v>6</v>
      </c>
      <c r="H300" t="s">
        <v>227</v>
      </c>
      <c r="J300" t="s">
        <v>54</v>
      </c>
      <c r="K300" t="s">
        <v>5</v>
      </c>
      <c r="L300">
        <v>2</v>
      </c>
      <c r="N300" t="s">
        <v>317</v>
      </c>
      <c r="O300" t="s">
        <v>70</v>
      </c>
      <c r="P300" t="s">
        <v>70</v>
      </c>
      <c r="Q300">
        <v>25000</v>
      </c>
      <c r="R300" t="s">
        <v>828</v>
      </c>
      <c r="T300" t="s">
        <v>241</v>
      </c>
      <c r="U300">
        <v>0</v>
      </c>
      <c r="W300" t="s">
        <v>503</v>
      </c>
      <c r="X300" t="s">
        <v>503</v>
      </c>
      <c r="AA300" s="6" t="str">
        <f t="shared" si="22"/>
        <v>Other</v>
      </c>
      <c r="AB300" s="6" t="str">
        <f t="shared" si="23"/>
        <v>A</v>
      </c>
      <c r="AC300" s="6">
        <f>VLOOKUP(P300,lists!$G:$H,2,FALSE)</f>
        <v>4</v>
      </c>
      <c r="AD300" t="b">
        <f>VLOOKUP(G300,lists!$B$2:$C$3,2,FALSE)</f>
        <v>1</v>
      </c>
      <c r="AE300" t="b">
        <f>VLOOKUP(AA300,lists!$B:$C,2,FALSE)</f>
        <v>1</v>
      </c>
      <c r="AF300" t="b">
        <f>IF(AND(AC300&gt;=VLOOKUP(FLAT!$I$1,lists!$G:$H,2,FALSE),AC300&lt;=VLOOKUP(FLAT!$I$2,lists!$G:$H,2,FALSE)),TRUE,FALSE)</f>
        <v>1</v>
      </c>
      <c r="AG300" t="b">
        <f>VLOOKUP(AB300,lists!$B$7:$C$8,2,FALSE)</f>
        <v>1</v>
      </c>
      <c r="AH300" t="b">
        <f>VLOOKUP(IF(H300="","Open",SUBSTITUTE(H300,"/Nov","")),lists!$B$27:$D$29,2,FALSE)</f>
        <v>1</v>
      </c>
      <c r="AI300" t="b">
        <f>IF(FLAT!$I$5="All",TRUE,IF(FLAT!$I$5=TEXT('Raw - F'!C300,"mmm"),TRUE,FALSE))</f>
        <v>1</v>
      </c>
      <c r="AJ300" t="b">
        <f>VLOOKUP(L300,lists!B:C,2,FALSE)</f>
        <v>1</v>
      </c>
      <c r="AK300" t="b">
        <f>VLOOKUP(T300,lists!$B$23:$D$25,2,FALSE)</f>
        <v>1</v>
      </c>
      <c r="AL300">
        <f t="shared" si="24"/>
        <v>1</v>
      </c>
    </row>
    <row r="301" spans="1:38" x14ac:dyDescent="0.35">
      <c r="A301" s="1">
        <f t="shared" si="25"/>
        <v>301</v>
      </c>
      <c r="B301" s="1">
        <f t="shared" si="26"/>
        <v>300</v>
      </c>
      <c r="C301" s="5">
        <v>44331</v>
      </c>
      <c r="D301" t="s">
        <v>143</v>
      </c>
      <c r="E301" t="s">
        <v>302</v>
      </c>
      <c r="F301" t="s">
        <v>302</v>
      </c>
      <c r="G301" t="s">
        <v>51</v>
      </c>
      <c r="H301" t="s">
        <v>227</v>
      </c>
      <c r="I301" t="s">
        <v>599</v>
      </c>
      <c r="J301" t="s">
        <v>33</v>
      </c>
      <c r="K301" t="s">
        <v>5</v>
      </c>
      <c r="L301">
        <v>2</v>
      </c>
      <c r="N301" t="s">
        <v>227</v>
      </c>
      <c r="O301" t="s">
        <v>37</v>
      </c>
      <c r="P301" t="s">
        <v>37</v>
      </c>
      <c r="Q301">
        <v>25000</v>
      </c>
      <c r="R301" t="s">
        <v>833</v>
      </c>
      <c r="T301" t="s">
        <v>241</v>
      </c>
      <c r="U301">
        <v>0</v>
      </c>
      <c r="W301" t="s">
        <v>503</v>
      </c>
      <c r="X301" t="s">
        <v>503</v>
      </c>
      <c r="AA301" s="6" t="str">
        <f t="shared" si="22"/>
        <v>2yo</v>
      </c>
      <c r="AB301" s="6" t="str">
        <f t="shared" si="23"/>
        <v>A</v>
      </c>
      <c r="AC301" s="6">
        <f>VLOOKUP(P301,lists!$G:$H,2,FALSE)</f>
        <v>2</v>
      </c>
      <c r="AD301" t="b">
        <f>VLOOKUP(G301,lists!$B$2:$C$3,2,FALSE)</f>
        <v>1</v>
      </c>
      <c r="AE301" t="b">
        <f>VLOOKUP(AA301,lists!$B:$C,2,FALSE)</f>
        <v>1</v>
      </c>
      <c r="AF301" t="b">
        <f>IF(AND(AC301&gt;=VLOOKUP(FLAT!$I$1,lists!$G:$H,2,FALSE),AC301&lt;=VLOOKUP(FLAT!$I$2,lists!$G:$H,2,FALSE)),TRUE,FALSE)</f>
        <v>1</v>
      </c>
      <c r="AG301" t="b">
        <f>VLOOKUP(AB301,lists!$B$7:$C$8,2,FALSE)</f>
        <v>1</v>
      </c>
      <c r="AH301" t="b">
        <f>VLOOKUP(IF(H301="","Open",SUBSTITUTE(H301,"/Nov","")),lists!$B$27:$D$29,2,FALSE)</f>
        <v>1</v>
      </c>
      <c r="AI301" t="b">
        <f>IF(FLAT!$I$5="All",TRUE,IF(FLAT!$I$5=TEXT('Raw - F'!C301,"mmm"),TRUE,FALSE))</f>
        <v>1</v>
      </c>
      <c r="AJ301" t="b">
        <f>VLOOKUP(L301,lists!B:C,2,FALSE)</f>
        <v>1</v>
      </c>
      <c r="AK301" t="b">
        <f>VLOOKUP(T301,lists!$B$23:$D$25,2,FALSE)</f>
        <v>1</v>
      </c>
      <c r="AL301">
        <f t="shared" si="24"/>
        <v>1</v>
      </c>
    </row>
    <row r="302" spans="1:38" x14ac:dyDescent="0.35">
      <c r="A302" s="1">
        <f t="shared" si="25"/>
        <v>302</v>
      </c>
      <c r="B302" s="1">
        <f t="shared" si="26"/>
        <v>301</v>
      </c>
      <c r="C302" s="5">
        <v>44331</v>
      </c>
      <c r="D302" t="s">
        <v>567</v>
      </c>
      <c r="E302" t="s">
        <v>302</v>
      </c>
      <c r="F302" t="s">
        <v>302</v>
      </c>
      <c r="G302" t="s">
        <v>6</v>
      </c>
      <c r="H302" t="s">
        <v>227</v>
      </c>
      <c r="J302" t="s">
        <v>34</v>
      </c>
      <c r="K302" t="s">
        <v>5</v>
      </c>
      <c r="L302">
        <v>2</v>
      </c>
      <c r="N302" t="s">
        <v>234</v>
      </c>
      <c r="O302" t="s">
        <v>37</v>
      </c>
      <c r="P302" t="s">
        <v>37</v>
      </c>
      <c r="Q302">
        <v>50000</v>
      </c>
      <c r="R302" t="s">
        <v>309</v>
      </c>
      <c r="T302" t="s">
        <v>239</v>
      </c>
      <c r="U302">
        <v>0</v>
      </c>
      <c r="W302" t="s">
        <v>503</v>
      </c>
      <c r="X302" t="s">
        <v>503</v>
      </c>
      <c r="AA302" s="6" t="str">
        <f t="shared" si="22"/>
        <v>3yo</v>
      </c>
      <c r="AB302" s="6" t="str">
        <f t="shared" si="23"/>
        <v>A</v>
      </c>
      <c r="AC302" s="6">
        <f>VLOOKUP(P302,lists!$G:$H,2,FALSE)</f>
        <v>2</v>
      </c>
      <c r="AD302" t="b">
        <f>VLOOKUP(G302,lists!$B$2:$C$3,2,FALSE)</f>
        <v>1</v>
      </c>
      <c r="AE302" t="b">
        <f>VLOOKUP(AA302,lists!$B:$C,2,FALSE)</f>
        <v>1</v>
      </c>
      <c r="AF302" t="b">
        <f>IF(AND(AC302&gt;=VLOOKUP(FLAT!$I$1,lists!$G:$H,2,FALSE),AC302&lt;=VLOOKUP(FLAT!$I$2,lists!$G:$H,2,FALSE)),TRUE,FALSE)</f>
        <v>1</v>
      </c>
      <c r="AG302" t="b">
        <f>VLOOKUP(AB302,lists!$B$7:$C$8,2,FALSE)</f>
        <v>1</v>
      </c>
      <c r="AH302" t="b">
        <f>VLOOKUP(IF(H302="","Open",SUBSTITUTE(H302,"/Nov","")),lists!$B$27:$D$29,2,FALSE)</f>
        <v>1</v>
      </c>
      <c r="AI302" t="b">
        <f>IF(FLAT!$I$5="All",TRUE,IF(FLAT!$I$5=TEXT('Raw - F'!C302,"mmm"),TRUE,FALSE))</f>
        <v>1</v>
      </c>
      <c r="AJ302" t="b">
        <f>VLOOKUP(L302,lists!B:C,2,FALSE)</f>
        <v>1</v>
      </c>
      <c r="AK302" t="b">
        <f>VLOOKUP(T302,lists!$B$23:$D$25,2,FALSE)</f>
        <v>1</v>
      </c>
      <c r="AL302">
        <f t="shared" si="24"/>
        <v>1</v>
      </c>
    </row>
    <row r="303" spans="1:38" x14ac:dyDescent="0.35">
      <c r="A303" s="1">
        <f t="shared" si="25"/>
        <v>303</v>
      </c>
      <c r="B303" s="1">
        <f t="shared" si="26"/>
        <v>302</v>
      </c>
      <c r="C303" s="5">
        <v>44331</v>
      </c>
      <c r="D303" t="s">
        <v>567</v>
      </c>
      <c r="E303" t="s">
        <v>302</v>
      </c>
      <c r="F303" t="s">
        <v>302</v>
      </c>
      <c r="G303" t="s">
        <v>51</v>
      </c>
      <c r="H303" t="s">
        <v>227</v>
      </c>
      <c r="J303" t="s">
        <v>34</v>
      </c>
      <c r="K303" t="s">
        <v>5</v>
      </c>
      <c r="L303">
        <v>1</v>
      </c>
      <c r="M303" t="s">
        <v>559</v>
      </c>
      <c r="N303" t="s">
        <v>227</v>
      </c>
      <c r="O303" t="s">
        <v>38</v>
      </c>
      <c r="P303" t="s">
        <v>38</v>
      </c>
      <c r="Q303">
        <v>40000</v>
      </c>
      <c r="R303" t="s">
        <v>834</v>
      </c>
      <c r="T303" t="s">
        <v>239</v>
      </c>
      <c r="U303">
        <v>0</v>
      </c>
      <c r="W303" t="s">
        <v>503</v>
      </c>
      <c r="X303" t="s">
        <v>503</v>
      </c>
      <c r="AA303" s="6" t="str">
        <f t="shared" si="22"/>
        <v>3yo</v>
      </c>
      <c r="AB303" s="6" t="str">
        <f t="shared" si="23"/>
        <v>A</v>
      </c>
      <c r="AC303" s="6">
        <f>VLOOKUP(P303,lists!$G:$H,2,FALSE)</f>
        <v>3</v>
      </c>
      <c r="AD303" t="b">
        <f>VLOOKUP(G303,lists!$B$2:$C$3,2,FALSE)</f>
        <v>1</v>
      </c>
      <c r="AE303" t="b">
        <f>VLOOKUP(AA303,lists!$B:$C,2,FALSE)</f>
        <v>1</v>
      </c>
      <c r="AF303" t="b">
        <f>IF(AND(AC303&gt;=VLOOKUP(FLAT!$I$1,lists!$G:$H,2,FALSE),AC303&lt;=VLOOKUP(FLAT!$I$2,lists!$G:$H,2,FALSE)),TRUE,FALSE)</f>
        <v>1</v>
      </c>
      <c r="AG303" t="b">
        <f>VLOOKUP(AB303,lists!$B$7:$C$8,2,FALSE)</f>
        <v>1</v>
      </c>
      <c r="AH303" t="b">
        <f>VLOOKUP(IF(H303="","Open",SUBSTITUTE(H303,"/Nov","")),lists!$B$27:$D$29,2,FALSE)</f>
        <v>1</v>
      </c>
      <c r="AI303" t="b">
        <f>IF(FLAT!$I$5="All",TRUE,IF(FLAT!$I$5=TEXT('Raw - F'!C303,"mmm"),TRUE,FALSE))</f>
        <v>1</v>
      </c>
      <c r="AJ303" t="b">
        <f>VLOOKUP(L303,lists!B:C,2,FALSE)</f>
        <v>1</v>
      </c>
      <c r="AK303" t="b">
        <f>VLOOKUP(T303,lists!$B$23:$D$25,2,FALSE)</f>
        <v>1</v>
      </c>
      <c r="AL303">
        <f t="shared" si="24"/>
        <v>1</v>
      </c>
    </row>
    <row r="304" spans="1:38" x14ac:dyDescent="0.35">
      <c r="A304" s="1">
        <f t="shared" si="25"/>
        <v>304</v>
      </c>
      <c r="B304" s="1">
        <f t="shared" si="26"/>
        <v>303</v>
      </c>
      <c r="C304" s="5">
        <v>44331</v>
      </c>
      <c r="D304" t="s">
        <v>567</v>
      </c>
      <c r="E304" t="s">
        <v>302</v>
      </c>
      <c r="F304" t="s">
        <v>302</v>
      </c>
      <c r="G304" t="s">
        <v>51</v>
      </c>
      <c r="H304" t="s">
        <v>227</v>
      </c>
      <c r="J304" t="s">
        <v>34</v>
      </c>
      <c r="K304" t="s">
        <v>5</v>
      </c>
      <c r="L304">
        <v>1</v>
      </c>
      <c r="M304" t="s">
        <v>559</v>
      </c>
      <c r="N304" t="s">
        <v>227</v>
      </c>
      <c r="O304" t="s">
        <v>572</v>
      </c>
      <c r="P304" t="s">
        <v>76</v>
      </c>
      <c r="Q304">
        <v>40000</v>
      </c>
      <c r="R304" t="s">
        <v>835</v>
      </c>
      <c r="T304" t="s">
        <v>239</v>
      </c>
      <c r="U304">
        <v>0</v>
      </c>
      <c r="W304" t="s">
        <v>503</v>
      </c>
      <c r="X304" t="s">
        <v>503</v>
      </c>
      <c r="AA304" s="6" t="str">
        <f t="shared" si="22"/>
        <v>3yo</v>
      </c>
      <c r="AB304" s="6" t="str">
        <f t="shared" si="23"/>
        <v>A</v>
      </c>
      <c r="AC304" s="6">
        <f>VLOOKUP(P304,lists!$G:$H,2,FALSE)</f>
        <v>5</v>
      </c>
      <c r="AD304" t="b">
        <f>VLOOKUP(G304,lists!$B$2:$C$3,2,FALSE)</f>
        <v>1</v>
      </c>
      <c r="AE304" t="b">
        <f>VLOOKUP(AA304,lists!$B:$C,2,FALSE)</f>
        <v>1</v>
      </c>
      <c r="AF304" t="b">
        <f>IF(AND(AC304&gt;=VLOOKUP(FLAT!$I$1,lists!$G:$H,2,FALSE),AC304&lt;=VLOOKUP(FLAT!$I$2,lists!$G:$H,2,FALSE)),TRUE,FALSE)</f>
        <v>1</v>
      </c>
      <c r="AG304" t="b">
        <f>VLOOKUP(AB304,lists!$B$7:$C$8,2,FALSE)</f>
        <v>1</v>
      </c>
      <c r="AH304" t="b">
        <f>VLOOKUP(IF(H304="","Open",SUBSTITUTE(H304,"/Nov","")),lists!$B$27:$D$29,2,FALSE)</f>
        <v>1</v>
      </c>
      <c r="AI304" t="b">
        <f>IF(FLAT!$I$5="All",TRUE,IF(FLAT!$I$5=TEXT('Raw - F'!C304,"mmm"),TRUE,FALSE))</f>
        <v>1</v>
      </c>
      <c r="AJ304" t="b">
        <f>VLOOKUP(L304,lists!B:C,2,FALSE)</f>
        <v>1</v>
      </c>
      <c r="AK304" t="b">
        <f>VLOOKUP(T304,lists!$B$23:$D$25,2,FALSE)</f>
        <v>1</v>
      </c>
      <c r="AL304">
        <f t="shared" si="24"/>
        <v>1</v>
      </c>
    </row>
    <row r="305" spans="1:38" x14ac:dyDescent="0.35">
      <c r="A305" s="1">
        <f t="shared" si="25"/>
        <v>305</v>
      </c>
      <c r="B305" s="1">
        <f t="shared" si="26"/>
        <v>304</v>
      </c>
      <c r="C305" s="5">
        <v>44331</v>
      </c>
      <c r="D305" t="s">
        <v>567</v>
      </c>
      <c r="E305" t="s">
        <v>302</v>
      </c>
      <c r="F305" t="s">
        <v>302</v>
      </c>
      <c r="G305" t="s">
        <v>51</v>
      </c>
      <c r="H305" t="s">
        <v>244</v>
      </c>
      <c r="J305" t="s">
        <v>34</v>
      </c>
      <c r="K305" t="s">
        <v>7</v>
      </c>
      <c r="L305">
        <v>4</v>
      </c>
      <c r="N305" t="s">
        <v>227</v>
      </c>
      <c r="O305" t="s">
        <v>570</v>
      </c>
      <c r="P305" t="s">
        <v>59</v>
      </c>
      <c r="Q305">
        <v>15000</v>
      </c>
      <c r="R305" t="s">
        <v>306</v>
      </c>
      <c r="T305" t="s">
        <v>239</v>
      </c>
      <c r="U305">
        <v>0</v>
      </c>
      <c r="W305" t="s">
        <v>503</v>
      </c>
      <c r="X305" t="s">
        <v>503</v>
      </c>
      <c r="AA305" s="6" t="str">
        <f t="shared" si="22"/>
        <v>3yo</v>
      </c>
      <c r="AB305" s="6" t="str">
        <f t="shared" si="23"/>
        <v>F</v>
      </c>
      <c r="AC305" s="6">
        <f>VLOOKUP(P305,lists!$G:$H,2,FALSE)</f>
        <v>7</v>
      </c>
      <c r="AD305" t="b">
        <f>VLOOKUP(G305,lists!$B$2:$C$3,2,FALSE)</f>
        <v>1</v>
      </c>
      <c r="AE305" t="b">
        <f>VLOOKUP(AA305,lists!$B:$C,2,FALSE)</f>
        <v>1</v>
      </c>
      <c r="AF305" t="b">
        <f>IF(AND(AC305&gt;=VLOOKUP(FLAT!$I$1,lists!$G:$H,2,FALSE),AC305&lt;=VLOOKUP(FLAT!$I$2,lists!$G:$H,2,FALSE)),TRUE,FALSE)</f>
        <v>1</v>
      </c>
      <c r="AG305" t="b">
        <f>VLOOKUP(AB305,lists!$B$7:$C$8,2,FALSE)</f>
        <v>1</v>
      </c>
      <c r="AH305" t="b">
        <f>VLOOKUP(IF(H305="","Open",SUBSTITUTE(H305,"/Nov","")),lists!$B$27:$D$29,2,FALSE)</f>
        <v>1</v>
      </c>
      <c r="AI305" t="b">
        <f>IF(FLAT!$I$5="All",TRUE,IF(FLAT!$I$5=TEXT('Raw - F'!C305,"mmm"),TRUE,FALSE))</f>
        <v>1</v>
      </c>
      <c r="AJ305" t="b">
        <f>VLOOKUP(L305,lists!B:C,2,FALSE)</f>
        <v>1</v>
      </c>
      <c r="AK305" t="b">
        <f>VLOOKUP(T305,lists!$B$23:$D$25,2,FALSE)</f>
        <v>1</v>
      </c>
      <c r="AL305">
        <f t="shared" si="24"/>
        <v>1</v>
      </c>
    </row>
    <row r="306" spans="1:38" x14ac:dyDescent="0.35">
      <c r="A306" s="1">
        <f t="shared" si="25"/>
        <v>306</v>
      </c>
      <c r="B306" s="1">
        <f t="shared" si="26"/>
        <v>305</v>
      </c>
      <c r="C306" s="5">
        <v>44331</v>
      </c>
      <c r="D306" t="s">
        <v>567</v>
      </c>
      <c r="E306" t="s">
        <v>302</v>
      </c>
      <c r="F306" t="s">
        <v>302</v>
      </c>
      <c r="G306" t="s">
        <v>6</v>
      </c>
      <c r="H306" t="s">
        <v>227</v>
      </c>
      <c r="J306" t="s">
        <v>54</v>
      </c>
      <c r="K306" t="s">
        <v>5</v>
      </c>
      <c r="L306">
        <v>3</v>
      </c>
      <c r="N306" t="s">
        <v>359</v>
      </c>
      <c r="O306" t="s">
        <v>38</v>
      </c>
      <c r="P306" t="s">
        <v>38</v>
      </c>
      <c r="Q306">
        <v>14000</v>
      </c>
      <c r="R306" t="s">
        <v>309</v>
      </c>
      <c r="T306" t="s">
        <v>239</v>
      </c>
      <c r="U306">
        <v>0</v>
      </c>
      <c r="W306" t="s">
        <v>503</v>
      </c>
      <c r="X306" t="s">
        <v>503</v>
      </c>
      <c r="AA306" s="6" t="str">
        <f t="shared" si="22"/>
        <v>Other</v>
      </c>
      <c r="AB306" s="6" t="str">
        <f t="shared" si="23"/>
        <v>A</v>
      </c>
      <c r="AC306" s="6">
        <f>VLOOKUP(P306,lists!$G:$H,2,FALSE)</f>
        <v>3</v>
      </c>
      <c r="AD306" t="b">
        <f>VLOOKUP(G306,lists!$B$2:$C$3,2,FALSE)</f>
        <v>1</v>
      </c>
      <c r="AE306" t="b">
        <f>VLOOKUP(AA306,lists!$B:$C,2,FALSE)</f>
        <v>1</v>
      </c>
      <c r="AF306" t="b">
        <f>IF(AND(AC306&gt;=VLOOKUP(FLAT!$I$1,lists!$G:$H,2,FALSE),AC306&lt;=VLOOKUP(FLAT!$I$2,lists!$G:$H,2,FALSE)),TRUE,FALSE)</f>
        <v>1</v>
      </c>
      <c r="AG306" t="b">
        <f>VLOOKUP(AB306,lists!$B$7:$C$8,2,FALSE)</f>
        <v>1</v>
      </c>
      <c r="AH306" t="b">
        <f>VLOOKUP(IF(H306="","Open",SUBSTITUTE(H306,"/Nov","")),lists!$B$27:$D$29,2,FALSE)</f>
        <v>1</v>
      </c>
      <c r="AI306" t="b">
        <f>IF(FLAT!$I$5="All",TRUE,IF(FLAT!$I$5=TEXT('Raw - F'!C306,"mmm"),TRUE,FALSE))</f>
        <v>1</v>
      </c>
      <c r="AJ306" t="b">
        <f>VLOOKUP(L306,lists!B:C,2,FALSE)</f>
        <v>1</v>
      </c>
      <c r="AK306" t="b">
        <f>VLOOKUP(T306,lists!$B$23:$D$25,2,FALSE)</f>
        <v>1</v>
      </c>
      <c r="AL306">
        <f t="shared" si="24"/>
        <v>1</v>
      </c>
    </row>
    <row r="307" spans="1:38" x14ac:dyDescent="0.35">
      <c r="A307" s="1">
        <f t="shared" si="25"/>
        <v>307</v>
      </c>
      <c r="B307" s="1">
        <f t="shared" si="26"/>
        <v>306</v>
      </c>
      <c r="C307" s="5">
        <v>44331</v>
      </c>
      <c r="D307" t="s">
        <v>567</v>
      </c>
      <c r="E307" t="s">
        <v>302</v>
      </c>
      <c r="F307" t="s">
        <v>302</v>
      </c>
      <c r="G307" t="s">
        <v>6</v>
      </c>
      <c r="H307" t="s">
        <v>227</v>
      </c>
      <c r="J307" t="s">
        <v>54</v>
      </c>
      <c r="K307" t="s">
        <v>5</v>
      </c>
      <c r="L307">
        <v>4</v>
      </c>
      <c r="N307" t="s">
        <v>348</v>
      </c>
      <c r="O307" t="s">
        <v>36</v>
      </c>
      <c r="P307" t="s">
        <v>36</v>
      </c>
      <c r="Q307">
        <v>9600</v>
      </c>
      <c r="R307" t="s">
        <v>343</v>
      </c>
      <c r="T307" t="s">
        <v>239</v>
      </c>
      <c r="U307">
        <v>0</v>
      </c>
      <c r="W307" t="s">
        <v>503</v>
      </c>
      <c r="X307" t="s">
        <v>503</v>
      </c>
      <c r="AA307" s="6" t="str">
        <f t="shared" si="22"/>
        <v>Other</v>
      </c>
      <c r="AB307" s="6" t="str">
        <f t="shared" si="23"/>
        <v>A</v>
      </c>
      <c r="AC307" s="6">
        <f>VLOOKUP(P307,lists!$G:$H,2,FALSE)</f>
        <v>1</v>
      </c>
      <c r="AD307" t="b">
        <f>VLOOKUP(G307,lists!$B$2:$C$3,2,FALSE)</f>
        <v>1</v>
      </c>
      <c r="AE307" t="b">
        <f>VLOOKUP(AA307,lists!$B:$C,2,FALSE)</f>
        <v>1</v>
      </c>
      <c r="AF307" t="b">
        <f>IF(AND(AC307&gt;=VLOOKUP(FLAT!$I$1,lists!$G:$H,2,FALSE),AC307&lt;=VLOOKUP(FLAT!$I$2,lists!$G:$H,2,FALSE)),TRUE,FALSE)</f>
        <v>1</v>
      </c>
      <c r="AG307" t="b">
        <f>VLOOKUP(AB307,lists!$B$7:$C$8,2,FALSE)</f>
        <v>1</v>
      </c>
      <c r="AH307" t="b">
        <f>VLOOKUP(IF(H307="","Open",SUBSTITUTE(H307,"/Nov","")),lists!$B$27:$D$29,2,FALSE)</f>
        <v>1</v>
      </c>
      <c r="AI307" t="b">
        <f>IF(FLAT!$I$5="All",TRUE,IF(FLAT!$I$5=TEXT('Raw - F'!C307,"mmm"),TRUE,FALSE))</f>
        <v>1</v>
      </c>
      <c r="AJ307" t="b">
        <f>VLOOKUP(L307,lists!B:C,2,FALSE)</f>
        <v>1</v>
      </c>
      <c r="AK307" t="b">
        <f>VLOOKUP(T307,lists!$B$23:$D$25,2,FALSE)</f>
        <v>1</v>
      </c>
      <c r="AL307">
        <f t="shared" si="24"/>
        <v>1</v>
      </c>
    </row>
    <row r="308" spans="1:38" x14ac:dyDescent="0.35">
      <c r="A308" s="1">
        <f t="shared" si="25"/>
        <v>308</v>
      </c>
      <c r="B308" s="1">
        <f t="shared" si="26"/>
        <v>307</v>
      </c>
      <c r="C308" s="5">
        <v>44331</v>
      </c>
      <c r="D308" t="s">
        <v>567</v>
      </c>
      <c r="E308" t="s">
        <v>302</v>
      </c>
      <c r="F308" t="s">
        <v>302</v>
      </c>
      <c r="G308" t="s">
        <v>51</v>
      </c>
      <c r="H308" t="s">
        <v>244</v>
      </c>
      <c r="J308" t="s">
        <v>33</v>
      </c>
      <c r="K308" t="s">
        <v>7</v>
      </c>
      <c r="L308">
        <v>4</v>
      </c>
      <c r="N308" t="s">
        <v>227</v>
      </c>
      <c r="O308" t="s">
        <v>37</v>
      </c>
      <c r="P308" t="s">
        <v>37</v>
      </c>
      <c r="Q308">
        <v>7600</v>
      </c>
      <c r="R308" t="s">
        <v>393</v>
      </c>
      <c r="T308" t="s">
        <v>239</v>
      </c>
      <c r="U308">
        <v>0</v>
      </c>
      <c r="W308" t="s">
        <v>503</v>
      </c>
      <c r="X308" t="s">
        <v>503</v>
      </c>
      <c r="Z308" t="s">
        <v>553</v>
      </c>
      <c r="AA308" s="6" t="str">
        <f t="shared" si="22"/>
        <v>2yo</v>
      </c>
      <c r="AB308" s="6" t="str">
        <f t="shared" si="23"/>
        <v>F</v>
      </c>
      <c r="AC308" s="6">
        <f>VLOOKUP(P308,lists!$G:$H,2,FALSE)</f>
        <v>2</v>
      </c>
      <c r="AD308" t="b">
        <f>VLOOKUP(G308,lists!$B$2:$C$3,2,FALSE)</f>
        <v>1</v>
      </c>
      <c r="AE308" t="b">
        <f>VLOOKUP(AA308,lists!$B:$C,2,FALSE)</f>
        <v>1</v>
      </c>
      <c r="AF308" t="b">
        <f>IF(AND(AC308&gt;=VLOOKUP(FLAT!$I$1,lists!$G:$H,2,FALSE),AC308&lt;=VLOOKUP(FLAT!$I$2,lists!$G:$H,2,FALSE)),TRUE,FALSE)</f>
        <v>1</v>
      </c>
      <c r="AG308" t="b">
        <f>VLOOKUP(AB308,lists!$B$7:$C$8,2,FALSE)</f>
        <v>1</v>
      </c>
      <c r="AH308" t="b">
        <f>VLOOKUP(IF(H308="","Open",SUBSTITUTE(H308,"/Nov","")),lists!$B$27:$D$29,2,FALSE)</f>
        <v>1</v>
      </c>
      <c r="AI308" t="b">
        <f>IF(FLAT!$I$5="All",TRUE,IF(FLAT!$I$5=TEXT('Raw - F'!C308,"mmm"),TRUE,FALSE))</f>
        <v>1</v>
      </c>
      <c r="AJ308" t="b">
        <f>VLOOKUP(L308,lists!B:C,2,FALSE)</f>
        <v>1</v>
      </c>
      <c r="AK308" t="b">
        <f>VLOOKUP(T308,lists!$B$23:$D$25,2,FALSE)</f>
        <v>1</v>
      </c>
      <c r="AL308">
        <f t="shared" si="24"/>
        <v>1</v>
      </c>
    </row>
    <row r="309" spans="1:38" x14ac:dyDescent="0.35">
      <c r="A309" s="1">
        <f t="shared" si="25"/>
        <v>309</v>
      </c>
      <c r="B309" s="1">
        <f t="shared" si="26"/>
        <v>308</v>
      </c>
      <c r="C309" s="5">
        <v>44331</v>
      </c>
      <c r="D309" t="s">
        <v>581</v>
      </c>
      <c r="E309" t="s">
        <v>302</v>
      </c>
      <c r="F309" t="s">
        <v>302</v>
      </c>
      <c r="G309" t="s">
        <v>6</v>
      </c>
      <c r="H309" t="s">
        <v>227</v>
      </c>
      <c r="J309" t="s">
        <v>54</v>
      </c>
      <c r="K309" t="s">
        <v>5</v>
      </c>
      <c r="L309">
        <v>2</v>
      </c>
      <c r="N309" t="s">
        <v>317</v>
      </c>
      <c r="O309" t="s">
        <v>38</v>
      </c>
      <c r="P309" t="s">
        <v>38</v>
      </c>
      <c r="Q309">
        <v>19000</v>
      </c>
      <c r="R309" t="s">
        <v>839</v>
      </c>
      <c r="T309" t="s">
        <v>240</v>
      </c>
      <c r="U309">
        <v>0</v>
      </c>
      <c r="W309" t="s">
        <v>503</v>
      </c>
      <c r="X309" t="s">
        <v>503</v>
      </c>
      <c r="AA309" s="6" t="str">
        <f t="shared" ref="AA309:AA372" si="27">IF(OR(J309="2yo",J309="3yo"),J309,"Other")</f>
        <v>Other</v>
      </c>
      <c r="AB309" s="6" t="str">
        <f t="shared" ref="AB309:AB372" si="28">IF(K309="F",K309,"A")</f>
        <v>A</v>
      </c>
      <c r="AC309" s="6">
        <f>VLOOKUP(P309,lists!$G:$H,2,FALSE)</f>
        <v>3</v>
      </c>
      <c r="AD309" t="b">
        <f>VLOOKUP(G309,lists!$B$2:$C$3,2,FALSE)</f>
        <v>1</v>
      </c>
      <c r="AE309" t="b">
        <f>VLOOKUP(AA309,lists!$B:$C,2,FALSE)</f>
        <v>1</v>
      </c>
      <c r="AF309" t="b">
        <f>IF(AND(AC309&gt;=VLOOKUP(FLAT!$I$1,lists!$G:$H,2,FALSE),AC309&lt;=VLOOKUP(FLAT!$I$2,lists!$G:$H,2,FALSE)),TRUE,FALSE)</f>
        <v>1</v>
      </c>
      <c r="AG309" t="b">
        <f>VLOOKUP(AB309,lists!$B$7:$C$8,2,FALSE)</f>
        <v>1</v>
      </c>
      <c r="AH309" t="b">
        <f>VLOOKUP(IF(H309="","Open",SUBSTITUTE(H309,"/Nov","")),lists!$B$27:$D$29,2,FALSE)</f>
        <v>1</v>
      </c>
      <c r="AI309" t="b">
        <f>IF(FLAT!$I$5="All",TRUE,IF(FLAT!$I$5=TEXT('Raw - F'!C309,"mmm"),TRUE,FALSE))</f>
        <v>1</v>
      </c>
      <c r="AJ309" t="b">
        <f>VLOOKUP(L309,lists!B:C,2,FALSE)</f>
        <v>1</v>
      </c>
      <c r="AK309" t="b">
        <f>VLOOKUP(T309,lists!$B$23:$D$25,2,FALSE)</f>
        <v>1</v>
      </c>
      <c r="AL309">
        <f t="shared" ref="AL309:AL372" si="29">IF(AND(AD309=TRUE,AE309=TRUE,AF309=TRUE,AG309=TRUE,AH309=TRUE,AI309=TRUE,AJ309=TRUE,AK309=TRUE),1,0)</f>
        <v>1</v>
      </c>
    </row>
    <row r="310" spans="1:38" x14ac:dyDescent="0.35">
      <c r="A310" s="1">
        <f t="shared" si="25"/>
        <v>310</v>
      </c>
      <c r="B310" s="1">
        <f t="shared" si="26"/>
        <v>309</v>
      </c>
      <c r="C310" s="5">
        <v>44331</v>
      </c>
      <c r="D310" t="s">
        <v>581</v>
      </c>
      <c r="E310" t="s">
        <v>302</v>
      </c>
      <c r="F310" t="s">
        <v>302</v>
      </c>
      <c r="G310" t="s">
        <v>6</v>
      </c>
      <c r="H310" t="s">
        <v>227</v>
      </c>
      <c r="J310" t="s">
        <v>54</v>
      </c>
      <c r="K310" t="s">
        <v>5</v>
      </c>
      <c r="L310">
        <v>3</v>
      </c>
      <c r="N310" t="s">
        <v>359</v>
      </c>
      <c r="O310" t="s">
        <v>37</v>
      </c>
      <c r="P310" t="s">
        <v>37</v>
      </c>
      <c r="Q310">
        <v>11500</v>
      </c>
      <c r="R310" t="s">
        <v>838</v>
      </c>
      <c r="T310" t="s">
        <v>240</v>
      </c>
      <c r="U310">
        <v>0</v>
      </c>
      <c r="W310" t="s">
        <v>503</v>
      </c>
      <c r="X310" t="s">
        <v>503</v>
      </c>
      <c r="AA310" s="6" t="str">
        <f t="shared" si="27"/>
        <v>Other</v>
      </c>
      <c r="AB310" s="6" t="str">
        <f t="shared" si="28"/>
        <v>A</v>
      </c>
      <c r="AC310" s="6">
        <f>VLOOKUP(P310,lists!$G:$H,2,FALSE)</f>
        <v>2</v>
      </c>
      <c r="AD310" t="b">
        <f>VLOOKUP(G310,lists!$B$2:$C$3,2,FALSE)</f>
        <v>1</v>
      </c>
      <c r="AE310" t="b">
        <f>VLOOKUP(AA310,lists!$B:$C,2,FALSE)</f>
        <v>1</v>
      </c>
      <c r="AF310" t="b">
        <f>IF(AND(AC310&gt;=VLOOKUP(FLAT!$I$1,lists!$G:$H,2,FALSE),AC310&lt;=VLOOKUP(FLAT!$I$2,lists!$G:$H,2,FALSE)),TRUE,FALSE)</f>
        <v>1</v>
      </c>
      <c r="AG310" t="b">
        <f>VLOOKUP(AB310,lists!$B$7:$C$8,2,FALSE)</f>
        <v>1</v>
      </c>
      <c r="AH310" t="b">
        <f>VLOOKUP(IF(H310="","Open",SUBSTITUTE(H310,"/Nov","")),lists!$B$27:$D$29,2,FALSE)</f>
        <v>1</v>
      </c>
      <c r="AI310" t="b">
        <f>IF(FLAT!$I$5="All",TRUE,IF(FLAT!$I$5=TEXT('Raw - F'!C310,"mmm"),TRUE,FALSE))</f>
        <v>1</v>
      </c>
      <c r="AJ310" t="b">
        <f>VLOOKUP(L310,lists!B:C,2,FALSE)</f>
        <v>1</v>
      </c>
      <c r="AK310" t="b">
        <f>VLOOKUP(T310,lists!$B$23:$D$25,2,FALSE)</f>
        <v>1</v>
      </c>
      <c r="AL310">
        <f t="shared" si="29"/>
        <v>1</v>
      </c>
    </row>
    <row r="311" spans="1:38" x14ac:dyDescent="0.35">
      <c r="A311" s="1">
        <f t="shared" si="25"/>
        <v>311</v>
      </c>
      <c r="B311" s="1">
        <f t="shared" si="26"/>
        <v>310</v>
      </c>
      <c r="C311" s="5">
        <v>44331</v>
      </c>
      <c r="D311" t="s">
        <v>581</v>
      </c>
      <c r="E311" t="s">
        <v>302</v>
      </c>
      <c r="F311" t="s">
        <v>302</v>
      </c>
      <c r="G311" t="s">
        <v>6</v>
      </c>
      <c r="H311" t="s">
        <v>227</v>
      </c>
      <c r="J311" t="s">
        <v>54</v>
      </c>
      <c r="K311" t="s">
        <v>5</v>
      </c>
      <c r="L311">
        <v>4</v>
      </c>
      <c r="N311" t="s">
        <v>318</v>
      </c>
      <c r="O311" t="s">
        <v>36</v>
      </c>
      <c r="P311" t="s">
        <v>36</v>
      </c>
      <c r="Q311">
        <v>7650</v>
      </c>
      <c r="R311" t="s">
        <v>836</v>
      </c>
      <c r="T311" t="s">
        <v>240</v>
      </c>
      <c r="U311">
        <v>0</v>
      </c>
      <c r="W311" t="s">
        <v>503</v>
      </c>
      <c r="X311" t="s">
        <v>503</v>
      </c>
      <c r="AA311" s="6" t="str">
        <f t="shared" si="27"/>
        <v>Other</v>
      </c>
      <c r="AB311" s="6" t="str">
        <f t="shared" si="28"/>
        <v>A</v>
      </c>
      <c r="AC311" s="6">
        <f>VLOOKUP(P311,lists!$G:$H,2,FALSE)</f>
        <v>1</v>
      </c>
      <c r="AD311" t="b">
        <f>VLOOKUP(G311,lists!$B$2:$C$3,2,FALSE)</f>
        <v>1</v>
      </c>
      <c r="AE311" t="b">
        <f>VLOOKUP(AA311,lists!$B:$C,2,FALSE)</f>
        <v>1</v>
      </c>
      <c r="AF311" t="b">
        <f>IF(AND(AC311&gt;=VLOOKUP(FLAT!$I$1,lists!$G:$H,2,FALSE),AC311&lt;=VLOOKUP(FLAT!$I$2,lists!$G:$H,2,FALSE)),TRUE,FALSE)</f>
        <v>1</v>
      </c>
      <c r="AG311" t="b">
        <f>VLOOKUP(AB311,lists!$B$7:$C$8,2,FALSE)</f>
        <v>1</v>
      </c>
      <c r="AH311" t="b">
        <f>VLOOKUP(IF(H311="","Open",SUBSTITUTE(H311,"/Nov","")),lists!$B$27:$D$29,2,FALSE)</f>
        <v>1</v>
      </c>
      <c r="AI311" t="b">
        <f>IF(FLAT!$I$5="All",TRUE,IF(FLAT!$I$5=TEXT('Raw - F'!C311,"mmm"),TRUE,FALSE))</f>
        <v>1</v>
      </c>
      <c r="AJ311" t="b">
        <f>VLOOKUP(L311,lists!B:C,2,FALSE)</f>
        <v>1</v>
      </c>
      <c r="AK311" t="b">
        <f>VLOOKUP(T311,lists!$B$23:$D$25,2,FALSE)</f>
        <v>1</v>
      </c>
      <c r="AL311">
        <f t="shared" si="29"/>
        <v>1</v>
      </c>
    </row>
    <row r="312" spans="1:38" x14ac:dyDescent="0.35">
      <c r="A312" s="1">
        <f t="shared" si="25"/>
        <v>312</v>
      </c>
      <c r="B312" s="1">
        <f t="shared" si="26"/>
        <v>311</v>
      </c>
      <c r="C312" s="5">
        <v>44331</v>
      </c>
      <c r="D312" t="s">
        <v>581</v>
      </c>
      <c r="E312" t="s">
        <v>302</v>
      </c>
      <c r="F312" t="s">
        <v>302</v>
      </c>
      <c r="G312" t="s">
        <v>6</v>
      </c>
      <c r="H312" t="s">
        <v>227</v>
      </c>
      <c r="J312" t="s">
        <v>54</v>
      </c>
      <c r="K312" t="s">
        <v>5</v>
      </c>
      <c r="L312">
        <v>5</v>
      </c>
      <c r="N312" t="s">
        <v>321</v>
      </c>
      <c r="O312" t="s">
        <v>443</v>
      </c>
      <c r="P312" t="s">
        <v>70</v>
      </c>
      <c r="Q312">
        <v>7650</v>
      </c>
      <c r="R312" t="s">
        <v>837</v>
      </c>
      <c r="T312" t="s">
        <v>240</v>
      </c>
      <c r="U312">
        <v>0</v>
      </c>
      <c r="W312" t="s">
        <v>503</v>
      </c>
      <c r="X312" t="s">
        <v>503</v>
      </c>
      <c r="AA312" s="6" t="str">
        <f t="shared" si="27"/>
        <v>Other</v>
      </c>
      <c r="AB312" s="6" t="str">
        <f t="shared" si="28"/>
        <v>A</v>
      </c>
      <c r="AC312" s="6">
        <f>VLOOKUP(P312,lists!$G:$H,2,FALSE)</f>
        <v>4</v>
      </c>
      <c r="AD312" t="b">
        <f>VLOOKUP(G312,lists!$B$2:$C$3,2,FALSE)</f>
        <v>1</v>
      </c>
      <c r="AE312" t="b">
        <f>VLOOKUP(AA312,lists!$B:$C,2,FALSE)</f>
        <v>1</v>
      </c>
      <c r="AF312" t="b">
        <f>IF(AND(AC312&gt;=VLOOKUP(FLAT!$I$1,lists!$G:$H,2,FALSE),AC312&lt;=VLOOKUP(FLAT!$I$2,lists!$G:$H,2,FALSE)),TRUE,FALSE)</f>
        <v>1</v>
      </c>
      <c r="AG312" t="b">
        <f>VLOOKUP(AB312,lists!$B$7:$C$8,2,FALSE)</f>
        <v>1</v>
      </c>
      <c r="AH312" t="b">
        <f>VLOOKUP(IF(H312="","Open",SUBSTITUTE(H312,"/Nov","")),lists!$B$27:$D$29,2,FALSE)</f>
        <v>1</v>
      </c>
      <c r="AI312" t="b">
        <f>IF(FLAT!$I$5="All",TRUE,IF(FLAT!$I$5=TEXT('Raw - F'!C312,"mmm"),TRUE,FALSE))</f>
        <v>1</v>
      </c>
      <c r="AJ312" t="b">
        <f>VLOOKUP(L312,lists!B:C,2,FALSE)</f>
        <v>1</v>
      </c>
      <c r="AK312" t="b">
        <f>VLOOKUP(T312,lists!$B$23:$D$25,2,FALSE)</f>
        <v>1</v>
      </c>
      <c r="AL312">
        <f t="shared" si="29"/>
        <v>1</v>
      </c>
    </row>
    <row r="313" spans="1:38" x14ac:dyDescent="0.35">
      <c r="A313" s="1">
        <f t="shared" si="25"/>
        <v>313</v>
      </c>
      <c r="B313" s="1">
        <f t="shared" si="26"/>
        <v>312</v>
      </c>
      <c r="C313" s="5">
        <v>44331</v>
      </c>
      <c r="D313" t="s">
        <v>581</v>
      </c>
      <c r="E313" t="s">
        <v>302</v>
      </c>
      <c r="F313" t="s">
        <v>302</v>
      </c>
      <c r="G313" t="s">
        <v>51</v>
      </c>
      <c r="H313" t="s">
        <v>244</v>
      </c>
      <c r="J313" t="s">
        <v>34</v>
      </c>
      <c r="K313" t="s">
        <v>5</v>
      </c>
      <c r="L313">
        <v>4</v>
      </c>
      <c r="N313" t="s">
        <v>227</v>
      </c>
      <c r="O313" t="s">
        <v>444</v>
      </c>
      <c r="P313" t="s">
        <v>59</v>
      </c>
      <c r="Q313">
        <v>7650</v>
      </c>
      <c r="R313" t="s">
        <v>406</v>
      </c>
      <c r="T313" t="s">
        <v>240</v>
      </c>
      <c r="U313">
        <v>0</v>
      </c>
      <c r="W313" t="s">
        <v>503</v>
      </c>
      <c r="X313" t="s">
        <v>503</v>
      </c>
      <c r="AA313" s="6" t="str">
        <f t="shared" si="27"/>
        <v>3yo</v>
      </c>
      <c r="AB313" s="6" t="str">
        <f t="shared" si="28"/>
        <v>A</v>
      </c>
      <c r="AC313" s="6">
        <f>VLOOKUP(P313,lists!$G:$H,2,FALSE)</f>
        <v>7</v>
      </c>
      <c r="AD313" t="b">
        <f>VLOOKUP(G313,lists!$B$2:$C$3,2,FALSE)</f>
        <v>1</v>
      </c>
      <c r="AE313" t="b">
        <f>VLOOKUP(AA313,lists!$B:$C,2,FALSE)</f>
        <v>1</v>
      </c>
      <c r="AF313" t="b">
        <f>IF(AND(AC313&gt;=VLOOKUP(FLAT!$I$1,lists!$G:$H,2,FALSE),AC313&lt;=VLOOKUP(FLAT!$I$2,lists!$G:$H,2,FALSE)),TRUE,FALSE)</f>
        <v>1</v>
      </c>
      <c r="AG313" t="b">
        <f>VLOOKUP(AB313,lists!$B$7:$C$8,2,FALSE)</f>
        <v>1</v>
      </c>
      <c r="AH313" t="b">
        <f>VLOOKUP(IF(H313="","Open",SUBSTITUTE(H313,"/Nov","")),lists!$B$27:$D$29,2,FALSE)</f>
        <v>1</v>
      </c>
      <c r="AI313" t="b">
        <f>IF(FLAT!$I$5="All",TRUE,IF(FLAT!$I$5=TEXT('Raw - F'!C313,"mmm"),TRUE,FALSE))</f>
        <v>1</v>
      </c>
      <c r="AJ313" t="b">
        <f>VLOOKUP(L313,lists!B:C,2,FALSE)</f>
        <v>1</v>
      </c>
      <c r="AK313" t="b">
        <f>VLOOKUP(T313,lists!$B$23:$D$25,2,FALSE)</f>
        <v>1</v>
      </c>
      <c r="AL313">
        <f t="shared" si="29"/>
        <v>1</v>
      </c>
    </row>
    <row r="314" spans="1:38" x14ac:dyDescent="0.35">
      <c r="A314" s="1">
        <f t="shared" si="25"/>
        <v>314</v>
      </c>
      <c r="B314" s="1">
        <f t="shared" si="26"/>
        <v>313</v>
      </c>
      <c r="C314" s="5">
        <v>44331</v>
      </c>
      <c r="D314" t="s">
        <v>581</v>
      </c>
      <c r="E314" t="s">
        <v>302</v>
      </c>
      <c r="F314" t="s">
        <v>302</v>
      </c>
      <c r="G314" t="s">
        <v>51</v>
      </c>
      <c r="H314" t="s">
        <v>245</v>
      </c>
      <c r="J314" t="s">
        <v>33</v>
      </c>
      <c r="K314" t="s">
        <v>7</v>
      </c>
      <c r="L314">
        <v>4</v>
      </c>
      <c r="N314" t="s">
        <v>227</v>
      </c>
      <c r="O314" t="s">
        <v>36</v>
      </c>
      <c r="P314" t="s">
        <v>36</v>
      </c>
      <c r="Q314">
        <v>7100</v>
      </c>
      <c r="R314" t="s">
        <v>840</v>
      </c>
      <c r="T314" t="s">
        <v>240</v>
      </c>
      <c r="U314">
        <v>0</v>
      </c>
      <c r="W314" t="s">
        <v>503</v>
      </c>
      <c r="X314" t="s">
        <v>503</v>
      </c>
      <c r="Z314" t="s">
        <v>553</v>
      </c>
      <c r="AA314" s="6" t="str">
        <f t="shared" si="27"/>
        <v>2yo</v>
      </c>
      <c r="AB314" s="6" t="str">
        <f t="shared" si="28"/>
        <v>F</v>
      </c>
      <c r="AC314" s="6">
        <f>VLOOKUP(P314,lists!$G:$H,2,FALSE)</f>
        <v>1</v>
      </c>
      <c r="AD314" t="b">
        <f>VLOOKUP(G314,lists!$B$2:$C$3,2,FALSE)</f>
        <v>1</v>
      </c>
      <c r="AE314" t="b">
        <f>VLOOKUP(AA314,lists!$B:$C,2,FALSE)</f>
        <v>1</v>
      </c>
      <c r="AF314" t="b">
        <f>IF(AND(AC314&gt;=VLOOKUP(FLAT!$I$1,lists!$G:$H,2,FALSE),AC314&lt;=VLOOKUP(FLAT!$I$2,lists!$G:$H,2,FALSE)),TRUE,FALSE)</f>
        <v>1</v>
      </c>
      <c r="AG314" t="b">
        <f>VLOOKUP(AB314,lists!$B$7:$C$8,2,FALSE)</f>
        <v>1</v>
      </c>
      <c r="AH314" t="b">
        <f>VLOOKUP(IF(H314="","Open",SUBSTITUTE(H314,"/Nov","")),lists!$B$27:$D$29,2,FALSE)</f>
        <v>1</v>
      </c>
      <c r="AI314" t="b">
        <f>IF(FLAT!$I$5="All",TRUE,IF(FLAT!$I$5=TEXT('Raw - F'!C314,"mmm"),TRUE,FALSE))</f>
        <v>1</v>
      </c>
      <c r="AJ314" t="b">
        <f>VLOOKUP(L314,lists!B:C,2,FALSE)</f>
        <v>1</v>
      </c>
      <c r="AK314" t="b">
        <f>VLOOKUP(T314,lists!$B$23:$D$25,2,FALSE)</f>
        <v>1</v>
      </c>
      <c r="AL314">
        <f t="shared" si="29"/>
        <v>1</v>
      </c>
    </row>
    <row r="315" spans="1:38" x14ac:dyDescent="0.35">
      <c r="A315" s="1">
        <f t="shared" si="25"/>
        <v>315</v>
      </c>
      <c r="B315" s="1">
        <f t="shared" si="26"/>
        <v>314</v>
      </c>
      <c r="C315" s="5">
        <v>44331</v>
      </c>
      <c r="D315" t="s">
        <v>581</v>
      </c>
      <c r="E315" t="s">
        <v>302</v>
      </c>
      <c r="F315" t="s">
        <v>302</v>
      </c>
      <c r="G315" t="s">
        <v>6</v>
      </c>
      <c r="H315" t="s">
        <v>227</v>
      </c>
      <c r="J315" t="s">
        <v>54</v>
      </c>
      <c r="K315" t="s">
        <v>5</v>
      </c>
      <c r="L315">
        <v>6</v>
      </c>
      <c r="N315" t="s">
        <v>307</v>
      </c>
      <c r="O315" t="s">
        <v>37</v>
      </c>
      <c r="P315" t="s">
        <v>37</v>
      </c>
      <c r="Q315">
        <v>3908</v>
      </c>
      <c r="R315" t="s">
        <v>841</v>
      </c>
      <c r="T315" t="s">
        <v>240</v>
      </c>
      <c r="U315">
        <v>0</v>
      </c>
      <c r="W315" t="s">
        <v>503</v>
      </c>
      <c r="X315" t="s">
        <v>503</v>
      </c>
      <c r="AA315" s="6" t="str">
        <f t="shared" si="27"/>
        <v>Other</v>
      </c>
      <c r="AB315" s="6" t="str">
        <f t="shared" si="28"/>
        <v>A</v>
      </c>
      <c r="AC315" s="6">
        <f>VLOOKUP(P315,lists!$G:$H,2,FALSE)</f>
        <v>2</v>
      </c>
      <c r="AD315" t="b">
        <f>VLOOKUP(G315,lists!$B$2:$C$3,2,FALSE)</f>
        <v>1</v>
      </c>
      <c r="AE315" t="b">
        <f>VLOOKUP(AA315,lists!$B:$C,2,FALSE)</f>
        <v>1</v>
      </c>
      <c r="AF315" t="b">
        <f>IF(AND(AC315&gt;=VLOOKUP(FLAT!$I$1,lists!$G:$H,2,FALSE),AC315&lt;=VLOOKUP(FLAT!$I$2,lists!$G:$H,2,FALSE)),TRUE,FALSE)</f>
        <v>1</v>
      </c>
      <c r="AG315" t="b">
        <f>VLOOKUP(AB315,lists!$B$7:$C$8,2,FALSE)</f>
        <v>1</v>
      </c>
      <c r="AH315" t="b">
        <f>VLOOKUP(IF(H315="","Open",SUBSTITUTE(H315,"/Nov","")),lists!$B$27:$D$29,2,FALSE)</f>
        <v>1</v>
      </c>
      <c r="AI315" t="b">
        <f>IF(FLAT!$I$5="All",TRUE,IF(FLAT!$I$5=TEXT('Raw - F'!C315,"mmm"),TRUE,FALSE))</f>
        <v>1</v>
      </c>
      <c r="AJ315" t="b">
        <f>VLOOKUP(L315,lists!B:C,2,FALSE)</f>
        <v>1</v>
      </c>
      <c r="AK315" t="b">
        <f>VLOOKUP(T315,lists!$B$23:$D$25,2,FALSE)</f>
        <v>1</v>
      </c>
      <c r="AL315">
        <f t="shared" si="29"/>
        <v>1</v>
      </c>
    </row>
    <row r="316" spans="1:38" x14ac:dyDescent="0.35">
      <c r="A316" s="1">
        <f t="shared" si="25"/>
        <v>316</v>
      </c>
      <c r="B316" s="1">
        <f t="shared" si="26"/>
        <v>315</v>
      </c>
      <c r="C316" s="5">
        <v>44332</v>
      </c>
      <c r="D316" t="s">
        <v>690</v>
      </c>
      <c r="E316" t="s">
        <v>302</v>
      </c>
      <c r="F316" t="s">
        <v>302</v>
      </c>
      <c r="G316" t="s">
        <v>6</v>
      </c>
      <c r="H316" t="s">
        <v>227</v>
      </c>
      <c r="J316" t="s">
        <v>54</v>
      </c>
      <c r="K316" t="s">
        <v>5</v>
      </c>
      <c r="L316">
        <v>3</v>
      </c>
      <c r="N316" t="s">
        <v>346</v>
      </c>
      <c r="O316" t="s">
        <v>579</v>
      </c>
      <c r="P316" t="s">
        <v>76</v>
      </c>
      <c r="Q316">
        <v>25000</v>
      </c>
      <c r="R316" t="s">
        <v>362</v>
      </c>
      <c r="S316" t="s">
        <v>7</v>
      </c>
      <c r="T316" t="s">
        <v>240</v>
      </c>
      <c r="U316">
        <v>0</v>
      </c>
      <c r="W316" t="s">
        <v>503</v>
      </c>
      <c r="X316" t="s">
        <v>503</v>
      </c>
      <c r="AA316" s="6" t="str">
        <f t="shared" si="27"/>
        <v>Other</v>
      </c>
      <c r="AB316" s="6" t="str">
        <f t="shared" si="28"/>
        <v>A</v>
      </c>
      <c r="AC316" s="6">
        <f>VLOOKUP(P316,lists!$G:$H,2,FALSE)</f>
        <v>5</v>
      </c>
      <c r="AD316" t="b">
        <f>VLOOKUP(G316,lists!$B$2:$C$3,2,FALSE)</f>
        <v>1</v>
      </c>
      <c r="AE316" t="b">
        <f>VLOOKUP(AA316,lists!$B:$C,2,FALSE)</f>
        <v>1</v>
      </c>
      <c r="AF316" t="b">
        <f>IF(AND(AC316&gt;=VLOOKUP(FLAT!$I$1,lists!$G:$H,2,FALSE),AC316&lt;=VLOOKUP(FLAT!$I$2,lists!$G:$H,2,FALSE)),TRUE,FALSE)</f>
        <v>1</v>
      </c>
      <c r="AG316" t="b">
        <f>VLOOKUP(AB316,lists!$B$7:$C$8,2,FALSE)</f>
        <v>1</v>
      </c>
      <c r="AH316" t="b">
        <f>VLOOKUP(IF(H316="","Open",SUBSTITUTE(H316,"/Nov","")),lists!$B$27:$D$29,2,FALSE)</f>
        <v>1</v>
      </c>
      <c r="AI316" t="b">
        <f>IF(FLAT!$I$5="All",TRUE,IF(FLAT!$I$5=TEXT('Raw - F'!C316,"mmm"),TRUE,FALSE))</f>
        <v>1</v>
      </c>
      <c r="AJ316" t="b">
        <f>VLOOKUP(L316,lists!B:C,2,FALSE)</f>
        <v>1</v>
      </c>
      <c r="AK316" t="b">
        <f>VLOOKUP(T316,lists!$B$23:$D$25,2,FALSE)</f>
        <v>1</v>
      </c>
      <c r="AL316">
        <f t="shared" si="29"/>
        <v>1</v>
      </c>
    </row>
    <row r="317" spans="1:38" x14ac:dyDescent="0.35">
      <c r="A317" s="1">
        <f t="shared" si="25"/>
        <v>317</v>
      </c>
      <c r="B317" s="1">
        <f t="shared" si="26"/>
        <v>316</v>
      </c>
      <c r="C317" s="5">
        <v>44332</v>
      </c>
      <c r="D317" t="s">
        <v>690</v>
      </c>
      <c r="E317" t="s">
        <v>302</v>
      </c>
      <c r="F317" t="s">
        <v>302</v>
      </c>
      <c r="G317" t="s">
        <v>6</v>
      </c>
      <c r="H317" t="s">
        <v>227</v>
      </c>
      <c r="J317" t="s">
        <v>35</v>
      </c>
      <c r="K317" t="s">
        <v>7</v>
      </c>
      <c r="L317">
        <v>3</v>
      </c>
      <c r="N317" t="s">
        <v>359</v>
      </c>
      <c r="O317" t="s">
        <v>37</v>
      </c>
      <c r="P317" t="s">
        <v>37</v>
      </c>
      <c r="Q317">
        <v>22500</v>
      </c>
      <c r="R317" t="s">
        <v>842</v>
      </c>
      <c r="T317" t="s">
        <v>240</v>
      </c>
      <c r="U317">
        <v>0</v>
      </c>
      <c r="W317" t="s">
        <v>503</v>
      </c>
      <c r="X317" t="s">
        <v>503</v>
      </c>
      <c r="Z317" t="s">
        <v>553</v>
      </c>
      <c r="AA317" s="6" t="str">
        <f t="shared" si="27"/>
        <v>Other</v>
      </c>
      <c r="AB317" s="6" t="str">
        <f t="shared" si="28"/>
        <v>F</v>
      </c>
      <c r="AC317" s="6">
        <f>VLOOKUP(P317,lists!$G:$H,2,FALSE)</f>
        <v>2</v>
      </c>
      <c r="AD317" t="b">
        <f>VLOOKUP(G317,lists!$B$2:$C$3,2,FALSE)</f>
        <v>1</v>
      </c>
      <c r="AE317" t="b">
        <f>VLOOKUP(AA317,lists!$B:$C,2,FALSE)</f>
        <v>1</v>
      </c>
      <c r="AF317" t="b">
        <f>IF(AND(AC317&gt;=VLOOKUP(FLAT!$I$1,lists!$G:$H,2,FALSE),AC317&lt;=VLOOKUP(FLAT!$I$2,lists!$G:$H,2,FALSE)),TRUE,FALSE)</f>
        <v>1</v>
      </c>
      <c r="AG317" t="b">
        <f>VLOOKUP(AB317,lists!$B$7:$C$8,2,FALSE)</f>
        <v>1</v>
      </c>
      <c r="AH317" t="b">
        <f>VLOOKUP(IF(H317="","Open",SUBSTITUTE(H317,"/Nov","")),lists!$B$27:$D$29,2,FALSE)</f>
        <v>1</v>
      </c>
      <c r="AI317" t="b">
        <f>IF(FLAT!$I$5="All",TRUE,IF(FLAT!$I$5=TEXT('Raw - F'!C317,"mmm"),TRUE,FALSE))</f>
        <v>1</v>
      </c>
      <c r="AJ317" t="b">
        <f>VLOOKUP(L317,lists!B:C,2,FALSE)</f>
        <v>1</v>
      </c>
      <c r="AK317" t="b">
        <f>VLOOKUP(T317,lists!$B$23:$D$25,2,FALSE)</f>
        <v>1</v>
      </c>
      <c r="AL317">
        <f t="shared" si="29"/>
        <v>1</v>
      </c>
    </row>
    <row r="318" spans="1:38" x14ac:dyDescent="0.35">
      <c r="A318" s="1">
        <f t="shared" si="25"/>
        <v>318</v>
      </c>
      <c r="B318" s="1">
        <f t="shared" si="26"/>
        <v>317</v>
      </c>
      <c r="C318" s="5">
        <v>44332</v>
      </c>
      <c r="D318" t="s">
        <v>690</v>
      </c>
      <c r="E318" t="s">
        <v>302</v>
      </c>
      <c r="F318" t="s">
        <v>302</v>
      </c>
      <c r="G318" t="s">
        <v>6</v>
      </c>
      <c r="H318" t="s">
        <v>227</v>
      </c>
      <c r="J318" t="s">
        <v>34</v>
      </c>
      <c r="K318" t="s">
        <v>5</v>
      </c>
      <c r="L318">
        <v>4</v>
      </c>
      <c r="N318" t="s">
        <v>348</v>
      </c>
      <c r="O318" t="s">
        <v>435</v>
      </c>
      <c r="P318" t="s">
        <v>76</v>
      </c>
      <c r="Q318">
        <v>8500</v>
      </c>
      <c r="R318" t="s">
        <v>843</v>
      </c>
      <c r="T318" t="s">
        <v>240</v>
      </c>
      <c r="U318">
        <v>0</v>
      </c>
      <c r="W318" t="s">
        <v>503</v>
      </c>
      <c r="X318" t="s">
        <v>503</v>
      </c>
      <c r="AA318" s="6" t="str">
        <f t="shared" si="27"/>
        <v>3yo</v>
      </c>
      <c r="AB318" s="6" t="str">
        <f t="shared" si="28"/>
        <v>A</v>
      </c>
      <c r="AC318" s="6">
        <f>VLOOKUP(P318,lists!$G:$H,2,FALSE)</f>
        <v>5</v>
      </c>
      <c r="AD318" t="b">
        <f>VLOOKUP(G318,lists!$B$2:$C$3,2,FALSE)</f>
        <v>1</v>
      </c>
      <c r="AE318" t="b">
        <f>VLOOKUP(AA318,lists!$B:$C,2,FALSE)</f>
        <v>1</v>
      </c>
      <c r="AF318" t="b">
        <f>IF(AND(AC318&gt;=VLOOKUP(FLAT!$I$1,lists!$G:$H,2,FALSE),AC318&lt;=VLOOKUP(FLAT!$I$2,lists!$G:$H,2,FALSE)),TRUE,FALSE)</f>
        <v>1</v>
      </c>
      <c r="AG318" t="b">
        <f>VLOOKUP(AB318,lists!$B$7:$C$8,2,FALSE)</f>
        <v>1</v>
      </c>
      <c r="AH318" t="b">
        <f>VLOOKUP(IF(H318="","Open",SUBSTITUTE(H318,"/Nov","")),lists!$B$27:$D$29,2,FALSE)</f>
        <v>1</v>
      </c>
      <c r="AI318" t="b">
        <f>IF(FLAT!$I$5="All",TRUE,IF(FLAT!$I$5=TEXT('Raw - F'!C318,"mmm"),TRUE,FALSE))</f>
        <v>1</v>
      </c>
      <c r="AJ318" t="b">
        <f>VLOOKUP(L318,lists!B:C,2,FALSE)</f>
        <v>1</v>
      </c>
      <c r="AK318" t="b">
        <f>VLOOKUP(T318,lists!$B$23:$D$25,2,FALSE)</f>
        <v>1</v>
      </c>
      <c r="AL318">
        <f t="shared" si="29"/>
        <v>1</v>
      </c>
    </row>
    <row r="319" spans="1:38" x14ac:dyDescent="0.35">
      <c r="A319" s="1">
        <f t="shared" si="25"/>
        <v>319</v>
      </c>
      <c r="B319" s="1">
        <f t="shared" si="26"/>
        <v>318</v>
      </c>
      <c r="C319" s="5">
        <v>44332</v>
      </c>
      <c r="D319" t="s">
        <v>690</v>
      </c>
      <c r="E319" t="s">
        <v>302</v>
      </c>
      <c r="F319" t="s">
        <v>302</v>
      </c>
      <c r="G319" t="s">
        <v>51</v>
      </c>
      <c r="H319" t="s">
        <v>244</v>
      </c>
      <c r="J319" t="s">
        <v>33</v>
      </c>
      <c r="K319" t="s">
        <v>5</v>
      </c>
      <c r="L319">
        <v>4</v>
      </c>
      <c r="N319" t="s">
        <v>227</v>
      </c>
      <c r="O319" t="s">
        <v>37</v>
      </c>
      <c r="P319" t="s">
        <v>37</v>
      </c>
      <c r="Q319">
        <v>6500</v>
      </c>
      <c r="R319" t="s">
        <v>845</v>
      </c>
      <c r="T319" t="s">
        <v>240</v>
      </c>
      <c r="U319">
        <v>0</v>
      </c>
      <c r="W319" t="s">
        <v>503</v>
      </c>
      <c r="X319" t="s">
        <v>503</v>
      </c>
      <c r="AA319" s="6" t="str">
        <f t="shared" si="27"/>
        <v>2yo</v>
      </c>
      <c r="AB319" s="6" t="str">
        <f t="shared" si="28"/>
        <v>A</v>
      </c>
      <c r="AC319" s="6">
        <f>VLOOKUP(P319,lists!$G:$H,2,FALSE)</f>
        <v>2</v>
      </c>
      <c r="AD319" t="b">
        <f>VLOOKUP(G319,lists!$B$2:$C$3,2,FALSE)</f>
        <v>1</v>
      </c>
      <c r="AE319" t="b">
        <f>VLOOKUP(AA319,lists!$B:$C,2,FALSE)</f>
        <v>1</v>
      </c>
      <c r="AF319" t="b">
        <f>IF(AND(AC319&gt;=VLOOKUP(FLAT!$I$1,lists!$G:$H,2,FALSE),AC319&lt;=VLOOKUP(FLAT!$I$2,lists!$G:$H,2,FALSE)),TRUE,FALSE)</f>
        <v>1</v>
      </c>
      <c r="AG319" t="b">
        <f>VLOOKUP(AB319,lists!$B$7:$C$8,2,FALSE)</f>
        <v>1</v>
      </c>
      <c r="AH319" t="b">
        <f>VLOOKUP(IF(H319="","Open",SUBSTITUTE(H319,"/Nov","")),lists!$B$27:$D$29,2,FALSE)</f>
        <v>1</v>
      </c>
      <c r="AI319" t="b">
        <f>IF(FLAT!$I$5="All",TRUE,IF(FLAT!$I$5=TEXT('Raw - F'!C319,"mmm"),TRUE,FALSE))</f>
        <v>1</v>
      </c>
      <c r="AJ319" t="b">
        <f>VLOOKUP(L319,lists!B:C,2,FALSE)</f>
        <v>1</v>
      </c>
      <c r="AK319" t="b">
        <f>VLOOKUP(T319,lists!$B$23:$D$25,2,FALSE)</f>
        <v>1</v>
      </c>
      <c r="AL319">
        <f t="shared" si="29"/>
        <v>1</v>
      </c>
    </row>
    <row r="320" spans="1:38" x14ac:dyDescent="0.35">
      <c r="A320" s="1">
        <f t="shared" si="25"/>
        <v>320</v>
      </c>
      <c r="B320" s="1">
        <f t="shared" si="26"/>
        <v>319</v>
      </c>
      <c r="C320" s="5">
        <v>44332</v>
      </c>
      <c r="D320" t="s">
        <v>690</v>
      </c>
      <c r="E320" t="s">
        <v>302</v>
      </c>
      <c r="F320" t="s">
        <v>302</v>
      </c>
      <c r="G320" t="s">
        <v>51</v>
      </c>
      <c r="H320" t="s">
        <v>245</v>
      </c>
      <c r="J320" t="s">
        <v>34</v>
      </c>
      <c r="K320" t="s">
        <v>5</v>
      </c>
      <c r="L320">
        <v>5</v>
      </c>
      <c r="N320" t="s">
        <v>227</v>
      </c>
      <c r="O320" t="s">
        <v>435</v>
      </c>
      <c r="P320" t="s">
        <v>76</v>
      </c>
      <c r="Q320">
        <v>5500</v>
      </c>
      <c r="R320" t="s">
        <v>844</v>
      </c>
      <c r="T320" t="s">
        <v>240</v>
      </c>
      <c r="U320">
        <v>0</v>
      </c>
      <c r="W320" t="s">
        <v>503</v>
      </c>
      <c r="X320" t="s">
        <v>503</v>
      </c>
      <c r="AA320" s="6" t="str">
        <f t="shared" si="27"/>
        <v>3yo</v>
      </c>
      <c r="AB320" s="6" t="str">
        <f t="shared" si="28"/>
        <v>A</v>
      </c>
      <c r="AC320" s="6">
        <f>VLOOKUP(P320,lists!$G:$H,2,FALSE)</f>
        <v>5</v>
      </c>
      <c r="AD320" t="b">
        <f>VLOOKUP(G320,lists!$B$2:$C$3,2,FALSE)</f>
        <v>1</v>
      </c>
      <c r="AE320" t="b">
        <f>VLOOKUP(AA320,lists!$B:$C,2,FALSE)</f>
        <v>1</v>
      </c>
      <c r="AF320" t="b">
        <f>IF(AND(AC320&gt;=VLOOKUP(FLAT!$I$1,lists!$G:$H,2,FALSE),AC320&lt;=VLOOKUP(FLAT!$I$2,lists!$G:$H,2,FALSE)),TRUE,FALSE)</f>
        <v>1</v>
      </c>
      <c r="AG320" t="b">
        <f>VLOOKUP(AB320,lists!$B$7:$C$8,2,FALSE)</f>
        <v>1</v>
      </c>
      <c r="AH320" t="b">
        <f>VLOOKUP(IF(H320="","Open",SUBSTITUTE(H320,"/Nov","")),lists!$B$27:$D$29,2,FALSE)</f>
        <v>1</v>
      </c>
      <c r="AI320" t="b">
        <f>IF(FLAT!$I$5="All",TRUE,IF(FLAT!$I$5=TEXT('Raw - F'!C320,"mmm"),TRUE,FALSE))</f>
        <v>1</v>
      </c>
      <c r="AJ320" t="b">
        <f>VLOOKUP(L320,lists!B:C,2,FALSE)</f>
        <v>1</v>
      </c>
      <c r="AK320" t="b">
        <f>VLOOKUP(T320,lists!$B$23:$D$25,2,FALSE)</f>
        <v>1</v>
      </c>
      <c r="AL320">
        <f t="shared" si="29"/>
        <v>1</v>
      </c>
    </row>
    <row r="321" spans="1:38" x14ac:dyDescent="0.35">
      <c r="A321" s="1">
        <f t="shared" si="25"/>
        <v>321</v>
      </c>
      <c r="B321" s="1">
        <f t="shared" si="26"/>
        <v>320</v>
      </c>
      <c r="C321" s="5">
        <v>44332</v>
      </c>
      <c r="D321" t="s">
        <v>690</v>
      </c>
      <c r="E321" t="s">
        <v>302</v>
      </c>
      <c r="F321" t="s">
        <v>302</v>
      </c>
      <c r="G321" t="s">
        <v>6</v>
      </c>
      <c r="H321" t="s">
        <v>227</v>
      </c>
      <c r="J321" t="s">
        <v>54</v>
      </c>
      <c r="K321" t="s">
        <v>5</v>
      </c>
      <c r="L321">
        <v>5</v>
      </c>
      <c r="N321" t="s">
        <v>330</v>
      </c>
      <c r="O321" t="s">
        <v>36</v>
      </c>
      <c r="P321" t="s">
        <v>36</v>
      </c>
      <c r="Q321">
        <v>4900</v>
      </c>
      <c r="R321" t="s">
        <v>847</v>
      </c>
      <c r="T321" t="s">
        <v>240</v>
      </c>
      <c r="U321">
        <v>0</v>
      </c>
      <c r="V321" t="s">
        <v>525</v>
      </c>
      <c r="W321" t="s">
        <v>503</v>
      </c>
      <c r="X321" t="s">
        <v>503</v>
      </c>
      <c r="AA321" s="6" t="str">
        <f t="shared" si="27"/>
        <v>Other</v>
      </c>
      <c r="AB321" s="6" t="str">
        <f t="shared" si="28"/>
        <v>A</v>
      </c>
      <c r="AC321" s="6">
        <f>VLOOKUP(P321,lists!$G:$H,2,FALSE)</f>
        <v>1</v>
      </c>
      <c r="AD321" t="b">
        <f>VLOOKUP(G321,lists!$B$2:$C$3,2,FALSE)</f>
        <v>1</v>
      </c>
      <c r="AE321" t="b">
        <f>VLOOKUP(AA321,lists!$B:$C,2,FALSE)</f>
        <v>1</v>
      </c>
      <c r="AF321" t="b">
        <f>IF(AND(AC321&gt;=VLOOKUP(FLAT!$I$1,lists!$G:$H,2,FALSE),AC321&lt;=VLOOKUP(FLAT!$I$2,lists!$G:$H,2,FALSE)),TRUE,FALSE)</f>
        <v>1</v>
      </c>
      <c r="AG321" t="b">
        <f>VLOOKUP(AB321,lists!$B$7:$C$8,2,FALSE)</f>
        <v>1</v>
      </c>
      <c r="AH321" t="b">
        <f>VLOOKUP(IF(H321="","Open",SUBSTITUTE(H321,"/Nov","")),lists!$B$27:$D$29,2,FALSE)</f>
        <v>1</v>
      </c>
      <c r="AI321" t="b">
        <f>IF(FLAT!$I$5="All",TRUE,IF(FLAT!$I$5=TEXT('Raw - F'!C321,"mmm"),TRUE,FALSE))</f>
        <v>1</v>
      </c>
      <c r="AJ321" t="b">
        <f>VLOOKUP(L321,lists!B:C,2,FALSE)</f>
        <v>1</v>
      </c>
      <c r="AK321" t="b">
        <f>VLOOKUP(T321,lists!$B$23:$D$25,2,FALSE)</f>
        <v>1</v>
      </c>
      <c r="AL321">
        <f t="shared" si="29"/>
        <v>1</v>
      </c>
    </row>
    <row r="322" spans="1:38" x14ac:dyDescent="0.35">
      <c r="A322" s="1">
        <f t="shared" si="25"/>
        <v>322</v>
      </c>
      <c r="B322" s="1">
        <f t="shared" si="26"/>
        <v>321</v>
      </c>
      <c r="C322" s="5">
        <v>44332</v>
      </c>
      <c r="D322" t="s">
        <v>690</v>
      </c>
      <c r="E322" t="s">
        <v>302</v>
      </c>
      <c r="F322" t="s">
        <v>302</v>
      </c>
      <c r="G322" t="s">
        <v>6</v>
      </c>
      <c r="H322" t="s">
        <v>227</v>
      </c>
      <c r="J322" t="s">
        <v>34</v>
      </c>
      <c r="K322" t="s">
        <v>5</v>
      </c>
      <c r="L322">
        <v>6</v>
      </c>
      <c r="N322" t="s">
        <v>314</v>
      </c>
      <c r="O322" t="s">
        <v>37</v>
      </c>
      <c r="P322" t="s">
        <v>37</v>
      </c>
      <c r="Q322">
        <v>4500</v>
      </c>
      <c r="R322" t="s">
        <v>846</v>
      </c>
      <c r="T322" t="s">
        <v>240</v>
      </c>
      <c r="U322">
        <v>0</v>
      </c>
      <c r="W322" t="s">
        <v>503</v>
      </c>
      <c r="X322" t="s">
        <v>503</v>
      </c>
      <c r="AA322" s="6" t="str">
        <f t="shared" si="27"/>
        <v>3yo</v>
      </c>
      <c r="AB322" s="6" t="str">
        <f t="shared" si="28"/>
        <v>A</v>
      </c>
      <c r="AC322" s="6">
        <f>VLOOKUP(P322,lists!$G:$H,2,FALSE)</f>
        <v>2</v>
      </c>
      <c r="AD322" t="b">
        <f>VLOOKUP(G322,lists!$B$2:$C$3,2,FALSE)</f>
        <v>1</v>
      </c>
      <c r="AE322" t="b">
        <f>VLOOKUP(AA322,lists!$B:$C,2,FALSE)</f>
        <v>1</v>
      </c>
      <c r="AF322" t="b">
        <f>IF(AND(AC322&gt;=VLOOKUP(FLAT!$I$1,lists!$G:$H,2,FALSE),AC322&lt;=VLOOKUP(FLAT!$I$2,lists!$G:$H,2,FALSE)),TRUE,FALSE)</f>
        <v>1</v>
      </c>
      <c r="AG322" t="b">
        <f>VLOOKUP(AB322,lists!$B$7:$C$8,2,FALSE)</f>
        <v>1</v>
      </c>
      <c r="AH322" t="b">
        <f>VLOOKUP(IF(H322="","Open",SUBSTITUTE(H322,"/Nov","")),lists!$B$27:$D$29,2,FALSE)</f>
        <v>1</v>
      </c>
      <c r="AI322" t="b">
        <f>IF(FLAT!$I$5="All",TRUE,IF(FLAT!$I$5=TEXT('Raw - F'!C322,"mmm"),TRUE,FALSE))</f>
        <v>1</v>
      </c>
      <c r="AJ322" t="b">
        <f>VLOOKUP(L322,lists!B:C,2,FALSE)</f>
        <v>1</v>
      </c>
      <c r="AK322" t="b">
        <f>VLOOKUP(T322,lists!$B$23:$D$25,2,FALSE)</f>
        <v>1</v>
      </c>
      <c r="AL322">
        <f t="shared" si="29"/>
        <v>1</v>
      </c>
    </row>
    <row r="323" spans="1:38" x14ac:dyDescent="0.35">
      <c r="A323" s="1">
        <f t="shared" si="25"/>
        <v>323</v>
      </c>
      <c r="B323" s="1">
        <f t="shared" si="26"/>
        <v>322</v>
      </c>
      <c r="C323" s="5">
        <v>44333</v>
      </c>
      <c r="D323" t="s">
        <v>259</v>
      </c>
      <c r="E323" t="s">
        <v>302</v>
      </c>
      <c r="F323" t="s">
        <v>302</v>
      </c>
      <c r="G323" t="s">
        <v>6</v>
      </c>
      <c r="H323" t="s">
        <v>227</v>
      </c>
      <c r="J323" t="s">
        <v>54</v>
      </c>
      <c r="K323" t="s">
        <v>5</v>
      </c>
      <c r="L323">
        <v>4</v>
      </c>
      <c r="N323" t="s">
        <v>318</v>
      </c>
      <c r="O323" t="s">
        <v>855</v>
      </c>
      <c r="P323" t="s">
        <v>37</v>
      </c>
      <c r="Q323">
        <v>11100</v>
      </c>
      <c r="R323" t="s">
        <v>856</v>
      </c>
      <c r="T323" t="s">
        <v>240</v>
      </c>
      <c r="U323">
        <v>0</v>
      </c>
      <c r="W323" t="s">
        <v>503</v>
      </c>
      <c r="X323" t="s">
        <v>503</v>
      </c>
      <c r="AA323" s="6" t="str">
        <f t="shared" si="27"/>
        <v>Other</v>
      </c>
      <c r="AB323" s="6" t="str">
        <f t="shared" si="28"/>
        <v>A</v>
      </c>
      <c r="AC323" s="6">
        <f>VLOOKUP(P323,lists!$G:$H,2,FALSE)</f>
        <v>2</v>
      </c>
      <c r="AD323" t="b">
        <f>VLOOKUP(G323,lists!$B$2:$C$3,2,FALSE)</f>
        <v>1</v>
      </c>
      <c r="AE323" t="b">
        <f>VLOOKUP(AA323,lists!$B:$C,2,FALSE)</f>
        <v>1</v>
      </c>
      <c r="AF323" t="b">
        <f>IF(AND(AC323&gt;=VLOOKUP(FLAT!$I$1,lists!$G:$H,2,FALSE),AC323&lt;=VLOOKUP(FLAT!$I$2,lists!$G:$H,2,FALSE)),TRUE,FALSE)</f>
        <v>1</v>
      </c>
      <c r="AG323" t="b">
        <f>VLOOKUP(AB323,lists!$B$7:$C$8,2,FALSE)</f>
        <v>1</v>
      </c>
      <c r="AH323" t="b">
        <f>VLOOKUP(IF(H323="","Open",SUBSTITUTE(H323,"/Nov","")),lists!$B$27:$D$29,2,FALSE)</f>
        <v>1</v>
      </c>
      <c r="AI323" t="b">
        <f>IF(FLAT!$I$5="All",TRUE,IF(FLAT!$I$5=TEXT('Raw - F'!C323,"mmm"),TRUE,FALSE))</f>
        <v>1</v>
      </c>
      <c r="AJ323" t="b">
        <f>VLOOKUP(L323,lists!B:C,2,FALSE)</f>
        <v>1</v>
      </c>
      <c r="AK323" t="b">
        <f>VLOOKUP(T323,lists!$B$23:$D$25,2,FALSE)</f>
        <v>1</v>
      </c>
      <c r="AL323">
        <f t="shared" si="29"/>
        <v>1</v>
      </c>
    </row>
    <row r="324" spans="1:38" x14ac:dyDescent="0.35">
      <c r="A324" s="1">
        <f t="shared" si="25"/>
        <v>324</v>
      </c>
      <c r="B324" s="1">
        <f t="shared" si="26"/>
        <v>323</v>
      </c>
      <c r="C324" s="5">
        <v>44333</v>
      </c>
      <c r="D324" t="s">
        <v>259</v>
      </c>
      <c r="E324" t="s">
        <v>302</v>
      </c>
      <c r="F324" t="s">
        <v>302</v>
      </c>
      <c r="G324" t="s">
        <v>6</v>
      </c>
      <c r="H324" t="s">
        <v>227</v>
      </c>
      <c r="J324" t="s">
        <v>54</v>
      </c>
      <c r="K324" t="s">
        <v>5</v>
      </c>
      <c r="L324">
        <v>4</v>
      </c>
      <c r="N324" t="s">
        <v>318</v>
      </c>
      <c r="O324" t="s">
        <v>853</v>
      </c>
      <c r="P324" t="s">
        <v>70</v>
      </c>
      <c r="Q324">
        <v>10600</v>
      </c>
      <c r="R324" t="s">
        <v>854</v>
      </c>
      <c r="T324" t="s">
        <v>240</v>
      </c>
      <c r="U324">
        <v>0</v>
      </c>
      <c r="W324" t="s">
        <v>503</v>
      </c>
      <c r="X324" t="s">
        <v>503</v>
      </c>
      <c r="AA324" s="6" t="str">
        <f t="shared" si="27"/>
        <v>Other</v>
      </c>
      <c r="AB324" s="6" t="str">
        <f t="shared" si="28"/>
        <v>A</v>
      </c>
      <c r="AC324" s="6">
        <f>VLOOKUP(P324,lists!$G:$H,2,FALSE)</f>
        <v>4</v>
      </c>
      <c r="AD324" t="b">
        <f>VLOOKUP(G324,lists!$B$2:$C$3,2,FALSE)</f>
        <v>1</v>
      </c>
      <c r="AE324" t="b">
        <f>VLOOKUP(AA324,lists!$B:$C,2,FALSE)</f>
        <v>1</v>
      </c>
      <c r="AF324" t="b">
        <f>IF(AND(AC324&gt;=VLOOKUP(FLAT!$I$1,lists!$G:$H,2,FALSE),AC324&lt;=VLOOKUP(FLAT!$I$2,lists!$G:$H,2,FALSE)),TRUE,FALSE)</f>
        <v>1</v>
      </c>
      <c r="AG324" t="b">
        <f>VLOOKUP(AB324,lists!$B$7:$C$8,2,FALSE)</f>
        <v>1</v>
      </c>
      <c r="AH324" t="b">
        <f>VLOOKUP(IF(H324="","Open",SUBSTITUTE(H324,"/Nov","")),lists!$B$27:$D$29,2,FALSE)</f>
        <v>1</v>
      </c>
      <c r="AI324" t="b">
        <f>IF(FLAT!$I$5="All",TRUE,IF(FLAT!$I$5=TEXT('Raw - F'!C324,"mmm"),TRUE,FALSE))</f>
        <v>1</v>
      </c>
      <c r="AJ324" t="b">
        <f>VLOOKUP(L324,lists!B:C,2,FALSE)</f>
        <v>1</v>
      </c>
      <c r="AK324" t="b">
        <f>VLOOKUP(T324,lists!$B$23:$D$25,2,FALSE)</f>
        <v>1</v>
      </c>
      <c r="AL324">
        <f t="shared" si="29"/>
        <v>1</v>
      </c>
    </row>
    <row r="325" spans="1:38" x14ac:dyDescent="0.35">
      <c r="A325" s="1">
        <f t="shared" si="25"/>
        <v>325</v>
      </c>
      <c r="B325" s="1">
        <f t="shared" si="26"/>
        <v>324</v>
      </c>
      <c r="C325" s="5">
        <v>44333</v>
      </c>
      <c r="D325" t="s">
        <v>259</v>
      </c>
      <c r="E325" t="s">
        <v>302</v>
      </c>
      <c r="F325" t="s">
        <v>302</v>
      </c>
      <c r="G325" t="s">
        <v>51</v>
      </c>
      <c r="H325" t="s">
        <v>244</v>
      </c>
      <c r="J325" t="s">
        <v>33</v>
      </c>
      <c r="K325" t="s">
        <v>5</v>
      </c>
      <c r="L325">
        <v>4</v>
      </c>
      <c r="N325" t="s">
        <v>227</v>
      </c>
      <c r="O325" t="s">
        <v>36</v>
      </c>
      <c r="P325" t="s">
        <v>36</v>
      </c>
      <c r="Q325">
        <v>9600</v>
      </c>
      <c r="R325" t="s">
        <v>437</v>
      </c>
      <c r="T325" t="s">
        <v>240</v>
      </c>
      <c r="U325">
        <v>0</v>
      </c>
      <c r="W325" t="s">
        <v>503</v>
      </c>
      <c r="X325" t="s">
        <v>503</v>
      </c>
      <c r="Z325" t="s">
        <v>553</v>
      </c>
      <c r="AA325" s="6" t="str">
        <f t="shared" si="27"/>
        <v>2yo</v>
      </c>
      <c r="AB325" s="6" t="str">
        <f t="shared" si="28"/>
        <v>A</v>
      </c>
      <c r="AC325" s="6">
        <f>VLOOKUP(P325,lists!$G:$H,2,FALSE)</f>
        <v>1</v>
      </c>
      <c r="AD325" t="b">
        <f>VLOOKUP(G325,lists!$B$2:$C$3,2,FALSE)</f>
        <v>1</v>
      </c>
      <c r="AE325" t="b">
        <f>VLOOKUP(AA325,lists!$B:$C,2,FALSE)</f>
        <v>1</v>
      </c>
      <c r="AF325" t="b">
        <f>IF(AND(AC325&gt;=VLOOKUP(FLAT!$I$1,lists!$G:$H,2,FALSE),AC325&lt;=VLOOKUP(FLAT!$I$2,lists!$G:$H,2,FALSE)),TRUE,FALSE)</f>
        <v>1</v>
      </c>
      <c r="AG325" t="b">
        <f>VLOOKUP(AB325,lists!$B$7:$C$8,2,FALSE)</f>
        <v>1</v>
      </c>
      <c r="AH325" t="b">
        <f>VLOOKUP(IF(H325="","Open",SUBSTITUTE(H325,"/Nov","")),lists!$B$27:$D$29,2,FALSE)</f>
        <v>1</v>
      </c>
      <c r="AI325" t="b">
        <f>IF(FLAT!$I$5="All",TRUE,IF(FLAT!$I$5=TEXT('Raw - F'!C325,"mmm"),TRUE,FALSE))</f>
        <v>1</v>
      </c>
      <c r="AJ325" t="b">
        <f>VLOOKUP(L325,lists!B:C,2,FALSE)</f>
        <v>1</v>
      </c>
      <c r="AK325" t="b">
        <f>VLOOKUP(T325,lists!$B$23:$D$25,2,FALSE)</f>
        <v>1</v>
      </c>
      <c r="AL325">
        <f t="shared" si="29"/>
        <v>1</v>
      </c>
    </row>
    <row r="326" spans="1:38" x14ac:dyDescent="0.35">
      <c r="A326" s="1">
        <f t="shared" ref="A326:A389" si="30">IF(B326="",A325,B326+1)</f>
        <v>326</v>
      </c>
      <c r="B326" s="1">
        <f t="shared" si="26"/>
        <v>325</v>
      </c>
      <c r="C326" s="5">
        <v>44333</v>
      </c>
      <c r="D326" t="s">
        <v>259</v>
      </c>
      <c r="E326" t="s">
        <v>302</v>
      </c>
      <c r="F326" t="s">
        <v>302</v>
      </c>
      <c r="G326" t="s">
        <v>6</v>
      </c>
      <c r="H326" t="s">
        <v>227</v>
      </c>
      <c r="J326" t="s">
        <v>54</v>
      </c>
      <c r="K326" t="s">
        <v>5</v>
      </c>
      <c r="L326">
        <v>5</v>
      </c>
      <c r="N326" t="s">
        <v>321</v>
      </c>
      <c r="O326" t="s">
        <v>851</v>
      </c>
      <c r="P326" t="s">
        <v>88</v>
      </c>
      <c r="Q326">
        <v>6100</v>
      </c>
      <c r="R326" t="s">
        <v>852</v>
      </c>
      <c r="T326" t="s">
        <v>240</v>
      </c>
      <c r="U326">
        <v>0</v>
      </c>
      <c r="W326" t="s">
        <v>503</v>
      </c>
      <c r="X326" t="s">
        <v>503</v>
      </c>
      <c r="AA326" s="6" t="str">
        <f t="shared" si="27"/>
        <v>Other</v>
      </c>
      <c r="AB326" s="6" t="str">
        <f t="shared" si="28"/>
        <v>A</v>
      </c>
      <c r="AC326" s="6">
        <f>VLOOKUP(P326,lists!$G:$H,2,FALSE)</f>
        <v>6</v>
      </c>
      <c r="AD326" t="b">
        <f>VLOOKUP(G326,lists!$B$2:$C$3,2,FALSE)</f>
        <v>1</v>
      </c>
      <c r="AE326" t="b">
        <f>VLOOKUP(AA326,lists!$B:$C,2,FALSE)</f>
        <v>1</v>
      </c>
      <c r="AF326" t="b">
        <f>IF(AND(AC326&gt;=VLOOKUP(FLAT!$I$1,lists!$G:$H,2,FALSE),AC326&lt;=VLOOKUP(FLAT!$I$2,lists!$G:$H,2,FALSE)),TRUE,FALSE)</f>
        <v>1</v>
      </c>
      <c r="AG326" t="b">
        <f>VLOOKUP(AB326,lists!$B$7:$C$8,2,FALSE)</f>
        <v>1</v>
      </c>
      <c r="AH326" t="b">
        <f>VLOOKUP(IF(H326="","Open",SUBSTITUTE(H326,"/Nov","")),lists!$B$27:$D$29,2,FALSE)</f>
        <v>1</v>
      </c>
      <c r="AI326" t="b">
        <f>IF(FLAT!$I$5="All",TRUE,IF(FLAT!$I$5=TEXT('Raw - F'!C326,"mmm"),TRUE,FALSE))</f>
        <v>1</v>
      </c>
      <c r="AJ326" t="b">
        <f>VLOOKUP(L326,lists!B:C,2,FALSE)</f>
        <v>1</v>
      </c>
      <c r="AK326" t="b">
        <f>VLOOKUP(T326,lists!$B$23:$D$25,2,FALSE)</f>
        <v>1</v>
      </c>
      <c r="AL326">
        <f t="shared" si="29"/>
        <v>1</v>
      </c>
    </row>
    <row r="327" spans="1:38" x14ac:dyDescent="0.35">
      <c r="A327" s="1">
        <f t="shared" si="30"/>
        <v>327</v>
      </c>
      <c r="B327" s="1">
        <f t="shared" ref="B327:B390" si="31">IF(AND(A326&lt;1,AL327=1),1,IF(AL327=1,A326,""))</f>
        <v>326</v>
      </c>
      <c r="C327" s="5">
        <v>44333</v>
      </c>
      <c r="D327" t="s">
        <v>259</v>
      </c>
      <c r="E327" t="s">
        <v>302</v>
      </c>
      <c r="F327" t="s">
        <v>302</v>
      </c>
      <c r="G327" t="s">
        <v>6</v>
      </c>
      <c r="H327" t="s">
        <v>227</v>
      </c>
      <c r="J327" t="s">
        <v>54</v>
      </c>
      <c r="K327" t="s">
        <v>5</v>
      </c>
      <c r="L327">
        <v>5</v>
      </c>
      <c r="N327" t="s">
        <v>321</v>
      </c>
      <c r="O327" t="s">
        <v>848</v>
      </c>
      <c r="P327" t="s">
        <v>36</v>
      </c>
      <c r="Q327">
        <v>5600</v>
      </c>
      <c r="R327" t="s">
        <v>849</v>
      </c>
      <c r="T327" t="s">
        <v>240</v>
      </c>
      <c r="U327">
        <v>0</v>
      </c>
      <c r="W327" t="s">
        <v>503</v>
      </c>
      <c r="X327" t="s">
        <v>503</v>
      </c>
      <c r="AA327" s="6" t="str">
        <f t="shared" si="27"/>
        <v>Other</v>
      </c>
      <c r="AB327" s="6" t="str">
        <f t="shared" si="28"/>
        <v>A</v>
      </c>
      <c r="AC327" s="6">
        <f>VLOOKUP(P327,lists!$G:$H,2,FALSE)</f>
        <v>1</v>
      </c>
      <c r="AD327" t="b">
        <f>VLOOKUP(G327,lists!$B$2:$C$3,2,FALSE)</f>
        <v>1</v>
      </c>
      <c r="AE327" t="b">
        <f>VLOOKUP(AA327,lists!$B:$C,2,FALSE)</f>
        <v>1</v>
      </c>
      <c r="AF327" t="b">
        <f>IF(AND(AC327&gt;=VLOOKUP(FLAT!$I$1,lists!$G:$H,2,FALSE),AC327&lt;=VLOOKUP(FLAT!$I$2,lists!$G:$H,2,FALSE)),TRUE,FALSE)</f>
        <v>1</v>
      </c>
      <c r="AG327" t="b">
        <f>VLOOKUP(AB327,lists!$B$7:$C$8,2,FALSE)</f>
        <v>1</v>
      </c>
      <c r="AH327" t="b">
        <f>VLOOKUP(IF(H327="","Open",SUBSTITUTE(H327,"/Nov","")),lists!$B$27:$D$29,2,FALSE)</f>
        <v>1</v>
      </c>
      <c r="AI327" t="b">
        <f>IF(FLAT!$I$5="All",TRUE,IF(FLAT!$I$5=TEXT('Raw - F'!C327,"mmm"),TRUE,FALSE))</f>
        <v>1</v>
      </c>
      <c r="AJ327" t="b">
        <f>VLOOKUP(L327,lists!B:C,2,FALSE)</f>
        <v>1</v>
      </c>
      <c r="AK327" t="b">
        <f>VLOOKUP(T327,lists!$B$23:$D$25,2,FALSE)</f>
        <v>1</v>
      </c>
      <c r="AL327">
        <f t="shared" si="29"/>
        <v>1</v>
      </c>
    </row>
    <row r="328" spans="1:38" x14ac:dyDescent="0.35">
      <c r="A328" s="1">
        <f t="shared" si="30"/>
        <v>328</v>
      </c>
      <c r="B328" s="1">
        <f t="shared" si="31"/>
        <v>327</v>
      </c>
      <c r="C328" s="5">
        <v>44333</v>
      </c>
      <c r="D328" t="s">
        <v>259</v>
      </c>
      <c r="E328" t="s">
        <v>302</v>
      </c>
      <c r="F328" t="s">
        <v>302</v>
      </c>
      <c r="G328" t="s">
        <v>6</v>
      </c>
      <c r="H328" t="s">
        <v>227</v>
      </c>
      <c r="J328" t="s">
        <v>34</v>
      </c>
      <c r="K328" t="s">
        <v>5</v>
      </c>
      <c r="L328">
        <v>5</v>
      </c>
      <c r="N328" t="s">
        <v>330</v>
      </c>
      <c r="O328" t="s">
        <v>848</v>
      </c>
      <c r="P328" t="s">
        <v>38</v>
      </c>
      <c r="Q328">
        <v>5600</v>
      </c>
      <c r="R328" t="s">
        <v>850</v>
      </c>
      <c r="T328" t="s">
        <v>240</v>
      </c>
      <c r="U328">
        <v>0</v>
      </c>
      <c r="W328" t="s">
        <v>503</v>
      </c>
      <c r="X328" t="s">
        <v>503</v>
      </c>
      <c r="AA328" s="6" t="str">
        <f t="shared" si="27"/>
        <v>3yo</v>
      </c>
      <c r="AB328" s="6" t="str">
        <f t="shared" si="28"/>
        <v>A</v>
      </c>
      <c r="AC328" s="6">
        <f>VLOOKUP(P328,lists!$G:$H,2,FALSE)</f>
        <v>3</v>
      </c>
      <c r="AD328" t="b">
        <f>VLOOKUP(G328,lists!$B$2:$C$3,2,FALSE)</f>
        <v>1</v>
      </c>
      <c r="AE328" t="b">
        <f>VLOOKUP(AA328,lists!$B:$C,2,FALSE)</f>
        <v>1</v>
      </c>
      <c r="AF328" t="b">
        <f>IF(AND(AC328&gt;=VLOOKUP(FLAT!$I$1,lists!$G:$H,2,FALSE),AC328&lt;=VLOOKUP(FLAT!$I$2,lists!$G:$H,2,FALSE)),TRUE,FALSE)</f>
        <v>1</v>
      </c>
      <c r="AG328" t="b">
        <f>VLOOKUP(AB328,lists!$B$7:$C$8,2,FALSE)</f>
        <v>1</v>
      </c>
      <c r="AH328" t="b">
        <f>VLOOKUP(IF(H328="","Open",SUBSTITUTE(H328,"/Nov","")),lists!$B$27:$D$29,2,FALSE)</f>
        <v>1</v>
      </c>
      <c r="AI328" t="b">
        <f>IF(FLAT!$I$5="All",TRUE,IF(FLAT!$I$5=TEXT('Raw - F'!C328,"mmm"),TRUE,FALSE))</f>
        <v>1</v>
      </c>
      <c r="AJ328" t="b">
        <f>VLOOKUP(L328,lists!B:C,2,FALSE)</f>
        <v>1</v>
      </c>
      <c r="AK328" t="b">
        <f>VLOOKUP(T328,lists!$B$23:$D$25,2,FALSE)</f>
        <v>1</v>
      </c>
      <c r="AL328">
        <f t="shared" si="29"/>
        <v>1</v>
      </c>
    </row>
    <row r="329" spans="1:38" x14ac:dyDescent="0.35">
      <c r="A329" s="1">
        <f t="shared" si="30"/>
        <v>329</v>
      </c>
      <c r="B329" s="1">
        <f t="shared" si="31"/>
        <v>328</v>
      </c>
      <c r="C329" s="5">
        <v>44333</v>
      </c>
      <c r="D329" t="s">
        <v>259</v>
      </c>
      <c r="E329" t="s">
        <v>302</v>
      </c>
      <c r="F329" t="s">
        <v>302</v>
      </c>
      <c r="G329" t="s">
        <v>51</v>
      </c>
      <c r="H329" t="s">
        <v>245</v>
      </c>
      <c r="J329" t="s">
        <v>347</v>
      </c>
      <c r="K329" t="s">
        <v>5</v>
      </c>
      <c r="L329">
        <v>5</v>
      </c>
      <c r="N329" t="s">
        <v>227</v>
      </c>
      <c r="O329" t="s">
        <v>848</v>
      </c>
      <c r="P329" t="s">
        <v>38</v>
      </c>
      <c r="Q329">
        <v>5600</v>
      </c>
      <c r="R329" t="s">
        <v>857</v>
      </c>
      <c r="T329" t="s">
        <v>240</v>
      </c>
      <c r="U329">
        <v>0</v>
      </c>
      <c r="W329" t="s">
        <v>503</v>
      </c>
      <c r="X329" t="s">
        <v>503</v>
      </c>
      <c r="AA329" s="6" t="str">
        <f t="shared" si="27"/>
        <v>Other</v>
      </c>
      <c r="AB329" s="6" t="str">
        <f t="shared" si="28"/>
        <v>A</v>
      </c>
      <c r="AC329" s="6">
        <f>VLOOKUP(P329,lists!$G:$H,2,FALSE)</f>
        <v>3</v>
      </c>
      <c r="AD329" t="b">
        <f>VLOOKUP(G329,lists!$B$2:$C$3,2,FALSE)</f>
        <v>1</v>
      </c>
      <c r="AE329" t="b">
        <f>VLOOKUP(AA329,lists!$B:$C,2,FALSE)</f>
        <v>1</v>
      </c>
      <c r="AF329" t="b">
        <f>IF(AND(AC329&gt;=VLOOKUP(FLAT!$I$1,lists!$G:$H,2,FALSE),AC329&lt;=VLOOKUP(FLAT!$I$2,lists!$G:$H,2,FALSE)),TRUE,FALSE)</f>
        <v>1</v>
      </c>
      <c r="AG329" t="b">
        <f>VLOOKUP(AB329,lists!$B$7:$C$8,2,FALSE)</f>
        <v>1</v>
      </c>
      <c r="AH329" t="b">
        <f>VLOOKUP(IF(H329="","Open",SUBSTITUTE(H329,"/Nov","")),lists!$B$27:$D$29,2,FALSE)</f>
        <v>1</v>
      </c>
      <c r="AI329" t="b">
        <f>IF(FLAT!$I$5="All",TRUE,IF(FLAT!$I$5=TEXT('Raw - F'!C329,"mmm"),TRUE,FALSE))</f>
        <v>1</v>
      </c>
      <c r="AJ329" t="b">
        <f>VLOOKUP(L329,lists!B:C,2,FALSE)</f>
        <v>1</v>
      </c>
      <c r="AK329" t="b">
        <f>VLOOKUP(T329,lists!$B$23:$D$25,2,FALSE)</f>
        <v>1</v>
      </c>
      <c r="AL329">
        <f t="shared" si="29"/>
        <v>1</v>
      </c>
    </row>
    <row r="330" spans="1:38" x14ac:dyDescent="0.35">
      <c r="A330" s="1">
        <f t="shared" si="30"/>
        <v>330</v>
      </c>
      <c r="B330" s="1">
        <f t="shared" si="31"/>
        <v>329</v>
      </c>
      <c r="C330" s="5">
        <v>44333</v>
      </c>
      <c r="D330" t="s">
        <v>111</v>
      </c>
      <c r="E330" t="s">
        <v>302</v>
      </c>
      <c r="G330" t="s">
        <v>6</v>
      </c>
      <c r="H330" t="s">
        <v>227</v>
      </c>
      <c r="J330" t="s">
        <v>54</v>
      </c>
      <c r="K330" t="s">
        <v>5</v>
      </c>
      <c r="L330">
        <v>4</v>
      </c>
      <c r="N330" t="s">
        <v>348</v>
      </c>
      <c r="P330" t="s">
        <v>37</v>
      </c>
      <c r="R330" t="s">
        <v>341</v>
      </c>
      <c r="S330" t="s">
        <v>7</v>
      </c>
      <c r="T330" t="s">
        <v>239</v>
      </c>
      <c r="U330">
        <v>0</v>
      </c>
      <c r="AA330" s="6" t="str">
        <f t="shared" si="27"/>
        <v>Other</v>
      </c>
      <c r="AB330" s="6" t="str">
        <f t="shared" si="28"/>
        <v>A</v>
      </c>
      <c r="AC330" s="6">
        <f>VLOOKUP(P330,lists!$G:$H,2,FALSE)</f>
        <v>2</v>
      </c>
      <c r="AD330" t="b">
        <f>VLOOKUP(G330,lists!$B$2:$C$3,2,FALSE)</f>
        <v>1</v>
      </c>
      <c r="AE330" t="b">
        <f>VLOOKUP(AA330,lists!$B:$C,2,FALSE)</f>
        <v>1</v>
      </c>
      <c r="AF330" t="b">
        <f>IF(AND(AC330&gt;=VLOOKUP(FLAT!$I$1,lists!$G:$H,2,FALSE),AC330&lt;=VLOOKUP(FLAT!$I$2,lists!$G:$H,2,FALSE)),TRUE,FALSE)</f>
        <v>1</v>
      </c>
      <c r="AG330" t="b">
        <f>VLOOKUP(AB330,lists!$B$7:$C$8,2,FALSE)</f>
        <v>1</v>
      </c>
      <c r="AH330" t="b">
        <f>VLOOKUP(IF(H330="","Open",SUBSTITUTE(H330,"/Nov","")),lists!$B$27:$D$29,2,FALSE)</f>
        <v>1</v>
      </c>
      <c r="AI330" t="b">
        <f>IF(FLAT!$I$5="All",TRUE,IF(FLAT!$I$5=TEXT('Raw - F'!C330,"mmm"),TRUE,FALSE))</f>
        <v>1</v>
      </c>
      <c r="AJ330" t="b">
        <f>VLOOKUP(L330,lists!B:C,2,FALSE)</f>
        <v>1</v>
      </c>
      <c r="AK330" t="b">
        <f>VLOOKUP(T330,lists!$B$23:$D$25,2,FALSE)</f>
        <v>1</v>
      </c>
      <c r="AL330">
        <f t="shared" si="29"/>
        <v>1</v>
      </c>
    </row>
    <row r="331" spans="1:38" x14ac:dyDescent="0.35">
      <c r="A331" s="1">
        <f t="shared" si="30"/>
        <v>331</v>
      </c>
      <c r="B331" s="1">
        <f t="shared" si="31"/>
        <v>330</v>
      </c>
      <c r="C331" s="5">
        <v>44333</v>
      </c>
      <c r="D331" t="s">
        <v>111</v>
      </c>
      <c r="E331" t="s">
        <v>302</v>
      </c>
      <c r="F331" t="s">
        <v>302</v>
      </c>
      <c r="G331" t="s">
        <v>51</v>
      </c>
      <c r="H331" t="s">
        <v>245</v>
      </c>
      <c r="J331" t="s">
        <v>35</v>
      </c>
      <c r="K331" t="s">
        <v>5</v>
      </c>
      <c r="L331">
        <v>4</v>
      </c>
      <c r="N331" t="s">
        <v>227</v>
      </c>
      <c r="O331" t="s">
        <v>38</v>
      </c>
      <c r="P331" t="s">
        <v>38</v>
      </c>
      <c r="Q331">
        <v>8750</v>
      </c>
      <c r="R331" t="s">
        <v>589</v>
      </c>
      <c r="T331" t="s">
        <v>239</v>
      </c>
      <c r="U331">
        <v>0</v>
      </c>
      <c r="W331" t="s">
        <v>503</v>
      </c>
      <c r="X331" t="s">
        <v>503</v>
      </c>
      <c r="Z331" t="s">
        <v>553</v>
      </c>
      <c r="AA331" s="6" t="str">
        <f t="shared" si="27"/>
        <v>Other</v>
      </c>
      <c r="AB331" s="6" t="str">
        <f t="shared" si="28"/>
        <v>A</v>
      </c>
      <c r="AC331" s="6">
        <f>VLOOKUP(P331,lists!$G:$H,2,FALSE)</f>
        <v>3</v>
      </c>
      <c r="AD331" t="b">
        <f>VLOOKUP(G331,lists!$B$2:$C$3,2,FALSE)</f>
        <v>1</v>
      </c>
      <c r="AE331" t="b">
        <f>VLOOKUP(AA331,lists!$B:$C,2,FALSE)</f>
        <v>1</v>
      </c>
      <c r="AF331" t="b">
        <f>IF(AND(AC331&gt;=VLOOKUP(FLAT!$I$1,lists!$G:$H,2,FALSE),AC331&lt;=VLOOKUP(FLAT!$I$2,lists!$G:$H,2,FALSE)),TRUE,FALSE)</f>
        <v>1</v>
      </c>
      <c r="AG331" t="b">
        <f>VLOOKUP(AB331,lists!$B$7:$C$8,2,FALSE)</f>
        <v>1</v>
      </c>
      <c r="AH331" t="b">
        <f>VLOOKUP(IF(H331="","Open",SUBSTITUTE(H331,"/Nov","")),lists!$B$27:$D$29,2,FALSE)</f>
        <v>1</v>
      </c>
      <c r="AI331" t="b">
        <f>IF(FLAT!$I$5="All",TRUE,IF(FLAT!$I$5=TEXT('Raw - F'!C331,"mmm"),TRUE,FALSE))</f>
        <v>1</v>
      </c>
      <c r="AJ331" t="b">
        <f>VLOOKUP(L331,lists!B:C,2,FALSE)</f>
        <v>1</v>
      </c>
      <c r="AK331" t="b">
        <f>VLOOKUP(T331,lists!$B$23:$D$25,2,FALSE)</f>
        <v>1</v>
      </c>
      <c r="AL331">
        <f t="shared" si="29"/>
        <v>1</v>
      </c>
    </row>
    <row r="332" spans="1:38" x14ac:dyDescent="0.35">
      <c r="A332" s="1">
        <f t="shared" si="30"/>
        <v>332</v>
      </c>
      <c r="B332" s="1">
        <f t="shared" si="31"/>
        <v>331</v>
      </c>
      <c r="C332" s="5">
        <v>44333</v>
      </c>
      <c r="D332" t="s">
        <v>111</v>
      </c>
      <c r="E332" t="s">
        <v>302</v>
      </c>
      <c r="F332" t="s">
        <v>302</v>
      </c>
      <c r="G332" t="s">
        <v>6</v>
      </c>
      <c r="H332" t="s">
        <v>227</v>
      </c>
      <c r="J332" t="s">
        <v>54</v>
      </c>
      <c r="K332" t="s">
        <v>5</v>
      </c>
      <c r="L332">
        <v>5</v>
      </c>
      <c r="N332" t="s">
        <v>321</v>
      </c>
      <c r="O332" t="s">
        <v>572</v>
      </c>
      <c r="P332" t="s">
        <v>76</v>
      </c>
      <c r="Q332">
        <v>4900</v>
      </c>
      <c r="R332" t="s">
        <v>858</v>
      </c>
      <c r="T332" t="s">
        <v>239</v>
      </c>
      <c r="U332">
        <v>0</v>
      </c>
      <c r="W332" t="s">
        <v>503</v>
      </c>
      <c r="X332" t="s">
        <v>503</v>
      </c>
      <c r="AA332" s="6" t="str">
        <f t="shared" si="27"/>
        <v>Other</v>
      </c>
      <c r="AB332" s="6" t="str">
        <f t="shared" si="28"/>
        <v>A</v>
      </c>
      <c r="AC332" s="6">
        <f>VLOOKUP(P332,lists!$G:$H,2,FALSE)</f>
        <v>5</v>
      </c>
      <c r="AD332" t="b">
        <f>VLOOKUP(G332,lists!$B$2:$C$3,2,FALSE)</f>
        <v>1</v>
      </c>
      <c r="AE332" t="b">
        <f>VLOOKUP(AA332,lists!$B:$C,2,FALSE)</f>
        <v>1</v>
      </c>
      <c r="AF332" t="b">
        <f>IF(AND(AC332&gt;=VLOOKUP(FLAT!$I$1,lists!$G:$H,2,FALSE),AC332&lt;=VLOOKUP(FLAT!$I$2,lists!$G:$H,2,FALSE)),TRUE,FALSE)</f>
        <v>1</v>
      </c>
      <c r="AG332" t="b">
        <f>VLOOKUP(AB332,lists!$B$7:$C$8,2,FALSE)</f>
        <v>1</v>
      </c>
      <c r="AH332" t="b">
        <f>VLOOKUP(IF(H332="","Open",SUBSTITUTE(H332,"/Nov","")),lists!$B$27:$D$29,2,FALSE)</f>
        <v>1</v>
      </c>
      <c r="AI332" t="b">
        <f>IF(FLAT!$I$5="All",TRUE,IF(FLAT!$I$5=TEXT('Raw - F'!C332,"mmm"),TRUE,FALSE))</f>
        <v>1</v>
      </c>
      <c r="AJ332" t="b">
        <f>VLOOKUP(L332,lists!B:C,2,FALSE)</f>
        <v>1</v>
      </c>
      <c r="AK332" t="b">
        <f>VLOOKUP(T332,lists!$B$23:$D$25,2,FALSE)</f>
        <v>1</v>
      </c>
      <c r="AL332">
        <f t="shared" si="29"/>
        <v>1</v>
      </c>
    </row>
    <row r="333" spans="1:38" x14ac:dyDescent="0.35">
      <c r="A333" s="1">
        <f t="shared" si="30"/>
        <v>333</v>
      </c>
      <c r="B333" s="1">
        <f t="shared" si="31"/>
        <v>332</v>
      </c>
      <c r="C333" s="5">
        <v>44333</v>
      </c>
      <c r="D333" t="s">
        <v>111</v>
      </c>
      <c r="E333" t="s">
        <v>302</v>
      </c>
      <c r="F333" t="s">
        <v>302</v>
      </c>
      <c r="G333" t="s">
        <v>6</v>
      </c>
      <c r="H333" t="s">
        <v>227</v>
      </c>
      <c r="J333" t="s">
        <v>35</v>
      </c>
      <c r="K333" t="s">
        <v>7</v>
      </c>
      <c r="L333">
        <v>5</v>
      </c>
      <c r="N333" t="s">
        <v>321</v>
      </c>
      <c r="O333" t="s">
        <v>38</v>
      </c>
      <c r="P333" t="s">
        <v>38</v>
      </c>
      <c r="Q333">
        <v>4900</v>
      </c>
      <c r="R333" t="s">
        <v>859</v>
      </c>
      <c r="T333" t="s">
        <v>239</v>
      </c>
      <c r="U333">
        <v>0</v>
      </c>
      <c r="W333" t="s">
        <v>503</v>
      </c>
      <c r="X333" t="s">
        <v>503</v>
      </c>
      <c r="AA333" s="6" t="str">
        <f t="shared" si="27"/>
        <v>Other</v>
      </c>
      <c r="AB333" s="6" t="str">
        <f t="shared" si="28"/>
        <v>F</v>
      </c>
      <c r="AC333" s="6">
        <f>VLOOKUP(P333,lists!$G:$H,2,FALSE)</f>
        <v>3</v>
      </c>
      <c r="AD333" t="b">
        <f>VLOOKUP(G333,lists!$B$2:$C$3,2,FALSE)</f>
        <v>1</v>
      </c>
      <c r="AE333" t="b">
        <f>VLOOKUP(AA333,lists!$B:$C,2,FALSE)</f>
        <v>1</v>
      </c>
      <c r="AF333" t="b">
        <f>IF(AND(AC333&gt;=VLOOKUP(FLAT!$I$1,lists!$G:$H,2,FALSE),AC333&lt;=VLOOKUP(FLAT!$I$2,lists!$G:$H,2,FALSE)),TRUE,FALSE)</f>
        <v>1</v>
      </c>
      <c r="AG333" t="b">
        <f>VLOOKUP(AB333,lists!$B$7:$C$8,2,FALSE)</f>
        <v>1</v>
      </c>
      <c r="AH333" t="b">
        <f>VLOOKUP(IF(H333="","Open",SUBSTITUTE(H333,"/Nov","")),lists!$B$27:$D$29,2,FALSE)</f>
        <v>1</v>
      </c>
      <c r="AI333" t="b">
        <f>IF(FLAT!$I$5="All",TRUE,IF(FLAT!$I$5=TEXT('Raw - F'!C333,"mmm"),TRUE,FALSE))</f>
        <v>1</v>
      </c>
      <c r="AJ333" t="b">
        <f>VLOOKUP(L333,lists!B:C,2,FALSE)</f>
        <v>1</v>
      </c>
      <c r="AK333" t="b">
        <f>VLOOKUP(T333,lists!$B$23:$D$25,2,FALSE)</f>
        <v>1</v>
      </c>
      <c r="AL333">
        <f t="shared" si="29"/>
        <v>1</v>
      </c>
    </row>
    <row r="334" spans="1:38" x14ac:dyDescent="0.35">
      <c r="A334" s="1">
        <f t="shared" si="30"/>
        <v>334</v>
      </c>
      <c r="B334" s="1">
        <f t="shared" si="31"/>
        <v>333</v>
      </c>
      <c r="C334" s="5">
        <v>44333</v>
      </c>
      <c r="D334" t="s">
        <v>111</v>
      </c>
      <c r="E334" t="s">
        <v>302</v>
      </c>
      <c r="F334" t="s">
        <v>302</v>
      </c>
      <c r="G334" t="s">
        <v>51</v>
      </c>
      <c r="H334" t="s">
        <v>244</v>
      </c>
      <c r="J334" t="s">
        <v>33</v>
      </c>
      <c r="K334" t="s">
        <v>5</v>
      </c>
      <c r="L334">
        <v>5</v>
      </c>
      <c r="N334" t="s">
        <v>227</v>
      </c>
      <c r="O334" t="s">
        <v>36</v>
      </c>
      <c r="P334" t="s">
        <v>36</v>
      </c>
      <c r="Q334">
        <v>4900</v>
      </c>
      <c r="R334" t="s">
        <v>860</v>
      </c>
      <c r="T334" t="s">
        <v>239</v>
      </c>
      <c r="U334">
        <v>0</v>
      </c>
      <c r="W334" t="s">
        <v>503</v>
      </c>
      <c r="X334" t="s">
        <v>583</v>
      </c>
      <c r="Y334" t="s">
        <v>368</v>
      </c>
      <c r="AA334" s="6" t="str">
        <f t="shared" si="27"/>
        <v>2yo</v>
      </c>
      <c r="AB334" s="6" t="str">
        <f t="shared" si="28"/>
        <v>A</v>
      </c>
      <c r="AC334" s="6">
        <f>VLOOKUP(P334,lists!$G:$H,2,FALSE)</f>
        <v>1</v>
      </c>
      <c r="AD334" t="b">
        <f>VLOOKUP(G334,lists!$B$2:$C$3,2,FALSE)</f>
        <v>1</v>
      </c>
      <c r="AE334" t="b">
        <f>VLOOKUP(AA334,lists!$B:$C,2,FALSE)</f>
        <v>1</v>
      </c>
      <c r="AF334" t="b">
        <f>IF(AND(AC334&gt;=VLOOKUP(FLAT!$I$1,lists!$G:$H,2,FALSE),AC334&lt;=VLOOKUP(FLAT!$I$2,lists!$G:$H,2,FALSE)),TRUE,FALSE)</f>
        <v>1</v>
      </c>
      <c r="AG334" t="b">
        <f>VLOOKUP(AB334,lists!$B$7:$C$8,2,FALSE)</f>
        <v>1</v>
      </c>
      <c r="AH334" t="b">
        <f>VLOOKUP(IF(H334="","Open",SUBSTITUTE(H334,"/Nov","")),lists!$B$27:$D$29,2,FALSE)</f>
        <v>1</v>
      </c>
      <c r="AI334" t="b">
        <f>IF(FLAT!$I$5="All",TRUE,IF(FLAT!$I$5=TEXT('Raw - F'!C334,"mmm"),TRUE,FALSE))</f>
        <v>1</v>
      </c>
      <c r="AJ334" t="b">
        <f>VLOOKUP(L334,lists!B:C,2,FALSE)</f>
        <v>1</v>
      </c>
      <c r="AK334" t="b">
        <f>VLOOKUP(T334,lists!$B$23:$D$25,2,FALSE)</f>
        <v>1</v>
      </c>
      <c r="AL334">
        <f t="shared" si="29"/>
        <v>1</v>
      </c>
    </row>
    <row r="335" spans="1:38" x14ac:dyDescent="0.35">
      <c r="A335" s="1">
        <f t="shared" si="30"/>
        <v>335</v>
      </c>
      <c r="B335" s="1">
        <f t="shared" si="31"/>
        <v>334</v>
      </c>
      <c r="C335" s="5">
        <v>44333</v>
      </c>
      <c r="D335" t="s">
        <v>111</v>
      </c>
      <c r="E335" t="s">
        <v>302</v>
      </c>
      <c r="F335" t="s">
        <v>302</v>
      </c>
      <c r="G335" t="s">
        <v>51</v>
      </c>
      <c r="H335" t="s">
        <v>227</v>
      </c>
      <c r="J335" t="s">
        <v>35</v>
      </c>
      <c r="K335" t="s">
        <v>5</v>
      </c>
      <c r="L335">
        <v>5</v>
      </c>
      <c r="N335" t="s">
        <v>227</v>
      </c>
      <c r="O335" t="s">
        <v>392</v>
      </c>
      <c r="P335" t="s">
        <v>59</v>
      </c>
      <c r="Q335">
        <v>4900</v>
      </c>
      <c r="R335" t="s">
        <v>861</v>
      </c>
      <c r="T335" t="s">
        <v>239</v>
      </c>
      <c r="U335">
        <v>0</v>
      </c>
      <c r="W335" t="s">
        <v>1704</v>
      </c>
      <c r="X335" t="s">
        <v>503</v>
      </c>
      <c r="AA335" s="6" t="str">
        <f t="shared" si="27"/>
        <v>Other</v>
      </c>
      <c r="AB335" s="6" t="str">
        <f t="shared" si="28"/>
        <v>A</v>
      </c>
      <c r="AC335" s="6">
        <f>VLOOKUP(P335,lists!$G:$H,2,FALSE)</f>
        <v>7</v>
      </c>
      <c r="AD335" t="b">
        <f>VLOOKUP(G335,lists!$B$2:$C$3,2,FALSE)</f>
        <v>1</v>
      </c>
      <c r="AE335" t="b">
        <f>VLOOKUP(AA335,lists!$B:$C,2,FALSE)</f>
        <v>1</v>
      </c>
      <c r="AF335" t="b">
        <f>IF(AND(AC335&gt;=VLOOKUP(FLAT!$I$1,lists!$G:$H,2,FALSE),AC335&lt;=VLOOKUP(FLAT!$I$2,lists!$G:$H,2,FALSE)),TRUE,FALSE)</f>
        <v>1</v>
      </c>
      <c r="AG335" t="b">
        <f>VLOOKUP(AB335,lists!$B$7:$C$8,2,FALSE)</f>
        <v>1</v>
      </c>
      <c r="AH335" t="b">
        <f>VLOOKUP(IF(H335="","Open",SUBSTITUTE(H335,"/Nov","")),lists!$B$27:$D$29,2,FALSE)</f>
        <v>1</v>
      </c>
      <c r="AI335" t="b">
        <f>IF(FLAT!$I$5="All",TRUE,IF(FLAT!$I$5=TEXT('Raw - F'!C335,"mmm"),TRUE,FALSE))</f>
        <v>1</v>
      </c>
      <c r="AJ335" t="b">
        <f>VLOOKUP(L335,lists!B:C,2,FALSE)</f>
        <v>1</v>
      </c>
      <c r="AK335" t="b">
        <f>VLOOKUP(T335,lists!$B$23:$D$25,2,FALSE)</f>
        <v>1</v>
      </c>
      <c r="AL335">
        <f t="shared" si="29"/>
        <v>1</v>
      </c>
    </row>
    <row r="336" spans="1:38" x14ac:dyDescent="0.35">
      <c r="A336" s="1">
        <f t="shared" si="30"/>
        <v>336</v>
      </c>
      <c r="B336" s="1">
        <f t="shared" si="31"/>
        <v>335</v>
      </c>
      <c r="C336" s="5">
        <v>44333</v>
      </c>
      <c r="D336" t="s">
        <v>111</v>
      </c>
      <c r="E336" t="s">
        <v>302</v>
      </c>
      <c r="F336" t="s">
        <v>302</v>
      </c>
      <c r="G336" t="s">
        <v>6</v>
      </c>
      <c r="H336" t="s">
        <v>227</v>
      </c>
      <c r="J336" t="s">
        <v>34</v>
      </c>
      <c r="K336" t="s">
        <v>5</v>
      </c>
      <c r="L336">
        <v>5</v>
      </c>
      <c r="N336" t="s">
        <v>321</v>
      </c>
      <c r="O336" t="s">
        <v>572</v>
      </c>
      <c r="P336" t="s">
        <v>76</v>
      </c>
      <c r="Q336">
        <v>4900</v>
      </c>
      <c r="R336" t="s">
        <v>862</v>
      </c>
      <c r="T336" t="s">
        <v>239</v>
      </c>
      <c r="U336">
        <v>0</v>
      </c>
      <c r="W336" t="s">
        <v>503</v>
      </c>
      <c r="X336" t="s">
        <v>503</v>
      </c>
      <c r="AA336" s="6" t="str">
        <f t="shared" si="27"/>
        <v>3yo</v>
      </c>
      <c r="AB336" s="6" t="str">
        <f t="shared" si="28"/>
        <v>A</v>
      </c>
      <c r="AC336" s="6">
        <f>VLOOKUP(P336,lists!$G:$H,2,FALSE)</f>
        <v>5</v>
      </c>
      <c r="AD336" t="b">
        <f>VLOOKUP(G336,lists!$B$2:$C$3,2,FALSE)</f>
        <v>1</v>
      </c>
      <c r="AE336" t="b">
        <f>VLOOKUP(AA336,lists!$B:$C,2,FALSE)</f>
        <v>1</v>
      </c>
      <c r="AF336" t="b">
        <f>IF(AND(AC336&gt;=VLOOKUP(FLAT!$I$1,lists!$G:$H,2,FALSE),AC336&lt;=VLOOKUP(FLAT!$I$2,lists!$G:$H,2,FALSE)),TRUE,FALSE)</f>
        <v>1</v>
      </c>
      <c r="AG336" t="b">
        <f>VLOOKUP(AB336,lists!$B$7:$C$8,2,FALSE)</f>
        <v>1</v>
      </c>
      <c r="AH336" t="b">
        <f>VLOOKUP(IF(H336="","Open",SUBSTITUTE(H336,"/Nov","")),lists!$B$27:$D$29,2,FALSE)</f>
        <v>1</v>
      </c>
      <c r="AI336" t="b">
        <f>IF(FLAT!$I$5="All",TRUE,IF(FLAT!$I$5=TEXT('Raw - F'!C336,"mmm"),TRUE,FALSE))</f>
        <v>1</v>
      </c>
      <c r="AJ336" t="b">
        <f>VLOOKUP(L336,lists!B:C,2,FALSE)</f>
        <v>1</v>
      </c>
      <c r="AK336" t="b">
        <f>VLOOKUP(T336,lists!$B$23:$D$25,2,FALSE)</f>
        <v>1</v>
      </c>
      <c r="AL336">
        <f t="shared" si="29"/>
        <v>1</v>
      </c>
    </row>
    <row r="337" spans="1:38" x14ac:dyDescent="0.35">
      <c r="A337" s="1">
        <f t="shared" si="30"/>
        <v>337</v>
      </c>
      <c r="B337" s="1">
        <f t="shared" si="31"/>
        <v>336</v>
      </c>
      <c r="C337" s="5">
        <v>44333</v>
      </c>
      <c r="D337" t="s">
        <v>863</v>
      </c>
      <c r="E337" t="s">
        <v>302</v>
      </c>
      <c r="F337" t="s">
        <v>302</v>
      </c>
      <c r="G337" t="s">
        <v>6</v>
      </c>
      <c r="H337" t="s">
        <v>227</v>
      </c>
      <c r="J337" t="s">
        <v>35</v>
      </c>
      <c r="K337" t="s">
        <v>5</v>
      </c>
      <c r="L337">
        <v>3</v>
      </c>
      <c r="N337" t="s">
        <v>346</v>
      </c>
      <c r="O337" t="s">
        <v>36</v>
      </c>
      <c r="P337" t="s">
        <v>36</v>
      </c>
      <c r="Q337">
        <v>15000</v>
      </c>
      <c r="R337" t="s">
        <v>864</v>
      </c>
      <c r="T337" t="s">
        <v>240</v>
      </c>
      <c r="U337">
        <v>0</v>
      </c>
      <c r="W337" t="s">
        <v>503</v>
      </c>
      <c r="X337" t="s">
        <v>503</v>
      </c>
      <c r="AA337" s="6" t="str">
        <f t="shared" si="27"/>
        <v>Other</v>
      </c>
      <c r="AB337" s="6" t="str">
        <f t="shared" si="28"/>
        <v>A</v>
      </c>
      <c r="AC337" s="6">
        <f>VLOOKUP(P337,lists!$G:$H,2,FALSE)</f>
        <v>1</v>
      </c>
      <c r="AD337" t="b">
        <f>VLOOKUP(G337,lists!$B$2:$C$3,2,FALSE)</f>
        <v>1</v>
      </c>
      <c r="AE337" t="b">
        <f>VLOOKUP(AA337,lists!$B:$C,2,FALSE)</f>
        <v>1</v>
      </c>
      <c r="AF337" t="b">
        <f>IF(AND(AC337&gt;=VLOOKUP(FLAT!$I$1,lists!$G:$H,2,FALSE),AC337&lt;=VLOOKUP(FLAT!$I$2,lists!$G:$H,2,FALSE)),TRUE,FALSE)</f>
        <v>1</v>
      </c>
      <c r="AG337" t="b">
        <f>VLOOKUP(AB337,lists!$B$7:$C$8,2,FALSE)</f>
        <v>1</v>
      </c>
      <c r="AH337" t="b">
        <f>VLOOKUP(IF(H337="","Open",SUBSTITUTE(H337,"/Nov","")),lists!$B$27:$D$29,2,FALSE)</f>
        <v>1</v>
      </c>
      <c r="AI337" t="b">
        <f>IF(FLAT!$I$5="All",TRUE,IF(FLAT!$I$5=TEXT('Raw - F'!C337,"mmm"),TRUE,FALSE))</f>
        <v>1</v>
      </c>
      <c r="AJ337" t="b">
        <f>VLOOKUP(L337,lists!B:C,2,FALSE)</f>
        <v>1</v>
      </c>
      <c r="AK337" t="b">
        <f>VLOOKUP(T337,lists!$B$23:$D$25,2,FALSE)</f>
        <v>1</v>
      </c>
      <c r="AL337">
        <f t="shared" si="29"/>
        <v>1</v>
      </c>
    </row>
    <row r="338" spans="1:38" x14ac:dyDescent="0.35">
      <c r="A338" s="1">
        <f t="shared" si="30"/>
        <v>338</v>
      </c>
      <c r="B338" s="1">
        <f t="shared" si="31"/>
        <v>337</v>
      </c>
      <c r="C338" s="5">
        <v>44333</v>
      </c>
      <c r="D338" t="s">
        <v>863</v>
      </c>
      <c r="E338" t="s">
        <v>302</v>
      </c>
      <c r="F338" t="s">
        <v>302</v>
      </c>
      <c r="G338" t="s">
        <v>51</v>
      </c>
      <c r="H338" t="s">
        <v>244</v>
      </c>
      <c r="J338" t="s">
        <v>33</v>
      </c>
      <c r="K338" t="s">
        <v>5</v>
      </c>
      <c r="L338">
        <v>5</v>
      </c>
      <c r="N338" t="s">
        <v>227</v>
      </c>
      <c r="O338" t="s">
        <v>419</v>
      </c>
      <c r="P338" t="s">
        <v>37</v>
      </c>
      <c r="Q338">
        <v>8100</v>
      </c>
      <c r="R338" t="s">
        <v>867</v>
      </c>
      <c r="T338" t="s">
        <v>240</v>
      </c>
      <c r="U338">
        <v>0</v>
      </c>
      <c r="W338" t="s">
        <v>503</v>
      </c>
      <c r="X338" t="s">
        <v>583</v>
      </c>
      <c r="Y338" t="s">
        <v>868</v>
      </c>
      <c r="Z338" t="s">
        <v>553</v>
      </c>
      <c r="AA338" s="6" t="str">
        <f t="shared" si="27"/>
        <v>2yo</v>
      </c>
      <c r="AB338" s="6" t="str">
        <f t="shared" si="28"/>
        <v>A</v>
      </c>
      <c r="AC338" s="6">
        <f>VLOOKUP(P338,lists!$G:$H,2,FALSE)</f>
        <v>2</v>
      </c>
      <c r="AD338" t="b">
        <f>VLOOKUP(G338,lists!$B$2:$C$3,2,FALSE)</f>
        <v>1</v>
      </c>
      <c r="AE338" t="b">
        <f>VLOOKUP(AA338,lists!$B:$C,2,FALSE)</f>
        <v>1</v>
      </c>
      <c r="AF338" t="b">
        <f>IF(AND(AC338&gt;=VLOOKUP(FLAT!$I$1,lists!$G:$H,2,FALSE),AC338&lt;=VLOOKUP(FLAT!$I$2,lists!$G:$H,2,FALSE)),TRUE,FALSE)</f>
        <v>1</v>
      </c>
      <c r="AG338" t="b">
        <f>VLOOKUP(AB338,lists!$B$7:$C$8,2,FALSE)</f>
        <v>1</v>
      </c>
      <c r="AH338" t="b">
        <f>VLOOKUP(IF(H338="","Open",SUBSTITUTE(H338,"/Nov","")),lists!$B$27:$D$29,2,FALSE)</f>
        <v>1</v>
      </c>
      <c r="AI338" t="b">
        <f>IF(FLAT!$I$5="All",TRUE,IF(FLAT!$I$5=TEXT('Raw - F'!C338,"mmm"),TRUE,FALSE))</f>
        <v>1</v>
      </c>
      <c r="AJ338" t="b">
        <f>VLOOKUP(L338,lists!B:C,2,FALSE)</f>
        <v>1</v>
      </c>
      <c r="AK338" t="b">
        <f>VLOOKUP(T338,lists!$B$23:$D$25,2,FALSE)</f>
        <v>1</v>
      </c>
      <c r="AL338">
        <f t="shared" si="29"/>
        <v>1</v>
      </c>
    </row>
    <row r="339" spans="1:38" x14ac:dyDescent="0.35">
      <c r="A339" s="1">
        <f t="shared" si="30"/>
        <v>339</v>
      </c>
      <c r="B339" s="1">
        <f t="shared" si="31"/>
        <v>338</v>
      </c>
      <c r="C339" s="5">
        <v>44333</v>
      </c>
      <c r="D339" t="s">
        <v>863</v>
      </c>
      <c r="E339" t="s">
        <v>302</v>
      </c>
      <c r="F339" t="s">
        <v>302</v>
      </c>
      <c r="G339" t="s">
        <v>6</v>
      </c>
      <c r="H339" t="s">
        <v>227</v>
      </c>
      <c r="J339" t="s">
        <v>35</v>
      </c>
      <c r="K339" t="s">
        <v>7</v>
      </c>
      <c r="L339">
        <v>5</v>
      </c>
      <c r="N339" t="s">
        <v>330</v>
      </c>
      <c r="O339" t="s">
        <v>394</v>
      </c>
      <c r="P339" t="s">
        <v>70</v>
      </c>
      <c r="Q339">
        <v>6300</v>
      </c>
      <c r="R339" t="s">
        <v>335</v>
      </c>
      <c r="T339" t="s">
        <v>240</v>
      </c>
      <c r="U339">
        <v>0</v>
      </c>
      <c r="W339" t="s">
        <v>503</v>
      </c>
      <c r="X339" t="s">
        <v>503</v>
      </c>
      <c r="AA339" s="6" t="str">
        <f t="shared" si="27"/>
        <v>Other</v>
      </c>
      <c r="AB339" s="6" t="str">
        <f t="shared" si="28"/>
        <v>F</v>
      </c>
      <c r="AC339" s="6">
        <f>VLOOKUP(P339,lists!$G:$H,2,FALSE)</f>
        <v>4</v>
      </c>
      <c r="AD339" t="b">
        <f>VLOOKUP(G339,lists!$B$2:$C$3,2,FALSE)</f>
        <v>1</v>
      </c>
      <c r="AE339" t="b">
        <f>VLOOKUP(AA339,lists!$B:$C,2,FALSE)</f>
        <v>1</v>
      </c>
      <c r="AF339" t="b">
        <f>IF(AND(AC339&gt;=VLOOKUP(FLAT!$I$1,lists!$G:$H,2,FALSE),AC339&lt;=VLOOKUP(FLAT!$I$2,lists!$G:$H,2,FALSE)),TRUE,FALSE)</f>
        <v>1</v>
      </c>
      <c r="AG339" t="b">
        <f>VLOOKUP(AB339,lists!$B$7:$C$8,2,FALSE)</f>
        <v>1</v>
      </c>
      <c r="AH339" t="b">
        <f>VLOOKUP(IF(H339="","Open",SUBSTITUTE(H339,"/Nov","")),lists!$B$27:$D$29,2,FALSE)</f>
        <v>1</v>
      </c>
      <c r="AI339" t="b">
        <f>IF(FLAT!$I$5="All",TRUE,IF(FLAT!$I$5=TEXT('Raw - F'!C339,"mmm"),TRUE,FALSE))</f>
        <v>1</v>
      </c>
      <c r="AJ339" t="b">
        <f>VLOOKUP(L339,lists!B:C,2,FALSE)</f>
        <v>1</v>
      </c>
      <c r="AK339" t="b">
        <f>VLOOKUP(T339,lists!$B$23:$D$25,2,FALSE)</f>
        <v>1</v>
      </c>
      <c r="AL339">
        <f t="shared" si="29"/>
        <v>1</v>
      </c>
    </row>
    <row r="340" spans="1:38" x14ac:dyDescent="0.35">
      <c r="A340" s="1">
        <f t="shared" si="30"/>
        <v>340</v>
      </c>
      <c r="B340" s="1">
        <f t="shared" si="31"/>
        <v>339</v>
      </c>
      <c r="C340" s="5">
        <v>44333</v>
      </c>
      <c r="D340" t="s">
        <v>863</v>
      </c>
      <c r="E340" t="s">
        <v>302</v>
      </c>
      <c r="F340" t="s">
        <v>302</v>
      </c>
      <c r="G340" t="s">
        <v>51</v>
      </c>
      <c r="H340" t="s">
        <v>244</v>
      </c>
      <c r="J340" t="s">
        <v>35</v>
      </c>
      <c r="K340" t="s">
        <v>7</v>
      </c>
      <c r="L340">
        <v>5</v>
      </c>
      <c r="N340" t="s">
        <v>227</v>
      </c>
      <c r="O340" t="s">
        <v>38</v>
      </c>
      <c r="P340" t="s">
        <v>38</v>
      </c>
      <c r="Q340">
        <v>6100</v>
      </c>
      <c r="R340" t="s">
        <v>870</v>
      </c>
      <c r="T340" t="s">
        <v>240</v>
      </c>
      <c r="U340">
        <v>0</v>
      </c>
      <c r="W340" t="s">
        <v>503</v>
      </c>
      <c r="X340" t="s">
        <v>503</v>
      </c>
      <c r="AA340" s="6" t="str">
        <f t="shared" si="27"/>
        <v>Other</v>
      </c>
      <c r="AB340" s="6" t="str">
        <f t="shared" si="28"/>
        <v>F</v>
      </c>
      <c r="AC340" s="6">
        <f>VLOOKUP(P340,lists!$G:$H,2,FALSE)</f>
        <v>3</v>
      </c>
      <c r="AD340" t="b">
        <f>VLOOKUP(G340,lists!$B$2:$C$3,2,FALSE)</f>
        <v>1</v>
      </c>
      <c r="AE340" t="b">
        <f>VLOOKUP(AA340,lists!$B:$C,2,FALSE)</f>
        <v>1</v>
      </c>
      <c r="AF340" t="b">
        <f>IF(AND(AC340&gt;=VLOOKUP(FLAT!$I$1,lists!$G:$H,2,FALSE),AC340&lt;=VLOOKUP(FLAT!$I$2,lists!$G:$H,2,FALSE)),TRUE,FALSE)</f>
        <v>1</v>
      </c>
      <c r="AG340" t="b">
        <f>VLOOKUP(AB340,lists!$B$7:$C$8,2,FALSE)</f>
        <v>1</v>
      </c>
      <c r="AH340" t="b">
        <f>VLOOKUP(IF(H340="","Open",SUBSTITUTE(H340,"/Nov","")),lists!$B$27:$D$29,2,FALSE)</f>
        <v>1</v>
      </c>
      <c r="AI340" t="b">
        <f>IF(FLAT!$I$5="All",TRUE,IF(FLAT!$I$5=TEXT('Raw - F'!C340,"mmm"),TRUE,FALSE))</f>
        <v>1</v>
      </c>
      <c r="AJ340" t="b">
        <f>VLOOKUP(L340,lists!B:C,2,FALSE)</f>
        <v>1</v>
      </c>
      <c r="AK340" t="b">
        <f>VLOOKUP(T340,lists!$B$23:$D$25,2,FALSE)</f>
        <v>1</v>
      </c>
      <c r="AL340">
        <f t="shared" si="29"/>
        <v>1</v>
      </c>
    </row>
    <row r="341" spans="1:38" x14ac:dyDescent="0.35">
      <c r="A341" s="1">
        <f t="shared" si="30"/>
        <v>341</v>
      </c>
      <c r="B341" s="1">
        <f t="shared" si="31"/>
        <v>340</v>
      </c>
      <c r="C341" s="5">
        <v>44333</v>
      </c>
      <c r="D341" t="s">
        <v>863</v>
      </c>
      <c r="E341" t="s">
        <v>302</v>
      </c>
      <c r="F341" t="s">
        <v>302</v>
      </c>
      <c r="G341" t="s">
        <v>51</v>
      </c>
      <c r="H341" t="s">
        <v>245</v>
      </c>
      <c r="J341" t="s">
        <v>347</v>
      </c>
      <c r="K341" t="s">
        <v>5</v>
      </c>
      <c r="L341">
        <v>6</v>
      </c>
      <c r="N341" t="s">
        <v>227</v>
      </c>
      <c r="O341" t="s">
        <v>394</v>
      </c>
      <c r="P341" t="s">
        <v>70</v>
      </c>
      <c r="Q341">
        <v>6000</v>
      </c>
      <c r="R341" t="s">
        <v>869</v>
      </c>
      <c r="T341" t="s">
        <v>240</v>
      </c>
      <c r="U341">
        <v>0</v>
      </c>
      <c r="W341" t="s">
        <v>503</v>
      </c>
      <c r="X341" t="s">
        <v>660</v>
      </c>
      <c r="AA341" s="6" t="str">
        <f t="shared" si="27"/>
        <v>Other</v>
      </c>
      <c r="AB341" s="6" t="str">
        <f t="shared" si="28"/>
        <v>A</v>
      </c>
      <c r="AC341" s="6">
        <f>VLOOKUP(P341,lists!$G:$H,2,FALSE)</f>
        <v>4</v>
      </c>
      <c r="AD341" t="b">
        <f>VLOOKUP(G341,lists!$B$2:$C$3,2,FALSE)</f>
        <v>1</v>
      </c>
      <c r="AE341" t="b">
        <f>VLOOKUP(AA341,lists!$B:$C,2,FALSE)</f>
        <v>1</v>
      </c>
      <c r="AF341" t="b">
        <f>IF(AND(AC341&gt;=VLOOKUP(FLAT!$I$1,lists!$G:$H,2,FALSE),AC341&lt;=VLOOKUP(FLAT!$I$2,lists!$G:$H,2,FALSE)),TRUE,FALSE)</f>
        <v>1</v>
      </c>
      <c r="AG341" t="b">
        <f>VLOOKUP(AB341,lists!$B$7:$C$8,2,FALSE)</f>
        <v>1</v>
      </c>
      <c r="AH341" t="b">
        <f>VLOOKUP(IF(H341="","Open",SUBSTITUTE(H341,"/Nov","")),lists!$B$27:$D$29,2,FALSE)</f>
        <v>1</v>
      </c>
      <c r="AI341" t="b">
        <f>IF(FLAT!$I$5="All",TRUE,IF(FLAT!$I$5=TEXT('Raw - F'!C341,"mmm"),TRUE,FALSE))</f>
        <v>1</v>
      </c>
      <c r="AJ341" t="b">
        <f>VLOOKUP(L341,lists!B:C,2,FALSE)</f>
        <v>1</v>
      </c>
      <c r="AK341" t="b">
        <f>VLOOKUP(T341,lists!$B$23:$D$25,2,FALSE)</f>
        <v>1</v>
      </c>
      <c r="AL341">
        <f t="shared" si="29"/>
        <v>1</v>
      </c>
    </row>
    <row r="342" spans="1:38" x14ac:dyDescent="0.35">
      <c r="A342" s="1">
        <f t="shared" si="30"/>
        <v>342</v>
      </c>
      <c r="B342" s="1">
        <f t="shared" si="31"/>
        <v>341</v>
      </c>
      <c r="C342" s="5">
        <v>44333</v>
      </c>
      <c r="D342" t="s">
        <v>863</v>
      </c>
      <c r="E342" t="s">
        <v>302</v>
      </c>
      <c r="F342" t="s">
        <v>302</v>
      </c>
      <c r="G342" t="s">
        <v>6</v>
      </c>
      <c r="H342" t="s">
        <v>227</v>
      </c>
      <c r="J342" t="s">
        <v>34</v>
      </c>
      <c r="K342" t="s">
        <v>5</v>
      </c>
      <c r="L342">
        <v>6</v>
      </c>
      <c r="N342" t="s">
        <v>307</v>
      </c>
      <c r="O342" t="s">
        <v>865</v>
      </c>
      <c r="P342" t="s">
        <v>102</v>
      </c>
      <c r="Q342">
        <v>5910</v>
      </c>
      <c r="R342" t="s">
        <v>866</v>
      </c>
      <c r="T342" t="s">
        <v>240</v>
      </c>
      <c r="U342">
        <v>0</v>
      </c>
      <c r="W342" t="s">
        <v>503</v>
      </c>
      <c r="X342" t="s">
        <v>503</v>
      </c>
      <c r="AA342" s="6" t="str">
        <f t="shared" si="27"/>
        <v>3yo</v>
      </c>
      <c r="AB342" s="6" t="str">
        <f t="shared" si="28"/>
        <v>A</v>
      </c>
      <c r="AC342" s="6">
        <f>VLOOKUP(P342,lists!$G:$H,2,FALSE)</f>
        <v>9</v>
      </c>
      <c r="AD342" t="b">
        <f>VLOOKUP(G342,lists!$B$2:$C$3,2,FALSE)</f>
        <v>1</v>
      </c>
      <c r="AE342" t="b">
        <f>VLOOKUP(AA342,lists!$B:$C,2,FALSE)</f>
        <v>1</v>
      </c>
      <c r="AF342" t="b">
        <f>IF(AND(AC342&gt;=VLOOKUP(FLAT!$I$1,lists!$G:$H,2,FALSE),AC342&lt;=VLOOKUP(FLAT!$I$2,lists!$G:$H,2,FALSE)),TRUE,FALSE)</f>
        <v>1</v>
      </c>
      <c r="AG342" t="b">
        <f>VLOOKUP(AB342,lists!$B$7:$C$8,2,FALSE)</f>
        <v>1</v>
      </c>
      <c r="AH342" t="b">
        <f>VLOOKUP(IF(H342="","Open",SUBSTITUTE(H342,"/Nov","")),lists!$B$27:$D$29,2,FALSE)</f>
        <v>1</v>
      </c>
      <c r="AI342" t="b">
        <f>IF(FLAT!$I$5="All",TRUE,IF(FLAT!$I$5=TEXT('Raw - F'!C342,"mmm"),TRUE,FALSE))</f>
        <v>1</v>
      </c>
      <c r="AJ342" t="b">
        <f>VLOOKUP(L342,lists!B:C,2,FALSE)</f>
        <v>1</v>
      </c>
      <c r="AK342" t="b">
        <f>VLOOKUP(T342,lists!$B$23:$D$25,2,FALSE)</f>
        <v>1</v>
      </c>
      <c r="AL342">
        <f t="shared" si="29"/>
        <v>1</v>
      </c>
    </row>
    <row r="343" spans="1:38" x14ac:dyDescent="0.35">
      <c r="A343" s="1">
        <f t="shared" si="30"/>
        <v>343</v>
      </c>
      <c r="B343" s="1">
        <f t="shared" si="31"/>
        <v>342</v>
      </c>
      <c r="C343" s="5">
        <v>44333</v>
      </c>
      <c r="D343" t="s">
        <v>863</v>
      </c>
      <c r="E343" t="s">
        <v>302</v>
      </c>
      <c r="F343" t="s">
        <v>302</v>
      </c>
      <c r="G343" t="s">
        <v>6</v>
      </c>
      <c r="H343" t="s">
        <v>227</v>
      </c>
      <c r="J343" t="s">
        <v>34</v>
      </c>
      <c r="K343" t="s">
        <v>5</v>
      </c>
      <c r="L343">
        <v>6</v>
      </c>
      <c r="N343" t="s">
        <v>314</v>
      </c>
      <c r="O343" t="s">
        <v>36</v>
      </c>
      <c r="P343" t="s">
        <v>36</v>
      </c>
      <c r="Q343">
        <v>5910</v>
      </c>
      <c r="R343" t="s">
        <v>871</v>
      </c>
      <c r="T343" t="s">
        <v>240</v>
      </c>
      <c r="U343">
        <v>0</v>
      </c>
      <c r="W343" t="s">
        <v>503</v>
      </c>
      <c r="X343" t="s">
        <v>503</v>
      </c>
      <c r="AA343" s="6" t="str">
        <f t="shared" si="27"/>
        <v>3yo</v>
      </c>
      <c r="AB343" s="6" t="str">
        <f t="shared" si="28"/>
        <v>A</v>
      </c>
      <c r="AC343" s="6">
        <f>VLOOKUP(P343,lists!$G:$H,2,FALSE)</f>
        <v>1</v>
      </c>
      <c r="AD343" t="b">
        <f>VLOOKUP(G343,lists!$B$2:$C$3,2,FALSE)</f>
        <v>1</v>
      </c>
      <c r="AE343" t="b">
        <f>VLOOKUP(AA343,lists!$B:$C,2,FALSE)</f>
        <v>1</v>
      </c>
      <c r="AF343" t="b">
        <f>IF(AND(AC343&gt;=VLOOKUP(FLAT!$I$1,lists!$G:$H,2,FALSE),AC343&lt;=VLOOKUP(FLAT!$I$2,lists!$G:$H,2,FALSE)),TRUE,FALSE)</f>
        <v>1</v>
      </c>
      <c r="AG343" t="b">
        <f>VLOOKUP(AB343,lists!$B$7:$C$8,2,FALSE)</f>
        <v>1</v>
      </c>
      <c r="AH343" t="b">
        <f>VLOOKUP(IF(H343="","Open",SUBSTITUTE(H343,"/Nov","")),lists!$B$27:$D$29,2,FALSE)</f>
        <v>1</v>
      </c>
      <c r="AI343" t="b">
        <f>IF(FLAT!$I$5="All",TRUE,IF(FLAT!$I$5=TEXT('Raw - F'!C343,"mmm"),TRUE,FALSE))</f>
        <v>1</v>
      </c>
      <c r="AJ343" t="b">
        <f>VLOOKUP(L343,lists!B:C,2,FALSE)</f>
        <v>1</v>
      </c>
      <c r="AK343" t="b">
        <f>VLOOKUP(T343,lists!$B$23:$D$25,2,FALSE)</f>
        <v>1</v>
      </c>
      <c r="AL343">
        <f t="shared" si="29"/>
        <v>1</v>
      </c>
    </row>
    <row r="344" spans="1:38" x14ac:dyDescent="0.35">
      <c r="A344" s="1">
        <f t="shared" si="30"/>
        <v>344</v>
      </c>
      <c r="B344" s="1">
        <f t="shared" si="31"/>
        <v>343</v>
      </c>
      <c r="C344" s="5">
        <v>44333</v>
      </c>
      <c r="D344" t="s">
        <v>629</v>
      </c>
      <c r="E344" t="s">
        <v>302</v>
      </c>
      <c r="F344" t="s">
        <v>302</v>
      </c>
      <c r="G344" t="s">
        <v>51</v>
      </c>
      <c r="H344" t="s">
        <v>227</v>
      </c>
      <c r="J344" t="s">
        <v>35</v>
      </c>
      <c r="K344" t="s">
        <v>5</v>
      </c>
      <c r="L344">
        <v>1</v>
      </c>
      <c r="M344" t="s">
        <v>559</v>
      </c>
      <c r="N344" t="s">
        <v>227</v>
      </c>
      <c r="O344" t="s">
        <v>399</v>
      </c>
      <c r="P344" t="s">
        <v>37</v>
      </c>
      <c r="Q344">
        <v>37000</v>
      </c>
      <c r="R344" t="s">
        <v>872</v>
      </c>
      <c r="T344" t="s">
        <v>241</v>
      </c>
      <c r="U344">
        <v>0</v>
      </c>
      <c r="W344" t="s">
        <v>503</v>
      </c>
      <c r="X344" t="s">
        <v>503</v>
      </c>
      <c r="AA344" s="6" t="str">
        <f t="shared" si="27"/>
        <v>Other</v>
      </c>
      <c r="AB344" s="6" t="str">
        <f t="shared" si="28"/>
        <v>A</v>
      </c>
      <c r="AC344" s="6">
        <f>VLOOKUP(P344,lists!$G:$H,2,FALSE)</f>
        <v>2</v>
      </c>
      <c r="AD344" t="b">
        <f>VLOOKUP(G344,lists!$B$2:$C$3,2,FALSE)</f>
        <v>1</v>
      </c>
      <c r="AE344" t="b">
        <f>VLOOKUP(AA344,lists!$B:$C,2,FALSE)</f>
        <v>1</v>
      </c>
      <c r="AF344" t="b">
        <f>IF(AND(AC344&gt;=VLOOKUP(FLAT!$I$1,lists!$G:$H,2,FALSE),AC344&lt;=VLOOKUP(FLAT!$I$2,lists!$G:$H,2,FALSE)),TRUE,FALSE)</f>
        <v>1</v>
      </c>
      <c r="AG344" t="b">
        <f>VLOOKUP(AB344,lists!$B$7:$C$8,2,FALSE)</f>
        <v>1</v>
      </c>
      <c r="AH344" t="b">
        <f>VLOOKUP(IF(H344="","Open",SUBSTITUTE(H344,"/Nov","")),lists!$B$27:$D$29,2,FALSE)</f>
        <v>1</v>
      </c>
      <c r="AI344" t="b">
        <f>IF(FLAT!$I$5="All",TRUE,IF(FLAT!$I$5=TEXT('Raw - F'!C344,"mmm"),TRUE,FALSE))</f>
        <v>1</v>
      </c>
      <c r="AJ344" t="b">
        <f>VLOOKUP(L344,lists!B:C,2,FALSE)</f>
        <v>1</v>
      </c>
      <c r="AK344" t="b">
        <f>VLOOKUP(T344,lists!$B$23:$D$25,2,FALSE)</f>
        <v>1</v>
      </c>
      <c r="AL344">
        <f t="shared" si="29"/>
        <v>1</v>
      </c>
    </row>
    <row r="345" spans="1:38" x14ac:dyDescent="0.35">
      <c r="A345" s="1">
        <f t="shared" si="30"/>
        <v>345</v>
      </c>
      <c r="B345" s="1">
        <f t="shared" si="31"/>
        <v>344</v>
      </c>
      <c r="C345" s="5">
        <v>44333</v>
      </c>
      <c r="D345" t="s">
        <v>629</v>
      </c>
      <c r="E345" t="s">
        <v>302</v>
      </c>
      <c r="F345" t="s">
        <v>302</v>
      </c>
      <c r="G345" t="s">
        <v>6</v>
      </c>
      <c r="H345" t="s">
        <v>227</v>
      </c>
      <c r="J345" t="s">
        <v>54</v>
      </c>
      <c r="K345" t="s">
        <v>5</v>
      </c>
      <c r="L345">
        <v>3</v>
      </c>
      <c r="N345" t="s">
        <v>359</v>
      </c>
      <c r="O345" t="s">
        <v>399</v>
      </c>
      <c r="P345" t="s">
        <v>37</v>
      </c>
      <c r="Q345">
        <v>11500</v>
      </c>
      <c r="R345" t="s">
        <v>873</v>
      </c>
      <c r="T345" t="s">
        <v>241</v>
      </c>
      <c r="U345">
        <v>0</v>
      </c>
      <c r="W345" t="s">
        <v>503</v>
      </c>
      <c r="X345" t="s">
        <v>503</v>
      </c>
      <c r="AA345" s="6" t="str">
        <f t="shared" si="27"/>
        <v>Other</v>
      </c>
      <c r="AB345" s="6" t="str">
        <f t="shared" si="28"/>
        <v>A</v>
      </c>
      <c r="AC345" s="6">
        <f>VLOOKUP(P345,lists!$G:$H,2,FALSE)</f>
        <v>2</v>
      </c>
      <c r="AD345" t="b">
        <f>VLOOKUP(G345,lists!$B$2:$C$3,2,FALSE)</f>
        <v>1</v>
      </c>
      <c r="AE345" t="b">
        <f>VLOOKUP(AA345,lists!$B:$C,2,FALSE)</f>
        <v>1</v>
      </c>
      <c r="AF345" t="b">
        <f>IF(AND(AC345&gt;=VLOOKUP(FLAT!$I$1,lists!$G:$H,2,FALSE),AC345&lt;=VLOOKUP(FLAT!$I$2,lists!$G:$H,2,FALSE)),TRUE,FALSE)</f>
        <v>1</v>
      </c>
      <c r="AG345" t="b">
        <f>VLOOKUP(AB345,lists!$B$7:$C$8,2,FALSE)</f>
        <v>1</v>
      </c>
      <c r="AH345" t="b">
        <f>VLOOKUP(IF(H345="","Open",SUBSTITUTE(H345,"/Nov","")),lists!$B$27:$D$29,2,FALSE)</f>
        <v>1</v>
      </c>
      <c r="AI345" t="b">
        <f>IF(FLAT!$I$5="All",TRUE,IF(FLAT!$I$5=TEXT('Raw - F'!C345,"mmm"),TRUE,FALSE))</f>
        <v>1</v>
      </c>
      <c r="AJ345" t="b">
        <f>VLOOKUP(L345,lists!B:C,2,FALSE)</f>
        <v>1</v>
      </c>
      <c r="AK345" t="b">
        <f>VLOOKUP(T345,lists!$B$23:$D$25,2,FALSE)</f>
        <v>1</v>
      </c>
      <c r="AL345">
        <f t="shared" si="29"/>
        <v>1</v>
      </c>
    </row>
    <row r="346" spans="1:38" x14ac:dyDescent="0.35">
      <c r="A346" s="1">
        <f t="shared" si="30"/>
        <v>346</v>
      </c>
      <c r="B346" s="1">
        <f t="shared" si="31"/>
        <v>345</v>
      </c>
      <c r="C346" s="5">
        <v>44333</v>
      </c>
      <c r="D346" t="s">
        <v>629</v>
      </c>
      <c r="E346" t="s">
        <v>302</v>
      </c>
      <c r="F346" t="s">
        <v>302</v>
      </c>
      <c r="G346" t="s">
        <v>6</v>
      </c>
      <c r="H346" t="s">
        <v>227</v>
      </c>
      <c r="J346" t="s">
        <v>54</v>
      </c>
      <c r="K346" t="s">
        <v>5</v>
      </c>
      <c r="L346">
        <v>3</v>
      </c>
      <c r="N346" t="s">
        <v>346</v>
      </c>
      <c r="O346" t="s">
        <v>397</v>
      </c>
      <c r="P346" t="s">
        <v>70</v>
      </c>
      <c r="Q346">
        <v>11500</v>
      </c>
      <c r="R346" t="s">
        <v>984</v>
      </c>
      <c r="T346" t="s">
        <v>241</v>
      </c>
      <c r="U346">
        <v>0</v>
      </c>
      <c r="W346" t="s">
        <v>503</v>
      </c>
      <c r="X346" t="s">
        <v>503</v>
      </c>
      <c r="AA346" s="6" t="str">
        <f t="shared" si="27"/>
        <v>Other</v>
      </c>
      <c r="AB346" s="6" t="str">
        <f t="shared" si="28"/>
        <v>A</v>
      </c>
      <c r="AC346" s="6">
        <f>VLOOKUP(P346,lists!$G:$H,2,FALSE)</f>
        <v>4</v>
      </c>
      <c r="AD346" t="b">
        <f>VLOOKUP(G346,lists!$B$2:$C$3,2,FALSE)</f>
        <v>1</v>
      </c>
      <c r="AE346" t="b">
        <f>VLOOKUP(AA346,lists!$B:$C,2,FALSE)</f>
        <v>1</v>
      </c>
      <c r="AF346" t="b">
        <f>IF(AND(AC346&gt;=VLOOKUP(FLAT!$I$1,lists!$G:$H,2,FALSE),AC346&lt;=VLOOKUP(FLAT!$I$2,lists!$G:$H,2,FALSE)),TRUE,FALSE)</f>
        <v>1</v>
      </c>
      <c r="AG346" t="b">
        <f>VLOOKUP(AB346,lists!$B$7:$C$8,2,FALSE)</f>
        <v>1</v>
      </c>
      <c r="AH346" t="b">
        <f>VLOOKUP(IF(H346="","Open",SUBSTITUTE(H346,"/Nov","")),lists!$B$27:$D$29,2,FALSE)</f>
        <v>1</v>
      </c>
      <c r="AI346" t="b">
        <f>IF(FLAT!$I$5="All",TRUE,IF(FLAT!$I$5=TEXT('Raw - F'!C346,"mmm"),TRUE,FALSE))</f>
        <v>1</v>
      </c>
      <c r="AJ346" t="b">
        <f>VLOOKUP(L346,lists!B:C,2,FALSE)</f>
        <v>1</v>
      </c>
      <c r="AK346" t="b">
        <f>VLOOKUP(T346,lists!$B$23:$D$25,2,FALSE)</f>
        <v>1</v>
      </c>
      <c r="AL346">
        <f t="shared" si="29"/>
        <v>1</v>
      </c>
    </row>
    <row r="347" spans="1:38" x14ac:dyDescent="0.35">
      <c r="A347" s="1">
        <f t="shared" si="30"/>
        <v>347</v>
      </c>
      <c r="B347" s="1">
        <f t="shared" si="31"/>
        <v>346</v>
      </c>
      <c r="C347" s="5">
        <v>44333</v>
      </c>
      <c r="D347" t="s">
        <v>629</v>
      </c>
      <c r="E347" t="s">
        <v>302</v>
      </c>
      <c r="F347" t="s">
        <v>302</v>
      </c>
      <c r="G347" t="s">
        <v>51</v>
      </c>
      <c r="H347" t="s">
        <v>244</v>
      </c>
      <c r="J347" t="s">
        <v>33</v>
      </c>
      <c r="K347" t="s">
        <v>7</v>
      </c>
      <c r="L347">
        <v>4</v>
      </c>
      <c r="N347" t="s">
        <v>227</v>
      </c>
      <c r="O347" t="s">
        <v>399</v>
      </c>
      <c r="P347" t="s">
        <v>37</v>
      </c>
      <c r="Q347">
        <v>9100</v>
      </c>
      <c r="R347" t="s">
        <v>413</v>
      </c>
      <c r="T347" t="s">
        <v>241</v>
      </c>
      <c r="U347">
        <v>0</v>
      </c>
      <c r="W347" t="s">
        <v>503</v>
      </c>
      <c r="X347" t="s">
        <v>503</v>
      </c>
      <c r="Z347" t="s">
        <v>553</v>
      </c>
      <c r="AA347" s="6" t="str">
        <f t="shared" si="27"/>
        <v>2yo</v>
      </c>
      <c r="AB347" s="6" t="str">
        <f t="shared" si="28"/>
        <v>F</v>
      </c>
      <c r="AC347" s="6">
        <f>VLOOKUP(P347,lists!$G:$H,2,FALSE)</f>
        <v>2</v>
      </c>
      <c r="AD347" t="b">
        <f>VLOOKUP(G347,lists!$B$2:$C$3,2,FALSE)</f>
        <v>1</v>
      </c>
      <c r="AE347" t="b">
        <f>VLOOKUP(AA347,lists!$B:$C,2,FALSE)</f>
        <v>1</v>
      </c>
      <c r="AF347" t="b">
        <f>IF(AND(AC347&gt;=VLOOKUP(FLAT!$I$1,lists!$G:$H,2,FALSE),AC347&lt;=VLOOKUP(FLAT!$I$2,lists!$G:$H,2,FALSE)),TRUE,FALSE)</f>
        <v>1</v>
      </c>
      <c r="AG347" t="b">
        <f>VLOOKUP(AB347,lists!$B$7:$C$8,2,FALSE)</f>
        <v>1</v>
      </c>
      <c r="AH347" t="b">
        <f>VLOOKUP(IF(H347="","Open",SUBSTITUTE(H347,"/Nov","")),lists!$B$27:$D$29,2,FALSE)</f>
        <v>1</v>
      </c>
      <c r="AI347" t="b">
        <f>IF(FLAT!$I$5="All",TRUE,IF(FLAT!$I$5=TEXT('Raw - F'!C347,"mmm"),TRUE,FALSE))</f>
        <v>1</v>
      </c>
      <c r="AJ347" t="b">
        <f>VLOOKUP(L347,lists!B:C,2,FALSE)</f>
        <v>1</v>
      </c>
      <c r="AK347" t="b">
        <f>VLOOKUP(T347,lists!$B$23:$D$25,2,FALSE)</f>
        <v>1</v>
      </c>
      <c r="AL347">
        <f t="shared" si="29"/>
        <v>1</v>
      </c>
    </row>
    <row r="348" spans="1:38" x14ac:dyDescent="0.35">
      <c r="A348" s="1">
        <f t="shared" si="30"/>
        <v>348</v>
      </c>
      <c r="B348" s="1">
        <f t="shared" si="31"/>
        <v>347</v>
      </c>
      <c r="C348" s="5">
        <v>44333</v>
      </c>
      <c r="D348" t="s">
        <v>629</v>
      </c>
      <c r="E348" t="s">
        <v>302</v>
      </c>
      <c r="F348" t="s">
        <v>302</v>
      </c>
      <c r="G348" t="s">
        <v>6</v>
      </c>
      <c r="H348" t="s">
        <v>227</v>
      </c>
      <c r="J348" t="s">
        <v>54</v>
      </c>
      <c r="K348" t="s">
        <v>5</v>
      </c>
      <c r="L348">
        <v>5</v>
      </c>
      <c r="N348" t="s">
        <v>321</v>
      </c>
      <c r="O348" t="s">
        <v>329</v>
      </c>
      <c r="P348" t="s">
        <v>36</v>
      </c>
      <c r="Q348">
        <v>6500</v>
      </c>
      <c r="R348" t="s">
        <v>874</v>
      </c>
      <c r="S348" t="s">
        <v>368</v>
      </c>
      <c r="T348" t="s">
        <v>241</v>
      </c>
      <c r="U348">
        <v>0</v>
      </c>
      <c r="W348" t="s">
        <v>503</v>
      </c>
      <c r="X348" t="s">
        <v>503</v>
      </c>
      <c r="AA348" s="6" t="str">
        <f t="shared" si="27"/>
        <v>Other</v>
      </c>
      <c r="AB348" s="6" t="str">
        <f t="shared" si="28"/>
        <v>A</v>
      </c>
      <c r="AC348" s="6">
        <f>VLOOKUP(P348,lists!$G:$H,2,FALSE)</f>
        <v>1</v>
      </c>
      <c r="AD348" t="b">
        <f>VLOOKUP(G348,lists!$B$2:$C$3,2,FALSE)</f>
        <v>1</v>
      </c>
      <c r="AE348" t="b">
        <f>VLOOKUP(AA348,lists!$B:$C,2,FALSE)</f>
        <v>1</v>
      </c>
      <c r="AF348" t="b">
        <f>IF(AND(AC348&gt;=VLOOKUP(FLAT!$I$1,lists!$G:$H,2,FALSE),AC348&lt;=VLOOKUP(FLAT!$I$2,lists!$G:$H,2,FALSE)),TRUE,FALSE)</f>
        <v>1</v>
      </c>
      <c r="AG348" t="b">
        <f>VLOOKUP(AB348,lists!$B$7:$C$8,2,FALSE)</f>
        <v>1</v>
      </c>
      <c r="AH348" t="b">
        <f>VLOOKUP(IF(H348="","Open",SUBSTITUTE(H348,"/Nov","")),lists!$B$27:$D$29,2,FALSE)</f>
        <v>1</v>
      </c>
      <c r="AI348" t="b">
        <f>IF(FLAT!$I$5="All",TRUE,IF(FLAT!$I$5=TEXT('Raw - F'!C348,"mmm"),TRUE,FALSE))</f>
        <v>1</v>
      </c>
      <c r="AJ348" t="b">
        <f>VLOOKUP(L348,lists!B:C,2,FALSE)</f>
        <v>1</v>
      </c>
      <c r="AK348" t="b">
        <f>VLOOKUP(T348,lists!$B$23:$D$25,2,FALSE)</f>
        <v>1</v>
      </c>
      <c r="AL348">
        <f t="shared" si="29"/>
        <v>1</v>
      </c>
    </row>
    <row r="349" spans="1:38" x14ac:dyDescent="0.35">
      <c r="A349" s="1">
        <f t="shared" si="30"/>
        <v>349</v>
      </c>
      <c r="B349" s="1">
        <f t="shared" si="31"/>
        <v>348</v>
      </c>
      <c r="C349" s="5">
        <v>44333</v>
      </c>
      <c r="D349" t="s">
        <v>629</v>
      </c>
      <c r="E349" t="s">
        <v>302</v>
      </c>
      <c r="F349" t="s">
        <v>302</v>
      </c>
      <c r="G349" t="s">
        <v>6</v>
      </c>
      <c r="H349" t="s">
        <v>227</v>
      </c>
      <c r="J349" t="s">
        <v>34</v>
      </c>
      <c r="K349" t="s">
        <v>5</v>
      </c>
      <c r="L349">
        <v>5</v>
      </c>
      <c r="N349" t="s">
        <v>330</v>
      </c>
      <c r="O349" t="s">
        <v>446</v>
      </c>
      <c r="P349" t="s">
        <v>88</v>
      </c>
      <c r="Q349">
        <v>4900</v>
      </c>
      <c r="R349" t="s">
        <v>351</v>
      </c>
      <c r="S349" t="s">
        <v>368</v>
      </c>
      <c r="T349" t="s">
        <v>241</v>
      </c>
      <c r="U349">
        <v>0</v>
      </c>
      <c r="W349" t="s">
        <v>503</v>
      </c>
      <c r="X349" t="s">
        <v>503</v>
      </c>
      <c r="AA349" s="6" t="str">
        <f t="shared" si="27"/>
        <v>3yo</v>
      </c>
      <c r="AB349" s="6" t="str">
        <f t="shared" si="28"/>
        <v>A</v>
      </c>
      <c r="AC349" s="6">
        <f>VLOOKUP(P349,lists!$G:$H,2,FALSE)</f>
        <v>6</v>
      </c>
      <c r="AD349" t="b">
        <f>VLOOKUP(G349,lists!$B$2:$C$3,2,FALSE)</f>
        <v>1</v>
      </c>
      <c r="AE349" t="b">
        <f>VLOOKUP(AA349,lists!$B:$C,2,FALSE)</f>
        <v>1</v>
      </c>
      <c r="AF349" t="b">
        <f>IF(AND(AC349&gt;=VLOOKUP(FLAT!$I$1,lists!$G:$H,2,FALSE),AC349&lt;=VLOOKUP(FLAT!$I$2,lists!$G:$H,2,FALSE)),TRUE,FALSE)</f>
        <v>1</v>
      </c>
      <c r="AG349" t="b">
        <f>VLOOKUP(AB349,lists!$B$7:$C$8,2,FALSE)</f>
        <v>1</v>
      </c>
      <c r="AH349" t="b">
        <f>VLOOKUP(IF(H349="","Open",SUBSTITUTE(H349,"/Nov","")),lists!$B$27:$D$29,2,FALSE)</f>
        <v>1</v>
      </c>
      <c r="AI349" t="b">
        <f>IF(FLAT!$I$5="All",TRUE,IF(FLAT!$I$5=TEXT('Raw - F'!C349,"mmm"),TRUE,FALSE))</f>
        <v>1</v>
      </c>
      <c r="AJ349" t="b">
        <f>VLOOKUP(L349,lists!B:C,2,FALSE)</f>
        <v>1</v>
      </c>
      <c r="AK349" t="b">
        <f>VLOOKUP(T349,lists!$B$23:$D$25,2,FALSE)</f>
        <v>1</v>
      </c>
      <c r="AL349">
        <f t="shared" si="29"/>
        <v>1</v>
      </c>
    </row>
    <row r="350" spans="1:38" x14ac:dyDescent="0.35">
      <c r="A350" s="1">
        <f t="shared" si="30"/>
        <v>350</v>
      </c>
      <c r="B350" s="1">
        <f t="shared" si="31"/>
        <v>349</v>
      </c>
      <c r="C350" s="5">
        <v>44333</v>
      </c>
      <c r="D350" t="s">
        <v>629</v>
      </c>
      <c r="E350" t="s">
        <v>302</v>
      </c>
      <c r="F350" t="s">
        <v>302</v>
      </c>
      <c r="G350" t="s">
        <v>51</v>
      </c>
      <c r="H350" t="s">
        <v>245</v>
      </c>
      <c r="J350" t="s">
        <v>35</v>
      </c>
      <c r="K350" t="s">
        <v>7</v>
      </c>
      <c r="L350">
        <v>5</v>
      </c>
      <c r="N350" t="s">
        <v>227</v>
      </c>
      <c r="O350" t="s">
        <v>397</v>
      </c>
      <c r="P350" t="s">
        <v>70</v>
      </c>
      <c r="Q350">
        <v>4900</v>
      </c>
      <c r="R350" t="s">
        <v>875</v>
      </c>
      <c r="T350" t="s">
        <v>241</v>
      </c>
      <c r="U350">
        <v>0</v>
      </c>
      <c r="W350" t="s">
        <v>503</v>
      </c>
      <c r="X350" t="s">
        <v>503</v>
      </c>
      <c r="AA350" s="6" t="str">
        <f t="shared" si="27"/>
        <v>Other</v>
      </c>
      <c r="AB350" s="6" t="str">
        <f t="shared" si="28"/>
        <v>F</v>
      </c>
      <c r="AC350" s="6">
        <f>VLOOKUP(P350,lists!$G:$H,2,FALSE)</f>
        <v>4</v>
      </c>
      <c r="AD350" t="b">
        <f>VLOOKUP(G350,lists!$B$2:$C$3,2,FALSE)</f>
        <v>1</v>
      </c>
      <c r="AE350" t="b">
        <f>VLOOKUP(AA350,lists!$B:$C,2,FALSE)</f>
        <v>1</v>
      </c>
      <c r="AF350" t="b">
        <f>IF(AND(AC350&gt;=VLOOKUP(FLAT!$I$1,lists!$G:$H,2,FALSE),AC350&lt;=VLOOKUP(FLAT!$I$2,lists!$G:$H,2,FALSE)),TRUE,FALSE)</f>
        <v>1</v>
      </c>
      <c r="AG350" t="b">
        <f>VLOOKUP(AB350,lists!$B$7:$C$8,2,FALSE)</f>
        <v>1</v>
      </c>
      <c r="AH350" t="b">
        <f>VLOOKUP(IF(H350="","Open",SUBSTITUTE(H350,"/Nov","")),lists!$B$27:$D$29,2,FALSE)</f>
        <v>1</v>
      </c>
      <c r="AI350" t="b">
        <f>IF(FLAT!$I$5="All",TRUE,IF(FLAT!$I$5=TEXT('Raw - F'!C350,"mmm"),TRUE,FALSE))</f>
        <v>1</v>
      </c>
      <c r="AJ350" t="b">
        <f>VLOOKUP(L350,lists!B:C,2,FALSE)</f>
        <v>1</v>
      </c>
      <c r="AK350" t="b">
        <f>VLOOKUP(T350,lists!$B$23:$D$25,2,FALSE)</f>
        <v>1</v>
      </c>
      <c r="AL350">
        <f t="shared" si="29"/>
        <v>1</v>
      </c>
    </row>
    <row r="351" spans="1:38" x14ac:dyDescent="0.35">
      <c r="A351" s="1">
        <f t="shared" si="30"/>
        <v>351</v>
      </c>
      <c r="B351" s="1">
        <f t="shared" si="31"/>
        <v>350</v>
      </c>
      <c r="C351" s="5">
        <v>44334</v>
      </c>
      <c r="D351" t="s">
        <v>876</v>
      </c>
      <c r="E351" t="s">
        <v>302</v>
      </c>
      <c r="F351" t="s">
        <v>302</v>
      </c>
      <c r="G351" t="s">
        <v>6</v>
      </c>
      <c r="H351" t="s">
        <v>227</v>
      </c>
      <c r="J351" t="s">
        <v>35</v>
      </c>
      <c r="K351" t="s">
        <v>5</v>
      </c>
      <c r="L351">
        <v>4</v>
      </c>
      <c r="N351" t="s">
        <v>318</v>
      </c>
      <c r="O351" t="s">
        <v>442</v>
      </c>
      <c r="P351" t="s">
        <v>70</v>
      </c>
      <c r="Q351">
        <v>7650</v>
      </c>
      <c r="R351" t="s">
        <v>463</v>
      </c>
      <c r="T351" t="s">
        <v>241</v>
      </c>
      <c r="U351">
        <v>0</v>
      </c>
      <c r="W351" t="s">
        <v>503</v>
      </c>
      <c r="X351" t="s">
        <v>503</v>
      </c>
      <c r="AA351" s="6" t="str">
        <f t="shared" si="27"/>
        <v>Other</v>
      </c>
      <c r="AB351" s="6" t="str">
        <f t="shared" si="28"/>
        <v>A</v>
      </c>
      <c r="AC351" s="6">
        <f>VLOOKUP(P351,lists!$G:$H,2,FALSE)</f>
        <v>4</v>
      </c>
      <c r="AD351" t="b">
        <f>VLOOKUP(G351,lists!$B$2:$C$3,2,FALSE)</f>
        <v>1</v>
      </c>
      <c r="AE351" t="b">
        <f>VLOOKUP(AA351,lists!$B:$C,2,FALSE)</f>
        <v>1</v>
      </c>
      <c r="AF351" t="b">
        <f>IF(AND(AC351&gt;=VLOOKUP(FLAT!$I$1,lists!$G:$H,2,FALSE),AC351&lt;=VLOOKUP(FLAT!$I$2,lists!$G:$H,2,FALSE)),TRUE,FALSE)</f>
        <v>1</v>
      </c>
      <c r="AG351" t="b">
        <f>VLOOKUP(AB351,lists!$B$7:$C$8,2,FALSE)</f>
        <v>1</v>
      </c>
      <c r="AH351" t="b">
        <f>VLOOKUP(IF(H351="","Open",SUBSTITUTE(H351,"/Nov","")),lists!$B$27:$D$29,2,FALSE)</f>
        <v>1</v>
      </c>
      <c r="AI351" t="b">
        <f>IF(FLAT!$I$5="All",TRUE,IF(FLAT!$I$5=TEXT('Raw - F'!C351,"mmm"),TRUE,FALSE))</f>
        <v>1</v>
      </c>
      <c r="AJ351" t="b">
        <f>VLOOKUP(L351,lists!B:C,2,FALSE)</f>
        <v>1</v>
      </c>
      <c r="AK351" t="b">
        <f>VLOOKUP(T351,lists!$B$23:$D$25,2,FALSE)</f>
        <v>1</v>
      </c>
      <c r="AL351">
        <f t="shared" si="29"/>
        <v>1</v>
      </c>
    </row>
    <row r="352" spans="1:38" x14ac:dyDescent="0.35">
      <c r="A352" s="1">
        <f t="shared" si="30"/>
        <v>352</v>
      </c>
      <c r="B352" s="1">
        <f t="shared" si="31"/>
        <v>351</v>
      </c>
      <c r="C352" s="5">
        <v>44334</v>
      </c>
      <c r="D352" t="s">
        <v>876</v>
      </c>
      <c r="E352" t="s">
        <v>302</v>
      </c>
      <c r="F352" t="s">
        <v>302</v>
      </c>
      <c r="G352" t="s">
        <v>6</v>
      </c>
      <c r="H352" t="s">
        <v>227</v>
      </c>
      <c r="J352" t="s">
        <v>54</v>
      </c>
      <c r="K352" t="s">
        <v>5</v>
      </c>
      <c r="L352">
        <v>5</v>
      </c>
      <c r="N352" t="s">
        <v>330</v>
      </c>
      <c r="O352" t="s">
        <v>484</v>
      </c>
      <c r="P352" t="s">
        <v>59</v>
      </c>
      <c r="Q352">
        <v>4900</v>
      </c>
      <c r="R352" t="s">
        <v>879</v>
      </c>
      <c r="T352" t="s">
        <v>241</v>
      </c>
      <c r="U352">
        <v>0</v>
      </c>
      <c r="W352" t="s">
        <v>503</v>
      </c>
      <c r="X352" t="s">
        <v>503</v>
      </c>
      <c r="AA352" s="6" t="str">
        <f t="shared" si="27"/>
        <v>Other</v>
      </c>
      <c r="AB352" s="6" t="str">
        <f t="shared" si="28"/>
        <v>A</v>
      </c>
      <c r="AC352" s="6">
        <f>VLOOKUP(P352,lists!$G:$H,2,FALSE)</f>
        <v>7</v>
      </c>
      <c r="AD352" t="b">
        <f>VLOOKUP(G352,lists!$B$2:$C$3,2,FALSE)</f>
        <v>1</v>
      </c>
      <c r="AE352" t="b">
        <f>VLOOKUP(AA352,lists!$B:$C,2,FALSE)</f>
        <v>1</v>
      </c>
      <c r="AF352" t="b">
        <f>IF(AND(AC352&gt;=VLOOKUP(FLAT!$I$1,lists!$G:$H,2,FALSE),AC352&lt;=VLOOKUP(FLAT!$I$2,lists!$G:$H,2,FALSE)),TRUE,FALSE)</f>
        <v>1</v>
      </c>
      <c r="AG352" t="b">
        <f>VLOOKUP(AB352,lists!$B$7:$C$8,2,FALSE)</f>
        <v>1</v>
      </c>
      <c r="AH352" t="b">
        <f>VLOOKUP(IF(H352="","Open",SUBSTITUTE(H352,"/Nov","")),lists!$B$27:$D$29,2,FALSE)</f>
        <v>1</v>
      </c>
      <c r="AI352" t="b">
        <f>IF(FLAT!$I$5="All",TRUE,IF(FLAT!$I$5=TEXT('Raw - F'!C352,"mmm"),TRUE,FALSE))</f>
        <v>1</v>
      </c>
      <c r="AJ352" t="b">
        <f>VLOOKUP(L352,lists!B:C,2,FALSE)</f>
        <v>1</v>
      </c>
      <c r="AK352" t="b">
        <f>VLOOKUP(T352,lists!$B$23:$D$25,2,FALSE)</f>
        <v>1</v>
      </c>
      <c r="AL352">
        <f t="shared" si="29"/>
        <v>1</v>
      </c>
    </row>
    <row r="353" spans="1:38" x14ac:dyDescent="0.35">
      <c r="A353" s="1">
        <f t="shared" si="30"/>
        <v>353</v>
      </c>
      <c r="B353" s="1">
        <f t="shared" si="31"/>
        <v>352</v>
      </c>
      <c r="C353" s="5">
        <v>44334</v>
      </c>
      <c r="D353" t="s">
        <v>876</v>
      </c>
      <c r="E353" t="s">
        <v>302</v>
      </c>
      <c r="F353" t="s">
        <v>302</v>
      </c>
      <c r="G353" t="s">
        <v>51</v>
      </c>
      <c r="H353" t="s">
        <v>244</v>
      </c>
      <c r="J353" t="s">
        <v>34</v>
      </c>
      <c r="K353" t="s">
        <v>5</v>
      </c>
      <c r="L353">
        <v>5</v>
      </c>
      <c r="N353" t="s">
        <v>227</v>
      </c>
      <c r="O353" t="s">
        <v>442</v>
      </c>
      <c r="P353" t="s">
        <v>70</v>
      </c>
      <c r="Q353">
        <v>4900</v>
      </c>
      <c r="R353" t="s">
        <v>882</v>
      </c>
      <c r="T353" t="s">
        <v>241</v>
      </c>
      <c r="U353">
        <v>0</v>
      </c>
      <c r="W353" t="s">
        <v>503</v>
      </c>
      <c r="X353" t="s">
        <v>660</v>
      </c>
      <c r="Y353">
        <v>20000</v>
      </c>
      <c r="AA353" s="6" t="str">
        <f t="shared" si="27"/>
        <v>3yo</v>
      </c>
      <c r="AB353" s="6" t="str">
        <f t="shared" si="28"/>
        <v>A</v>
      </c>
      <c r="AC353" s="6">
        <f>VLOOKUP(P353,lists!$G:$H,2,FALSE)</f>
        <v>4</v>
      </c>
      <c r="AD353" t="b">
        <f>VLOOKUP(G353,lists!$B$2:$C$3,2,FALSE)</f>
        <v>1</v>
      </c>
      <c r="AE353" t="b">
        <f>VLOOKUP(AA353,lists!$B:$C,2,FALSE)</f>
        <v>1</v>
      </c>
      <c r="AF353" t="b">
        <f>IF(AND(AC353&gt;=VLOOKUP(FLAT!$I$1,lists!$G:$H,2,FALSE),AC353&lt;=VLOOKUP(FLAT!$I$2,lists!$G:$H,2,FALSE)),TRUE,FALSE)</f>
        <v>1</v>
      </c>
      <c r="AG353" t="b">
        <f>VLOOKUP(AB353,lists!$B$7:$C$8,2,FALSE)</f>
        <v>1</v>
      </c>
      <c r="AH353" t="b">
        <f>VLOOKUP(IF(H353="","Open",SUBSTITUTE(H353,"/Nov","")),lists!$B$27:$D$29,2,FALSE)</f>
        <v>1</v>
      </c>
      <c r="AI353" t="b">
        <f>IF(FLAT!$I$5="All",TRUE,IF(FLAT!$I$5=TEXT('Raw - F'!C353,"mmm"),TRUE,FALSE))</f>
        <v>1</v>
      </c>
      <c r="AJ353" t="b">
        <f>VLOOKUP(L353,lists!B:C,2,FALSE)</f>
        <v>1</v>
      </c>
      <c r="AK353" t="b">
        <f>VLOOKUP(T353,lists!$B$23:$D$25,2,FALSE)</f>
        <v>1</v>
      </c>
      <c r="AL353">
        <f t="shared" si="29"/>
        <v>1</v>
      </c>
    </row>
    <row r="354" spans="1:38" x14ac:dyDescent="0.35">
      <c r="A354" s="1">
        <f t="shared" si="30"/>
        <v>354</v>
      </c>
      <c r="B354" s="1">
        <f t="shared" si="31"/>
        <v>353</v>
      </c>
      <c r="C354" s="5">
        <v>44334</v>
      </c>
      <c r="D354" t="s">
        <v>876</v>
      </c>
      <c r="E354" t="s">
        <v>302</v>
      </c>
      <c r="F354" t="s">
        <v>302</v>
      </c>
      <c r="G354" t="s">
        <v>6</v>
      </c>
      <c r="H354" t="s">
        <v>227</v>
      </c>
      <c r="J354" t="s">
        <v>54</v>
      </c>
      <c r="K354" t="s">
        <v>5</v>
      </c>
      <c r="L354">
        <v>6</v>
      </c>
      <c r="N354" t="s">
        <v>307</v>
      </c>
      <c r="O354" t="s">
        <v>438</v>
      </c>
      <c r="P354" t="s">
        <v>38</v>
      </c>
      <c r="Q354">
        <v>3900</v>
      </c>
      <c r="R354" t="s">
        <v>877</v>
      </c>
      <c r="T354" t="s">
        <v>241</v>
      </c>
      <c r="U354">
        <v>0</v>
      </c>
      <c r="W354" t="s">
        <v>503</v>
      </c>
      <c r="X354" t="s">
        <v>503</v>
      </c>
      <c r="AA354" s="6" t="str">
        <f t="shared" si="27"/>
        <v>Other</v>
      </c>
      <c r="AB354" s="6" t="str">
        <f t="shared" si="28"/>
        <v>A</v>
      </c>
      <c r="AC354" s="6">
        <f>VLOOKUP(P354,lists!$G:$H,2,FALSE)</f>
        <v>3</v>
      </c>
      <c r="AD354" t="b">
        <f>VLOOKUP(G354,lists!$B$2:$C$3,2,FALSE)</f>
        <v>1</v>
      </c>
      <c r="AE354" t="b">
        <f>VLOOKUP(AA354,lists!$B:$C,2,FALSE)</f>
        <v>1</v>
      </c>
      <c r="AF354" t="b">
        <f>IF(AND(AC354&gt;=VLOOKUP(FLAT!$I$1,lists!$G:$H,2,FALSE),AC354&lt;=VLOOKUP(FLAT!$I$2,lists!$G:$H,2,FALSE)),TRUE,FALSE)</f>
        <v>1</v>
      </c>
      <c r="AG354" t="b">
        <f>VLOOKUP(AB354,lists!$B$7:$C$8,2,FALSE)</f>
        <v>1</v>
      </c>
      <c r="AH354" t="b">
        <f>VLOOKUP(IF(H354="","Open",SUBSTITUTE(H354,"/Nov","")),lists!$B$27:$D$29,2,FALSE)</f>
        <v>1</v>
      </c>
      <c r="AI354" t="b">
        <f>IF(FLAT!$I$5="All",TRUE,IF(FLAT!$I$5=TEXT('Raw - F'!C354,"mmm"),TRUE,FALSE))</f>
        <v>1</v>
      </c>
      <c r="AJ354" t="b">
        <f>VLOOKUP(L354,lists!B:C,2,FALSE)</f>
        <v>1</v>
      </c>
      <c r="AK354" t="b">
        <f>VLOOKUP(T354,lists!$B$23:$D$25,2,FALSE)</f>
        <v>1</v>
      </c>
      <c r="AL354">
        <f t="shared" si="29"/>
        <v>1</v>
      </c>
    </row>
    <row r="355" spans="1:38" x14ac:dyDescent="0.35">
      <c r="A355" s="1">
        <f t="shared" si="30"/>
        <v>355</v>
      </c>
      <c r="B355" s="1">
        <f t="shared" si="31"/>
        <v>354</v>
      </c>
      <c r="C355" s="5">
        <v>44334</v>
      </c>
      <c r="D355" t="s">
        <v>876</v>
      </c>
      <c r="E355" t="s">
        <v>302</v>
      </c>
      <c r="F355" t="s">
        <v>302</v>
      </c>
      <c r="G355" t="s">
        <v>6</v>
      </c>
      <c r="H355" t="s">
        <v>227</v>
      </c>
      <c r="J355" t="s">
        <v>35</v>
      </c>
      <c r="K355" t="s">
        <v>5</v>
      </c>
      <c r="L355">
        <v>6</v>
      </c>
      <c r="N355" t="s">
        <v>549</v>
      </c>
      <c r="O355" t="s">
        <v>441</v>
      </c>
      <c r="P355" t="s">
        <v>36</v>
      </c>
      <c r="Q355">
        <v>3900</v>
      </c>
      <c r="R355" t="s">
        <v>878</v>
      </c>
      <c r="S355" t="s">
        <v>368</v>
      </c>
      <c r="T355" t="s">
        <v>241</v>
      </c>
      <c r="U355">
        <v>0</v>
      </c>
      <c r="W355" t="s">
        <v>503</v>
      </c>
      <c r="X355" t="s">
        <v>503</v>
      </c>
      <c r="AA355" s="6" t="str">
        <f t="shared" si="27"/>
        <v>Other</v>
      </c>
      <c r="AB355" s="6" t="str">
        <f t="shared" si="28"/>
        <v>A</v>
      </c>
      <c r="AC355" s="6">
        <f>VLOOKUP(P355,lists!$G:$H,2,FALSE)</f>
        <v>1</v>
      </c>
      <c r="AD355" t="b">
        <f>VLOOKUP(G355,lists!$B$2:$C$3,2,FALSE)</f>
        <v>1</v>
      </c>
      <c r="AE355" t="b">
        <f>VLOOKUP(AA355,lists!$B:$C,2,FALSE)</f>
        <v>1</v>
      </c>
      <c r="AF355" t="b">
        <f>IF(AND(AC355&gt;=VLOOKUP(FLAT!$I$1,lists!$G:$H,2,FALSE),AC355&lt;=VLOOKUP(FLAT!$I$2,lists!$G:$H,2,FALSE)),TRUE,FALSE)</f>
        <v>1</v>
      </c>
      <c r="AG355" t="b">
        <f>VLOOKUP(AB355,lists!$B$7:$C$8,2,FALSE)</f>
        <v>1</v>
      </c>
      <c r="AH355" t="b">
        <f>VLOOKUP(IF(H355="","Open",SUBSTITUTE(H355,"/Nov","")),lists!$B$27:$D$29,2,FALSE)</f>
        <v>1</v>
      </c>
      <c r="AI355" t="b">
        <f>IF(FLAT!$I$5="All",TRUE,IF(FLAT!$I$5=TEXT('Raw - F'!C355,"mmm"),TRUE,FALSE))</f>
        <v>1</v>
      </c>
      <c r="AJ355" t="b">
        <f>VLOOKUP(L355,lists!B:C,2,FALSE)</f>
        <v>1</v>
      </c>
      <c r="AK355" t="b">
        <f>VLOOKUP(T355,lists!$B$23:$D$25,2,FALSE)</f>
        <v>1</v>
      </c>
      <c r="AL355">
        <f t="shared" si="29"/>
        <v>1</v>
      </c>
    </row>
    <row r="356" spans="1:38" x14ac:dyDescent="0.35">
      <c r="A356" s="1">
        <f t="shared" si="30"/>
        <v>356</v>
      </c>
      <c r="B356" s="1">
        <f t="shared" si="31"/>
        <v>355</v>
      </c>
      <c r="C356" s="5">
        <v>44334</v>
      </c>
      <c r="D356" t="s">
        <v>876</v>
      </c>
      <c r="E356" t="s">
        <v>302</v>
      </c>
      <c r="F356" t="s">
        <v>302</v>
      </c>
      <c r="G356" t="s">
        <v>51</v>
      </c>
      <c r="H356" t="s">
        <v>227</v>
      </c>
      <c r="I356" t="s">
        <v>880</v>
      </c>
      <c r="J356" t="s">
        <v>35</v>
      </c>
      <c r="K356" t="s">
        <v>5</v>
      </c>
      <c r="L356">
        <v>6</v>
      </c>
      <c r="N356" t="s">
        <v>316</v>
      </c>
      <c r="O356" t="s">
        <v>442</v>
      </c>
      <c r="P356" t="s">
        <v>70</v>
      </c>
      <c r="Q356">
        <v>3900</v>
      </c>
      <c r="R356" t="s">
        <v>881</v>
      </c>
      <c r="T356" t="s">
        <v>241</v>
      </c>
      <c r="U356">
        <v>0</v>
      </c>
      <c r="W356" t="s">
        <v>503</v>
      </c>
      <c r="X356" t="s">
        <v>503</v>
      </c>
      <c r="AA356" s="6" t="str">
        <f t="shared" si="27"/>
        <v>Other</v>
      </c>
      <c r="AB356" s="6" t="str">
        <f t="shared" si="28"/>
        <v>A</v>
      </c>
      <c r="AC356" s="6">
        <f>VLOOKUP(P356,lists!$G:$H,2,FALSE)</f>
        <v>4</v>
      </c>
      <c r="AD356" t="b">
        <f>VLOOKUP(G356,lists!$B$2:$C$3,2,FALSE)</f>
        <v>1</v>
      </c>
      <c r="AE356" t="b">
        <f>VLOOKUP(AA356,lists!$B:$C,2,FALSE)</f>
        <v>1</v>
      </c>
      <c r="AF356" t="b">
        <f>IF(AND(AC356&gt;=VLOOKUP(FLAT!$I$1,lists!$G:$H,2,FALSE),AC356&lt;=VLOOKUP(FLAT!$I$2,lists!$G:$H,2,FALSE)),TRUE,FALSE)</f>
        <v>1</v>
      </c>
      <c r="AG356" t="b">
        <f>VLOOKUP(AB356,lists!$B$7:$C$8,2,FALSE)</f>
        <v>1</v>
      </c>
      <c r="AH356" t="b">
        <f>VLOOKUP(IF(H356="","Open",SUBSTITUTE(H356,"/Nov","")),lists!$B$27:$D$29,2,FALSE)</f>
        <v>1</v>
      </c>
      <c r="AI356" t="b">
        <f>IF(FLAT!$I$5="All",TRUE,IF(FLAT!$I$5=TEXT('Raw - F'!C356,"mmm"),TRUE,FALSE))</f>
        <v>1</v>
      </c>
      <c r="AJ356" t="b">
        <f>VLOOKUP(L356,lists!B:C,2,FALSE)</f>
        <v>1</v>
      </c>
      <c r="AK356" t="b">
        <f>VLOOKUP(T356,lists!$B$23:$D$25,2,FALSE)</f>
        <v>1</v>
      </c>
      <c r="AL356">
        <f t="shared" si="29"/>
        <v>1</v>
      </c>
    </row>
    <row r="357" spans="1:38" x14ac:dyDescent="0.35">
      <c r="A357" s="1">
        <f t="shared" si="30"/>
        <v>357</v>
      </c>
      <c r="B357" s="1">
        <f t="shared" si="31"/>
        <v>356</v>
      </c>
      <c r="C357" s="5">
        <v>44334</v>
      </c>
      <c r="D357" t="s">
        <v>876</v>
      </c>
      <c r="E357" t="s">
        <v>302</v>
      </c>
      <c r="F357" t="s">
        <v>302</v>
      </c>
      <c r="G357" t="s">
        <v>6</v>
      </c>
      <c r="H357" t="s">
        <v>227</v>
      </c>
      <c r="J357" t="s">
        <v>34</v>
      </c>
      <c r="K357" t="s">
        <v>5</v>
      </c>
      <c r="L357">
        <v>6</v>
      </c>
      <c r="N357" t="s">
        <v>307</v>
      </c>
      <c r="O357" t="s">
        <v>438</v>
      </c>
      <c r="P357" t="s">
        <v>38</v>
      </c>
      <c r="Q357">
        <v>3900</v>
      </c>
      <c r="R357" t="s">
        <v>417</v>
      </c>
      <c r="T357" t="s">
        <v>241</v>
      </c>
      <c r="U357">
        <v>0</v>
      </c>
      <c r="W357" t="s">
        <v>503</v>
      </c>
      <c r="X357" t="s">
        <v>503</v>
      </c>
      <c r="AA357" s="6" t="str">
        <f t="shared" si="27"/>
        <v>3yo</v>
      </c>
      <c r="AB357" s="6" t="str">
        <f t="shared" si="28"/>
        <v>A</v>
      </c>
      <c r="AC357" s="6">
        <f>VLOOKUP(P357,lists!$G:$H,2,FALSE)</f>
        <v>3</v>
      </c>
      <c r="AD357" t="b">
        <f>VLOOKUP(G357,lists!$B$2:$C$3,2,FALSE)</f>
        <v>1</v>
      </c>
      <c r="AE357" t="b">
        <f>VLOOKUP(AA357,lists!$B:$C,2,FALSE)</f>
        <v>1</v>
      </c>
      <c r="AF357" t="b">
        <f>IF(AND(AC357&gt;=VLOOKUP(FLAT!$I$1,lists!$G:$H,2,FALSE),AC357&lt;=VLOOKUP(FLAT!$I$2,lists!$G:$H,2,FALSE)),TRUE,FALSE)</f>
        <v>1</v>
      </c>
      <c r="AG357" t="b">
        <f>VLOOKUP(AB357,lists!$B$7:$C$8,2,FALSE)</f>
        <v>1</v>
      </c>
      <c r="AH357" t="b">
        <f>VLOOKUP(IF(H357="","Open",SUBSTITUTE(H357,"/Nov","")),lists!$B$27:$D$29,2,FALSE)</f>
        <v>1</v>
      </c>
      <c r="AI357" t="b">
        <f>IF(FLAT!$I$5="All",TRUE,IF(FLAT!$I$5=TEXT('Raw - F'!C357,"mmm"),TRUE,FALSE))</f>
        <v>1</v>
      </c>
      <c r="AJ357" t="b">
        <f>VLOOKUP(L357,lists!B:C,2,FALSE)</f>
        <v>1</v>
      </c>
      <c r="AK357" t="b">
        <f>VLOOKUP(T357,lists!$B$23:$D$25,2,FALSE)</f>
        <v>1</v>
      </c>
      <c r="AL357">
        <f t="shared" si="29"/>
        <v>1</v>
      </c>
    </row>
    <row r="358" spans="1:38" x14ac:dyDescent="0.35">
      <c r="A358" s="1">
        <f t="shared" si="30"/>
        <v>358</v>
      </c>
      <c r="B358" s="1">
        <f t="shared" si="31"/>
        <v>357</v>
      </c>
      <c r="C358" s="5">
        <v>44334</v>
      </c>
      <c r="D358" t="s">
        <v>408</v>
      </c>
      <c r="E358" t="s">
        <v>302</v>
      </c>
      <c r="F358" t="s">
        <v>302</v>
      </c>
      <c r="G358" t="s">
        <v>6</v>
      </c>
      <c r="H358" t="s">
        <v>227</v>
      </c>
      <c r="J358" t="s">
        <v>34</v>
      </c>
      <c r="K358" t="s">
        <v>7</v>
      </c>
      <c r="L358">
        <v>5</v>
      </c>
      <c r="N358" t="s">
        <v>330</v>
      </c>
      <c r="O358" t="s">
        <v>411</v>
      </c>
      <c r="P358" t="s">
        <v>37</v>
      </c>
      <c r="Q358">
        <v>15000</v>
      </c>
      <c r="R358" t="s">
        <v>883</v>
      </c>
      <c r="T358" t="s">
        <v>239</v>
      </c>
      <c r="U358">
        <v>0</v>
      </c>
      <c r="W358" t="s">
        <v>503</v>
      </c>
      <c r="X358" t="s">
        <v>503</v>
      </c>
      <c r="AA358" s="6" t="str">
        <f t="shared" si="27"/>
        <v>3yo</v>
      </c>
      <c r="AB358" s="6" t="str">
        <f t="shared" si="28"/>
        <v>F</v>
      </c>
      <c r="AC358" s="6">
        <f>VLOOKUP(P358,lists!$G:$H,2,FALSE)</f>
        <v>2</v>
      </c>
      <c r="AD358" t="b">
        <f>VLOOKUP(G358,lists!$B$2:$C$3,2,FALSE)</f>
        <v>1</v>
      </c>
      <c r="AE358" t="b">
        <f>VLOOKUP(AA358,lists!$B:$C,2,FALSE)</f>
        <v>1</v>
      </c>
      <c r="AF358" t="b">
        <f>IF(AND(AC358&gt;=VLOOKUP(FLAT!$I$1,lists!$G:$H,2,FALSE),AC358&lt;=VLOOKUP(FLAT!$I$2,lists!$G:$H,2,FALSE)),TRUE,FALSE)</f>
        <v>1</v>
      </c>
      <c r="AG358" t="b">
        <f>VLOOKUP(AB358,lists!$B$7:$C$8,2,FALSE)</f>
        <v>1</v>
      </c>
      <c r="AH358" t="b">
        <f>VLOOKUP(IF(H358="","Open",SUBSTITUTE(H358,"/Nov","")),lists!$B$27:$D$29,2,FALSE)</f>
        <v>1</v>
      </c>
      <c r="AI358" t="b">
        <f>IF(FLAT!$I$5="All",TRUE,IF(FLAT!$I$5=TEXT('Raw - F'!C358,"mmm"),TRUE,FALSE))</f>
        <v>1</v>
      </c>
      <c r="AJ358" t="b">
        <f>VLOOKUP(L358,lists!B:C,2,FALSE)</f>
        <v>1</v>
      </c>
      <c r="AK358" t="b">
        <f>VLOOKUP(T358,lists!$B$23:$D$25,2,FALSE)</f>
        <v>1</v>
      </c>
      <c r="AL358">
        <f t="shared" si="29"/>
        <v>1</v>
      </c>
    </row>
    <row r="359" spans="1:38" x14ac:dyDescent="0.35">
      <c r="A359" s="1">
        <f t="shared" si="30"/>
        <v>359</v>
      </c>
      <c r="B359" s="1">
        <f t="shared" si="31"/>
        <v>358</v>
      </c>
      <c r="C359" s="5">
        <v>44334</v>
      </c>
      <c r="D359" t="s">
        <v>408</v>
      </c>
      <c r="E359" t="s">
        <v>302</v>
      </c>
      <c r="F359" t="s">
        <v>302</v>
      </c>
      <c r="G359" t="s">
        <v>6</v>
      </c>
      <c r="H359" t="s">
        <v>227</v>
      </c>
      <c r="J359" t="s">
        <v>34</v>
      </c>
      <c r="K359" t="s">
        <v>7</v>
      </c>
      <c r="L359">
        <v>5</v>
      </c>
      <c r="N359" t="s">
        <v>321</v>
      </c>
      <c r="O359" t="s">
        <v>410</v>
      </c>
      <c r="P359" t="s">
        <v>76</v>
      </c>
      <c r="Q359">
        <v>9600</v>
      </c>
      <c r="R359" t="s">
        <v>709</v>
      </c>
      <c r="T359" t="s">
        <v>239</v>
      </c>
      <c r="U359">
        <v>0</v>
      </c>
      <c r="W359" t="s">
        <v>503</v>
      </c>
      <c r="X359" t="s">
        <v>503</v>
      </c>
      <c r="AA359" s="6" t="str">
        <f t="shared" si="27"/>
        <v>3yo</v>
      </c>
      <c r="AB359" s="6" t="str">
        <f t="shared" si="28"/>
        <v>F</v>
      </c>
      <c r="AC359" s="6">
        <f>VLOOKUP(P359,lists!$G:$H,2,FALSE)</f>
        <v>5</v>
      </c>
      <c r="AD359" t="b">
        <f>VLOOKUP(G359,lists!$B$2:$C$3,2,FALSE)</f>
        <v>1</v>
      </c>
      <c r="AE359" t="b">
        <f>VLOOKUP(AA359,lists!$B:$C,2,FALSE)</f>
        <v>1</v>
      </c>
      <c r="AF359" t="b">
        <f>IF(AND(AC359&gt;=VLOOKUP(FLAT!$I$1,lists!$G:$H,2,FALSE),AC359&lt;=VLOOKUP(FLAT!$I$2,lists!$G:$H,2,FALSE)),TRUE,FALSE)</f>
        <v>1</v>
      </c>
      <c r="AG359" t="b">
        <f>VLOOKUP(AB359,lists!$B$7:$C$8,2,FALSE)</f>
        <v>1</v>
      </c>
      <c r="AH359" t="b">
        <f>VLOOKUP(IF(H359="","Open",SUBSTITUTE(H359,"/Nov","")),lists!$B$27:$D$29,2,FALSE)</f>
        <v>1</v>
      </c>
      <c r="AI359" t="b">
        <f>IF(FLAT!$I$5="All",TRUE,IF(FLAT!$I$5=TEXT('Raw - F'!C359,"mmm"),TRUE,FALSE))</f>
        <v>1</v>
      </c>
      <c r="AJ359" t="b">
        <f>VLOOKUP(L359,lists!B:C,2,FALSE)</f>
        <v>1</v>
      </c>
      <c r="AK359" t="b">
        <f>VLOOKUP(T359,lists!$B$23:$D$25,2,FALSE)</f>
        <v>1</v>
      </c>
      <c r="AL359">
        <f t="shared" si="29"/>
        <v>1</v>
      </c>
    </row>
    <row r="360" spans="1:38" x14ac:dyDescent="0.35">
      <c r="A360" s="1">
        <f t="shared" si="30"/>
        <v>360</v>
      </c>
      <c r="B360" s="1">
        <f t="shared" si="31"/>
        <v>359</v>
      </c>
      <c r="C360" s="5">
        <v>44334</v>
      </c>
      <c r="D360" t="s">
        <v>408</v>
      </c>
      <c r="E360" t="s">
        <v>302</v>
      </c>
      <c r="F360" t="s">
        <v>302</v>
      </c>
      <c r="G360" t="s">
        <v>51</v>
      </c>
      <c r="H360" t="s">
        <v>245</v>
      </c>
      <c r="J360" t="s">
        <v>33</v>
      </c>
      <c r="K360" t="s">
        <v>5</v>
      </c>
      <c r="L360">
        <v>5</v>
      </c>
      <c r="N360" t="s">
        <v>227</v>
      </c>
      <c r="O360" t="s">
        <v>687</v>
      </c>
      <c r="P360" t="s">
        <v>37</v>
      </c>
      <c r="Q360">
        <v>5600</v>
      </c>
      <c r="R360" t="s">
        <v>398</v>
      </c>
      <c r="T360" t="s">
        <v>239</v>
      </c>
      <c r="U360">
        <v>0</v>
      </c>
      <c r="W360" t="s">
        <v>503</v>
      </c>
      <c r="X360" t="s">
        <v>503</v>
      </c>
      <c r="Z360" t="s">
        <v>553</v>
      </c>
      <c r="AA360" s="6" t="str">
        <f t="shared" si="27"/>
        <v>2yo</v>
      </c>
      <c r="AB360" s="6" t="str">
        <f t="shared" si="28"/>
        <v>A</v>
      </c>
      <c r="AC360" s="6">
        <f>VLOOKUP(P360,lists!$G:$H,2,FALSE)</f>
        <v>2</v>
      </c>
      <c r="AD360" t="b">
        <f>VLOOKUP(G360,lists!$B$2:$C$3,2,FALSE)</f>
        <v>1</v>
      </c>
      <c r="AE360" t="b">
        <f>VLOOKUP(AA360,lists!$B:$C,2,FALSE)</f>
        <v>1</v>
      </c>
      <c r="AF360" t="b">
        <f>IF(AND(AC360&gt;=VLOOKUP(FLAT!$I$1,lists!$G:$H,2,FALSE),AC360&lt;=VLOOKUP(FLAT!$I$2,lists!$G:$H,2,FALSE)),TRUE,FALSE)</f>
        <v>1</v>
      </c>
      <c r="AG360" t="b">
        <f>VLOOKUP(AB360,lists!$B$7:$C$8,2,FALSE)</f>
        <v>1</v>
      </c>
      <c r="AH360" t="b">
        <f>VLOOKUP(IF(H360="","Open",SUBSTITUTE(H360,"/Nov","")),lists!$B$27:$D$29,2,FALSE)</f>
        <v>1</v>
      </c>
      <c r="AI360" t="b">
        <f>IF(FLAT!$I$5="All",TRUE,IF(FLAT!$I$5=TEXT('Raw - F'!C360,"mmm"),TRUE,FALSE))</f>
        <v>1</v>
      </c>
      <c r="AJ360" t="b">
        <f>VLOOKUP(L360,lists!B:C,2,FALSE)</f>
        <v>1</v>
      </c>
      <c r="AK360" t="b">
        <f>VLOOKUP(T360,lists!$B$23:$D$25,2,FALSE)</f>
        <v>1</v>
      </c>
      <c r="AL360">
        <f t="shared" si="29"/>
        <v>1</v>
      </c>
    </row>
    <row r="361" spans="1:38" x14ac:dyDescent="0.35">
      <c r="A361" s="1">
        <f t="shared" si="30"/>
        <v>361</v>
      </c>
      <c r="B361" s="1">
        <f t="shared" si="31"/>
        <v>360</v>
      </c>
      <c r="C361" s="5">
        <v>44334</v>
      </c>
      <c r="D361" t="s">
        <v>408</v>
      </c>
      <c r="E361" t="s">
        <v>302</v>
      </c>
      <c r="F361" t="s">
        <v>302</v>
      </c>
      <c r="G361" t="s">
        <v>51</v>
      </c>
      <c r="H361" t="s">
        <v>227</v>
      </c>
      <c r="I361" t="s">
        <v>880</v>
      </c>
      <c r="J361" t="s">
        <v>34</v>
      </c>
      <c r="K361" t="s">
        <v>5</v>
      </c>
      <c r="L361">
        <v>5</v>
      </c>
      <c r="N361" t="s">
        <v>349</v>
      </c>
      <c r="O361" t="s">
        <v>411</v>
      </c>
      <c r="P361" t="s">
        <v>70</v>
      </c>
      <c r="Q361">
        <v>5600</v>
      </c>
      <c r="R361" t="s">
        <v>884</v>
      </c>
      <c r="T361" t="s">
        <v>239</v>
      </c>
      <c r="U361">
        <v>0</v>
      </c>
      <c r="W361" t="s">
        <v>503</v>
      </c>
      <c r="X361" t="s">
        <v>503</v>
      </c>
      <c r="AA361" s="6" t="str">
        <f t="shared" si="27"/>
        <v>3yo</v>
      </c>
      <c r="AB361" s="6" t="str">
        <f t="shared" si="28"/>
        <v>A</v>
      </c>
      <c r="AC361" s="6">
        <f>VLOOKUP(P361,lists!$G:$H,2,FALSE)</f>
        <v>4</v>
      </c>
      <c r="AD361" t="b">
        <f>VLOOKUP(G361,lists!$B$2:$C$3,2,FALSE)</f>
        <v>1</v>
      </c>
      <c r="AE361" t="b">
        <f>VLOOKUP(AA361,lists!$B:$C,2,FALSE)</f>
        <v>1</v>
      </c>
      <c r="AF361" t="b">
        <f>IF(AND(AC361&gt;=VLOOKUP(FLAT!$I$1,lists!$G:$H,2,FALSE),AC361&lt;=VLOOKUP(FLAT!$I$2,lists!$G:$H,2,FALSE)),TRUE,FALSE)</f>
        <v>1</v>
      </c>
      <c r="AG361" t="b">
        <f>VLOOKUP(AB361,lists!$B$7:$C$8,2,FALSE)</f>
        <v>1</v>
      </c>
      <c r="AH361" t="b">
        <f>VLOOKUP(IF(H361="","Open",SUBSTITUTE(H361,"/Nov","")),lists!$B$27:$D$29,2,FALSE)</f>
        <v>1</v>
      </c>
      <c r="AI361" t="b">
        <f>IF(FLAT!$I$5="All",TRUE,IF(FLAT!$I$5=TEXT('Raw - F'!C361,"mmm"),TRUE,FALSE))</f>
        <v>1</v>
      </c>
      <c r="AJ361" t="b">
        <f>VLOOKUP(L361,lists!B:C,2,FALSE)</f>
        <v>1</v>
      </c>
      <c r="AK361" t="b">
        <f>VLOOKUP(T361,lists!$B$23:$D$25,2,FALSE)</f>
        <v>1</v>
      </c>
      <c r="AL361">
        <f t="shared" si="29"/>
        <v>1</v>
      </c>
    </row>
    <row r="362" spans="1:38" x14ac:dyDescent="0.35">
      <c r="A362" s="1">
        <f t="shared" si="30"/>
        <v>362</v>
      </c>
      <c r="B362" s="1">
        <f t="shared" si="31"/>
        <v>361</v>
      </c>
      <c r="C362" s="5">
        <v>44334</v>
      </c>
      <c r="D362" t="s">
        <v>408</v>
      </c>
      <c r="E362" t="s">
        <v>302</v>
      </c>
      <c r="F362" t="s">
        <v>302</v>
      </c>
      <c r="G362" t="s">
        <v>51</v>
      </c>
      <c r="H362" t="s">
        <v>245</v>
      </c>
      <c r="J362" t="s">
        <v>34</v>
      </c>
      <c r="K362" t="s">
        <v>5</v>
      </c>
      <c r="L362">
        <v>5</v>
      </c>
      <c r="N362" t="s">
        <v>227</v>
      </c>
      <c r="O362" t="s">
        <v>411</v>
      </c>
      <c r="P362" t="s">
        <v>70</v>
      </c>
      <c r="Q362">
        <v>5600</v>
      </c>
      <c r="R362" t="s">
        <v>361</v>
      </c>
      <c r="T362" t="s">
        <v>239</v>
      </c>
      <c r="U362">
        <v>0</v>
      </c>
      <c r="W362" t="s">
        <v>503</v>
      </c>
      <c r="X362" t="s">
        <v>660</v>
      </c>
      <c r="Y362">
        <v>35000</v>
      </c>
      <c r="AA362" s="6" t="str">
        <f t="shared" si="27"/>
        <v>3yo</v>
      </c>
      <c r="AB362" s="6" t="str">
        <f t="shared" si="28"/>
        <v>A</v>
      </c>
      <c r="AC362" s="6">
        <f>VLOOKUP(P362,lists!$G:$H,2,FALSE)</f>
        <v>4</v>
      </c>
      <c r="AD362" t="b">
        <f>VLOOKUP(G362,lists!$B$2:$C$3,2,FALSE)</f>
        <v>1</v>
      </c>
      <c r="AE362" t="b">
        <f>VLOOKUP(AA362,lists!$B:$C,2,FALSE)</f>
        <v>1</v>
      </c>
      <c r="AF362" t="b">
        <f>IF(AND(AC362&gt;=VLOOKUP(FLAT!$I$1,lists!$G:$H,2,FALSE),AC362&lt;=VLOOKUP(FLAT!$I$2,lists!$G:$H,2,FALSE)),TRUE,FALSE)</f>
        <v>1</v>
      </c>
      <c r="AG362" t="b">
        <f>VLOOKUP(AB362,lists!$B$7:$C$8,2,FALSE)</f>
        <v>1</v>
      </c>
      <c r="AH362" t="b">
        <f>VLOOKUP(IF(H362="","Open",SUBSTITUTE(H362,"/Nov","")),lists!$B$27:$D$29,2,FALSE)</f>
        <v>1</v>
      </c>
      <c r="AI362" t="b">
        <f>IF(FLAT!$I$5="All",TRUE,IF(FLAT!$I$5=TEXT('Raw - F'!C362,"mmm"),TRUE,FALSE))</f>
        <v>1</v>
      </c>
      <c r="AJ362" t="b">
        <f>VLOOKUP(L362,lists!B:C,2,FALSE)</f>
        <v>1</v>
      </c>
      <c r="AK362" t="b">
        <f>VLOOKUP(T362,lists!$B$23:$D$25,2,FALSE)</f>
        <v>1</v>
      </c>
      <c r="AL362">
        <f t="shared" si="29"/>
        <v>1</v>
      </c>
    </row>
    <row r="363" spans="1:38" x14ac:dyDescent="0.35">
      <c r="A363" s="1">
        <f t="shared" si="30"/>
        <v>363</v>
      </c>
      <c r="B363" s="1">
        <f t="shared" si="31"/>
        <v>362</v>
      </c>
      <c r="C363" s="5">
        <v>44334</v>
      </c>
      <c r="D363" t="s">
        <v>408</v>
      </c>
      <c r="E363" t="s">
        <v>302</v>
      </c>
      <c r="F363" t="s">
        <v>302</v>
      </c>
      <c r="G363" t="s">
        <v>6</v>
      </c>
      <c r="H363" t="s">
        <v>227</v>
      </c>
      <c r="J363" t="s">
        <v>34</v>
      </c>
      <c r="K363" t="s">
        <v>5</v>
      </c>
      <c r="L363">
        <v>4</v>
      </c>
      <c r="N363" t="s">
        <v>318</v>
      </c>
      <c r="O363" t="s">
        <v>687</v>
      </c>
      <c r="P363" t="s">
        <v>37</v>
      </c>
      <c r="Q363">
        <v>5600</v>
      </c>
      <c r="R363" t="s">
        <v>358</v>
      </c>
      <c r="T363" t="s">
        <v>239</v>
      </c>
      <c r="U363">
        <v>0</v>
      </c>
      <c r="W363" t="s">
        <v>503</v>
      </c>
      <c r="X363" t="s">
        <v>503</v>
      </c>
      <c r="AA363" s="6" t="str">
        <f t="shared" si="27"/>
        <v>3yo</v>
      </c>
      <c r="AB363" s="6" t="str">
        <f t="shared" si="28"/>
        <v>A</v>
      </c>
      <c r="AC363" s="6">
        <f>VLOOKUP(P363,lists!$G:$H,2,FALSE)</f>
        <v>2</v>
      </c>
      <c r="AD363" t="b">
        <f>VLOOKUP(G363,lists!$B$2:$C$3,2,FALSE)</f>
        <v>1</v>
      </c>
      <c r="AE363" t="b">
        <f>VLOOKUP(AA363,lists!$B:$C,2,FALSE)</f>
        <v>1</v>
      </c>
      <c r="AF363" t="b">
        <f>IF(AND(AC363&gt;=VLOOKUP(FLAT!$I$1,lists!$G:$H,2,FALSE),AC363&lt;=VLOOKUP(FLAT!$I$2,lists!$G:$H,2,FALSE)),TRUE,FALSE)</f>
        <v>1</v>
      </c>
      <c r="AG363" t="b">
        <f>VLOOKUP(AB363,lists!$B$7:$C$8,2,FALSE)</f>
        <v>1</v>
      </c>
      <c r="AH363" t="b">
        <f>VLOOKUP(IF(H363="","Open",SUBSTITUTE(H363,"/Nov","")),lists!$B$27:$D$29,2,FALSE)</f>
        <v>1</v>
      </c>
      <c r="AI363" t="b">
        <f>IF(FLAT!$I$5="All",TRUE,IF(FLAT!$I$5=TEXT('Raw - F'!C363,"mmm"),TRUE,FALSE))</f>
        <v>1</v>
      </c>
      <c r="AJ363" t="b">
        <f>VLOOKUP(L363,lists!B:C,2,FALSE)</f>
        <v>1</v>
      </c>
      <c r="AK363" t="b">
        <f>VLOOKUP(T363,lists!$B$23:$D$25,2,FALSE)</f>
        <v>1</v>
      </c>
      <c r="AL363">
        <f t="shared" si="29"/>
        <v>1</v>
      </c>
    </row>
    <row r="364" spans="1:38" x14ac:dyDescent="0.35">
      <c r="A364" s="1">
        <f t="shared" si="30"/>
        <v>364</v>
      </c>
      <c r="B364" s="1">
        <f t="shared" si="31"/>
        <v>363</v>
      </c>
      <c r="C364" s="5">
        <v>44334</v>
      </c>
      <c r="D364" t="s">
        <v>408</v>
      </c>
      <c r="E364" t="s">
        <v>302</v>
      </c>
      <c r="F364" t="s">
        <v>302</v>
      </c>
      <c r="G364" t="s">
        <v>6</v>
      </c>
      <c r="H364" t="s">
        <v>227</v>
      </c>
      <c r="J364" t="s">
        <v>54</v>
      </c>
      <c r="K364" t="s">
        <v>5</v>
      </c>
      <c r="L364">
        <v>5</v>
      </c>
      <c r="N364" t="s">
        <v>321</v>
      </c>
      <c r="O364" t="s">
        <v>55</v>
      </c>
      <c r="P364" t="s">
        <v>61</v>
      </c>
      <c r="Q364">
        <v>5600</v>
      </c>
      <c r="R364" t="s">
        <v>871</v>
      </c>
      <c r="T364" t="s">
        <v>239</v>
      </c>
      <c r="U364">
        <v>0</v>
      </c>
      <c r="W364" t="s">
        <v>503</v>
      </c>
      <c r="X364" t="s">
        <v>503</v>
      </c>
      <c r="AA364" s="6" t="str">
        <f t="shared" si="27"/>
        <v>Other</v>
      </c>
      <c r="AB364" s="6" t="str">
        <f t="shared" si="28"/>
        <v>A</v>
      </c>
      <c r="AC364" s="6">
        <f>VLOOKUP(P364,lists!$G:$H,2,FALSE)</f>
        <v>11</v>
      </c>
      <c r="AD364" t="b">
        <f>VLOOKUP(G364,lists!$B$2:$C$3,2,FALSE)</f>
        <v>1</v>
      </c>
      <c r="AE364" t="b">
        <f>VLOOKUP(AA364,lists!$B:$C,2,FALSE)</f>
        <v>1</v>
      </c>
      <c r="AF364" t="b">
        <f>IF(AND(AC364&gt;=VLOOKUP(FLAT!$I$1,lists!$G:$H,2,FALSE),AC364&lt;=VLOOKUP(FLAT!$I$2,lists!$G:$H,2,FALSE)),TRUE,FALSE)</f>
        <v>1</v>
      </c>
      <c r="AG364" t="b">
        <f>VLOOKUP(AB364,lists!$B$7:$C$8,2,FALSE)</f>
        <v>1</v>
      </c>
      <c r="AH364" t="b">
        <f>VLOOKUP(IF(H364="","Open",SUBSTITUTE(H364,"/Nov","")),lists!$B$27:$D$29,2,FALSE)</f>
        <v>1</v>
      </c>
      <c r="AI364" t="b">
        <f>IF(FLAT!$I$5="All",TRUE,IF(FLAT!$I$5=TEXT('Raw - F'!C364,"mmm"),TRUE,FALSE))</f>
        <v>1</v>
      </c>
      <c r="AJ364" t="b">
        <f>VLOOKUP(L364,lists!B:C,2,FALSE)</f>
        <v>1</v>
      </c>
      <c r="AK364" t="b">
        <f>VLOOKUP(T364,lists!$B$23:$D$25,2,FALSE)</f>
        <v>1</v>
      </c>
      <c r="AL364">
        <f t="shared" si="29"/>
        <v>1</v>
      </c>
    </row>
    <row r="365" spans="1:38" x14ac:dyDescent="0.35">
      <c r="A365" s="1">
        <f t="shared" si="30"/>
        <v>365</v>
      </c>
      <c r="B365" s="1">
        <f t="shared" si="31"/>
        <v>364</v>
      </c>
      <c r="C365" s="5">
        <v>44334</v>
      </c>
      <c r="D365" t="s">
        <v>636</v>
      </c>
      <c r="E365" t="s">
        <v>302</v>
      </c>
      <c r="F365" t="s">
        <v>302</v>
      </c>
      <c r="G365" t="s">
        <v>6</v>
      </c>
      <c r="H365" t="s">
        <v>227</v>
      </c>
      <c r="J365" t="s">
        <v>34</v>
      </c>
      <c r="K365" t="s">
        <v>5</v>
      </c>
      <c r="L365">
        <v>4</v>
      </c>
      <c r="N365" t="s">
        <v>348</v>
      </c>
      <c r="O365" t="s">
        <v>350</v>
      </c>
      <c r="P365" t="s">
        <v>70</v>
      </c>
      <c r="Q365">
        <v>7650</v>
      </c>
      <c r="R365" t="s">
        <v>885</v>
      </c>
      <c r="S365" t="s">
        <v>368</v>
      </c>
      <c r="T365" t="s">
        <v>239</v>
      </c>
      <c r="U365">
        <v>1</v>
      </c>
      <c r="W365" t="s">
        <v>503</v>
      </c>
      <c r="X365" t="s">
        <v>503</v>
      </c>
      <c r="AA365" s="6" t="str">
        <f t="shared" si="27"/>
        <v>3yo</v>
      </c>
      <c r="AB365" s="6" t="str">
        <f t="shared" si="28"/>
        <v>A</v>
      </c>
      <c r="AC365" s="6">
        <f>VLOOKUP(P365,lists!$G:$H,2,FALSE)</f>
        <v>4</v>
      </c>
      <c r="AD365" t="b">
        <f>VLOOKUP(G365,lists!$B$2:$C$3,2,FALSE)</f>
        <v>1</v>
      </c>
      <c r="AE365" t="b">
        <f>VLOOKUP(AA365,lists!$B:$C,2,FALSE)</f>
        <v>1</v>
      </c>
      <c r="AF365" t="b">
        <f>IF(AND(AC365&gt;=VLOOKUP(FLAT!$I$1,lists!$G:$H,2,FALSE),AC365&lt;=VLOOKUP(FLAT!$I$2,lists!$G:$H,2,FALSE)),TRUE,FALSE)</f>
        <v>1</v>
      </c>
      <c r="AG365" t="b">
        <f>VLOOKUP(AB365,lists!$B$7:$C$8,2,FALSE)</f>
        <v>1</v>
      </c>
      <c r="AH365" t="b">
        <f>VLOOKUP(IF(H365="","Open",SUBSTITUTE(H365,"/Nov","")),lists!$B$27:$D$29,2,FALSE)</f>
        <v>1</v>
      </c>
      <c r="AI365" t="b">
        <f>IF(FLAT!$I$5="All",TRUE,IF(FLAT!$I$5=TEXT('Raw - F'!C365,"mmm"),TRUE,FALSE))</f>
        <v>1</v>
      </c>
      <c r="AJ365" t="b">
        <f>VLOOKUP(L365,lists!B:C,2,FALSE)</f>
        <v>1</v>
      </c>
      <c r="AK365" t="b">
        <f>VLOOKUP(T365,lists!$B$23:$D$25,2,FALSE)</f>
        <v>1</v>
      </c>
      <c r="AL365">
        <f t="shared" si="29"/>
        <v>1</v>
      </c>
    </row>
    <row r="366" spans="1:38" x14ac:dyDescent="0.35">
      <c r="A366" s="1">
        <f t="shared" si="30"/>
        <v>366</v>
      </c>
      <c r="B366" s="1">
        <f t="shared" si="31"/>
        <v>365</v>
      </c>
      <c r="C366" s="5">
        <v>44334</v>
      </c>
      <c r="D366" t="s">
        <v>636</v>
      </c>
      <c r="E366" t="s">
        <v>302</v>
      </c>
      <c r="F366" t="s">
        <v>302</v>
      </c>
      <c r="G366" t="s">
        <v>51</v>
      </c>
      <c r="H366" t="s">
        <v>244</v>
      </c>
      <c r="J366" t="s">
        <v>34</v>
      </c>
      <c r="K366" t="s">
        <v>5</v>
      </c>
      <c r="L366">
        <v>5</v>
      </c>
      <c r="N366" t="s">
        <v>227</v>
      </c>
      <c r="O366" t="s">
        <v>326</v>
      </c>
      <c r="P366" t="s">
        <v>37</v>
      </c>
      <c r="Q366">
        <v>4900</v>
      </c>
      <c r="R366" t="s">
        <v>889</v>
      </c>
      <c r="T366" t="s">
        <v>239</v>
      </c>
      <c r="U366">
        <v>1</v>
      </c>
      <c r="W366" t="s">
        <v>503</v>
      </c>
      <c r="X366" t="s">
        <v>503</v>
      </c>
      <c r="AA366" s="6" t="str">
        <f t="shared" si="27"/>
        <v>3yo</v>
      </c>
      <c r="AB366" s="6" t="str">
        <f t="shared" si="28"/>
        <v>A</v>
      </c>
      <c r="AC366" s="6">
        <f>VLOOKUP(P366,lists!$G:$H,2,FALSE)</f>
        <v>2</v>
      </c>
      <c r="AD366" t="b">
        <f>VLOOKUP(G366,lists!$B$2:$C$3,2,FALSE)</f>
        <v>1</v>
      </c>
      <c r="AE366" t="b">
        <f>VLOOKUP(AA366,lists!$B:$C,2,FALSE)</f>
        <v>1</v>
      </c>
      <c r="AF366" t="b">
        <f>IF(AND(AC366&gt;=VLOOKUP(FLAT!$I$1,lists!$G:$H,2,FALSE),AC366&lt;=VLOOKUP(FLAT!$I$2,lists!$G:$H,2,FALSE)),TRUE,FALSE)</f>
        <v>1</v>
      </c>
      <c r="AG366" t="b">
        <f>VLOOKUP(AB366,lists!$B$7:$C$8,2,FALSE)</f>
        <v>1</v>
      </c>
      <c r="AH366" t="b">
        <f>VLOOKUP(IF(H366="","Open",SUBSTITUTE(H366,"/Nov","")),lists!$B$27:$D$29,2,FALSE)</f>
        <v>1</v>
      </c>
      <c r="AI366" t="b">
        <f>IF(FLAT!$I$5="All",TRUE,IF(FLAT!$I$5=TEXT('Raw - F'!C366,"mmm"),TRUE,FALSE))</f>
        <v>1</v>
      </c>
      <c r="AJ366" t="b">
        <f>VLOOKUP(L366,lists!B:C,2,FALSE)</f>
        <v>1</v>
      </c>
      <c r="AK366" t="b">
        <f>VLOOKUP(T366,lists!$B$23:$D$25,2,FALSE)</f>
        <v>1</v>
      </c>
      <c r="AL366">
        <f t="shared" si="29"/>
        <v>1</v>
      </c>
    </row>
    <row r="367" spans="1:38" x14ac:dyDescent="0.35">
      <c r="A367" s="1">
        <f t="shared" si="30"/>
        <v>367</v>
      </c>
      <c r="B367" s="1">
        <f t="shared" si="31"/>
        <v>366</v>
      </c>
      <c r="C367" s="5">
        <v>44334</v>
      </c>
      <c r="D367" t="s">
        <v>636</v>
      </c>
      <c r="E367" t="s">
        <v>302</v>
      </c>
      <c r="F367" t="s">
        <v>302</v>
      </c>
      <c r="G367" t="s">
        <v>6</v>
      </c>
      <c r="H367" t="s">
        <v>227</v>
      </c>
      <c r="J367" t="s">
        <v>54</v>
      </c>
      <c r="K367" t="s">
        <v>5</v>
      </c>
      <c r="L367">
        <v>5</v>
      </c>
      <c r="N367" t="s">
        <v>330</v>
      </c>
      <c r="O367" t="s">
        <v>327</v>
      </c>
      <c r="P367" t="s">
        <v>38</v>
      </c>
      <c r="Q367">
        <v>3900</v>
      </c>
      <c r="R367" t="s">
        <v>498</v>
      </c>
      <c r="S367" t="s">
        <v>368</v>
      </c>
      <c r="T367" t="s">
        <v>239</v>
      </c>
      <c r="U367">
        <v>1</v>
      </c>
      <c r="W367" t="s">
        <v>503</v>
      </c>
      <c r="X367" t="s">
        <v>503</v>
      </c>
      <c r="AA367" s="6" t="str">
        <f t="shared" si="27"/>
        <v>Other</v>
      </c>
      <c r="AB367" s="6" t="str">
        <f t="shared" si="28"/>
        <v>A</v>
      </c>
      <c r="AC367" s="6">
        <f>VLOOKUP(P367,lists!$G:$H,2,FALSE)</f>
        <v>3</v>
      </c>
      <c r="AD367" t="b">
        <f>VLOOKUP(G367,lists!$B$2:$C$3,2,FALSE)</f>
        <v>1</v>
      </c>
      <c r="AE367" t="b">
        <f>VLOOKUP(AA367,lists!$B:$C,2,FALSE)</f>
        <v>1</v>
      </c>
      <c r="AF367" t="b">
        <f>IF(AND(AC367&gt;=VLOOKUP(FLAT!$I$1,lists!$G:$H,2,FALSE),AC367&lt;=VLOOKUP(FLAT!$I$2,lists!$G:$H,2,FALSE)),TRUE,FALSE)</f>
        <v>1</v>
      </c>
      <c r="AG367" t="b">
        <f>VLOOKUP(AB367,lists!$B$7:$C$8,2,FALSE)</f>
        <v>1</v>
      </c>
      <c r="AH367" t="b">
        <f>VLOOKUP(IF(H367="","Open",SUBSTITUTE(H367,"/Nov","")),lists!$B$27:$D$29,2,FALSE)</f>
        <v>1</v>
      </c>
      <c r="AI367" t="b">
        <f>IF(FLAT!$I$5="All",TRUE,IF(FLAT!$I$5=TEXT('Raw - F'!C367,"mmm"),TRUE,FALSE))</f>
        <v>1</v>
      </c>
      <c r="AJ367" t="b">
        <f>VLOOKUP(L367,lists!B:C,2,FALSE)</f>
        <v>1</v>
      </c>
      <c r="AK367" t="b">
        <f>VLOOKUP(T367,lists!$B$23:$D$25,2,FALSE)</f>
        <v>1</v>
      </c>
      <c r="AL367">
        <f t="shared" si="29"/>
        <v>1</v>
      </c>
    </row>
    <row r="368" spans="1:38" x14ac:dyDescent="0.35">
      <c r="A368" s="1">
        <f t="shared" si="30"/>
        <v>368</v>
      </c>
      <c r="B368" s="1">
        <f t="shared" si="31"/>
        <v>367</v>
      </c>
      <c r="C368" s="5">
        <v>44334</v>
      </c>
      <c r="D368" t="s">
        <v>636</v>
      </c>
      <c r="E368" t="s">
        <v>302</v>
      </c>
      <c r="F368" t="s">
        <v>302</v>
      </c>
      <c r="G368" t="s">
        <v>6</v>
      </c>
      <c r="H368" t="s">
        <v>227</v>
      </c>
      <c r="J368" t="s">
        <v>34</v>
      </c>
      <c r="K368" t="s">
        <v>5</v>
      </c>
      <c r="L368">
        <v>6</v>
      </c>
      <c r="N368" t="s">
        <v>314</v>
      </c>
      <c r="O368" t="s">
        <v>329</v>
      </c>
      <c r="P368" t="s">
        <v>36</v>
      </c>
      <c r="Q368">
        <v>3900</v>
      </c>
      <c r="R368" t="s">
        <v>886</v>
      </c>
      <c r="T368" t="s">
        <v>239</v>
      </c>
      <c r="U368">
        <v>1</v>
      </c>
      <c r="W368" t="s">
        <v>503</v>
      </c>
      <c r="X368" t="s">
        <v>503</v>
      </c>
      <c r="AA368" s="6" t="str">
        <f t="shared" si="27"/>
        <v>3yo</v>
      </c>
      <c r="AB368" s="6" t="str">
        <f t="shared" si="28"/>
        <v>A</v>
      </c>
      <c r="AC368" s="6">
        <f>VLOOKUP(P368,lists!$G:$H,2,FALSE)</f>
        <v>1</v>
      </c>
      <c r="AD368" t="b">
        <f>VLOOKUP(G368,lists!$B$2:$C$3,2,FALSE)</f>
        <v>1</v>
      </c>
      <c r="AE368" t="b">
        <f>VLOOKUP(AA368,lists!$B:$C,2,FALSE)</f>
        <v>1</v>
      </c>
      <c r="AF368" t="b">
        <f>IF(AND(AC368&gt;=VLOOKUP(FLAT!$I$1,lists!$G:$H,2,FALSE),AC368&lt;=VLOOKUP(FLAT!$I$2,lists!$G:$H,2,FALSE)),TRUE,FALSE)</f>
        <v>1</v>
      </c>
      <c r="AG368" t="b">
        <f>VLOOKUP(AB368,lists!$B$7:$C$8,2,FALSE)</f>
        <v>1</v>
      </c>
      <c r="AH368" t="b">
        <f>VLOOKUP(IF(H368="","Open",SUBSTITUTE(H368,"/Nov","")),lists!$B$27:$D$29,2,FALSE)</f>
        <v>1</v>
      </c>
      <c r="AI368" t="b">
        <f>IF(FLAT!$I$5="All",TRUE,IF(FLAT!$I$5=TEXT('Raw - F'!C368,"mmm"),TRUE,FALSE))</f>
        <v>1</v>
      </c>
      <c r="AJ368" t="b">
        <f>VLOOKUP(L368,lists!B:C,2,FALSE)</f>
        <v>1</v>
      </c>
      <c r="AK368" t="b">
        <f>VLOOKUP(T368,lists!$B$23:$D$25,2,FALSE)</f>
        <v>1</v>
      </c>
      <c r="AL368">
        <f t="shared" si="29"/>
        <v>1</v>
      </c>
    </row>
    <row r="369" spans="1:38" x14ac:dyDescent="0.35">
      <c r="A369" s="1">
        <f t="shared" si="30"/>
        <v>369</v>
      </c>
      <c r="B369" s="1">
        <f t="shared" si="31"/>
        <v>368</v>
      </c>
      <c r="C369" s="5">
        <v>44334</v>
      </c>
      <c r="D369" t="s">
        <v>636</v>
      </c>
      <c r="E369" t="s">
        <v>302</v>
      </c>
      <c r="F369" t="s">
        <v>302</v>
      </c>
      <c r="G369" t="s">
        <v>6</v>
      </c>
      <c r="H369" t="s">
        <v>227</v>
      </c>
      <c r="J369" t="s">
        <v>34</v>
      </c>
      <c r="K369" t="s">
        <v>5</v>
      </c>
      <c r="L369">
        <v>6</v>
      </c>
      <c r="N369" t="s">
        <v>307</v>
      </c>
      <c r="O369" t="s">
        <v>328</v>
      </c>
      <c r="P369" t="s">
        <v>59</v>
      </c>
      <c r="Q369">
        <v>3900</v>
      </c>
      <c r="R369" t="s">
        <v>887</v>
      </c>
      <c r="T369" t="s">
        <v>239</v>
      </c>
      <c r="U369">
        <v>1</v>
      </c>
      <c r="W369" t="s">
        <v>503</v>
      </c>
      <c r="X369" t="s">
        <v>503</v>
      </c>
      <c r="AA369" s="6" t="str">
        <f t="shared" si="27"/>
        <v>3yo</v>
      </c>
      <c r="AB369" s="6" t="str">
        <f t="shared" si="28"/>
        <v>A</v>
      </c>
      <c r="AC369" s="6">
        <f>VLOOKUP(P369,lists!$G:$H,2,FALSE)</f>
        <v>7</v>
      </c>
      <c r="AD369" t="b">
        <f>VLOOKUP(G369,lists!$B$2:$C$3,2,FALSE)</f>
        <v>1</v>
      </c>
      <c r="AE369" t="b">
        <f>VLOOKUP(AA369,lists!$B:$C,2,FALSE)</f>
        <v>1</v>
      </c>
      <c r="AF369" t="b">
        <f>IF(AND(AC369&gt;=VLOOKUP(FLAT!$I$1,lists!$G:$H,2,FALSE),AC369&lt;=VLOOKUP(FLAT!$I$2,lists!$G:$H,2,FALSE)),TRUE,FALSE)</f>
        <v>1</v>
      </c>
      <c r="AG369" t="b">
        <f>VLOOKUP(AB369,lists!$B$7:$C$8,2,FALSE)</f>
        <v>1</v>
      </c>
      <c r="AH369" t="b">
        <f>VLOOKUP(IF(H369="","Open",SUBSTITUTE(H369,"/Nov","")),lists!$B$27:$D$29,2,FALSE)</f>
        <v>1</v>
      </c>
      <c r="AI369" t="b">
        <f>IF(FLAT!$I$5="All",TRUE,IF(FLAT!$I$5=TEXT('Raw - F'!C369,"mmm"),TRUE,FALSE))</f>
        <v>1</v>
      </c>
      <c r="AJ369" t="b">
        <f>VLOOKUP(L369,lists!B:C,2,FALSE)</f>
        <v>1</v>
      </c>
      <c r="AK369" t="b">
        <f>VLOOKUP(T369,lists!$B$23:$D$25,2,FALSE)</f>
        <v>1</v>
      </c>
      <c r="AL369">
        <f t="shared" si="29"/>
        <v>1</v>
      </c>
    </row>
    <row r="370" spans="1:38" x14ac:dyDescent="0.35">
      <c r="A370" s="1">
        <f t="shared" si="30"/>
        <v>370</v>
      </c>
      <c r="B370" s="1">
        <f t="shared" si="31"/>
        <v>369</v>
      </c>
      <c r="C370" s="5">
        <v>44334</v>
      </c>
      <c r="D370" t="s">
        <v>636</v>
      </c>
      <c r="E370" t="s">
        <v>302</v>
      </c>
      <c r="F370" t="s">
        <v>302</v>
      </c>
      <c r="G370" t="s">
        <v>51</v>
      </c>
      <c r="H370" t="s">
        <v>227</v>
      </c>
      <c r="J370" t="s">
        <v>35</v>
      </c>
      <c r="K370" t="s">
        <v>5</v>
      </c>
      <c r="L370">
        <v>6</v>
      </c>
      <c r="N370" t="s">
        <v>227</v>
      </c>
      <c r="O370" t="s">
        <v>329</v>
      </c>
      <c r="P370" t="s">
        <v>36</v>
      </c>
      <c r="Q370">
        <v>3900</v>
      </c>
      <c r="R370" t="s">
        <v>888</v>
      </c>
      <c r="T370" t="s">
        <v>239</v>
      </c>
      <c r="U370">
        <v>1</v>
      </c>
      <c r="W370" t="s">
        <v>1705</v>
      </c>
      <c r="X370" t="s">
        <v>503</v>
      </c>
      <c r="AA370" s="6" t="str">
        <f t="shared" si="27"/>
        <v>Other</v>
      </c>
      <c r="AB370" s="6" t="str">
        <f t="shared" si="28"/>
        <v>A</v>
      </c>
      <c r="AC370" s="6">
        <f>VLOOKUP(P370,lists!$G:$H,2,FALSE)</f>
        <v>1</v>
      </c>
      <c r="AD370" t="b">
        <f>VLOOKUP(G370,lists!$B$2:$C$3,2,FALSE)</f>
        <v>1</v>
      </c>
      <c r="AE370" t="b">
        <f>VLOOKUP(AA370,lists!$B:$C,2,FALSE)</f>
        <v>1</v>
      </c>
      <c r="AF370" t="b">
        <f>IF(AND(AC370&gt;=VLOOKUP(FLAT!$I$1,lists!$G:$H,2,FALSE),AC370&lt;=VLOOKUP(FLAT!$I$2,lists!$G:$H,2,FALSE)),TRUE,FALSE)</f>
        <v>1</v>
      </c>
      <c r="AG370" t="b">
        <f>VLOOKUP(AB370,lists!$B$7:$C$8,2,FALSE)</f>
        <v>1</v>
      </c>
      <c r="AH370" t="b">
        <f>VLOOKUP(IF(H370="","Open",SUBSTITUTE(H370,"/Nov","")),lists!$B$27:$D$29,2,FALSE)</f>
        <v>1</v>
      </c>
      <c r="AI370" t="b">
        <f>IF(FLAT!$I$5="All",TRUE,IF(FLAT!$I$5=TEXT('Raw - F'!C370,"mmm"),TRUE,FALSE))</f>
        <v>1</v>
      </c>
      <c r="AJ370" t="b">
        <f>VLOOKUP(L370,lists!B:C,2,FALSE)</f>
        <v>1</v>
      </c>
      <c r="AK370" t="b">
        <f>VLOOKUP(T370,lists!$B$23:$D$25,2,FALSE)</f>
        <v>1</v>
      </c>
      <c r="AL370">
        <f t="shared" si="29"/>
        <v>1</v>
      </c>
    </row>
    <row r="371" spans="1:38" x14ac:dyDescent="0.35">
      <c r="A371" s="1">
        <f t="shared" si="30"/>
        <v>371</v>
      </c>
      <c r="B371" s="1">
        <f t="shared" si="31"/>
        <v>370</v>
      </c>
      <c r="C371" s="5">
        <v>44334</v>
      </c>
      <c r="D371" t="s">
        <v>636</v>
      </c>
      <c r="E371" t="s">
        <v>302</v>
      </c>
      <c r="F371" t="s">
        <v>302</v>
      </c>
      <c r="G371" t="s">
        <v>6</v>
      </c>
      <c r="H371" t="s">
        <v>227</v>
      </c>
      <c r="J371" t="s">
        <v>34</v>
      </c>
      <c r="K371" t="s">
        <v>5</v>
      </c>
      <c r="L371">
        <v>6</v>
      </c>
      <c r="N371" t="s">
        <v>307</v>
      </c>
      <c r="O371" t="s">
        <v>350</v>
      </c>
      <c r="P371" t="s">
        <v>70</v>
      </c>
      <c r="Q371">
        <v>3900</v>
      </c>
      <c r="R371" t="s">
        <v>890</v>
      </c>
      <c r="S371" t="s">
        <v>368</v>
      </c>
      <c r="T371" t="s">
        <v>239</v>
      </c>
      <c r="U371">
        <v>1</v>
      </c>
      <c r="W371" t="s">
        <v>503</v>
      </c>
      <c r="X371" t="s">
        <v>503</v>
      </c>
      <c r="AA371" s="6" t="str">
        <f t="shared" si="27"/>
        <v>3yo</v>
      </c>
      <c r="AB371" s="6" t="str">
        <f t="shared" si="28"/>
        <v>A</v>
      </c>
      <c r="AC371" s="6">
        <f>VLOOKUP(P371,lists!$G:$H,2,FALSE)</f>
        <v>4</v>
      </c>
      <c r="AD371" t="b">
        <f>VLOOKUP(G371,lists!$B$2:$C$3,2,FALSE)</f>
        <v>1</v>
      </c>
      <c r="AE371" t="b">
        <f>VLOOKUP(AA371,lists!$B:$C,2,FALSE)</f>
        <v>1</v>
      </c>
      <c r="AF371" t="b">
        <f>IF(AND(AC371&gt;=VLOOKUP(FLAT!$I$1,lists!$G:$H,2,FALSE),AC371&lt;=VLOOKUP(FLAT!$I$2,lists!$G:$H,2,FALSE)),TRUE,FALSE)</f>
        <v>1</v>
      </c>
      <c r="AG371" t="b">
        <f>VLOOKUP(AB371,lists!$B$7:$C$8,2,FALSE)</f>
        <v>1</v>
      </c>
      <c r="AH371" t="b">
        <f>VLOOKUP(IF(H371="","Open",SUBSTITUTE(H371,"/Nov","")),lists!$B$27:$D$29,2,FALSE)</f>
        <v>1</v>
      </c>
      <c r="AI371" t="b">
        <f>IF(FLAT!$I$5="All",TRUE,IF(FLAT!$I$5=TEXT('Raw - F'!C371,"mmm"),TRUE,FALSE))</f>
        <v>1</v>
      </c>
      <c r="AJ371" t="b">
        <f>VLOOKUP(L371,lists!B:C,2,FALSE)</f>
        <v>1</v>
      </c>
      <c r="AK371" t="b">
        <f>VLOOKUP(T371,lists!$B$23:$D$25,2,FALSE)</f>
        <v>1</v>
      </c>
      <c r="AL371">
        <f t="shared" si="29"/>
        <v>1</v>
      </c>
    </row>
    <row r="372" spans="1:38" x14ac:dyDescent="0.35">
      <c r="A372" s="1">
        <f t="shared" si="30"/>
        <v>372</v>
      </c>
      <c r="B372" s="1">
        <f t="shared" si="31"/>
        <v>371</v>
      </c>
      <c r="C372" s="5">
        <v>44335</v>
      </c>
      <c r="D372" t="s">
        <v>71</v>
      </c>
      <c r="E372" t="s">
        <v>302</v>
      </c>
      <c r="F372" t="s">
        <v>302</v>
      </c>
      <c r="G372" t="s">
        <v>51</v>
      </c>
      <c r="H372" t="s">
        <v>227</v>
      </c>
      <c r="J372" t="s">
        <v>54</v>
      </c>
      <c r="K372" t="s">
        <v>7</v>
      </c>
      <c r="L372">
        <v>1</v>
      </c>
      <c r="M372" t="s">
        <v>559</v>
      </c>
      <c r="N372" t="s">
        <v>227</v>
      </c>
      <c r="O372" t="s">
        <v>572</v>
      </c>
      <c r="P372" t="s">
        <v>76</v>
      </c>
      <c r="Q372">
        <v>45000</v>
      </c>
      <c r="R372" t="s">
        <v>896</v>
      </c>
      <c r="T372" t="s">
        <v>240</v>
      </c>
      <c r="U372">
        <v>0</v>
      </c>
      <c r="W372" t="s">
        <v>503</v>
      </c>
      <c r="X372" t="s">
        <v>503</v>
      </c>
      <c r="Z372" t="s">
        <v>553</v>
      </c>
      <c r="AA372" s="6" t="str">
        <f t="shared" si="27"/>
        <v>Other</v>
      </c>
      <c r="AB372" s="6" t="str">
        <f t="shared" si="28"/>
        <v>F</v>
      </c>
      <c r="AC372" s="6">
        <f>VLOOKUP(P372,lists!$G:$H,2,FALSE)</f>
        <v>5</v>
      </c>
      <c r="AD372" t="b">
        <f>VLOOKUP(G372,lists!$B$2:$C$3,2,FALSE)</f>
        <v>1</v>
      </c>
      <c r="AE372" t="b">
        <f>VLOOKUP(AA372,lists!$B:$C,2,FALSE)</f>
        <v>1</v>
      </c>
      <c r="AF372" t="b">
        <f>IF(AND(AC372&gt;=VLOOKUP(FLAT!$I$1,lists!$G:$H,2,FALSE),AC372&lt;=VLOOKUP(FLAT!$I$2,lists!$G:$H,2,FALSE)),TRUE,FALSE)</f>
        <v>1</v>
      </c>
      <c r="AG372" t="b">
        <f>VLOOKUP(AB372,lists!$B$7:$C$8,2,FALSE)</f>
        <v>1</v>
      </c>
      <c r="AH372" t="b">
        <f>VLOOKUP(IF(H372="","Open",SUBSTITUTE(H372,"/Nov","")),lists!$B$27:$D$29,2,FALSE)</f>
        <v>1</v>
      </c>
      <c r="AI372" t="b">
        <f>IF(FLAT!$I$5="All",TRUE,IF(FLAT!$I$5=TEXT('Raw - F'!C372,"mmm"),TRUE,FALSE))</f>
        <v>1</v>
      </c>
      <c r="AJ372" t="b">
        <f>VLOOKUP(L372,lists!B:C,2,FALSE)</f>
        <v>1</v>
      </c>
      <c r="AK372" t="b">
        <f>VLOOKUP(T372,lists!$B$23:$D$25,2,FALSE)</f>
        <v>1</v>
      </c>
      <c r="AL372">
        <f t="shared" si="29"/>
        <v>1</v>
      </c>
    </row>
    <row r="373" spans="1:38" x14ac:dyDescent="0.35">
      <c r="A373" s="1">
        <f t="shared" si="30"/>
        <v>373</v>
      </c>
      <c r="B373" s="1">
        <f t="shared" si="31"/>
        <v>372</v>
      </c>
      <c r="C373" s="5">
        <v>44335</v>
      </c>
      <c r="D373" t="s">
        <v>71</v>
      </c>
      <c r="E373" t="s">
        <v>302</v>
      </c>
      <c r="F373" t="s">
        <v>302</v>
      </c>
      <c r="G373" t="s">
        <v>6</v>
      </c>
      <c r="H373" t="s">
        <v>227</v>
      </c>
      <c r="J373" t="s">
        <v>54</v>
      </c>
      <c r="K373" t="s">
        <v>5</v>
      </c>
      <c r="L373">
        <v>5</v>
      </c>
      <c r="N373" t="s">
        <v>330</v>
      </c>
      <c r="O373" t="s">
        <v>478</v>
      </c>
      <c r="P373" t="s">
        <v>38</v>
      </c>
      <c r="Q373">
        <v>7650</v>
      </c>
      <c r="R373" t="s">
        <v>892</v>
      </c>
      <c r="T373" t="s">
        <v>240</v>
      </c>
      <c r="U373">
        <v>0</v>
      </c>
      <c r="W373" t="s">
        <v>503</v>
      </c>
      <c r="X373" t="s">
        <v>503</v>
      </c>
      <c r="AA373" s="6" t="str">
        <f t="shared" ref="AA373:AA435" si="32">IF(OR(J373="2yo",J373="3yo"),J373,"Other")</f>
        <v>Other</v>
      </c>
      <c r="AB373" s="6" t="str">
        <f t="shared" ref="AB373:AB435" si="33">IF(K373="F",K373,"A")</f>
        <v>A</v>
      </c>
      <c r="AC373" s="6">
        <f>VLOOKUP(P373,lists!$G:$H,2,FALSE)</f>
        <v>3</v>
      </c>
      <c r="AD373" t="b">
        <f>VLOOKUP(G373,lists!$B$2:$C$3,2,FALSE)</f>
        <v>1</v>
      </c>
      <c r="AE373" t="b">
        <f>VLOOKUP(AA373,lists!$B:$C,2,FALSE)</f>
        <v>1</v>
      </c>
      <c r="AF373" t="b">
        <f>IF(AND(AC373&gt;=VLOOKUP(FLAT!$I$1,lists!$G:$H,2,FALSE),AC373&lt;=VLOOKUP(FLAT!$I$2,lists!$G:$H,2,FALSE)),TRUE,FALSE)</f>
        <v>1</v>
      </c>
      <c r="AG373" t="b">
        <f>VLOOKUP(AB373,lists!$B$7:$C$8,2,FALSE)</f>
        <v>1</v>
      </c>
      <c r="AH373" t="b">
        <f>VLOOKUP(IF(H373="","Open",SUBSTITUTE(H373,"/Nov","")),lists!$B$27:$D$29,2,FALSE)</f>
        <v>1</v>
      </c>
      <c r="AI373" t="b">
        <f>IF(FLAT!$I$5="All",TRUE,IF(FLAT!$I$5=TEXT('Raw - F'!C373,"mmm"),TRUE,FALSE))</f>
        <v>1</v>
      </c>
      <c r="AJ373" t="b">
        <f>VLOOKUP(L373,lists!B:C,2,FALSE)</f>
        <v>1</v>
      </c>
      <c r="AK373" t="b">
        <f>VLOOKUP(T373,lists!$B$23:$D$25,2,FALSE)</f>
        <v>1</v>
      </c>
      <c r="AL373">
        <f t="shared" ref="AL373:AL435" si="34">IF(AND(AD373=TRUE,AE373=TRUE,AF373=TRUE,AG373=TRUE,AH373=TRUE,AI373=TRUE,AJ373=TRUE,AK373=TRUE),1,0)</f>
        <v>1</v>
      </c>
    </row>
    <row r="374" spans="1:38" x14ac:dyDescent="0.35">
      <c r="A374" s="1">
        <f t="shared" si="30"/>
        <v>374</v>
      </c>
      <c r="B374" s="1">
        <f t="shared" si="31"/>
        <v>373</v>
      </c>
      <c r="C374" s="5">
        <v>44335</v>
      </c>
      <c r="D374" t="s">
        <v>71</v>
      </c>
      <c r="E374" t="s">
        <v>302</v>
      </c>
      <c r="F374" t="s">
        <v>302</v>
      </c>
      <c r="G374" t="s">
        <v>6</v>
      </c>
      <c r="H374" t="s">
        <v>227</v>
      </c>
      <c r="J374" t="s">
        <v>34</v>
      </c>
      <c r="K374" t="s">
        <v>5</v>
      </c>
      <c r="L374">
        <v>4</v>
      </c>
      <c r="N374" t="s">
        <v>348</v>
      </c>
      <c r="O374" t="s">
        <v>36</v>
      </c>
      <c r="P374" t="s">
        <v>36</v>
      </c>
      <c r="Q374">
        <v>7650</v>
      </c>
      <c r="R374" t="s">
        <v>894</v>
      </c>
      <c r="T374" t="s">
        <v>240</v>
      </c>
      <c r="U374">
        <v>0</v>
      </c>
      <c r="W374" t="s">
        <v>503</v>
      </c>
      <c r="X374" t="s">
        <v>503</v>
      </c>
      <c r="AA374" s="6" t="str">
        <f t="shared" si="32"/>
        <v>3yo</v>
      </c>
      <c r="AB374" s="6" t="str">
        <f t="shared" si="33"/>
        <v>A</v>
      </c>
      <c r="AC374" s="6">
        <f>VLOOKUP(P374,lists!$G:$H,2,FALSE)</f>
        <v>1</v>
      </c>
      <c r="AD374" t="b">
        <f>VLOOKUP(G374,lists!$B$2:$C$3,2,FALSE)</f>
        <v>1</v>
      </c>
      <c r="AE374" t="b">
        <f>VLOOKUP(AA374,lists!$B:$C,2,FALSE)</f>
        <v>1</v>
      </c>
      <c r="AF374" t="b">
        <f>IF(AND(AC374&gt;=VLOOKUP(FLAT!$I$1,lists!$G:$H,2,FALSE),AC374&lt;=VLOOKUP(FLAT!$I$2,lists!$G:$H,2,FALSE)),TRUE,FALSE)</f>
        <v>1</v>
      </c>
      <c r="AG374" t="b">
        <f>VLOOKUP(AB374,lists!$B$7:$C$8,2,FALSE)</f>
        <v>1</v>
      </c>
      <c r="AH374" t="b">
        <f>VLOOKUP(IF(H374="","Open",SUBSTITUTE(H374,"/Nov","")),lists!$B$27:$D$29,2,FALSE)</f>
        <v>1</v>
      </c>
      <c r="AI374" t="b">
        <f>IF(FLAT!$I$5="All",TRUE,IF(FLAT!$I$5=TEXT('Raw - F'!C374,"mmm"),TRUE,FALSE))</f>
        <v>1</v>
      </c>
      <c r="AJ374" t="b">
        <f>VLOOKUP(L374,lists!B:C,2,FALSE)</f>
        <v>1</v>
      </c>
      <c r="AK374" t="b">
        <f>VLOOKUP(T374,lists!$B$23:$D$25,2,FALSE)</f>
        <v>1</v>
      </c>
      <c r="AL374">
        <f t="shared" si="34"/>
        <v>1</v>
      </c>
    </row>
    <row r="375" spans="1:38" x14ac:dyDescent="0.35">
      <c r="A375" s="1">
        <f t="shared" si="30"/>
        <v>375</v>
      </c>
      <c r="B375" s="1">
        <f t="shared" si="31"/>
        <v>374</v>
      </c>
      <c r="C375" s="5">
        <v>44335</v>
      </c>
      <c r="D375" t="s">
        <v>71</v>
      </c>
      <c r="E375" t="s">
        <v>302</v>
      </c>
      <c r="F375" t="s">
        <v>302</v>
      </c>
      <c r="G375" t="s">
        <v>51</v>
      </c>
      <c r="H375" t="s">
        <v>245</v>
      </c>
      <c r="J375" t="s">
        <v>33</v>
      </c>
      <c r="K375" t="s">
        <v>5</v>
      </c>
      <c r="L375">
        <v>4</v>
      </c>
      <c r="N375" t="s">
        <v>227</v>
      </c>
      <c r="O375" t="s">
        <v>37</v>
      </c>
      <c r="P375" t="s">
        <v>36</v>
      </c>
      <c r="Q375">
        <v>6500</v>
      </c>
      <c r="R375" t="s">
        <v>452</v>
      </c>
      <c r="T375" t="s">
        <v>240</v>
      </c>
      <c r="U375">
        <v>0</v>
      </c>
      <c r="W375" t="s">
        <v>503</v>
      </c>
      <c r="X375" t="s">
        <v>583</v>
      </c>
      <c r="Y375" t="s">
        <v>368</v>
      </c>
      <c r="Z375" t="s">
        <v>553</v>
      </c>
      <c r="AA375" s="6" t="str">
        <f t="shared" si="32"/>
        <v>2yo</v>
      </c>
      <c r="AB375" s="6" t="str">
        <f t="shared" si="33"/>
        <v>A</v>
      </c>
      <c r="AC375" s="6">
        <f>VLOOKUP(P375,lists!$G:$H,2,FALSE)</f>
        <v>1</v>
      </c>
      <c r="AD375" t="b">
        <f>VLOOKUP(G375,lists!$B$2:$C$3,2,FALSE)</f>
        <v>1</v>
      </c>
      <c r="AE375" t="b">
        <f>VLOOKUP(AA375,lists!$B:$C,2,FALSE)</f>
        <v>1</v>
      </c>
      <c r="AF375" t="b">
        <f>IF(AND(AC375&gt;=VLOOKUP(FLAT!$I$1,lists!$G:$H,2,FALSE),AC375&lt;=VLOOKUP(FLAT!$I$2,lists!$G:$H,2,FALSE)),TRUE,FALSE)</f>
        <v>1</v>
      </c>
      <c r="AG375" t="b">
        <f>VLOOKUP(AB375,lists!$B$7:$C$8,2,FALSE)</f>
        <v>1</v>
      </c>
      <c r="AH375" t="b">
        <f>VLOOKUP(IF(H375="","Open",SUBSTITUTE(H375,"/Nov","")),lists!$B$27:$D$29,2,FALSE)</f>
        <v>1</v>
      </c>
      <c r="AI375" t="b">
        <f>IF(FLAT!$I$5="All",TRUE,IF(FLAT!$I$5=TEXT('Raw - F'!C375,"mmm"),TRUE,FALSE))</f>
        <v>1</v>
      </c>
      <c r="AJ375" t="b">
        <f>VLOOKUP(L375,lists!B:C,2,FALSE)</f>
        <v>1</v>
      </c>
      <c r="AK375" t="b">
        <f>VLOOKUP(T375,lists!$B$23:$D$25,2,FALSE)</f>
        <v>1</v>
      </c>
      <c r="AL375">
        <f t="shared" si="34"/>
        <v>1</v>
      </c>
    </row>
    <row r="376" spans="1:38" x14ac:dyDescent="0.35">
      <c r="A376" s="1">
        <f t="shared" si="30"/>
        <v>376</v>
      </c>
      <c r="B376" s="1">
        <f t="shared" si="31"/>
        <v>375</v>
      </c>
      <c r="C376" s="5">
        <v>44335</v>
      </c>
      <c r="D376" t="s">
        <v>71</v>
      </c>
      <c r="E376" t="s">
        <v>302</v>
      </c>
      <c r="F376" t="s">
        <v>302</v>
      </c>
      <c r="G376" t="s">
        <v>6</v>
      </c>
      <c r="H376" t="s">
        <v>227</v>
      </c>
      <c r="J376" t="s">
        <v>54</v>
      </c>
      <c r="K376" t="s">
        <v>5</v>
      </c>
      <c r="L376">
        <v>6</v>
      </c>
      <c r="N376" t="s">
        <v>314</v>
      </c>
      <c r="O376" t="s">
        <v>572</v>
      </c>
      <c r="P376" t="s">
        <v>76</v>
      </c>
      <c r="Q376">
        <v>5000</v>
      </c>
      <c r="R376" t="s">
        <v>895</v>
      </c>
      <c r="T376" t="s">
        <v>240</v>
      </c>
      <c r="U376">
        <v>0</v>
      </c>
      <c r="W376" t="s">
        <v>503</v>
      </c>
      <c r="X376" t="s">
        <v>503</v>
      </c>
      <c r="AA376" s="6" t="str">
        <f t="shared" si="32"/>
        <v>Other</v>
      </c>
      <c r="AB376" s="6" t="str">
        <f t="shared" si="33"/>
        <v>A</v>
      </c>
      <c r="AC376" s="6">
        <f>VLOOKUP(P376,lists!$G:$H,2,FALSE)</f>
        <v>5</v>
      </c>
      <c r="AD376" t="b">
        <f>VLOOKUP(G376,lists!$B$2:$C$3,2,FALSE)</f>
        <v>1</v>
      </c>
      <c r="AE376" t="b">
        <f>VLOOKUP(AA376,lists!$B:$C,2,FALSE)</f>
        <v>1</v>
      </c>
      <c r="AF376" t="b">
        <f>IF(AND(AC376&gt;=VLOOKUP(FLAT!$I$1,lists!$G:$H,2,FALSE),AC376&lt;=VLOOKUP(FLAT!$I$2,lists!$G:$H,2,FALSE)),TRUE,FALSE)</f>
        <v>1</v>
      </c>
      <c r="AG376" t="b">
        <f>VLOOKUP(AB376,lists!$B$7:$C$8,2,FALSE)</f>
        <v>1</v>
      </c>
      <c r="AH376" t="b">
        <f>VLOOKUP(IF(H376="","Open",SUBSTITUTE(H376,"/Nov","")),lists!$B$27:$D$29,2,FALSE)</f>
        <v>1</v>
      </c>
      <c r="AI376" t="b">
        <f>IF(FLAT!$I$5="All",TRUE,IF(FLAT!$I$5=TEXT('Raw - F'!C376,"mmm"),TRUE,FALSE))</f>
        <v>1</v>
      </c>
      <c r="AJ376" t="b">
        <f>VLOOKUP(L376,lists!B:C,2,FALSE)</f>
        <v>1</v>
      </c>
      <c r="AK376" t="b">
        <f>VLOOKUP(T376,lists!$B$23:$D$25,2,FALSE)</f>
        <v>1</v>
      </c>
      <c r="AL376">
        <f t="shared" si="34"/>
        <v>1</v>
      </c>
    </row>
    <row r="377" spans="1:38" x14ac:dyDescent="0.35">
      <c r="A377" s="1">
        <f t="shared" si="30"/>
        <v>377</v>
      </c>
      <c r="B377" s="1">
        <f t="shared" si="31"/>
        <v>376</v>
      </c>
      <c r="C377" s="5">
        <v>44335</v>
      </c>
      <c r="D377" t="s">
        <v>71</v>
      </c>
      <c r="E377" t="s">
        <v>302</v>
      </c>
      <c r="F377" t="s">
        <v>302</v>
      </c>
      <c r="G377" t="s">
        <v>6</v>
      </c>
      <c r="H377" t="s">
        <v>227</v>
      </c>
      <c r="J377" t="s">
        <v>35</v>
      </c>
      <c r="K377" t="s">
        <v>5</v>
      </c>
      <c r="L377">
        <v>6</v>
      </c>
      <c r="N377" t="s">
        <v>307</v>
      </c>
      <c r="O377" t="s">
        <v>37</v>
      </c>
      <c r="P377" t="s">
        <v>37</v>
      </c>
      <c r="Q377">
        <v>4400</v>
      </c>
      <c r="R377" t="s">
        <v>891</v>
      </c>
      <c r="T377" t="s">
        <v>240</v>
      </c>
      <c r="U377">
        <v>0</v>
      </c>
      <c r="W377" t="s">
        <v>503</v>
      </c>
      <c r="X377" t="s">
        <v>503</v>
      </c>
      <c r="AA377" s="6" t="str">
        <f t="shared" si="32"/>
        <v>Other</v>
      </c>
      <c r="AB377" s="6" t="str">
        <f t="shared" si="33"/>
        <v>A</v>
      </c>
      <c r="AC377" s="6">
        <f>VLOOKUP(P377,lists!$G:$H,2,FALSE)</f>
        <v>2</v>
      </c>
      <c r="AD377" t="b">
        <f>VLOOKUP(G377,lists!$B$2:$C$3,2,FALSE)</f>
        <v>1</v>
      </c>
      <c r="AE377" t="b">
        <f>VLOOKUP(AA377,lists!$B:$C,2,FALSE)</f>
        <v>1</v>
      </c>
      <c r="AF377" t="b">
        <f>IF(AND(AC377&gt;=VLOOKUP(FLAT!$I$1,lists!$G:$H,2,FALSE),AC377&lt;=VLOOKUP(FLAT!$I$2,lists!$G:$H,2,FALSE)),TRUE,FALSE)</f>
        <v>1</v>
      </c>
      <c r="AG377" t="b">
        <f>VLOOKUP(AB377,lists!$B$7:$C$8,2,FALSE)</f>
        <v>1</v>
      </c>
      <c r="AH377" t="b">
        <f>VLOOKUP(IF(H377="","Open",SUBSTITUTE(H377,"/Nov","")),lists!$B$27:$D$29,2,FALSE)</f>
        <v>1</v>
      </c>
      <c r="AI377" t="b">
        <f>IF(FLAT!$I$5="All",TRUE,IF(FLAT!$I$5=TEXT('Raw - F'!C377,"mmm"),TRUE,FALSE))</f>
        <v>1</v>
      </c>
      <c r="AJ377" t="b">
        <f>VLOOKUP(L377,lists!B:C,2,FALSE)</f>
        <v>1</v>
      </c>
      <c r="AK377" t="b">
        <f>VLOOKUP(T377,lists!$B$23:$D$25,2,FALSE)</f>
        <v>1</v>
      </c>
      <c r="AL377">
        <f t="shared" si="34"/>
        <v>1</v>
      </c>
    </row>
    <row r="378" spans="1:38" x14ac:dyDescent="0.35">
      <c r="A378" s="1">
        <f t="shared" si="30"/>
        <v>378</v>
      </c>
      <c r="B378" s="1">
        <f t="shared" si="31"/>
        <v>377</v>
      </c>
      <c r="C378" s="5">
        <v>44335</v>
      </c>
      <c r="D378" t="s">
        <v>71</v>
      </c>
      <c r="E378" t="s">
        <v>302</v>
      </c>
      <c r="F378" t="s">
        <v>302</v>
      </c>
      <c r="G378" t="s">
        <v>6</v>
      </c>
      <c r="H378" t="s">
        <v>227</v>
      </c>
      <c r="J378" t="s">
        <v>54</v>
      </c>
      <c r="K378" t="s">
        <v>5</v>
      </c>
      <c r="L378">
        <v>6</v>
      </c>
      <c r="N378" t="s">
        <v>314</v>
      </c>
      <c r="O378" t="s">
        <v>70</v>
      </c>
      <c r="P378" t="s">
        <v>70</v>
      </c>
      <c r="Q378">
        <v>4400</v>
      </c>
      <c r="R378" t="s">
        <v>893</v>
      </c>
      <c r="T378" t="s">
        <v>240</v>
      </c>
      <c r="U378">
        <v>0</v>
      </c>
      <c r="V378" t="s">
        <v>525</v>
      </c>
      <c r="W378" t="s">
        <v>503</v>
      </c>
      <c r="X378" t="s">
        <v>503</v>
      </c>
      <c r="AA378" s="6" t="str">
        <f t="shared" si="32"/>
        <v>Other</v>
      </c>
      <c r="AB378" s="6" t="str">
        <f t="shared" si="33"/>
        <v>A</v>
      </c>
      <c r="AC378" s="6">
        <f>VLOOKUP(P378,lists!$G:$H,2,FALSE)</f>
        <v>4</v>
      </c>
      <c r="AD378" t="b">
        <f>VLOOKUP(G378,lists!$B$2:$C$3,2,FALSE)</f>
        <v>1</v>
      </c>
      <c r="AE378" t="b">
        <f>VLOOKUP(AA378,lists!$B:$C,2,FALSE)</f>
        <v>1</v>
      </c>
      <c r="AF378" t="b">
        <f>IF(AND(AC378&gt;=VLOOKUP(FLAT!$I$1,lists!$G:$H,2,FALSE),AC378&lt;=VLOOKUP(FLAT!$I$2,lists!$G:$H,2,FALSE)),TRUE,FALSE)</f>
        <v>1</v>
      </c>
      <c r="AG378" t="b">
        <f>VLOOKUP(AB378,lists!$B$7:$C$8,2,FALSE)</f>
        <v>1</v>
      </c>
      <c r="AH378" t="b">
        <f>VLOOKUP(IF(H378="","Open",SUBSTITUTE(H378,"/Nov","")),lists!$B$27:$D$29,2,FALSE)</f>
        <v>1</v>
      </c>
      <c r="AI378" t="b">
        <f>IF(FLAT!$I$5="All",TRUE,IF(FLAT!$I$5=TEXT('Raw - F'!C378,"mmm"),TRUE,FALSE))</f>
        <v>1</v>
      </c>
      <c r="AJ378" t="b">
        <f>VLOOKUP(L378,lists!B:C,2,FALSE)</f>
        <v>1</v>
      </c>
      <c r="AK378" t="b">
        <f>VLOOKUP(T378,lists!$B$23:$D$25,2,FALSE)</f>
        <v>1</v>
      </c>
      <c r="AL378">
        <f t="shared" si="34"/>
        <v>1</v>
      </c>
    </row>
    <row r="379" spans="1:38" x14ac:dyDescent="0.35">
      <c r="A379" s="1">
        <f t="shared" si="30"/>
        <v>379</v>
      </c>
      <c r="B379" s="1">
        <f t="shared" si="31"/>
        <v>378</v>
      </c>
      <c r="C379" s="5">
        <v>44335</v>
      </c>
      <c r="D379" t="s">
        <v>83</v>
      </c>
      <c r="E379" t="s">
        <v>302</v>
      </c>
      <c r="F379" t="s">
        <v>302</v>
      </c>
      <c r="G379" t="s">
        <v>6</v>
      </c>
      <c r="H379" t="s">
        <v>227</v>
      </c>
      <c r="J379" t="s">
        <v>54</v>
      </c>
      <c r="K379" t="s">
        <v>5</v>
      </c>
      <c r="L379">
        <v>3</v>
      </c>
      <c r="N379" t="s">
        <v>346</v>
      </c>
      <c r="O379" t="s">
        <v>336</v>
      </c>
      <c r="P379" t="s">
        <v>59</v>
      </c>
      <c r="Q379">
        <v>11500</v>
      </c>
      <c r="R379" t="s">
        <v>338</v>
      </c>
      <c r="T379" t="s">
        <v>241</v>
      </c>
      <c r="U379">
        <v>1</v>
      </c>
      <c r="W379" t="s">
        <v>503</v>
      </c>
      <c r="X379" t="s">
        <v>503</v>
      </c>
      <c r="AA379" s="6" t="str">
        <f t="shared" si="32"/>
        <v>Other</v>
      </c>
      <c r="AB379" s="6" t="str">
        <f t="shared" si="33"/>
        <v>A</v>
      </c>
      <c r="AC379" s="6">
        <f>VLOOKUP(P379,lists!$G:$H,2,FALSE)</f>
        <v>7</v>
      </c>
      <c r="AD379" t="b">
        <f>VLOOKUP(G379,lists!$B$2:$C$3,2,FALSE)</f>
        <v>1</v>
      </c>
      <c r="AE379" t="b">
        <f>VLOOKUP(AA379,lists!$B:$C,2,FALSE)</f>
        <v>1</v>
      </c>
      <c r="AF379" t="b">
        <f>IF(AND(AC379&gt;=VLOOKUP(FLAT!$I$1,lists!$G:$H,2,FALSE),AC379&lt;=VLOOKUP(FLAT!$I$2,lists!$G:$H,2,FALSE)),TRUE,FALSE)</f>
        <v>1</v>
      </c>
      <c r="AG379" t="b">
        <f>VLOOKUP(AB379,lists!$B$7:$C$8,2,FALSE)</f>
        <v>1</v>
      </c>
      <c r="AH379" t="b">
        <f>VLOOKUP(IF(H379="","Open",SUBSTITUTE(H379,"/Nov","")),lists!$B$27:$D$29,2,FALSE)</f>
        <v>1</v>
      </c>
      <c r="AI379" t="b">
        <f>IF(FLAT!$I$5="All",TRUE,IF(FLAT!$I$5=TEXT('Raw - F'!C379,"mmm"),TRUE,FALSE))</f>
        <v>1</v>
      </c>
      <c r="AJ379" t="b">
        <f>VLOOKUP(L379,lists!B:C,2,FALSE)</f>
        <v>1</v>
      </c>
      <c r="AK379" t="b">
        <f>VLOOKUP(T379,lists!$B$23:$D$25,2,FALSE)</f>
        <v>1</v>
      </c>
      <c r="AL379">
        <f t="shared" si="34"/>
        <v>1</v>
      </c>
    </row>
    <row r="380" spans="1:38" x14ac:dyDescent="0.35">
      <c r="A380" s="1">
        <f t="shared" si="30"/>
        <v>380</v>
      </c>
      <c r="B380" s="1">
        <f t="shared" si="31"/>
        <v>379</v>
      </c>
      <c r="C380" s="5">
        <v>44335</v>
      </c>
      <c r="D380" t="s">
        <v>83</v>
      </c>
      <c r="E380" t="s">
        <v>302</v>
      </c>
      <c r="F380" t="s">
        <v>302</v>
      </c>
      <c r="G380" t="s">
        <v>51</v>
      </c>
      <c r="H380" t="s">
        <v>244</v>
      </c>
      <c r="J380" t="s">
        <v>33</v>
      </c>
      <c r="K380" t="s">
        <v>7</v>
      </c>
      <c r="L380">
        <v>5</v>
      </c>
      <c r="N380" t="s">
        <v>227</v>
      </c>
      <c r="O380" t="s">
        <v>37</v>
      </c>
      <c r="P380" t="s">
        <v>37</v>
      </c>
      <c r="Q380">
        <v>7650</v>
      </c>
      <c r="R380" t="s">
        <v>413</v>
      </c>
      <c r="T380" t="s">
        <v>241</v>
      </c>
      <c r="U380">
        <v>1</v>
      </c>
      <c r="W380" t="s">
        <v>503</v>
      </c>
      <c r="X380" t="s">
        <v>583</v>
      </c>
      <c r="Y380" t="s">
        <v>868</v>
      </c>
      <c r="Z380" t="s">
        <v>553</v>
      </c>
      <c r="AA380" s="6" t="str">
        <f t="shared" si="32"/>
        <v>2yo</v>
      </c>
      <c r="AB380" s="6" t="str">
        <f t="shared" si="33"/>
        <v>F</v>
      </c>
      <c r="AC380" s="6">
        <f>VLOOKUP(P380,lists!$G:$H,2,FALSE)</f>
        <v>2</v>
      </c>
      <c r="AD380" t="b">
        <f>VLOOKUP(G380,lists!$B$2:$C$3,2,FALSE)</f>
        <v>1</v>
      </c>
      <c r="AE380" t="b">
        <f>VLOOKUP(AA380,lists!$B:$C,2,FALSE)</f>
        <v>1</v>
      </c>
      <c r="AF380" t="b">
        <f>IF(AND(AC380&gt;=VLOOKUP(FLAT!$I$1,lists!$G:$H,2,FALSE),AC380&lt;=VLOOKUP(FLAT!$I$2,lists!$G:$H,2,FALSE)),TRUE,FALSE)</f>
        <v>1</v>
      </c>
      <c r="AG380" t="b">
        <f>VLOOKUP(AB380,lists!$B$7:$C$8,2,FALSE)</f>
        <v>1</v>
      </c>
      <c r="AH380" t="b">
        <f>VLOOKUP(IF(H380="","Open",SUBSTITUTE(H380,"/Nov","")),lists!$B$27:$D$29,2,FALSE)</f>
        <v>1</v>
      </c>
      <c r="AI380" t="b">
        <f>IF(FLAT!$I$5="All",TRUE,IF(FLAT!$I$5=TEXT('Raw - F'!C380,"mmm"),TRUE,FALSE))</f>
        <v>1</v>
      </c>
      <c r="AJ380" t="b">
        <f>VLOOKUP(L380,lists!B:C,2,FALSE)</f>
        <v>1</v>
      </c>
      <c r="AK380" t="b">
        <f>VLOOKUP(T380,lists!$B$23:$D$25,2,FALSE)</f>
        <v>1</v>
      </c>
      <c r="AL380">
        <f t="shared" si="34"/>
        <v>1</v>
      </c>
    </row>
    <row r="381" spans="1:38" x14ac:dyDescent="0.35">
      <c r="A381" s="1">
        <f t="shared" si="30"/>
        <v>381</v>
      </c>
      <c r="B381" s="1">
        <f t="shared" si="31"/>
        <v>380</v>
      </c>
      <c r="C381" s="5">
        <v>44335</v>
      </c>
      <c r="D381" t="s">
        <v>83</v>
      </c>
      <c r="E381" t="s">
        <v>302</v>
      </c>
      <c r="F381" t="s">
        <v>302</v>
      </c>
      <c r="G381" t="s">
        <v>6</v>
      </c>
      <c r="H381" t="s">
        <v>227</v>
      </c>
      <c r="J381" t="s">
        <v>54</v>
      </c>
      <c r="K381" t="s">
        <v>5</v>
      </c>
      <c r="L381">
        <v>4</v>
      </c>
      <c r="N381" t="s">
        <v>348</v>
      </c>
      <c r="O381" t="s">
        <v>70</v>
      </c>
      <c r="P381" t="s">
        <v>70</v>
      </c>
      <c r="Q381">
        <v>7650</v>
      </c>
      <c r="R381" t="s">
        <v>356</v>
      </c>
      <c r="T381" t="s">
        <v>241</v>
      </c>
      <c r="U381">
        <v>1</v>
      </c>
      <c r="W381" t="s">
        <v>503</v>
      </c>
      <c r="X381" t="s">
        <v>503</v>
      </c>
      <c r="AA381" s="6" t="str">
        <f t="shared" si="32"/>
        <v>Other</v>
      </c>
      <c r="AB381" s="6" t="str">
        <f t="shared" si="33"/>
        <v>A</v>
      </c>
      <c r="AC381" s="6">
        <f>VLOOKUP(P381,lists!$G:$H,2,FALSE)</f>
        <v>4</v>
      </c>
      <c r="AD381" t="b">
        <f>VLOOKUP(G381,lists!$B$2:$C$3,2,FALSE)</f>
        <v>1</v>
      </c>
      <c r="AE381" t="b">
        <f>VLOOKUP(AA381,lists!$B:$C,2,FALSE)</f>
        <v>1</v>
      </c>
      <c r="AF381" t="b">
        <f>IF(AND(AC381&gt;=VLOOKUP(FLAT!$I$1,lists!$G:$H,2,FALSE),AC381&lt;=VLOOKUP(FLAT!$I$2,lists!$G:$H,2,FALSE)),TRUE,FALSE)</f>
        <v>1</v>
      </c>
      <c r="AG381" t="b">
        <f>VLOOKUP(AB381,lists!$B$7:$C$8,2,FALSE)</f>
        <v>1</v>
      </c>
      <c r="AH381" t="b">
        <f>VLOOKUP(IF(H381="","Open",SUBSTITUTE(H381,"/Nov","")),lists!$B$27:$D$29,2,FALSE)</f>
        <v>1</v>
      </c>
      <c r="AI381" t="b">
        <f>IF(FLAT!$I$5="All",TRUE,IF(FLAT!$I$5=TEXT('Raw - F'!C381,"mmm"),TRUE,FALSE))</f>
        <v>1</v>
      </c>
      <c r="AJ381" t="b">
        <f>VLOOKUP(L381,lists!B:C,2,FALSE)</f>
        <v>1</v>
      </c>
      <c r="AK381" t="b">
        <f>VLOOKUP(T381,lists!$B$23:$D$25,2,FALSE)</f>
        <v>1</v>
      </c>
      <c r="AL381">
        <f t="shared" si="34"/>
        <v>1</v>
      </c>
    </row>
    <row r="382" spans="1:38" x14ac:dyDescent="0.35">
      <c r="A382" s="1">
        <f t="shared" si="30"/>
        <v>382</v>
      </c>
      <c r="B382" s="1">
        <f t="shared" si="31"/>
        <v>381</v>
      </c>
      <c r="C382" s="5">
        <v>44335</v>
      </c>
      <c r="D382" t="s">
        <v>83</v>
      </c>
      <c r="E382" t="s">
        <v>302</v>
      </c>
      <c r="F382" t="s">
        <v>302</v>
      </c>
      <c r="G382" t="s">
        <v>6</v>
      </c>
      <c r="H382" t="s">
        <v>227</v>
      </c>
      <c r="J382" t="s">
        <v>34</v>
      </c>
      <c r="K382" t="s">
        <v>5</v>
      </c>
      <c r="L382">
        <v>5</v>
      </c>
      <c r="N382" t="s">
        <v>321</v>
      </c>
      <c r="O382" t="s">
        <v>70</v>
      </c>
      <c r="P382" t="s">
        <v>70</v>
      </c>
      <c r="Q382">
        <v>4900</v>
      </c>
      <c r="R382" t="s">
        <v>372</v>
      </c>
      <c r="T382" t="s">
        <v>241</v>
      </c>
      <c r="U382">
        <v>1</v>
      </c>
      <c r="V382" t="s">
        <v>525</v>
      </c>
      <c r="W382" t="s">
        <v>503</v>
      </c>
      <c r="X382" t="s">
        <v>503</v>
      </c>
      <c r="AA382" s="6" t="str">
        <f t="shared" si="32"/>
        <v>3yo</v>
      </c>
      <c r="AB382" s="6" t="str">
        <f t="shared" si="33"/>
        <v>A</v>
      </c>
      <c r="AC382" s="6">
        <f>VLOOKUP(P382,lists!$G:$H,2,FALSE)</f>
        <v>4</v>
      </c>
      <c r="AD382" t="b">
        <f>VLOOKUP(G382,lists!$B$2:$C$3,2,FALSE)</f>
        <v>1</v>
      </c>
      <c r="AE382" t="b">
        <f>VLOOKUP(AA382,lists!$B:$C,2,FALSE)</f>
        <v>1</v>
      </c>
      <c r="AF382" t="b">
        <f>IF(AND(AC382&gt;=VLOOKUP(FLAT!$I$1,lists!$G:$H,2,FALSE),AC382&lt;=VLOOKUP(FLAT!$I$2,lists!$G:$H,2,FALSE)),TRUE,FALSE)</f>
        <v>1</v>
      </c>
      <c r="AG382" t="b">
        <f>VLOOKUP(AB382,lists!$B$7:$C$8,2,FALSE)</f>
        <v>1</v>
      </c>
      <c r="AH382" t="b">
        <f>VLOOKUP(IF(H382="","Open",SUBSTITUTE(H382,"/Nov","")),lists!$B$27:$D$29,2,FALSE)</f>
        <v>1</v>
      </c>
      <c r="AI382" t="b">
        <f>IF(FLAT!$I$5="All",TRUE,IF(FLAT!$I$5=TEXT('Raw - F'!C382,"mmm"),TRUE,FALSE))</f>
        <v>1</v>
      </c>
      <c r="AJ382" t="b">
        <f>VLOOKUP(L382,lists!B:C,2,FALSE)</f>
        <v>1</v>
      </c>
      <c r="AK382" t="b">
        <f>VLOOKUP(T382,lists!$B$23:$D$25,2,FALSE)</f>
        <v>1</v>
      </c>
      <c r="AL382">
        <f t="shared" si="34"/>
        <v>1</v>
      </c>
    </row>
    <row r="383" spans="1:38" x14ac:dyDescent="0.35">
      <c r="A383" s="1">
        <f t="shared" si="30"/>
        <v>383</v>
      </c>
      <c r="B383" s="1">
        <f t="shared" si="31"/>
        <v>382</v>
      </c>
      <c r="C383" s="5">
        <v>44335</v>
      </c>
      <c r="D383" t="s">
        <v>83</v>
      </c>
      <c r="E383" t="s">
        <v>302</v>
      </c>
      <c r="F383" t="s">
        <v>302</v>
      </c>
      <c r="G383" t="s">
        <v>6</v>
      </c>
      <c r="H383" t="s">
        <v>227</v>
      </c>
      <c r="J383" t="s">
        <v>54</v>
      </c>
      <c r="K383" t="s">
        <v>5</v>
      </c>
      <c r="L383">
        <v>4</v>
      </c>
      <c r="N383" t="s">
        <v>348</v>
      </c>
      <c r="O383" t="s">
        <v>38</v>
      </c>
      <c r="P383" t="s">
        <v>38</v>
      </c>
      <c r="Q383">
        <v>4900</v>
      </c>
      <c r="R383" t="s">
        <v>358</v>
      </c>
      <c r="T383" t="s">
        <v>241</v>
      </c>
      <c r="U383">
        <v>1</v>
      </c>
      <c r="W383" t="s">
        <v>503</v>
      </c>
      <c r="X383" t="s">
        <v>503</v>
      </c>
      <c r="AA383" s="6" t="str">
        <f t="shared" si="32"/>
        <v>Other</v>
      </c>
      <c r="AB383" s="6" t="str">
        <f t="shared" si="33"/>
        <v>A</v>
      </c>
      <c r="AC383" s="6">
        <f>VLOOKUP(P383,lists!$G:$H,2,FALSE)</f>
        <v>3</v>
      </c>
      <c r="AD383" t="b">
        <f>VLOOKUP(G383,lists!$B$2:$C$3,2,FALSE)</f>
        <v>1</v>
      </c>
      <c r="AE383" t="b">
        <f>VLOOKUP(AA383,lists!$B:$C,2,FALSE)</f>
        <v>1</v>
      </c>
      <c r="AF383" t="b">
        <f>IF(AND(AC383&gt;=VLOOKUP(FLAT!$I$1,lists!$G:$H,2,FALSE),AC383&lt;=VLOOKUP(FLAT!$I$2,lists!$G:$H,2,FALSE)),TRUE,FALSE)</f>
        <v>1</v>
      </c>
      <c r="AG383" t="b">
        <f>VLOOKUP(AB383,lists!$B$7:$C$8,2,FALSE)</f>
        <v>1</v>
      </c>
      <c r="AH383" t="b">
        <f>VLOOKUP(IF(H383="","Open",SUBSTITUTE(H383,"/Nov","")),lists!$B$27:$D$29,2,FALSE)</f>
        <v>1</v>
      </c>
      <c r="AI383" t="b">
        <f>IF(FLAT!$I$5="All",TRUE,IF(FLAT!$I$5=TEXT('Raw - F'!C383,"mmm"),TRUE,FALSE))</f>
        <v>1</v>
      </c>
      <c r="AJ383" t="b">
        <f>VLOOKUP(L383,lists!B:C,2,FALSE)</f>
        <v>1</v>
      </c>
      <c r="AK383" t="b">
        <f>VLOOKUP(T383,lists!$B$23:$D$25,2,FALSE)</f>
        <v>1</v>
      </c>
      <c r="AL383">
        <f t="shared" si="34"/>
        <v>1</v>
      </c>
    </row>
    <row r="384" spans="1:38" x14ac:dyDescent="0.35">
      <c r="A384" s="1">
        <f t="shared" si="30"/>
        <v>384</v>
      </c>
      <c r="B384" s="1">
        <f t="shared" si="31"/>
        <v>383</v>
      </c>
      <c r="C384" s="5">
        <v>44335</v>
      </c>
      <c r="D384" t="s">
        <v>83</v>
      </c>
      <c r="E384" t="s">
        <v>302</v>
      </c>
      <c r="F384" t="s">
        <v>302</v>
      </c>
      <c r="G384" t="s">
        <v>6</v>
      </c>
      <c r="H384" t="s">
        <v>227</v>
      </c>
      <c r="J384" t="s">
        <v>54</v>
      </c>
      <c r="K384" t="s">
        <v>5</v>
      </c>
      <c r="L384">
        <v>6</v>
      </c>
      <c r="N384" t="s">
        <v>312</v>
      </c>
      <c r="O384" t="s">
        <v>336</v>
      </c>
      <c r="P384" t="s">
        <v>59</v>
      </c>
      <c r="Q384">
        <v>3900</v>
      </c>
      <c r="R384" t="s">
        <v>416</v>
      </c>
      <c r="T384" t="s">
        <v>241</v>
      </c>
      <c r="U384">
        <v>1</v>
      </c>
      <c r="W384" t="s">
        <v>503</v>
      </c>
      <c r="X384" t="s">
        <v>503</v>
      </c>
      <c r="AA384" s="6" t="str">
        <f t="shared" si="32"/>
        <v>Other</v>
      </c>
      <c r="AB384" s="6" t="str">
        <f t="shared" si="33"/>
        <v>A</v>
      </c>
      <c r="AC384" s="6">
        <f>VLOOKUP(P384,lists!$G:$H,2,FALSE)</f>
        <v>7</v>
      </c>
      <c r="AD384" t="b">
        <f>VLOOKUP(G384,lists!$B$2:$C$3,2,FALSE)</f>
        <v>1</v>
      </c>
      <c r="AE384" t="b">
        <f>VLOOKUP(AA384,lists!$B:$C,2,FALSE)</f>
        <v>1</v>
      </c>
      <c r="AF384" t="b">
        <f>IF(AND(AC384&gt;=VLOOKUP(FLAT!$I$1,lists!$G:$H,2,FALSE),AC384&lt;=VLOOKUP(FLAT!$I$2,lists!$G:$H,2,FALSE)),TRUE,FALSE)</f>
        <v>1</v>
      </c>
      <c r="AG384" t="b">
        <f>VLOOKUP(AB384,lists!$B$7:$C$8,2,FALSE)</f>
        <v>1</v>
      </c>
      <c r="AH384" t="b">
        <f>VLOOKUP(IF(H384="","Open",SUBSTITUTE(H384,"/Nov","")),lists!$B$27:$D$29,2,FALSE)</f>
        <v>1</v>
      </c>
      <c r="AI384" t="b">
        <f>IF(FLAT!$I$5="All",TRUE,IF(FLAT!$I$5=TEXT('Raw - F'!C384,"mmm"),TRUE,FALSE))</f>
        <v>1</v>
      </c>
      <c r="AJ384" t="b">
        <f>VLOOKUP(L384,lists!B:C,2,FALSE)</f>
        <v>1</v>
      </c>
      <c r="AK384" t="b">
        <f>VLOOKUP(T384,lists!$B$23:$D$25,2,FALSE)</f>
        <v>1</v>
      </c>
      <c r="AL384">
        <f t="shared" si="34"/>
        <v>1</v>
      </c>
    </row>
    <row r="385" spans="1:38" x14ac:dyDescent="0.35">
      <c r="A385" s="1">
        <f t="shared" si="30"/>
        <v>385</v>
      </c>
      <c r="B385" s="1">
        <f t="shared" si="31"/>
        <v>384</v>
      </c>
      <c r="C385" s="5">
        <v>44335</v>
      </c>
      <c r="D385" t="s">
        <v>83</v>
      </c>
      <c r="E385" t="s">
        <v>302</v>
      </c>
      <c r="F385" t="s">
        <v>302</v>
      </c>
      <c r="G385" t="s">
        <v>51</v>
      </c>
      <c r="H385" t="s">
        <v>244</v>
      </c>
      <c r="J385" t="s">
        <v>305</v>
      </c>
      <c r="K385" t="s">
        <v>5</v>
      </c>
      <c r="L385">
        <v>6</v>
      </c>
      <c r="N385" t="s">
        <v>227</v>
      </c>
      <c r="O385" t="s">
        <v>38</v>
      </c>
      <c r="P385" t="s">
        <v>38</v>
      </c>
      <c r="Q385">
        <v>3900</v>
      </c>
      <c r="R385" t="s">
        <v>333</v>
      </c>
      <c r="T385" t="s">
        <v>241</v>
      </c>
      <c r="U385">
        <v>1</v>
      </c>
      <c r="W385" t="s">
        <v>503</v>
      </c>
      <c r="X385" t="s">
        <v>660</v>
      </c>
      <c r="Y385">
        <v>33000</v>
      </c>
      <c r="AA385" s="6" t="str">
        <f t="shared" si="32"/>
        <v>Other</v>
      </c>
      <c r="AB385" s="6" t="str">
        <f t="shared" si="33"/>
        <v>A</v>
      </c>
      <c r="AC385" s="6">
        <f>VLOOKUP(P385,lists!$G:$H,2,FALSE)</f>
        <v>3</v>
      </c>
      <c r="AD385" t="b">
        <f>VLOOKUP(G385,lists!$B$2:$C$3,2,FALSE)</f>
        <v>1</v>
      </c>
      <c r="AE385" t="b">
        <f>VLOOKUP(AA385,lists!$B:$C,2,FALSE)</f>
        <v>1</v>
      </c>
      <c r="AF385" t="b">
        <f>IF(AND(AC385&gt;=VLOOKUP(FLAT!$I$1,lists!$G:$H,2,FALSE),AC385&lt;=VLOOKUP(FLAT!$I$2,lists!$G:$H,2,FALSE)),TRUE,FALSE)</f>
        <v>1</v>
      </c>
      <c r="AG385" t="b">
        <f>VLOOKUP(AB385,lists!$B$7:$C$8,2,FALSE)</f>
        <v>1</v>
      </c>
      <c r="AH385" t="b">
        <f>VLOOKUP(IF(H385="","Open",SUBSTITUTE(H385,"/Nov","")),lists!$B$27:$D$29,2,FALSE)</f>
        <v>1</v>
      </c>
      <c r="AI385" t="b">
        <f>IF(FLAT!$I$5="All",TRUE,IF(FLAT!$I$5=TEXT('Raw - F'!C385,"mmm"),TRUE,FALSE))</f>
        <v>1</v>
      </c>
      <c r="AJ385" t="b">
        <f>VLOOKUP(L385,lists!B:C,2,FALSE)</f>
        <v>1</v>
      </c>
      <c r="AK385" t="b">
        <f>VLOOKUP(T385,lists!$B$23:$D$25,2,FALSE)</f>
        <v>1</v>
      </c>
      <c r="AL385">
        <f t="shared" si="34"/>
        <v>1</v>
      </c>
    </row>
    <row r="386" spans="1:38" x14ac:dyDescent="0.35">
      <c r="A386" s="1">
        <f t="shared" si="30"/>
        <v>386</v>
      </c>
      <c r="B386" s="1">
        <f t="shared" si="31"/>
        <v>385</v>
      </c>
      <c r="C386" s="5">
        <v>44335</v>
      </c>
      <c r="D386" t="s">
        <v>897</v>
      </c>
      <c r="E386" t="s">
        <v>302</v>
      </c>
      <c r="F386" t="s">
        <v>302</v>
      </c>
      <c r="G386" t="s">
        <v>51</v>
      </c>
      <c r="H386" t="s">
        <v>244</v>
      </c>
      <c r="J386" t="s">
        <v>33</v>
      </c>
      <c r="K386" t="s">
        <v>5</v>
      </c>
      <c r="L386">
        <v>3</v>
      </c>
      <c r="N386" t="s">
        <v>227</v>
      </c>
      <c r="O386" t="s">
        <v>451</v>
      </c>
      <c r="P386" t="s">
        <v>37</v>
      </c>
      <c r="Q386">
        <v>15000</v>
      </c>
      <c r="R386" t="s">
        <v>413</v>
      </c>
      <c r="T386" t="s">
        <v>239</v>
      </c>
      <c r="U386">
        <v>0</v>
      </c>
      <c r="W386" t="s">
        <v>503</v>
      </c>
      <c r="X386" t="s">
        <v>503</v>
      </c>
      <c r="Z386" t="s">
        <v>553</v>
      </c>
      <c r="AA386" s="6" t="str">
        <f t="shared" si="32"/>
        <v>2yo</v>
      </c>
      <c r="AB386" s="6" t="str">
        <f t="shared" si="33"/>
        <v>A</v>
      </c>
      <c r="AC386" s="6">
        <f>VLOOKUP(P386,lists!$G:$H,2,FALSE)</f>
        <v>2</v>
      </c>
      <c r="AD386" t="b">
        <f>VLOOKUP(G386,lists!$B$2:$C$3,2,FALSE)</f>
        <v>1</v>
      </c>
      <c r="AE386" t="b">
        <f>VLOOKUP(AA386,lists!$B:$C,2,FALSE)</f>
        <v>1</v>
      </c>
      <c r="AF386" t="b">
        <f>IF(AND(AC386&gt;=VLOOKUP(FLAT!$I$1,lists!$G:$H,2,FALSE),AC386&lt;=VLOOKUP(FLAT!$I$2,lists!$G:$H,2,FALSE)),TRUE,FALSE)</f>
        <v>1</v>
      </c>
      <c r="AG386" t="b">
        <f>VLOOKUP(AB386,lists!$B$7:$C$8,2,FALSE)</f>
        <v>1</v>
      </c>
      <c r="AH386" t="b">
        <f>VLOOKUP(IF(H386="","Open",SUBSTITUTE(H386,"/Nov","")),lists!$B$27:$D$29,2,FALSE)</f>
        <v>1</v>
      </c>
      <c r="AI386" t="b">
        <f>IF(FLAT!$I$5="All",TRUE,IF(FLAT!$I$5=TEXT('Raw - F'!C386,"mmm"),TRUE,FALSE))</f>
        <v>1</v>
      </c>
      <c r="AJ386" t="b">
        <f>VLOOKUP(L386,lists!B:C,2,FALSE)</f>
        <v>1</v>
      </c>
      <c r="AK386" t="b">
        <f>VLOOKUP(T386,lists!$B$23:$D$25,2,FALSE)</f>
        <v>1</v>
      </c>
      <c r="AL386">
        <f t="shared" si="34"/>
        <v>1</v>
      </c>
    </row>
    <row r="387" spans="1:38" x14ac:dyDescent="0.35">
      <c r="A387" s="1">
        <f t="shared" si="30"/>
        <v>387</v>
      </c>
      <c r="B387" s="1">
        <f t="shared" si="31"/>
        <v>386</v>
      </c>
      <c r="C387" s="5">
        <v>44335</v>
      </c>
      <c r="D387" t="s">
        <v>897</v>
      </c>
      <c r="E387" t="s">
        <v>302</v>
      </c>
      <c r="F387" t="s">
        <v>302</v>
      </c>
      <c r="G387" t="s">
        <v>6</v>
      </c>
      <c r="H387" t="s">
        <v>227</v>
      </c>
      <c r="J387" t="s">
        <v>54</v>
      </c>
      <c r="K387" t="s">
        <v>5</v>
      </c>
      <c r="L387">
        <v>5</v>
      </c>
      <c r="N387" t="s">
        <v>321</v>
      </c>
      <c r="O387" t="s">
        <v>486</v>
      </c>
      <c r="P387" t="s">
        <v>38</v>
      </c>
      <c r="Q387">
        <v>7650</v>
      </c>
      <c r="R387" t="s">
        <v>902</v>
      </c>
      <c r="S387" t="s">
        <v>368</v>
      </c>
      <c r="T387" t="s">
        <v>239</v>
      </c>
      <c r="U387">
        <v>0</v>
      </c>
      <c r="W387" t="s">
        <v>503</v>
      </c>
      <c r="X387" t="s">
        <v>503</v>
      </c>
      <c r="AA387" s="6" t="str">
        <f t="shared" si="32"/>
        <v>Other</v>
      </c>
      <c r="AB387" s="6" t="str">
        <f t="shared" si="33"/>
        <v>A</v>
      </c>
      <c r="AC387" s="6">
        <f>VLOOKUP(P387,lists!$G:$H,2,FALSE)</f>
        <v>3</v>
      </c>
      <c r="AD387" t="b">
        <f>VLOOKUP(G387,lists!$B$2:$C$3,2,FALSE)</f>
        <v>1</v>
      </c>
      <c r="AE387" t="b">
        <f>VLOOKUP(AA387,lists!$B:$C,2,FALSE)</f>
        <v>1</v>
      </c>
      <c r="AF387" t="b">
        <f>IF(AND(AC387&gt;=VLOOKUP(FLAT!$I$1,lists!$G:$H,2,FALSE),AC387&lt;=VLOOKUP(FLAT!$I$2,lists!$G:$H,2,FALSE)),TRUE,FALSE)</f>
        <v>1</v>
      </c>
      <c r="AG387" t="b">
        <f>VLOOKUP(AB387,lists!$B$7:$C$8,2,FALSE)</f>
        <v>1</v>
      </c>
      <c r="AH387" t="b">
        <f>VLOOKUP(IF(H387="","Open",SUBSTITUTE(H387,"/Nov","")),lists!$B$27:$D$29,2,FALSE)</f>
        <v>1</v>
      </c>
      <c r="AI387" t="b">
        <f>IF(FLAT!$I$5="All",TRUE,IF(FLAT!$I$5=TEXT('Raw - F'!C387,"mmm"),TRUE,FALSE))</f>
        <v>1</v>
      </c>
      <c r="AJ387" t="b">
        <f>VLOOKUP(L387,lists!B:C,2,FALSE)</f>
        <v>1</v>
      </c>
      <c r="AK387" t="b">
        <f>VLOOKUP(T387,lists!$B$23:$D$25,2,FALSE)</f>
        <v>1</v>
      </c>
      <c r="AL387">
        <f t="shared" si="34"/>
        <v>1</v>
      </c>
    </row>
    <row r="388" spans="1:38" x14ac:dyDescent="0.35">
      <c r="A388" s="1">
        <f t="shared" si="30"/>
        <v>388</v>
      </c>
      <c r="B388" s="1">
        <f t="shared" si="31"/>
        <v>387</v>
      </c>
      <c r="C388" s="5">
        <v>44335</v>
      </c>
      <c r="D388" t="s">
        <v>897</v>
      </c>
      <c r="E388" t="s">
        <v>302</v>
      </c>
      <c r="F388" t="s">
        <v>302</v>
      </c>
      <c r="G388" t="s">
        <v>6</v>
      </c>
      <c r="H388" t="s">
        <v>227</v>
      </c>
      <c r="J388" t="s">
        <v>54</v>
      </c>
      <c r="K388" t="s">
        <v>5</v>
      </c>
      <c r="L388">
        <v>5</v>
      </c>
      <c r="N388" t="s">
        <v>330</v>
      </c>
      <c r="O388" t="s">
        <v>448</v>
      </c>
      <c r="P388" t="s">
        <v>76</v>
      </c>
      <c r="Q388">
        <v>4900</v>
      </c>
      <c r="R388" t="s">
        <v>899</v>
      </c>
      <c r="S388" t="s">
        <v>368</v>
      </c>
      <c r="T388" t="s">
        <v>239</v>
      </c>
      <c r="U388">
        <v>0</v>
      </c>
      <c r="W388" t="s">
        <v>503</v>
      </c>
      <c r="X388" t="s">
        <v>503</v>
      </c>
      <c r="AA388" s="6" t="str">
        <f t="shared" si="32"/>
        <v>Other</v>
      </c>
      <c r="AB388" s="6" t="str">
        <f t="shared" si="33"/>
        <v>A</v>
      </c>
      <c r="AC388" s="6">
        <f>VLOOKUP(P388,lists!$G:$H,2,FALSE)</f>
        <v>5</v>
      </c>
      <c r="AD388" t="b">
        <f>VLOOKUP(G388,lists!$B$2:$C$3,2,FALSE)</f>
        <v>1</v>
      </c>
      <c r="AE388" t="b">
        <f>VLOOKUP(AA388,lists!$B:$C,2,FALSE)</f>
        <v>1</v>
      </c>
      <c r="AF388" t="b">
        <f>IF(AND(AC388&gt;=VLOOKUP(FLAT!$I$1,lists!$G:$H,2,FALSE),AC388&lt;=VLOOKUP(FLAT!$I$2,lists!$G:$H,2,FALSE)),TRUE,FALSE)</f>
        <v>1</v>
      </c>
      <c r="AG388" t="b">
        <f>VLOOKUP(AB388,lists!$B$7:$C$8,2,FALSE)</f>
        <v>1</v>
      </c>
      <c r="AH388" t="b">
        <f>VLOOKUP(IF(H388="","Open",SUBSTITUTE(H388,"/Nov","")),lists!$B$27:$D$29,2,FALSE)</f>
        <v>1</v>
      </c>
      <c r="AI388" t="b">
        <f>IF(FLAT!$I$5="All",TRUE,IF(FLAT!$I$5=TEXT('Raw - F'!C388,"mmm"),TRUE,FALSE))</f>
        <v>1</v>
      </c>
      <c r="AJ388" t="b">
        <f>VLOOKUP(L388,lists!B:C,2,FALSE)</f>
        <v>1</v>
      </c>
      <c r="AK388" t="b">
        <f>VLOOKUP(T388,lists!$B$23:$D$25,2,FALSE)</f>
        <v>1</v>
      </c>
      <c r="AL388">
        <f t="shared" si="34"/>
        <v>1</v>
      </c>
    </row>
    <row r="389" spans="1:38" x14ac:dyDescent="0.35">
      <c r="A389" s="1">
        <f t="shared" si="30"/>
        <v>389</v>
      </c>
      <c r="B389" s="1">
        <f t="shared" si="31"/>
        <v>388</v>
      </c>
      <c r="C389" s="5">
        <v>44335</v>
      </c>
      <c r="D389" t="s">
        <v>897</v>
      </c>
      <c r="E389" t="s">
        <v>302</v>
      </c>
      <c r="F389" t="s">
        <v>302</v>
      </c>
      <c r="G389" t="s">
        <v>51</v>
      </c>
      <c r="H389" t="s">
        <v>245</v>
      </c>
      <c r="J389" t="s">
        <v>347</v>
      </c>
      <c r="K389" t="s">
        <v>5</v>
      </c>
      <c r="L389">
        <v>5</v>
      </c>
      <c r="N389" t="s">
        <v>227</v>
      </c>
      <c r="O389" t="s">
        <v>451</v>
      </c>
      <c r="P389" t="s">
        <v>37</v>
      </c>
      <c r="Q389">
        <v>4900</v>
      </c>
      <c r="R389" t="s">
        <v>901</v>
      </c>
      <c r="T389" t="s">
        <v>239</v>
      </c>
      <c r="U389">
        <v>0</v>
      </c>
      <c r="W389" t="s">
        <v>503</v>
      </c>
      <c r="X389" t="s">
        <v>660</v>
      </c>
      <c r="Y389">
        <v>28000</v>
      </c>
      <c r="AA389" s="6" t="str">
        <f t="shared" si="32"/>
        <v>Other</v>
      </c>
      <c r="AB389" s="6" t="str">
        <f t="shared" si="33"/>
        <v>A</v>
      </c>
      <c r="AC389" s="6">
        <f>VLOOKUP(P389,lists!$G:$H,2,FALSE)</f>
        <v>2</v>
      </c>
      <c r="AD389" t="b">
        <f>VLOOKUP(G389,lists!$B$2:$C$3,2,FALSE)</f>
        <v>1</v>
      </c>
      <c r="AE389" t="b">
        <f>VLOOKUP(AA389,lists!$B:$C,2,FALSE)</f>
        <v>1</v>
      </c>
      <c r="AF389" t="b">
        <f>IF(AND(AC389&gt;=VLOOKUP(FLAT!$I$1,lists!$G:$H,2,FALSE),AC389&lt;=VLOOKUP(FLAT!$I$2,lists!$G:$H,2,FALSE)),TRUE,FALSE)</f>
        <v>1</v>
      </c>
      <c r="AG389" t="b">
        <f>VLOOKUP(AB389,lists!$B$7:$C$8,2,FALSE)</f>
        <v>1</v>
      </c>
      <c r="AH389" t="b">
        <f>VLOOKUP(IF(H389="","Open",SUBSTITUTE(H389,"/Nov","")),lists!$B$27:$D$29,2,FALSE)</f>
        <v>1</v>
      </c>
      <c r="AI389" t="b">
        <f>IF(FLAT!$I$5="All",TRUE,IF(FLAT!$I$5=TEXT('Raw - F'!C389,"mmm"),TRUE,FALSE))</f>
        <v>1</v>
      </c>
      <c r="AJ389" t="b">
        <f>VLOOKUP(L389,lists!B:C,2,FALSE)</f>
        <v>1</v>
      </c>
      <c r="AK389" t="b">
        <f>VLOOKUP(T389,lists!$B$23:$D$25,2,FALSE)</f>
        <v>1</v>
      </c>
      <c r="AL389">
        <f t="shared" si="34"/>
        <v>1</v>
      </c>
    </row>
    <row r="390" spans="1:38" x14ac:dyDescent="0.35">
      <c r="A390" s="1">
        <f t="shared" ref="A390:A453" si="35">IF(B390="",A389,B390+1)</f>
        <v>390</v>
      </c>
      <c r="B390" s="1">
        <f t="shared" si="31"/>
        <v>389</v>
      </c>
      <c r="C390" s="5">
        <v>44335</v>
      </c>
      <c r="D390" t="s">
        <v>897</v>
      </c>
      <c r="E390" t="s">
        <v>302</v>
      </c>
      <c r="F390" t="s">
        <v>302</v>
      </c>
      <c r="G390" t="s">
        <v>6</v>
      </c>
      <c r="H390" t="s">
        <v>227</v>
      </c>
      <c r="J390" t="s">
        <v>54</v>
      </c>
      <c r="K390" t="s">
        <v>5</v>
      </c>
      <c r="L390">
        <v>6</v>
      </c>
      <c r="N390" t="s">
        <v>314</v>
      </c>
      <c r="O390" t="s">
        <v>490</v>
      </c>
      <c r="P390" t="s">
        <v>88</v>
      </c>
      <c r="Q390">
        <v>3900</v>
      </c>
      <c r="R390" t="s">
        <v>898</v>
      </c>
      <c r="T390" t="s">
        <v>239</v>
      </c>
      <c r="U390">
        <v>0</v>
      </c>
      <c r="W390" t="s">
        <v>503</v>
      </c>
      <c r="X390" t="s">
        <v>503</v>
      </c>
      <c r="AA390" s="6" t="str">
        <f t="shared" si="32"/>
        <v>Other</v>
      </c>
      <c r="AB390" s="6" t="str">
        <f t="shared" si="33"/>
        <v>A</v>
      </c>
      <c r="AC390" s="6">
        <f>VLOOKUP(P390,lists!$G:$H,2,FALSE)</f>
        <v>6</v>
      </c>
      <c r="AD390" t="b">
        <f>VLOOKUP(G390,lists!$B$2:$C$3,2,FALSE)</f>
        <v>1</v>
      </c>
      <c r="AE390" t="b">
        <f>VLOOKUP(AA390,lists!$B:$C,2,FALSE)</f>
        <v>1</v>
      </c>
      <c r="AF390" t="b">
        <f>IF(AND(AC390&gt;=VLOOKUP(FLAT!$I$1,lists!$G:$H,2,FALSE),AC390&lt;=VLOOKUP(FLAT!$I$2,lists!$G:$H,2,FALSE)),TRUE,FALSE)</f>
        <v>1</v>
      </c>
      <c r="AG390" t="b">
        <f>VLOOKUP(AB390,lists!$B$7:$C$8,2,FALSE)</f>
        <v>1</v>
      </c>
      <c r="AH390" t="b">
        <f>VLOOKUP(IF(H390="","Open",SUBSTITUTE(H390,"/Nov","")),lists!$B$27:$D$29,2,FALSE)</f>
        <v>1</v>
      </c>
      <c r="AI390" t="b">
        <f>IF(FLAT!$I$5="All",TRUE,IF(FLAT!$I$5=TEXT('Raw - F'!C390,"mmm"),TRUE,FALSE))</f>
        <v>1</v>
      </c>
      <c r="AJ390" t="b">
        <f>VLOOKUP(L390,lists!B:C,2,FALSE)</f>
        <v>1</v>
      </c>
      <c r="AK390" t="b">
        <f>VLOOKUP(T390,lists!$B$23:$D$25,2,FALSE)</f>
        <v>1</v>
      </c>
      <c r="AL390">
        <f t="shared" si="34"/>
        <v>1</v>
      </c>
    </row>
    <row r="391" spans="1:38" x14ac:dyDescent="0.35">
      <c r="A391" s="1">
        <f t="shared" si="35"/>
        <v>391</v>
      </c>
      <c r="B391" s="1">
        <f t="shared" ref="B391:B454" si="36">IF(AND(A390&lt;1,AL391=1),1,IF(AL391=1,A390,""))</f>
        <v>390</v>
      </c>
      <c r="C391" s="5">
        <v>44335</v>
      </c>
      <c r="D391" t="s">
        <v>897</v>
      </c>
      <c r="E391" t="s">
        <v>302</v>
      </c>
      <c r="F391" t="s">
        <v>302</v>
      </c>
      <c r="G391" t="s">
        <v>6</v>
      </c>
      <c r="H391" t="s">
        <v>227</v>
      </c>
      <c r="J391" t="s">
        <v>54</v>
      </c>
      <c r="K391" t="s">
        <v>5</v>
      </c>
      <c r="L391">
        <v>6</v>
      </c>
      <c r="N391" t="s">
        <v>314</v>
      </c>
      <c r="O391" t="s">
        <v>900</v>
      </c>
      <c r="P391" t="s">
        <v>102</v>
      </c>
      <c r="Q391">
        <v>3900</v>
      </c>
      <c r="R391" t="s">
        <v>488</v>
      </c>
      <c r="T391" t="s">
        <v>239</v>
      </c>
      <c r="U391">
        <v>0</v>
      </c>
      <c r="W391" t="s">
        <v>503</v>
      </c>
      <c r="X391" t="s">
        <v>503</v>
      </c>
      <c r="AA391" s="6" t="str">
        <f t="shared" si="32"/>
        <v>Other</v>
      </c>
      <c r="AB391" s="6" t="str">
        <f t="shared" si="33"/>
        <v>A</v>
      </c>
      <c r="AC391" s="6">
        <f>VLOOKUP(P391,lists!$G:$H,2,FALSE)</f>
        <v>9</v>
      </c>
      <c r="AD391" t="b">
        <f>VLOOKUP(G391,lists!$B$2:$C$3,2,FALSE)</f>
        <v>1</v>
      </c>
      <c r="AE391" t="b">
        <f>VLOOKUP(AA391,lists!$B:$C,2,FALSE)</f>
        <v>1</v>
      </c>
      <c r="AF391" t="b">
        <f>IF(AND(AC391&gt;=VLOOKUP(FLAT!$I$1,lists!$G:$H,2,FALSE),AC391&lt;=VLOOKUP(FLAT!$I$2,lists!$G:$H,2,FALSE)),TRUE,FALSE)</f>
        <v>1</v>
      </c>
      <c r="AG391" t="b">
        <f>VLOOKUP(AB391,lists!$B$7:$C$8,2,FALSE)</f>
        <v>1</v>
      </c>
      <c r="AH391" t="b">
        <f>VLOOKUP(IF(H391="","Open",SUBSTITUTE(H391,"/Nov","")),lists!$B$27:$D$29,2,FALSE)</f>
        <v>1</v>
      </c>
      <c r="AI391" t="b">
        <f>IF(FLAT!$I$5="All",TRUE,IF(FLAT!$I$5=TEXT('Raw - F'!C391,"mmm"),TRUE,FALSE))</f>
        <v>1</v>
      </c>
      <c r="AJ391" t="b">
        <f>VLOOKUP(L391,lists!B:C,2,FALSE)</f>
        <v>1</v>
      </c>
      <c r="AK391" t="b">
        <f>VLOOKUP(T391,lists!$B$23:$D$25,2,FALSE)</f>
        <v>1</v>
      </c>
      <c r="AL391">
        <f t="shared" si="34"/>
        <v>1</v>
      </c>
    </row>
    <row r="392" spans="1:38" x14ac:dyDescent="0.35">
      <c r="A392" s="1">
        <f t="shared" si="35"/>
        <v>392</v>
      </c>
      <c r="B392" s="1">
        <f t="shared" si="36"/>
        <v>391</v>
      </c>
      <c r="C392" s="5">
        <v>44335</v>
      </c>
      <c r="D392" t="s">
        <v>897</v>
      </c>
      <c r="E392" t="s">
        <v>302</v>
      </c>
      <c r="F392" t="s">
        <v>302</v>
      </c>
      <c r="G392" t="s">
        <v>6</v>
      </c>
      <c r="H392" t="s">
        <v>227</v>
      </c>
      <c r="J392" t="s">
        <v>54</v>
      </c>
      <c r="K392" t="s">
        <v>5</v>
      </c>
      <c r="L392">
        <v>6</v>
      </c>
      <c r="N392" t="s">
        <v>312</v>
      </c>
      <c r="O392" t="s">
        <v>453</v>
      </c>
      <c r="P392" t="s">
        <v>70</v>
      </c>
      <c r="Q392">
        <v>3900</v>
      </c>
      <c r="R392" t="s">
        <v>903</v>
      </c>
      <c r="T392" t="s">
        <v>239</v>
      </c>
      <c r="U392">
        <v>0</v>
      </c>
      <c r="W392" t="s">
        <v>503</v>
      </c>
      <c r="X392" t="s">
        <v>503</v>
      </c>
      <c r="AA392" s="6" t="str">
        <f t="shared" si="32"/>
        <v>Other</v>
      </c>
      <c r="AB392" s="6" t="str">
        <f t="shared" si="33"/>
        <v>A</v>
      </c>
      <c r="AC392" s="6">
        <f>VLOOKUP(P392,lists!$G:$H,2,FALSE)</f>
        <v>4</v>
      </c>
      <c r="AD392" t="b">
        <f>VLOOKUP(G392,lists!$B$2:$C$3,2,FALSE)</f>
        <v>1</v>
      </c>
      <c r="AE392" t="b">
        <f>VLOOKUP(AA392,lists!$B:$C,2,FALSE)</f>
        <v>1</v>
      </c>
      <c r="AF392" t="b">
        <f>IF(AND(AC392&gt;=VLOOKUP(FLAT!$I$1,lists!$G:$H,2,FALSE),AC392&lt;=VLOOKUP(FLAT!$I$2,lists!$G:$H,2,FALSE)),TRUE,FALSE)</f>
        <v>1</v>
      </c>
      <c r="AG392" t="b">
        <f>VLOOKUP(AB392,lists!$B$7:$C$8,2,FALSE)</f>
        <v>1</v>
      </c>
      <c r="AH392" t="b">
        <f>VLOOKUP(IF(H392="","Open",SUBSTITUTE(H392,"/Nov","")),lists!$B$27:$D$29,2,FALSE)</f>
        <v>1</v>
      </c>
      <c r="AI392" t="b">
        <f>IF(FLAT!$I$5="All",TRUE,IF(FLAT!$I$5=TEXT('Raw - F'!C392,"mmm"),TRUE,FALSE))</f>
        <v>1</v>
      </c>
      <c r="AJ392" t="b">
        <f>VLOOKUP(L392,lists!B:C,2,FALSE)</f>
        <v>1</v>
      </c>
      <c r="AK392" t="b">
        <f>VLOOKUP(T392,lists!$B$23:$D$25,2,FALSE)</f>
        <v>1</v>
      </c>
      <c r="AL392">
        <f t="shared" si="34"/>
        <v>1</v>
      </c>
    </row>
    <row r="393" spans="1:38" x14ac:dyDescent="0.35">
      <c r="A393" s="1">
        <f t="shared" si="35"/>
        <v>393</v>
      </c>
      <c r="B393" s="1">
        <f t="shared" si="36"/>
        <v>392</v>
      </c>
      <c r="C393" s="5">
        <v>44336</v>
      </c>
      <c r="D393" t="s">
        <v>656</v>
      </c>
      <c r="E393" t="s">
        <v>302</v>
      </c>
      <c r="F393" t="s">
        <v>302</v>
      </c>
      <c r="G393" t="s">
        <v>6</v>
      </c>
      <c r="H393" t="s">
        <v>227</v>
      </c>
      <c r="J393" t="s">
        <v>54</v>
      </c>
      <c r="K393" t="s">
        <v>5</v>
      </c>
      <c r="L393">
        <v>3</v>
      </c>
      <c r="N393" t="s">
        <v>359</v>
      </c>
      <c r="O393" t="s">
        <v>572</v>
      </c>
      <c r="P393" t="s">
        <v>76</v>
      </c>
      <c r="Q393">
        <v>20000</v>
      </c>
      <c r="R393" t="s">
        <v>534</v>
      </c>
      <c r="T393" t="s">
        <v>241</v>
      </c>
      <c r="U393">
        <v>1</v>
      </c>
      <c r="W393" t="s">
        <v>503</v>
      </c>
      <c r="X393" t="s">
        <v>503</v>
      </c>
      <c r="AA393" s="6" t="str">
        <f t="shared" si="32"/>
        <v>Other</v>
      </c>
      <c r="AB393" s="6" t="str">
        <f t="shared" si="33"/>
        <v>A</v>
      </c>
      <c r="AC393" s="6">
        <f>VLOOKUP(P393,lists!$G:$H,2,FALSE)</f>
        <v>5</v>
      </c>
      <c r="AD393" t="b">
        <f>VLOOKUP(G393,lists!$B$2:$C$3,2,FALSE)</f>
        <v>1</v>
      </c>
      <c r="AE393" t="b">
        <f>VLOOKUP(AA393,lists!$B:$C,2,FALSE)</f>
        <v>1</v>
      </c>
      <c r="AF393" t="b">
        <f>IF(AND(AC393&gt;=VLOOKUP(FLAT!$I$1,lists!$G:$H,2,FALSE),AC393&lt;=VLOOKUP(FLAT!$I$2,lists!$G:$H,2,FALSE)),TRUE,FALSE)</f>
        <v>1</v>
      </c>
      <c r="AG393" t="b">
        <f>VLOOKUP(AB393,lists!$B$7:$C$8,2,FALSE)</f>
        <v>1</v>
      </c>
      <c r="AH393" t="b">
        <f>VLOOKUP(IF(H393="","Open",SUBSTITUTE(H393,"/Nov","")),lists!$B$27:$D$29,2,FALSE)</f>
        <v>1</v>
      </c>
      <c r="AI393" t="b">
        <f>IF(FLAT!$I$5="All",TRUE,IF(FLAT!$I$5=TEXT('Raw - F'!C393,"mmm"),TRUE,FALSE))</f>
        <v>1</v>
      </c>
      <c r="AJ393" t="b">
        <f>VLOOKUP(L393,lists!B:C,2,FALSE)</f>
        <v>1</v>
      </c>
      <c r="AK393" t="b">
        <f>VLOOKUP(T393,lists!$B$23:$D$25,2,FALSE)</f>
        <v>1</v>
      </c>
      <c r="AL393">
        <f t="shared" si="34"/>
        <v>1</v>
      </c>
    </row>
    <row r="394" spans="1:38" x14ac:dyDescent="0.35">
      <c r="A394" s="1">
        <f t="shared" si="35"/>
        <v>394</v>
      </c>
      <c r="B394" s="1">
        <f t="shared" si="36"/>
        <v>393</v>
      </c>
      <c r="C394" s="5">
        <v>44336</v>
      </c>
      <c r="D394" t="s">
        <v>656</v>
      </c>
      <c r="E394" t="s">
        <v>302</v>
      </c>
      <c r="F394" t="s">
        <v>302</v>
      </c>
      <c r="G394" t="s">
        <v>51</v>
      </c>
      <c r="H394" t="s">
        <v>244</v>
      </c>
      <c r="J394" t="s">
        <v>35</v>
      </c>
      <c r="K394" t="s">
        <v>5</v>
      </c>
      <c r="L394">
        <v>4</v>
      </c>
      <c r="N394" t="s">
        <v>227</v>
      </c>
      <c r="O394" t="s">
        <v>70</v>
      </c>
      <c r="P394" t="s">
        <v>70</v>
      </c>
      <c r="Q394">
        <v>8200</v>
      </c>
      <c r="R394" t="s">
        <v>904</v>
      </c>
      <c r="T394" t="s">
        <v>241</v>
      </c>
      <c r="U394">
        <v>1</v>
      </c>
      <c r="W394" t="s">
        <v>503</v>
      </c>
      <c r="X394" t="s">
        <v>503</v>
      </c>
      <c r="AA394" s="6" t="str">
        <f t="shared" si="32"/>
        <v>Other</v>
      </c>
      <c r="AB394" s="6" t="str">
        <f t="shared" si="33"/>
        <v>A</v>
      </c>
      <c r="AC394" s="6">
        <f>VLOOKUP(P394,lists!$G:$H,2,FALSE)</f>
        <v>4</v>
      </c>
      <c r="AD394" t="b">
        <f>VLOOKUP(G394,lists!$B$2:$C$3,2,FALSE)</f>
        <v>1</v>
      </c>
      <c r="AE394" t="b">
        <f>VLOOKUP(AA394,lists!$B:$C,2,FALSE)</f>
        <v>1</v>
      </c>
      <c r="AF394" t="b">
        <f>IF(AND(AC394&gt;=VLOOKUP(FLAT!$I$1,lists!$G:$H,2,FALSE),AC394&lt;=VLOOKUP(FLAT!$I$2,lists!$G:$H,2,FALSE)),TRUE,FALSE)</f>
        <v>1</v>
      </c>
      <c r="AG394" t="b">
        <f>VLOOKUP(AB394,lists!$B$7:$C$8,2,FALSE)</f>
        <v>1</v>
      </c>
      <c r="AH394" t="b">
        <f>VLOOKUP(IF(H394="","Open",SUBSTITUTE(H394,"/Nov","")),lists!$B$27:$D$29,2,FALSE)</f>
        <v>1</v>
      </c>
      <c r="AI394" t="b">
        <f>IF(FLAT!$I$5="All",TRUE,IF(FLAT!$I$5=TEXT('Raw - F'!C394,"mmm"),TRUE,FALSE))</f>
        <v>1</v>
      </c>
      <c r="AJ394" t="b">
        <f>VLOOKUP(L394,lists!B:C,2,FALSE)</f>
        <v>1</v>
      </c>
      <c r="AK394" t="b">
        <f>VLOOKUP(T394,lists!$B$23:$D$25,2,FALSE)</f>
        <v>1</v>
      </c>
      <c r="AL394">
        <f t="shared" si="34"/>
        <v>1</v>
      </c>
    </row>
    <row r="395" spans="1:38" x14ac:dyDescent="0.35">
      <c r="A395" s="1">
        <f t="shared" si="35"/>
        <v>395</v>
      </c>
      <c r="B395" s="1">
        <f t="shared" si="36"/>
        <v>394</v>
      </c>
      <c r="C395" s="5">
        <v>44336</v>
      </c>
      <c r="D395" t="s">
        <v>656</v>
      </c>
      <c r="E395" t="s">
        <v>302</v>
      </c>
      <c r="F395" t="s">
        <v>302</v>
      </c>
      <c r="G395" t="s">
        <v>6</v>
      </c>
      <c r="H395" t="s">
        <v>227</v>
      </c>
      <c r="J395" t="s">
        <v>54</v>
      </c>
      <c r="K395" t="s">
        <v>5</v>
      </c>
      <c r="L395">
        <v>4</v>
      </c>
      <c r="N395" t="s">
        <v>318</v>
      </c>
      <c r="O395" t="s">
        <v>572</v>
      </c>
      <c r="P395" t="s">
        <v>76</v>
      </c>
      <c r="Q395">
        <v>8000</v>
      </c>
      <c r="R395" t="s">
        <v>905</v>
      </c>
      <c r="T395" t="s">
        <v>241</v>
      </c>
      <c r="U395">
        <v>1</v>
      </c>
      <c r="W395" t="s">
        <v>503</v>
      </c>
      <c r="X395" t="s">
        <v>503</v>
      </c>
      <c r="AA395" s="6" t="str">
        <f t="shared" si="32"/>
        <v>Other</v>
      </c>
      <c r="AB395" s="6" t="str">
        <f t="shared" si="33"/>
        <v>A</v>
      </c>
      <c r="AC395" s="6">
        <f>VLOOKUP(P395,lists!$G:$H,2,FALSE)</f>
        <v>5</v>
      </c>
      <c r="AD395" t="b">
        <f>VLOOKUP(G395,lists!$B$2:$C$3,2,FALSE)</f>
        <v>1</v>
      </c>
      <c r="AE395" t="b">
        <f>VLOOKUP(AA395,lists!$B:$C,2,FALSE)</f>
        <v>1</v>
      </c>
      <c r="AF395" t="b">
        <f>IF(AND(AC395&gt;=VLOOKUP(FLAT!$I$1,lists!$G:$H,2,FALSE),AC395&lt;=VLOOKUP(FLAT!$I$2,lists!$G:$H,2,FALSE)),TRUE,FALSE)</f>
        <v>1</v>
      </c>
      <c r="AG395" t="b">
        <f>VLOOKUP(AB395,lists!$B$7:$C$8,2,FALSE)</f>
        <v>1</v>
      </c>
      <c r="AH395" t="b">
        <f>VLOOKUP(IF(H395="","Open",SUBSTITUTE(H395,"/Nov","")),lists!$B$27:$D$29,2,FALSE)</f>
        <v>1</v>
      </c>
      <c r="AI395" t="b">
        <f>IF(FLAT!$I$5="All",TRUE,IF(FLAT!$I$5=TEXT('Raw - F'!C395,"mmm"),TRUE,FALSE))</f>
        <v>1</v>
      </c>
      <c r="AJ395" t="b">
        <f>VLOOKUP(L395,lists!B:C,2,FALSE)</f>
        <v>1</v>
      </c>
      <c r="AK395" t="b">
        <f>VLOOKUP(T395,lists!$B$23:$D$25,2,FALSE)</f>
        <v>1</v>
      </c>
      <c r="AL395">
        <f t="shared" si="34"/>
        <v>1</v>
      </c>
    </row>
    <row r="396" spans="1:38" x14ac:dyDescent="0.35">
      <c r="A396" s="1">
        <f t="shared" si="35"/>
        <v>396</v>
      </c>
      <c r="B396" s="1">
        <f t="shared" si="36"/>
        <v>395</v>
      </c>
      <c r="C396" s="5">
        <v>44336</v>
      </c>
      <c r="D396" t="s">
        <v>656</v>
      </c>
      <c r="E396" t="s">
        <v>302</v>
      </c>
      <c r="F396" t="s">
        <v>302</v>
      </c>
      <c r="G396" t="s">
        <v>6</v>
      </c>
      <c r="H396" t="s">
        <v>227</v>
      </c>
      <c r="J396" t="s">
        <v>54</v>
      </c>
      <c r="K396" t="s">
        <v>5</v>
      </c>
      <c r="L396">
        <v>5</v>
      </c>
      <c r="N396" t="s">
        <v>330</v>
      </c>
      <c r="O396" t="s">
        <v>70</v>
      </c>
      <c r="P396" t="s">
        <v>70</v>
      </c>
      <c r="Q396">
        <v>7200</v>
      </c>
      <c r="R396" t="s">
        <v>906</v>
      </c>
      <c r="T396" t="s">
        <v>241</v>
      </c>
      <c r="U396">
        <v>1</v>
      </c>
      <c r="W396" t="s">
        <v>503</v>
      </c>
      <c r="X396" t="s">
        <v>503</v>
      </c>
      <c r="AA396" s="6" t="str">
        <f t="shared" si="32"/>
        <v>Other</v>
      </c>
      <c r="AB396" s="6" t="str">
        <f t="shared" si="33"/>
        <v>A</v>
      </c>
      <c r="AC396" s="6">
        <f>VLOOKUP(P396,lists!$G:$H,2,FALSE)</f>
        <v>4</v>
      </c>
      <c r="AD396" t="b">
        <f>VLOOKUP(G396,lists!$B$2:$C$3,2,FALSE)</f>
        <v>1</v>
      </c>
      <c r="AE396" t="b">
        <f>VLOOKUP(AA396,lists!$B:$C,2,FALSE)</f>
        <v>1</v>
      </c>
      <c r="AF396" t="b">
        <f>IF(AND(AC396&gt;=VLOOKUP(FLAT!$I$1,lists!$G:$H,2,FALSE),AC396&lt;=VLOOKUP(FLAT!$I$2,lists!$G:$H,2,FALSE)),TRUE,FALSE)</f>
        <v>1</v>
      </c>
      <c r="AG396" t="b">
        <f>VLOOKUP(AB396,lists!$B$7:$C$8,2,FALSE)</f>
        <v>1</v>
      </c>
      <c r="AH396" t="b">
        <f>VLOOKUP(IF(H396="","Open",SUBSTITUTE(H396,"/Nov","")),lists!$B$27:$D$29,2,FALSE)</f>
        <v>1</v>
      </c>
      <c r="AI396" t="b">
        <f>IF(FLAT!$I$5="All",TRUE,IF(FLAT!$I$5=TEXT('Raw - F'!C396,"mmm"),TRUE,FALSE))</f>
        <v>1</v>
      </c>
      <c r="AJ396" t="b">
        <f>VLOOKUP(L396,lists!B:C,2,FALSE)</f>
        <v>1</v>
      </c>
      <c r="AK396" t="b">
        <f>VLOOKUP(T396,lists!$B$23:$D$25,2,FALSE)</f>
        <v>1</v>
      </c>
      <c r="AL396">
        <f t="shared" si="34"/>
        <v>1</v>
      </c>
    </row>
    <row r="397" spans="1:38" x14ac:dyDescent="0.35">
      <c r="A397" s="1">
        <f t="shared" si="35"/>
        <v>397</v>
      </c>
      <c r="B397" s="1">
        <f t="shared" si="36"/>
        <v>396</v>
      </c>
      <c r="C397" s="5">
        <v>44336</v>
      </c>
      <c r="D397" t="s">
        <v>656</v>
      </c>
      <c r="E397" t="s">
        <v>302</v>
      </c>
      <c r="F397" t="s">
        <v>302</v>
      </c>
      <c r="G397" t="s">
        <v>6</v>
      </c>
      <c r="H397" t="s">
        <v>227</v>
      </c>
      <c r="J397" t="s">
        <v>54</v>
      </c>
      <c r="K397" t="s">
        <v>5</v>
      </c>
      <c r="L397">
        <v>6</v>
      </c>
      <c r="N397" t="s">
        <v>312</v>
      </c>
      <c r="O397" t="s">
        <v>38</v>
      </c>
      <c r="P397" t="s">
        <v>38</v>
      </c>
      <c r="Q397">
        <v>4000</v>
      </c>
      <c r="R397" t="s">
        <v>459</v>
      </c>
      <c r="T397" t="s">
        <v>241</v>
      </c>
      <c r="U397">
        <v>1</v>
      </c>
      <c r="W397" t="s">
        <v>503</v>
      </c>
      <c r="X397" t="s">
        <v>503</v>
      </c>
      <c r="AA397" s="6" t="str">
        <f t="shared" si="32"/>
        <v>Other</v>
      </c>
      <c r="AB397" s="6" t="str">
        <f t="shared" si="33"/>
        <v>A</v>
      </c>
      <c r="AC397" s="6">
        <f>VLOOKUP(P397,lists!$G:$H,2,FALSE)</f>
        <v>3</v>
      </c>
      <c r="AD397" t="b">
        <f>VLOOKUP(G397,lists!$B$2:$C$3,2,FALSE)</f>
        <v>1</v>
      </c>
      <c r="AE397" t="b">
        <f>VLOOKUP(AA397,lists!$B:$C,2,FALSE)</f>
        <v>1</v>
      </c>
      <c r="AF397" t="b">
        <f>IF(AND(AC397&gt;=VLOOKUP(FLAT!$I$1,lists!$G:$H,2,FALSE),AC397&lt;=VLOOKUP(FLAT!$I$2,lists!$G:$H,2,FALSE)),TRUE,FALSE)</f>
        <v>1</v>
      </c>
      <c r="AG397" t="b">
        <f>VLOOKUP(AB397,lists!$B$7:$C$8,2,FALSE)</f>
        <v>1</v>
      </c>
      <c r="AH397" t="b">
        <f>VLOOKUP(IF(H397="","Open",SUBSTITUTE(H397,"/Nov","")),lists!$B$27:$D$29,2,FALSE)</f>
        <v>1</v>
      </c>
      <c r="AI397" t="b">
        <f>IF(FLAT!$I$5="All",TRUE,IF(FLAT!$I$5=TEXT('Raw - F'!C397,"mmm"),TRUE,FALSE))</f>
        <v>1</v>
      </c>
      <c r="AJ397" t="b">
        <f>VLOOKUP(L397,lists!B:C,2,FALSE)</f>
        <v>1</v>
      </c>
      <c r="AK397" t="b">
        <f>VLOOKUP(T397,lists!$B$23:$D$25,2,FALSE)</f>
        <v>1</v>
      </c>
      <c r="AL397">
        <f t="shared" si="34"/>
        <v>1</v>
      </c>
    </row>
    <row r="398" spans="1:38" x14ac:dyDescent="0.35">
      <c r="A398" s="1">
        <f t="shared" si="35"/>
        <v>398</v>
      </c>
      <c r="B398" s="1">
        <f t="shared" si="36"/>
        <v>397</v>
      </c>
      <c r="C398" s="5">
        <v>44336</v>
      </c>
      <c r="D398" t="s">
        <v>656</v>
      </c>
      <c r="E398" t="s">
        <v>302</v>
      </c>
      <c r="F398" t="s">
        <v>302</v>
      </c>
      <c r="G398" t="s">
        <v>6</v>
      </c>
      <c r="H398" t="s">
        <v>227</v>
      </c>
      <c r="J398" t="s">
        <v>54</v>
      </c>
      <c r="K398" t="s">
        <v>5</v>
      </c>
      <c r="L398">
        <v>6</v>
      </c>
      <c r="N398" t="s">
        <v>307</v>
      </c>
      <c r="O398" t="s">
        <v>36</v>
      </c>
      <c r="P398" t="s">
        <v>36</v>
      </c>
      <c r="Q398">
        <v>4000</v>
      </c>
      <c r="R398" t="s">
        <v>459</v>
      </c>
      <c r="T398" t="s">
        <v>241</v>
      </c>
      <c r="U398">
        <v>1</v>
      </c>
      <c r="W398" t="s">
        <v>503</v>
      </c>
      <c r="X398" t="s">
        <v>503</v>
      </c>
      <c r="AA398" s="6" t="str">
        <f t="shared" si="32"/>
        <v>Other</v>
      </c>
      <c r="AB398" s="6" t="str">
        <f t="shared" si="33"/>
        <v>A</v>
      </c>
      <c r="AC398" s="6">
        <f>VLOOKUP(P398,lists!$G:$H,2,FALSE)</f>
        <v>1</v>
      </c>
      <c r="AD398" t="b">
        <f>VLOOKUP(G398,lists!$B$2:$C$3,2,FALSE)</f>
        <v>1</v>
      </c>
      <c r="AE398" t="b">
        <f>VLOOKUP(AA398,lists!$B:$C,2,FALSE)</f>
        <v>1</v>
      </c>
      <c r="AF398" t="b">
        <f>IF(AND(AC398&gt;=VLOOKUP(FLAT!$I$1,lists!$G:$H,2,FALSE),AC398&lt;=VLOOKUP(FLAT!$I$2,lists!$G:$H,2,FALSE)),TRUE,FALSE)</f>
        <v>1</v>
      </c>
      <c r="AG398" t="b">
        <f>VLOOKUP(AB398,lists!$B$7:$C$8,2,FALSE)</f>
        <v>1</v>
      </c>
      <c r="AH398" t="b">
        <f>VLOOKUP(IF(H398="","Open",SUBSTITUTE(H398,"/Nov","")),lists!$B$27:$D$29,2,FALSE)</f>
        <v>1</v>
      </c>
      <c r="AI398" t="b">
        <f>IF(FLAT!$I$5="All",TRUE,IF(FLAT!$I$5=TEXT('Raw - F'!C398,"mmm"),TRUE,FALSE))</f>
        <v>1</v>
      </c>
      <c r="AJ398" t="b">
        <f>VLOOKUP(L398,lists!B:C,2,FALSE)</f>
        <v>1</v>
      </c>
      <c r="AK398" t="b">
        <f>VLOOKUP(T398,lists!$B$23:$D$25,2,FALSE)</f>
        <v>1</v>
      </c>
      <c r="AL398">
        <f t="shared" si="34"/>
        <v>1</v>
      </c>
    </row>
    <row r="399" spans="1:38" x14ac:dyDescent="0.35">
      <c r="A399" s="1">
        <f t="shared" si="35"/>
        <v>399</v>
      </c>
      <c r="B399" s="1">
        <f t="shared" si="36"/>
        <v>398</v>
      </c>
      <c r="C399" s="5">
        <v>44336</v>
      </c>
      <c r="D399" t="s">
        <v>656</v>
      </c>
      <c r="E399" t="s">
        <v>302</v>
      </c>
      <c r="F399" t="s">
        <v>302</v>
      </c>
      <c r="G399" t="s">
        <v>6</v>
      </c>
      <c r="H399" t="s">
        <v>227</v>
      </c>
      <c r="J399" t="s">
        <v>54</v>
      </c>
      <c r="K399" t="s">
        <v>5</v>
      </c>
      <c r="L399">
        <v>6</v>
      </c>
      <c r="N399" t="s">
        <v>307</v>
      </c>
      <c r="O399" t="s">
        <v>572</v>
      </c>
      <c r="P399" t="s">
        <v>76</v>
      </c>
      <c r="Q399">
        <v>4000</v>
      </c>
      <c r="R399" t="s">
        <v>535</v>
      </c>
      <c r="T399" t="s">
        <v>241</v>
      </c>
      <c r="U399">
        <v>1</v>
      </c>
      <c r="W399" t="s">
        <v>503</v>
      </c>
      <c r="X399" t="s">
        <v>503</v>
      </c>
      <c r="AA399" s="6" t="str">
        <f t="shared" si="32"/>
        <v>Other</v>
      </c>
      <c r="AB399" s="6" t="str">
        <f t="shared" si="33"/>
        <v>A</v>
      </c>
      <c r="AC399" s="6">
        <f>VLOOKUP(P399,lists!$G:$H,2,FALSE)</f>
        <v>5</v>
      </c>
      <c r="AD399" t="b">
        <f>VLOOKUP(G399,lists!$B$2:$C$3,2,FALSE)</f>
        <v>1</v>
      </c>
      <c r="AE399" t="b">
        <f>VLOOKUP(AA399,lists!$B:$C,2,FALSE)</f>
        <v>1</v>
      </c>
      <c r="AF399" t="b">
        <f>IF(AND(AC399&gt;=VLOOKUP(FLAT!$I$1,lists!$G:$H,2,FALSE),AC399&lt;=VLOOKUP(FLAT!$I$2,lists!$G:$H,2,FALSE)),TRUE,FALSE)</f>
        <v>1</v>
      </c>
      <c r="AG399" t="b">
        <f>VLOOKUP(AB399,lists!$B$7:$C$8,2,FALSE)</f>
        <v>1</v>
      </c>
      <c r="AH399" t="b">
        <f>VLOOKUP(IF(H399="","Open",SUBSTITUTE(H399,"/Nov","")),lists!$B$27:$D$29,2,FALSE)</f>
        <v>1</v>
      </c>
      <c r="AI399" t="b">
        <f>IF(FLAT!$I$5="All",TRUE,IF(FLAT!$I$5=TEXT('Raw - F'!C399,"mmm"),TRUE,FALSE))</f>
        <v>1</v>
      </c>
      <c r="AJ399" t="b">
        <f>VLOOKUP(L399,lists!B:C,2,FALSE)</f>
        <v>1</v>
      </c>
      <c r="AK399" t="b">
        <f>VLOOKUP(T399,lists!$B$23:$D$25,2,FALSE)</f>
        <v>1</v>
      </c>
      <c r="AL399">
        <f t="shared" si="34"/>
        <v>1</v>
      </c>
    </row>
    <row r="400" spans="1:38" x14ac:dyDescent="0.35">
      <c r="A400" s="1">
        <f t="shared" si="35"/>
        <v>400</v>
      </c>
      <c r="B400" s="1">
        <f t="shared" si="36"/>
        <v>399</v>
      </c>
      <c r="C400" s="5">
        <v>44336</v>
      </c>
      <c r="D400" t="s">
        <v>84</v>
      </c>
      <c r="E400" t="s">
        <v>302</v>
      </c>
      <c r="F400" t="s">
        <v>302</v>
      </c>
      <c r="G400" t="s">
        <v>6</v>
      </c>
      <c r="H400" t="s">
        <v>227</v>
      </c>
      <c r="J400" t="s">
        <v>54</v>
      </c>
      <c r="K400" t="s">
        <v>5</v>
      </c>
      <c r="L400">
        <v>5</v>
      </c>
      <c r="N400" t="s">
        <v>330</v>
      </c>
      <c r="O400" t="s">
        <v>907</v>
      </c>
      <c r="P400" t="s">
        <v>36</v>
      </c>
      <c r="Q400">
        <v>4900</v>
      </c>
      <c r="R400" t="s">
        <v>908</v>
      </c>
      <c r="T400" t="s">
        <v>241</v>
      </c>
      <c r="U400">
        <v>0</v>
      </c>
      <c r="W400" t="s">
        <v>503</v>
      </c>
      <c r="X400" t="s">
        <v>503</v>
      </c>
      <c r="AA400" s="6" t="str">
        <f t="shared" si="32"/>
        <v>Other</v>
      </c>
      <c r="AB400" s="6" t="str">
        <f t="shared" si="33"/>
        <v>A</v>
      </c>
      <c r="AC400" s="6">
        <f>VLOOKUP(P400,lists!$G:$H,2,FALSE)</f>
        <v>1</v>
      </c>
      <c r="AD400" t="b">
        <f>VLOOKUP(G400,lists!$B$2:$C$3,2,FALSE)</f>
        <v>1</v>
      </c>
      <c r="AE400" t="b">
        <f>VLOOKUP(AA400,lists!$B:$C,2,FALSE)</f>
        <v>1</v>
      </c>
      <c r="AF400" t="b">
        <f>IF(AND(AC400&gt;=VLOOKUP(FLAT!$I$1,lists!$G:$H,2,FALSE),AC400&lt;=VLOOKUP(FLAT!$I$2,lists!$G:$H,2,FALSE)),TRUE,FALSE)</f>
        <v>1</v>
      </c>
      <c r="AG400" t="b">
        <f>VLOOKUP(AB400,lists!$B$7:$C$8,2,FALSE)</f>
        <v>1</v>
      </c>
      <c r="AH400" t="b">
        <f>VLOOKUP(IF(H400="","Open",SUBSTITUTE(H400,"/Nov","")),lists!$B$27:$D$29,2,FALSE)</f>
        <v>1</v>
      </c>
      <c r="AI400" t="b">
        <f>IF(FLAT!$I$5="All",TRUE,IF(FLAT!$I$5=TEXT('Raw - F'!C400,"mmm"),TRUE,FALSE))</f>
        <v>1</v>
      </c>
      <c r="AJ400" t="b">
        <f>VLOOKUP(L400,lists!B:C,2,FALSE)</f>
        <v>1</v>
      </c>
      <c r="AK400" t="b">
        <f>VLOOKUP(T400,lists!$B$23:$D$25,2,FALSE)</f>
        <v>1</v>
      </c>
      <c r="AL400">
        <f t="shared" si="34"/>
        <v>1</v>
      </c>
    </row>
    <row r="401" spans="1:38" x14ac:dyDescent="0.35">
      <c r="A401" s="1">
        <f t="shared" si="35"/>
        <v>401</v>
      </c>
      <c r="B401" s="1">
        <f t="shared" si="36"/>
        <v>400</v>
      </c>
      <c r="C401" s="5">
        <v>44336</v>
      </c>
      <c r="D401" t="s">
        <v>84</v>
      </c>
      <c r="E401" t="s">
        <v>302</v>
      </c>
      <c r="F401" t="s">
        <v>302</v>
      </c>
      <c r="G401" t="s">
        <v>51</v>
      </c>
      <c r="H401" t="s">
        <v>244</v>
      </c>
      <c r="J401" t="s">
        <v>34</v>
      </c>
      <c r="K401" t="s">
        <v>5</v>
      </c>
      <c r="L401">
        <v>5</v>
      </c>
      <c r="N401" t="s">
        <v>227</v>
      </c>
      <c r="O401" t="s">
        <v>38</v>
      </c>
      <c r="P401" t="s">
        <v>59</v>
      </c>
      <c r="Q401">
        <v>4900</v>
      </c>
      <c r="R401" t="s">
        <v>482</v>
      </c>
      <c r="T401" t="s">
        <v>241</v>
      </c>
      <c r="U401">
        <v>0</v>
      </c>
      <c r="W401" t="s">
        <v>503</v>
      </c>
      <c r="X401" t="s">
        <v>503</v>
      </c>
      <c r="AA401" s="6" t="str">
        <f t="shared" si="32"/>
        <v>3yo</v>
      </c>
      <c r="AB401" s="6" t="str">
        <f t="shared" si="33"/>
        <v>A</v>
      </c>
      <c r="AC401" s="6">
        <f>VLOOKUP(P401,lists!$G:$H,2,FALSE)</f>
        <v>7</v>
      </c>
      <c r="AD401" t="b">
        <f>VLOOKUP(G401,lists!$B$2:$C$3,2,FALSE)</f>
        <v>1</v>
      </c>
      <c r="AE401" t="b">
        <f>VLOOKUP(AA401,lists!$B:$C,2,FALSE)</f>
        <v>1</v>
      </c>
      <c r="AF401" t="b">
        <f>IF(AND(AC401&gt;=VLOOKUP(FLAT!$I$1,lists!$G:$H,2,FALSE),AC401&lt;=VLOOKUP(FLAT!$I$2,lists!$G:$H,2,FALSE)),TRUE,FALSE)</f>
        <v>1</v>
      </c>
      <c r="AG401" t="b">
        <f>VLOOKUP(AB401,lists!$B$7:$C$8,2,FALSE)</f>
        <v>1</v>
      </c>
      <c r="AH401" t="b">
        <f>VLOOKUP(IF(H401="","Open",SUBSTITUTE(H401,"/Nov","")),lists!$B$27:$D$29,2,FALSE)</f>
        <v>1</v>
      </c>
      <c r="AI401" t="b">
        <f>IF(FLAT!$I$5="All",TRUE,IF(FLAT!$I$5=TEXT('Raw - F'!C401,"mmm"),TRUE,FALSE))</f>
        <v>1</v>
      </c>
      <c r="AJ401" t="b">
        <f>VLOOKUP(L401,lists!B:C,2,FALSE)</f>
        <v>1</v>
      </c>
      <c r="AK401" t="b">
        <f>VLOOKUP(T401,lists!$B$23:$D$25,2,FALSE)</f>
        <v>1</v>
      </c>
      <c r="AL401">
        <f t="shared" si="34"/>
        <v>1</v>
      </c>
    </row>
    <row r="402" spans="1:38" x14ac:dyDescent="0.35">
      <c r="A402" s="1">
        <f t="shared" si="35"/>
        <v>402</v>
      </c>
      <c r="B402" s="1">
        <f t="shared" si="36"/>
        <v>401</v>
      </c>
      <c r="C402" s="5">
        <v>44336</v>
      </c>
      <c r="D402" t="s">
        <v>84</v>
      </c>
      <c r="E402" t="s">
        <v>302</v>
      </c>
      <c r="F402" t="s">
        <v>302</v>
      </c>
      <c r="G402" t="s">
        <v>6</v>
      </c>
      <c r="H402" t="s">
        <v>227</v>
      </c>
      <c r="J402" t="s">
        <v>54</v>
      </c>
      <c r="K402" t="s">
        <v>7</v>
      </c>
      <c r="L402">
        <v>5</v>
      </c>
      <c r="N402" t="s">
        <v>330</v>
      </c>
      <c r="O402" t="s">
        <v>705</v>
      </c>
      <c r="P402" t="s">
        <v>59</v>
      </c>
      <c r="Q402">
        <v>4900</v>
      </c>
      <c r="R402" t="s">
        <v>447</v>
      </c>
      <c r="T402" t="s">
        <v>241</v>
      </c>
      <c r="U402">
        <v>0</v>
      </c>
      <c r="W402" t="s">
        <v>503</v>
      </c>
      <c r="X402" t="s">
        <v>503</v>
      </c>
      <c r="AA402" s="6" t="str">
        <f t="shared" si="32"/>
        <v>Other</v>
      </c>
      <c r="AB402" s="6" t="str">
        <f t="shared" si="33"/>
        <v>F</v>
      </c>
      <c r="AC402" s="6">
        <f>VLOOKUP(P402,lists!$G:$H,2,FALSE)</f>
        <v>7</v>
      </c>
      <c r="AD402" t="b">
        <f>VLOOKUP(G402,lists!$B$2:$C$3,2,FALSE)</f>
        <v>1</v>
      </c>
      <c r="AE402" t="b">
        <f>VLOOKUP(AA402,lists!$B:$C,2,FALSE)</f>
        <v>1</v>
      </c>
      <c r="AF402" t="b">
        <f>IF(AND(AC402&gt;=VLOOKUP(FLAT!$I$1,lists!$G:$H,2,FALSE),AC402&lt;=VLOOKUP(FLAT!$I$2,lists!$G:$H,2,FALSE)),TRUE,FALSE)</f>
        <v>1</v>
      </c>
      <c r="AG402" t="b">
        <f>VLOOKUP(AB402,lists!$B$7:$C$8,2,FALSE)</f>
        <v>1</v>
      </c>
      <c r="AH402" t="b">
        <f>VLOOKUP(IF(H402="","Open",SUBSTITUTE(H402,"/Nov","")),lists!$B$27:$D$29,2,FALSE)</f>
        <v>1</v>
      </c>
      <c r="AI402" t="b">
        <f>IF(FLAT!$I$5="All",TRUE,IF(FLAT!$I$5=TEXT('Raw - F'!C402,"mmm"),TRUE,FALSE))</f>
        <v>1</v>
      </c>
      <c r="AJ402" t="b">
        <f>VLOOKUP(L402,lists!B:C,2,FALSE)</f>
        <v>1</v>
      </c>
      <c r="AK402" t="b">
        <f>VLOOKUP(T402,lists!$B$23:$D$25,2,FALSE)</f>
        <v>1</v>
      </c>
      <c r="AL402">
        <f t="shared" si="34"/>
        <v>1</v>
      </c>
    </row>
    <row r="403" spans="1:38" x14ac:dyDescent="0.35">
      <c r="A403" s="1">
        <f t="shared" si="35"/>
        <v>403</v>
      </c>
      <c r="B403" s="1">
        <f t="shared" si="36"/>
        <v>402</v>
      </c>
      <c r="C403" s="5">
        <v>44336</v>
      </c>
      <c r="D403" t="s">
        <v>84</v>
      </c>
      <c r="E403" t="s">
        <v>302</v>
      </c>
      <c r="F403" t="s">
        <v>302</v>
      </c>
      <c r="G403" t="s">
        <v>6</v>
      </c>
      <c r="H403" t="s">
        <v>227</v>
      </c>
      <c r="J403" t="s">
        <v>54</v>
      </c>
      <c r="K403" t="s">
        <v>5</v>
      </c>
      <c r="L403">
        <v>6</v>
      </c>
      <c r="N403" t="s">
        <v>307</v>
      </c>
      <c r="O403" t="s">
        <v>315</v>
      </c>
      <c r="P403" t="s">
        <v>102</v>
      </c>
      <c r="Q403">
        <v>3900</v>
      </c>
      <c r="R403" t="s">
        <v>909</v>
      </c>
      <c r="T403" t="s">
        <v>241</v>
      </c>
      <c r="U403">
        <v>0</v>
      </c>
      <c r="W403" t="s">
        <v>503</v>
      </c>
      <c r="X403" t="s">
        <v>503</v>
      </c>
      <c r="AA403" s="6" t="str">
        <f t="shared" si="32"/>
        <v>Other</v>
      </c>
      <c r="AB403" s="6" t="str">
        <f t="shared" si="33"/>
        <v>A</v>
      </c>
      <c r="AC403" s="6">
        <f>VLOOKUP(P403,lists!$G:$H,2,FALSE)</f>
        <v>9</v>
      </c>
      <c r="AD403" t="b">
        <f>VLOOKUP(G403,lists!$B$2:$C$3,2,FALSE)</f>
        <v>1</v>
      </c>
      <c r="AE403" t="b">
        <f>VLOOKUP(AA403,lists!$B:$C,2,FALSE)</f>
        <v>1</v>
      </c>
      <c r="AF403" t="b">
        <f>IF(AND(AC403&gt;=VLOOKUP(FLAT!$I$1,lists!$G:$H,2,FALSE),AC403&lt;=VLOOKUP(FLAT!$I$2,lists!$G:$H,2,FALSE)),TRUE,FALSE)</f>
        <v>1</v>
      </c>
      <c r="AG403" t="b">
        <f>VLOOKUP(AB403,lists!$B$7:$C$8,2,FALSE)</f>
        <v>1</v>
      </c>
      <c r="AH403" t="b">
        <f>VLOOKUP(IF(H403="","Open",SUBSTITUTE(H403,"/Nov","")),lists!$B$27:$D$29,2,FALSE)</f>
        <v>1</v>
      </c>
      <c r="AI403" t="b">
        <f>IF(FLAT!$I$5="All",TRUE,IF(FLAT!$I$5=TEXT('Raw - F'!C403,"mmm"),TRUE,FALSE))</f>
        <v>1</v>
      </c>
      <c r="AJ403" t="b">
        <f>VLOOKUP(L403,lists!B:C,2,FALSE)</f>
        <v>1</v>
      </c>
      <c r="AK403" t="b">
        <f>VLOOKUP(T403,lists!$B$23:$D$25,2,FALSE)</f>
        <v>1</v>
      </c>
      <c r="AL403">
        <f t="shared" si="34"/>
        <v>1</v>
      </c>
    </row>
    <row r="404" spans="1:38" x14ac:dyDescent="0.35">
      <c r="A404" s="1">
        <f t="shared" si="35"/>
        <v>404</v>
      </c>
      <c r="B404" s="1">
        <f t="shared" si="36"/>
        <v>403</v>
      </c>
      <c r="C404" s="5">
        <v>44336</v>
      </c>
      <c r="D404" t="s">
        <v>84</v>
      </c>
      <c r="E404" t="s">
        <v>302</v>
      </c>
      <c r="F404" t="s">
        <v>302</v>
      </c>
      <c r="G404" t="s">
        <v>6</v>
      </c>
      <c r="H404" t="s">
        <v>227</v>
      </c>
      <c r="J404" t="s">
        <v>54</v>
      </c>
      <c r="K404" t="s">
        <v>5</v>
      </c>
      <c r="L404">
        <v>6</v>
      </c>
      <c r="N404" t="s">
        <v>307</v>
      </c>
      <c r="O404" t="s">
        <v>705</v>
      </c>
      <c r="P404" t="s">
        <v>59</v>
      </c>
      <c r="Q404">
        <v>3900</v>
      </c>
      <c r="R404" t="s">
        <v>468</v>
      </c>
      <c r="T404" t="s">
        <v>241</v>
      </c>
      <c r="U404">
        <v>0</v>
      </c>
      <c r="W404" t="s">
        <v>503</v>
      </c>
      <c r="X404" t="s">
        <v>503</v>
      </c>
      <c r="AA404" s="6" t="str">
        <f t="shared" si="32"/>
        <v>Other</v>
      </c>
      <c r="AB404" s="6" t="str">
        <f t="shared" si="33"/>
        <v>A</v>
      </c>
      <c r="AC404" s="6">
        <f>VLOOKUP(P404,lists!$G:$H,2,FALSE)</f>
        <v>7</v>
      </c>
      <c r="AD404" t="b">
        <f>VLOOKUP(G404,lists!$B$2:$C$3,2,FALSE)</f>
        <v>1</v>
      </c>
      <c r="AE404" t="b">
        <f>VLOOKUP(AA404,lists!$B:$C,2,FALSE)</f>
        <v>1</v>
      </c>
      <c r="AF404" t="b">
        <f>IF(AND(AC404&gt;=VLOOKUP(FLAT!$I$1,lists!$G:$H,2,FALSE),AC404&lt;=VLOOKUP(FLAT!$I$2,lists!$G:$H,2,FALSE)),TRUE,FALSE)</f>
        <v>1</v>
      </c>
      <c r="AG404" t="b">
        <f>VLOOKUP(AB404,lists!$B$7:$C$8,2,FALSE)</f>
        <v>1</v>
      </c>
      <c r="AH404" t="b">
        <f>VLOOKUP(IF(H404="","Open",SUBSTITUTE(H404,"/Nov","")),lists!$B$27:$D$29,2,FALSE)</f>
        <v>1</v>
      </c>
      <c r="AI404" t="b">
        <f>IF(FLAT!$I$5="All",TRUE,IF(FLAT!$I$5=TEXT('Raw - F'!C404,"mmm"),TRUE,FALSE))</f>
        <v>1</v>
      </c>
      <c r="AJ404" t="b">
        <f>VLOOKUP(L404,lists!B:C,2,FALSE)</f>
        <v>1</v>
      </c>
      <c r="AK404" t="b">
        <f>VLOOKUP(T404,lists!$B$23:$D$25,2,FALSE)</f>
        <v>1</v>
      </c>
      <c r="AL404">
        <f t="shared" si="34"/>
        <v>1</v>
      </c>
    </row>
    <row r="405" spans="1:38" x14ac:dyDescent="0.35">
      <c r="A405" s="1">
        <f t="shared" si="35"/>
        <v>405</v>
      </c>
      <c r="B405" s="1">
        <f t="shared" si="36"/>
        <v>404</v>
      </c>
      <c r="C405" s="5">
        <v>44336</v>
      </c>
      <c r="D405" t="s">
        <v>84</v>
      </c>
      <c r="E405" t="s">
        <v>302</v>
      </c>
      <c r="F405" t="s">
        <v>302</v>
      </c>
      <c r="G405" t="s">
        <v>6</v>
      </c>
      <c r="H405" t="s">
        <v>227</v>
      </c>
      <c r="J405" t="s">
        <v>34</v>
      </c>
      <c r="K405" t="s">
        <v>5</v>
      </c>
      <c r="L405">
        <v>6</v>
      </c>
      <c r="N405" t="s">
        <v>307</v>
      </c>
      <c r="O405" t="s">
        <v>37</v>
      </c>
      <c r="P405" t="s">
        <v>37</v>
      </c>
      <c r="Q405">
        <v>3900</v>
      </c>
      <c r="R405" t="s">
        <v>460</v>
      </c>
      <c r="T405" t="s">
        <v>241</v>
      </c>
      <c r="U405">
        <v>0</v>
      </c>
      <c r="W405" t="s">
        <v>503</v>
      </c>
      <c r="X405" t="s">
        <v>503</v>
      </c>
      <c r="AA405" s="6" t="str">
        <f t="shared" si="32"/>
        <v>3yo</v>
      </c>
      <c r="AB405" s="6" t="str">
        <f t="shared" si="33"/>
        <v>A</v>
      </c>
      <c r="AC405" s="6">
        <f>VLOOKUP(P405,lists!$G:$H,2,FALSE)</f>
        <v>2</v>
      </c>
      <c r="AD405" t="b">
        <f>VLOOKUP(G405,lists!$B$2:$C$3,2,FALSE)</f>
        <v>1</v>
      </c>
      <c r="AE405" t="b">
        <f>VLOOKUP(AA405,lists!$B:$C,2,FALSE)</f>
        <v>1</v>
      </c>
      <c r="AF405" t="b">
        <f>IF(AND(AC405&gt;=VLOOKUP(FLAT!$I$1,lists!$G:$H,2,FALSE),AC405&lt;=VLOOKUP(FLAT!$I$2,lists!$G:$H,2,FALSE)),TRUE,FALSE)</f>
        <v>1</v>
      </c>
      <c r="AG405" t="b">
        <f>VLOOKUP(AB405,lists!$B$7:$C$8,2,FALSE)</f>
        <v>1</v>
      </c>
      <c r="AH405" t="b">
        <f>VLOOKUP(IF(H405="","Open",SUBSTITUTE(H405,"/Nov","")),lists!$B$27:$D$29,2,FALSE)</f>
        <v>1</v>
      </c>
      <c r="AI405" t="b">
        <f>IF(FLAT!$I$5="All",TRUE,IF(FLAT!$I$5=TEXT('Raw - F'!C405,"mmm"),TRUE,FALSE))</f>
        <v>1</v>
      </c>
      <c r="AJ405" t="b">
        <f>VLOOKUP(L405,lists!B:C,2,FALSE)</f>
        <v>1</v>
      </c>
      <c r="AK405" t="b">
        <f>VLOOKUP(T405,lists!$B$23:$D$25,2,FALSE)</f>
        <v>1</v>
      </c>
      <c r="AL405">
        <f t="shared" si="34"/>
        <v>1</v>
      </c>
    </row>
    <row r="406" spans="1:38" x14ac:dyDescent="0.35">
      <c r="A406" s="1">
        <f t="shared" si="35"/>
        <v>406</v>
      </c>
      <c r="B406" s="1">
        <f t="shared" si="36"/>
        <v>405</v>
      </c>
      <c r="C406" s="5">
        <v>44336</v>
      </c>
      <c r="D406" t="s">
        <v>84</v>
      </c>
      <c r="E406" t="s">
        <v>302</v>
      </c>
      <c r="F406" t="s">
        <v>302</v>
      </c>
      <c r="G406" t="s">
        <v>51</v>
      </c>
      <c r="H406" t="s">
        <v>227</v>
      </c>
      <c r="J406" t="s">
        <v>35</v>
      </c>
      <c r="K406" t="s">
        <v>5</v>
      </c>
      <c r="L406">
        <v>6</v>
      </c>
      <c r="N406" t="s">
        <v>227</v>
      </c>
      <c r="O406" t="s">
        <v>708</v>
      </c>
      <c r="P406" t="s">
        <v>70</v>
      </c>
      <c r="Q406">
        <v>3900</v>
      </c>
      <c r="R406" t="s">
        <v>910</v>
      </c>
      <c r="T406" t="s">
        <v>241</v>
      </c>
      <c r="U406">
        <v>0</v>
      </c>
      <c r="W406" t="s">
        <v>1705</v>
      </c>
      <c r="X406" t="s">
        <v>503</v>
      </c>
      <c r="AA406" s="6" t="str">
        <f t="shared" si="32"/>
        <v>Other</v>
      </c>
      <c r="AB406" s="6" t="str">
        <f t="shared" si="33"/>
        <v>A</v>
      </c>
      <c r="AC406" s="6">
        <f>VLOOKUP(P406,lists!$G:$H,2,FALSE)</f>
        <v>4</v>
      </c>
      <c r="AD406" t="b">
        <f>VLOOKUP(G406,lists!$B$2:$C$3,2,FALSE)</f>
        <v>1</v>
      </c>
      <c r="AE406" t="b">
        <f>VLOOKUP(AA406,lists!$B:$C,2,FALSE)</f>
        <v>1</v>
      </c>
      <c r="AF406" t="b">
        <f>IF(AND(AC406&gt;=VLOOKUP(FLAT!$I$1,lists!$G:$H,2,FALSE),AC406&lt;=VLOOKUP(FLAT!$I$2,lists!$G:$H,2,FALSE)),TRUE,FALSE)</f>
        <v>1</v>
      </c>
      <c r="AG406" t="b">
        <f>VLOOKUP(AB406,lists!$B$7:$C$8,2,FALSE)</f>
        <v>1</v>
      </c>
      <c r="AH406" t="b">
        <f>VLOOKUP(IF(H406="","Open",SUBSTITUTE(H406,"/Nov","")),lists!$B$27:$D$29,2,FALSE)</f>
        <v>1</v>
      </c>
      <c r="AI406" t="b">
        <f>IF(FLAT!$I$5="All",TRUE,IF(FLAT!$I$5=TEXT('Raw - F'!C406,"mmm"),TRUE,FALSE))</f>
        <v>1</v>
      </c>
      <c r="AJ406" t="b">
        <f>VLOOKUP(L406,lists!B:C,2,FALSE)</f>
        <v>1</v>
      </c>
      <c r="AK406" t="b">
        <f>VLOOKUP(T406,lists!$B$23:$D$25,2,FALSE)</f>
        <v>1</v>
      </c>
      <c r="AL406">
        <f t="shared" si="34"/>
        <v>1</v>
      </c>
    </row>
    <row r="407" spans="1:38" x14ac:dyDescent="0.35">
      <c r="A407" s="1">
        <f t="shared" si="35"/>
        <v>407</v>
      </c>
      <c r="B407" s="1">
        <f t="shared" si="36"/>
        <v>406</v>
      </c>
      <c r="C407" s="5">
        <v>44336</v>
      </c>
      <c r="D407" t="s">
        <v>89</v>
      </c>
      <c r="E407" t="s">
        <v>302</v>
      </c>
      <c r="F407" t="s">
        <v>302</v>
      </c>
      <c r="G407" t="s">
        <v>51</v>
      </c>
      <c r="H407" t="s">
        <v>227</v>
      </c>
      <c r="J407" t="s">
        <v>34</v>
      </c>
      <c r="K407" t="s">
        <v>5</v>
      </c>
      <c r="L407">
        <v>1</v>
      </c>
      <c r="M407" t="s">
        <v>559</v>
      </c>
      <c r="N407" t="s">
        <v>227</v>
      </c>
      <c r="O407" t="s">
        <v>70</v>
      </c>
      <c r="P407" t="s">
        <v>70</v>
      </c>
      <c r="Q407">
        <v>40000</v>
      </c>
      <c r="R407" t="s">
        <v>911</v>
      </c>
      <c r="T407" t="s">
        <v>241</v>
      </c>
      <c r="U407">
        <v>0</v>
      </c>
      <c r="W407" t="s">
        <v>503</v>
      </c>
      <c r="X407" t="s">
        <v>503</v>
      </c>
      <c r="AA407" s="6" t="str">
        <f t="shared" si="32"/>
        <v>3yo</v>
      </c>
      <c r="AB407" s="6" t="str">
        <f t="shared" si="33"/>
        <v>A</v>
      </c>
      <c r="AC407" s="6">
        <f>VLOOKUP(P407,lists!$G:$H,2,FALSE)</f>
        <v>4</v>
      </c>
      <c r="AD407" t="b">
        <f>VLOOKUP(G407,lists!$B$2:$C$3,2,FALSE)</f>
        <v>1</v>
      </c>
      <c r="AE407" t="b">
        <f>VLOOKUP(AA407,lists!$B:$C,2,FALSE)</f>
        <v>1</v>
      </c>
      <c r="AF407" t="b">
        <f>IF(AND(AC407&gt;=VLOOKUP(FLAT!$I$1,lists!$G:$H,2,FALSE),AC407&lt;=VLOOKUP(FLAT!$I$2,lists!$G:$H,2,FALSE)),TRUE,FALSE)</f>
        <v>1</v>
      </c>
      <c r="AG407" t="b">
        <f>VLOOKUP(AB407,lists!$B$7:$C$8,2,FALSE)</f>
        <v>1</v>
      </c>
      <c r="AH407" t="b">
        <f>VLOOKUP(IF(H407="","Open",SUBSTITUTE(H407,"/Nov","")),lists!$B$27:$D$29,2,FALSE)</f>
        <v>1</v>
      </c>
      <c r="AI407" t="b">
        <f>IF(FLAT!$I$5="All",TRUE,IF(FLAT!$I$5=TEXT('Raw - F'!C407,"mmm"),TRUE,FALSE))</f>
        <v>1</v>
      </c>
      <c r="AJ407" t="b">
        <f>VLOOKUP(L407,lists!B:C,2,FALSE)</f>
        <v>1</v>
      </c>
      <c r="AK407" t="b">
        <f>VLOOKUP(T407,lists!$B$23:$D$25,2,FALSE)</f>
        <v>1</v>
      </c>
      <c r="AL407">
        <f t="shared" si="34"/>
        <v>1</v>
      </c>
    </row>
    <row r="408" spans="1:38" x14ac:dyDescent="0.35">
      <c r="A408" s="1">
        <f t="shared" si="35"/>
        <v>408</v>
      </c>
      <c r="B408" s="1">
        <f t="shared" si="36"/>
        <v>407</v>
      </c>
      <c r="C408" s="5">
        <v>44336</v>
      </c>
      <c r="D408" t="s">
        <v>89</v>
      </c>
      <c r="E408" t="s">
        <v>302</v>
      </c>
      <c r="F408" t="s">
        <v>302</v>
      </c>
      <c r="G408" t="s">
        <v>6</v>
      </c>
      <c r="H408" t="s">
        <v>227</v>
      </c>
      <c r="J408" t="s">
        <v>34</v>
      </c>
      <c r="K408" t="s">
        <v>5</v>
      </c>
      <c r="L408">
        <v>3</v>
      </c>
      <c r="N408" t="s">
        <v>359</v>
      </c>
      <c r="O408" t="s">
        <v>462</v>
      </c>
      <c r="P408" t="s">
        <v>76</v>
      </c>
      <c r="Q408">
        <v>15000</v>
      </c>
      <c r="R408" t="s">
        <v>914</v>
      </c>
      <c r="T408" t="s">
        <v>241</v>
      </c>
      <c r="U408">
        <v>0</v>
      </c>
      <c r="W408" t="s">
        <v>503</v>
      </c>
      <c r="X408" t="s">
        <v>503</v>
      </c>
      <c r="AA408" s="6" t="str">
        <f t="shared" si="32"/>
        <v>3yo</v>
      </c>
      <c r="AB408" s="6" t="str">
        <f t="shared" si="33"/>
        <v>A</v>
      </c>
      <c r="AC408" s="6">
        <f>VLOOKUP(P408,lists!$G:$H,2,FALSE)</f>
        <v>5</v>
      </c>
      <c r="AD408" t="b">
        <f>VLOOKUP(G408,lists!$B$2:$C$3,2,FALSE)</f>
        <v>1</v>
      </c>
      <c r="AE408" t="b">
        <f>VLOOKUP(AA408,lists!$B:$C,2,FALSE)</f>
        <v>1</v>
      </c>
      <c r="AF408" t="b">
        <f>IF(AND(AC408&gt;=VLOOKUP(FLAT!$I$1,lists!$G:$H,2,FALSE),AC408&lt;=VLOOKUP(FLAT!$I$2,lists!$G:$H,2,FALSE)),TRUE,FALSE)</f>
        <v>1</v>
      </c>
      <c r="AG408" t="b">
        <f>VLOOKUP(AB408,lists!$B$7:$C$8,2,FALSE)</f>
        <v>1</v>
      </c>
      <c r="AH408" t="b">
        <f>VLOOKUP(IF(H408="","Open",SUBSTITUTE(H408,"/Nov","")),lists!$B$27:$D$29,2,FALSE)</f>
        <v>1</v>
      </c>
      <c r="AI408" t="b">
        <f>IF(FLAT!$I$5="All",TRUE,IF(FLAT!$I$5=TEXT('Raw - F'!C408,"mmm"),TRUE,FALSE))</f>
        <v>1</v>
      </c>
      <c r="AJ408" t="b">
        <f>VLOOKUP(L408,lists!B:C,2,FALSE)</f>
        <v>1</v>
      </c>
      <c r="AK408" t="b">
        <f>VLOOKUP(T408,lists!$B$23:$D$25,2,FALSE)</f>
        <v>1</v>
      </c>
      <c r="AL408">
        <f t="shared" si="34"/>
        <v>1</v>
      </c>
    </row>
    <row r="409" spans="1:38" x14ac:dyDescent="0.35">
      <c r="A409" s="1">
        <f t="shared" si="35"/>
        <v>409</v>
      </c>
      <c r="B409" s="1">
        <f t="shared" si="36"/>
        <v>408</v>
      </c>
      <c r="C409" s="5">
        <v>44336</v>
      </c>
      <c r="D409" t="s">
        <v>89</v>
      </c>
      <c r="E409" t="s">
        <v>302</v>
      </c>
      <c r="F409" t="s">
        <v>302</v>
      </c>
      <c r="G409" t="s">
        <v>6</v>
      </c>
      <c r="H409" t="s">
        <v>227</v>
      </c>
      <c r="J409" t="s">
        <v>34</v>
      </c>
      <c r="K409" t="s">
        <v>5</v>
      </c>
      <c r="L409">
        <v>4</v>
      </c>
      <c r="N409" t="s">
        <v>348</v>
      </c>
      <c r="O409" t="s">
        <v>315</v>
      </c>
      <c r="P409" t="s">
        <v>102</v>
      </c>
      <c r="Q409">
        <v>14600</v>
      </c>
      <c r="R409" t="s">
        <v>913</v>
      </c>
      <c r="T409" t="s">
        <v>241</v>
      </c>
      <c r="U409">
        <v>0</v>
      </c>
      <c r="W409" t="s">
        <v>503</v>
      </c>
      <c r="X409" t="s">
        <v>503</v>
      </c>
      <c r="AA409" s="6" t="str">
        <f t="shared" si="32"/>
        <v>3yo</v>
      </c>
      <c r="AB409" s="6" t="str">
        <f t="shared" si="33"/>
        <v>A</v>
      </c>
      <c r="AC409" s="6">
        <f>VLOOKUP(P409,lists!$G:$H,2,FALSE)</f>
        <v>9</v>
      </c>
      <c r="AD409" t="b">
        <f>VLOOKUP(G409,lists!$B$2:$C$3,2,FALSE)</f>
        <v>1</v>
      </c>
      <c r="AE409" t="b">
        <f>VLOOKUP(AA409,lists!$B:$C,2,FALSE)</f>
        <v>1</v>
      </c>
      <c r="AF409" t="b">
        <f>IF(AND(AC409&gt;=VLOOKUP(FLAT!$I$1,lists!$G:$H,2,FALSE),AC409&lt;=VLOOKUP(FLAT!$I$2,lists!$G:$H,2,FALSE)),TRUE,FALSE)</f>
        <v>1</v>
      </c>
      <c r="AG409" t="b">
        <f>VLOOKUP(AB409,lists!$B$7:$C$8,2,FALSE)</f>
        <v>1</v>
      </c>
      <c r="AH409" t="b">
        <f>VLOOKUP(IF(H409="","Open",SUBSTITUTE(H409,"/Nov","")),lists!$B$27:$D$29,2,FALSE)</f>
        <v>1</v>
      </c>
      <c r="AI409" t="b">
        <f>IF(FLAT!$I$5="All",TRUE,IF(FLAT!$I$5=TEXT('Raw - F'!C409,"mmm"),TRUE,FALSE))</f>
        <v>1</v>
      </c>
      <c r="AJ409" t="b">
        <f>VLOOKUP(L409,lists!B:C,2,FALSE)</f>
        <v>1</v>
      </c>
      <c r="AK409" t="b">
        <f>VLOOKUP(T409,lists!$B$23:$D$25,2,FALSE)</f>
        <v>1</v>
      </c>
      <c r="AL409">
        <f t="shared" si="34"/>
        <v>1</v>
      </c>
    </row>
    <row r="410" spans="1:38" x14ac:dyDescent="0.35">
      <c r="A410" s="1">
        <f t="shared" si="35"/>
        <v>410</v>
      </c>
      <c r="B410" s="1">
        <f t="shared" si="36"/>
        <v>409</v>
      </c>
      <c r="C410" s="5">
        <v>44336</v>
      </c>
      <c r="D410" t="s">
        <v>89</v>
      </c>
      <c r="E410" t="s">
        <v>302</v>
      </c>
      <c r="F410" t="s">
        <v>302</v>
      </c>
      <c r="G410" t="s">
        <v>51</v>
      </c>
      <c r="H410" t="s">
        <v>244</v>
      </c>
      <c r="J410" t="s">
        <v>35</v>
      </c>
      <c r="K410" t="s">
        <v>5</v>
      </c>
      <c r="L410">
        <v>4</v>
      </c>
      <c r="N410" t="s">
        <v>227</v>
      </c>
      <c r="O410" t="s">
        <v>462</v>
      </c>
      <c r="P410" t="s">
        <v>76</v>
      </c>
      <c r="Q410">
        <v>8100</v>
      </c>
      <c r="R410" t="s">
        <v>437</v>
      </c>
      <c r="T410" t="s">
        <v>241</v>
      </c>
      <c r="U410">
        <v>0</v>
      </c>
      <c r="W410" t="s">
        <v>503</v>
      </c>
      <c r="X410" t="s">
        <v>503</v>
      </c>
      <c r="Z410" t="s">
        <v>553</v>
      </c>
      <c r="AA410" s="6" t="str">
        <f t="shared" si="32"/>
        <v>Other</v>
      </c>
      <c r="AB410" s="6" t="str">
        <f t="shared" si="33"/>
        <v>A</v>
      </c>
      <c r="AC410" s="6">
        <f>VLOOKUP(P410,lists!$G:$H,2,FALSE)</f>
        <v>5</v>
      </c>
      <c r="AD410" t="b">
        <f>VLOOKUP(G410,lists!$B$2:$C$3,2,FALSE)</f>
        <v>1</v>
      </c>
      <c r="AE410" t="b">
        <f>VLOOKUP(AA410,lists!$B:$C,2,FALSE)</f>
        <v>1</v>
      </c>
      <c r="AF410" t="b">
        <f>IF(AND(AC410&gt;=VLOOKUP(FLAT!$I$1,lists!$G:$H,2,FALSE),AC410&lt;=VLOOKUP(FLAT!$I$2,lists!$G:$H,2,FALSE)),TRUE,FALSE)</f>
        <v>1</v>
      </c>
      <c r="AG410" t="b">
        <f>VLOOKUP(AB410,lists!$B$7:$C$8,2,FALSE)</f>
        <v>1</v>
      </c>
      <c r="AH410" t="b">
        <f>VLOOKUP(IF(H410="","Open",SUBSTITUTE(H410,"/Nov","")),lists!$B$27:$D$29,2,FALSE)</f>
        <v>1</v>
      </c>
      <c r="AI410" t="b">
        <f>IF(FLAT!$I$5="All",TRUE,IF(FLAT!$I$5=TEXT('Raw - F'!C410,"mmm"),TRUE,FALSE))</f>
        <v>1</v>
      </c>
      <c r="AJ410" t="b">
        <f>VLOOKUP(L410,lists!B:C,2,FALSE)</f>
        <v>1</v>
      </c>
      <c r="AK410" t="b">
        <f>VLOOKUP(T410,lists!$B$23:$D$25,2,FALSE)</f>
        <v>1</v>
      </c>
      <c r="AL410">
        <f t="shared" si="34"/>
        <v>1</v>
      </c>
    </row>
    <row r="411" spans="1:38" x14ac:dyDescent="0.35">
      <c r="A411" s="1">
        <f t="shared" si="35"/>
        <v>411</v>
      </c>
      <c r="B411" s="1">
        <f t="shared" si="36"/>
        <v>410</v>
      </c>
      <c r="C411" s="5">
        <v>44336</v>
      </c>
      <c r="D411" t="s">
        <v>89</v>
      </c>
      <c r="E411" t="s">
        <v>302</v>
      </c>
      <c r="F411" t="s">
        <v>302</v>
      </c>
      <c r="G411" t="s">
        <v>51</v>
      </c>
      <c r="H411" t="s">
        <v>244</v>
      </c>
      <c r="J411" t="s">
        <v>33</v>
      </c>
      <c r="K411" t="s">
        <v>7</v>
      </c>
      <c r="L411">
        <v>4</v>
      </c>
      <c r="N411" t="s">
        <v>227</v>
      </c>
      <c r="O411" t="s">
        <v>382</v>
      </c>
      <c r="P411" t="s">
        <v>36</v>
      </c>
      <c r="Q411">
        <v>7600</v>
      </c>
      <c r="R411" t="s">
        <v>915</v>
      </c>
      <c r="T411" t="s">
        <v>241</v>
      </c>
      <c r="U411">
        <v>0</v>
      </c>
      <c r="W411" t="s">
        <v>503</v>
      </c>
      <c r="X411" t="s">
        <v>503</v>
      </c>
      <c r="Z411" t="s">
        <v>553</v>
      </c>
      <c r="AA411" s="6" t="str">
        <f t="shared" si="32"/>
        <v>2yo</v>
      </c>
      <c r="AB411" s="6" t="str">
        <f t="shared" si="33"/>
        <v>F</v>
      </c>
      <c r="AC411" s="6">
        <f>VLOOKUP(P411,lists!$G:$H,2,FALSE)</f>
        <v>1</v>
      </c>
      <c r="AD411" t="b">
        <f>VLOOKUP(G411,lists!$B$2:$C$3,2,FALSE)</f>
        <v>1</v>
      </c>
      <c r="AE411" t="b">
        <f>VLOOKUP(AA411,lists!$B:$C,2,FALSE)</f>
        <v>1</v>
      </c>
      <c r="AF411" t="b">
        <f>IF(AND(AC411&gt;=VLOOKUP(FLAT!$I$1,lists!$G:$H,2,FALSE),AC411&lt;=VLOOKUP(FLAT!$I$2,lists!$G:$H,2,FALSE)),TRUE,FALSE)</f>
        <v>1</v>
      </c>
      <c r="AG411" t="b">
        <f>VLOOKUP(AB411,lists!$B$7:$C$8,2,FALSE)</f>
        <v>1</v>
      </c>
      <c r="AH411" t="b">
        <f>VLOOKUP(IF(H411="","Open",SUBSTITUTE(H411,"/Nov","")),lists!$B$27:$D$29,2,FALSE)</f>
        <v>1</v>
      </c>
      <c r="AI411" t="b">
        <f>IF(FLAT!$I$5="All",TRUE,IF(FLAT!$I$5=TEXT('Raw - F'!C411,"mmm"),TRUE,FALSE))</f>
        <v>1</v>
      </c>
      <c r="AJ411" t="b">
        <f>VLOOKUP(L411,lists!B:C,2,FALSE)</f>
        <v>1</v>
      </c>
      <c r="AK411" t="b">
        <f>VLOOKUP(T411,lists!$B$23:$D$25,2,FALSE)</f>
        <v>1</v>
      </c>
      <c r="AL411">
        <f t="shared" si="34"/>
        <v>1</v>
      </c>
    </row>
    <row r="412" spans="1:38" x14ac:dyDescent="0.35">
      <c r="A412" s="1">
        <f t="shared" si="35"/>
        <v>412</v>
      </c>
      <c r="B412" s="1">
        <f t="shared" si="36"/>
        <v>411</v>
      </c>
      <c r="C412" s="5">
        <v>44336</v>
      </c>
      <c r="D412" t="s">
        <v>89</v>
      </c>
      <c r="E412" t="s">
        <v>302</v>
      </c>
      <c r="F412" t="s">
        <v>302</v>
      </c>
      <c r="G412" t="s">
        <v>6</v>
      </c>
      <c r="H412" t="s">
        <v>227</v>
      </c>
      <c r="J412" t="s">
        <v>35</v>
      </c>
      <c r="K412" t="s">
        <v>7</v>
      </c>
      <c r="L412">
        <v>5</v>
      </c>
      <c r="N412" t="s">
        <v>321</v>
      </c>
      <c r="O412" t="s">
        <v>579</v>
      </c>
      <c r="P412" t="s">
        <v>77</v>
      </c>
      <c r="Q412">
        <v>6600</v>
      </c>
      <c r="R412" t="s">
        <v>912</v>
      </c>
      <c r="T412" t="s">
        <v>241</v>
      </c>
      <c r="U412">
        <v>0</v>
      </c>
      <c r="W412" t="s">
        <v>503</v>
      </c>
      <c r="X412" t="s">
        <v>503</v>
      </c>
      <c r="AA412" s="6" t="str">
        <f t="shared" si="32"/>
        <v>Other</v>
      </c>
      <c r="AB412" s="6" t="str">
        <f t="shared" si="33"/>
        <v>F</v>
      </c>
      <c r="AC412" s="6">
        <f>VLOOKUP(P412,lists!$G:$H,2,FALSE)</f>
        <v>5</v>
      </c>
      <c r="AD412" t="b">
        <f>VLOOKUP(G412,lists!$B$2:$C$3,2,FALSE)</f>
        <v>1</v>
      </c>
      <c r="AE412" t="b">
        <f>VLOOKUP(AA412,lists!$B:$C,2,FALSE)</f>
        <v>1</v>
      </c>
      <c r="AF412" t="b">
        <f>IF(AND(AC412&gt;=VLOOKUP(FLAT!$I$1,lists!$G:$H,2,FALSE),AC412&lt;=VLOOKUP(FLAT!$I$2,lists!$G:$H,2,FALSE)),TRUE,FALSE)</f>
        <v>1</v>
      </c>
      <c r="AG412" t="b">
        <f>VLOOKUP(AB412,lists!$B$7:$C$8,2,FALSE)</f>
        <v>1</v>
      </c>
      <c r="AH412" t="b">
        <f>VLOOKUP(IF(H412="","Open",SUBSTITUTE(H412,"/Nov","")),lists!$B$27:$D$29,2,FALSE)</f>
        <v>1</v>
      </c>
      <c r="AI412" t="b">
        <f>IF(FLAT!$I$5="All",TRUE,IF(FLAT!$I$5=TEXT('Raw - F'!C412,"mmm"),TRUE,FALSE))</f>
        <v>1</v>
      </c>
      <c r="AJ412" t="b">
        <f>VLOOKUP(L412,lists!B:C,2,FALSE)</f>
        <v>1</v>
      </c>
      <c r="AK412" t="b">
        <f>VLOOKUP(T412,lists!$B$23:$D$25,2,FALSE)</f>
        <v>1</v>
      </c>
      <c r="AL412">
        <f t="shared" si="34"/>
        <v>1</v>
      </c>
    </row>
    <row r="413" spans="1:38" x14ac:dyDescent="0.35">
      <c r="A413" s="1">
        <f t="shared" si="35"/>
        <v>413</v>
      </c>
      <c r="B413" s="1">
        <f t="shared" si="36"/>
        <v>412</v>
      </c>
      <c r="C413" s="5">
        <v>44336</v>
      </c>
      <c r="D413" t="s">
        <v>636</v>
      </c>
      <c r="E413" t="s">
        <v>302</v>
      </c>
      <c r="G413" t="s">
        <v>6</v>
      </c>
      <c r="H413" t="s">
        <v>227</v>
      </c>
      <c r="J413" t="s">
        <v>54</v>
      </c>
      <c r="K413" t="s">
        <v>5</v>
      </c>
      <c r="L413">
        <v>6</v>
      </c>
      <c r="N413" t="s">
        <v>314</v>
      </c>
      <c r="P413" t="s">
        <v>37</v>
      </c>
      <c r="R413" t="s">
        <v>341</v>
      </c>
      <c r="S413" t="s">
        <v>368</v>
      </c>
      <c r="T413" t="s">
        <v>239</v>
      </c>
      <c r="U413">
        <v>1</v>
      </c>
      <c r="AA413" s="6" t="str">
        <f t="shared" si="32"/>
        <v>Other</v>
      </c>
      <c r="AB413" s="6" t="str">
        <f t="shared" si="33"/>
        <v>A</v>
      </c>
      <c r="AC413" s="6">
        <f>VLOOKUP(P413,lists!$G:$H,2,FALSE)</f>
        <v>2</v>
      </c>
      <c r="AD413" t="b">
        <f>VLOOKUP(G413,lists!$B$2:$C$3,2,FALSE)</f>
        <v>1</v>
      </c>
      <c r="AE413" t="b">
        <f>VLOOKUP(AA413,lists!$B:$C,2,FALSE)</f>
        <v>1</v>
      </c>
      <c r="AF413" t="b">
        <f>IF(AND(AC413&gt;=VLOOKUP(FLAT!$I$1,lists!$G:$H,2,FALSE),AC413&lt;=VLOOKUP(FLAT!$I$2,lists!$G:$H,2,FALSE)),TRUE,FALSE)</f>
        <v>1</v>
      </c>
      <c r="AG413" t="b">
        <f>VLOOKUP(AB413,lists!$B$7:$C$8,2,FALSE)</f>
        <v>1</v>
      </c>
      <c r="AH413" t="b">
        <f>VLOOKUP(IF(H413="","Open",SUBSTITUTE(H413,"/Nov","")),lists!$B$27:$D$29,2,FALSE)</f>
        <v>1</v>
      </c>
      <c r="AI413" t="b">
        <f>IF(FLAT!$I$5="All",TRUE,IF(FLAT!$I$5=TEXT('Raw - F'!C413,"mmm"),TRUE,FALSE))</f>
        <v>1</v>
      </c>
      <c r="AJ413" t="b">
        <f>VLOOKUP(L413,lists!B:C,2,FALSE)</f>
        <v>1</v>
      </c>
      <c r="AK413" t="b">
        <f>VLOOKUP(T413,lists!$B$23:$D$25,2,FALSE)</f>
        <v>1</v>
      </c>
      <c r="AL413">
        <f t="shared" si="34"/>
        <v>1</v>
      </c>
    </row>
    <row r="414" spans="1:38" x14ac:dyDescent="0.35">
      <c r="A414" s="1">
        <f t="shared" si="35"/>
        <v>414</v>
      </c>
      <c r="B414" s="1">
        <f t="shared" si="36"/>
        <v>413</v>
      </c>
      <c r="C414" s="5">
        <v>44336</v>
      </c>
      <c r="D414" t="s">
        <v>636</v>
      </c>
      <c r="E414" t="s">
        <v>302</v>
      </c>
      <c r="F414" t="s">
        <v>302</v>
      </c>
      <c r="G414" t="s">
        <v>6</v>
      </c>
      <c r="H414" t="s">
        <v>227</v>
      </c>
      <c r="J414" t="s">
        <v>54</v>
      </c>
      <c r="K414" t="s">
        <v>5</v>
      </c>
      <c r="L414">
        <v>4</v>
      </c>
      <c r="N414" t="s">
        <v>348</v>
      </c>
      <c r="O414" t="s">
        <v>342</v>
      </c>
      <c r="P414" t="s">
        <v>102</v>
      </c>
      <c r="Q414">
        <v>7650</v>
      </c>
      <c r="R414" t="s">
        <v>916</v>
      </c>
      <c r="T414" t="s">
        <v>239</v>
      </c>
      <c r="U414">
        <v>1</v>
      </c>
      <c r="W414" t="s">
        <v>503</v>
      </c>
      <c r="X414" t="s">
        <v>503</v>
      </c>
      <c r="AA414" s="6" t="str">
        <f t="shared" si="32"/>
        <v>Other</v>
      </c>
      <c r="AB414" s="6" t="str">
        <f t="shared" si="33"/>
        <v>A</v>
      </c>
      <c r="AC414" s="6">
        <f>VLOOKUP(P414,lists!$G:$H,2,FALSE)</f>
        <v>9</v>
      </c>
      <c r="AD414" t="b">
        <f>VLOOKUP(G414,lists!$B$2:$C$3,2,FALSE)</f>
        <v>1</v>
      </c>
      <c r="AE414" t="b">
        <f>VLOOKUP(AA414,lists!$B:$C,2,FALSE)</f>
        <v>1</v>
      </c>
      <c r="AF414" t="b">
        <f>IF(AND(AC414&gt;=VLOOKUP(FLAT!$I$1,lists!$G:$H,2,FALSE),AC414&lt;=VLOOKUP(FLAT!$I$2,lists!$G:$H,2,FALSE)),TRUE,FALSE)</f>
        <v>1</v>
      </c>
      <c r="AG414" t="b">
        <f>VLOOKUP(AB414,lists!$B$7:$C$8,2,FALSE)</f>
        <v>1</v>
      </c>
      <c r="AH414" t="b">
        <f>VLOOKUP(IF(H414="","Open",SUBSTITUTE(H414,"/Nov","")),lists!$B$27:$D$29,2,FALSE)</f>
        <v>1</v>
      </c>
      <c r="AI414" t="b">
        <f>IF(FLAT!$I$5="All",TRUE,IF(FLAT!$I$5=TEXT('Raw - F'!C414,"mmm"),TRUE,FALSE))</f>
        <v>1</v>
      </c>
      <c r="AJ414" t="b">
        <f>VLOOKUP(L414,lists!B:C,2,FALSE)</f>
        <v>1</v>
      </c>
      <c r="AK414" t="b">
        <f>VLOOKUP(T414,lists!$B$23:$D$25,2,FALSE)</f>
        <v>1</v>
      </c>
      <c r="AL414">
        <f t="shared" si="34"/>
        <v>1</v>
      </c>
    </row>
    <row r="415" spans="1:38" x14ac:dyDescent="0.35">
      <c r="A415" s="1">
        <f t="shared" si="35"/>
        <v>415</v>
      </c>
      <c r="B415" s="1">
        <f t="shared" si="36"/>
        <v>414</v>
      </c>
      <c r="C415" s="5">
        <v>44336</v>
      </c>
      <c r="D415" t="s">
        <v>636</v>
      </c>
      <c r="E415" t="s">
        <v>302</v>
      </c>
      <c r="F415" t="s">
        <v>302</v>
      </c>
      <c r="G415" t="s">
        <v>6</v>
      </c>
      <c r="H415" t="s">
        <v>227</v>
      </c>
      <c r="J415" t="s">
        <v>54</v>
      </c>
      <c r="K415" t="s">
        <v>5</v>
      </c>
      <c r="L415">
        <v>4</v>
      </c>
      <c r="N415" t="s">
        <v>318</v>
      </c>
      <c r="O415" t="s">
        <v>350</v>
      </c>
      <c r="P415" t="s">
        <v>37</v>
      </c>
      <c r="Q415">
        <v>7650</v>
      </c>
      <c r="R415" t="s">
        <v>637</v>
      </c>
      <c r="S415" t="s">
        <v>7</v>
      </c>
      <c r="T415" t="s">
        <v>239</v>
      </c>
      <c r="U415">
        <v>1</v>
      </c>
      <c r="W415" t="s">
        <v>503</v>
      </c>
      <c r="X415" t="s">
        <v>503</v>
      </c>
      <c r="AA415" s="6" t="str">
        <f t="shared" si="32"/>
        <v>Other</v>
      </c>
      <c r="AB415" s="6" t="str">
        <f t="shared" si="33"/>
        <v>A</v>
      </c>
      <c r="AC415" s="6">
        <f>VLOOKUP(P415,lists!$G:$H,2,FALSE)</f>
        <v>2</v>
      </c>
      <c r="AD415" t="b">
        <f>VLOOKUP(G415,lists!$B$2:$C$3,2,FALSE)</f>
        <v>1</v>
      </c>
      <c r="AE415" t="b">
        <f>VLOOKUP(AA415,lists!$B:$C,2,FALSE)</f>
        <v>1</v>
      </c>
      <c r="AF415" t="b">
        <f>IF(AND(AC415&gt;=VLOOKUP(FLAT!$I$1,lists!$G:$H,2,FALSE),AC415&lt;=VLOOKUP(FLAT!$I$2,lists!$G:$H,2,FALSE)),TRUE,FALSE)</f>
        <v>1</v>
      </c>
      <c r="AG415" t="b">
        <f>VLOOKUP(AB415,lists!$B$7:$C$8,2,FALSE)</f>
        <v>1</v>
      </c>
      <c r="AH415" t="b">
        <f>VLOOKUP(IF(H415="","Open",SUBSTITUTE(H415,"/Nov","")),lists!$B$27:$D$29,2,FALSE)</f>
        <v>1</v>
      </c>
      <c r="AI415" t="b">
        <f>IF(FLAT!$I$5="All",TRUE,IF(FLAT!$I$5=TEXT('Raw - F'!C415,"mmm"),TRUE,FALSE))</f>
        <v>1</v>
      </c>
      <c r="AJ415" t="b">
        <f>VLOOKUP(L415,lists!B:C,2,FALSE)</f>
        <v>1</v>
      </c>
      <c r="AK415" t="b">
        <f>VLOOKUP(T415,lists!$B$23:$D$25,2,FALSE)</f>
        <v>1</v>
      </c>
      <c r="AL415">
        <f t="shared" si="34"/>
        <v>1</v>
      </c>
    </row>
    <row r="416" spans="1:38" x14ac:dyDescent="0.35">
      <c r="A416" s="1">
        <f t="shared" si="35"/>
        <v>416</v>
      </c>
      <c r="B416" s="1">
        <f t="shared" si="36"/>
        <v>415</v>
      </c>
      <c r="C416" s="5">
        <v>44336</v>
      </c>
      <c r="D416" t="s">
        <v>636</v>
      </c>
      <c r="E416" t="s">
        <v>302</v>
      </c>
      <c r="F416" t="s">
        <v>302</v>
      </c>
      <c r="G416" t="s">
        <v>51</v>
      </c>
      <c r="H416" t="s">
        <v>245</v>
      </c>
      <c r="J416" t="s">
        <v>35</v>
      </c>
      <c r="K416" t="s">
        <v>7</v>
      </c>
      <c r="L416">
        <v>5</v>
      </c>
      <c r="N416" t="s">
        <v>227</v>
      </c>
      <c r="O416" t="s">
        <v>327</v>
      </c>
      <c r="P416" t="s">
        <v>38</v>
      </c>
      <c r="Q416">
        <v>4900</v>
      </c>
      <c r="R416" t="s">
        <v>918</v>
      </c>
      <c r="S416" t="s">
        <v>368</v>
      </c>
      <c r="T416" t="s">
        <v>239</v>
      </c>
      <c r="U416">
        <v>1</v>
      </c>
      <c r="W416" t="s">
        <v>503</v>
      </c>
      <c r="X416" t="s">
        <v>503</v>
      </c>
      <c r="AA416" s="6" t="str">
        <f t="shared" si="32"/>
        <v>Other</v>
      </c>
      <c r="AB416" s="6" t="str">
        <f t="shared" si="33"/>
        <v>F</v>
      </c>
      <c r="AC416" s="6">
        <f>VLOOKUP(P416,lists!$G:$H,2,FALSE)</f>
        <v>3</v>
      </c>
      <c r="AD416" t="b">
        <f>VLOOKUP(G416,lists!$B$2:$C$3,2,FALSE)</f>
        <v>1</v>
      </c>
      <c r="AE416" t="b">
        <f>VLOOKUP(AA416,lists!$B:$C,2,FALSE)</f>
        <v>1</v>
      </c>
      <c r="AF416" t="b">
        <f>IF(AND(AC416&gt;=VLOOKUP(FLAT!$I$1,lists!$G:$H,2,FALSE),AC416&lt;=VLOOKUP(FLAT!$I$2,lists!$G:$H,2,FALSE)),TRUE,FALSE)</f>
        <v>1</v>
      </c>
      <c r="AG416" t="b">
        <f>VLOOKUP(AB416,lists!$B$7:$C$8,2,FALSE)</f>
        <v>1</v>
      </c>
      <c r="AH416" t="b">
        <f>VLOOKUP(IF(H416="","Open",SUBSTITUTE(H416,"/Nov","")),lists!$B$27:$D$29,2,FALSE)</f>
        <v>1</v>
      </c>
      <c r="AI416" t="b">
        <f>IF(FLAT!$I$5="All",TRUE,IF(FLAT!$I$5=TEXT('Raw - F'!C416,"mmm"),TRUE,FALSE))</f>
        <v>1</v>
      </c>
      <c r="AJ416" t="b">
        <f>VLOOKUP(L416,lists!B:C,2,FALSE)</f>
        <v>1</v>
      </c>
      <c r="AK416" t="b">
        <f>VLOOKUP(T416,lists!$B$23:$D$25,2,FALSE)</f>
        <v>1</v>
      </c>
      <c r="AL416">
        <f t="shared" si="34"/>
        <v>1</v>
      </c>
    </row>
    <row r="417" spans="1:38" x14ac:dyDescent="0.35">
      <c r="A417" s="1">
        <f t="shared" si="35"/>
        <v>417</v>
      </c>
      <c r="B417" s="1">
        <f t="shared" si="36"/>
        <v>416</v>
      </c>
      <c r="C417" s="5">
        <v>44336</v>
      </c>
      <c r="D417" t="s">
        <v>636</v>
      </c>
      <c r="E417" t="s">
        <v>302</v>
      </c>
      <c r="F417" t="s">
        <v>302</v>
      </c>
      <c r="G417" t="s">
        <v>6</v>
      </c>
      <c r="H417" t="s">
        <v>227</v>
      </c>
      <c r="J417" t="s">
        <v>54</v>
      </c>
      <c r="K417" t="s">
        <v>5</v>
      </c>
      <c r="L417">
        <v>6</v>
      </c>
      <c r="N417" t="s">
        <v>312</v>
      </c>
      <c r="O417" t="s">
        <v>325</v>
      </c>
      <c r="P417" t="s">
        <v>76</v>
      </c>
      <c r="Q417">
        <v>3900</v>
      </c>
      <c r="R417" t="s">
        <v>308</v>
      </c>
      <c r="S417" t="s">
        <v>368</v>
      </c>
      <c r="T417" t="s">
        <v>239</v>
      </c>
      <c r="U417">
        <v>1</v>
      </c>
      <c r="W417" t="s">
        <v>503</v>
      </c>
      <c r="X417" t="s">
        <v>503</v>
      </c>
      <c r="AA417" s="6" t="str">
        <f t="shared" si="32"/>
        <v>Other</v>
      </c>
      <c r="AB417" s="6" t="str">
        <f t="shared" si="33"/>
        <v>A</v>
      </c>
      <c r="AC417" s="6">
        <f>VLOOKUP(P417,lists!$G:$H,2,FALSE)</f>
        <v>5</v>
      </c>
      <c r="AD417" t="b">
        <f>VLOOKUP(G417,lists!$B$2:$C$3,2,FALSE)</f>
        <v>1</v>
      </c>
      <c r="AE417" t="b">
        <f>VLOOKUP(AA417,lists!$B:$C,2,FALSE)</f>
        <v>1</v>
      </c>
      <c r="AF417" t="b">
        <f>IF(AND(AC417&gt;=VLOOKUP(FLAT!$I$1,lists!$G:$H,2,FALSE),AC417&lt;=VLOOKUP(FLAT!$I$2,lists!$G:$H,2,FALSE)),TRUE,FALSE)</f>
        <v>1</v>
      </c>
      <c r="AG417" t="b">
        <f>VLOOKUP(AB417,lists!$B$7:$C$8,2,FALSE)</f>
        <v>1</v>
      </c>
      <c r="AH417" t="b">
        <f>VLOOKUP(IF(H417="","Open",SUBSTITUTE(H417,"/Nov","")),lists!$B$27:$D$29,2,FALSE)</f>
        <v>1</v>
      </c>
      <c r="AI417" t="b">
        <f>IF(FLAT!$I$5="All",TRUE,IF(FLAT!$I$5=TEXT('Raw - F'!C417,"mmm"),TRUE,FALSE))</f>
        <v>1</v>
      </c>
      <c r="AJ417" t="b">
        <f>VLOOKUP(L417,lists!B:C,2,FALSE)</f>
        <v>1</v>
      </c>
      <c r="AK417" t="b">
        <f>VLOOKUP(T417,lists!$B$23:$D$25,2,FALSE)</f>
        <v>1</v>
      </c>
      <c r="AL417">
        <f t="shared" si="34"/>
        <v>1</v>
      </c>
    </row>
    <row r="418" spans="1:38" x14ac:dyDescent="0.35">
      <c r="A418" s="1">
        <f t="shared" si="35"/>
        <v>418</v>
      </c>
      <c r="B418" s="1">
        <f t="shared" si="36"/>
        <v>417</v>
      </c>
      <c r="C418" s="5">
        <v>44336</v>
      </c>
      <c r="D418" t="s">
        <v>636</v>
      </c>
      <c r="E418" t="s">
        <v>302</v>
      </c>
      <c r="F418" t="s">
        <v>302</v>
      </c>
      <c r="G418" t="s">
        <v>51</v>
      </c>
      <c r="H418" t="s">
        <v>227</v>
      </c>
      <c r="I418" t="s">
        <v>880</v>
      </c>
      <c r="J418" t="s">
        <v>54</v>
      </c>
      <c r="K418" t="s">
        <v>5</v>
      </c>
      <c r="L418">
        <v>6</v>
      </c>
      <c r="N418" t="s">
        <v>316</v>
      </c>
      <c r="O418" t="s">
        <v>327</v>
      </c>
      <c r="P418" t="s">
        <v>38</v>
      </c>
      <c r="Q418">
        <v>3900</v>
      </c>
      <c r="R418" t="s">
        <v>917</v>
      </c>
      <c r="T418" t="s">
        <v>239</v>
      </c>
      <c r="U418">
        <v>1</v>
      </c>
      <c r="W418" t="s">
        <v>503</v>
      </c>
      <c r="X418" t="s">
        <v>503</v>
      </c>
      <c r="AA418" s="6" t="str">
        <f t="shared" si="32"/>
        <v>Other</v>
      </c>
      <c r="AB418" s="6" t="str">
        <f t="shared" si="33"/>
        <v>A</v>
      </c>
      <c r="AC418" s="6">
        <f>VLOOKUP(P418,lists!$G:$H,2,FALSE)</f>
        <v>3</v>
      </c>
      <c r="AD418" t="b">
        <f>VLOOKUP(G418,lists!$B$2:$C$3,2,FALSE)</f>
        <v>1</v>
      </c>
      <c r="AE418" t="b">
        <f>VLOOKUP(AA418,lists!$B:$C,2,FALSE)</f>
        <v>1</v>
      </c>
      <c r="AF418" t="b">
        <f>IF(AND(AC418&gt;=VLOOKUP(FLAT!$I$1,lists!$G:$H,2,FALSE),AC418&lt;=VLOOKUP(FLAT!$I$2,lists!$G:$H,2,FALSE)),TRUE,FALSE)</f>
        <v>1</v>
      </c>
      <c r="AG418" t="b">
        <f>VLOOKUP(AB418,lists!$B$7:$C$8,2,FALSE)</f>
        <v>1</v>
      </c>
      <c r="AH418" t="b">
        <f>VLOOKUP(IF(H418="","Open",SUBSTITUTE(H418,"/Nov","")),lists!$B$27:$D$29,2,FALSE)</f>
        <v>1</v>
      </c>
      <c r="AI418" t="b">
        <f>IF(FLAT!$I$5="All",TRUE,IF(FLAT!$I$5=TEXT('Raw - F'!C418,"mmm"),TRUE,FALSE))</f>
        <v>1</v>
      </c>
      <c r="AJ418" t="b">
        <f>VLOOKUP(L418,lists!B:C,2,FALSE)</f>
        <v>1</v>
      </c>
      <c r="AK418" t="b">
        <f>VLOOKUP(T418,lists!$B$23:$D$25,2,FALSE)</f>
        <v>1</v>
      </c>
      <c r="AL418">
        <f t="shared" si="34"/>
        <v>1</v>
      </c>
    </row>
    <row r="419" spans="1:38" x14ac:dyDescent="0.35">
      <c r="A419" s="1">
        <f t="shared" si="35"/>
        <v>419</v>
      </c>
      <c r="B419" s="1">
        <f t="shared" si="36"/>
        <v>418</v>
      </c>
      <c r="C419" s="5">
        <v>44336</v>
      </c>
      <c r="D419" t="s">
        <v>636</v>
      </c>
      <c r="E419" t="s">
        <v>302</v>
      </c>
      <c r="F419" t="s">
        <v>302</v>
      </c>
      <c r="G419" t="s">
        <v>6</v>
      </c>
      <c r="H419" t="s">
        <v>227</v>
      </c>
      <c r="J419" t="s">
        <v>54</v>
      </c>
      <c r="K419" t="s">
        <v>5</v>
      </c>
      <c r="L419">
        <v>6</v>
      </c>
      <c r="N419" t="s">
        <v>307</v>
      </c>
      <c r="O419" t="s">
        <v>350</v>
      </c>
      <c r="P419" t="s">
        <v>70</v>
      </c>
      <c r="Q419">
        <v>3900</v>
      </c>
      <c r="R419" t="s">
        <v>919</v>
      </c>
      <c r="S419" t="s">
        <v>368</v>
      </c>
      <c r="T419" t="s">
        <v>239</v>
      </c>
      <c r="U419">
        <v>1</v>
      </c>
      <c r="W419" t="s">
        <v>503</v>
      </c>
      <c r="X419" t="s">
        <v>503</v>
      </c>
      <c r="AA419" s="6" t="str">
        <f t="shared" si="32"/>
        <v>Other</v>
      </c>
      <c r="AB419" s="6" t="str">
        <f t="shared" si="33"/>
        <v>A</v>
      </c>
      <c r="AC419" s="6">
        <f>VLOOKUP(P419,lists!$G:$H,2,FALSE)</f>
        <v>4</v>
      </c>
      <c r="AD419" t="b">
        <f>VLOOKUP(G419,lists!$B$2:$C$3,2,FALSE)</f>
        <v>1</v>
      </c>
      <c r="AE419" t="b">
        <f>VLOOKUP(AA419,lists!$B:$C,2,FALSE)</f>
        <v>1</v>
      </c>
      <c r="AF419" t="b">
        <f>IF(AND(AC419&gt;=VLOOKUP(FLAT!$I$1,lists!$G:$H,2,FALSE),AC419&lt;=VLOOKUP(FLAT!$I$2,lists!$G:$H,2,FALSE)),TRUE,FALSE)</f>
        <v>1</v>
      </c>
      <c r="AG419" t="b">
        <f>VLOOKUP(AB419,lists!$B$7:$C$8,2,FALSE)</f>
        <v>1</v>
      </c>
      <c r="AH419" t="b">
        <f>VLOOKUP(IF(H419="","Open",SUBSTITUTE(H419,"/Nov","")),lists!$B$27:$D$29,2,FALSE)</f>
        <v>1</v>
      </c>
      <c r="AI419" t="b">
        <f>IF(FLAT!$I$5="All",TRUE,IF(FLAT!$I$5=TEXT('Raw - F'!C419,"mmm"),TRUE,FALSE))</f>
        <v>1</v>
      </c>
      <c r="AJ419" t="b">
        <f>VLOOKUP(L419,lists!B:C,2,FALSE)</f>
        <v>1</v>
      </c>
      <c r="AK419" t="b">
        <f>VLOOKUP(T419,lists!$B$23:$D$25,2,FALSE)</f>
        <v>1</v>
      </c>
      <c r="AL419">
        <f t="shared" si="34"/>
        <v>1</v>
      </c>
    </row>
    <row r="420" spans="1:38" x14ac:dyDescent="0.35">
      <c r="A420" s="1">
        <f t="shared" si="35"/>
        <v>420</v>
      </c>
      <c r="B420" s="1">
        <f t="shared" si="36"/>
        <v>419</v>
      </c>
      <c r="C420" s="5">
        <v>44337</v>
      </c>
      <c r="D420" t="s">
        <v>614</v>
      </c>
      <c r="E420" t="s">
        <v>302</v>
      </c>
      <c r="F420" t="s">
        <v>302</v>
      </c>
      <c r="G420" t="s">
        <v>6</v>
      </c>
      <c r="H420" t="s">
        <v>227</v>
      </c>
      <c r="J420" t="s">
        <v>54</v>
      </c>
      <c r="K420" t="s">
        <v>5</v>
      </c>
      <c r="L420">
        <v>4</v>
      </c>
      <c r="N420" t="s">
        <v>318</v>
      </c>
      <c r="O420" t="s">
        <v>382</v>
      </c>
      <c r="P420" t="s">
        <v>36</v>
      </c>
      <c r="Q420">
        <v>7650</v>
      </c>
      <c r="R420" t="s">
        <v>926</v>
      </c>
      <c r="S420" t="s">
        <v>368</v>
      </c>
      <c r="T420" t="s">
        <v>241</v>
      </c>
      <c r="U420">
        <v>0</v>
      </c>
      <c r="W420" t="s">
        <v>503</v>
      </c>
      <c r="X420" t="s">
        <v>503</v>
      </c>
      <c r="AA420" s="6" t="str">
        <f t="shared" si="32"/>
        <v>Other</v>
      </c>
      <c r="AB420" s="6" t="str">
        <f t="shared" si="33"/>
        <v>A</v>
      </c>
      <c r="AC420" s="6">
        <f>VLOOKUP(P420,lists!$G:$H,2,FALSE)</f>
        <v>1</v>
      </c>
      <c r="AD420" t="b">
        <f>VLOOKUP(G420,lists!$B$2:$C$3,2,FALSE)</f>
        <v>1</v>
      </c>
      <c r="AE420" t="b">
        <f>VLOOKUP(AA420,lists!$B:$C,2,FALSE)</f>
        <v>1</v>
      </c>
      <c r="AF420" t="b">
        <f>IF(AND(AC420&gt;=VLOOKUP(FLAT!$I$1,lists!$G:$H,2,FALSE),AC420&lt;=VLOOKUP(FLAT!$I$2,lists!$G:$H,2,FALSE)),TRUE,FALSE)</f>
        <v>1</v>
      </c>
      <c r="AG420" t="b">
        <f>VLOOKUP(AB420,lists!$B$7:$C$8,2,FALSE)</f>
        <v>1</v>
      </c>
      <c r="AH420" t="b">
        <f>VLOOKUP(IF(H420="","Open",SUBSTITUTE(H420,"/Nov","")),lists!$B$27:$D$29,2,FALSE)</f>
        <v>1</v>
      </c>
      <c r="AI420" t="b">
        <f>IF(FLAT!$I$5="All",TRUE,IF(FLAT!$I$5=TEXT('Raw - F'!C420,"mmm"),TRUE,FALSE))</f>
        <v>1</v>
      </c>
      <c r="AJ420" t="b">
        <f>VLOOKUP(L420,lists!B:C,2,FALSE)</f>
        <v>1</v>
      </c>
      <c r="AK420" t="b">
        <f>VLOOKUP(T420,lists!$B$23:$D$25,2,FALSE)</f>
        <v>1</v>
      </c>
      <c r="AL420">
        <f t="shared" si="34"/>
        <v>1</v>
      </c>
    </row>
    <row r="421" spans="1:38" x14ac:dyDescent="0.35">
      <c r="A421" s="1">
        <f t="shared" si="35"/>
        <v>421</v>
      </c>
      <c r="B421" s="1">
        <f t="shared" si="36"/>
        <v>420</v>
      </c>
      <c r="C421" s="5">
        <v>44337</v>
      </c>
      <c r="D421" t="s">
        <v>614</v>
      </c>
      <c r="E421" t="s">
        <v>302</v>
      </c>
      <c r="F421" t="s">
        <v>302</v>
      </c>
      <c r="G421" t="s">
        <v>51</v>
      </c>
      <c r="H421" t="s">
        <v>245</v>
      </c>
      <c r="J421" t="s">
        <v>33</v>
      </c>
      <c r="K421" t="s">
        <v>5</v>
      </c>
      <c r="L421">
        <v>4</v>
      </c>
      <c r="N421" t="s">
        <v>227</v>
      </c>
      <c r="O421" t="s">
        <v>382</v>
      </c>
      <c r="P421" t="s">
        <v>36</v>
      </c>
      <c r="Q421">
        <v>6500</v>
      </c>
      <c r="R421" t="s">
        <v>923</v>
      </c>
      <c r="S421" t="s">
        <v>368</v>
      </c>
      <c r="T421" t="s">
        <v>241</v>
      </c>
      <c r="U421">
        <v>0</v>
      </c>
      <c r="W421" t="s">
        <v>503</v>
      </c>
      <c r="X421" t="s">
        <v>503</v>
      </c>
      <c r="Z421" t="s">
        <v>553</v>
      </c>
      <c r="AA421" s="6" t="str">
        <f t="shared" si="32"/>
        <v>2yo</v>
      </c>
      <c r="AB421" s="6" t="str">
        <f t="shared" si="33"/>
        <v>A</v>
      </c>
      <c r="AC421" s="6">
        <f>VLOOKUP(P421,lists!$G:$H,2,FALSE)</f>
        <v>1</v>
      </c>
      <c r="AD421" t="b">
        <f>VLOOKUP(G421,lists!$B$2:$C$3,2,FALSE)</f>
        <v>1</v>
      </c>
      <c r="AE421" t="b">
        <f>VLOOKUP(AA421,lists!$B:$C,2,FALSE)</f>
        <v>1</v>
      </c>
      <c r="AF421" t="b">
        <f>IF(AND(AC421&gt;=VLOOKUP(FLAT!$I$1,lists!$G:$H,2,FALSE),AC421&lt;=VLOOKUP(FLAT!$I$2,lists!$G:$H,2,FALSE)),TRUE,FALSE)</f>
        <v>1</v>
      </c>
      <c r="AG421" t="b">
        <f>VLOOKUP(AB421,lists!$B$7:$C$8,2,FALSE)</f>
        <v>1</v>
      </c>
      <c r="AH421" t="b">
        <f>VLOOKUP(IF(H421="","Open",SUBSTITUTE(H421,"/Nov","")),lists!$B$27:$D$29,2,FALSE)</f>
        <v>1</v>
      </c>
      <c r="AI421" t="b">
        <f>IF(FLAT!$I$5="All",TRUE,IF(FLAT!$I$5=TEXT('Raw - F'!C421,"mmm"),TRUE,FALSE))</f>
        <v>1</v>
      </c>
      <c r="AJ421" t="b">
        <f>VLOOKUP(L421,lists!B:C,2,FALSE)</f>
        <v>1</v>
      </c>
      <c r="AK421" t="b">
        <f>VLOOKUP(T421,lists!$B$23:$D$25,2,FALSE)</f>
        <v>1</v>
      </c>
      <c r="AL421">
        <f t="shared" si="34"/>
        <v>1</v>
      </c>
    </row>
    <row r="422" spans="1:38" x14ac:dyDescent="0.35">
      <c r="A422" s="1">
        <f t="shared" si="35"/>
        <v>422</v>
      </c>
      <c r="B422" s="1">
        <f t="shared" si="36"/>
        <v>421</v>
      </c>
      <c r="C422" s="5">
        <v>44337</v>
      </c>
      <c r="D422" t="s">
        <v>614</v>
      </c>
      <c r="E422" t="s">
        <v>302</v>
      </c>
      <c r="F422" t="s">
        <v>302</v>
      </c>
      <c r="G422" t="s">
        <v>51</v>
      </c>
      <c r="H422" t="s">
        <v>245</v>
      </c>
      <c r="J422" t="s">
        <v>34</v>
      </c>
      <c r="K422" t="s">
        <v>5</v>
      </c>
      <c r="L422">
        <v>5</v>
      </c>
      <c r="N422" t="s">
        <v>227</v>
      </c>
      <c r="O422" t="s">
        <v>617</v>
      </c>
      <c r="P422" t="s">
        <v>76</v>
      </c>
      <c r="Q422">
        <v>4900</v>
      </c>
      <c r="R422" t="s">
        <v>920</v>
      </c>
      <c r="S422" t="s">
        <v>368</v>
      </c>
      <c r="T422" t="s">
        <v>241</v>
      </c>
      <c r="U422">
        <v>0</v>
      </c>
      <c r="W422" t="s">
        <v>503</v>
      </c>
      <c r="X422" t="s">
        <v>503</v>
      </c>
      <c r="AA422" s="6" t="str">
        <f t="shared" si="32"/>
        <v>3yo</v>
      </c>
      <c r="AB422" s="6" t="str">
        <f t="shared" si="33"/>
        <v>A</v>
      </c>
      <c r="AC422" s="6">
        <f>VLOOKUP(P422,lists!$G:$H,2,FALSE)</f>
        <v>5</v>
      </c>
      <c r="AD422" t="b">
        <f>VLOOKUP(G422,lists!$B$2:$C$3,2,FALSE)</f>
        <v>1</v>
      </c>
      <c r="AE422" t="b">
        <f>VLOOKUP(AA422,lists!$B:$C,2,FALSE)</f>
        <v>1</v>
      </c>
      <c r="AF422" t="b">
        <f>IF(AND(AC422&gt;=VLOOKUP(FLAT!$I$1,lists!$G:$H,2,FALSE),AC422&lt;=VLOOKUP(FLAT!$I$2,lists!$G:$H,2,FALSE)),TRUE,FALSE)</f>
        <v>1</v>
      </c>
      <c r="AG422" t="b">
        <f>VLOOKUP(AB422,lists!$B$7:$C$8,2,FALSE)</f>
        <v>1</v>
      </c>
      <c r="AH422" t="b">
        <f>VLOOKUP(IF(H422="","Open",SUBSTITUTE(H422,"/Nov","")),lists!$B$27:$D$29,2,FALSE)</f>
        <v>1</v>
      </c>
      <c r="AI422" t="b">
        <f>IF(FLAT!$I$5="All",TRUE,IF(FLAT!$I$5=TEXT('Raw - F'!C422,"mmm"),TRUE,FALSE))</f>
        <v>1</v>
      </c>
      <c r="AJ422" t="b">
        <f>VLOOKUP(L422,lists!B:C,2,FALSE)</f>
        <v>1</v>
      </c>
      <c r="AK422" t="b">
        <f>VLOOKUP(T422,lists!$B$23:$D$25,2,FALSE)</f>
        <v>1</v>
      </c>
      <c r="AL422">
        <f t="shared" si="34"/>
        <v>1</v>
      </c>
    </row>
    <row r="423" spans="1:38" x14ac:dyDescent="0.35">
      <c r="A423" s="1">
        <f t="shared" si="35"/>
        <v>423</v>
      </c>
      <c r="B423" s="1">
        <f t="shared" si="36"/>
        <v>422</v>
      </c>
      <c r="C423" s="5">
        <v>44337</v>
      </c>
      <c r="D423" t="s">
        <v>614</v>
      </c>
      <c r="E423" t="s">
        <v>302</v>
      </c>
      <c r="F423" t="s">
        <v>302</v>
      </c>
      <c r="G423" t="s">
        <v>6</v>
      </c>
      <c r="H423" t="s">
        <v>227</v>
      </c>
      <c r="J423" t="s">
        <v>54</v>
      </c>
      <c r="K423" t="s">
        <v>7</v>
      </c>
      <c r="L423">
        <v>5</v>
      </c>
      <c r="N423" t="s">
        <v>321</v>
      </c>
      <c r="O423" t="s">
        <v>383</v>
      </c>
      <c r="P423" t="s">
        <v>37</v>
      </c>
      <c r="Q423">
        <v>4900</v>
      </c>
      <c r="R423" t="s">
        <v>924</v>
      </c>
      <c r="S423" t="s">
        <v>368</v>
      </c>
      <c r="T423" t="s">
        <v>241</v>
      </c>
      <c r="U423">
        <v>0</v>
      </c>
      <c r="W423" t="s">
        <v>503</v>
      </c>
      <c r="X423" t="s">
        <v>503</v>
      </c>
      <c r="AA423" s="6" t="str">
        <f t="shared" si="32"/>
        <v>Other</v>
      </c>
      <c r="AB423" s="6" t="str">
        <f t="shared" si="33"/>
        <v>F</v>
      </c>
      <c r="AC423" s="6">
        <f>VLOOKUP(P423,lists!$G:$H,2,FALSE)</f>
        <v>2</v>
      </c>
      <c r="AD423" t="b">
        <f>VLOOKUP(G423,lists!$B$2:$C$3,2,FALSE)</f>
        <v>1</v>
      </c>
      <c r="AE423" t="b">
        <f>VLOOKUP(AA423,lists!$B:$C,2,FALSE)</f>
        <v>1</v>
      </c>
      <c r="AF423" t="b">
        <f>IF(AND(AC423&gt;=VLOOKUP(FLAT!$I$1,lists!$G:$H,2,FALSE),AC423&lt;=VLOOKUP(FLAT!$I$2,lists!$G:$H,2,FALSE)),TRUE,FALSE)</f>
        <v>1</v>
      </c>
      <c r="AG423" t="b">
        <f>VLOOKUP(AB423,lists!$B$7:$C$8,2,FALSE)</f>
        <v>1</v>
      </c>
      <c r="AH423" t="b">
        <f>VLOOKUP(IF(H423="","Open",SUBSTITUTE(H423,"/Nov","")),lists!$B$27:$D$29,2,FALSE)</f>
        <v>1</v>
      </c>
      <c r="AI423" t="b">
        <f>IF(FLAT!$I$5="All",TRUE,IF(FLAT!$I$5=TEXT('Raw - F'!C423,"mmm"),TRUE,FALSE))</f>
        <v>1</v>
      </c>
      <c r="AJ423" t="b">
        <f>VLOOKUP(L423,lists!B:C,2,FALSE)</f>
        <v>1</v>
      </c>
      <c r="AK423" t="b">
        <f>VLOOKUP(T423,lists!$B$23:$D$25,2,FALSE)</f>
        <v>1</v>
      </c>
      <c r="AL423">
        <f t="shared" si="34"/>
        <v>1</v>
      </c>
    </row>
    <row r="424" spans="1:38" x14ac:dyDescent="0.35">
      <c r="A424" s="1">
        <f t="shared" si="35"/>
        <v>424</v>
      </c>
      <c r="B424" s="1">
        <f t="shared" si="36"/>
        <v>423</v>
      </c>
      <c r="C424" s="5">
        <v>44337</v>
      </c>
      <c r="D424" t="s">
        <v>614</v>
      </c>
      <c r="E424" t="s">
        <v>302</v>
      </c>
      <c r="F424" t="s">
        <v>302</v>
      </c>
      <c r="G424" t="s">
        <v>6</v>
      </c>
      <c r="H424" t="s">
        <v>227</v>
      </c>
      <c r="J424" t="s">
        <v>54</v>
      </c>
      <c r="K424" t="s">
        <v>5</v>
      </c>
      <c r="L424">
        <v>6</v>
      </c>
      <c r="N424" t="s">
        <v>314</v>
      </c>
      <c r="O424" t="s">
        <v>70</v>
      </c>
      <c r="P424" t="s">
        <v>70</v>
      </c>
      <c r="Q424">
        <v>3900</v>
      </c>
      <c r="R424" t="s">
        <v>921</v>
      </c>
      <c r="T424" t="s">
        <v>241</v>
      </c>
      <c r="U424">
        <v>0</v>
      </c>
      <c r="W424" t="s">
        <v>503</v>
      </c>
      <c r="X424" t="s">
        <v>503</v>
      </c>
      <c r="AA424" s="6" t="str">
        <f t="shared" si="32"/>
        <v>Other</v>
      </c>
      <c r="AB424" s="6" t="str">
        <f t="shared" si="33"/>
        <v>A</v>
      </c>
      <c r="AC424" s="6">
        <f>VLOOKUP(P424,lists!$G:$H,2,FALSE)</f>
        <v>4</v>
      </c>
      <c r="AD424" t="b">
        <f>VLOOKUP(G424,lists!$B$2:$C$3,2,FALSE)</f>
        <v>1</v>
      </c>
      <c r="AE424" t="b">
        <f>VLOOKUP(AA424,lists!$B:$C,2,FALSE)</f>
        <v>1</v>
      </c>
      <c r="AF424" t="b">
        <f>IF(AND(AC424&gt;=VLOOKUP(FLAT!$I$1,lists!$G:$H,2,FALSE),AC424&lt;=VLOOKUP(FLAT!$I$2,lists!$G:$H,2,FALSE)),TRUE,FALSE)</f>
        <v>1</v>
      </c>
      <c r="AG424" t="b">
        <f>VLOOKUP(AB424,lists!$B$7:$C$8,2,FALSE)</f>
        <v>1</v>
      </c>
      <c r="AH424" t="b">
        <f>VLOOKUP(IF(H424="","Open",SUBSTITUTE(H424,"/Nov","")),lists!$B$27:$D$29,2,FALSE)</f>
        <v>1</v>
      </c>
      <c r="AI424" t="b">
        <f>IF(FLAT!$I$5="All",TRUE,IF(FLAT!$I$5=TEXT('Raw - F'!C424,"mmm"),TRUE,FALSE))</f>
        <v>1</v>
      </c>
      <c r="AJ424" t="b">
        <f>VLOOKUP(L424,lists!B:C,2,FALSE)</f>
        <v>1</v>
      </c>
      <c r="AK424" t="b">
        <f>VLOOKUP(T424,lists!$B$23:$D$25,2,FALSE)</f>
        <v>1</v>
      </c>
      <c r="AL424">
        <f t="shared" si="34"/>
        <v>1</v>
      </c>
    </row>
    <row r="425" spans="1:38" x14ac:dyDescent="0.35">
      <c r="A425" s="1">
        <f t="shared" si="35"/>
        <v>425</v>
      </c>
      <c r="B425" s="1">
        <f t="shared" si="36"/>
        <v>424</v>
      </c>
      <c r="C425" s="5">
        <v>44337</v>
      </c>
      <c r="D425" t="s">
        <v>614</v>
      </c>
      <c r="E425" t="s">
        <v>302</v>
      </c>
      <c r="F425" t="s">
        <v>302</v>
      </c>
      <c r="G425" t="s">
        <v>6</v>
      </c>
      <c r="H425" t="s">
        <v>227</v>
      </c>
      <c r="J425" t="s">
        <v>54</v>
      </c>
      <c r="K425" t="s">
        <v>5</v>
      </c>
      <c r="L425">
        <v>6</v>
      </c>
      <c r="N425" t="s">
        <v>312</v>
      </c>
      <c r="O425" t="s">
        <v>383</v>
      </c>
      <c r="P425" t="s">
        <v>37</v>
      </c>
      <c r="Q425">
        <v>3900</v>
      </c>
      <c r="R425" t="s">
        <v>922</v>
      </c>
      <c r="T425" t="s">
        <v>241</v>
      </c>
      <c r="U425">
        <v>0</v>
      </c>
      <c r="W425" t="s">
        <v>503</v>
      </c>
      <c r="X425" t="s">
        <v>503</v>
      </c>
      <c r="AA425" s="6" t="str">
        <f t="shared" si="32"/>
        <v>Other</v>
      </c>
      <c r="AB425" s="6" t="str">
        <f t="shared" si="33"/>
        <v>A</v>
      </c>
      <c r="AC425" s="6">
        <f>VLOOKUP(P425,lists!$G:$H,2,FALSE)</f>
        <v>2</v>
      </c>
      <c r="AD425" t="b">
        <f>VLOOKUP(G425,lists!$B$2:$C$3,2,FALSE)</f>
        <v>1</v>
      </c>
      <c r="AE425" t="b">
        <f>VLOOKUP(AA425,lists!$B:$C,2,FALSE)</f>
        <v>1</v>
      </c>
      <c r="AF425" t="b">
        <f>IF(AND(AC425&gt;=VLOOKUP(FLAT!$I$1,lists!$G:$H,2,FALSE),AC425&lt;=VLOOKUP(FLAT!$I$2,lists!$G:$H,2,FALSE)),TRUE,FALSE)</f>
        <v>1</v>
      </c>
      <c r="AG425" t="b">
        <f>VLOOKUP(AB425,lists!$B$7:$C$8,2,FALSE)</f>
        <v>1</v>
      </c>
      <c r="AH425" t="b">
        <f>VLOOKUP(IF(H425="","Open",SUBSTITUTE(H425,"/Nov","")),lists!$B$27:$D$29,2,FALSE)</f>
        <v>1</v>
      </c>
      <c r="AI425" t="b">
        <f>IF(FLAT!$I$5="All",TRUE,IF(FLAT!$I$5=TEXT('Raw - F'!C425,"mmm"),TRUE,FALSE))</f>
        <v>1</v>
      </c>
      <c r="AJ425" t="b">
        <f>VLOOKUP(L425,lists!B:C,2,FALSE)</f>
        <v>1</v>
      </c>
      <c r="AK425" t="b">
        <f>VLOOKUP(T425,lists!$B$23:$D$25,2,FALSE)</f>
        <v>1</v>
      </c>
      <c r="AL425">
        <f t="shared" si="34"/>
        <v>1</v>
      </c>
    </row>
    <row r="426" spans="1:38" x14ac:dyDescent="0.35">
      <c r="A426" s="1">
        <f t="shared" si="35"/>
        <v>426</v>
      </c>
      <c r="B426" s="1">
        <f t="shared" si="36"/>
        <v>425</v>
      </c>
      <c r="C426" s="5">
        <v>44337</v>
      </c>
      <c r="D426" t="s">
        <v>614</v>
      </c>
      <c r="E426" t="s">
        <v>302</v>
      </c>
      <c r="F426" t="s">
        <v>302</v>
      </c>
      <c r="G426" t="s">
        <v>6</v>
      </c>
      <c r="H426" t="s">
        <v>227</v>
      </c>
      <c r="J426" t="s">
        <v>34</v>
      </c>
      <c r="K426" t="s">
        <v>5</v>
      </c>
      <c r="L426">
        <v>6</v>
      </c>
      <c r="N426" t="s">
        <v>307</v>
      </c>
      <c r="O426" t="s">
        <v>617</v>
      </c>
      <c r="P426" t="s">
        <v>76</v>
      </c>
      <c r="Q426">
        <v>3900</v>
      </c>
      <c r="R426" t="s">
        <v>925</v>
      </c>
      <c r="S426" t="s">
        <v>368</v>
      </c>
      <c r="T426" t="s">
        <v>241</v>
      </c>
      <c r="U426">
        <v>0</v>
      </c>
      <c r="W426" t="s">
        <v>503</v>
      </c>
      <c r="X426" t="s">
        <v>503</v>
      </c>
      <c r="AA426" s="6" t="str">
        <f t="shared" si="32"/>
        <v>3yo</v>
      </c>
      <c r="AB426" s="6" t="str">
        <f t="shared" si="33"/>
        <v>A</v>
      </c>
      <c r="AC426" s="6">
        <f>VLOOKUP(P426,lists!$G:$H,2,FALSE)</f>
        <v>5</v>
      </c>
      <c r="AD426" t="b">
        <f>VLOOKUP(G426,lists!$B$2:$C$3,2,FALSE)</f>
        <v>1</v>
      </c>
      <c r="AE426" t="b">
        <f>VLOOKUP(AA426,lists!$B:$C,2,FALSE)</f>
        <v>1</v>
      </c>
      <c r="AF426" t="b">
        <f>IF(AND(AC426&gt;=VLOOKUP(FLAT!$I$1,lists!$G:$H,2,FALSE),AC426&lt;=VLOOKUP(FLAT!$I$2,lists!$G:$H,2,FALSE)),TRUE,FALSE)</f>
        <v>1</v>
      </c>
      <c r="AG426" t="b">
        <f>VLOOKUP(AB426,lists!$B$7:$C$8,2,FALSE)</f>
        <v>1</v>
      </c>
      <c r="AH426" t="b">
        <f>VLOOKUP(IF(H426="","Open",SUBSTITUTE(H426,"/Nov","")),lists!$B$27:$D$29,2,FALSE)</f>
        <v>1</v>
      </c>
      <c r="AI426" t="b">
        <f>IF(FLAT!$I$5="All",TRUE,IF(FLAT!$I$5=TEXT('Raw - F'!C426,"mmm"),TRUE,FALSE))</f>
        <v>1</v>
      </c>
      <c r="AJ426" t="b">
        <f>VLOOKUP(L426,lists!B:C,2,FALSE)</f>
        <v>1</v>
      </c>
      <c r="AK426" t="b">
        <f>VLOOKUP(T426,lists!$B$23:$D$25,2,FALSE)</f>
        <v>1</v>
      </c>
      <c r="AL426">
        <f t="shared" si="34"/>
        <v>1</v>
      </c>
    </row>
    <row r="427" spans="1:38" x14ac:dyDescent="0.35">
      <c r="A427" s="1">
        <f t="shared" si="35"/>
        <v>427</v>
      </c>
      <c r="B427" s="1">
        <f t="shared" si="36"/>
        <v>426</v>
      </c>
      <c r="C427" s="5">
        <v>44337</v>
      </c>
      <c r="D427" t="s">
        <v>260</v>
      </c>
      <c r="E427" t="s">
        <v>302</v>
      </c>
      <c r="F427" t="s">
        <v>302</v>
      </c>
      <c r="G427" t="s">
        <v>6</v>
      </c>
      <c r="H427" t="s">
        <v>227</v>
      </c>
      <c r="J427" t="s">
        <v>35</v>
      </c>
      <c r="K427" t="s">
        <v>5</v>
      </c>
      <c r="L427">
        <v>4</v>
      </c>
      <c r="N427" t="s">
        <v>348</v>
      </c>
      <c r="O427" t="s">
        <v>36</v>
      </c>
      <c r="P427" t="s">
        <v>36</v>
      </c>
      <c r="Q427">
        <v>7650</v>
      </c>
      <c r="R427" t="s">
        <v>358</v>
      </c>
      <c r="T427" t="s">
        <v>240</v>
      </c>
      <c r="U427">
        <v>0</v>
      </c>
      <c r="W427" t="s">
        <v>503</v>
      </c>
      <c r="X427" t="s">
        <v>503</v>
      </c>
      <c r="AA427" s="6" t="str">
        <f t="shared" si="32"/>
        <v>Other</v>
      </c>
      <c r="AB427" s="6" t="str">
        <f t="shared" si="33"/>
        <v>A</v>
      </c>
      <c r="AC427" s="6">
        <f>VLOOKUP(P427,lists!$G:$H,2,FALSE)</f>
        <v>1</v>
      </c>
      <c r="AD427" t="b">
        <f>VLOOKUP(G427,lists!$B$2:$C$3,2,FALSE)</f>
        <v>1</v>
      </c>
      <c r="AE427" t="b">
        <f>VLOOKUP(AA427,lists!$B:$C,2,FALSE)</f>
        <v>1</v>
      </c>
      <c r="AF427" t="b">
        <f>IF(AND(AC427&gt;=VLOOKUP(FLAT!$I$1,lists!$G:$H,2,FALSE),AC427&lt;=VLOOKUP(FLAT!$I$2,lists!$G:$H,2,FALSE)),TRUE,FALSE)</f>
        <v>1</v>
      </c>
      <c r="AG427" t="b">
        <f>VLOOKUP(AB427,lists!$B$7:$C$8,2,FALSE)</f>
        <v>1</v>
      </c>
      <c r="AH427" t="b">
        <f>VLOOKUP(IF(H427="","Open",SUBSTITUTE(H427,"/Nov","")),lists!$B$27:$D$29,2,FALSE)</f>
        <v>1</v>
      </c>
      <c r="AI427" t="b">
        <f>IF(FLAT!$I$5="All",TRUE,IF(FLAT!$I$5=TEXT('Raw - F'!C427,"mmm"),TRUE,FALSE))</f>
        <v>1</v>
      </c>
      <c r="AJ427" t="b">
        <f>VLOOKUP(L427,lists!B:C,2,FALSE)</f>
        <v>1</v>
      </c>
      <c r="AK427" t="b">
        <f>VLOOKUP(T427,lists!$B$23:$D$25,2,FALSE)</f>
        <v>1</v>
      </c>
      <c r="AL427">
        <f t="shared" si="34"/>
        <v>1</v>
      </c>
    </row>
    <row r="428" spans="1:38" x14ac:dyDescent="0.35">
      <c r="A428" s="1">
        <f t="shared" si="35"/>
        <v>428</v>
      </c>
      <c r="B428" s="1">
        <f t="shared" si="36"/>
        <v>427</v>
      </c>
      <c r="C428" s="5">
        <v>44337</v>
      </c>
      <c r="D428" t="s">
        <v>260</v>
      </c>
      <c r="E428" t="s">
        <v>302</v>
      </c>
      <c r="F428" t="s">
        <v>302</v>
      </c>
      <c r="G428" t="s">
        <v>51</v>
      </c>
      <c r="H428" t="s">
        <v>244</v>
      </c>
      <c r="J428" t="s">
        <v>33</v>
      </c>
      <c r="K428" t="s">
        <v>7</v>
      </c>
      <c r="L428">
        <v>5</v>
      </c>
      <c r="N428" t="s">
        <v>227</v>
      </c>
      <c r="O428" t="s">
        <v>36</v>
      </c>
      <c r="P428" t="s">
        <v>36</v>
      </c>
      <c r="Q428">
        <v>4900</v>
      </c>
      <c r="R428" t="s">
        <v>494</v>
      </c>
      <c r="T428" t="s">
        <v>240</v>
      </c>
      <c r="U428">
        <v>0</v>
      </c>
      <c r="W428" t="s">
        <v>503</v>
      </c>
      <c r="X428" t="s">
        <v>503</v>
      </c>
      <c r="Z428" t="s">
        <v>553</v>
      </c>
      <c r="AA428" s="6" t="str">
        <f t="shared" si="32"/>
        <v>2yo</v>
      </c>
      <c r="AB428" s="6" t="str">
        <f t="shared" si="33"/>
        <v>F</v>
      </c>
      <c r="AC428" s="6">
        <f>VLOOKUP(P428,lists!$G:$H,2,FALSE)</f>
        <v>1</v>
      </c>
      <c r="AD428" t="b">
        <f>VLOOKUP(G428,lists!$B$2:$C$3,2,FALSE)</f>
        <v>1</v>
      </c>
      <c r="AE428" t="b">
        <f>VLOOKUP(AA428,lists!$B:$C,2,FALSE)</f>
        <v>1</v>
      </c>
      <c r="AF428" t="b">
        <f>IF(AND(AC428&gt;=VLOOKUP(FLAT!$I$1,lists!$G:$H,2,FALSE),AC428&lt;=VLOOKUP(FLAT!$I$2,lists!$G:$H,2,FALSE)),TRUE,FALSE)</f>
        <v>1</v>
      </c>
      <c r="AG428" t="b">
        <f>VLOOKUP(AB428,lists!$B$7:$C$8,2,FALSE)</f>
        <v>1</v>
      </c>
      <c r="AH428" t="b">
        <f>VLOOKUP(IF(H428="","Open",SUBSTITUTE(H428,"/Nov","")),lists!$B$27:$D$29,2,FALSE)</f>
        <v>1</v>
      </c>
      <c r="AI428" t="b">
        <f>IF(FLAT!$I$5="All",TRUE,IF(FLAT!$I$5=TEXT('Raw - F'!C428,"mmm"),TRUE,FALSE))</f>
        <v>1</v>
      </c>
      <c r="AJ428" t="b">
        <f>VLOOKUP(L428,lists!B:C,2,FALSE)</f>
        <v>1</v>
      </c>
      <c r="AK428" t="b">
        <f>VLOOKUP(T428,lists!$B$23:$D$25,2,FALSE)</f>
        <v>1</v>
      </c>
      <c r="AL428">
        <f t="shared" si="34"/>
        <v>1</v>
      </c>
    </row>
    <row r="429" spans="1:38" x14ac:dyDescent="0.35">
      <c r="A429" s="1">
        <f t="shared" si="35"/>
        <v>429</v>
      </c>
      <c r="B429" s="1">
        <f t="shared" si="36"/>
        <v>428</v>
      </c>
      <c r="C429" s="5">
        <v>44337</v>
      </c>
      <c r="D429" t="s">
        <v>260</v>
      </c>
      <c r="E429" t="s">
        <v>302</v>
      </c>
      <c r="F429" t="s">
        <v>302</v>
      </c>
      <c r="G429" t="s">
        <v>6</v>
      </c>
      <c r="H429" t="s">
        <v>227</v>
      </c>
      <c r="J429" t="s">
        <v>54</v>
      </c>
      <c r="K429" t="s">
        <v>5</v>
      </c>
      <c r="L429">
        <v>5</v>
      </c>
      <c r="N429" t="s">
        <v>330</v>
      </c>
      <c r="O429" t="s">
        <v>405</v>
      </c>
      <c r="P429" t="s">
        <v>102</v>
      </c>
      <c r="Q429">
        <v>4900</v>
      </c>
      <c r="R429" t="s">
        <v>335</v>
      </c>
      <c r="T429" t="s">
        <v>240</v>
      </c>
      <c r="U429">
        <v>0</v>
      </c>
      <c r="W429" t="s">
        <v>503</v>
      </c>
      <c r="X429" t="s">
        <v>503</v>
      </c>
      <c r="AA429" s="6" t="str">
        <f t="shared" si="32"/>
        <v>Other</v>
      </c>
      <c r="AB429" s="6" t="str">
        <f t="shared" si="33"/>
        <v>A</v>
      </c>
      <c r="AC429" s="6">
        <f>VLOOKUP(P429,lists!$G:$H,2,FALSE)</f>
        <v>9</v>
      </c>
      <c r="AD429" t="b">
        <f>VLOOKUP(G429,lists!$B$2:$C$3,2,FALSE)</f>
        <v>1</v>
      </c>
      <c r="AE429" t="b">
        <f>VLOOKUP(AA429,lists!$B:$C,2,FALSE)</f>
        <v>1</v>
      </c>
      <c r="AF429" t="b">
        <f>IF(AND(AC429&gt;=VLOOKUP(FLAT!$I$1,lists!$G:$H,2,FALSE),AC429&lt;=VLOOKUP(FLAT!$I$2,lists!$G:$H,2,FALSE)),TRUE,FALSE)</f>
        <v>1</v>
      </c>
      <c r="AG429" t="b">
        <f>VLOOKUP(AB429,lists!$B$7:$C$8,2,FALSE)</f>
        <v>1</v>
      </c>
      <c r="AH429" t="b">
        <f>VLOOKUP(IF(H429="","Open",SUBSTITUTE(H429,"/Nov","")),lists!$B$27:$D$29,2,FALSE)</f>
        <v>1</v>
      </c>
      <c r="AI429" t="b">
        <f>IF(FLAT!$I$5="All",TRUE,IF(FLAT!$I$5=TEXT('Raw - F'!C429,"mmm"),TRUE,FALSE))</f>
        <v>1</v>
      </c>
      <c r="AJ429" t="b">
        <f>VLOOKUP(L429,lists!B:C,2,FALSE)</f>
        <v>1</v>
      </c>
      <c r="AK429" t="b">
        <f>VLOOKUP(T429,lists!$B$23:$D$25,2,FALSE)</f>
        <v>1</v>
      </c>
      <c r="AL429">
        <f t="shared" si="34"/>
        <v>1</v>
      </c>
    </row>
    <row r="430" spans="1:38" x14ac:dyDescent="0.35">
      <c r="A430" s="1">
        <f t="shared" si="35"/>
        <v>430</v>
      </c>
      <c r="B430" s="1">
        <f t="shared" si="36"/>
        <v>429</v>
      </c>
      <c r="C430" s="5">
        <v>44337</v>
      </c>
      <c r="D430" t="s">
        <v>260</v>
      </c>
      <c r="E430" t="s">
        <v>302</v>
      </c>
      <c r="F430" t="s">
        <v>302</v>
      </c>
      <c r="G430" t="s">
        <v>6</v>
      </c>
      <c r="H430" t="s">
        <v>227</v>
      </c>
      <c r="J430" t="s">
        <v>54</v>
      </c>
      <c r="K430" t="s">
        <v>5</v>
      </c>
      <c r="L430">
        <v>5</v>
      </c>
      <c r="N430" t="s">
        <v>321</v>
      </c>
      <c r="O430" t="s">
        <v>407</v>
      </c>
      <c r="P430" t="s">
        <v>37</v>
      </c>
      <c r="Q430">
        <v>4900</v>
      </c>
      <c r="R430" t="s">
        <v>928</v>
      </c>
      <c r="T430" t="s">
        <v>240</v>
      </c>
      <c r="U430">
        <v>0</v>
      </c>
      <c r="W430" t="s">
        <v>503</v>
      </c>
      <c r="X430" t="s">
        <v>503</v>
      </c>
      <c r="AA430" s="6" t="str">
        <f t="shared" si="32"/>
        <v>Other</v>
      </c>
      <c r="AB430" s="6" t="str">
        <f t="shared" si="33"/>
        <v>A</v>
      </c>
      <c r="AC430" s="6">
        <f>VLOOKUP(P430,lists!$G:$H,2,FALSE)</f>
        <v>2</v>
      </c>
      <c r="AD430" t="b">
        <f>VLOOKUP(G430,lists!$B$2:$C$3,2,FALSE)</f>
        <v>1</v>
      </c>
      <c r="AE430" t="b">
        <f>VLOOKUP(AA430,lists!$B:$C,2,FALSE)</f>
        <v>1</v>
      </c>
      <c r="AF430" t="b">
        <f>IF(AND(AC430&gt;=VLOOKUP(FLAT!$I$1,lists!$G:$H,2,FALSE),AC430&lt;=VLOOKUP(FLAT!$I$2,lists!$G:$H,2,FALSE)),TRUE,FALSE)</f>
        <v>1</v>
      </c>
      <c r="AG430" t="b">
        <f>VLOOKUP(AB430,lists!$B$7:$C$8,2,FALSE)</f>
        <v>1</v>
      </c>
      <c r="AH430" t="b">
        <f>VLOOKUP(IF(H430="","Open",SUBSTITUTE(H430,"/Nov","")),lists!$B$27:$D$29,2,FALSE)</f>
        <v>1</v>
      </c>
      <c r="AI430" t="b">
        <f>IF(FLAT!$I$5="All",TRUE,IF(FLAT!$I$5=TEXT('Raw - F'!C430,"mmm"),TRUE,FALSE))</f>
        <v>1</v>
      </c>
      <c r="AJ430" t="b">
        <f>VLOOKUP(L430,lists!B:C,2,FALSE)</f>
        <v>1</v>
      </c>
      <c r="AK430" t="b">
        <f>VLOOKUP(T430,lists!$B$23:$D$25,2,FALSE)</f>
        <v>1</v>
      </c>
      <c r="AL430">
        <f t="shared" si="34"/>
        <v>1</v>
      </c>
    </row>
    <row r="431" spans="1:38" x14ac:dyDescent="0.35">
      <c r="A431" s="1">
        <f t="shared" si="35"/>
        <v>431</v>
      </c>
      <c r="B431" s="1">
        <f t="shared" si="36"/>
        <v>430</v>
      </c>
      <c r="C431" s="5">
        <v>44337</v>
      </c>
      <c r="D431" t="s">
        <v>260</v>
      </c>
      <c r="E431" t="s">
        <v>302</v>
      </c>
      <c r="F431" t="s">
        <v>302</v>
      </c>
      <c r="G431" t="s">
        <v>6</v>
      </c>
      <c r="H431" t="s">
        <v>227</v>
      </c>
      <c r="J431" t="s">
        <v>54</v>
      </c>
      <c r="K431" t="s">
        <v>5</v>
      </c>
      <c r="L431">
        <v>6</v>
      </c>
      <c r="N431" t="s">
        <v>312</v>
      </c>
      <c r="O431" t="s">
        <v>407</v>
      </c>
      <c r="P431" t="s">
        <v>38</v>
      </c>
      <c r="Q431">
        <v>3900</v>
      </c>
      <c r="R431" t="s">
        <v>927</v>
      </c>
      <c r="T431" t="s">
        <v>240</v>
      </c>
      <c r="U431">
        <v>0</v>
      </c>
      <c r="W431" t="s">
        <v>1704</v>
      </c>
      <c r="X431" t="s">
        <v>503</v>
      </c>
      <c r="AA431" s="6" t="str">
        <f t="shared" si="32"/>
        <v>Other</v>
      </c>
      <c r="AB431" s="6" t="str">
        <f t="shared" si="33"/>
        <v>A</v>
      </c>
      <c r="AC431" s="6">
        <f>VLOOKUP(P431,lists!$G:$H,2,FALSE)</f>
        <v>3</v>
      </c>
      <c r="AD431" t="b">
        <f>VLOOKUP(G431,lists!$B$2:$C$3,2,FALSE)</f>
        <v>1</v>
      </c>
      <c r="AE431" t="b">
        <f>VLOOKUP(AA431,lists!$B:$C,2,FALSE)</f>
        <v>1</v>
      </c>
      <c r="AF431" t="b">
        <f>IF(AND(AC431&gt;=VLOOKUP(FLAT!$I$1,lists!$G:$H,2,FALSE),AC431&lt;=VLOOKUP(FLAT!$I$2,lists!$G:$H,2,FALSE)),TRUE,FALSE)</f>
        <v>1</v>
      </c>
      <c r="AG431" t="b">
        <f>VLOOKUP(AB431,lists!$B$7:$C$8,2,FALSE)</f>
        <v>1</v>
      </c>
      <c r="AH431" t="b">
        <f>VLOOKUP(IF(H431="","Open",SUBSTITUTE(H431,"/Nov","")),lists!$B$27:$D$29,2,FALSE)</f>
        <v>1</v>
      </c>
      <c r="AI431" t="b">
        <f>IF(FLAT!$I$5="All",TRUE,IF(FLAT!$I$5=TEXT('Raw - F'!C431,"mmm"),TRUE,FALSE))</f>
        <v>1</v>
      </c>
      <c r="AJ431" t="b">
        <f>VLOOKUP(L431,lists!B:C,2,FALSE)</f>
        <v>1</v>
      </c>
      <c r="AK431" t="b">
        <f>VLOOKUP(T431,lists!$B$23:$D$25,2,FALSE)</f>
        <v>1</v>
      </c>
      <c r="AL431">
        <f t="shared" si="34"/>
        <v>1</v>
      </c>
    </row>
    <row r="432" spans="1:38" x14ac:dyDescent="0.35">
      <c r="A432" s="1">
        <f t="shared" si="35"/>
        <v>432</v>
      </c>
      <c r="B432" s="1">
        <f t="shared" si="36"/>
        <v>431</v>
      </c>
      <c r="C432" s="5">
        <v>44337</v>
      </c>
      <c r="D432" t="s">
        <v>260</v>
      </c>
      <c r="E432" t="s">
        <v>302</v>
      </c>
      <c r="F432" t="s">
        <v>302</v>
      </c>
      <c r="G432" t="s">
        <v>51</v>
      </c>
      <c r="H432" t="s">
        <v>245</v>
      </c>
      <c r="J432" t="s">
        <v>35</v>
      </c>
      <c r="K432" t="s">
        <v>5</v>
      </c>
      <c r="L432">
        <v>6</v>
      </c>
      <c r="N432" t="s">
        <v>227</v>
      </c>
      <c r="O432" t="s">
        <v>380</v>
      </c>
      <c r="P432" t="s">
        <v>37</v>
      </c>
      <c r="Q432">
        <v>3900</v>
      </c>
      <c r="R432" t="s">
        <v>722</v>
      </c>
      <c r="T432" t="s">
        <v>240</v>
      </c>
      <c r="U432">
        <v>0</v>
      </c>
      <c r="W432" t="s">
        <v>503</v>
      </c>
      <c r="X432" t="s">
        <v>503</v>
      </c>
      <c r="AA432" s="6" t="str">
        <f t="shared" si="32"/>
        <v>Other</v>
      </c>
      <c r="AB432" s="6" t="str">
        <f t="shared" si="33"/>
        <v>A</v>
      </c>
      <c r="AC432" s="6">
        <f>VLOOKUP(P432,lists!$G:$H,2,FALSE)</f>
        <v>2</v>
      </c>
      <c r="AD432" t="b">
        <f>VLOOKUP(G432,lists!$B$2:$C$3,2,FALSE)</f>
        <v>1</v>
      </c>
      <c r="AE432" t="b">
        <f>VLOOKUP(AA432,lists!$B:$C,2,FALSE)</f>
        <v>1</v>
      </c>
      <c r="AF432" t="b">
        <f>IF(AND(AC432&gt;=VLOOKUP(FLAT!$I$1,lists!$G:$H,2,FALSE),AC432&lt;=VLOOKUP(FLAT!$I$2,lists!$G:$H,2,FALSE)),TRUE,FALSE)</f>
        <v>1</v>
      </c>
      <c r="AG432" t="b">
        <f>VLOOKUP(AB432,lists!$B$7:$C$8,2,FALSE)</f>
        <v>1</v>
      </c>
      <c r="AH432" t="b">
        <f>VLOOKUP(IF(H432="","Open",SUBSTITUTE(H432,"/Nov","")),lists!$B$27:$D$29,2,FALSE)</f>
        <v>1</v>
      </c>
      <c r="AI432" t="b">
        <f>IF(FLAT!$I$5="All",TRUE,IF(FLAT!$I$5=TEXT('Raw - F'!C432,"mmm"),TRUE,FALSE))</f>
        <v>1</v>
      </c>
      <c r="AJ432" t="b">
        <f>VLOOKUP(L432,lists!B:C,2,FALSE)</f>
        <v>1</v>
      </c>
      <c r="AK432" t="b">
        <f>VLOOKUP(T432,lists!$B$23:$D$25,2,FALSE)</f>
        <v>1</v>
      </c>
      <c r="AL432">
        <f t="shared" si="34"/>
        <v>1</v>
      </c>
    </row>
    <row r="433" spans="1:38" x14ac:dyDescent="0.35">
      <c r="A433" s="1">
        <f t="shared" si="35"/>
        <v>433</v>
      </c>
      <c r="B433" s="1">
        <f t="shared" si="36"/>
        <v>432</v>
      </c>
      <c r="C433" s="5">
        <v>44337</v>
      </c>
      <c r="D433" t="s">
        <v>260</v>
      </c>
      <c r="E433" t="s">
        <v>302</v>
      </c>
      <c r="F433" t="s">
        <v>302</v>
      </c>
      <c r="G433" t="s">
        <v>6</v>
      </c>
      <c r="H433" t="s">
        <v>227</v>
      </c>
      <c r="J433" t="s">
        <v>54</v>
      </c>
      <c r="K433" t="s">
        <v>5</v>
      </c>
      <c r="L433">
        <v>6</v>
      </c>
      <c r="N433" t="s">
        <v>314</v>
      </c>
      <c r="O433" t="s">
        <v>36</v>
      </c>
      <c r="P433" t="s">
        <v>36</v>
      </c>
      <c r="Q433">
        <v>3900</v>
      </c>
      <c r="R433" t="s">
        <v>929</v>
      </c>
      <c r="T433" t="s">
        <v>240</v>
      </c>
      <c r="U433">
        <v>0</v>
      </c>
      <c r="V433" t="s">
        <v>525</v>
      </c>
      <c r="W433" t="s">
        <v>503</v>
      </c>
      <c r="X433" t="s">
        <v>503</v>
      </c>
      <c r="AA433" s="6" t="str">
        <f t="shared" si="32"/>
        <v>Other</v>
      </c>
      <c r="AB433" s="6" t="str">
        <f t="shared" si="33"/>
        <v>A</v>
      </c>
      <c r="AC433" s="6">
        <f>VLOOKUP(P433,lists!$G:$H,2,FALSE)</f>
        <v>1</v>
      </c>
      <c r="AD433" t="b">
        <f>VLOOKUP(G433,lists!$B$2:$C$3,2,FALSE)</f>
        <v>1</v>
      </c>
      <c r="AE433" t="b">
        <f>VLOOKUP(AA433,lists!$B:$C,2,FALSE)</f>
        <v>1</v>
      </c>
      <c r="AF433" t="b">
        <f>IF(AND(AC433&gt;=VLOOKUP(FLAT!$I$1,lists!$G:$H,2,FALSE),AC433&lt;=VLOOKUP(FLAT!$I$2,lists!$G:$H,2,FALSE)),TRUE,FALSE)</f>
        <v>1</v>
      </c>
      <c r="AG433" t="b">
        <f>VLOOKUP(AB433,lists!$B$7:$C$8,2,FALSE)</f>
        <v>1</v>
      </c>
      <c r="AH433" t="b">
        <f>VLOOKUP(IF(H433="","Open",SUBSTITUTE(H433,"/Nov","")),lists!$B$27:$D$29,2,FALSE)</f>
        <v>1</v>
      </c>
      <c r="AI433" t="b">
        <f>IF(FLAT!$I$5="All",TRUE,IF(FLAT!$I$5=TEXT('Raw - F'!C433,"mmm"),TRUE,FALSE))</f>
        <v>1</v>
      </c>
      <c r="AJ433" t="b">
        <f>VLOOKUP(L433,lists!B:C,2,FALSE)</f>
        <v>1</v>
      </c>
      <c r="AK433" t="b">
        <f>VLOOKUP(T433,lists!$B$23:$D$25,2,FALSE)</f>
        <v>1</v>
      </c>
      <c r="AL433">
        <f t="shared" si="34"/>
        <v>1</v>
      </c>
    </row>
    <row r="434" spans="1:38" x14ac:dyDescent="0.35">
      <c r="A434" s="1">
        <f t="shared" si="35"/>
        <v>434</v>
      </c>
      <c r="B434" s="1">
        <f t="shared" si="36"/>
        <v>433</v>
      </c>
      <c r="C434" s="5">
        <v>44337</v>
      </c>
      <c r="D434" t="s">
        <v>558</v>
      </c>
      <c r="E434" t="s">
        <v>302</v>
      </c>
      <c r="F434" t="s">
        <v>302</v>
      </c>
      <c r="G434" t="s">
        <v>51</v>
      </c>
      <c r="H434" t="s">
        <v>227</v>
      </c>
      <c r="J434" t="s">
        <v>34</v>
      </c>
      <c r="K434" t="s">
        <v>368</v>
      </c>
      <c r="L434">
        <v>1</v>
      </c>
      <c r="M434" t="s">
        <v>559</v>
      </c>
      <c r="N434" t="s">
        <v>227</v>
      </c>
      <c r="O434" t="s">
        <v>546</v>
      </c>
      <c r="P434" t="s">
        <v>88</v>
      </c>
      <c r="Q434">
        <v>45000</v>
      </c>
      <c r="R434" t="s">
        <v>930</v>
      </c>
      <c r="T434" t="s">
        <v>241</v>
      </c>
      <c r="U434">
        <v>0</v>
      </c>
      <c r="W434" t="s">
        <v>503</v>
      </c>
      <c r="X434" t="s">
        <v>503</v>
      </c>
      <c r="Z434" t="s">
        <v>553</v>
      </c>
      <c r="AA434" s="6" t="str">
        <f t="shared" si="32"/>
        <v>3yo</v>
      </c>
      <c r="AB434" s="6" t="str">
        <f t="shared" si="33"/>
        <v>A</v>
      </c>
      <c r="AC434" s="6">
        <f>VLOOKUP(P434,lists!$G:$H,2,FALSE)</f>
        <v>6</v>
      </c>
      <c r="AD434" t="b">
        <f>VLOOKUP(G434,lists!$B$2:$C$3,2,FALSE)</f>
        <v>1</v>
      </c>
      <c r="AE434" t="b">
        <f>VLOOKUP(AA434,lists!$B:$C,2,FALSE)</f>
        <v>1</v>
      </c>
      <c r="AF434" t="b">
        <f>IF(AND(AC434&gt;=VLOOKUP(FLAT!$I$1,lists!$G:$H,2,FALSE),AC434&lt;=VLOOKUP(FLAT!$I$2,lists!$G:$H,2,FALSE)),TRUE,FALSE)</f>
        <v>1</v>
      </c>
      <c r="AG434" t="b">
        <f>VLOOKUP(AB434,lists!$B$7:$C$8,2,FALSE)</f>
        <v>1</v>
      </c>
      <c r="AH434" t="b">
        <f>VLOOKUP(IF(H434="","Open",SUBSTITUTE(H434,"/Nov","")),lists!$B$27:$D$29,2,FALSE)</f>
        <v>1</v>
      </c>
      <c r="AI434" t="b">
        <f>IF(FLAT!$I$5="All",TRUE,IF(FLAT!$I$5=TEXT('Raw - F'!C434,"mmm"),TRUE,FALSE))</f>
        <v>1</v>
      </c>
      <c r="AJ434" t="b">
        <f>VLOOKUP(L434,lists!B:C,2,FALSE)</f>
        <v>1</v>
      </c>
      <c r="AK434" t="b">
        <f>VLOOKUP(T434,lists!$B$23:$D$25,2,FALSE)</f>
        <v>1</v>
      </c>
      <c r="AL434">
        <f t="shared" si="34"/>
        <v>1</v>
      </c>
    </row>
    <row r="435" spans="1:38" x14ac:dyDescent="0.35">
      <c r="A435" s="1">
        <f t="shared" si="35"/>
        <v>435</v>
      </c>
      <c r="B435" s="1">
        <f t="shared" si="36"/>
        <v>434</v>
      </c>
      <c r="C435" s="5">
        <v>44337</v>
      </c>
      <c r="D435" t="s">
        <v>558</v>
      </c>
      <c r="E435" t="s">
        <v>302</v>
      </c>
      <c r="F435" t="s">
        <v>302</v>
      </c>
      <c r="G435" t="s">
        <v>51</v>
      </c>
      <c r="H435" t="s">
        <v>227</v>
      </c>
      <c r="J435" t="s">
        <v>34</v>
      </c>
      <c r="K435" t="s">
        <v>7</v>
      </c>
      <c r="L435">
        <v>1</v>
      </c>
      <c r="M435" t="s">
        <v>559</v>
      </c>
      <c r="N435" t="s">
        <v>227</v>
      </c>
      <c r="O435" t="s">
        <v>562</v>
      </c>
      <c r="P435" t="s">
        <v>76</v>
      </c>
      <c r="Q435">
        <v>45000</v>
      </c>
      <c r="R435" t="s">
        <v>931</v>
      </c>
      <c r="T435" t="s">
        <v>241</v>
      </c>
      <c r="U435">
        <v>0</v>
      </c>
      <c r="W435" t="s">
        <v>503</v>
      </c>
      <c r="X435" t="s">
        <v>503</v>
      </c>
      <c r="AA435" s="6" t="str">
        <f t="shared" si="32"/>
        <v>3yo</v>
      </c>
      <c r="AB435" s="6" t="str">
        <f t="shared" si="33"/>
        <v>F</v>
      </c>
      <c r="AC435" s="6">
        <f>VLOOKUP(P435,lists!$G:$H,2,FALSE)</f>
        <v>5</v>
      </c>
      <c r="AD435" t="b">
        <f>VLOOKUP(G435,lists!$B$2:$C$3,2,FALSE)</f>
        <v>1</v>
      </c>
      <c r="AE435" t="b">
        <f>VLOOKUP(AA435,lists!$B:$C,2,FALSE)</f>
        <v>1</v>
      </c>
      <c r="AF435" t="b">
        <f>IF(AND(AC435&gt;=VLOOKUP(FLAT!$I$1,lists!$G:$H,2,FALSE),AC435&lt;=VLOOKUP(FLAT!$I$2,lists!$G:$H,2,FALSE)),TRUE,FALSE)</f>
        <v>1</v>
      </c>
      <c r="AG435" t="b">
        <f>VLOOKUP(AB435,lists!$B$7:$C$8,2,FALSE)</f>
        <v>1</v>
      </c>
      <c r="AH435" t="b">
        <f>VLOOKUP(IF(H435="","Open",SUBSTITUTE(H435,"/Nov","")),lists!$B$27:$D$29,2,FALSE)</f>
        <v>1</v>
      </c>
      <c r="AI435" t="b">
        <f>IF(FLAT!$I$5="All",TRUE,IF(FLAT!$I$5=TEXT('Raw - F'!C435,"mmm"),TRUE,FALSE))</f>
        <v>1</v>
      </c>
      <c r="AJ435" t="b">
        <f>VLOOKUP(L435,lists!B:C,2,FALSE)</f>
        <v>1</v>
      </c>
      <c r="AK435" t="b">
        <f>VLOOKUP(T435,lists!$B$23:$D$25,2,FALSE)</f>
        <v>1</v>
      </c>
      <c r="AL435">
        <f t="shared" si="34"/>
        <v>1</v>
      </c>
    </row>
    <row r="436" spans="1:38" x14ac:dyDescent="0.35">
      <c r="A436" s="1">
        <f t="shared" si="35"/>
        <v>436</v>
      </c>
      <c r="B436" s="1">
        <f t="shared" si="36"/>
        <v>435</v>
      </c>
      <c r="C436" s="5">
        <v>44337</v>
      </c>
      <c r="D436" t="s">
        <v>558</v>
      </c>
      <c r="E436" t="s">
        <v>302</v>
      </c>
      <c r="F436" t="s">
        <v>302</v>
      </c>
      <c r="G436" t="s">
        <v>6</v>
      </c>
      <c r="H436" t="s">
        <v>227</v>
      </c>
      <c r="J436" t="s">
        <v>34</v>
      </c>
      <c r="K436" t="s">
        <v>5</v>
      </c>
      <c r="L436">
        <v>4</v>
      </c>
      <c r="N436" t="s">
        <v>318</v>
      </c>
      <c r="O436" t="s">
        <v>70</v>
      </c>
      <c r="P436" t="s">
        <v>70</v>
      </c>
      <c r="Q436">
        <v>15000</v>
      </c>
      <c r="R436" t="s">
        <v>825</v>
      </c>
      <c r="T436" t="s">
        <v>241</v>
      </c>
      <c r="U436">
        <v>0</v>
      </c>
      <c r="W436" t="s">
        <v>503</v>
      </c>
      <c r="X436" t="s">
        <v>503</v>
      </c>
      <c r="AA436" s="6" t="str">
        <f t="shared" ref="AA436:AA498" si="37">IF(OR(J436="2yo",J436="3yo"),J436,"Other")</f>
        <v>3yo</v>
      </c>
      <c r="AB436" s="6" t="str">
        <f t="shared" ref="AB436:AB498" si="38">IF(K436="F",K436,"A")</f>
        <v>A</v>
      </c>
      <c r="AC436" s="6">
        <f>VLOOKUP(P436,lists!$G:$H,2,FALSE)</f>
        <v>4</v>
      </c>
      <c r="AD436" t="b">
        <f>VLOOKUP(G436,lists!$B$2:$C$3,2,FALSE)</f>
        <v>1</v>
      </c>
      <c r="AE436" t="b">
        <f>VLOOKUP(AA436,lists!$B:$C,2,FALSE)</f>
        <v>1</v>
      </c>
      <c r="AF436" t="b">
        <f>IF(AND(AC436&gt;=VLOOKUP(FLAT!$I$1,lists!$G:$H,2,FALSE),AC436&lt;=VLOOKUP(FLAT!$I$2,lists!$G:$H,2,FALSE)),TRUE,FALSE)</f>
        <v>1</v>
      </c>
      <c r="AG436" t="b">
        <f>VLOOKUP(AB436,lists!$B$7:$C$8,2,FALSE)</f>
        <v>1</v>
      </c>
      <c r="AH436" t="b">
        <f>VLOOKUP(IF(H436="","Open",SUBSTITUTE(H436,"/Nov","")),lists!$B$27:$D$29,2,FALSE)</f>
        <v>1</v>
      </c>
      <c r="AI436" t="b">
        <f>IF(FLAT!$I$5="All",TRUE,IF(FLAT!$I$5=TEXT('Raw - F'!C436,"mmm"),TRUE,FALSE))</f>
        <v>1</v>
      </c>
      <c r="AJ436" t="b">
        <f>VLOOKUP(L436,lists!B:C,2,FALSE)</f>
        <v>1</v>
      </c>
      <c r="AK436" t="b">
        <f>VLOOKUP(T436,lists!$B$23:$D$25,2,FALSE)</f>
        <v>1</v>
      </c>
      <c r="AL436">
        <f t="shared" ref="AL436:AL498" si="39">IF(AND(AD436=TRUE,AE436=TRUE,AF436=TRUE,AG436=TRUE,AH436=TRUE,AI436=TRUE,AJ436=TRUE,AK436=TRUE),1,0)</f>
        <v>1</v>
      </c>
    </row>
    <row r="437" spans="1:38" x14ac:dyDescent="0.35">
      <c r="A437" s="1">
        <f t="shared" si="35"/>
        <v>437</v>
      </c>
      <c r="B437" s="1">
        <f t="shared" si="36"/>
        <v>436</v>
      </c>
      <c r="C437" s="5">
        <v>44337</v>
      </c>
      <c r="D437" t="s">
        <v>558</v>
      </c>
      <c r="E437" t="s">
        <v>302</v>
      </c>
      <c r="F437" t="s">
        <v>302</v>
      </c>
      <c r="G437" t="s">
        <v>51</v>
      </c>
      <c r="H437" t="s">
        <v>244</v>
      </c>
      <c r="J437" t="s">
        <v>33</v>
      </c>
      <c r="K437" t="s">
        <v>5</v>
      </c>
      <c r="L437">
        <v>4</v>
      </c>
      <c r="N437" t="s">
        <v>227</v>
      </c>
      <c r="O437" t="s">
        <v>70</v>
      </c>
      <c r="P437" t="s">
        <v>37</v>
      </c>
      <c r="Q437">
        <v>9500</v>
      </c>
      <c r="R437" t="s">
        <v>432</v>
      </c>
      <c r="T437" t="s">
        <v>241</v>
      </c>
      <c r="U437">
        <v>0</v>
      </c>
      <c r="W437" t="s">
        <v>503</v>
      </c>
      <c r="X437" t="s">
        <v>503</v>
      </c>
      <c r="Z437" t="s">
        <v>553</v>
      </c>
      <c r="AA437" s="6" t="str">
        <f t="shared" si="37"/>
        <v>2yo</v>
      </c>
      <c r="AB437" s="6" t="str">
        <f t="shared" si="38"/>
        <v>A</v>
      </c>
      <c r="AC437" s="6">
        <f>VLOOKUP(P437,lists!$G:$H,2,FALSE)</f>
        <v>2</v>
      </c>
      <c r="AD437" t="b">
        <f>VLOOKUP(G437,lists!$B$2:$C$3,2,FALSE)</f>
        <v>1</v>
      </c>
      <c r="AE437" t="b">
        <f>VLOOKUP(AA437,lists!$B:$C,2,FALSE)</f>
        <v>1</v>
      </c>
      <c r="AF437" t="b">
        <f>IF(AND(AC437&gt;=VLOOKUP(FLAT!$I$1,lists!$G:$H,2,FALSE),AC437&lt;=VLOOKUP(FLAT!$I$2,lists!$G:$H,2,FALSE)),TRUE,FALSE)</f>
        <v>1</v>
      </c>
      <c r="AG437" t="b">
        <f>VLOOKUP(AB437,lists!$B$7:$C$8,2,FALSE)</f>
        <v>1</v>
      </c>
      <c r="AH437" t="b">
        <f>VLOOKUP(IF(H437="","Open",SUBSTITUTE(H437,"/Nov","")),lists!$B$27:$D$29,2,FALSE)</f>
        <v>1</v>
      </c>
      <c r="AI437" t="b">
        <f>IF(FLAT!$I$5="All",TRUE,IF(FLAT!$I$5=TEXT('Raw - F'!C437,"mmm"),TRUE,FALSE))</f>
        <v>1</v>
      </c>
      <c r="AJ437" t="b">
        <f>VLOOKUP(L437,lists!B:C,2,FALSE)</f>
        <v>1</v>
      </c>
      <c r="AK437" t="b">
        <f>VLOOKUP(T437,lists!$B$23:$D$25,2,FALSE)</f>
        <v>1</v>
      </c>
      <c r="AL437">
        <f t="shared" si="39"/>
        <v>1</v>
      </c>
    </row>
    <row r="438" spans="1:38" x14ac:dyDescent="0.35">
      <c r="A438" s="1">
        <f t="shared" si="35"/>
        <v>438</v>
      </c>
      <c r="B438" s="1">
        <f t="shared" si="36"/>
        <v>437</v>
      </c>
      <c r="C438" s="5">
        <v>44337</v>
      </c>
      <c r="D438" t="s">
        <v>558</v>
      </c>
      <c r="E438" t="s">
        <v>302</v>
      </c>
      <c r="F438" t="s">
        <v>302</v>
      </c>
      <c r="G438" t="s">
        <v>6</v>
      </c>
      <c r="H438" t="s">
        <v>227</v>
      </c>
      <c r="J438" t="s">
        <v>54</v>
      </c>
      <c r="K438" t="s">
        <v>5</v>
      </c>
      <c r="L438">
        <v>2</v>
      </c>
      <c r="N438" t="s">
        <v>367</v>
      </c>
      <c r="O438" t="s">
        <v>38</v>
      </c>
      <c r="P438" t="s">
        <v>38</v>
      </c>
      <c r="Q438">
        <v>8900</v>
      </c>
      <c r="R438" t="s">
        <v>932</v>
      </c>
      <c r="T438" t="s">
        <v>241</v>
      </c>
      <c r="U438">
        <v>0</v>
      </c>
      <c r="W438" t="s">
        <v>503</v>
      </c>
      <c r="X438" t="s">
        <v>503</v>
      </c>
      <c r="AA438" s="6" t="str">
        <f t="shared" si="37"/>
        <v>Other</v>
      </c>
      <c r="AB438" s="6" t="str">
        <f t="shared" si="38"/>
        <v>A</v>
      </c>
      <c r="AC438" s="6">
        <f>VLOOKUP(P438,lists!$G:$H,2,FALSE)</f>
        <v>3</v>
      </c>
      <c r="AD438" t="b">
        <f>VLOOKUP(G438,lists!$B$2:$C$3,2,FALSE)</f>
        <v>1</v>
      </c>
      <c r="AE438" t="b">
        <f>VLOOKUP(AA438,lists!$B:$C,2,FALSE)</f>
        <v>1</v>
      </c>
      <c r="AF438" t="b">
        <f>IF(AND(AC438&gt;=VLOOKUP(FLAT!$I$1,lists!$G:$H,2,FALSE),AC438&lt;=VLOOKUP(FLAT!$I$2,lists!$G:$H,2,FALSE)),TRUE,FALSE)</f>
        <v>1</v>
      </c>
      <c r="AG438" t="b">
        <f>VLOOKUP(AB438,lists!$B$7:$C$8,2,FALSE)</f>
        <v>1</v>
      </c>
      <c r="AH438" t="b">
        <f>VLOOKUP(IF(H438="","Open",SUBSTITUTE(H438,"/Nov","")),lists!$B$27:$D$29,2,FALSE)</f>
        <v>1</v>
      </c>
      <c r="AI438" t="b">
        <f>IF(FLAT!$I$5="All",TRUE,IF(FLAT!$I$5=TEXT('Raw - F'!C438,"mmm"),TRUE,FALSE))</f>
        <v>1</v>
      </c>
      <c r="AJ438" t="b">
        <f>VLOOKUP(L438,lists!B:C,2,FALSE)</f>
        <v>1</v>
      </c>
      <c r="AK438" t="b">
        <f>VLOOKUP(T438,lists!$B$23:$D$25,2,FALSE)</f>
        <v>1</v>
      </c>
      <c r="AL438">
        <f t="shared" si="39"/>
        <v>1</v>
      </c>
    </row>
    <row r="439" spans="1:38" x14ac:dyDescent="0.35">
      <c r="A439" s="1">
        <f t="shared" si="35"/>
        <v>439</v>
      </c>
      <c r="B439" s="1">
        <f t="shared" si="36"/>
        <v>438</v>
      </c>
      <c r="C439" s="5">
        <v>44337</v>
      </c>
      <c r="D439" t="s">
        <v>558</v>
      </c>
      <c r="E439" t="s">
        <v>302</v>
      </c>
      <c r="F439" t="s">
        <v>302</v>
      </c>
      <c r="G439" t="s">
        <v>6</v>
      </c>
      <c r="H439" t="s">
        <v>227</v>
      </c>
      <c r="J439" t="s">
        <v>34</v>
      </c>
      <c r="K439" t="s">
        <v>5</v>
      </c>
      <c r="L439">
        <v>4</v>
      </c>
      <c r="N439" t="s">
        <v>318</v>
      </c>
      <c r="O439" t="s">
        <v>36</v>
      </c>
      <c r="P439" t="s">
        <v>36</v>
      </c>
      <c r="Q439">
        <v>8000</v>
      </c>
      <c r="R439" t="s">
        <v>422</v>
      </c>
      <c r="T439" t="s">
        <v>241</v>
      </c>
      <c r="U439">
        <v>0</v>
      </c>
      <c r="W439" t="s">
        <v>503</v>
      </c>
      <c r="X439" t="s">
        <v>503</v>
      </c>
      <c r="AA439" s="6" t="str">
        <f t="shared" si="37"/>
        <v>3yo</v>
      </c>
      <c r="AB439" s="6" t="str">
        <f t="shared" si="38"/>
        <v>A</v>
      </c>
      <c r="AC439" s="6">
        <f>VLOOKUP(P439,lists!$G:$H,2,FALSE)</f>
        <v>1</v>
      </c>
      <c r="AD439" t="b">
        <f>VLOOKUP(G439,lists!$B$2:$C$3,2,FALSE)</f>
        <v>1</v>
      </c>
      <c r="AE439" t="b">
        <f>VLOOKUP(AA439,lists!$B:$C,2,FALSE)</f>
        <v>1</v>
      </c>
      <c r="AF439" t="b">
        <f>IF(AND(AC439&gt;=VLOOKUP(FLAT!$I$1,lists!$G:$H,2,FALSE),AC439&lt;=VLOOKUP(FLAT!$I$2,lists!$G:$H,2,FALSE)),TRUE,FALSE)</f>
        <v>1</v>
      </c>
      <c r="AG439" t="b">
        <f>VLOOKUP(AB439,lists!$B$7:$C$8,2,FALSE)</f>
        <v>1</v>
      </c>
      <c r="AH439" t="b">
        <f>VLOOKUP(IF(H439="","Open",SUBSTITUTE(H439,"/Nov","")),lists!$B$27:$D$29,2,FALSE)</f>
        <v>1</v>
      </c>
      <c r="AI439" t="b">
        <f>IF(FLAT!$I$5="All",TRUE,IF(FLAT!$I$5=TEXT('Raw - F'!C439,"mmm"),TRUE,FALSE))</f>
        <v>1</v>
      </c>
      <c r="AJ439" t="b">
        <f>VLOOKUP(L439,lists!B:C,2,FALSE)</f>
        <v>1</v>
      </c>
      <c r="AK439" t="b">
        <f>VLOOKUP(T439,lists!$B$23:$D$25,2,FALSE)</f>
        <v>1</v>
      </c>
      <c r="AL439">
        <f t="shared" si="39"/>
        <v>1</v>
      </c>
    </row>
    <row r="440" spans="1:38" x14ac:dyDescent="0.35">
      <c r="A440" s="1">
        <f t="shared" si="35"/>
        <v>440</v>
      </c>
      <c r="B440" s="1">
        <f t="shared" si="36"/>
        <v>439</v>
      </c>
      <c r="C440" s="5">
        <v>44337</v>
      </c>
      <c r="D440" t="s">
        <v>558</v>
      </c>
      <c r="E440" t="s">
        <v>302</v>
      </c>
      <c r="F440" t="s">
        <v>302</v>
      </c>
      <c r="G440" t="s">
        <v>6</v>
      </c>
      <c r="H440" t="s">
        <v>227</v>
      </c>
      <c r="J440" t="s">
        <v>54</v>
      </c>
      <c r="K440" t="s">
        <v>5</v>
      </c>
      <c r="L440">
        <v>4</v>
      </c>
      <c r="N440" t="s">
        <v>348</v>
      </c>
      <c r="O440" t="s">
        <v>55</v>
      </c>
      <c r="P440" t="s">
        <v>61</v>
      </c>
      <c r="Q440">
        <v>7000</v>
      </c>
      <c r="R440" t="s">
        <v>366</v>
      </c>
      <c r="T440" t="s">
        <v>241</v>
      </c>
      <c r="U440">
        <v>0</v>
      </c>
      <c r="W440" t="s">
        <v>503</v>
      </c>
      <c r="X440" t="s">
        <v>503</v>
      </c>
      <c r="AA440" s="6" t="str">
        <f t="shared" si="37"/>
        <v>Other</v>
      </c>
      <c r="AB440" s="6" t="str">
        <f t="shared" si="38"/>
        <v>A</v>
      </c>
      <c r="AC440" s="6">
        <f>VLOOKUP(P440,lists!$G:$H,2,FALSE)</f>
        <v>11</v>
      </c>
      <c r="AD440" t="b">
        <f>VLOOKUP(G440,lists!$B$2:$C$3,2,FALSE)</f>
        <v>1</v>
      </c>
      <c r="AE440" t="b">
        <f>VLOOKUP(AA440,lists!$B:$C,2,FALSE)</f>
        <v>1</v>
      </c>
      <c r="AF440" t="b">
        <f>IF(AND(AC440&gt;=VLOOKUP(FLAT!$I$1,lists!$G:$H,2,FALSE),AC440&lt;=VLOOKUP(FLAT!$I$2,lists!$G:$H,2,FALSE)),TRUE,FALSE)</f>
        <v>1</v>
      </c>
      <c r="AG440" t="b">
        <f>VLOOKUP(AB440,lists!$B$7:$C$8,2,FALSE)</f>
        <v>1</v>
      </c>
      <c r="AH440" t="b">
        <f>VLOOKUP(IF(H440="","Open",SUBSTITUTE(H440,"/Nov","")),lists!$B$27:$D$29,2,FALSE)</f>
        <v>1</v>
      </c>
      <c r="AI440" t="b">
        <f>IF(FLAT!$I$5="All",TRUE,IF(FLAT!$I$5=TEXT('Raw - F'!C440,"mmm"),TRUE,FALSE))</f>
        <v>1</v>
      </c>
      <c r="AJ440" t="b">
        <f>VLOOKUP(L440,lists!B:C,2,FALSE)</f>
        <v>1</v>
      </c>
      <c r="AK440" t="b">
        <f>VLOOKUP(T440,lists!$B$23:$D$25,2,FALSE)</f>
        <v>1</v>
      </c>
      <c r="AL440">
        <f t="shared" si="39"/>
        <v>1</v>
      </c>
    </row>
    <row r="441" spans="1:38" x14ac:dyDescent="0.35">
      <c r="A441" s="1">
        <f t="shared" si="35"/>
        <v>441</v>
      </c>
      <c r="B441" s="1">
        <f t="shared" si="36"/>
        <v>440</v>
      </c>
      <c r="C441" s="5">
        <v>44337</v>
      </c>
      <c r="D441" t="s">
        <v>154</v>
      </c>
      <c r="E441" t="s">
        <v>302</v>
      </c>
      <c r="F441" t="s">
        <v>302</v>
      </c>
      <c r="G441" t="s">
        <v>51</v>
      </c>
      <c r="H441" t="s">
        <v>227</v>
      </c>
      <c r="J441" t="s">
        <v>35</v>
      </c>
      <c r="K441" t="s">
        <v>7</v>
      </c>
      <c r="L441">
        <v>1</v>
      </c>
      <c r="M441" t="s">
        <v>559</v>
      </c>
      <c r="N441" t="s">
        <v>227</v>
      </c>
      <c r="O441" t="s">
        <v>37</v>
      </c>
      <c r="P441" t="s">
        <v>37</v>
      </c>
      <c r="Q441">
        <v>47000</v>
      </c>
      <c r="R441" t="s">
        <v>933</v>
      </c>
      <c r="T441" t="s">
        <v>240</v>
      </c>
      <c r="U441">
        <v>0</v>
      </c>
      <c r="W441" t="s">
        <v>503</v>
      </c>
      <c r="X441" t="s">
        <v>503</v>
      </c>
      <c r="AA441" s="6" t="str">
        <f t="shared" si="37"/>
        <v>Other</v>
      </c>
      <c r="AB441" s="6" t="str">
        <f t="shared" si="38"/>
        <v>F</v>
      </c>
      <c r="AC441" s="6">
        <f>VLOOKUP(P441,lists!$G:$H,2,FALSE)</f>
        <v>2</v>
      </c>
      <c r="AD441" t="b">
        <f>VLOOKUP(G441,lists!$B$2:$C$3,2,FALSE)</f>
        <v>1</v>
      </c>
      <c r="AE441" t="b">
        <f>VLOOKUP(AA441,lists!$B:$C,2,FALSE)</f>
        <v>1</v>
      </c>
      <c r="AF441" t="b">
        <f>IF(AND(AC441&gt;=VLOOKUP(FLAT!$I$1,lists!$G:$H,2,FALSE),AC441&lt;=VLOOKUP(FLAT!$I$2,lists!$G:$H,2,FALSE)),TRUE,FALSE)</f>
        <v>1</v>
      </c>
      <c r="AG441" t="b">
        <f>VLOOKUP(AB441,lists!$B$7:$C$8,2,FALSE)</f>
        <v>1</v>
      </c>
      <c r="AH441" t="b">
        <f>VLOOKUP(IF(H441="","Open",SUBSTITUTE(H441,"/Nov","")),lists!$B$27:$D$29,2,FALSE)</f>
        <v>1</v>
      </c>
      <c r="AI441" t="b">
        <f>IF(FLAT!$I$5="All",TRUE,IF(FLAT!$I$5=TEXT('Raw - F'!C441,"mmm"),TRUE,FALSE))</f>
        <v>1</v>
      </c>
      <c r="AJ441" t="b">
        <f>VLOOKUP(L441,lists!B:C,2,FALSE)</f>
        <v>1</v>
      </c>
      <c r="AK441" t="b">
        <f>VLOOKUP(T441,lists!$B$23:$D$25,2,FALSE)</f>
        <v>1</v>
      </c>
      <c r="AL441">
        <f t="shared" si="39"/>
        <v>1</v>
      </c>
    </row>
    <row r="442" spans="1:38" x14ac:dyDescent="0.35">
      <c r="A442" s="1">
        <f t="shared" si="35"/>
        <v>442</v>
      </c>
      <c r="B442" s="1">
        <f t="shared" si="36"/>
        <v>441</v>
      </c>
      <c r="C442" s="5">
        <v>44337</v>
      </c>
      <c r="D442" t="s">
        <v>154</v>
      </c>
      <c r="E442" t="s">
        <v>302</v>
      </c>
      <c r="F442" t="s">
        <v>302</v>
      </c>
      <c r="G442" t="s">
        <v>6</v>
      </c>
      <c r="H442" t="s">
        <v>227</v>
      </c>
      <c r="J442" t="s">
        <v>34</v>
      </c>
      <c r="K442" t="s">
        <v>5</v>
      </c>
      <c r="L442">
        <v>5</v>
      </c>
      <c r="N442" t="s">
        <v>321</v>
      </c>
      <c r="O442" t="s">
        <v>935</v>
      </c>
      <c r="P442" t="s">
        <v>70</v>
      </c>
      <c r="Q442">
        <v>11000</v>
      </c>
      <c r="R442" t="s">
        <v>360</v>
      </c>
      <c r="T442" t="s">
        <v>240</v>
      </c>
      <c r="U442">
        <v>0</v>
      </c>
      <c r="W442" t="s">
        <v>503</v>
      </c>
      <c r="X442" t="s">
        <v>503</v>
      </c>
      <c r="AA442" s="6" t="str">
        <f t="shared" si="37"/>
        <v>3yo</v>
      </c>
      <c r="AB442" s="6" t="str">
        <f t="shared" si="38"/>
        <v>A</v>
      </c>
      <c r="AC442" s="6">
        <f>VLOOKUP(P442,lists!$G:$H,2,FALSE)</f>
        <v>4</v>
      </c>
      <c r="AD442" t="b">
        <f>VLOOKUP(G442,lists!$B$2:$C$3,2,FALSE)</f>
        <v>1</v>
      </c>
      <c r="AE442" t="b">
        <f>VLOOKUP(AA442,lists!$B:$C,2,FALSE)</f>
        <v>1</v>
      </c>
      <c r="AF442" t="b">
        <f>IF(AND(AC442&gt;=VLOOKUP(FLAT!$I$1,lists!$G:$H,2,FALSE),AC442&lt;=VLOOKUP(FLAT!$I$2,lists!$G:$H,2,FALSE)),TRUE,FALSE)</f>
        <v>1</v>
      </c>
      <c r="AG442" t="b">
        <f>VLOOKUP(AB442,lists!$B$7:$C$8,2,FALSE)</f>
        <v>1</v>
      </c>
      <c r="AH442" t="b">
        <f>VLOOKUP(IF(H442="","Open",SUBSTITUTE(H442,"/Nov","")),lists!$B$27:$D$29,2,FALSE)</f>
        <v>1</v>
      </c>
      <c r="AI442" t="b">
        <f>IF(FLAT!$I$5="All",TRUE,IF(FLAT!$I$5=TEXT('Raw - F'!C442,"mmm"),TRUE,FALSE))</f>
        <v>1</v>
      </c>
      <c r="AJ442" t="b">
        <f>VLOOKUP(L442,lists!B:C,2,FALSE)</f>
        <v>1</v>
      </c>
      <c r="AK442" t="b">
        <f>VLOOKUP(T442,lists!$B$23:$D$25,2,FALSE)</f>
        <v>1</v>
      </c>
      <c r="AL442">
        <f t="shared" si="39"/>
        <v>1</v>
      </c>
    </row>
    <row r="443" spans="1:38" x14ac:dyDescent="0.35">
      <c r="A443" s="1">
        <f t="shared" si="35"/>
        <v>443</v>
      </c>
      <c r="B443" s="1">
        <f t="shared" si="36"/>
        <v>442</v>
      </c>
      <c r="C443" s="5">
        <v>44337</v>
      </c>
      <c r="D443" t="s">
        <v>154</v>
      </c>
      <c r="E443" t="s">
        <v>302</v>
      </c>
      <c r="F443" t="s">
        <v>302</v>
      </c>
      <c r="G443" t="s">
        <v>51</v>
      </c>
      <c r="H443" t="s">
        <v>245</v>
      </c>
      <c r="J443" t="s">
        <v>33</v>
      </c>
      <c r="K443" t="s">
        <v>7</v>
      </c>
      <c r="L443">
        <v>4</v>
      </c>
      <c r="N443" t="s">
        <v>227</v>
      </c>
      <c r="O443" t="s">
        <v>37</v>
      </c>
      <c r="P443" t="s">
        <v>37</v>
      </c>
      <c r="Q443">
        <v>9100</v>
      </c>
      <c r="R443" t="s">
        <v>413</v>
      </c>
      <c r="T443" t="s">
        <v>240</v>
      </c>
      <c r="U443">
        <v>0</v>
      </c>
      <c r="W443" t="s">
        <v>503</v>
      </c>
      <c r="X443" t="s">
        <v>503</v>
      </c>
      <c r="Z443" t="s">
        <v>553</v>
      </c>
      <c r="AA443" s="6" t="str">
        <f t="shared" si="37"/>
        <v>2yo</v>
      </c>
      <c r="AB443" s="6" t="str">
        <f t="shared" si="38"/>
        <v>F</v>
      </c>
      <c r="AC443" s="6">
        <f>VLOOKUP(P443,lists!$G:$H,2,FALSE)</f>
        <v>2</v>
      </c>
      <c r="AD443" t="b">
        <f>VLOOKUP(G443,lists!$B$2:$C$3,2,FALSE)</f>
        <v>1</v>
      </c>
      <c r="AE443" t="b">
        <f>VLOOKUP(AA443,lists!$B:$C,2,FALSE)</f>
        <v>1</v>
      </c>
      <c r="AF443" t="b">
        <f>IF(AND(AC443&gt;=VLOOKUP(FLAT!$I$1,lists!$G:$H,2,FALSE),AC443&lt;=VLOOKUP(FLAT!$I$2,lists!$G:$H,2,FALSE)),TRUE,FALSE)</f>
        <v>1</v>
      </c>
      <c r="AG443" t="b">
        <f>VLOOKUP(AB443,lists!$B$7:$C$8,2,FALSE)</f>
        <v>1</v>
      </c>
      <c r="AH443" t="b">
        <f>VLOOKUP(IF(H443="","Open",SUBSTITUTE(H443,"/Nov","")),lists!$B$27:$D$29,2,FALSE)</f>
        <v>1</v>
      </c>
      <c r="AI443" t="b">
        <f>IF(FLAT!$I$5="All",TRUE,IF(FLAT!$I$5=TEXT('Raw - F'!C443,"mmm"),TRUE,FALSE))</f>
        <v>1</v>
      </c>
      <c r="AJ443" t="b">
        <f>VLOOKUP(L443,lists!B:C,2,FALSE)</f>
        <v>1</v>
      </c>
      <c r="AK443" t="b">
        <f>VLOOKUP(T443,lists!$B$23:$D$25,2,FALSE)</f>
        <v>1</v>
      </c>
      <c r="AL443">
        <f t="shared" si="39"/>
        <v>1</v>
      </c>
    </row>
    <row r="444" spans="1:38" x14ac:dyDescent="0.35">
      <c r="A444" s="1">
        <f t="shared" si="35"/>
        <v>444</v>
      </c>
      <c r="B444" s="1">
        <f t="shared" si="36"/>
        <v>443</v>
      </c>
      <c r="C444" s="5">
        <v>44337</v>
      </c>
      <c r="D444" t="s">
        <v>154</v>
      </c>
      <c r="E444" t="s">
        <v>302</v>
      </c>
      <c r="F444" t="s">
        <v>302</v>
      </c>
      <c r="G444" t="s">
        <v>6</v>
      </c>
      <c r="H444" t="s">
        <v>227</v>
      </c>
      <c r="J444" t="s">
        <v>54</v>
      </c>
      <c r="K444" t="s">
        <v>5</v>
      </c>
      <c r="L444">
        <v>4</v>
      </c>
      <c r="N444" t="s">
        <v>318</v>
      </c>
      <c r="O444" t="s">
        <v>365</v>
      </c>
      <c r="P444" t="s">
        <v>76</v>
      </c>
      <c r="Q444">
        <v>6600</v>
      </c>
      <c r="R444" t="s">
        <v>934</v>
      </c>
      <c r="T444" t="s">
        <v>240</v>
      </c>
      <c r="U444">
        <v>0</v>
      </c>
      <c r="W444" t="s">
        <v>503</v>
      </c>
      <c r="X444" t="s">
        <v>503</v>
      </c>
      <c r="AA444" s="6" t="str">
        <f t="shared" si="37"/>
        <v>Other</v>
      </c>
      <c r="AB444" s="6" t="str">
        <f t="shared" si="38"/>
        <v>A</v>
      </c>
      <c r="AC444" s="6">
        <f>VLOOKUP(P444,lists!$G:$H,2,FALSE)</f>
        <v>5</v>
      </c>
      <c r="AD444" t="b">
        <f>VLOOKUP(G444,lists!$B$2:$C$3,2,FALSE)</f>
        <v>1</v>
      </c>
      <c r="AE444" t="b">
        <f>VLOOKUP(AA444,lists!$B:$C,2,FALSE)</f>
        <v>1</v>
      </c>
      <c r="AF444" t="b">
        <f>IF(AND(AC444&gt;=VLOOKUP(FLAT!$I$1,lists!$G:$H,2,FALSE),AC444&lt;=VLOOKUP(FLAT!$I$2,lists!$G:$H,2,FALSE)),TRUE,FALSE)</f>
        <v>1</v>
      </c>
      <c r="AG444" t="b">
        <f>VLOOKUP(AB444,lists!$B$7:$C$8,2,FALSE)</f>
        <v>1</v>
      </c>
      <c r="AH444" t="b">
        <f>VLOOKUP(IF(H444="","Open",SUBSTITUTE(H444,"/Nov","")),lists!$B$27:$D$29,2,FALSE)</f>
        <v>1</v>
      </c>
      <c r="AI444" t="b">
        <f>IF(FLAT!$I$5="All",TRUE,IF(FLAT!$I$5=TEXT('Raw - F'!C444,"mmm"),TRUE,FALSE))</f>
        <v>1</v>
      </c>
      <c r="AJ444" t="b">
        <f>VLOOKUP(L444,lists!B:C,2,FALSE)</f>
        <v>1</v>
      </c>
      <c r="AK444" t="b">
        <f>VLOOKUP(T444,lists!$B$23:$D$25,2,FALSE)</f>
        <v>1</v>
      </c>
      <c r="AL444">
        <f t="shared" si="39"/>
        <v>1</v>
      </c>
    </row>
    <row r="445" spans="1:38" x14ac:dyDescent="0.35">
      <c r="A445" s="1">
        <f t="shared" si="35"/>
        <v>445</v>
      </c>
      <c r="B445" s="1">
        <f t="shared" si="36"/>
        <v>444</v>
      </c>
      <c r="C445" s="5">
        <v>44337</v>
      </c>
      <c r="D445" t="s">
        <v>154</v>
      </c>
      <c r="E445" t="s">
        <v>302</v>
      </c>
      <c r="F445" t="s">
        <v>302</v>
      </c>
      <c r="G445" t="s">
        <v>51</v>
      </c>
      <c r="H445" t="s">
        <v>244</v>
      </c>
      <c r="J445" t="s">
        <v>34</v>
      </c>
      <c r="K445" t="s">
        <v>7</v>
      </c>
      <c r="L445">
        <v>5</v>
      </c>
      <c r="N445" t="s">
        <v>227</v>
      </c>
      <c r="O445" t="s">
        <v>935</v>
      </c>
      <c r="P445" t="s">
        <v>70</v>
      </c>
      <c r="Q445">
        <v>6600</v>
      </c>
      <c r="R445" t="s">
        <v>936</v>
      </c>
      <c r="T445" t="s">
        <v>240</v>
      </c>
      <c r="U445">
        <v>0</v>
      </c>
      <c r="W445" t="s">
        <v>503</v>
      </c>
      <c r="X445" t="s">
        <v>503</v>
      </c>
      <c r="AA445" s="6" t="str">
        <f t="shared" si="37"/>
        <v>3yo</v>
      </c>
      <c r="AB445" s="6" t="str">
        <f t="shared" si="38"/>
        <v>F</v>
      </c>
      <c r="AC445" s="6">
        <f>VLOOKUP(P445,lists!$G:$H,2,FALSE)</f>
        <v>4</v>
      </c>
      <c r="AD445" t="b">
        <f>VLOOKUP(G445,lists!$B$2:$C$3,2,FALSE)</f>
        <v>1</v>
      </c>
      <c r="AE445" t="b">
        <f>VLOOKUP(AA445,lists!$B:$C,2,FALSE)</f>
        <v>1</v>
      </c>
      <c r="AF445" t="b">
        <f>IF(AND(AC445&gt;=VLOOKUP(FLAT!$I$1,lists!$G:$H,2,FALSE),AC445&lt;=VLOOKUP(FLAT!$I$2,lists!$G:$H,2,FALSE)),TRUE,FALSE)</f>
        <v>1</v>
      </c>
      <c r="AG445" t="b">
        <f>VLOOKUP(AB445,lists!$B$7:$C$8,2,FALSE)</f>
        <v>1</v>
      </c>
      <c r="AH445" t="b">
        <f>VLOOKUP(IF(H445="","Open",SUBSTITUTE(H445,"/Nov","")),lists!$B$27:$D$29,2,FALSE)</f>
        <v>1</v>
      </c>
      <c r="AI445" t="b">
        <f>IF(FLAT!$I$5="All",TRUE,IF(FLAT!$I$5=TEXT('Raw - F'!C445,"mmm"),TRUE,FALSE))</f>
        <v>1</v>
      </c>
      <c r="AJ445" t="b">
        <f>VLOOKUP(L445,lists!B:C,2,FALSE)</f>
        <v>1</v>
      </c>
      <c r="AK445" t="b">
        <f>VLOOKUP(T445,lists!$B$23:$D$25,2,FALSE)</f>
        <v>1</v>
      </c>
      <c r="AL445">
        <f t="shared" si="39"/>
        <v>1</v>
      </c>
    </row>
    <row r="446" spans="1:38" x14ac:dyDescent="0.35">
      <c r="A446" s="1">
        <f t="shared" si="35"/>
        <v>446</v>
      </c>
      <c r="B446" s="1">
        <f t="shared" si="36"/>
        <v>445</v>
      </c>
      <c r="C446" s="5">
        <v>44337</v>
      </c>
      <c r="D446" t="s">
        <v>154</v>
      </c>
      <c r="E446" t="s">
        <v>302</v>
      </c>
      <c r="F446" t="s">
        <v>302</v>
      </c>
      <c r="G446" t="s">
        <v>6</v>
      </c>
      <c r="H446" t="s">
        <v>227</v>
      </c>
      <c r="J446" t="s">
        <v>34</v>
      </c>
      <c r="K446" t="s">
        <v>5</v>
      </c>
      <c r="L446">
        <v>5</v>
      </c>
      <c r="N446" t="s">
        <v>330</v>
      </c>
      <c r="O446" t="s">
        <v>365</v>
      </c>
      <c r="P446" t="s">
        <v>76</v>
      </c>
      <c r="Q446">
        <v>6600</v>
      </c>
      <c r="R446" t="s">
        <v>937</v>
      </c>
      <c r="T446" t="s">
        <v>240</v>
      </c>
      <c r="U446">
        <v>0</v>
      </c>
      <c r="W446" t="s">
        <v>503</v>
      </c>
      <c r="X446" t="s">
        <v>503</v>
      </c>
      <c r="AA446" s="6" t="str">
        <f t="shared" si="37"/>
        <v>3yo</v>
      </c>
      <c r="AB446" s="6" t="str">
        <f t="shared" si="38"/>
        <v>A</v>
      </c>
      <c r="AC446" s="6">
        <f>VLOOKUP(P446,lists!$G:$H,2,FALSE)</f>
        <v>5</v>
      </c>
      <c r="AD446" t="b">
        <f>VLOOKUP(G446,lists!$B$2:$C$3,2,FALSE)</f>
        <v>1</v>
      </c>
      <c r="AE446" t="b">
        <f>VLOOKUP(AA446,lists!$B:$C,2,FALSE)</f>
        <v>1</v>
      </c>
      <c r="AF446" t="b">
        <f>IF(AND(AC446&gt;=VLOOKUP(FLAT!$I$1,lists!$G:$H,2,FALSE),AC446&lt;=VLOOKUP(FLAT!$I$2,lists!$G:$H,2,FALSE)),TRUE,FALSE)</f>
        <v>1</v>
      </c>
      <c r="AG446" t="b">
        <f>VLOOKUP(AB446,lists!$B$7:$C$8,2,FALSE)</f>
        <v>1</v>
      </c>
      <c r="AH446" t="b">
        <f>VLOOKUP(IF(H446="","Open",SUBSTITUTE(H446,"/Nov","")),lists!$B$27:$D$29,2,FALSE)</f>
        <v>1</v>
      </c>
      <c r="AI446" t="b">
        <f>IF(FLAT!$I$5="All",TRUE,IF(FLAT!$I$5=TEXT('Raw - F'!C446,"mmm"),TRUE,FALSE))</f>
        <v>1</v>
      </c>
      <c r="AJ446" t="b">
        <f>VLOOKUP(L446,lists!B:C,2,FALSE)</f>
        <v>1</v>
      </c>
      <c r="AK446" t="b">
        <f>VLOOKUP(T446,lists!$B$23:$D$25,2,FALSE)</f>
        <v>1</v>
      </c>
      <c r="AL446">
        <f t="shared" si="39"/>
        <v>1</v>
      </c>
    </row>
    <row r="447" spans="1:38" x14ac:dyDescent="0.35">
      <c r="A447" s="1">
        <f t="shared" si="35"/>
        <v>447</v>
      </c>
      <c r="B447" s="1">
        <f t="shared" si="36"/>
        <v>446</v>
      </c>
      <c r="C447" s="5">
        <v>44337</v>
      </c>
      <c r="D447" t="s">
        <v>154</v>
      </c>
      <c r="E447" t="s">
        <v>302</v>
      </c>
      <c r="F447" t="s">
        <v>302</v>
      </c>
      <c r="G447" t="s">
        <v>51</v>
      </c>
      <c r="H447" t="s">
        <v>244</v>
      </c>
      <c r="J447" t="s">
        <v>33</v>
      </c>
      <c r="K447" t="s">
        <v>7</v>
      </c>
      <c r="L447">
        <v>4</v>
      </c>
      <c r="N447" t="s">
        <v>227</v>
      </c>
      <c r="O447" t="s">
        <v>938</v>
      </c>
      <c r="P447" t="s">
        <v>38</v>
      </c>
      <c r="Q447">
        <v>6600</v>
      </c>
      <c r="R447" t="s">
        <v>939</v>
      </c>
      <c r="T447" t="s">
        <v>240</v>
      </c>
      <c r="U447">
        <v>0</v>
      </c>
      <c r="W447" t="s">
        <v>503</v>
      </c>
      <c r="X447" t="s">
        <v>503</v>
      </c>
      <c r="AA447" s="6" t="str">
        <f t="shared" si="37"/>
        <v>2yo</v>
      </c>
      <c r="AB447" s="6" t="str">
        <f t="shared" si="38"/>
        <v>F</v>
      </c>
      <c r="AC447" s="6">
        <f>VLOOKUP(P447,lists!$G:$H,2,FALSE)</f>
        <v>3</v>
      </c>
      <c r="AD447" t="b">
        <f>VLOOKUP(G447,lists!$B$2:$C$3,2,FALSE)</f>
        <v>1</v>
      </c>
      <c r="AE447" t="b">
        <f>VLOOKUP(AA447,lists!$B:$C,2,FALSE)</f>
        <v>1</v>
      </c>
      <c r="AF447" t="b">
        <f>IF(AND(AC447&gt;=VLOOKUP(FLAT!$I$1,lists!$G:$H,2,FALSE),AC447&lt;=VLOOKUP(FLAT!$I$2,lists!$G:$H,2,FALSE)),TRUE,FALSE)</f>
        <v>1</v>
      </c>
      <c r="AG447" t="b">
        <f>VLOOKUP(AB447,lists!$B$7:$C$8,2,FALSE)</f>
        <v>1</v>
      </c>
      <c r="AH447" t="b">
        <f>VLOOKUP(IF(H447="","Open",SUBSTITUTE(H447,"/Nov","")),lists!$B$27:$D$29,2,FALSE)</f>
        <v>1</v>
      </c>
      <c r="AI447" t="b">
        <f>IF(FLAT!$I$5="All",TRUE,IF(FLAT!$I$5=TEXT('Raw - F'!C447,"mmm"),TRUE,FALSE))</f>
        <v>1</v>
      </c>
      <c r="AJ447" t="b">
        <f>VLOOKUP(L447,lists!B:C,2,FALSE)</f>
        <v>1</v>
      </c>
      <c r="AK447" t="b">
        <f>VLOOKUP(T447,lists!$B$23:$D$25,2,FALSE)</f>
        <v>1</v>
      </c>
      <c r="AL447">
        <f t="shared" si="39"/>
        <v>1</v>
      </c>
    </row>
    <row r="448" spans="1:38" x14ac:dyDescent="0.35">
      <c r="A448" s="1">
        <f t="shared" si="35"/>
        <v>448</v>
      </c>
      <c r="B448" s="1">
        <f t="shared" si="36"/>
        <v>447</v>
      </c>
      <c r="C448" s="5">
        <v>44338</v>
      </c>
      <c r="D448" t="s">
        <v>558</v>
      </c>
      <c r="E448" t="s">
        <v>302</v>
      </c>
      <c r="F448" t="s">
        <v>302</v>
      </c>
      <c r="G448" t="s">
        <v>6</v>
      </c>
      <c r="H448" t="s">
        <v>227</v>
      </c>
      <c r="J448" t="s">
        <v>34</v>
      </c>
      <c r="K448" t="s">
        <v>5</v>
      </c>
      <c r="L448">
        <v>2</v>
      </c>
      <c r="N448" t="s">
        <v>227</v>
      </c>
      <c r="O448" t="s">
        <v>38</v>
      </c>
      <c r="P448" t="s">
        <v>38</v>
      </c>
      <c r="Q448">
        <v>75000</v>
      </c>
      <c r="R448" t="s">
        <v>945</v>
      </c>
      <c r="T448" t="s">
        <v>241</v>
      </c>
      <c r="U448">
        <v>0</v>
      </c>
      <c r="W448" t="s">
        <v>503</v>
      </c>
      <c r="X448" t="s">
        <v>503</v>
      </c>
      <c r="AA448" s="6" t="str">
        <f t="shared" si="37"/>
        <v>3yo</v>
      </c>
      <c r="AB448" s="6" t="str">
        <f t="shared" si="38"/>
        <v>A</v>
      </c>
      <c r="AC448" s="6">
        <f>VLOOKUP(P448,lists!$G:$H,2,FALSE)</f>
        <v>3</v>
      </c>
      <c r="AD448" t="b">
        <f>VLOOKUP(G448,lists!$B$2:$C$3,2,FALSE)</f>
        <v>1</v>
      </c>
      <c r="AE448" t="b">
        <f>VLOOKUP(AA448,lists!$B:$C,2,FALSE)</f>
        <v>1</v>
      </c>
      <c r="AF448" t="b">
        <f>IF(AND(AC448&gt;=VLOOKUP(FLAT!$I$1,lists!$G:$H,2,FALSE),AC448&lt;=VLOOKUP(FLAT!$I$2,lists!$G:$H,2,FALSE)),TRUE,FALSE)</f>
        <v>1</v>
      </c>
      <c r="AG448" t="b">
        <f>VLOOKUP(AB448,lists!$B$7:$C$8,2,FALSE)</f>
        <v>1</v>
      </c>
      <c r="AH448" t="b">
        <f>VLOOKUP(IF(H448="","Open",SUBSTITUTE(H448,"/Nov","")),lists!$B$27:$D$29,2,FALSE)</f>
        <v>1</v>
      </c>
      <c r="AI448" t="b">
        <f>IF(FLAT!$I$5="All",TRUE,IF(FLAT!$I$5=TEXT('Raw - F'!C448,"mmm"),TRUE,FALSE))</f>
        <v>1</v>
      </c>
      <c r="AJ448" t="b">
        <f>VLOOKUP(L448,lists!B:C,2,FALSE)</f>
        <v>1</v>
      </c>
      <c r="AK448" t="b">
        <f>VLOOKUP(T448,lists!$B$23:$D$25,2,FALSE)</f>
        <v>1</v>
      </c>
      <c r="AL448">
        <f t="shared" si="39"/>
        <v>1</v>
      </c>
    </row>
    <row r="449" spans="1:38" x14ac:dyDescent="0.35">
      <c r="A449" s="1">
        <f t="shared" si="35"/>
        <v>449</v>
      </c>
      <c r="B449" s="1">
        <f t="shared" si="36"/>
        <v>448</v>
      </c>
      <c r="C449" s="5">
        <v>44338</v>
      </c>
      <c r="D449" t="s">
        <v>558</v>
      </c>
      <c r="E449" t="s">
        <v>302</v>
      </c>
      <c r="F449" t="s">
        <v>302</v>
      </c>
      <c r="G449" t="s">
        <v>51</v>
      </c>
      <c r="H449" t="s">
        <v>227</v>
      </c>
      <c r="J449" t="s">
        <v>54</v>
      </c>
      <c r="K449" t="s">
        <v>5</v>
      </c>
      <c r="L449">
        <v>1</v>
      </c>
      <c r="M449" t="s">
        <v>559</v>
      </c>
      <c r="N449" t="s">
        <v>227</v>
      </c>
      <c r="O449" t="s">
        <v>562</v>
      </c>
      <c r="P449" t="s">
        <v>76</v>
      </c>
      <c r="Q449">
        <v>50000</v>
      </c>
      <c r="R449" t="s">
        <v>940</v>
      </c>
      <c r="T449" t="s">
        <v>241</v>
      </c>
      <c r="U449">
        <v>0</v>
      </c>
      <c r="W449" t="s">
        <v>503</v>
      </c>
      <c r="X449" t="s">
        <v>503</v>
      </c>
      <c r="AA449" s="6" t="str">
        <f t="shared" si="37"/>
        <v>Other</v>
      </c>
      <c r="AB449" s="6" t="str">
        <f t="shared" si="38"/>
        <v>A</v>
      </c>
      <c r="AC449" s="6">
        <f>VLOOKUP(P449,lists!$G:$H,2,FALSE)</f>
        <v>5</v>
      </c>
      <c r="AD449" t="b">
        <f>VLOOKUP(G449,lists!$B$2:$C$3,2,FALSE)</f>
        <v>1</v>
      </c>
      <c r="AE449" t="b">
        <f>VLOOKUP(AA449,lists!$B:$C,2,FALSE)</f>
        <v>1</v>
      </c>
      <c r="AF449" t="b">
        <f>IF(AND(AC449&gt;=VLOOKUP(FLAT!$I$1,lists!$G:$H,2,FALSE),AC449&lt;=VLOOKUP(FLAT!$I$2,lists!$G:$H,2,FALSE)),TRUE,FALSE)</f>
        <v>1</v>
      </c>
      <c r="AG449" t="b">
        <f>VLOOKUP(AB449,lists!$B$7:$C$8,2,FALSE)</f>
        <v>1</v>
      </c>
      <c r="AH449" t="b">
        <f>VLOOKUP(IF(H449="","Open",SUBSTITUTE(H449,"/Nov","")),lists!$B$27:$D$29,2,FALSE)</f>
        <v>1</v>
      </c>
      <c r="AI449" t="b">
        <f>IF(FLAT!$I$5="All",TRUE,IF(FLAT!$I$5=TEXT('Raw - F'!C449,"mmm"),TRUE,FALSE))</f>
        <v>1</v>
      </c>
      <c r="AJ449" t="b">
        <f>VLOOKUP(L449,lists!B:C,2,FALSE)</f>
        <v>1</v>
      </c>
      <c r="AK449" t="b">
        <f>VLOOKUP(T449,lists!$B$23:$D$25,2,FALSE)</f>
        <v>1</v>
      </c>
      <c r="AL449">
        <f t="shared" si="39"/>
        <v>1</v>
      </c>
    </row>
    <row r="450" spans="1:38" x14ac:dyDescent="0.35">
      <c r="A450" s="1">
        <f t="shared" si="35"/>
        <v>450</v>
      </c>
      <c r="B450" s="1">
        <f t="shared" si="36"/>
        <v>449</v>
      </c>
      <c r="C450" s="5">
        <v>44338</v>
      </c>
      <c r="D450" t="s">
        <v>558</v>
      </c>
      <c r="E450" t="s">
        <v>302</v>
      </c>
      <c r="F450" t="s">
        <v>302</v>
      </c>
      <c r="G450" t="s">
        <v>51</v>
      </c>
      <c r="H450" t="s">
        <v>227</v>
      </c>
      <c r="J450" t="s">
        <v>54</v>
      </c>
      <c r="K450" t="s">
        <v>5</v>
      </c>
      <c r="L450">
        <v>1</v>
      </c>
      <c r="M450" t="s">
        <v>559</v>
      </c>
      <c r="N450" t="s">
        <v>227</v>
      </c>
      <c r="O450" t="s">
        <v>943</v>
      </c>
      <c r="P450" t="s">
        <v>59</v>
      </c>
      <c r="Q450">
        <v>50000</v>
      </c>
      <c r="R450" t="s">
        <v>944</v>
      </c>
      <c r="T450" t="s">
        <v>241</v>
      </c>
      <c r="U450">
        <v>0</v>
      </c>
      <c r="W450" t="s">
        <v>503</v>
      </c>
      <c r="X450" t="s">
        <v>503</v>
      </c>
      <c r="AA450" s="6" t="str">
        <f t="shared" si="37"/>
        <v>Other</v>
      </c>
      <c r="AB450" s="6" t="str">
        <f t="shared" si="38"/>
        <v>A</v>
      </c>
      <c r="AC450" s="6">
        <f>VLOOKUP(P450,lists!$G:$H,2,FALSE)</f>
        <v>7</v>
      </c>
      <c r="AD450" t="b">
        <f>VLOOKUP(G450,lists!$B$2:$C$3,2,FALSE)</f>
        <v>1</v>
      </c>
      <c r="AE450" t="b">
        <f>VLOOKUP(AA450,lists!$B:$C,2,FALSE)</f>
        <v>1</v>
      </c>
      <c r="AF450" t="b">
        <f>IF(AND(AC450&gt;=VLOOKUP(FLAT!$I$1,lists!$G:$H,2,FALSE),AC450&lt;=VLOOKUP(FLAT!$I$2,lists!$G:$H,2,FALSE)),TRUE,FALSE)</f>
        <v>1</v>
      </c>
      <c r="AG450" t="b">
        <f>VLOOKUP(AB450,lists!$B$7:$C$8,2,FALSE)</f>
        <v>1</v>
      </c>
      <c r="AH450" t="b">
        <f>VLOOKUP(IF(H450="","Open",SUBSTITUTE(H450,"/Nov","")),lists!$B$27:$D$29,2,FALSE)</f>
        <v>1</v>
      </c>
      <c r="AI450" t="b">
        <f>IF(FLAT!$I$5="All",TRUE,IF(FLAT!$I$5=TEXT('Raw - F'!C450,"mmm"),TRUE,FALSE))</f>
        <v>1</v>
      </c>
      <c r="AJ450" t="b">
        <f>VLOOKUP(L450,lists!B:C,2,FALSE)</f>
        <v>1</v>
      </c>
      <c r="AK450" t="b">
        <f>VLOOKUP(T450,lists!$B$23:$D$25,2,FALSE)</f>
        <v>1</v>
      </c>
      <c r="AL450">
        <f t="shared" si="39"/>
        <v>1</v>
      </c>
    </row>
    <row r="451" spans="1:38" x14ac:dyDescent="0.35">
      <c r="A451" s="1">
        <f t="shared" si="35"/>
        <v>451</v>
      </c>
      <c r="B451" s="1">
        <f t="shared" si="36"/>
        <v>450</v>
      </c>
      <c r="C451" s="5">
        <v>44338</v>
      </c>
      <c r="D451" t="s">
        <v>558</v>
      </c>
      <c r="E451" t="s">
        <v>302</v>
      </c>
      <c r="F451" t="s">
        <v>302</v>
      </c>
      <c r="G451" t="s">
        <v>6</v>
      </c>
      <c r="H451" t="s">
        <v>227</v>
      </c>
      <c r="J451" t="s">
        <v>54</v>
      </c>
      <c r="K451" t="s">
        <v>5</v>
      </c>
      <c r="L451">
        <v>2</v>
      </c>
      <c r="N451" t="s">
        <v>317</v>
      </c>
      <c r="O451" t="s">
        <v>315</v>
      </c>
      <c r="P451" t="s">
        <v>102</v>
      </c>
      <c r="Q451">
        <v>25000</v>
      </c>
      <c r="R451" t="s">
        <v>942</v>
      </c>
      <c r="T451" t="s">
        <v>241</v>
      </c>
      <c r="U451">
        <v>0</v>
      </c>
      <c r="W451" t="s">
        <v>503</v>
      </c>
      <c r="X451" t="s">
        <v>503</v>
      </c>
      <c r="AA451" s="6" t="str">
        <f t="shared" si="37"/>
        <v>Other</v>
      </c>
      <c r="AB451" s="6" t="str">
        <f t="shared" si="38"/>
        <v>A</v>
      </c>
      <c r="AC451" s="6">
        <f>VLOOKUP(P451,lists!$G:$H,2,FALSE)</f>
        <v>9</v>
      </c>
      <c r="AD451" t="b">
        <f>VLOOKUP(G451,lists!$B$2:$C$3,2,FALSE)</f>
        <v>1</v>
      </c>
      <c r="AE451" t="b">
        <f>VLOOKUP(AA451,lists!$B:$C,2,FALSE)</f>
        <v>1</v>
      </c>
      <c r="AF451" t="b">
        <f>IF(AND(AC451&gt;=VLOOKUP(FLAT!$I$1,lists!$G:$H,2,FALSE),AC451&lt;=VLOOKUP(FLAT!$I$2,lists!$G:$H,2,FALSE)),TRUE,FALSE)</f>
        <v>1</v>
      </c>
      <c r="AG451" t="b">
        <f>VLOOKUP(AB451,lists!$B$7:$C$8,2,FALSE)</f>
        <v>1</v>
      </c>
      <c r="AH451" t="b">
        <f>VLOOKUP(IF(H451="","Open",SUBSTITUTE(H451,"/Nov","")),lists!$B$27:$D$29,2,FALSE)</f>
        <v>1</v>
      </c>
      <c r="AI451" t="b">
        <f>IF(FLAT!$I$5="All",TRUE,IF(FLAT!$I$5=TEXT('Raw - F'!C451,"mmm"),TRUE,FALSE))</f>
        <v>1</v>
      </c>
      <c r="AJ451" t="b">
        <f>VLOOKUP(L451,lists!B:C,2,FALSE)</f>
        <v>1</v>
      </c>
      <c r="AK451" t="b">
        <f>VLOOKUP(T451,lists!$B$23:$D$25,2,FALSE)</f>
        <v>1</v>
      </c>
      <c r="AL451">
        <f t="shared" si="39"/>
        <v>1</v>
      </c>
    </row>
    <row r="452" spans="1:38" x14ac:dyDescent="0.35">
      <c r="A452" s="1">
        <f t="shared" si="35"/>
        <v>452</v>
      </c>
      <c r="B452" s="1">
        <f t="shared" si="36"/>
        <v>451</v>
      </c>
      <c r="C452" s="5">
        <v>44338</v>
      </c>
      <c r="D452" t="s">
        <v>558</v>
      </c>
      <c r="E452" t="s">
        <v>302</v>
      </c>
      <c r="F452" t="s">
        <v>302</v>
      </c>
      <c r="G452" t="s">
        <v>51</v>
      </c>
      <c r="H452" t="s">
        <v>244</v>
      </c>
      <c r="J452" t="s">
        <v>35</v>
      </c>
      <c r="K452" t="s">
        <v>7</v>
      </c>
      <c r="L452">
        <v>4</v>
      </c>
      <c r="N452" t="s">
        <v>227</v>
      </c>
      <c r="O452" t="s">
        <v>38</v>
      </c>
      <c r="P452" t="s">
        <v>76</v>
      </c>
      <c r="Q452">
        <v>9600</v>
      </c>
      <c r="R452" t="s">
        <v>941</v>
      </c>
      <c r="T452" t="s">
        <v>241</v>
      </c>
      <c r="U452">
        <v>0</v>
      </c>
      <c r="W452" t="s">
        <v>503</v>
      </c>
      <c r="X452" t="s">
        <v>503</v>
      </c>
      <c r="Z452" t="s">
        <v>553</v>
      </c>
      <c r="AA452" s="6" t="str">
        <f t="shared" si="37"/>
        <v>Other</v>
      </c>
      <c r="AB452" s="6" t="str">
        <f t="shared" si="38"/>
        <v>F</v>
      </c>
      <c r="AC452" s="6">
        <f>VLOOKUP(P452,lists!$G:$H,2,FALSE)</f>
        <v>5</v>
      </c>
      <c r="AD452" t="b">
        <f>VLOOKUP(G452,lists!$B$2:$C$3,2,FALSE)</f>
        <v>1</v>
      </c>
      <c r="AE452" t="b">
        <f>VLOOKUP(AA452,lists!$B:$C,2,FALSE)</f>
        <v>1</v>
      </c>
      <c r="AF452" t="b">
        <f>IF(AND(AC452&gt;=VLOOKUP(FLAT!$I$1,lists!$G:$H,2,FALSE),AC452&lt;=VLOOKUP(FLAT!$I$2,lists!$G:$H,2,FALSE)),TRUE,FALSE)</f>
        <v>1</v>
      </c>
      <c r="AG452" t="b">
        <f>VLOOKUP(AB452,lists!$B$7:$C$8,2,FALSE)</f>
        <v>1</v>
      </c>
      <c r="AH452" t="b">
        <f>VLOOKUP(IF(H452="","Open",SUBSTITUTE(H452,"/Nov","")),lists!$B$27:$D$29,2,FALSE)</f>
        <v>1</v>
      </c>
      <c r="AI452" t="b">
        <f>IF(FLAT!$I$5="All",TRUE,IF(FLAT!$I$5=TEXT('Raw - F'!C452,"mmm"),TRUE,FALSE))</f>
        <v>1</v>
      </c>
      <c r="AJ452" t="b">
        <f>VLOOKUP(L452,lists!B:C,2,FALSE)</f>
        <v>1</v>
      </c>
      <c r="AK452" t="b">
        <f>VLOOKUP(T452,lists!$B$23:$D$25,2,FALSE)</f>
        <v>1</v>
      </c>
      <c r="AL452">
        <f t="shared" si="39"/>
        <v>1</v>
      </c>
    </row>
    <row r="453" spans="1:38" x14ac:dyDescent="0.35">
      <c r="A453" s="1">
        <f t="shared" si="35"/>
        <v>453</v>
      </c>
      <c r="B453" s="1">
        <f t="shared" si="36"/>
        <v>452</v>
      </c>
      <c r="C453" s="5">
        <v>44338</v>
      </c>
      <c r="D453" t="s">
        <v>558</v>
      </c>
      <c r="E453" t="s">
        <v>302</v>
      </c>
      <c r="F453" t="s">
        <v>302</v>
      </c>
      <c r="G453" t="s">
        <v>51</v>
      </c>
      <c r="H453" t="s">
        <v>245</v>
      </c>
      <c r="J453" t="s">
        <v>33</v>
      </c>
      <c r="K453" t="s">
        <v>7</v>
      </c>
      <c r="L453">
        <v>4</v>
      </c>
      <c r="N453" t="s">
        <v>227</v>
      </c>
      <c r="O453" t="s">
        <v>37</v>
      </c>
      <c r="P453" t="s">
        <v>37</v>
      </c>
      <c r="Q453">
        <v>9600</v>
      </c>
      <c r="R453" t="s">
        <v>947</v>
      </c>
      <c r="T453" t="s">
        <v>241</v>
      </c>
      <c r="U453">
        <v>0</v>
      </c>
      <c r="W453" t="s">
        <v>503</v>
      </c>
      <c r="X453" t="s">
        <v>503</v>
      </c>
      <c r="Z453" t="s">
        <v>553</v>
      </c>
      <c r="AA453" s="6" t="str">
        <f t="shared" si="37"/>
        <v>2yo</v>
      </c>
      <c r="AB453" s="6" t="str">
        <f t="shared" si="38"/>
        <v>F</v>
      </c>
      <c r="AC453" s="6">
        <f>VLOOKUP(P453,lists!$G:$H,2,FALSE)</f>
        <v>2</v>
      </c>
      <c r="AD453" t="b">
        <f>VLOOKUP(G453,lists!$B$2:$C$3,2,FALSE)</f>
        <v>1</v>
      </c>
      <c r="AE453" t="b">
        <f>VLOOKUP(AA453,lists!$B:$C,2,FALSE)</f>
        <v>1</v>
      </c>
      <c r="AF453" t="b">
        <f>IF(AND(AC453&gt;=VLOOKUP(FLAT!$I$1,lists!$G:$H,2,FALSE),AC453&lt;=VLOOKUP(FLAT!$I$2,lists!$G:$H,2,FALSE)),TRUE,FALSE)</f>
        <v>1</v>
      </c>
      <c r="AG453" t="b">
        <f>VLOOKUP(AB453,lists!$B$7:$C$8,2,FALSE)</f>
        <v>1</v>
      </c>
      <c r="AH453" t="b">
        <f>VLOOKUP(IF(H453="","Open",SUBSTITUTE(H453,"/Nov","")),lists!$B$27:$D$29,2,FALSE)</f>
        <v>1</v>
      </c>
      <c r="AI453" t="b">
        <f>IF(FLAT!$I$5="All",TRUE,IF(FLAT!$I$5=TEXT('Raw - F'!C453,"mmm"),TRUE,FALSE))</f>
        <v>1</v>
      </c>
      <c r="AJ453" t="b">
        <f>VLOOKUP(L453,lists!B:C,2,FALSE)</f>
        <v>1</v>
      </c>
      <c r="AK453" t="b">
        <f>VLOOKUP(T453,lists!$B$23:$D$25,2,FALSE)</f>
        <v>1</v>
      </c>
      <c r="AL453">
        <f t="shared" si="39"/>
        <v>1</v>
      </c>
    </row>
    <row r="454" spans="1:38" x14ac:dyDescent="0.35">
      <c r="A454" s="1">
        <f t="shared" ref="A454:A517" si="40">IF(B454="",A453,B454+1)</f>
        <v>454</v>
      </c>
      <c r="B454" s="1">
        <f t="shared" si="36"/>
        <v>453</v>
      </c>
      <c r="C454" s="5">
        <v>44338</v>
      </c>
      <c r="D454" t="s">
        <v>558</v>
      </c>
      <c r="E454" t="s">
        <v>302</v>
      </c>
      <c r="F454" t="s">
        <v>302</v>
      </c>
      <c r="G454" t="s">
        <v>6</v>
      </c>
      <c r="H454" t="s">
        <v>227</v>
      </c>
      <c r="J454" t="s">
        <v>35</v>
      </c>
      <c r="K454" t="s">
        <v>7</v>
      </c>
      <c r="L454">
        <v>3</v>
      </c>
      <c r="N454" t="s">
        <v>346</v>
      </c>
      <c r="O454" t="s">
        <v>37</v>
      </c>
      <c r="P454" t="s">
        <v>59</v>
      </c>
      <c r="Q454">
        <v>9400</v>
      </c>
      <c r="R454" t="s">
        <v>946</v>
      </c>
      <c r="T454" t="s">
        <v>241</v>
      </c>
      <c r="U454">
        <v>0</v>
      </c>
      <c r="W454" t="s">
        <v>503</v>
      </c>
      <c r="X454" t="s">
        <v>503</v>
      </c>
      <c r="AA454" s="6" t="str">
        <f t="shared" si="37"/>
        <v>Other</v>
      </c>
      <c r="AB454" s="6" t="str">
        <f t="shared" si="38"/>
        <v>F</v>
      </c>
      <c r="AC454" s="6">
        <f>VLOOKUP(P454,lists!$G:$H,2,FALSE)</f>
        <v>7</v>
      </c>
      <c r="AD454" t="b">
        <f>VLOOKUP(G454,lists!$B$2:$C$3,2,FALSE)</f>
        <v>1</v>
      </c>
      <c r="AE454" t="b">
        <f>VLOOKUP(AA454,lists!$B:$C,2,FALSE)</f>
        <v>1</v>
      </c>
      <c r="AF454" t="b">
        <f>IF(AND(AC454&gt;=VLOOKUP(FLAT!$I$1,lists!$G:$H,2,FALSE),AC454&lt;=VLOOKUP(FLAT!$I$2,lists!$G:$H,2,FALSE)),TRUE,FALSE)</f>
        <v>1</v>
      </c>
      <c r="AG454" t="b">
        <f>VLOOKUP(AB454,lists!$B$7:$C$8,2,FALSE)</f>
        <v>1</v>
      </c>
      <c r="AH454" t="b">
        <f>VLOOKUP(IF(H454="","Open",SUBSTITUTE(H454,"/Nov","")),lists!$B$27:$D$29,2,FALSE)</f>
        <v>1</v>
      </c>
      <c r="AI454" t="b">
        <f>IF(FLAT!$I$5="All",TRUE,IF(FLAT!$I$5=TEXT('Raw - F'!C454,"mmm"),TRUE,FALSE))</f>
        <v>1</v>
      </c>
      <c r="AJ454" t="b">
        <f>VLOOKUP(L454,lists!B:C,2,FALSE)</f>
        <v>1</v>
      </c>
      <c r="AK454" t="b">
        <f>VLOOKUP(T454,lists!$B$23:$D$25,2,FALSE)</f>
        <v>1</v>
      </c>
      <c r="AL454">
        <f t="shared" si="39"/>
        <v>1</v>
      </c>
    </row>
    <row r="455" spans="1:38" x14ac:dyDescent="0.35">
      <c r="A455" s="1">
        <f t="shared" si="40"/>
        <v>455</v>
      </c>
      <c r="B455" s="1">
        <f t="shared" ref="B455:B518" si="41">IF(AND(A454&lt;1,AL455=1),1,IF(AL455=1,A454,""))</f>
        <v>454</v>
      </c>
      <c r="C455" s="5">
        <v>44338</v>
      </c>
      <c r="D455" t="s">
        <v>154</v>
      </c>
      <c r="E455" t="s">
        <v>302</v>
      </c>
      <c r="G455" t="s">
        <v>6</v>
      </c>
      <c r="H455" t="s">
        <v>227</v>
      </c>
      <c r="J455" t="s">
        <v>54</v>
      </c>
      <c r="K455" t="s">
        <v>5</v>
      </c>
      <c r="L455">
        <v>3</v>
      </c>
      <c r="N455" t="s">
        <v>346</v>
      </c>
      <c r="P455" t="s">
        <v>38</v>
      </c>
      <c r="R455" t="s">
        <v>341</v>
      </c>
      <c r="S455" t="s">
        <v>7</v>
      </c>
      <c r="T455" t="s">
        <v>240</v>
      </c>
      <c r="U455">
        <v>0</v>
      </c>
      <c r="AA455" s="6" t="str">
        <f t="shared" si="37"/>
        <v>Other</v>
      </c>
      <c r="AB455" s="6" t="str">
        <f t="shared" si="38"/>
        <v>A</v>
      </c>
      <c r="AC455" s="6">
        <f>VLOOKUP(P455,lists!$G:$H,2,FALSE)</f>
        <v>3</v>
      </c>
      <c r="AD455" t="b">
        <f>VLOOKUP(G455,lists!$B$2:$C$3,2,FALSE)</f>
        <v>1</v>
      </c>
      <c r="AE455" t="b">
        <f>VLOOKUP(AA455,lists!$B:$C,2,FALSE)</f>
        <v>1</v>
      </c>
      <c r="AF455" t="b">
        <f>IF(AND(AC455&gt;=VLOOKUP(FLAT!$I$1,lists!$G:$H,2,FALSE),AC455&lt;=VLOOKUP(FLAT!$I$2,lists!$G:$H,2,FALSE)),TRUE,FALSE)</f>
        <v>1</v>
      </c>
      <c r="AG455" t="b">
        <f>VLOOKUP(AB455,lists!$B$7:$C$8,2,FALSE)</f>
        <v>1</v>
      </c>
      <c r="AH455" t="b">
        <f>VLOOKUP(IF(H455="","Open",SUBSTITUTE(H455,"/Nov","")),lists!$B$27:$D$29,2,FALSE)</f>
        <v>1</v>
      </c>
      <c r="AI455" t="b">
        <f>IF(FLAT!$I$5="All",TRUE,IF(FLAT!$I$5=TEXT('Raw - F'!C455,"mmm"),TRUE,FALSE))</f>
        <v>1</v>
      </c>
      <c r="AJ455" t="b">
        <f>VLOOKUP(L455,lists!B:C,2,FALSE)</f>
        <v>1</v>
      </c>
      <c r="AK455" t="b">
        <f>VLOOKUP(T455,lists!$B$23:$D$25,2,FALSE)</f>
        <v>1</v>
      </c>
      <c r="AL455">
        <f t="shared" si="39"/>
        <v>1</v>
      </c>
    </row>
    <row r="456" spans="1:38" x14ac:dyDescent="0.35">
      <c r="A456" s="1">
        <f t="shared" si="40"/>
        <v>456</v>
      </c>
      <c r="B456" s="1">
        <f t="shared" si="41"/>
        <v>455</v>
      </c>
      <c r="C456" s="5">
        <v>44338</v>
      </c>
      <c r="D456" t="s">
        <v>154</v>
      </c>
      <c r="E456" t="s">
        <v>302</v>
      </c>
      <c r="F456" t="s">
        <v>302</v>
      </c>
      <c r="G456" t="s">
        <v>51</v>
      </c>
      <c r="H456" t="s">
        <v>227</v>
      </c>
      <c r="J456" t="s">
        <v>34</v>
      </c>
      <c r="K456" t="s">
        <v>5</v>
      </c>
      <c r="L456">
        <v>1</v>
      </c>
      <c r="M456" t="s">
        <v>569</v>
      </c>
      <c r="N456" t="s">
        <v>227</v>
      </c>
      <c r="O456" t="s">
        <v>37</v>
      </c>
      <c r="P456" t="s">
        <v>37</v>
      </c>
      <c r="Q456">
        <v>90000</v>
      </c>
      <c r="R456" t="s">
        <v>950</v>
      </c>
      <c r="T456" t="s">
        <v>240</v>
      </c>
      <c r="U456">
        <v>0</v>
      </c>
      <c r="W456" t="s">
        <v>503</v>
      </c>
      <c r="X456" t="s">
        <v>503</v>
      </c>
      <c r="AA456" s="6" t="str">
        <f t="shared" si="37"/>
        <v>3yo</v>
      </c>
      <c r="AB456" s="6" t="str">
        <f t="shared" si="38"/>
        <v>A</v>
      </c>
      <c r="AC456" s="6">
        <f>VLOOKUP(P456,lists!$G:$H,2,FALSE)</f>
        <v>2</v>
      </c>
      <c r="AD456" t="b">
        <f>VLOOKUP(G456,lists!$B$2:$C$3,2,FALSE)</f>
        <v>1</v>
      </c>
      <c r="AE456" t="b">
        <f>VLOOKUP(AA456,lists!$B:$C,2,FALSE)</f>
        <v>1</v>
      </c>
      <c r="AF456" t="b">
        <f>IF(AND(AC456&gt;=VLOOKUP(FLAT!$I$1,lists!$G:$H,2,FALSE),AC456&lt;=VLOOKUP(FLAT!$I$2,lists!$G:$H,2,FALSE)),TRUE,FALSE)</f>
        <v>1</v>
      </c>
      <c r="AG456" t="b">
        <f>VLOOKUP(AB456,lists!$B$7:$C$8,2,FALSE)</f>
        <v>1</v>
      </c>
      <c r="AH456" t="b">
        <f>VLOOKUP(IF(H456="","Open",SUBSTITUTE(H456,"/Nov","")),lists!$B$27:$D$29,2,FALSE)</f>
        <v>1</v>
      </c>
      <c r="AI456" t="b">
        <f>IF(FLAT!$I$5="All",TRUE,IF(FLAT!$I$5=TEXT('Raw - F'!C456,"mmm"),TRUE,FALSE))</f>
        <v>1</v>
      </c>
      <c r="AJ456" t="b">
        <f>VLOOKUP(L456,lists!B:C,2,FALSE)</f>
        <v>1</v>
      </c>
      <c r="AK456" t="b">
        <f>VLOOKUP(T456,lists!$B$23:$D$25,2,FALSE)</f>
        <v>1</v>
      </c>
      <c r="AL456">
        <f t="shared" si="39"/>
        <v>1</v>
      </c>
    </row>
    <row r="457" spans="1:38" x14ac:dyDescent="0.35">
      <c r="A457" s="1">
        <f t="shared" si="40"/>
        <v>457</v>
      </c>
      <c r="B457" s="1">
        <f t="shared" si="41"/>
        <v>456</v>
      </c>
      <c r="C457" s="5">
        <v>44338</v>
      </c>
      <c r="D457" t="s">
        <v>154</v>
      </c>
      <c r="E457" t="s">
        <v>302</v>
      </c>
      <c r="F457" t="s">
        <v>302</v>
      </c>
      <c r="G457" t="s">
        <v>6</v>
      </c>
      <c r="H457" t="s">
        <v>227</v>
      </c>
      <c r="J457" t="s">
        <v>34</v>
      </c>
      <c r="K457" t="s">
        <v>5</v>
      </c>
      <c r="L457">
        <v>2</v>
      </c>
      <c r="N457" t="s">
        <v>227</v>
      </c>
      <c r="O457" t="s">
        <v>465</v>
      </c>
      <c r="P457" t="s">
        <v>70</v>
      </c>
      <c r="Q457">
        <v>80000</v>
      </c>
      <c r="R457" t="s">
        <v>436</v>
      </c>
      <c r="T457" t="s">
        <v>240</v>
      </c>
      <c r="U457">
        <v>0</v>
      </c>
      <c r="W457" t="s">
        <v>503</v>
      </c>
      <c r="X457" t="s">
        <v>503</v>
      </c>
      <c r="AA457" s="6" t="str">
        <f t="shared" si="37"/>
        <v>3yo</v>
      </c>
      <c r="AB457" s="6" t="str">
        <f t="shared" si="38"/>
        <v>A</v>
      </c>
      <c r="AC457" s="6">
        <f>VLOOKUP(P457,lists!$G:$H,2,FALSE)</f>
        <v>4</v>
      </c>
      <c r="AD457" t="b">
        <f>VLOOKUP(G457,lists!$B$2:$C$3,2,FALSE)</f>
        <v>1</v>
      </c>
      <c r="AE457" t="b">
        <f>VLOOKUP(AA457,lists!$B:$C,2,FALSE)</f>
        <v>1</v>
      </c>
      <c r="AF457" t="b">
        <f>IF(AND(AC457&gt;=VLOOKUP(FLAT!$I$1,lists!$G:$H,2,FALSE),AC457&lt;=VLOOKUP(FLAT!$I$2,lists!$G:$H,2,FALSE)),TRUE,FALSE)</f>
        <v>1</v>
      </c>
      <c r="AG457" t="b">
        <f>VLOOKUP(AB457,lists!$B$7:$C$8,2,FALSE)</f>
        <v>1</v>
      </c>
      <c r="AH457" t="b">
        <f>VLOOKUP(IF(H457="","Open",SUBSTITUTE(H457,"/Nov","")),lists!$B$27:$D$29,2,FALSE)</f>
        <v>1</v>
      </c>
      <c r="AI457" t="b">
        <f>IF(FLAT!$I$5="All",TRUE,IF(FLAT!$I$5=TEXT('Raw - F'!C457,"mmm"),TRUE,FALSE))</f>
        <v>1</v>
      </c>
      <c r="AJ457" t="b">
        <f>VLOOKUP(L457,lists!B:C,2,FALSE)</f>
        <v>1</v>
      </c>
      <c r="AK457" t="b">
        <f>VLOOKUP(T457,lists!$B$23:$D$25,2,FALSE)</f>
        <v>1</v>
      </c>
      <c r="AL457">
        <f t="shared" si="39"/>
        <v>1</v>
      </c>
    </row>
    <row r="458" spans="1:38" x14ac:dyDescent="0.35">
      <c r="A458" s="1">
        <f t="shared" si="40"/>
        <v>458</v>
      </c>
      <c r="B458" s="1">
        <f t="shared" si="41"/>
        <v>457</v>
      </c>
      <c r="C458" s="5">
        <v>44338</v>
      </c>
      <c r="D458" t="s">
        <v>154</v>
      </c>
      <c r="E458" t="s">
        <v>302</v>
      </c>
      <c r="F458" t="s">
        <v>302</v>
      </c>
      <c r="G458" t="s">
        <v>6</v>
      </c>
      <c r="H458" t="s">
        <v>227</v>
      </c>
      <c r="J458" t="s">
        <v>54</v>
      </c>
      <c r="K458" t="s">
        <v>5</v>
      </c>
      <c r="L458">
        <v>2</v>
      </c>
      <c r="N458" t="s">
        <v>367</v>
      </c>
      <c r="O458" t="s">
        <v>1082</v>
      </c>
      <c r="P458" t="s">
        <v>61</v>
      </c>
      <c r="Q458">
        <v>25000</v>
      </c>
      <c r="R458" t="s">
        <v>1083</v>
      </c>
      <c r="T458" t="s">
        <v>240</v>
      </c>
      <c r="U458">
        <v>0</v>
      </c>
      <c r="W458" t="s">
        <v>503</v>
      </c>
      <c r="X458" t="s">
        <v>503</v>
      </c>
      <c r="AA458" s="6" t="str">
        <f t="shared" si="37"/>
        <v>Other</v>
      </c>
      <c r="AB458" s="6" t="str">
        <f t="shared" si="38"/>
        <v>A</v>
      </c>
      <c r="AC458" s="6">
        <f>VLOOKUP(P458,lists!$G:$H,2,FALSE)</f>
        <v>11</v>
      </c>
      <c r="AD458" t="b">
        <f>VLOOKUP(G458,lists!$B$2:$C$3,2,FALSE)</f>
        <v>1</v>
      </c>
      <c r="AE458" t="b">
        <f>VLOOKUP(AA458,lists!$B:$C,2,FALSE)</f>
        <v>1</v>
      </c>
      <c r="AF458" t="b">
        <f>IF(AND(AC458&gt;=VLOOKUP(FLAT!$I$1,lists!$G:$H,2,FALSE),AC458&lt;=VLOOKUP(FLAT!$I$2,lists!$G:$H,2,FALSE)),TRUE,FALSE)</f>
        <v>1</v>
      </c>
      <c r="AG458" t="b">
        <f>VLOOKUP(AB458,lists!$B$7:$C$8,2,FALSE)</f>
        <v>1</v>
      </c>
      <c r="AH458" t="b">
        <f>VLOOKUP(IF(H458="","Open",SUBSTITUTE(H458,"/Nov","")),lists!$B$27:$D$29,2,FALSE)</f>
        <v>1</v>
      </c>
      <c r="AI458" t="b">
        <f>IF(FLAT!$I$5="All",TRUE,IF(FLAT!$I$5=TEXT('Raw - F'!C458,"mmm"),TRUE,FALSE))</f>
        <v>1</v>
      </c>
      <c r="AJ458" t="b">
        <f>VLOOKUP(L458,lists!B:C,2,FALSE)</f>
        <v>1</v>
      </c>
      <c r="AK458" t="b">
        <f>VLOOKUP(T458,lists!$B$23:$D$25,2,FALSE)</f>
        <v>1</v>
      </c>
      <c r="AL458">
        <f t="shared" si="39"/>
        <v>1</v>
      </c>
    </row>
    <row r="459" spans="1:38" x14ac:dyDescent="0.35">
      <c r="A459" s="1">
        <f t="shared" si="40"/>
        <v>459</v>
      </c>
      <c r="B459" s="1">
        <f t="shared" si="41"/>
        <v>458</v>
      </c>
      <c r="C459" s="5">
        <v>44338</v>
      </c>
      <c r="D459" t="s">
        <v>154</v>
      </c>
      <c r="E459" t="s">
        <v>302</v>
      </c>
      <c r="F459" t="s">
        <v>302</v>
      </c>
      <c r="G459" t="s">
        <v>6</v>
      </c>
      <c r="H459" t="s">
        <v>227</v>
      </c>
      <c r="J459" t="s">
        <v>34</v>
      </c>
      <c r="K459" t="s">
        <v>5</v>
      </c>
      <c r="L459">
        <v>3</v>
      </c>
      <c r="N459" t="s">
        <v>359</v>
      </c>
      <c r="O459" t="s">
        <v>467</v>
      </c>
      <c r="P459" t="s">
        <v>59</v>
      </c>
      <c r="Q459">
        <v>16000</v>
      </c>
      <c r="R459" t="s">
        <v>949</v>
      </c>
      <c r="T459" t="s">
        <v>240</v>
      </c>
      <c r="U459">
        <v>0</v>
      </c>
      <c r="W459" t="s">
        <v>503</v>
      </c>
      <c r="X459" t="s">
        <v>503</v>
      </c>
      <c r="AA459" s="6" t="str">
        <f t="shared" si="37"/>
        <v>3yo</v>
      </c>
      <c r="AB459" s="6" t="str">
        <f t="shared" si="38"/>
        <v>A</v>
      </c>
      <c r="AC459" s="6">
        <f>VLOOKUP(P459,lists!$G:$H,2,FALSE)</f>
        <v>7</v>
      </c>
      <c r="AD459" t="b">
        <f>VLOOKUP(G459,lists!$B$2:$C$3,2,FALSE)</f>
        <v>1</v>
      </c>
      <c r="AE459" t="b">
        <f>VLOOKUP(AA459,lists!$B:$C,2,FALSE)</f>
        <v>1</v>
      </c>
      <c r="AF459" t="b">
        <f>IF(AND(AC459&gt;=VLOOKUP(FLAT!$I$1,lists!$G:$H,2,FALSE),AC459&lt;=VLOOKUP(FLAT!$I$2,lists!$G:$H,2,FALSE)),TRUE,FALSE)</f>
        <v>1</v>
      </c>
      <c r="AG459" t="b">
        <f>VLOOKUP(AB459,lists!$B$7:$C$8,2,FALSE)</f>
        <v>1</v>
      </c>
      <c r="AH459" t="b">
        <f>VLOOKUP(IF(H459="","Open",SUBSTITUTE(H459,"/Nov","")),lists!$B$27:$D$29,2,FALSE)</f>
        <v>1</v>
      </c>
      <c r="AI459" t="b">
        <f>IF(FLAT!$I$5="All",TRUE,IF(FLAT!$I$5=TEXT('Raw - F'!C459,"mmm"),TRUE,FALSE))</f>
        <v>1</v>
      </c>
      <c r="AJ459" t="b">
        <f>VLOOKUP(L459,lists!B:C,2,FALSE)</f>
        <v>1</v>
      </c>
      <c r="AK459" t="b">
        <f>VLOOKUP(T459,lists!$B$23:$D$25,2,FALSE)</f>
        <v>1</v>
      </c>
      <c r="AL459">
        <f t="shared" si="39"/>
        <v>1</v>
      </c>
    </row>
    <row r="460" spans="1:38" x14ac:dyDescent="0.35">
      <c r="A460" s="1">
        <f t="shared" si="40"/>
        <v>460</v>
      </c>
      <c r="B460" s="1">
        <f t="shared" si="41"/>
        <v>459</v>
      </c>
      <c r="C460" s="5">
        <v>44338</v>
      </c>
      <c r="D460" t="s">
        <v>154</v>
      </c>
      <c r="E460" t="s">
        <v>302</v>
      </c>
      <c r="F460" t="s">
        <v>302</v>
      </c>
      <c r="G460" t="s">
        <v>6</v>
      </c>
      <c r="H460" t="s">
        <v>227</v>
      </c>
      <c r="J460" t="s">
        <v>34</v>
      </c>
      <c r="K460" t="s">
        <v>5</v>
      </c>
      <c r="L460">
        <v>4</v>
      </c>
      <c r="N460" t="s">
        <v>318</v>
      </c>
      <c r="O460" t="s">
        <v>37</v>
      </c>
      <c r="P460" t="s">
        <v>37</v>
      </c>
      <c r="Q460">
        <v>10100</v>
      </c>
      <c r="R460" t="s">
        <v>948</v>
      </c>
      <c r="T460" t="s">
        <v>240</v>
      </c>
      <c r="U460">
        <v>0</v>
      </c>
      <c r="W460" t="s">
        <v>503</v>
      </c>
      <c r="X460" t="s">
        <v>503</v>
      </c>
      <c r="AA460" s="6" t="str">
        <f t="shared" si="37"/>
        <v>3yo</v>
      </c>
      <c r="AB460" s="6" t="str">
        <f t="shared" si="38"/>
        <v>A</v>
      </c>
      <c r="AC460" s="6">
        <f>VLOOKUP(P460,lists!$G:$H,2,FALSE)</f>
        <v>2</v>
      </c>
      <c r="AD460" t="b">
        <f>VLOOKUP(G460,lists!$B$2:$C$3,2,FALSE)</f>
        <v>1</v>
      </c>
      <c r="AE460" t="b">
        <f>VLOOKUP(AA460,lists!$B:$C,2,FALSE)</f>
        <v>1</v>
      </c>
      <c r="AF460" t="b">
        <f>IF(AND(AC460&gt;=VLOOKUP(FLAT!$I$1,lists!$G:$H,2,FALSE),AC460&lt;=VLOOKUP(FLAT!$I$2,lists!$G:$H,2,FALSE)),TRUE,FALSE)</f>
        <v>1</v>
      </c>
      <c r="AG460" t="b">
        <f>VLOOKUP(AB460,lists!$B$7:$C$8,2,FALSE)</f>
        <v>1</v>
      </c>
      <c r="AH460" t="b">
        <f>VLOOKUP(IF(H460="","Open",SUBSTITUTE(H460,"/Nov","")),lists!$B$27:$D$29,2,FALSE)</f>
        <v>1</v>
      </c>
      <c r="AI460" t="b">
        <f>IF(FLAT!$I$5="All",TRUE,IF(FLAT!$I$5=TEXT('Raw - F'!C460,"mmm"),TRUE,FALSE))</f>
        <v>1</v>
      </c>
      <c r="AJ460" t="b">
        <f>VLOOKUP(L460,lists!B:C,2,FALSE)</f>
        <v>1</v>
      </c>
      <c r="AK460" t="b">
        <f>VLOOKUP(T460,lists!$B$23:$D$25,2,FALSE)</f>
        <v>1</v>
      </c>
      <c r="AL460">
        <f t="shared" si="39"/>
        <v>1</v>
      </c>
    </row>
    <row r="461" spans="1:38" x14ac:dyDescent="0.35">
      <c r="A461" s="1">
        <f t="shared" si="40"/>
        <v>461</v>
      </c>
      <c r="B461" s="1">
        <f t="shared" si="41"/>
        <v>460</v>
      </c>
      <c r="C461" s="5">
        <v>44338</v>
      </c>
      <c r="D461" t="s">
        <v>154</v>
      </c>
      <c r="E461" t="s">
        <v>302</v>
      </c>
      <c r="F461" t="s">
        <v>302</v>
      </c>
      <c r="G461" t="s">
        <v>51</v>
      </c>
      <c r="H461" t="s">
        <v>227</v>
      </c>
      <c r="J461" t="s">
        <v>35</v>
      </c>
      <c r="K461" t="s">
        <v>5</v>
      </c>
      <c r="L461">
        <v>1</v>
      </c>
      <c r="M461" t="s">
        <v>569</v>
      </c>
      <c r="N461" t="s">
        <v>227</v>
      </c>
      <c r="O461" t="s">
        <v>36</v>
      </c>
      <c r="P461" t="s">
        <v>36</v>
      </c>
      <c r="Q461">
        <v>1</v>
      </c>
      <c r="R461" t="s">
        <v>952</v>
      </c>
      <c r="T461" t="s">
        <v>240</v>
      </c>
      <c r="U461">
        <v>0</v>
      </c>
      <c r="W461" t="s">
        <v>503</v>
      </c>
      <c r="X461" t="s">
        <v>503</v>
      </c>
      <c r="AA461" s="6" t="str">
        <f t="shared" si="37"/>
        <v>Other</v>
      </c>
      <c r="AB461" s="6" t="str">
        <f t="shared" si="38"/>
        <v>A</v>
      </c>
      <c r="AC461" s="6">
        <f>VLOOKUP(P461,lists!$G:$H,2,FALSE)</f>
        <v>1</v>
      </c>
      <c r="AD461" t="b">
        <f>VLOOKUP(G461,lists!$B$2:$C$3,2,FALSE)</f>
        <v>1</v>
      </c>
      <c r="AE461" t="b">
        <f>VLOOKUP(AA461,lists!$B:$C,2,FALSE)</f>
        <v>1</v>
      </c>
      <c r="AF461" t="b">
        <f>IF(AND(AC461&gt;=VLOOKUP(FLAT!$I$1,lists!$G:$H,2,FALSE),AC461&lt;=VLOOKUP(FLAT!$I$2,lists!$G:$H,2,FALSE)),TRUE,FALSE)</f>
        <v>1</v>
      </c>
      <c r="AG461" t="b">
        <f>VLOOKUP(AB461,lists!$B$7:$C$8,2,FALSE)</f>
        <v>1</v>
      </c>
      <c r="AH461" t="b">
        <f>VLOOKUP(IF(H461="","Open",SUBSTITUTE(H461,"/Nov","")),lists!$B$27:$D$29,2,FALSE)</f>
        <v>1</v>
      </c>
      <c r="AI461" t="b">
        <f>IF(FLAT!$I$5="All",TRUE,IF(FLAT!$I$5=TEXT('Raw - F'!C461,"mmm"),TRUE,FALSE))</f>
        <v>1</v>
      </c>
      <c r="AJ461" t="b">
        <f>VLOOKUP(L461,lists!B:C,2,FALSE)</f>
        <v>1</v>
      </c>
      <c r="AK461" t="b">
        <f>VLOOKUP(T461,lists!$B$23:$D$25,2,FALSE)</f>
        <v>1</v>
      </c>
      <c r="AL461">
        <f t="shared" si="39"/>
        <v>1</v>
      </c>
    </row>
    <row r="462" spans="1:38" x14ac:dyDescent="0.35">
      <c r="A462" s="1">
        <f t="shared" si="40"/>
        <v>462</v>
      </c>
      <c r="B462" s="1">
        <f t="shared" si="41"/>
        <v>461</v>
      </c>
      <c r="C462" s="5">
        <v>44338</v>
      </c>
      <c r="D462" t="s">
        <v>84</v>
      </c>
      <c r="E462" t="s">
        <v>302</v>
      </c>
      <c r="F462" t="s">
        <v>302</v>
      </c>
      <c r="G462" t="s">
        <v>6</v>
      </c>
      <c r="H462" t="s">
        <v>227</v>
      </c>
      <c r="J462" t="s">
        <v>54</v>
      </c>
      <c r="K462" t="s">
        <v>5</v>
      </c>
      <c r="L462">
        <v>4</v>
      </c>
      <c r="N462" t="s">
        <v>318</v>
      </c>
      <c r="O462" t="s">
        <v>570</v>
      </c>
      <c r="P462" t="s">
        <v>59</v>
      </c>
      <c r="Q462">
        <v>7650</v>
      </c>
      <c r="R462" t="s">
        <v>956</v>
      </c>
      <c r="T462" t="s">
        <v>241</v>
      </c>
      <c r="U462">
        <v>0</v>
      </c>
      <c r="W462" t="s">
        <v>503</v>
      </c>
      <c r="X462" t="s">
        <v>503</v>
      </c>
      <c r="AA462" s="6" t="str">
        <f t="shared" si="37"/>
        <v>Other</v>
      </c>
      <c r="AB462" s="6" t="str">
        <f t="shared" si="38"/>
        <v>A</v>
      </c>
      <c r="AC462" s="6">
        <f>VLOOKUP(P462,lists!$G:$H,2,FALSE)</f>
        <v>7</v>
      </c>
      <c r="AD462" t="b">
        <f>VLOOKUP(G462,lists!$B$2:$C$3,2,FALSE)</f>
        <v>1</v>
      </c>
      <c r="AE462" t="b">
        <f>VLOOKUP(AA462,lists!$B:$C,2,FALSE)</f>
        <v>1</v>
      </c>
      <c r="AF462" t="b">
        <f>IF(AND(AC462&gt;=VLOOKUP(FLAT!$I$1,lists!$G:$H,2,FALSE),AC462&lt;=VLOOKUP(FLAT!$I$2,lists!$G:$H,2,FALSE)),TRUE,FALSE)</f>
        <v>1</v>
      </c>
      <c r="AG462" t="b">
        <f>VLOOKUP(AB462,lists!$B$7:$C$8,2,FALSE)</f>
        <v>1</v>
      </c>
      <c r="AH462" t="b">
        <f>VLOOKUP(IF(H462="","Open",SUBSTITUTE(H462,"/Nov","")),lists!$B$27:$D$29,2,FALSE)</f>
        <v>1</v>
      </c>
      <c r="AI462" t="b">
        <f>IF(FLAT!$I$5="All",TRUE,IF(FLAT!$I$5=TEXT('Raw - F'!C462,"mmm"),TRUE,FALSE))</f>
        <v>1</v>
      </c>
      <c r="AJ462" t="b">
        <f>VLOOKUP(L462,lists!B:C,2,FALSE)</f>
        <v>1</v>
      </c>
      <c r="AK462" t="b">
        <f>VLOOKUP(T462,lists!$B$23:$D$25,2,FALSE)</f>
        <v>1</v>
      </c>
      <c r="AL462">
        <f t="shared" si="39"/>
        <v>1</v>
      </c>
    </row>
    <row r="463" spans="1:38" x14ac:dyDescent="0.35">
      <c r="A463" s="1">
        <f t="shared" si="40"/>
        <v>463</v>
      </c>
      <c r="B463" s="1">
        <f t="shared" si="41"/>
        <v>462</v>
      </c>
      <c r="C463" s="5">
        <v>44338</v>
      </c>
      <c r="D463" t="s">
        <v>84</v>
      </c>
      <c r="E463" t="s">
        <v>302</v>
      </c>
      <c r="F463" t="s">
        <v>302</v>
      </c>
      <c r="G463" t="s">
        <v>51</v>
      </c>
      <c r="H463" t="s">
        <v>244</v>
      </c>
      <c r="J463" t="s">
        <v>33</v>
      </c>
      <c r="K463" t="s">
        <v>7</v>
      </c>
      <c r="L463">
        <v>5</v>
      </c>
      <c r="N463" t="s">
        <v>227</v>
      </c>
      <c r="O463" t="s">
        <v>907</v>
      </c>
      <c r="P463" t="s">
        <v>36</v>
      </c>
      <c r="Q463">
        <v>4900</v>
      </c>
      <c r="R463" t="s">
        <v>374</v>
      </c>
      <c r="T463" t="s">
        <v>241</v>
      </c>
      <c r="U463">
        <v>0</v>
      </c>
      <c r="W463" t="s">
        <v>503</v>
      </c>
      <c r="X463" t="s">
        <v>583</v>
      </c>
      <c r="Y463" t="s">
        <v>868</v>
      </c>
      <c r="AA463" s="6" t="str">
        <f t="shared" si="37"/>
        <v>2yo</v>
      </c>
      <c r="AB463" s="6" t="str">
        <f t="shared" si="38"/>
        <v>F</v>
      </c>
      <c r="AC463" s="6">
        <f>VLOOKUP(P463,lists!$G:$H,2,FALSE)</f>
        <v>1</v>
      </c>
      <c r="AD463" t="b">
        <f>VLOOKUP(G463,lists!$B$2:$C$3,2,FALSE)</f>
        <v>1</v>
      </c>
      <c r="AE463" t="b">
        <f>VLOOKUP(AA463,lists!$B:$C,2,FALSE)</f>
        <v>1</v>
      </c>
      <c r="AF463" t="b">
        <f>IF(AND(AC463&gt;=VLOOKUP(FLAT!$I$1,lists!$G:$H,2,FALSE),AC463&lt;=VLOOKUP(FLAT!$I$2,lists!$G:$H,2,FALSE)),TRUE,FALSE)</f>
        <v>1</v>
      </c>
      <c r="AG463" t="b">
        <f>VLOOKUP(AB463,lists!$B$7:$C$8,2,FALSE)</f>
        <v>1</v>
      </c>
      <c r="AH463" t="b">
        <f>VLOOKUP(IF(H463="","Open",SUBSTITUTE(H463,"/Nov","")),lists!$B$27:$D$29,2,FALSE)</f>
        <v>1</v>
      </c>
      <c r="AI463" t="b">
        <f>IF(FLAT!$I$5="All",TRUE,IF(FLAT!$I$5=TEXT('Raw - F'!C463,"mmm"),TRUE,FALSE))</f>
        <v>1</v>
      </c>
      <c r="AJ463" t="b">
        <f>VLOOKUP(L463,lists!B:C,2,FALSE)</f>
        <v>1</v>
      </c>
      <c r="AK463" t="b">
        <f>VLOOKUP(T463,lists!$B$23:$D$25,2,FALSE)</f>
        <v>1</v>
      </c>
      <c r="AL463">
        <f t="shared" si="39"/>
        <v>1</v>
      </c>
    </row>
    <row r="464" spans="1:38" x14ac:dyDescent="0.35">
      <c r="A464" s="1">
        <f t="shared" si="40"/>
        <v>464</v>
      </c>
      <c r="B464" s="1">
        <f t="shared" si="41"/>
        <v>463</v>
      </c>
      <c r="C464" s="5">
        <v>44338</v>
      </c>
      <c r="D464" t="s">
        <v>84</v>
      </c>
      <c r="E464" t="s">
        <v>302</v>
      </c>
      <c r="F464" t="s">
        <v>302</v>
      </c>
      <c r="G464" t="s">
        <v>6</v>
      </c>
      <c r="H464" t="s">
        <v>227</v>
      </c>
      <c r="J464" t="s">
        <v>34</v>
      </c>
      <c r="K464" t="s">
        <v>5</v>
      </c>
      <c r="L464">
        <v>5</v>
      </c>
      <c r="N464" t="s">
        <v>330</v>
      </c>
      <c r="O464" t="s">
        <v>339</v>
      </c>
      <c r="P464" t="s">
        <v>37</v>
      </c>
      <c r="Q464">
        <v>4900</v>
      </c>
      <c r="R464" t="s">
        <v>959</v>
      </c>
      <c r="S464" t="s">
        <v>7</v>
      </c>
      <c r="T464" t="s">
        <v>241</v>
      </c>
      <c r="U464">
        <v>0</v>
      </c>
      <c r="W464" t="s">
        <v>1704</v>
      </c>
      <c r="X464" t="s">
        <v>503</v>
      </c>
      <c r="AA464" s="6" t="str">
        <f t="shared" si="37"/>
        <v>3yo</v>
      </c>
      <c r="AB464" s="6" t="str">
        <f t="shared" si="38"/>
        <v>A</v>
      </c>
      <c r="AC464" s="6">
        <f>VLOOKUP(P464,lists!$G:$H,2,FALSE)</f>
        <v>2</v>
      </c>
      <c r="AD464" t="b">
        <f>VLOOKUP(G464,lists!$B$2:$C$3,2,FALSE)</f>
        <v>1</v>
      </c>
      <c r="AE464" t="b">
        <f>VLOOKUP(AA464,lists!$B:$C,2,FALSE)</f>
        <v>1</v>
      </c>
      <c r="AF464" t="b">
        <f>IF(AND(AC464&gt;=VLOOKUP(FLAT!$I$1,lists!$G:$H,2,FALSE),AC464&lt;=VLOOKUP(FLAT!$I$2,lists!$G:$H,2,FALSE)),TRUE,FALSE)</f>
        <v>1</v>
      </c>
      <c r="AG464" t="b">
        <f>VLOOKUP(AB464,lists!$B$7:$C$8,2,FALSE)</f>
        <v>1</v>
      </c>
      <c r="AH464" t="b">
        <f>VLOOKUP(IF(H464="","Open",SUBSTITUTE(H464,"/Nov","")),lists!$B$27:$D$29,2,FALSE)</f>
        <v>1</v>
      </c>
      <c r="AI464" t="b">
        <f>IF(FLAT!$I$5="All",TRUE,IF(FLAT!$I$5=TEXT('Raw - F'!C464,"mmm"),TRUE,FALSE))</f>
        <v>1</v>
      </c>
      <c r="AJ464" t="b">
        <f>VLOOKUP(L464,lists!B:C,2,FALSE)</f>
        <v>1</v>
      </c>
      <c r="AK464" t="b">
        <f>VLOOKUP(T464,lists!$B$23:$D$25,2,FALSE)</f>
        <v>1</v>
      </c>
      <c r="AL464">
        <f t="shared" si="39"/>
        <v>1</v>
      </c>
    </row>
    <row r="465" spans="1:38" x14ac:dyDescent="0.35">
      <c r="A465" s="1">
        <f t="shared" si="40"/>
        <v>465</v>
      </c>
      <c r="B465" s="1">
        <f t="shared" si="41"/>
        <v>464</v>
      </c>
      <c r="C465" s="5">
        <v>44338</v>
      </c>
      <c r="D465" t="s">
        <v>84</v>
      </c>
      <c r="E465" t="s">
        <v>302</v>
      </c>
      <c r="F465" t="s">
        <v>302</v>
      </c>
      <c r="G465" t="s">
        <v>6</v>
      </c>
      <c r="H465" t="s">
        <v>227</v>
      </c>
      <c r="J465" t="s">
        <v>35</v>
      </c>
      <c r="K465" t="s">
        <v>5</v>
      </c>
      <c r="L465">
        <v>6</v>
      </c>
      <c r="N465" t="s">
        <v>312</v>
      </c>
      <c r="O465" t="s">
        <v>572</v>
      </c>
      <c r="P465" t="s">
        <v>76</v>
      </c>
      <c r="Q465">
        <v>3900</v>
      </c>
      <c r="R465" t="s">
        <v>955</v>
      </c>
      <c r="T465" t="s">
        <v>241</v>
      </c>
      <c r="U465">
        <v>0</v>
      </c>
      <c r="W465" t="s">
        <v>503</v>
      </c>
      <c r="X465" t="s">
        <v>503</v>
      </c>
      <c r="AA465" s="6" t="str">
        <f t="shared" si="37"/>
        <v>Other</v>
      </c>
      <c r="AB465" s="6" t="str">
        <f t="shared" si="38"/>
        <v>A</v>
      </c>
      <c r="AC465" s="6">
        <f>VLOOKUP(P465,lists!$G:$H,2,FALSE)</f>
        <v>5</v>
      </c>
      <c r="AD465" t="b">
        <f>VLOOKUP(G465,lists!$B$2:$C$3,2,FALSE)</f>
        <v>1</v>
      </c>
      <c r="AE465" t="b">
        <f>VLOOKUP(AA465,lists!$B:$C,2,FALSE)</f>
        <v>1</v>
      </c>
      <c r="AF465" t="b">
        <f>IF(AND(AC465&gt;=VLOOKUP(FLAT!$I$1,lists!$G:$H,2,FALSE),AC465&lt;=VLOOKUP(FLAT!$I$2,lists!$G:$H,2,FALSE)),TRUE,FALSE)</f>
        <v>1</v>
      </c>
      <c r="AG465" t="b">
        <f>VLOOKUP(AB465,lists!$B$7:$C$8,2,FALSE)</f>
        <v>1</v>
      </c>
      <c r="AH465" t="b">
        <f>VLOOKUP(IF(H465="","Open",SUBSTITUTE(H465,"/Nov","")),lists!$B$27:$D$29,2,FALSE)</f>
        <v>1</v>
      </c>
      <c r="AI465" t="b">
        <f>IF(FLAT!$I$5="All",TRUE,IF(FLAT!$I$5=TEXT('Raw - F'!C465,"mmm"),TRUE,FALSE))</f>
        <v>1</v>
      </c>
      <c r="AJ465" t="b">
        <f>VLOOKUP(L465,lists!B:C,2,FALSE)</f>
        <v>1</v>
      </c>
      <c r="AK465" t="b">
        <f>VLOOKUP(T465,lists!$B$23:$D$25,2,FALSE)</f>
        <v>1</v>
      </c>
      <c r="AL465">
        <f t="shared" si="39"/>
        <v>1</v>
      </c>
    </row>
    <row r="466" spans="1:38" x14ac:dyDescent="0.35">
      <c r="A466" s="1">
        <f t="shared" si="40"/>
        <v>466</v>
      </c>
      <c r="B466" s="1">
        <f t="shared" si="41"/>
        <v>465</v>
      </c>
      <c r="C466" s="5">
        <v>44338</v>
      </c>
      <c r="D466" t="s">
        <v>84</v>
      </c>
      <c r="E466" t="s">
        <v>302</v>
      </c>
      <c r="F466" t="s">
        <v>302</v>
      </c>
      <c r="G466" t="s">
        <v>6</v>
      </c>
      <c r="H466" t="s">
        <v>227</v>
      </c>
      <c r="J466" t="s">
        <v>35</v>
      </c>
      <c r="K466" t="s">
        <v>5</v>
      </c>
      <c r="L466">
        <v>6</v>
      </c>
      <c r="N466" t="s">
        <v>314</v>
      </c>
      <c r="O466" t="s">
        <v>38</v>
      </c>
      <c r="P466" t="s">
        <v>38</v>
      </c>
      <c r="Q466">
        <v>3900</v>
      </c>
      <c r="R466" t="s">
        <v>957</v>
      </c>
      <c r="T466" t="s">
        <v>241</v>
      </c>
      <c r="U466">
        <v>0</v>
      </c>
      <c r="W466" t="s">
        <v>503</v>
      </c>
      <c r="X466" t="s">
        <v>503</v>
      </c>
      <c r="AA466" s="6" t="str">
        <f t="shared" si="37"/>
        <v>Other</v>
      </c>
      <c r="AB466" s="6" t="str">
        <f t="shared" si="38"/>
        <v>A</v>
      </c>
      <c r="AC466" s="6">
        <f>VLOOKUP(P466,lists!$G:$H,2,FALSE)</f>
        <v>3</v>
      </c>
      <c r="AD466" t="b">
        <f>VLOOKUP(G466,lists!$B$2:$C$3,2,FALSE)</f>
        <v>1</v>
      </c>
      <c r="AE466" t="b">
        <f>VLOOKUP(AA466,lists!$B:$C,2,FALSE)</f>
        <v>1</v>
      </c>
      <c r="AF466" t="b">
        <f>IF(AND(AC466&gt;=VLOOKUP(FLAT!$I$1,lists!$G:$H,2,FALSE),AC466&lt;=VLOOKUP(FLAT!$I$2,lists!$G:$H,2,FALSE)),TRUE,FALSE)</f>
        <v>1</v>
      </c>
      <c r="AG466" t="b">
        <f>VLOOKUP(AB466,lists!$B$7:$C$8,2,FALSE)</f>
        <v>1</v>
      </c>
      <c r="AH466" t="b">
        <f>VLOOKUP(IF(H466="","Open",SUBSTITUTE(H466,"/Nov","")),lists!$B$27:$D$29,2,FALSE)</f>
        <v>1</v>
      </c>
      <c r="AI466" t="b">
        <f>IF(FLAT!$I$5="All",TRUE,IF(FLAT!$I$5=TEXT('Raw - F'!C466,"mmm"),TRUE,FALSE))</f>
        <v>1</v>
      </c>
      <c r="AJ466" t="b">
        <f>VLOOKUP(L466,lists!B:C,2,FALSE)</f>
        <v>1</v>
      </c>
      <c r="AK466" t="b">
        <f>VLOOKUP(T466,lists!$B$23:$D$25,2,FALSE)</f>
        <v>1</v>
      </c>
      <c r="AL466">
        <f t="shared" si="39"/>
        <v>1</v>
      </c>
    </row>
    <row r="467" spans="1:38" x14ac:dyDescent="0.35">
      <c r="A467" s="1">
        <f t="shared" si="40"/>
        <v>467</v>
      </c>
      <c r="B467" s="1">
        <f t="shared" si="41"/>
        <v>466</v>
      </c>
      <c r="C467" s="5">
        <v>44338</v>
      </c>
      <c r="D467" t="s">
        <v>84</v>
      </c>
      <c r="E467" t="s">
        <v>302</v>
      </c>
      <c r="F467" t="s">
        <v>302</v>
      </c>
      <c r="G467" t="s">
        <v>51</v>
      </c>
      <c r="H467" t="s">
        <v>245</v>
      </c>
      <c r="J467" t="s">
        <v>347</v>
      </c>
      <c r="K467" t="s">
        <v>5</v>
      </c>
      <c r="L467">
        <v>6</v>
      </c>
      <c r="N467" t="s">
        <v>227</v>
      </c>
      <c r="O467" t="s">
        <v>38</v>
      </c>
      <c r="P467" t="s">
        <v>38</v>
      </c>
      <c r="Q467">
        <v>3900</v>
      </c>
      <c r="R467" t="s">
        <v>958</v>
      </c>
      <c r="T467" t="s">
        <v>241</v>
      </c>
      <c r="U467">
        <v>0</v>
      </c>
      <c r="W467" t="s">
        <v>503</v>
      </c>
      <c r="X467" t="s">
        <v>660</v>
      </c>
      <c r="Y467">
        <v>15000</v>
      </c>
      <c r="AA467" s="6" t="str">
        <f t="shared" si="37"/>
        <v>Other</v>
      </c>
      <c r="AB467" s="6" t="str">
        <f t="shared" si="38"/>
        <v>A</v>
      </c>
      <c r="AC467" s="6">
        <f>VLOOKUP(P467,lists!$G:$H,2,FALSE)</f>
        <v>3</v>
      </c>
      <c r="AD467" t="b">
        <f>VLOOKUP(G467,lists!$B$2:$C$3,2,FALSE)</f>
        <v>1</v>
      </c>
      <c r="AE467" t="b">
        <f>VLOOKUP(AA467,lists!$B:$C,2,FALSE)</f>
        <v>1</v>
      </c>
      <c r="AF467" t="b">
        <f>IF(AND(AC467&gt;=VLOOKUP(FLAT!$I$1,lists!$G:$H,2,FALSE),AC467&lt;=VLOOKUP(FLAT!$I$2,lists!$G:$H,2,FALSE)),TRUE,FALSE)</f>
        <v>1</v>
      </c>
      <c r="AG467" t="b">
        <f>VLOOKUP(AB467,lists!$B$7:$C$8,2,FALSE)</f>
        <v>1</v>
      </c>
      <c r="AH467" t="b">
        <f>VLOOKUP(IF(H467="","Open",SUBSTITUTE(H467,"/Nov","")),lists!$B$27:$D$29,2,FALSE)</f>
        <v>1</v>
      </c>
      <c r="AI467" t="b">
        <f>IF(FLAT!$I$5="All",TRUE,IF(FLAT!$I$5=TEXT('Raw - F'!C467,"mmm"),TRUE,FALSE))</f>
        <v>1</v>
      </c>
      <c r="AJ467" t="b">
        <f>VLOOKUP(L467,lists!B:C,2,FALSE)</f>
        <v>1</v>
      </c>
      <c r="AK467" t="b">
        <f>VLOOKUP(T467,lists!$B$23:$D$25,2,FALSE)</f>
        <v>1</v>
      </c>
      <c r="AL467">
        <f t="shared" si="39"/>
        <v>1</v>
      </c>
    </row>
    <row r="468" spans="1:38" x14ac:dyDescent="0.35">
      <c r="A468" s="1">
        <f t="shared" si="40"/>
        <v>468</v>
      </c>
      <c r="B468" s="1">
        <f t="shared" si="41"/>
        <v>467</v>
      </c>
      <c r="C468" s="5">
        <v>44338</v>
      </c>
      <c r="D468" t="s">
        <v>84</v>
      </c>
      <c r="E468" t="s">
        <v>302</v>
      </c>
      <c r="F468" t="s">
        <v>302</v>
      </c>
      <c r="G468" t="s">
        <v>6</v>
      </c>
      <c r="H468" t="s">
        <v>227</v>
      </c>
      <c r="J468" t="s">
        <v>34</v>
      </c>
      <c r="K468" t="s">
        <v>5</v>
      </c>
      <c r="L468">
        <v>6</v>
      </c>
      <c r="N468" t="s">
        <v>314</v>
      </c>
      <c r="O468" t="s">
        <v>708</v>
      </c>
      <c r="P468" t="s">
        <v>70</v>
      </c>
      <c r="Q468">
        <v>3900</v>
      </c>
      <c r="R468" t="s">
        <v>463</v>
      </c>
      <c r="T468" t="s">
        <v>241</v>
      </c>
      <c r="U468">
        <v>0</v>
      </c>
      <c r="W468" t="s">
        <v>503</v>
      </c>
      <c r="X468" t="s">
        <v>503</v>
      </c>
      <c r="AA468" s="6" t="str">
        <f t="shared" si="37"/>
        <v>3yo</v>
      </c>
      <c r="AB468" s="6" t="str">
        <f t="shared" si="38"/>
        <v>A</v>
      </c>
      <c r="AC468" s="6">
        <f>VLOOKUP(P468,lists!$G:$H,2,FALSE)</f>
        <v>4</v>
      </c>
      <c r="AD468" t="b">
        <f>VLOOKUP(G468,lists!$B$2:$C$3,2,FALSE)</f>
        <v>1</v>
      </c>
      <c r="AE468" t="b">
        <f>VLOOKUP(AA468,lists!$B:$C,2,FALSE)</f>
        <v>1</v>
      </c>
      <c r="AF468" t="b">
        <f>IF(AND(AC468&gt;=VLOOKUP(FLAT!$I$1,lists!$G:$H,2,FALSE),AC468&lt;=VLOOKUP(FLAT!$I$2,lists!$G:$H,2,FALSE)),TRUE,FALSE)</f>
        <v>1</v>
      </c>
      <c r="AG468" t="b">
        <f>VLOOKUP(AB468,lists!$B$7:$C$8,2,FALSE)</f>
        <v>1</v>
      </c>
      <c r="AH468" t="b">
        <f>VLOOKUP(IF(H468="","Open",SUBSTITUTE(H468,"/Nov","")),lists!$B$27:$D$29,2,FALSE)</f>
        <v>1</v>
      </c>
      <c r="AI468" t="b">
        <f>IF(FLAT!$I$5="All",TRUE,IF(FLAT!$I$5=TEXT('Raw - F'!C468,"mmm"),TRUE,FALSE))</f>
        <v>1</v>
      </c>
      <c r="AJ468" t="b">
        <f>VLOOKUP(L468,lists!B:C,2,FALSE)</f>
        <v>1</v>
      </c>
      <c r="AK468" t="b">
        <f>VLOOKUP(T468,lists!$B$23:$D$25,2,FALSE)</f>
        <v>1</v>
      </c>
      <c r="AL468">
        <f t="shared" si="39"/>
        <v>1</v>
      </c>
    </row>
    <row r="469" spans="1:38" x14ac:dyDescent="0.35">
      <c r="A469" s="1">
        <f t="shared" si="40"/>
        <v>469</v>
      </c>
      <c r="B469" s="1">
        <f t="shared" si="41"/>
        <v>468</v>
      </c>
      <c r="C469" s="5">
        <v>44338</v>
      </c>
      <c r="D469" t="s">
        <v>567</v>
      </c>
      <c r="E469" t="s">
        <v>302</v>
      </c>
      <c r="F469" t="s">
        <v>302</v>
      </c>
      <c r="G469" t="s">
        <v>6</v>
      </c>
      <c r="H469" t="s">
        <v>227</v>
      </c>
      <c r="J469" t="s">
        <v>54</v>
      </c>
      <c r="K469" t="s">
        <v>5</v>
      </c>
      <c r="L469">
        <v>2</v>
      </c>
      <c r="N469" t="s">
        <v>234</v>
      </c>
      <c r="O469" t="s">
        <v>315</v>
      </c>
      <c r="P469" t="s">
        <v>102</v>
      </c>
      <c r="Q469">
        <v>50000</v>
      </c>
      <c r="R469" t="s">
        <v>335</v>
      </c>
      <c r="T469" t="s">
        <v>239</v>
      </c>
      <c r="U469">
        <v>0</v>
      </c>
      <c r="W469" t="s">
        <v>503</v>
      </c>
      <c r="X469" t="s">
        <v>503</v>
      </c>
      <c r="AA469" s="6" t="str">
        <f t="shared" si="37"/>
        <v>Other</v>
      </c>
      <c r="AB469" s="6" t="str">
        <f t="shared" si="38"/>
        <v>A</v>
      </c>
      <c r="AC469" s="6">
        <f>VLOOKUP(P469,lists!$G:$H,2,FALSE)</f>
        <v>9</v>
      </c>
      <c r="AD469" t="b">
        <f>VLOOKUP(G469,lists!$B$2:$C$3,2,FALSE)</f>
        <v>1</v>
      </c>
      <c r="AE469" t="b">
        <f>VLOOKUP(AA469,lists!$B:$C,2,FALSE)</f>
        <v>1</v>
      </c>
      <c r="AF469" t="b">
        <f>IF(AND(AC469&gt;=VLOOKUP(FLAT!$I$1,lists!$G:$H,2,FALSE),AC469&lt;=VLOOKUP(FLAT!$I$2,lists!$G:$H,2,FALSE)),TRUE,FALSE)</f>
        <v>1</v>
      </c>
      <c r="AG469" t="b">
        <f>VLOOKUP(AB469,lists!$B$7:$C$8,2,FALSE)</f>
        <v>1</v>
      </c>
      <c r="AH469" t="b">
        <f>VLOOKUP(IF(H469="","Open",SUBSTITUTE(H469,"/Nov","")),lists!$B$27:$D$29,2,FALSE)</f>
        <v>1</v>
      </c>
      <c r="AI469" t="b">
        <f>IF(FLAT!$I$5="All",TRUE,IF(FLAT!$I$5=TEXT('Raw - F'!C469,"mmm"),TRUE,FALSE))</f>
        <v>1</v>
      </c>
      <c r="AJ469" t="b">
        <f>VLOOKUP(L469,lists!B:C,2,FALSE)</f>
        <v>1</v>
      </c>
      <c r="AK469" t="b">
        <f>VLOOKUP(T469,lists!$B$23:$D$25,2,FALSE)</f>
        <v>1</v>
      </c>
      <c r="AL469">
        <f t="shared" si="39"/>
        <v>1</v>
      </c>
    </row>
    <row r="470" spans="1:38" x14ac:dyDescent="0.35">
      <c r="A470" s="1">
        <f t="shared" si="40"/>
        <v>470</v>
      </c>
      <c r="B470" s="1">
        <f t="shared" si="41"/>
        <v>469</v>
      </c>
      <c r="C470" s="5">
        <v>44338</v>
      </c>
      <c r="D470" t="s">
        <v>567</v>
      </c>
      <c r="E470" t="s">
        <v>302</v>
      </c>
      <c r="F470" t="s">
        <v>302</v>
      </c>
      <c r="G470" t="s">
        <v>6</v>
      </c>
      <c r="H470" t="s">
        <v>227</v>
      </c>
      <c r="J470" t="s">
        <v>54</v>
      </c>
      <c r="K470" t="s">
        <v>5</v>
      </c>
      <c r="L470">
        <v>2</v>
      </c>
      <c r="N470" t="s">
        <v>367</v>
      </c>
      <c r="O470" t="s">
        <v>570</v>
      </c>
      <c r="P470" t="s">
        <v>59</v>
      </c>
      <c r="Q470">
        <v>20000</v>
      </c>
      <c r="R470" t="s">
        <v>960</v>
      </c>
      <c r="T470" t="s">
        <v>239</v>
      </c>
      <c r="U470">
        <v>0</v>
      </c>
      <c r="W470" t="s">
        <v>503</v>
      </c>
      <c r="X470" t="s">
        <v>503</v>
      </c>
      <c r="AA470" s="6" t="str">
        <f t="shared" si="37"/>
        <v>Other</v>
      </c>
      <c r="AB470" s="6" t="str">
        <f t="shared" si="38"/>
        <v>A</v>
      </c>
      <c r="AC470" s="6">
        <f>VLOOKUP(P470,lists!$G:$H,2,FALSE)</f>
        <v>7</v>
      </c>
      <c r="AD470" t="b">
        <f>VLOOKUP(G470,lists!$B$2:$C$3,2,FALSE)</f>
        <v>1</v>
      </c>
      <c r="AE470" t="b">
        <f>VLOOKUP(AA470,lists!$B:$C,2,FALSE)</f>
        <v>1</v>
      </c>
      <c r="AF470" t="b">
        <f>IF(AND(AC470&gt;=VLOOKUP(FLAT!$I$1,lists!$G:$H,2,FALSE),AC470&lt;=VLOOKUP(FLAT!$I$2,lists!$G:$H,2,FALSE)),TRUE,FALSE)</f>
        <v>1</v>
      </c>
      <c r="AG470" t="b">
        <f>VLOOKUP(AB470,lists!$B$7:$C$8,2,FALSE)</f>
        <v>1</v>
      </c>
      <c r="AH470" t="b">
        <f>VLOOKUP(IF(H470="","Open",SUBSTITUTE(H470,"/Nov","")),lists!$B$27:$D$29,2,FALSE)</f>
        <v>1</v>
      </c>
      <c r="AI470" t="b">
        <f>IF(FLAT!$I$5="All",TRUE,IF(FLAT!$I$5=TEXT('Raw - F'!C470,"mmm"),TRUE,FALSE))</f>
        <v>1</v>
      </c>
      <c r="AJ470" t="b">
        <f>VLOOKUP(L470,lists!B:C,2,FALSE)</f>
        <v>1</v>
      </c>
      <c r="AK470" t="b">
        <f>VLOOKUP(T470,lists!$B$23:$D$25,2,FALSE)</f>
        <v>1</v>
      </c>
      <c r="AL470">
        <f t="shared" si="39"/>
        <v>1</v>
      </c>
    </row>
    <row r="471" spans="1:38" x14ac:dyDescent="0.35">
      <c r="A471" s="1">
        <f t="shared" si="40"/>
        <v>471</v>
      </c>
      <c r="B471" s="1">
        <f t="shared" si="41"/>
        <v>470</v>
      </c>
      <c r="C471" s="5">
        <v>44338</v>
      </c>
      <c r="D471" t="s">
        <v>567</v>
      </c>
      <c r="E471" t="s">
        <v>302</v>
      </c>
      <c r="F471" t="s">
        <v>302</v>
      </c>
      <c r="G471" t="s">
        <v>6</v>
      </c>
      <c r="H471" t="s">
        <v>227</v>
      </c>
      <c r="J471" t="s">
        <v>35</v>
      </c>
      <c r="K471" t="s">
        <v>5</v>
      </c>
      <c r="L471">
        <v>2</v>
      </c>
      <c r="N471" t="s">
        <v>367</v>
      </c>
      <c r="O471" t="s">
        <v>36</v>
      </c>
      <c r="P471" t="s">
        <v>36</v>
      </c>
      <c r="Q471">
        <v>20000</v>
      </c>
      <c r="R471" t="s">
        <v>568</v>
      </c>
      <c r="T471" t="s">
        <v>239</v>
      </c>
      <c r="U471">
        <v>0</v>
      </c>
      <c r="W471" t="s">
        <v>503</v>
      </c>
      <c r="X471" t="s">
        <v>503</v>
      </c>
      <c r="AA471" s="6" t="str">
        <f t="shared" si="37"/>
        <v>Other</v>
      </c>
      <c r="AB471" s="6" t="str">
        <f t="shared" si="38"/>
        <v>A</v>
      </c>
      <c r="AC471" s="6">
        <f>VLOOKUP(P471,lists!$G:$H,2,FALSE)</f>
        <v>1</v>
      </c>
      <c r="AD471" t="b">
        <f>VLOOKUP(G471,lists!$B$2:$C$3,2,FALSE)</f>
        <v>1</v>
      </c>
      <c r="AE471" t="b">
        <f>VLOOKUP(AA471,lists!$B:$C,2,FALSE)</f>
        <v>1</v>
      </c>
      <c r="AF471" t="b">
        <f>IF(AND(AC471&gt;=VLOOKUP(FLAT!$I$1,lists!$G:$H,2,FALSE),AC471&lt;=VLOOKUP(FLAT!$I$2,lists!$G:$H,2,FALSE)),TRUE,FALSE)</f>
        <v>1</v>
      </c>
      <c r="AG471" t="b">
        <f>VLOOKUP(AB471,lists!$B$7:$C$8,2,FALSE)</f>
        <v>1</v>
      </c>
      <c r="AH471" t="b">
        <f>VLOOKUP(IF(H471="","Open",SUBSTITUTE(H471,"/Nov","")),lists!$B$27:$D$29,2,FALSE)</f>
        <v>1</v>
      </c>
      <c r="AI471" t="b">
        <f>IF(FLAT!$I$5="All",TRUE,IF(FLAT!$I$5=TEXT('Raw - F'!C471,"mmm"),TRUE,FALSE))</f>
        <v>1</v>
      </c>
      <c r="AJ471" t="b">
        <f>VLOOKUP(L471,lists!B:C,2,FALSE)</f>
        <v>1</v>
      </c>
      <c r="AK471" t="b">
        <f>VLOOKUP(T471,lists!$B$23:$D$25,2,FALSE)</f>
        <v>1</v>
      </c>
      <c r="AL471">
        <f t="shared" si="39"/>
        <v>1</v>
      </c>
    </row>
    <row r="472" spans="1:38" x14ac:dyDescent="0.35">
      <c r="A472" s="1">
        <f t="shared" si="40"/>
        <v>472</v>
      </c>
      <c r="B472" s="1">
        <f t="shared" si="41"/>
        <v>471</v>
      </c>
      <c r="C472" s="5">
        <v>44338</v>
      </c>
      <c r="D472" t="s">
        <v>567</v>
      </c>
      <c r="E472" t="s">
        <v>302</v>
      </c>
      <c r="F472" t="s">
        <v>302</v>
      </c>
      <c r="G472" t="s">
        <v>6</v>
      </c>
      <c r="H472" t="s">
        <v>227</v>
      </c>
      <c r="J472" t="s">
        <v>54</v>
      </c>
      <c r="K472" t="s">
        <v>5</v>
      </c>
      <c r="L472">
        <v>2</v>
      </c>
      <c r="N472" t="s">
        <v>367</v>
      </c>
      <c r="O472" t="s">
        <v>572</v>
      </c>
      <c r="P472" t="s">
        <v>76</v>
      </c>
      <c r="Q472">
        <v>20000</v>
      </c>
      <c r="R472" t="s">
        <v>962</v>
      </c>
      <c r="T472" t="s">
        <v>239</v>
      </c>
      <c r="U472">
        <v>0</v>
      </c>
      <c r="W472" t="s">
        <v>503</v>
      </c>
      <c r="X472" t="s">
        <v>503</v>
      </c>
      <c r="AA472" s="6" t="str">
        <f t="shared" si="37"/>
        <v>Other</v>
      </c>
      <c r="AB472" s="6" t="str">
        <f t="shared" si="38"/>
        <v>A</v>
      </c>
      <c r="AC472" s="6">
        <f>VLOOKUP(P472,lists!$G:$H,2,FALSE)</f>
        <v>5</v>
      </c>
      <c r="AD472" t="b">
        <f>VLOOKUP(G472,lists!$B$2:$C$3,2,FALSE)</f>
        <v>1</v>
      </c>
      <c r="AE472" t="b">
        <f>VLOOKUP(AA472,lists!$B:$C,2,FALSE)</f>
        <v>1</v>
      </c>
      <c r="AF472" t="b">
        <f>IF(AND(AC472&gt;=VLOOKUP(FLAT!$I$1,lists!$G:$H,2,FALSE),AC472&lt;=VLOOKUP(FLAT!$I$2,lists!$G:$H,2,FALSE)),TRUE,FALSE)</f>
        <v>1</v>
      </c>
      <c r="AG472" t="b">
        <f>VLOOKUP(AB472,lists!$B$7:$C$8,2,FALSE)</f>
        <v>1</v>
      </c>
      <c r="AH472" t="b">
        <f>VLOOKUP(IF(H472="","Open",SUBSTITUTE(H472,"/Nov","")),lists!$B$27:$D$29,2,FALSE)</f>
        <v>1</v>
      </c>
      <c r="AI472" t="b">
        <f>IF(FLAT!$I$5="All",TRUE,IF(FLAT!$I$5=TEXT('Raw - F'!C472,"mmm"),TRUE,FALSE))</f>
        <v>1</v>
      </c>
      <c r="AJ472" t="b">
        <f>VLOOKUP(L472,lists!B:C,2,FALSE)</f>
        <v>1</v>
      </c>
      <c r="AK472" t="b">
        <f>VLOOKUP(T472,lists!$B$23:$D$25,2,FALSE)</f>
        <v>1</v>
      </c>
      <c r="AL472">
        <f t="shared" si="39"/>
        <v>1</v>
      </c>
    </row>
    <row r="473" spans="1:38" x14ac:dyDescent="0.35">
      <c r="A473" s="1">
        <f t="shared" si="40"/>
        <v>473</v>
      </c>
      <c r="B473" s="1">
        <f t="shared" si="41"/>
        <v>472</v>
      </c>
      <c r="C473" s="5">
        <v>44338</v>
      </c>
      <c r="D473" t="s">
        <v>567</v>
      </c>
      <c r="E473" t="s">
        <v>302</v>
      </c>
      <c r="F473" t="s">
        <v>302</v>
      </c>
      <c r="G473" t="s">
        <v>6</v>
      </c>
      <c r="H473" t="s">
        <v>227</v>
      </c>
      <c r="J473" t="s">
        <v>34</v>
      </c>
      <c r="K473" t="s">
        <v>5</v>
      </c>
      <c r="L473">
        <v>4</v>
      </c>
      <c r="N473" t="s">
        <v>318</v>
      </c>
      <c r="O473" t="s">
        <v>570</v>
      </c>
      <c r="P473" t="s">
        <v>59</v>
      </c>
      <c r="Q473">
        <v>11600</v>
      </c>
      <c r="R473" t="s">
        <v>963</v>
      </c>
      <c r="T473" t="s">
        <v>239</v>
      </c>
      <c r="U473">
        <v>0</v>
      </c>
      <c r="W473" t="s">
        <v>503</v>
      </c>
      <c r="X473" t="s">
        <v>503</v>
      </c>
      <c r="AA473" s="6" t="str">
        <f t="shared" si="37"/>
        <v>3yo</v>
      </c>
      <c r="AB473" s="6" t="str">
        <f t="shared" si="38"/>
        <v>A</v>
      </c>
      <c r="AC473" s="6">
        <f>VLOOKUP(P473,lists!$G:$H,2,FALSE)</f>
        <v>7</v>
      </c>
      <c r="AD473" t="b">
        <f>VLOOKUP(G473,lists!$B$2:$C$3,2,FALSE)</f>
        <v>1</v>
      </c>
      <c r="AE473" t="b">
        <f>VLOOKUP(AA473,lists!$B:$C,2,FALSE)</f>
        <v>1</v>
      </c>
      <c r="AF473" t="b">
        <f>IF(AND(AC473&gt;=VLOOKUP(FLAT!$I$1,lists!$G:$H,2,FALSE),AC473&lt;=VLOOKUP(FLAT!$I$2,lists!$G:$H,2,FALSE)),TRUE,FALSE)</f>
        <v>1</v>
      </c>
      <c r="AG473" t="b">
        <f>VLOOKUP(AB473,lists!$B$7:$C$8,2,FALSE)</f>
        <v>1</v>
      </c>
      <c r="AH473" t="b">
        <f>VLOOKUP(IF(H473="","Open",SUBSTITUTE(H473,"/Nov","")),lists!$B$27:$D$29,2,FALSE)</f>
        <v>1</v>
      </c>
      <c r="AI473" t="b">
        <f>IF(FLAT!$I$5="All",TRUE,IF(FLAT!$I$5=TEXT('Raw - F'!C473,"mmm"),TRUE,FALSE))</f>
        <v>1</v>
      </c>
      <c r="AJ473" t="b">
        <f>VLOOKUP(L473,lists!B:C,2,FALSE)</f>
        <v>1</v>
      </c>
      <c r="AK473" t="b">
        <f>VLOOKUP(T473,lists!$B$23:$D$25,2,FALSE)</f>
        <v>1</v>
      </c>
      <c r="AL473">
        <f t="shared" si="39"/>
        <v>1</v>
      </c>
    </row>
    <row r="474" spans="1:38" x14ac:dyDescent="0.35">
      <c r="A474" s="1">
        <f t="shared" si="40"/>
        <v>474</v>
      </c>
      <c r="B474" s="1">
        <f t="shared" si="41"/>
        <v>473</v>
      </c>
      <c r="C474" s="5">
        <v>44338</v>
      </c>
      <c r="D474" t="s">
        <v>567</v>
      </c>
      <c r="E474" t="s">
        <v>302</v>
      </c>
      <c r="F474" t="s">
        <v>302</v>
      </c>
      <c r="G474" t="s">
        <v>51</v>
      </c>
      <c r="H474" t="s">
        <v>244</v>
      </c>
      <c r="J474" t="s">
        <v>35</v>
      </c>
      <c r="K474" t="s">
        <v>5</v>
      </c>
      <c r="L474">
        <v>4</v>
      </c>
      <c r="N474" t="s">
        <v>227</v>
      </c>
      <c r="O474" t="s">
        <v>38</v>
      </c>
      <c r="P474" t="s">
        <v>38</v>
      </c>
      <c r="Q474">
        <v>7800</v>
      </c>
      <c r="R474" t="s">
        <v>961</v>
      </c>
      <c r="T474" t="s">
        <v>239</v>
      </c>
      <c r="U474">
        <v>0</v>
      </c>
      <c r="W474" t="s">
        <v>503</v>
      </c>
      <c r="X474" t="s">
        <v>503</v>
      </c>
      <c r="AA474" s="6" t="str">
        <f t="shared" si="37"/>
        <v>Other</v>
      </c>
      <c r="AB474" s="6" t="str">
        <f t="shared" si="38"/>
        <v>A</v>
      </c>
      <c r="AC474" s="6">
        <f>VLOOKUP(P474,lists!$G:$H,2,FALSE)</f>
        <v>3</v>
      </c>
      <c r="AD474" t="b">
        <f>VLOOKUP(G474,lists!$B$2:$C$3,2,FALSE)</f>
        <v>1</v>
      </c>
      <c r="AE474" t="b">
        <f>VLOOKUP(AA474,lists!$B:$C,2,FALSE)</f>
        <v>1</v>
      </c>
      <c r="AF474" t="b">
        <f>IF(AND(AC474&gt;=VLOOKUP(FLAT!$I$1,lists!$G:$H,2,FALSE),AC474&lt;=VLOOKUP(FLAT!$I$2,lists!$G:$H,2,FALSE)),TRUE,FALSE)</f>
        <v>1</v>
      </c>
      <c r="AG474" t="b">
        <f>VLOOKUP(AB474,lists!$B$7:$C$8,2,FALSE)</f>
        <v>1</v>
      </c>
      <c r="AH474" t="b">
        <f>VLOOKUP(IF(H474="","Open",SUBSTITUTE(H474,"/Nov","")),lists!$B$27:$D$29,2,FALSE)</f>
        <v>1</v>
      </c>
      <c r="AI474" t="b">
        <f>IF(FLAT!$I$5="All",TRUE,IF(FLAT!$I$5=TEXT('Raw - F'!C474,"mmm"),TRUE,FALSE))</f>
        <v>1</v>
      </c>
      <c r="AJ474" t="b">
        <f>VLOOKUP(L474,lists!B:C,2,FALSE)</f>
        <v>1</v>
      </c>
      <c r="AK474" t="b">
        <f>VLOOKUP(T474,lists!$B$23:$D$25,2,FALSE)</f>
        <v>1</v>
      </c>
      <c r="AL474">
        <f t="shared" si="39"/>
        <v>1</v>
      </c>
    </row>
    <row r="475" spans="1:38" x14ac:dyDescent="0.35">
      <c r="A475" s="1">
        <f t="shared" si="40"/>
        <v>475</v>
      </c>
      <c r="B475" s="1">
        <f t="shared" si="41"/>
        <v>474</v>
      </c>
      <c r="C475" s="5">
        <v>44338</v>
      </c>
      <c r="D475" t="s">
        <v>567</v>
      </c>
      <c r="E475" t="s">
        <v>302</v>
      </c>
      <c r="F475" t="s">
        <v>302</v>
      </c>
      <c r="G475" t="s">
        <v>51</v>
      </c>
      <c r="H475" t="s">
        <v>244</v>
      </c>
      <c r="J475" t="s">
        <v>33</v>
      </c>
      <c r="K475" t="s">
        <v>5</v>
      </c>
      <c r="L475">
        <v>4</v>
      </c>
      <c r="N475" t="s">
        <v>227</v>
      </c>
      <c r="O475" t="s">
        <v>37</v>
      </c>
      <c r="P475" t="s">
        <v>37</v>
      </c>
      <c r="Q475">
        <v>7600</v>
      </c>
      <c r="R475" t="s">
        <v>915</v>
      </c>
      <c r="T475" t="s">
        <v>239</v>
      </c>
      <c r="U475">
        <v>0</v>
      </c>
      <c r="W475" t="s">
        <v>503</v>
      </c>
      <c r="X475" t="s">
        <v>503</v>
      </c>
      <c r="Z475" t="s">
        <v>553</v>
      </c>
      <c r="AA475" s="6" t="str">
        <f t="shared" si="37"/>
        <v>2yo</v>
      </c>
      <c r="AB475" s="6" t="str">
        <f t="shared" si="38"/>
        <v>A</v>
      </c>
      <c r="AC475" s="6">
        <f>VLOOKUP(P475,lists!$G:$H,2,FALSE)</f>
        <v>2</v>
      </c>
      <c r="AD475" t="b">
        <f>VLOOKUP(G475,lists!$B$2:$C$3,2,FALSE)</f>
        <v>1</v>
      </c>
      <c r="AE475" t="b">
        <f>VLOOKUP(AA475,lists!$B:$C,2,FALSE)</f>
        <v>1</v>
      </c>
      <c r="AF475" t="b">
        <f>IF(AND(AC475&gt;=VLOOKUP(FLAT!$I$1,lists!$G:$H,2,FALSE),AC475&lt;=VLOOKUP(FLAT!$I$2,lists!$G:$H,2,FALSE)),TRUE,FALSE)</f>
        <v>1</v>
      </c>
      <c r="AG475" t="b">
        <f>VLOOKUP(AB475,lists!$B$7:$C$8,2,FALSE)</f>
        <v>1</v>
      </c>
      <c r="AH475" t="b">
        <f>VLOOKUP(IF(H475="","Open",SUBSTITUTE(H475,"/Nov","")),lists!$B$27:$D$29,2,FALSE)</f>
        <v>1</v>
      </c>
      <c r="AI475" t="b">
        <f>IF(FLAT!$I$5="All",TRUE,IF(FLAT!$I$5=TEXT('Raw - F'!C475,"mmm"),TRUE,FALSE))</f>
        <v>1</v>
      </c>
      <c r="AJ475" t="b">
        <f>VLOOKUP(L475,lists!B:C,2,FALSE)</f>
        <v>1</v>
      </c>
      <c r="AK475" t="b">
        <f>VLOOKUP(T475,lists!$B$23:$D$25,2,FALSE)</f>
        <v>1</v>
      </c>
      <c r="AL475">
        <f t="shared" si="39"/>
        <v>1</v>
      </c>
    </row>
    <row r="476" spans="1:38" x14ac:dyDescent="0.35">
      <c r="A476" s="1">
        <f t="shared" si="40"/>
        <v>476</v>
      </c>
      <c r="B476" s="1">
        <f t="shared" si="41"/>
        <v>475</v>
      </c>
      <c r="C476" s="5">
        <v>44338</v>
      </c>
      <c r="D476" t="s">
        <v>763</v>
      </c>
      <c r="E476" t="s">
        <v>302</v>
      </c>
      <c r="F476" t="s">
        <v>302</v>
      </c>
      <c r="G476" t="s">
        <v>51</v>
      </c>
      <c r="H476" t="s">
        <v>227</v>
      </c>
      <c r="J476" t="s">
        <v>54</v>
      </c>
      <c r="K476" t="s">
        <v>7</v>
      </c>
      <c r="L476">
        <v>1</v>
      </c>
      <c r="M476" t="s">
        <v>576</v>
      </c>
      <c r="N476" t="s">
        <v>227</v>
      </c>
      <c r="O476" t="s">
        <v>815</v>
      </c>
      <c r="P476" t="s">
        <v>102</v>
      </c>
      <c r="Q476">
        <v>60000</v>
      </c>
      <c r="R476" t="s">
        <v>971</v>
      </c>
      <c r="T476" t="s">
        <v>240</v>
      </c>
      <c r="U476">
        <v>0</v>
      </c>
      <c r="W476" t="s">
        <v>503</v>
      </c>
      <c r="X476" t="s">
        <v>503</v>
      </c>
      <c r="AA476" s="6" t="str">
        <f t="shared" si="37"/>
        <v>Other</v>
      </c>
      <c r="AB476" s="6" t="str">
        <f t="shared" si="38"/>
        <v>F</v>
      </c>
      <c r="AC476" s="6">
        <f>VLOOKUP(P476,lists!$G:$H,2,FALSE)</f>
        <v>9</v>
      </c>
      <c r="AD476" t="b">
        <f>VLOOKUP(G476,lists!$B$2:$C$3,2,FALSE)</f>
        <v>1</v>
      </c>
      <c r="AE476" t="b">
        <f>VLOOKUP(AA476,lists!$B:$C,2,FALSE)</f>
        <v>1</v>
      </c>
      <c r="AF476" t="b">
        <f>IF(AND(AC476&gt;=VLOOKUP(FLAT!$I$1,lists!$G:$H,2,FALSE),AC476&lt;=VLOOKUP(FLAT!$I$2,lists!$G:$H,2,FALSE)),TRUE,FALSE)</f>
        <v>1</v>
      </c>
      <c r="AG476" t="b">
        <f>VLOOKUP(AB476,lists!$B$7:$C$8,2,FALSE)</f>
        <v>1</v>
      </c>
      <c r="AH476" t="b">
        <f>VLOOKUP(IF(H476="","Open",SUBSTITUTE(H476,"/Nov","")),lists!$B$27:$D$29,2,FALSE)</f>
        <v>1</v>
      </c>
      <c r="AI476" t="b">
        <f>IF(FLAT!$I$5="All",TRUE,IF(FLAT!$I$5=TEXT('Raw - F'!C476,"mmm"),TRUE,FALSE))</f>
        <v>1</v>
      </c>
      <c r="AJ476" t="b">
        <f>VLOOKUP(L476,lists!B:C,2,FALSE)</f>
        <v>1</v>
      </c>
      <c r="AK476" t="b">
        <f>VLOOKUP(T476,lists!$B$23:$D$25,2,FALSE)</f>
        <v>1</v>
      </c>
      <c r="AL476">
        <f t="shared" si="39"/>
        <v>1</v>
      </c>
    </row>
    <row r="477" spans="1:38" x14ac:dyDescent="0.35">
      <c r="A477" s="1">
        <f t="shared" si="40"/>
        <v>477</v>
      </c>
      <c r="B477" s="1">
        <f t="shared" si="41"/>
        <v>476</v>
      </c>
      <c r="C477" s="5">
        <v>44338</v>
      </c>
      <c r="D477" t="s">
        <v>763</v>
      </c>
      <c r="E477" t="s">
        <v>302</v>
      </c>
      <c r="F477" t="s">
        <v>302</v>
      </c>
      <c r="G477" t="s">
        <v>6</v>
      </c>
      <c r="H477" t="s">
        <v>227</v>
      </c>
      <c r="J477" t="s">
        <v>35</v>
      </c>
      <c r="K477" t="s">
        <v>5</v>
      </c>
      <c r="L477">
        <v>2</v>
      </c>
      <c r="N477" t="s">
        <v>234</v>
      </c>
      <c r="O477" t="s">
        <v>36</v>
      </c>
      <c r="P477" t="s">
        <v>36</v>
      </c>
      <c r="Q477">
        <v>50000</v>
      </c>
      <c r="R477" t="s">
        <v>965</v>
      </c>
      <c r="T477" t="s">
        <v>240</v>
      </c>
      <c r="U477">
        <v>0</v>
      </c>
      <c r="W477" t="s">
        <v>503</v>
      </c>
      <c r="X477" t="s">
        <v>503</v>
      </c>
      <c r="AA477" s="6" t="str">
        <f t="shared" si="37"/>
        <v>Other</v>
      </c>
      <c r="AB477" s="6" t="str">
        <f t="shared" si="38"/>
        <v>A</v>
      </c>
      <c r="AC477" s="6">
        <f>VLOOKUP(P477,lists!$G:$H,2,FALSE)</f>
        <v>1</v>
      </c>
      <c r="AD477" t="b">
        <f>VLOOKUP(G477,lists!$B$2:$C$3,2,FALSE)</f>
        <v>1</v>
      </c>
      <c r="AE477" t="b">
        <f>VLOOKUP(AA477,lists!$B:$C,2,FALSE)</f>
        <v>1</v>
      </c>
      <c r="AF477" t="b">
        <f>IF(AND(AC477&gt;=VLOOKUP(FLAT!$I$1,lists!$G:$H,2,FALSE),AC477&lt;=VLOOKUP(FLAT!$I$2,lists!$G:$H,2,FALSE)),TRUE,FALSE)</f>
        <v>1</v>
      </c>
      <c r="AG477" t="b">
        <f>VLOOKUP(AB477,lists!$B$7:$C$8,2,FALSE)</f>
        <v>1</v>
      </c>
      <c r="AH477" t="b">
        <f>VLOOKUP(IF(H477="","Open",SUBSTITUTE(H477,"/Nov","")),lists!$B$27:$D$29,2,FALSE)</f>
        <v>1</v>
      </c>
      <c r="AI477" t="b">
        <f>IF(FLAT!$I$5="All",TRUE,IF(FLAT!$I$5=TEXT('Raw - F'!C477,"mmm"),TRUE,FALSE))</f>
        <v>1</v>
      </c>
      <c r="AJ477" t="b">
        <f>VLOOKUP(L477,lists!B:C,2,FALSE)</f>
        <v>1</v>
      </c>
      <c r="AK477" t="b">
        <f>VLOOKUP(T477,lists!$B$23:$D$25,2,FALSE)</f>
        <v>1</v>
      </c>
      <c r="AL477">
        <f t="shared" si="39"/>
        <v>1</v>
      </c>
    </row>
    <row r="478" spans="1:38" x14ac:dyDescent="0.35">
      <c r="A478" s="1">
        <f t="shared" si="40"/>
        <v>478</v>
      </c>
      <c r="B478" s="1">
        <f t="shared" si="41"/>
        <v>477</v>
      </c>
      <c r="C478" s="5">
        <v>44338</v>
      </c>
      <c r="D478" t="s">
        <v>763</v>
      </c>
      <c r="E478" t="s">
        <v>302</v>
      </c>
      <c r="F478" t="s">
        <v>302</v>
      </c>
      <c r="G478" t="s">
        <v>6</v>
      </c>
      <c r="H478" t="s">
        <v>227</v>
      </c>
      <c r="J478" t="s">
        <v>35</v>
      </c>
      <c r="K478" t="s">
        <v>5</v>
      </c>
      <c r="L478">
        <v>2</v>
      </c>
      <c r="N478" t="s">
        <v>969</v>
      </c>
      <c r="O478" t="s">
        <v>38</v>
      </c>
      <c r="P478" t="s">
        <v>38</v>
      </c>
      <c r="Q478">
        <v>20000</v>
      </c>
      <c r="R478" t="s">
        <v>970</v>
      </c>
      <c r="T478" t="s">
        <v>240</v>
      </c>
      <c r="U478">
        <v>0</v>
      </c>
      <c r="W478" t="s">
        <v>503</v>
      </c>
      <c r="X478" t="s">
        <v>503</v>
      </c>
      <c r="AA478" s="6" t="str">
        <f t="shared" si="37"/>
        <v>Other</v>
      </c>
      <c r="AB478" s="6" t="str">
        <f t="shared" si="38"/>
        <v>A</v>
      </c>
      <c r="AC478" s="6">
        <f>VLOOKUP(P478,lists!$G:$H,2,FALSE)</f>
        <v>3</v>
      </c>
      <c r="AD478" t="b">
        <f>VLOOKUP(G478,lists!$B$2:$C$3,2,FALSE)</f>
        <v>1</v>
      </c>
      <c r="AE478" t="b">
        <f>VLOOKUP(AA478,lists!$B:$C,2,FALSE)</f>
        <v>1</v>
      </c>
      <c r="AF478" t="b">
        <f>IF(AND(AC478&gt;=VLOOKUP(FLAT!$I$1,lists!$G:$H,2,FALSE),AC478&lt;=VLOOKUP(FLAT!$I$2,lists!$G:$H,2,FALSE)),TRUE,FALSE)</f>
        <v>1</v>
      </c>
      <c r="AG478" t="b">
        <f>VLOOKUP(AB478,lists!$B$7:$C$8,2,FALSE)</f>
        <v>1</v>
      </c>
      <c r="AH478" t="b">
        <f>VLOOKUP(IF(H478="","Open",SUBSTITUTE(H478,"/Nov","")),lists!$B$27:$D$29,2,FALSE)</f>
        <v>1</v>
      </c>
      <c r="AI478" t="b">
        <f>IF(FLAT!$I$5="All",TRUE,IF(FLAT!$I$5=TEXT('Raw - F'!C478,"mmm"),TRUE,FALSE))</f>
        <v>1</v>
      </c>
      <c r="AJ478" t="b">
        <f>VLOOKUP(L478,lists!B:C,2,FALSE)</f>
        <v>1</v>
      </c>
      <c r="AK478" t="b">
        <f>VLOOKUP(T478,lists!$B$23:$D$25,2,FALSE)</f>
        <v>1</v>
      </c>
      <c r="AL478">
        <f t="shared" si="39"/>
        <v>1</v>
      </c>
    </row>
    <row r="479" spans="1:38" x14ac:dyDescent="0.35">
      <c r="A479" s="1">
        <f t="shared" si="40"/>
        <v>479</v>
      </c>
      <c r="B479" s="1">
        <f t="shared" si="41"/>
        <v>478</v>
      </c>
      <c r="C479" s="5">
        <v>44338</v>
      </c>
      <c r="D479" t="s">
        <v>763</v>
      </c>
      <c r="E479" t="s">
        <v>302</v>
      </c>
      <c r="F479" t="s">
        <v>302</v>
      </c>
      <c r="G479" t="s">
        <v>51</v>
      </c>
      <c r="H479" t="s">
        <v>244</v>
      </c>
      <c r="J479" t="s">
        <v>33</v>
      </c>
      <c r="K479" t="s">
        <v>5</v>
      </c>
      <c r="L479">
        <v>3</v>
      </c>
      <c r="N479" t="s">
        <v>227</v>
      </c>
      <c r="O479" t="s">
        <v>37</v>
      </c>
      <c r="P479" t="s">
        <v>37</v>
      </c>
      <c r="Q479">
        <v>10000</v>
      </c>
      <c r="R479" t="s">
        <v>968</v>
      </c>
      <c r="T479" t="s">
        <v>240</v>
      </c>
      <c r="U479">
        <v>0</v>
      </c>
      <c r="W479" t="s">
        <v>503</v>
      </c>
      <c r="X479" t="s">
        <v>583</v>
      </c>
      <c r="Y479" t="s">
        <v>5</v>
      </c>
      <c r="Z479" t="s">
        <v>553</v>
      </c>
      <c r="AA479" s="6" t="str">
        <f t="shared" si="37"/>
        <v>2yo</v>
      </c>
      <c r="AB479" s="6" t="str">
        <f t="shared" si="38"/>
        <v>A</v>
      </c>
      <c r="AC479" s="6">
        <f>VLOOKUP(P479,lists!$G:$H,2,FALSE)</f>
        <v>2</v>
      </c>
      <c r="AD479" t="b">
        <f>VLOOKUP(G479,lists!$B$2:$C$3,2,FALSE)</f>
        <v>1</v>
      </c>
      <c r="AE479" t="b">
        <f>VLOOKUP(AA479,lists!$B:$C,2,FALSE)</f>
        <v>1</v>
      </c>
      <c r="AF479" t="b">
        <f>IF(AND(AC479&gt;=VLOOKUP(FLAT!$I$1,lists!$G:$H,2,FALSE),AC479&lt;=VLOOKUP(FLAT!$I$2,lists!$G:$H,2,FALSE)),TRUE,FALSE)</f>
        <v>1</v>
      </c>
      <c r="AG479" t="b">
        <f>VLOOKUP(AB479,lists!$B$7:$C$8,2,FALSE)</f>
        <v>1</v>
      </c>
      <c r="AH479" t="b">
        <f>VLOOKUP(IF(H479="","Open",SUBSTITUTE(H479,"/Nov","")),lists!$B$27:$D$29,2,FALSE)</f>
        <v>1</v>
      </c>
      <c r="AI479" t="b">
        <f>IF(FLAT!$I$5="All",TRUE,IF(FLAT!$I$5=TEXT('Raw - F'!C479,"mmm"),TRUE,FALSE))</f>
        <v>1</v>
      </c>
      <c r="AJ479" t="b">
        <f>VLOOKUP(L479,lists!B:C,2,FALSE)</f>
        <v>1</v>
      </c>
      <c r="AK479" t="b">
        <f>VLOOKUP(T479,lists!$B$23:$D$25,2,FALSE)</f>
        <v>1</v>
      </c>
      <c r="AL479">
        <f t="shared" si="39"/>
        <v>1</v>
      </c>
    </row>
    <row r="480" spans="1:38" x14ac:dyDescent="0.35">
      <c r="A480" s="1">
        <f t="shared" si="40"/>
        <v>480</v>
      </c>
      <c r="B480" s="1">
        <f t="shared" si="41"/>
        <v>479</v>
      </c>
      <c r="C480" s="5">
        <v>44338</v>
      </c>
      <c r="D480" t="s">
        <v>763</v>
      </c>
      <c r="E480" t="s">
        <v>302</v>
      </c>
      <c r="F480" t="s">
        <v>302</v>
      </c>
      <c r="G480" t="s">
        <v>6</v>
      </c>
      <c r="H480" t="s">
        <v>227</v>
      </c>
      <c r="J480" t="s">
        <v>54</v>
      </c>
      <c r="K480" t="s">
        <v>5</v>
      </c>
      <c r="L480">
        <v>4</v>
      </c>
      <c r="N480" t="s">
        <v>318</v>
      </c>
      <c r="O480" t="s">
        <v>767</v>
      </c>
      <c r="P480" t="s">
        <v>59</v>
      </c>
      <c r="Q480">
        <v>8400</v>
      </c>
      <c r="R480" t="s">
        <v>964</v>
      </c>
      <c r="T480" t="s">
        <v>240</v>
      </c>
      <c r="U480">
        <v>0</v>
      </c>
      <c r="W480" t="s">
        <v>503</v>
      </c>
      <c r="X480" t="s">
        <v>503</v>
      </c>
      <c r="AA480" s="6" t="str">
        <f t="shared" si="37"/>
        <v>Other</v>
      </c>
      <c r="AB480" s="6" t="str">
        <f t="shared" si="38"/>
        <v>A</v>
      </c>
      <c r="AC480" s="6">
        <f>VLOOKUP(P480,lists!$G:$H,2,FALSE)</f>
        <v>7</v>
      </c>
      <c r="AD480" t="b">
        <f>VLOOKUP(G480,lists!$B$2:$C$3,2,FALSE)</f>
        <v>1</v>
      </c>
      <c r="AE480" t="b">
        <f>VLOOKUP(AA480,lists!$B:$C,2,FALSE)</f>
        <v>1</v>
      </c>
      <c r="AF480" t="b">
        <f>IF(AND(AC480&gt;=VLOOKUP(FLAT!$I$1,lists!$G:$H,2,FALSE),AC480&lt;=VLOOKUP(FLAT!$I$2,lists!$G:$H,2,FALSE)),TRUE,FALSE)</f>
        <v>1</v>
      </c>
      <c r="AG480" t="b">
        <f>VLOOKUP(AB480,lists!$B$7:$C$8,2,FALSE)</f>
        <v>1</v>
      </c>
      <c r="AH480" t="b">
        <f>VLOOKUP(IF(H480="","Open",SUBSTITUTE(H480,"/Nov","")),lists!$B$27:$D$29,2,FALSE)</f>
        <v>1</v>
      </c>
      <c r="AI480" t="b">
        <f>IF(FLAT!$I$5="All",TRUE,IF(FLAT!$I$5=TEXT('Raw - F'!C480,"mmm"),TRUE,FALSE))</f>
        <v>1</v>
      </c>
      <c r="AJ480" t="b">
        <f>VLOOKUP(L480,lists!B:C,2,FALSE)</f>
        <v>1</v>
      </c>
      <c r="AK480" t="b">
        <f>VLOOKUP(T480,lists!$B$23:$D$25,2,FALSE)</f>
        <v>1</v>
      </c>
      <c r="AL480">
        <f t="shared" si="39"/>
        <v>1</v>
      </c>
    </row>
    <row r="481" spans="1:38" x14ac:dyDescent="0.35">
      <c r="A481" s="1">
        <f t="shared" si="40"/>
        <v>481</v>
      </c>
      <c r="B481" s="1">
        <f t="shared" si="41"/>
        <v>480</v>
      </c>
      <c r="C481" s="5">
        <v>44338</v>
      </c>
      <c r="D481" t="s">
        <v>763</v>
      </c>
      <c r="E481" t="s">
        <v>302</v>
      </c>
      <c r="F481" t="s">
        <v>302</v>
      </c>
      <c r="G481" t="s">
        <v>6</v>
      </c>
      <c r="H481" t="s">
        <v>227</v>
      </c>
      <c r="J481" t="s">
        <v>34</v>
      </c>
      <c r="K481" t="s">
        <v>5</v>
      </c>
      <c r="L481">
        <v>4</v>
      </c>
      <c r="N481" t="s">
        <v>348</v>
      </c>
      <c r="O481" t="s">
        <v>786</v>
      </c>
      <c r="P481" t="s">
        <v>70</v>
      </c>
      <c r="Q481">
        <v>8400</v>
      </c>
      <c r="R481" t="s">
        <v>966</v>
      </c>
      <c r="T481" t="s">
        <v>240</v>
      </c>
      <c r="U481">
        <v>0</v>
      </c>
      <c r="W481" t="s">
        <v>503</v>
      </c>
      <c r="X481" t="s">
        <v>503</v>
      </c>
      <c r="Z481" t="s">
        <v>553</v>
      </c>
      <c r="AA481" s="6" t="str">
        <f t="shared" si="37"/>
        <v>3yo</v>
      </c>
      <c r="AB481" s="6" t="str">
        <f t="shared" si="38"/>
        <v>A</v>
      </c>
      <c r="AC481" s="6">
        <f>VLOOKUP(P481,lists!$G:$H,2,FALSE)</f>
        <v>4</v>
      </c>
      <c r="AD481" t="b">
        <f>VLOOKUP(G481,lists!$B$2:$C$3,2,FALSE)</f>
        <v>1</v>
      </c>
      <c r="AE481" t="b">
        <f>VLOOKUP(AA481,lists!$B:$C,2,FALSE)</f>
        <v>1</v>
      </c>
      <c r="AF481" t="b">
        <f>IF(AND(AC481&gt;=VLOOKUP(FLAT!$I$1,lists!$G:$H,2,FALSE),AC481&lt;=VLOOKUP(FLAT!$I$2,lists!$G:$H,2,FALSE)),TRUE,FALSE)</f>
        <v>1</v>
      </c>
      <c r="AG481" t="b">
        <f>VLOOKUP(AB481,lists!$B$7:$C$8,2,FALSE)</f>
        <v>1</v>
      </c>
      <c r="AH481" t="b">
        <f>VLOOKUP(IF(H481="","Open",SUBSTITUTE(H481,"/Nov","")),lists!$B$27:$D$29,2,FALSE)</f>
        <v>1</v>
      </c>
      <c r="AI481" t="b">
        <f>IF(FLAT!$I$5="All",TRUE,IF(FLAT!$I$5=TEXT('Raw - F'!C481,"mmm"),TRUE,FALSE))</f>
        <v>1</v>
      </c>
      <c r="AJ481" t="b">
        <f>VLOOKUP(L481,lists!B:C,2,FALSE)</f>
        <v>1</v>
      </c>
      <c r="AK481" t="b">
        <f>VLOOKUP(T481,lists!$B$23:$D$25,2,FALSE)</f>
        <v>1</v>
      </c>
      <c r="AL481">
        <f t="shared" si="39"/>
        <v>1</v>
      </c>
    </row>
    <row r="482" spans="1:38" x14ac:dyDescent="0.35">
      <c r="A482" s="1">
        <f t="shared" si="40"/>
        <v>482</v>
      </c>
      <c r="B482" s="1">
        <f t="shared" si="41"/>
        <v>481</v>
      </c>
      <c r="C482" s="5">
        <v>44338</v>
      </c>
      <c r="D482" t="s">
        <v>763</v>
      </c>
      <c r="E482" t="s">
        <v>302</v>
      </c>
      <c r="F482" t="s">
        <v>302</v>
      </c>
      <c r="G482" t="s">
        <v>6</v>
      </c>
      <c r="H482" t="s">
        <v>227</v>
      </c>
      <c r="J482" t="s">
        <v>54</v>
      </c>
      <c r="K482" t="s">
        <v>5</v>
      </c>
      <c r="L482">
        <v>4</v>
      </c>
      <c r="N482" t="s">
        <v>318</v>
      </c>
      <c r="O482" t="s">
        <v>38</v>
      </c>
      <c r="P482" t="s">
        <v>38</v>
      </c>
      <c r="Q482">
        <v>8400</v>
      </c>
      <c r="R482" t="s">
        <v>967</v>
      </c>
      <c r="T482" t="s">
        <v>240</v>
      </c>
      <c r="U482">
        <v>0</v>
      </c>
      <c r="W482" t="s">
        <v>503</v>
      </c>
      <c r="X482" t="s">
        <v>503</v>
      </c>
      <c r="AA482" s="6" t="str">
        <f t="shared" si="37"/>
        <v>Other</v>
      </c>
      <c r="AB482" s="6" t="str">
        <f t="shared" si="38"/>
        <v>A</v>
      </c>
      <c r="AC482" s="6">
        <f>VLOOKUP(P482,lists!$G:$H,2,FALSE)</f>
        <v>3</v>
      </c>
      <c r="AD482" t="b">
        <f>VLOOKUP(G482,lists!$B$2:$C$3,2,FALSE)</f>
        <v>1</v>
      </c>
      <c r="AE482" t="b">
        <f>VLOOKUP(AA482,lists!$B:$C,2,FALSE)</f>
        <v>1</v>
      </c>
      <c r="AF482" t="b">
        <f>IF(AND(AC482&gt;=VLOOKUP(FLAT!$I$1,lists!$G:$H,2,FALSE),AC482&lt;=VLOOKUP(FLAT!$I$2,lists!$G:$H,2,FALSE)),TRUE,FALSE)</f>
        <v>1</v>
      </c>
      <c r="AG482" t="b">
        <f>VLOOKUP(AB482,lists!$B$7:$C$8,2,FALSE)</f>
        <v>1</v>
      </c>
      <c r="AH482" t="b">
        <f>VLOOKUP(IF(H482="","Open",SUBSTITUTE(H482,"/Nov","")),lists!$B$27:$D$29,2,FALSE)</f>
        <v>1</v>
      </c>
      <c r="AI482" t="b">
        <f>IF(FLAT!$I$5="All",TRUE,IF(FLAT!$I$5=TEXT('Raw - F'!C482,"mmm"),TRUE,FALSE))</f>
        <v>1</v>
      </c>
      <c r="AJ482" t="b">
        <f>VLOOKUP(L482,lists!B:C,2,FALSE)</f>
        <v>1</v>
      </c>
      <c r="AK482" t="b">
        <f>VLOOKUP(T482,lists!$B$23:$D$25,2,FALSE)</f>
        <v>1</v>
      </c>
      <c r="AL482">
        <f t="shared" si="39"/>
        <v>1</v>
      </c>
    </row>
    <row r="483" spans="1:38" x14ac:dyDescent="0.35">
      <c r="A483" s="1">
        <f t="shared" si="40"/>
        <v>483</v>
      </c>
      <c r="B483" s="1">
        <f t="shared" si="41"/>
        <v>482</v>
      </c>
      <c r="C483" s="5">
        <v>44339</v>
      </c>
      <c r="D483" t="s">
        <v>408</v>
      </c>
      <c r="E483" t="s">
        <v>302</v>
      </c>
      <c r="F483" t="s">
        <v>302</v>
      </c>
      <c r="G483" t="s">
        <v>6</v>
      </c>
      <c r="H483" t="s">
        <v>227</v>
      </c>
      <c r="J483" t="s">
        <v>35</v>
      </c>
      <c r="K483" t="s">
        <v>5</v>
      </c>
      <c r="L483">
        <v>2</v>
      </c>
      <c r="N483" t="s">
        <v>969</v>
      </c>
      <c r="O483" t="s">
        <v>411</v>
      </c>
      <c r="P483" t="s">
        <v>70</v>
      </c>
      <c r="Q483">
        <v>25000</v>
      </c>
      <c r="R483" t="s">
        <v>358</v>
      </c>
      <c r="T483" t="s">
        <v>239</v>
      </c>
      <c r="U483">
        <v>0</v>
      </c>
      <c r="W483" t="s">
        <v>503</v>
      </c>
      <c r="X483" t="s">
        <v>503</v>
      </c>
      <c r="AA483" s="6" t="str">
        <f t="shared" si="37"/>
        <v>Other</v>
      </c>
      <c r="AB483" s="6" t="str">
        <f t="shared" si="38"/>
        <v>A</v>
      </c>
      <c r="AC483" s="6">
        <f>VLOOKUP(P483,lists!$G:$H,2,FALSE)</f>
        <v>4</v>
      </c>
      <c r="AD483" t="b">
        <f>VLOOKUP(G483,lists!$B$2:$C$3,2,FALSE)</f>
        <v>1</v>
      </c>
      <c r="AE483" t="b">
        <f>VLOOKUP(AA483,lists!$B:$C,2,FALSE)</f>
        <v>1</v>
      </c>
      <c r="AF483" t="b">
        <f>IF(AND(AC483&gt;=VLOOKUP(FLAT!$I$1,lists!$G:$H,2,FALSE),AC483&lt;=VLOOKUP(FLAT!$I$2,lists!$G:$H,2,FALSE)),TRUE,FALSE)</f>
        <v>1</v>
      </c>
      <c r="AG483" t="b">
        <f>VLOOKUP(AB483,lists!$B$7:$C$8,2,FALSE)</f>
        <v>1</v>
      </c>
      <c r="AH483" t="b">
        <f>VLOOKUP(IF(H483="","Open",SUBSTITUTE(H483,"/Nov","")),lists!$B$27:$D$29,2,FALSE)</f>
        <v>1</v>
      </c>
      <c r="AI483" t="b">
        <f>IF(FLAT!$I$5="All",TRUE,IF(FLAT!$I$5=TEXT('Raw - F'!C483,"mmm"),TRUE,FALSE))</f>
        <v>1</v>
      </c>
      <c r="AJ483" t="b">
        <f>VLOOKUP(L483,lists!B:C,2,FALSE)</f>
        <v>1</v>
      </c>
      <c r="AK483" t="b">
        <f>VLOOKUP(T483,lists!$B$23:$D$25,2,FALSE)</f>
        <v>1</v>
      </c>
      <c r="AL483">
        <f t="shared" si="39"/>
        <v>1</v>
      </c>
    </row>
    <row r="484" spans="1:38" x14ac:dyDescent="0.35">
      <c r="A484" s="1">
        <f t="shared" si="40"/>
        <v>484</v>
      </c>
      <c r="B484" s="1">
        <f t="shared" si="41"/>
        <v>483</v>
      </c>
      <c r="C484" s="5">
        <v>44339</v>
      </c>
      <c r="D484" t="s">
        <v>408</v>
      </c>
      <c r="E484" t="s">
        <v>302</v>
      </c>
      <c r="F484" t="s">
        <v>302</v>
      </c>
      <c r="G484" t="s">
        <v>6</v>
      </c>
      <c r="H484" t="s">
        <v>227</v>
      </c>
      <c r="J484" t="s">
        <v>54</v>
      </c>
      <c r="K484" t="s">
        <v>5</v>
      </c>
      <c r="L484">
        <v>4</v>
      </c>
      <c r="N484" t="s">
        <v>348</v>
      </c>
      <c r="O484" t="s">
        <v>409</v>
      </c>
      <c r="P484" t="s">
        <v>36</v>
      </c>
      <c r="Q484">
        <v>15000</v>
      </c>
      <c r="R484" t="s">
        <v>390</v>
      </c>
      <c r="T484" t="s">
        <v>239</v>
      </c>
      <c r="U484">
        <v>0</v>
      </c>
      <c r="W484" t="s">
        <v>503</v>
      </c>
      <c r="X484" t="s">
        <v>503</v>
      </c>
      <c r="AA484" s="6" t="str">
        <f t="shared" si="37"/>
        <v>Other</v>
      </c>
      <c r="AB484" s="6" t="str">
        <f t="shared" si="38"/>
        <v>A</v>
      </c>
      <c r="AC484" s="6">
        <f>VLOOKUP(P484,lists!$G:$H,2,FALSE)</f>
        <v>1</v>
      </c>
      <c r="AD484" t="b">
        <f>VLOOKUP(G484,lists!$B$2:$C$3,2,FALSE)</f>
        <v>1</v>
      </c>
      <c r="AE484" t="b">
        <f>VLOOKUP(AA484,lists!$B:$C,2,FALSE)</f>
        <v>1</v>
      </c>
      <c r="AF484" t="b">
        <f>IF(AND(AC484&gt;=VLOOKUP(FLAT!$I$1,lists!$G:$H,2,FALSE),AC484&lt;=VLOOKUP(FLAT!$I$2,lists!$G:$H,2,FALSE)),TRUE,FALSE)</f>
        <v>1</v>
      </c>
      <c r="AG484" t="b">
        <f>VLOOKUP(AB484,lists!$B$7:$C$8,2,FALSE)</f>
        <v>1</v>
      </c>
      <c r="AH484" t="b">
        <f>VLOOKUP(IF(H484="","Open",SUBSTITUTE(H484,"/Nov","")),lists!$B$27:$D$29,2,FALSE)</f>
        <v>1</v>
      </c>
      <c r="AI484" t="b">
        <f>IF(FLAT!$I$5="All",TRUE,IF(FLAT!$I$5=TEXT('Raw - F'!C484,"mmm"),TRUE,FALSE))</f>
        <v>1</v>
      </c>
      <c r="AJ484" t="b">
        <f>VLOOKUP(L484,lists!B:C,2,FALSE)</f>
        <v>1</v>
      </c>
      <c r="AK484" t="b">
        <f>VLOOKUP(T484,lists!$B$23:$D$25,2,FALSE)</f>
        <v>1</v>
      </c>
      <c r="AL484">
        <f t="shared" si="39"/>
        <v>1</v>
      </c>
    </row>
    <row r="485" spans="1:38" x14ac:dyDescent="0.35">
      <c r="A485" s="1">
        <f t="shared" si="40"/>
        <v>485</v>
      </c>
      <c r="B485" s="1">
        <f t="shared" si="41"/>
        <v>484</v>
      </c>
      <c r="C485" s="5">
        <v>44339</v>
      </c>
      <c r="D485" t="s">
        <v>408</v>
      </c>
      <c r="E485" t="s">
        <v>302</v>
      </c>
      <c r="F485" t="s">
        <v>302</v>
      </c>
      <c r="G485" t="s">
        <v>51</v>
      </c>
      <c r="H485" t="s">
        <v>245</v>
      </c>
      <c r="J485" t="s">
        <v>33</v>
      </c>
      <c r="K485" t="s">
        <v>7</v>
      </c>
      <c r="L485">
        <v>5</v>
      </c>
      <c r="N485" t="s">
        <v>227</v>
      </c>
      <c r="O485" t="s">
        <v>409</v>
      </c>
      <c r="P485" t="s">
        <v>36</v>
      </c>
      <c r="Q485">
        <v>5600</v>
      </c>
      <c r="R485" t="s">
        <v>494</v>
      </c>
      <c r="T485" t="s">
        <v>239</v>
      </c>
      <c r="U485">
        <v>0</v>
      </c>
      <c r="W485" t="s">
        <v>503</v>
      </c>
      <c r="X485" t="s">
        <v>503</v>
      </c>
      <c r="Z485" t="s">
        <v>553</v>
      </c>
      <c r="AA485" s="6" t="str">
        <f t="shared" si="37"/>
        <v>2yo</v>
      </c>
      <c r="AB485" s="6" t="str">
        <f t="shared" si="38"/>
        <v>F</v>
      </c>
      <c r="AC485" s="6">
        <f>VLOOKUP(P485,lists!$G:$H,2,FALSE)</f>
        <v>1</v>
      </c>
      <c r="AD485" t="b">
        <f>VLOOKUP(G485,lists!$B$2:$C$3,2,FALSE)</f>
        <v>1</v>
      </c>
      <c r="AE485" t="b">
        <f>VLOOKUP(AA485,lists!$B:$C,2,FALSE)</f>
        <v>1</v>
      </c>
      <c r="AF485" t="b">
        <f>IF(AND(AC485&gt;=VLOOKUP(FLAT!$I$1,lists!$G:$H,2,FALSE),AC485&lt;=VLOOKUP(FLAT!$I$2,lists!$G:$H,2,FALSE)),TRUE,FALSE)</f>
        <v>1</v>
      </c>
      <c r="AG485" t="b">
        <f>VLOOKUP(AB485,lists!$B$7:$C$8,2,FALSE)</f>
        <v>1</v>
      </c>
      <c r="AH485" t="b">
        <f>VLOOKUP(IF(H485="","Open",SUBSTITUTE(H485,"/Nov","")),lists!$B$27:$D$29,2,FALSE)</f>
        <v>1</v>
      </c>
      <c r="AI485" t="b">
        <f>IF(FLAT!$I$5="All",TRUE,IF(FLAT!$I$5=TEXT('Raw - F'!C485,"mmm"),TRUE,FALSE))</f>
        <v>1</v>
      </c>
      <c r="AJ485" t="b">
        <f>VLOOKUP(L485,lists!B:C,2,FALSE)</f>
        <v>1</v>
      </c>
      <c r="AK485" t="b">
        <f>VLOOKUP(T485,lists!$B$23:$D$25,2,FALSE)</f>
        <v>1</v>
      </c>
      <c r="AL485">
        <f t="shared" si="39"/>
        <v>1</v>
      </c>
    </row>
    <row r="486" spans="1:38" x14ac:dyDescent="0.35">
      <c r="A486" s="1">
        <f t="shared" si="40"/>
        <v>486</v>
      </c>
      <c r="B486" s="1">
        <f t="shared" si="41"/>
        <v>485</v>
      </c>
      <c r="C486" s="5">
        <v>44339</v>
      </c>
      <c r="D486" t="s">
        <v>408</v>
      </c>
      <c r="E486" t="s">
        <v>302</v>
      </c>
      <c r="F486" t="s">
        <v>302</v>
      </c>
      <c r="G486" t="s">
        <v>6</v>
      </c>
      <c r="H486" t="s">
        <v>227</v>
      </c>
      <c r="J486" t="s">
        <v>54</v>
      </c>
      <c r="K486" t="s">
        <v>5</v>
      </c>
      <c r="L486">
        <v>5</v>
      </c>
      <c r="N486" t="s">
        <v>321</v>
      </c>
      <c r="O486" t="s">
        <v>315</v>
      </c>
      <c r="P486" t="s">
        <v>102</v>
      </c>
      <c r="Q486">
        <v>5600</v>
      </c>
      <c r="R486" t="s">
        <v>351</v>
      </c>
      <c r="T486" t="s">
        <v>239</v>
      </c>
      <c r="U486">
        <v>0</v>
      </c>
      <c r="W486" t="s">
        <v>503</v>
      </c>
      <c r="X486" t="s">
        <v>503</v>
      </c>
      <c r="AA486" s="6" t="str">
        <f t="shared" si="37"/>
        <v>Other</v>
      </c>
      <c r="AB486" s="6" t="str">
        <f t="shared" si="38"/>
        <v>A</v>
      </c>
      <c r="AC486" s="6">
        <f>VLOOKUP(P486,lists!$G:$H,2,FALSE)</f>
        <v>9</v>
      </c>
      <c r="AD486" t="b">
        <f>VLOOKUP(G486,lists!$B$2:$C$3,2,FALSE)</f>
        <v>1</v>
      </c>
      <c r="AE486" t="b">
        <f>VLOOKUP(AA486,lists!$B:$C,2,FALSE)</f>
        <v>1</v>
      </c>
      <c r="AF486" t="b">
        <f>IF(AND(AC486&gt;=VLOOKUP(FLAT!$I$1,lists!$G:$H,2,FALSE),AC486&lt;=VLOOKUP(FLAT!$I$2,lists!$G:$H,2,FALSE)),TRUE,FALSE)</f>
        <v>1</v>
      </c>
      <c r="AG486" t="b">
        <f>VLOOKUP(AB486,lists!$B$7:$C$8,2,FALSE)</f>
        <v>1</v>
      </c>
      <c r="AH486" t="b">
        <f>VLOOKUP(IF(H486="","Open",SUBSTITUTE(H486,"/Nov","")),lists!$B$27:$D$29,2,FALSE)</f>
        <v>1</v>
      </c>
      <c r="AI486" t="b">
        <f>IF(FLAT!$I$5="All",TRUE,IF(FLAT!$I$5=TEXT('Raw - F'!C486,"mmm"),TRUE,FALSE))</f>
        <v>1</v>
      </c>
      <c r="AJ486" t="b">
        <f>VLOOKUP(L486,lists!B:C,2,FALSE)</f>
        <v>1</v>
      </c>
      <c r="AK486" t="b">
        <f>VLOOKUP(T486,lists!$B$23:$D$25,2,FALSE)</f>
        <v>1</v>
      </c>
      <c r="AL486">
        <f t="shared" si="39"/>
        <v>1</v>
      </c>
    </row>
    <row r="487" spans="1:38" x14ac:dyDescent="0.35">
      <c r="A487" s="1">
        <f t="shared" si="40"/>
        <v>487</v>
      </c>
      <c r="B487" s="1">
        <f t="shared" si="41"/>
        <v>486</v>
      </c>
      <c r="C487" s="5">
        <v>44339</v>
      </c>
      <c r="D487" t="s">
        <v>408</v>
      </c>
      <c r="E487" t="s">
        <v>302</v>
      </c>
      <c r="F487" t="s">
        <v>302</v>
      </c>
      <c r="G487" t="s">
        <v>6</v>
      </c>
      <c r="H487" t="s">
        <v>227</v>
      </c>
      <c r="J487" t="s">
        <v>34</v>
      </c>
      <c r="K487" t="s">
        <v>5</v>
      </c>
      <c r="L487">
        <v>4</v>
      </c>
      <c r="N487" t="s">
        <v>318</v>
      </c>
      <c r="O487" t="s">
        <v>410</v>
      </c>
      <c r="P487" t="s">
        <v>76</v>
      </c>
      <c r="Q487">
        <v>5600</v>
      </c>
      <c r="R487" t="s">
        <v>972</v>
      </c>
      <c r="T487" t="s">
        <v>239</v>
      </c>
      <c r="U487">
        <v>0</v>
      </c>
      <c r="W487" t="s">
        <v>503</v>
      </c>
      <c r="X487" t="s">
        <v>503</v>
      </c>
      <c r="AA487" s="6" t="str">
        <f t="shared" si="37"/>
        <v>3yo</v>
      </c>
      <c r="AB487" s="6" t="str">
        <f t="shared" si="38"/>
        <v>A</v>
      </c>
      <c r="AC487" s="6">
        <f>VLOOKUP(P487,lists!$G:$H,2,FALSE)</f>
        <v>5</v>
      </c>
      <c r="AD487" t="b">
        <f>VLOOKUP(G487,lists!$B$2:$C$3,2,FALSE)</f>
        <v>1</v>
      </c>
      <c r="AE487" t="b">
        <f>VLOOKUP(AA487,lists!$B:$C,2,FALSE)</f>
        <v>1</v>
      </c>
      <c r="AF487" t="b">
        <f>IF(AND(AC487&gt;=VLOOKUP(FLAT!$I$1,lists!$G:$H,2,FALSE),AC487&lt;=VLOOKUP(FLAT!$I$2,lists!$G:$H,2,FALSE)),TRUE,FALSE)</f>
        <v>1</v>
      </c>
      <c r="AG487" t="b">
        <f>VLOOKUP(AB487,lists!$B$7:$C$8,2,FALSE)</f>
        <v>1</v>
      </c>
      <c r="AH487" t="b">
        <f>VLOOKUP(IF(H487="","Open",SUBSTITUTE(H487,"/Nov","")),lists!$B$27:$D$29,2,FALSE)</f>
        <v>1</v>
      </c>
      <c r="AI487" t="b">
        <f>IF(FLAT!$I$5="All",TRUE,IF(FLAT!$I$5=TEXT('Raw - F'!C487,"mmm"),TRUE,FALSE))</f>
        <v>1</v>
      </c>
      <c r="AJ487" t="b">
        <f>VLOOKUP(L487,lists!B:C,2,FALSE)</f>
        <v>1</v>
      </c>
      <c r="AK487" t="b">
        <f>VLOOKUP(T487,lists!$B$23:$D$25,2,FALSE)</f>
        <v>1</v>
      </c>
      <c r="AL487">
        <f t="shared" si="39"/>
        <v>1</v>
      </c>
    </row>
    <row r="488" spans="1:38" x14ac:dyDescent="0.35">
      <c r="A488" s="1">
        <f t="shared" si="40"/>
        <v>488</v>
      </c>
      <c r="B488" s="1">
        <f t="shared" si="41"/>
        <v>487</v>
      </c>
      <c r="C488" s="5">
        <v>44339</v>
      </c>
      <c r="D488" t="s">
        <v>408</v>
      </c>
      <c r="E488" t="s">
        <v>302</v>
      </c>
      <c r="F488" t="s">
        <v>302</v>
      </c>
      <c r="G488" t="s">
        <v>51</v>
      </c>
      <c r="H488" t="s">
        <v>244</v>
      </c>
      <c r="J488" t="s">
        <v>35</v>
      </c>
      <c r="K488" t="s">
        <v>5</v>
      </c>
      <c r="L488">
        <v>5</v>
      </c>
      <c r="N488" t="s">
        <v>227</v>
      </c>
      <c r="O488" t="s">
        <v>411</v>
      </c>
      <c r="P488" t="s">
        <v>70</v>
      </c>
      <c r="Q488">
        <v>5600</v>
      </c>
      <c r="R488" t="s">
        <v>361</v>
      </c>
      <c r="T488" t="s">
        <v>239</v>
      </c>
      <c r="U488">
        <v>0</v>
      </c>
      <c r="W488" t="s">
        <v>503</v>
      </c>
      <c r="X488" t="s">
        <v>503</v>
      </c>
      <c r="AA488" s="6" t="str">
        <f t="shared" si="37"/>
        <v>Other</v>
      </c>
      <c r="AB488" s="6" t="str">
        <f t="shared" si="38"/>
        <v>A</v>
      </c>
      <c r="AC488" s="6">
        <f>VLOOKUP(P488,lists!$G:$H,2,FALSE)</f>
        <v>4</v>
      </c>
      <c r="AD488" t="b">
        <f>VLOOKUP(G488,lists!$B$2:$C$3,2,FALSE)</f>
        <v>1</v>
      </c>
      <c r="AE488" t="b">
        <f>VLOOKUP(AA488,lists!$B:$C,2,FALSE)</f>
        <v>1</v>
      </c>
      <c r="AF488" t="b">
        <f>IF(AND(AC488&gt;=VLOOKUP(FLAT!$I$1,lists!$G:$H,2,FALSE),AC488&lt;=VLOOKUP(FLAT!$I$2,lists!$G:$H,2,FALSE)),TRUE,FALSE)</f>
        <v>1</v>
      </c>
      <c r="AG488" t="b">
        <f>VLOOKUP(AB488,lists!$B$7:$C$8,2,FALSE)</f>
        <v>1</v>
      </c>
      <c r="AH488" t="b">
        <f>VLOOKUP(IF(H488="","Open",SUBSTITUTE(H488,"/Nov","")),lists!$B$27:$D$29,2,FALSE)</f>
        <v>1</v>
      </c>
      <c r="AI488" t="b">
        <f>IF(FLAT!$I$5="All",TRUE,IF(FLAT!$I$5=TEXT('Raw - F'!C488,"mmm"),TRUE,FALSE))</f>
        <v>1</v>
      </c>
      <c r="AJ488" t="b">
        <f>VLOOKUP(L488,lists!B:C,2,FALSE)</f>
        <v>1</v>
      </c>
      <c r="AK488" t="b">
        <f>VLOOKUP(T488,lists!$B$23:$D$25,2,FALSE)</f>
        <v>1</v>
      </c>
      <c r="AL488">
        <f t="shared" si="39"/>
        <v>1</v>
      </c>
    </row>
    <row r="489" spans="1:38" x14ac:dyDescent="0.35">
      <c r="A489" s="1">
        <f t="shared" si="40"/>
        <v>489</v>
      </c>
      <c r="B489" s="1">
        <f t="shared" si="41"/>
        <v>488</v>
      </c>
      <c r="C489" s="5">
        <v>44339</v>
      </c>
      <c r="D489" t="s">
        <v>408</v>
      </c>
      <c r="E489" t="s">
        <v>302</v>
      </c>
      <c r="F489" t="s">
        <v>302</v>
      </c>
      <c r="G489" t="s">
        <v>6</v>
      </c>
      <c r="H489" t="s">
        <v>227</v>
      </c>
      <c r="J489" t="s">
        <v>34</v>
      </c>
      <c r="K489" t="s">
        <v>5</v>
      </c>
      <c r="L489">
        <v>6</v>
      </c>
      <c r="N489" t="s">
        <v>312</v>
      </c>
      <c r="O489" t="s">
        <v>411</v>
      </c>
      <c r="P489" t="s">
        <v>70</v>
      </c>
      <c r="Q489">
        <v>4600</v>
      </c>
      <c r="R489" t="s">
        <v>414</v>
      </c>
      <c r="T489" t="s">
        <v>239</v>
      </c>
      <c r="U489">
        <v>0</v>
      </c>
      <c r="W489" t="s">
        <v>503</v>
      </c>
      <c r="X489" t="s">
        <v>503</v>
      </c>
      <c r="AA489" s="6" t="str">
        <f t="shared" si="37"/>
        <v>3yo</v>
      </c>
      <c r="AB489" s="6" t="str">
        <f t="shared" si="38"/>
        <v>A</v>
      </c>
      <c r="AC489" s="6">
        <f>VLOOKUP(P489,lists!$G:$H,2,FALSE)</f>
        <v>4</v>
      </c>
      <c r="AD489" t="b">
        <f>VLOOKUP(G489,lists!$B$2:$C$3,2,FALSE)</f>
        <v>1</v>
      </c>
      <c r="AE489" t="b">
        <f>VLOOKUP(AA489,lists!$B:$C,2,FALSE)</f>
        <v>1</v>
      </c>
      <c r="AF489" t="b">
        <f>IF(AND(AC489&gt;=VLOOKUP(FLAT!$I$1,lists!$G:$H,2,FALSE),AC489&lt;=VLOOKUP(FLAT!$I$2,lists!$G:$H,2,FALSE)),TRUE,FALSE)</f>
        <v>1</v>
      </c>
      <c r="AG489" t="b">
        <f>VLOOKUP(AB489,lists!$B$7:$C$8,2,FALSE)</f>
        <v>1</v>
      </c>
      <c r="AH489" t="b">
        <f>VLOOKUP(IF(H489="","Open",SUBSTITUTE(H489,"/Nov","")),lists!$B$27:$D$29,2,FALSE)</f>
        <v>1</v>
      </c>
      <c r="AI489" t="b">
        <f>IF(FLAT!$I$5="All",TRUE,IF(FLAT!$I$5=TEXT('Raw - F'!C489,"mmm"),TRUE,FALSE))</f>
        <v>1</v>
      </c>
      <c r="AJ489" t="b">
        <f>VLOOKUP(L489,lists!B:C,2,FALSE)</f>
        <v>1</v>
      </c>
      <c r="AK489" t="b">
        <f>VLOOKUP(T489,lists!$B$23:$D$25,2,FALSE)</f>
        <v>1</v>
      </c>
      <c r="AL489">
        <f t="shared" si="39"/>
        <v>1</v>
      </c>
    </row>
    <row r="490" spans="1:38" x14ac:dyDescent="0.35">
      <c r="A490" s="1">
        <f t="shared" si="40"/>
        <v>490</v>
      </c>
      <c r="B490" s="1">
        <f t="shared" si="41"/>
        <v>489</v>
      </c>
      <c r="C490" s="5">
        <v>44340</v>
      </c>
      <c r="D490" t="s">
        <v>876</v>
      </c>
      <c r="E490" t="s">
        <v>302</v>
      </c>
      <c r="F490" t="s">
        <v>302</v>
      </c>
      <c r="G490" t="s">
        <v>6</v>
      </c>
      <c r="H490" t="s">
        <v>227</v>
      </c>
      <c r="J490" t="s">
        <v>54</v>
      </c>
      <c r="K490" t="s">
        <v>5</v>
      </c>
      <c r="L490">
        <v>4</v>
      </c>
      <c r="N490" t="s">
        <v>318</v>
      </c>
      <c r="O490" t="s">
        <v>484</v>
      </c>
      <c r="P490" t="s">
        <v>59</v>
      </c>
      <c r="Q490">
        <v>7650</v>
      </c>
      <c r="R490" t="s">
        <v>978</v>
      </c>
      <c r="T490" t="s">
        <v>241</v>
      </c>
      <c r="U490">
        <v>0</v>
      </c>
      <c r="W490" t="s">
        <v>503</v>
      </c>
      <c r="X490" t="s">
        <v>503</v>
      </c>
      <c r="AA490" s="6" t="str">
        <f t="shared" si="37"/>
        <v>Other</v>
      </c>
      <c r="AB490" s="6" t="str">
        <f t="shared" si="38"/>
        <v>A</v>
      </c>
      <c r="AC490" s="6">
        <f>VLOOKUP(P490,lists!$G:$H,2,FALSE)</f>
        <v>7</v>
      </c>
      <c r="AD490" t="b">
        <f>VLOOKUP(G490,lists!$B$2:$C$3,2,FALSE)</f>
        <v>1</v>
      </c>
      <c r="AE490" t="b">
        <f>VLOOKUP(AA490,lists!$B:$C,2,FALSE)</f>
        <v>1</v>
      </c>
      <c r="AF490" t="b">
        <f>IF(AND(AC490&gt;=VLOOKUP(FLAT!$I$1,lists!$G:$H,2,FALSE),AC490&lt;=VLOOKUP(FLAT!$I$2,lists!$G:$H,2,FALSE)),TRUE,FALSE)</f>
        <v>1</v>
      </c>
      <c r="AG490" t="b">
        <f>VLOOKUP(AB490,lists!$B$7:$C$8,2,FALSE)</f>
        <v>1</v>
      </c>
      <c r="AH490" t="b">
        <f>VLOOKUP(IF(H490="","Open",SUBSTITUTE(H490,"/Nov","")),lists!$B$27:$D$29,2,FALSE)</f>
        <v>1</v>
      </c>
      <c r="AI490" t="b">
        <f>IF(FLAT!$I$5="All",TRUE,IF(FLAT!$I$5=TEXT('Raw - F'!C490,"mmm"),TRUE,FALSE))</f>
        <v>1</v>
      </c>
      <c r="AJ490" t="b">
        <f>VLOOKUP(L490,lists!B:C,2,FALSE)</f>
        <v>1</v>
      </c>
      <c r="AK490" t="b">
        <f>VLOOKUP(T490,lists!$B$23:$D$25,2,FALSE)</f>
        <v>1</v>
      </c>
      <c r="AL490">
        <f t="shared" si="39"/>
        <v>1</v>
      </c>
    </row>
    <row r="491" spans="1:38" x14ac:dyDescent="0.35">
      <c r="A491" s="1">
        <f t="shared" si="40"/>
        <v>491</v>
      </c>
      <c r="B491" s="1">
        <f t="shared" si="41"/>
        <v>490</v>
      </c>
      <c r="C491" s="5">
        <v>44340</v>
      </c>
      <c r="D491" t="s">
        <v>876</v>
      </c>
      <c r="E491" t="s">
        <v>302</v>
      </c>
      <c r="F491" t="s">
        <v>302</v>
      </c>
      <c r="G491" t="s">
        <v>51</v>
      </c>
      <c r="H491" t="s">
        <v>245</v>
      </c>
      <c r="J491" t="s">
        <v>33</v>
      </c>
      <c r="K491" t="s">
        <v>5</v>
      </c>
      <c r="L491">
        <v>5</v>
      </c>
      <c r="N491" t="s">
        <v>227</v>
      </c>
      <c r="O491" t="s">
        <v>439</v>
      </c>
      <c r="P491" t="s">
        <v>37</v>
      </c>
      <c r="Q491">
        <v>4900</v>
      </c>
      <c r="R491" t="s">
        <v>977</v>
      </c>
      <c r="S491" t="s">
        <v>368</v>
      </c>
      <c r="T491" t="s">
        <v>241</v>
      </c>
      <c r="U491">
        <v>0</v>
      </c>
      <c r="W491" t="s">
        <v>503</v>
      </c>
      <c r="X491" t="s">
        <v>583</v>
      </c>
      <c r="Y491" t="s">
        <v>868</v>
      </c>
      <c r="AA491" s="6" t="str">
        <f t="shared" si="37"/>
        <v>2yo</v>
      </c>
      <c r="AB491" s="6" t="str">
        <f t="shared" si="38"/>
        <v>A</v>
      </c>
      <c r="AC491" s="6">
        <f>VLOOKUP(P491,lists!$G:$H,2,FALSE)</f>
        <v>2</v>
      </c>
      <c r="AD491" t="b">
        <f>VLOOKUP(G491,lists!$B$2:$C$3,2,FALSE)</f>
        <v>1</v>
      </c>
      <c r="AE491" t="b">
        <f>VLOOKUP(AA491,lists!$B:$C,2,FALSE)</f>
        <v>1</v>
      </c>
      <c r="AF491" t="b">
        <f>IF(AND(AC491&gt;=VLOOKUP(FLAT!$I$1,lists!$G:$H,2,FALSE),AC491&lt;=VLOOKUP(FLAT!$I$2,lists!$G:$H,2,FALSE)),TRUE,FALSE)</f>
        <v>1</v>
      </c>
      <c r="AG491" t="b">
        <f>VLOOKUP(AB491,lists!$B$7:$C$8,2,FALSE)</f>
        <v>1</v>
      </c>
      <c r="AH491" t="b">
        <f>VLOOKUP(IF(H491="","Open",SUBSTITUTE(H491,"/Nov","")),lists!$B$27:$D$29,2,FALSE)</f>
        <v>1</v>
      </c>
      <c r="AI491" t="b">
        <f>IF(FLAT!$I$5="All",TRUE,IF(FLAT!$I$5=TEXT('Raw - F'!C491,"mmm"),TRUE,FALSE))</f>
        <v>1</v>
      </c>
      <c r="AJ491" t="b">
        <f>VLOOKUP(L491,lists!B:C,2,FALSE)</f>
        <v>1</v>
      </c>
      <c r="AK491" t="b">
        <f>VLOOKUP(T491,lists!$B$23:$D$25,2,FALSE)</f>
        <v>1</v>
      </c>
      <c r="AL491">
        <f t="shared" si="39"/>
        <v>1</v>
      </c>
    </row>
    <row r="492" spans="1:38" x14ac:dyDescent="0.35">
      <c r="A492" s="1">
        <f t="shared" si="40"/>
        <v>492</v>
      </c>
      <c r="B492" s="1">
        <f t="shared" si="41"/>
        <v>491</v>
      </c>
      <c r="C492" s="5">
        <v>44340</v>
      </c>
      <c r="D492" t="s">
        <v>876</v>
      </c>
      <c r="E492" t="s">
        <v>302</v>
      </c>
      <c r="F492" t="s">
        <v>302</v>
      </c>
      <c r="G492" t="s">
        <v>6</v>
      </c>
      <c r="H492" t="s">
        <v>227</v>
      </c>
      <c r="J492" t="s">
        <v>34</v>
      </c>
      <c r="K492" t="s">
        <v>5</v>
      </c>
      <c r="L492">
        <v>6</v>
      </c>
      <c r="N492" t="s">
        <v>307</v>
      </c>
      <c r="O492" t="s">
        <v>442</v>
      </c>
      <c r="P492" t="s">
        <v>70</v>
      </c>
      <c r="Q492">
        <v>3900</v>
      </c>
      <c r="R492" t="s">
        <v>417</v>
      </c>
      <c r="T492" t="s">
        <v>241</v>
      </c>
      <c r="U492">
        <v>0</v>
      </c>
      <c r="W492" t="s">
        <v>503</v>
      </c>
      <c r="X492" t="s">
        <v>503</v>
      </c>
      <c r="AA492" s="6" t="str">
        <f t="shared" si="37"/>
        <v>3yo</v>
      </c>
      <c r="AB492" s="6" t="str">
        <f t="shared" si="38"/>
        <v>A</v>
      </c>
      <c r="AC492" s="6">
        <f>VLOOKUP(P492,lists!$G:$H,2,FALSE)</f>
        <v>4</v>
      </c>
      <c r="AD492" t="b">
        <f>VLOOKUP(G492,lists!$B$2:$C$3,2,FALSE)</f>
        <v>1</v>
      </c>
      <c r="AE492" t="b">
        <f>VLOOKUP(AA492,lists!$B:$C,2,FALSE)</f>
        <v>1</v>
      </c>
      <c r="AF492" t="b">
        <f>IF(AND(AC492&gt;=VLOOKUP(FLAT!$I$1,lists!$G:$H,2,FALSE),AC492&lt;=VLOOKUP(FLAT!$I$2,lists!$G:$H,2,FALSE)),TRUE,FALSE)</f>
        <v>1</v>
      </c>
      <c r="AG492" t="b">
        <f>VLOOKUP(AB492,lists!$B$7:$C$8,2,FALSE)</f>
        <v>1</v>
      </c>
      <c r="AH492" t="b">
        <f>VLOOKUP(IF(H492="","Open",SUBSTITUTE(H492,"/Nov","")),lists!$B$27:$D$29,2,FALSE)</f>
        <v>1</v>
      </c>
      <c r="AI492" t="b">
        <f>IF(FLAT!$I$5="All",TRUE,IF(FLAT!$I$5=TEXT('Raw - F'!C492,"mmm"),TRUE,FALSE))</f>
        <v>1</v>
      </c>
      <c r="AJ492" t="b">
        <f>VLOOKUP(L492,lists!B:C,2,FALSE)</f>
        <v>1</v>
      </c>
      <c r="AK492" t="b">
        <f>VLOOKUP(T492,lists!$B$23:$D$25,2,FALSE)</f>
        <v>1</v>
      </c>
      <c r="AL492">
        <f t="shared" si="39"/>
        <v>1</v>
      </c>
    </row>
    <row r="493" spans="1:38" x14ac:dyDescent="0.35">
      <c r="A493" s="1">
        <f t="shared" si="40"/>
        <v>493</v>
      </c>
      <c r="B493" s="1">
        <f t="shared" si="41"/>
        <v>492</v>
      </c>
      <c r="C493" s="5">
        <v>44340</v>
      </c>
      <c r="D493" t="s">
        <v>876</v>
      </c>
      <c r="E493" t="s">
        <v>302</v>
      </c>
      <c r="F493" t="s">
        <v>302</v>
      </c>
      <c r="G493" t="s">
        <v>6</v>
      </c>
      <c r="H493" t="s">
        <v>227</v>
      </c>
      <c r="J493" t="s">
        <v>35</v>
      </c>
      <c r="K493" t="s">
        <v>5</v>
      </c>
      <c r="L493">
        <v>6</v>
      </c>
      <c r="N493" t="s">
        <v>312</v>
      </c>
      <c r="O493" t="s">
        <v>438</v>
      </c>
      <c r="P493" t="s">
        <v>38</v>
      </c>
      <c r="Q493">
        <v>3900</v>
      </c>
      <c r="R493" t="s">
        <v>973</v>
      </c>
      <c r="T493" t="s">
        <v>241</v>
      </c>
      <c r="U493">
        <v>0</v>
      </c>
      <c r="V493" t="s">
        <v>525</v>
      </c>
      <c r="W493" t="s">
        <v>503</v>
      </c>
      <c r="X493" t="s">
        <v>503</v>
      </c>
      <c r="AA493" s="6" t="str">
        <f t="shared" si="37"/>
        <v>Other</v>
      </c>
      <c r="AB493" s="6" t="str">
        <f t="shared" si="38"/>
        <v>A</v>
      </c>
      <c r="AC493" s="6">
        <f>VLOOKUP(P493,lists!$G:$H,2,FALSE)</f>
        <v>3</v>
      </c>
      <c r="AD493" t="b">
        <f>VLOOKUP(G493,lists!$B$2:$C$3,2,FALSE)</f>
        <v>1</v>
      </c>
      <c r="AE493" t="b">
        <f>VLOOKUP(AA493,lists!$B:$C,2,FALSE)</f>
        <v>1</v>
      </c>
      <c r="AF493" t="b">
        <f>IF(AND(AC493&gt;=VLOOKUP(FLAT!$I$1,lists!$G:$H,2,FALSE),AC493&lt;=VLOOKUP(FLAT!$I$2,lists!$G:$H,2,FALSE)),TRUE,FALSE)</f>
        <v>1</v>
      </c>
      <c r="AG493" t="b">
        <f>VLOOKUP(AB493,lists!$B$7:$C$8,2,FALSE)</f>
        <v>1</v>
      </c>
      <c r="AH493" t="b">
        <f>VLOOKUP(IF(H493="","Open",SUBSTITUTE(H493,"/Nov","")),lists!$B$27:$D$29,2,FALSE)</f>
        <v>1</v>
      </c>
      <c r="AI493" t="b">
        <f>IF(FLAT!$I$5="All",TRUE,IF(FLAT!$I$5=TEXT('Raw - F'!C493,"mmm"),TRUE,FALSE))</f>
        <v>1</v>
      </c>
      <c r="AJ493" t="b">
        <f>VLOOKUP(L493,lists!B:C,2,FALSE)</f>
        <v>1</v>
      </c>
      <c r="AK493" t="b">
        <f>VLOOKUP(T493,lists!$B$23:$D$25,2,FALSE)</f>
        <v>1</v>
      </c>
      <c r="AL493">
        <f t="shared" si="39"/>
        <v>1</v>
      </c>
    </row>
    <row r="494" spans="1:38" x14ac:dyDescent="0.35">
      <c r="A494" s="1">
        <f t="shared" si="40"/>
        <v>494</v>
      </c>
      <c r="B494" s="1">
        <f t="shared" si="41"/>
        <v>493</v>
      </c>
      <c r="C494" s="5">
        <v>44340</v>
      </c>
      <c r="D494" t="s">
        <v>876</v>
      </c>
      <c r="E494" t="s">
        <v>302</v>
      </c>
      <c r="F494" t="s">
        <v>302</v>
      </c>
      <c r="G494" t="s">
        <v>6</v>
      </c>
      <c r="H494" t="s">
        <v>227</v>
      </c>
      <c r="J494" t="s">
        <v>54</v>
      </c>
      <c r="K494" t="s">
        <v>5</v>
      </c>
      <c r="L494">
        <v>6</v>
      </c>
      <c r="N494" t="s">
        <v>314</v>
      </c>
      <c r="O494" t="s">
        <v>441</v>
      </c>
      <c r="P494" t="s">
        <v>36</v>
      </c>
      <c r="Q494">
        <v>3900</v>
      </c>
      <c r="R494" t="s">
        <v>974</v>
      </c>
      <c r="S494" t="s">
        <v>368</v>
      </c>
      <c r="T494" t="s">
        <v>241</v>
      </c>
      <c r="U494">
        <v>0</v>
      </c>
      <c r="W494" t="s">
        <v>503</v>
      </c>
      <c r="X494" t="s">
        <v>503</v>
      </c>
      <c r="AA494" s="6" t="str">
        <f t="shared" si="37"/>
        <v>Other</v>
      </c>
      <c r="AB494" s="6" t="str">
        <f t="shared" si="38"/>
        <v>A</v>
      </c>
      <c r="AC494" s="6">
        <f>VLOOKUP(P494,lists!$G:$H,2,FALSE)</f>
        <v>1</v>
      </c>
      <c r="AD494" t="b">
        <f>VLOOKUP(G494,lists!$B$2:$C$3,2,FALSE)</f>
        <v>1</v>
      </c>
      <c r="AE494" t="b">
        <f>VLOOKUP(AA494,lists!$B:$C,2,FALSE)</f>
        <v>1</v>
      </c>
      <c r="AF494" t="b">
        <f>IF(AND(AC494&gt;=VLOOKUP(FLAT!$I$1,lists!$G:$H,2,FALSE),AC494&lt;=VLOOKUP(FLAT!$I$2,lists!$G:$H,2,FALSE)),TRUE,FALSE)</f>
        <v>1</v>
      </c>
      <c r="AG494" t="b">
        <f>VLOOKUP(AB494,lists!$B$7:$C$8,2,FALSE)</f>
        <v>1</v>
      </c>
      <c r="AH494" t="b">
        <f>VLOOKUP(IF(H494="","Open",SUBSTITUTE(H494,"/Nov","")),lists!$B$27:$D$29,2,FALSE)</f>
        <v>1</v>
      </c>
      <c r="AI494" t="b">
        <f>IF(FLAT!$I$5="All",TRUE,IF(FLAT!$I$5=TEXT('Raw - F'!C494,"mmm"),TRUE,FALSE))</f>
        <v>1</v>
      </c>
      <c r="AJ494" t="b">
        <f>VLOOKUP(L494,lists!B:C,2,FALSE)</f>
        <v>1</v>
      </c>
      <c r="AK494" t="b">
        <f>VLOOKUP(T494,lists!$B$23:$D$25,2,FALSE)</f>
        <v>1</v>
      </c>
      <c r="AL494">
        <f t="shared" si="39"/>
        <v>1</v>
      </c>
    </row>
    <row r="495" spans="1:38" x14ac:dyDescent="0.35">
      <c r="A495" s="1">
        <f t="shared" si="40"/>
        <v>495</v>
      </c>
      <c r="B495" s="1">
        <f t="shared" si="41"/>
        <v>494</v>
      </c>
      <c r="C495" s="5">
        <v>44340</v>
      </c>
      <c r="D495" t="s">
        <v>876</v>
      </c>
      <c r="E495" t="s">
        <v>302</v>
      </c>
      <c r="F495" t="s">
        <v>302</v>
      </c>
      <c r="G495" t="s">
        <v>6</v>
      </c>
      <c r="H495" t="s">
        <v>227</v>
      </c>
      <c r="J495" t="s">
        <v>34</v>
      </c>
      <c r="K495" t="s">
        <v>5</v>
      </c>
      <c r="L495">
        <v>6</v>
      </c>
      <c r="N495" t="s">
        <v>314</v>
      </c>
      <c r="O495" t="s">
        <v>428</v>
      </c>
      <c r="P495" t="s">
        <v>76</v>
      </c>
      <c r="Q495">
        <v>3900</v>
      </c>
      <c r="R495" t="s">
        <v>975</v>
      </c>
      <c r="S495" t="s">
        <v>368</v>
      </c>
      <c r="T495" t="s">
        <v>241</v>
      </c>
      <c r="U495">
        <v>0</v>
      </c>
      <c r="W495" t="s">
        <v>503</v>
      </c>
      <c r="X495" t="s">
        <v>503</v>
      </c>
      <c r="AA495" s="6" t="str">
        <f t="shared" si="37"/>
        <v>3yo</v>
      </c>
      <c r="AB495" s="6" t="str">
        <f t="shared" si="38"/>
        <v>A</v>
      </c>
      <c r="AC495" s="6">
        <f>VLOOKUP(P495,lists!$G:$H,2,FALSE)</f>
        <v>5</v>
      </c>
      <c r="AD495" t="b">
        <f>VLOOKUP(G495,lists!$B$2:$C$3,2,FALSE)</f>
        <v>1</v>
      </c>
      <c r="AE495" t="b">
        <f>VLOOKUP(AA495,lists!$B:$C,2,FALSE)</f>
        <v>1</v>
      </c>
      <c r="AF495" t="b">
        <f>IF(AND(AC495&gt;=VLOOKUP(FLAT!$I$1,lists!$G:$H,2,FALSE),AC495&lt;=VLOOKUP(FLAT!$I$2,lists!$G:$H,2,FALSE)),TRUE,FALSE)</f>
        <v>1</v>
      </c>
      <c r="AG495" t="b">
        <f>VLOOKUP(AB495,lists!$B$7:$C$8,2,FALSE)</f>
        <v>1</v>
      </c>
      <c r="AH495" t="b">
        <f>VLOOKUP(IF(H495="","Open",SUBSTITUTE(H495,"/Nov","")),lists!$B$27:$D$29,2,FALSE)</f>
        <v>1</v>
      </c>
      <c r="AI495" t="b">
        <f>IF(FLAT!$I$5="All",TRUE,IF(FLAT!$I$5=TEXT('Raw - F'!C495,"mmm"),TRUE,FALSE))</f>
        <v>1</v>
      </c>
      <c r="AJ495" t="b">
        <f>VLOOKUP(L495,lists!B:C,2,FALSE)</f>
        <v>1</v>
      </c>
      <c r="AK495" t="b">
        <f>VLOOKUP(T495,lists!$B$23:$D$25,2,FALSE)</f>
        <v>1</v>
      </c>
      <c r="AL495">
        <f t="shared" si="39"/>
        <v>1</v>
      </c>
    </row>
    <row r="496" spans="1:38" x14ac:dyDescent="0.35">
      <c r="A496" s="1">
        <f t="shared" si="40"/>
        <v>496</v>
      </c>
      <c r="B496" s="1">
        <f t="shared" si="41"/>
        <v>495</v>
      </c>
      <c r="C496" s="5">
        <v>44340</v>
      </c>
      <c r="D496" t="s">
        <v>876</v>
      </c>
      <c r="E496" t="s">
        <v>302</v>
      </c>
      <c r="F496" t="s">
        <v>302</v>
      </c>
      <c r="G496" t="s">
        <v>6</v>
      </c>
      <c r="H496" t="s">
        <v>227</v>
      </c>
      <c r="J496" t="s">
        <v>35</v>
      </c>
      <c r="K496" t="s">
        <v>5</v>
      </c>
      <c r="L496">
        <v>6</v>
      </c>
      <c r="N496" t="s">
        <v>307</v>
      </c>
      <c r="O496" t="s">
        <v>439</v>
      </c>
      <c r="P496" t="s">
        <v>37</v>
      </c>
      <c r="Q496">
        <v>3900</v>
      </c>
      <c r="R496" t="s">
        <v>976</v>
      </c>
      <c r="S496" t="s">
        <v>368</v>
      </c>
      <c r="T496" t="s">
        <v>241</v>
      </c>
      <c r="U496">
        <v>0</v>
      </c>
      <c r="W496" t="s">
        <v>503</v>
      </c>
      <c r="X496" t="s">
        <v>503</v>
      </c>
      <c r="AA496" s="6" t="str">
        <f t="shared" si="37"/>
        <v>Other</v>
      </c>
      <c r="AB496" s="6" t="str">
        <f t="shared" si="38"/>
        <v>A</v>
      </c>
      <c r="AC496" s="6">
        <f>VLOOKUP(P496,lists!$G:$H,2,FALSE)</f>
        <v>2</v>
      </c>
      <c r="AD496" t="b">
        <f>VLOOKUP(G496,lists!$B$2:$C$3,2,FALSE)</f>
        <v>1</v>
      </c>
      <c r="AE496" t="b">
        <f>VLOOKUP(AA496,lists!$B:$C,2,FALSE)</f>
        <v>1</v>
      </c>
      <c r="AF496" t="b">
        <f>IF(AND(AC496&gt;=VLOOKUP(FLAT!$I$1,lists!$G:$H,2,FALSE),AC496&lt;=VLOOKUP(FLAT!$I$2,lists!$G:$H,2,FALSE)),TRUE,FALSE)</f>
        <v>1</v>
      </c>
      <c r="AG496" t="b">
        <f>VLOOKUP(AB496,lists!$B$7:$C$8,2,FALSE)</f>
        <v>1</v>
      </c>
      <c r="AH496" t="b">
        <f>VLOOKUP(IF(H496="","Open",SUBSTITUTE(H496,"/Nov","")),lists!$B$27:$D$29,2,FALSE)</f>
        <v>1</v>
      </c>
      <c r="AI496" t="b">
        <f>IF(FLAT!$I$5="All",TRUE,IF(FLAT!$I$5=TEXT('Raw - F'!C496,"mmm"),TRUE,FALSE))</f>
        <v>1</v>
      </c>
      <c r="AJ496" t="b">
        <f>VLOOKUP(L496,lists!B:C,2,FALSE)</f>
        <v>1</v>
      </c>
      <c r="AK496" t="b">
        <f>VLOOKUP(T496,lists!$B$23:$D$25,2,FALSE)</f>
        <v>1</v>
      </c>
      <c r="AL496">
        <f t="shared" si="39"/>
        <v>1</v>
      </c>
    </row>
    <row r="497" spans="1:38" x14ac:dyDescent="0.35">
      <c r="A497" s="1">
        <f t="shared" si="40"/>
        <v>497</v>
      </c>
      <c r="B497" s="1">
        <f t="shared" si="41"/>
        <v>496</v>
      </c>
      <c r="C497" s="5">
        <v>44340</v>
      </c>
      <c r="D497" t="s">
        <v>629</v>
      </c>
      <c r="E497" t="s">
        <v>302</v>
      </c>
      <c r="G497" t="s">
        <v>6</v>
      </c>
      <c r="H497" t="s">
        <v>227</v>
      </c>
      <c r="J497" t="s">
        <v>54</v>
      </c>
      <c r="K497" t="s">
        <v>5</v>
      </c>
      <c r="L497">
        <v>5</v>
      </c>
      <c r="N497" t="s">
        <v>330</v>
      </c>
      <c r="P497" t="s">
        <v>70</v>
      </c>
      <c r="R497" t="s">
        <v>341</v>
      </c>
      <c r="S497" t="s">
        <v>368</v>
      </c>
      <c r="T497" t="s">
        <v>241</v>
      </c>
      <c r="U497">
        <v>0</v>
      </c>
      <c r="AA497" s="6" t="str">
        <f t="shared" si="37"/>
        <v>Other</v>
      </c>
      <c r="AB497" s="6" t="str">
        <f t="shared" si="38"/>
        <v>A</v>
      </c>
      <c r="AC497" s="6">
        <f>VLOOKUP(P497,lists!$G:$H,2,FALSE)</f>
        <v>4</v>
      </c>
      <c r="AD497" t="b">
        <f>VLOOKUP(G497,lists!$B$2:$C$3,2,FALSE)</f>
        <v>1</v>
      </c>
      <c r="AE497" t="b">
        <f>VLOOKUP(AA497,lists!$B:$C,2,FALSE)</f>
        <v>1</v>
      </c>
      <c r="AF497" t="b">
        <f>IF(AND(AC497&gt;=VLOOKUP(FLAT!$I$1,lists!$G:$H,2,FALSE),AC497&lt;=VLOOKUP(FLAT!$I$2,lists!$G:$H,2,FALSE)),TRUE,FALSE)</f>
        <v>1</v>
      </c>
      <c r="AG497" t="b">
        <f>VLOOKUP(AB497,lists!$B$7:$C$8,2,FALSE)</f>
        <v>1</v>
      </c>
      <c r="AH497" t="b">
        <f>VLOOKUP(IF(H497="","Open",SUBSTITUTE(H497,"/Nov","")),lists!$B$27:$D$29,2,FALSE)</f>
        <v>1</v>
      </c>
      <c r="AI497" t="b">
        <f>IF(FLAT!$I$5="All",TRUE,IF(FLAT!$I$5=TEXT('Raw - F'!C497,"mmm"),TRUE,FALSE))</f>
        <v>1</v>
      </c>
      <c r="AJ497" t="b">
        <f>VLOOKUP(L497,lists!B:C,2,FALSE)</f>
        <v>1</v>
      </c>
      <c r="AK497" t="b">
        <f>VLOOKUP(T497,lists!$B$23:$D$25,2,FALSE)</f>
        <v>1</v>
      </c>
      <c r="AL497">
        <f t="shared" si="39"/>
        <v>1</v>
      </c>
    </row>
    <row r="498" spans="1:38" x14ac:dyDescent="0.35">
      <c r="A498" s="1">
        <f t="shared" si="40"/>
        <v>498</v>
      </c>
      <c r="B498" s="1">
        <f t="shared" si="41"/>
        <v>497</v>
      </c>
      <c r="C498" s="5">
        <v>44340</v>
      </c>
      <c r="D498" t="s">
        <v>629</v>
      </c>
      <c r="E498" t="s">
        <v>302</v>
      </c>
      <c r="F498" t="s">
        <v>302</v>
      </c>
      <c r="G498" t="s">
        <v>6</v>
      </c>
      <c r="H498" t="s">
        <v>227</v>
      </c>
      <c r="J498" t="s">
        <v>34</v>
      </c>
      <c r="K498" t="s">
        <v>5</v>
      </c>
      <c r="L498">
        <v>2</v>
      </c>
      <c r="N498" t="s">
        <v>367</v>
      </c>
      <c r="O498" t="s">
        <v>329</v>
      </c>
      <c r="P498" t="s">
        <v>36</v>
      </c>
      <c r="Q498">
        <v>11500</v>
      </c>
      <c r="R498" t="s">
        <v>979</v>
      </c>
      <c r="S498" t="s">
        <v>368</v>
      </c>
      <c r="T498" t="s">
        <v>241</v>
      </c>
      <c r="U498">
        <v>0</v>
      </c>
      <c r="W498" t="s">
        <v>503</v>
      </c>
      <c r="X498" t="s">
        <v>503</v>
      </c>
      <c r="AA498" s="6" t="str">
        <f t="shared" si="37"/>
        <v>3yo</v>
      </c>
      <c r="AB498" s="6" t="str">
        <f t="shared" si="38"/>
        <v>A</v>
      </c>
      <c r="AC498" s="6">
        <f>VLOOKUP(P498,lists!$G:$H,2,FALSE)</f>
        <v>1</v>
      </c>
      <c r="AD498" t="b">
        <f>VLOOKUP(G498,lists!$B$2:$C$3,2,FALSE)</f>
        <v>1</v>
      </c>
      <c r="AE498" t="b">
        <f>VLOOKUP(AA498,lists!$B:$C,2,FALSE)</f>
        <v>1</v>
      </c>
      <c r="AF498" t="b">
        <f>IF(AND(AC498&gt;=VLOOKUP(FLAT!$I$1,lists!$G:$H,2,FALSE),AC498&lt;=VLOOKUP(FLAT!$I$2,lists!$G:$H,2,FALSE)),TRUE,FALSE)</f>
        <v>1</v>
      </c>
      <c r="AG498" t="b">
        <f>VLOOKUP(AB498,lists!$B$7:$C$8,2,FALSE)</f>
        <v>1</v>
      </c>
      <c r="AH498" t="b">
        <f>VLOOKUP(IF(H498="","Open",SUBSTITUTE(H498,"/Nov","")),lists!$B$27:$D$29,2,FALSE)</f>
        <v>1</v>
      </c>
      <c r="AI498" t="b">
        <f>IF(FLAT!$I$5="All",TRUE,IF(FLAT!$I$5=TEXT('Raw - F'!C498,"mmm"),TRUE,FALSE))</f>
        <v>1</v>
      </c>
      <c r="AJ498" t="b">
        <f>VLOOKUP(L498,lists!B:C,2,FALSE)</f>
        <v>1</v>
      </c>
      <c r="AK498" t="b">
        <f>VLOOKUP(T498,lists!$B$23:$D$25,2,FALSE)</f>
        <v>1</v>
      </c>
      <c r="AL498">
        <f t="shared" si="39"/>
        <v>1</v>
      </c>
    </row>
    <row r="499" spans="1:38" x14ac:dyDescent="0.35">
      <c r="A499" s="1">
        <f t="shared" si="40"/>
        <v>499</v>
      </c>
      <c r="B499" s="1">
        <f t="shared" si="41"/>
        <v>498</v>
      </c>
      <c r="C499" s="5">
        <v>44340</v>
      </c>
      <c r="D499" t="s">
        <v>629</v>
      </c>
      <c r="E499" t="s">
        <v>302</v>
      </c>
      <c r="F499" t="s">
        <v>302</v>
      </c>
      <c r="G499" t="s">
        <v>6</v>
      </c>
      <c r="H499" t="s">
        <v>227</v>
      </c>
      <c r="J499" t="s">
        <v>54</v>
      </c>
      <c r="K499" t="s">
        <v>5</v>
      </c>
      <c r="L499">
        <v>4</v>
      </c>
      <c r="N499" t="s">
        <v>348</v>
      </c>
      <c r="O499" t="s">
        <v>572</v>
      </c>
      <c r="P499" t="s">
        <v>76</v>
      </c>
      <c r="Q499">
        <v>7650</v>
      </c>
      <c r="R499" t="s">
        <v>463</v>
      </c>
      <c r="S499" t="s">
        <v>7</v>
      </c>
      <c r="T499" t="s">
        <v>241</v>
      </c>
      <c r="U499">
        <v>0</v>
      </c>
      <c r="W499" t="s">
        <v>503</v>
      </c>
      <c r="X499" t="s">
        <v>503</v>
      </c>
      <c r="AA499" s="6" t="str">
        <f t="shared" ref="AA499:AA560" si="42">IF(OR(J499="2yo",J499="3yo"),J499,"Other")</f>
        <v>Other</v>
      </c>
      <c r="AB499" s="6" t="str">
        <f t="shared" ref="AB499:AB560" si="43">IF(K499="F",K499,"A")</f>
        <v>A</v>
      </c>
      <c r="AC499" s="6">
        <f>VLOOKUP(P499,lists!$G:$H,2,FALSE)</f>
        <v>5</v>
      </c>
      <c r="AD499" t="b">
        <f>VLOOKUP(G499,lists!$B$2:$C$3,2,FALSE)</f>
        <v>1</v>
      </c>
      <c r="AE499" t="b">
        <f>VLOOKUP(AA499,lists!$B:$C,2,FALSE)</f>
        <v>1</v>
      </c>
      <c r="AF499" t="b">
        <f>IF(AND(AC499&gt;=VLOOKUP(FLAT!$I$1,lists!$G:$H,2,FALSE),AC499&lt;=VLOOKUP(FLAT!$I$2,lists!$G:$H,2,FALSE)),TRUE,FALSE)</f>
        <v>1</v>
      </c>
      <c r="AG499" t="b">
        <f>VLOOKUP(AB499,lists!$B$7:$C$8,2,FALSE)</f>
        <v>1</v>
      </c>
      <c r="AH499" t="b">
        <f>VLOOKUP(IF(H499="","Open",SUBSTITUTE(H499,"/Nov","")),lists!$B$27:$D$29,2,FALSE)</f>
        <v>1</v>
      </c>
      <c r="AI499" t="b">
        <f>IF(FLAT!$I$5="All",TRUE,IF(FLAT!$I$5=TEXT('Raw - F'!C499,"mmm"),TRUE,FALSE))</f>
        <v>1</v>
      </c>
      <c r="AJ499" t="b">
        <f>VLOOKUP(L499,lists!B:C,2,FALSE)</f>
        <v>1</v>
      </c>
      <c r="AK499" t="b">
        <f>VLOOKUP(T499,lists!$B$23:$D$25,2,FALSE)</f>
        <v>1</v>
      </c>
      <c r="AL499">
        <f t="shared" ref="AL499:AL560" si="44">IF(AND(AD499=TRUE,AE499=TRUE,AF499=TRUE,AG499=TRUE,AH499=TRUE,AI499=TRUE,AJ499=TRUE,AK499=TRUE),1,0)</f>
        <v>1</v>
      </c>
    </row>
    <row r="500" spans="1:38" x14ac:dyDescent="0.35">
      <c r="A500" s="1">
        <f t="shared" si="40"/>
        <v>500</v>
      </c>
      <c r="B500" s="1">
        <f t="shared" si="41"/>
        <v>499</v>
      </c>
      <c r="C500" s="5">
        <v>44340</v>
      </c>
      <c r="D500" t="s">
        <v>629</v>
      </c>
      <c r="E500" t="s">
        <v>302</v>
      </c>
      <c r="F500" t="s">
        <v>302</v>
      </c>
      <c r="G500" t="s">
        <v>51</v>
      </c>
      <c r="H500" t="s">
        <v>244</v>
      </c>
      <c r="J500" t="s">
        <v>33</v>
      </c>
      <c r="K500" t="s">
        <v>5</v>
      </c>
      <c r="L500">
        <v>4</v>
      </c>
      <c r="N500" t="s">
        <v>227</v>
      </c>
      <c r="O500" t="s">
        <v>399</v>
      </c>
      <c r="P500" t="s">
        <v>37</v>
      </c>
      <c r="Q500">
        <v>6500</v>
      </c>
      <c r="R500" t="s">
        <v>981</v>
      </c>
      <c r="T500" t="s">
        <v>241</v>
      </c>
      <c r="U500">
        <v>0</v>
      </c>
      <c r="W500" t="s">
        <v>503</v>
      </c>
      <c r="X500" t="s">
        <v>503</v>
      </c>
      <c r="Z500" t="s">
        <v>553</v>
      </c>
      <c r="AA500" s="6" t="str">
        <f t="shared" si="42"/>
        <v>2yo</v>
      </c>
      <c r="AB500" s="6" t="str">
        <f t="shared" si="43"/>
        <v>A</v>
      </c>
      <c r="AC500" s="6">
        <f>VLOOKUP(P500,lists!$G:$H,2,FALSE)</f>
        <v>2</v>
      </c>
      <c r="AD500" t="b">
        <f>VLOOKUP(G500,lists!$B$2:$C$3,2,FALSE)</f>
        <v>1</v>
      </c>
      <c r="AE500" t="b">
        <f>VLOOKUP(AA500,lists!$B:$C,2,FALSE)</f>
        <v>1</v>
      </c>
      <c r="AF500" t="b">
        <f>IF(AND(AC500&gt;=VLOOKUP(FLAT!$I$1,lists!$G:$H,2,FALSE),AC500&lt;=VLOOKUP(FLAT!$I$2,lists!$G:$H,2,FALSE)),TRUE,FALSE)</f>
        <v>1</v>
      </c>
      <c r="AG500" t="b">
        <f>VLOOKUP(AB500,lists!$B$7:$C$8,2,FALSE)</f>
        <v>1</v>
      </c>
      <c r="AH500" t="b">
        <f>VLOOKUP(IF(H500="","Open",SUBSTITUTE(H500,"/Nov","")),lists!$B$27:$D$29,2,FALSE)</f>
        <v>1</v>
      </c>
      <c r="AI500" t="b">
        <f>IF(FLAT!$I$5="All",TRUE,IF(FLAT!$I$5=TEXT('Raw - F'!C500,"mmm"),TRUE,FALSE))</f>
        <v>1</v>
      </c>
      <c r="AJ500" t="b">
        <f>VLOOKUP(L500,lists!B:C,2,FALSE)</f>
        <v>1</v>
      </c>
      <c r="AK500" t="b">
        <f>VLOOKUP(T500,lists!$B$23:$D$25,2,FALSE)</f>
        <v>1</v>
      </c>
      <c r="AL500">
        <f t="shared" si="44"/>
        <v>1</v>
      </c>
    </row>
    <row r="501" spans="1:38" x14ac:dyDescent="0.35">
      <c r="A501" s="1">
        <f t="shared" si="40"/>
        <v>501</v>
      </c>
      <c r="B501" s="1">
        <f t="shared" si="41"/>
        <v>500</v>
      </c>
      <c r="C501" s="5">
        <v>44340</v>
      </c>
      <c r="D501" t="s">
        <v>629</v>
      </c>
      <c r="E501" t="s">
        <v>302</v>
      </c>
      <c r="F501" t="s">
        <v>302</v>
      </c>
      <c r="G501" t="s">
        <v>6</v>
      </c>
      <c r="H501" t="s">
        <v>227</v>
      </c>
      <c r="J501" t="s">
        <v>34</v>
      </c>
      <c r="K501" t="s">
        <v>5</v>
      </c>
      <c r="L501">
        <v>5</v>
      </c>
      <c r="N501" t="s">
        <v>321</v>
      </c>
      <c r="O501" t="s">
        <v>399</v>
      </c>
      <c r="P501" t="s">
        <v>37</v>
      </c>
      <c r="Q501">
        <v>4900</v>
      </c>
      <c r="R501" t="s">
        <v>982</v>
      </c>
      <c r="S501" t="s">
        <v>368</v>
      </c>
      <c r="T501" t="s">
        <v>241</v>
      </c>
      <c r="U501">
        <v>0</v>
      </c>
      <c r="W501" t="s">
        <v>503</v>
      </c>
      <c r="X501" t="s">
        <v>503</v>
      </c>
      <c r="AA501" s="6" t="str">
        <f t="shared" si="42"/>
        <v>3yo</v>
      </c>
      <c r="AB501" s="6" t="str">
        <f t="shared" si="43"/>
        <v>A</v>
      </c>
      <c r="AC501" s="6">
        <f>VLOOKUP(P501,lists!$G:$H,2,FALSE)</f>
        <v>2</v>
      </c>
      <c r="AD501" t="b">
        <f>VLOOKUP(G501,lists!$B$2:$C$3,2,FALSE)</f>
        <v>1</v>
      </c>
      <c r="AE501" t="b">
        <f>VLOOKUP(AA501,lists!$B:$C,2,FALSE)</f>
        <v>1</v>
      </c>
      <c r="AF501" t="b">
        <f>IF(AND(AC501&gt;=VLOOKUP(FLAT!$I$1,lists!$G:$H,2,FALSE),AC501&lt;=VLOOKUP(FLAT!$I$2,lists!$G:$H,2,FALSE)),TRUE,FALSE)</f>
        <v>1</v>
      </c>
      <c r="AG501" t="b">
        <f>VLOOKUP(AB501,lists!$B$7:$C$8,2,FALSE)</f>
        <v>1</v>
      </c>
      <c r="AH501" t="b">
        <f>VLOOKUP(IF(H501="","Open",SUBSTITUTE(H501,"/Nov","")),lists!$B$27:$D$29,2,FALSE)</f>
        <v>1</v>
      </c>
      <c r="AI501" t="b">
        <f>IF(FLAT!$I$5="All",TRUE,IF(FLAT!$I$5=TEXT('Raw - F'!C501,"mmm"),TRUE,FALSE))</f>
        <v>1</v>
      </c>
      <c r="AJ501" t="b">
        <f>VLOOKUP(L501,lists!B:C,2,FALSE)</f>
        <v>1</v>
      </c>
      <c r="AK501" t="b">
        <f>VLOOKUP(T501,lists!$B$23:$D$25,2,FALSE)</f>
        <v>1</v>
      </c>
      <c r="AL501">
        <f t="shared" si="44"/>
        <v>1</v>
      </c>
    </row>
    <row r="502" spans="1:38" x14ac:dyDescent="0.35">
      <c r="A502" s="1">
        <f t="shared" si="40"/>
        <v>502</v>
      </c>
      <c r="B502" s="1">
        <f t="shared" si="41"/>
        <v>501</v>
      </c>
      <c r="C502" s="5">
        <v>44340</v>
      </c>
      <c r="D502" t="s">
        <v>629</v>
      </c>
      <c r="E502" t="s">
        <v>302</v>
      </c>
      <c r="F502" t="s">
        <v>302</v>
      </c>
      <c r="G502" t="s">
        <v>51</v>
      </c>
      <c r="H502" t="s">
        <v>244</v>
      </c>
      <c r="J502" t="s">
        <v>35</v>
      </c>
      <c r="K502" t="s">
        <v>5</v>
      </c>
      <c r="L502">
        <v>5</v>
      </c>
      <c r="N502" t="s">
        <v>227</v>
      </c>
      <c r="O502" t="s">
        <v>399</v>
      </c>
      <c r="P502" t="s">
        <v>36</v>
      </c>
      <c r="Q502">
        <v>4900</v>
      </c>
      <c r="R502" t="s">
        <v>983</v>
      </c>
      <c r="S502" t="s">
        <v>368</v>
      </c>
      <c r="T502" t="s">
        <v>241</v>
      </c>
      <c r="U502">
        <v>0</v>
      </c>
      <c r="W502" t="s">
        <v>503</v>
      </c>
      <c r="X502" t="s">
        <v>503</v>
      </c>
      <c r="AA502" s="6" t="str">
        <f t="shared" si="42"/>
        <v>Other</v>
      </c>
      <c r="AB502" s="6" t="str">
        <f t="shared" si="43"/>
        <v>A</v>
      </c>
      <c r="AC502" s="6">
        <f>VLOOKUP(P502,lists!$G:$H,2,FALSE)</f>
        <v>1</v>
      </c>
      <c r="AD502" t="b">
        <f>VLOOKUP(G502,lists!$B$2:$C$3,2,FALSE)</f>
        <v>1</v>
      </c>
      <c r="AE502" t="b">
        <f>VLOOKUP(AA502,lists!$B:$C,2,FALSE)</f>
        <v>1</v>
      </c>
      <c r="AF502" t="b">
        <f>IF(AND(AC502&gt;=VLOOKUP(FLAT!$I$1,lists!$G:$H,2,FALSE),AC502&lt;=VLOOKUP(FLAT!$I$2,lists!$G:$H,2,FALSE)),TRUE,FALSE)</f>
        <v>1</v>
      </c>
      <c r="AG502" t="b">
        <f>VLOOKUP(AB502,lists!$B$7:$C$8,2,FALSE)</f>
        <v>1</v>
      </c>
      <c r="AH502" t="b">
        <f>VLOOKUP(IF(H502="","Open",SUBSTITUTE(H502,"/Nov","")),lists!$B$27:$D$29,2,FALSE)</f>
        <v>1</v>
      </c>
      <c r="AI502" t="b">
        <f>IF(FLAT!$I$5="All",TRUE,IF(FLAT!$I$5=TEXT('Raw - F'!C502,"mmm"),TRUE,FALSE))</f>
        <v>1</v>
      </c>
      <c r="AJ502" t="b">
        <f>VLOOKUP(L502,lists!B:C,2,FALSE)</f>
        <v>1</v>
      </c>
      <c r="AK502" t="b">
        <f>VLOOKUP(T502,lists!$B$23:$D$25,2,FALSE)</f>
        <v>1</v>
      </c>
      <c r="AL502">
        <f t="shared" si="44"/>
        <v>1</v>
      </c>
    </row>
    <row r="503" spans="1:38" x14ac:dyDescent="0.35">
      <c r="A503" s="1">
        <f t="shared" si="40"/>
        <v>503</v>
      </c>
      <c r="B503" s="1">
        <f t="shared" si="41"/>
        <v>502</v>
      </c>
      <c r="C503" s="5">
        <v>44340</v>
      </c>
      <c r="D503" t="s">
        <v>629</v>
      </c>
      <c r="E503" t="s">
        <v>302</v>
      </c>
      <c r="F503" t="s">
        <v>302</v>
      </c>
      <c r="G503" t="s">
        <v>6</v>
      </c>
      <c r="H503" t="s">
        <v>227</v>
      </c>
      <c r="J503" t="s">
        <v>54</v>
      </c>
      <c r="K503" t="s">
        <v>5</v>
      </c>
      <c r="L503">
        <v>6</v>
      </c>
      <c r="N503" t="s">
        <v>307</v>
      </c>
      <c r="O503" t="s">
        <v>446</v>
      </c>
      <c r="P503" t="s">
        <v>59</v>
      </c>
      <c r="Q503">
        <v>3900</v>
      </c>
      <c r="R503" t="s">
        <v>980</v>
      </c>
      <c r="S503" t="s">
        <v>368</v>
      </c>
      <c r="T503" t="s">
        <v>241</v>
      </c>
      <c r="U503">
        <v>0</v>
      </c>
      <c r="W503" t="s">
        <v>503</v>
      </c>
      <c r="X503" t="s">
        <v>503</v>
      </c>
      <c r="AA503" s="6" t="str">
        <f t="shared" si="42"/>
        <v>Other</v>
      </c>
      <c r="AB503" s="6" t="str">
        <f t="shared" si="43"/>
        <v>A</v>
      </c>
      <c r="AC503" s="6">
        <f>VLOOKUP(P503,lists!$G:$H,2,FALSE)</f>
        <v>7</v>
      </c>
      <c r="AD503" t="b">
        <f>VLOOKUP(G503,lists!$B$2:$C$3,2,FALSE)</f>
        <v>1</v>
      </c>
      <c r="AE503" t="b">
        <f>VLOOKUP(AA503,lists!$B:$C,2,FALSE)</f>
        <v>1</v>
      </c>
      <c r="AF503" t="b">
        <f>IF(AND(AC503&gt;=VLOOKUP(FLAT!$I$1,lists!$G:$H,2,FALSE),AC503&lt;=VLOOKUP(FLAT!$I$2,lists!$G:$H,2,FALSE)),TRUE,FALSE)</f>
        <v>1</v>
      </c>
      <c r="AG503" t="b">
        <f>VLOOKUP(AB503,lists!$B$7:$C$8,2,FALSE)</f>
        <v>1</v>
      </c>
      <c r="AH503" t="b">
        <f>VLOOKUP(IF(H503="","Open",SUBSTITUTE(H503,"/Nov","")),lists!$B$27:$D$29,2,FALSE)</f>
        <v>1</v>
      </c>
      <c r="AI503" t="b">
        <f>IF(FLAT!$I$5="All",TRUE,IF(FLAT!$I$5=TEXT('Raw - F'!C503,"mmm"),TRUE,FALSE))</f>
        <v>1</v>
      </c>
      <c r="AJ503" t="b">
        <f>VLOOKUP(L503,lists!B:C,2,FALSE)</f>
        <v>1</v>
      </c>
      <c r="AK503" t="b">
        <f>VLOOKUP(T503,lists!$B$23:$D$25,2,FALSE)</f>
        <v>1</v>
      </c>
      <c r="AL503">
        <f t="shared" si="44"/>
        <v>1</v>
      </c>
    </row>
    <row r="504" spans="1:38" x14ac:dyDescent="0.35">
      <c r="A504" s="1">
        <f t="shared" si="40"/>
        <v>504</v>
      </c>
      <c r="B504" s="1">
        <f t="shared" si="41"/>
        <v>503</v>
      </c>
      <c r="C504" s="5">
        <v>44340</v>
      </c>
      <c r="D504" t="s">
        <v>636</v>
      </c>
      <c r="E504" t="s">
        <v>302</v>
      </c>
      <c r="F504" t="s">
        <v>302</v>
      </c>
      <c r="G504" t="s">
        <v>6</v>
      </c>
      <c r="H504" t="s">
        <v>227</v>
      </c>
      <c r="J504" t="s">
        <v>34</v>
      </c>
      <c r="K504" t="s">
        <v>7</v>
      </c>
      <c r="L504">
        <v>4</v>
      </c>
      <c r="N504" t="s">
        <v>348</v>
      </c>
      <c r="O504" t="s">
        <v>326</v>
      </c>
      <c r="P504" t="s">
        <v>38</v>
      </c>
      <c r="Q504">
        <v>7650</v>
      </c>
      <c r="R504" t="s">
        <v>417</v>
      </c>
      <c r="S504" t="s">
        <v>7</v>
      </c>
      <c r="T504" t="s">
        <v>239</v>
      </c>
      <c r="U504">
        <v>1</v>
      </c>
      <c r="W504" t="s">
        <v>503</v>
      </c>
      <c r="X504" t="s">
        <v>503</v>
      </c>
      <c r="AA504" s="6" t="str">
        <f t="shared" si="42"/>
        <v>3yo</v>
      </c>
      <c r="AB504" s="6" t="str">
        <f t="shared" si="43"/>
        <v>F</v>
      </c>
      <c r="AC504" s="6">
        <f>VLOOKUP(P504,lists!$G:$H,2,FALSE)</f>
        <v>3</v>
      </c>
      <c r="AD504" t="b">
        <f>VLOOKUP(G504,lists!$B$2:$C$3,2,FALSE)</f>
        <v>1</v>
      </c>
      <c r="AE504" t="b">
        <f>VLOOKUP(AA504,lists!$B:$C,2,FALSE)</f>
        <v>1</v>
      </c>
      <c r="AF504" t="b">
        <f>IF(AND(AC504&gt;=VLOOKUP(FLAT!$I$1,lists!$G:$H,2,FALSE),AC504&lt;=VLOOKUP(FLAT!$I$2,lists!$G:$H,2,FALSE)),TRUE,FALSE)</f>
        <v>1</v>
      </c>
      <c r="AG504" t="b">
        <f>VLOOKUP(AB504,lists!$B$7:$C$8,2,FALSE)</f>
        <v>1</v>
      </c>
      <c r="AH504" t="b">
        <f>VLOOKUP(IF(H504="","Open",SUBSTITUTE(H504,"/Nov","")),lists!$B$27:$D$29,2,FALSE)</f>
        <v>1</v>
      </c>
      <c r="AI504" t="b">
        <f>IF(FLAT!$I$5="All",TRUE,IF(FLAT!$I$5=TEXT('Raw - F'!C504,"mmm"),TRUE,FALSE))</f>
        <v>1</v>
      </c>
      <c r="AJ504" t="b">
        <f>VLOOKUP(L504,lists!B:C,2,FALSE)</f>
        <v>1</v>
      </c>
      <c r="AK504" t="b">
        <f>VLOOKUP(T504,lists!$B$23:$D$25,2,FALSE)</f>
        <v>1</v>
      </c>
      <c r="AL504">
        <f t="shared" si="44"/>
        <v>1</v>
      </c>
    </row>
    <row r="505" spans="1:38" x14ac:dyDescent="0.35">
      <c r="A505" s="1">
        <f t="shared" si="40"/>
        <v>505</v>
      </c>
      <c r="B505" s="1">
        <f t="shared" si="41"/>
        <v>504</v>
      </c>
      <c r="C505" s="5">
        <v>44340</v>
      </c>
      <c r="D505" t="s">
        <v>636</v>
      </c>
      <c r="E505" t="s">
        <v>302</v>
      </c>
      <c r="F505" t="s">
        <v>302</v>
      </c>
      <c r="G505" t="s">
        <v>51</v>
      </c>
      <c r="H505" t="s">
        <v>244</v>
      </c>
      <c r="J505" t="s">
        <v>33</v>
      </c>
      <c r="K505" t="s">
        <v>7</v>
      </c>
      <c r="L505">
        <v>5</v>
      </c>
      <c r="N505" t="s">
        <v>227</v>
      </c>
      <c r="O505" t="s">
        <v>326</v>
      </c>
      <c r="P505" t="s">
        <v>37</v>
      </c>
      <c r="Q505">
        <v>4900</v>
      </c>
      <c r="R505" t="s">
        <v>630</v>
      </c>
      <c r="S505" t="s">
        <v>368</v>
      </c>
      <c r="T505" t="s">
        <v>239</v>
      </c>
      <c r="U505">
        <v>1</v>
      </c>
      <c r="W505" t="s">
        <v>503</v>
      </c>
      <c r="X505" t="s">
        <v>503</v>
      </c>
      <c r="AA505" s="6" t="str">
        <f t="shared" si="42"/>
        <v>2yo</v>
      </c>
      <c r="AB505" s="6" t="str">
        <f t="shared" si="43"/>
        <v>F</v>
      </c>
      <c r="AC505" s="6">
        <f>VLOOKUP(P505,lists!$G:$H,2,FALSE)</f>
        <v>2</v>
      </c>
      <c r="AD505" t="b">
        <f>VLOOKUP(G505,lists!$B$2:$C$3,2,FALSE)</f>
        <v>1</v>
      </c>
      <c r="AE505" t="b">
        <f>VLOOKUP(AA505,lists!$B:$C,2,FALSE)</f>
        <v>1</v>
      </c>
      <c r="AF505" t="b">
        <f>IF(AND(AC505&gt;=VLOOKUP(FLAT!$I$1,lists!$G:$H,2,FALSE),AC505&lt;=VLOOKUP(FLAT!$I$2,lists!$G:$H,2,FALSE)),TRUE,FALSE)</f>
        <v>1</v>
      </c>
      <c r="AG505" t="b">
        <f>VLOOKUP(AB505,lists!$B$7:$C$8,2,FALSE)</f>
        <v>1</v>
      </c>
      <c r="AH505" t="b">
        <f>VLOOKUP(IF(H505="","Open",SUBSTITUTE(H505,"/Nov","")),lists!$B$27:$D$29,2,FALSE)</f>
        <v>1</v>
      </c>
      <c r="AI505" t="b">
        <f>IF(FLAT!$I$5="All",TRUE,IF(FLAT!$I$5=TEXT('Raw - F'!C505,"mmm"),TRUE,FALSE))</f>
        <v>1</v>
      </c>
      <c r="AJ505" t="b">
        <f>VLOOKUP(L505,lists!B:C,2,FALSE)</f>
        <v>1</v>
      </c>
      <c r="AK505" t="b">
        <f>VLOOKUP(T505,lists!$B$23:$D$25,2,FALSE)</f>
        <v>1</v>
      </c>
      <c r="AL505">
        <f t="shared" si="44"/>
        <v>1</v>
      </c>
    </row>
    <row r="506" spans="1:38" x14ac:dyDescent="0.35">
      <c r="A506" s="1">
        <f t="shared" si="40"/>
        <v>506</v>
      </c>
      <c r="B506" s="1">
        <f t="shared" si="41"/>
        <v>505</v>
      </c>
      <c r="C506" s="5">
        <v>44340</v>
      </c>
      <c r="D506" t="s">
        <v>636</v>
      </c>
      <c r="E506" t="s">
        <v>302</v>
      </c>
      <c r="F506" t="s">
        <v>302</v>
      </c>
      <c r="G506" t="s">
        <v>51</v>
      </c>
      <c r="H506" t="s">
        <v>245</v>
      </c>
      <c r="J506" t="s">
        <v>35</v>
      </c>
      <c r="K506" t="s">
        <v>5</v>
      </c>
      <c r="L506">
        <v>5</v>
      </c>
      <c r="N506" t="s">
        <v>227</v>
      </c>
      <c r="O506" t="s">
        <v>327</v>
      </c>
      <c r="P506" t="s">
        <v>38</v>
      </c>
      <c r="Q506">
        <v>4900</v>
      </c>
      <c r="R506" t="s">
        <v>989</v>
      </c>
      <c r="S506" t="s">
        <v>368</v>
      </c>
      <c r="T506" t="s">
        <v>239</v>
      </c>
      <c r="U506">
        <v>1</v>
      </c>
      <c r="W506" t="s">
        <v>503</v>
      </c>
      <c r="X506" t="s">
        <v>503</v>
      </c>
      <c r="AA506" s="6" t="str">
        <f t="shared" si="42"/>
        <v>Other</v>
      </c>
      <c r="AB506" s="6" t="str">
        <f t="shared" si="43"/>
        <v>A</v>
      </c>
      <c r="AC506" s="6">
        <f>VLOOKUP(P506,lists!$G:$H,2,FALSE)</f>
        <v>3</v>
      </c>
      <c r="AD506" t="b">
        <f>VLOOKUP(G506,lists!$B$2:$C$3,2,FALSE)</f>
        <v>1</v>
      </c>
      <c r="AE506" t="b">
        <f>VLOOKUP(AA506,lists!$B:$C,2,FALSE)</f>
        <v>1</v>
      </c>
      <c r="AF506" t="b">
        <f>IF(AND(AC506&gt;=VLOOKUP(FLAT!$I$1,lists!$G:$H,2,FALSE),AC506&lt;=VLOOKUP(FLAT!$I$2,lists!$G:$H,2,FALSE)),TRUE,FALSE)</f>
        <v>1</v>
      </c>
      <c r="AG506" t="b">
        <f>VLOOKUP(AB506,lists!$B$7:$C$8,2,FALSE)</f>
        <v>1</v>
      </c>
      <c r="AH506" t="b">
        <f>VLOOKUP(IF(H506="","Open",SUBSTITUTE(H506,"/Nov","")),lists!$B$27:$D$29,2,FALSE)</f>
        <v>1</v>
      </c>
      <c r="AI506" t="b">
        <f>IF(FLAT!$I$5="All",TRUE,IF(FLAT!$I$5=TEXT('Raw - F'!C506,"mmm"),TRUE,FALSE))</f>
        <v>1</v>
      </c>
      <c r="AJ506" t="b">
        <f>VLOOKUP(L506,lists!B:C,2,FALSE)</f>
        <v>1</v>
      </c>
      <c r="AK506" t="b">
        <f>VLOOKUP(T506,lists!$B$23:$D$25,2,FALSE)</f>
        <v>1</v>
      </c>
      <c r="AL506">
        <f t="shared" si="44"/>
        <v>1</v>
      </c>
    </row>
    <row r="507" spans="1:38" x14ac:dyDescent="0.35">
      <c r="A507" s="1">
        <f t="shared" si="40"/>
        <v>507</v>
      </c>
      <c r="B507" s="1">
        <f t="shared" si="41"/>
        <v>506</v>
      </c>
      <c r="C507" s="5">
        <v>44340</v>
      </c>
      <c r="D507" t="s">
        <v>636</v>
      </c>
      <c r="E507" t="s">
        <v>302</v>
      </c>
      <c r="F507" t="s">
        <v>302</v>
      </c>
      <c r="G507" t="s">
        <v>6</v>
      </c>
      <c r="H507" t="s">
        <v>227</v>
      </c>
      <c r="J507" t="s">
        <v>35</v>
      </c>
      <c r="K507" t="s">
        <v>7</v>
      </c>
      <c r="L507">
        <v>5</v>
      </c>
      <c r="N507" t="s">
        <v>330</v>
      </c>
      <c r="O507" t="s">
        <v>327</v>
      </c>
      <c r="P507" t="s">
        <v>38</v>
      </c>
      <c r="Q507">
        <v>3900</v>
      </c>
      <c r="R507" t="s">
        <v>985</v>
      </c>
      <c r="S507" t="s">
        <v>368</v>
      </c>
      <c r="T507" t="s">
        <v>239</v>
      </c>
      <c r="U507">
        <v>1</v>
      </c>
      <c r="W507" t="s">
        <v>503</v>
      </c>
      <c r="X507" t="s">
        <v>503</v>
      </c>
      <c r="AA507" s="6" t="str">
        <f t="shared" si="42"/>
        <v>Other</v>
      </c>
      <c r="AB507" s="6" t="str">
        <f t="shared" si="43"/>
        <v>F</v>
      </c>
      <c r="AC507" s="6">
        <f>VLOOKUP(P507,lists!$G:$H,2,FALSE)</f>
        <v>3</v>
      </c>
      <c r="AD507" t="b">
        <f>VLOOKUP(G507,lists!$B$2:$C$3,2,FALSE)</f>
        <v>1</v>
      </c>
      <c r="AE507" t="b">
        <f>VLOOKUP(AA507,lists!$B:$C,2,FALSE)</f>
        <v>1</v>
      </c>
      <c r="AF507" t="b">
        <f>IF(AND(AC507&gt;=VLOOKUP(FLAT!$I$1,lists!$G:$H,2,FALSE),AC507&lt;=VLOOKUP(FLAT!$I$2,lists!$G:$H,2,FALSE)),TRUE,FALSE)</f>
        <v>1</v>
      </c>
      <c r="AG507" t="b">
        <f>VLOOKUP(AB507,lists!$B$7:$C$8,2,FALSE)</f>
        <v>1</v>
      </c>
      <c r="AH507" t="b">
        <f>VLOOKUP(IF(H507="","Open",SUBSTITUTE(H507,"/Nov","")),lists!$B$27:$D$29,2,FALSE)</f>
        <v>1</v>
      </c>
      <c r="AI507" t="b">
        <f>IF(FLAT!$I$5="All",TRUE,IF(FLAT!$I$5=TEXT('Raw - F'!C507,"mmm"),TRUE,FALSE))</f>
        <v>1</v>
      </c>
      <c r="AJ507" t="b">
        <f>VLOOKUP(L507,lists!B:C,2,FALSE)</f>
        <v>1</v>
      </c>
      <c r="AK507" t="b">
        <f>VLOOKUP(T507,lists!$B$23:$D$25,2,FALSE)</f>
        <v>1</v>
      </c>
      <c r="AL507">
        <f t="shared" si="44"/>
        <v>1</v>
      </c>
    </row>
    <row r="508" spans="1:38" x14ac:dyDescent="0.35">
      <c r="A508" s="1">
        <f t="shared" si="40"/>
        <v>508</v>
      </c>
      <c r="B508" s="1">
        <f t="shared" si="41"/>
        <v>507</v>
      </c>
      <c r="C508" s="5">
        <v>44340</v>
      </c>
      <c r="D508" t="s">
        <v>636</v>
      </c>
      <c r="E508" t="s">
        <v>302</v>
      </c>
      <c r="F508" t="s">
        <v>302</v>
      </c>
      <c r="G508" t="s">
        <v>6</v>
      </c>
      <c r="H508" t="s">
        <v>227</v>
      </c>
      <c r="J508" t="s">
        <v>54</v>
      </c>
      <c r="K508" t="s">
        <v>5</v>
      </c>
      <c r="L508">
        <v>6</v>
      </c>
      <c r="N508" t="s">
        <v>307</v>
      </c>
      <c r="O508" t="s">
        <v>325</v>
      </c>
      <c r="P508" t="s">
        <v>76</v>
      </c>
      <c r="Q508">
        <v>3900</v>
      </c>
      <c r="R508" t="s">
        <v>986</v>
      </c>
      <c r="S508" t="s">
        <v>368</v>
      </c>
      <c r="T508" t="s">
        <v>239</v>
      </c>
      <c r="U508">
        <v>1</v>
      </c>
      <c r="W508" t="s">
        <v>503</v>
      </c>
      <c r="X508" t="s">
        <v>503</v>
      </c>
      <c r="AA508" s="6" t="str">
        <f t="shared" si="42"/>
        <v>Other</v>
      </c>
      <c r="AB508" s="6" t="str">
        <f t="shared" si="43"/>
        <v>A</v>
      </c>
      <c r="AC508" s="6">
        <f>VLOOKUP(P508,lists!$G:$H,2,FALSE)</f>
        <v>5</v>
      </c>
      <c r="AD508" t="b">
        <f>VLOOKUP(G508,lists!$B$2:$C$3,2,FALSE)</f>
        <v>1</v>
      </c>
      <c r="AE508" t="b">
        <f>VLOOKUP(AA508,lists!$B:$C,2,FALSE)</f>
        <v>1</v>
      </c>
      <c r="AF508" t="b">
        <f>IF(AND(AC508&gt;=VLOOKUP(FLAT!$I$1,lists!$G:$H,2,FALSE),AC508&lt;=VLOOKUP(FLAT!$I$2,lists!$G:$H,2,FALSE)),TRUE,FALSE)</f>
        <v>1</v>
      </c>
      <c r="AG508" t="b">
        <f>VLOOKUP(AB508,lists!$B$7:$C$8,2,FALSE)</f>
        <v>1</v>
      </c>
      <c r="AH508" t="b">
        <f>VLOOKUP(IF(H508="","Open",SUBSTITUTE(H508,"/Nov","")),lists!$B$27:$D$29,2,FALSE)</f>
        <v>1</v>
      </c>
      <c r="AI508" t="b">
        <f>IF(FLAT!$I$5="All",TRUE,IF(FLAT!$I$5=TEXT('Raw - F'!C508,"mmm"),TRUE,FALSE))</f>
        <v>1</v>
      </c>
      <c r="AJ508" t="b">
        <f>VLOOKUP(L508,lists!B:C,2,FALSE)</f>
        <v>1</v>
      </c>
      <c r="AK508" t="b">
        <f>VLOOKUP(T508,lists!$B$23:$D$25,2,FALSE)</f>
        <v>1</v>
      </c>
      <c r="AL508">
        <f t="shared" si="44"/>
        <v>1</v>
      </c>
    </row>
    <row r="509" spans="1:38" x14ac:dyDescent="0.35">
      <c r="A509" s="1">
        <f t="shared" si="40"/>
        <v>509</v>
      </c>
      <c r="B509" s="1">
        <f t="shared" si="41"/>
        <v>508</v>
      </c>
      <c r="C509" s="5">
        <v>44340</v>
      </c>
      <c r="D509" t="s">
        <v>636</v>
      </c>
      <c r="E509" t="s">
        <v>302</v>
      </c>
      <c r="F509" t="s">
        <v>302</v>
      </c>
      <c r="G509" t="s">
        <v>6</v>
      </c>
      <c r="H509" t="s">
        <v>227</v>
      </c>
      <c r="J509" t="s">
        <v>54</v>
      </c>
      <c r="K509" t="s">
        <v>5</v>
      </c>
      <c r="L509">
        <v>5</v>
      </c>
      <c r="N509" t="s">
        <v>330</v>
      </c>
      <c r="O509" t="s">
        <v>328</v>
      </c>
      <c r="P509" t="s">
        <v>102</v>
      </c>
      <c r="Q509">
        <v>3900</v>
      </c>
      <c r="R509" t="s">
        <v>987</v>
      </c>
      <c r="S509" t="s">
        <v>368</v>
      </c>
      <c r="T509" t="s">
        <v>239</v>
      </c>
      <c r="U509">
        <v>1</v>
      </c>
      <c r="X509" t="s">
        <v>503</v>
      </c>
      <c r="AA509" s="6" t="str">
        <f t="shared" si="42"/>
        <v>Other</v>
      </c>
      <c r="AB509" s="6" t="str">
        <f t="shared" si="43"/>
        <v>A</v>
      </c>
      <c r="AC509" s="6">
        <f>VLOOKUP(P509,lists!$G:$H,2,FALSE)</f>
        <v>9</v>
      </c>
      <c r="AD509" t="b">
        <f>VLOOKUP(G509,lists!$B$2:$C$3,2,FALSE)</f>
        <v>1</v>
      </c>
      <c r="AE509" t="b">
        <f>VLOOKUP(AA509,lists!$B:$C,2,FALSE)</f>
        <v>1</v>
      </c>
      <c r="AF509" t="b">
        <f>IF(AND(AC509&gt;=VLOOKUP(FLAT!$I$1,lists!$G:$H,2,FALSE),AC509&lt;=VLOOKUP(FLAT!$I$2,lists!$G:$H,2,FALSE)),TRUE,FALSE)</f>
        <v>1</v>
      </c>
      <c r="AG509" t="b">
        <f>VLOOKUP(AB509,lists!$B$7:$C$8,2,FALSE)</f>
        <v>1</v>
      </c>
      <c r="AH509" t="b">
        <f>VLOOKUP(IF(H509="","Open",SUBSTITUTE(H509,"/Nov","")),lists!$B$27:$D$29,2,FALSE)</f>
        <v>1</v>
      </c>
      <c r="AI509" t="b">
        <f>IF(FLAT!$I$5="All",TRUE,IF(FLAT!$I$5=TEXT('Raw - F'!C509,"mmm"),TRUE,FALSE))</f>
        <v>1</v>
      </c>
      <c r="AJ509" t="b">
        <f>VLOOKUP(L509,lists!B:C,2,FALSE)</f>
        <v>1</v>
      </c>
      <c r="AK509" t="b">
        <f>VLOOKUP(T509,lists!$B$23:$D$25,2,FALSE)</f>
        <v>1</v>
      </c>
      <c r="AL509">
        <f t="shared" si="44"/>
        <v>1</v>
      </c>
    </row>
    <row r="510" spans="1:38" x14ac:dyDescent="0.35">
      <c r="A510" s="1">
        <f t="shared" si="40"/>
        <v>510</v>
      </c>
      <c r="B510" s="1">
        <f t="shared" si="41"/>
        <v>509</v>
      </c>
      <c r="C510" s="5">
        <v>44340</v>
      </c>
      <c r="D510" t="s">
        <v>636</v>
      </c>
      <c r="E510" t="s">
        <v>302</v>
      </c>
      <c r="F510" t="s">
        <v>302</v>
      </c>
      <c r="G510" t="s">
        <v>6</v>
      </c>
      <c r="H510" t="s">
        <v>227</v>
      </c>
      <c r="J510" t="s">
        <v>35</v>
      </c>
      <c r="K510" t="s">
        <v>5</v>
      </c>
      <c r="L510">
        <v>6</v>
      </c>
      <c r="N510" t="s">
        <v>549</v>
      </c>
      <c r="O510" t="s">
        <v>329</v>
      </c>
      <c r="P510" t="s">
        <v>36</v>
      </c>
      <c r="Q510">
        <v>3900</v>
      </c>
      <c r="R510" t="s">
        <v>988</v>
      </c>
      <c r="S510" t="s">
        <v>368</v>
      </c>
      <c r="T510" t="s">
        <v>239</v>
      </c>
      <c r="U510">
        <v>1</v>
      </c>
      <c r="W510" t="s">
        <v>503</v>
      </c>
      <c r="X510" t="s">
        <v>503</v>
      </c>
      <c r="AA510" s="6" t="str">
        <f t="shared" si="42"/>
        <v>Other</v>
      </c>
      <c r="AB510" s="6" t="str">
        <f t="shared" si="43"/>
        <v>A</v>
      </c>
      <c r="AC510" s="6">
        <f>VLOOKUP(P510,lists!$G:$H,2,FALSE)</f>
        <v>1</v>
      </c>
      <c r="AD510" t="b">
        <f>VLOOKUP(G510,lists!$B$2:$C$3,2,FALSE)</f>
        <v>1</v>
      </c>
      <c r="AE510" t="b">
        <f>VLOOKUP(AA510,lists!$B:$C,2,FALSE)</f>
        <v>1</v>
      </c>
      <c r="AF510" t="b">
        <f>IF(AND(AC510&gt;=VLOOKUP(FLAT!$I$1,lists!$G:$H,2,FALSE),AC510&lt;=VLOOKUP(FLAT!$I$2,lists!$G:$H,2,FALSE)),TRUE,FALSE)</f>
        <v>1</v>
      </c>
      <c r="AG510" t="b">
        <f>VLOOKUP(AB510,lists!$B$7:$C$8,2,FALSE)</f>
        <v>1</v>
      </c>
      <c r="AH510" t="b">
        <f>VLOOKUP(IF(H510="","Open",SUBSTITUTE(H510,"/Nov","")),lists!$B$27:$D$29,2,FALSE)</f>
        <v>1</v>
      </c>
      <c r="AI510" t="b">
        <f>IF(FLAT!$I$5="All",TRUE,IF(FLAT!$I$5=TEXT('Raw - F'!C510,"mmm"),TRUE,FALSE))</f>
        <v>1</v>
      </c>
      <c r="AJ510" t="b">
        <f>VLOOKUP(L510,lists!B:C,2,FALSE)</f>
        <v>1</v>
      </c>
      <c r="AK510" t="b">
        <f>VLOOKUP(T510,lists!$B$23:$D$25,2,FALSE)</f>
        <v>1</v>
      </c>
      <c r="AL510">
        <f t="shared" si="44"/>
        <v>1</v>
      </c>
    </row>
    <row r="511" spans="1:38" x14ac:dyDescent="0.35">
      <c r="A511" s="1">
        <f t="shared" si="40"/>
        <v>511</v>
      </c>
      <c r="B511" s="1">
        <f t="shared" si="41"/>
        <v>510</v>
      </c>
      <c r="C511" s="5">
        <v>44341</v>
      </c>
      <c r="D511" t="s">
        <v>84</v>
      </c>
      <c r="E511" t="s">
        <v>302</v>
      </c>
      <c r="F511" t="s">
        <v>302</v>
      </c>
      <c r="G511" t="s">
        <v>6</v>
      </c>
      <c r="H511" t="s">
        <v>227</v>
      </c>
      <c r="J511" t="s">
        <v>54</v>
      </c>
      <c r="K511" t="s">
        <v>5</v>
      </c>
      <c r="L511">
        <v>5</v>
      </c>
      <c r="N511" t="s">
        <v>321</v>
      </c>
      <c r="O511" t="s">
        <v>323</v>
      </c>
      <c r="P511" t="s">
        <v>36</v>
      </c>
      <c r="Q511">
        <v>7650</v>
      </c>
      <c r="R511" t="s">
        <v>993</v>
      </c>
      <c r="T511" t="s">
        <v>241</v>
      </c>
      <c r="U511">
        <v>1</v>
      </c>
      <c r="W511" t="s">
        <v>503</v>
      </c>
      <c r="X511" t="s">
        <v>503</v>
      </c>
      <c r="AA511" s="6" t="str">
        <f t="shared" si="42"/>
        <v>Other</v>
      </c>
      <c r="AB511" s="6" t="str">
        <f t="shared" si="43"/>
        <v>A</v>
      </c>
      <c r="AC511" s="6">
        <f>VLOOKUP(P511,lists!$G:$H,2,FALSE)</f>
        <v>1</v>
      </c>
      <c r="AD511" t="b">
        <f>VLOOKUP(G511,lists!$B$2:$C$3,2,FALSE)</f>
        <v>1</v>
      </c>
      <c r="AE511" t="b">
        <f>VLOOKUP(AA511,lists!$B:$C,2,FALSE)</f>
        <v>1</v>
      </c>
      <c r="AF511" t="b">
        <f>IF(AND(AC511&gt;=VLOOKUP(FLAT!$I$1,lists!$G:$H,2,FALSE),AC511&lt;=VLOOKUP(FLAT!$I$2,lists!$G:$H,2,FALSE)),TRUE,FALSE)</f>
        <v>1</v>
      </c>
      <c r="AG511" t="b">
        <f>VLOOKUP(AB511,lists!$B$7:$C$8,2,FALSE)</f>
        <v>1</v>
      </c>
      <c r="AH511" t="b">
        <f>VLOOKUP(IF(H511="","Open",SUBSTITUTE(H511,"/Nov","")),lists!$B$27:$D$29,2,FALSE)</f>
        <v>1</v>
      </c>
      <c r="AI511" t="b">
        <f>IF(FLAT!$I$5="All",TRUE,IF(FLAT!$I$5=TEXT('Raw - F'!C511,"mmm"),TRUE,FALSE))</f>
        <v>1</v>
      </c>
      <c r="AJ511" t="b">
        <f>VLOOKUP(L511,lists!B:C,2,FALSE)</f>
        <v>1</v>
      </c>
      <c r="AK511" t="b">
        <f>VLOOKUP(T511,lists!$B$23:$D$25,2,FALSE)</f>
        <v>1</v>
      </c>
      <c r="AL511">
        <f t="shared" si="44"/>
        <v>1</v>
      </c>
    </row>
    <row r="512" spans="1:38" x14ac:dyDescent="0.35">
      <c r="A512" s="1">
        <f t="shared" si="40"/>
        <v>512</v>
      </c>
      <c r="B512" s="1">
        <f t="shared" si="41"/>
        <v>511</v>
      </c>
      <c r="C512" s="5">
        <v>44341</v>
      </c>
      <c r="D512" t="s">
        <v>84</v>
      </c>
      <c r="E512" t="s">
        <v>302</v>
      </c>
      <c r="F512" t="s">
        <v>302</v>
      </c>
      <c r="G512" t="s">
        <v>6</v>
      </c>
      <c r="H512" t="s">
        <v>227</v>
      </c>
      <c r="J512" t="s">
        <v>34</v>
      </c>
      <c r="K512" t="s">
        <v>5</v>
      </c>
      <c r="L512">
        <v>4</v>
      </c>
      <c r="N512" t="s">
        <v>348</v>
      </c>
      <c r="O512" t="s">
        <v>319</v>
      </c>
      <c r="P512" t="s">
        <v>37</v>
      </c>
      <c r="Q512">
        <v>4900</v>
      </c>
      <c r="R512" t="s">
        <v>990</v>
      </c>
      <c r="T512" t="s">
        <v>241</v>
      </c>
      <c r="U512">
        <v>1</v>
      </c>
      <c r="W512" t="s">
        <v>503</v>
      </c>
      <c r="X512" t="s">
        <v>503</v>
      </c>
      <c r="AA512" s="6" t="str">
        <f t="shared" si="42"/>
        <v>3yo</v>
      </c>
      <c r="AB512" s="6" t="str">
        <f t="shared" si="43"/>
        <v>A</v>
      </c>
      <c r="AC512" s="6">
        <f>VLOOKUP(P512,lists!$G:$H,2,FALSE)</f>
        <v>2</v>
      </c>
      <c r="AD512" t="b">
        <f>VLOOKUP(G512,lists!$B$2:$C$3,2,FALSE)</f>
        <v>1</v>
      </c>
      <c r="AE512" t="b">
        <f>VLOOKUP(AA512,lists!$B:$C,2,FALSE)</f>
        <v>1</v>
      </c>
      <c r="AF512" t="b">
        <f>IF(AND(AC512&gt;=VLOOKUP(FLAT!$I$1,lists!$G:$H,2,FALSE),AC512&lt;=VLOOKUP(FLAT!$I$2,lists!$G:$H,2,FALSE)),TRUE,FALSE)</f>
        <v>1</v>
      </c>
      <c r="AG512" t="b">
        <f>VLOOKUP(AB512,lists!$B$7:$C$8,2,FALSE)</f>
        <v>1</v>
      </c>
      <c r="AH512" t="b">
        <f>VLOOKUP(IF(H512="","Open",SUBSTITUTE(H512,"/Nov","")),lists!$B$27:$D$29,2,FALSE)</f>
        <v>1</v>
      </c>
      <c r="AI512" t="b">
        <f>IF(FLAT!$I$5="All",TRUE,IF(FLAT!$I$5=TEXT('Raw - F'!C512,"mmm"),TRUE,FALSE))</f>
        <v>1</v>
      </c>
      <c r="AJ512" t="b">
        <f>VLOOKUP(L512,lists!B:C,2,FALSE)</f>
        <v>1</v>
      </c>
      <c r="AK512" t="b">
        <f>VLOOKUP(T512,lists!$B$23:$D$25,2,FALSE)</f>
        <v>1</v>
      </c>
      <c r="AL512">
        <f t="shared" si="44"/>
        <v>1</v>
      </c>
    </row>
    <row r="513" spans="1:38" x14ac:dyDescent="0.35">
      <c r="A513" s="1">
        <f t="shared" si="40"/>
        <v>513</v>
      </c>
      <c r="B513" s="1">
        <f t="shared" si="41"/>
        <v>512</v>
      </c>
      <c r="C513" s="5">
        <v>44341</v>
      </c>
      <c r="D513" t="s">
        <v>84</v>
      </c>
      <c r="E513" t="s">
        <v>302</v>
      </c>
      <c r="F513" t="s">
        <v>302</v>
      </c>
      <c r="G513" t="s">
        <v>6</v>
      </c>
      <c r="H513" t="s">
        <v>227</v>
      </c>
      <c r="J513" t="s">
        <v>34</v>
      </c>
      <c r="K513" t="s">
        <v>5</v>
      </c>
      <c r="L513">
        <v>5</v>
      </c>
      <c r="N513" t="s">
        <v>321</v>
      </c>
      <c r="O513" t="s">
        <v>570</v>
      </c>
      <c r="P513" t="s">
        <v>59</v>
      </c>
      <c r="Q513">
        <v>4900</v>
      </c>
      <c r="R513" t="s">
        <v>991</v>
      </c>
      <c r="T513" t="s">
        <v>241</v>
      </c>
      <c r="U513">
        <v>1</v>
      </c>
      <c r="W513" t="s">
        <v>503</v>
      </c>
      <c r="X513" t="s">
        <v>503</v>
      </c>
      <c r="AA513" s="6" t="str">
        <f t="shared" si="42"/>
        <v>3yo</v>
      </c>
      <c r="AB513" s="6" t="str">
        <f t="shared" si="43"/>
        <v>A</v>
      </c>
      <c r="AC513" s="6">
        <f>VLOOKUP(P513,lists!$G:$H,2,FALSE)</f>
        <v>7</v>
      </c>
      <c r="AD513" t="b">
        <f>VLOOKUP(G513,lists!$B$2:$C$3,2,FALSE)</f>
        <v>1</v>
      </c>
      <c r="AE513" t="b">
        <f>VLOOKUP(AA513,lists!$B:$C,2,FALSE)</f>
        <v>1</v>
      </c>
      <c r="AF513" t="b">
        <f>IF(AND(AC513&gt;=VLOOKUP(FLAT!$I$1,lists!$G:$H,2,FALSE),AC513&lt;=VLOOKUP(FLAT!$I$2,lists!$G:$H,2,FALSE)),TRUE,FALSE)</f>
        <v>1</v>
      </c>
      <c r="AG513" t="b">
        <f>VLOOKUP(AB513,lists!$B$7:$C$8,2,FALSE)</f>
        <v>1</v>
      </c>
      <c r="AH513" t="b">
        <f>VLOOKUP(IF(H513="","Open",SUBSTITUTE(H513,"/Nov","")),lists!$B$27:$D$29,2,FALSE)</f>
        <v>1</v>
      </c>
      <c r="AI513" t="b">
        <f>IF(FLAT!$I$5="All",TRUE,IF(FLAT!$I$5=TEXT('Raw - F'!C513,"mmm"),TRUE,FALSE))</f>
        <v>1</v>
      </c>
      <c r="AJ513" t="b">
        <f>VLOOKUP(L513,lists!B:C,2,FALSE)</f>
        <v>1</v>
      </c>
      <c r="AK513" t="b">
        <f>VLOOKUP(T513,lists!$B$23:$D$25,2,FALSE)</f>
        <v>1</v>
      </c>
      <c r="AL513">
        <f t="shared" si="44"/>
        <v>1</v>
      </c>
    </row>
    <row r="514" spans="1:38" x14ac:dyDescent="0.35">
      <c r="A514" s="1">
        <f t="shared" si="40"/>
        <v>514</v>
      </c>
      <c r="B514" s="1">
        <f t="shared" si="41"/>
        <v>513</v>
      </c>
      <c r="C514" s="5">
        <v>44341</v>
      </c>
      <c r="D514" t="s">
        <v>84</v>
      </c>
      <c r="E514" t="s">
        <v>302</v>
      </c>
      <c r="F514" t="s">
        <v>302</v>
      </c>
      <c r="G514" t="s">
        <v>51</v>
      </c>
      <c r="H514" t="s">
        <v>244</v>
      </c>
      <c r="J514" t="s">
        <v>33</v>
      </c>
      <c r="K514" t="s">
        <v>5</v>
      </c>
      <c r="L514">
        <v>5</v>
      </c>
      <c r="N514" t="s">
        <v>227</v>
      </c>
      <c r="O514" t="s">
        <v>319</v>
      </c>
      <c r="P514" t="s">
        <v>37</v>
      </c>
      <c r="Q514">
        <v>4900</v>
      </c>
      <c r="R514" t="s">
        <v>992</v>
      </c>
      <c r="T514" t="s">
        <v>241</v>
      </c>
      <c r="U514">
        <v>1</v>
      </c>
      <c r="W514" t="s">
        <v>503</v>
      </c>
      <c r="X514" t="s">
        <v>503</v>
      </c>
      <c r="Z514" t="s">
        <v>553</v>
      </c>
      <c r="AA514" s="6" t="str">
        <f t="shared" si="42"/>
        <v>2yo</v>
      </c>
      <c r="AB514" s="6" t="str">
        <f t="shared" si="43"/>
        <v>A</v>
      </c>
      <c r="AC514" s="6">
        <f>VLOOKUP(P514,lists!$G:$H,2,FALSE)</f>
        <v>2</v>
      </c>
      <c r="AD514" t="b">
        <f>VLOOKUP(G514,lists!$B$2:$C$3,2,FALSE)</f>
        <v>1</v>
      </c>
      <c r="AE514" t="b">
        <f>VLOOKUP(AA514,lists!$B:$C,2,FALSE)</f>
        <v>1</v>
      </c>
      <c r="AF514" t="b">
        <f>IF(AND(AC514&gt;=VLOOKUP(FLAT!$I$1,lists!$G:$H,2,FALSE),AC514&lt;=VLOOKUP(FLAT!$I$2,lists!$G:$H,2,FALSE)),TRUE,FALSE)</f>
        <v>1</v>
      </c>
      <c r="AG514" t="b">
        <f>VLOOKUP(AB514,lists!$B$7:$C$8,2,FALSE)</f>
        <v>1</v>
      </c>
      <c r="AH514" t="b">
        <f>VLOOKUP(IF(H514="","Open",SUBSTITUTE(H514,"/Nov","")),lists!$B$27:$D$29,2,FALSE)</f>
        <v>1</v>
      </c>
      <c r="AI514" t="b">
        <f>IF(FLAT!$I$5="All",TRUE,IF(FLAT!$I$5=TEXT('Raw - F'!C514,"mmm"),TRUE,FALSE))</f>
        <v>1</v>
      </c>
      <c r="AJ514" t="b">
        <f>VLOOKUP(L514,lists!B:C,2,FALSE)</f>
        <v>1</v>
      </c>
      <c r="AK514" t="b">
        <f>VLOOKUP(T514,lists!$B$23:$D$25,2,FALSE)</f>
        <v>1</v>
      </c>
      <c r="AL514">
        <f t="shared" si="44"/>
        <v>1</v>
      </c>
    </row>
    <row r="515" spans="1:38" x14ac:dyDescent="0.35">
      <c r="A515" s="1">
        <f t="shared" si="40"/>
        <v>515</v>
      </c>
      <c r="B515" s="1">
        <f t="shared" si="41"/>
        <v>514</v>
      </c>
      <c r="C515" s="5">
        <v>44341</v>
      </c>
      <c r="D515" t="s">
        <v>84</v>
      </c>
      <c r="E515" t="s">
        <v>302</v>
      </c>
      <c r="F515" t="s">
        <v>302</v>
      </c>
      <c r="G515" t="s">
        <v>51</v>
      </c>
      <c r="H515" t="s">
        <v>244</v>
      </c>
      <c r="J515" t="s">
        <v>35</v>
      </c>
      <c r="K515" t="s">
        <v>5</v>
      </c>
      <c r="L515">
        <v>5</v>
      </c>
      <c r="N515" t="s">
        <v>227</v>
      </c>
      <c r="O515" t="s">
        <v>572</v>
      </c>
      <c r="P515" t="s">
        <v>76</v>
      </c>
      <c r="Q515">
        <v>4900</v>
      </c>
      <c r="R515" t="s">
        <v>374</v>
      </c>
      <c r="T515" t="s">
        <v>241</v>
      </c>
      <c r="U515">
        <v>1</v>
      </c>
      <c r="W515" t="s">
        <v>503</v>
      </c>
      <c r="X515" t="s">
        <v>503</v>
      </c>
      <c r="AA515" s="6" t="str">
        <f t="shared" si="42"/>
        <v>Other</v>
      </c>
      <c r="AB515" s="6" t="str">
        <f t="shared" si="43"/>
        <v>A</v>
      </c>
      <c r="AC515" s="6">
        <f>VLOOKUP(P515,lists!$G:$H,2,FALSE)</f>
        <v>5</v>
      </c>
      <c r="AD515" t="b">
        <f>VLOOKUP(G515,lists!$B$2:$C$3,2,FALSE)</f>
        <v>1</v>
      </c>
      <c r="AE515" t="b">
        <f>VLOOKUP(AA515,lists!$B:$C,2,FALSE)</f>
        <v>1</v>
      </c>
      <c r="AF515" t="b">
        <f>IF(AND(AC515&gt;=VLOOKUP(FLAT!$I$1,lists!$G:$H,2,FALSE),AC515&lt;=VLOOKUP(FLAT!$I$2,lists!$G:$H,2,FALSE)),TRUE,FALSE)</f>
        <v>1</v>
      </c>
      <c r="AG515" t="b">
        <f>VLOOKUP(AB515,lists!$B$7:$C$8,2,FALSE)</f>
        <v>1</v>
      </c>
      <c r="AH515" t="b">
        <f>VLOOKUP(IF(H515="","Open",SUBSTITUTE(H515,"/Nov","")),lists!$B$27:$D$29,2,FALSE)</f>
        <v>1</v>
      </c>
      <c r="AI515" t="b">
        <f>IF(FLAT!$I$5="All",TRUE,IF(FLAT!$I$5=TEXT('Raw - F'!C515,"mmm"),TRUE,FALSE))</f>
        <v>1</v>
      </c>
      <c r="AJ515" t="b">
        <f>VLOOKUP(L515,lists!B:C,2,FALSE)</f>
        <v>1</v>
      </c>
      <c r="AK515" t="b">
        <f>VLOOKUP(T515,lists!$B$23:$D$25,2,FALSE)</f>
        <v>1</v>
      </c>
      <c r="AL515">
        <f t="shared" si="44"/>
        <v>1</v>
      </c>
    </row>
    <row r="516" spans="1:38" x14ac:dyDescent="0.35">
      <c r="A516" s="1">
        <f t="shared" si="40"/>
        <v>516</v>
      </c>
      <c r="B516" s="1">
        <f t="shared" si="41"/>
        <v>515</v>
      </c>
      <c r="C516" s="5">
        <v>44341</v>
      </c>
      <c r="D516" t="s">
        <v>84</v>
      </c>
      <c r="E516" t="s">
        <v>302</v>
      </c>
      <c r="F516" t="s">
        <v>302</v>
      </c>
      <c r="G516" t="s">
        <v>6</v>
      </c>
      <c r="H516" t="s">
        <v>227</v>
      </c>
      <c r="J516" t="s">
        <v>34</v>
      </c>
      <c r="K516" t="s">
        <v>5</v>
      </c>
      <c r="L516">
        <v>6</v>
      </c>
      <c r="N516" t="s">
        <v>314</v>
      </c>
      <c r="O516" t="s">
        <v>322</v>
      </c>
      <c r="P516" t="s">
        <v>38</v>
      </c>
      <c r="Q516">
        <v>3900</v>
      </c>
      <c r="R516" t="s">
        <v>417</v>
      </c>
      <c r="T516" t="s">
        <v>241</v>
      </c>
      <c r="U516">
        <v>1</v>
      </c>
      <c r="W516" t="s">
        <v>503</v>
      </c>
      <c r="X516" t="s">
        <v>503</v>
      </c>
      <c r="AA516" s="6" t="str">
        <f t="shared" si="42"/>
        <v>3yo</v>
      </c>
      <c r="AB516" s="6" t="str">
        <f t="shared" si="43"/>
        <v>A</v>
      </c>
      <c r="AC516" s="6">
        <f>VLOOKUP(P516,lists!$G:$H,2,FALSE)</f>
        <v>3</v>
      </c>
      <c r="AD516" t="b">
        <f>VLOOKUP(G516,lists!$B$2:$C$3,2,FALSE)</f>
        <v>1</v>
      </c>
      <c r="AE516" t="b">
        <f>VLOOKUP(AA516,lists!$B:$C,2,FALSE)</f>
        <v>1</v>
      </c>
      <c r="AF516" t="b">
        <f>IF(AND(AC516&gt;=VLOOKUP(FLAT!$I$1,lists!$G:$H,2,FALSE),AC516&lt;=VLOOKUP(FLAT!$I$2,lists!$G:$H,2,FALSE)),TRUE,FALSE)</f>
        <v>1</v>
      </c>
      <c r="AG516" t="b">
        <f>VLOOKUP(AB516,lists!$B$7:$C$8,2,FALSE)</f>
        <v>1</v>
      </c>
      <c r="AH516" t="b">
        <f>VLOOKUP(IF(H516="","Open",SUBSTITUTE(H516,"/Nov","")),lists!$B$27:$D$29,2,FALSE)</f>
        <v>1</v>
      </c>
      <c r="AI516" t="b">
        <f>IF(FLAT!$I$5="All",TRUE,IF(FLAT!$I$5=TEXT('Raw - F'!C516,"mmm"),TRUE,FALSE))</f>
        <v>1</v>
      </c>
      <c r="AJ516" t="b">
        <f>VLOOKUP(L516,lists!B:C,2,FALSE)</f>
        <v>1</v>
      </c>
      <c r="AK516" t="b">
        <f>VLOOKUP(T516,lists!$B$23:$D$25,2,FALSE)</f>
        <v>1</v>
      </c>
      <c r="AL516">
        <f t="shared" si="44"/>
        <v>1</v>
      </c>
    </row>
    <row r="517" spans="1:38" x14ac:dyDescent="0.35">
      <c r="A517" s="1">
        <f t="shared" si="40"/>
        <v>517</v>
      </c>
      <c r="B517" s="1">
        <f t="shared" si="41"/>
        <v>516</v>
      </c>
      <c r="C517" s="5">
        <v>44341</v>
      </c>
      <c r="D517" t="s">
        <v>84</v>
      </c>
      <c r="E517" t="s">
        <v>302</v>
      </c>
      <c r="F517" t="s">
        <v>302</v>
      </c>
      <c r="G517" t="s">
        <v>6</v>
      </c>
      <c r="H517" t="s">
        <v>227</v>
      </c>
      <c r="J517" t="s">
        <v>54</v>
      </c>
      <c r="K517" t="s">
        <v>5</v>
      </c>
      <c r="L517">
        <v>5</v>
      </c>
      <c r="N517" t="s">
        <v>330</v>
      </c>
      <c r="O517" t="s">
        <v>81</v>
      </c>
      <c r="P517" t="s">
        <v>61</v>
      </c>
      <c r="Q517">
        <v>3900</v>
      </c>
      <c r="R517" t="s">
        <v>994</v>
      </c>
      <c r="T517" t="s">
        <v>241</v>
      </c>
      <c r="U517">
        <v>1</v>
      </c>
      <c r="W517" t="s">
        <v>503</v>
      </c>
      <c r="X517" t="s">
        <v>503</v>
      </c>
      <c r="AA517" s="6" t="str">
        <f t="shared" si="42"/>
        <v>Other</v>
      </c>
      <c r="AB517" s="6" t="str">
        <f t="shared" si="43"/>
        <v>A</v>
      </c>
      <c r="AC517" s="6">
        <f>VLOOKUP(P517,lists!$G:$H,2,FALSE)</f>
        <v>11</v>
      </c>
      <c r="AD517" t="b">
        <f>VLOOKUP(G517,lists!$B$2:$C$3,2,FALSE)</f>
        <v>1</v>
      </c>
      <c r="AE517" t="b">
        <f>VLOOKUP(AA517,lists!$B:$C,2,FALSE)</f>
        <v>1</v>
      </c>
      <c r="AF517" t="b">
        <f>IF(AND(AC517&gt;=VLOOKUP(FLAT!$I$1,lists!$G:$H,2,FALSE),AC517&lt;=VLOOKUP(FLAT!$I$2,lists!$G:$H,2,FALSE)),TRUE,FALSE)</f>
        <v>1</v>
      </c>
      <c r="AG517" t="b">
        <f>VLOOKUP(AB517,lists!$B$7:$C$8,2,FALSE)</f>
        <v>1</v>
      </c>
      <c r="AH517" t="b">
        <f>VLOOKUP(IF(H517="","Open",SUBSTITUTE(H517,"/Nov","")),lists!$B$27:$D$29,2,FALSE)</f>
        <v>1</v>
      </c>
      <c r="AI517" t="b">
        <f>IF(FLAT!$I$5="All",TRUE,IF(FLAT!$I$5=TEXT('Raw - F'!C517,"mmm"),TRUE,FALSE))</f>
        <v>1</v>
      </c>
      <c r="AJ517" t="b">
        <f>VLOOKUP(L517,lists!B:C,2,FALSE)</f>
        <v>1</v>
      </c>
      <c r="AK517" t="b">
        <f>VLOOKUP(T517,lists!$B$23:$D$25,2,FALSE)</f>
        <v>1</v>
      </c>
      <c r="AL517">
        <f t="shared" si="44"/>
        <v>1</v>
      </c>
    </row>
    <row r="518" spans="1:38" x14ac:dyDescent="0.35">
      <c r="A518" s="1">
        <f t="shared" ref="A518:A581" si="45">IF(B518="",A517,B518+1)</f>
        <v>518</v>
      </c>
      <c r="B518" s="1">
        <f t="shared" si="41"/>
        <v>517</v>
      </c>
      <c r="C518" s="5">
        <v>44341</v>
      </c>
      <c r="D518" t="s">
        <v>67</v>
      </c>
      <c r="E518" t="s">
        <v>302</v>
      </c>
      <c r="F518" t="s">
        <v>302</v>
      </c>
      <c r="G518" t="s">
        <v>6</v>
      </c>
      <c r="H518" t="s">
        <v>227</v>
      </c>
      <c r="J518" t="s">
        <v>54</v>
      </c>
      <c r="K518" t="s">
        <v>5</v>
      </c>
      <c r="L518">
        <v>4</v>
      </c>
      <c r="N518" t="s">
        <v>348</v>
      </c>
      <c r="O518" t="s">
        <v>386</v>
      </c>
      <c r="P518" t="s">
        <v>77</v>
      </c>
      <c r="Q518">
        <v>13000</v>
      </c>
      <c r="R518" t="s">
        <v>995</v>
      </c>
      <c r="S518" t="s">
        <v>7</v>
      </c>
      <c r="T518" t="s">
        <v>240</v>
      </c>
      <c r="U518">
        <v>0</v>
      </c>
      <c r="W518" t="s">
        <v>503</v>
      </c>
      <c r="X518" t="s">
        <v>503</v>
      </c>
      <c r="AA518" s="6" t="str">
        <f t="shared" si="42"/>
        <v>Other</v>
      </c>
      <c r="AB518" s="6" t="str">
        <f t="shared" si="43"/>
        <v>A</v>
      </c>
      <c r="AC518" s="6">
        <f>VLOOKUP(P518,lists!$G:$H,2,FALSE)</f>
        <v>5</v>
      </c>
      <c r="AD518" t="b">
        <f>VLOOKUP(G518,lists!$B$2:$C$3,2,FALSE)</f>
        <v>1</v>
      </c>
      <c r="AE518" t="b">
        <f>VLOOKUP(AA518,lists!$B:$C,2,FALSE)</f>
        <v>1</v>
      </c>
      <c r="AF518" t="b">
        <f>IF(AND(AC518&gt;=VLOOKUP(FLAT!$I$1,lists!$G:$H,2,FALSE),AC518&lt;=VLOOKUP(FLAT!$I$2,lists!$G:$H,2,FALSE)),TRUE,FALSE)</f>
        <v>1</v>
      </c>
      <c r="AG518" t="b">
        <f>VLOOKUP(AB518,lists!$B$7:$C$8,2,FALSE)</f>
        <v>1</v>
      </c>
      <c r="AH518" t="b">
        <f>VLOOKUP(IF(H518="","Open",SUBSTITUTE(H518,"/Nov","")),lists!$B$27:$D$29,2,FALSE)</f>
        <v>1</v>
      </c>
      <c r="AI518" t="b">
        <f>IF(FLAT!$I$5="All",TRUE,IF(FLAT!$I$5=TEXT('Raw - F'!C518,"mmm"),TRUE,FALSE))</f>
        <v>1</v>
      </c>
      <c r="AJ518" t="b">
        <f>VLOOKUP(L518,lists!B:C,2,FALSE)</f>
        <v>1</v>
      </c>
      <c r="AK518" t="b">
        <f>VLOOKUP(T518,lists!$B$23:$D$25,2,FALSE)</f>
        <v>1</v>
      </c>
      <c r="AL518">
        <f t="shared" si="44"/>
        <v>1</v>
      </c>
    </row>
    <row r="519" spans="1:38" x14ac:dyDescent="0.35">
      <c r="A519" s="1">
        <f t="shared" si="45"/>
        <v>519</v>
      </c>
      <c r="B519" s="1">
        <f t="shared" ref="B519:B582" si="46">IF(AND(A518&lt;1,AL519=1),1,IF(AL519=1,A518,""))</f>
        <v>518</v>
      </c>
      <c r="C519" s="5">
        <v>44341</v>
      </c>
      <c r="D519" t="s">
        <v>67</v>
      </c>
      <c r="E519" t="s">
        <v>302</v>
      </c>
      <c r="F519" t="s">
        <v>302</v>
      </c>
      <c r="G519" t="s">
        <v>6</v>
      </c>
      <c r="H519" t="s">
        <v>227</v>
      </c>
      <c r="J519" t="s">
        <v>54</v>
      </c>
      <c r="K519" t="s">
        <v>5</v>
      </c>
      <c r="L519">
        <v>4</v>
      </c>
      <c r="N519" t="s">
        <v>318</v>
      </c>
      <c r="O519" t="s">
        <v>388</v>
      </c>
      <c r="P519" t="s">
        <v>59</v>
      </c>
      <c r="Q519">
        <v>8400</v>
      </c>
      <c r="R519" t="s">
        <v>997</v>
      </c>
      <c r="T519" t="s">
        <v>240</v>
      </c>
      <c r="U519">
        <v>0</v>
      </c>
      <c r="W519" t="s">
        <v>503</v>
      </c>
      <c r="X519" t="s">
        <v>503</v>
      </c>
      <c r="AA519" s="6" t="str">
        <f t="shared" si="42"/>
        <v>Other</v>
      </c>
      <c r="AB519" s="6" t="str">
        <f t="shared" si="43"/>
        <v>A</v>
      </c>
      <c r="AC519" s="6">
        <f>VLOOKUP(P519,lists!$G:$H,2,FALSE)</f>
        <v>7</v>
      </c>
      <c r="AD519" t="b">
        <f>VLOOKUP(G519,lists!$B$2:$C$3,2,FALSE)</f>
        <v>1</v>
      </c>
      <c r="AE519" t="b">
        <f>VLOOKUP(AA519,lists!$B:$C,2,FALSE)</f>
        <v>1</v>
      </c>
      <c r="AF519" t="b">
        <f>IF(AND(AC519&gt;=VLOOKUP(FLAT!$I$1,lists!$G:$H,2,FALSE),AC519&lt;=VLOOKUP(FLAT!$I$2,lists!$G:$H,2,FALSE)),TRUE,FALSE)</f>
        <v>1</v>
      </c>
      <c r="AG519" t="b">
        <f>VLOOKUP(AB519,lists!$B$7:$C$8,2,FALSE)</f>
        <v>1</v>
      </c>
      <c r="AH519" t="b">
        <f>VLOOKUP(IF(H519="","Open",SUBSTITUTE(H519,"/Nov","")),lists!$B$27:$D$29,2,FALSE)</f>
        <v>1</v>
      </c>
      <c r="AI519" t="b">
        <f>IF(FLAT!$I$5="All",TRUE,IF(FLAT!$I$5=TEXT('Raw - F'!C519,"mmm"),TRUE,FALSE))</f>
        <v>1</v>
      </c>
      <c r="AJ519" t="b">
        <f>VLOOKUP(L519,lists!B:C,2,FALSE)</f>
        <v>1</v>
      </c>
      <c r="AK519" t="b">
        <f>VLOOKUP(T519,lists!$B$23:$D$25,2,FALSE)</f>
        <v>1</v>
      </c>
      <c r="AL519">
        <f t="shared" si="44"/>
        <v>1</v>
      </c>
    </row>
    <row r="520" spans="1:38" x14ac:dyDescent="0.35">
      <c r="A520" s="1">
        <f t="shared" si="45"/>
        <v>520</v>
      </c>
      <c r="B520" s="1">
        <f t="shared" si="46"/>
        <v>519</v>
      </c>
      <c r="C520" s="5">
        <v>44341</v>
      </c>
      <c r="D520" t="s">
        <v>67</v>
      </c>
      <c r="E520" t="s">
        <v>302</v>
      </c>
      <c r="F520" t="s">
        <v>302</v>
      </c>
      <c r="G520" t="s">
        <v>51</v>
      </c>
      <c r="H520" t="s">
        <v>245</v>
      </c>
      <c r="J520" t="s">
        <v>34</v>
      </c>
      <c r="K520" t="s">
        <v>5</v>
      </c>
      <c r="L520">
        <v>6</v>
      </c>
      <c r="N520" t="s">
        <v>227</v>
      </c>
      <c r="O520" t="s">
        <v>499</v>
      </c>
      <c r="P520" t="s">
        <v>77</v>
      </c>
      <c r="Q520">
        <v>4300</v>
      </c>
      <c r="R520" t="s">
        <v>999</v>
      </c>
      <c r="T520" t="s">
        <v>240</v>
      </c>
      <c r="U520">
        <v>0</v>
      </c>
      <c r="W520" t="s">
        <v>503</v>
      </c>
      <c r="X520" t="s">
        <v>660</v>
      </c>
      <c r="Y520">
        <v>22000</v>
      </c>
      <c r="AA520" s="6" t="str">
        <f t="shared" si="42"/>
        <v>3yo</v>
      </c>
      <c r="AB520" s="6" t="str">
        <f t="shared" si="43"/>
        <v>A</v>
      </c>
      <c r="AC520" s="6">
        <f>VLOOKUP(P520,lists!$G:$H,2,FALSE)</f>
        <v>5</v>
      </c>
      <c r="AD520" t="b">
        <f>VLOOKUP(G520,lists!$B$2:$C$3,2,FALSE)</f>
        <v>1</v>
      </c>
      <c r="AE520" t="b">
        <f>VLOOKUP(AA520,lists!$B:$C,2,FALSE)</f>
        <v>1</v>
      </c>
      <c r="AF520" t="b">
        <f>IF(AND(AC520&gt;=VLOOKUP(FLAT!$I$1,lists!$G:$H,2,FALSE),AC520&lt;=VLOOKUP(FLAT!$I$2,lists!$G:$H,2,FALSE)),TRUE,FALSE)</f>
        <v>1</v>
      </c>
      <c r="AG520" t="b">
        <f>VLOOKUP(AB520,lists!$B$7:$C$8,2,FALSE)</f>
        <v>1</v>
      </c>
      <c r="AH520" t="b">
        <f>VLOOKUP(IF(H520="","Open",SUBSTITUTE(H520,"/Nov","")),lists!$B$27:$D$29,2,FALSE)</f>
        <v>1</v>
      </c>
      <c r="AI520" t="b">
        <f>IF(FLAT!$I$5="All",TRUE,IF(FLAT!$I$5=TEXT('Raw - F'!C520,"mmm"),TRUE,FALSE))</f>
        <v>1</v>
      </c>
      <c r="AJ520" t="b">
        <f>VLOOKUP(L520,lists!B:C,2,FALSE)</f>
        <v>1</v>
      </c>
      <c r="AK520" t="b">
        <f>VLOOKUP(T520,lists!$B$23:$D$25,2,FALSE)</f>
        <v>1</v>
      </c>
      <c r="AL520">
        <f t="shared" si="44"/>
        <v>1</v>
      </c>
    </row>
    <row r="521" spans="1:38" x14ac:dyDescent="0.35">
      <c r="A521" s="1">
        <f t="shared" si="45"/>
        <v>521</v>
      </c>
      <c r="B521" s="1">
        <f t="shared" si="46"/>
        <v>520</v>
      </c>
      <c r="C521" s="5">
        <v>44341</v>
      </c>
      <c r="D521" t="s">
        <v>67</v>
      </c>
      <c r="E521" t="s">
        <v>302</v>
      </c>
      <c r="F521" t="s">
        <v>302</v>
      </c>
      <c r="G521" t="s">
        <v>6</v>
      </c>
      <c r="H521" t="s">
        <v>227</v>
      </c>
      <c r="J521" t="s">
        <v>54</v>
      </c>
      <c r="K521" t="s">
        <v>5</v>
      </c>
      <c r="L521">
        <v>6</v>
      </c>
      <c r="N521" t="s">
        <v>307</v>
      </c>
      <c r="O521" t="s">
        <v>386</v>
      </c>
      <c r="P521" t="s">
        <v>38</v>
      </c>
      <c r="Q521">
        <v>3900</v>
      </c>
      <c r="R521" t="s">
        <v>996</v>
      </c>
      <c r="T521" t="s">
        <v>240</v>
      </c>
      <c r="U521">
        <v>0</v>
      </c>
      <c r="W521" t="s">
        <v>503</v>
      </c>
      <c r="X521" t="s">
        <v>503</v>
      </c>
      <c r="AA521" s="6" t="str">
        <f t="shared" si="42"/>
        <v>Other</v>
      </c>
      <c r="AB521" s="6" t="str">
        <f t="shared" si="43"/>
        <v>A</v>
      </c>
      <c r="AC521" s="6">
        <f>VLOOKUP(P521,lists!$G:$H,2,FALSE)</f>
        <v>3</v>
      </c>
      <c r="AD521" t="b">
        <f>VLOOKUP(G521,lists!$B$2:$C$3,2,FALSE)</f>
        <v>1</v>
      </c>
      <c r="AE521" t="b">
        <f>VLOOKUP(AA521,lists!$B:$C,2,FALSE)</f>
        <v>1</v>
      </c>
      <c r="AF521" t="b">
        <f>IF(AND(AC521&gt;=VLOOKUP(FLAT!$I$1,lists!$G:$H,2,FALSE),AC521&lt;=VLOOKUP(FLAT!$I$2,lists!$G:$H,2,FALSE)),TRUE,FALSE)</f>
        <v>1</v>
      </c>
      <c r="AG521" t="b">
        <f>VLOOKUP(AB521,lists!$B$7:$C$8,2,FALSE)</f>
        <v>1</v>
      </c>
      <c r="AH521" t="b">
        <f>VLOOKUP(IF(H521="","Open",SUBSTITUTE(H521,"/Nov","")),lists!$B$27:$D$29,2,FALSE)</f>
        <v>1</v>
      </c>
      <c r="AI521" t="b">
        <f>IF(FLAT!$I$5="All",TRUE,IF(FLAT!$I$5=TEXT('Raw - F'!C521,"mmm"),TRUE,FALSE))</f>
        <v>1</v>
      </c>
      <c r="AJ521" t="b">
        <f>VLOOKUP(L521,lists!B:C,2,FALSE)</f>
        <v>1</v>
      </c>
      <c r="AK521" t="b">
        <f>VLOOKUP(T521,lists!$B$23:$D$25,2,FALSE)</f>
        <v>1</v>
      </c>
      <c r="AL521">
        <f t="shared" si="44"/>
        <v>1</v>
      </c>
    </row>
    <row r="522" spans="1:38" x14ac:dyDescent="0.35">
      <c r="A522" s="1">
        <f t="shared" si="45"/>
        <v>522</v>
      </c>
      <c r="B522" s="1">
        <f t="shared" si="46"/>
        <v>521</v>
      </c>
      <c r="C522" s="5">
        <v>44341</v>
      </c>
      <c r="D522" t="s">
        <v>67</v>
      </c>
      <c r="E522" t="s">
        <v>302</v>
      </c>
      <c r="F522" t="s">
        <v>302</v>
      </c>
      <c r="G522" t="s">
        <v>6</v>
      </c>
      <c r="H522" t="s">
        <v>227</v>
      </c>
      <c r="J522" t="s">
        <v>54</v>
      </c>
      <c r="K522" t="s">
        <v>5</v>
      </c>
      <c r="L522">
        <v>6</v>
      </c>
      <c r="N522" t="s">
        <v>312</v>
      </c>
      <c r="O522" t="s">
        <v>385</v>
      </c>
      <c r="P522" t="s">
        <v>36</v>
      </c>
      <c r="Q522">
        <v>3900</v>
      </c>
      <c r="R522" t="s">
        <v>998</v>
      </c>
      <c r="T522" t="s">
        <v>240</v>
      </c>
      <c r="U522">
        <v>0</v>
      </c>
      <c r="W522" t="s">
        <v>503</v>
      </c>
      <c r="X522" t="s">
        <v>503</v>
      </c>
      <c r="AA522" s="6" t="str">
        <f t="shared" si="42"/>
        <v>Other</v>
      </c>
      <c r="AB522" s="6" t="str">
        <f t="shared" si="43"/>
        <v>A</v>
      </c>
      <c r="AC522" s="6">
        <f>VLOOKUP(P522,lists!$G:$H,2,FALSE)</f>
        <v>1</v>
      </c>
      <c r="AD522" t="b">
        <f>VLOOKUP(G522,lists!$B$2:$C$3,2,FALSE)</f>
        <v>1</v>
      </c>
      <c r="AE522" t="b">
        <f>VLOOKUP(AA522,lists!$B:$C,2,FALSE)</f>
        <v>1</v>
      </c>
      <c r="AF522" t="b">
        <f>IF(AND(AC522&gt;=VLOOKUP(FLAT!$I$1,lists!$G:$H,2,FALSE),AC522&lt;=VLOOKUP(FLAT!$I$2,lists!$G:$H,2,FALSE)),TRUE,FALSE)</f>
        <v>1</v>
      </c>
      <c r="AG522" t="b">
        <f>VLOOKUP(AB522,lists!$B$7:$C$8,2,FALSE)</f>
        <v>1</v>
      </c>
      <c r="AH522" t="b">
        <f>VLOOKUP(IF(H522="","Open",SUBSTITUTE(H522,"/Nov","")),lists!$B$27:$D$29,2,FALSE)</f>
        <v>1</v>
      </c>
      <c r="AI522" t="b">
        <f>IF(FLAT!$I$5="All",TRUE,IF(FLAT!$I$5=TEXT('Raw - F'!C522,"mmm"),TRUE,FALSE))</f>
        <v>1</v>
      </c>
      <c r="AJ522" t="b">
        <f>VLOOKUP(L522,lists!B:C,2,FALSE)</f>
        <v>1</v>
      </c>
      <c r="AK522" t="b">
        <f>VLOOKUP(T522,lists!$B$23:$D$25,2,FALSE)</f>
        <v>1</v>
      </c>
      <c r="AL522">
        <f t="shared" si="44"/>
        <v>1</v>
      </c>
    </row>
    <row r="523" spans="1:38" x14ac:dyDescent="0.35">
      <c r="A523" s="1">
        <f t="shared" si="45"/>
        <v>523</v>
      </c>
      <c r="B523" s="1">
        <f t="shared" si="46"/>
        <v>522</v>
      </c>
      <c r="C523" s="5">
        <v>44341</v>
      </c>
      <c r="D523" t="s">
        <v>67</v>
      </c>
      <c r="E523" t="s">
        <v>302</v>
      </c>
      <c r="F523" t="s">
        <v>302</v>
      </c>
      <c r="G523" t="s">
        <v>6</v>
      </c>
      <c r="H523" t="s">
        <v>227</v>
      </c>
      <c r="J523" t="s">
        <v>54</v>
      </c>
      <c r="K523" t="s">
        <v>5</v>
      </c>
      <c r="L523">
        <v>6</v>
      </c>
      <c r="N523" t="s">
        <v>307</v>
      </c>
      <c r="O523" t="s">
        <v>388</v>
      </c>
      <c r="P523" t="s">
        <v>59</v>
      </c>
      <c r="Q523">
        <v>3900</v>
      </c>
      <c r="R523" t="s">
        <v>1000</v>
      </c>
      <c r="T523" t="s">
        <v>240</v>
      </c>
      <c r="U523">
        <v>0</v>
      </c>
      <c r="W523" t="s">
        <v>503</v>
      </c>
      <c r="X523" t="s">
        <v>503</v>
      </c>
      <c r="AA523" s="6" t="str">
        <f t="shared" si="42"/>
        <v>Other</v>
      </c>
      <c r="AB523" s="6" t="str">
        <f t="shared" si="43"/>
        <v>A</v>
      </c>
      <c r="AC523" s="6">
        <f>VLOOKUP(P523,lists!$G:$H,2,FALSE)</f>
        <v>7</v>
      </c>
      <c r="AD523" t="b">
        <f>VLOOKUP(G523,lists!$B$2:$C$3,2,FALSE)</f>
        <v>1</v>
      </c>
      <c r="AE523" t="b">
        <f>VLOOKUP(AA523,lists!$B:$C,2,FALSE)</f>
        <v>1</v>
      </c>
      <c r="AF523" t="b">
        <f>IF(AND(AC523&gt;=VLOOKUP(FLAT!$I$1,lists!$G:$H,2,FALSE),AC523&lt;=VLOOKUP(FLAT!$I$2,lists!$G:$H,2,FALSE)),TRUE,FALSE)</f>
        <v>1</v>
      </c>
      <c r="AG523" t="b">
        <f>VLOOKUP(AB523,lists!$B$7:$C$8,2,FALSE)</f>
        <v>1</v>
      </c>
      <c r="AH523" t="b">
        <f>VLOOKUP(IF(H523="","Open",SUBSTITUTE(H523,"/Nov","")),lists!$B$27:$D$29,2,FALSE)</f>
        <v>1</v>
      </c>
      <c r="AI523" t="b">
        <f>IF(FLAT!$I$5="All",TRUE,IF(FLAT!$I$5=TEXT('Raw - F'!C523,"mmm"),TRUE,FALSE))</f>
        <v>1</v>
      </c>
      <c r="AJ523" t="b">
        <f>VLOOKUP(L523,lists!B:C,2,FALSE)</f>
        <v>1</v>
      </c>
      <c r="AK523" t="b">
        <f>VLOOKUP(T523,lists!$B$23:$D$25,2,FALSE)</f>
        <v>1</v>
      </c>
      <c r="AL523">
        <f t="shared" si="44"/>
        <v>1</v>
      </c>
    </row>
    <row r="524" spans="1:38" x14ac:dyDescent="0.35">
      <c r="A524" s="1">
        <f t="shared" si="45"/>
        <v>524</v>
      </c>
      <c r="B524" s="1">
        <f t="shared" si="46"/>
        <v>523</v>
      </c>
      <c r="C524" s="5">
        <v>44341</v>
      </c>
      <c r="D524" t="s">
        <v>67</v>
      </c>
      <c r="E524" t="s">
        <v>302</v>
      </c>
      <c r="F524" t="s">
        <v>302</v>
      </c>
      <c r="G524" t="s">
        <v>6</v>
      </c>
      <c r="H524" t="s">
        <v>227</v>
      </c>
      <c r="J524" t="s">
        <v>34</v>
      </c>
      <c r="K524" t="s">
        <v>5</v>
      </c>
      <c r="L524">
        <v>6</v>
      </c>
      <c r="N524" t="s">
        <v>307</v>
      </c>
      <c r="O524" t="s">
        <v>385</v>
      </c>
      <c r="P524" t="s">
        <v>36</v>
      </c>
      <c r="Q524">
        <v>3900</v>
      </c>
      <c r="R524" t="s">
        <v>1001</v>
      </c>
      <c r="T524" t="s">
        <v>240</v>
      </c>
      <c r="U524">
        <v>0</v>
      </c>
      <c r="W524" t="s">
        <v>503</v>
      </c>
      <c r="X524" t="s">
        <v>503</v>
      </c>
      <c r="AA524" s="6" t="str">
        <f t="shared" si="42"/>
        <v>3yo</v>
      </c>
      <c r="AB524" s="6" t="str">
        <f t="shared" si="43"/>
        <v>A</v>
      </c>
      <c r="AC524" s="6">
        <f>VLOOKUP(P524,lists!$G:$H,2,FALSE)</f>
        <v>1</v>
      </c>
      <c r="AD524" t="b">
        <f>VLOOKUP(G524,lists!$B$2:$C$3,2,FALSE)</f>
        <v>1</v>
      </c>
      <c r="AE524" t="b">
        <f>VLOOKUP(AA524,lists!$B:$C,2,FALSE)</f>
        <v>1</v>
      </c>
      <c r="AF524" t="b">
        <f>IF(AND(AC524&gt;=VLOOKUP(FLAT!$I$1,lists!$G:$H,2,FALSE),AC524&lt;=VLOOKUP(FLAT!$I$2,lists!$G:$H,2,FALSE)),TRUE,FALSE)</f>
        <v>1</v>
      </c>
      <c r="AG524" t="b">
        <f>VLOOKUP(AB524,lists!$B$7:$C$8,2,FALSE)</f>
        <v>1</v>
      </c>
      <c r="AH524" t="b">
        <f>VLOOKUP(IF(H524="","Open",SUBSTITUTE(H524,"/Nov","")),lists!$B$27:$D$29,2,FALSE)</f>
        <v>1</v>
      </c>
      <c r="AI524" t="b">
        <f>IF(FLAT!$I$5="All",TRUE,IF(FLAT!$I$5=TEXT('Raw - F'!C524,"mmm"),TRUE,FALSE))</f>
        <v>1</v>
      </c>
      <c r="AJ524" t="b">
        <f>VLOOKUP(L524,lists!B:C,2,FALSE)</f>
        <v>1</v>
      </c>
      <c r="AK524" t="b">
        <f>VLOOKUP(T524,lists!$B$23:$D$25,2,FALSE)</f>
        <v>1</v>
      </c>
      <c r="AL524">
        <f t="shared" si="44"/>
        <v>1</v>
      </c>
    </row>
    <row r="525" spans="1:38" x14ac:dyDescent="0.35">
      <c r="A525" s="1">
        <f t="shared" si="45"/>
        <v>525</v>
      </c>
      <c r="B525" s="1">
        <f t="shared" si="46"/>
        <v>524</v>
      </c>
      <c r="C525" s="5">
        <v>44341</v>
      </c>
      <c r="D525" t="s">
        <v>75</v>
      </c>
      <c r="E525" t="s">
        <v>302</v>
      </c>
      <c r="F525" t="s">
        <v>302</v>
      </c>
      <c r="G525" t="s">
        <v>6</v>
      </c>
      <c r="H525" t="s">
        <v>227</v>
      </c>
      <c r="J525" t="s">
        <v>54</v>
      </c>
      <c r="K525" t="s">
        <v>5</v>
      </c>
      <c r="L525">
        <v>3</v>
      </c>
      <c r="N525" t="s">
        <v>346</v>
      </c>
      <c r="O525" t="s">
        <v>345</v>
      </c>
      <c r="P525" t="s">
        <v>70</v>
      </c>
      <c r="Q525">
        <v>11500</v>
      </c>
      <c r="R525" t="s">
        <v>1002</v>
      </c>
      <c r="S525" t="s">
        <v>368</v>
      </c>
      <c r="T525" t="s">
        <v>240</v>
      </c>
      <c r="U525">
        <v>1</v>
      </c>
      <c r="W525" t="s">
        <v>503</v>
      </c>
      <c r="X525" t="s">
        <v>503</v>
      </c>
      <c r="AA525" s="6" t="str">
        <f t="shared" si="42"/>
        <v>Other</v>
      </c>
      <c r="AB525" s="6" t="str">
        <f t="shared" si="43"/>
        <v>A</v>
      </c>
      <c r="AC525" s="6">
        <f>VLOOKUP(P525,lists!$G:$H,2,FALSE)</f>
        <v>4</v>
      </c>
      <c r="AD525" t="b">
        <f>VLOOKUP(G525,lists!$B$2:$C$3,2,FALSE)</f>
        <v>1</v>
      </c>
      <c r="AE525" t="b">
        <f>VLOOKUP(AA525,lists!$B:$C,2,FALSE)</f>
        <v>1</v>
      </c>
      <c r="AF525" t="b">
        <f>IF(AND(AC525&gt;=VLOOKUP(FLAT!$I$1,lists!$G:$H,2,FALSE),AC525&lt;=VLOOKUP(FLAT!$I$2,lists!$G:$H,2,FALSE)),TRUE,FALSE)</f>
        <v>1</v>
      </c>
      <c r="AG525" t="b">
        <f>VLOOKUP(AB525,lists!$B$7:$C$8,2,FALSE)</f>
        <v>1</v>
      </c>
      <c r="AH525" t="b">
        <f>VLOOKUP(IF(H525="","Open",SUBSTITUTE(H525,"/Nov","")),lists!$B$27:$D$29,2,FALSE)</f>
        <v>1</v>
      </c>
      <c r="AI525" t="b">
        <f>IF(FLAT!$I$5="All",TRUE,IF(FLAT!$I$5=TEXT('Raw - F'!C525,"mmm"),TRUE,FALSE))</f>
        <v>1</v>
      </c>
      <c r="AJ525" t="b">
        <f>VLOOKUP(L525,lists!B:C,2,FALSE)</f>
        <v>1</v>
      </c>
      <c r="AK525" t="b">
        <f>VLOOKUP(T525,lists!$B$23:$D$25,2,FALSE)</f>
        <v>1</v>
      </c>
      <c r="AL525">
        <f t="shared" si="44"/>
        <v>1</v>
      </c>
    </row>
    <row r="526" spans="1:38" x14ac:dyDescent="0.35">
      <c r="A526" s="1">
        <f t="shared" si="45"/>
        <v>526</v>
      </c>
      <c r="B526" s="1">
        <f t="shared" si="46"/>
        <v>525</v>
      </c>
      <c r="C526" s="5">
        <v>44341</v>
      </c>
      <c r="D526" t="s">
        <v>75</v>
      </c>
      <c r="E526" t="s">
        <v>302</v>
      </c>
      <c r="F526" t="s">
        <v>302</v>
      </c>
      <c r="G526" t="s">
        <v>51</v>
      </c>
      <c r="H526" t="s">
        <v>244</v>
      </c>
      <c r="J526" t="s">
        <v>33</v>
      </c>
      <c r="K526" t="s">
        <v>5</v>
      </c>
      <c r="L526">
        <v>4</v>
      </c>
      <c r="N526" t="s">
        <v>227</v>
      </c>
      <c r="O526" t="s">
        <v>36</v>
      </c>
      <c r="P526" t="s">
        <v>36</v>
      </c>
      <c r="Q526">
        <v>10000</v>
      </c>
      <c r="R526" t="s">
        <v>398</v>
      </c>
      <c r="T526" t="s">
        <v>240</v>
      </c>
      <c r="U526">
        <v>1</v>
      </c>
      <c r="W526" t="s">
        <v>503</v>
      </c>
      <c r="X526" t="s">
        <v>503</v>
      </c>
      <c r="Z526" t="s">
        <v>553</v>
      </c>
      <c r="AA526" s="6" t="str">
        <f t="shared" si="42"/>
        <v>2yo</v>
      </c>
      <c r="AB526" s="6" t="str">
        <f t="shared" si="43"/>
        <v>A</v>
      </c>
      <c r="AC526" s="6">
        <f>VLOOKUP(P526,lists!$G:$H,2,FALSE)</f>
        <v>1</v>
      </c>
      <c r="AD526" t="b">
        <f>VLOOKUP(G526,lists!$B$2:$C$3,2,FALSE)</f>
        <v>1</v>
      </c>
      <c r="AE526" t="b">
        <f>VLOOKUP(AA526,lists!$B:$C,2,FALSE)</f>
        <v>1</v>
      </c>
      <c r="AF526" t="b">
        <f>IF(AND(AC526&gt;=VLOOKUP(FLAT!$I$1,lists!$G:$H,2,FALSE),AC526&lt;=VLOOKUP(FLAT!$I$2,lists!$G:$H,2,FALSE)),TRUE,FALSE)</f>
        <v>1</v>
      </c>
      <c r="AG526" t="b">
        <f>VLOOKUP(AB526,lists!$B$7:$C$8,2,FALSE)</f>
        <v>1</v>
      </c>
      <c r="AH526" t="b">
        <f>VLOOKUP(IF(H526="","Open",SUBSTITUTE(H526,"/Nov","")),lists!$B$27:$D$29,2,FALSE)</f>
        <v>1</v>
      </c>
      <c r="AI526" t="b">
        <f>IF(FLAT!$I$5="All",TRUE,IF(FLAT!$I$5=TEXT('Raw - F'!C526,"mmm"),TRUE,FALSE))</f>
        <v>1</v>
      </c>
      <c r="AJ526" t="b">
        <f>VLOOKUP(L526,lists!B:C,2,FALSE)</f>
        <v>1</v>
      </c>
      <c r="AK526" t="b">
        <f>VLOOKUP(T526,lists!$B$23:$D$25,2,FALSE)</f>
        <v>1</v>
      </c>
      <c r="AL526">
        <f t="shared" si="44"/>
        <v>1</v>
      </c>
    </row>
    <row r="527" spans="1:38" x14ac:dyDescent="0.35">
      <c r="A527" s="1">
        <f t="shared" si="45"/>
        <v>527</v>
      </c>
      <c r="B527" s="1">
        <f t="shared" si="46"/>
        <v>526</v>
      </c>
      <c r="C527" s="5">
        <v>44341</v>
      </c>
      <c r="D527" t="s">
        <v>75</v>
      </c>
      <c r="E527" t="s">
        <v>302</v>
      </c>
      <c r="F527" t="s">
        <v>302</v>
      </c>
      <c r="G527" t="s">
        <v>6</v>
      </c>
      <c r="H527" t="s">
        <v>227</v>
      </c>
      <c r="J527" t="s">
        <v>34</v>
      </c>
      <c r="K527" t="s">
        <v>5</v>
      </c>
      <c r="L527">
        <v>4</v>
      </c>
      <c r="N527" t="s">
        <v>348</v>
      </c>
      <c r="O527" t="s">
        <v>365</v>
      </c>
      <c r="P527" t="s">
        <v>76</v>
      </c>
      <c r="Q527">
        <v>7650</v>
      </c>
      <c r="R527" t="s">
        <v>497</v>
      </c>
      <c r="T527" t="s">
        <v>240</v>
      </c>
      <c r="U527">
        <v>1</v>
      </c>
      <c r="W527" t="s">
        <v>503</v>
      </c>
      <c r="X527" t="s">
        <v>503</v>
      </c>
      <c r="AA527" s="6" t="str">
        <f t="shared" si="42"/>
        <v>3yo</v>
      </c>
      <c r="AB527" s="6" t="str">
        <f t="shared" si="43"/>
        <v>A</v>
      </c>
      <c r="AC527" s="6">
        <f>VLOOKUP(P527,lists!$G:$H,2,FALSE)</f>
        <v>5</v>
      </c>
      <c r="AD527" t="b">
        <f>VLOOKUP(G527,lists!$B$2:$C$3,2,FALSE)</f>
        <v>1</v>
      </c>
      <c r="AE527" t="b">
        <f>VLOOKUP(AA527,lists!$B:$C,2,FALSE)</f>
        <v>1</v>
      </c>
      <c r="AF527" t="b">
        <f>IF(AND(AC527&gt;=VLOOKUP(FLAT!$I$1,lists!$G:$H,2,FALSE),AC527&lt;=VLOOKUP(FLAT!$I$2,lists!$G:$H,2,FALSE)),TRUE,FALSE)</f>
        <v>1</v>
      </c>
      <c r="AG527" t="b">
        <f>VLOOKUP(AB527,lists!$B$7:$C$8,2,FALSE)</f>
        <v>1</v>
      </c>
      <c r="AH527" t="b">
        <f>VLOOKUP(IF(H527="","Open",SUBSTITUTE(H527,"/Nov","")),lists!$B$27:$D$29,2,FALSE)</f>
        <v>1</v>
      </c>
      <c r="AI527" t="b">
        <f>IF(FLAT!$I$5="All",TRUE,IF(FLAT!$I$5=TEXT('Raw - F'!C527,"mmm"),TRUE,FALSE))</f>
        <v>1</v>
      </c>
      <c r="AJ527" t="b">
        <f>VLOOKUP(L527,lists!B:C,2,FALSE)</f>
        <v>1</v>
      </c>
      <c r="AK527" t="b">
        <f>VLOOKUP(T527,lists!$B$23:$D$25,2,FALSE)</f>
        <v>1</v>
      </c>
      <c r="AL527">
        <f t="shared" si="44"/>
        <v>1</v>
      </c>
    </row>
    <row r="528" spans="1:38" x14ac:dyDescent="0.35">
      <c r="A528" s="1">
        <f t="shared" si="45"/>
        <v>528</v>
      </c>
      <c r="B528" s="1">
        <f t="shared" si="46"/>
        <v>527</v>
      </c>
      <c r="C528" s="5">
        <v>44341</v>
      </c>
      <c r="D528" t="s">
        <v>75</v>
      </c>
      <c r="E528" t="s">
        <v>302</v>
      </c>
      <c r="F528" t="s">
        <v>302</v>
      </c>
      <c r="G528" t="s">
        <v>6</v>
      </c>
      <c r="H528" t="s">
        <v>227</v>
      </c>
      <c r="J528" t="s">
        <v>54</v>
      </c>
      <c r="K528" t="s">
        <v>5</v>
      </c>
      <c r="L528">
        <v>5</v>
      </c>
      <c r="N528" t="s">
        <v>321</v>
      </c>
      <c r="O528" t="s">
        <v>365</v>
      </c>
      <c r="P528" t="s">
        <v>76</v>
      </c>
      <c r="Q528">
        <v>4900</v>
      </c>
      <c r="R528" t="s">
        <v>463</v>
      </c>
      <c r="T528" t="s">
        <v>240</v>
      </c>
      <c r="U528">
        <v>1</v>
      </c>
      <c r="W528" t="s">
        <v>503</v>
      </c>
      <c r="X528" t="s">
        <v>503</v>
      </c>
      <c r="AA528" s="6" t="str">
        <f t="shared" si="42"/>
        <v>Other</v>
      </c>
      <c r="AB528" s="6" t="str">
        <f t="shared" si="43"/>
        <v>A</v>
      </c>
      <c r="AC528" s="6">
        <f>VLOOKUP(P528,lists!$G:$H,2,FALSE)</f>
        <v>5</v>
      </c>
      <c r="AD528" t="b">
        <f>VLOOKUP(G528,lists!$B$2:$C$3,2,FALSE)</f>
        <v>1</v>
      </c>
      <c r="AE528" t="b">
        <f>VLOOKUP(AA528,lists!$B:$C,2,FALSE)</f>
        <v>1</v>
      </c>
      <c r="AF528" t="b">
        <f>IF(AND(AC528&gt;=VLOOKUP(FLAT!$I$1,lists!$G:$H,2,FALSE),AC528&lt;=VLOOKUP(FLAT!$I$2,lists!$G:$H,2,FALSE)),TRUE,FALSE)</f>
        <v>1</v>
      </c>
      <c r="AG528" t="b">
        <f>VLOOKUP(AB528,lists!$B$7:$C$8,2,FALSE)</f>
        <v>1</v>
      </c>
      <c r="AH528" t="b">
        <f>VLOOKUP(IF(H528="","Open",SUBSTITUTE(H528,"/Nov","")),lists!$B$27:$D$29,2,FALSE)</f>
        <v>1</v>
      </c>
      <c r="AI528" t="b">
        <f>IF(FLAT!$I$5="All",TRUE,IF(FLAT!$I$5=TEXT('Raw - F'!C528,"mmm"),TRUE,FALSE))</f>
        <v>1</v>
      </c>
      <c r="AJ528" t="b">
        <f>VLOOKUP(L528,lists!B:C,2,FALSE)</f>
        <v>1</v>
      </c>
      <c r="AK528" t="b">
        <f>VLOOKUP(T528,lists!$B$23:$D$25,2,FALSE)</f>
        <v>1</v>
      </c>
      <c r="AL528">
        <f t="shared" si="44"/>
        <v>1</v>
      </c>
    </row>
    <row r="529" spans="1:38" x14ac:dyDescent="0.35">
      <c r="A529" s="1">
        <f t="shared" si="45"/>
        <v>529</v>
      </c>
      <c r="B529" s="1">
        <f t="shared" si="46"/>
        <v>528</v>
      </c>
      <c r="C529" s="5">
        <v>44341</v>
      </c>
      <c r="D529" t="s">
        <v>75</v>
      </c>
      <c r="E529" t="s">
        <v>302</v>
      </c>
      <c r="F529" t="s">
        <v>302</v>
      </c>
      <c r="G529" t="s">
        <v>6</v>
      </c>
      <c r="H529" t="s">
        <v>227</v>
      </c>
      <c r="J529" t="s">
        <v>54</v>
      </c>
      <c r="K529" t="s">
        <v>5</v>
      </c>
      <c r="L529">
        <v>6</v>
      </c>
      <c r="N529" t="s">
        <v>314</v>
      </c>
      <c r="O529" t="s">
        <v>345</v>
      </c>
      <c r="P529" t="s">
        <v>70</v>
      </c>
      <c r="Q529">
        <v>3900</v>
      </c>
      <c r="R529" t="s">
        <v>487</v>
      </c>
      <c r="T529" t="s">
        <v>240</v>
      </c>
      <c r="U529">
        <v>1</v>
      </c>
      <c r="W529" t="s">
        <v>503</v>
      </c>
      <c r="X529" t="s">
        <v>503</v>
      </c>
      <c r="AA529" s="6" t="str">
        <f t="shared" si="42"/>
        <v>Other</v>
      </c>
      <c r="AB529" s="6" t="str">
        <f t="shared" si="43"/>
        <v>A</v>
      </c>
      <c r="AC529" s="6">
        <f>VLOOKUP(P529,lists!$G:$H,2,FALSE)</f>
        <v>4</v>
      </c>
      <c r="AD529" t="b">
        <f>VLOOKUP(G529,lists!$B$2:$C$3,2,FALSE)</f>
        <v>1</v>
      </c>
      <c r="AE529" t="b">
        <f>VLOOKUP(AA529,lists!$B:$C,2,FALSE)</f>
        <v>1</v>
      </c>
      <c r="AF529" t="b">
        <f>IF(AND(AC529&gt;=VLOOKUP(FLAT!$I$1,lists!$G:$H,2,FALSE),AC529&lt;=VLOOKUP(FLAT!$I$2,lists!$G:$H,2,FALSE)),TRUE,FALSE)</f>
        <v>1</v>
      </c>
      <c r="AG529" t="b">
        <f>VLOOKUP(AB529,lists!$B$7:$C$8,2,FALSE)</f>
        <v>1</v>
      </c>
      <c r="AH529" t="b">
        <f>VLOOKUP(IF(H529="","Open",SUBSTITUTE(H529,"/Nov","")),lists!$B$27:$D$29,2,FALSE)</f>
        <v>1</v>
      </c>
      <c r="AI529" t="b">
        <f>IF(FLAT!$I$5="All",TRUE,IF(FLAT!$I$5=TEXT('Raw - F'!C529,"mmm"),TRUE,FALSE))</f>
        <v>1</v>
      </c>
      <c r="AJ529" t="b">
        <f>VLOOKUP(L529,lists!B:C,2,FALSE)</f>
        <v>1</v>
      </c>
      <c r="AK529" t="b">
        <f>VLOOKUP(T529,lists!$B$23:$D$25,2,FALSE)</f>
        <v>1</v>
      </c>
      <c r="AL529">
        <f t="shared" si="44"/>
        <v>1</v>
      </c>
    </row>
    <row r="530" spans="1:38" x14ac:dyDescent="0.35">
      <c r="A530" s="1">
        <f t="shared" si="45"/>
        <v>530</v>
      </c>
      <c r="B530" s="1">
        <f t="shared" si="46"/>
        <v>529</v>
      </c>
      <c r="C530" s="5">
        <v>44341</v>
      </c>
      <c r="D530" t="s">
        <v>75</v>
      </c>
      <c r="E530" t="s">
        <v>302</v>
      </c>
      <c r="F530" t="s">
        <v>302</v>
      </c>
      <c r="G530" t="s">
        <v>6</v>
      </c>
      <c r="H530" t="s">
        <v>227</v>
      </c>
      <c r="J530" t="s">
        <v>54</v>
      </c>
      <c r="K530" t="s">
        <v>5</v>
      </c>
      <c r="L530">
        <v>6</v>
      </c>
      <c r="N530" t="s">
        <v>314</v>
      </c>
      <c r="O530" t="s">
        <v>36</v>
      </c>
      <c r="P530" t="s">
        <v>37</v>
      </c>
      <c r="Q530">
        <v>3900</v>
      </c>
      <c r="R530" t="s">
        <v>1003</v>
      </c>
      <c r="S530" t="s">
        <v>368</v>
      </c>
      <c r="T530" t="s">
        <v>240</v>
      </c>
      <c r="U530">
        <v>1</v>
      </c>
      <c r="W530" t="s">
        <v>503</v>
      </c>
      <c r="X530" t="s">
        <v>503</v>
      </c>
      <c r="AA530" s="6" t="str">
        <f t="shared" si="42"/>
        <v>Other</v>
      </c>
      <c r="AB530" s="6" t="str">
        <f t="shared" si="43"/>
        <v>A</v>
      </c>
      <c r="AC530" s="6">
        <f>VLOOKUP(P530,lists!$G:$H,2,FALSE)</f>
        <v>2</v>
      </c>
      <c r="AD530" t="b">
        <f>VLOOKUP(G530,lists!$B$2:$C$3,2,FALSE)</f>
        <v>1</v>
      </c>
      <c r="AE530" t="b">
        <f>VLOOKUP(AA530,lists!$B:$C,2,FALSE)</f>
        <v>1</v>
      </c>
      <c r="AF530" t="b">
        <f>IF(AND(AC530&gt;=VLOOKUP(FLAT!$I$1,lists!$G:$H,2,FALSE),AC530&lt;=VLOOKUP(FLAT!$I$2,lists!$G:$H,2,FALSE)),TRUE,FALSE)</f>
        <v>1</v>
      </c>
      <c r="AG530" t="b">
        <f>VLOOKUP(AB530,lists!$B$7:$C$8,2,FALSE)</f>
        <v>1</v>
      </c>
      <c r="AH530" t="b">
        <f>VLOOKUP(IF(H530="","Open",SUBSTITUTE(H530,"/Nov","")),lists!$B$27:$D$29,2,FALSE)</f>
        <v>1</v>
      </c>
      <c r="AI530" t="b">
        <f>IF(FLAT!$I$5="All",TRUE,IF(FLAT!$I$5=TEXT('Raw - F'!C530,"mmm"),TRUE,FALSE))</f>
        <v>1</v>
      </c>
      <c r="AJ530" t="b">
        <f>VLOOKUP(L530,lists!B:C,2,FALSE)</f>
        <v>1</v>
      </c>
      <c r="AK530" t="b">
        <f>VLOOKUP(T530,lists!$B$23:$D$25,2,FALSE)</f>
        <v>1</v>
      </c>
      <c r="AL530">
        <f t="shared" si="44"/>
        <v>1</v>
      </c>
    </row>
    <row r="531" spans="1:38" x14ac:dyDescent="0.35">
      <c r="A531" s="1">
        <f t="shared" si="45"/>
        <v>531</v>
      </c>
      <c r="B531" s="1">
        <f t="shared" si="46"/>
        <v>530</v>
      </c>
      <c r="C531" s="5">
        <v>44342</v>
      </c>
      <c r="D531" t="s">
        <v>623</v>
      </c>
      <c r="E531" t="s">
        <v>302</v>
      </c>
      <c r="F531" t="s">
        <v>302</v>
      </c>
      <c r="G531" t="s">
        <v>6</v>
      </c>
      <c r="H531" t="s">
        <v>227</v>
      </c>
      <c r="J531" t="s">
        <v>54</v>
      </c>
      <c r="K531" t="s">
        <v>5</v>
      </c>
      <c r="L531">
        <v>4</v>
      </c>
      <c r="N531" t="s">
        <v>318</v>
      </c>
      <c r="O531" t="s">
        <v>430</v>
      </c>
      <c r="P531" t="s">
        <v>70</v>
      </c>
      <c r="Q531">
        <v>10000</v>
      </c>
      <c r="R531" t="s">
        <v>1009</v>
      </c>
      <c r="T531" t="s">
        <v>240</v>
      </c>
      <c r="U531">
        <v>0</v>
      </c>
      <c r="W531" t="s">
        <v>503</v>
      </c>
      <c r="X531" t="s">
        <v>503</v>
      </c>
      <c r="AA531" s="6" t="str">
        <f t="shared" si="42"/>
        <v>Other</v>
      </c>
      <c r="AB531" s="6" t="str">
        <f t="shared" si="43"/>
        <v>A</v>
      </c>
      <c r="AC531" s="6">
        <f>VLOOKUP(P531,lists!$G:$H,2,FALSE)</f>
        <v>4</v>
      </c>
      <c r="AD531" t="b">
        <f>VLOOKUP(G531,lists!$B$2:$C$3,2,FALSE)</f>
        <v>1</v>
      </c>
      <c r="AE531" t="b">
        <f>VLOOKUP(AA531,lists!$B:$C,2,FALSE)</f>
        <v>1</v>
      </c>
      <c r="AF531" t="b">
        <f>IF(AND(AC531&gt;=VLOOKUP(FLAT!$I$1,lists!$G:$H,2,FALSE),AC531&lt;=VLOOKUP(FLAT!$I$2,lists!$G:$H,2,FALSE)),TRUE,FALSE)</f>
        <v>1</v>
      </c>
      <c r="AG531" t="b">
        <f>VLOOKUP(AB531,lists!$B$7:$C$8,2,FALSE)</f>
        <v>1</v>
      </c>
      <c r="AH531" t="b">
        <f>VLOOKUP(IF(H531="","Open",SUBSTITUTE(H531,"/Nov","")),lists!$B$27:$D$29,2,FALSE)</f>
        <v>1</v>
      </c>
      <c r="AI531" t="b">
        <f>IF(FLAT!$I$5="All",TRUE,IF(FLAT!$I$5=TEXT('Raw - F'!C531,"mmm"),TRUE,FALSE))</f>
        <v>1</v>
      </c>
      <c r="AJ531" t="b">
        <f>VLOOKUP(L531,lists!B:C,2,FALSE)</f>
        <v>1</v>
      </c>
      <c r="AK531" t="b">
        <f>VLOOKUP(T531,lists!$B$23:$D$25,2,FALSE)</f>
        <v>1</v>
      </c>
      <c r="AL531">
        <f t="shared" si="44"/>
        <v>1</v>
      </c>
    </row>
    <row r="532" spans="1:38" x14ac:dyDescent="0.35">
      <c r="A532" s="1">
        <f t="shared" si="45"/>
        <v>532</v>
      </c>
      <c r="B532" s="1">
        <f t="shared" si="46"/>
        <v>531</v>
      </c>
      <c r="C532" s="5">
        <v>44342</v>
      </c>
      <c r="D532" t="s">
        <v>623</v>
      </c>
      <c r="E532" t="s">
        <v>302</v>
      </c>
      <c r="F532" t="s">
        <v>302</v>
      </c>
      <c r="G532" t="s">
        <v>6</v>
      </c>
      <c r="H532" t="s">
        <v>227</v>
      </c>
      <c r="J532" t="s">
        <v>54</v>
      </c>
      <c r="K532" t="s">
        <v>5</v>
      </c>
      <c r="L532">
        <v>5</v>
      </c>
      <c r="N532" t="s">
        <v>330</v>
      </c>
      <c r="O532" t="s">
        <v>428</v>
      </c>
      <c r="P532" t="s">
        <v>76</v>
      </c>
      <c r="Q532">
        <v>6400</v>
      </c>
      <c r="R532" t="s">
        <v>1005</v>
      </c>
      <c r="T532" t="s">
        <v>240</v>
      </c>
      <c r="U532">
        <v>0</v>
      </c>
      <c r="W532" t="s">
        <v>503</v>
      </c>
      <c r="X532" t="s">
        <v>503</v>
      </c>
      <c r="AA532" s="6" t="str">
        <f t="shared" si="42"/>
        <v>Other</v>
      </c>
      <c r="AB532" s="6" t="str">
        <f t="shared" si="43"/>
        <v>A</v>
      </c>
      <c r="AC532" s="6">
        <f>VLOOKUP(P532,lists!$G:$H,2,FALSE)</f>
        <v>5</v>
      </c>
      <c r="AD532" t="b">
        <f>VLOOKUP(G532,lists!$B$2:$C$3,2,FALSE)</f>
        <v>1</v>
      </c>
      <c r="AE532" t="b">
        <f>VLOOKUP(AA532,lists!$B:$C,2,FALSE)</f>
        <v>1</v>
      </c>
      <c r="AF532" t="b">
        <f>IF(AND(AC532&gt;=VLOOKUP(FLAT!$I$1,lists!$G:$H,2,FALSE),AC532&lt;=VLOOKUP(FLAT!$I$2,lists!$G:$H,2,FALSE)),TRUE,FALSE)</f>
        <v>1</v>
      </c>
      <c r="AG532" t="b">
        <f>VLOOKUP(AB532,lists!$B$7:$C$8,2,FALSE)</f>
        <v>1</v>
      </c>
      <c r="AH532" t="b">
        <f>VLOOKUP(IF(H532="","Open",SUBSTITUTE(H532,"/Nov","")),lists!$B$27:$D$29,2,FALSE)</f>
        <v>1</v>
      </c>
      <c r="AI532" t="b">
        <f>IF(FLAT!$I$5="All",TRUE,IF(FLAT!$I$5=TEXT('Raw - F'!C532,"mmm"),TRUE,FALSE))</f>
        <v>1</v>
      </c>
      <c r="AJ532" t="b">
        <f>VLOOKUP(L532,lists!B:C,2,FALSE)</f>
        <v>1</v>
      </c>
      <c r="AK532" t="b">
        <f>VLOOKUP(T532,lists!$B$23:$D$25,2,FALSE)</f>
        <v>1</v>
      </c>
      <c r="AL532">
        <f t="shared" si="44"/>
        <v>1</v>
      </c>
    </row>
    <row r="533" spans="1:38" x14ac:dyDescent="0.35">
      <c r="A533" s="1">
        <f t="shared" si="45"/>
        <v>533</v>
      </c>
      <c r="B533" s="1">
        <f t="shared" si="46"/>
        <v>532</v>
      </c>
      <c r="C533" s="5">
        <v>44342</v>
      </c>
      <c r="D533" t="s">
        <v>623</v>
      </c>
      <c r="E533" t="s">
        <v>302</v>
      </c>
      <c r="F533" t="s">
        <v>302</v>
      </c>
      <c r="G533" t="s">
        <v>6</v>
      </c>
      <c r="H533" t="s">
        <v>227</v>
      </c>
      <c r="J533" t="s">
        <v>54</v>
      </c>
      <c r="K533" t="s">
        <v>5</v>
      </c>
      <c r="L533">
        <v>5</v>
      </c>
      <c r="N533" t="s">
        <v>321</v>
      </c>
      <c r="O533" t="s">
        <v>427</v>
      </c>
      <c r="P533" t="s">
        <v>38</v>
      </c>
      <c r="Q533">
        <v>6400</v>
      </c>
      <c r="R533" t="s">
        <v>1006</v>
      </c>
      <c r="T533" t="s">
        <v>240</v>
      </c>
      <c r="U533">
        <v>0</v>
      </c>
      <c r="W533" t="s">
        <v>503</v>
      </c>
      <c r="X533" t="s">
        <v>503</v>
      </c>
      <c r="AA533" s="6" t="str">
        <f t="shared" si="42"/>
        <v>Other</v>
      </c>
      <c r="AB533" s="6" t="str">
        <f t="shared" si="43"/>
        <v>A</v>
      </c>
      <c r="AC533" s="6">
        <f>VLOOKUP(P533,lists!$G:$H,2,FALSE)</f>
        <v>3</v>
      </c>
      <c r="AD533" t="b">
        <f>VLOOKUP(G533,lists!$B$2:$C$3,2,FALSE)</f>
        <v>1</v>
      </c>
      <c r="AE533" t="b">
        <f>VLOOKUP(AA533,lists!$B:$C,2,FALSE)</f>
        <v>1</v>
      </c>
      <c r="AF533" t="b">
        <f>IF(AND(AC533&gt;=VLOOKUP(FLAT!$I$1,lists!$G:$H,2,FALSE),AC533&lt;=VLOOKUP(FLAT!$I$2,lists!$G:$H,2,FALSE)),TRUE,FALSE)</f>
        <v>1</v>
      </c>
      <c r="AG533" t="b">
        <f>VLOOKUP(AB533,lists!$B$7:$C$8,2,FALSE)</f>
        <v>1</v>
      </c>
      <c r="AH533" t="b">
        <f>VLOOKUP(IF(H533="","Open",SUBSTITUTE(H533,"/Nov","")),lists!$B$27:$D$29,2,FALSE)</f>
        <v>1</v>
      </c>
      <c r="AI533" t="b">
        <f>IF(FLAT!$I$5="All",TRUE,IF(FLAT!$I$5=TEXT('Raw - F'!C533,"mmm"),TRUE,FALSE))</f>
        <v>1</v>
      </c>
      <c r="AJ533" t="b">
        <f>VLOOKUP(L533,lists!B:C,2,FALSE)</f>
        <v>1</v>
      </c>
      <c r="AK533" t="b">
        <f>VLOOKUP(T533,lists!$B$23:$D$25,2,FALSE)</f>
        <v>1</v>
      </c>
      <c r="AL533">
        <f t="shared" si="44"/>
        <v>1</v>
      </c>
    </row>
    <row r="534" spans="1:38" x14ac:dyDescent="0.35">
      <c r="A534" s="1">
        <f t="shared" si="45"/>
        <v>534</v>
      </c>
      <c r="B534" s="1">
        <f t="shared" si="46"/>
        <v>533</v>
      </c>
      <c r="C534" s="5">
        <v>44342</v>
      </c>
      <c r="D534" t="s">
        <v>623</v>
      </c>
      <c r="E534" t="s">
        <v>302</v>
      </c>
      <c r="F534" t="s">
        <v>302</v>
      </c>
      <c r="G534" t="s">
        <v>51</v>
      </c>
      <c r="H534" t="s">
        <v>244</v>
      </c>
      <c r="J534" t="s">
        <v>35</v>
      </c>
      <c r="K534" t="s">
        <v>5</v>
      </c>
      <c r="L534">
        <v>5</v>
      </c>
      <c r="N534" t="s">
        <v>227</v>
      </c>
      <c r="O534" t="s">
        <v>427</v>
      </c>
      <c r="P534" t="s">
        <v>38</v>
      </c>
      <c r="Q534">
        <v>6400</v>
      </c>
      <c r="R534" t="s">
        <v>1008</v>
      </c>
      <c r="T534" t="s">
        <v>240</v>
      </c>
      <c r="U534">
        <v>0</v>
      </c>
      <c r="W534" t="s">
        <v>503</v>
      </c>
      <c r="X534" t="s">
        <v>503</v>
      </c>
      <c r="AA534" s="6" t="str">
        <f t="shared" si="42"/>
        <v>Other</v>
      </c>
      <c r="AB534" s="6" t="str">
        <f t="shared" si="43"/>
        <v>A</v>
      </c>
      <c r="AC534" s="6">
        <f>VLOOKUP(P534,lists!$G:$H,2,FALSE)</f>
        <v>3</v>
      </c>
      <c r="AD534" t="b">
        <f>VLOOKUP(G534,lists!$B$2:$C$3,2,FALSE)</f>
        <v>1</v>
      </c>
      <c r="AE534" t="b">
        <f>VLOOKUP(AA534,lists!$B:$C,2,FALSE)</f>
        <v>1</v>
      </c>
      <c r="AF534" t="b">
        <f>IF(AND(AC534&gt;=VLOOKUP(FLAT!$I$1,lists!$G:$H,2,FALSE),AC534&lt;=VLOOKUP(FLAT!$I$2,lists!$G:$H,2,FALSE)),TRUE,FALSE)</f>
        <v>1</v>
      </c>
      <c r="AG534" t="b">
        <f>VLOOKUP(AB534,lists!$B$7:$C$8,2,FALSE)</f>
        <v>1</v>
      </c>
      <c r="AH534" t="b">
        <f>VLOOKUP(IF(H534="","Open",SUBSTITUTE(H534,"/Nov","")),lists!$B$27:$D$29,2,FALSE)</f>
        <v>1</v>
      </c>
      <c r="AI534" t="b">
        <f>IF(FLAT!$I$5="All",TRUE,IF(FLAT!$I$5=TEXT('Raw - F'!C534,"mmm"),TRUE,FALSE))</f>
        <v>1</v>
      </c>
      <c r="AJ534" t="b">
        <f>VLOOKUP(L534,lists!B:C,2,FALSE)</f>
        <v>1</v>
      </c>
      <c r="AK534" t="b">
        <f>VLOOKUP(T534,lists!$B$23:$D$25,2,FALSE)</f>
        <v>1</v>
      </c>
      <c r="AL534">
        <f t="shared" si="44"/>
        <v>1</v>
      </c>
    </row>
    <row r="535" spans="1:38" x14ac:dyDescent="0.35">
      <c r="A535" s="1">
        <f t="shared" si="45"/>
        <v>535</v>
      </c>
      <c r="B535" s="1">
        <f t="shared" si="46"/>
        <v>534</v>
      </c>
      <c r="C535" s="5">
        <v>44342</v>
      </c>
      <c r="D535" t="s">
        <v>623</v>
      </c>
      <c r="E535" t="s">
        <v>302</v>
      </c>
      <c r="F535" t="s">
        <v>302</v>
      </c>
      <c r="G535" t="s">
        <v>6</v>
      </c>
      <c r="H535" t="s">
        <v>227</v>
      </c>
      <c r="J535" t="s">
        <v>34</v>
      </c>
      <c r="K535" t="s">
        <v>5</v>
      </c>
      <c r="L535">
        <v>6</v>
      </c>
      <c r="N535" t="s">
        <v>307</v>
      </c>
      <c r="O535" t="s">
        <v>429</v>
      </c>
      <c r="P535" t="s">
        <v>59</v>
      </c>
      <c r="Q535">
        <v>4500</v>
      </c>
      <c r="R535" t="s">
        <v>1004</v>
      </c>
      <c r="T535" t="s">
        <v>240</v>
      </c>
      <c r="U535">
        <v>0</v>
      </c>
      <c r="W535" t="s">
        <v>503</v>
      </c>
      <c r="X535" t="s">
        <v>503</v>
      </c>
      <c r="AA535" s="6" t="str">
        <f t="shared" si="42"/>
        <v>3yo</v>
      </c>
      <c r="AB535" s="6" t="str">
        <f t="shared" si="43"/>
        <v>A</v>
      </c>
      <c r="AC535" s="6">
        <f>VLOOKUP(P535,lists!$G:$H,2,FALSE)</f>
        <v>7</v>
      </c>
      <c r="AD535" t="b">
        <f>VLOOKUP(G535,lists!$B$2:$C$3,2,FALSE)</f>
        <v>1</v>
      </c>
      <c r="AE535" t="b">
        <f>VLOOKUP(AA535,lists!$B:$C,2,FALSE)</f>
        <v>1</v>
      </c>
      <c r="AF535" t="b">
        <f>IF(AND(AC535&gt;=VLOOKUP(FLAT!$I$1,lists!$G:$H,2,FALSE),AC535&lt;=VLOOKUP(FLAT!$I$2,lists!$G:$H,2,FALSE)),TRUE,FALSE)</f>
        <v>1</v>
      </c>
      <c r="AG535" t="b">
        <f>VLOOKUP(AB535,lists!$B$7:$C$8,2,FALSE)</f>
        <v>1</v>
      </c>
      <c r="AH535" t="b">
        <f>VLOOKUP(IF(H535="","Open",SUBSTITUTE(H535,"/Nov","")),lists!$B$27:$D$29,2,FALSE)</f>
        <v>1</v>
      </c>
      <c r="AI535" t="b">
        <f>IF(FLAT!$I$5="All",TRUE,IF(FLAT!$I$5=TEXT('Raw - F'!C535,"mmm"),TRUE,FALSE))</f>
        <v>1</v>
      </c>
      <c r="AJ535" t="b">
        <f>VLOOKUP(L535,lists!B:C,2,FALSE)</f>
        <v>1</v>
      </c>
      <c r="AK535" t="b">
        <f>VLOOKUP(T535,lists!$B$23:$D$25,2,FALSE)</f>
        <v>1</v>
      </c>
      <c r="AL535">
        <f t="shared" si="44"/>
        <v>1</v>
      </c>
    </row>
    <row r="536" spans="1:38" x14ac:dyDescent="0.35">
      <c r="A536" s="1">
        <f t="shared" si="45"/>
        <v>536</v>
      </c>
      <c r="B536" s="1">
        <f t="shared" si="46"/>
        <v>535</v>
      </c>
      <c r="C536" s="5">
        <v>44342</v>
      </c>
      <c r="D536" t="s">
        <v>623</v>
      </c>
      <c r="E536" t="s">
        <v>302</v>
      </c>
      <c r="F536" t="s">
        <v>302</v>
      </c>
      <c r="G536" t="s">
        <v>6</v>
      </c>
      <c r="H536" t="s">
        <v>227</v>
      </c>
      <c r="J536" t="s">
        <v>35</v>
      </c>
      <c r="K536" t="s">
        <v>5</v>
      </c>
      <c r="L536">
        <v>6</v>
      </c>
      <c r="N536" t="s">
        <v>312</v>
      </c>
      <c r="O536" t="s">
        <v>36</v>
      </c>
      <c r="P536" t="s">
        <v>36</v>
      </c>
      <c r="Q536">
        <v>4500</v>
      </c>
      <c r="R536" t="s">
        <v>369</v>
      </c>
      <c r="T536" t="s">
        <v>240</v>
      </c>
      <c r="U536">
        <v>0</v>
      </c>
      <c r="V536" t="s">
        <v>525</v>
      </c>
      <c r="W536" t="s">
        <v>503</v>
      </c>
      <c r="X536" t="s">
        <v>503</v>
      </c>
      <c r="AA536" s="6" t="str">
        <f t="shared" si="42"/>
        <v>Other</v>
      </c>
      <c r="AB536" s="6" t="str">
        <f t="shared" si="43"/>
        <v>A</v>
      </c>
      <c r="AC536" s="6">
        <f>VLOOKUP(P536,lists!$G:$H,2,FALSE)</f>
        <v>1</v>
      </c>
      <c r="AD536" t="b">
        <f>VLOOKUP(G536,lists!$B$2:$C$3,2,FALSE)</f>
        <v>1</v>
      </c>
      <c r="AE536" t="b">
        <f>VLOOKUP(AA536,lists!$B:$C,2,FALSE)</f>
        <v>1</v>
      </c>
      <c r="AF536" t="b">
        <f>IF(AND(AC536&gt;=VLOOKUP(FLAT!$I$1,lists!$G:$H,2,FALSE),AC536&lt;=VLOOKUP(FLAT!$I$2,lists!$G:$H,2,FALSE)),TRUE,FALSE)</f>
        <v>1</v>
      </c>
      <c r="AG536" t="b">
        <f>VLOOKUP(AB536,lists!$B$7:$C$8,2,FALSE)</f>
        <v>1</v>
      </c>
      <c r="AH536" t="b">
        <f>VLOOKUP(IF(H536="","Open",SUBSTITUTE(H536,"/Nov","")),lists!$B$27:$D$29,2,FALSE)</f>
        <v>1</v>
      </c>
      <c r="AI536" t="b">
        <f>IF(FLAT!$I$5="All",TRUE,IF(FLAT!$I$5=TEXT('Raw - F'!C536,"mmm"),TRUE,FALSE))</f>
        <v>1</v>
      </c>
      <c r="AJ536" t="b">
        <f>VLOOKUP(L536,lists!B:C,2,FALSE)</f>
        <v>1</v>
      </c>
      <c r="AK536" t="b">
        <f>VLOOKUP(T536,lists!$B$23:$D$25,2,FALSE)</f>
        <v>1</v>
      </c>
      <c r="AL536">
        <f t="shared" si="44"/>
        <v>1</v>
      </c>
    </row>
    <row r="537" spans="1:38" x14ac:dyDescent="0.35">
      <c r="A537" s="1">
        <f t="shared" si="45"/>
        <v>537</v>
      </c>
      <c r="B537" s="1">
        <f t="shared" si="46"/>
        <v>536</v>
      </c>
      <c r="C537" s="5">
        <v>44342</v>
      </c>
      <c r="D537" t="s">
        <v>623</v>
      </c>
      <c r="E537" t="s">
        <v>302</v>
      </c>
      <c r="F537" t="s">
        <v>302</v>
      </c>
      <c r="G537" t="s">
        <v>51</v>
      </c>
      <c r="H537" t="s">
        <v>227</v>
      </c>
      <c r="J537" t="s">
        <v>33</v>
      </c>
      <c r="K537" t="s">
        <v>5</v>
      </c>
      <c r="L537">
        <v>6</v>
      </c>
      <c r="N537" t="s">
        <v>227</v>
      </c>
      <c r="O537" t="s">
        <v>36</v>
      </c>
      <c r="P537" t="s">
        <v>36</v>
      </c>
      <c r="Q537">
        <v>4499</v>
      </c>
      <c r="R537" t="s">
        <v>1007</v>
      </c>
      <c r="T537" t="s">
        <v>240</v>
      </c>
      <c r="U537">
        <v>0</v>
      </c>
      <c r="W537" t="s">
        <v>1705</v>
      </c>
      <c r="X537" t="s">
        <v>503</v>
      </c>
      <c r="AA537" s="6" t="str">
        <f t="shared" si="42"/>
        <v>2yo</v>
      </c>
      <c r="AB537" s="6" t="str">
        <f t="shared" si="43"/>
        <v>A</v>
      </c>
      <c r="AC537" s="6">
        <f>VLOOKUP(P537,lists!$G:$H,2,FALSE)</f>
        <v>1</v>
      </c>
      <c r="AD537" t="b">
        <f>VLOOKUP(G537,lists!$B$2:$C$3,2,FALSE)</f>
        <v>1</v>
      </c>
      <c r="AE537" t="b">
        <f>VLOOKUP(AA537,lists!$B:$C,2,FALSE)</f>
        <v>1</v>
      </c>
      <c r="AF537" t="b">
        <f>IF(AND(AC537&gt;=VLOOKUP(FLAT!$I$1,lists!$G:$H,2,FALSE),AC537&lt;=VLOOKUP(FLAT!$I$2,lists!$G:$H,2,FALSE)),TRUE,FALSE)</f>
        <v>1</v>
      </c>
      <c r="AG537" t="b">
        <f>VLOOKUP(AB537,lists!$B$7:$C$8,2,FALSE)</f>
        <v>1</v>
      </c>
      <c r="AH537" t="b">
        <f>VLOOKUP(IF(H537="","Open",SUBSTITUTE(H537,"/Nov","")),lists!$B$27:$D$29,2,FALSE)</f>
        <v>1</v>
      </c>
      <c r="AI537" t="b">
        <f>IF(FLAT!$I$5="All",TRUE,IF(FLAT!$I$5=TEXT('Raw - F'!C537,"mmm"),TRUE,FALSE))</f>
        <v>1</v>
      </c>
      <c r="AJ537" t="b">
        <f>VLOOKUP(L537,lists!B:C,2,FALSE)</f>
        <v>1</v>
      </c>
      <c r="AK537" t="b">
        <f>VLOOKUP(T537,lists!$B$23:$D$25,2,FALSE)</f>
        <v>1</v>
      </c>
      <c r="AL537">
        <f t="shared" si="44"/>
        <v>1</v>
      </c>
    </row>
    <row r="538" spans="1:38" x14ac:dyDescent="0.35">
      <c r="A538" s="1">
        <f t="shared" si="45"/>
        <v>538</v>
      </c>
      <c r="B538" s="1">
        <f t="shared" si="46"/>
        <v>537</v>
      </c>
      <c r="C538" s="5">
        <v>44342</v>
      </c>
      <c r="D538" t="s">
        <v>590</v>
      </c>
      <c r="E538" t="s">
        <v>302</v>
      </c>
      <c r="F538" t="s">
        <v>302</v>
      </c>
      <c r="G538" t="s">
        <v>6</v>
      </c>
      <c r="H538" t="s">
        <v>227</v>
      </c>
      <c r="J538" t="s">
        <v>35</v>
      </c>
      <c r="K538" t="s">
        <v>5</v>
      </c>
      <c r="L538">
        <v>4</v>
      </c>
      <c r="N538" t="s">
        <v>348</v>
      </c>
      <c r="O538" t="s">
        <v>598</v>
      </c>
      <c r="P538" t="s">
        <v>37</v>
      </c>
      <c r="Q538">
        <v>7650</v>
      </c>
      <c r="R538" t="s">
        <v>1011</v>
      </c>
      <c r="S538" t="s">
        <v>7</v>
      </c>
      <c r="T538" t="s">
        <v>240</v>
      </c>
      <c r="U538">
        <v>0</v>
      </c>
      <c r="W538" t="s">
        <v>503</v>
      </c>
      <c r="X538" t="s">
        <v>503</v>
      </c>
      <c r="AA538" s="6" t="str">
        <f t="shared" si="42"/>
        <v>Other</v>
      </c>
      <c r="AB538" s="6" t="str">
        <f t="shared" si="43"/>
        <v>A</v>
      </c>
      <c r="AC538" s="6">
        <f>VLOOKUP(P538,lists!$G:$H,2,FALSE)</f>
        <v>2</v>
      </c>
      <c r="AD538" t="b">
        <f>VLOOKUP(G538,lists!$B$2:$C$3,2,FALSE)</f>
        <v>1</v>
      </c>
      <c r="AE538" t="b">
        <f>VLOOKUP(AA538,lists!$B:$C,2,FALSE)</f>
        <v>1</v>
      </c>
      <c r="AF538" t="b">
        <f>IF(AND(AC538&gt;=VLOOKUP(FLAT!$I$1,lists!$G:$H,2,FALSE),AC538&lt;=VLOOKUP(FLAT!$I$2,lists!$G:$H,2,FALSE)),TRUE,FALSE)</f>
        <v>1</v>
      </c>
      <c r="AG538" t="b">
        <f>VLOOKUP(AB538,lists!$B$7:$C$8,2,FALSE)</f>
        <v>1</v>
      </c>
      <c r="AH538" t="b">
        <f>VLOOKUP(IF(H538="","Open",SUBSTITUTE(H538,"/Nov","")),lists!$B$27:$D$29,2,FALSE)</f>
        <v>1</v>
      </c>
      <c r="AI538" t="b">
        <f>IF(FLAT!$I$5="All",TRUE,IF(FLAT!$I$5=TEXT('Raw - F'!C538,"mmm"),TRUE,FALSE))</f>
        <v>1</v>
      </c>
      <c r="AJ538" t="b">
        <f>VLOOKUP(L538,lists!B:C,2,FALSE)</f>
        <v>1</v>
      </c>
      <c r="AK538" t="b">
        <f>VLOOKUP(T538,lists!$B$23:$D$25,2,FALSE)</f>
        <v>1</v>
      </c>
      <c r="AL538">
        <f t="shared" si="44"/>
        <v>1</v>
      </c>
    </row>
    <row r="539" spans="1:38" x14ac:dyDescent="0.35">
      <c r="A539" s="1">
        <f t="shared" si="45"/>
        <v>539</v>
      </c>
      <c r="B539" s="1">
        <f t="shared" si="46"/>
        <v>538</v>
      </c>
      <c r="C539" s="5">
        <v>44342</v>
      </c>
      <c r="D539" t="s">
        <v>590</v>
      </c>
      <c r="E539" t="s">
        <v>302</v>
      </c>
      <c r="F539" t="s">
        <v>302</v>
      </c>
      <c r="G539" t="s">
        <v>6</v>
      </c>
      <c r="H539" t="s">
        <v>227</v>
      </c>
      <c r="J539" t="s">
        <v>54</v>
      </c>
      <c r="K539" t="s">
        <v>5</v>
      </c>
      <c r="L539">
        <v>5</v>
      </c>
      <c r="N539" t="s">
        <v>330</v>
      </c>
      <c r="O539" t="s">
        <v>601</v>
      </c>
      <c r="P539" t="s">
        <v>88</v>
      </c>
      <c r="Q539">
        <v>7650</v>
      </c>
      <c r="R539" t="s">
        <v>1013</v>
      </c>
      <c r="T539" t="s">
        <v>240</v>
      </c>
      <c r="U539">
        <v>0</v>
      </c>
      <c r="W539" t="s">
        <v>503</v>
      </c>
      <c r="X539" t="s">
        <v>503</v>
      </c>
      <c r="AA539" s="6" t="str">
        <f t="shared" si="42"/>
        <v>Other</v>
      </c>
      <c r="AB539" s="6" t="str">
        <f t="shared" si="43"/>
        <v>A</v>
      </c>
      <c r="AC539" s="6">
        <f>VLOOKUP(P539,lists!$G:$H,2,FALSE)</f>
        <v>6</v>
      </c>
      <c r="AD539" t="b">
        <f>VLOOKUP(G539,lists!$B$2:$C$3,2,FALSE)</f>
        <v>1</v>
      </c>
      <c r="AE539" t="b">
        <f>VLOOKUP(AA539,lists!$B:$C,2,FALSE)</f>
        <v>1</v>
      </c>
      <c r="AF539" t="b">
        <f>IF(AND(AC539&gt;=VLOOKUP(FLAT!$I$1,lists!$G:$H,2,FALSE),AC539&lt;=VLOOKUP(FLAT!$I$2,lists!$G:$H,2,FALSE)),TRUE,FALSE)</f>
        <v>1</v>
      </c>
      <c r="AG539" t="b">
        <f>VLOOKUP(AB539,lists!$B$7:$C$8,2,FALSE)</f>
        <v>1</v>
      </c>
      <c r="AH539" t="b">
        <f>VLOOKUP(IF(H539="","Open",SUBSTITUTE(H539,"/Nov","")),lists!$B$27:$D$29,2,FALSE)</f>
        <v>1</v>
      </c>
      <c r="AI539" t="b">
        <f>IF(FLAT!$I$5="All",TRUE,IF(FLAT!$I$5=TEXT('Raw - F'!C539,"mmm"),TRUE,FALSE))</f>
        <v>1</v>
      </c>
      <c r="AJ539" t="b">
        <f>VLOOKUP(L539,lists!B:C,2,FALSE)</f>
        <v>1</v>
      </c>
      <c r="AK539" t="b">
        <f>VLOOKUP(T539,lists!$B$23:$D$25,2,FALSE)</f>
        <v>1</v>
      </c>
      <c r="AL539">
        <f t="shared" si="44"/>
        <v>1</v>
      </c>
    </row>
    <row r="540" spans="1:38" x14ac:dyDescent="0.35">
      <c r="A540" s="1">
        <f t="shared" si="45"/>
        <v>540</v>
      </c>
      <c r="B540" s="1">
        <f t="shared" si="46"/>
        <v>539</v>
      </c>
      <c r="C540" s="5">
        <v>44342</v>
      </c>
      <c r="D540" t="s">
        <v>590</v>
      </c>
      <c r="E540" t="s">
        <v>302</v>
      </c>
      <c r="F540" t="s">
        <v>302</v>
      </c>
      <c r="G540" t="s">
        <v>51</v>
      </c>
      <c r="H540" t="s">
        <v>245</v>
      </c>
      <c r="J540" t="s">
        <v>33</v>
      </c>
      <c r="K540" t="s">
        <v>5</v>
      </c>
      <c r="L540">
        <v>4</v>
      </c>
      <c r="N540" t="s">
        <v>227</v>
      </c>
      <c r="O540" t="s">
        <v>594</v>
      </c>
      <c r="P540" t="s">
        <v>36</v>
      </c>
      <c r="Q540">
        <v>6500</v>
      </c>
      <c r="R540" t="s">
        <v>398</v>
      </c>
      <c r="T540" t="s">
        <v>240</v>
      </c>
      <c r="U540">
        <v>0</v>
      </c>
      <c r="W540" t="s">
        <v>503</v>
      </c>
      <c r="X540" t="s">
        <v>583</v>
      </c>
      <c r="Y540" t="s">
        <v>368</v>
      </c>
      <c r="Z540" t="s">
        <v>553</v>
      </c>
      <c r="AA540" s="6" t="str">
        <f t="shared" si="42"/>
        <v>2yo</v>
      </c>
      <c r="AB540" s="6" t="str">
        <f t="shared" si="43"/>
        <v>A</v>
      </c>
      <c r="AC540" s="6">
        <f>VLOOKUP(P540,lists!$G:$H,2,FALSE)</f>
        <v>1</v>
      </c>
      <c r="AD540" t="b">
        <f>VLOOKUP(G540,lists!$B$2:$C$3,2,FALSE)</f>
        <v>1</v>
      </c>
      <c r="AE540" t="b">
        <f>VLOOKUP(AA540,lists!$B:$C,2,FALSE)</f>
        <v>1</v>
      </c>
      <c r="AF540" t="b">
        <f>IF(AND(AC540&gt;=VLOOKUP(FLAT!$I$1,lists!$G:$H,2,FALSE),AC540&lt;=VLOOKUP(FLAT!$I$2,lists!$G:$H,2,FALSE)),TRUE,FALSE)</f>
        <v>1</v>
      </c>
      <c r="AG540" t="b">
        <f>VLOOKUP(AB540,lists!$B$7:$C$8,2,FALSE)</f>
        <v>1</v>
      </c>
      <c r="AH540" t="b">
        <f>VLOOKUP(IF(H540="","Open",SUBSTITUTE(H540,"/Nov","")),lists!$B$27:$D$29,2,FALSE)</f>
        <v>1</v>
      </c>
      <c r="AI540" t="b">
        <f>IF(FLAT!$I$5="All",TRUE,IF(FLAT!$I$5=TEXT('Raw - F'!C540,"mmm"),TRUE,FALSE))</f>
        <v>1</v>
      </c>
      <c r="AJ540" t="b">
        <f>VLOOKUP(L540,lists!B:C,2,FALSE)</f>
        <v>1</v>
      </c>
      <c r="AK540" t="b">
        <f>VLOOKUP(T540,lists!$B$23:$D$25,2,FALSE)</f>
        <v>1</v>
      </c>
      <c r="AL540">
        <f t="shared" si="44"/>
        <v>1</v>
      </c>
    </row>
    <row r="541" spans="1:38" x14ac:dyDescent="0.35">
      <c r="A541" s="1">
        <f t="shared" si="45"/>
        <v>541</v>
      </c>
      <c r="B541" s="1">
        <f t="shared" si="46"/>
        <v>540</v>
      </c>
      <c r="C541" s="5">
        <v>44342</v>
      </c>
      <c r="D541" t="s">
        <v>590</v>
      </c>
      <c r="E541" t="s">
        <v>302</v>
      </c>
      <c r="F541" t="s">
        <v>302</v>
      </c>
      <c r="G541" t="s">
        <v>6</v>
      </c>
      <c r="H541" t="s">
        <v>227</v>
      </c>
      <c r="J541" t="s">
        <v>35</v>
      </c>
      <c r="K541" t="s">
        <v>7</v>
      </c>
      <c r="L541">
        <v>5</v>
      </c>
      <c r="N541" t="s">
        <v>330</v>
      </c>
      <c r="O541" t="s">
        <v>591</v>
      </c>
      <c r="P541" t="s">
        <v>70</v>
      </c>
      <c r="Q541">
        <v>4900</v>
      </c>
      <c r="R541" t="s">
        <v>1010</v>
      </c>
      <c r="T541" t="s">
        <v>240</v>
      </c>
      <c r="U541">
        <v>0</v>
      </c>
      <c r="W541" t="s">
        <v>503</v>
      </c>
      <c r="X541" t="s">
        <v>503</v>
      </c>
      <c r="AA541" s="6" t="str">
        <f t="shared" si="42"/>
        <v>Other</v>
      </c>
      <c r="AB541" s="6" t="str">
        <f t="shared" si="43"/>
        <v>F</v>
      </c>
      <c r="AC541" s="6">
        <f>VLOOKUP(P541,lists!$G:$H,2,FALSE)</f>
        <v>4</v>
      </c>
      <c r="AD541" t="b">
        <f>VLOOKUP(G541,lists!$B$2:$C$3,2,FALSE)</f>
        <v>1</v>
      </c>
      <c r="AE541" t="b">
        <f>VLOOKUP(AA541,lists!$B:$C,2,FALSE)</f>
        <v>1</v>
      </c>
      <c r="AF541" t="b">
        <f>IF(AND(AC541&gt;=VLOOKUP(FLAT!$I$1,lists!$G:$H,2,FALSE),AC541&lt;=VLOOKUP(FLAT!$I$2,lists!$G:$H,2,FALSE)),TRUE,FALSE)</f>
        <v>1</v>
      </c>
      <c r="AG541" t="b">
        <f>VLOOKUP(AB541,lists!$B$7:$C$8,2,FALSE)</f>
        <v>1</v>
      </c>
      <c r="AH541" t="b">
        <f>VLOOKUP(IF(H541="","Open",SUBSTITUTE(H541,"/Nov","")),lists!$B$27:$D$29,2,FALSE)</f>
        <v>1</v>
      </c>
      <c r="AI541" t="b">
        <f>IF(FLAT!$I$5="All",TRUE,IF(FLAT!$I$5=TEXT('Raw - F'!C541,"mmm"),TRUE,FALSE))</f>
        <v>1</v>
      </c>
      <c r="AJ541" t="b">
        <f>VLOOKUP(L541,lists!B:C,2,FALSE)</f>
        <v>1</v>
      </c>
      <c r="AK541" t="b">
        <f>VLOOKUP(T541,lists!$B$23:$D$25,2,FALSE)</f>
        <v>1</v>
      </c>
      <c r="AL541">
        <f t="shared" si="44"/>
        <v>1</v>
      </c>
    </row>
    <row r="542" spans="1:38" x14ac:dyDescent="0.35">
      <c r="A542" s="1">
        <f t="shared" si="45"/>
        <v>542</v>
      </c>
      <c r="B542" s="1">
        <f t="shared" si="46"/>
        <v>541</v>
      </c>
      <c r="C542" s="5">
        <v>44342</v>
      </c>
      <c r="D542" t="s">
        <v>590</v>
      </c>
      <c r="E542" t="s">
        <v>302</v>
      </c>
      <c r="F542" t="s">
        <v>302</v>
      </c>
      <c r="G542" t="s">
        <v>6</v>
      </c>
      <c r="H542" t="s">
        <v>227</v>
      </c>
      <c r="J542" t="s">
        <v>54</v>
      </c>
      <c r="K542" t="s">
        <v>5</v>
      </c>
      <c r="L542">
        <v>6</v>
      </c>
      <c r="N542" t="s">
        <v>312</v>
      </c>
      <c r="O542" t="s">
        <v>1012</v>
      </c>
      <c r="P542" t="s">
        <v>77</v>
      </c>
      <c r="Q542">
        <v>3900</v>
      </c>
      <c r="R542" t="s">
        <v>390</v>
      </c>
      <c r="T542" t="s">
        <v>240</v>
      </c>
      <c r="U542">
        <v>0</v>
      </c>
      <c r="W542" t="s">
        <v>503</v>
      </c>
      <c r="X542" t="s">
        <v>503</v>
      </c>
      <c r="AA542" s="6" t="str">
        <f t="shared" si="42"/>
        <v>Other</v>
      </c>
      <c r="AB542" s="6" t="str">
        <f t="shared" si="43"/>
        <v>A</v>
      </c>
      <c r="AC542" s="6">
        <f>VLOOKUP(P542,lists!$G:$H,2,FALSE)</f>
        <v>5</v>
      </c>
      <c r="AD542" t="b">
        <f>VLOOKUP(G542,lists!$B$2:$C$3,2,FALSE)</f>
        <v>1</v>
      </c>
      <c r="AE542" t="b">
        <f>VLOOKUP(AA542,lists!$B:$C,2,FALSE)</f>
        <v>1</v>
      </c>
      <c r="AF542" t="b">
        <f>IF(AND(AC542&gt;=VLOOKUP(FLAT!$I$1,lists!$G:$H,2,FALSE),AC542&lt;=VLOOKUP(FLAT!$I$2,lists!$G:$H,2,FALSE)),TRUE,FALSE)</f>
        <v>1</v>
      </c>
      <c r="AG542" t="b">
        <f>VLOOKUP(AB542,lists!$B$7:$C$8,2,FALSE)</f>
        <v>1</v>
      </c>
      <c r="AH542" t="b">
        <f>VLOOKUP(IF(H542="","Open",SUBSTITUTE(H542,"/Nov","")),lists!$B$27:$D$29,2,FALSE)</f>
        <v>1</v>
      </c>
      <c r="AI542" t="b">
        <f>IF(FLAT!$I$5="All",TRUE,IF(FLAT!$I$5=TEXT('Raw - F'!C542,"mmm"),TRUE,FALSE))</f>
        <v>1</v>
      </c>
      <c r="AJ542" t="b">
        <f>VLOOKUP(L542,lists!B:C,2,FALSE)</f>
        <v>1</v>
      </c>
      <c r="AK542" t="b">
        <f>VLOOKUP(T542,lists!$B$23:$D$25,2,FALSE)</f>
        <v>1</v>
      </c>
      <c r="AL542">
        <f t="shared" si="44"/>
        <v>1</v>
      </c>
    </row>
    <row r="543" spans="1:38" x14ac:dyDescent="0.35">
      <c r="A543" s="1">
        <f t="shared" si="45"/>
        <v>543</v>
      </c>
      <c r="B543" s="1">
        <f t="shared" si="46"/>
        <v>542</v>
      </c>
      <c r="C543" s="5">
        <v>44342</v>
      </c>
      <c r="D543" t="s">
        <v>590</v>
      </c>
      <c r="E543" t="s">
        <v>302</v>
      </c>
      <c r="F543" t="s">
        <v>302</v>
      </c>
      <c r="G543" t="s">
        <v>6</v>
      </c>
      <c r="H543" t="s">
        <v>227</v>
      </c>
      <c r="J543" t="s">
        <v>34</v>
      </c>
      <c r="K543" t="s">
        <v>5</v>
      </c>
      <c r="L543">
        <v>6</v>
      </c>
      <c r="N543" t="s">
        <v>314</v>
      </c>
      <c r="O543" t="s">
        <v>1012</v>
      </c>
      <c r="P543" t="s">
        <v>77</v>
      </c>
      <c r="Q543">
        <v>3900</v>
      </c>
      <c r="R543" t="s">
        <v>1014</v>
      </c>
      <c r="T543" t="s">
        <v>240</v>
      </c>
      <c r="U543">
        <v>0</v>
      </c>
      <c r="W543" t="s">
        <v>503</v>
      </c>
      <c r="X543" t="s">
        <v>503</v>
      </c>
      <c r="AA543" s="6" t="str">
        <f t="shared" si="42"/>
        <v>3yo</v>
      </c>
      <c r="AB543" s="6" t="str">
        <f t="shared" si="43"/>
        <v>A</v>
      </c>
      <c r="AC543" s="6">
        <f>VLOOKUP(P543,lists!$G:$H,2,FALSE)</f>
        <v>5</v>
      </c>
      <c r="AD543" t="b">
        <f>VLOOKUP(G543,lists!$B$2:$C$3,2,FALSE)</f>
        <v>1</v>
      </c>
      <c r="AE543" t="b">
        <f>VLOOKUP(AA543,lists!$B:$C,2,FALSE)</f>
        <v>1</v>
      </c>
      <c r="AF543" t="b">
        <f>IF(AND(AC543&gt;=VLOOKUP(FLAT!$I$1,lists!$G:$H,2,FALSE),AC543&lt;=VLOOKUP(FLAT!$I$2,lists!$G:$H,2,FALSE)),TRUE,FALSE)</f>
        <v>1</v>
      </c>
      <c r="AG543" t="b">
        <f>VLOOKUP(AB543,lists!$B$7:$C$8,2,FALSE)</f>
        <v>1</v>
      </c>
      <c r="AH543" t="b">
        <f>VLOOKUP(IF(H543="","Open",SUBSTITUTE(H543,"/Nov","")),lists!$B$27:$D$29,2,FALSE)</f>
        <v>1</v>
      </c>
      <c r="AI543" t="b">
        <f>IF(FLAT!$I$5="All",TRUE,IF(FLAT!$I$5=TEXT('Raw - F'!C543,"mmm"),TRUE,FALSE))</f>
        <v>1</v>
      </c>
      <c r="AJ543" t="b">
        <f>VLOOKUP(L543,lists!B:C,2,FALSE)</f>
        <v>1</v>
      </c>
      <c r="AK543" t="b">
        <f>VLOOKUP(T543,lists!$B$23:$D$25,2,FALSE)</f>
        <v>1</v>
      </c>
      <c r="AL543">
        <f t="shared" si="44"/>
        <v>1</v>
      </c>
    </row>
    <row r="544" spans="1:38" x14ac:dyDescent="0.35">
      <c r="A544" s="1">
        <f t="shared" si="45"/>
        <v>544</v>
      </c>
      <c r="B544" s="1">
        <f t="shared" si="46"/>
        <v>543</v>
      </c>
      <c r="C544" s="5">
        <v>44342</v>
      </c>
      <c r="D544" t="s">
        <v>590</v>
      </c>
      <c r="E544" t="s">
        <v>302</v>
      </c>
      <c r="F544" t="s">
        <v>302</v>
      </c>
      <c r="G544" t="s">
        <v>6</v>
      </c>
      <c r="H544" t="s">
        <v>227</v>
      </c>
      <c r="J544" t="s">
        <v>54</v>
      </c>
      <c r="K544" t="s">
        <v>5</v>
      </c>
      <c r="L544">
        <v>6</v>
      </c>
      <c r="N544" t="s">
        <v>314</v>
      </c>
      <c r="O544" t="s">
        <v>594</v>
      </c>
      <c r="P544" t="s">
        <v>36</v>
      </c>
      <c r="Q544">
        <v>3900</v>
      </c>
      <c r="R544" t="s">
        <v>369</v>
      </c>
      <c r="T544" t="s">
        <v>240</v>
      </c>
      <c r="U544">
        <v>0</v>
      </c>
      <c r="V544" t="s">
        <v>525</v>
      </c>
      <c r="W544" t="s">
        <v>503</v>
      </c>
      <c r="X544" t="s">
        <v>503</v>
      </c>
      <c r="AA544" s="6" t="str">
        <f t="shared" si="42"/>
        <v>Other</v>
      </c>
      <c r="AB544" s="6" t="str">
        <f t="shared" si="43"/>
        <v>A</v>
      </c>
      <c r="AC544" s="6">
        <f>VLOOKUP(P544,lists!$G:$H,2,FALSE)</f>
        <v>1</v>
      </c>
      <c r="AD544" t="b">
        <f>VLOOKUP(G544,lists!$B$2:$C$3,2,FALSE)</f>
        <v>1</v>
      </c>
      <c r="AE544" t="b">
        <f>VLOOKUP(AA544,lists!$B:$C,2,FALSE)</f>
        <v>1</v>
      </c>
      <c r="AF544" t="b">
        <f>IF(AND(AC544&gt;=VLOOKUP(FLAT!$I$1,lists!$G:$H,2,FALSE),AC544&lt;=VLOOKUP(FLAT!$I$2,lists!$G:$H,2,FALSE)),TRUE,FALSE)</f>
        <v>1</v>
      </c>
      <c r="AG544" t="b">
        <f>VLOOKUP(AB544,lists!$B$7:$C$8,2,FALSE)</f>
        <v>1</v>
      </c>
      <c r="AH544" t="b">
        <f>VLOOKUP(IF(H544="","Open",SUBSTITUTE(H544,"/Nov","")),lists!$B$27:$D$29,2,FALSE)</f>
        <v>1</v>
      </c>
      <c r="AI544" t="b">
        <f>IF(FLAT!$I$5="All",TRUE,IF(FLAT!$I$5=TEXT('Raw - F'!C544,"mmm"),TRUE,FALSE))</f>
        <v>1</v>
      </c>
      <c r="AJ544" t="b">
        <f>VLOOKUP(L544,lists!B:C,2,FALSE)</f>
        <v>1</v>
      </c>
      <c r="AK544" t="b">
        <f>VLOOKUP(T544,lists!$B$23:$D$25,2,FALSE)</f>
        <v>1</v>
      </c>
      <c r="AL544">
        <f t="shared" si="44"/>
        <v>1</v>
      </c>
    </row>
    <row r="545" spans="1:38" x14ac:dyDescent="0.35">
      <c r="A545" s="1">
        <f t="shared" si="45"/>
        <v>545</v>
      </c>
      <c r="B545" s="1">
        <f t="shared" si="46"/>
        <v>544</v>
      </c>
      <c r="C545" s="5">
        <v>44343</v>
      </c>
      <c r="D545" t="s">
        <v>259</v>
      </c>
      <c r="E545" t="s">
        <v>302</v>
      </c>
      <c r="F545" t="s">
        <v>302</v>
      </c>
      <c r="G545" t="s">
        <v>6</v>
      </c>
      <c r="H545" t="s">
        <v>227</v>
      </c>
      <c r="J545" t="s">
        <v>54</v>
      </c>
      <c r="K545" t="s">
        <v>5</v>
      </c>
      <c r="L545">
        <v>4</v>
      </c>
      <c r="N545" t="s">
        <v>318</v>
      </c>
      <c r="O545" t="s">
        <v>1015</v>
      </c>
      <c r="P545" t="s">
        <v>102</v>
      </c>
      <c r="Q545">
        <v>11000</v>
      </c>
      <c r="R545" t="s">
        <v>335</v>
      </c>
      <c r="T545" t="s">
        <v>240</v>
      </c>
      <c r="U545">
        <v>0</v>
      </c>
      <c r="W545" t="s">
        <v>503</v>
      </c>
      <c r="X545" t="s">
        <v>503</v>
      </c>
      <c r="AA545" s="6" t="str">
        <f t="shared" si="42"/>
        <v>Other</v>
      </c>
      <c r="AB545" s="6" t="str">
        <f t="shared" si="43"/>
        <v>A</v>
      </c>
      <c r="AC545" s="6">
        <f>VLOOKUP(P545,lists!$G:$H,2,FALSE)</f>
        <v>9</v>
      </c>
      <c r="AD545" t="b">
        <f>VLOOKUP(G545,lists!$B$2:$C$3,2,FALSE)</f>
        <v>1</v>
      </c>
      <c r="AE545" t="b">
        <f>VLOOKUP(AA545,lists!$B:$C,2,FALSE)</f>
        <v>1</v>
      </c>
      <c r="AF545" t="b">
        <f>IF(AND(AC545&gt;=VLOOKUP(FLAT!$I$1,lists!$G:$H,2,FALSE),AC545&lt;=VLOOKUP(FLAT!$I$2,lists!$G:$H,2,FALSE)),TRUE,FALSE)</f>
        <v>1</v>
      </c>
      <c r="AG545" t="b">
        <f>VLOOKUP(AB545,lists!$B$7:$C$8,2,FALSE)</f>
        <v>1</v>
      </c>
      <c r="AH545" t="b">
        <f>VLOOKUP(IF(H545="","Open",SUBSTITUTE(H545,"/Nov","")),lists!$B$27:$D$29,2,FALSE)</f>
        <v>1</v>
      </c>
      <c r="AI545" t="b">
        <f>IF(FLAT!$I$5="All",TRUE,IF(FLAT!$I$5=TEXT('Raw - F'!C545,"mmm"),TRUE,FALSE))</f>
        <v>1</v>
      </c>
      <c r="AJ545" t="b">
        <f>VLOOKUP(L545,lists!B:C,2,FALSE)</f>
        <v>1</v>
      </c>
      <c r="AK545" t="b">
        <f>VLOOKUP(T545,lists!$B$23:$D$25,2,FALSE)</f>
        <v>1</v>
      </c>
      <c r="AL545">
        <f t="shared" si="44"/>
        <v>1</v>
      </c>
    </row>
    <row r="546" spans="1:38" x14ac:dyDescent="0.35">
      <c r="A546" s="1">
        <f t="shared" si="45"/>
        <v>546</v>
      </c>
      <c r="B546" s="1">
        <f t="shared" si="46"/>
        <v>545</v>
      </c>
      <c r="C546" s="5">
        <v>44343</v>
      </c>
      <c r="D546" t="s">
        <v>259</v>
      </c>
      <c r="E546" t="s">
        <v>302</v>
      </c>
      <c r="F546" t="s">
        <v>302</v>
      </c>
      <c r="G546" t="s">
        <v>6</v>
      </c>
      <c r="H546" t="s">
        <v>227</v>
      </c>
      <c r="J546" t="s">
        <v>34</v>
      </c>
      <c r="K546" t="s">
        <v>5</v>
      </c>
      <c r="L546">
        <v>5</v>
      </c>
      <c r="N546" t="s">
        <v>330</v>
      </c>
      <c r="O546" t="s">
        <v>853</v>
      </c>
      <c r="P546" t="s">
        <v>70</v>
      </c>
      <c r="Q546">
        <v>5600</v>
      </c>
      <c r="R546" t="s">
        <v>1016</v>
      </c>
      <c r="S546" t="s">
        <v>7</v>
      </c>
      <c r="T546" t="s">
        <v>240</v>
      </c>
      <c r="U546">
        <v>0</v>
      </c>
      <c r="W546" t="s">
        <v>503</v>
      </c>
      <c r="X546" t="s">
        <v>503</v>
      </c>
      <c r="AA546" s="6" t="str">
        <f t="shared" si="42"/>
        <v>3yo</v>
      </c>
      <c r="AB546" s="6" t="str">
        <f t="shared" si="43"/>
        <v>A</v>
      </c>
      <c r="AC546" s="6">
        <f>VLOOKUP(P546,lists!$G:$H,2,FALSE)</f>
        <v>4</v>
      </c>
      <c r="AD546" t="b">
        <f>VLOOKUP(G546,lists!$B$2:$C$3,2,FALSE)</f>
        <v>1</v>
      </c>
      <c r="AE546" t="b">
        <f>VLOOKUP(AA546,lists!$B:$C,2,FALSE)</f>
        <v>1</v>
      </c>
      <c r="AF546" t="b">
        <f>IF(AND(AC546&gt;=VLOOKUP(FLAT!$I$1,lists!$G:$H,2,FALSE),AC546&lt;=VLOOKUP(FLAT!$I$2,lists!$G:$H,2,FALSE)),TRUE,FALSE)</f>
        <v>1</v>
      </c>
      <c r="AG546" t="b">
        <f>VLOOKUP(AB546,lists!$B$7:$C$8,2,FALSE)</f>
        <v>1</v>
      </c>
      <c r="AH546" t="b">
        <f>VLOOKUP(IF(H546="","Open",SUBSTITUTE(H546,"/Nov","")),lists!$B$27:$D$29,2,FALSE)</f>
        <v>1</v>
      </c>
      <c r="AI546" t="b">
        <f>IF(FLAT!$I$5="All",TRUE,IF(FLAT!$I$5=TEXT('Raw - F'!C546,"mmm"),TRUE,FALSE))</f>
        <v>1</v>
      </c>
      <c r="AJ546" t="b">
        <f>VLOOKUP(L546,lists!B:C,2,FALSE)</f>
        <v>1</v>
      </c>
      <c r="AK546" t="b">
        <f>VLOOKUP(T546,lists!$B$23:$D$25,2,FALSE)</f>
        <v>1</v>
      </c>
      <c r="AL546">
        <f t="shared" si="44"/>
        <v>1</v>
      </c>
    </row>
    <row r="547" spans="1:38" x14ac:dyDescent="0.35">
      <c r="A547" s="1">
        <f t="shared" si="45"/>
        <v>547</v>
      </c>
      <c r="B547" s="1">
        <f t="shared" si="46"/>
        <v>546</v>
      </c>
      <c r="C547" s="5">
        <v>44343</v>
      </c>
      <c r="D547" t="s">
        <v>259</v>
      </c>
      <c r="E547" t="s">
        <v>302</v>
      </c>
      <c r="F547" t="s">
        <v>302</v>
      </c>
      <c r="G547" t="s">
        <v>51</v>
      </c>
      <c r="H547" t="s">
        <v>245</v>
      </c>
      <c r="J547" t="s">
        <v>33</v>
      </c>
      <c r="K547" t="s">
        <v>7</v>
      </c>
      <c r="L547">
        <v>4</v>
      </c>
      <c r="N547" t="s">
        <v>227</v>
      </c>
      <c r="O547" t="s">
        <v>36</v>
      </c>
      <c r="P547" t="s">
        <v>36</v>
      </c>
      <c r="Q547">
        <v>5600</v>
      </c>
      <c r="R547" t="s">
        <v>1018</v>
      </c>
      <c r="S547" t="s">
        <v>7</v>
      </c>
      <c r="T547" t="s">
        <v>240</v>
      </c>
      <c r="U547">
        <v>0</v>
      </c>
      <c r="W547" t="s">
        <v>503</v>
      </c>
      <c r="X547" t="s">
        <v>583</v>
      </c>
      <c r="Y547" t="s">
        <v>368</v>
      </c>
      <c r="Z547" t="s">
        <v>553</v>
      </c>
      <c r="AA547" s="6" t="str">
        <f t="shared" si="42"/>
        <v>2yo</v>
      </c>
      <c r="AB547" s="6" t="str">
        <f t="shared" si="43"/>
        <v>F</v>
      </c>
      <c r="AC547" s="6">
        <f>VLOOKUP(P547,lists!$G:$H,2,FALSE)</f>
        <v>1</v>
      </c>
      <c r="AD547" t="b">
        <f>VLOOKUP(G547,lists!$B$2:$C$3,2,FALSE)</f>
        <v>1</v>
      </c>
      <c r="AE547" t="b">
        <f>VLOOKUP(AA547,lists!$B:$C,2,FALSE)</f>
        <v>1</v>
      </c>
      <c r="AF547" t="b">
        <f>IF(AND(AC547&gt;=VLOOKUP(FLAT!$I$1,lists!$G:$H,2,FALSE),AC547&lt;=VLOOKUP(FLAT!$I$2,lists!$G:$H,2,FALSE)),TRUE,FALSE)</f>
        <v>1</v>
      </c>
      <c r="AG547" t="b">
        <f>VLOOKUP(AB547,lists!$B$7:$C$8,2,FALSE)</f>
        <v>1</v>
      </c>
      <c r="AH547" t="b">
        <f>VLOOKUP(IF(H547="","Open",SUBSTITUTE(H547,"/Nov","")),lists!$B$27:$D$29,2,FALSE)</f>
        <v>1</v>
      </c>
      <c r="AI547" t="b">
        <f>IF(FLAT!$I$5="All",TRUE,IF(FLAT!$I$5=TEXT('Raw - F'!C547,"mmm"),TRUE,FALSE))</f>
        <v>1</v>
      </c>
      <c r="AJ547" t="b">
        <f>VLOOKUP(L547,lists!B:C,2,FALSE)</f>
        <v>1</v>
      </c>
      <c r="AK547" t="b">
        <f>VLOOKUP(T547,lists!$B$23:$D$25,2,FALSE)</f>
        <v>1</v>
      </c>
      <c r="AL547">
        <f t="shared" si="44"/>
        <v>1</v>
      </c>
    </row>
    <row r="548" spans="1:38" x14ac:dyDescent="0.35">
      <c r="A548" s="1">
        <f t="shared" si="45"/>
        <v>548</v>
      </c>
      <c r="B548" s="1">
        <f t="shared" si="46"/>
        <v>547</v>
      </c>
      <c r="C548" s="5">
        <v>44343</v>
      </c>
      <c r="D548" t="s">
        <v>259</v>
      </c>
      <c r="E548" t="s">
        <v>302</v>
      </c>
      <c r="F548" t="s">
        <v>302</v>
      </c>
      <c r="G548" t="s">
        <v>51</v>
      </c>
      <c r="H548" t="s">
        <v>244</v>
      </c>
      <c r="J548" t="s">
        <v>33</v>
      </c>
      <c r="K548" t="s">
        <v>5</v>
      </c>
      <c r="L548">
        <v>5</v>
      </c>
      <c r="N548" t="s">
        <v>227</v>
      </c>
      <c r="O548" t="s">
        <v>855</v>
      </c>
      <c r="P548" t="s">
        <v>37</v>
      </c>
      <c r="Q548">
        <v>5600</v>
      </c>
      <c r="R548" t="s">
        <v>1019</v>
      </c>
      <c r="T548" t="s">
        <v>240</v>
      </c>
      <c r="U548">
        <v>0</v>
      </c>
      <c r="W548" t="s">
        <v>503</v>
      </c>
      <c r="X548" t="s">
        <v>583</v>
      </c>
      <c r="Y548" t="s">
        <v>368</v>
      </c>
      <c r="AA548" s="6" t="str">
        <f t="shared" si="42"/>
        <v>2yo</v>
      </c>
      <c r="AB548" s="6" t="str">
        <f t="shared" si="43"/>
        <v>A</v>
      </c>
      <c r="AC548" s="6">
        <f>VLOOKUP(P548,lists!$G:$H,2,FALSE)</f>
        <v>2</v>
      </c>
      <c r="AD548" t="b">
        <f>VLOOKUP(G548,lists!$B$2:$C$3,2,FALSE)</f>
        <v>1</v>
      </c>
      <c r="AE548" t="b">
        <f>VLOOKUP(AA548,lists!$B:$C,2,FALSE)</f>
        <v>1</v>
      </c>
      <c r="AF548" t="b">
        <f>IF(AND(AC548&gt;=VLOOKUP(FLAT!$I$1,lists!$G:$H,2,FALSE),AC548&lt;=VLOOKUP(FLAT!$I$2,lists!$G:$H,2,FALSE)),TRUE,FALSE)</f>
        <v>1</v>
      </c>
      <c r="AG548" t="b">
        <f>VLOOKUP(AB548,lists!$B$7:$C$8,2,FALSE)</f>
        <v>1</v>
      </c>
      <c r="AH548" t="b">
        <f>VLOOKUP(IF(H548="","Open",SUBSTITUTE(H548,"/Nov","")),lists!$B$27:$D$29,2,FALSE)</f>
        <v>1</v>
      </c>
      <c r="AI548" t="b">
        <f>IF(FLAT!$I$5="All",TRUE,IF(FLAT!$I$5=TEXT('Raw - F'!C548,"mmm"),TRUE,FALSE))</f>
        <v>1</v>
      </c>
      <c r="AJ548" t="b">
        <f>VLOOKUP(L548,lists!B:C,2,FALSE)</f>
        <v>1</v>
      </c>
      <c r="AK548" t="b">
        <f>VLOOKUP(T548,lists!$B$23:$D$25,2,FALSE)</f>
        <v>1</v>
      </c>
      <c r="AL548">
        <f t="shared" si="44"/>
        <v>1</v>
      </c>
    </row>
    <row r="549" spans="1:38" x14ac:dyDescent="0.35">
      <c r="A549" s="1">
        <f t="shared" si="45"/>
        <v>549</v>
      </c>
      <c r="B549" s="1">
        <f t="shared" si="46"/>
        <v>548</v>
      </c>
      <c r="C549" s="5">
        <v>44343</v>
      </c>
      <c r="D549" t="s">
        <v>259</v>
      </c>
      <c r="E549" t="s">
        <v>302</v>
      </c>
      <c r="F549" t="s">
        <v>302</v>
      </c>
      <c r="G549" t="s">
        <v>51</v>
      </c>
      <c r="H549" t="s">
        <v>245</v>
      </c>
      <c r="J549" t="s">
        <v>35</v>
      </c>
      <c r="K549" t="s">
        <v>5</v>
      </c>
      <c r="L549">
        <v>5</v>
      </c>
      <c r="N549" t="s">
        <v>227</v>
      </c>
      <c r="O549" t="s">
        <v>579</v>
      </c>
      <c r="P549" t="s">
        <v>77</v>
      </c>
      <c r="Q549">
        <v>5600</v>
      </c>
      <c r="R549" t="s">
        <v>1020</v>
      </c>
      <c r="T549" t="s">
        <v>240</v>
      </c>
      <c r="U549">
        <v>0</v>
      </c>
      <c r="W549" t="s">
        <v>503</v>
      </c>
      <c r="X549" t="s">
        <v>503</v>
      </c>
      <c r="AA549" s="6" t="str">
        <f t="shared" si="42"/>
        <v>Other</v>
      </c>
      <c r="AB549" s="6" t="str">
        <f t="shared" si="43"/>
        <v>A</v>
      </c>
      <c r="AC549" s="6">
        <f>VLOOKUP(P549,lists!$G:$H,2,FALSE)</f>
        <v>5</v>
      </c>
      <c r="AD549" t="b">
        <f>VLOOKUP(G549,lists!$B$2:$C$3,2,FALSE)</f>
        <v>1</v>
      </c>
      <c r="AE549" t="b">
        <f>VLOOKUP(AA549,lists!$B:$C,2,FALSE)</f>
        <v>1</v>
      </c>
      <c r="AF549" t="b">
        <f>IF(AND(AC549&gt;=VLOOKUP(FLAT!$I$1,lists!$G:$H,2,FALSE),AC549&lt;=VLOOKUP(FLAT!$I$2,lists!$G:$H,2,FALSE)),TRUE,FALSE)</f>
        <v>1</v>
      </c>
      <c r="AG549" t="b">
        <f>VLOOKUP(AB549,lists!$B$7:$C$8,2,FALSE)</f>
        <v>1</v>
      </c>
      <c r="AH549" t="b">
        <f>VLOOKUP(IF(H549="","Open",SUBSTITUTE(H549,"/Nov","")),lists!$B$27:$D$29,2,FALSE)</f>
        <v>1</v>
      </c>
      <c r="AI549" t="b">
        <f>IF(FLAT!$I$5="All",TRUE,IF(FLAT!$I$5=TEXT('Raw - F'!C549,"mmm"),TRUE,FALSE))</f>
        <v>1</v>
      </c>
      <c r="AJ549" t="b">
        <f>VLOOKUP(L549,lists!B:C,2,FALSE)</f>
        <v>1</v>
      </c>
      <c r="AK549" t="b">
        <f>VLOOKUP(T549,lists!$B$23:$D$25,2,FALSE)</f>
        <v>1</v>
      </c>
      <c r="AL549">
        <f t="shared" si="44"/>
        <v>1</v>
      </c>
    </row>
    <row r="550" spans="1:38" x14ac:dyDescent="0.35">
      <c r="A550" s="1">
        <f t="shared" si="45"/>
        <v>550</v>
      </c>
      <c r="B550" s="1">
        <f t="shared" si="46"/>
        <v>549</v>
      </c>
      <c r="C550" s="5">
        <v>44343</v>
      </c>
      <c r="D550" t="s">
        <v>259</v>
      </c>
      <c r="E550" t="s">
        <v>302</v>
      </c>
      <c r="F550" t="s">
        <v>302</v>
      </c>
      <c r="G550" t="s">
        <v>6</v>
      </c>
      <c r="H550" t="s">
        <v>227</v>
      </c>
      <c r="J550" t="s">
        <v>54</v>
      </c>
      <c r="K550" t="s">
        <v>5</v>
      </c>
      <c r="L550">
        <v>6</v>
      </c>
      <c r="N550" t="s">
        <v>314</v>
      </c>
      <c r="O550" t="s">
        <v>1015</v>
      </c>
      <c r="P550" t="s">
        <v>88</v>
      </c>
      <c r="Q550">
        <v>4500</v>
      </c>
      <c r="R550" t="s">
        <v>850</v>
      </c>
      <c r="T550" t="s">
        <v>240</v>
      </c>
      <c r="U550">
        <v>0</v>
      </c>
      <c r="W550" t="s">
        <v>503</v>
      </c>
      <c r="X550" t="s">
        <v>503</v>
      </c>
      <c r="AA550" s="6" t="str">
        <f t="shared" si="42"/>
        <v>Other</v>
      </c>
      <c r="AB550" s="6" t="str">
        <f t="shared" si="43"/>
        <v>A</v>
      </c>
      <c r="AC550" s="6">
        <f>VLOOKUP(P550,lists!$G:$H,2,FALSE)</f>
        <v>6</v>
      </c>
      <c r="AD550" t="b">
        <f>VLOOKUP(G550,lists!$B$2:$C$3,2,FALSE)</f>
        <v>1</v>
      </c>
      <c r="AE550" t="b">
        <f>VLOOKUP(AA550,lists!$B:$C,2,FALSE)</f>
        <v>1</v>
      </c>
      <c r="AF550" t="b">
        <f>IF(AND(AC550&gt;=VLOOKUP(FLAT!$I$1,lists!$G:$H,2,FALSE),AC550&lt;=VLOOKUP(FLAT!$I$2,lists!$G:$H,2,FALSE)),TRUE,FALSE)</f>
        <v>1</v>
      </c>
      <c r="AG550" t="b">
        <f>VLOOKUP(AB550,lists!$B$7:$C$8,2,FALSE)</f>
        <v>1</v>
      </c>
      <c r="AH550" t="b">
        <f>VLOOKUP(IF(H550="","Open",SUBSTITUTE(H550,"/Nov","")),lists!$B$27:$D$29,2,FALSE)</f>
        <v>1</v>
      </c>
      <c r="AI550" t="b">
        <f>IF(FLAT!$I$5="All",TRUE,IF(FLAT!$I$5=TEXT('Raw - F'!C550,"mmm"),TRUE,FALSE))</f>
        <v>1</v>
      </c>
      <c r="AJ550" t="b">
        <f>VLOOKUP(L550,lists!B:C,2,FALSE)</f>
        <v>1</v>
      </c>
      <c r="AK550" t="b">
        <f>VLOOKUP(T550,lists!$B$23:$D$25,2,FALSE)</f>
        <v>1</v>
      </c>
      <c r="AL550">
        <f t="shared" si="44"/>
        <v>1</v>
      </c>
    </row>
    <row r="551" spans="1:38" x14ac:dyDescent="0.35">
      <c r="A551" s="1">
        <f t="shared" si="45"/>
        <v>551</v>
      </c>
      <c r="B551" s="1">
        <f t="shared" si="46"/>
        <v>550</v>
      </c>
      <c r="C551" s="5">
        <v>44343</v>
      </c>
      <c r="D551" t="s">
        <v>259</v>
      </c>
      <c r="E551" t="s">
        <v>302</v>
      </c>
      <c r="F551" t="s">
        <v>302</v>
      </c>
      <c r="G551" t="s">
        <v>6</v>
      </c>
      <c r="H551" t="s">
        <v>227</v>
      </c>
      <c r="J551" t="s">
        <v>34</v>
      </c>
      <c r="K551" t="s">
        <v>5</v>
      </c>
      <c r="L551">
        <v>6</v>
      </c>
      <c r="N551" t="s">
        <v>307</v>
      </c>
      <c r="O551" t="s">
        <v>579</v>
      </c>
      <c r="P551" t="s">
        <v>77</v>
      </c>
      <c r="Q551">
        <v>4500</v>
      </c>
      <c r="R551" t="s">
        <v>1017</v>
      </c>
      <c r="T551" t="s">
        <v>240</v>
      </c>
      <c r="U551">
        <v>0</v>
      </c>
      <c r="W551" t="s">
        <v>503</v>
      </c>
      <c r="X551" t="s">
        <v>503</v>
      </c>
      <c r="AA551" s="6" t="str">
        <f t="shared" si="42"/>
        <v>3yo</v>
      </c>
      <c r="AB551" s="6" t="str">
        <f t="shared" si="43"/>
        <v>A</v>
      </c>
      <c r="AC551" s="6">
        <f>VLOOKUP(P551,lists!$G:$H,2,FALSE)</f>
        <v>5</v>
      </c>
      <c r="AD551" t="b">
        <f>VLOOKUP(G551,lists!$B$2:$C$3,2,FALSE)</f>
        <v>1</v>
      </c>
      <c r="AE551" t="b">
        <f>VLOOKUP(AA551,lists!$B:$C,2,FALSE)</f>
        <v>1</v>
      </c>
      <c r="AF551" t="b">
        <f>IF(AND(AC551&gt;=VLOOKUP(FLAT!$I$1,lists!$G:$H,2,FALSE),AC551&lt;=VLOOKUP(FLAT!$I$2,lists!$G:$H,2,FALSE)),TRUE,FALSE)</f>
        <v>1</v>
      </c>
      <c r="AG551" t="b">
        <f>VLOOKUP(AB551,lists!$B$7:$C$8,2,FALSE)</f>
        <v>1</v>
      </c>
      <c r="AH551" t="b">
        <f>VLOOKUP(IF(H551="","Open",SUBSTITUTE(H551,"/Nov","")),lists!$B$27:$D$29,2,FALSE)</f>
        <v>1</v>
      </c>
      <c r="AI551" t="b">
        <f>IF(FLAT!$I$5="All",TRUE,IF(FLAT!$I$5=TEXT('Raw - F'!C551,"mmm"),TRUE,FALSE))</f>
        <v>1</v>
      </c>
      <c r="AJ551" t="b">
        <f>VLOOKUP(L551,lists!B:C,2,FALSE)</f>
        <v>1</v>
      </c>
      <c r="AK551" t="b">
        <f>VLOOKUP(T551,lists!$B$23:$D$25,2,FALSE)</f>
        <v>1</v>
      </c>
      <c r="AL551">
        <f t="shared" si="44"/>
        <v>1</v>
      </c>
    </row>
    <row r="552" spans="1:38" x14ac:dyDescent="0.35">
      <c r="A552" s="1">
        <f t="shared" si="45"/>
        <v>552</v>
      </c>
      <c r="B552" s="1">
        <f t="shared" si="46"/>
        <v>551</v>
      </c>
      <c r="C552" s="5">
        <v>44343</v>
      </c>
      <c r="D552" t="s">
        <v>154</v>
      </c>
      <c r="E552" t="s">
        <v>302</v>
      </c>
      <c r="F552" t="s">
        <v>302</v>
      </c>
      <c r="G552" t="s">
        <v>6</v>
      </c>
      <c r="H552" t="s">
        <v>227</v>
      </c>
      <c r="J552" t="s">
        <v>54</v>
      </c>
      <c r="K552" t="s">
        <v>5</v>
      </c>
      <c r="L552">
        <v>4</v>
      </c>
      <c r="N552" t="s">
        <v>348</v>
      </c>
      <c r="O552" t="s">
        <v>36</v>
      </c>
      <c r="P552" t="s">
        <v>36</v>
      </c>
      <c r="Q552">
        <v>10100</v>
      </c>
      <c r="R552" t="s">
        <v>1021</v>
      </c>
      <c r="T552" t="s">
        <v>240</v>
      </c>
      <c r="U552">
        <v>0</v>
      </c>
      <c r="W552" t="s">
        <v>503</v>
      </c>
      <c r="X552" t="s">
        <v>503</v>
      </c>
      <c r="AA552" s="6" t="str">
        <f t="shared" si="42"/>
        <v>Other</v>
      </c>
      <c r="AB552" s="6" t="str">
        <f t="shared" si="43"/>
        <v>A</v>
      </c>
      <c r="AC552" s="6">
        <f>VLOOKUP(P552,lists!$G:$H,2,FALSE)</f>
        <v>1</v>
      </c>
      <c r="AD552" t="b">
        <f>VLOOKUP(G552,lists!$B$2:$C$3,2,FALSE)</f>
        <v>1</v>
      </c>
      <c r="AE552" t="b">
        <f>VLOOKUP(AA552,lists!$B:$C,2,FALSE)</f>
        <v>1</v>
      </c>
      <c r="AF552" t="b">
        <f>IF(AND(AC552&gt;=VLOOKUP(FLAT!$I$1,lists!$G:$H,2,FALSE),AC552&lt;=VLOOKUP(FLAT!$I$2,lists!$G:$H,2,FALSE)),TRUE,FALSE)</f>
        <v>1</v>
      </c>
      <c r="AG552" t="b">
        <f>VLOOKUP(AB552,lists!$B$7:$C$8,2,FALSE)</f>
        <v>1</v>
      </c>
      <c r="AH552" t="b">
        <f>VLOOKUP(IF(H552="","Open",SUBSTITUTE(H552,"/Nov","")),lists!$B$27:$D$29,2,FALSE)</f>
        <v>1</v>
      </c>
      <c r="AI552" t="b">
        <f>IF(FLAT!$I$5="All",TRUE,IF(FLAT!$I$5=TEXT('Raw - F'!C552,"mmm"),TRUE,FALSE))</f>
        <v>1</v>
      </c>
      <c r="AJ552" t="b">
        <f>VLOOKUP(L552,lists!B:C,2,FALSE)</f>
        <v>1</v>
      </c>
      <c r="AK552" t="b">
        <f>VLOOKUP(T552,lists!$B$23:$D$25,2,FALSE)</f>
        <v>1</v>
      </c>
      <c r="AL552">
        <f t="shared" si="44"/>
        <v>1</v>
      </c>
    </row>
    <row r="553" spans="1:38" x14ac:dyDescent="0.35">
      <c r="A553" s="1">
        <f t="shared" si="45"/>
        <v>553</v>
      </c>
      <c r="B553" s="1">
        <f t="shared" si="46"/>
        <v>552</v>
      </c>
      <c r="C553" s="5">
        <v>44343</v>
      </c>
      <c r="D553" t="s">
        <v>154</v>
      </c>
      <c r="E553" t="s">
        <v>302</v>
      </c>
      <c r="F553" t="s">
        <v>302</v>
      </c>
      <c r="G553" t="s">
        <v>51</v>
      </c>
      <c r="H553" t="s">
        <v>244</v>
      </c>
      <c r="J553" t="s">
        <v>33</v>
      </c>
      <c r="K553" t="s">
        <v>5</v>
      </c>
      <c r="L553">
        <v>4</v>
      </c>
      <c r="N553" t="s">
        <v>227</v>
      </c>
      <c r="O553" t="s">
        <v>36</v>
      </c>
      <c r="P553" t="s">
        <v>36</v>
      </c>
      <c r="Q553">
        <v>9100</v>
      </c>
      <c r="R553" t="s">
        <v>1022</v>
      </c>
      <c r="T553" t="s">
        <v>240</v>
      </c>
      <c r="U553">
        <v>0</v>
      </c>
      <c r="W553" t="s">
        <v>503</v>
      </c>
      <c r="X553" t="s">
        <v>503</v>
      </c>
      <c r="AA553" s="6" t="str">
        <f t="shared" si="42"/>
        <v>2yo</v>
      </c>
      <c r="AB553" s="6" t="str">
        <f t="shared" si="43"/>
        <v>A</v>
      </c>
      <c r="AC553" s="6">
        <f>VLOOKUP(P553,lists!$G:$H,2,FALSE)</f>
        <v>1</v>
      </c>
      <c r="AD553" t="b">
        <f>VLOOKUP(G553,lists!$B$2:$C$3,2,FALSE)</f>
        <v>1</v>
      </c>
      <c r="AE553" t="b">
        <f>VLOOKUP(AA553,lists!$B:$C,2,FALSE)</f>
        <v>1</v>
      </c>
      <c r="AF553" t="b">
        <f>IF(AND(AC553&gt;=VLOOKUP(FLAT!$I$1,lists!$G:$H,2,FALSE),AC553&lt;=VLOOKUP(FLAT!$I$2,lists!$G:$H,2,FALSE)),TRUE,FALSE)</f>
        <v>1</v>
      </c>
      <c r="AG553" t="b">
        <f>VLOOKUP(AB553,lists!$B$7:$C$8,2,FALSE)</f>
        <v>1</v>
      </c>
      <c r="AH553" t="b">
        <f>VLOOKUP(IF(H553="","Open",SUBSTITUTE(H553,"/Nov","")),lists!$B$27:$D$29,2,FALSE)</f>
        <v>1</v>
      </c>
      <c r="AI553" t="b">
        <f>IF(FLAT!$I$5="All",TRUE,IF(FLAT!$I$5=TEXT('Raw - F'!C553,"mmm"),TRUE,FALSE))</f>
        <v>1</v>
      </c>
      <c r="AJ553" t="b">
        <f>VLOOKUP(L553,lists!B:C,2,FALSE)</f>
        <v>1</v>
      </c>
      <c r="AK553" t="b">
        <f>VLOOKUP(T553,lists!$B$23:$D$25,2,FALSE)</f>
        <v>1</v>
      </c>
      <c r="AL553">
        <f t="shared" si="44"/>
        <v>1</v>
      </c>
    </row>
    <row r="554" spans="1:38" x14ac:dyDescent="0.35">
      <c r="A554" s="1">
        <f t="shared" si="45"/>
        <v>554</v>
      </c>
      <c r="B554" s="1">
        <f t="shared" si="46"/>
        <v>553</v>
      </c>
      <c r="C554" s="5">
        <v>44343</v>
      </c>
      <c r="D554" t="s">
        <v>154</v>
      </c>
      <c r="E554" t="s">
        <v>302</v>
      </c>
      <c r="F554" t="s">
        <v>302</v>
      </c>
      <c r="G554" t="s">
        <v>51</v>
      </c>
      <c r="H554" t="s">
        <v>244</v>
      </c>
      <c r="J554" t="s">
        <v>34</v>
      </c>
      <c r="K554" t="s">
        <v>5</v>
      </c>
      <c r="L554">
        <v>4</v>
      </c>
      <c r="N554" t="s">
        <v>227</v>
      </c>
      <c r="O554" t="s">
        <v>938</v>
      </c>
      <c r="P554" t="s">
        <v>38</v>
      </c>
      <c r="Q554">
        <v>9100</v>
      </c>
      <c r="R554" t="s">
        <v>1025</v>
      </c>
      <c r="T554" t="s">
        <v>240</v>
      </c>
      <c r="U554">
        <v>0</v>
      </c>
      <c r="W554" t="s">
        <v>503</v>
      </c>
      <c r="X554" t="s">
        <v>503</v>
      </c>
      <c r="AA554" s="6" t="str">
        <f t="shared" si="42"/>
        <v>3yo</v>
      </c>
      <c r="AB554" s="6" t="str">
        <f t="shared" si="43"/>
        <v>A</v>
      </c>
      <c r="AC554" s="6">
        <f>VLOOKUP(P554,lists!$G:$H,2,FALSE)</f>
        <v>3</v>
      </c>
      <c r="AD554" t="b">
        <f>VLOOKUP(G554,lists!$B$2:$C$3,2,FALSE)</f>
        <v>1</v>
      </c>
      <c r="AE554" t="b">
        <f>VLOOKUP(AA554,lists!$B:$C,2,FALSE)</f>
        <v>1</v>
      </c>
      <c r="AF554" t="b">
        <f>IF(AND(AC554&gt;=VLOOKUP(FLAT!$I$1,lists!$G:$H,2,FALSE),AC554&lt;=VLOOKUP(FLAT!$I$2,lists!$G:$H,2,FALSE)),TRUE,FALSE)</f>
        <v>1</v>
      </c>
      <c r="AG554" t="b">
        <f>VLOOKUP(AB554,lists!$B$7:$C$8,2,FALSE)</f>
        <v>1</v>
      </c>
      <c r="AH554" t="b">
        <f>VLOOKUP(IF(H554="","Open",SUBSTITUTE(H554,"/Nov","")),lists!$B$27:$D$29,2,FALSE)</f>
        <v>1</v>
      </c>
      <c r="AI554" t="b">
        <f>IF(FLAT!$I$5="All",TRUE,IF(FLAT!$I$5=TEXT('Raw - F'!C554,"mmm"),TRUE,FALSE))</f>
        <v>1</v>
      </c>
      <c r="AJ554" t="b">
        <f>VLOOKUP(L554,lists!B:C,2,FALSE)</f>
        <v>1</v>
      </c>
      <c r="AK554" t="b">
        <f>VLOOKUP(T554,lists!$B$23:$D$25,2,FALSE)</f>
        <v>1</v>
      </c>
      <c r="AL554">
        <f t="shared" si="44"/>
        <v>1</v>
      </c>
    </row>
    <row r="555" spans="1:38" x14ac:dyDescent="0.35">
      <c r="A555" s="1">
        <f t="shared" si="45"/>
        <v>555</v>
      </c>
      <c r="B555" s="1">
        <f t="shared" si="46"/>
        <v>554</v>
      </c>
      <c r="C555" s="5">
        <v>44343</v>
      </c>
      <c r="D555" t="s">
        <v>154</v>
      </c>
      <c r="E555" t="s">
        <v>302</v>
      </c>
      <c r="F555" t="s">
        <v>302</v>
      </c>
      <c r="G555" t="s">
        <v>6</v>
      </c>
      <c r="H555" t="s">
        <v>227</v>
      </c>
      <c r="J555" t="s">
        <v>34</v>
      </c>
      <c r="K555" t="s">
        <v>5</v>
      </c>
      <c r="L555">
        <v>5</v>
      </c>
      <c r="N555" t="s">
        <v>330</v>
      </c>
      <c r="O555" t="s">
        <v>1023</v>
      </c>
      <c r="P555" t="s">
        <v>59</v>
      </c>
      <c r="Q555">
        <v>7500</v>
      </c>
      <c r="R555" t="s">
        <v>1026</v>
      </c>
      <c r="T555" t="s">
        <v>240</v>
      </c>
      <c r="U555">
        <v>0</v>
      </c>
      <c r="W555" t="s">
        <v>503</v>
      </c>
      <c r="X555" t="s">
        <v>503</v>
      </c>
      <c r="AA555" s="6" t="str">
        <f t="shared" si="42"/>
        <v>3yo</v>
      </c>
      <c r="AB555" s="6" t="str">
        <f t="shared" si="43"/>
        <v>A</v>
      </c>
      <c r="AC555" s="6">
        <f>VLOOKUP(P555,lists!$G:$H,2,FALSE)</f>
        <v>7</v>
      </c>
      <c r="AD555" t="b">
        <f>VLOOKUP(G555,lists!$B$2:$C$3,2,FALSE)</f>
        <v>1</v>
      </c>
      <c r="AE555" t="b">
        <f>VLOOKUP(AA555,lists!$B:$C,2,FALSE)</f>
        <v>1</v>
      </c>
      <c r="AF555" t="b">
        <f>IF(AND(AC555&gt;=VLOOKUP(FLAT!$I$1,lists!$G:$H,2,FALSE),AC555&lt;=VLOOKUP(FLAT!$I$2,lists!$G:$H,2,FALSE)),TRUE,FALSE)</f>
        <v>1</v>
      </c>
      <c r="AG555" t="b">
        <f>VLOOKUP(AB555,lists!$B$7:$C$8,2,FALSE)</f>
        <v>1</v>
      </c>
      <c r="AH555" t="b">
        <f>VLOOKUP(IF(H555="","Open",SUBSTITUTE(H555,"/Nov","")),lists!$B$27:$D$29,2,FALSE)</f>
        <v>1</v>
      </c>
      <c r="AI555" t="b">
        <f>IF(FLAT!$I$5="All",TRUE,IF(FLAT!$I$5=TEXT('Raw - F'!C555,"mmm"),TRUE,FALSE))</f>
        <v>1</v>
      </c>
      <c r="AJ555" t="b">
        <f>VLOOKUP(L555,lists!B:C,2,FALSE)</f>
        <v>1</v>
      </c>
      <c r="AK555" t="b">
        <f>VLOOKUP(T555,lists!$B$23:$D$25,2,FALSE)</f>
        <v>1</v>
      </c>
      <c r="AL555">
        <f t="shared" si="44"/>
        <v>1</v>
      </c>
    </row>
    <row r="556" spans="1:38" x14ac:dyDescent="0.35">
      <c r="A556" s="1">
        <f t="shared" si="45"/>
        <v>556</v>
      </c>
      <c r="B556" s="1">
        <f t="shared" si="46"/>
        <v>555</v>
      </c>
      <c r="C556" s="5">
        <v>44343</v>
      </c>
      <c r="D556" t="s">
        <v>154</v>
      </c>
      <c r="E556" t="s">
        <v>302</v>
      </c>
      <c r="F556" t="s">
        <v>302</v>
      </c>
      <c r="G556" t="s">
        <v>6</v>
      </c>
      <c r="H556" t="s">
        <v>227</v>
      </c>
      <c r="J556" t="s">
        <v>34</v>
      </c>
      <c r="K556" t="s">
        <v>5</v>
      </c>
      <c r="L556">
        <v>5</v>
      </c>
      <c r="N556" t="s">
        <v>330</v>
      </c>
      <c r="O556" t="s">
        <v>36</v>
      </c>
      <c r="P556" t="s">
        <v>36</v>
      </c>
      <c r="Q556">
        <v>7500</v>
      </c>
      <c r="R556" t="s">
        <v>1027</v>
      </c>
      <c r="T556" t="s">
        <v>240</v>
      </c>
      <c r="U556">
        <v>0</v>
      </c>
      <c r="W556" t="s">
        <v>503</v>
      </c>
      <c r="X556" t="s">
        <v>503</v>
      </c>
      <c r="AA556" s="6" t="str">
        <f t="shared" si="42"/>
        <v>3yo</v>
      </c>
      <c r="AB556" s="6" t="str">
        <f t="shared" si="43"/>
        <v>A</v>
      </c>
      <c r="AC556" s="6">
        <f>VLOOKUP(P556,lists!$G:$H,2,FALSE)</f>
        <v>1</v>
      </c>
      <c r="AD556" t="b">
        <f>VLOOKUP(G556,lists!$B$2:$C$3,2,FALSE)</f>
        <v>1</v>
      </c>
      <c r="AE556" t="b">
        <f>VLOOKUP(AA556,lists!$B:$C,2,FALSE)</f>
        <v>1</v>
      </c>
      <c r="AF556" t="b">
        <f>IF(AND(AC556&gt;=VLOOKUP(FLAT!$I$1,lists!$G:$H,2,FALSE),AC556&lt;=VLOOKUP(FLAT!$I$2,lists!$G:$H,2,FALSE)),TRUE,FALSE)</f>
        <v>1</v>
      </c>
      <c r="AG556" t="b">
        <f>VLOOKUP(AB556,lists!$B$7:$C$8,2,FALSE)</f>
        <v>1</v>
      </c>
      <c r="AH556" t="b">
        <f>VLOOKUP(IF(H556="","Open",SUBSTITUTE(H556,"/Nov","")),lists!$B$27:$D$29,2,FALSE)</f>
        <v>1</v>
      </c>
      <c r="AI556" t="b">
        <f>IF(FLAT!$I$5="All",TRUE,IF(FLAT!$I$5=TEXT('Raw - F'!C556,"mmm"),TRUE,FALSE))</f>
        <v>1</v>
      </c>
      <c r="AJ556" t="b">
        <f>VLOOKUP(L556,lists!B:C,2,FALSE)</f>
        <v>1</v>
      </c>
      <c r="AK556" t="b">
        <f>VLOOKUP(T556,lists!$B$23:$D$25,2,FALSE)</f>
        <v>1</v>
      </c>
      <c r="AL556">
        <f t="shared" si="44"/>
        <v>1</v>
      </c>
    </row>
    <row r="557" spans="1:38" x14ac:dyDescent="0.35">
      <c r="A557" s="1">
        <f t="shared" si="45"/>
        <v>557</v>
      </c>
      <c r="B557" s="1">
        <f t="shared" si="46"/>
        <v>556</v>
      </c>
      <c r="C557" s="5">
        <v>44343</v>
      </c>
      <c r="D557" t="s">
        <v>154</v>
      </c>
      <c r="E557" t="s">
        <v>302</v>
      </c>
      <c r="F557" t="s">
        <v>302</v>
      </c>
      <c r="G557" t="s">
        <v>51</v>
      </c>
      <c r="H557" t="s">
        <v>245</v>
      </c>
      <c r="J557" t="s">
        <v>33</v>
      </c>
      <c r="K557" t="s">
        <v>5</v>
      </c>
      <c r="L557">
        <v>4</v>
      </c>
      <c r="N557" t="s">
        <v>227</v>
      </c>
      <c r="O557" t="s">
        <v>37</v>
      </c>
      <c r="P557" t="s">
        <v>37</v>
      </c>
      <c r="Q557">
        <v>6600</v>
      </c>
      <c r="R557" t="s">
        <v>589</v>
      </c>
      <c r="T557" t="s">
        <v>240</v>
      </c>
      <c r="U557">
        <v>0</v>
      </c>
      <c r="W557" t="s">
        <v>503</v>
      </c>
      <c r="X557" t="s">
        <v>503</v>
      </c>
      <c r="Z557" t="s">
        <v>553</v>
      </c>
      <c r="AA557" s="6" t="str">
        <f t="shared" si="42"/>
        <v>2yo</v>
      </c>
      <c r="AB557" s="6" t="str">
        <f t="shared" si="43"/>
        <v>A</v>
      </c>
      <c r="AC557" s="6">
        <f>VLOOKUP(P557,lists!$G:$H,2,FALSE)</f>
        <v>2</v>
      </c>
      <c r="AD557" t="b">
        <f>VLOOKUP(G557,lists!$B$2:$C$3,2,FALSE)</f>
        <v>1</v>
      </c>
      <c r="AE557" t="b">
        <f>VLOOKUP(AA557,lists!$B:$C,2,FALSE)</f>
        <v>1</v>
      </c>
      <c r="AF557" t="b">
        <f>IF(AND(AC557&gt;=VLOOKUP(FLAT!$I$1,lists!$G:$H,2,FALSE),AC557&lt;=VLOOKUP(FLAT!$I$2,lists!$G:$H,2,FALSE)),TRUE,FALSE)</f>
        <v>1</v>
      </c>
      <c r="AG557" t="b">
        <f>VLOOKUP(AB557,lists!$B$7:$C$8,2,FALSE)</f>
        <v>1</v>
      </c>
      <c r="AH557" t="b">
        <f>VLOOKUP(IF(H557="","Open",SUBSTITUTE(H557,"/Nov","")),lists!$B$27:$D$29,2,FALSE)</f>
        <v>1</v>
      </c>
      <c r="AI557" t="b">
        <f>IF(FLAT!$I$5="All",TRUE,IF(FLAT!$I$5=TEXT('Raw - F'!C557,"mmm"),TRUE,FALSE))</f>
        <v>1</v>
      </c>
      <c r="AJ557" t="b">
        <f>VLOOKUP(L557,lists!B:C,2,FALSE)</f>
        <v>1</v>
      </c>
      <c r="AK557" t="b">
        <f>VLOOKUP(T557,lists!$B$23:$D$25,2,FALSE)</f>
        <v>1</v>
      </c>
      <c r="AL557">
        <f t="shared" si="44"/>
        <v>1</v>
      </c>
    </row>
    <row r="558" spans="1:38" x14ac:dyDescent="0.35">
      <c r="A558" s="1">
        <f t="shared" si="45"/>
        <v>558</v>
      </c>
      <c r="B558" s="1">
        <f t="shared" si="46"/>
        <v>557</v>
      </c>
      <c r="C558" s="5">
        <v>44343</v>
      </c>
      <c r="D558" t="s">
        <v>154</v>
      </c>
      <c r="E558" t="s">
        <v>302</v>
      </c>
      <c r="F558" t="s">
        <v>302</v>
      </c>
      <c r="G558" t="s">
        <v>6</v>
      </c>
      <c r="H558" t="s">
        <v>227</v>
      </c>
      <c r="J558" t="s">
        <v>54</v>
      </c>
      <c r="K558" t="s">
        <v>5</v>
      </c>
      <c r="L558">
        <v>5</v>
      </c>
      <c r="N558" t="s">
        <v>321</v>
      </c>
      <c r="O558" t="s">
        <v>365</v>
      </c>
      <c r="P558" t="s">
        <v>76</v>
      </c>
      <c r="Q558">
        <v>6600</v>
      </c>
      <c r="R558" t="s">
        <v>1052</v>
      </c>
      <c r="S558" t="s">
        <v>7</v>
      </c>
      <c r="T558" t="s">
        <v>240</v>
      </c>
      <c r="U558">
        <v>0</v>
      </c>
      <c r="V558" t="s">
        <v>525</v>
      </c>
      <c r="W558" t="s">
        <v>503</v>
      </c>
      <c r="X558" t="s">
        <v>503</v>
      </c>
      <c r="AA558" s="6" t="str">
        <f t="shared" si="42"/>
        <v>Other</v>
      </c>
      <c r="AB558" s="6" t="str">
        <f t="shared" si="43"/>
        <v>A</v>
      </c>
      <c r="AC558" s="6">
        <f>VLOOKUP(P558,lists!$G:$H,2,FALSE)</f>
        <v>5</v>
      </c>
      <c r="AD558" t="b">
        <f>VLOOKUP(G558,lists!$B$2:$C$3,2,FALSE)</f>
        <v>1</v>
      </c>
      <c r="AE558" t="b">
        <f>VLOOKUP(AA558,lists!$B:$C,2,FALSE)</f>
        <v>1</v>
      </c>
      <c r="AF558" t="b">
        <f>IF(AND(AC558&gt;=VLOOKUP(FLAT!$I$1,lists!$G:$H,2,FALSE),AC558&lt;=VLOOKUP(FLAT!$I$2,lists!$G:$H,2,FALSE)),TRUE,FALSE)</f>
        <v>1</v>
      </c>
      <c r="AG558" t="b">
        <f>VLOOKUP(AB558,lists!$B$7:$C$8,2,FALSE)</f>
        <v>1</v>
      </c>
      <c r="AH558" t="b">
        <f>VLOOKUP(IF(H558="","Open",SUBSTITUTE(H558,"/Nov","")),lists!$B$27:$D$29,2,FALSE)</f>
        <v>1</v>
      </c>
      <c r="AI558" t="b">
        <f>IF(FLAT!$I$5="All",TRUE,IF(FLAT!$I$5=TEXT('Raw - F'!C558,"mmm"),TRUE,FALSE))</f>
        <v>1</v>
      </c>
      <c r="AJ558" t="b">
        <f>VLOOKUP(L558,lists!B:C,2,FALSE)</f>
        <v>1</v>
      </c>
      <c r="AK558" t="b">
        <f>VLOOKUP(T558,lists!$B$23:$D$25,2,FALSE)</f>
        <v>1</v>
      </c>
      <c r="AL558">
        <f t="shared" si="44"/>
        <v>1</v>
      </c>
    </row>
    <row r="559" spans="1:38" x14ac:dyDescent="0.35">
      <c r="A559" s="1">
        <f t="shared" si="45"/>
        <v>559</v>
      </c>
      <c r="B559" s="1">
        <f t="shared" si="46"/>
        <v>558</v>
      </c>
      <c r="C559" s="5">
        <v>44343</v>
      </c>
      <c r="D559" t="s">
        <v>690</v>
      </c>
      <c r="E559" t="s">
        <v>302</v>
      </c>
      <c r="F559" t="s">
        <v>302</v>
      </c>
      <c r="G559" t="s">
        <v>6</v>
      </c>
      <c r="H559" t="s">
        <v>227</v>
      </c>
      <c r="J559" t="s">
        <v>54</v>
      </c>
      <c r="K559" t="s">
        <v>5</v>
      </c>
      <c r="L559">
        <v>3</v>
      </c>
      <c r="N559" t="s">
        <v>359</v>
      </c>
      <c r="O559" t="s">
        <v>435</v>
      </c>
      <c r="P559" t="s">
        <v>76</v>
      </c>
      <c r="Q559">
        <v>12500</v>
      </c>
      <c r="R559" t="s">
        <v>469</v>
      </c>
      <c r="T559" t="s">
        <v>240</v>
      </c>
      <c r="U559">
        <v>0</v>
      </c>
      <c r="W559" t="s">
        <v>503</v>
      </c>
      <c r="X559" t="s">
        <v>503</v>
      </c>
      <c r="AA559" s="6" t="str">
        <f t="shared" si="42"/>
        <v>Other</v>
      </c>
      <c r="AB559" s="6" t="str">
        <f t="shared" si="43"/>
        <v>A</v>
      </c>
      <c r="AC559" s="6">
        <f>VLOOKUP(P559,lists!$G:$H,2,FALSE)</f>
        <v>5</v>
      </c>
      <c r="AD559" t="b">
        <f>VLOOKUP(G559,lists!$B$2:$C$3,2,FALSE)</f>
        <v>1</v>
      </c>
      <c r="AE559" t="b">
        <f>VLOOKUP(AA559,lists!$B:$C,2,FALSE)</f>
        <v>1</v>
      </c>
      <c r="AF559" t="b">
        <f>IF(AND(AC559&gt;=VLOOKUP(FLAT!$I$1,lists!$G:$H,2,FALSE),AC559&lt;=VLOOKUP(FLAT!$I$2,lists!$G:$H,2,FALSE)),TRUE,FALSE)</f>
        <v>1</v>
      </c>
      <c r="AG559" t="b">
        <f>VLOOKUP(AB559,lists!$B$7:$C$8,2,FALSE)</f>
        <v>1</v>
      </c>
      <c r="AH559" t="b">
        <f>VLOOKUP(IF(H559="","Open",SUBSTITUTE(H559,"/Nov","")),lists!$B$27:$D$29,2,FALSE)</f>
        <v>1</v>
      </c>
      <c r="AI559" t="b">
        <f>IF(FLAT!$I$5="All",TRUE,IF(FLAT!$I$5=TEXT('Raw - F'!C559,"mmm"),TRUE,FALSE))</f>
        <v>1</v>
      </c>
      <c r="AJ559" t="b">
        <f>VLOOKUP(L559,lists!B:C,2,FALSE)</f>
        <v>1</v>
      </c>
      <c r="AK559" t="b">
        <f>VLOOKUP(T559,lists!$B$23:$D$25,2,FALSE)</f>
        <v>1</v>
      </c>
      <c r="AL559">
        <f t="shared" si="44"/>
        <v>1</v>
      </c>
    </row>
    <row r="560" spans="1:38" x14ac:dyDescent="0.35">
      <c r="A560" s="1">
        <f t="shared" si="45"/>
        <v>560</v>
      </c>
      <c r="B560" s="1">
        <f t="shared" si="46"/>
        <v>559</v>
      </c>
      <c r="C560" s="5">
        <v>44343</v>
      </c>
      <c r="D560" t="s">
        <v>690</v>
      </c>
      <c r="E560" t="s">
        <v>302</v>
      </c>
      <c r="F560" t="s">
        <v>302</v>
      </c>
      <c r="G560" t="s">
        <v>6</v>
      </c>
      <c r="H560" t="s">
        <v>227</v>
      </c>
      <c r="J560" t="s">
        <v>54</v>
      </c>
      <c r="K560" t="s">
        <v>5</v>
      </c>
      <c r="L560">
        <v>4</v>
      </c>
      <c r="N560" t="s">
        <v>348</v>
      </c>
      <c r="O560" t="s">
        <v>434</v>
      </c>
      <c r="P560" t="s">
        <v>59</v>
      </c>
      <c r="Q560">
        <v>7650</v>
      </c>
      <c r="R560" t="s">
        <v>417</v>
      </c>
      <c r="T560" t="s">
        <v>240</v>
      </c>
      <c r="U560">
        <v>0</v>
      </c>
      <c r="W560" t="s">
        <v>503</v>
      </c>
      <c r="X560" t="s">
        <v>503</v>
      </c>
      <c r="AA560" s="6" t="str">
        <f t="shared" si="42"/>
        <v>Other</v>
      </c>
      <c r="AB560" s="6" t="str">
        <f t="shared" si="43"/>
        <v>A</v>
      </c>
      <c r="AC560" s="6">
        <f>VLOOKUP(P560,lists!$G:$H,2,FALSE)</f>
        <v>7</v>
      </c>
      <c r="AD560" t="b">
        <f>VLOOKUP(G560,lists!$B$2:$C$3,2,FALSE)</f>
        <v>1</v>
      </c>
      <c r="AE560" t="b">
        <f>VLOOKUP(AA560,lists!$B:$C,2,FALSE)</f>
        <v>1</v>
      </c>
      <c r="AF560" t="b">
        <f>IF(AND(AC560&gt;=VLOOKUP(FLAT!$I$1,lists!$G:$H,2,FALSE),AC560&lt;=VLOOKUP(FLAT!$I$2,lists!$G:$H,2,FALSE)),TRUE,FALSE)</f>
        <v>1</v>
      </c>
      <c r="AG560" t="b">
        <f>VLOOKUP(AB560,lists!$B$7:$C$8,2,FALSE)</f>
        <v>1</v>
      </c>
      <c r="AH560" t="b">
        <f>VLOOKUP(IF(H560="","Open",SUBSTITUTE(H560,"/Nov","")),lists!$B$27:$D$29,2,FALSE)</f>
        <v>1</v>
      </c>
      <c r="AI560" t="b">
        <f>IF(FLAT!$I$5="All",TRUE,IF(FLAT!$I$5=TEXT('Raw - F'!C560,"mmm"),TRUE,FALSE))</f>
        <v>1</v>
      </c>
      <c r="AJ560" t="b">
        <f>VLOOKUP(L560,lists!B:C,2,FALSE)</f>
        <v>1</v>
      </c>
      <c r="AK560" t="b">
        <f>VLOOKUP(T560,lists!$B$23:$D$25,2,FALSE)</f>
        <v>1</v>
      </c>
      <c r="AL560">
        <f t="shared" si="44"/>
        <v>1</v>
      </c>
    </row>
    <row r="561" spans="1:38" x14ac:dyDescent="0.35">
      <c r="A561" s="1">
        <f t="shared" si="45"/>
        <v>561</v>
      </c>
      <c r="B561" s="1">
        <f t="shared" si="46"/>
        <v>560</v>
      </c>
      <c r="C561" s="5">
        <v>44343</v>
      </c>
      <c r="D561" t="s">
        <v>690</v>
      </c>
      <c r="E561" t="s">
        <v>302</v>
      </c>
      <c r="F561" t="s">
        <v>302</v>
      </c>
      <c r="G561" t="s">
        <v>6</v>
      </c>
      <c r="H561" t="s">
        <v>227</v>
      </c>
      <c r="J561" t="s">
        <v>34</v>
      </c>
      <c r="K561" t="s">
        <v>5</v>
      </c>
      <c r="L561">
        <v>6</v>
      </c>
      <c r="N561" t="s">
        <v>314</v>
      </c>
      <c r="O561" t="s">
        <v>435</v>
      </c>
      <c r="P561" t="s">
        <v>76</v>
      </c>
      <c r="Q561">
        <v>4900</v>
      </c>
      <c r="R561" t="s">
        <v>1028</v>
      </c>
      <c r="T561" t="s">
        <v>240</v>
      </c>
      <c r="U561">
        <v>0</v>
      </c>
      <c r="W561" t="s">
        <v>503</v>
      </c>
      <c r="X561" t="s">
        <v>503</v>
      </c>
      <c r="AA561" s="6" t="str">
        <f t="shared" ref="AA561:AA622" si="47">IF(OR(J561="2yo",J561="3yo"),J561,"Other")</f>
        <v>3yo</v>
      </c>
      <c r="AB561" s="6" t="str">
        <f t="shared" ref="AB561:AB622" si="48">IF(K561="F",K561,"A")</f>
        <v>A</v>
      </c>
      <c r="AC561" s="6">
        <f>VLOOKUP(P561,lists!$G:$H,2,FALSE)</f>
        <v>5</v>
      </c>
      <c r="AD561" t="b">
        <f>VLOOKUP(G561,lists!$B$2:$C$3,2,FALSE)</f>
        <v>1</v>
      </c>
      <c r="AE561" t="b">
        <f>VLOOKUP(AA561,lists!$B:$C,2,FALSE)</f>
        <v>1</v>
      </c>
      <c r="AF561" t="b">
        <f>IF(AND(AC561&gt;=VLOOKUP(FLAT!$I$1,lists!$G:$H,2,FALSE),AC561&lt;=VLOOKUP(FLAT!$I$2,lists!$G:$H,2,FALSE)),TRUE,FALSE)</f>
        <v>1</v>
      </c>
      <c r="AG561" t="b">
        <f>VLOOKUP(AB561,lists!$B$7:$C$8,2,FALSE)</f>
        <v>1</v>
      </c>
      <c r="AH561" t="b">
        <f>VLOOKUP(IF(H561="","Open",SUBSTITUTE(H561,"/Nov","")),lists!$B$27:$D$29,2,FALSE)</f>
        <v>1</v>
      </c>
      <c r="AI561" t="b">
        <f>IF(FLAT!$I$5="All",TRUE,IF(FLAT!$I$5=TEXT('Raw - F'!C561,"mmm"),TRUE,FALSE))</f>
        <v>1</v>
      </c>
      <c r="AJ561" t="b">
        <f>VLOOKUP(L561,lists!B:C,2,FALSE)</f>
        <v>1</v>
      </c>
      <c r="AK561" t="b">
        <f>VLOOKUP(T561,lists!$B$23:$D$25,2,FALSE)</f>
        <v>1</v>
      </c>
      <c r="AL561">
        <f t="shared" ref="AL561:AL622" si="49">IF(AND(AD561=TRUE,AE561=TRUE,AF561=TRUE,AG561=TRUE,AH561=TRUE,AI561=TRUE,AJ561=TRUE,AK561=TRUE),1,0)</f>
        <v>1</v>
      </c>
    </row>
    <row r="562" spans="1:38" x14ac:dyDescent="0.35">
      <c r="A562" s="1">
        <f t="shared" si="45"/>
        <v>562</v>
      </c>
      <c r="B562" s="1">
        <f t="shared" si="46"/>
        <v>561</v>
      </c>
      <c r="C562" s="5">
        <v>44343</v>
      </c>
      <c r="D562" t="s">
        <v>690</v>
      </c>
      <c r="E562" t="s">
        <v>302</v>
      </c>
      <c r="F562" t="s">
        <v>302</v>
      </c>
      <c r="G562" t="s">
        <v>51</v>
      </c>
      <c r="H562" t="s">
        <v>244</v>
      </c>
      <c r="J562" t="s">
        <v>35</v>
      </c>
      <c r="K562" t="s">
        <v>5</v>
      </c>
      <c r="L562">
        <v>5</v>
      </c>
      <c r="N562" t="s">
        <v>227</v>
      </c>
      <c r="O562" t="s">
        <v>70</v>
      </c>
      <c r="P562" t="s">
        <v>70</v>
      </c>
      <c r="Q562">
        <v>4900</v>
      </c>
      <c r="R562" t="s">
        <v>1029</v>
      </c>
      <c r="T562" t="s">
        <v>240</v>
      </c>
      <c r="U562">
        <v>0</v>
      </c>
      <c r="W562" t="s">
        <v>503</v>
      </c>
      <c r="X562" t="s">
        <v>503</v>
      </c>
      <c r="AA562" s="6" t="str">
        <f t="shared" si="47"/>
        <v>Other</v>
      </c>
      <c r="AB562" s="6" t="str">
        <f t="shared" si="48"/>
        <v>A</v>
      </c>
      <c r="AC562" s="6">
        <f>VLOOKUP(P562,lists!$G:$H,2,FALSE)</f>
        <v>4</v>
      </c>
      <c r="AD562" t="b">
        <f>VLOOKUP(G562,lists!$B$2:$C$3,2,FALSE)</f>
        <v>1</v>
      </c>
      <c r="AE562" t="b">
        <f>VLOOKUP(AA562,lists!$B:$C,2,FALSE)</f>
        <v>1</v>
      </c>
      <c r="AF562" t="b">
        <f>IF(AND(AC562&gt;=VLOOKUP(FLAT!$I$1,lists!$G:$H,2,FALSE),AC562&lt;=VLOOKUP(FLAT!$I$2,lists!$G:$H,2,FALSE)),TRUE,FALSE)</f>
        <v>1</v>
      </c>
      <c r="AG562" t="b">
        <f>VLOOKUP(AB562,lists!$B$7:$C$8,2,FALSE)</f>
        <v>1</v>
      </c>
      <c r="AH562" t="b">
        <f>VLOOKUP(IF(H562="","Open",SUBSTITUTE(H562,"/Nov","")),lists!$B$27:$D$29,2,FALSE)</f>
        <v>1</v>
      </c>
      <c r="AI562" t="b">
        <f>IF(FLAT!$I$5="All",TRUE,IF(FLAT!$I$5=TEXT('Raw - F'!C562,"mmm"),TRUE,FALSE))</f>
        <v>1</v>
      </c>
      <c r="AJ562" t="b">
        <f>VLOOKUP(L562,lists!B:C,2,FALSE)</f>
        <v>1</v>
      </c>
      <c r="AK562" t="b">
        <f>VLOOKUP(T562,lists!$B$23:$D$25,2,FALSE)</f>
        <v>1</v>
      </c>
      <c r="AL562">
        <f t="shared" si="49"/>
        <v>1</v>
      </c>
    </row>
    <row r="563" spans="1:38" x14ac:dyDescent="0.35">
      <c r="A563" s="1">
        <f t="shared" si="45"/>
        <v>563</v>
      </c>
      <c r="B563" s="1">
        <f t="shared" si="46"/>
        <v>562</v>
      </c>
      <c r="C563" s="5">
        <v>44343</v>
      </c>
      <c r="D563" t="s">
        <v>690</v>
      </c>
      <c r="E563" t="s">
        <v>302</v>
      </c>
      <c r="F563" t="s">
        <v>302</v>
      </c>
      <c r="G563" t="s">
        <v>51</v>
      </c>
      <c r="H563" t="s">
        <v>244</v>
      </c>
      <c r="J563" t="s">
        <v>33</v>
      </c>
      <c r="K563" t="s">
        <v>7</v>
      </c>
      <c r="L563">
        <v>5</v>
      </c>
      <c r="N563" t="s">
        <v>227</v>
      </c>
      <c r="O563" t="s">
        <v>37</v>
      </c>
      <c r="P563" t="s">
        <v>37</v>
      </c>
      <c r="Q563">
        <v>4900</v>
      </c>
      <c r="R563" t="s">
        <v>413</v>
      </c>
      <c r="T563" t="s">
        <v>240</v>
      </c>
      <c r="U563">
        <v>0</v>
      </c>
      <c r="W563" t="s">
        <v>503</v>
      </c>
      <c r="X563" t="s">
        <v>503</v>
      </c>
      <c r="Z563" t="s">
        <v>553</v>
      </c>
      <c r="AA563" s="6" t="str">
        <f t="shared" si="47"/>
        <v>2yo</v>
      </c>
      <c r="AB563" s="6" t="str">
        <f t="shared" si="48"/>
        <v>F</v>
      </c>
      <c r="AC563" s="6">
        <f>VLOOKUP(P563,lists!$G:$H,2,FALSE)</f>
        <v>2</v>
      </c>
      <c r="AD563" t="b">
        <f>VLOOKUP(G563,lists!$B$2:$C$3,2,FALSE)</f>
        <v>1</v>
      </c>
      <c r="AE563" t="b">
        <f>VLOOKUP(AA563,lists!$B:$C,2,FALSE)</f>
        <v>1</v>
      </c>
      <c r="AF563" t="b">
        <f>IF(AND(AC563&gt;=VLOOKUP(FLAT!$I$1,lists!$G:$H,2,FALSE),AC563&lt;=VLOOKUP(FLAT!$I$2,lists!$G:$H,2,FALSE)),TRUE,FALSE)</f>
        <v>1</v>
      </c>
      <c r="AG563" t="b">
        <f>VLOOKUP(AB563,lists!$B$7:$C$8,2,FALSE)</f>
        <v>1</v>
      </c>
      <c r="AH563" t="b">
        <f>VLOOKUP(IF(H563="","Open",SUBSTITUTE(H563,"/Nov","")),lists!$B$27:$D$29,2,FALSE)</f>
        <v>1</v>
      </c>
      <c r="AI563" t="b">
        <f>IF(FLAT!$I$5="All",TRUE,IF(FLAT!$I$5=TEXT('Raw - F'!C563,"mmm"),TRUE,FALSE))</f>
        <v>1</v>
      </c>
      <c r="AJ563" t="b">
        <f>VLOOKUP(L563,lists!B:C,2,FALSE)</f>
        <v>1</v>
      </c>
      <c r="AK563" t="b">
        <f>VLOOKUP(T563,lists!$B$23:$D$25,2,FALSE)</f>
        <v>1</v>
      </c>
      <c r="AL563">
        <f t="shared" si="49"/>
        <v>1</v>
      </c>
    </row>
    <row r="564" spans="1:38" x14ac:dyDescent="0.35">
      <c r="A564" s="1">
        <f t="shared" si="45"/>
        <v>564</v>
      </c>
      <c r="B564" s="1">
        <f t="shared" si="46"/>
        <v>563</v>
      </c>
      <c r="C564" s="5">
        <v>44343</v>
      </c>
      <c r="D564" t="s">
        <v>690</v>
      </c>
      <c r="E564" t="s">
        <v>302</v>
      </c>
      <c r="F564" t="s">
        <v>302</v>
      </c>
      <c r="G564" t="s">
        <v>6</v>
      </c>
      <c r="H564" t="s">
        <v>227</v>
      </c>
      <c r="J564" t="s">
        <v>34</v>
      </c>
      <c r="K564" t="s">
        <v>5</v>
      </c>
      <c r="L564">
        <v>5</v>
      </c>
      <c r="N564" t="s">
        <v>330</v>
      </c>
      <c r="O564" t="s">
        <v>37</v>
      </c>
      <c r="P564" t="s">
        <v>37</v>
      </c>
      <c r="Q564">
        <v>4900</v>
      </c>
      <c r="R564" t="s">
        <v>1030</v>
      </c>
      <c r="T564" t="s">
        <v>240</v>
      </c>
      <c r="U564">
        <v>0</v>
      </c>
      <c r="W564" t="s">
        <v>503</v>
      </c>
      <c r="X564" t="s">
        <v>503</v>
      </c>
      <c r="AA564" s="6" t="str">
        <f t="shared" si="47"/>
        <v>3yo</v>
      </c>
      <c r="AB564" s="6" t="str">
        <f t="shared" si="48"/>
        <v>A</v>
      </c>
      <c r="AC564" s="6">
        <f>VLOOKUP(P564,lists!$G:$H,2,FALSE)</f>
        <v>2</v>
      </c>
      <c r="AD564" t="b">
        <f>VLOOKUP(G564,lists!$B$2:$C$3,2,FALSE)</f>
        <v>1</v>
      </c>
      <c r="AE564" t="b">
        <f>VLOOKUP(AA564,lists!$B:$C,2,FALSE)</f>
        <v>1</v>
      </c>
      <c r="AF564" t="b">
        <f>IF(AND(AC564&gt;=VLOOKUP(FLAT!$I$1,lists!$G:$H,2,FALSE),AC564&lt;=VLOOKUP(FLAT!$I$2,lists!$G:$H,2,FALSE)),TRUE,FALSE)</f>
        <v>1</v>
      </c>
      <c r="AG564" t="b">
        <f>VLOOKUP(AB564,lists!$B$7:$C$8,2,FALSE)</f>
        <v>1</v>
      </c>
      <c r="AH564" t="b">
        <f>VLOOKUP(IF(H564="","Open",SUBSTITUTE(H564,"/Nov","")),lists!$B$27:$D$29,2,FALSE)</f>
        <v>1</v>
      </c>
      <c r="AI564" t="b">
        <f>IF(FLAT!$I$5="All",TRUE,IF(FLAT!$I$5=TEXT('Raw - F'!C564,"mmm"),TRUE,FALSE))</f>
        <v>1</v>
      </c>
      <c r="AJ564" t="b">
        <f>VLOOKUP(L564,lists!B:C,2,FALSE)</f>
        <v>1</v>
      </c>
      <c r="AK564" t="b">
        <f>VLOOKUP(T564,lists!$B$23:$D$25,2,FALSE)</f>
        <v>1</v>
      </c>
      <c r="AL564">
        <f t="shared" si="49"/>
        <v>1</v>
      </c>
    </row>
    <row r="565" spans="1:38" x14ac:dyDescent="0.35">
      <c r="A565" s="1">
        <f t="shared" si="45"/>
        <v>565</v>
      </c>
      <c r="B565" s="1">
        <f t="shared" si="46"/>
        <v>564</v>
      </c>
      <c r="C565" s="5">
        <v>44343</v>
      </c>
      <c r="D565" t="s">
        <v>690</v>
      </c>
      <c r="E565" t="s">
        <v>302</v>
      </c>
      <c r="F565" t="s">
        <v>302</v>
      </c>
      <c r="G565" t="s">
        <v>6</v>
      </c>
      <c r="H565" t="s">
        <v>227</v>
      </c>
      <c r="J565" t="s">
        <v>54</v>
      </c>
      <c r="K565" t="s">
        <v>5</v>
      </c>
      <c r="L565">
        <v>6</v>
      </c>
      <c r="N565" t="s">
        <v>307</v>
      </c>
      <c r="O565" t="s">
        <v>36</v>
      </c>
      <c r="P565" t="s">
        <v>36</v>
      </c>
      <c r="Q565">
        <v>3900</v>
      </c>
      <c r="R565" t="s">
        <v>536</v>
      </c>
      <c r="T565" t="s">
        <v>240</v>
      </c>
      <c r="U565">
        <v>0</v>
      </c>
      <c r="W565" t="s">
        <v>503</v>
      </c>
      <c r="X565" t="s">
        <v>503</v>
      </c>
      <c r="AA565" s="6" t="str">
        <f t="shared" si="47"/>
        <v>Other</v>
      </c>
      <c r="AB565" s="6" t="str">
        <f t="shared" si="48"/>
        <v>A</v>
      </c>
      <c r="AC565" s="6">
        <f>VLOOKUP(P565,lists!$G:$H,2,FALSE)</f>
        <v>1</v>
      </c>
      <c r="AD565" t="b">
        <f>VLOOKUP(G565,lists!$B$2:$C$3,2,FALSE)</f>
        <v>1</v>
      </c>
      <c r="AE565" t="b">
        <f>VLOOKUP(AA565,lists!$B:$C,2,FALSE)</f>
        <v>1</v>
      </c>
      <c r="AF565" t="b">
        <f>IF(AND(AC565&gt;=VLOOKUP(FLAT!$I$1,lists!$G:$H,2,FALSE),AC565&lt;=VLOOKUP(FLAT!$I$2,lists!$G:$H,2,FALSE)),TRUE,FALSE)</f>
        <v>1</v>
      </c>
      <c r="AG565" t="b">
        <f>VLOOKUP(AB565,lists!$B$7:$C$8,2,FALSE)</f>
        <v>1</v>
      </c>
      <c r="AH565" t="b">
        <f>VLOOKUP(IF(H565="","Open",SUBSTITUTE(H565,"/Nov","")),lists!$B$27:$D$29,2,FALSE)</f>
        <v>1</v>
      </c>
      <c r="AI565" t="b">
        <f>IF(FLAT!$I$5="All",TRUE,IF(FLAT!$I$5=TEXT('Raw - F'!C565,"mmm"),TRUE,FALSE))</f>
        <v>1</v>
      </c>
      <c r="AJ565" t="b">
        <f>VLOOKUP(L565,lists!B:C,2,FALSE)</f>
        <v>1</v>
      </c>
      <c r="AK565" t="b">
        <f>VLOOKUP(T565,lists!$B$23:$D$25,2,FALSE)</f>
        <v>1</v>
      </c>
      <c r="AL565">
        <f t="shared" si="49"/>
        <v>1</v>
      </c>
    </row>
    <row r="566" spans="1:38" x14ac:dyDescent="0.35">
      <c r="A566" s="1">
        <f t="shared" si="45"/>
        <v>566</v>
      </c>
      <c r="B566" s="1">
        <f t="shared" si="46"/>
        <v>565</v>
      </c>
      <c r="C566" s="5">
        <v>44343</v>
      </c>
      <c r="D566" t="s">
        <v>89</v>
      </c>
      <c r="E566" t="s">
        <v>302</v>
      </c>
      <c r="F566" t="s">
        <v>302</v>
      </c>
      <c r="G566" t="s">
        <v>51</v>
      </c>
      <c r="H566" t="s">
        <v>227</v>
      </c>
      <c r="J566" t="s">
        <v>54</v>
      </c>
      <c r="K566" t="s">
        <v>5</v>
      </c>
      <c r="L566">
        <v>1</v>
      </c>
      <c r="M566" t="s">
        <v>576</v>
      </c>
      <c r="N566" t="s">
        <v>227</v>
      </c>
      <c r="O566" t="s">
        <v>1031</v>
      </c>
      <c r="P566" t="s">
        <v>61</v>
      </c>
      <c r="Q566">
        <v>70000</v>
      </c>
      <c r="R566" t="s">
        <v>1032</v>
      </c>
      <c r="T566" t="s">
        <v>241</v>
      </c>
      <c r="U566">
        <v>0</v>
      </c>
      <c r="W566" t="s">
        <v>503</v>
      </c>
      <c r="X566" t="s">
        <v>503</v>
      </c>
      <c r="AA566" s="6" t="str">
        <f t="shared" si="47"/>
        <v>Other</v>
      </c>
      <c r="AB566" s="6" t="str">
        <f t="shared" si="48"/>
        <v>A</v>
      </c>
      <c r="AC566" s="6">
        <f>VLOOKUP(P566,lists!$G:$H,2,FALSE)</f>
        <v>11</v>
      </c>
      <c r="AD566" t="b">
        <f>VLOOKUP(G566,lists!$B$2:$C$3,2,FALSE)</f>
        <v>1</v>
      </c>
      <c r="AE566" t="b">
        <f>VLOOKUP(AA566,lists!$B:$C,2,FALSE)</f>
        <v>1</v>
      </c>
      <c r="AF566" t="b">
        <f>IF(AND(AC566&gt;=VLOOKUP(FLAT!$I$1,lists!$G:$H,2,FALSE),AC566&lt;=VLOOKUP(FLAT!$I$2,lists!$G:$H,2,FALSE)),TRUE,FALSE)</f>
        <v>1</v>
      </c>
      <c r="AG566" t="b">
        <f>VLOOKUP(AB566,lists!$B$7:$C$8,2,FALSE)</f>
        <v>1</v>
      </c>
      <c r="AH566" t="b">
        <f>VLOOKUP(IF(H566="","Open",SUBSTITUTE(H566,"/Nov","")),lists!$B$27:$D$29,2,FALSE)</f>
        <v>1</v>
      </c>
      <c r="AI566" t="b">
        <f>IF(FLAT!$I$5="All",TRUE,IF(FLAT!$I$5=TEXT('Raw - F'!C566,"mmm"),TRUE,FALSE))</f>
        <v>1</v>
      </c>
      <c r="AJ566" t="b">
        <f>VLOOKUP(L566,lists!B:C,2,FALSE)</f>
        <v>1</v>
      </c>
      <c r="AK566" t="b">
        <f>VLOOKUP(T566,lists!$B$23:$D$25,2,FALSE)</f>
        <v>1</v>
      </c>
      <c r="AL566">
        <f t="shared" si="49"/>
        <v>1</v>
      </c>
    </row>
    <row r="567" spans="1:38" x14ac:dyDescent="0.35">
      <c r="A567" s="1">
        <f t="shared" si="45"/>
        <v>567</v>
      </c>
      <c r="B567" s="1">
        <f t="shared" si="46"/>
        <v>566</v>
      </c>
      <c r="C567" s="5">
        <v>44343</v>
      </c>
      <c r="D567" t="s">
        <v>89</v>
      </c>
      <c r="E567" t="s">
        <v>302</v>
      </c>
      <c r="F567" t="s">
        <v>302</v>
      </c>
      <c r="G567" t="s">
        <v>51</v>
      </c>
      <c r="H567" t="s">
        <v>227</v>
      </c>
      <c r="J567" t="s">
        <v>54</v>
      </c>
      <c r="K567" t="s">
        <v>5</v>
      </c>
      <c r="L567">
        <v>1</v>
      </c>
      <c r="M567" t="s">
        <v>576</v>
      </c>
      <c r="N567" t="s">
        <v>227</v>
      </c>
      <c r="O567" t="s">
        <v>462</v>
      </c>
      <c r="P567" t="s">
        <v>76</v>
      </c>
      <c r="Q567">
        <v>70000</v>
      </c>
      <c r="R567" t="s">
        <v>1033</v>
      </c>
      <c r="T567" t="s">
        <v>241</v>
      </c>
      <c r="U567">
        <v>0</v>
      </c>
      <c r="W567" t="s">
        <v>503</v>
      </c>
      <c r="X567" t="s">
        <v>503</v>
      </c>
      <c r="AA567" s="6" t="str">
        <f t="shared" si="47"/>
        <v>Other</v>
      </c>
      <c r="AB567" s="6" t="str">
        <f t="shared" si="48"/>
        <v>A</v>
      </c>
      <c r="AC567" s="6">
        <f>VLOOKUP(P567,lists!$G:$H,2,FALSE)</f>
        <v>5</v>
      </c>
      <c r="AD567" t="b">
        <f>VLOOKUP(G567,lists!$B$2:$C$3,2,FALSE)</f>
        <v>1</v>
      </c>
      <c r="AE567" t="b">
        <f>VLOOKUP(AA567,lists!$B:$C,2,FALSE)</f>
        <v>1</v>
      </c>
      <c r="AF567" t="b">
        <f>IF(AND(AC567&gt;=VLOOKUP(FLAT!$I$1,lists!$G:$H,2,FALSE),AC567&lt;=VLOOKUP(FLAT!$I$2,lists!$G:$H,2,FALSE)),TRUE,FALSE)</f>
        <v>1</v>
      </c>
      <c r="AG567" t="b">
        <f>VLOOKUP(AB567,lists!$B$7:$C$8,2,FALSE)</f>
        <v>1</v>
      </c>
      <c r="AH567" t="b">
        <f>VLOOKUP(IF(H567="","Open",SUBSTITUTE(H567,"/Nov","")),lists!$B$27:$D$29,2,FALSE)</f>
        <v>1</v>
      </c>
      <c r="AI567" t="b">
        <f>IF(FLAT!$I$5="All",TRUE,IF(FLAT!$I$5=TEXT('Raw - F'!C567,"mmm"),TRUE,FALSE))</f>
        <v>1</v>
      </c>
      <c r="AJ567" t="b">
        <f>VLOOKUP(L567,lists!B:C,2,FALSE)</f>
        <v>1</v>
      </c>
      <c r="AK567" t="b">
        <f>VLOOKUP(T567,lists!$B$23:$D$25,2,FALSE)</f>
        <v>1</v>
      </c>
      <c r="AL567">
        <f t="shared" si="49"/>
        <v>1</v>
      </c>
    </row>
    <row r="568" spans="1:38" x14ac:dyDescent="0.35">
      <c r="A568" s="1">
        <f t="shared" si="45"/>
        <v>568</v>
      </c>
      <c r="B568" s="1">
        <f t="shared" si="46"/>
        <v>567</v>
      </c>
      <c r="C568" s="5">
        <v>44343</v>
      </c>
      <c r="D568" t="s">
        <v>89</v>
      </c>
      <c r="E568" t="s">
        <v>302</v>
      </c>
      <c r="F568" t="s">
        <v>302</v>
      </c>
      <c r="G568" t="s">
        <v>51</v>
      </c>
      <c r="H568" t="s">
        <v>227</v>
      </c>
      <c r="J568" t="s">
        <v>33</v>
      </c>
      <c r="K568" t="s">
        <v>5</v>
      </c>
      <c r="L568">
        <v>1</v>
      </c>
      <c r="M568" t="s">
        <v>559</v>
      </c>
      <c r="N568" t="s">
        <v>227</v>
      </c>
      <c r="O568" t="s">
        <v>382</v>
      </c>
      <c r="P568" t="s">
        <v>36</v>
      </c>
      <c r="Q568">
        <v>30000</v>
      </c>
      <c r="R568" t="s">
        <v>1035</v>
      </c>
      <c r="T568" t="s">
        <v>241</v>
      </c>
      <c r="U568">
        <v>0</v>
      </c>
      <c r="W568" t="s">
        <v>503</v>
      </c>
      <c r="X568" t="s">
        <v>503</v>
      </c>
      <c r="AA568" s="6" t="str">
        <f t="shared" si="47"/>
        <v>2yo</v>
      </c>
      <c r="AB568" s="6" t="str">
        <f t="shared" si="48"/>
        <v>A</v>
      </c>
      <c r="AC568" s="6">
        <f>VLOOKUP(P568,lists!$G:$H,2,FALSE)</f>
        <v>1</v>
      </c>
      <c r="AD568" t="b">
        <f>VLOOKUP(G568,lists!$B$2:$C$3,2,FALSE)</f>
        <v>1</v>
      </c>
      <c r="AE568" t="b">
        <f>VLOOKUP(AA568,lists!$B:$C,2,FALSE)</f>
        <v>1</v>
      </c>
      <c r="AF568" t="b">
        <f>IF(AND(AC568&gt;=VLOOKUP(FLAT!$I$1,lists!$G:$H,2,FALSE),AC568&lt;=VLOOKUP(FLAT!$I$2,lists!$G:$H,2,FALSE)),TRUE,FALSE)</f>
        <v>1</v>
      </c>
      <c r="AG568" t="b">
        <f>VLOOKUP(AB568,lists!$B$7:$C$8,2,FALSE)</f>
        <v>1</v>
      </c>
      <c r="AH568" t="b">
        <f>VLOOKUP(IF(H568="","Open",SUBSTITUTE(H568,"/Nov","")),lists!$B$27:$D$29,2,FALSE)</f>
        <v>1</v>
      </c>
      <c r="AI568" t="b">
        <f>IF(FLAT!$I$5="All",TRUE,IF(FLAT!$I$5=TEXT('Raw - F'!C568,"mmm"),TRUE,FALSE))</f>
        <v>1</v>
      </c>
      <c r="AJ568" t="b">
        <f>VLOOKUP(L568,lists!B:C,2,FALSE)</f>
        <v>1</v>
      </c>
      <c r="AK568" t="b">
        <f>VLOOKUP(T568,lists!$B$23:$D$25,2,FALSE)</f>
        <v>1</v>
      </c>
      <c r="AL568">
        <f t="shared" si="49"/>
        <v>1</v>
      </c>
    </row>
    <row r="569" spans="1:38" x14ac:dyDescent="0.35">
      <c r="A569" s="1">
        <f t="shared" si="45"/>
        <v>569</v>
      </c>
      <c r="B569" s="1">
        <f t="shared" si="46"/>
        <v>568</v>
      </c>
      <c r="C569" s="5">
        <v>44343</v>
      </c>
      <c r="D569" t="s">
        <v>89</v>
      </c>
      <c r="E569" t="s">
        <v>302</v>
      </c>
      <c r="F569" t="s">
        <v>302</v>
      </c>
      <c r="G569" t="s">
        <v>6</v>
      </c>
      <c r="H569" t="s">
        <v>227</v>
      </c>
      <c r="J569" t="s">
        <v>54</v>
      </c>
      <c r="K569" t="s">
        <v>5</v>
      </c>
      <c r="L569">
        <v>3</v>
      </c>
      <c r="N569" t="s">
        <v>359</v>
      </c>
      <c r="O569" t="s">
        <v>70</v>
      </c>
      <c r="P569" t="s">
        <v>70</v>
      </c>
      <c r="Q569">
        <v>15000</v>
      </c>
      <c r="R569" t="s">
        <v>1036</v>
      </c>
      <c r="T569" t="s">
        <v>241</v>
      </c>
      <c r="U569">
        <v>0</v>
      </c>
      <c r="W569" t="s">
        <v>503</v>
      </c>
      <c r="X569" t="s">
        <v>503</v>
      </c>
      <c r="AA569" s="6" t="str">
        <f t="shared" si="47"/>
        <v>Other</v>
      </c>
      <c r="AB569" s="6" t="str">
        <f t="shared" si="48"/>
        <v>A</v>
      </c>
      <c r="AC569" s="6">
        <f>VLOOKUP(P569,lists!$G:$H,2,FALSE)</f>
        <v>4</v>
      </c>
      <c r="AD569" t="b">
        <f>VLOOKUP(G569,lists!$B$2:$C$3,2,FALSE)</f>
        <v>1</v>
      </c>
      <c r="AE569" t="b">
        <f>VLOOKUP(AA569,lists!$B:$C,2,FALSE)</f>
        <v>1</v>
      </c>
      <c r="AF569" t="b">
        <f>IF(AND(AC569&gt;=VLOOKUP(FLAT!$I$1,lists!$G:$H,2,FALSE),AC569&lt;=VLOOKUP(FLAT!$I$2,lists!$G:$H,2,FALSE)),TRUE,FALSE)</f>
        <v>1</v>
      </c>
      <c r="AG569" t="b">
        <f>VLOOKUP(AB569,lists!$B$7:$C$8,2,FALSE)</f>
        <v>1</v>
      </c>
      <c r="AH569" t="b">
        <f>VLOOKUP(IF(H569="","Open",SUBSTITUTE(H569,"/Nov","")),lists!$B$27:$D$29,2,FALSE)</f>
        <v>1</v>
      </c>
      <c r="AI569" t="b">
        <f>IF(FLAT!$I$5="All",TRUE,IF(FLAT!$I$5=TEXT('Raw - F'!C569,"mmm"),TRUE,FALSE))</f>
        <v>1</v>
      </c>
      <c r="AJ569" t="b">
        <f>VLOOKUP(L569,lists!B:C,2,FALSE)</f>
        <v>1</v>
      </c>
      <c r="AK569" t="b">
        <f>VLOOKUP(T569,lists!$B$23:$D$25,2,FALSE)</f>
        <v>1</v>
      </c>
      <c r="AL569">
        <f t="shared" si="49"/>
        <v>1</v>
      </c>
    </row>
    <row r="570" spans="1:38" x14ac:dyDescent="0.35">
      <c r="A570" s="1">
        <f t="shared" si="45"/>
        <v>570</v>
      </c>
      <c r="B570" s="1">
        <f t="shared" si="46"/>
        <v>569</v>
      </c>
      <c r="C570" s="5">
        <v>44343</v>
      </c>
      <c r="D570" t="s">
        <v>89</v>
      </c>
      <c r="E570" t="s">
        <v>302</v>
      </c>
      <c r="F570" t="s">
        <v>302</v>
      </c>
      <c r="G570" t="s">
        <v>6</v>
      </c>
      <c r="H570" t="s">
        <v>227</v>
      </c>
      <c r="J570" t="s">
        <v>34</v>
      </c>
      <c r="K570" t="s">
        <v>5</v>
      </c>
      <c r="L570">
        <v>4</v>
      </c>
      <c r="N570" t="s">
        <v>318</v>
      </c>
      <c r="O570" t="s">
        <v>70</v>
      </c>
      <c r="P570" t="s">
        <v>70</v>
      </c>
      <c r="Q570">
        <v>9600</v>
      </c>
      <c r="R570" t="s">
        <v>1034</v>
      </c>
      <c r="T570" t="s">
        <v>241</v>
      </c>
      <c r="U570">
        <v>0</v>
      </c>
      <c r="W570" t="s">
        <v>503</v>
      </c>
      <c r="X570" t="s">
        <v>503</v>
      </c>
      <c r="AA570" s="6" t="str">
        <f t="shared" si="47"/>
        <v>3yo</v>
      </c>
      <c r="AB570" s="6" t="str">
        <f t="shared" si="48"/>
        <v>A</v>
      </c>
      <c r="AC570" s="6">
        <f>VLOOKUP(P570,lists!$G:$H,2,FALSE)</f>
        <v>4</v>
      </c>
      <c r="AD570" t="b">
        <f>VLOOKUP(G570,lists!$B$2:$C$3,2,FALSE)</f>
        <v>1</v>
      </c>
      <c r="AE570" t="b">
        <f>VLOOKUP(AA570,lists!$B:$C,2,FALSE)</f>
        <v>1</v>
      </c>
      <c r="AF570" t="b">
        <f>IF(AND(AC570&gt;=VLOOKUP(FLAT!$I$1,lists!$G:$H,2,FALSE),AC570&lt;=VLOOKUP(FLAT!$I$2,lists!$G:$H,2,FALSE)),TRUE,FALSE)</f>
        <v>1</v>
      </c>
      <c r="AG570" t="b">
        <f>VLOOKUP(AB570,lists!$B$7:$C$8,2,FALSE)</f>
        <v>1</v>
      </c>
      <c r="AH570" t="b">
        <f>VLOOKUP(IF(H570="","Open",SUBSTITUTE(H570,"/Nov","")),lists!$B$27:$D$29,2,FALSE)</f>
        <v>1</v>
      </c>
      <c r="AI570" t="b">
        <f>IF(FLAT!$I$5="All",TRUE,IF(FLAT!$I$5=TEXT('Raw - F'!C570,"mmm"),TRUE,FALSE))</f>
        <v>1</v>
      </c>
      <c r="AJ570" t="b">
        <f>VLOOKUP(L570,lists!B:C,2,FALSE)</f>
        <v>1</v>
      </c>
      <c r="AK570" t="b">
        <f>VLOOKUP(T570,lists!$B$23:$D$25,2,FALSE)</f>
        <v>1</v>
      </c>
      <c r="AL570">
        <f t="shared" si="49"/>
        <v>1</v>
      </c>
    </row>
    <row r="571" spans="1:38" x14ac:dyDescent="0.35">
      <c r="A571" s="1">
        <f t="shared" si="45"/>
        <v>571</v>
      </c>
      <c r="B571" s="1">
        <f t="shared" si="46"/>
        <v>570</v>
      </c>
      <c r="C571" s="5">
        <v>44343</v>
      </c>
      <c r="D571" t="s">
        <v>89</v>
      </c>
      <c r="E571" t="s">
        <v>302</v>
      </c>
      <c r="F571" t="s">
        <v>302</v>
      </c>
      <c r="G571" t="s">
        <v>6</v>
      </c>
      <c r="H571" t="s">
        <v>227</v>
      </c>
      <c r="J571" t="s">
        <v>54</v>
      </c>
      <c r="K571" t="s">
        <v>5</v>
      </c>
      <c r="L571">
        <v>5</v>
      </c>
      <c r="N571" t="s">
        <v>321</v>
      </c>
      <c r="O571" t="s">
        <v>462</v>
      </c>
      <c r="P571" t="s">
        <v>76</v>
      </c>
      <c r="Q571">
        <v>6600</v>
      </c>
      <c r="R571" t="s">
        <v>1037</v>
      </c>
      <c r="T571" t="s">
        <v>241</v>
      </c>
      <c r="U571">
        <v>0</v>
      </c>
      <c r="W571" t="s">
        <v>503</v>
      </c>
      <c r="X571" t="s">
        <v>503</v>
      </c>
      <c r="AA571" s="6" t="str">
        <f t="shared" si="47"/>
        <v>Other</v>
      </c>
      <c r="AB571" s="6" t="str">
        <f t="shared" si="48"/>
        <v>A</v>
      </c>
      <c r="AC571" s="6">
        <f>VLOOKUP(P571,lists!$G:$H,2,FALSE)</f>
        <v>5</v>
      </c>
      <c r="AD571" t="b">
        <f>VLOOKUP(G571,lists!$B$2:$C$3,2,FALSE)</f>
        <v>1</v>
      </c>
      <c r="AE571" t="b">
        <f>VLOOKUP(AA571,lists!$B:$C,2,FALSE)</f>
        <v>1</v>
      </c>
      <c r="AF571" t="b">
        <f>IF(AND(AC571&gt;=VLOOKUP(FLAT!$I$1,lists!$G:$H,2,FALSE),AC571&lt;=VLOOKUP(FLAT!$I$2,lists!$G:$H,2,FALSE)),TRUE,FALSE)</f>
        <v>1</v>
      </c>
      <c r="AG571" t="b">
        <f>VLOOKUP(AB571,lists!$B$7:$C$8,2,FALSE)</f>
        <v>1</v>
      </c>
      <c r="AH571" t="b">
        <f>VLOOKUP(IF(H571="","Open",SUBSTITUTE(H571,"/Nov","")),lists!$B$27:$D$29,2,FALSE)</f>
        <v>1</v>
      </c>
      <c r="AI571" t="b">
        <f>IF(FLAT!$I$5="All",TRUE,IF(FLAT!$I$5=TEXT('Raw - F'!C571,"mmm"),TRUE,FALSE))</f>
        <v>1</v>
      </c>
      <c r="AJ571" t="b">
        <f>VLOOKUP(L571,lists!B:C,2,FALSE)</f>
        <v>1</v>
      </c>
      <c r="AK571" t="b">
        <f>VLOOKUP(T571,lists!$B$23:$D$25,2,FALSE)</f>
        <v>1</v>
      </c>
      <c r="AL571">
        <f t="shared" si="49"/>
        <v>1</v>
      </c>
    </row>
    <row r="572" spans="1:38" x14ac:dyDescent="0.35">
      <c r="A572" s="1">
        <f t="shared" si="45"/>
        <v>572</v>
      </c>
      <c r="B572" s="1">
        <f t="shared" si="46"/>
        <v>571</v>
      </c>
      <c r="C572" s="5">
        <v>44343</v>
      </c>
      <c r="D572" t="s">
        <v>897</v>
      </c>
      <c r="E572" t="s">
        <v>302</v>
      </c>
      <c r="F572" t="s">
        <v>302</v>
      </c>
      <c r="G572" t="s">
        <v>51</v>
      </c>
      <c r="H572" t="s">
        <v>245</v>
      </c>
      <c r="J572" t="s">
        <v>34</v>
      </c>
      <c r="K572" t="s">
        <v>5</v>
      </c>
      <c r="L572">
        <v>4</v>
      </c>
      <c r="N572" t="s">
        <v>227</v>
      </c>
      <c r="O572" t="s">
        <v>490</v>
      </c>
      <c r="P572" t="s">
        <v>59</v>
      </c>
      <c r="Q572">
        <v>15000</v>
      </c>
      <c r="R572" t="s">
        <v>454</v>
      </c>
      <c r="S572" t="s">
        <v>368</v>
      </c>
      <c r="T572" t="s">
        <v>239</v>
      </c>
      <c r="U572">
        <v>0</v>
      </c>
      <c r="W572" t="s">
        <v>503</v>
      </c>
      <c r="X572" t="s">
        <v>503</v>
      </c>
      <c r="AA572" s="6" t="str">
        <f t="shared" si="47"/>
        <v>3yo</v>
      </c>
      <c r="AB572" s="6" t="str">
        <f t="shared" si="48"/>
        <v>A</v>
      </c>
      <c r="AC572" s="6">
        <f>VLOOKUP(P572,lists!$G:$H,2,FALSE)</f>
        <v>7</v>
      </c>
      <c r="AD572" t="b">
        <f>VLOOKUP(G572,lists!$B$2:$C$3,2,FALSE)</f>
        <v>1</v>
      </c>
      <c r="AE572" t="b">
        <f>VLOOKUP(AA572,lists!$B:$C,2,FALSE)</f>
        <v>1</v>
      </c>
      <c r="AF572" t="b">
        <f>IF(AND(AC572&gt;=VLOOKUP(FLAT!$I$1,lists!$G:$H,2,FALSE),AC572&lt;=VLOOKUP(FLAT!$I$2,lists!$G:$H,2,FALSE)),TRUE,FALSE)</f>
        <v>1</v>
      </c>
      <c r="AG572" t="b">
        <f>VLOOKUP(AB572,lists!$B$7:$C$8,2,FALSE)</f>
        <v>1</v>
      </c>
      <c r="AH572" t="b">
        <f>VLOOKUP(IF(H572="","Open",SUBSTITUTE(H572,"/Nov","")),lists!$B$27:$D$29,2,FALSE)</f>
        <v>1</v>
      </c>
      <c r="AI572" t="b">
        <f>IF(FLAT!$I$5="All",TRUE,IF(FLAT!$I$5=TEXT('Raw - F'!C572,"mmm"),TRUE,FALSE))</f>
        <v>1</v>
      </c>
      <c r="AJ572" t="b">
        <f>VLOOKUP(L572,lists!B:C,2,FALSE)</f>
        <v>1</v>
      </c>
      <c r="AK572" t="b">
        <f>VLOOKUP(T572,lists!$B$23:$D$25,2,FALSE)</f>
        <v>1</v>
      </c>
      <c r="AL572">
        <f t="shared" si="49"/>
        <v>1</v>
      </c>
    </row>
    <row r="573" spans="1:38" x14ac:dyDescent="0.35">
      <c r="A573" s="1">
        <f t="shared" si="45"/>
        <v>573</v>
      </c>
      <c r="B573" s="1">
        <f t="shared" si="46"/>
        <v>572</v>
      </c>
      <c r="C573" s="5">
        <v>44343</v>
      </c>
      <c r="D573" t="s">
        <v>897</v>
      </c>
      <c r="E573" t="s">
        <v>302</v>
      </c>
      <c r="F573" t="s">
        <v>302</v>
      </c>
      <c r="G573" t="s">
        <v>6</v>
      </c>
      <c r="H573" t="s">
        <v>227</v>
      </c>
      <c r="J573" t="s">
        <v>54</v>
      </c>
      <c r="K573" t="s">
        <v>5</v>
      </c>
      <c r="L573">
        <v>4</v>
      </c>
      <c r="N573" t="s">
        <v>318</v>
      </c>
      <c r="O573" t="s">
        <v>453</v>
      </c>
      <c r="P573" t="s">
        <v>70</v>
      </c>
      <c r="Q573">
        <v>7650</v>
      </c>
      <c r="R573" t="s">
        <v>1040</v>
      </c>
      <c r="T573" t="s">
        <v>239</v>
      </c>
      <c r="U573">
        <v>0</v>
      </c>
      <c r="W573" t="s">
        <v>503</v>
      </c>
      <c r="X573" t="s">
        <v>503</v>
      </c>
      <c r="AA573" s="6" t="str">
        <f t="shared" si="47"/>
        <v>Other</v>
      </c>
      <c r="AB573" s="6" t="str">
        <f t="shared" si="48"/>
        <v>A</v>
      </c>
      <c r="AC573" s="6">
        <f>VLOOKUP(P573,lists!$G:$H,2,FALSE)</f>
        <v>4</v>
      </c>
      <c r="AD573" t="b">
        <f>VLOOKUP(G573,lists!$B$2:$C$3,2,FALSE)</f>
        <v>1</v>
      </c>
      <c r="AE573" t="b">
        <f>VLOOKUP(AA573,lists!$B:$C,2,FALSE)</f>
        <v>1</v>
      </c>
      <c r="AF573" t="b">
        <f>IF(AND(AC573&gt;=VLOOKUP(FLAT!$I$1,lists!$G:$H,2,FALSE),AC573&lt;=VLOOKUP(FLAT!$I$2,lists!$G:$H,2,FALSE)),TRUE,FALSE)</f>
        <v>1</v>
      </c>
      <c r="AG573" t="b">
        <f>VLOOKUP(AB573,lists!$B$7:$C$8,2,FALSE)</f>
        <v>1</v>
      </c>
      <c r="AH573" t="b">
        <f>VLOOKUP(IF(H573="","Open",SUBSTITUTE(H573,"/Nov","")),lists!$B$27:$D$29,2,FALSE)</f>
        <v>1</v>
      </c>
      <c r="AI573" t="b">
        <f>IF(FLAT!$I$5="All",TRUE,IF(FLAT!$I$5=TEXT('Raw - F'!C573,"mmm"),TRUE,FALSE))</f>
        <v>1</v>
      </c>
      <c r="AJ573" t="b">
        <f>VLOOKUP(L573,lists!B:C,2,FALSE)</f>
        <v>1</v>
      </c>
      <c r="AK573" t="b">
        <f>VLOOKUP(T573,lists!$B$23:$D$25,2,FALSE)</f>
        <v>1</v>
      </c>
      <c r="AL573">
        <f t="shared" si="49"/>
        <v>1</v>
      </c>
    </row>
    <row r="574" spans="1:38" x14ac:dyDescent="0.35">
      <c r="A574" s="1">
        <f t="shared" si="45"/>
        <v>574</v>
      </c>
      <c r="B574" s="1">
        <f t="shared" si="46"/>
        <v>573</v>
      </c>
      <c r="C574" s="5">
        <v>44343</v>
      </c>
      <c r="D574" t="s">
        <v>897</v>
      </c>
      <c r="E574" t="s">
        <v>302</v>
      </c>
      <c r="F574" t="s">
        <v>302</v>
      </c>
      <c r="G574" t="s">
        <v>6</v>
      </c>
      <c r="H574" t="s">
        <v>227</v>
      </c>
      <c r="J574" t="s">
        <v>34</v>
      </c>
      <c r="K574" t="s">
        <v>5</v>
      </c>
      <c r="L574">
        <v>5</v>
      </c>
      <c r="N574" t="s">
        <v>321</v>
      </c>
      <c r="O574" t="s">
        <v>486</v>
      </c>
      <c r="P574" t="s">
        <v>38</v>
      </c>
      <c r="Q574">
        <v>4900</v>
      </c>
      <c r="R574" t="s">
        <v>489</v>
      </c>
      <c r="T574" t="s">
        <v>239</v>
      </c>
      <c r="U574">
        <v>0</v>
      </c>
      <c r="W574" t="s">
        <v>503</v>
      </c>
      <c r="X574" t="s">
        <v>503</v>
      </c>
      <c r="AA574" s="6" t="str">
        <f t="shared" si="47"/>
        <v>3yo</v>
      </c>
      <c r="AB574" s="6" t="str">
        <f t="shared" si="48"/>
        <v>A</v>
      </c>
      <c r="AC574" s="6">
        <f>VLOOKUP(P574,lists!$G:$H,2,FALSE)</f>
        <v>3</v>
      </c>
      <c r="AD574" t="b">
        <f>VLOOKUP(G574,lists!$B$2:$C$3,2,FALSE)</f>
        <v>1</v>
      </c>
      <c r="AE574" t="b">
        <f>VLOOKUP(AA574,lists!$B:$C,2,FALSE)</f>
        <v>1</v>
      </c>
      <c r="AF574" t="b">
        <f>IF(AND(AC574&gt;=VLOOKUP(FLAT!$I$1,lists!$G:$H,2,FALSE),AC574&lt;=VLOOKUP(FLAT!$I$2,lists!$G:$H,2,FALSE)),TRUE,FALSE)</f>
        <v>1</v>
      </c>
      <c r="AG574" t="b">
        <f>VLOOKUP(AB574,lists!$B$7:$C$8,2,FALSE)</f>
        <v>1</v>
      </c>
      <c r="AH574" t="b">
        <f>VLOOKUP(IF(H574="","Open",SUBSTITUTE(H574,"/Nov","")),lists!$B$27:$D$29,2,FALSE)</f>
        <v>1</v>
      </c>
      <c r="AI574" t="b">
        <f>IF(FLAT!$I$5="All",TRUE,IF(FLAT!$I$5=TEXT('Raw - F'!C574,"mmm"),TRUE,FALSE))</f>
        <v>1</v>
      </c>
      <c r="AJ574" t="b">
        <f>VLOOKUP(L574,lists!B:C,2,FALSE)</f>
        <v>1</v>
      </c>
      <c r="AK574" t="b">
        <f>VLOOKUP(T574,lists!$B$23:$D$25,2,FALSE)</f>
        <v>1</v>
      </c>
      <c r="AL574">
        <f t="shared" si="49"/>
        <v>1</v>
      </c>
    </row>
    <row r="575" spans="1:38" x14ac:dyDescent="0.35">
      <c r="A575" s="1">
        <f t="shared" si="45"/>
        <v>575</v>
      </c>
      <c r="B575" s="1">
        <f t="shared" si="46"/>
        <v>574</v>
      </c>
      <c r="C575" s="5">
        <v>44343</v>
      </c>
      <c r="D575" t="s">
        <v>897</v>
      </c>
      <c r="E575" t="s">
        <v>302</v>
      </c>
      <c r="F575" t="s">
        <v>302</v>
      </c>
      <c r="G575" t="s">
        <v>51</v>
      </c>
      <c r="H575" t="s">
        <v>244</v>
      </c>
      <c r="J575" t="s">
        <v>33</v>
      </c>
      <c r="K575" t="s">
        <v>5</v>
      </c>
      <c r="L575">
        <v>5</v>
      </c>
      <c r="N575" t="s">
        <v>227</v>
      </c>
      <c r="O575" t="s">
        <v>486</v>
      </c>
      <c r="P575" t="s">
        <v>38</v>
      </c>
      <c r="Q575">
        <v>4900</v>
      </c>
      <c r="R575" t="s">
        <v>413</v>
      </c>
      <c r="T575" t="s">
        <v>239</v>
      </c>
      <c r="U575">
        <v>0</v>
      </c>
      <c r="W575" t="s">
        <v>503</v>
      </c>
      <c r="X575" t="s">
        <v>503</v>
      </c>
      <c r="Z575" t="s">
        <v>553</v>
      </c>
      <c r="AA575" s="6" t="str">
        <f t="shared" si="47"/>
        <v>2yo</v>
      </c>
      <c r="AB575" s="6" t="str">
        <f t="shared" si="48"/>
        <v>A</v>
      </c>
      <c r="AC575" s="6">
        <f>VLOOKUP(P575,lists!$G:$H,2,FALSE)</f>
        <v>3</v>
      </c>
      <c r="AD575" t="b">
        <f>VLOOKUP(G575,lists!$B$2:$C$3,2,FALSE)</f>
        <v>1</v>
      </c>
      <c r="AE575" t="b">
        <f>VLOOKUP(AA575,lists!$B:$C,2,FALSE)</f>
        <v>1</v>
      </c>
      <c r="AF575" t="b">
        <f>IF(AND(AC575&gt;=VLOOKUP(FLAT!$I$1,lists!$G:$H,2,FALSE),AC575&lt;=VLOOKUP(FLAT!$I$2,lists!$G:$H,2,FALSE)),TRUE,FALSE)</f>
        <v>1</v>
      </c>
      <c r="AG575" t="b">
        <f>VLOOKUP(AB575,lists!$B$7:$C$8,2,FALSE)</f>
        <v>1</v>
      </c>
      <c r="AH575" t="b">
        <f>VLOOKUP(IF(H575="","Open",SUBSTITUTE(H575,"/Nov","")),lists!$B$27:$D$29,2,FALSE)</f>
        <v>1</v>
      </c>
      <c r="AI575" t="b">
        <f>IF(FLAT!$I$5="All",TRUE,IF(FLAT!$I$5=TEXT('Raw - F'!C575,"mmm"),TRUE,FALSE))</f>
        <v>1</v>
      </c>
      <c r="AJ575" t="b">
        <f>VLOOKUP(L575,lists!B:C,2,FALSE)</f>
        <v>1</v>
      </c>
      <c r="AK575" t="b">
        <f>VLOOKUP(T575,lists!$B$23:$D$25,2,FALSE)</f>
        <v>1</v>
      </c>
      <c r="AL575">
        <f t="shared" si="49"/>
        <v>1</v>
      </c>
    </row>
    <row r="576" spans="1:38" x14ac:dyDescent="0.35">
      <c r="A576" s="1">
        <f t="shared" si="45"/>
        <v>576</v>
      </c>
      <c r="B576" s="1">
        <f t="shared" si="46"/>
        <v>575</v>
      </c>
      <c r="C576" s="5">
        <v>44343</v>
      </c>
      <c r="D576" t="s">
        <v>897</v>
      </c>
      <c r="E576" t="s">
        <v>302</v>
      </c>
      <c r="F576" t="s">
        <v>302</v>
      </c>
      <c r="G576" t="s">
        <v>6</v>
      </c>
      <c r="H576" t="s">
        <v>227</v>
      </c>
      <c r="J576" t="s">
        <v>54</v>
      </c>
      <c r="K576" t="s">
        <v>5</v>
      </c>
      <c r="L576">
        <v>6</v>
      </c>
      <c r="N576" t="s">
        <v>314</v>
      </c>
      <c r="O576" t="s">
        <v>448</v>
      </c>
      <c r="P576" t="s">
        <v>76</v>
      </c>
      <c r="Q576">
        <v>3900</v>
      </c>
      <c r="R576" t="s">
        <v>1038</v>
      </c>
      <c r="T576" t="s">
        <v>239</v>
      </c>
      <c r="U576">
        <v>0</v>
      </c>
      <c r="W576" t="s">
        <v>503</v>
      </c>
      <c r="X576" t="s">
        <v>503</v>
      </c>
      <c r="AA576" s="6" t="str">
        <f t="shared" si="47"/>
        <v>Other</v>
      </c>
      <c r="AB576" s="6" t="str">
        <f t="shared" si="48"/>
        <v>A</v>
      </c>
      <c r="AC576" s="6">
        <f>VLOOKUP(P576,lists!$G:$H,2,FALSE)</f>
        <v>5</v>
      </c>
      <c r="AD576" t="b">
        <f>VLOOKUP(G576,lists!$B$2:$C$3,2,FALSE)</f>
        <v>1</v>
      </c>
      <c r="AE576" t="b">
        <f>VLOOKUP(AA576,lists!$B:$C,2,FALSE)</f>
        <v>1</v>
      </c>
      <c r="AF576" t="b">
        <f>IF(AND(AC576&gt;=VLOOKUP(FLAT!$I$1,lists!$G:$H,2,FALSE),AC576&lt;=VLOOKUP(FLAT!$I$2,lists!$G:$H,2,FALSE)),TRUE,FALSE)</f>
        <v>1</v>
      </c>
      <c r="AG576" t="b">
        <f>VLOOKUP(AB576,lists!$B$7:$C$8,2,FALSE)</f>
        <v>1</v>
      </c>
      <c r="AH576" t="b">
        <f>VLOOKUP(IF(H576="","Open",SUBSTITUTE(H576,"/Nov","")),lists!$B$27:$D$29,2,FALSE)</f>
        <v>1</v>
      </c>
      <c r="AI576" t="b">
        <f>IF(FLAT!$I$5="All",TRUE,IF(FLAT!$I$5=TEXT('Raw - F'!C576,"mmm"),TRUE,FALSE))</f>
        <v>1</v>
      </c>
      <c r="AJ576" t="b">
        <f>VLOOKUP(L576,lists!B:C,2,FALSE)</f>
        <v>1</v>
      </c>
      <c r="AK576" t="b">
        <f>VLOOKUP(T576,lists!$B$23:$D$25,2,FALSE)</f>
        <v>1</v>
      </c>
      <c r="AL576">
        <f t="shared" si="49"/>
        <v>1</v>
      </c>
    </row>
    <row r="577" spans="1:38" x14ac:dyDescent="0.35">
      <c r="A577" s="1">
        <f t="shared" si="45"/>
        <v>577</v>
      </c>
      <c r="B577" s="1">
        <f t="shared" si="46"/>
        <v>576</v>
      </c>
      <c r="C577" s="5">
        <v>44343</v>
      </c>
      <c r="D577" t="s">
        <v>897</v>
      </c>
      <c r="E577" t="s">
        <v>302</v>
      </c>
      <c r="F577" t="s">
        <v>302</v>
      </c>
      <c r="G577" t="s">
        <v>6</v>
      </c>
      <c r="H577" t="s">
        <v>227</v>
      </c>
      <c r="J577" t="s">
        <v>54</v>
      </c>
      <c r="K577" t="s">
        <v>5</v>
      </c>
      <c r="L577">
        <v>6</v>
      </c>
      <c r="N577" t="s">
        <v>307</v>
      </c>
      <c r="O577" t="s">
        <v>453</v>
      </c>
      <c r="P577" t="s">
        <v>70</v>
      </c>
      <c r="Q577">
        <v>3900</v>
      </c>
      <c r="R577" t="s">
        <v>908</v>
      </c>
      <c r="S577" t="s">
        <v>368</v>
      </c>
      <c r="T577" t="s">
        <v>239</v>
      </c>
      <c r="U577">
        <v>0</v>
      </c>
      <c r="W577" t="s">
        <v>503</v>
      </c>
      <c r="X577" t="s">
        <v>503</v>
      </c>
      <c r="AA577" s="6" t="str">
        <f t="shared" si="47"/>
        <v>Other</v>
      </c>
      <c r="AB577" s="6" t="str">
        <f t="shared" si="48"/>
        <v>A</v>
      </c>
      <c r="AC577" s="6">
        <f>VLOOKUP(P577,lists!$G:$H,2,FALSE)</f>
        <v>4</v>
      </c>
      <c r="AD577" t="b">
        <f>VLOOKUP(G577,lists!$B$2:$C$3,2,FALSE)</f>
        <v>1</v>
      </c>
      <c r="AE577" t="b">
        <f>VLOOKUP(AA577,lists!$B:$C,2,FALSE)</f>
        <v>1</v>
      </c>
      <c r="AF577" t="b">
        <f>IF(AND(AC577&gt;=VLOOKUP(FLAT!$I$1,lists!$G:$H,2,FALSE),AC577&lt;=VLOOKUP(FLAT!$I$2,lists!$G:$H,2,FALSE)),TRUE,FALSE)</f>
        <v>1</v>
      </c>
      <c r="AG577" t="b">
        <f>VLOOKUP(AB577,lists!$B$7:$C$8,2,FALSE)</f>
        <v>1</v>
      </c>
      <c r="AH577" t="b">
        <f>VLOOKUP(IF(H577="","Open",SUBSTITUTE(H577,"/Nov","")),lists!$B$27:$D$29,2,FALSE)</f>
        <v>1</v>
      </c>
      <c r="AI577" t="b">
        <f>IF(FLAT!$I$5="All",TRUE,IF(FLAT!$I$5=TEXT('Raw - F'!C577,"mmm"),TRUE,FALSE))</f>
        <v>1</v>
      </c>
      <c r="AJ577" t="b">
        <f>VLOOKUP(L577,lists!B:C,2,FALSE)</f>
        <v>1</v>
      </c>
      <c r="AK577" t="b">
        <f>VLOOKUP(T577,lists!$B$23:$D$25,2,FALSE)</f>
        <v>1</v>
      </c>
      <c r="AL577">
        <f t="shared" si="49"/>
        <v>1</v>
      </c>
    </row>
    <row r="578" spans="1:38" x14ac:dyDescent="0.35">
      <c r="A578" s="1">
        <f t="shared" si="45"/>
        <v>578</v>
      </c>
      <c r="B578" s="1">
        <f t="shared" si="46"/>
        <v>577</v>
      </c>
      <c r="C578" s="5">
        <v>44343</v>
      </c>
      <c r="D578" t="s">
        <v>897</v>
      </c>
      <c r="E578" t="s">
        <v>302</v>
      </c>
      <c r="F578" t="s">
        <v>302</v>
      </c>
      <c r="G578" t="s">
        <v>6</v>
      </c>
      <c r="H578" t="s">
        <v>227</v>
      </c>
      <c r="J578" t="s">
        <v>34</v>
      </c>
      <c r="K578" t="s">
        <v>5</v>
      </c>
      <c r="L578">
        <v>6</v>
      </c>
      <c r="N578" t="s">
        <v>312</v>
      </c>
      <c r="O578" t="s">
        <v>490</v>
      </c>
      <c r="P578" t="s">
        <v>88</v>
      </c>
      <c r="Q578">
        <v>3900</v>
      </c>
      <c r="R578" t="s">
        <v>1039</v>
      </c>
      <c r="T578" t="s">
        <v>239</v>
      </c>
      <c r="U578">
        <v>0</v>
      </c>
      <c r="W578" t="s">
        <v>503</v>
      </c>
      <c r="X578" t="s">
        <v>503</v>
      </c>
      <c r="AA578" s="6" t="str">
        <f t="shared" si="47"/>
        <v>3yo</v>
      </c>
      <c r="AB578" s="6" t="str">
        <f t="shared" si="48"/>
        <v>A</v>
      </c>
      <c r="AC578" s="6">
        <f>VLOOKUP(P578,lists!$G:$H,2,FALSE)</f>
        <v>6</v>
      </c>
      <c r="AD578" t="b">
        <f>VLOOKUP(G578,lists!$B$2:$C$3,2,FALSE)</f>
        <v>1</v>
      </c>
      <c r="AE578" t="b">
        <f>VLOOKUP(AA578,lists!$B:$C,2,FALSE)</f>
        <v>1</v>
      </c>
      <c r="AF578" t="b">
        <f>IF(AND(AC578&gt;=VLOOKUP(FLAT!$I$1,lists!$G:$H,2,FALSE),AC578&lt;=VLOOKUP(FLAT!$I$2,lists!$G:$H,2,FALSE)),TRUE,FALSE)</f>
        <v>1</v>
      </c>
      <c r="AG578" t="b">
        <f>VLOOKUP(AB578,lists!$B$7:$C$8,2,FALSE)</f>
        <v>1</v>
      </c>
      <c r="AH578" t="b">
        <f>VLOOKUP(IF(H578="","Open",SUBSTITUTE(H578,"/Nov","")),lists!$B$27:$D$29,2,FALSE)</f>
        <v>1</v>
      </c>
      <c r="AI578" t="b">
        <f>IF(FLAT!$I$5="All",TRUE,IF(FLAT!$I$5=TEXT('Raw - F'!C578,"mmm"),TRUE,FALSE))</f>
        <v>1</v>
      </c>
      <c r="AJ578" t="b">
        <f>VLOOKUP(L578,lists!B:C,2,FALSE)</f>
        <v>1</v>
      </c>
      <c r="AK578" t="b">
        <f>VLOOKUP(T578,lists!$B$23:$D$25,2,FALSE)</f>
        <v>1</v>
      </c>
      <c r="AL578">
        <f t="shared" si="49"/>
        <v>1</v>
      </c>
    </row>
    <row r="579" spans="1:38" x14ac:dyDescent="0.35">
      <c r="A579" s="1">
        <f t="shared" si="45"/>
        <v>579</v>
      </c>
      <c r="B579" s="1">
        <f t="shared" si="46"/>
        <v>578</v>
      </c>
      <c r="C579" s="5">
        <v>44344</v>
      </c>
      <c r="D579" t="s">
        <v>876</v>
      </c>
      <c r="E579" t="s">
        <v>302</v>
      </c>
      <c r="F579" t="s">
        <v>302</v>
      </c>
      <c r="G579" t="s">
        <v>6</v>
      </c>
      <c r="H579" t="s">
        <v>227</v>
      </c>
      <c r="J579" t="s">
        <v>54</v>
      </c>
      <c r="K579" t="s">
        <v>5</v>
      </c>
      <c r="L579">
        <v>4</v>
      </c>
      <c r="N579" t="s">
        <v>348</v>
      </c>
      <c r="O579" t="s">
        <v>439</v>
      </c>
      <c r="P579" t="s">
        <v>37</v>
      </c>
      <c r="Q579">
        <v>7650</v>
      </c>
      <c r="R579" t="s">
        <v>1044</v>
      </c>
      <c r="T579" t="s">
        <v>241</v>
      </c>
      <c r="U579">
        <v>0</v>
      </c>
      <c r="W579" t="s">
        <v>503</v>
      </c>
      <c r="X579" t="s">
        <v>503</v>
      </c>
      <c r="AA579" s="6" t="str">
        <f t="shared" si="47"/>
        <v>Other</v>
      </c>
      <c r="AB579" s="6" t="str">
        <f t="shared" si="48"/>
        <v>A</v>
      </c>
      <c r="AC579" s="6">
        <f>VLOOKUP(P579,lists!$G:$H,2,FALSE)</f>
        <v>2</v>
      </c>
      <c r="AD579" t="b">
        <f>VLOOKUP(G579,lists!$B$2:$C$3,2,FALSE)</f>
        <v>1</v>
      </c>
      <c r="AE579" t="b">
        <f>VLOOKUP(AA579,lists!$B:$C,2,FALSE)</f>
        <v>1</v>
      </c>
      <c r="AF579" t="b">
        <f>IF(AND(AC579&gt;=VLOOKUP(FLAT!$I$1,lists!$G:$H,2,FALSE),AC579&lt;=VLOOKUP(FLAT!$I$2,lists!$G:$H,2,FALSE)),TRUE,FALSE)</f>
        <v>1</v>
      </c>
      <c r="AG579" t="b">
        <f>VLOOKUP(AB579,lists!$B$7:$C$8,2,FALSE)</f>
        <v>1</v>
      </c>
      <c r="AH579" t="b">
        <f>VLOOKUP(IF(H579="","Open",SUBSTITUTE(H579,"/Nov","")),lists!$B$27:$D$29,2,FALSE)</f>
        <v>1</v>
      </c>
      <c r="AI579" t="b">
        <f>IF(FLAT!$I$5="All",TRUE,IF(FLAT!$I$5=TEXT('Raw - F'!C579,"mmm"),TRUE,FALSE))</f>
        <v>1</v>
      </c>
      <c r="AJ579" t="b">
        <f>VLOOKUP(L579,lists!B:C,2,FALSE)</f>
        <v>1</v>
      </c>
      <c r="AK579" t="b">
        <f>VLOOKUP(T579,lists!$B$23:$D$25,2,FALSE)</f>
        <v>1</v>
      </c>
      <c r="AL579">
        <f t="shared" si="49"/>
        <v>1</v>
      </c>
    </row>
    <row r="580" spans="1:38" x14ac:dyDescent="0.35">
      <c r="A580" s="1">
        <f t="shared" si="45"/>
        <v>580</v>
      </c>
      <c r="B580" s="1">
        <f t="shared" si="46"/>
        <v>579</v>
      </c>
      <c r="C580" s="5">
        <v>44344</v>
      </c>
      <c r="D580" t="s">
        <v>876</v>
      </c>
      <c r="E580" t="s">
        <v>302</v>
      </c>
      <c r="F580" t="s">
        <v>302</v>
      </c>
      <c r="G580" t="s">
        <v>6</v>
      </c>
      <c r="H580" t="s">
        <v>227</v>
      </c>
      <c r="J580" t="s">
        <v>34</v>
      </c>
      <c r="K580" t="s">
        <v>5</v>
      </c>
      <c r="L580">
        <v>6</v>
      </c>
      <c r="N580" t="s">
        <v>314</v>
      </c>
      <c r="O580" t="s">
        <v>439</v>
      </c>
      <c r="P580" t="s">
        <v>37</v>
      </c>
      <c r="Q580">
        <v>4900</v>
      </c>
      <c r="R580" t="s">
        <v>423</v>
      </c>
      <c r="S580" t="s">
        <v>368</v>
      </c>
      <c r="T580" t="s">
        <v>241</v>
      </c>
      <c r="U580">
        <v>0</v>
      </c>
      <c r="W580" t="s">
        <v>503</v>
      </c>
      <c r="X580" t="s">
        <v>503</v>
      </c>
      <c r="AA580" s="6" t="str">
        <f t="shared" si="47"/>
        <v>3yo</v>
      </c>
      <c r="AB580" s="6" t="str">
        <f t="shared" si="48"/>
        <v>A</v>
      </c>
      <c r="AC580" s="6">
        <f>VLOOKUP(P580,lists!$G:$H,2,FALSE)</f>
        <v>2</v>
      </c>
      <c r="AD580" t="b">
        <f>VLOOKUP(G580,lists!$B$2:$C$3,2,FALSE)</f>
        <v>1</v>
      </c>
      <c r="AE580" t="b">
        <f>VLOOKUP(AA580,lists!$B:$C,2,FALSE)</f>
        <v>1</v>
      </c>
      <c r="AF580" t="b">
        <f>IF(AND(AC580&gt;=VLOOKUP(FLAT!$I$1,lists!$G:$H,2,FALSE),AC580&lt;=VLOOKUP(FLAT!$I$2,lists!$G:$H,2,FALSE)),TRUE,FALSE)</f>
        <v>1</v>
      </c>
      <c r="AG580" t="b">
        <f>VLOOKUP(AB580,lists!$B$7:$C$8,2,FALSE)</f>
        <v>1</v>
      </c>
      <c r="AH580" t="b">
        <f>VLOOKUP(IF(H580="","Open",SUBSTITUTE(H580,"/Nov","")),lists!$B$27:$D$29,2,FALSE)</f>
        <v>1</v>
      </c>
      <c r="AI580" t="b">
        <f>IF(FLAT!$I$5="All",TRUE,IF(FLAT!$I$5=TEXT('Raw - F'!C580,"mmm"),TRUE,FALSE))</f>
        <v>1</v>
      </c>
      <c r="AJ580" t="b">
        <f>VLOOKUP(L580,lists!B:C,2,FALSE)</f>
        <v>1</v>
      </c>
      <c r="AK580" t="b">
        <f>VLOOKUP(T580,lists!$B$23:$D$25,2,FALSE)</f>
        <v>1</v>
      </c>
      <c r="AL580">
        <f t="shared" si="49"/>
        <v>1</v>
      </c>
    </row>
    <row r="581" spans="1:38" x14ac:dyDescent="0.35">
      <c r="A581" s="1">
        <f t="shared" si="45"/>
        <v>581</v>
      </c>
      <c r="B581" s="1">
        <f t="shared" si="46"/>
        <v>580</v>
      </c>
      <c r="C581" s="5">
        <v>44344</v>
      </c>
      <c r="D581" t="s">
        <v>876</v>
      </c>
      <c r="E581" t="s">
        <v>302</v>
      </c>
      <c r="F581" t="s">
        <v>302</v>
      </c>
      <c r="G581" t="s">
        <v>6</v>
      </c>
      <c r="H581" t="s">
        <v>227</v>
      </c>
      <c r="J581" t="s">
        <v>54</v>
      </c>
      <c r="K581" t="s">
        <v>5</v>
      </c>
      <c r="L581">
        <v>6</v>
      </c>
      <c r="N581" t="s">
        <v>314</v>
      </c>
      <c r="O581" t="s">
        <v>484</v>
      </c>
      <c r="P581" t="s">
        <v>59</v>
      </c>
      <c r="Q581">
        <v>4900</v>
      </c>
      <c r="R581" t="s">
        <v>1042</v>
      </c>
      <c r="S581" t="s">
        <v>368</v>
      </c>
      <c r="T581" t="s">
        <v>241</v>
      </c>
      <c r="U581">
        <v>0</v>
      </c>
      <c r="W581" t="s">
        <v>503</v>
      </c>
      <c r="X581" t="s">
        <v>503</v>
      </c>
      <c r="AA581" s="6" t="str">
        <f t="shared" si="47"/>
        <v>Other</v>
      </c>
      <c r="AB581" s="6" t="str">
        <f t="shared" si="48"/>
        <v>A</v>
      </c>
      <c r="AC581" s="6">
        <f>VLOOKUP(P581,lists!$G:$H,2,FALSE)</f>
        <v>7</v>
      </c>
      <c r="AD581" t="b">
        <f>VLOOKUP(G581,lists!$B$2:$C$3,2,FALSE)</f>
        <v>1</v>
      </c>
      <c r="AE581" t="b">
        <f>VLOOKUP(AA581,lists!$B:$C,2,FALSE)</f>
        <v>1</v>
      </c>
      <c r="AF581" t="b">
        <f>IF(AND(AC581&gt;=VLOOKUP(FLAT!$I$1,lists!$G:$H,2,FALSE),AC581&lt;=VLOOKUP(FLAT!$I$2,lists!$G:$H,2,FALSE)),TRUE,FALSE)</f>
        <v>1</v>
      </c>
      <c r="AG581" t="b">
        <f>VLOOKUP(AB581,lists!$B$7:$C$8,2,FALSE)</f>
        <v>1</v>
      </c>
      <c r="AH581" t="b">
        <f>VLOOKUP(IF(H581="","Open",SUBSTITUTE(H581,"/Nov","")),lists!$B$27:$D$29,2,FALSE)</f>
        <v>1</v>
      </c>
      <c r="AI581" t="b">
        <f>IF(FLAT!$I$5="All",TRUE,IF(FLAT!$I$5=TEXT('Raw - F'!C581,"mmm"),TRUE,FALSE))</f>
        <v>1</v>
      </c>
      <c r="AJ581" t="b">
        <f>VLOOKUP(L581,lists!B:C,2,FALSE)</f>
        <v>1</v>
      </c>
      <c r="AK581" t="b">
        <f>VLOOKUP(T581,lists!$B$23:$D$25,2,FALSE)</f>
        <v>1</v>
      </c>
      <c r="AL581">
        <f t="shared" si="49"/>
        <v>1</v>
      </c>
    </row>
    <row r="582" spans="1:38" x14ac:dyDescent="0.35">
      <c r="A582" s="1">
        <f t="shared" ref="A582:A645" si="50">IF(B582="",A581,B582+1)</f>
        <v>582</v>
      </c>
      <c r="B582" s="1">
        <f t="shared" si="46"/>
        <v>581</v>
      </c>
      <c r="C582" s="5">
        <v>44344</v>
      </c>
      <c r="D582" t="s">
        <v>876</v>
      </c>
      <c r="E582" t="s">
        <v>302</v>
      </c>
      <c r="F582" t="s">
        <v>302</v>
      </c>
      <c r="G582" t="s">
        <v>51</v>
      </c>
      <c r="H582" t="s">
        <v>245</v>
      </c>
      <c r="J582" t="s">
        <v>33</v>
      </c>
      <c r="K582" t="s">
        <v>5</v>
      </c>
      <c r="L582">
        <v>5</v>
      </c>
      <c r="N582" t="s">
        <v>227</v>
      </c>
      <c r="O582" t="s">
        <v>441</v>
      </c>
      <c r="P582" t="s">
        <v>36</v>
      </c>
      <c r="Q582">
        <v>4900</v>
      </c>
      <c r="R582" t="s">
        <v>1043</v>
      </c>
      <c r="S582" t="s">
        <v>368</v>
      </c>
      <c r="T582" t="s">
        <v>241</v>
      </c>
      <c r="U582">
        <v>0</v>
      </c>
      <c r="W582" t="s">
        <v>503</v>
      </c>
      <c r="X582" t="s">
        <v>503</v>
      </c>
      <c r="AA582" s="6" t="str">
        <f t="shared" si="47"/>
        <v>2yo</v>
      </c>
      <c r="AB582" s="6" t="str">
        <f t="shared" si="48"/>
        <v>A</v>
      </c>
      <c r="AC582" s="6">
        <f>VLOOKUP(P582,lists!$G:$H,2,FALSE)</f>
        <v>1</v>
      </c>
      <c r="AD582" t="b">
        <f>VLOOKUP(G582,lists!$B$2:$C$3,2,FALSE)</f>
        <v>1</v>
      </c>
      <c r="AE582" t="b">
        <f>VLOOKUP(AA582,lists!$B:$C,2,FALSE)</f>
        <v>1</v>
      </c>
      <c r="AF582" t="b">
        <f>IF(AND(AC582&gt;=VLOOKUP(FLAT!$I$1,lists!$G:$H,2,FALSE),AC582&lt;=VLOOKUP(FLAT!$I$2,lists!$G:$H,2,FALSE)),TRUE,FALSE)</f>
        <v>1</v>
      </c>
      <c r="AG582" t="b">
        <f>VLOOKUP(AB582,lists!$B$7:$C$8,2,FALSE)</f>
        <v>1</v>
      </c>
      <c r="AH582" t="b">
        <f>VLOOKUP(IF(H582="","Open",SUBSTITUTE(H582,"/Nov","")),lists!$B$27:$D$29,2,FALSE)</f>
        <v>1</v>
      </c>
      <c r="AI582" t="b">
        <f>IF(FLAT!$I$5="All",TRUE,IF(FLAT!$I$5=TEXT('Raw - F'!C582,"mmm"),TRUE,FALSE))</f>
        <v>1</v>
      </c>
      <c r="AJ582" t="b">
        <f>VLOOKUP(L582,lists!B:C,2,FALSE)</f>
        <v>1</v>
      </c>
      <c r="AK582" t="b">
        <f>VLOOKUP(T582,lists!$B$23:$D$25,2,FALSE)</f>
        <v>1</v>
      </c>
      <c r="AL582">
        <f t="shared" si="49"/>
        <v>1</v>
      </c>
    </row>
    <row r="583" spans="1:38" x14ac:dyDescent="0.35">
      <c r="A583" s="1">
        <f t="shared" si="50"/>
        <v>583</v>
      </c>
      <c r="B583" s="1">
        <f t="shared" ref="B583:B646" si="51">IF(AND(A582&lt;1,AL583=1),1,IF(AL583=1,A582,""))</f>
        <v>582</v>
      </c>
      <c r="C583" s="5">
        <v>44344</v>
      </c>
      <c r="D583" t="s">
        <v>876</v>
      </c>
      <c r="E583" t="s">
        <v>302</v>
      </c>
      <c r="F583" t="s">
        <v>302</v>
      </c>
      <c r="G583" t="s">
        <v>6</v>
      </c>
      <c r="H583" t="s">
        <v>227</v>
      </c>
      <c r="J583" t="s">
        <v>54</v>
      </c>
      <c r="K583" t="s">
        <v>5</v>
      </c>
      <c r="L583">
        <v>5</v>
      </c>
      <c r="N583" t="s">
        <v>321</v>
      </c>
      <c r="O583" t="s">
        <v>442</v>
      </c>
      <c r="P583" t="s">
        <v>70</v>
      </c>
      <c r="Q583">
        <v>4900</v>
      </c>
      <c r="R583" t="s">
        <v>424</v>
      </c>
      <c r="T583" t="s">
        <v>241</v>
      </c>
      <c r="U583">
        <v>0</v>
      </c>
      <c r="W583" t="s">
        <v>503</v>
      </c>
      <c r="X583" t="s">
        <v>503</v>
      </c>
      <c r="AA583" s="6" t="str">
        <f t="shared" si="47"/>
        <v>Other</v>
      </c>
      <c r="AB583" s="6" t="str">
        <f t="shared" si="48"/>
        <v>A</v>
      </c>
      <c r="AC583" s="6">
        <f>VLOOKUP(P583,lists!$G:$H,2,FALSE)</f>
        <v>4</v>
      </c>
      <c r="AD583" t="b">
        <f>VLOOKUP(G583,lists!$B$2:$C$3,2,FALSE)</f>
        <v>1</v>
      </c>
      <c r="AE583" t="b">
        <f>VLOOKUP(AA583,lists!$B:$C,2,FALSE)</f>
        <v>1</v>
      </c>
      <c r="AF583" t="b">
        <f>IF(AND(AC583&gt;=VLOOKUP(FLAT!$I$1,lists!$G:$H,2,FALSE),AC583&lt;=VLOOKUP(FLAT!$I$2,lists!$G:$H,2,FALSE)),TRUE,FALSE)</f>
        <v>1</v>
      </c>
      <c r="AG583" t="b">
        <f>VLOOKUP(AB583,lists!$B$7:$C$8,2,FALSE)</f>
        <v>1</v>
      </c>
      <c r="AH583" t="b">
        <f>VLOOKUP(IF(H583="","Open",SUBSTITUTE(H583,"/Nov","")),lists!$B$27:$D$29,2,FALSE)</f>
        <v>1</v>
      </c>
      <c r="AI583" t="b">
        <f>IF(FLAT!$I$5="All",TRUE,IF(FLAT!$I$5=TEXT('Raw - F'!C583,"mmm"),TRUE,FALSE))</f>
        <v>1</v>
      </c>
      <c r="AJ583" t="b">
        <f>VLOOKUP(L583,lists!B:C,2,FALSE)</f>
        <v>1</v>
      </c>
      <c r="AK583" t="b">
        <f>VLOOKUP(T583,lists!$B$23:$D$25,2,FALSE)</f>
        <v>1</v>
      </c>
      <c r="AL583">
        <f t="shared" si="49"/>
        <v>1</v>
      </c>
    </row>
    <row r="584" spans="1:38" x14ac:dyDescent="0.35">
      <c r="A584" s="1">
        <f t="shared" si="50"/>
        <v>584</v>
      </c>
      <c r="B584" s="1">
        <f t="shared" si="51"/>
        <v>583</v>
      </c>
      <c r="C584" s="5">
        <v>44344</v>
      </c>
      <c r="D584" t="s">
        <v>876</v>
      </c>
      <c r="E584" t="s">
        <v>302</v>
      </c>
      <c r="F584" t="s">
        <v>302</v>
      </c>
      <c r="G584" t="s">
        <v>6</v>
      </c>
      <c r="H584" t="s">
        <v>227</v>
      </c>
      <c r="J584" t="s">
        <v>54</v>
      </c>
      <c r="K584" t="s">
        <v>5</v>
      </c>
      <c r="L584">
        <v>6</v>
      </c>
      <c r="N584" t="s">
        <v>314</v>
      </c>
      <c r="O584" t="s">
        <v>438</v>
      </c>
      <c r="P584" t="s">
        <v>38</v>
      </c>
      <c r="Q584">
        <v>3900</v>
      </c>
      <c r="R584" t="s">
        <v>425</v>
      </c>
      <c r="T584" t="s">
        <v>241</v>
      </c>
      <c r="U584">
        <v>0</v>
      </c>
      <c r="W584" t="s">
        <v>503</v>
      </c>
      <c r="X584" t="s">
        <v>503</v>
      </c>
      <c r="AA584" s="6" t="str">
        <f t="shared" si="47"/>
        <v>Other</v>
      </c>
      <c r="AB584" s="6" t="str">
        <f t="shared" si="48"/>
        <v>A</v>
      </c>
      <c r="AC584" s="6">
        <f>VLOOKUP(P584,lists!$G:$H,2,FALSE)</f>
        <v>3</v>
      </c>
      <c r="AD584" t="b">
        <f>VLOOKUP(G584,lists!$B$2:$C$3,2,FALSE)</f>
        <v>1</v>
      </c>
      <c r="AE584" t="b">
        <f>VLOOKUP(AA584,lists!$B:$C,2,FALSE)</f>
        <v>1</v>
      </c>
      <c r="AF584" t="b">
        <f>IF(AND(AC584&gt;=VLOOKUP(FLAT!$I$1,lists!$G:$H,2,FALSE),AC584&lt;=VLOOKUP(FLAT!$I$2,lists!$G:$H,2,FALSE)),TRUE,FALSE)</f>
        <v>1</v>
      </c>
      <c r="AG584" t="b">
        <f>VLOOKUP(AB584,lists!$B$7:$C$8,2,FALSE)</f>
        <v>1</v>
      </c>
      <c r="AH584" t="b">
        <f>VLOOKUP(IF(H584="","Open",SUBSTITUTE(H584,"/Nov","")),lists!$B$27:$D$29,2,FALSE)</f>
        <v>1</v>
      </c>
      <c r="AI584" t="b">
        <f>IF(FLAT!$I$5="All",TRUE,IF(FLAT!$I$5=TEXT('Raw - F'!C584,"mmm"),TRUE,FALSE))</f>
        <v>1</v>
      </c>
      <c r="AJ584" t="b">
        <f>VLOOKUP(L584,lists!B:C,2,FALSE)</f>
        <v>1</v>
      </c>
      <c r="AK584" t="b">
        <f>VLOOKUP(T584,lists!$B$23:$D$25,2,FALSE)</f>
        <v>1</v>
      </c>
      <c r="AL584">
        <f t="shared" si="49"/>
        <v>1</v>
      </c>
    </row>
    <row r="585" spans="1:38" x14ac:dyDescent="0.35">
      <c r="A585" s="1">
        <f t="shared" si="50"/>
        <v>585</v>
      </c>
      <c r="B585" s="1">
        <f t="shared" si="51"/>
        <v>584</v>
      </c>
      <c r="C585" s="5">
        <v>44344</v>
      </c>
      <c r="D585" t="s">
        <v>876</v>
      </c>
      <c r="E585" t="s">
        <v>302</v>
      </c>
      <c r="F585" t="s">
        <v>302</v>
      </c>
      <c r="G585" t="s">
        <v>6</v>
      </c>
      <c r="H585" t="s">
        <v>227</v>
      </c>
      <c r="J585" t="s">
        <v>54</v>
      </c>
      <c r="K585" t="s">
        <v>5</v>
      </c>
      <c r="L585">
        <v>6</v>
      </c>
      <c r="N585" t="s">
        <v>312</v>
      </c>
      <c r="O585" t="s">
        <v>428</v>
      </c>
      <c r="P585" t="s">
        <v>76</v>
      </c>
      <c r="Q585">
        <v>3900</v>
      </c>
      <c r="R585" t="s">
        <v>1041</v>
      </c>
      <c r="S585" t="s">
        <v>368</v>
      </c>
      <c r="T585" t="s">
        <v>241</v>
      </c>
      <c r="U585">
        <v>0</v>
      </c>
      <c r="W585" t="s">
        <v>503</v>
      </c>
      <c r="X585" t="s">
        <v>503</v>
      </c>
      <c r="AA585" s="6" t="str">
        <f t="shared" si="47"/>
        <v>Other</v>
      </c>
      <c r="AB585" s="6" t="str">
        <f t="shared" si="48"/>
        <v>A</v>
      </c>
      <c r="AC585" s="6">
        <f>VLOOKUP(P585,lists!$G:$H,2,FALSE)</f>
        <v>5</v>
      </c>
      <c r="AD585" t="b">
        <f>VLOOKUP(G585,lists!$B$2:$C$3,2,FALSE)</f>
        <v>1</v>
      </c>
      <c r="AE585" t="b">
        <f>VLOOKUP(AA585,lists!$B:$C,2,FALSE)</f>
        <v>1</v>
      </c>
      <c r="AF585" t="b">
        <f>IF(AND(AC585&gt;=VLOOKUP(FLAT!$I$1,lists!$G:$H,2,FALSE),AC585&lt;=VLOOKUP(FLAT!$I$2,lists!$G:$H,2,FALSE)),TRUE,FALSE)</f>
        <v>1</v>
      </c>
      <c r="AG585" t="b">
        <f>VLOOKUP(AB585,lists!$B$7:$C$8,2,FALSE)</f>
        <v>1</v>
      </c>
      <c r="AH585" t="b">
        <f>VLOOKUP(IF(H585="","Open",SUBSTITUTE(H585,"/Nov","")),lists!$B$27:$D$29,2,FALSE)</f>
        <v>1</v>
      </c>
      <c r="AI585" t="b">
        <f>IF(FLAT!$I$5="All",TRUE,IF(FLAT!$I$5=TEXT('Raw - F'!C585,"mmm"),TRUE,FALSE))</f>
        <v>1</v>
      </c>
      <c r="AJ585" t="b">
        <f>VLOOKUP(L585,lists!B:C,2,FALSE)</f>
        <v>1</v>
      </c>
      <c r="AK585" t="b">
        <f>VLOOKUP(T585,lists!$B$23:$D$25,2,FALSE)</f>
        <v>1</v>
      </c>
      <c r="AL585">
        <f t="shared" si="49"/>
        <v>1</v>
      </c>
    </row>
    <row r="586" spans="1:38" x14ac:dyDescent="0.35">
      <c r="A586" s="1">
        <f t="shared" si="50"/>
        <v>586</v>
      </c>
      <c r="B586" s="1">
        <f t="shared" si="51"/>
        <v>585</v>
      </c>
      <c r="C586" s="5">
        <v>44344</v>
      </c>
      <c r="D586" t="s">
        <v>259</v>
      </c>
      <c r="E586" t="s">
        <v>302</v>
      </c>
      <c r="F586" t="s">
        <v>302</v>
      </c>
      <c r="G586" t="s">
        <v>6</v>
      </c>
      <c r="H586" t="s">
        <v>227</v>
      </c>
      <c r="J586" t="s">
        <v>34</v>
      </c>
      <c r="K586" t="s">
        <v>5</v>
      </c>
      <c r="L586">
        <v>4</v>
      </c>
      <c r="N586" t="s">
        <v>348</v>
      </c>
      <c r="O586" t="s">
        <v>36</v>
      </c>
      <c r="P586" t="s">
        <v>36</v>
      </c>
      <c r="Q586">
        <v>10600</v>
      </c>
      <c r="R586" t="s">
        <v>1017</v>
      </c>
      <c r="T586" t="s">
        <v>240</v>
      </c>
      <c r="U586">
        <v>0</v>
      </c>
      <c r="W586" t="s">
        <v>503</v>
      </c>
      <c r="X586" t="s">
        <v>503</v>
      </c>
      <c r="AA586" s="6" t="str">
        <f t="shared" si="47"/>
        <v>3yo</v>
      </c>
      <c r="AB586" s="6" t="str">
        <f t="shared" si="48"/>
        <v>A</v>
      </c>
      <c r="AC586" s="6">
        <f>VLOOKUP(P586,lists!$G:$H,2,FALSE)</f>
        <v>1</v>
      </c>
      <c r="AD586" t="b">
        <f>VLOOKUP(G586,lists!$B$2:$C$3,2,FALSE)</f>
        <v>1</v>
      </c>
      <c r="AE586" t="b">
        <f>VLOOKUP(AA586,lists!$B:$C,2,FALSE)</f>
        <v>1</v>
      </c>
      <c r="AF586" t="b">
        <f>IF(AND(AC586&gt;=VLOOKUP(FLAT!$I$1,lists!$G:$H,2,FALSE),AC586&lt;=VLOOKUP(FLAT!$I$2,lists!$G:$H,2,FALSE)),TRUE,FALSE)</f>
        <v>1</v>
      </c>
      <c r="AG586" t="b">
        <f>VLOOKUP(AB586,lists!$B$7:$C$8,2,FALSE)</f>
        <v>1</v>
      </c>
      <c r="AH586" t="b">
        <f>VLOOKUP(IF(H586="","Open",SUBSTITUTE(H586,"/Nov","")),lists!$B$27:$D$29,2,FALSE)</f>
        <v>1</v>
      </c>
      <c r="AI586" t="b">
        <f>IF(FLAT!$I$5="All",TRUE,IF(FLAT!$I$5=TEXT('Raw - F'!C586,"mmm"),TRUE,FALSE))</f>
        <v>1</v>
      </c>
      <c r="AJ586" t="b">
        <f>VLOOKUP(L586,lists!B:C,2,FALSE)</f>
        <v>1</v>
      </c>
      <c r="AK586" t="b">
        <f>VLOOKUP(T586,lists!$B$23:$D$25,2,FALSE)</f>
        <v>1</v>
      </c>
      <c r="AL586">
        <f t="shared" si="49"/>
        <v>1</v>
      </c>
    </row>
    <row r="587" spans="1:38" x14ac:dyDescent="0.35">
      <c r="A587" s="1">
        <f t="shared" si="50"/>
        <v>587</v>
      </c>
      <c r="B587" s="1">
        <f t="shared" si="51"/>
        <v>586</v>
      </c>
      <c r="C587" s="5">
        <v>44344</v>
      </c>
      <c r="D587" t="s">
        <v>259</v>
      </c>
      <c r="E587" t="s">
        <v>302</v>
      </c>
      <c r="F587" t="s">
        <v>302</v>
      </c>
      <c r="G587" t="s">
        <v>6</v>
      </c>
      <c r="H587" t="s">
        <v>227</v>
      </c>
      <c r="J587" t="s">
        <v>54</v>
      </c>
      <c r="K587" t="s">
        <v>5</v>
      </c>
      <c r="L587">
        <v>4</v>
      </c>
      <c r="N587" t="s">
        <v>348</v>
      </c>
      <c r="O587" t="s">
        <v>1047</v>
      </c>
      <c r="P587" t="s">
        <v>61</v>
      </c>
      <c r="Q587">
        <v>10600</v>
      </c>
      <c r="R587" t="s">
        <v>1016</v>
      </c>
      <c r="T587" t="s">
        <v>240</v>
      </c>
      <c r="U587">
        <v>0</v>
      </c>
      <c r="W587" t="s">
        <v>503</v>
      </c>
      <c r="X587" t="s">
        <v>503</v>
      </c>
      <c r="AA587" s="6" t="str">
        <f t="shared" si="47"/>
        <v>Other</v>
      </c>
      <c r="AB587" s="6" t="str">
        <f t="shared" si="48"/>
        <v>A</v>
      </c>
      <c r="AC587" s="6">
        <f>VLOOKUP(P587,lists!$G:$H,2,FALSE)</f>
        <v>11</v>
      </c>
      <c r="AD587" t="b">
        <f>VLOOKUP(G587,lists!$B$2:$C$3,2,FALSE)</f>
        <v>1</v>
      </c>
      <c r="AE587" t="b">
        <f>VLOOKUP(AA587,lists!$B:$C,2,FALSE)</f>
        <v>1</v>
      </c>
      <c r="AF587" t="b">
        <f>IF(AND(AC587&gt;=VLOOKUP(FLAT!$I$1,lists!$G:$H,2,FALSE),AC587&lt;=VLOOKUP(FLAT!$I$2,lists!$G:$H,2,FALSE)),TRUE,FALSE)</f>
        <v>1</v>
      </c>
      <c r="AG587" t="b">
        <f>VLOOKUP(AB587,lists!$B$7:$C$8,2,FALSE)</f>
        <v>1</v>
      </c>
      <c r="AH587" t="b">
        <f>VLOOKUP(IF(H587="","Open",SUBSTITUTE(H587,"/Nov","")),lists!$B$27:$D$29,2,FALSE)</f>
        <v>1</v>
      </c>
      <c r="AI587" t="b">
        <f>IF(FLAT!$I$5="All",TRUE,IF(FLAT!$I$5=TEXT('Raw - F'!C587,"mmm"),TRUE,FALSE))</f>
        <v>1</v>
      </c>
      <c r="AJ587" t="b">
        <f>VLOOKUP(L587,lists!B:C,2,FALSE)</f>
        <v>1</v>
      </c>
      <c r="AK587" t="b">
        <f>VLOOKUP(T587,lists!$B$23:$D$25,2,FALSE)</f>
        <v>1</v>
      </c>
      <c r="AL587">
        <f t="shared" si="49"/>
        <v>1</v>
      </c>
    </row>
    <row r="588" spans="1:38" x14ac:dyDescent="0.35">
      <c r="A588" s="1">
        <f t="shared" si="50"/>
        <v>588</v>
      </c>
      <c r="B588" s="1">
        <f t="shared" si="51"/>
        <v>587</v>
      </c>
      <c r="C588" s="5">
        <v>44344</v>
      </c>
      <c r="D588" t="s">
        <v>259</v>
      </c>
      <c r="E588" t="s">
        <v>302</v>
      </c>
      <c r="F588" t="s">
        <v>302</v>
      </c>
      <c r="G588" t="s">
        <v>51</v>
      </c>
      <c r="H588" t="s">
        <v>244</v>
      </c>
      <c r="J588" t="s">
        <v>33</v>
      </c>
      <c r="K588" t="s">
        <v>5</v>
      </c>
      <c r="L588">
        <v>4</v>
      </c>
      <c r="N588" t="s">
        <v>227</v>
      </c>
      <c r="O588" t="s">
        <v>36</v>
      </c>
      <c r="P588" t="s">
        <v>36</v>
      </c>
      <c r="Q588">
        <v>9100</v>
      </c>
      <c r="R588" t="s">
        <v>1046</v>
      </c>
      <c r="T588" t="s">
        <v>240</v>
      </c>
      <c r="U588">
        <v>0</v>
      </c>
      <c r="W588" t="s">
        <v>503</v>
      </c>
      <c r="X588" t="s">
        <v>503</v>
      </c>
      <c r="Z588" t="s">
        <v>553</v>
      </c>
      <c r="AA588" s="6" t="str">
        <f t="shared" si="47"/>
        <v>2yo</v>
      </c>
      <c r="AB588" s="6" t="str">
        <f t="shared" si="48"/>
        <v>A</v>
      </c>
      <c r="AC588" s="6">
        <f>VLOOKUP(P588,lists!$G:$H,2,FALSE)</f>
        <v>1</v>
      </c>
      <c r="AD588" t="b">
        <f>VLOOKUP(G588,lists!$B$2:$C$3,2,FALSE)</f>
        <v>1</v>
      </c>
      <c r="AE588" t="b">
        <f>VLOOKUP(AA588,lists!$B:$C,2,FALSE)</f>
        <v>1</v>
      </c>
      <c r="AF588" t="b">
        <f>IF(AND(AC588&gt;=VLOOKUP(FLAT!$I$1,lists!$G:$H,2,FALSE),AC588&lt;=VLOOKUP(FLAT!$I$2,lists!$G:$H,2,FALSE)),TRUE,FALSE)</f>
        <v>1</v>
      </c>
      <c r="AG588" t="b">
        <f>VLOOKUP(AB588,lists!$B$7:$C$8,2,FALSE)</f>
        <v>1</v>
      </c>
      <c r="AH588" t="b">
        <f>VLOOKUP(IF(H588="","Open",SUBSTITUTE(H588,"/Nov","")),lists!$B$27:$D$29,2,FALSE)</f>
        <v>1</v>
      </c>
      <c r="AI588" t="b">
        <f>IF(FLAT!$I$5="All",TRUE,IF(FLAT!$I$5=TEXT('Raw - F'!C588,"mmm"),TRUE,FALSE))</f>
        <v>1</v>
      </c>
      <c r="AJ588" t="b">
        <f>VLOOKUP(L588,lists!B:C,2,FALSE)</f>
        <v>1</v>
      </c>
      <c r="AK588" t="b">
        <f>VLOOKUP(T588,lists!$B$23:$D$25,2,FALSE)</f>
        <v>1</v>
      </c>
      <c r="AL588">
        <f t="shared" si="49"/>
        <v>1</v>
      </c>
    </row>
    <row r="589" spans="1:38" x14ac:dyDescent="0.35">
      <c r="A589" s="1">
        <f t="shared" si="50"/>
        <v>589</v>
      </c>
      <c r="B589" s="1">
        <f t="shared" si="51"/>
        <v>588</v>
      </c>
      <c r="C589" s="5">
        <v>44344</v>
      </c>
      <c r="D589" t="s">
        <v>259</v>
      </c>
      <c r="E589" t="s">
        <v>302</v>
      </c>
      <c r="F589" t="s">
        <v>302</v>
      </c>
      <c r="G589" t="s">
        <v>6</v>
      </c>
      <c r="H589" t="s">
        <v>227</v>
      </c>
      <c r="J589" t="s">
        <v>35</v>
      </c>
      <c r="K589" t="s">
        <v>7</v>
      </c>
      <c r="L589">
        <v>4</v>
      </c>
      <c r="N589" t="s">
        <v>348</v>
      </c>
      <c r="O589" t="s">
        <v>855</v>
      </c>
      <c r="P589" t="s">
        <v>36</v>
      </c>
      <c r="Q589">
        <v>7650</v>
      </c>
      <c r="R589" t="s">
        <v>1048</v>
      </c>
      <c r="T589" t="s">
        <v>240</v>
      </c>
      <c r="U589">
        <v>0</v>
      </c>
      <c r="W589" t="s">
        <v>503</v>
      </c>
      <c r="X589" t="s">
        <v>503</v>
      </c>
      <c r="AA589" s="6" t="str">
        <f t="shared" si="47"/>
        <v>Other</v>
      </c>
      <c r="AB589" s="6" t="str">
        <f t="shared" si="48"/>
        <v>F</v>
      </c>
      <c r="AC589" s="6">
        <f>VLOOKUP(P589,lists!$G:$H,2,FALSE)</f>
        <v>1</v>
      </c>
      <c r="AD589" t="b">
        <f>VLOOKUP(G589,lists!$B$2:$C$3,2,FALSE)</f>
        <v>1</v>
      </c>
      <c r="AE589" t="b">
        <f>VLOOKUP(AA589,lists!$B:$C,2,FALSE)</f>
        <v>1</v>
      </c>
      <c r="AF589" t="b">
        <f>IF(AND(AC589&gt;=VLOOKUP(FLAT!$I$1,lists!$G:$H,2,FALSE),AC589&lt;=VLOOKUP(FLAT!$I$2,lists!$G:$H,2,FALSE)),TRUE,FALSE)</f>
        <v>1</v>
      </c>
      <c r="AG589" t="b">
        <f>VLOOKUP(AB589,lists!$B$7:$C$8,2,FALSE)</f>
        <v>1</v>
      </c>
      <c r="AH589" t="b">
        <f>VLOOKUP(IF(H589="","Open",SUBSTITUTE(H589,"/Nov","")),lists!$B$27:$D$29,2,FALSE)</f>
        <v>1</v>
      </c>
      <c r="AI589" t="b">
        <f>IF(FLAT!$I$5="All",TRUE,IF(FLAT!$I$5=TEXT('Raw - F'!C589,"mmm"),TRUE,FALSE))</f>
        <v>1</v>
      </c>
      <c r="AJ589" t="b">
        <f>VLOOKUP(L589,lists!B:C,2,FALSE)</f>
        <v>1</v>
      </c>
      <c r="AK589" t="b">
        <f>VLOOKUP(T589,lists!$B$23:$D$25,2,FALSE)</f>
        <v>1</v>
      </c>
      <c r="AL589">
        <f t="shared" si="49"/>
        <v>1</v>
      </c>
    </row>
    <row r="590" spans="1:38" x14ac:dyDescent="0.35">
      <c r="A590" s="1">
        <f t="shared" si="50"/>
        <v>590</v>
      </c>
      <c r="B590" s="1">
        <f t="shared" si="51"/>
        <v>589</v>
      </c>
      <c r="C590" s="5">
        <v>44344</v>
      </c>
      <c r="D590" t="s">
        <v>259</v>
      </c>
      <c r="E590" t="s">
        <v>302</v>
      </c>
      <c r="F590" t="s">
        <v>302</v>
      </c>
      <c r="G590" t="s">
        <v>6</v>
      </c>
      <c r="H590" t="s">
        <v>227</v>
      </c>
      <c r="J590" t="s">
        <v>54</v>
      </c>
      <c r="K590" t="s">
        <v>5</v>
      </c>
      <c r="L590">
        <v>5</v>
      </c>
      <c r="N590" t="s">
        <v>330</v>
      </c>
      <c r="O590" t="s">
        <v>36</v>
      </c>
      <c r="P590" t="s">
        <v>36</v>
      </c>
      <c r="Q590">
        <v>5600</v>
      </c>
      <c r="R590" t="s">
        <v>854</v>
      </c>
      <c r="T590" t="s">
        <v>240</v>
      </c>
      <c r="U590">
        <v>0</v>
      </c>
      <c r="W590" t="s">
        <v>503</v>
      </c>
      <c r="X590" t="s">
        <v>503</v>
      </c>
      <c r="AA590" s="6" t="str">
        <f t="shared" si="47"/>
        <v>Other</v>
      </c>
      <c r="AB590" s="6" t="str">
        <f t="shared" si="48"/>
        <v>A</v>
      </c>
      <c r="AC590" s="6">
        <f>VLOOKUP(P590,lists!$G:$H,2,FALSE)</f>
        <v>1</v>
      </c>
      <c r="AD590" t="b">
        <f>VLOOKUP(G590,lists!$B$2:$C$3,2,FALSE)</f>
        <v>1</v>
      </c>
      <c r="AE590" t="b">
        <f>VLOOKUP(AA590,lists!$B:$C,2,FALSE)</f>
        <v>1</v>
      </c>
      <c r="AF590" t="b">
        <f>IF(AND(AC590&gt;=VLOOKUP(FLAT!$I$1,lists!$G:$H,2,FALSE),AC590&lt;=VLOOKUP(FLAT!$I$2,lists!$G:$H,2,FALSE)),TRUE,FALSE)</f>
        <v>1</v>
      </c>
      <c r="AG590" t="b">
        <f>VLOOKUP(AB590,lists!$B$7:$C$8,2,FALSE)</f>
        <v>1</v>
      </c>
      <c r="AH590" t="b">
        <f>VLOOKUP(IF(H590="","Open",SUBSTITUTE(H590,"/Nov","")),lists!$B$27:$D$29,2,FALSE)</f>
        <v>1</v>
      </c>
      <c r="AI590" t="b">
        <f>IF(FLAT!$I$5="All",TRUE,IF(FLAT!$I$5=TEXT('Raw - F'!C590,"mmm"),TRUE,FALSE))</f>
        <v>1</v>
      </c>
      <c r="AJ590" t="b">
        <f>VLOOKUP(L590,lists!B:C,2,FALSE)</f>
        <v>1</v>
      </c>
      <c r="AK590" t="b">
        <f>VLOOKUP(T590,lists!$B$23:$D$25,2,FALSE)</f>
        <v>1</v>
      </c>
      <c r="AL590">
        <f t="shared" si="49"/>
        <v>1</v>
      </c>
    </row>
    <row r="591" spans="1:38" x14ac:dyDescent="0.35">
      <c r="A591" s="1">
        <f t="shared" si="50"/>
        <v>591</v>
      </c>
      <c r="B591" s="1">
        <f t="shared" si="51"/>
        <v>590</v>
      </c>
      <c r="C591" s="5">
        <v>44344</v>
      </c>
      <c r="D591" t="s">
        <v>259</v>
      </c>
      <c r="E591" t="s">
        <v>302</v>
      </c>
      <c r="F591" t="s">
        <v>302</v>
      </c>
      <c r="G591" t="s">
        <v>6</v>
      </c>
      <c r="H591" t="s">
        <v>227</v>
      </c>
      <c r="J591" t="s">
        <v>54</v>
      </c>
      <c r="K591" t="s">
        <v>5</v>
      </c>
      <c r="L591">
        <v>6</v>
      </c>
      <c r="N591" t="s">
        <v>307</v>
      </c>
      <c r="O591" t="s">
        <v>579</v>
      </c>
      <c r="P591" t="s">
        <v>77</v>
      </c>
      <c r="Q591">
        <v>4100</v>
      </c>
      <c r="R591" t="s">
        <v>1045</v>
      </c>
      <c r="T591" t="s">
        <v>240</v>
      </c>
      <c r="U591">
        <v>0</v>
      </c>
      <c r="W591" t="s">
        <v>503</v>
      </c>
      <c r="X591" t="s">
        <v>503</v>
      </c>
      <c r="AA591" s="6" t="str">
        <f t="shared" si="47"/>
        <v>Other</v>
      </c>
      <c r="AB591" s="6" t="str">
        <f t="shared" si="48"/>
        <v>A</v>
      </c>
      <c r="AC591" s="6">
        <f>VLOOKUP(P591,lists!$G:$H,2,FALSE)</f>
        <v>5</v>
      </c>
      <c r="AD591" t="b">
        <f>VLOOKUP(G591,lists!$B$2:$C$3,2,FALSE)</f>
        <v>1</v>
      </c>
      <c r="AE591" t="b">
        <f>VLOOKUP(AA591,lists!$B:$C,2,FALSE)</f>
        <v>1</v>
      </c>
      <c r="AF591" t="b">
        <f>IF(AND(AC591&gt;=VLOOKUP(FLAT!$I$1,lists!$G:$H,2,FALSE),AC591&lt;=VLOOKUP(FLAT!$I$2,lists!$G:$H,2,FALSE)),TRUE,FALSE)</f>
        <v>1</v>
      </c>
      <c r="AG591" t="b">
        <f>VLOOKUP(AB591,lists!$B$7:$C$8,2,FALSE)</f>
        <v>1</v>
      </c>
      <c r="AH591" t="b">
        <f>VLOOKUP(IF(H591="","Open",SUBSTITUTE(H591,"/Nov","")),lists!$B$27:$D$29,2,FALSE)</f>
        <v>1</v>
      </c>
      <c r="AI591" t="b">
        <f>IF(FLAT!$I$5="All",TRUE,IF(FLAT!$I$5=TEXT('Raw - F'!C591,"mmm"),TRUE,FALSE))</f>
        <v>1</v>
      </c>
      <c r="AJ591" t="b">
        <f>VLOOKUP(L591,lists!B:C,2,FALSE)</f>
        <v>1</v>
      </c>
      <c r="AK591" t="b">
        <f>VLOOKUP(T591,lists!$B$23:$D$25,2,FALSE)</f>
        <v>1</v>
      </c>
      <c r="AL591">
        <f t="shared" si="49"/>
        <v>1</v>
      </c>
    </row>
    <row r="592" spans="1:38" x14ac:dyDescent="0.35">
      <c r="A592" s="1">
        <f t="shared" si="50"/>
        <v>592</v>
      </c>
      <c r="B592" s="1">
        <f t="shared" si="51"/>
        <v>591</v>
      </c>
      <c r="C592" s="5">
        <v>44344</v>
      </c>
      <c r="D592" t="s">
        <v>259</v>
      </c>
      <c r="E592" t="s">
        <v>302</v>
      </c>
      <c r="F592" t="s">
        <v>302</v>
      </c>
      <c r="G592" t="s">
        <v>6</v>
      </c>
      <c r="H592" t="s">
        <v>227</v>
      </c>
      <c r="J592" t="s">
        <v>34</v>
      </c>
      <c r="K592" t="s">
        <v>5</v>
      </c>
      <c r="L592">
        <v>6</v>
      </c>
      <c r="N592" t="s">
        <v>307</v>
      </c>
      <c r="O592" t="s">
        <v>855</v>
      </c>
      <c r="P592" t="s">
        <v>37</v>
      </c>
      <c r="Q592">
        <v>4100</v>
      </c>
      <c r="R592" t="s">
        <v>1049</v>
      </c>
      <c r="T592" t="s">
        <v>240</v>
      </c>
      <c r="U592">
        <v>0</v>
      </c>
      <c r="W592" t="s">
        <v>503</v>
      </c>
      <c r="X592" t="s">
        <v>503</v>
      </c>
      <c r="AA592" s="6" t="str">
        <f t="shared" si="47"/>
        <v>3yo</v>
      </c>
      <c r="AB592" s="6" t="str">
        <f t="shared" si="48"/>
        <v>A</v>
      </c>
      <c r="AC592" s="6">
        <f>VLOOKUP(P592,lists!$G:$H,2,FALSE)</f>
        <v>2</v>
      </c>
      <c r="AD592" t="b">
        <f>VLOOKUP(G592,lists!$B$2:$C$3,2,FALSE)</f>
        <v>1</v>
      </c>
      <c r="AE592" t="b">
        <f>VLOOKUP(AA592,lists!$B:$C,2,FALSE)</f>
        <v>1</v>
      </c>
      <c r="AF592" t="b">
        <f>IF(AND(AC592&gt;=VLOOKUP(FLAT!$I$1,lists!$G:$H,2,FALSE),AC592&lt;=VLOOKUP(FLAT!$I$2,lists!$G:$H,2,FALSE)),TRUE,FALSE)</f>
        <v>1</v>
      </c>
      <c r="AG592" t="b">
        <f>VLOOKUP(AB592,lists!$B$7:$C$8,2,FALSE)</f>
        <v>1</v>
      </c>
      <c r="AH592" t="b">
        <f>VLOOKUP(IF(H592="","Open",SUBSTITUTE(H592,"/Nov","")),lists!$B$27:$D$29,2,FALSE)</f>
        <v>1</v>
      </c>
      <c r="AI592" t="b">
        <f>IF(FLAT!$I$5="All",TRUE,IF(FLAT!$I$5=TEXT('Raw - F'!C592,"mmm"),TRUE,FALSE))</f>
        <v>1</v>
      </c>
      <c r="AJ592" t="b">
        <f>VLOOKUP(L592,lists!B:C,2,FALSE)</f>
        <v>1</v>
      </c>
      <c r="AK592" t="b">
        <f>VLOOKUP(T592,lists!$B$23:$D$25,2,FALSE)</f>
        <v>1</v>
      </c>
      <c r="AL592">
        <f t="shared" si="49"/>
        <v>1</v>
      </c>
    </row>
    <row r="593" spans="1:38" x14ac:dyDescent="0.35">
      <c r="A593" s="1">
        <f t="shared" si="50"/>
        <v>593</v>
      </c>
      <c r="B593" s="1">
        <f t="shared" si="51"/>
        <v>592</v>
      </c>
      <c r="C593" s="5">
        <v>44344</v>
      </c>
      <c r="D593" t="s">
        <v>154</v>
      </c>
      <c r="E593" t="s">
        <v>302</v>
      </c>
      <c r="F593" t="s">
        <v>302</v>
      </c>
      <c r="G593" t="s">
        <v>51</v>
      </c>
      <c r="H593" t="s">
        <v>244</v>
      </c>
      <c r="J593" t="s">
        <v>35</v>
      </c>
      <c r="K593" t="s">
        <v>7</v>
      </c>
      <c r="L593">
        <v>4</v>
      </c>
      <c r="N593" t="s">
        <v>227</v>
      </c>
      <c r="O593" t="s">
        <v>1023</v>
      </c>
      <c r="P593" t="s">
        <v>59</v>
      </c>
      <c r="Q593">
        <v>15000</v>
      </c>
      <c r="R593" t="s">
        <v>1051</v>
      </c>
      <c r="T593" t="s">
        <v>240</v>
      </c>
      <c r="U593">
        <v>0</v>
      </c>
      <c r="W593" t="s">
        <v>503</v>
      </c>
      <c r="X593" t="s">
        <v>503</v>
      </c>
      <c r="AA593" s="6" t="str">
        <f t="shared" si="47"/>
        <v>Other</v>
      </c>
      <c r="AB593" s="6" t="str">
        <f t="shared" si="48"/>
        <v>F</v>
      </c>
      <c r="AC593" s="6">
        <f>VLOOKUP(P593,lists!$G:$H,2,FALSE)</f>
        <v>7</v>
      </c>
      <c r="AD593" t="b">
        <f>VLOOKUP(G593,lists!$B$2:$C$3,2,FALSE)</f>
        <v>1</v>
      </c>
      <c r="AE593" t="b">
        <f>VLOOKUP(AA593,lists!$B:$C,2,FALSE)</f>
        <v>1</v>
      </c>
      <c r="AF593" t="b">
        <f>IF(AND(AC593&gt;=VLOOKUP(FLAT!$I$1,lists!$G:$H,2,FALSE),AC593&lt;=VLOOKUP(FLAT!$I$2,lists!$G:$H,2,FALSE)),TRUE,FALSE)</f>
        <v>1</v>
      </c>
      <c r="AG593" t="b">
        <f>VLOOKUP(AB593,lists!$B$7:$C$8,2,FALSE)</f>
        <v>1</v>
      </c>
      <c r="AH593" t="b">
        <f>VLOOKUP(IF(H593="","Open",SUBSTITUTE(H593,"/Nov","")),lists!$B$27:$D$29,2,FALSE)</f>
        <v>1</v>
      </c>
      <c r="AI593" t="b">
        <f>IF(FLAT!$I$5="All",TRUE,IF(FLAT!$I$5=TEXT('Raw - F'!C593,"mmm"),TRUE,FALSE))</f>
        <v>1</v>
      </c>
      <c r="AJ593" t="b">
        <f>VLOOKUP(L593,lists!B:C,2,FALSE)</f>
        <v>1</v>
      </c>
      <c r="AK593" t="b">
        <f>VLOOKUP(T593,lists!$B$23:$D$25,2,FALSE)</f>
        <v>1</v>
      </c>
      <c r="AL593">
        <f t="shared" si="49"/>
        <v>1</v>
      </c>
    </row>
    <row r="594" spans="1:38" x14ac:dyDescent="0.35">
      <c r="A594" s="1">
        <f t="shared" si="50"/>
        <v>594</v>
      </c>
      <c r="B594" s="1">
        <f t="shared" si="51"/>
        <v>593</v>
      </c>
      <c r="C594" s="5">
        <v>44344</v>
      </c>
      <c r="D594" t="s">
        <v>154</v>
      </c>
      <c r="E594" t="s">
        <v>302</v>
      </c>
      <c r="F594" t="s">
        <v>302</v>
      </c>
      <c r="G594" t="s">
        <v>6</v>
      </c>
      <c r="H594" t="s">
        <v>227</v>
      </c>
      <c r="J594" t="s">
        <v>34</v>
      </c>
      <c r="K594" t="s">
        <v>5</v>
      </c>
      <c r="L594">
        <v>4</v>
      </c>
      <c r="N594" t="s">
        <v>318</v>
      </c>
      <c r="O594" t="s">
        <v>365</v>
      </c>
      <c r="P594" t="s">
        <v>76</v>
      </c>
      <c r="Q594">
        <v>11000</v>
      </c>
      <c r="R594" t="s">
        <v>1053</v>
      </c>
      <c r="T594" t="s">
        <v>240</v>
      </c>
      <c r="U594">
        <v>0</v>
      </c>
      <c r="W594" t="s">
        <v>503</v>
      </c>
      <c r="X594" t="s">
        <v>503</v>
      </c>
      <c r="AA594" s="6" t="str">
        <f t="shared" si="47"/>
        <v>3yo</v>
      </c>
      <c r="AB594" s="6" t="str">
        <f t="shared" si="48"/>
        <v>A</v>
      </c>
      <c r="AC594" s="6">
        <f>VLOOKUP(P594,lists!$G:$H,2,FALSE)</f>
        <v>5</v>
      </c>
      <c r="AD594" t="b">
        <f>VLOOKUP(G594,lists!$B$2:$C$3,2,FALSE)</f>
        <v>1</v>
      </c>
      <c r="AE594" t="b">
        <f>VLOOKUP(AA594,lists!$B:$C,2,FALSE)</f>
        <v>1</v>
      </c>
      <c r="AF594" t="b">
        <f>IF(AND(AC594&gt;=VLOOKUP(FLAT!$I$1,lists!$G:$H,2,FALSE),AC594&lt;=VLOOKUP(FLAT!$I$2,lists!$G:$H,2,FALSE)),TRUE,FALSE)</f>
        <v>1</v>
      </c>
      <c r="AG594" t="b">
        <f>VLOOKUP(AB594,lists!$B$7:$C$8,2,FALSE)</f>
        <v>1</v>
      </c>
      <c r="AH594" t="b">
        <f>VLOOKUP(IF(H594="","Open",SUBSTITUTE(H594,"/Nov","")),lists!$B$27:$D$29,2,FALSE)</f>
        <v>1</v>
      </c>
      <c r="AI594" t="b">
        <f>IF(FLAT!$I$5="All",TRUE,IF(FLAT!$I$5=TEXT('Raw - F'!C594,"mmm"),TRUE,FALSE))</f>
        <v>1</v>
      </c>
      <c r="AJ594" t="b">
        <f>VLOOKUP(L594,lists!B:C,2,FALSE)</f>
        <v>1</v>
      </c>
      <c r="AK594" t="b">
        <f>VLOOKUP(T594,lists!$B$23:$D$25,2,FALSE)</f>
        <v>1</v>
      </c>
      <c r="AL594">
        <f t="shared" si="49"/>
        <v>1</v>
      </c>
    </row>
    <row r="595" spans="1:38" x14ac:dyDescent="0.35">
      <c r="A595" s="1">
        <f t="shared" si="50"/>
        <v>595</v>
      </c>
      <c r="B595" s="1">
        <f t="shared" si="51"/>
        <v>594</v>
      </c>
      <c r="C595" s="5">
        <v>44344</v>
      </c>
      <c r="D595" t="s">
        <v>154</v>
      </c>
      <c r="E595" t="s">
        <v>302</v>
      </c>
      <c r="F595" t="s">
        <v>302</v>
      </c>
      <c r="G595" t="s">
        <v>6</v>
      </c>
      <c r="H595" t="s">
        <v>227</v>
      </c>
      <c r="J595" t="s">
        <v>35</v>
      </c>
      <c r="K595" t="s">
        <v>7</v>
      </c>
      <c r="L595">
        <v>4</v>
      </c>
      <c r="N595" t="s">
        <v>348</v>
      </c>
      <c r="O595" t="s">
        <v>938</v>
      </c>
      <c r="P595" t="s">
        <v>38</v>
      </c>
      <c r="Q595">
        <v>10100</v>
      </c>
      <c r="R595" t="s">
        <v>396</v>
      </c>
      <c r="T595" t="s">
        <v>240</v>
      </c>
      <c r="U595">
        <v>0</v>
      </c>
      <c r="W595" t="s">
        <v>503</v>
      </c>
      <c r="X595" t="s">
        <v>503</v>
      </c>
      <c r="AA595" s="6" t="str">
        <f t="shared" si="47"/>
        <v>Other</v>
      </c>
      <c r="AB595" s="6" t="str">
        <f t="shared" si="48"/>
        <v>F</v>
      </c>
      <c r="AC595" s="6">
        <f>VLOOKUP(P595,lists!$G:$H,2,FALSE)</f>
        <v>3</v>
      </c>
      <c r="AD595" t="b">
        <f>VLOOKUP(G595,lists!$B$2:$C$3,2,FALSE)</f>
        <v>1</v>
      </c>
      <c r="AE595" t="b">
        <f>VLOOKUP(AA595,lists!$B:$C,2,FALSE)</f>
        <v>1</v>
      </c>
      <c r="AF595" t="b">
        <f>IF(AND(AC595&gt;=VLOOKUP(FLAT!$I$1,lists!$G:$H,2,FALSE),AC595&lt;=VLOOKUP(FLAT!$I$2,lists!$G:$H,2,FALSE)),TRUE,FALSE)</f>
        <v>1</v>
      </c>
      <c r="AG595" t="b">
        <f>VLOOKUP(AB595,lists!$B$7:$C$8,2,FALSE)</f>
        <v>1</v>
      </c>
      <c r="AH595" t="b">
        <f>VLOOKUP(IF(H595="","Open",SUBSTITUTE(H595,"/Nov","")),lists!$B$27:$D$29,2,FALSE)</f>
        <v>1</v>
      </c>
      <c r="AI595" t="b">
        <f>IF(FLAT!$I$5="All",TRUE,IF(FLAT!$I$5=TEXT('Raw - F'!C595,"mmm"),TRUE,FALSE))</f>
        <v>1</v>
      </c>
      <c r="AJ595" t="b">
        <f>VLOOKUP(L595,lists!B:C,2,FALSE)</f>
        <v>1</v>
      </c>
      <c r="AK595" t="b">
        <f>VLOOKUP(T595,lists!$B$23:$D$25,2,FALSE)</f>
        <v>1</v>
      </c>
      <c r="AL595">
        <f t="shared" si="49"/>
        <v>1</v>
      </c>
    </row>
    <row r="596" spans="1:38" x14ac:dyDescent="0.35">
      <c r="A596" s="1">
        <f t="shared" si="50"/>
        <v>596</v>
      </c>
      <c r="B596" s="1">
        <f t="shared" si="51"/>
        <v>595</v>
      </c>
      <c r="C596" s="5">
        <v>44344</v>
      </c>
      <c r="D596" t="s">
        <v>154</v>
      </c>
      <c r="E596" t="s">
        <v>302</v>
      </c>
      <c r="F596" t="s">
        <v>302</v>
      </c>
      <c r="G596" t="s">
        <v>51</v>
      </c>
      <c r="H596" t="s">
        <v>244</v>
      </c>
      <c r="J596" t="s">
        <v>33</v>
      </c>
      <c r="K596" t="s">
        <v>5</v>
      </c>
      <c r="L596">
        <v>4</v>
      </c>
      <c r="N596" t="s">
        <v>227</v>
      </c>
      <c r="O596" t="s">
        <v>938</v>
      </c>
      <c r="P596" t="s">
        <v>38</v>
      </c>
      <c r="Q596">
        <v>10000</v>
      </c>
      <c r="R596" t="s">
        <v>413</v>
      </c>
      <c r="T596" t="s">
        <v>240</v>
      </c>
      <c r="U596">
        <v>0</v>
      </c>
      <c r="W596" t="s">
        <v>503</v>
      </c>
      <c r="X596" t="s">
        <v>503</v>
      </c>
      <c r="Z596" t="s">
        <v>553</v>
      </c>
      <c r="AA596" s="6" t="str">
        <f t="shared" si="47"/>
        <v>2yo</v>
      </c>
      <c r="AB596" s="6" t="str">
        <f t="shared" si="48"/>
        <v>A</v>
      </c>
      <c r="AC596" s="6">
        <f>VLOOKUP(P596,lists!$G:$H,2,FALSE)</f>
        <v>3</v>
      </c>
      <c r="AD596" t="b">
        <f>VLOOKUP(G596,lists!$B$2:$C$3,2,FALSE)</f>
        <v>1</v>
      </c>
      <c r="AE596" t="b">
        <f>VLOOKUP(AA596,lists!$B:$C,2,FALSE)</f>
        <v>1</v>
      </c>
      <c r="AF596" t="b">
        <f>IF(AND(AC596&gt;=VLOOKUP(FLAT!$I$1,lists!$G:$H,2,FALSE),AC596&lt;=VLOOKUP(FLAT!$I$2,lists!$G:$H,2,FALSE)),TRUE,FALSE)</f>
        <v>1</v>
      </c>
      <c r="AG596" t="b">
        <f>VLOOKUP(AB596,lists!$B$7:$C$8,2,FALSE)</f>
        <v>1</v>
      </c>
      <c r="AH596" t="b">
        <f>VLOOKUP(IF(H596="","Open",SUBSTITUTE(H596,"/Nov","")),lists!$B$27:$D$29,2,FALSE)</f>
        <v>1</v>
      </c>
      <c r="AI596" t="b">
        <f>IF(FLAT!$I$5="All",TRUE,IF(FLAT!$I$5=TEXT('Raw - F'!C596,"mmm"),TRUE,FALSE))</f>
        <v>1</v>
      </c>
      <c r="AJ596" t="b">
        <f>VLOOKUP(L596,lists!B:C,2,FALSE)</f>
        <v>1</v>
      </c>
      <c r="AK596" t="b">
        <f>VLOOKUP(T596,lists!$B$23:$D$25,2,FALSE)</f>
        <v>1</v>
      </c>
      <c r="AL596">
        <f t="shared" si="49"/>
        <v>1</v>
      </c>
    </row>
    <row r="597" spans="1:38" x14ac:dyDescent="0.35">
      <c r="A597" s="1">
        <f t="shared" si="50"/>
        <v>597</v>
      </c>
      <c r="B597" s="1">
        <f t="shared" si="51"/>
        <v>596</v>
      </c>
      <c r="C597" s="5">
        <v>44344</v>
      </c>
      <c r="D597" t="s">
        <v>154</v>
      </c>
      <c r="E597" t="s">
        <v>302</v>
      </c>
      <c r="F597" t="s">
        <v>302</v>
      </c>
      <c r="G597" t="s">
        <v>6</v>
      </c>
      <c r="H597" t="s">
        <v>227</v>
      </c>
      <c r="J597" t="s">
        <v>54</v>
      </c>
      <c r="K597" t="s">
        <v>5</v>
      </c>
      <c r="L597">
        <v>5</v>
      </c>
      <c r="N597" t="s">
        <v>330</v>
      </c>
      <c r="O597" t="s">
        <v>1023</v>
      </c>
      <c r="P597" t="s">
        <v>59</v>
      </c>
      <c r="Q597">
        <v>7500</v>
      </c>
      <c r="R597" t="s">
        <v>1024</v>
      </c>
      <c r="S597" t="s">
        <v>7</v>
      </c>
      <c r="T597" t="s">
        <v>240</v>
      </c>
      <c r="U597">
        <v>0</v>
      </c>
      <c r="V597" t="s">
        <v>613</v>
      </c>
      <c r="W597" t="s">
        <v>503</v>
      </c>
      <c r="X597" t="s">
        <v>503</v>
      </c>
      <c r="AA597" s="6" t="str">
        <f t="shared" si="47"/>
        <v>Other</v>
      </c>
      <c r="AB597" s="6" t="str">
        <f t="shared" si="48"/>
        <v>A</v>
      </c>
      <c r="AC597" s="6">
        <f>VLOOKUP(P597,lists!$G:$H,2,FALSE)</f>
        <v>7</v>
      </c>
      <c r="AD597" t="b">
        <f>VLOOKUP(G597,lists!$B$2:$C$3,2,FALSE)</f>
        <v>1</v>
      </c>
      <c r="AE597" t="b">
        <f>VLOOKUP(AA597,lists!$B:$C,2,FALSE)</f>
        <v>1</v>
      </c>
      <c r="AF597" t="b">
        <f>IF(AND(AC597&gt;=VLOOKUP(FLAT!$I$1,lists!$G:$H,2,FALSE),AC597&lt;=VLOOKUP(FLAT!$I$2,lists!$G:$H,2,FALSE)),TRUE,FALSE)</f>
        <v>1</v>
      </c>
      <c r="AG597" t="b">
        <f>VLOOKUP(AB597,lists!$B$7:$C$8,2,FALSE)</f>
        <v>1</v>
      </c>
      <c r="AH597" t="b">
        <f>VLOOKUP(IF(H597="","Open",SUBSTITUTE(H597,"/Nov","")),lists!$B$27:$D$29,2,FALSE)</f>
        <v>1</v>
      </c>
      <c r="AI597" t="b">
        <f>IF(FLAT!$I$5="All",TRUE,IF(FLAT!$I$5=TEXT('Raw - F'!C597,"mmm"),TRUE,FALSE))</f>
        <v>1</v>
      </c>
      <c r="AJ597" t="b">
        <f>VLOOKUP(L597,lists!B:C,2,FALSE)</f>
        <v>1</v>
      </c>
      <c r="AK597" t="b">
        <f>VLOOKUP(T597,lists!$B$23:$D$25,2,FALSE)</f>
        <v>1</v>
      </c>
      <c r="AL597">
        <f t="shared" si="49"/>
        <v>1</v>
      </c>
    </row>
    <row r="598" spans="1:38" x14ac:dyDescent="0.35">
      <c r="A598" s="1">
        <f t="shared" si="50"/>
        <v>598</v>
      </c>
      <c r="B598" s="1">
        <f t="shared" si="51"/>
        <v>597</v>
      </c>
      <c r="C598" s="5">
        <v>44344</v>
      </c>
      <c r="D598" t="s">
        <v>154</v>
      </c>
      <c r="E598" t="s">
        <v>302</v>
      </c>
      <c r="F598" t="s">
        <v>302</v>
      </c>
      <c r="G598" t="s">
        <v>6</v>
      </c>
      <c r="H598" t="s">
        <v>227</v>
      </c>
      <c r="J598" t="s">
        <v>54</v>
      </c>
      <c r="K598" t="s">
        <v>5</v>
      </c>
      <c r="L598">
        <v>5</v>
      </c>
      <c r="N598" t="s">
        <v>321</v>
      </c>
      <c r="O598" t="s">
        <v>37</v>
      </c>
      <c r="P598" t="s">
        <v>37</v>
      </c>
      <c r="Q598">
        <v>7500</v>
      </c>
      <c r="R598" t="s">
        <v>1050</v>
      </c>
      <c r="T598" t="s">
        <v>240</v>
      </c>
      <c r="U598">
        <v>0</v>
      </c>
      <c r="W598" t="s">
        <v>503</v>
      </c>
      <c r="X598" t="s">
        <v>503</v>
      </c>
      <c r="AA598" s="6" t="str">
        <f t="shared" si="47"/>
        <v>Other</v>
      </c>
      <c r="AB598" s="6" t="str">
        <f t="shared" si="48"/>
        <v>A</v>
      </c>
      <c r="AC598" s="6">
        <f>VLOOKUP(P598,lists!$G:$H,2,FALSE)</f>
        <v>2</v>
      </c>
      <c r="AD598" t="b">
        <f>VLOOKUP(G598,lists!$B$2:$C$3,2,FALSE)</f>
        <v>1</v>
      </c>
      <c r="AE598" t="b">
        <f>VLOOKUP(AA598,lists!$B:$C,2,FALSE)</f>
        <v>1</v>
      </c>
      <c r="AF598" t="b">
        <f>IF(AND(AC598&gt;=VLOOKUP(FLAT!$I$1,lists!$G:$H,2,FALSE),AC598&lt;=VLOOKUP(FLAT!$I$2,lists!$G:$H,2,FALSE)),TRUE,FALSE)</f>
        <v>1</v>
      </c>
      <c r="AG598" t="b">
        <f>VLOOKUP(AB598,lists!$B$7:$C$8,2,FALSE)</f>
        <v>1</v>
      </c>
      <c r="AH598" t="b">
        <f>VLOOKUP(IF(H598="","Open",SUBSTITUTE(H598,"/Nov","")),lists!$B$27:$D$29,2,FALSE)</f>
        <v>1</v>
      </c>
      <c r="AI598" t="b">
        <f>IF(FLAT!$I$5="All",TRUE,IF(FLAT!$I$5=TEXT('Raw - F'!C598,"mmm"),TRUE,FALSE))</f>
        <v>1</v>
      </c>
      <c r="AJ598" t="b">
        <f>VLOOKUP(L598,lists!B:C,2,FALSE)</f>
        <v>1</v>
      </c>
      <c r="AK598" t="b">
        <f>VLOOKUP(T598,lists!$B$23:$D$25,2,FALSE)</f>
        <v>1</v>
      </c>
      <c r="AL598">
        <f t="shared" si="49"/>
        <v>1</v>
      </c>
    </row>
    <row r="599" spans="1:38" x14ac:dyDescent="0.35">
      <c r="A599" s="1">
        <f t="shared" si="50"/>
        <v>599</v>
      </c>
      <c r="B599" s="1">
        <f t="shared" si="51"/>
        <v>598</v>
      </c>
      <c r="C599" s="5">
        <v>44344</v>
      </c>
      <c r="D599" t="s">
        <v>1054</v>
      </c>
      <c r="E599" t="s">
        <v>302</v>
      </c>
      <c r="F599" t="s">
        <v>302</v>
      </c>
      <c r="G599" t="s">
        <v>51</v>
      </c>
      <c r="H599" t="s">
        <v>227</v>
      </c>
      <c r="I599" t="s">
        <v>599</v>
      </c>
      <c r="J599" t="s">
        <v>33</v>
      </c>
      <c r="K599" t="s">
        <v>5</v>
      </c>
      <c r="L599">
        <v>2</v>
      </c>
      <c r="N599" t="s">
        <v>227</v>
      </c>
      <c r="O599" t="s">
        <v>37</v>
      </c>
      <c r="P599" t="s">
        <v>37</v>
      </c>
      <c r="Q599">
        <v>20000</v>
      </c>
      <c r="R599" t="s">
        <v>1056</v>
      </c>
      <c r="T599" t="s">
        <v>240</v>
      </c>
      <c r="U599">
        <v>0</v>
      </c>
      <c r="W599" t="s">
        <v>503</v>
      </c>
      <c r="X599" t="s">
        <v>503</v>
      </c>
      <c r="Z599" t="s">
        <v>553</v>
      </c>
      <c r="AA599" s="6" t="str">
        <f t="shared" si="47"/>
        <v>2yo</v>
      </c>
      <c r="AB599" s="6" t="str">
        <f t="shared" si="48"/>
        <v>A</v>
      </c>
      <c r="AC599" s="6">
        <f>VLOOKUP(P599,lists!$G:$H,2,FALSE)</f>
        <v>2</v>
      </c>
      <c r="AD599" t="b">
        <f>VLOOKUP(G599,lists!$B$2:$C$3,2,FALSE)</f>
        <v>1</v>
      </c>
      <c r="AE599" t="b">
        <f>VLOOKUP(AA599,lists!$B:$C,2,FALSE)</f>
        <v>1</v>
      </c>
      <c r="AF599" t="b">
        <f>IF(AND(AC599&gt;=VLOOKUP(FLAT!$I$1,lists!$G:$H,2,FALSE),AC599&lt;=VLOOKUP(FLAT!$I$2,lists!$G:$H,2,FALSE)),TRUE,FALSE)</f>
        <v>1</v>
      </c>
      <c r="AG599" t="b">
        <f>VLOOKUP(AB599,lists!$B$7:$C$8,2,FALSE)</f>
        <v>1</v>
      </c>
      <c r="AH599" t="b">
        <f>VLOOKUP(IF(H599="","Open",SUBSTITUTE(H599,"/Nov","")),lists!$B$27:$D$29,2,FALSE)</f>
        <v>1</v>
      </c>
      <c r="AI599" t="b">
        <f>IF(FLAT!$I$5="All",TRUE,IF(FLAT!$I$5=TEXT('Raw - F'!C599,"mmm"),TRUE,FALSE))</f>
        <v>1</v>
      </c>
      <c r="AJ599" t="b">
        <f>VLOOKUP(L599,lists!B:C,2,FALSE)</f>
        <v>1</v>
      </c>
      <c r="AK599" t="b">
        <f>VLOOKUP(T599,lists!$B$23:$D$25,2,FALSE)</f>
        <v>1</v>
      </c>
      <c r="AL599">
        <f t="shared" si="49"/>
        <v>1</v>
      </c>
    </row>
    <row r="600" spans="1:38" x14ac:dyDescent="0.35">
      <c r="A600" s="1">
        <f t="shared" si="50"/>
        <v>600</v>
      </c>
      <c r="B600" s="1">
        <f t="shared" si="51"/>
        <v>599</v>
      </c>
      <c r="C600" s="5">
        <v>44344</v>
      </c>
      <c r="D600" t="s">
        <v>1054</v>
      </c>
      <c r="E600" t="s">
        <v>302</v>
      </c>
      <c r="F600" t="s">
        <v>302</v>
      </c>
      <c r="G600" t="s">
        <v>6</v>
      </c>
      <c r="H600" t="s">
        <v>227</v>
      </c>
      <c r="J600" t="s">
        <v>54</v>
      </c>
      <c r="K600" t="s">
        <v>5</v>
      </c>
      <c r="L600">
        <v>4</v>
      </c>
      <c r="N600" t="s">
        <v>318</v>
      </c>
      <c r="O600" t="s">
        <v>378</v>
      </c>
      <c r="P600" t="s">
        <v>36</v>
      </c>
      <c r="Q600">
        <v>8100</v>
      </c>
      <c r="R600" t="s">
        <v>1055</v>
      </c>
      <c r="T600" t="s">
        <v>240</v>
      </c>
      <c r="U600">
        <v>0</v>
      </c>
      <c r="W600" t="s">
        <v>503</v>
      </c>
      <c r="X600" t="s">
        <v>503</v>
      </c>
      <c r="AA600" s="6" t="str">
        <f t="shared" si="47"/>
        <v>Other</v>
      </c>
      <c r="AB600" s="6" t="str">
        <f t="shared" si="48"/>
        <v>A</v>
      </c>
      <c r="AC600" s="6">
        <f>VLOOKUP(P600,lists!$G:$H,2,FALSE)</f>
        <v>1</v>
      </c>
      <c r="AD600" t="b">
        <f>VLOOKUP(G600,lists!$B$2:$C$3,2,FALSE)</f>
        <v>1</v>
      </c>
      <c r="AE600" t="b">
        <f>VLOOKUP(AA600,lists!$B:$C,2,FALSE)</f>
        <v>1</v>
      </c>
      <c r="AF600" t="b">
        <f>IF(AND(AC600&gt;=VLOOKUP(FLAT!$I$1,lists!$G:$H,2,FALSE),AC600&lt;=VLOOKUP(FLAT!$I$2,lists!$G:$H,2,FALSE)),TRUE,FALSE)</f>
        <v>1</v>
      </c>
      <c r="AG600" t="b">
        <f>VLOOKUP(AB600,lists!$B$7:$C$8,2,FALSE)</f>
        <v>1</v>
      </c>
      <c r="AH600" t="b">
        <f>VLOOKUP(IF(H600="","Open",SUBSTITUTE(H600,"/Nov","")),lists!$B$27:$D$29,2,FALSE)</f>
        <v>1</v>
      </c>
      <c r="AI600" t="b">
        <f>IF(FLAT!$I$5="All",TRUE,IF(FLAT!$I$5=TEXT('Raw - F'!C600,"mmm"),TRUE,FALSE))</f>
        <v>1</v>
      </c>
      <c r="AJ600" t="b">
        <f>VLOOKUP(L600,lists!B:C,2,FALSE)</f>
        <v>1</v>
      </c>
      <c r="AK600" t="b">
        <f>VLOOKUP(T600,lists!$B$23:$D$25,2,FALSE)</f>
        <v>1</v>
      </c>
      <c r="AL600">
        <f t="shared" si="49"/>
        <v>1</v>
      </c>
    </row>
    <row r="601" spans="1:38" x14ac:dyDescent="0.35">
      <c r="A601" s="1">
        <f t="shared" si="50"/>
        <v>601</v>
      </c>
      <c r="B601" s="1">
        <f t="shared" si="51"/>
        <v>600</v>
      </c>
      <c r="C601" s="5">
        <v>44344</v>
      </c>
      <c r="D601" t="s">
        <v>1054</v>
      </c>
      <c r="E601" t="s">
        <v>302</v>
      </c>
      <c r="F601" t="s">
        <v>302</v>
      </c>
      <c r="G601" t="s">
        <v>6</v>
      </c>
      <c r="H601" t="s">
        <v>227</v>
      </c>
      <c r="J601" t="s">
        <v>35</v>
      </c>
      <c r="K601" t="s">
        <v>7</v>
      </c>
      <c r="L601">
        <v>5</v>
      </c>
      <c r="N601" t="s">
        <v>330</v>
      </c>
      <c r="O601" t="s">
        <v>403</v>
      </c>
      <c r="P601" t="s">
        <v>76</v>
      </c>
      <c r="Q601">
        <v>5600</v>
      </c>
      <c r="R601" t="s">
        <v>445</v>
      </c>
      <c r="T601" t="s">
        <v>240</v>
      </c>
      <c r="U601">
        <v>0</v>
      </c>
      <c r="W601" t="s">
        <v>503</v>
      </c>
      <c r="X601" t="s">
        <v>503</v>
      </c>
      <c r="AA601" s="6" t="str">
        <f t="shared" si="47"/>
        <v>Other</v>
      </c>
      <c r="AB601" s="6" t="str">
        <f t="shared" si="48"/>
        <v>F</v>
      </c>
      <c r="AC601" s="6">
        <f>VLOOKUP(P601,lists!$G:$H,2,FALSE)</f>
        <v>5</v>
      </c>
      <c r="AD601" t="b">
        <f>VLOOKUP(G601,lists!$B$2:$C$3,2,FALSE)</f>
        <v>1</v>
      </c>
      <c r="AE601" t="b">
        <f>VLOOKUP(AA601,lists!$B:$C,2,FALSE)</f>
        <v>1</v>
      </c>
      <c r="AF601" t="b">
        <f>IF(AND(AC601&gt;=VLOOKUP(FLAT!$I$1,lists!$G:$H,2,FALSE),AC601&lt;=VLOOKUP(FLAT!$I$2,lists!$G:$H,2,FALSE)),TRUE,FALSE)</f>
        <v>1</v>
      </c>
      <c r="AG601" t="b">
        <f>VLOOKUP(AB601,lists!$B$7:$C$8,2,FALSE)</f>
        <v>1</v>
      </c>
      <c r="AH601" t="b">
        <f>VLOOKUP(IF(H601="","Open",SUBSTITUTE(H601,"/Nov","")),lists!$B$27:$D$29,2,FALSE)</f>
        <v>1</v>
      </c>
      <c r="AI601" t="b">
        <f>IF(FLAT!$I$5="All",TRUE,IF(FLAT!$I$5=TEXT('Raw - F'!C601,"mmm"),TRUE,FALSE))</f>
        <v>1</v>
      </c>
      <c r="AJ601" t="b">
        <f>VLOOKUP(L601,lists!B:C,2,FALSE)</f>
        <v>1</v>
      </c>
      <c r="AK601" t="b">
        <f>VLOOKUP(T601,lists!$B$23:$D$25,2,FALSE)</f>
        <v>1</v>
      </c>
      <c r="AL601">
        <f t="shared" si="49"/>
        <v>1</v>
      </c>
    </row>
    <row r="602" spans="1:38" x14ac:dyDescent="0.35">
      <c r="A602" s="1">
        <f t="shared" si="50"/>
        <v>602</v>
      </c>
      <c r="B602" s="1">
        <f t="shared" si="51"/>
        <v>601</v>
      </c>
      <c r="C602" s="5">
        <v>44344</v>
      </c>
      <c r="D602" t="s">
        <v>1054</v>
      </c>
      <c r="E602" t="s">
        <v>302</v>
      </c>
      <c r="F602" t="s">
        <v>302</v>
      </c>
      <c r="G602" t="s">
        <v>6</v>
      </c>
      <c r="H602" t="s">
        <v>227</v>
      </c>
      <c r="J602" t="s">
        <v>54</v>
      </c>
      <c r="K602" t="s">
        <v>5</v>
      </c>
      <c r="L602">
        <v>5</v>
      </c>
      <c r="N602" t="s">
        <v>321</v>
      </c>
      <c r="O602" t="s">
        <v>401</v>
      </c>
      <c r="P602" t="s">
        <v>59</v>
      </c>
      <c r="Q602">
        <v>5600</v>
      </c>
      <c r="R602" t="s">
        <v>839</v>
      </c>
      <c r="T602" t="s">
        <v>240</v>
      </c>
      <c r="U602">
        <v>0</v>
      </c>
      <c r="W602" t="s">
        <v>503</v>
      </c>
      <c r="X602" t="s">
        <v>503</v>
      </c>
      <c r="AA602" s="6" t="str">
        <f t="shared" si="47"/>
        <v>Other</v>
      </c>
      <c r="AB602" s="6" t="str">
        <f t="shared" si="48"/>
        <v>A</v>
      </c>
      <c r="AC602" s="6">
        <f>VLOOKUP(P602,lists!$G:$H,2,FALSE)</f>
        <v>7</v>
      </c>
      <c r="AD602" t="b">
        <f>VLOOKUP(G602,lists!$B$2:$C$3,2,FALSE)</f>
        <v>1</v>
      </c>
      <c r="AE602" t="b">
        <f>VLOOKUP(AA602,lists!$B:$C,2,FALSE)</f>
        <v>1</v>
      </c>
      <c r="AF602" t="b">
        <f>IF(AND(AC602&gt;=VLOOKUP(FLAT!$I$1,lists!$G:$H,2,FALSE),AC602&lt;=VLOOKUP(FLAT!$I$2,lists!$G:$H,2,FALSE)),TRUE,FALSE)</f>
        <v>1</v>
      </c>
      <c r="AG602" t="b">
        <f>VLOOKUP(AB602,lists!$B$7:$C$8,2,FALSE)</f>
        <v>1</v>
      </c>
      <c r="AH602" t="b">
        <f>VLOOKUP(IF(H602="","Open",SUBSTITUTE(H602,"/Nov","")),lists!$B$27:$D$29,2,FALSE)</f>
        <v>1</v>
      </c>
      <c r="AI602" t="b">
        <f>IF(FLAT!$I$5="All",TRUE,IF(FLAT!$I$5=TEXT('Raw - F'!C602,"mmm"),TRUE,FALSE))</f>
        <v>1</v>
      </c>
      <c r="AJ602" t="b">
        <f>VLOOKUP(L602,lists!B:C,2,FALSE)</f>
        <v>1</v>
      </c>
      <c r="AK602" t="b">
        <f>VLOOKUP(T602,lists!$B$23:$D$25,2,FALSE)</f>
        <v>1</v>
      </c>
      <c r="AL602">
        <f t="shared" si="49"/>
        <v>1</v>
      </c>
    </row>
    <row r="603" spans="1:38" x14ac:dyDescent="0.35">
      <c r="A603" s="1">
        <f t="shared" si="50"/>
        <v>603</v>
      </c>
      <c r="B603" s="1">
        <f t="shared" si="51"/>
        <v>602</v>
      </c>
      <c r="C603" s="5">
        <v>44344</v>
      </c>
      <c r="D603" t="s">
        <v>1054</v>
      </c>
      <c r="E603" t="s">
        <v>302</v>
      </c>
      <c r="F603" t="s">
        <v>302</v>
      </c>
      <c r="G603" t="s">
        <v>6</v>
      </c>
      <c r="H603" t="s">
        <v>227</v>
      </c>
      <c r="J603" t="s">
        <v>54</v>
      </c>
      <c r="K603" t="s">
        <v>5</v>
      </c>
      <c r="L603">
        <v>5</v>
      </c>
      <c r="N603" t="s">
        <v>330</v>
      </c>
      <c r="O603" t="s">
        <v>402</v>
      </c>
      <c r="P603" t="s">
        <v>70</v>
      </c>
      <c r="Q603">
        <v>5600</v>
      </c>
      <c r="R603" t="s">
        <v>1057</v>
      </c>
      <c r="T603" t="s">
        <v>240</v>
      </c>
      <c r="U603">
        <v>0</v>
      </c>
      <c r="W603" t="s">
        <v>503</v>
      </c>
      <c r="X603" t="s">
        <v>503</v>
      </c>
      <c r="AA603" s="6" t="str">
        <f t="shared" si="47"/>
        <v>Other</v>
      </c>
      <c r="AB603" s="6" t="str">
        <f t="shared" si="48"/>
        <v>A</v>
      </c>
      <c r="AC603" s="6">
        <f>VLOOKUP(P603,lists!$G:$H,2,FALSE)</f>
        <v>4</v>
      </c>
      <c r="AD603" t="b">
        <f>VLOOKUP(G603,lists!$B$2:$C$3,2,FALSE)</f>
        <v>1</v>
      </c>
      <c r="AE603" t="b">
        <f>VLOOKUP(AA603,lists!$B:$C,2,FALSE)</f>
        <v>1</v>
      </c>
      <c r="AF603" t="b">
        <f>IF(AND(AC603&gt;=VLOOKUP(FLAT!$I$1,lists!$G:$H,2,FALSE),AC603&lt;=VLOOKUP(FLAT!$I$2,lists!$G:$H,2,FALSE)),TRUE,FALSE)</f>
        <v>1</v>
      </c>
      <c r="AG603" t="b">
        <f>VLOOKUP(AB603,lists!$B$7:$C$8,2,FALSE)</f>
        <v>1</v>
      </c>
      <c r="AH603" t="b">
        <f>VLOOKUP(IF(H603="","Open",SUBSTITUTE(H603,"/Nov","")),lists!$B$27:$D$29,2,FALSE)</f>
        <v>1</v>
      </c>
      <c r="AI603" t="b">
        <f>IF(FLAT!$I$5="All",TRUE,IF(FLAT!$I$5=TEXT('Raw - F'!C603,"mmm"),TRUE,FALSE))</f>
        <v>1</v>
      </c>
      <c r="AJ603" t="b">
        <f>VLOOKUP(L603,lists!B:C,2,FALSE)</f>
        <v>1</v>
      </c>
      <c r="AK603" t="b">
        <f>VLOOKUP(T603,lists!$B$23:$D$25,2,FALSE)</f>
        <v>1</v>
      </c>
      <c r="AL603">
        <f t="shared" si="49"/>
        <v>1</v>
      </c>
    </row>
    <row r="604" spans="1:38" x14ac:dyDescent="0.35">
      <c r="A604" s="1">
        <f t="shared" si="50"/>
        <v>604</v>
      </c>
      <c r="B604" s="1">
        <f t="shared" si="51"/>
        <v>603</v>
      </c>
      <c r="C604" s="5">
        <v>44344</v>
      </c>
      <c r="D604" t="s">
        <v>1054</v>
      </c>
      <c r="E604" t="s">
        <v>302</v>
      </c>
      <c r="F604" t="s">
        <v>302</v>
      </c>
      <c r="G604" t="s">
        <v>51</v>
      </c>
      <c r="H604" t="s">
        <v>244</v>
      </c>
      <c r="J604" t="s">
        <v>35</v>
      </c>
      <c r="K604" t="s">
        <v>5</v>
      </c>
      <c r="L604">
        <v>5</v>
      </c>
      <c r="N604" t="s">
        <v>227</v>
      </c>
      <c r="O604" t="s">
        <v>37</v>
      </c>
      <c r="P604" t="s">
        <v>36</v>
      </c>
      <c r="Q604">
        <v>5600</v>
      </c>
      <c r="R604" t="s">
        <v>1058</v>
      </c>
      <c r="T604" t="s">
        <v>240</v>
      </c>
      <c r="U604">
        <v>0</v>
      </c>
      <c r="W604" t="s">
        <v>503</v>
      </c>
      <c r="X604" t="s">
        <v>503</v>
      </c>
      <c r="AA604" s="6" t="str">
        <f t="shared" si="47"/>
        <v>Other</v>
      </c>
      <c r="AB604" s="6" t="str">
        <f t="shared" si="48"/>
        <v>A</v>
      </c>
      <c r="AC604" s="6">
        <f>VLOOKUP(P604,lists!$G:$H,2,FALSE)</f>
        <v>1</v>
      </c>
      <c r="AD604" t="b">
        <f>VLOOKUP(G604,lists!$B$2:$C$3,2,FALSE)</f>
        <v>1</v>
      </c>
      <c r="AE604" t="b">
        <f>VLOOKUP(AA604,lists!$B:$C,2,FALSE)</f>
        <v>1</v>
      </c>
      <c r="AF604" t="b">
        <f>IF(AND(AC604&gt;=VLOOKUP(FLAT!$I$1,lists!$G:$H,2,FALSE),AC604&lt;=VLOOKUP(FLAT!$I$2,lists!$G:$H,2,FALSE)),TRUE,FALSE)</f>
        <v>1</v>
      </c>
      <c r="AG604" t="b">
        <f>VLOOKUP(AB604,lists!$B$7:$C$8,2,FALSE)</f>
        <v>1</v>
      </c>
      <c r="AH604" t="b">
        <f>VLOOKUP(IF(H604="","Open",SUBSTITUTE(H604,"/Nov","")),lists!$B$27:$D$29,2,FALSE)</f>
        <v>1</v>
      </c>
      <c r="AI604" t="b">
        <f>IF(FLAT!$I$5="All",TRUE,IF(FLAT!$I$5=TEXT('Raw - F'!C604,"mmm"),TRUE,FALSE))</f>
        <v>1</v>
      </c>
      <c r="AJ604" t="b">
        <f>VLOOKUP(L604,lists!B:C,2,FALSE)</f>
        <v>1</v>
      </c>
      <c r="AK604" t="b">
        <f>VLOOKUP(T604,lists!$B$23:$D$25,2,FALSE)</f>
        <v>1</v>
      </c>
      <c r="AL604">
        <f t="shared" si="49"/>
        <v>1</v>
      </c>
    </row>
    <row r="605" spans="1:38" x14ac:dyDescent="0.35">
      <c r="A605" s="1">
        <f t="shared" si="50"/>
        <v>605</v>
      </c>
      <c r="B605" s="1">
        <f t="shared" si="51"/>
        <v>604</v>
      </c>
      <c r="C605" s="5">
        <v>44344</v>
      </c>
      <c r="D605" t="s">
        <v>636</v>
      </c>
      <c r="E605" t="s">
        <v>302</v>
      </c>
      <c r="F605" t="s">
        <v>302</v>
      </c>
      <c r="G605" t="s">
        <v>6</v>
      </c>
      <c r="H605" t="s">
        <v>227</v>
      </c>
      <c r="J605" t="s">
        <v>35</v>
      </c>
      <c r="K605" t="s">
        <v>5</v>
      </c>
      <c r="L605">
        <v>4</v>
      </c>
      <c r="N605" t="s">
        <v>318</v>
      </c>
      <c r="O605" t="s">
        <v>327</v>
      </c>
      <c r="P605" t="s">
        <v>38</v>
      </c>
      <c r="Q605">
        <v>7650</v>
      </c>
      <c r="R605" t="s">
        <v>1064</v>
      </c>
      <c r="S605" t="s">
        <v>368</v>
      </c>
      <c r="T605" t="s">
        <v>239</v>
      </c>
      <c r="U605">
        <v>1</v>
      </c>
      <c r="W605" t="s">
        <v>503</v>
      </c>
      <c r="X605" t="s">
        <v>503</v>
      </c>
      <c r="AA605" s="6" t="str">
        <f t="shared" si="47"/>
        <v>Other</v>
      </c>
      <c r="AB605" s="6" t="str">
        <f t="shared" si="48"/>
        <v>A</v>
      </c>
      <c r="AC605" s="6">
        <f>VLOOKUP(P605,lists!$G:$H,2,FALSE)</f>
        <v>3</v>
      </c>
      <c r="AD605" t="b">
        <f>VLOOKUP(G605,lists!$B$2:$C$3,2,FALSE)</f>
        <v>1</v>
      </c>
      <c r="AE605" t="b">
        <f>VLOOKUP(AA605,lists!$B:$C,2,FALSE)</f>
        <v>1</v>
      </c>
      <c r="AF605" t="b">
        <f>IF(AND(AC605&gt;=VLOOKUP(FLAT!$I$1,lists!$G:$H,2,FALSE),AC605&lt;=VLOOKUP(FLAT!$I$2,lists!$G:$H,2,FALSE)),TRUE,FALSE)</f>
        <v>1</v>
      </c>
      <c r="AG605" t="b">
        <f>VLOOKUP(AB605,lists!$B$7:$C$8,2,FALSE)</f>
        <v>1</v>
      </c>
      <c r="AH605" t="b">
        <f>VLOOKUP(IF(H605="","Open",SUBSTITUTE(H605,"/Nov","")),lists!$B$27:$D$29,2,FALSE)</f>
        <v>1</v>
      </c>
      <c r="AI605" t="b">
        <f>IF(FLAT!$I$5="All",TRUE,IF(FLAT!$I$5=TEXT('Raw - F'!C605,"mmm"),TRUE,FALSE))</f>
        <v>1</v>
      </c>
      <c r="AJ605" t="b">
        <f>VLOOKUP(L605,lists!B:C,2,FALSE)</f>
        <v>1</v>
      </c>
      <c r="AK605" t="b">
        <f>VLOOKUP(T605,lists!$B$23:$D$25,2,FALSE)</f>
        <v>1</v>
      </c>
      <c r="AL605">
        <f t="shared" si="49"/>
        <v>1</v>
      </c>
    </row>
    <row r="606" spans="1:38" x14ac:dyDescent="0.35">
      <c r="A606" s="1">
        <f t="shared" si="50"/>
        <v>606</v>
      </c>
      <c r="B606" s="1">
        <f t="shared" si="51"/>
        <v>605</v>
      </c>
      <c r="C606" s="5">
        <v>44344</v>
      </c>
      <c r="D606" t="s">
        <v>636</v>
      </c>
      <c r="E606" t="s">
        <v>302</v>
      </c>
      <c r="F606" t="s">
        <v>302</v>
      </c>
      <c r="G606" t="s">
        <v>6</v>
      </c>
      <c r="H606" t="s">
        <v>227</v>
      </c>
      <c r="J606" t="s">
        <v>54</v>
      </c>
      <c r="K606" t="s">
        <v>5</v>
      </c>
      <c r="L606">
        <v>5</v>
      </c>
      <c r="N606" t="s">
        <v>321</v>
      </c>
      <c r="O606" t="s">
        <v>328</v>
      </c>
      <c r="P606" t="s">
        <v>59</v>
      </c>
      <c r="Q606">
        <v>4900</v>
      </c>
      <c r="R606" t="s">
        <v>1059</v>
      </c>
      <c r="T606" t="s">
        <v>239</v>
      </c>
      <c r="U606">
        <v>1</v>
      </c>
      <c r="W606" t="s">
        <v>503</v>
      </c>
      <c r="X606" t="s">
        <v>503</v>
      </c>
      <c r="AA606" s="6" t="str">
        <f t="shared" si="47"/>
        <v>Other</v>
      </c>
      <c r="AB606" s="6" t="str">
        <f t="shared" si="48"/>
        <v>A</v>
      </c>
      <c r="AC606" s="6">
        <f>VLOOKUP(P606,lists!$G:$H,2,FALSE)</f>
        <v>7</v>
      </c>
      <c r="AD606" t="b">
        <f>VLOOKUP(G606,lists!$B$2:$C$3,2,FALSE)</f>
        <v>1</v>
      </c>
      <c r="AE606" t="b">
        <f>VLOOKUP(AA606,lists!$B:$C,2,FALSE)</f>
        <v>1</v>
      </c>
      <c r="AF606" t="b">
        <f>IF(AND(AC606&gt;=VLOOKUP(FLAT!$I$1,lists!$G:$H,2,FALSE),AC606&lt;=VLOOKUP(FLAT!$I$2,lists!$G:$H,2,FALSE)),TRUE,FALSE)</f>
        <v>1</v>
      </c>
      <c r="AG606" t="b">
        <f>VLOOKUP(AB606,lists!$B$7:$C$8,2,FALSE)</f>
        <v>1</v>
      </c>
      <c r="AH606" t="b">
        <f>VLOOKUP(IF(H606="","Open",SUBSTITUTE(H606,"/Nov","")),lists!$B$27:$D$29,2,FALSE)</f>
        <v>1</v>
      </c>
      <c r="AI606" t="b">
        <f>IF(FLAT!$I$5="All",TRUE,IF(FLAT!$I$5=TEXT('Raw - F'!C606,"mmm"),TRUE,FALSE))</f>
        <v>1</v>
      </c>
      <c r="AJ606" t="b">
        <f>VLOOKUP(L606,lists!B:C,2,FALSE)</f>
        <v>1</v>
      </c>
      <c r="AK606" t="b">
        <f>VLOOKUP(T606,lists!$B$23:$D$25,2,FALSE)</f>
        <v>1</v>
      </c>
      <c r="AL606">
        <f t="shared" si="49"/>
        <v>1</v>
      </c>
    </row>
    <row r="607" spans="1:38" x14ac:dyDescent="0.35">
      <c r="A607" s="1">
        <f t="shared" si="50"/>
        <v>607</v>
      </c>
      <c r="B607" s="1">
        <f t="shared" si="51"/>
        <v>606</v>
      </c>
      <c r="C607" s="5">
        <v>44344</v>
      </c>
      <c r="D607" t="s">
        <v>636</v>
      </c>
      <c r="E607" t="s">
        <v>302</v>
      </c>
      <c r="F607" t="s">
        <v>302</v>
      </c>
      <c r="G607" t="s">
        <v>51</v>
      </c>
      <c r="H607" t="s">
        <v>244</v>
      </c>
      <c r="J607" t="s">
        <v>347</v>
      </c>
      <c r="K607" t="s">
        <v>7</v>
      </c>
      <c r="L607">
        <v>5</v>
      </c>
      <c r="N607" t="s">
        <v>227</v>
      </c>
      <c r="O607" t="s">
        <v>350</v>
      </c>
      <c r="P607" t="s">
        <v>70</v>
      </c>
      <c r="Q607">
        <v>4900</v>
      </c>
      <c r="R607" t="s">
        <v>1061</v>
      </c>
      <c r="S607" t="s">
        <v>368</v>
      </c>
      <c r="T607" t="s">
        <v>239</v>
      </c>
      <c r="U607">
        <v>1</v>
      </c>
      <c r="W607" t="s">
        <v>503</v>
      </c>
      <c r="X607" t="s">
        <v>660</v>
      </c>
      <c r="Y607">
        <v>24000</v>
      </c>
      <c r="AA607" s="6" t="str">
        <f t="shared" si="47"/>
        <v>Other</v>
      </c>
      <c r="AB607" s="6" t="str">
        <f t="shared" si="48"/>
        <v>F</v>
      </c>
      <c r="AC607" s="6">
        <f>VLOOKUP(P607,lists!$G:$H,2,FALSE)</f>
        <v>4</v>
      </c>
      <c r="AD607" t="b">
        <f>VLOOKUP(G607,lists!$B$2:$C$3,2,FALSE)</f>
        <v>1</v>
      </c>
      <c r="AE607" t="b">
        <f>VLOOKUP(AA607,lists!$B:$C,2,FALSE)</f>
        <v>1</v>
      </c>
      <c r="AF607" t="b">
        <f>IF(AND(AC607&gt;=VLOOKUP(FLAT!$I$1,lists!$G:$H,2,FALSE),AC607&lt;=VLOOKUP(FLAT!$I$2,lists!$G:$H,2,FALSE)),TRUE,FALSE)</f>
        <v>1</v>
      </c>
      <c r="AG607" t="b">
        <f>VLOOKUP(AB607,lists!$B$7:$C$8,2,FALSE)</f>
        <v>1</v>
      </c>
      <c r="AH607" t="b">
        <f>VLOOKUP(IF(H607="","Open",SUBSTITUTE(H607,"/Nov","")),lists!$B$27:$D$29,2,FALSE)</f>
        <v>1</v>
      </c>
      <c r="AI607" t="b">
        <f>IF(FLAT!$I$5="All",TRUE,IF(FLAT!$I$5=TEXT('Raw - F'!C607,"mmm"),TRUE,FALSE))</f>
        <v>1</v>
      </c>
      <c r="AJ607" t="b">
        <f>VLOOKUP(L607,lists!B:C,2,FALSE)</f>
        <v>1</v>
      </c>
      <c r="AK607" t="b">
        <f>VLOOKUP(T607,lists!$B$23:$D$25,2,FALSE)</f>
        <v>1</v>
      </c>
      <c r="AL607">
        <f t="shared" si="49"/>
        <v>1</v>
      </c>
    </row>
    <row r="608" spans="1:38" x14ac:dyDescent="0.35">
      <c r="A608" s="1">
        <f t="shared" si="50"/>
        <v>608</v>
      </c>
      <c r="B608" s="1">
        <f t="shared" si="51"/>
        <v>607</v>
      </c>
      <c r="C608" s="5">
        <v>44344</v>
      </c>
      <c r="D608" t="s">
        <v>636</v>
      </c>
      <c r="E608" t="s">
        <v>302</v>
      </c>
      <c r="F608" t="s">
        <v>302</v>
      </c>
      <c r="G608" t="s">
        <v>6</v>
      </c>
      <c r="H608" t="s">
        <v>227</v>
      </c>
      <c r="J608" t="s">
        <v>54</v>
      </c>
      <c r="K608" t="s">
        <v>5</v>
      </c>
      <c r="L608">
        <v>6</v>
      </c>
      <c r="N608" t="s">
        <v>312</v>
      </c>
      <c r="O608" t="s">
        <v>325</v>
      </c>
      <c r="P608" t="s">
        <v>61</v>
      </c>
      <c r="Q608">
        <v>3900</v>
      </c>
      <c r="R608" t="s">
        <v>1060</v>
      </c>
      <c r="S608" t="s">
        <v>368</v>
      </c>
      <c r="T608" t="s">
        <v>239</v>
      </c>
      <c r="U608">
        <v>1</v>
      </c>
      <c r="X608" t="s">
        <v>503</v>
      </c>
      <c r="AA608" s="6" t="str">
        <f t="shared" si="47"/>
        <v>Other</v>
      </c>
      <c r="AB608" s="6" t="str">
        <f t="shared" si="48"/>
        <v>A</v>
      </c>
      <c r="AC608" s="6">
        <f>VLOOKUP(P608,lists!$G:$H,2,FALSE)</f>
        <v>11</v>
      </c>
      <c r="AD608" t="b">
        <f>VLOOKUP(G608,lists!$B$2:$C$3,2,FALSE)</f>
        <v>1</v>
      </c>
      <c r="AE608" t="b">
        <f>VLOOKUP(AA608,lists!$B:$C,2,FALSE)</f>
        <v>1</v>
      </c>
      <c r="AF608" t="b">
        <f>IF(AND(AC608&gt;=VLOOKUP(FLAT!$I$1,lists!$G:$H,2,FALSE),AC608&lt;=VLOOKUP(FLAT!$I$2,lists!$G:$H,2,FALSE)),TRUE,FALSE)</f>
        <v>1</v>
      </c>
      <c r="AG608" t="b">
        <f>VLOOKUP(AB608,lists!$B$7:$C$8,2,FALSE)</f>
        <v>1</v>
      </c>
      <c r="AH608" t="b">
        <f>VLOOKUP(IF(H608="","Open",SUBSTITUTE(H608,"/Nov","")),lists!$B$27:$D$29,2,FALSE)</f>
        <v>1</v>
      </c>
      <c r="AI608" t="b">
        <f>IF(FLAT!$I$5="All",TRUE,IF(FLAT!$I$5=TEXT('Raw - F'!C608,"mmm"),TRUE,FALSE))</f>
        <v>1</v>
      </c>
      <c r="AJ608" t="b">
        <f>VLOOKUP(L608,lists!B:C,2,FALSE)</f>
        <v>1</v>
      </c>
      <c r="AK608" t="b">
        <f>VLOOKUP(T608,lists!$B$23:$D$25,2,FALSE)</f>
        <v>1</v>
      </c>
      <c r="AL608">
        <f t="shared" si="49"/>
        <v>1</v>
      </c>
    </row>
    <row r="609" spans="1:38" x14ac:dyDescent="0.35">
      <c r="A609" s="1">
        <f t="shared" si="50"/>
        <v>609</v>
      </c>
      <c r="B609" s="1">
        <f t="shared" si="51"/>
        <v>608</v>
      </c>
      <c r="C609" s="5">
        <v>44344</v>
      </c>
      <c r="D609" t="s">
        <v>636</v>
      </c>
      <c r="E609" t="s">
        <v>302</v>
      </c>
      <c r="F609" t="s">
        <v>302</v>
      </c>
      <c r="G609" t="s">
        <v>6</v>
      </c>
      <c r="H609" t="s">
        <v>227</v>
      </c>
      <c r="J609" t="s">
        <v>35</v>
      </c>
      <c r="K609" t="s">
        <v>5</v>
      </c>
      <c r="L609">
        <v>6</v>
      </c>
      <c r="N609" t="s">
        <v>307</v>
      </c>
      <c r="O609" t="s">
        <v>329</v>
      </c>
      <c r="P609" t="s">
        <v>36</v>
      </c>
      <c r="Q609">
        <v>3900</v>
      </c>
      <c r="R609" t="s">
        <v>1062</v>
      </c>
      <c r="S609" t="s">
        <v>368</v>
      </c>
      <c r="T609" t="s">
        <v>239</v>
      </c>
      <c r="U609">
        <v>1</v>
      </c>
      <c r="W609" t="s">
        <v>503</v>
      </c>
      <c r="X609" t="s">
        <v>503</v>
      </c>
      <c r="AA609" s="6" t="str">
        <f t="shared" si="47"/>
        <v>Other</v>
      </c>
      <c r="AB609" s="6" t="str">
        <f t="shared" si="48"/>
        <v>A</v>
      </c>
      <c r="AC609" s="6">
        <f>VLOOKUP(P609,lists!$G:$H,2,FALSE)</f>
        <v>1</v>
      </c>
      <c r="AD609" t="b">
        <f>VLOOKUP(G609,lists!$B$2:$C$3,2,FALSE)</f>
        <v>1</v>
      </c>
      <c r="AE609" t="b">
        <f>VLOOKUP(AA609,lists!$B:$C,2,FALSE)</f>
        <v>1</v>
      </c>
      <c r="AF609" t="b">
        <f>IF(AND(AC609&gt;=VLOOKUP(FLAT!$I$1,lists!$G:$H,2,FALSE),AC609&lt;=VLOOKUP(FLAT!$I$2,lists!$G:$H,2,FALSE)),TRUE,FALSE)</f>
        <v>1</v>
      </c>
      <c r="AG609" t="b">
        <f>VLOOKUP(AB609,lists!$B$7:$C$8,2,FALSE)</f>
        <v>1</v>
      </c>
      <c r="AH609" t="b">
        <f>VLOOKUP(IF(H609="","Open",SUBSTITUTE(H609,"/Nov","")),lists!$B$27:$D$29,2,FALSE)</f>
        <v>1</v>
      </c>
      <c r="AI609" t="b">
        <f>IF(FLAT!$I$5="All",TRUE,IF(FLAT!$I$5=TEXT('Raw - F'!C609,"mmm"),TRUE,FALSE))</f>
        <v>1</v>
      </c>
      <c r="AJ609" t="b">
        <f>VLOOKUP(L609,lists!B:C,2,FALSE)</f>
        <v>1</v>
      </c>
      <c r="AK609" t="b">
        <f>VLOOKUP(T609,lists!$B$23:$D$25,2,FALSE)</f>
        <v>1</v>
      </c>
      <c r="AL609">
        <f t="shared" si="49"/>
        <v>1</v>
      </c>
    </row>
    <row r="610" spans="1:38" x14ac:dyDescent="0.35">
      <c r="A610" s="1">
        <f t="shared" si="50"/>
        <v>610</v>
      </c>
      <c r="B610" s="1">
        <f t="shared" si="51"/>
        <v>609</v>
      </c>
      <c r="C610" s="5">
        <v>44344</v>
      </c>
      <c r="D610" t="s">
        <v>636</v>
      </c>
      <c r="E610" t="s">
        <v>302</v>
      </c>
      <c r="F610" t="s">
        <v>302</v>
      </c>
      <c r="G610" t="s">
        <v>6</v>
      </c>
      <c r="H610" t="s">
        <v>227</v>
      </c>
      <c r="J610" t="s">
        <v>34</v>
      </c>
      <c r="K610" t="s">
        <v>5</v>
      </c>
      <c r="L610">
        <v>6</v>
      </c>
      <c r="N610" t="s">
        <v>312</v>
      </c>
      <c r="O610" t="s">
        <v>326</v>
      </c>
      <c r="P610" t="s">
        <v>37</v>
      </c>
      <c r="Q610">
        <v>3900</v>
      </c>
      <c r="R610" t="s">
        <v>1063</v>
      </c>
      <c r="S610" t="s">
        <v>368</v>
      </c>
      <c r="T610" t="s">
        <v>239</v>
      </c>
      <c r="U610">
        <v>1</v>
      </c>
      <c r="W610" t="s">
        <v>503</v>
      </c>
      <c r="X610" t="s">
        <v>503</v>
      </c>
      <c r="AA610" s="6" t="str">
        <f t="shared" si="47"/>
        <v>3yo</v>
      </c>
      <c r="AB610" s="6" t="str">
        <f t="shared" si="48"/>
        <v>A</v>
      </c>
      <c r="AC610" s="6">
        <f>VLOOKUP(P610,lists!$G:$H,2,FALSE)</f>
        <v>2</v>
      </c>
      <c r="AD610" t="b">
        <f>VLOOKUP(G610,lists!$B$2:$C$3,2,FALSE)</f>
        <v>1</v>
      </c>
      <c r="AE610" t="b">
        <f>VLOOKUP(AA610,lists!$B:$C,2,FALSE)</f>
        <v>1</v>
      </c>
      <c r="AF610" t="b">
        <f>IF(AND(AC610&gt;=VLOOKUP(FLAT!$I$1,lists!$G:$H,2,FALSE),AC610&lt;=VLOOKUP(FLAT!$I$2,lists!$G:$H,2,FALSE)),TRUE,FALSE)</f>
        <v>1</v>
      </c>
      <c r="AG610" t="b">
        <f>VLOOKUP(AB610,lists!$B$7:$C$8,2,FALSE)</f>
        <v>1</v>
      </c>
      <c r="AH610" t="b">
        <f>VLOOKUP(IF(H610="","Open",SUBSTITUTE(H610,"/Nov","")),lists!$B$27:$D$29,2,FALSE)</f>
        <v>1</v>
      </c>
      <c r="AI610" t="b">
        <f>IF(FLAT!$I$5="All",TRUE,IF(FLAT!$I$5=TEXT('Raw - F'!C610,"mmm"),TRUE,FALSE))</f>
        <v>1</v>
      </c>
      <c r="AJ610" t="b">
        <f>VLOOKUP(L610,lists!B:C,2,FALSE)</f>
        <v>1</v>
      </c>
      <c r="AK610" t="b">
        <f>VLOOKUP(T610,lists!$B$23:$D$25,2,FALSE)</f>
        <v>1</v>
      </c>
      <c r="AL610">
        <f t="shared" si="49"/>
        <v>1</v>
      </c>
    </row>
    <row r="611" spans="1:38" x14ac:dyDescent="0.35">
      <c r="A611" s="1">
        <f t="shared" si="50"/>
        <v>611</v>
      </c>
      <c r="B611" s="1">
        <f t="shared" si="51"/>
        <v>610</v>
      </c>
      <c r="C611" s="5">
        <v>44344</v>
      </c>
      <c r="D611" t="s">
        <v>636</v>
      </c>
      <c r="E611" t="s">
        <v>302</v>
      </c>
      <c r="F611" t="s">
        <v>302</v>
      </c>
      <c r="G611" t="s">
        <v>51</v>
      </c>
      <c r="H611" t="s">
        <v>227</v>
      </c>
      <c r="I611" t="s">
        <v>880</v>
      </c>
      <c r="J611" t="s">
        <v>54</v>
      </c>
      <c r="K611" t="s">
        <v>5</v>
      </c>
      <c r="L611">
        <v>6</v>
      </c>
      <c r="N611" t="s">
        <v>316</v>
      </c>
      <c r="O611" t="s">
        <v>350</v>
      </c>
      <c r="P611" t="s">
        <v>70</v>
      </c>
      <c r="Q611">
        <v>3900</v>
      </c>
      <c r="R611" t="s">
        <v>1065</v>
      </c>
      <c r="S611" t="s">
        <v>368</v>
      </c>
      <c r="T611" t="s">
        <v>239</v>
      </c>
      <c r="U611">
        <v>1</v>
      </c>
      <c r="W611" t="s">
        <v>503</v>
      </c>
      <c r="X611" t="s">
        <v>503</v>
      </c>
      <c r="AA611" s="6" t="str">
        <f t="shared" si="47"/>
        <v>Other</v>
      </c>
      <c r="AB611" s="6" t="str">
        <f t="shared" si="48"/>
        <v>A</v>
      </c>
      <c r="AC611" s="6">
        <f>VLOOKUP(P611,lists!$G:$H,2,FALSE)</f>
        <v>4</v>
      </c>
      <c r="AD611" t="b">
        <f>VLOOKUP(G611,lists!$B$2:$C$3,2,FALSE)</f>
        <v>1</v>
      </c>
      <c r="AE611" t="b">
        <f>VLOOKUP(AA611,lists!$B:$C,2,FALSE)</f>
        <v>1</v>
      </c>
      <c r="AF611" t="b">
        <f>IF(AND(AC611&gt;=VLOOKUP(FLAT!$I$1,lists!$G:$H,2,FALSE),AC611&lt;=VLOOKUP(FLAT!$I$2,lists!$G:$H,2,FALSE)),TRUE,FALSE)</f>
        <v>1</v>
      </c>
      <c r="AG611" t="b">
        <f>VLOOKUP(AB611,lists!$B$7:$C$8,2,FALSE)</f>
        <v>1</v>
      </c>
      <c r="AH611" t="b">
        <f>VLOOKUP(IF(H611="","Open",SUBSTITUTE(H611,"/Nov","")),lists!$B$27:$D$29,2,FALSE)</f>
        <v>1</v>
      </c>
      <c r="AI611" t="b">
        <f>IF(FLAT!$I$5="All",TRUE,IF(FLAT!$I$5=TEXT('Raw - F'!C611,"mmm"),TRUE,FALSE))</f>
        <v>1</v>
      </c>
      <c r="AJ611" t="b">
        <f>VLOOKUP(L611,lists!B:C,2,FALSE)</f>
        <v>1</v>
      </c>
      <c r="AK611" t="b">
        <f>VLOOKUP(T611,lists!$B$23:$D$25,2,FALSE)</f>
        <v>1</v>
      </c>
      <c r="AL611">
        <f t="shared" si="49"/>
        <v>1</v>
      </c>
    </row>
    <row r="612" spans="1:38" x14ac:dyDescent="0.35">
      <c r="A612" s="1">
        <f t="shared" si="50"/>
        <v>612</v>
      </c>
      <c r="B612" s="1">
        <f t="shared" si="51"/>
        <v>611</v>
      </c>
      <c r="C612" s="5">
        <v>44345</v>
      </c>
      <c r="D612" t="s">
        <v>623</v>
      </c>
      <c r="E612" t="s">
        <v>302</v>
      </c>
      <c r="F612" t="s">
        <v>302</v>
      </c>
      <c r="G612" t="s">
        <v>51</v>
      </c>
      <c r="H612" t="s">
        <v>227</v>
      </c>
      <c r="I612" t="s">
        <v>599</v>
      </c>
      <c r="J612" t="s">
        <v>33</v>
      </c>
      <c r="K612" t="s">
        <v>368</v>
      </c>
      <c r="L612">
        <v>2</v>
      </c>
      <c r="N612" t="s">
        <v>227</v>
      </c>
      <c r="O612" t="s">
        <v>36</v>
      </c>
      <c r="P612" t="s">
        <v>36</v>
      </c>
      <c r="Q612">
        <v>40000</v>
      </c>
      <c r="R612" t="s">
        <v>1069</v>
      </c>
      <c r="T612" t="s">
        <v>240</v>
      </c>
      <c r="U612">
        <v>0</v>
      </c>
      <c r="W612" t="s">
        <v>503</v>
      </c>
      <c r="X612" t="s">
        <v>503</v>
      </c>
      <c r="AA612" s="6" t="str">
        <f t="shared" si="47"/>
        <v>2yo</v>
      </c>
      <c r="AB612" s="6" t="str">
        <f t="shared" si="48"/>
        <v>A</v>
      </c>
      <c r="AC612" s="6">
        <f>VLOOKUP(P612,lists!$G:$H,2,FALSE)</f>
        <v>1</v>
      </c>
      <c r="AD612" t="b">
        <f>VLOOKUP(G612,lists!$B$2:$C$3,2,FALSE)</f>
        <v>1</v>
      </c>
      <c r="AE612" t="b">
        <f>VLOOKUP(AA612,lists!$B:$C,2,FALSE)</f>
        <v>1</v>
      </c>
      <c r="AF612" t="b">
        <f>IF(AND(AC612&gt;=VLOOKUP(FLAT!$I$1,lists!$G:$H,2,FALSE),AC612&lt;=VLOOKUP(FLAT!$I$2,lists!$G:$H,2,FALSE)),TRUE,FALSE)</f>
        <v>1</v>
      </c>
      <c r="AG612" t="b">
        <f>VLOOKUP(AB612,lists!$B$7:$C$8,2,FALSE)</f>
        <v>1</v>
      </c>
      <c r="AH612" t="b">
        <f>VLOOKUP(IF(H612="","Open",SUBSTITUTE(H612,"/Nov","")),lists!$B$27:$D$29,2,FALSE)</f>
        <v>1</v>
      </c>
      <c r="AI612" t="b">
        <f>IF(FLAT!$I$5="All",TRUE,IF(FLAT!$I$5=TEXT('Raw - F'!C612,"mmm"),TRUE,FALSE))</f>
        <v>1</v>
      </c>
      <c r="AJ612" t="b">
        <f>VLOOKUP(L612,lists!B:C,2,FALSE)</f>
        <v>1</v>
      </c>
      <c r="AK612" t="b">
        <f>VLOOKUP(T612,lists!$B$23:$D$25,2,FALSE)</f>
        <v>1</v>
      </c>
      <c r="AL612">
        <f t="shared" si="49"/>
        <v>1</v>
      </c>
    </row>
    <row r="613" spans="1:38" x14ac:dyDescent="0.35">
      <c r="A613" s="1">
        <f t="shared" si="50"/>
        <v>613</v>
      </c>
      <c r="B613" s="1">
        <f t="shared" si="51"/>
        <v>612</v>
      </c>
      <c r="C613" s="5">
        <v>44345</v>
      </c>
      <c r="D613" t="s">
        <v>623</v>
      </c>
      <c r="E613" t="s">
        <v>302</v>
      </c>
      <c r="F613" t="s">
        <v>302</v>
      </c>
      <c r="G613" t="s">
        <v>51</v>
      </c>
      <c r="H613" t="s">
        <v>227</v>
      </c>
      <c r="I613" t="s">
        <v>599</v>
      </c>
      <c r="J613" t="s">
        <v>33</v>
      </c>
      <c r="K613" t="s">
        <v>7</v>
      </c>
      <c r="L613">
        <v>2</v>
      </c>
      <c r="N613" t="s">
        <v>227</v>
      </c>
      <c r="O613" t="s">
        <v>36</v>
      </c>
      <c r="P613" t="s">
        <v>36</v>
      </c>
      <c r="Q613">
        <v>40000</v>
      </c>
      <c r="R613" t="s">
        <v>1071</v>
      </c>
      <c r="T613" t="s">
        <v>240</v>
      </c>
      <c r="U613">
        <v>0</v>
      </c>
      <c r="W613" t="s">
        <v>503</v>
      </c>
      <c r="X613" t="s">
        <v>503</v>
      </c>
      <c r="AA613" s="6" t="str">
        <f t="shared" si="47"/>
        <v>2yo</v>
      </c>
      <c r="AB613" s="6" t="str">
        <f t="shared" si="48"/>
        <v>F</v>
      </c>
      <c r="AC613" s="6">
        <f>VLOOKUP(P613,lists!$G:$H,2,FALSE)</f>
        <v>1</v>
      </c>
      <c r="AD613" t="b">
        <f>VLOOKUP(G613,lists!$B$2:$C$3,2,FALSE)</f>
        <v>1</v>
      </c>
      <c r="AE613" t="b">
        <f>VLOOKUP(AA613,lists!$B:$C,2,FALSE)</f>
        <v>1</v>
      </c>
      <c r="AF613" t="b">
        <f>IF(AND(AC613&gt;=VLOOKUP(FLAT!$I$1,lists!$G:$H,2,FALSE),AC613&lt;=VLOOKUP(FLAT!$I$2,lists!$G:$H,2,FALSE)),TRUE,FALSE)</f>
        <v>1</v>
      </c>
      <c r="AG613" t="b">
        <f>VLOOKUP(AB613,lists!$B$7:$C$8,2,FALSE)</f>
        <v>1</v>
      </c>
      <c r="AH613" t="b">
        <f>VLOOKUP(IF(H613="","Open",SUBSTITUTE(H613,"/Nov","")),lists!$B$27:$D$29,2,FALSE)</f>
        <v>1</v>
      </c>
      <c r="AI613" t="b">
        <f>IF(FLAT!$I$5="All",TRUE,IF(FLAT!$I$5=TEXT('Raw - F'!C613,"mmm"),TRUE,FALSE))</f>
        <v>1</v>
      </c>
      <c r="AJ613" t="b">
        <f>VLOOKUP(L613,lists!B:C,2,FALSE)</f>
        <v>1</v>
      </c>
      <c r="AK613" t="b">
        <f>VLOOKUP(T613,lists!$B$23:$D$25,2,FALSE)</f>
        <v>1</v>
      </c>
      <c r="AL613">
        <f t="shared" si="49"/>
        <v>1</v>
      </c>
    </row>
    <row r="614" spans="1:38" x14ac:dyDescent="0.35">
      <c r="A614" s="1">
        <f t="shared" si="50"/>
        <v>614</v>
      </c>
      <c r="B614" s="1">
        <f t="shared" si="51"/>
        <v>613</v>
      </c>
      <c r="C614" s="5">
        <v>44345</v>
      </c>
      <c r="D614" t="s">
        <v>623</v>
      </c>
      <c r="E614" t="s">
        <v>302</v>
      </c>
      <c r="F614" t="s">
        <v>302</v>
      </c>
      <c r="G614" t="s">
        <v>6</v>
      </c>
      <c r="H614" t="s">
        <v>227</v>
      </c>
      <c r="J614" t="s">
        <v>35</v>
      </c>
      <c r="K614" t="s">
        <v>5</v>
      </c>
      <c r="L614">
        <v>3</v>
      </c>
      <c r="N614" t="s">
        <v>359</v>
      </c>
      <c r="O614" t="s">
        <v>427</v>
      </c>
      <c r="P614" t="s">
        <v>38</v>
      </c>
      <c r="Q614">
        <v>15000</v>
      </c>
      <c r="R614" t="s">
        <v>1066</v>
      </c>
      <c r="T614" t="s">
        <v>240</v>
      </c>
      <c r="U614">
        <v>0</v>
      </c>
      <c r="W614" t="s">
        <v>503</v>
      </c>
      <c r="X614" t="s">
        <v>503</v>
      </c>
      <c r="AA614" s="6" t="str">
        <f t="shared" si="47"/>
        <v>Other</v>
      </c>
      <c r="AB614" s="6" t="str">
        <f t="shared" si="48"/>
        <v>A</v>
      </c>
      <c r="AC614" s="6">
        <f>VLOOKUP(P614,lists!$G:$H,2,FALSE)</f>
        <v>3</v>
      </c>
      <c r="AD614" t="b">
        <f>VLOOKUP(G614,lists!$B$2:$C$3,2,FALSE)</f>
        <v>1</v>
      </c>
      <c r="AE614" t="b">
        <f>VLOOKUP(AA614,lists!$B:$C,2,FALSE)</f>
        <v>1</v>
      </c>
      <c r="AF614" t="b">
        <f>IF(AND(AC614&gt;=VLOOKUP(FLAT!$I$1,lists!$G:$H,2,FALSE),AC614&lt;=VLOOKUP(FLAT!$I$2,lists!$G:$H,2,FALSE)),TRUE,FALSE)</f>
        <v>1</v>
      </c>
      <c r="AG614" t="b">
        <f>VLOOKUP(AB614,lists!$B$7:$C$8,2,FALSE)</f>
        <v>1</v>
      </c>
      <c r="AH614" t="b">
        <f>VLOOKUP(IF(H614="","Open",SUBSTITUTE(H614,"/Nov","")),lists!$B$27:$D$29,2,FALSE)</f>
        <v>1</v>
      </c>
      <c r="AI614" t="b">
        <f>IF(FLAT!$I$5="All",TRUE,IF(FLAT!$I$5=TEXT('Raw - F'!C614,"mmm"),TRUE,FALSE))</f>
        <v>1</v>
      </c>
      <c r="AJ614" t="b">
        <f>VLOOKUP(L614,lists!B:C,2,FALSE)</f>
        <v>1</v>
      </c>
      <c r="AK614" t="b">
        <f>VLOOKUP(T614,lists!$B$23:$D$25,2,FALSE)</f>
        <v>1</v>
      </c>
      <c r="AL614">
        <f t="shared" si="49"/>
        <v>1</v>
      </c>
    </row>
    <row r="615" spans="1:38" x14ac:dyDescent="0.35">
      <c r="A615" s="1">
        <f t="shared" si="50"/>
        <v>615</v>
      </c>
      <c r="B615" s="1">
        <f t="shared" si="51"/>
        <v>614</v>
      </c>
      <c r="C615" s="5">
        <v>44345</v>
      </c>
      <c r="D615" t="s">
        <v>623</v>
      </c>
      <c r="E615" t="s">
        <v>302</v>
      </c>
      <c r="F615" t="s">
        <v>302</v>
      </c>
      <c r="G615" t="s">
        <v>6</v>
      </c>
      <c r="H615" t="s">
        <v>227</v>
      </c>
      <c r="J615" t="s">
        <v>54</v>
      </c>
      <c r="K615" t="s">
        <v>5</v>
      </c>
      <c r="L615">
        <v>4</v>
      </c>
      <c r="N615" t="s">
        <v>318</v>
      </c>
      <c r="O615" t="s">
        <v>428</v>
      </c>
      <c r="P615" t="s">
        <v>76</v>
      </c>
      <c r="Q615">
        <v>8000</v>
      </c>
      <c r="R615" t="s">
        <v>1067</v>
      </c>
      <c r="T615" t="s">
        <v>240</v>
      </c>
      <c r="U615">
        <v>0</v>
      </c>
      <c r="W615" t="s">
        <v>503</v>
      </c>
      <c r="X615" t="s">
        <v>503</v>
      </c>
      <c r="AA615" s="6" t="str">
        <f t="shared" si="47"/>
        <v>Other</v>
      </c>
      <c r="AB615" s="6" t="str">
        <f t="shared" si="48"/>
        <v>A</v>
      </c>
      <c r="AC615" s="6">
        <f>VLOOKUP(P615,lists!$G:$H,2,FALSE)</f>
        <v>5</v>
      </c>
      <c r="AD615" t="b">
        <f>VLOOKUP(G615,lists!$B$2:$C$3,2,FALSE)</f>
        <v>1</v>
      </c>
      <c r="AE615" t="b">
        <f>VLOOKUP(AA615,lists!$B:$C,2,FALSE)</f>
        <v>1</v>
      </c>
      <c r="AF615" t="b">
        <f>IF(AND(AC615&gt;=VLOOKUP(FLAT!$I$1,lists!$G:$H,2,FALSE),AC615&lt;=VLOOKUP(FLAT!$I$2,lists!$G:$H,2,FALSE)),TRUE,FALSE)</f>
        <v>1</v>
      </c>
      <c r="AG615" t="b">
        <f>VLOOKUP(AB615,lists!$B$7:$C$8,2,FALSE)</f>
        <v>1</v>
      </c>
      <c r="AH615" t="b">
        <f>VLOOKUP(IF(H615="","Open",SUBSTITUTE(H615,"/Nov","")),lists!$B$27:$D$29,2,FALSE)</f>
        <v>1</v>
      </c>
      <c r="AI615" t="b">
        <f>IF(FLAT!$I$5="All",TRUE,IF(FLAT!$I$5=TEXT('Raw - F'!C615,"mmm"),TRUE,FALSE))</f>
        <v>1</v>
      </c>
      <c r="AJ615" t="b">
        <f>VLOOKUP(L615,lists!B:C,2,FALSE)</f>
        <v>1</v>
      </c>
      <c r="AK615" t="b">
        <f>VLOOKUP(T615,lists!$B$23:$D$25,2,FALSE)</f>
        <v>1</v>
      </c>
      <c r="AL615">
        <f t="shared" si="49"/>
        <v>1</v>
      </c>
    </row>
    <row r="616" spans="1:38" x14ac:dyDescent="0.35">
      <c r="A616" s="1">
        <f t="shared" si="50"/>
        <v>616</v>
      </c>
      <c r="B616" s="1">
        <f t="shared" si="51"/>
        <v>615</v>
      </c>
      <c r="C616" s="5">
        <v>44345</v>
      </c>
      <c r="D616" t="s">
        <v>623</v>
      </c>
      <c r="E616" t="s">
        <v>302</v>
      </c>
      <c r="F616" t="s">
        <v>302</v>
      </c>
      <c r="G616" t="s">
        <v>6</v>
      </c>
      <c r="H616" t="s">
        <v>227</v>
      </c>
      <c r="J616" t="s">
        <v>34</v>
      </c>
      <c r="K616" t="s">
        <v>5</v>
      </c>
      <c r="L616">
        <v>6</v>
      </c>
      <c r="N616" t="s">
        <v>307</v>
      </c>
      <c r="O616" t="s">
        <v>427</v>
      </c>
      <c r="P616" t="s">
        <v>38</v>
      </c>
      <c r="Q616">
        <v>8000</v>
      </c>
      <c r="R616" t="s">
        <v>1068</v>
      </c>
      <c r="T616" t="s">
        <v>240</v>
      </c>
      <c r="U616">
        <v>0</v>
      </c>
      <c r="W616" t="s">
        <v>503</v>
      </c>
      <c r="X616" t="s">
        <v>503</v>
      </c>
      <c r="AA616" s="6" t="str">
        <f t="shared" si="47"/>
        <v>3yo</v>
      </c>
      <c r="AB616" s="6" t="str">
        <f t="shared" si="48"/>
        <v>A</v>
      </c>
      <c r="AC616" s="6">
        <f>VLOOKUP(P616,lists!$G:$H,2,FALSE)</f>
        <v>3</v>
      </c>
      <c r="AD616" t="b">
        <f>VLOOKUP(G616,lists!$B$2:$C$3,2,FALSE)</f>
        <v>1</v>
      </c>
      <c r="AE616" t="b">
        <f>VLOOKUP(AA616,lists!$B:$C,2,FALSE)</f>
        <v>1</v>
      </c>
      <c r="AF616" t="b">
        <f>IF(AND(AC616&gt;=VLOOKUP(FLAT!$I$1,lists!$G:$H,2,FALSE),AC616&lt;=VLOOKUP(FLAT!$I$2,lists!$G:$H,2,FALSE)),TRUE,FALSE)</f>
        <v>1</v>
      </c>
      <c r="AG616" t="b">
        <f>VLOOKUP(AB616,lists!$B$7:$C$8,2,FALSE)</f>
        <v>1</v>
      </c>
      <c r="AH616" t="b">
        <f>VLOOKUP(IF(H616="","Open",SUBSTITUTE(H616,"/Nov","")),lists!$B$27:$D$29,2,FALSE)</f>
        <v>1</v>
      </c>
      <c r="AI616" t="b">
        <f>IF(FLAT!$I$5="All",TRUE,IF(FLAT!$I$5=TEXT('Raw - F'!C616,"mmm"),TRUE,FALSE))</f>
        <v>1</v>
      </c>
      <c r="AJ616" t="b">
        <f>VLOOKUP(L616,lists!B:C,2,FALSE)</f>
        <v>1</v>
      </c>
      <c r="AK616" t="b">
        <f>VLOOKUP(T616,lists!$B$23:$D$25,2,FALSE)</f>
        <v>1</v>
      </c>
      <c r="AL616">
        <f t="shared" si="49"/>
        <v>1</v>
      </c>
    </row>
    <row r="617" spans="1:38" x14ac:dyDescent="0.35">
      <c r="A617" s="1">
        <f t="shared" si="50"/>
        <v>617</v>
      </c>
      <c r="B617" s="1">
        <f t="shared" si="51"/>
        <v>616</v>
      </c>
      <c r="C617" s="5">
        <v>44345</v>
      </c>
      <c r="D617" t="s">
        <v>623</v>
      </c>
      <c r="E617" t="s">
        <v>302</v>
      </c>
      <c r="F617" t="s">
        <v>302</v>
      </c>
      <c r="G617" t="s">
        <v>6</v>
      </c>
      <c r="H617" t="s">
        <v>227</v>
      </c>
      <c r="J617" t="s">
        <v>54</v>
      </c>
      <c r="K617" t="s">
        <v>5</v>
      </c>
      <c r="L617">
        <v>4</v>
      </c>
      <c r="N617" t="s">
        <v>348</v>
      </c>
      <c r="O617" t="s">
        <v>430</v>
      </c>
      <c r="P617" t="s">
        <v>70</v>
      </c>
      <c r="Q617">
        <v>8000</v>
      </c>
      <c r="R617" t="s">
        <v>1072</v>
      </c>
      <c r="T617" t="s">
        <v>240</v>
      </c>
      <c r="U617">
        <v>0</v>
      </c>
      <c r="W617" t="s">
        <v>503</v>
      </c>
      <c r="X617" t="s">
        <v>503</v>
      </c>
      <c r="AA617" s="6" t="str">
        <f t="shared" si="47"/>
        <v>Other</v>
      </c>
      <c r="AB617" s="6" t="str">
        <f t="shared" si="48"/>
        <v>A</v>
      </c>
      <c r="AC617" s="6">
        <f>VLOOKUP(P617,lists!$G:$H,2,FALSE)</f>
        <v>4</v>
      </c>
      <c r="AD617" t="b">
        <f>VLOOKUP(G617,lists!$B$2:$C$3,2,FALSE)</f>
        <v>1</v>
      </c>
      <c r="AE617" t="b">
        <f>VLOOKUP(AA617,lists!$B:$C,2,FALSE)</f>
        <v>1</v>
      </c>
      <c r="AF617" t="b">
        <f>IF(AND(AC617&gt;=VLOOKUP(FLAT!$I$1,lists!$G:$H,2,FALSE),AC617&lt;=VLOOKUP(FLAT!$I$2,lists!$G:$H,2,FALSE)),TRUE,FALSE)</f>
        <v>1</v>
      </c>
      <c r="AG617" t="b">
        <f>VLOOKUP(AB617,lists!$B$7:$C$8,2,FALSE)</f>
        <v>1</v>
      </c>
      <c r="AH617" t="b">
        <f>VLOOKUP(IF(H617="","Open",SUBSTITUTE(H617,"/Nov","")),lists!$B$27:$D$29,2,FALSE)</f>
        <v>1</v>
      </c>
      <c r="AI617" t="b">
        <f>IF(FLAT!$I$5="All",TRUE,IF(FLAT!$I$5=TEXT('Raw - F'!C617,"mmm"),TRUE,FALSE))</f>
        <v>1</v>
      </c>
      <c r="AJ617" t="b">
        <f>VLOOKUP(L617,lists!B:C,2,FALSE)</f>
        <v>1</v>
      </c>
      <c r="AK617" t="b">
        <f>VLOOKUP(T617,lists!$B$23:$D$25,2,FALSE)</f>
        <v>1</v>
      </c>
      <c r="AL617">
        <f t="shared" si="49"/>
        <v>1</v>
      </c>
    </row>
    <row r="618" spans="1:38" x14ac:dyDescent="0.35">
      <c r="A618" s="1">
        <f t="shared" si="50"/>
        <v>618</v>
      </c>
      <c r="B618" s="1">
        <f t="shared" si="51"/>
        <v>617</v>
      </c>
      <c r="C618" s="5">
        <v>44345</v>
      </c>
      <c r="D618" t="s">
        <v>623</v>
      </c>
      <c r="E618" t="s">
        <v>302</v>
      </c>
      <c r="F618" t="s">
        <v>302</v>
      </c>
      <c r="G618" t="s">
        <v>51</v>
      </c>
      <c r="H618" t="s">
        <v>245</v>
      </c>
      <c r="J618" t="s">
        <v>347</v>
      </c>
      <c r="K618" t="s">
        <v>5</v>
      </c>
      <c r="L618">
        <v>5</v>
      </c>
      <c r="N618" t="s">
        <v>227</v>
      </c>
      <c r="O618" t="s">
        <v>427</v>
      </c>
      <c r="P618" t="s">
        <v>38</v>
      </c>
      <c r="Q618">
        <v>6600</v>
      </c>
      <c r="R618" t="s">
        <v>1070</v>
      </c>
      <c r="T618" t="s">
        <v>240</v>
      </c>
      <c r="U618">
        <v>0</v>
      </c>
      <c r="W618" t="s">
        <v>503</v>
      </c>
      <c r="X618" t="s">
        <v>660</v>
      </c>
      <c r="AA618" s="6" t="str">
        <f t="shared" si="47"/>
        <v>Other</v>
      </c>
      <c r="AB618" s="6" t="str">
        <f t="shared" si="48"/>
        <v>A</v>
      </c>
      <c r="AC618" s="6">
        <f>VLOOKUP(P618,lists!$G:$H,2,FALSE)</f>
        <v>3</v>
      </c>
      <c r="AD618" t="b">
        <f>VLOOKUP(G618,lists!$B$2:$C$3,2,FALSE)</f>
        <v>1</v>
      </c>
      <c r="AE618" t="b">
        <f>VLOOKUP(AA618,lists!$B:$C,2,FALSE)</f>
        <v>1</v>
      </c>
      <c r="AF618" t="b">
        <f>IF(AND(AC618&gt;=VLOOKUP(FLAT!$I$1,lists!$G:$H,2,FALSE),AC618&lt;=VLOOKUP(FLAT!$I$2,lists!$G:$H,2,FALSE)),TRUE,FALSE)</f>
        <v>1</v>
      </c>
      <c r="AG618" t="b">
        <f>VLOOKUP(AB618,lists!$B$7:$C$8,2,FALSE)</f>
        <v>1</v>
      </c>
      <c r="AH618" t="b">
        <f>VLOOKUP(IF(H618="","Open",SUBSTITUTE(H618,"/Nov","")),lists!$B$27:$D$29,2,FALSE)</f>
        <v>1</v>
      </c>
      <c r="AI618" t="b">
        <f>IF(FLAT!$I$5="All",TRUE,IF(FLAT!$I$5=TEXT('Raw - F'!C618,"mmm"),TRUE,FALSE))</f>
        <v>1</v>
      </c>
      <c r="AJ618" t="b">
        <f>VLOOKUP(L618,lists!B:C,2,FALSE)</f>
        <v>1</v>
      </c>
      <c r="AK618" t="b">
        <f>VLOOKUP(T618,lists!$B$23:$D$25,2,FALSE)</f>
        <v>1</v>
      </c>
      <c r="AL618">
        <f t="shared" si="49"/>
        <v>1</v>
      </c>
    </row>
    <row r="619" spans="1:38" x14ac:dyDescent="0.35">
      <c r="A619" s="1">
        <f t="shared" si="50"/>
        <v>619</v>
      </c>
      <c r="B619" s="1">
        <f t="shared" si="51"/>
        <v>618</v>
      </c>
      <c r="C619" s="5">
        <v>44345</v>
      </c>
      <c r="D619" t="s">
        <v>260</v>
      </c>
      <c r="E619" t="s">
        <v>302</v>
      </c>
      <c r="F619" t="s">
        <v>302</v>
      </c>
      <c r="G619" t="s">
        <v>6</v>
      </c>
      <c r="H619" t="s">
        <v>227</v>
      </c>
      <c r="J619" t="s">
        <v>54</v>
      </c>
      <c r="K619" t="s">
        <v>5</v>
      </c>
      <c r="L619">
        <v>3</v>
      </c>
      <c r="N619" t="s">
        <v>359</v>
      </c>
      <c r="O619" t="s">
        <v>380</v>
      </c>
      <c r="P619" t="s">
        <v>36</v>
      </c>
      <c r="Q619">
        <v>11500</v>
      </c>
      <c r="R619" t="s">
        <v>709</v>
      </c>
      <c r="T619" t="s">
        <v>240</v>
      </c>
      <c r="U619">
        <v>0</v>
      </c>
      <c r="W619" t="s">
        <v>503</v>
      </c>
      <c r="X619" t="s">
        <v>503</v>
      </c>
      <c r="AA619" s="6" t="str">
        <f t="shared" si="47"/>
        <v>Other</v>
      </c>
      <c r="AB619" s="6" t="str">
        <f t="shared" si="48"/>
        <v>A</v>
      </c>
      <c r="AC619" s="6">
        <f>VLOOKUP(P619,lists!$G:$H,2,FALSE)</f>
        <v>1</v>
      </c>
      <c r="AD619" t="b">
        <f>VLOOKUP(G619,lists!$B$2:$C$3,2,FALSE)</f>
        <v>1</v>
      </c>
      <c r="AE619" t="b">
        <f>VLOOKUP(AA619,lists!$B:$C,2,FALSE)</f>
        <v>1</v>
      </c>
      <c r="AF619" t="b">
        <f>IF(AND(AC619&gt;=VLOOKUP(FLAT!$I$1,lists!$G:$H,2,FALSE),AC619&lt;=VLOOKUP(FLAT!$I$2,lists!$G:$H,2,FALSE)),TRUE,FALSE)</f>
        <v>1</v>
      </c>
      <c r="AG619" t="b">
        <f>VLOOKUP(AB619,lists!$B$7:$C$8,2,FALSE)</f>
        <v>1</v>
      </c>
      <c r="AH619" t="b">
        <f>VLOOKUP(IF(H619="","Open",SUBSTITUTE(H619,"/Nov","")),lists!$B$27:$D$29,2,FALSE)</f>
        <v>1</v>
      </c>
      <c r="AI619" t="b">
        <f>IF(FLAT!$I$5="All",TRUE,IF(FLAT!$I$5=TEXT('Raw - F'!C619,"mmm"),TRUE,FALSE))</f>
        <v>1</v>
      </c>
      <c r="AJ619" t="b">
        <f>VLOOKUP(L619,lists!B:C,2,FALSE)</f>
        <v>1</v>
      </c>
      <c r="AK619" t="b">
        <f>VLOOKUP(T619,lists!$B$23:$D$25,2,FALSE)</f>
        <v>1</v>
      </c>
      <c r="AL619">
        <f t="shared" si="49"/>
        <v>1</v>
      </c>
    </row>
    <row r="620" spans="1:38" x14ac:dyDescent="0.35">
      <c r="A620" s="1">
        <f t="shared" si="50"/>
        <v>620</v>
      </c>
      <c r="B620" s="1">
        <f t="shared" si="51"/>
        <v>619</v>
      </c>
      <c r="C620" s="5">
        <v>44345</v>
      </c>
      <c r="D620" t="s">
        <v>260</v>
      </c>
      <c r="E620" t="s">
        <v>302</v>
      </c>
      <c r="F620" t="s">
        <v>302</v>
      </c>
      <c r="G620" t="s">
        <v>6</v>
      </c>
      <c r="H620" t="s">
        <v>227</v>
      </c>
      <c r="J620" t="s">
        <v>34</v>
      </c>
      <c r="K620" t="s">
        <v>5</v>
      </c>
      <c r="L620">
        <v>4</v>
      </c>
      <c r="N620" t="s">
        <v>318</v>
      </c>
      <c r="O620" t="s">
        <v>380</v>
      </c>
      <c r="P620" t="s">
        <v>38</v>
      </c>
      <c r="Q620">
        <v>7650</v>
      </c>
      <c r="R620" t="s">
        <v>754</v>
      </c>
      <c r="T620" t="s">
        <v>240</v>
      </c>
      <c r="U620">
        <v>0</v>
      </c>
      <c r="W620" t="s">
        <v>503</v>
      </c>
      <c r="X620" t="s">
        <v>503</v>
      </c>
      <c r="AA620" s="6" t="str">
        <f t="shared" si="47"/>
        <v>3yo</v>
      </c>
      <c r="AB620" s="6" t="str">
        <f t="shared" si="48"/>
        <v>A</v>
      </c>
      <c r="AC620" s="6">
        <f>VLOOKUP(P620,lists!$G:$H,2,FALSE)</f>
        <v>3</v>
      </c>
      <c r="AD620" t="b">
        <f>VLOOKUP(G620,lists!$B$2:$C$3,2,FALSE)</f>
        <v>1</v>
      </c>
      <c r="AE620" t="b">
        <f>VLOOKUP(AA620,lists!$B:$C,2,FALSE)</f>
        <v>1</v>
      </c>
      <c r="AF620" t="b">
        <f>IF(AND(AC620&gt;=VLOOKUP(FLAT!$I$1,lists!$G:$H,2,FALSE),AC620&lt;=VLOOKUP(FLAT!$I$2,lists!$G:$H,2,FALSE)),TRUE,FALSE)</f>
        <v>1</v>
      </c>
      <c r="AG620" t="b">
        <f>VLOOKUP(AB620,lists!$B$7:$C$8,2,FALSE)</f>
        <v>1</v>
      </c>
      <c r="AH620" t="b">
        <f>VLOOKUP(IF(H620="","Open",SUBSTITUTE(H620,"/Nov","")),lists!$B$27:$D$29,2,FALSE)</f>
        <v>1</v>
      </c>
      <c r="AI620" t="b">
        <f>IF(FLAT!$I$5="All",TRUE,IF(FLAT!$I$5=TEXT('Raw - F'!C620,"mmm"),TRUE,FALSE))</f>
        <v>1</v>
      </c>
      <c r="AJ620" t="b">
        <f>VLOOKUP(L620,lists!B:C,2,FALSE)</f>
        <v>1</v>
      </c>
      <c r="AK620" t="b">
        <f>VLOOKUP(T620,lists!$B$23:$D$25,2,FALSE)</f>
        <v>1</v>
      </c>
      <c r="AL620">
        <f t="shared" si="49"/>
        <v>1</v>
      </c>
    </row>
    <row r="621" spans="1:38" x14ac:dyDescent="0.35">
      <c r="A621" s="1">
        <f t="shared" si="50"/>
        <v>621</v>
      </c>
      <c r="B621" s="1">
        <f t="shared" si="51"/>
        <v>620</v>
      </c>
      <c r="C621" s="5">
        <v>44345</v>
      </c>
      <c r="D621" t="s">
        <v>260</v>
      </c>
      <c r="E621" t="s">
        <v>302</v>
      </c>
      <c r="F621" t="s">
        <v>302</v>
      </c>
      <c r="G621" t="s">
        <v>6</v>
      </c>
      <c r="H621" t="s">
        <v>227</v>
      </c>
      <c r="J621" t="s">
        <v>54</v>
      </c>
      <c r="K621" t="s">
        <v>5</v>
      </c>
      <c r="L621">
        <v>5</v>
      </c>
      <c r="N621" t="s">
        <v>330</v>
      </c>
      <c r="O621" t="s">
        <v>407</v>
      </c>
      <c r="P621" t="s">
        <v>37</v>
      </c>
      <c r="Q621">
        <v>4900</v>
      </c>
      <c r="R621" t="s">
        <v>1074</v>
      </c>
      <c r="T621" t="s">
        <v>240</v>
      </c>
      <c r="U621">
        <v>0</v>
      </c>
      <c r="W621" t="s">
        <v>503</v>
      </c>
      <c r="X621" t="s">
        <v>503</v>
      </c>
      <c r="AA621" s="6" t="str">
        <f t="shared" si="47"/>
        <v>Other</v>
      </c>
      <c r="AB621" s="6" t="str">
        <f t="shared" si="48"/>
        <v>A</v>
      </c>
      <c r="AC621" s="6">
        <f>VLOOKUP(P621,lists!$G:$H,2,FALSE)</f>
        <v>2</v>
      </c>
      <c r="AD621" t="b">
        <f>VLOOKUP(G621,lists!$B$2:$C$3,2,FALSE)</f>
        <v>1</v>
      </c>
      <c r="AE621" t="b">
        <f>VLOOKUP(AA621,lists!$B:$C,2,FALSE)</f>
        <v>1</v>
      </c>
      <c r="AF621" t="b">
        <f>IF(AND(AC621&gt;=VLOOKUP(FLAT!$I$1,lists!$G:$H,2,FALSE),AC621&lt;=VLOOKUP(FLAT!$I$2,lists!$G:$H,2,FALSE)),TRUE,FALSE)</f>
        <v>1</v>
      </c>
      <c r="AG621" t="b">
        <f>VLOOKUP(AB621,lists!$B$7:$C$8,2,FALSE)</f>
        <v>1</v>
      </c>
      <c r="AH621" t="b">
        <f>VLOOKUP(IF(H621="","Open",SUBSTITUTE(H621,"/Nov","")),lists!$B$27:$D$29,2,FALSE)</f>
        <v>1</v>
      </c>
      <c r="AI621" t="b">
        <f>IF(FLAT!$I$5="All",TRUE,IF(FLAT!$I$5=TEXT('Raw - F'!C621,"mmm"),TRUE,FALSE))</f>
        <v>1</v>
      </c>
      <c r="AJ621" t="b">
        <f>VLOOKUP(L621,lists!B:C,2,FALSE)</f>
        <v>1</v>
      </c>
      <c r="AK621" t="b">
        <f>VLOOKUP(T621,lists!$B$23:$D$25,2,FALSE)</f>
        <v>1</v>
      </c>
      <c r="AL621">
        <f t="shared" si="49"/>
        <v>1</v>
      </c>
    </row>
    <row r="622" spans="1:38" x14ac:dyDescent="0.35">
      <c r="A622" s="1">
        <f t="shared" si="50"/>
        <v>622</v>
      </c>
      <c r="B622" s="1">
        <f t="shared" si="51"/>
        <v>621</v>
      </c>
      <c r="C622" s="5">
        <v>44345</v>
      </c>
      <c r="D622" t="s">
        <v>260</v>
      </c>
      <c r="E622" t="s">
        <v>302</v>
      </c>
      <c r="F622" t="s">
        <v>302</v>
      </c>
      <c r="G622" t="s">
        <v>6</v>
      </c>
      <c r="H622" t="s">
        <v>227</v>
      </c>
      <c r="J622" t="s">
        <v>54</v>
      </c>
      <c r="K622" t="s">
        <v>5</v>
      </c>
      <c r="L622">
        <v>6</v>
      </c>
      <c r="N622" t="s">
        <v>314</v>
      </c>
      <c r="O622" t="s">
        <v>721</v>
      </c>
      <c r="P622" t="s">
        <v>61</v>
      </c>
      <c r="Q622">
        <v>4900</v>
      </c>
      <c r="R622" t="s">
        <v>1075</v>
      </c>
      <c r="T622" t="s">
        <v>240</v>
      </c>
      <c r="U622">
        <v>0</v>
      </c>
      <c r="W622" t="s">
        <v>503</v>
      </c>
      <c r="X622" t="s">
        <v>503</v>
      </c>
      <c r="AA622" s="6" t="str">
        <f t="shared" si="47"/>
        <v>Other</v>
      </c>
      <c r="AB622" s="6" t="str">
        <f t="shared" si="48"/>
        <v>A</v>
      </c>
      <c r="AC622" s="6">
        <f>VLOOKUP(P622,lists!$G:$H,2,FALSE)</f>
        <v>11</v>
      </c>
      <c r="AD622" t="b">
        <f>VLOOKUP(G622,lists!$B$2:$C$3,2,FALSE)</f>
        <v>1</v>
      </c>
      <c r="AE622" t="b">
        <f>VLOOKUP(AA622,lists!$B:$C,2,FALSE)</f>
        <v>1</v>
      </c>
      <c r="AF622" t="b">
        <f>IF(AND(AC622&gt;=VLOOKUP(FLAT!$I$1,lists!$G:$H,2,FALSE),AC622&lt;=VLOOKUP(FLAT!$I$2,lists!$G:$H,2,FALSE)),TRUE,FALSE)</f>
        <v>1</v>
      </c>
      <c r="AG622" t="b">
        <f>VLOOKUP(AB622,lists!$B$7:$C$8,2,FALSE)</f>
        <v>1</v>
      </c>
      <c r="AH622" t="b">
        <f>VLOOKUP(IF(H622="","Open",SUBSTITUTE(H622,"/Nov","")),lists!$B$27:$D$29,2,FALSE)</f>
        <v>1</v>
      </c>
      <c r="AI622" t="b">
        <f>IF(FLAT!$I$5="All",TRUE,IF(FLAT!$I$5=TEXT('Raw - F'!C622,"mmm"),TRUE,FALSE))</f>
        <v>1</v>
      </c>
      <c r="AJ622" t="b">
        <f>VLOOKUP(L622,lists!B:C,2,FALSE)</f>
        <v>1</v>
      </c>
      <c r="AK622" t="b">
        <f>VLOOKUP(T622,lists!$B$23:$D$25,2,FALSE)</f>
        <v>1</v>
      </c>
      <c r="AL622">
        <f t="shared" si="49"/>
        <v>1</v>
      </c>
    </row>
    <row r="623" spans="1:38" x14ac:dyDescent="0.35">
      <c r="A623" s="1">
        <f t="shared" si="50"/>
        <v>623</v>
      </c>
      <c r="B623" s="1">
        <f t="shared" si="51"/>
        <v>622</v>
      </c>
      <c r="C623" s="5">
        <v>44345</v>
      </c>
      <c r="D623" t="s">
        <v>260</v>
      </c>
      <c r="E623" t="s">
        <v>302</v>
      </c>
      <c r="F623" t="s">
        <v>302</v>
      </c>
      <c r="G623" t="s">
        <v>6</v>
      </c>
      <c r="H623" t="s">
        <v>227</v>
      </c>
      <c r="J623" t="s">
        <v>35</v>
      </c>
      <c r="K623" t="s">
        <v>5</v>
      </c>
      <c r="L623">
        <v>6</v>
      </c>
      <c r="N623" t="s">
        <v>314</v>
      </c>
      <c r="O623" t="s">
        <v>36</v>
      </c>
      <c r="P623" t="s">
        <v>38</v>
      </c>
      <c r="Q623">
        <v>3900</v>
      </c>
      <c r="R623" t="s">
        <v>727</v>
      </c>
      <c r="T623" t="s">
        <v>240</v>
      </c>
      <c r="U623">
        <v>0</v>
      </c>
      <c r="W623" t="s">
        <v>503</v>
      </c>
      <c r="X623" t="s">
        <v>503</v>
      </c>
      <c r="AA623" s="6" t="str">
        <f t="shared" ref="AA623:AA686" si="52">IF(OR(J623="2yo",J623="3yo"),J623,"Other")</f>
        <v>Other</v>
      </c>
      <c r="AB623" s="6" t="str">
        <f t="shared" ref="AB623:AB686" si="53">IF(K623="F",K623,"A")</f>
        <v>A</v>
      </c>
      <c r="AC623" s="6">
        <f>VLOOKUP(P623,lists!$G:$H,2,FALSE)</f>
        <v>3</v>
      </c>
      <c r="AD623" t="b">
        <f>VLOOKUP(G623,lists!$B$2:$C$3,2,FALSE)</f>
        <v>1</v>
      </c>
      <c r="AE623" t="b">
        <f>VLOOKUP(AA623,lists!$B:$C,2,FALSE)</f>
        <v>1</v>
      </c>
      <c r="AF623" t="b">
        <f>IF(AND(AC623&gt;=VLOOKUP(FLAT!$I$1,lists!$G:$H,2,FALSE),AC623&lt;=VLOOKUP(FLAT!$I$2,lists!$G:$H,2,FALSE)),TRUE,FALSE)</f>
        <v>1</v>
      </c>
      <c r="AG623" t="b">
        <f>VLOOKUP(AB623,lists!$B$7:$C$8,2,FALSE)</f>
        <v>1</v>
      </c>
      <c r="AH623" t="b">
        <f>VLOOKUP(IF(H623="","Open",SUBSTITUTE(H623,"/Nov","")),lists!$B$27:$D$29,2,FALSE)</f>
        <v>1</v>
      </c>
      <c r="AI623" t="b">
        <f>IF(FLAT!$I$5="All",TRUE,IF(FLAT!$I$5=TEXT('Raw - F'!C623,"mmm"),TRUE,FALSE))</f>
        <v>1</v>
      </c>
      <c r="AJ623" t="b">
        <f>VLOOKUP(L623,lists!B:C,2,FALSE)</f>
        <v>1</v>
      </c>
      <c r="AK623" t="b">
        <f>VLOOKUP(T623,lists!$B$23:$D$25,2,FALSE)</f>
        <v>1</v>
      </c>
      <c r="AL623">
        <f t="shared" ref="AL623:AL686" si="54">IF(AND(AD623=TRUE,AE623=TRUE,AF623=TRUE,AG623=TRUE,AH623=TRUE,AI623=TRUE,AJ623=TRUE,AK623=TRUE),1,0)</f>
        <v>1</v>
      </c>
    </row>
    <row r="624" spans="1:38" x14ac:dyDescent="0.35">
      <c r="A624" s="1">
        <f t="shared" si="50"/>
        <v>624</v>
      </c>
      <c r="B624" s="1">
        <f t="shared" si="51"/>
        <v>623</v>
      </c>
      <c r="C624" s="5">
        <v>44345</v>
      </c>
      <c r="D624" t="s">
        <v>260</v>
      </c>
      <c r="E624" t="s">
        <v>302</v>
      </c>
      <c r="F624" t="s">
        <v>302</v>
      </c>
      <c r="G624" t="s">
        <v>51</v>
      </c>
      <c r="H624" t="s">
        <v>245</v>
      </c>
      <c r="J624" t="s">
        <v>305</v>
      </c>
      <c r="K624" t="s">
        <v>7</v>
      </c>
      <c r="L624">
        <v>6</v>
      </c>
      <c r="N624" t="s">
        <v>227</v>
      </c>
      <c r="O624" t="s">
        <v>407</v>
      </c>
      <c r="P624" t="s">
        <v>37</v>
      </c>
      <c r="Q624">
        <v>3900</v>
      </c>
      <c r="R624" t="s">
        <v>1073</v>
      </c>
      <c r="T624" t="s">
        <v>240</v>
      </c>
      <c r="U624">
        <v>0</v>
      </c>
      <c r="W624" t="s">
        <v>503</v>
      </c>
      <c r="X624" t="s">
        <v>660</v>
      </c>
      <c r="AA624" s="6" t="str">
        <f t="shared" si="52"/>
        <v>Other</v>
      </c>
      <c r="AB624" s="6" t="str">
        <f t="shared" si="53"/>
        <v>F</v>
      </c>
      <c r="AC624" s="6">
        <f>VLOOKUP(P624,lists!$G:$H,2,FALSE)</f>
        <v>2</v>
      </c>
      <c r="AD624" t="b">
        <f>VLOOKUP(G624,lists!$B$2:$C$3,2,FALSE)</f>
        <v>1</v>
      </c>
      <c r="AE624" t="b">
        <f>VLOOKUP(AA624,lists!$B:$C,2,FALSE)</f>
        <v>1</v>
      </c>
      <c r="AF624" t="b">
        <f>IF(AND(AC624&gt;=VLOOKUP(FLAT!$I$1,lists!$G:$H,2,FALSE),AC624&lt;=VLOOKUP(FLAT!$I$2,lists!$G:$H,2,FALSE)),TRUE,FALSE)</f>
        <v>1</v>
      </c>
      <c r="AG624" t="b">
        <f>VLOOKUP(AB624,lists!$B$7:$C$8,2,FALSE)</f>
        <v>1</v>
      </c>
      <c r="AH624" t="b">
        <f>VLOOKUP(IF(H624="","Open",SUBSTITUTE(H624,"/Nov","")),lists!$B$27:$D$29,2,FALSE)</f>
        <v>1</v>
      </c>
      <c r="AI624" t="b">
        <f>IF(FLAT!$I$5="All",TRUE,IF(FLAT!$I$5=TEXT('Raw - F'!C624,"mmm"),TRUE,FALSE))</f>
        <v>1</v>
      </c>
      <c r="AJ624" t="b">
        <f>VLOOKUP(L624,lists!B:C,2,FALSE)</f>
        <v>1</v>
      </c>
      <c r="AK624" t="b">
        <f>VLOOKUP(T624,lists!$B$23:$D$25,2,FALSE)</f>
        <v>1</v>
      </c>
      <c r="AL624">
        <f t="shared" si="54"/>
        <v>1</v>
      </c>
    </row>
    <row r="625" spans="1:38" x14ac:dyDescent="0.35">
      <c r="A625" s="1">
        <f t="shared" si="50"/>
        <v>625</v>
      </c>
      <c r="B625" s="1">
        <f t="shared" si="51"/>
        <v>624</v>
      </c>
      <c r="C625" s="5">
        <v>44345</v>
      </c>
      <c r="D625" t="s">
        <v>260</v>
      </c>
      <c r="E625" t="s">
        <v>302</v>
      </c>
      <c r="F625" t="s">
        <v>302</v>
      </c>
      <c r="G625" t="s">
        <v>6</v>
      </c>
      <c r="H625" t="s">
        <v>227</v>
      </c>
      <c r="J625" t="s">
        <v>54</v>
      </c>
      <c r="K625" t="s">
        <v>5</v>
      </c>
      <c r="L625">
        <v>6</v>
      </c>
      <c r="N625" t="s">
        <v>312</v>
      </c>
      <c r="O625" t="s">
        <v>404</v>
      </c>
      <c r="P625" t="s">
        <v>59</v>
      </c>
      <c r="Q625">
        <v>3900</v>
      </c>
      <c r="R625" t="s">
        <v>351</v>
      </c>
      <c r="T625" t="s">
        <v>240</v>
      </c>
      <c r="U625">
        <v>0</v>
      </c>
      <c r="W625" t="s">
        <v>503</v>
      </c>
      <c r="X625" t="s">
        <v>503</v>
      </c>
      <c r="AA625" s="6" t="str">
        <f t="shared" si="52"/>
        <v>Other</v>
      </c>
      <c r="AB625" s="6" t="str">
        <f t="shared" si="53"/>
        <v>A</v>
      </c>
      <c r="AC625" s="6">
        <f>VLOOKUP(P625,lists!$G:$H,2,FALSE)</f>
        <v>7</v>
      </c>
      <c r="AD625" t="b">
        <f>VLOOKUP(G625,lists!$B$2:$C$3,2,FALSE)</f>
        <v>1</v>
      </c>
      <c r="AE625" t="b">
        <f>VLOOKUP(AA625,lists!$B:$C,2,FALSE)</f>
        <v>1</v>
      </c>
      <c r="AF625" t="b">
        <f>IF(AND(AC625&gt;=VLOOKUP(FLAT!$I$1,lists!$G:$H,2,FALSE),AC625&lt;=VLOOKUP(FLAT!$I$2,lists!$G:$H,2,FALSE)),TRUE,FALSE)</f>
        <v>1</v>
      </c>
      <c r="AG625" t="b">
        <f>VLOOKUP(AB625,lists!$B$7:$C$8,2,FALSE)</f>
        <v>1</v>
      </c>
      <c r="AH625" t="b">
        <f>VLOOKUP(IF(H625="","Open",SUBSTITUTE(H625,"/Nov","")),lists!$B$27:$D$29,2,FALSE)</f>
        <v>1</v>
      </c>
      <c r="AI625" t="b">
        <f>IF(FLAT!$I$5="All",TRUE,IF(FLAT!$I$5=TEXT('Raw - F'!C625,"mmm"),TRUE,FALSE))</f>
        <v>1</v>
      </c>
      <c r="AJ625" t="b">
        <f>VLOOKUP(L625,lists!B:C,2,FALSE)</f>
        <v>1</v>
      </c>
      <c r="AK625" t="b">
        <f>VLOOKUP(T625,lists!$B$23:$D$25,2,FALSE)</f>
        <v>1</v>
      </c>
      <c r="AL625">
        <f t="shared" si="54"/>
        <v>1</v>
      </c>
    </row>
    <row r="626" spans="1:38" x14ac:dyDescent="0.35">
      <c r="A626" s="1">
        <f t="shared" si="50"/>
        <v>626</v>
      </c>
      <c r="B626" s="1">
        <f t="shared" si="51"/>
        <v>625</v>
      </c>
      <c r="C626" s="5">
        <v>44345</v>
      </c>
      <c r="D626" t="s">
        <v>642</v>
      </c>
      <c r="E626" t="s">
        <v>302</v>
      </c>
      <c r="F626" t="s">
        <v>302</v>
      </c>
      <c r="G626" t="s">
        <v>6</v>
      </c>
      <c r="H626" t="s">
        <v>227</v>
      </c>
      <c r="J626" t="s">
        <v>54</v>
      </c>
      <c r="K626" t="s">
        <v>5</v>
      </c>
      <c r="L626">
        <v>2</v>
      </c>
      <c r="N626" t="s">
        <v>234</v>
      </c>
      <c r="O626" t="s">
        <v>664</v>
      </c>
      <c r="P626" t="s">
        <v>70</v>
      </c>
      <c r="Q626">
        <v>19000</v>
      </c>
      <c r="R626" t="s">
        <v>1079</v>
      </c>
      <c r="T626" t="s">
        <v>239</v>
      </c>
      <c r="U626">
        <v>0</v>
      </c>
      <c r="W626" t="s">
        <v>503</v>
      </c>
      <c r="X626" t="s">
        <v>503</v>
      </c>
      <c r="AA626" s="6" t="str">
        <f t="shared" si="52"/>
        <v>Other</v>
      </c>
      <c r="AB626" s="6" t="str">
        <f t="shared" si="53"/>
        <v>A</v>
      </c>
      <c r="AC626" s="6">
        <f>VLOOKUP(P626,lists!$G:$H,2,FALSE)</f>
        <v>4</v>
      </c>
      <c r="AD626" t="b">
        <f>VLOOKUP(G626,lists!$B$2:$C$3,2,FALSE)</f>
        <v>1</v>
      </c>
      <c r="AE626" t="b">
        <f>VLOOKUP(AA626,lists!$B:$C,2,FALSE)</f>
        <v>1</v>
      </c>
      <c r="AF626" t="b">
        <f>IF(AND(AC626&gt;=VLOOKUP(FLAT!$I$1,lists!$G:$H,2,FALSE),AC626&lt;=VLOOKUP(FLAT!$I$2,lists!$G:$H,2,FALSE)),TRUE,FALSE)</f>
        <v>1</v>
      </c>
      <c r="AG626" t="b">
        <f>VLOOKUP(AB626,lists!$B$7:$C$8,2,FALSE)</f>
        <v>1</v>
      </c>
      <c r="AH626" t="b">
        <f>VLOOKUP(IF(H626="","Open",SUBSTITUTE(H626,"/Nov","")),lists!$B$27:$D$29,2,FALSE)</f>
        <v>1</v>
      </c>
      <c r="AI626" t="b">
        <f>IF(FLAT!$I$5="All",TRUE,IF(FLAT!$I$5=TEXT('Raw - F'!C626,"mmm"),TRUE,FALSE))</f>
        <v>1</v>
      </c>
      <c r="AJ626" t="b">
        <f>VLOOKUP(L626,lists!B:C,2,FALSE)</f>
        <v>1</v>
      </c>
      <c r="AK626" t="b">
        <f>VLOOKUP(T626,lists!$B$23:$D$25,2,FALSE)</f>
        <v>1</v>
      </c>
      <c r="AL626">
        <f t="shared" si="54"/>
        <v>1</v>
      </c>
    </row>
    <row r="627" spans="1:38" x14ac:dyDescent="0.35">
      <c r="A627" s="1">
        <f t="shared" si="50"/>
        <v>627</v>
      </c>
      <c r="B627" s="1">
        <f t="shared" si="51"/>
        <v>626</v>
      </c>
      <c r="C627" s="5">
        <v>44345</v>
      </c>
      <c r="D627" t="s">
        <v>642</v>
      </c>
      <c r="E627" t="s">
        <v>302</v>
      </c>
      <c r="F627" t="s">
        <v>302</v>
      </c>
      <c r="G627" t="s">
        <v>51</v>
      </c>
      <c r="H627" t="s">
        <v>245</v>
      </c>
      <c r="J627" t="s">
        <v>33</v>
      </c>
      <c r="K627" t="s">
        <v>5</v>
      </c>
      <c r="L627">
        <v>2</v>
      </c>
      <c r="N627" t="s">
        <v>227</v>
      </c>
      <c r="O627" t="s">
        <v>650</v>
      </c>
      <c r="P627" t="s">
        <v>37</v>
      </c>
      <c r="Q627">
        <v>14000</v>
      </c>
      <c r="R627" t="s">
        <v>589</v>
      </c>
      <c r="T627" t="s">
        <v>239</v>
      </c>
      <c r="U627">
        <v>0</v>
      </c>
      <c r="W627" t="s">
        <v>503</v>
      </c>
      <c r="X627" t="s">
        <v>503</v>
      </c>
      <c r="Z627" t="s">
        <v>553</v>
      </c>
      <c r="AA627" s="6" t="str">
        <f t="shared" si="52"/>
        <v>2yo</v>
      </c>
      <c r="AB627" s="6" t="str">
        <f t="shared" si="53"/>
        <v>A</v>
      </c>
      <c r="AC627" s="6">
        <f>VLOOKUP(P627,lists!$G:$H,2,FALSE)</f>
        <v>2</v>
      </c>
      <c r="AD627" t="b">
        <f>VLOOKUP(G627,lists!$B$2:$C$3,2,FALSE)</f>
        <v>1</v>
      </c>
      <c r="AE627" t="b">
        <f>VLOOKUP(AA627,lists!$B:$C,2,FALSE)</f>
        <v>1</v>
      </c>
      <c r="AF627" t="b">
        <f>IF(AND(AC627&gt;=VLOOKUP(FLAT!$I$1,lists!$G:$H,2,FALSE),AC627&lt;=VLOOKUP(FLAT!$I$2,lists!$G:$H,2,FALSE)),TRUE,FALSE)</f>
        <v>1</v>
      </c>
      <c r="AG627" t="b">
        <f>VLOOKUP(AB627,lists!$B$7:$C$8,2,FALSE)</f>
        <v>1</v>
      </c>
      <c r="AH627" t="b">
        <f>VLOOKUP(IF(H627="","Open",SUBSTITUTE(H627,"/Nov","")),lists!$B$27:$D$29,2,FALSE)</f>
        <v>1</v>
      </c>
      <c r="AI627" t="b">
        <f>IF(FLAT!$I$5="All",TRUE,IF(FLAT!$I$5=TEXT('Raw - F'!C627,"mmm"),TRUE,FALSE))</f>
        <v>1</v>
      </c>
      <c r="AJ627" t="b">
        <f>VLOOKUP(L627,lists!B:C,2,FALSE)</f>
        <v>1</v>
      </c>
      <c r="AK627" t="b">
        <f>VLOOKUP(T627,lists!$B$23:$D$25,2,FALSE)</f>
        <v>1</v>
      </c>
      <c r="AL627">
        <f t="shared" si="54"/>
        <v>1</v>
      </c>
    </row>
    <row r="628" spans="1:38" x14ac:dyDescent="0.35">
      <c r="A628" s="1">
        <f t="shared" si="50"/>
        <v>628</v>
      </c>
      <c r="B628" s="1">
        <f t="shared" si="51"/>
        <v>627</v>
      </c>
      <c r="C628" s="5">
        <v>44345</v>
      </c>
      <c r="D628" t="s">
        <v>642</v>
      </c>
      <c r="E628" t="s">
        <v>302</v>
      </c>
      <c r="F628" t="s">
        <v>302</v>
      </c>
      <c r="G628" t="s">
        <v>6</v>
      </c>
      <c r="H628" t="s">
        <v>227</v>
      </c>
      <c r="J628" t="s">
        <v>54</v>
      </c>
      <c r="K628" t="s">
        <v>5</v>
      </c>
      <c r="L628">
        <v>3</v>
      </c>
      <c r="N628" t="s">
        <v>346</v>
      </c>
      <c r="O628" t="s">
        <v>668</v>
      </c>
      <c r="P628" t="s">
        <v>110</v>
      </c>
      <c r="Q628">
        <v>11500</v>
      </c>
      <c r="R628" t="s">
        <v>1076</v>
      </c>
      <c r="T628" t="s">
        <v>239</v>
      </c>
      <c r="U628">
        <v>0</v>
      </c>
      <c r="W628" t="s">
        <v>503</v>
      </c>
      <c r="X628" t="s">
        <v>503</v>
      </c>
      <c r="AA628" s="6" t="str">
        <f t="shared" si="52"/>
        <v>Other</v>
      </c>
      <c r="AB628" s="6" t="str">
        <f t="shared" si="53"/>
        <v>A</v>
      </c>
      <c r="AC628" s="6">
        <f>VLOOKUP(P628,lists!$G:$H,2,FALSE)</f>
        <v>8</v>
      </c>
      <c r="AD628" t="b">
        <f>VLOOKUP(G628,lists!$B$2:$C$3,2,FALSE)</f>
        <v>1</v>
      </c>
      <c r="AE628" t="b">
        <f>VLOOKUP(AA628,lists!$B:$C,2,FALSE)</f>
        <v>1</v>
      </c>
      <c r="AF628" t="b">
        <f>IF(AND(AC628&gt;=VLOOKUP(FLAT!$I$1,lists!$G:$H,2,FALSE),AC628&lt;=VLOOKUP(FLAT!$I$2,lists!$G:$H,2,FALSE)),TRUE,FALSE)</f>
        <v>1</v>
      </c>
      <c r="AG628" t="b">
        <f>VLOOKUP(AB628,lists!$B$7:$C$8,2,FALSE)</f>
        <v>1</v>
      </c>
      <c r="AH628" t="b">
        <f>VLOOKUP(IF(H628="","Open",SUBSTITUTE(H628,"/Nov","")),lists!$B$27:$D$29,2,FALSE)</f>
        <v>1</v>
      </c>
      <c r="AI628" t="b">
        <f>IF(FLAT!$I$5="All",TRUE,IF(FLAT!$I$5=TEXT('Raw - F'!C628,"mmm"),TRUE,FALSE))</f>
        <v>1</v>
      </c>
      <c r="AJ628" t="b">
        <f>VLOOKUP(L628,lists!B:C,2,FALSE)</f>
        <v>1</v>
      </c>
      <c r="AK628" t="b">
        <f>VLOOKUP(T628,lists!$B$23:$D$25,2,FALSE)</f>
        <v>1</v>
      </c>
      <c r="AL628">
        <f t="shared" si="54"/>
        <v>1</v>
      </c>
    </row>
    <row r="629" spans="1:38" x14ac:dyDescent="0.35">
      <c r="A629" s="1">
        <f t="shared" si="50"/>
        <v>629</v>
      </c>
      <c r="B629" s="1">
        <f t="shared" si="51"/>
        <v>628</v>
      </c>
      <c r="C629" s="5">
        <v>44345</v>
      </c>
      <c r="D629" t="s">
        <v>642</v>
      </c>
      <c r="E629" t="s">
        <v>302</v>
      </c>
      <c r="F629" t="s">
        <v>302</v>
      </c>
      <c r="G629" t="s">
        <v>6</v>
      </c>
      <c r="H629" t="s">
        <v>227</v>
      </c>
      <c r="J629" t="s">
        <v>34</v>
      </c>
      <c r="K629" t="s">
        <v>5</v>
      </c>
      <c r="L629">
        <v>4</v>
      </c>
      <c r="N629" t="s">
        <v>348</v>
      </c>
      <c r="O629" t="s">
        <v>648</v>
      </c>
      <c r="P629" t="s">
        <v>76</v>
      </c>
      <c r="Q629">
        <v>7250</v>
      </c>
      <c r="R629" t="s">
        <v>1077</v>
      </c>
      <c r="T629" t="s">
        <v>239</v>
      </c>
      <c r="U629">
        <v>0</v>
      </c>
      <c r="W629" t="s">
        <v>503</v>
      </c>
      <c r="X629" t="s">
        <v>503</v>
      </c>
      <c r="AA629" s="6" t="str">
        <f t="shared" si="52"/>
        <v>3yo</v>
      </c>
      <c r="AB629" s="6" t="str">
        <f t="shared" si="53"/>
        <v>A</v>
      </c>
      <c r="AC629" s="6">
        <f>VLOOKUP(P629,lists!$G:$H,2,FALSE)</f>
        <v>5</v>
      </c>
      <c r="AD629" t="b">
        <f>VLOOKUP(G629,lists!$B$2:$C$3,2,FALSE)</f>
        <v>1</v>
      </c>
      <c r="AE629" t="b">
        <f>VLOOKUP(AA629,lists!$B:$C,2,FALSE)</f>
        <v>1</v>
      </c>
      <c r="AF629" t="b">
        <f>IF(AND(AC629&gt;=VLOOKUP(FLAT!$I$1,lists!$G:$H,2,FALSE),AC629&lt;=VLOOKUP(FLAT!$I$2,lists!$G:$H,2,FALSE)),TRUE,FALSE)</f>
        <v>1</v>
      </c>
      <c r="AG629" t="b">
        <f>VLOOKUP(AB629,lists!$B$7:$C$8,2,FALSE)</f>
        <v>1</v>
      </c>
      <c r="AH629" t="b">
        <f>VLOOKUP(IF(H629="","Open",SUBSTITUTE(H629,"/Nov","")),lists!$B$27:$D$29,2,FALSE)</f>
        <v>1</v>
      </c>
      <c r="AI629" t="b">
        <f>IF(FLAT!$I$5="All",TRUE,IF(FLAT!$I$5=TEXT('Raw - F'!C629,"mmm"),TRUE,FALSE))</f>
        <v>1</v>
      </c>
      <c r="AJ629" t="b">
        <f>VLOOKUP(L629,lists!B:C,2,FALSE)</f>
        <v>1</v>
      </c>
      <c r="AK629" t="b">
        <f>VLOOKUP(T629,lists!$B$23:$D$25,2,FALSE)</f>
        <v>1</v>
      </c>
      <c r="AL629">
        <f t="shared" si="54"/>
        <v>1</v>
      </c>
    </row>
    <row r="630" spans="1:38" x14ac:dyDescent="0.35">
      <c r="A630" s="1">
        <f t="shared" si="50"/>
        <v>630</v>
      </c>
      <c r="B630" s="1">
        <f t="shared" si="51"/>
        <v>629</v>
      </c>
      <c r="C630" s="5">
        <v>44345</v>
      </c>
      <c r="D630" t="s">
        <v>642</v>
      </c>
      <c r="E630" t="s">
        <v>302</v>
      </c>
      <c r="F630" t="s">
        <v>302</v>
      </c>
      <c r="G630" t="s">
        <v>6</v>
      </c>
      <c r="H630" t="s">
        <v>227</v>
      </c>
      <c r="J630" t="s">
        <v>35</v>
      </c>
      <c r="K630" t="s">
        <v>5</v>
      </c>
      <c r="L630">
        <v>4</v>
      </c>
      <c r="N630" t="s">
        <v>348</v>
      </c>
      <c r="O630" t="s">
        <v>643</v>
      </c>
      <c r="P630" t="s">
        <v>59</v>
      </c>
      <c r="Q630">
        <v>7250</v>
      </c>
      <c r="R630" t="s">
        <v>1078</v>
      </c>
      <c r="T630" t="s">
        <v>239</v>
      </c>
      <c r="U630">
        <v>0</v>
      </c>
      <c r="W630" t="s">
        <v>503</v>
      </c>
      <c r="X630" t="s">
        <v>503</v>
      </c>
      <c r="AA630" s="6" t="str">
        <f t="shared" si="52"/>
        <v>Other</v>
      </c>
      <c r="AB630" s="6" t="str">
        <f t="shared" si="53"/>
        <v>A</v>
      </c>
      <c r="AC630" s="6">
        <f>VLOOKUP(P630,lists!$G:$H,2,FALSE)</f>
        <v>7</v>
      </c>
      <c r="AD630" t="b">
        <f>VLOOKUP(G630,lists!$B$2:$C$3,2,FALSE)</f>
        <v>1</v>
      </c>
      <c r="AE630" t="b">
        <f>VLOOKUP(AA630,lists!$B:$C,2,FALSE)</f>
        <v>1</v>
      </c>
      <c r="AF630" t="b">
        <f>IF(AND(AC630&gt;=VLOOKUP(FLAT!$I$1,lists!$G:$H,2,FALSE),AC630&lt;=VLOOKUP(FLAT!$I$2,lists!$G:$H,2,FALSE)),TRUE,FALSE)</f>
        <v>1</v>
      </c>
      <c r="AG630" t="b">
        <f>VLOOKUP(AB630,lists!$B$7:$C$8,2,FALSE)</f>
        <v>1</v>
      </c>
      <c r="AH630" t="b">
        <f>VLOOKUP(IF(H630="","Open",SUBSTITUTE(H630,"/Nov","")),lists!$B$27:$D$29,2,FALSE)</f>
        <v>1</v>
      </c>
      <c r="AI630" t="b">
        <f>IF(FLAT!$I$5="All",TRUE,IF(FLAT!$I$5=TEXT('Raw - F'!C630,"mmm"),TRUE,FALSE))</f>
        <v>1</v>
      </c>
      <c r="AJ630" t="b">
        <f>VLOOKUP(L630,lists!B:C,2,FALSE)</f>
        <v>1</v>
      </c>
      <c r="AK630" t="b">
        <f>VLOOKUP(T630,lists!$B$23:$D$25,2,FALSE)</f>
        <v>1</v>
      </c>
      <c r="AL630">
        <f t="shared" si="54"/>
        <v>1</v>
      </c>
    </row>
    <row r="631" spans="1:38" x14ac:dyDescent="0.35">
      <c r="A631" s="1">
        <f t="shared" si="50"/>
        <v>631</v>
      </c>
      <c r="B631" s="1">
        <f t="shared" si="51"/>
        <v>630</v>
      </c>
      <c r="C631" s="5">
        <v>44345</v>
      </c>
      <c r="D631" t="s">
        <v>642</v>
      </c>
      <c r="E631" t="s">
        <v>302</v>
      </c>
      <c r="F631" t="s">
        <v>302</v>
      </c>
      <c r="G631" t="s">
        <v>6</v>
      </c>
      <c r="H631" t="s">
        <v>227</v>
      </c>
      <c r="J631" t="s">
        <v>34</v>
      </c>
      <c r="K631" t="s">
        <v>7</v>
      </c>
      <c r="L631">
        <v>4</v>
      </c>
      <c r="N631" t="s">
        <v>348</v>
      </c>
      <c r="O631" t="s">
        <v>650</v>
      </c>
      <c r="P631" t="s">
        <v>37</v>
      </c>
      <c r="Q631">
        <v>7250</v>
      </c>
      <c r="R631" t="s">
        <v>1080</v>
      </c>
      <c r="T631" t="s">
        <v>239</v>
      </c>
      <c r="U631">
        <v>0</v>
      </c>
      <c r="W631" t="s">
        <v>503</v>
      </c>
      <c r="X631" t="s">
        <v>503</v>
      </c>
      <c r="AA631" s="6" t="str">
        <f t="shared" si="52"/>
        <v>3yo</v>
      </c>
      <c r="AB631" s="6" t="str">
        <f t="shared" si="53"/>
        <v>F</v>
      </c>
      <c r="AC631" s="6">
        <f>VLOOKUP(P631,lists!$G:$H,2,FALSE)</f>
        <v>2</v>
      </c>
      <c r="AD631" t="b">
        <f>VLOOKUP(G631,lists!$B$2:$C$3,2,FALSE)</f>
        <v>1</v>
      </c>
      <c r="AE631" t="b">
        <f>VLOOKUP(AA631,lists!$B:$C,2,FALSE)</f>
        <v>1</v>
      </c>
      <c r="AF631" t="b">
        <f>IF(AND(AC631&gt;=VLOOKUP(FLAT!$I$1,lists!$G:$H,2,FALSE),AC631&lt;=VLOOKUP(FLAT!$I$2,lists!$G:$H,2,FALSE)),TRUE,FALSE)</f>
        <v>1</v>
      </c>
      <c r="AG631" t="b">
        <f>VLOOKUP(AB631,lists!$B$7:$C$8,2,FALSE)</f>
        <v>1</v>
      </c>
      <c r="AH631" t="b">
        <f>VLOOKUP(IF(H631="","Open",SUBSTITUTE(H631,"/Nov","")),lists!$B$27:$D$29,2,FALSE)</f>
        <v>1</v>
      </c>
      <c r="AI631" t="b">
        <f>IF(FLAT!$I$5="All",TRUE,IF(FLAT!$I$5=TEXT('Raw - F'!C631,"mmm"),TRUE,FALSE))</f>
        <v>1</v>
      </c>
      <c r="AJ631" t="b">
        <f>VLOOKUP(L631,lists!B:C,2,FALSE)</f>
        <v>1</v>
      </c>
      <c r="AK631" t="b">
        <f>VLOOKUP(T631,lists!$B$23:$D$25,2,FALSE)</f>
        <v>1</v>
      </c>
      <c r="AL631">
        <f t="shared" si="54"/>
        <v>1</v>
      </c>
    </row>
    <row r="632" spans="1:38" x14ac:dyDescent="0.35">
      <c r="A632" s="1">
        <f t="shared" si="50"/>
        <v>632</v>
      </c>
      <c r="B632" s="1">
        <f t="shared" si="51"/>
        <v>631</v>
      </c>
      <c r="C632" s="5">
        <v>44345</v>
      </c>
      <c r="D632" t="s">
        <v>642</v>
      </c>
      <c r="E632" t="s">
        <v>302</v>
      </c>
      <c r="F632" t="s">
        <v>302</v>
      </c>
      <c r="G632" t="s">
        <v>51</v>
      </c>
      <c r="H632" t="s">
        <v>244</v>
      </c>
      <c r="J632" t="s">
        <v>35</v>
      </c>
      <c r="K632" t="s">
        <v>5</v>
      </c>
      <c r="L632">
        <v>4</v>
      </c>
      <c r="N632" t="s">
        <v>227</v>
      </c>
      <c r="O632" t="s">
        <v>664</v>
      </c>
      <c r="P632" t="s">
        <v>70</v>
      </c>
      <c r="Q632">
        <v>7250</v>
      </c>
      <c r="R632" t="s">
        <v>1081</v>
      </c>
      <c r="T632" t="s">
        <v>239</v>
      </c>
      <c r="U632">
        <v>0</v>
      </c>
      <c r="W632" t="s">
        <v>503</v>
      </c>
      <c r="X632" t="s">
        <v>503</v>
      </c>
      <c r="AA632" s="6" t="str">
        <f t="shared" si="52"/>
        <v>Other</v>
      </c>
      <c r="AB632" s="6" t="str">
        <f t="shared" si="53"/>
        <v>A</v>
      </c>
      <c r="AC632" s="6">
        <f>VLOOKUP(P632,lists!$G:$H,2,FALSE)</f>
        <v>4</v>
      </c>
      <c r="AD632" t="b">
        <f>VLOOKUP(G632,lists!$B$2:$C$3,2,FALSE)</f>
        <v>1</v>
      </c>
      <c r="AE632" t="b">
        <f>VLOOKUP(AA632,lists!$B:$C,2,FALSE)</f>
        <v>1</v>
      </c>
      <c r="AF632" t="b">
        <f>IF(AND(AC632&gt;=VLOOKUP(FLAT!$I$1,lists!$G:$H,2,FALSE),AC632&lt;=VLOOKUP(FLAT!$I$2,lists!$G:$H,2,FALSE)),TRUE,FALSE)</f>
        <v>1</v>
      </c>
      <c r="AG632" t="b">
        <f>VLOOKUP(AB632,lists!$B$7:$C$8,2,FALSE)</f>
        <v>1</v>
      </c>
      <c r="AH632" t="b">
        <f>VLOOKUP(IF(H632="","Open",SUBSTITUTE(H632,"/Nov","")),lists!$B$27:$D$29,2,FALSE)</f>
        <v>1</v>
      </c>
      <c r="AI632" t="b">
        <f>IF(FLAT!$I$5="All",TRUE,IF(FLAT!$I$5=TEXT('Raw - F'!C632,"mmm"),TRUE,FALSE))</f>
        <v>1</v>
      </c>
      <c r="AJ632" t="b">
        <f>VLOOKUP(L632,lists!B:C,2,FALSE)</f>
        <v>1</v>
      </c>
      <c r="AK632" t="b">
        <f>VLOOKUP(T632,lists!$B$23:$D$25,2,FALSE)</f>
        <v>1</v>
      </c>
      <c r="AL632">
        <f t="shared" si="54"/>
        <v>1</v>
      </c>
    </row>
    <row r="633" spans="1:38" x14ac:dyDescent="0.35">
      <c r="A633" s="1">
        <f t="shared" si="50"/>
        <v>633</v>
      </c>
      <c r="B633" s="1">
        <f t="shared" si="51"/>
        <v>632</v>
      </c>
      <c r="C633" s="5">
        <v>44345</v>
      </c>
      <c r="D633" t="s">
        <v>154</v>
      </c>
      <c r="E633" t="s">
        <v>302</v>
      </c>
      <c r="F633" t="s">
        <v>302</v>
      </c>
      <c r="G633" t="s">
        <v>51</v>
      </c>
      <c r="H633" t="s">
        <v>227</v>
      </c>
      <c r="J633" t="s">
        <v>54</v>
      </c>
      <c r="K633" t="s">
        <v>7</v>
      </c>
      <c r="L633">
        <v>1</v>
      </c>
      <c r="M633" t="s">
        <v>576</v>
      </c>
      <c r="N633" t="s">
        <v>227</v>
      </c>
      <c r="O633" t="s">
        <v>467</v>
      </c>
      <c r="P633" t="s">
        <v>59</v>
      </c>
      <c r="Q633">
        <v>63000</v>
      </c>
      <c r="R633" t="s">
        <v>953</v>
      </c>
      <c r="T633" t="s">
        <v>240</v>
      </c>
      <c r="U633">
        <v>0</v>
      </c>
      <c r="W633" t="s">
        <v>503</v>
      </c>
      <c r="X633" t="s">
        <v>503</v>
      </c>
      <c r="AA633" s="6" t="str">
        <f t="shared" si="52"/>
        <v>Other</v>
      </c>
      <c r="AB633" s="6" t="str">
        <f t="shared" si="53"/>
        <v>F</v>
      </c>
      <c r="AC633" s="6">
        <f>VLOOKUP(P633,lists!$G:$H,2,FALSE)</f>
        <v>7</v>
      </c>
      <c r="AD633" t="b">
        <f>VLOOKUP(G633,lists!$B$2:$C$3,2,FALSE)</f>
        <v>1</v>
      </c>
      <c r="AE633" t="b">
        <f>VLOOKUP(AA633,lists!$B:$C,2,FALSE)</f>
        <v>1</v>
      </c>
      <c r="AF633" t="b">
        <f>IF(AND(AC633&gt;=VLOOKUP(FLAT!$I$1,lists!$G:$H,2,FALSE),AC633&lt;=VLOOKUP(FLAT!$I$2,lists!$G:$H,2,FALSE)),TRUE,FALSE)</f>
        <v>1</v>
      </c>
      <c r="AG633" t="b">
        <f>VLOOKUP(AB633,lists!$B$7:$C$8,2,FALSE)</f>
        <v>1</v>
      </c>
      <c r="AH633" t="b">
        <f>VLOOKUP(IF(H633="","Open",SUBSTITUTE(H633,"/Nov","")),lists!$B$27:$D$29,2,FALSE)</f>
        <v>1</v>
      </c>
      <c r="AI633" t="b">
        <f>IF(FLAT!$I$5="All",TRUE,IF(FLAT!$I$5=TEXT('Raw - F'!C633,"mmm"),TRUE,FALSE))</f>
        <v>1</v>
      </c>
      <c r="AJ633" t="b">
        <f>VLOOKUP(L633,lists!B:C,2,FALSE)</f>
        <v>1</v>
      </c>
      <c r="AK633" t="b">
        <f>VLOOKUP(T633,lists!$B$23:$D$25,2,FALSE)</f>
        <v>1</v>
      </c>
      <c r="AL633">
        <f t="shared" si="54"/>
        <v>1</v>
      </c>
    </row>
    <row r="634" spans="1:38" x14ac:dyDescent="0.35">
      <c r="A634" s="1">
        <f t="shared" si="50"/>
        <v>634</v>
      </c>
      <c r="B634" s="1">
        <f t="shared" si="51"/>
        <v>633</v>
      </c>
      <c r="C634" s="5">
        <v>44345</v>
      </c>
      <c r="D634" t="s">
        <v>154</v>
      </c>
      <c r="E634" t="s">
        <v>302</v>
      </c>
      <c r="F634" t="s">
        <v>302</v>
      </c>
      <c r="G634" t="s">
        <v>51</v>
      </c>
      <c r="H634" t="s">
        <v>227</v>
      </c>
      <c r="J634" t="s">
        <v>54</v>
      </c>
      <c r="K634" t="s">
        <v>5</v>
      </c>
      <c r="L634">
        <v>1</v>
      </c>
      <c r="M634" t="s">
        <v>576</v>
      </c>
      <c r="N634" t="s">
        <v>227</v>
      </c>
      <c r="O634" t="s">
        <v>466</v>
      </c>
      <c r="P634" t="s">
        <v>38</v>
      </c>
      <c r="Q634">
        <v>63000</v>
      </c>
      <c r="R634" t="s">
        <v>1085</v>
      </c>
      <c r="T634" t="s">
        <v>240</v>
      </c>
      <c r="U634">
        <v>0</v>
      </c>
      <c r="W634" t="s">
        <v>503</v>
      </c>
      <c r="X634" t="s">
        <v>503</v>
      </c>
      <c r="AA634" s="6" t="str">
        <f t="shared" si="52"/>
        <v>Other</v>
      </c>
      <c r="AB634" s="6" t="str">
        <f t="shared" si="53"/>
        <v>A</v>
      </c>
      <c r="AC634" s="6">
        <f>VLOOKUP(P634,lists!$G:$H,2,FALSE)</f>
        <v>3</v>
      </c>
      <c r="AD634" t="b">
        <f>VLOOKUP(G634,lists!$B$2:$C$3,2,FALSE)</f>
        <v>1</v>
      </c>
      <c r="AE634" t="b">
        <f>VLOOKUP(AA634,lists!$B:$C,2,FALSE)</f>
        <v>1</v>
      </c>
      <c r="AF634" t="b">
        <f>IF(AND(AC634&gt;=VLOOKUP(FLAT!$I$1,lists!$G:$H,2,FALSE),AC634&lt;=VLOOKUP(FLAT!$I$2,lists!$G:$H,2,FALSE)),TRUE,FALSE)</f>
        <v>1</v>
      </c>
      <c r="AG634" t="b">
        <f>VLOOKUP(AB634,lists!$B$7:$C$8,2,FALSE)</f>
        <v>1</v>
      </c>
      <c r="AH634" t="b">
        <f>VLOOKUP(IF(H634="","Open",SUBSTITUTE(H634,"/Nov","")),lists!$B$27:$D$29,2,FALSE)</f>
        <v>1</v>
      </c>
      <c r="AI634" t="b">
        <f>IF(FLAT!$I$5="All",TRUE,IF(FLAT!$I$5=TEXT('Raw - F'!C634,"mmm"),TRUE,FALSE))</f>
        <v>1</v>
      </c>
      <c r="AJ634" t="b">
        <f>VLOOKUP(L634,lists!B:C,2,FALSE)</f>
        <v>1</v>
      </c>
      <c r="AK634" t="b">
        <f>VLOOKUP(T634,lists!$B$23:$D$25,2,FALSE)</f>
        <v>1</v>
      </c>
      <c r="AL634">
        <f t="shared" si="54"/>
        <v>1</v>
      </c>
    </row>
    <row r="635" spans="1:38" x14ac:dyDescent="0.35">
      <c r="A635" s="1">
        <f t="shared" si="50"/>
        <v>635</v>
      </c>
      <c r="B635" s="1">
        <f t="shared" si="51"/>
        <v>634</v>
      </c>
      <c r="C635" s="5">
        <v>44345</v>
      </c>
      <c r="D635" t="s">
        <v>154</v>
      </c>
      <c r="E635" t="s">
        <v>302</v>
      </c>
      <c r="F635" t="s">
        <v>302</v>
      </c>
      <c r="G635" t="s">
        <v>51</v>
      </c>
      <c r="H635" t="s">
        <v>227</v>
      </c>
      <c r="J635" t="s">
        <v>35</v>
      </c>
      <c r="K635" t="s">
        <v>5</v>
      </c>
      <c r="L635">
        <v>1</v>
      </c>
      <c r="M635" t="s">
        <v>559</v>
      </c>
      <c r="N635" t="s">
        <v>227</v>
      </c>
      <c r="O635" t="s">
        <v>36</v>
      </c>
      <c r="P635" t="s">
        <v>36</v>
      </c>
      <c r="Q635">
        <v>37000</v>
      </c>
      <c r="R635" t="s">
        <v>1086</v>
      </c>
      <c r="T635" t="s">
        <v>240</v>
      </c>
      <c r="U635">
        <v>0</v>
      </c>
      <c r="W635" t="s">
        <v>503</v>
      </c>
      <c r="X635" t="s">
        <v>503</v>
      </c>
      <c r="AA635" s="6" t="str">
        <f t="shared" si="52"/>
        <v>Other</v>
      </c>
      <c r="AB635" s="6" t="str">
        <f t="shared" si="53"/>
        <v>A</v>
      </c>
      <c r="AC635" s="6">
        <f>VLOOKUP(P635,lists!$G:$H,2,FALSE)</f>
        <v>1</v>
      </c>
      <c r="AD635" t="b">
        <f>VLOOKUP(G635,lists!$B$2:$C$3,2,FALSE)</f>
        <v>1</v>
      </c>
      <c r="AE635" t="b">
        <f>VLOOKUP(AA635,lists!$B:$C,2,FALSE)</f>
        <v>1</v>
      </c>
      <c r="AF635" t="b">
        <f>IF(AND(AC635&gt;=VLOOKUP(FLAT!$I$1,lists!$G:$H,2,FALSE),AC635&lt;=VLOOKUP(FLAT!$I$2,lists!$G:$H,2,FALSE)),TRUE,FALSE)</f>
        <v>1</v>
      </c>
      <c r="AG635" t="b">
        <f>VLOOKUP(AB635,lists!$B$7:$C$8,2,FALSE)</f>
        <v>1</v>
      </c>
      <c r="AH635" t="b">
        <f>VLOOKUP(IF(H635="","Open",SUBSTITUTE(H635,"/Nov","")),lists!$B$27:$D$29,2,FALSE)</f>
        <v>1</v>
      </c>
      <c r="AI635" t="b">
        <f>IF(FLAT!$I$5="All",TRUE,IF(FLAT!$I$5=TEXT('Raw - F'!C635,"mmm"),TRUE,FALSE))</f>
        <v>1</v>
      </c>
      <c r="AJ635" t="b">
        <f>VLOOKUP(L635,lists!B:C,2,FALSE)</f>
        <v>1</v>
      </c>
      <c r="AK635" t="b">
        <f>VLOOKUP(T635,lists!$B$23:$D$25,2,FALSE)</f>
        <v>1</v>
      </c>
      <c r="AL635">
        <f t="shared" si="54"/>
        <v>1</v>
      </c>
    </row>
    <row r="636" spans="1:38" x14ac:dyDescent="0.35">
      <c r="A636" s="1">
        <f t="shared" si="50"/>
        <v>636</v>
      </c>
      <c r="B636" s="1">
        <f t="shared" si="51"/>
        <v>635</v>
      </c>
      <c r="C636" s="5">
        <v>44345</v>
      </c>
      <c r="D636" t="s">
        <v>154</v>
      </c>
      <c r="E636" t="s">
        <v>302</v>
      </c>
      <c r="F636" t="s">
        <v>302</v>
      </c>
      <c r="G636" t="s">
        <v>6</v>
      </c>
      <c r="H636" t="s">
        <v>227</v>
      </c>
      <c r="J636" t="s">
        <v>54</v>
      </c>
      <c r="K636" t="s">
        <v>5</v>
      </c>
      <c r="L636">
        <v>3</v>
      </c>
      <c r="N636" t="s">
        <v>346</v>
      </c>
      <c r="O636" t="s">
        <v>467</v>
      </c>
      <c r="P636" t="s">
        <v>59</v>
      </c>
      <c r="Q636">
        <v>17000</v>
      </c>
      <c r="R636" t="s">
        <v>1084</v>
      </c>
      <c r="S636" t="s">
        <v>7</v>
      </c>
      <c r="T636" t="s">
        <v>240</v>
      </c>
      <c r="U636">
        <v>0</v>
      </c>
      <c r="W636" t="s">
        <v>503</v>
      </c>
      <c r="X636" t="s">
        <v>503</v>
      </c>
      <c r="AA636" s="6" t="str">
        <f t="shared" si="52"/>
        <v>Other</v>
      </c>
      <c r="AB636" s="6" t="str">
        <f t="shared" si="53"/>
        <v>A</v>
      </c>
      <c r="AC636" s="6">
        <f>VLOOKUP(P636,lists!$G:$H,2,FALSE)</f>
        <v>7</v>
      </c>
      <c r="AD636" t="b">
        <f>VLOOKUP(G636,lists!$B$2:$C$3,2,FALSE)</f>
        <v>1</v>
      </c>
      <c r="AE636" t="b">
        <f>VLOOKUP(AA636,lists!$B:$C,2,FALSE)</f>
        <v>1</v>
      </c>
      <c r="AF636" t="b">
        <f>IF(AND(AC636&gt;=VLOOKUP(FLAT!$I$1,lists!$G:$H,2,FALSE),AC636&lt;=VLOOKUP(FLAT!$I$2,lists!$G:$H,2,FALSE)),TRUE,FALSE)</f>
        <v>1</v>
      </c>
      <c r="AG636" t="b">
        <f>VLOOKUP(AB636,lists!$B$7:$C$8,2,FALSE)</f>
        <v>1</v>
      </c>
      <c r="AH636" t="b">
        <f>VLOOKUP(IF(H636="","Open",SUBSTITUTE(H636,"/Nov","")),lists!$B$27:$D$29,2,FALSE)</f>
        <v>1</v>
      </c>
      <c r="AI636" t="b">
        <f>IF(FLAT!$I$5="All",TRUE,IF(FLAT!$I$5=TEXT('Raw - F'!C636,"mmm"),TRUE,FALSE))</f>
        <v>1</v>
      </c>
      <c r="AJ636" t="b">
        <f>VLOOKUP(L636,lists!B:C,2,FALSE)</f>
        <v>1</v>
      </c>
      <c r="AK636" t="b">
        <f>VLOOKUP(T636,lists!$B$23:$D$25,2,FALSE)</f>
        <v>1</v>
      </c>
      <c r="AL636">
        <f t="shared" si="54"/>
        <v>1</v>
      </c>
    </row>
    <row r="637" spans="1:38" x14ac:dyDescent="0.35">
      <c r="A637" s="1">
        <f t="shared" si="50"/>
        <v>637</v>
      </c>
      <c r="B637" s="1">
        <f t="shared" si="51"/>
        <v>636</v>
      </c>
      <c r="C637" s="5">
        <v>44345</v>
      </c>
      <c r="D637" t="s">
        <v>154</v>
      </c>
      <c r="E637" t="s">
        <v>302</v>
      </c>
      <c r="F637" t="s">
        <v>302</v>
      </c>
      <c r="G637" t="s">
        <v>6</v>
      </c>
      <c r="H637" t="s">
        <v>227</v>
      </c>
      <c r="J637" t="s">
        <v>54</v>
      </c>
      <c r="K637" t="s">
        <v>5</v>
      </c>
      <c r="L637">
        <v>3</v>
      </c>
      <c r="N637" t="s">
        <v>359</v>
      </c>
      <c r="O637" t="s">
        <v>37</v>
      </c>
      <c r="P637" t="s">
        <v>37</v>
      </c>
      <c r="Q637">
        <v>16000</v>
      </c>
      <c r="R637" t="s">
        <v>954</v>
      </c>
      <c r="T637" t="s">
        <v>240</v>
      </c>
      <c r="U637">
        <v>0</v>
      </c>
      <c r="W637" t="s">
        <v>503</v>
      </c>
      <c r="X637" t="s">
        <v>503</v>
      </c>
      <c r="AA637" s="6" t="str">
        <f t="shared" si="52"/>
        <v>Other</v>
      </c>
      <c r="AB637" s="6" t="str">
        <f t="shared" si="53"/>
        <v>A</v>
      </c>
      <c r="AC637" s="6">
        <f>VLOOKUP(P637,lists!$G:$H,2,FALSE)</f>
        <v>2</v>
      </c>
      <c r="AD637" t="b">
        <f>VLOOKUP(G637,lists!$B$2:$C$3,2,FALSE)</f>
        <v>1</v>
      </c>
      <c r="AE637" t="b">
        <f>VLOOKUP(AA637,lists!$B:$C,2,FALSE)</f>
        <v>1</v>
      </c>
      <c r="AF637" t="b">
        <f>IF(AND(AC637&gt;=VLOOKUP(FLAT!$I$1,lists!$G:$H,2,FALSE),AC637&lt;=VLOOKUP(FLAT!$I$2,lists!$G:$H,2,FALSE)),TRUE,FALSE)</f>
        <v>1</v>
      </c>
      <c r="AG637" t="b">
        <f>VLOOKUP(AB637,lists!$B$7:$C$8,2,FALSE)</f>
        <v>1</v>
      </c>
      <c r="AH637" t="b">
        <f>VLOOKUP(IF(H637="","Open",SUBSTITUTE(H637,"/Nov","")),lists!$B$27:$D$29,2,FALSE)</f>
        <v>1</v>
      </c>
      <c r="AI637" t="b">
        <f>IF(FLAT!$I$5="All",TRUE,IF(FLAT!$I$5=TEXT('Raw - F'!C637,"mmm"),TRUE,FALSE))</f>
        <v>1</v>
      </c>
      <c r="AJ637" t="b">
        <f>VLOOKUP(L637,lists!B:C,2,FALSE)</f>
        <v>1</v>
      </c>
      <c r="AK637" t="b">
        <f>VLOOKUP(T637,lists!$B$23:$D$25,2,FALSE)</f>
        <v>1</v>
      </c>
      <c r="AL637">
        <f t="shared" si="54"/>
        <v>1</v>
      </c>
    </row>
    <row r="638" spans="1:38" x14ac:dyDescent="0.35">
      <c r="A638" s="1">
        <f t="shared" si="50"/>
        <v>638</v>
      </c>
      <c r="B638" s="1">
        <f t="shared" si="51"/>
        <v>637</v>
      </c>
      <c r="C638" s="5">
        <v>44345</v>
      </c>
      <c r="D638" t="s">
        <v>154</v>
      </c>
      <c r="E638" t="s">
        <v>302</v>
      </c>
      <c r="F638" t="s">
        <v>302</v>
      </c>
      <c r="G638" t="s">
        <v>6</v>
      </c>
      <c r="H638" t="s">
        <v>227</v>
      </c>
      <c r="J638" t="s">
        <v>34</v>
      </c>
      <c r="K638" t="s">
        <v>5</v>
      </c>
      <c r="L638">
        <v>4</v>
      </c>
      <c r="N638" t="s">
        <v>348</v>
      </c>
      <c r="O638" t="s">
        <v>37</v>
      </c>
      <c r="P638" t="s">
        <v>37</v>
      </c>
      <c r="Q638">
        <v>12100</v>
      </c>
      <c r="R638" t="s">
        <v>1087</v>
      </c>
      <c r="T638" t="s">
        <v>240</v>
      </c>
      <c r="U638">
        <v>0</v>
      </c>
      <c r="W638" t="s">
        <v>503</v>
      </c>
      <c r="X638" t="s">
        <v>503</v>
      </c>
      <c r="AA638" s="6" t="str">
        <f t="shared" si="52"/>
        <v>3yo</v>
      </c>
      <c r="AB638" s="6" t="str">
        <f t="shared" si="53"/>
        <v>A</v>
      </c>
      <c r="AC638" s="6">
        <f>VLOOKUP(P638,lists!$G:$H,2,FALSE)</f>
        <v>2</v>
      </c>
      <c r="AD638" t="b">
        <f>VLOOKUP(G638,lists!$B$2:$C$3,2,FALSE)</f>
        <v>1</v>
      </c>
      <c r="AE638" t="b">
        <f>VLOOKUP(AA638,lists!$B:$C,2,FALSE)</f>
        <v>1</v>
      </c>
      <c r="AF638" t="b">
        <f>IF(AND(AC638&gt;=VLOOKUP(FLAT!$I$1,lists!$G:$H,2,FALSE),AC638&lt;=VLOOKUP(FLAT!$I$2,lists!$G:$H,2,FALSE)),TRUE,FALSE)</f>
        <v>1</v>
      </c>
      <c r="AG638" t="b">
        <f>VLOOKUP(AB638,lists!$B$7:$C$8,2,FALSE)</f>
        <v>1</v>
      </c>
      <c r="AH638" t="b">
        <f>VLOOKUP(IF(H638="","Open",SUBSTITUTE(H638,"/Nov","")),lists!$B$27:$D$29,2,FALSE)</f>
        <v>1</v>
      </c>
      <c r="AI638" t="b">
        <f>IF(FLAT!$I$5="All",TRUE,IF(FLAT!$I$5=TEXT('Raw - F'!C638,"mmm"),TRUE,FALSE))</f>
        <v>1</v>
      </c>
      <c r="AJ638" t="b">
        <f>VLOOKUP(L638,lists!B:C,2,FALSE)</f>
        <v>1</v>
      </c>
      <c r="AK638" t="b">
        <f>VLOOKUP(T638,lists!$B$23:$D$25,2,FALSE)</f>
        <v>1</v>
      </c>
      <c r="AL638">
        <f t="shared" si="54"/>
        <v>1</v>
      </c>
    </row>
    <row r="639" spans="1:38" x14ac:dyDescent="0.35">
      <c r="A639" s="1">
        <f t="shared" si="50"/>
        <v>639</v>
      </c>
      <c r="B639" s="1">
        <f t="shared" si="51"/>
        <v>638</v>
      </c>
      <c r="C639" s="5">
        <v>44345</v>
      </c>
      <c r="D639" t="s">
        <v>154</v>
      </c>
      <c r="E639" t="s">
        <v>302</v>
      </c>
      <c r="F639" t="s">
        <v>302</v>
      </c>
      <c r="G639" t="s">
        <v>6</v>
      </c>
      <c r="H639" t="s">
        <v>227</v>
      </c>
      <c r="J639" t="s">
        <v>34</v>
      </c>
      <c r="K639" t="s">
        <v>5</v>
      </c>
      <c r="L639">
        <v>4</v>
      </c>
      <c r="N639" t="s">
        <v>348</v>
      </c>
      <c r="O639" t="s">
        <v>466</v>
      </c>
      <c r="P639" t="s">
        <v>38</v>
      </c>
      <c r="Q639">
        <v>10100</v>
      </c>
      <c r="R639" t="s">
        <v>951</v>
      </c>
      <c r="T639" t="s">
        <v>240</v>
      </c>
      <c r="U639">
        <v>0</v>
      </c>
      <c r="W639" t="s">
        <v>503</v>
      </c>
      <c r="X639" t="s">
        <v>503</v>
      </c>
      <c r="AA639" s="6" t="str">
        <f t="shared" si="52"/>
        <v>3yo</v>
      </c>
      <c r="AB639" s="6" t="str">
        <f t="shared" si="53"/>
        <v>A</v>
      </c>
      <c r="AC639" s="6">
        <f>VLOOKUP(P639,lists!$G:$H,2,FALSE)</f>
        <v>3</v>
      </c>
      <c r="AD639" t="b">
        <f>VLOOKUP(G639,lists!$B$2:$C$3,2,FALSE)</f>
        <v>1</v>
      </c>
      <c r="AE639" t="b">
        <f>VLOOKUP(AA639,lists!$B:$C,2,FALSE)</f>
        <v>1</v>
      </c>
      <c r="AF639" t="b">
        <f>IF(AND(AC639&gt;=VLOOKUP(FLAT!$I$1,lists!$G:$H,2,FALSE),AC639&lt;=VLOOKUP(FLAT!$I$2,lists!$G:$H,2,FALSE)),TRUE,FALSE)</f>
        <v>1</v>
      </c>
      <c r="AG639" t="b">
        <f>VLOOKUP(AB639,lists!$B$7:$C$8,2,FALSE)</f>
        <v>1</v>
      </c>
      <c r="AH639" t="b">
        <f>VLOOKUP(IF(H639="","Open",SUBSTITUTE(H639,"/Nov","")),lists!$B$27:$D$29,2,FALSE)</f>
        <v>1</v>
      </c>
      <c r="AI639" t="b">
        <f>IF(FLAT!$I$5="All",TRUE,IF(FLAT!$I$5=TEXT('Raw - F'!C639,"mmm"),TRUE,FALSE))</f>
        <v>1</v>
      </c>
      <c r="AJ639" t="b">
        <f>VLOOKUP(L639,lists!B:C,2,FALSE)</f>
        <v>1</v>
      </c>
      <c r="AK639" t="b">
        <f>VLOOKUP(T639,lists!$B$23:$D$25,2,FALSE)</f>
        <v>1</v>
      </c>
      <c r="AL639">
        <f t="shared" si="54"/>
        <v>1</v>
      </c>
    </row>
    <row r="640" spans="1:38" x14ac:dyDescent="0.35">
      <c r="A640" s="1">
        <f t="shared" si="50"/>
        <v>640</v>
      </c>
      <c r="B640" s="1">
        <f t="shared" si="51"/>
        <v>639</v>
      </c>
      <c r="C640" s="5">
        <v>44345</v>
      </c>
      <c r="D640" t="s">
        <v>606</v>
      </c>
      <c r="E640" t="s">
        <v>302</v>
      </c>
      <c r="G640" t="s">
        <v>6</v>
      </c>
      <c r="H640" t="s">
        <v>227</v>
      </c>
      <c r="J640" t="s">
        <v>34</v>
      </c>
      <c r="K640" t="s">
        <v>5</v>
      </c>
      <c r="L640">
        <v>5</v>
      </c>
      <c r="N640" t="s">
        <v>330</v>
      </c>
      <c r="O640" t="s">
        <v>36</v>
      </c>
      <c r="P640" t="s">
        <v>36</v>
      </c>
      <c r="R640" t="s">
        <v>341</v>
      </c>
      <c r="T640" t="s">
        <v>241</v>
      </c>
      <c r="U640">
        <v>0</v>
      </c>
      <c r="AA640" s="6" t="str">
        <f t="shared" si="52"/>
        <v>3yo</v>
      </c>
      <c r="AB640" s="6" t="str">
        <f t="shared" si="53"/>
        <v>A</v>
      </c>
      <c r="AC640" s="6">
        <f>VLOOKUP(P640,lists!$G:$H,2,FALSE)</f>
        <v>1</v>
      </c>
      <c r="AD640" t="b">
        <f>VLOOKUP(G640,lists!$B$2:$C$3,2,FALSE)</f>
        <v>1</v>
      </c>
      <c r="AE640" t="b">
        <f>VLOOKUP(AA640,lists!$B:$C,2,FALSE)</f>
        <v>1</v>
      </c>
      <c r="AF640" t="b">
        <f>IF(AND(AC640&gt;=VLOOKUP(FLAT!$I$1,lists!$G:$H,2,FALSE),AC640&lt;=VLOOKUP(FLAT!$I$2,lists!$G:$H,2,FALSE)),TRUE,FALSE)</f>
        <v>1</v>
      </c>
      <c r="AG640" t="b">
        <f>VLOOKUP(AB640,lists!$B$7:$C$8,2,FALSE)</f>
        <v>1</v>
      </c>
      <c r="AH640" t="b">
        <f>VLOOKUP(IF(H640="","Open",SUBSTITUTE(H640,"/Nov","")),lists!$B$27:$D$29,2,FALSE)</f>
        <v>1</v>
      </c>
      <c r="AI640" t="b">
        <f>IF(FLAT!$I$5="All",TRUE,IF(FLAT!$I$5=TEXT('Raw - F'!C640,"mmm"),TRUE,FALSE))</f>
        <v>1</v>
      </c>
      <c r="AJ640" t="b">
        <f>VLOOKUP(L640,lists!B:C,2,FALSE)</f>
        <v>1</v>
      </c>
      <c r="AK640" t="b">
        <f>VLOOKUP(T640,lists!$B$23:$D$25,2,FALSE)</f>
        <v>1</v>
      </c>
      <c r="AL640">
        <f t="shared" si="54"/>
        <v>1</v>
      </c>
    </row>
    <row r="641" spans="1:38" x14ac:dyDescent="0.35">
      <c r="A641" s="1">
        <f t="shared" si="50"/>
        <v>641</v>
      </c>
      <c r="B641" s="1">
        <f t="shared" si="51"/>
        <v>640</v>
      </c>
      <c r="C641" s="5">
        <v>44345</v>
      </c>
      <c r="D641" t="s">
        <v>606</v>
      </c>
      <c r="E641" t="s">
        <v>302</v>
      </c>
      <c r="F641" t="s">
        <v>302</v>
      </c>
      <c r="G641" t="s">
        <v>6</v>
      </c>
      <c r="H641" t="s">
        <v>227</v>
      </c>
      <c r="J641" t="s">
        <v>54</v>
      </c>
      <c r="K641" t="s">
        <v>5</v>
      </c>
      <c r="L641">
        <v>4</v>
      </c>
      <c r="N641" t="s">
        <v>318</v>
      </c>
      <c r="O641" t="s">
        <v>472</v>
      </c>
      <c r="P641" t="s">
        <v>102</v>
      </c>
      <c r="Q641">
        <v>8000</v>
      </c>
      <c r="R641" t="s">
        <v>1088</v>
      </c>
      <c r="T641" t="s">
        <v>241</v>
      </c>
      <c r="U641">
        <v>0</v>
      </c>
      <c r="W641" t="s">
        <v>503</v>
      </c>
      <c r="X641" t="s">
        <v>503</v>
      </c>
      <c r="AA641" s="6" t="str">
        <f t="shared" si="52"/>
        <v>Other</v>
      </c>
      <c r="AB641" s="6" t="str">
        <f t="shared" si="53"/>
        <v>A</v>
      </c>
      <c r="AC641" s="6">
        <f>VLOOKUP(P641,lists!$G:$H,2,FALSE)</f>
        <v>9</v>
      </c>
      <c r="AD641" t="b">
        <f>VLOOKUP(G641,lists!$B$2:$C$3,2,FALSE)</f>
        <v>1</v>
      </c>
      <c r="AE641" t="b">
        <f>VLOOKUP(AA641,lists!$B:$C,2,FALSE)</f>
        <v>1</v>
      </c>
      <c r="AF641" t="b">
        <f>IF(AND(AC641&gt;=VLOOKUP(FLAT!$I$1,lists!$G:$H,2,FALSE),AC641&lt;=VLOOKUP(FLAT!$I$2,lists!$G:$H,2,FALSE)),TRUE,FALSE)</f>
        <v>1</v>
      </c>
      <c r="AG641" t="b">
        <f>VLOOKUP(AB641,lists!$B$7:$C$8,2,FALSE)</f>
        <v>1</v>
      </c>
      <c r="AH641" t="b">
        <f>VLOOKUP(IF(H641="","Open",SUBSTITUTE(H641,"/Nov","")),lists!$B$27:$D$29,2,FALSE)</f>
        <v>1</v>
      </c>
      <c r="AI641" t="b">
        <f>IF(FLAT!$I$5="All",TRUE,IF(FLAT!$I$5=TEXT('Raw - F'!C641,"mmm"),TRUE,FALSE))</f>
        <v>1</v>
      </c>
      <c r="AJ641" t="b">
        <f>VLOOKUP(L641,lists!B:C,2,FALSE)</f>
        <v>1</v>
      </c>
      <c r="AK641" t="b">
        <f>VLOOKUP(T641,lists!$B$23:$D$25,2,FALSE)</f>
        <v>1</v>
      </c>
      <c r="AL641">
        <f t="shared" si="54"/>
        <v>1</v>
      </c>
    </row>
    <row r="642" spans="1:38" x14ac:dyDescent="0.35">
      <c r="A642" s="1">
        <f t="shared" si="50"/>
        <v>642</v>
      </c>
      <c r="B642" s="1">
        <f t="shared" si="51"/>
        <v>641</v>
      </c>
      <c r="C642" s="5">
        <v>44345</v>
      </c>
      <c r="D642" t="s">
        <v>606</v>
      </c>
      <c r="E642" t="s">
        <v>302</v>
      </c>
      <c r="F642" t="s">
        <v>302</v>
      </c>
      <c r="G642" t="s">
        <v>51</v>
      </c>
      <c r="H642" t="s">
        <v>244</v>
      </c>
      <c r="J642" t="s">
        <v>33</v>
      </c>
      <c r="K642" t="s">
        <v>5</v>
      </c>
      <c r="L642">
        <v>4</v>
      </c>
      <c r="N642" t="s">
        <v>227</v>
      </c>
      <c r="O642" t="s">
        <v>36</v>
      </c>
      <c r="P642" t="s">
        <v>36</v>
      </c>
      <c r="Q642">
        <v>7100</v>
      </c>
      <c r="R642" t="s">
        <v>1089</v>
      </c>
      <c r="T642" t="s">
        <v>241</v>
      </c>
      <c r="U642">
        <v>0</v>
      </c>
      <c r="W642" t="s">
        <v>503</v>
      </c>
      <c r="X642" t="s">
        <v>503</v>
      </c>
      <c r="Z642" t="s">
        <v>553</v>
      </c>
      <c r="AA642" s="6" t="str">
        <f t="shared" si="52"/>
        <v>2yo</v>
      </c>
      <c r="AB642" s="6" t="str">
        <f t="shared" si="53"/>
        <v>A</v>
      </c>
      <c r="AC642" s="6">
        <f>VLOOKUP(P642,lists!$G:$H,2,FALSE)</f>
        <v>1</v>
      </c>
      <c r="AD642" t="b">
        <f>VLOOKUP(G642,lists!$B$2:$C$3,2,FALSE)</f>
        <v>1</v>
      </c>
      <c r="AE642" t="b">
        <f>VLOOKUP(AA642,lists!$B:$C,2,FALSE)</f>
        <v>1</v>
      </c>
      <c r="AF642" t="b">
        <f>IF(AND(AC642&gt;=VLOOKUP(FLAT!$I$1,lists!$G:$H,2,FALSE),AC642&lt;=VLOOKUP(FLAT!$I$2,lists!$G:$H,2,FALSE)),TRUE,FALSE)</f>
        <v>1</v>
      </c>
      <c r="AG642" t="b">
        <f>VLOOKUP(AB642,lists!$B$7:$C$8,2,FALSE)</f>
        <v>1</v>
      </c>
      <c r="AH642" t="b">
        <f>VLOOKUP(IF(H642="","Open",SUBSTITUTE(H642,"/Nov","")),lists!$B$27:$D$29,2,FALSE)</f>
        <v>1</v>
      </c>
      <c r="AI642" t="b">
        <f>IF(FLAT!$I$5="All",TRUE,IF(FLAT!$I$5=TEXT('Raw - F'!C642,"mmm"),TRUE,FALSE))</f>
        <v>1</v>
      </c>
      <c r="AJ642" t="b">
        <f>VLOOKUP(L642,lists!B:C,2,FALSE)</f>
        <v>1</v>
      </c>
      <c r="AK642" t="b">
        <f>VLOOKUP(T642,lists!$B$23:$D$25,2,FALSE)</f>
        <v>1</v>
      </c>
      <c r="AL642">
        <f t="shared" si="54"/>
        <v>1</v>
      </c>
    </row>
    <row r="643" spans="1:38" x14ac:dyDescent="0.35">
      <c r="A643" s="1">
        <f t="shared" si="50"/>
        <v>643</v>
      </c>
      <c r="B643" s="1">
        <f t="shared" si="51"/>
        <v>642</v>
      </c>
      <c r="C643" s="5">
        <v>44345</v>
      </c>
      <c r="D643" t="s">
        <v>606</v>
      </c>
      <c r="E643" t="s">
        <v>302</v>
      </c>
      <c r="F643" t="s">
        <v>302</v>
      </c>
      <c r="G643" t="s">
        <v>51</v>
      </c>
      <c r="H643" t="s">
        <v>245</v>
      </c>
      <c r="J643" t="s">
        <v>35</v>
      </c>
      <c r="K643" t="s">
        <v>5</v>
      </c>
      <c r="L643">
        <v>5</v>
      </c>
      <c r="N643" t="s">
        <v>227</v>
      </c>
      <c r="O643" t="s">
        <v>37</v>
      </c>
      <c r="P643" t="s">
        <v>37</v>
      </c>
      <c r="Q643">
        <v>5850</v>
      </c>
      <c r="R643" t="s">
        <v>1091</v>
      </c>
      <c r="T643" t="s">
        <v>241</v>
      </c>
      <c r="U643">
        <v>0</v>
      </c>
      <c r="W643" t="s">
        <v>503</v>
      </c>
      <c r="X643" t="s">
        <v>503</v>
      </c>
      <c r="AA643" s="6" t="str">
        <f t="shared" si="52"/>
        <v>Other</v>
      </c>
      <c r="AB643" s="6" t="str">
        <f t="shared" si="53"/>
        <v>A</v>
      </c>
      <c r="AC643" s="6">
        <f>VLOOKUP(P643,lists!$G:$H,2,FALSE)</f>
        <v>2</v>
      </c>
      <c r="AD643" t="b">
        <f>VLOOKUP(G643,lists!$B$2:$C$3,2,FALSE)</f>
        <v>1</v>
      </c>
      <c r="AE643" t="b">
        <f>VLOOKUP(AA643,lists!$B:$C,2,FALSE)</f>
        <v>1</v>
      </c>
      <c r="AF643" t="b">
        <f>IF(AND(AC643&gt;=VLOOKUP(FLAT!$I$1,lists!$G:$H,2,FALSE),AC643&lt;=VLOOKUP(FLAT!$I$2,lists!$G:$H,2,FALSE)),TRUE,FALSE)</f>
        <v>1</v>
      </c>
      <c r="AG643" t="b">
        <f>VLOOKUP(AB643,lists!$B$7:$C$8,2,FALSE)</f>
        <v>1</v>
      </c>
      <c r="AH643" t="b">
        <f>VLOOKUP(IF(H643="","Open",SUBSTITUTE(H643,"/Nov","")),lists!$B$27:$D$29,2,FALSE)</f>
        <v>1</v>
      </c>
      <c r="AI643" t="b">
        <f>IF(FLAT!$I$5="All",TRUE,IF(FLAT!$I$5=TEXT('Raw - F'!C643,"mmm"),TRUE,FALSE))</f>
        <v>1</v>
      </c>
      <c r="AJ643" t="b">
        <f>VLOOKUP(L643,lists!B:C,2,FALSE)</f>
        <v>1</v>
      </c>
      <c r="AK643" t="b">
        <f>VLOOKUP(T643,lists!$B$23:$D$25,2,FALSE)</f>
        <v>1</v>
      </c>
      <c r="AL643">
        <f t="shared" si="54"/>
        <v>1</v>
      </c>
    </row>
    <row r="644" spans="1:38" x14ac:dyDescent="0.35">
      <c r="A644" s="1">
        <f t="shared" si="50"/>
        <v>644</v>
      </c>
      <c r="B644" s="1">
        <f t="shared" si="51"/>
        <v>643</v>
      </c>
      <c r="C644" s="5">
        <v>44345</v>
      </c>
      <c r="D644" t="s">
        <v>606</v>
      </c>
      <c r="E644" t="s">
        <v>302</v>
      </c>
      <c r="F644" t="s">
        <v>302</v>
      </c>
      <c r="G644" t="s">
        <v>51</v>
      </c>
      <c r="H644" t="s">
        <v>227</v>
      </c>
      <c r="I644" t="s">
        <v>880</v>
      </c>
      <c r="J644" t="s">
        <v>305</v>
      </c>
      <c r="K644" t="s">
        <v>5</v>
      </c>
      <c r="L644">
        <v>5</v>
      </c>
      <c r="N644" t="s">
        <v>349</v>
      </c>
      <c r="O644" t="s">
        <v>473</v>
      </c>
      <c r="P644" t="s">
        <v>76</v>
      </c>
      <c r="Q644">
        <v>5000</v>
      </c>
      <c r="R644" t="s">
        <v>1093</v>
      </c>
      <c r="T644" t="s">
        <v>241</v>
      </c>
      <c r="U644">
        <v>0</v>
      </c>
      <c r="W644" t="s">
        <v>503</v>
      </c>
      <c r="X644" t="s">
        <v>503</v>
      </c>
      <c r="AA644" s="6" t="str">
        <f t="shared" si="52"/>
        <v>Other</v>
      </c>
      <c r="AB644" s="6" t="str">
        <f t="shared" si="53"/>
        <v>A</v>
      </c>
      <c r="AC644" s="6">
        <f>VLOOKUP(P644,lists!$G:$H,2,FALSE)</f>
        <v>5</v>
      </c>
      <c r="AD644" t="b">
        <f>VLOOKUP(G644,lists!$B$2:$C$3,2,FALSE)</f>
        <v>1</v>
      </c>
      <c r="AE644" t="b">
        <f>VLOOKUP(AA644,lists!$B:$C,2,FALSE)</f>
        <v>1</v>
      </c>
      <c r="AF644" t="b">
        <f>IF(AND(AC644&gt;=VLOOKUP(FLAT!$I$1,lists!$G:$H,2,FALSE),AC644&lt;=VLOOKUP(FLAT!$I$2,lists!$G:$H,2,FALSE)),TRUE,FALSE)</f>
        <v>1</v>
      </c>
      <c r="AG644" t="b">
        <f>VLOOKUP(AB644,lists!$B$7:$C$8,2,FALSE)</f>
        <v>1</v>
      </c>
      <c r="AH644" t="b">
        <f>VLOOKUP(IF(H644="","Open",SUBSTITUTE(H644,"/Nov","")),lists!$B$27:$D$29,2,FALSE)</f>
        <v>1</v>
      </c>
      <c r="AI644" t="b">
        <f>IF(FLAT!$I$5="All",TRUE,IF(FLAT!$I$5=TEXT('Raw - F'!C644,"mmm"),TRUE,FALSE))</f>
        <v>1</v>
      </c>
      <c r="AJ644" t="b">
        <f>VLOOKUP(L644,lists!B:C,2,FALSE)</f>
        <v>1</v>
      </c>
      <c r="AK644" t="b">
        <f>VLOOKUP(T644,lists!$B$23:$D$25,2,FALSE)</f>
        <v>1</v>
      </c>
      <c r="AL644">
        <f t="shared" si="54"/>
        <v>1</v>
      </c>
    </row>
    <row r="645" spans="1:38" x14ac:dyDescent="0.35">
      <c r="A645" s="1">
        <f t="shared" si="50"/>
        <v>645</v>
      </c>
      <c r="B645" s="1">
        <f t="shared" si="51"/>
        <v>644</v>
      </c>
      <c r="C645" s="5">
        <v>44345</v>
      </c>
      <c r="D645" t="s">
        <v>606</v>
      </c>
      <c r="E645" t="s">
        <v>302</v>
      </c>
      <c r="F645" t="s">
        <v>302</v>
      </c>
      <c r="G645" t="s">
        <v>6</v>
      </c>
      <c r="H645" t="s">
        <v>227</v>
      </c>
      <c r="J645" t="s">
        <v>54</v>
      </c>
      <c r="K645" t="s">
        <v>5</v>
      </c>
      <c r="L645">
        <v>5</v>
      </c>
      <c r="N645" t="s">
        <v>321</v>
      </c>
      <c r="O645" t="s">
        <v>37</v>
      </c>
      <c r="P645" t="s">
        <v>37</v>
      </c>
      <c r="Q645">
        <v>4065</v>
      </c>
      <c r="R645" t="s">
        <v>1090</v>
      </c>
      <c r="S645" t="s">
        <v>7</v>
      </c>
      <c r="T645" t="s">
        <v>241</v>
      </c>
      <c r="U645">
        <v>0</v>
      </c>
      <c r="W645" t="s">
        <v>503</v>
      </c>
      <c r="X645" t="s">
        <v>503</v>
      </c>
      <c r="AA645" s="6" t="str">
        <f t="shared" si="52"/>
        <v>Other</v>
      </c>
      <c r="AB645" s="6" t="str">
        <f t="shared" si="53"/>
        <v>A</v>
      </c>
      <c r="AC645" s="6">
        <f>VLOOKUP(P645,lists!$G:$H,2,FALSE)</f>
        <v>2</v>
      </c>
      <c r="AD645" t="b">
        <f>VLOOKUP(G645,lists!$B$2:$C$3,2,FALSE)</f>
        <v>1</v>
      </c>
      <c r="AE645" t="b">
        <f>VLOOKUP(AA645,lists!$B:$C,2,FALSE)</f>
        <v>1</v>
      </c>
      <c r="AF645" t="b">
        <f>IF(AND(AC645&gt;=VLOOKUP(FLAT!$I$1,lists!$G:$H,2,FALSE),AC645&lt;=VLOOKUP(FLAT!$I$2,lists!$G:$H,2,FALSE)),TRUE,FALSE)</f>
        <v>1</v>
      </c>
      <c r="AG645" t="b">
        <f>VLOOKUP(AB645,lists!$B$7:$C$8,2,FALSE)</f>
        <v>1</v>
      </c>
      <c r="AH645" t="b">
        <f>VLOOKUP(IF(H645="","Open",SUBSTITUTE(H645,"/Nov","")),lists!$B$27:$D$29,2,FALSE)</f>
        <v>1</v>
      </c>
      <c r="AI645" t="b">
        <f>IF(FLAT!$I$5="All",TRUE,IF(FLAT!$I$5=TEXT('Raw - F'!C645,"mmm"),TRUE,FALSE))</f>
        <v>1</v>
      </c>
      <c r="AJ645" t="b">
        <f>VLOOKUP(L645,lists!B:C,2,FALSE)</f>
        <v>1</v>
      </c>
      <c r="AK645" t="b">
        <f>VLOOKUP(T645,lists!$B$23:$D$25,2,FALSE)</f>
        <v>1</v>
      </c>
      <c r="AL645">
        <f t="shared" si="54"/>
        <v>1</v>
      </c>
    </row>
    <row r="646" spans="1:38" x14ac:dyDescent="0.35">
      <c r="A646" s="1">
        <f t="shared" ref="A646:A709" si="55">IF(B646="",A645,B646+1)</f>
        <v>646</v>
      </c>
      <c r="B646" s="1">
        <f t="shared" si="51"/>
        <v>645</v>
      </c>
      <c r="C646" s="5">
        <v>44345</v>
      </c>
      <c r="D646" t="s">
        <v>606</v>
      </c>
      <c r="E646" t="s">
        <v>302</v>
      </c>
      <c r="F646" t="s">
        <v>302</v>
      </c>
      <c r="G646" t="s">
        <v>6</v>
      </c>
      <c r="H646" t="s">
        <v>227</v>
      </c>
      <c r="J646" t="s">
        <v>34</v>
      </c>
      <c r="K646" t="s">
        <v>5</v>
      </c>
      <c r="L646">
        <v>6</v>
      </c>
      <c r="N646" t="s">
        <v>314</v>
      </c>
      <c r="O646" t="s">
        <v>401</v>
      </c>
      <c r="P646" t="s">
        <v>59</v>
      </c>
      <c r="Q646">
        <v>4065</v>
      </c>
      <c r="R646" t="s">
        <v>1092</v>
      </c>
      <c r="T646" t="s">
        <v>241</v>
      </c>
      <c r="U646">
        <v>0</v>
      </c>
      <c r="W646" t="s">
        <v>503</v>
      </c>
      <c r="X646" t="s">
        <v>503</v>
      </c>
      <c r="AA646" s="6" t="str">
        <f t="shared" si="52"/>
        <v>3yo</v>
      </c>
      <c r="AB646" s="6" t="str">
        <f t="shared" si="53"/>
        <v>A</v>
      </c>
      <c r="AC646" s="6">
        <f>VLOOKUP(P646,lists!$G:$H,2,FALSE)</f>
        <v>7</v>
      </c>
      <c r="AD646" t="b">
        <f>VLOOKUP(G646,lists!$B$2:$C$3,2,FALSE)</f>
        <v>1</v>
      </c>
      <c r="AE646" t="b">
        <f>VLOOKUP(AA646,lists!$B:$C,2,FALSE)</f>
        <v>1</v>
      </c>
      <c r="AF646" t="b">
        <f>IF(AND(AC646&gt;=VLOOKUP(FLAT!$I$1,lists!$G:$H,2,FALSE),AC646&lt;=VLOOKUP(FLAT!$I$2,lists!$G:$H,2,FALSE)),TRUE,FALSE)</f>
        <v>1</v>
      </c>
      <c r="AG646" t="b">
        <f>VLOOKUP(AB646,lists!$B$7:$C$8,2,FALSE)</f>
        <v>1</v>
      </c>
      <c r="AH646" t="b">
        <f>VLOOKUP(IF(H646="","Open",SUBSTITUTE(H646,"/Nov","")),lists!$B$27:$D$29,2,FALSE)</f>
        <v>1</v>
      </c>
      <c r="AI646" t="b">
        <f>IF(FLAT!$I$5="All",TRUE,IF(FLAT!$I$5=TEXT('Raw - F'!C646,"mmm"),TRUE,FALSE))</f>
        <v>1</v>
      </c>
      <c r="AJ646" t="b">
        <f>VLOOKUP(L646,lists!B:C,2,FALSE)</f>
        <v>1</v>
      </c>
      <c r="AK646" t="b">
        <f>VLOOKUP(T646,lists!$B$23:$D$25,2,FALSE)</f>
        <v>1</v>
      </c>
      <c r="AL646">
        <f t="shared" si="54"/>
        <v>1</v>
      </c>
    </row>
    <row r="647" spans="1:38" x14ac:dyDescent="0.35">
      <c r="A647" s="1">
        <f t="shared" si="55"/>
        <v>647</v>
      </c>
      <c r="B647" s="1">
        <f t="shared" ref="B647:B710" si="56">IF(AND(A646&lt;1,AL647=1),1,IF(AL647=1,A646,""))</f>
        <v>646</v>
      </c>
      <c r="C647" s="5">
        <v>44347</v>
      </c>
      <c r="D647" t="s">
        <v>656</v>
      </c>
      <c r="E647" t="s">
        <v>302</v>
      </c>
      <c r="F647" t="s">
        <v>302</v>
      </c>
      <c r="G647" t="s">
        <v>6</v>
      </c>
      <c r="H647" t="s">
        <v>227</v>
      </c>
      <c r="J647" t="s">
        <v>54</v>
      </c>
      <c r="K647" t="s">
        <v>5</v>
      </c>
      <c r="L647">
        <v>6</v>
      </c>
      <c r="N647" t="s">
        <v>307</v>
      </c>
      <c r="O647" t="s">
        <v>55</v>
      </c>
      <c r="P647" t="s">
        <v>61</v>
      </c>
      <c r="Q647">
        <v>8000</v>
      </c>
      <c r="R647" t="s">
        <v>535</v>
      </c>
      <c r="T647" t="s">
        <v>241</v>
      </c>
      <c r="U647">
        <v>1</v>
      </c>
      <c r="W647" t="s">
        <v>503</v>
      </c>
      <c r="X647" t="s">
        <v>503</v>
      </c>
      <c r="AA647" s="6" t="str">
        <f t="shared" si="52"/>
        <v>Other</v>
      </c>
      <c r="AB647" s="6" t="str">
        <f t="shared" si="53"/>
        <v>A</v>
      </c>
      <c r="AC647" s="6">
        <f>VLOOKUP(P647,lists!$G:$H,2,FALSE)</f>
        <v>11</v>
      </c>
      <c r="AD647" t="b">
        <f>VLOOKUP(G647,lists!$B$2:$C$3,2,FALSE)</f>
        <v>1</v>
      </c>
      <c r="AE647" t="b">
        <f>VLOOKUP(AA647,lists!$B:$C,2,FALSE)</f>
        <v>1</v>
      </c>
      <c r="AF647" t="b">
        <f>IF(AND(AC647&gt;=VLOOKUP(FLAT!$I$1,lists!$G:$H,2,FALSE),AC647&lt;=VLOOKUP(FLAT!$I$2,lists!$G:$H,2,FALSE)),TRUE,FALSE)</f>
        <v>1</v>
      </c>
      <c r="AG647" t="b">
        <f>VLOOKUP(AB647,lists!$B$7:$C$8,2,FALSE)</f>
        <v>1</v>
      </c>
      <c r="AH647" t="b">
        <f>VLOOKUP(IF(H647="","Open",SUBSTITUTE(H647,"/Nov","")),lists!$B$27:$D$29,2,FALSE)</f>
        <v>1</v>
      </c>
      <c r="AI647" t="b">
        <f>IF(FLAT!$I$5="All",TRUE,IF(FLAT!$I$5=TEXT('Raw - F'!C647,"mmm"),TRUE,FALSE))</f>
        <v>1</v>
      </c>
      <c r="AJ647" t="b">
        <f>VLOOKUP(L647,lists!B:C,2,FALSE)</f>
        <v>1</v>
      </c>
      <c r="AK647" t="b">
        <f>VLOOKUP(T647,lists!$B$23:$D$25,2,FALSE)</f>
        <v>1</v>
      </c>
      <c r="AL647">
        <f t="shared" si="54"/>
        <v>1</v>
      </c>
    </row>
    <row r="648" spans="1:38" x14ac:dyDescent="0.35">
      <c r="A648" s="1">
        <f t="shared" si="55"/>
        <v>648</v>
      </c>
      <c r="B648" s="1">
        <f t="shared" si="56"/>
        <v>647</v>
      </c>
      <c r="C648" s="5">
        <v>44347</v>
      </c>
      <c r="D648" t="s">
        <v>656</v>
      </c>
      <c r="E648" t="s">
        <v>302</v>
      </c>
      <c r="F648" t="s">
        <v>302</v>
      </c>
      <c r="G648" t="s">
        <v>6</v>
      </c>
      <c r="H648" t="s">
        <v>227</v>
      </c>
      <c r="J648" t="s">
        <v>54</v>
      </c>
      <c r="K648" t="s">
        <v>5</v>
      </c>
      <c r="L648">
        <v>3</v>
      </c>
      <c r="N648" t="s">
        <v>346</v>
      </c>
      <c r="O648" t="s">
        <v>38</v>
      </c>
      <c r="P648" t="s">
        <v>38</v>
      </c>
      <c r="Q648">
        <v>7200</v>
      </c>
      <c r="R648" t="s">
        <v>1094</v>
      </c>
      <c r="T648" t="s">
        <v>241</v>
      </c>
      <c r="U648">
        <v>1</v>
      </c>
      <c r="W648" t="s">
        <v>503</v>
      </c>
      <c r="X648" t="s">
        <v>503</v>
      </c>
      <c r="AA648" s="6" t="str">
        <f t="shared" si="52"/>
        <v>Other</v>
      </c>
      <c r="AB648" s="6" t="str">
        <f t="shared" si="53"/>
        <v>A</v>
      </c>
      <c r="AC648" s="6">
        <f>VLOOKUP(P648,lists!$G:$H,2,FALSE)</f>
        <v>3</v>
      </c>
      <c r="AD648" t="b">
        <f>VLOOKUP(G648,lists!$B$2:$C$3,2,FALSE)</f>
        <v>1</v>
      </c>
      <c r="AE648" t="b">
        <f>VLOOKUP(AA648,lists!$B:$C,2,FALSE)</f>
        <v>1</v>
      </c>
      <c r="AF648" t="b">
        <f>IF(AND(AC648&gt;=VLOOKUP(FLAT!$I$1,lists!$G:$H,2,FALSE),AC648&lt;=VLOOKUP(FLAT!$I$2,lists!$G:$H,2,FALSE)),TRUE,FALSE)</f>
        <v>1</v>
      </c>
      <c r="AG648" t="b">
        <f>VLOOKUP(AB648,lists!$B$7:$C$8,2,FALSE)</f>
        <v>1</v>
      </c>
      <c r="AH648" t="b">
        <f>VLOOKUP(IF(H648="","Open",SUBSTITUTE(H648,"/Nov","")),lists!$B$27:$D$29,2,FALSE)</f>
        <v>1</v>
      </c>
      <c r="AI648" t="b">
        <f>IF(FLAT!$I$5="All",TRUE,IF(FLAT!$I$5=TEXT('Raw - F'!C648,"mmm"),TRUE,FALSE))</f>
        <v>1</v>
      </c>
      <c r="AJ648" t="b">
        <f>VLOOKUP(L648,lists!B:C,2,FALSE)</f>
        <v>1</v>
      </c>
      <c r="AK648" t="b">
        <f>VLOOKUP(T648,lists!$B$23:$D$25,2,FALSE)</f>
        <v>1</v>
      </c>
      <c r="AL648">
        <f t="shared" si="54"/>
        <v>1</v>
      </c>
    </row>
    <row r="649" spans="1:38" x14ac:dyDescent="0.35">
      <c r="A649" s="1">
        <f t="shared" si="55"/>
        <v>649</v>
      </c>
      <c r="B649" s="1">
        <f t="shared" si="56"/>
        <v>648</v>
      </c>
      <c r="C649" s="5">
        <v>44347</v>
      </c>
      <c r="D649" t="s">
        <v>656</v>
      </c>
      <c r="E649" t="s">
        <v>302</v>
      </c>
      <c r="F649" t="s">
        <v>302</v>
      </c>
      <c r="G649" t="s">
        <v>6</v>
      </c>
      <c r="H649" t="s">
        <v>227</v>
      </c>
      <c r="J649" t="s">
        <v>54</v>
      </c>
      <c r="K649" t="s">
        <v>5</v>
      </c>
      <c r="L649">
        <v>5</v>
      </c>
      <c r="N649" t="s">
        <v>330</v>
      </c>
      <c r="O649" t="s">
        <v>38</v>
      </c>
      <c r="P649" t="s">
        <v>38</v>
      </c>
      <c r="Q649">
        <v>7200</v>
      </c>
      <c r="R649" t="s">
        <v>459</v>
      </c>
      <c r="T649" t="s">
        <v>241</v>
      </c>
      <c r="U649">
        <v>1</v>
      </c>
      <c r="W649" t="s">
        <v>503</v>
      </c>
      <c r="X649" t="s">
        <v>503</v>
      </c>
      <c r="AA649" s="6" t="str">
        <f t="shared" si="52"/>
        <v>Other</v>
      </c>
      <c r="AB649" s="6" t="str">
        <f t="shared" si="53"/>
        <v>A</v>
      </c>
      <c r="AC649" s="6">
        <f>VLOOKUP(P649,lists!$G:$H,2,FALSE)</f>
        <v>3</v>
      </c>
      <c r="AD649" t="b">
        <f>VLOOKUP(G649,lists!$B$2:$C$3,2,FALSE)</f>
        <v>1</v>
      </c>
      <c r="AE649" t="b">
        <f>VLOOKUP(AA649,lists!$B:$C,2,FALSE)</f>
        <v>1</v>
      </c>
      <c r="AF649" t="b">
        <f>IF(AND(AC649&gt;=VLOOKUP(FLAT!$I$1,lists!$G:$H,2,FALSE),AC649&lt;=VLOOKUP(FLAT!$I$2,lists!$G:$H,2,FALSE)),TRUE,FALSE)</f>
        <v>1</v>
      </c>
      <c r="AG649" t="b">
        <f>VLOOKUP(AB649,lists!$B$7:$C$8,2,FALSE)</f>
        <v>1</v>
      </c>
      <c r="AH649" t="b">
        <f>VLOOKUP(IF(H649="","Open",SUBSTITUTE(H649,"/Nov","")),lists!$B$27:$D$29,2,FALSE)</f>
        <v>1</v>
      </c>
      <c r="AI649" t="b">
        <f>IF(FLAT!$I$5="All",TRUE,IF(FLAT!$I$5=TEXT('Raw - F'!C649,"mmm"),TRUE,FALSE))</f>
        <v>1</v>
      </c>
      <c r="AJ649" t="b">
        <f>VLOOKUP(L649,lists!B:C,2,FALSE)</f>
        <v>1</v>
      </c>
      <c r="AK649" t="b">
        <f>VLOOKUP(T649,lists!$B$23:$D$25,2,FALSE)</f>
        <v>1</v>
      </c>
      <c r="AL649">
        <f t="shared" si="54"/>
        <v>1</v>
      </c>
    </row>
    <row r="650" spans="1:38" x14ac:dyDescent="0.35">
      <c r="A650" s="1">
        <f t="shared" si="55"/>
        <v>650</v>
      </c>
      <c r="B650" s="1">
        <f t="shared" si="56"/>
        <v>649</v>
      </c>
      <c r="C650" s="5">
        <v>44347</v>
      </c>
      <c r="D650" t="s">
        <v>656</v>
      </c>
      <c r="E650" t="s">
        <v>302</v>
      </c>
      <c r="F650" t="s">
        <v>302</v>
      </c>
      <c r="G650" t="s">
        <v>51</v>
      </c>
      <c r="H650" t="s">
        <v>244</v>
      </c>
      <c r="J650" t="s">
        <v>33</v>
      </c>
      <c r="K650" t="s">
        <v>5</v>
      </c>
      <c r="L650">
        <v>5</v>
      </c>
      <c r="N650" t="s">
        <v>227</v>
      </c>
      <c r="O650" t="s">
        <v>37</v>
      </c>
      <c r="P650" t="s">
        <v>37</v>
      </c>
      <c r="Q650">
        <v>6099</v>
      </c>
      <c r="R650" t="s">
        <v>311</v>
      </c>
      <c r="T650" t="s">
        <v>241</v>
      </c>
      <c r="U650">
        <v>1</v>
      </c>
      <c r="W650" t="s">
        <v>503</v>
      </c>
      <c r="X650" t="s">
        <v>583</v>
      </c>
      <c r="Y650" t="s">
        <v>368</v>
      </c>
      <c r="AA650" s="6" t="str">
        <f t="shared" si="52"/>
        <v>2yo</v>
      </c>
      <c r="AB650" s="6" t="str">
        <f t="shared" si="53"/>
        <v>A</v>
      </c>
      <c r="AC650" s="6">
        <f>VLOOKUP(P650,lists!$G:$H,2,FALSE)</f>
        <v>2</v>
      </c>
      <c r="AD650" t="b">
        <f>VLOOKUP(G650,lists!$B$2:$C$3,2,FALSE)</f>
        <v>1</v>
      </c>
      <c r="AE650" t="b">
        <f>VLOOKUP(AA650,lists!$B:$C,2,FALSE)</f>
        <v>1</v>
      </c>
      <c r="AF650" t="b">
        <f>IF(AND(AC650&gt;=VLOOKUP(FLAT!$I$1,lists!$G:$H,2,FALSE),AC650&lt;=VLOOKUP(FLAT!$I$2,lists!$G:$H,2,FALSE)),TRUE,FALSE)</f>
        <v>1</v>
      </c>
      <c r="AG650" t="b">
        <f>VLOOKUP(AB650,lists!$B$7:$C$8,2,FALSE)</f>
        <v>1</v>
      </c>
      <c r="AH650" t="b">
        <f>VLOOKUP(IF(H650="","Open",SUBSTITUTE(H650,"/Nov","")),lists!$B$27:$D$29,2,FALSE)</f>
        <v>1</v>
      </c>
      <c r="AI650" t="b">
        <f>IF(FLAT!$I$5="All",TRUE,IF(FLAT!$I$5=TEXT('Raw - F'!C650,"mmm"),TRUE,FALSE))</f>
        <v>1</v>
      </c>
      <c r="AJ650" t="b">
        <f>VLOOKUP(L650,lists!B:C,2,FALSE)</f>
        <v>1</v>
      </c>
      <c r="AK650" t="b">
        <f>VLOOKUP(T650,lists!$B$23:$D$25,2,FALSE)</f>
        <v>1</v>
      </c>
      <c r="AL650">
        <f t="shared" si="54"/>
        <v>1</v>
      </c>
    </row>
    <row r="651" spans="1:38" x14ac:dyDescent="0.35">
      <c r="A651" s="1">
        <f t="shared" si="55"/>
        <v>651</v>
      </c>
      <c r="B651" s="1">
        <f t="shared" si="56"/>
        <v>650</v>
      </c>
      <c r="C651" s="5">
        <v>44347</v>
      </c>
      <c r="D651" t="s">
        <v>656</v>
      </c>
      <c r="E651" t="s">
        <v>302</v>
      </c>
      <c r="F651" t="s">
        <v>302</v>
      </c>
      <c r="G651" t="s">
        <v>6</v>
      </c>
      <c r="H651" t="s">
        <v>227</v>
      </c>
      <c r="J651" t="s">
        <v>34</v>
      </c>
      <c r="K651" t="s">
        <v>5</v>
      </c>
      <c r="L651">
        <v>6</v>
      </c>
      <c r="N651" t="s">
        <v>307</v>
      </c>
      <c r="O651" t="s">
        <v>36</v>
      </c>
      <c r="P651" t="s">
        <v>36</v>
      </c>
      <c r="Q651">
        <v>4000</v>
      </c>
      <c r="R651" t="s">
        <v>1095</v>
      </c>
      <c r="T651" t="s">
        <v>241</v>
      </c>
      <c r="U651">
        <v>1</v>
      </c>
      <c r="W651" t="s">
        <v>503</v>
      </c>
      <c r="X651" t="s">
        <v>503</v>
      </c>
      <c r="AA651" s="6" t="str">
        <f t="shared" si="52"/>
        <v>3yo</v>
      </c>
      <c r="AB651" s="6" t="str">
        <f t="shared" si="53"/>
        <v>A</v>
      </c>
      <c r="AC651" s="6">
        <f>VLOOKUP(P651,lists!$G:$H,2,FALSE)</f>
        <v>1</v>
      </c>
      <c r="AD651" t="b">
        <f>VLOOKUP(G651,lists!$B$2:$C$3,2,FALSE)</f>
        <v>1</v>
      </c>
      <c r="AE651" t="b">
        <f>VLOOKUP(AA651,lists!$B:$C,2,FALSE)</f>
        <v>1</v>
      </c>
      <c r="AF651" t="b">
        <f>IF(AND(AC651&gt;=VLOOKUP(FLAT!$I$1,lists!$G:$H,2,FALSE),AC651&lt;=VLOOKUP(FLAT!$I$2,lists!$G:$H,2,FALSE)),TRUE,FALSE)</f>
        <v>1</v>
      </c>
      <c r="AG651" t="b">
        <f>VLOOKUP(AB651,lists!$B$7:$C$8,2,FALSE)</f>
        <v>1</v>
      </c>
      <c r="AH651" t="b">
        <f>VLOOKUP(IF(H651="","Open",SUBSTITUTE(H651,"/Nov","")),lists!$B$27:$D$29,2,FALSE)</f>
        <v>1</v>
      </c>
      <c r="AI651" t="b">
        <f>IF(FLAT!$I$5="All",TRUE,IF(FLAT!$I$5=TEXT('Raw - F'!C651,"mmm"),TRUE,FALSE))</f>
        <v>1</v>
      </c>
      <c r="AJ651" t="b">
        <f>VLOOKUP(L651,lists!B:C,2,FALSE)</f>
        <v>1</v>
      </c>
      <c r="AK651" t="b">
        <f>VLOOKUP(T651,lists!$B$23:$D$25,2,FALSE)</f>
        <v>1</v>
      </c>
      <c r="AL651">
        <f t="shared" si="54"/>
        <v>1</v>
      </c>
    </row>
    <row r="652" spans="1:38" x14ac:dyDescent="0.35">
      <c r="A652" s="1">
        <f t="shared" si="55"/>
        <v>652</v>
      </c>
      <c r="B652" s="1">
        <f t="shared" si="56"/>
        <v>651</v>
      </c>
      <c r="C652" s="5">
        <v>44347</v>
      </c>
      <c r="D652" t="s">
        <v>656</v>
      </c>
      <c r="E652" t="s">
        <v>302</v>
      </c>
      <c r="F652" t="s">
        <v>302</v>
      </c>
      <c r="G652" t="s">
        <v>6</v>
      </c>
      <c r="H652" t="s">
        <v>227</v>
      </c>
      <c r="J652" t="s">
        <v>54</v>
      </c>
      <c r="K652" t="s">
        <v>5</v>
      </c>
      <c r="L652">
        <v>6</v>
      </c>
      <c r="N652" t="s">
        <v>312</v>
      </c>
      <c r="O652" t="s">
        <v>70</v>
      </c>
      <c r="P652" t="s">
        <v>38</v>
      </c>
      <c r="Q652">
        <v>4000</v>
      </c>
      <c r="R652" t="s">
        <v>528</v>
      </c>
      <c r="T652" t="s">
        <v>241</v>
      </c>
      <c r="U652">
        <v>1</v>
      </c>
      <c r="W652" t="s">
        <v>503</v>
      </c>
      <c r="X652" t="s">
        <v>503</v>
      </c>
      <c r="AA652" s="6" t="str">
        <f t="shared" si="52"/>
        <v>Other</v>
      </c>
      <c r="AB652" s="6" t="str">
        <f t="shared" si="53"/>
        <v>A</v>
      </c>
      <c r="AC652" s="6">
        <f>VLOOKUP(P652,lists!$G:$H,2,FALSE)</f>
        <v>3</v>
      </c>
      <c r="AD652" t="b">
        <f>VLOOKUP(G652,lists!$B$2:$C$3,2,FALSE)</f>
        <v>1</v>
      </c>
      <c r="AE652" t="b">
        <f>VLOOKUP(AA652,lists!$B:$C,2,FALSE)</f>
        <v>1</v>
      </c>
      <c r="AF652" t="b">
        <f>IF(AND(AC652&gt;=VLOOKUP(FLAT!$I$1,lists!$G:$H,2,FALSE),AC652&lt;=VLOOKUP(FLAT!$I$2,lists!$G:$H,2,FALSE)),TRUE,FALSE)</f>
        <v>1</v>
      </c>
      <c r="AG652" t="b">
        <f>VLOOKUP(AB652,lists!$B$7:$C$8,2,FALSE)</f>
        <v>1</v>
      </c>
      <c r="AH652" t="b">
        <f>VLOOKUP(IF(H652="","Open",SUBSTITUTE(H652,"/Nov","")),lists!$B$27:$D$29,2,FALSE)</f>
        <v>1</v>
      </c>
      <c r="AI652" t="b">
        <f>IF(FLAT!$I$5="All",TRUE,IF(FLAT!$I$5=TEXT('Raw - F'!C652,"mmm"),TRUE,FALSE))</f>
        <v>1</v>
      </c>
      <c r="AJ652" t="b">
        <f>VLOOKUP(L652,lists!B:C,2,FALSE)</f>
        <v>1</v>
      </c>
      <c r="AK652" t="b">
        <f>VLOOKUP(T652,lists!$B$23:$D$25,2,FALSE)</f>
        <v>1</v>
      </c>
      <c r="AL652">
        <f t="shared" si="54"/>
        <v>1</v>
      </c>
    </row>
    <row r="653" spans="1:38" x14ac:dyDescent="0.35">
      <c r="A653" s="1">
        <f t="shared" si="55"/>
        <v>653</v>
      </c>
      <c r="B653" s="1">
        <f t="shared" si="56"/>
        <v>652</v>
      </c>
      <c r="C653" s="5">
        <v>44347</v>
      </c>
      <c r="D653" t="s">
        <v>656</v>
      </c>
      <c r="E653" t="s">
        <v>302</v>
      </c>
      <c r="F653" t="s">
        <v>302</v>
      </c>
      <c r="G653" t="s">
        <v>6</v>
      </c>
      <c r="H653" t="s">
        <v>227</v>
      </c>
      <c r="J653" t="s">
        <v>54</v>
      </c>
      <c r="K653" t="s">
        <v>5</v>
      </c>
      <c r="L653">
        <v>6</v>
      </c>
      <c r="N653" t="s">
        <v>312</v>
      </c>
      <c r="O653" t="s">
        <v>37</v>
      </c>
      <c r="P653" t="s">
        <v>37</v>
      </c>
      <c r="Q653">
        <v>4000</v>
      </c>
      <c r="R653" t="s">
        <v>906</v>
      </c>
      <c r="T653" t="s">
        <v>241</v>
      </c>
      <c r="U653">
        <v>1</v>
      </c>
      <c r="W653" t="s">
        <v>503</v>
      </c>
      <c r="X653" t="s">
        <v>503</v>
      </c>
      <c r="AA653" s="6" t="str">
        <f t="shared" si="52"/>
        <v>Other</v>
      </c>
      <c r="AB653" s="6" t="str">
        <f t="shared" si="53"/>
        <v>A</v>
      </c>
      <c r="AC653" s="6">
        <f>VLOOKUP(P653,lists!$G:$H,2,FALSE)</f>
        <v>2</v>
      </c>
      <c r="AD653" t="b">
        <f>VLOOKUP(G653,lists!$B$2:$C$3,2,FALSE)</f>
        <v>1</v>
      </c>
      <c r="AE653" t="b">
        <f>VLOOKUP(AA653,lists!$B:$C,2,FALSE)</f>
        <v>1</v>
      </c>
      <c r="AF653" t="b">
        <f>IF(AND(AC653&gt;=VLOOKUP(FLAT!$I$1,lists!$G:$H,2,FALSE),AC653&lt;=VLOOKUP(FLAT!$I$2,lists!$G:$H,2,FALSE)),TRUE,FALSE)</f>
        <v>1</v>
      </c>
      <c r="AG653" t="b">
        <f>VLOOKUP(AB653,lists!$B$7:$C$8,2,FALSE)</f>
        <v>1</v>
      </c>
      <c r="AH653" t="b">
        <f>VLOOKUP(IF(H653="","Open",SUBSTITUTE(H653,"/Nov","")),lists!$B$27:$D$29,2,FALSE)</f>
        <v>1</v>
      </c>
      <c r="AI653" t="b">
        <f>IF(FLAT!$I$5="All",TRUE,IF(FLAT!$I$5=TEXT('Raw - F'!C653,"mmm"),TRUE,FALSE))</f>
        <v>1</v>
      </c>
      <c r="AJ653" t="b">
        <f>VLOOKUP(L653,lists!B:C,2,FALSE)</f>
        <v>1</v>
      </c>
      <c r="AK653" t="b">
        <f>VLOOKUP(T653,lists!$B$23:$D$25,2,FALSE)</f>
        <v>1</v>
      </c>
      <c r="AL653">
        <f t="shared" si="54"/>
        <v>1</v>
      </c>
    </row>
    <row r="654" spans="1:38" x14ac:dyDescent="0.35">
      <c r="A654" s="1">
        <f t="shared" si="55"/>
        <v>654</v>
      </c>
      <c r="B654" s="1">
        <f t="shared" si="56"/>
        <v>653</v>
      </c>
      <c r="C654" s="5">
        <v>44347</v>
      </c>
      <c r="D654" t="s">
        <v>111</v>
      </c>
      <c r="E654" t="s">
        <v>302</v>
      </c>
      <c r="F654" t="s">
        <v>302</v>
      </c>
      <c r="G654" t="s">
        <v>51</v>
      </c>
      <c r="H654" t="s">
        <v>244</v>
      </c>
      <c r="J654" t="s">
        <v>34</v>
      </c>
      <c r="K654" t="s">
        <v>5</v>
      </c>
      <c r="L654">
        <v>4</v>
      </c>
      <c r="N654" t="s">
        <v>227</v>
      </c>
      <c r="O654" t="s">
        <v>392</v>
      </c>
      <c r="P654" t="s">
        <v>59</v>
      </c>
      <c r="Q654">
        <v>13000</v>
      </c>
      <c r="R654" t="s">
        <v>413</v>
      </c>
      <c r="T654" t="s">
        <v>239</v>
      </c>
      <c r="U654">
        <v>0</v>
      </c>
      <c r="W654" t="s">
        <v>503</v>
      </c>
      <c r="X654" t="s">
        <v>660</v>
      </c>
      <c r="Y654">
        <v>22000</v>
      </c>
      <c r="Z654" t="s">
        <v>553</v>
      </c>
      <c r="AA654" s="6" t="str">
        <f t="shared" si="52"/>
        <v>3yo</v>
      </c>
      <c r="AB654" s="6" t="str">
        <f t="shared" si="53"/>
        <v>A</v>
      </c>
      <c r="AC654" s="6">
        <f>VLOOKUP(P654,lists!$G:$H,2,FALSE)</f>
        <v>7</v>
      </c>
      <c r="AD654" t="b">
        <f>VLOOKUP(G654,lists!$B$2:$C$3,2,FALSE)</f>
        <v>1</v>
      </c>
      <c r="AE654" t="b">
        <f>VLOOKUP(AA654,lists!$B:$C,2,FALSE)</f>
        <v>1</v>
      </c>
      <c r="AF654" t="b">
        <f>IF(AND(AC654&gt;=VLOOKUP(FLAT!$I$1,lists!$G:$H,2,FALSE),AC654&lt;=VLOOKUP(FLAT!$I$2,lists!$G:$H,2,FALSE)),TRUE,FALSE)</f>
        <v>1</v>
      </c>
      <c r="AG654" t="b">
        <f>VLOOKUP(AB654,lists!$B$7:$C$8,2,FALSE)</f>
        <v>1</v>
      </c>
      <c r="AH654" t="b">
        <f>VLOOKUP(IF(H654="","Open",SUBSTITUTE(H654,"/Nov","")),lists!$B$27:$D$29,2,FALSE)</f>
        <v>1</v>
      </c>
      <c r="AI654" t="b">
        <f>IF(FLAT!$I$5="All",TRUE,IF(FLAT!$I$5=TEXT('Raw - F'!C654,"mmm"),TRUE,FALSE))</f>
        <v>1</v>
      </c>
      <c r="AJ654" t="b">
        <f>VLOOKUP(L654,lists!B:C,2,FALSE)</f>
        <v>1</v>
      </c>
      <c r="AK654" t="b">
        <f>VLOOKUP(T654,lists!$B$23:$D$25,2,FALSE)</f>
        <v>1</v>
      </c>
      <c r="AL654">
        <f t="shared" si="54"/>
        <v>1</v>
      </c>
    </row>
    <row r="655" spans="1:38" x14ac:dyDescent="0.35">
      <c r="A655" s="1">
        <f t="shared" si="55"/>
        <v>655</v>
      </c>
      <c r="B655" s="1">
        <f t="shared" si="56"/>
        <v>654</v>
      </c>
      <c r="C655" s="5">
        <v>44347</v>
      </c>
      <c r="D655" t="s">
        <v>111</v>
      </c>
      <c r="E655" t="s">
        <v>302</v>
      </c>
      <c r="F655" t="s">
        <v>302</v>
      </c>
      <c r="G655" t="s">
        <v>6</v>
      </c>
      <c r="H655" t="s">
        <v>227</v>
      </c>
      <c r="J655" t="s">
        <v>34</v>
      </c>
      <c r="K655" t="s">
        <v>5</v>
      </c>
      <c r="L655">
        <v>3</v>
      </c>
      <c r="N655" t="s">
        <v>359</v>
      </c>
      <c r="O655" t="s">
        <v>37</v>
      </c>
      <c r="P655" t="s">
        <v>37</v>
      </c>
      <c r="Q655">
        <v>11500</v>
      </c>
      <c r="R655" t="s">
        <v>1100</v>
      </c>
      <c r="T655" t="s">
        <v>239</v>
      </c>
      <c r="U655">
        <v>0</v>
      </c>
      <c r="W655" t="s">
        <v>503</v>
      </c>
      <c r="X655" t="s">
        <v>503</v>
      </c>
      <c r="AA655" s="6" t="str">
        <f t="shared" si="52"/>
        <v>3yo</v>
      </c>
      <c r="AB655" s="6" t="str">
        <f t="shared" si="53"/>
        <v>A</v>
      </c>
      <c r="AC655" s="6">
        <f>VLOOKUP(P655,lists!$G:$H,2,FALSE)</f>
        <v>2</v>
      </c>
      <c r="AD655" t="b">
        <f>VLOOKUP(G655,lists!$B$2:$C$3,2,FALSE)</f>
        <v>1</v>
      </c>
      <c r="AE655" t="b">
        <f>VLOOKUP(AA655,lists!$B:$C,2,FALSE)</f>
        <v>1</v>
      </c>
      <c r="AF655" t="b">
        <f>IF(AND(AC655&gt;=VLOOKUP(FLAT!$I$1,lists!$G:$H,2,FALSE),AC655&lt;=VLOOKUP(FLAT!$I$2,lists!$G:$H,2,FALSE)),TRUE,FALSE)</f>
        <v>1</v>
      </c>
      <c r="AG655" t="b">
        <f>VLOOKUP(AB655,lists!$B$7:$C$8,2,FALSE)</f>
        <v>1</v>
      </c>
      <c r="AH655" t="b">
        <f>VLOOKUP(IF(H655="","Open",SUBSTITUTE(H655,"/Nov","")),lists!$B$27:$D$29,2,FALSE)</f>
        <v>1</v>
      </c>
      <c r="AI655" t="b">
        <f>IF(FLAT!$I$5="All",TRUE,IF(FLAT!$I$5=TEXT('Raw - F'!C655,"mmm"),TRUE,FALSE))</f>
        <v>1</v>
      </c>
      <c r="AJ655" t="b">
        <f>VLOOKUP(L655,lists!B:C,2,FALSE)</f>
        <v>1</v>
      </c>
      <c r="AK655" t="b">
        <f>VLOOKUP(T655,lists!$B$23:$D$25,2,FALSE)</f>
        <v>1</v>
      </c>
      <c r="AL655">
        <f t="shared" si="54"/>
        <v>1</v>
      </c>
    </row>
    <row r="656" spans="1:38" x14ac:dyDescent="0.35">
      <c r="A656" s="1">
        <f t="shared" si="55"/>
        <v>656</v>
      </c>
      <c r="B656" s="1">
        <f t="shared" si="56"/>
        <v>655</v>
      </c>
      <c r="C656" s="5">
        <v>44347</v>
      </c>
      <c r="D656" t="s">
        <v>111</v>
      </c>
      <c r="E656" t="s">
        <v>302</v>
      </c>
      <c r="F656" t="s">
        <v>302</v>
      </c>
      <c r="G656" t="s">
        <v>6</v>
      </c>
      <c r="H656" t="s">
        <v>227</v>
      </c>
      <c r="J656" t="s">
        <v>54</v>
      </c>
      <c r="K656" t="s">
        <v>5</v>
      </c>
      <c r="L656">
        <v>4</v>
      </c>
      <c r="N656" t="s">
        <v>348</v>
      </c>
      <c r="O656" t="s">
        <v>391</v>
      </c>
      <c r="P656" t="s">
        <v>70</v>
      </c>
      <c r="Q656">
        <v>7650</v>
      </c>
      <c r="R656" t="s">
        <v>1099</v>
      </c>
      <c r="T656" t="s">
        <v>239</v>
      </c>
      <c r="U656">
        <v>0</v>
      </c>
      <c r="W656" t="s">
        <v>503</v>
      </c>
      <c r="X656" t="s">
        <v>503</v>
      </c>
      <c r="AA656" s="6" t="str">
        <f t="shared" si="52"/>
        <v>Other</v>
      </c>
      <c r="AB656" s="6" t="str">
        <f t="shared" si="53"/>
        <v>A</v>
      </c>
      <c r="AC656" s="6">
        <f>VLOOKUP(P656,lists!$G:$H,2,FALSE)</f>
        <v>4</v>
      </c>
      <c r="AD656" t="b">
        <f>VLOOKUP(G656,lists!$B$2:$C$3,2,FALSE)</f>
        <v>1</v>
      </c>
      <c r="AE656" t="b">
        <f>VLOOKUP(AA656,lists!$B:$C,2,FALSE)</f>
        <v>1</v>
      </c>
      <c r="AF656" t="b">
        <f>IF(AND(AC656&gt;=VLOOKUP(FLAT!$I$1,lists!$G:$H,2,FALSE),AC656&lt;=VLOOKUP(FLAT!$I$2,lists!$G:$H,2,FALSE)),TRUE,FALSE)</f>
        <v>1</v>
      </c>
      <c r="AG656" t="b">
        <f>VLOOKUP(AB656,lists!$B$7:$C$8,2,FALSE)</f>
        <v>1</v>
      </c>
      <c r="AH656" t="b">
        <f>VLOOKUP(IF(H656="","Open",SUBSTITUTE(H656,"/Nov","")),lists!$B$27:$D$29,2,FALSE)</f>
        <v>1</v>
      </c>
      <c r="AI656" t="b">
        <f>IF(FLAT!$I$5="All",TRUE,IF(FLAT!$I$5=TEXT('Raw - F'!C656,"mmm"),TRUE,FALSE))</f>
        <v>1</v>
      </c>
      <c r="AJ656" t="b">
        <f>VLOOKUP(L656,lists!B:C,2,FALSE)</f>
        <v>1</v>
      </c>
      <c r="AK656" t="b">
        <f>VLOOKUP(T656,lists!$B$23:$D$25,2,FALSE)</f>
        <v>1</v>
      </c>
      <c r="AL656">
        <f t="shared" si="54"/>
        <v>1</v>
      </c>
    </row>
    <row r="657" spans="1:38" x14ac:dyDescent="0.35">
      <c r="A657" s="1">
        <f t="shared" si="55"/>
        <v>657</v>
      </c>
      <c r="B657" s="1">
        <f t="shared" si="56"/>
        <v>656</v>
      </c>
      <c r="C657" s="5">
        <v>44347</v>
      </c>
      <c r="D657" t="s">
        <v>111</v>
      </c>
      <c r="E657" t="s">
        <v>302</v>
      </c>
      <c r="F657" t="s">
        <v>302</v>
      </c>
      <c r="G657" t="s">
        <v>6</v>
      </c>
      <c r="H657" t="s">
        <v>227</v>
      </c>
      <c r="J657" t="s">
        <v>34</v>
      </c>
      <c r="K657" t="s">
        <v>7</v>
      </c>
      <c r="L657">
        <v>5</v>
      </c>
      <c r="N657" t="s">
        <v>330</v>
      </c>
      <c r="O657" t="s">
        <v>392</v>
      </c>
      <c r="P657" t="s">
        <v>59</v>
      </c>
      <c r="Q657">
        <v>4900</v>
      </c>
      <c r="R657" t="s">
        <v>1096</v>
      </c>
      <c r="T657" t="s">
        <v>239</v>
      </c>
      <c r="U657">
        <v>0</v>
      </c>
      <c r="W657" t="s">
        <v>503</v>
      </c>
      <c r="X657" t="s">
        <v>503</v>
      </c>
      <c r="AA657" s="6" t="str">
        <f t="shared" si="52"/>
        <v>3yo</v>
      </c>
      <c r="AB657" s="6" t="str">
        <f t="shared" si="53"/>
        <v>F</v>
      </c>
      <c r="AC657" s="6">
        <f>VLOOKUP(P657,lists!$G:$H,2,FALSE)</f>
        <v>7</v>
      </c>
      <c r="AD657" t="b">
        <f>VLOOKUP(G657,lists!$B$2:$C$3,2,FALSE)</f>
        <v>1</v>
      </c>
      <c r="AE657" t="b">
        <f>VLOOKUP(AA657,lists!$B:$C,2,FALSE)</f>
        <v>1</v>
      </c>
      <c r="AF657" t="b">
        <f>IF(AND(AC657&gt;=VLOOKUP(FLAT!$I$1,lists!$G:$H,2,FALSE),AC657&lt;=VLOOKUP(FLAT!$I$2,lists!$G:$H,2,FALSE)),TRUE,FALSE)</f>
        <v>1</v>
      </c>
      <c r="AG657" t="b">
        <f>VLOOKUP(AB657,lists!$B$7:$C$8,2,FALSE)</f>
        <v>1</v>
      </c>
      <c r="AH657" t="b">
        <f>VLOOKUP(IF(H657="","Open",SUBSTITUTE(H657,"/Nov","")),lists!$B$27:$D$29,2,FALSE)</f>
        <v>1</v>
      </c>
      <c r="AI657" t="b">
        <f>IF(FLAT!$I$5="All",TRUE,IF(FLAT!$I$5=TEXT('Raw - F'!C657,"mmm"),TRUE,FALSE))</f>
        <v>1</v>
      </c>
      <c r="AJ657" t="b">
        <f>VLOOKUP(L657,lists!B:C,2,FALSE)</f>
        <v>1</v>
      </c>
      <c r="AK657" t="b">
        <f>VLOOKUP(T657,lists!$B$23:$D$25,2,FALSE)</f>
        <v>1</v>
      </c>
      <c r="AL657">
        <f t="shared" si="54"/>
        <v>1</v>
      </c>
    </row>
    <row r="658" spans="1:38" x14ac:dyDescent="0.35">
      <c r="A658" s="1">
        <f t="shared" si="55"/>
        <v>658</v>
      </c>
      <c r="B658" s="1">
        <f t="shared" si="56"/>
        <v>657</v>
      </c>
      <c r="C658" s="5">
        <v>44347</v>
      </c>
      <c r="D658" t="s">
        <v>111</v>
      </c>
      <c r="E658" t="s">
        <v>302</v>
      </c>
      <c r="F658" t="s">
        <v>302</v>
      </c>
      <c r="G658" t="s">
        <v>51</v>
      </c>
      <c r="H658" t="s">
        <v>227</v>
      </c>
      <c r="J658" t="s">
        <v>347</v>
      </c>
      <c r="K658" t="s">
        <v>5</v>
      </c>
      <c r="L658">
        <v>5</v>
      </c>
      <c r="N658" t="s">
        <v>227</v>
      </c>
      <c r="O658" t="s">
        <v>572</v>
      </c>
      <c r="P658" t="s">
        <v>76</v>
      </c>
      <c r="Q658">
        <v>4900</v>
      </c>
      <c r="R658" t="s">
        <v>1098</v>
      </c>
      <c r="T658" t="s">
        <v>239</v>
      </c>
      <c r="U658">
        <v>0</v>
      </c>
      <c r="W658" t="s">
        <v>1704</v>
      </c>
      <c r="X658" t="s">
        <v>503</v>
      </c>
      <c r="AA658" s="6" t="str">
        <f t="shared" si="52"/>
        <v>Other</v>
      </c>
      <c r="AB658" s="6" t="str">
        <f t="shared" si="53"/>
        <v>A</v>
      </c>
      <c r="AC658" s="6">
        <f>VLOOKUP(P658,lists!$G:$H,2,FALSE)</f>
        <v>5</v>
      </c>
      <c r="AD658" t="b">
        <f>VLOOKUP(G658,lists!$B$2:$C$3,2,FALSE)</f>
        <v>1</v>
      </c>
      <c r="AE658" t="b">
        <f>VLOOKUP(AA658,lists!$B:$C,2,FALSE)</f>
        <v>1</v>
      </c>
      <c r="AF658" t="b">
        <f>IF(AND(AC658&gt;=VLOOKUP(FLAT!$I$1,lists!$G:$H,2,FALSE),AC658&lt;=VLOOKUP(FLAT!$I$2,lists!$G:$H,2,FALSE)),TRUE,FALSE)</f>
        <v>1</v>
      </c>
      <c r="AG658" t="b">
        <f>VLOOKUP(AB658,lists!$B$7:$C$8,2,FALSE)</f>
        <v>1</v>
      </c>
      <c r="AH658" t="b">
        <f>VLOOKUP(IF(H658="","Open",SUBSTITUTE(H658,"/Nov","")),lists!$B$27:$D$29,2,FALSE)</f>
        <v>1</v>
      </c>
      <c r="AI658" t="b">
        <f>IF(FLAT!$I$5="All",TRUE,IF(FLAT!$I$5=TEXT('Raw - F'!C658,"mmm"),TRUE,FALSE))</f>
        <v>1</v>
      </c>
      <c r="AJ658" t="b">
        <f>VLOOKUP(L658,lists!B:C,2,FALSE)</f>
        <v>1</v>
      </c>
      <c r="AK658" t="b">
        <f>VLOOKUP(T658,lists!$B$23:$D$25,2,FALSE)</f>
        <v>1</v>
      </c>
      <c r="AL658">
        <f t="shared" si="54"/>
        <v>1</v>
      </c>
    </row>
    <row r="659" spans="1:38" x14ac:dyDescent="0.35">
      <c r="A659" s="1">
        <f t="shared" si="55"/>
        <v>659</v>
      </c>
      <c r="B659" s="1">
        <f t="shared" si="56"/>
        <v>658</v>
      </c>
      <c r="C659" s="5">
        <v>44347</v>
      </c>
      <c r="D659" t="s">
        <v>111</v>
      </c>
      <c r="E659" t="s">
        <v>302</v>
      </c>
      <c r="F659" t="s">
        <v>302</v>
      </c>
      <c r="G659" t="s">
        <v>6</v>
      </c>
      <c r="H659" t="s">
        <v>227</v>
      </c>
      <c r="J659" t="s">
        <v>34</v>
      </c>
      <c r="K659" t="s">
        <v>7</v>
      </c>
      <c r="L659">
        <v>5</v>
      </c>
      <c r="N659" t="s">
        <v>330</v>
      </c>
      <c r="O659" t="s">
        <v>391</v>
      </c>
      <c r="P659" t="s">
        <v>70</v>
      </c>
      <c r="Q659">
        <v>4900</v>
      </c>
      <c r="R659" t="s">
        <v>1101</v>
      </c>
      <c r="T659" t="s">
        <v>239</v>
      </c>
      <c r="U659">
        <v>0</v>
      </c>
      <c r="W659" t="s">
        <v>503</v>
      </c>
      <c r="X659" t="s">
        <v>503</v>
      </c>
      <c r="AA659" s="6" t="str">
        <f t="shared" si="52"/>
        <v>3yo</v>
      </c>
      <c r="AB659" s="6" t="str">
        <f t="shared" si="53"/>
        <v>F</v>
      </c>
      <c r="AC659" s="6">
        <f>VLOOKUP(P659,lists!$G:$H,2,FALSE)</f>
        <v>4</v>
      </c>
      <c r="AD659" t="b">
        <f>VLOOKUP(G659,lists!$B$2:$C$3,2,FALSE)</f>
        <v>1</v>
      </c>
      <c r="AE659" t="b">
        <f>VLOOKUP(AA659,lists!$B:$C,2,FALSE)</f>
        <v>1</v>
      </c>
      <c r="AF659" t="b">
        <f>IF(AND(AC659&gt;=VLOOKUP(FLAT!$I$1,lists!$G:$H,2,FALSE),AC659&lt;=VLOOKUP(FLAT!$I$2,lists!$G:$H,2,FALSE)),TRUE,FALSE)</f>
        <v>1</v>
      </c>
      <c r="AG659" t="b">
        <f>VLOOKUP(AB659,lists!$B$7:$C$8,2,FALSE)</f>
        <v>1</v>
      </c>
      <c r="AH659" t="b">
        <f>VLOOKUP(IF(H659="","Open",SUBSTITUTE(H659,"/Nov","")),lists!$B$27:$D$29,2,FALSE)</f>
        <v>1</v>
      </c>
      <c r="AI659" t="b">
        <f>IF(FLAT!$I$5="All",TRUE,IF(FLAT!$I$5=TEXT('Raw - F'!C659,"mmm"),TRUE,FALSE))</f>
        <v>1</v>
      </c>
      <c r="AJ659" t="b">
        <f>VLOOKUP(L659,lists!B:C,2,FALSE)</f>
        <v>1</v>
      </c>
      <c r="AK659" t="b">
        <f>VLOOKUP(T659,lists!$B$23:$D$25,2,FALSE)</f>
        <v>1</v>
      </c>
      <c r="AL659">
        <f t="shared" si="54"/>
        <v>1</v>
      </c>
    </row>
    <row r="660" spans="1:38" x14ac:dyDescent="0.35">
      <c r="A660" s="1">
        <f t="shared" si="55"/>
        <v>660</v>
      </c>
      <c r="B660" s="1">
        <f t="shared" si="56"/>
        <v>659</v>
      </c>
      <c r="C660" s="5">
        <v>44347</v>
      </c>
      <c r="D660" t="s">
        <v>111</v>
      </c>
      <c r="E660" t="s">
        <v>302</v>
      </c>
      <c r="F660" t="s">
        <v>302</v>
      </c>
      <c r="G660" t="s">
        <v>6</v>
      </c>
      <c r="H660" t="s">
        <v>227</v>
      </c>
      <c r="J660" t="s">
        <v>54</v>
      </c>
      <c r="K660" t="s">
        <v>5</v>
      </c>
      <c r="L660">
        <v>6</v>
      </c>
      <c r="N660" t="s">
        <v>307</v>
      </c>
      <c r="O660" t="s">
        <v>392</v>
      </c>
      <c r="P660" t="s">
        <v>59</v>
      </c>
      <c r="Q660">
        <v>3900</v>
      </c>
      <c r="R660" t="s">
        <v>1097</v>
      </c>
      <c r="T660" t="s">
        <v>239</v>
      </c>
      <c r="U660">
        <v>0</v>
      </c>
      <c r="V660" t="s">
        <v>525</v>
      </c>
      <c r="W660" t="s">
        <v>503</v>
      </c>
      <c r="X660" t="s">
        <v>503</v>
      </c>
      <c r="AA660" s="6" t="str">
        <f t="shared" si="52"/>
        <v>Other</v>
      </c>
      <c r="AB660" s="6" t="str">
        <f t="shared" si="53"/>
        <v>A</v>
      </c>
      <c r="AC660" s="6">
        <f>VLOOKUP(P660,lists!$G:$H,2,FALSE)</f>
        <v>7</v>
      </c>
      <c r="AD660" t="b">
        <f>VLOOKUP(G660,lists!$B$2:$C$3,2,FALSE)</f>
        <v>1</v>
      </c>
      <c r="AE660" t="b">
        <f>VLOOKUP(AA660,lists!$B:$C,2,FALSE)</f>
        <v>1</v>
      </c>
      <c r="AF660" t="b">
        <f>IF(AND(AC660&gt;=VLOOKUP(FLAT!$I$1,lists!$G:$H,2,FALSE),AC660&lt;=VLOOKUP(FLAT!$I$2,lists!$G:$H,2,FALSE)),TRUE,FALSE)</f>
        <v>1</v>
      </c>
      <c r="AG660" t="b">
        <f>VLOOKUP(AB660,lists!$B$7:$C$8,2,FALSE)</f>
        <v>1</v>
      </c>
      <c r="AH660" t="b">
        <f>VLOOKUP(IF(H660="","Open",SUBSTITUTE(H660,"/Nov","")),lists!$B$27:$D$29,2,FALSE)</f>
        <v>1</v>
      </c>
      <c r="AI660" t="b">
        <f>IF(FLAT!$I$5="All",TRUE,IF(FLAT!$I$5=TEXT('Raw - F'!C660,"mmm"),TRUE,FALSE))</f>
        <v>1</v>
      </c>
      <c r="AJ660" t="b">
        <f>VLOOKUP(L660,lists!B:C,2,FALSE)</f>
        <v>1</v>
      </c>
      <c r="AK660" t="b">
        <f>VLOOKUP(T660,lists!$B$23:$D$25,2,FALSE)</f>
        <v>1</v>
      </c>
      <c r="AL660">
        <f t="shared" si="54"/>
        <v>1</v>
      </c>
    </row>
    <row r="661" spans="1:38" x14ac:dyDescent="0.35">
      <c r="A661" s="1">
        <f t="shared" si="55"/>
        <v>661</v>
      </c>
      <c r="B661" s="1">
        <f t="shared" si="56"/>
        <v>660</v>
      </c>
      <c r="C661" s="5">
        <v>44347</v>
      </c>
      <c r="D661" t="s">
        <v>863</v>
      </c>
      <c r="E661" t="s">
        <v>302</v>
      </c>
      <c r="F661" t="s">
        <v>302</v>
      </c>
      <c r="G661" t="s">
        <v>6</v>
      </c>
      <c r="H661" t="s">
        <v>227</v>
      </c>
      <c r="J661" t="s">
        <v>35</v>
      </c>
      <c r="K661" t="s">
        <v>5</v>
      </c>
      <c r="L661">
        <v>2</v>
      </c>
      <c r="N661" t="s">
        <v>234</v>
      </c>
      <c r="O661" t="s">
        <v>395</v>
      </c>
      <c r="P661" t="s">
        <v>76</v>
      </c>
      <c r="Q661">
        <v>45000</v>
      </c>
      <c r="R661" t="s">
        <v>1103</v>
      </c>
      <c r="T661" t="s">
        <v>240</v>
      </c>
      <c r="U661">
        <v>0</v>
      </c>
      <c r="W661" t="s">
        <v>503</v>
      </c>
      <c r="X661" t="s">
        <v>503</v>
      </c>
      <c r="AA661" s="6" t="str">
        <f t="shared" si="52"/>
        <v>Other</v>
      </c>
      <c r="AB661" s="6" t="str">
        <f t="shared" si="53"/>
        <v>A</v>
      </c>
      <c r="AC661" s="6">
        <f>VLOOKUP(P661,lists!$G:$H,2,FALSE)</f>
        <v>5</v>
      </c>
      <c r="AD661" t="b">
        <f>VLOOKUP(G661,lists!$B$2:$C$3,2,FALSE)</f>
        <v>1</v>
      </c>
      <c r="AE661" t="b">
        <f>VLOOKUP(AA661,lists!$B:$C,2,FALSE)</f>
        <v>1</v>
      </c>
      <c r="AF661" t="b">
        <f>IF(AND(AC661&gt;=VLOOKUP(FLAT!$I$1,lists!$G:$H,2,FALSE),AC661&lt;=VLOOKUP(FLAT!$I$2,lists!$G:$H,2,FALSE)),TRUE,FALSE)</f>
        <v>1</v>
      </c>
      <c r="AG661" t="b">
        <f>VLOOKUP(AB661,lists!$B$7:$C$8,2,FALSE)</f>
        <v>1</v>
      </c>
      <c r="AH661" t="b">
        <f>VLOOKUP(IF(H661="","Open",SUBSTITUTE(H661,"/Nov","")),lists!$B$27:$D$29,2,FALSE)</f>
        <v>1</v>
      </c>
      <c r="AI661" t="b">
        <f>IF(FLAT!$I$5="All",TRUE,IF(FLAT!$I$5=TEXT('Raw - F'!C661,"mmm"),TRUE,FALSE))</f>
        <v>1</v>
      </c>
      <c r="AJ661" t="b">
        <f>VLOOKUP(L661,lists!B:C,2,FALSE)</f>
        <v>1</v>
      </c>
      <c r="AK661" t="b">
        <f>VLOOKUP(T661,lists!$B$23:$D$25,2,FALSE)</f>
        <v>1</v>
      </c>
      <c r="AL661">
        <f t="shared" si="54"/>
        <v>1</v>
      </c>
    </row>
    <row r="662" spans="1:38" x14ac:dyDescent="0.35">
      <c r="A662" s="1">
        <f t="shared" si="55"/>
        <v>662</v>
      </c>
      <c r="B662" s="1">
        <f t="shared" si="56"/>
        <v>661</v>
      </c>
      <c r="C662" s="5">
        <v>44347</v>
      </c>
      <c r="D662" t="s">
        <v>863</v>
      </c>
      <c r="E662" t="s">
        <v>302</v>
      </c>
      <c r="F662" t="s">
        <v>302</v>
      </c>
      <c r="G662" t="s">
        <v>6</v>
      </c>
      <c r="H662" t="s">
        <v>227</v>
      </c>
      <c r="J662" t="s">
        <v>54</v>
      </c>
      <c r="K662" t="s">
        <v>5</v>
      </c>
      <c r="L662">
        <v>4</v>
      </c>
      <c r="N662" t="s">
        <v>348</v>
      </c>
      <c r="O662" t="s">
        <v>395</v>
      </c>
      <c r="P662" t="s">
        <v>76</v>
      </c>
      <c r="Q662">
        <v>9400</v>
      </c>
      <c r="R662" t="s">
        <v>421</v>
      </c>
      <c r="T662" t="s">
        <v>240</v>
      </c>
      <c r="U662">
        <v>0</v>
      </c>
      <c r="W662" t="s">
        <v>503</v>
      </c>
      <c r="X662" t="s">
        <v>503</v>
      </c>
      <c r="AA662" s="6" t="str">
        <f t="shared" si="52"/>
        <v>Other</v>
      </c>
      <c r="AB662" s="6" t="str">
        <f t="shared" si="53"/>
        <v>A</v>
      </c>
      <c r="AC662" s="6">
        <f>VLOOKUP(P662,lists!$G:$H,2,FALSE)</f>
        <v>5</v>
      </c>
      <c r="AD662" t="b">
        <f>VLOOKUP(G662,lists!$B$2:$C$3,2,FALSE)</f>
        <v>1</v>
      </c>
      <c r="AE662" t="b">
        <f>VLOOKUP(AA662,lists!$B:$C,2,FALSE)</f>
        <v>1</v>
      </c>
      <c r="AF662" t="b">
        <f>IF(AND(AC662&gt;=VLOOKUP(FLAT!$I$1,lists!$G:$H,2,FALSE),AC662&lt;=VLOOKUP(FLAT!$I$2,lists!$G:$H,2,FALSE)),TRUE,FALSE)</f>
        <v>1</v>
      </c>
      <c r="AG662" t="b">
        <f>VLOOKUP(AB662,lists!$B$7:$C$8,2,FALSE)</f>
        <v>1</v>
      </c>
      <c r="AH662" t="b">
        <f>VLOOKUP(IF(H662="","Open",SUBSTITUTE(H662,"/Nov","")),lists!$B$27:$D$29,2,FALSE)</f>
        <v>1</v>
      </c>
      <c r="AI662" t="b">
        <f>IF(FLAT!$I$5="All",TRUE,IF(FLAT!$I$5=TEXT('Raw - F'!C662,"mmm"),TRUE,FALSE))</f>
        <v>1</v>
      </c>
      <c r="AJ662" t="b">
        <f>VLOOKUP(L662,lists!B:C,2,FALSE)</f>
        <v>1</v>
      </c>
      <c r="AK662" t="b">
        <f>VLOOKUP(T662,lists!$B$23:$D$25,2,FALSE)</f>
        <v>1</v>
      </c>
      <c r="AL662">
        <f t="shared" si="54"/>
        <v>1</v>
      </c>
    </row>
    <row r="663" spans="1:38" x14ac:dyDescent="0.35">
      <c r="A663" s="1">
        <f t="shared" si="55"/>
        <v>663</v>
      </c>
      <c r="B663" s="1">
        <f t="shared" si="56"/>
        <v>662</v>
      </c>
      <c r="C663" s="5">
        <v>44347</v>
      </c>
      <c r="D663" t="s">
        <v>863</v>
      </c>
      <c r="E663" t="s">
        <v>302</v>
      </c>
      <c r="F663" t="s">
        <v>302</v>
      </c>
      <c r="G663" t="s">
        <v>51</v>
      </c>
      <c r="H663" t="s">
        <v>245</v>
      </c>
      <c r="J663" t="s">
        <v>34</v>
      </c>
      <c r="K663" t="s">
        <v>5</v>
      </c>
      <c r="L663">
        <v>5</v>
      </c>
      <c r="N663" t="s">
        <v>227</v>
      </c>
      <c r="O663" t="s">
        <v>419</v>
      </c>
      <c r="P663" t="s">
        <v>37</v>
      </c>
      <c r="Q663">
        <v>7000</v>
      </c>
      <c r="R663" t="s">
        <v>1105</v>
      </c>
      <c r="T663" t="s">
        <v>240</v>
      </c>
      <c r="U663">
        <v>0</v>
      </c>
      <c r="W663" t="s">
        <v>503</v>
      </c>
      <c r="X663" t="s">
        <v>660</v>
      </c>
      <c r="AA663" s="6" t="str">
        <f t="shared" si="52"/>
        <v>3yo</v>
      </c>
      <c r="AB663" s="6" t="str">
        <f t="shared" si="53"/>
        <v>A</v>
      </c>
      <c r="AC663" s="6">
        <f>VLOOKUP(P663,lists!$G:$H,2,FALSE)</f>
        <v>2</v>
      </c>
      <c r="AD663" t="b">
        <f>VLOOKUP(G663,lists!$B$2:$C$3,2,FALSE)</f>
        <v>1</v>
      </c>
      <c r="AE663" t="b">
        <f>VLOOKUP(AA663,lists!$B:$C,2,FALSE)</f>
        <v>1</v>
      </c>
      <c r="AF663" t="b">
        <f>IF(AND(AC663&gt;=VLOOKUP(FLAT!$I$1,lists!$G:$H,2,FALSE),AC663&lt;=VLOOKUP(FLAT!$I$2,lists!$G:$H,2,FALSE)),TRUE,FALSE)</f>
        <v>1</v>
      </c>
      <c r="AG663" t="b">
        <f>VLOOKUP(AB663,lists!$B$7:$C$8,2,FALSE)</f>
        <v>1</v>
      </c>
      <c r="AH663" t="b">
        <f>VLOOKUP(IF(H663="","Open",SUBSTITUTE(H663,"/Nov","")),lists!$B$27:$D$29,2,FALSE)</f>
        <v>1</v>
      </c>
      <c r="AI663" t="b">
        <f>IF(FLAT!$I$5="All",TRUE,IF(FLAT!$I$5=TEXT('Raw - F'!C663,"mmm"),TRUE,FALSE))</f>
        <v>1</v>
      </c>
      <c r="AJ663" t="b">
        <f>VLOOKUP(L663,lists!B:C,2,FALSE)</f>
        <v>1</v>
      </c>
      <c r="AK663" t="b">
        <f>VLOOKUP(T663,lists!$B$23:$D$25,2,FALSE)</f>
        <v>1</v>
      </c>
      <c r="AL663">
        <f t="shared" si="54"/>
        <v>1</v>
      </c>
    </row>
    <row r="664" spans="1:38" x14ac:dyDescent="0.35">
      <c r="A664" s="1">
        <f t="shared" si="55"/>
        <v>664</v>
      </c>
      <c r="B664" s="1">
        <f t="shared" si="56"/>
        <v>663</v>
      </c>
      <c r="C664" s="5">
        <v>44347</v>
      </c>
      <c r="D664" t="s">
        <v>863</v>
      </c>
      <c r="E664" t="s">
        <v>302</v>
      </c>
      <c r="F664" t="s">
        <v>302</v>
      </c>
      <c r="G664" t="s">
        <v>51</v>
      </c>
      <c r="H664" t="s">
        <v>244</v>
      </c>
      <c r="J664" t="s">
        <v>33</v>
      </c>
      <c r="K664" t="s">
        <v>5</v>
      </c>
      <c r="L664">
        <v>4</v>
      </c>
      <c r="N664" t="s">
        <v>227</v>
      </c>
      <c r="O664" t="s">
        <v>36</v>
      </c>
      <c r="P664" t="s">
        <v>36</v>
      </c>
      <c r="Q664">
        <v>6100</v>
      </c>
      <c r="R664" t="s">
        <v>361</v>
      </c>
      <c r="T664" t="s">
        <v>240</v>
      </c>
      <c r="U664">
        <v>0</v>
      </c>
      <c r="W664" t="s">
        <v>503</v>
      </c>
      <c r="X664" t="s">
        <v>583</v>
      </c>
      <c r="Y664" t="s">
        <v>584</v>
      </c>
      <c r="Z664" t="s">
        <v>553</v>
      </c>
      <c r="AA664" s="6" t="str">
        <f t="shared" si="52"/>
        <v>2yo</v>
      </c>
      <c r="AB664" s="6" t="str">
        <f t="shared" si="53"/>
        <v>A</v>
      </c>
      <c r="AC664" s="6">
        <f>VLOOKUP(P664,lists!$G:$H,2,FALSE)</f>
        <v>1</v>
      </c>
      <c r="AD664" t="b">
        <f>VLOOKUP(G664,lists!$B$2:$C$3,2,FALSE)</f>
        <v>1</v>
      </c>
      <c r="AE664" t="b">
        <f>VLOOKUP(AA664,lists!$B:$C,2,FALSE)</f>
        <v>1</v>
      </c>
      <c r="AF664" t="b">
        <f>IF(AND(AC664&gt;=VLOOKUP(FLAT!$I$1,lists!$G:$H,2,FALSE),AC664&lt;=VLOOKUP(FLAT!$I$2,lists!$G:$H,2,FALSE)),TRUE,FALSE)</f>
        <v>1</v>
      </c>
      <c r="AG664" t="b">
        <f>VLOOKUP(AB664,lists!$B$7:$C$8,2,FALSE)</f>
        <v>1</v>
      </c>
      <c r="AH664" t="b">
        <f>VLOOKUP(IF(H664="","Open",SUBSTITUTE(H664,"/Nov","")),lists!$B$27:$D$29,2,FALSE)</f>
        <v>1</v>
      </c>
      <c r="AI664" t="b">
        <f>IF(FLAT!$I$5="All",TRUE,IF(FLAT!$I$5=TEXT('Raw - F'!C664,"mmm"),TRUE,FALSE))</f>
        <v>1</v>
      </c>
      <c r="AJ664" t="b">
        <f>VLOOKUP(L664,lists!B:C,2,FALSE)</f>
        <v>1</v>
      </c>
      <c r="AK664" t="b">
        <f>VLOOKUP(T664,lists!$B$23:$D$25,2,FALSE)</f>
        <v>1</v>
      </c>
      <c r="AL664">
        <f t="shared" si="54"/>
        <v>1</v>
      </c>
    </row>
    <row r="665" spans="1:38" x14ac:dyDescent="0.35">
      <c r="A665" s="1">
        <f t="shared" si="55"/>
        <v>665</v>
      </c>
      <c r="B665" s="1">
        <f t="shared" si="56"/>
        <v>664</v>
      </c>
      <c r="C665" s="5">
        <v>44347</v>
      </c>
      <c r="D665" t="s">
        <v>863</v>
      </c>
      <c r="E665" t="s">
        <v>302</v>
      </c>
      <c r="F665" t="s">
        <v>302</v>
      </c>
      <c r="G665" t="s">
        <v>51</v>
      </c>
      <c r="H665" t="s">
        <v>227</v>
      </c>
      <c r="J665" t="s">
        <v>347</v>
      </c>
      <c r="K665" t="s">
        <v>5</v>
      </c>
      <c r="L665">
        <v>5</v>
      </c>
      <c r="N665" t="s">
        <v>227</v>
      </c>
      <c r="O665" t="s">
        <v>38</v>
      </c>
      <c r="P665" t="s">
        <v>38</v>
      </c>
      <c r="Q665">
        <v>5400</v>
      </c>
      <c r="R665" t="s">
        <v>1102</v>
      </c>
      <c r="T665" t="s">
        <v>240</v>
      </c>
      <c r="U665">
        <v>0</v>
      </c>
      <c r="W665" t="s">
        <v>1704</v>
      </c>
      <c r="X665" t="s">
        <v>503</v>
      </c>
      <c r="AA665" s="6" t="str">
        <f t="shared" si="52"/>
        <v>Other</v>
      </c>
      <c r="AB665" s="6" t="str">
        <f t="shared" si="53"/>
        <v>A</v>
      </c>
      <c r="AC665" s="6">
        <f>VLOOKUP(P665,lists!$G:$H,2,FALSE)</f>
        <v>3</v>
      </c>
      <c r="AD665" t="b">
        <f>VLOOKUP(G665,lists!$B$2:$C$3,2,FALSE)</f>
        <v>1</v>
      </c>
      <c r="AE665" t="b">
        <f>VLOOKUP(AA665,lists!$B:$C,2,FALSE)</f>
        <v>1</v>
      </c>
      <c r="AF665" t="b">
        <f>IF(AND(AC665&gt;=VLOOKUP(FLAT!$I$1,lists!$G:$H,2,FALSE),AC665&lt;=VLOOKUP(FLAT!$I$2,lists!$G:$H,2,FALSE)),TRUE,FALSE)</f>
        <v>1</v>
      </c>
      <c r="AG665" t="b">
        <f>VLOOKUP(AB665,lists!$B$7:$C$8,2,FALSE)</f>
        <v>1</v>
      </c>
      <c r="AH665" t="b">
        <f>VLOOKUP(IF(H665="","Open",SUBSTITUTE(H665,"/Nov","")),lists!$B$27:$D$29,2,FALSE)</f>
        <v>1</v>
      </c>
      <c r="AI665" t="b">
        <f>IF(FLAT!$I$5="All",TRUE,IF(FLAT!$I$5=TEXT('Raw - F'!C665,"mmm"),TRUE,FALSE))</f>
        <v>1</v>
      </c>
      <c r="AJ665" t="b">
        <f>VLOOKUP(L665,lists!B:C,2,FALSE)</f>
        <v>1</v>
      </c>
      <c r="AK665" t="b">
        <f>VLOOKUP(T665,lists!$B$23:$D$25,2,FALSE)</f>
        <v>1</v>
      </c>
      <c r="AL665">
        <f t="shared" si="54"/>
        <v>1</v>
      </c>
    </row>
    <row r="666" spans="1:38" x14ac:dyDescent="0.35">
      <c r="A666" s="1">
        <f t="shared" si="55"/>
        <v>666</v>
      </c>
      <c r="B666" s="1">
        <f t="shared" si="56"/>
        <v>665</v>
      </c>
      <c r="C666" s="5">
        <v>44347</v>
      </c>
      <c r="D666" t="s">
        <v>863</v>
      </c>
      <c r="E666" t="s">
        <v>302</v>
      </c>
      <c r="F666" t="s">
        <v>302</v>
      </c>
      <c r="G666" t="s">
        <v>6</v>
      </c>
      <c r="H666" t="s">
        <v>227</v>
      </c>
      <c r="J666" t="s">
        <v>34</v>
      </c>
      <c r="K666" t="s">
        <v>5</v>
      </c>
      <c r="L666">
        <v>5</v>
      </c>
      <c r="N666" t="s">
        <v>321</v>
      </c>
      <c r="O666" t="s">
        <v>36</v>
      </c>
      <c r="P666" t="s">
        <v>36</v>
      </c>
      <c r="Q666">
        <v>5400</v>
      </c>
      <c r="R666" t="s">
        <v>1106</v>
      </c>
      <c r="T666" t="s">
        <v>240</v>
      </c>
      <c r="U666">
        <v>0</v>
      </c>
      <c r="W666" t="s">
        <v>503</v>
      </c>
      <c r="X666" t="s">
        <v>503</v>
      </c>
      <c r="AA666" s="6" t="str">
        <f t="shared" si="52"/>
        <v>3yo</v>
      </c>
      <c r="AB666" s="6" t="str">
        <f t="shared" si="53"/>
        <v>A</v>
      </c>
      <c r="AC666" s="6">
        <f>VLOOKUP(P666,lists!$G:$H,2,FALSE)</f>
        <v>1</v>
      </c>
      <c r="AD666" t="b">
        <f>VLOOKUP(G666,lists!$B$2:$C$3,2,FALSE)</f>
        <v>1</v>
      </c>
      <c r="AE666" t="b">
        <f>VLOOKUP(AA666,lists!$B:$C,2,FALSE)</f>
        <v>1</v>
      </c>
      <c r="AF666" t="b">
        <f>IF(AND(AC666&gt;=VLOOKUP(FLAT!$I$1,lists!$G:$H,2,FALSE),AC666&lt;=VLOOKUP(FLAT!$I$2,lists!$G:$H,2,FALSE)),TRUE,FALSE)</f>
        <v>1</v>
      </c>
      <c r="AG666" t="b">
        <f>VLOOKUP(AB666,lists!$B$7:$C$8,2,FALSE)</f>
        <v>1</v>
      </c>
      <c r="AH666" t="b">
        <f>VLOOKUP(IF(H666="","Open",SUBSTITUTE(H666,"/Nov","")),lists!$B$27:$D$29,2,FALSE)</f>
        <v>1</v>
      </c>
      <c r="AI666" t="b">
        <f>IF(FLAT!$I$5="All",TRUE,IF(FLAT!$I$5=TEXT('Raw - F'!C666,"mmm"),TRUE,FALSE))</f>
        <v>1</v>
      </c>
      <c r="AJ666" t="b">
        <f>VLOOKUP(L666,lists!B:C,2,FALSE)</f>
        <v>1</v>
      </c>
      <c r="AK666" t="b">
        <f>VLOOKUP(T666,lists!$B$23:$D$25,2,FALSE)</f>
        <v>1</v>
      </c>
      <c r="AL666">
        <f t="shared" si="54"/>
        <v>1</v>
      </c>
    </row>
    <row r="667" spans="1:38" x14ac:dyDescent="0.35">
      <c r="A667" s="1">
        <f t="shared" si="55"/>
        <v>667</v>
      </c>
      <c r="B667" s="1">
        <f t="shared" si="56"/>
        <v>666</v>
      </c>
      <c r="C667" s="5">
        <v>44347</v>
      </c>
      <c r="D667" t="s">
        <v>863</v>
      </c>
      <c r="E667" t="s">
        <v>302</v>
      </c>
      <c r="F667" t="s">
        <v>302</v>
      </c>
      <c r="G667" t="s">
        <v>6</v>
      </c>
      <c r="H667" t="s">
        <v>227</v>
      </c>
      <c r="J667" t="s">
        <v>54</v>
      </c>
      <c r="K667" t="s">
        <v>5</v>
      </c>
      <c r="L667">
        <v>6</v>
      </c>
      <c r="N667" t="s">
        <v>307</v>
      </c>
      <c r="O667" t="s">
        <v>395</v>
      </c>
      <c r="P667" t="s">
        <v>76</v>
      </c>
      <c r="Q667">
        <v>5010</v>
      </c>
      <c r="R667" t="s">
        <v>1104</v>
      </c>
      <c r="T667" t="s">
        <v>240</v>
      </c>
      <c r="U667">
        <v>0</v>
      </c>
      <c r="W667" t="s">
        <v>503</v>
      </c>
      <c r="X667" t="s">
        <v>503</v>
      </c>
      <c r="AA667" s="6" t="str">
        <f t="shared" si="52"/>
        <v>Other</v>
      </c>
      <c r="AB667" s="6" t="str">
        <f t="shared" si="53"/>
        <v>A</v>
      </c>
      <c r="AC667" s="6">
        <f>VLOOKUP(P667,lists!$G:$H,2,FALSE)</f>
        <v>5</v>
      </c>
      <c r="AD667" t="b">
        <f>VLOOKUP(G667,lists!$B$2:$C$3,2,FALSE)</f>
        <v>1</v>
      </c>
      <c r="AE667" t="b">
        <f>VLOOKUP(AA667,lists!$B:$C,2,FALSE)</f>
        <v>1</v>
      </c>
      <c r="AF667" t="b">
        <f>IF(AND(AC667&gt;=VLOOKUP(FLAT!$I$1,lists!$G:$H,2,FALSE),AC667&lt;=VLOOKUP(FLAT!$I$2,lists!$G:$H,2,FALSE)),TRUE,FALSE)</f>
        <v>1</v>
      </c>
      <c r="AG667" t="b">
        <f>VLOOKUP(AB667,lists!$B$7:$C$8,2,FALSE)</f>
        <v>1</v>
      </c>
      <c r="AH667" t="b">
        <f>VLOOKUP(IF(H667="","Open",SUBSTITUTE(H667,"/Nov","")),lists!$B$27:$D$29,2,FALSE)</f>
        <v>1</v>
      </c>
      <c r="AI667" t="b">
        <f>IF(FLAT!$I$5="All",TRUE,IF(FLAT!$I$5=TEXT('Raw - F'!C667,"mmm"),TRUE,FALSE))</f>
        <v>1</v>
      </c>
      <c r="AJ667" t="b">
        <f>VLOOKUP(L667,lists!B:C,2,FALSE)</f>
        <v>1</v>
      </c>
      <c r="AK667" t="b">
        <f>VLOOKUP(T667,lists!$B$23:$D$25,2,FALSE)</f>
        <v>1</v>
      </c>
      <c r="AL667">
        <f t="shared" si="54"/>
        <v>1</v>
      </c>
    </row>
    <row r="668" spans="1:38" x14ac:dyDescent="0.35">
      <c r="A668" s="1">
        <f t="shared" si="55"/>
        <v>668</v>
      </c>
      <c r="B668" s="1">
        <f t="shared" si="56"/>
        <v>667</v>
      </c>
      <c r="C668" s="5">
        <v>44347</v>
      </c>
      <c r="D668" t="s">
        <v>629</v>
      </c>
      <c r="E668" t="s">
        <v>302</v>
      </c>
      <c r="F668" t="s">
        <v>302</v>
      </c>
      <c r="G668" t="s">
        <v>6</v>
      </c>
      <c r="H668" t="s">
        <v>227</v>
      </c>
      <c r="J668" t="s">
        <v>54</v>
      </c>
      <c r="K668" t="s">
        <v>5</v>
      </c>
      <c r="L668">
        <v>3</v>
      </c>
      <c r="N668" t="s">
        <v>359</v>
      </c>
      <c r="O668" t="s">
        <v>329</v>
      </c>
      <c r="P668" t="s">
        <v>36</v>
      </c>
      <c r="Q668">
        <v>20000</v>
      </c>
      <c r="R668" t="s">
        <v>422</v>
      </c>
      <c r="S668" t="s">
        <v>7</v>
      </c>
      <c r="T668" t="s">
        <v>241</v>
      </c>
      <c r="U668">
        <v>0</v>
      </c>
      <c r="W668" t="s">
        <v>503</v>
      </c>
      <c r="X668" t="s">
        <v>503</v>
      </c>
      <c r="AA668" s="6" t="str">
        <f t="shared" si="52"/>
        <v>Other</v>
      </c>
      <c r="AB668" s="6" t="str">
        <f t="shared" si="53"/>
        <v>A</v>
      </c>
      <c r="AC668" s="6">
        <f>VLOOKUP(P668,lists!$G:$H,2,FALSE)</f>
        <v>1</v>
      </c>
      <c r="AD668" t="b">
        <f>VLOOKUP(G668,lists!$B$2:$C$3,2,FALSE)</f>
        <v>1</v>
      </c>
      <c r="AE668" t="b">
        <f>VLOOKUP(AA668,lists!$B:$C,2,FALSE)</f>
        <v>1</v>
      </c>
      <c r="AF668" t="b">
        <f>IF(AND(AC668&gt;=VLOOKUP(FLAT!$I$1,lists!$G:$H,2,FALSE),AC668&lt;=VLOOKUP(FLAT!$I$2,lists!$G:$H,2,FALSE)),TRUE,FALSE)</f>
        <v>1</v>
      </c>
      <c r="AG668" t="b">
        <f>VLOOKUP(AB668,lists!$B$7:$C$8,2,FALSE)</f>
        <v>1</v>
      </c>
      <c r="AH668" t="b">
        <f>VLOOKUP(IF(H668="","Open",SUBSTITUTE(H668,"/Nov","")),lists!$B$27:$D$29,2,FALSE)</f>
        <v>1</v>
      </c>
      <c r="AI668" t="b">
        <f>IF(FLAT!$I$5="All",TRUE,IF(FLAT!$I$5=TEXT('Raw - F'!C668,"mmm"),TRUE,FALSE))</f>
        <v>1</v>
      </c>
      <c r="AJ668" t="b">
        <f>VLOOKUP(L668,lists!B:C,2,FALSE)</f>
        <v>1</v>
      </c>
      <c r="AK668" t="b">
        <f>VLOOKUP(T668,lists!$B$23:$D$25,2,FALSE)</f>
        <v>1</v>
      </c>
      <c r="AL668">
        <f t="shared" si="54"/>
        <v>1</v>
      </c>
    </row>
    <row r="669" spans="1:38" x14ac:dyDescent="0.35">
      <c r="A669" s="1">
        <f t="shared" si="55"/>
        <v>669</v>
      </c>
      <c r="B669" s="1">
        <f t="shared" si="56"/>
        <v>668</v>
      </c>
      <c r="C669" s="5">
        <v>44347</v>
      </c>
      <c r="D669" t="s">
        <v>629</v>
      </c>
      <c r="E669" t="s">
        <v>302</v>
      </c>
      <c r="F669" t="s">
        <v>302</v>
      </c>
      <c r="G669" t="s">
        <v>6</v>
      </c>
      <c r="H669" t="s">
        <v>227</v>
      </c>
      <c r="J669" t="s">
        <v>54</v>
      </c>
      <c r="K669" t="s">
        <v>5</v>
      </c>
      <c r="L669">
        <v>3</v>
      </c>
      <c r="N669" t="s">
        <v>359</v>
      </c>
      <c r="O669" t="s">
        <v>572</v>
      </c>
      <c r="P669" t="s">
        <v>76</v>
      </c>
      <c r="Q669">
        <v>11500</v>
      </c>
      <c r="R669" t="s">
        <v>1108</v>
      </c>
      <c r="T669" t="s">
        <v>241</v>
      </c>
      <c r="U669">
        <v>0</v>
      </c>
      <c r="W669" t="s">
        <v>503</v>
      </c>
      <c r="X669" t="s">
        <v>503</v>
      </c>
      <c r="AA669" s="6" t="str">
        <f t="shared" si="52"/>
        <v>Other</v>
      </c>
      <c r="AB669" s="6" t="str">
        <f t="shared" si="53"/>
        <v>A</v>
      </c>
      <c r="AC669" s="6">
        <f>VLOOKUP(P669,lists!$G:$H,2,FALSE)</f>
        <v>5</v>
      </c>
      <c r="AD669" t="b">
        <f>VLOOKUP(G669,lists!$B$2:$C$3,2,FALSE)</f>
        <v>1</v>
      </c>
      <c r="AE669" t="b">
        <f>VLOOKUP(AA669,lists!$B:$C,2,FALSE)</f>
        <v>1</v>
      </c>
      <c r="AF669" t="b">
        <f>IF(AND(AC669&gt;=VLOOKUP(FLAT!$I$1,lists!$G:$H,2,FALSE),AC669&lt;=VLOOKUP(FLAT!$I$2,lists!$G:$H,2,FALSE)),TRUE,FALSE)</f>
        <v>1</v>
      </c>
      <c r="AG669" t="b">
        <f>VLOOKUP(AB669,lists!$B$7:$C$8,2,FALSE)</f>
        <v>1</v>
      </c>
      <c r="AH669" t="b">
        <f>VLOOKUP(IF(H669="","Open",SUBSTITUTE(H669,"/Nov","")),lists!$B$27:$D$29,2,FALSE)</f>
        <v>1</v>
      </c>
      <c r="AI669" t="b">
        <f>IF(FLAT!$I$5="All",TRUE,IF(FLAT!$I$5=TEXT('Raw - F'!C669,"mmm"),TRUE,FALSE))</f>
        <v>1</v>
      </c>
      <c r="AJ669" t="b">
        <f>VLOOKUP(L669,lists!B:C,2,FALSE)</f>
        <v>1</v>
      </c>
      <c r="AK669" t="b">
        <f>VLOOKUP(T669,lists!$B$23:$D$25,2,FALSE)</f>
        <v>1</v>
      </c>
      <c r="AL669">
        <f t="shared" si="54"/>
        <v>1</v>
      </c>
    </row>
    <row r="670" spans="1:38" x14ac:dyDescent="0.35">
      <c r="A670" s="1">
        <f t="shared" si="55"/>
        <v>670</v>
      </c>
      <c r="B670" s="1">
        <f t="shared" si="56"/>
        <v>669</v>
      </c>
      <c r="C670" s="5">
        <v>44347</v>
      </c>
      <c r="D670" t="s">
        <v>629</v>
      </c>
      <c r="E670" t="s">
        <v>302</v>
      </c>
      <c r="F670" t="s">
        <v>302</v>
      </c>
      <c r="G670" t="s">
        <v>6</v>
      </c>
      <c r="H670" t="s">
        <v>227</v>
      </c>
      <c r="J670" t="s">
        <v>54</v>
      </c>
      <c r="K670" t="s">
        <v>5</v>
      </c>
      <c r="L670">
        <v>4</v>
      </c>
      <c r="N670" t="s">
        <v>348</v>
      </c>
      <c r="O670" t="s">
        <v>399</v>
      </c>
      <c r="P670" t="s">
        <v>37</v>
      </c>
      <c r="Q670">
        <v>7700</v>
      </c>
      <c r="R670" t="s">
        <v>1107</v>
      </c>
      <c r="T670" t="s">
        <v>241</v>
      </c>
      <c r="U670">
        <v>0</v>
      </c>
      <c r="W670" t="s">
        <v>503</v>
      </c>
      <c r="X670" t="s">
        <v>503</v>
      </c>
      <c r="AA670" s="6" t="str">
        <f t="shared" si="52"/>
        <v>Other</v>
      </c>
      <c r="AB670" s="6" t="str">
        <f t="shared" si="53"/>
        <v>A</v>
      </c>
      <c r="AC670" s="6">
        <f>VLOOKUP(P670,lists!$G:$H,2,FALSE)</f>
        <v>2</v>
      </c>
      <c r="AD670" t="b">
        <f>VLOOKUP(G670,lists!$B$2:$C$3,2,FALSE)</f>
        <v>1</v>
      </c>
      <c r="AE670" t="b">
        <f>VLOOKUP(AA670,lists!$B:$C,2,FALSE)</f>
        <v>1</v>
      </c>
      <c r="AF670" t="b">
        <f>IF(AND(AC670&gt;=VLOOKUP(FLAT!$I$1,lists!$G:$H,2,FALSE),AC670&lt;=VLOOKUP(FLAT!$I$2,lists!$G:$H,2,FALSE)),TRUE,FALSE)</f>
        <v>1</v>
      </c>
      <c r="AG670" t="b">
        <f>VLOOKUP(AB670,lists!$B$7:$C$8,2,FALSE)</f>
        <v>1</v>
      </c>
      <c r="AH670" t="b">
        <f>VLOOKUP(IF(H670="","Open",SUBSTITUTE(H670,"/Nov","")),lists!$B$27:$D$29,2,FALSE)</f>
        <v>1</v>
      </c>
      <c r="AI670" t="b">
        <f>IF(FLAT!$I$5="All",TRUE,IF(FLAT!$I$5=TEXT('Raw - F'!C670,"mmm"),TRUE,FALSE))</f>
        <v>1</v>
      </c>
      <c r="AJ670" t="b">
        <f>VLOOKUP(L670,lists!B:C,2,FALSE)</f>
        <v>1</v>
      </c>
      <c r="AK670" t="b">
        <f>VLOOKUP(T670,lists!$B$23:$D$25,2,FALSE)</f>
        <v>1</v>
      </c>
      <c r="AL670">
        <f t="shared" si="54"/>
        <v>1</v>
      </c>
    </row>
    <row r="671" spans="1:38" x14ac:dyDescent="0.35">
      <c r="A671" s="1">
        <f t="shared" si="55"/>
        <v>671</v>
      </c>
      <c r="B671" s="1">
        <f t="shared" si="56"/>
        <v>670</v>
      </c>
      <c r="C671" s="5">
        <v>44347</v>
      </c>
      <c r="D671" t="s">
        <v>629</v>
      </c>
      <c r="E671" t="s">
        <v>302</v>
      </c>
      <c r="F671" t="s">
        <v>302</v>
      </c>
      <c r="G671" t="s">
        <v>6</v>
      </c>
      <c r="H671" t="s">
        <v>227</v>
      </c>
      <c r="J671" t="s">
        <v>34</v>
      </c>
      <c r="K671" t="s">
        <v>5</v>
      </c>
      <c r="L671">
        <v>5</v>
      </c>
      <c r="N671" t="s">
        <v>330</v>
      </c>
      <c r="O671" t="s">
        <v>446</v>
      </c>
      <c r="P671" t="s">
        <v>88</v>
      </c>
      <c r="Q671">
        <v>7700</v>
      </c>
      <c r="R671" t="s">
        <v>979</v>
      </c>
      <c r="S671" t="s">
        <v>368</v>
      </c>
      <c r="T671" t="s">
        <v>241</v>
      </c>
      <c r="U671">
        <v>0</v>
      </c>
      <c r="W671" t="s">
        <v>503</v>
      </c>
      <c r="X671" t="s">
        <v>503</v>
      </c>
      <c r="AA671" s="6" t="str">
        <f t="shared" si="52"/>
        <v>3yo</v>
      </c>
      <c r="AB671" s="6" t="str">
        <f t="shared" si="53"/>
        <v>A</v>
      </c>
      <c r="AC671" s="6">
        <f>VLOOKUP(P671,lists!$G:$H,2,FALSE)</f>
        <v>6</v>
      </c>
      <c r="AD671" t="b">
        <f>VLOOKUP(G671,lists!$B$2:$C$3,2,FALSE)</f>
        <v>1</v>
      </c>
      <c r="AE671" t="b">
        <f>VLOOKUP(AA671,lists!$B:$C,2,FALSE)</f>
        <v>1</v>
      </c>
      <c r="AF671" t="b">
        <f>IF(AND(AC671&gt;=VLOOKUP(FLAT!$I$1,lists!$G:$H,2,FALSE),AC671&lt;=VLOOKUP(FLAT!$I$2,lists!$G:$H,2,FALSE)),TRUE,FALSE)</f>
        <v>1</v>
      </c>
      <c r="AG671" t="b">
        <f>VLOOKUP(AB671,lists!$B$7:$C$8,2,FALSE)</f>
        <v>1</v>
      </c>
      <c r="AH671" t="b">
        <f>VLOOKUP(IF(H671="","Open",SUBSTITUTE(H671,"/Nov","")),lists!$B$27:$D$29,2,FALSE)</f>
        <v>1</v>
      </c>
      <c r="AI671" t="b">
        <f>IF(FLAT!$I$5="All",TRUE,IF(FLAT!$I$5=TEXT('Raw - F'!C671,"mmm"),TRUE,FALSE))</f>
        <v>1</v>
      </c>
      <c r="AJ671" t="b">
        <f>VLOOKUP(L671,lists!B:C,2,FALSE)</f>
        <v>1</v>
      </c>
      <c r="AK671" t="b">
        <f>VLOOKUP(T671,lists!$B$23:$D$25,2,FALSE)</f>
        <v>1</v>
      </c>
      <c r="AL671">
        <f t="shared" si="54"/>
        <v>1</v>
      </c>
    </row>
    <row r="672" spans="1:38" x14ac:dyDescent="0.35">
      <c r="A672" s="1">
        <f t="shared" si="55"/>
        <v>672</v>
      </c>
      <c r="B672" s="1">
        <f t="shared" si="56"/>
        <v>671</v>
      </c>
      <c r="C672" s="5">
        <v>44347</v>
      </c>
      <c r="D672" t="s">
        <v>629</v>
      </c>
      <c r="E672" t="s">
        <v>302</v>
      </c>
      <c r="F672" t="s">
        <v>302</v>
      </c>
      <c r="G672" t="s">
        <v>6</v>
      </c>
      <c r="H672" t="s">
        <v>227</v>
      </c>
      <c r="J672" t="s">
        <v>34</v>
      </c>
      <c r="K672" t="s">
        <v>5</v>
      </c>
      <c r="L672">
        <v>5</v>
      </c>
      <c r="N672" t="s">
        <v>330</v>
      </c>
      <c r="O672" t="s">
        <v>397</v>
      </c>
      <c r="P672" t="s">
        <v>70</v>
      </c>
      <c r="Q672">
        <v>4900</v>
      </c>
      <c r="R672" t="s">
        <v>483</v>
      </c>
      <c r="T672" t="s">
        <v>241</v>
      </c>
      <c r="U672">
        <v>0</v>
      </c>
      <c r="W672" t="s">
        <v>503</v>
      </c>
      <c r="X672" t="s">
        <v>503</v>
      </c>
      <c r="AA672" s="6" t="str">
        <f t="shared" si="52"/>
        <v>3yo</v>
      </c>
      <c r="AB672" s="6" t="str">
        <f t="shared" si="53"/>
        <v>A</v>
      </c>
      <c r="AC672" s="6">
        <f>VLOOKUP(P672,lists!$G:$H,2,FALSE)</f>
        <v>4</v>
      </c>
      <c r="AD672" t="b">
        <f>VLOOKUP(G672,lists!$B$2:$C$3,2,FALSE)</f>
        <v>1</v>
      </c>
      <c r="AE672" t="b">
        <f>VLOOKUP(AA672,lists!$B:$C,2,FALSE)</f>
        <v>1</v>
      </c>
      <c r="AF672" t="b">
        <f>IF(AND(AC672&gt;=VLOOKUP(FLAT!$I$1,lists!$G:$H,2,FALSE),AC672&lt;=VLOOKUP(FLAT!$I$2,lists!$G:$H,2,FALSE)),TRUE,FALSE)</f>
        <v>1</v>
      </c>
      <c r="AG672" t="b">
        <f>VLOOKUP(AB672,lists!$B$7:$C$8,2,FALSE)</f>
        <v>1</v>
      </c>
      <c r="AH672" t="b">
        <f>VLOOKUP(IF(H672="","Open",SUBSTITUTE(H672,"/Nov","")),lists!$B$27:$D$29,2,FALSE)</f>
        <v>1</v>
      </c>
      <c r="AI672" t="b">
        <f>IF(FLAT!$I$5="All",TRUE,IF(FLAT!$I$5=TEXT('Raw - F'!C672,"mmm"),TRUE,FALSE))</f>
        <v>1</v>
      </c>
      <c r="AJ672" t="b">
        <f>VLOOKUP(L672,lists!B:C,2,FALSE)</f>
        <v>1</v>
      </c>
      <c r="AK672" t="b">
        <f>VLOOKUP(T672,lists!$B$23:$D$25,2,FALSE)</f>
        <v>1</v>
      </c>
      <c r="AL672">
        <f t="shared" si="54"/>
        <v>1</v>
      </c>
    </row>
    <row r="673" spans="1:38" x14ac:dyDescent="0.35">
      <c r="A673" s="1">
        <f t="shared" si="55"/>
        <v>673</v>
      </c>
      <c r="B673" s="1">
        <f t="shared" si="56"/>
        <v>672</v>
      </c>
      <c r="C673" s="5">
        <v>44347</v>
      </c>
      <c r="D673" t="s">
        <v>629</v>
      </c>
      <c r="E673" t="s">
        <v>302</v>
      </c>
      <c r="F673" t="s">
        <v>302</v>
      </c>
      <c r="G673" t="s">
        <v>51</v>
      </c>
      <c r="H673" t="s">
        <v>244</v>
      </c>
      <c r="J673" t="s">
        <v>35</v>
      </c>
      <c r="K673" t="s">
        <v>5</v>
      </c>
      <c r="L673">
        <v>5</v>
      </c>
      <c r="N673" t="s">
        <v>227</v>
      </c>
      <c r="O673" t="s">
        <v>329</v>
      </c>
      <c r="P673" t="s">
        <v>37</v>
      </c>
      <c r="Q673">
        <v>4900</v>
      </c>
      <c r="R673" t="s">
        <v>1109</v>
      </c>
      <c r="S673" t="s">
        <v>368</v>
      </c>
      <c r="T673" t="s">
        <v>241</v>
      </c>
      <c r="U673">
        <v>0</v>
      </c>
      <c r="W673" t="s">
        <v>503</v>
      </c>
      <c r="X673" t="s">
        <v>503</v>
      </c>
      <c r="AA673" s="6" t="str">
        <f t="shared" si="52"/>
        <v>Other</v>
      </c>
      <c r="AB673" s="6" t="str">
        <f t="shared" si="53"/>
        <v>A</v>
      </c>
      <c r="AC673" s="6">
        <f>VLOOKUP(P673,lists!$G:$H,2,FALSE)</f>
        <v>2</v>
      </c>
      <c r="AD673" t="b">
        <f>VLOOKUP(G673,lists!$B$2:$C$3,2,FALSE)</f>
        <v>1</v>
      </c>
      <c r="AE673" t="b">
        <f>VLOOKUP(AA673,lists!$B:$C,2,FALSE)</f>
        <v>1</v>
      </c>
      <c r="AF673" t="b">
        <f>IF(AND(AC673&gt;=VLOOKUP(FLAT!$I$1,lists!$G:$H,2,FALSE),AC673&lt;=VLOOKUP(FLAT!$I$2,lists!$G:$H,2,FALSE)),TRUE,FALSE)</f>
        <v>1</v>
      </c>
      <c r="AG673" t="b">
        <f>VLOOKUP(AB673,lists!$B$7:$C$8,2,FALSE)</f>
        <v>1</v>
      </c>
      <c r="AH673" t="b">
        <f>VLOOKUP(IF(H673="","Open",SUBSTITUTE(H673,"/Nov","")),lists!$B$27:$D$29,2,FALSE)</f>
        <v>1</v>
      </c>
      <c r="AI673" t="b">
        <f>IF(FLAT!$I$5="All",TRUE,IF(FLAT!$I$5=TEXT('Raw - F'!C673,"mmm"),TRUE,FALSE))</f>
        <v>1</v>
      </c>
      <c r="AJ673" t="b">
        <f>VLOOKUP(L673,lists!B:C,2,FALSE)</f>
        <v>1</v>
      </c>
      <c r="AK673" t="b">
        <f>VLOOKUP(T673,lists!$B$23:$D$25,2,FALSE)</f>
        <v>1</v>
      </c>
      <c r="AL673">
        <f t="shared" si="54"/>
        <v>1</v>
      </c>
    </row>
    <row r="674" spans="1:38" x14ac:dyDescent="0.35">
      <c r="A674" s="1">
        <f t="shared" si="55"/>
        <v>674</v>
      </c>
      <c r="B674" s="1">
        <f t="shared" si="56"/>
        <v>673</v>
      </c>
      <c r="C674" s="5">
        <v>44347</v>
      </c>
      <c r="D674" t="s">
        <v>629</v>
      </c>
      <c r="E674" t="s">
        <v>302</v>
      </c>
      <c r="F674" t="s">
        <v>302</v>
      </c>
      <c r="G674" t="s">
        <v>51</v>
      </c>
      <c r="H674" t="s">
        <v>244</v>
      </c>
      <c r="J674" t="s">
        <v>33</v>
      </c>
      <c r="K674" t="s">
        <v>5</v>
      </c>
      <c r="L674">
        <v>5</v>
      </c>
      <c r="N674" t="s">
        <v>227</v>
      </c>
      <c r="O674" t="s">
        <v>399</v>
      </c>
      <c r="P674" t="s">
        <v>37</v>
      </c>
      <c r="Q674">
        <v>4900</v>
      </c>
      <c r="R674" t="s">
        <v>1110</v>
      </c>
      <c r="S674" t="s">
        <v>368</v>
      </c>
      <c r="T674" t="s">
        <v>241</v>
      </c>
      <c r="U674">
        <v>0</v>
      </c>
      <c r="W674" t="s">
        <v>503</v>
      </c>
      <c r="X674" t="s">
        <v>583</v>
      </c>
      <c r="Y674" t="s">
        <v>368</v>
      </c>
      <c r="AA674" s="6" t="str">
        <f t="shared" si="52"/>
        <v>2yo</v>
      </c>
      <c r="AB674" s="6" t="str">
        <f t="shared" si="53"/>
        <v>A</v>
      </c>
      <c r="AC674" s="6">
        <f>VLOOKUP(P674,lists!$G:$H,2,FALSE)</f>
        <v>2</v>
      </c>
      <c r="AD674" t="b">
        <f>VLOOKUP(G674,lists!$B$2:$C$3,2,FALSE)</f>
        <v>1</v>
      </c>
      <c r="AE674" t="b">
        <f>VLOOKUP(AA674,lists!$B:$C,2,FALSE)</f>
        <v>1</v>
      </c>
      <c r="AF674" t="b">
        <f>IF(AND(AC674&gt;=VLOOKUP(FLAT!$I$1,lists!$G:$H,2,FALSE),AC674&lt;=VLOOKUP(FLAT!$I$2,lists!$G:$H,2,FALSE)),TRUE,FALSE)</f>
        <v>1</v>
      </c>
      <c r="AG674" t="b">
        <f>VLOOKUP(AB674,lists!$B$7:$C$8,2,FALSE)</f>
        <v>1</v>
      </c>
      <c r="AH674" t="b">
        <f>VLOOKUP(IF(H674="","Open",SUBSTITUTE(H674,"/Nov","")),lists!$B$27:$D$29,2,FALSE)</f>
        <v>1</v>
      </c>
      <c r="AI674" t="b">
        <f>IF(FLAT!$I$5="All",TRUE,IF(FLAT!$I$5=TEXT('Raw - F'!C674,"mmm"),TRUE,FALSE))</f>
        <v>1</v>
      </c>
      <c r="AJ674" t="b">
        <f>VLOOKUP(L674,lists!B:C,2,FALSE)</f>
        <v>1</v>
      </c>
      <c r="AK674" t="b">
        <f>VLOOKUP(T674,lists!$B$23:$D$25,2,FALSE)</f>
        <v>1</v>
      </c>
      <c r="AL674">
        <f t="shared" si="54"/>
        <v>1</v>
      </c>
    </row>
    <row r="675" spans="1:38" x14ac:dyDescent="0.35">
      <c r="A675" s="1">
        <f t="shared" si="55"/>
        <v>675</v>
      </c>
      <c r="B675" s="1">
        <f t="shared" si="56"/>
        <v>674</v>
      </c>
      <c r="C675" s="5">
        <v>44348</v>
      </c>
      <c r="D675" t="s">
        <v>876</v>
      </c>
      <c r="E675" t="s">
        <v>302</v>
      </c>
      <c r="F675" t="s">
        <v>302</v>
      </c>
      <c r="G675" t="s">
        <v>6</v>
      </c>
      <c r="H675" t="s">
        <v>227</v>
      </c>
      <c r="J675" t="s">
        <v>54</v>
      </c>
      <c r="K675" t="s">
        <v>5</v>
      </c>
      <c r="L675">
        <v>4</v>
      </c>
      <c r="N675" t="s">
        <v>318</v>
      </c>
      <c r="O675" t="s">
        <v>438</v>
      </c>
      <c r="P675" t="s">
        <v>38</v>
      </c>
      <c r="Q675">
        <v>7650</v>
      </c>
      <c r="R675" t="s">
        <v>433</v>
      </c>
      <c r="T675" t="s">
        <v>241</v>
      </c>
      <c r="U675">
        <v>0</v>
      </c>
      <c r="W675" t="s">
        <v>503</v>
      </c>
      <c r="X675" t="s">
        <v>503</v>
      </c>
      <c r="AA675" s="6" t="str">
        <f t="shared" si="52"/>
        <v>Other</v>
      </c>
      <c r="AB675" s="6" t="str">
        <f t="shared" si="53"/>
        <v>A</v>
      </c>
      <c r="AC675" s="6">
        <f>VLOOKUP(P675,lists!$G:$H,2,FALSE)</f>
        <v>3</v>
      </c>
      <c r="AD675" t="b">
        <f>VLOOKUP(G675,lists!$B$2:$C$3,2,FALSE)</f>
        <v>1</v>
      </c>
      <c r="AE675" t="b">
        <f>VLOOKUP(AA675,lists!$B:$C,2,FALSE)</f>
        <v>1</v>
      </c>
      <c r="AF675" t="b">
        <f>IF(AND(AC675&gt;=VLOOKUP(FLAT!$I$1,lists!$G:$H,2,FALSE),AC675&lt;=VLOOKUP(FLAT!$I$2,lists!$G:$H,2,FALSE)),TRUE,FALSE)</f>
        <v>1</v>
      </c>
      <c r="AG675" t="b">
        <f>VLOOKUP(AB675,lists!$B$7:$C$8,2,FALSE)</f>
        <v>1</v>
      </c>
      <c r="AH675" t="b">
        <f>VLOOKUP(IF(H675="","Open",SUBSTITUTE(H675,"/Nov","")),lists!$B$27:$D$29,2,FALSE)</f>
        <v>1</v>
      </c>
      <c r="AI675" t="b">
        <f>IF(FLAT!$I$5="All",TRUE,IF(FLAT!$I$5=TEXT('Raw - F'!C675,"mmm"),TRUE,FALSE))</f>
        <v>1</v>
      </c>
      <c r="AJ675" t="b">
        <f>VLOOKUP(L675,lists!B:C,2,FALSE)</f>
        <v>1</v>
      </c>
      <c r="AK675" t="b">
        <f>VLOOKUP(T675,lists!$B$23:$D$25,2,FALSE)</f>
        <v>1</v>
      </c>
      <c r="AL675">
        <f t="shared" si="54"/>
        <v>1</v>
      </c>
    </row>
    <row r="676" spans="1:38" x14ac:dyDescent="0.35">
      <c r="A676" s="1">
        <f t="shared" si="55"/>
        <v>676</v>
      </c>
      <c r="B676" s="1">
        <f t="shared" si="56"/>
        <v>675</v>
      </c>
      <c r="C676" s="5">
        <v>44348</v>
      </c>
      <c r="D676" t="s">
        <v>876</v>
      </c>
      <c r="E676" t="s">
        <v>302</v>
      </c>
      <c r="F676" t="s">
        <v>302</v>
      </c>
      <c r="G676" t="s">
        <v>6</v>
      </c>
      <c r="H676" t="s">
        <v>227</v>
      </c>
      <c r="J676" t="s">
        <v>54</v>
      </c>
      <c r="K676" t="s">
        <v>5</v>
      </c>
      <c r="L676">
        <v>5</v>
      </c>
      <c r="N676" t="s">
        <v>330</v>
      </c>
      <c r="O676" t="s">
        <v>439</v>
      </c>
      <c r="P676" t="s">
        <v>37</v>
      </c>
      <c r="Q676">
        <v>4900</v>
      </c>
      <c r="R676" t="s">
        <v>463</v>
      </c>
      <c r="T676" t="s">
        <v>241</v>
      </c>
      <c r="U676">
        <v>0</v>
      </c>
      <c r="W676" t="s">
        <v>503</v>
      </c>
      <c r="X676" t="s">
        <v>503</v>
      </c>
      <c r="AA676" s="6" t="str">
        <f t="shared" si="52"/>
        <v>Other</v>
      </c>
      <c r="AB676" s="6" t="str">
        <f t="shared" si="53"/>
        <v>A</v>
      </c>
      <c r="AC676" s="6">
        <f>VLOOKUP(P676,lists!$G:$H,2,FALSE)</f>
        <v>2</v>
      </c>
      <c r="AD676" t="b">
        <f>VLOOKUP(G676,lists!$B$2:$C$3,2,FALSE)</f>
        <v>1</v>
      </c>
      <c r="AE676" t="b">
        <f>VLOOKUP(AA676,lists!$B:$C,2,FALSE)</f>
        <v>1</v>
      </c>
      <c r="AF676" t="b">
        <f>IF(AND(AC676&gt;=VLOOKUP(FLAT!$I$1,lists!$G:$H,2,FALSE),AC676&lt;=VLOOKUP(FLAT!$I$2,lists!$G:$H,2,FALSE)),TRUE,FALSE)</f>
        <v>1</v>
      </c>
      <c r="AG676" t="b">
        <f>VLOOKUP(AB676,lists!$B$7:$C$8,2,FALSE)</f>
        <v>1</v>
      </c>
      <c r="AH676" t="b">
        <f>VLOOKUP(IF(H676="","Open",SUBSTITUTE(H676,"/Nov","")),lists!$B$27:$D$29,2,FALSE)</f>
        <v>1</v>
      </c>
      <c r="AI676" t="b">
        <f>IF(FLAT!$I$5="All",TRUE,IF(FLAT!$I$5=TEXT('Raw - F'!C676,"mmm"),TRUE,FALSE))</f>
        <v>1</v>
      </c>
      <c r="AJ676" t="b">
        <f>VLOOKUP(L676,lists!B:C,2,FALSE)</f>
        <v>1</v>
      </c>
      <c r="AK676" t="b">
        <f>VLOOKUP(T676,lists!$B$23:$D$25,2,FALSE)</f>
        <v>1</v>
      </c>
      <c r="AL676">
        <f t="shared" si="54"/>
        <v>1</v>
      </c>
    </row>
    <row r="677" spans="1:38" x14ac:dyDescent="0.35">
      <c r="A677" s="1">
        <f t="shared" si="55"/>
        <v>677</v>
      </c>
      <c r="B677" s="1">
        <f t="shared" si="56"/>
        <v>676</v>
      </c>
      <c r="C677" s="5">
        <v>44348</v>
      </c>
      <c r="D677" t="s">
        <v>876</v>
      </c>
      <c r="E677" t="s">
        <v>302</v>
      </c>
      <c r="F677" t="s">
        <v>302</v>
      </c>
      <c r="G677" t="s">
        <v>6</v>
      </c>
      <c r="H677" t="s">
        <v>227</v>
      </c>
      <c r="J677" t="s">
        <v>54</v>
      </c>
      <c r="K677" t="s">
        <v>5</v>
      </c>
      <c r="L677">
        <v>6</v>
      </c>
      <c r="N677" t="s">
        <v>312</v>
      </c>
      <c r="O677" t="s">
        <v>442</v>
      </c>
      <c r="P677" t="s">
        <v>36</v>
      </c>
      <c r="Q677">
        <v>4900</v>
      </c>
      <c r="R677" t="s">
        <v>1112</v>
      </c>
      <c r="T677" t="s">
        <v>241</v>
      </c>
      <c r="U677">
        <v>0</v>
      </c>
      <c r="W677" t="s">
        <v>503</v>
      </c>
      <c r="X677" t="s">
        <v>503</v>
      </c>
      <c r="AA677" s="6" t="str">
        <f t="shared" si="52"/>
        <v>Other</v>
      </c>
      <c r="AB677" s="6" t="str">
        <f t="shared" si="53"/>
        <v>A</v>
      </c>
      <c r="AC677" s="6">
        <f>VLOOKUP(P677,lists!$G:$H,2,FALSE)</f>
        <v>1</v>
      </c>
      <c r="AD677" t="b">
        <f>VLOOKUP(G677,lists!$B$2:$C$3,2,FALSE)</f>
        <v>1</v>
      </c>
      <c r="AE677" t="b">
        <f>VLOOKUP(AA677,lists!$B:$C,2,FALSE)</f>
        <v>1</v>
      </c>
      <c r="AF677" t="b">
        <f>IF(AND(AC677&gt;=VLOOKUP(FLAT!$I$1,lists!$G:$H,2,FALSE),AC677&lt;=VLOOKUP(FLAT!$I$2,lists!$G:$H,2,FALSE)),TRUE,FALSE)</f>
        <v>1</v>
      </c>
      <c r="AG677" t="b">
        <f>VLOOKUP(AB677,lists!$B$7:$C$8,2,FALSE)</f>
        <v>1</v>
      </c>
      <c r="AH677" t="b">
        <f>VLOOKUP(IF(H677="","Open",SUBSTITUTE(H677,"/Nov","")),lists!$B$27:$D$29,2,FALSE)</f>
        <v>1</v>
      </c>
      <c r="AI677" t="b">
        <f>IF(FLAT!$I$5="All",TRUE,IF(FLAT!$I$5=TEXT('Raw - F'!C677,"mmm"),TRUE,FALSE))</f>
        <v>1</v>
      </c>
      <c r="AJ677" t="b">
        <f>VLOOKUP(L677,lists!B:C,2,FALSE)</f>
        <v>1</v>
      </c>
      <c r="AK677" t="b">
        <f>VLOOKUP(T677,lists!$B$23:$D$25,2,FALSE)</f>
        <v>1</v>
      </c>
      <c r="AL677">
        <f t="shared" si="54"/>
        <v>1</v>
      </c>
    </row>
    <row r="678" spans="1:38" x14ac:dyDescent="0.35">
      <c r="A678" s="1">
        <f t="shared" si="55"/>
        <v>678</v>
      </c>
      <c r="B678" s="1">
        <f t="shared" si="56"/>
        <v>677</v>
      </c>
      <c r="C678" s="5">
        <v>44348</v>
      </c>
      <c r="D678" t="s">
        <v>876</v>
      </c>
      <c r="E678" t="s">
        <v>302</v>
      </c>
      <c r="F678" t="s">
        <v>302</v>
      </c>
      <c r="G678" t="s">
        <v>51</v>
      </c>
      <c r="H678" t="s">
        <v>244</v>
      </c>
      <c r="J678" t="s">
        <v>35</v>
      </c>
      <c r="K678" t="s">
        <v>5</v>
      </c>
      <c r="L678">
        <v>5</v>
      </c>
      <c r="N678" t="s">
        <v>227</v>
      </c>
      <c r="O678" t="s">
        <v>442</v>
      </c>
      <c r="P678" t="s">
        <v>70</v>
      </c>
      <c r="Q678">
        <v>4900</v>
      </c>
      <c r="R678" t="s">
        <v>1113</v>
      </c>
      <c r="T678" t="s">
        <v>241</v>
      </c>
      <c r="U678">
        <v>0</v>
      </c>
      <c r="W678" t="s">
        <v>503</v>
      </c>
      <c r="X678" t="s">
        <v>503</v>
      </c>
      <c r="AA678" s="6" t="str">
        <f t="shared" si="52"/>
        <v>Other</v>
      </c>
      <c r="AB678" s="6" t="str">
        <f t="shared" si="53"/>
        <v>A</v>
      </c>
      <c r="AC678" s="6">
        <f>VLOOKUP(P678,lists!$G:$H,2,FALSE)</f>
        <v>4</v>
      </c>
      <c r="AD678" t="b">
        <f>VLOOKUP(G678,lists!$B$2:$C$3,2,FALSE)</f>
        <v>1</v>
      </c>
      <c r="AE678" t="b">
        <f>VLOOKUP(AA678,lists!$B:$C,2,FALSE)</f>
        <v>1</v>
      </c>
      <c r="AF678" t="b">
        <f>IF(AND(AC678&gt;=VLOOKUP(FLAT!$I$1,lists!$G:$H,2,FALSE),AC678&lt;=VLOOKUP(FLAT!$I$2,lists!$G:$H,2,FALSE)),TRUE,FALSE)</f>
        <v>1</v>
      </c>
      <c r="AG678" t="b">
        <f>VLOOKUP(AB678,lists!$B$7:$C$8,2,FALSE)</f>
        <v>1</v>
      </c>
      <c r="AH678" t="b">
        <f>VLOOKUP(IF(H678="","Open",SUBSTITUTE(H678,"/Nov","")),lists!$B$27:$D$29,2,FALSE)</f>
        <v>1</v>
      </c>
      <c r="AI678" t="b">
        <f>IF(FLAT!$I$5="All",TRUE,IF(FLAT!$I$5=TEXT('Raw - F'!C678,"mmm"),TRUE,FALSE))</f>
        <v>1</v>
      </c>
      <c r="AJ678" t="b">
        <f>VLOOKUP(L678,lists!B:C,2,FALSE)</f>
        <v>1</v>
      </c>
      <c r="AK678" t="b">
        <f>VLOOKUP(T678,lists!$B$23:$D$25,2,FALSE)</f>
        <v>1</v>
      </c>
      <c r="AL678">
        <f t="shared" si="54"/>
        <v>1</v>
      </c>
    </row>
    <row r="679" spans="1:38" x14ac:dyDescent="0.35">
      <c r="A679" s="1">
        <f t="shared" si="55"/>
        <v>679</v>
      </c>
      <c r="B679" s="1">
        <f t="shared" si="56"/>
        <v>678</v>
      </c>
      <c r="C679" s="5">
        <v>44348</v>
      </c>
      <c r="D679" t="s">
        <v>876</v>
      </c>
      <c r="E679" t="s">
        <v>302</v>
      </c>
      <c r="F679" t="s">
        <v>302</v>
      </c>
      <c r="G679" t="s">
        <v>6</v>
      </c>
      <c r="H679" t="s">
        <v>227</v>
      </c>
      <c r="J679" t="s">
        <v>54</v>
      </c>
      <c r="K679" t="s">
        <v>5</v>
      </c>
      <c r="L679">
        <v>6</v>
      </c>
      <c r="N679" t="s">
        <v>307</v>
      </c>
      <c r="O679" t="s">
        <v>442</v>
      </c>
      <c r="P679" t="s">
        <v>70</v>
      </c>
      <c r="Q679">
        <v>3900</v>
      </c>
      <c r="R679" t="s">
        <v>1111</v>
      </c>
      <c r="T679" t="s">
        <v>241</v>
      </c>
      <c r="U679">
        <v>0</v>
      </c>
      <c r="W679" t="s">
        <v>503</v>
      </c>
      <c r="X679" t="s">
        <v>503</v>
      </c>
      <c r="AA679" s="6" t="str">
        <f t="shared" si="52"/>
        <v>Other</v>
      </c>
      <c r="AB679" s="6" t="str">
        <f t="shared" si="53"/>
        <v>A</v>
      </c>
      <c r="AC679" s="6">
        <f>VLOOKUP(P679,lists!$G:$H,2,FALSE)</f>
        <v>4</v>
      </c>
      <c r="AD679" t="b">
        <f>VLOOKUP(G679,lists!$B$2:$C$3,2,FALSE)</f>
        <v>1</v>
      </c>
      <c r="AE679" t="b">
        <f>VLOOKUP(AA679,lists!$B:$C,2,FALSE)</f>
        <v>1</v>
      </c>
      <c r="AF679" t="b">
        <f>IF(AND(AC679&gt;=VLOOKUP(FLAT!$I$1,lists!$G:$H,2,FALSE),AC679&lt;=VLOOKUP(FLAT!$I$2,lists!$G:$H,2,FALSE)),TRUE,FALSE)</f>
        <v>1</v>
      </c>
      <c r="AG679" t="b">
        <f>VLOOKUP(AB679,lists!$B$7:$C$8,2,FALSE)</f>
        <v>1</v>
      </c>
      <c r="AH679" t="b">
        <f>VLOOKUP(IF(H679="","Open",SUBSTITUTE(H679,"/Nov","")),lists!$B$27:$D$29,2,FALSE)</f>
        <v>1</v>
      </c>
      <c r="AI679" t="b">
        <f>IF(FLAT!$I$5="All",TRUE,IF(FLAT!$I$5=TEXT('Raw - F'!C679,"mmm"),TRUE,FALSE))</f>
        <v>1</v>
      </c>
      <c r="AJ679" t="b">
        <f>VLOOKUP(L679,lists!B:C,2,FALSE)</f>
        <v>1</v>
      </c>
      <c r="AK679" t="b">
        <f>VLOOKUP(T679,lists!$B$23:$D$25,2,FALSE)</f>
        <v>1</v>
      </c>
      <c r="AL679">
        <f t="shared" si="54"/>
        <v>1</v>
      </c>
    </row>
    <row r="680" spans="1:38" x14ac:dyDescent="0.35">
      <c r="A680" s="1">
        <f t="shared" si="55"/>
        <v>680</v>
      </c>
      <c r="B680" s="1">
        <f t="shared" si="56"/>
        <v>679</v>
      </c>
      <c r="C680" s="5">
        <v>44348</v>
      </c>
      <c r="D680" t="s">
        <v>876</v>
      </c>
      <c r="E680" t="s">
        <v>302</v>
      </c>
      <c r="F680" t="s">
        <v>302</v>
      </c>
      <c r="G680" t="s">
        <v>6</v>
      </c>
      <c r="H680" t="s">
        <v>227</v>
      </c>
      <c r="J680" t="s">
        <v>34</v>
      </c>
      <c r="K680" t="s">
        <v>5</v>
      </c>
      <c r="L680">
        <v>6</v>
      </c>
      <c r="N680" t="s">
        <v>307</v>
      </c>
      <c r="O680" t="s">
        <v>438</v>
      </c>
      <c r="P680" t="s">
        <v>38</v>
      </c>
      <c r="Q680">
        <v>3900</v>
      </c>
      <c r="R680" t="s">
        <v>450</v>
      </c>
      <c r="T680" t="s">
        <v>241</v>
      </c>
      <c r="U680">
        <v>0</v>
      </c>
      <c r="W680" t="s">
        <v>503</v>
      </c>
      <c r="X680" t="s">
        <v>503</v>
      </c>
      <c r="AA680" s="6" t="str">
        <f t="shared" si="52"/>
        <v>3yo</v>
      </c>
      <c r="AB680" s="6" t="str">
        <f t="shared" si="53"/>
        <v>A</v>
      </c>
      <c r="AC680" s="6">
        <f>VLOOKUP(P680,lists!$G:$H,2,FALSE)</f>
        <v>3</v>
      </c>
      <c r="AD680" t="b">
        <f>VLOOKUP(G680,lists!$B$2:$C$3,2,FALSE)</f>
        <v>1</v>
      </c>
      <c r="AE680" t="b">
        <f>VLOOKUP(AA680,lists!$B:$C,2,FALSE)</f>
        <v>1</v>
      </c>
      <c r="AF680" t="b">
        <f>IF(AND(AC680&gt;=VLOOKUP(FLAT!$I$1,lists!$G:$H,2,FALSE),AC680&lt;=VLOOKUP(FLAT!$I$2,lists!$G:$H,2,FALSE)),TRUE,FALSE)</f>
        <v>1</v>
      </c>
      <c r="AG680" t="b">
        <f>VLOOKUP(AB680,lists!$B$7:$C$8,2,FALSE)</f>
        <v>1</v>
      </c>
      <c r="AH680" t="b">
        <f>VLOOKUP(IF(H680="","Open",SUBSTITUTE(H680,"/Nov","")),lists!$B$27:$D$29,2,FALSE)</f>
        <v>1</v>
      </c>
      <c r="AI680" t="b">
        <f>IF(FLAT!$I$5="All",TRUE,IF(FLAT!$I$5=TEXT('Raw - F'!C680,"mmm"),TRUE,FALSE))</f>
        <v>1</v>
      </c>
      <c r="AJ680" t="b">
        <f>VLOOKUP(L680,lists!B:C,2,FALSE)</f>
        <v>1</v>
      </c>
      <c r="AK680" t="b">
        <f>VLOOKUP(T680,lists!$B$23:$D$25,2,FALSE)</f>
        <v>1</v>
      </c>
      <c r="AL680">
        <f t="shared" si="54"/>
        <v>1</v>
      </c>
    </row>
    <row r="681" spans="1:38" x14ac:dyDescent="0.35">
      <c r="A681" s="1">
        <f t="shared" si="55"/>
        <v>681</v>
      </c>
      <c r="B681" s="1">
        <f t="shared" si="56"/>
        <v>680</v>
      </c>
      <c r="C681" s="5">
        <v>44348</v>
      </c>
      <c r="D681" t="s">
        <v>876</v>
      </c>
      <c r="E681" t="s">
        <v>302</v>
      </c>
      <c r="F681" t="s">
        <v>302</v>
      </c>
      <c r="G681" t="s">
        <v>6</v>
      </c>
      <c r="H681" t="s">
        <v>227</v>
      </c>
      <c r="J681" t="s">
        <v>54</v>
      </c>
      <c r="K681" t="s">
        <v>5</v>
      </c>
      <c r="L681">
        <v>6</v>
      </c>
      <c r="N681" t="s">
        <v>314</v>
      </c>
      <c r="O681" t="s">
        <v>428</v>
      </c>
      <c r="P681" t="s">
        <v>76</v>
      </c>
      <c r="Q681">
        <v>3900</v>
      </c>
      <c r="R681" t="s">
        <v>1114</v>
      </c>
      <c r="T681" t="s">
        <v>241</v>
      </c>
      <c r="U681">
        <v>0</v>
      </c>
      <c r="W681" t="s">
        <v>503</v>
      </c>
      <c r="X681" t="s">
        <v>503</v>
      </c>
      <c r="AA681" s="6" t="str">
        <f t="shared" si="52"/>
        <v>Other</v>
      </c>
      <c r="AB681" s="6" t="str">
        <f t="shared" si="53"/>
        <v>A</v>
      </c>
      <c r="AC681" s="6">
        <f>VLOOKUP(P681,lists!$G:$H,2,FALSE)</f>
        <v>5</v>
      </c>
      <c r="AD681" t="b">
        <f>VLOOKUP(G681,lists!$B$2:$C$3,2,FALSE)</f>
        <v>1</v>
      </c>
      <c r="AE681" t="b">
        <f>VLOOKUP(AA681,lists!$B:$C,2,FALSE)</f>
        <v>1</v>
      </c>
      <c r="AF681" t="b">
        <f>IF(AND(AC681&gt;=VLOOKUP(FLAT!$I$1,lists!$G:$H,2,FALSE),AC681&lt;=VLOOKUP(FLAT!$I$2,lists!$G:$H,2,FALSE)),TRUE,FALSE)</f>
        <v>1</v>
      </c>
      <c r="AG681" t="b">
        <f>VLOOKUP(AB681,lists!$B$7:$C$8,2,FALSE)</f>
        <v>1</v>
      </c>
      <c r="AH681" t="b">
        <f>VLOOKUP(IF(H681="","Open",SUBSTITUTE(H681,"/Nov","")),lists!$B$27:$D$29,2,FALSE)</f>
        <v>1</v>
      </c>
      <c r="AI681" t="b">
        <f>IF(FLAT!$I$5="All",TRUE,IF(FLAT!$I$5=TEXT('Raw - F'!C681,"mmm"),TRUE,FALSE))</f>
        <v>1</v>
      </c>
      <c r="AJ681" t="b">
        <f>VLOOKUP(L681,lists!B:C,2,FALSE)</f>
        <v>1</v>
      </c>
      <c r="AK681" t="b">
        <f>VLOOKUP(T681,lists!$B$23:$D$25,2,FALSE)</f>
        <v>1</v>
      </c>
      <c r="AL681">
        <f t="shared" si="54"/>
        <v>1</v>
      </c>
    </row>
    <row r="682" spans="1:38" x14ac:dyDescent="0.35">
      <c r="A682" s="1">
        <f t="shared" si="55"/>
        <v>682</v>
      </c>
      <c r="B682" s="1">
        <f t="shared" si="56"/>
        <v>681</v>
      </c>
      <c r="C682" s="5">
        <v>44348</v>
      </c>
      <c r="D682" t="s">
        <v>111</v>
      </c>
      <c r="E682" t="s">
        <v>302</v>
      </c>
      <c r="F682" t="s">
        <v>302</v>
      </c>
      <c r="G682" t="s">
        <v>6</v>
      </c>
      <c r="H682" t="s">
        <v>227</v>
      </c>
      <c r="J682" t="s">
        <v>54</v>
      </c>
      <c r="K682" t="s">
        <v>5</v>
      </c>
      <c r="L682">
        <v>4</v>
      </c>
      <c r="N682" t="s">
        <v>348</v>
      </c>
      <c r="O682" t="s">
        <v>572</v>
      </c>
      <c r="P682" t="s">
        <v>76</v>
      </c>
      <c r="Q682">
        <v>7650</v>
      </c>
      <c r="R682" t="s">
        <v>1116</v>
      </c>
      <c r="T682" t="s">
        <v>239</v>
      </c>
      <c r="U682">
        <v>0</v>
      </c>
      <c r="W682" t="s">
        <v>503</v>
      </c>
      <c r="X682" t="s">
        <v>503</v>
      </c>
      <c r="AA682" s="6" t="str">
        <f t="shared" si="52"/>
        <v>Other</v>
      </c>
      <c r="AB682" s="6" t="str">
        <f t="shared" si="53"/>
        <v>A</v>
      </c>
      <c r="AC682" s="6">
        <f>VLOOKUP(P682,lists!$G:$H,2,FALSE)</f>
        <v>5</v>
      </c>
      <c r="AD682" t="b">
        <f>VLOOKUP(G682,lists!$B$2:$C$3,2,FALSE)</f>
        <v>1</v>
      </c>
      <c r="AE682" t="b">
        <f>VLOOKUP(AA682,lists!$B:$C,2,FALSE)</f>
        <v>1</v>
      </c>
      <c r="AF682" t="b">
        <f>IF(AND(AC682&gt;=VLOOKUP(FLAT!$I$1,lists!$G:$H,2,FALSE),AC682&lt;=VLOOKUP(FLAT!$I$2,lists!$G:$H,2,FALSE)),TRUE,FALSE)</f>
        <v>1</v>
      </c>
      <c r="AG682" t="b">
        <f>VLOOKUP(AB682,lists!$B$7:$C$8,2,FALSE)</f>
        <v>1</v>
      </c>
      <c r="AH682" t="b">
        <f>VLOOKUP(IF(H682="","Open",SUBSTITUTE(H682,"/Nov","")),lists!$B$27:$D$29,2,FALSE)</f>
        <v>1</v>
      </c>
      <c r="AI682" t="b">
        <f>IF(FLAT!$I$5="All",TRUE,IF(FLAT!$I$5=TEXT('Raw - F'!C682,"mmm"),TRUE,FALSE))</f>
        <v>1</v>
      </c>
      <c r="AJ682" t="b">
        <f>VLOOKUP(L682,lists!B:C,2,FALSE)</f>
        <v>1</v>
      </c>
      <c r="AK682" t="b">
        <f>VLOOKUP(T682,lists!$B$23:$D$25,2,FALSE)</f>
        <v>1</v>
      </c>
      <c r="AL682">
        <f t="shared" si="54"/>
        <v>1</v>
      </c>
    </row>
    <row r="683" spans="1:38" x14ac:dyDescent="0.35">
      <c r="A683" s="1">
        <f t="shared" si="55"/>
        <v>683</v>
      </c>
      <c r="B683" s="1">
        <f t="shared" si="56"/>
        <v>682</v>
      </c>
      <c r="C683" s="5">
        <v>44348</v>
      </c>
      <c r="D683" t="s">
        <v>111</v>
      </c>
      <c r="E683" t="s">
        <v>302</v>
      </c>
      <c r="F683" t="s">
        <v>302</v>
      </c>
      <c r="G683" t="s">
        <v>6</v>
      </c>
      <c r="H683" t="s">
        <v>227</v>
      </c>
      <c r="J683" t="s">
        <v>34</v>
      </c>
      <c r="K683" t="s">
        <v>7</v>
      </c>
      <c r="L683">
        <v>4</v>
      </c>
      <c r="N683" t="s">
        <v>348</v>
      </c>
      <c r="O683" t="s">
        <v>38</v>
      </c>
      <c r="P683" t="s">
        <v>38</v>
      </c>
      <c r="Q683">
        <v>7650</v>
      </c>
      <c r="R683" t="s">
        <v>1117</v>
      </c>
      <c r="T683" t="s">
        <v>239</v>
      </c>
      <c r="U683">
        <v>0</v>
      </c>
      <c r="W683" t="s">
        <v>503</v>
      </c>
      <c r="X683" t="s">
        <v>503</v>
      </c>
      <c r="AA683" s="6" t="str">
        <f t="shared" si="52"/>
        <v>3yo</v>
      </c>
      <c r="AB683" s="6" t="str">
        <f t="shared" si="53"/>
        <v>F</v>
      </c>
      <c r="AC683" s="6">
        <f>VLOOKUP(P683,lists!$G:$H,2,FALSE)</f>
        <v>3</v>
      </c>
      <c r="AD683" t="b">
        <f>VLOOKUP(G683,lists!$B$2:$C$3,2,FALSE)</f>
        <v>1</v>
      </c>
      <c r="AE683" t="b">
        <f>VLOOKUP(AA683,lists!$B:$C,2,FALSE)</f>
        <v>1</v>
      </c>
      <c r="AF683" t="b">
        <f>IF(AND(AC683&gt;=VLOOKUP(FLAT!$I$1,lists!$G:$H,2,FALSE),AC683&lt;=VLOOKUP(FLAT!$I$2,lists!$G:$H,2,FALSE)),TRUE,FALSE)</f>
        <v>1</v>
      </c>
      <c r="AG683" t="b">
        <f>VLOOKUP(AB683,lists!$B$7:$C$8,2,FALSE)</f>
        <v>1</v>
      </c>
      <c r="AH683" t="b">
        <f>VLOOKUP(IF(H683="","Open",SUBSTITUTE(H683,"/Nov","")),lists!$B$27:$D$29,2,FALSE)</f>
        <v>1</v>
      </c>
      <c r="AI683" t="b">
        <f>IF(FLAT!$I$5="All",TRUE,IF(FLAT!$I$5=TEXT('Raw - F'!C683,"mmm"),TRUE,FALSE))</f>
        <v>1</v>
      </c>
      <c r="AJ683" t="b">
        <f>VLOOKUP(L683,lists!B:C,2,FALSE)</f>
        <v>1</v>
      </c>
      <c r="AK683" t="b">
        <f>VLOOKUP(T683,lists!$B$23:$D$25,2,FALSE)</f>
        <v>1</v>
      </c>
      <c r="AL683">
        <f t="shared" si="54"/>
        <v>1</v>
      </c>
    </row>
    <row r="684" spans="1:38" x14ac:dyDescent="0.35">
      <c r="A684" s="1">
        <f t="shared" si="55"/>
        <v>684</v>
      </c>
      <c r="B684" s="1">
        <f t="shared" si="56"/>
        <v>683</v>
      </c>
      <c r="C684" s="5">
        <v>44348</v>
      </c>
      <c r="D684" t="s">
        <v>111</v>
      </c>
      <c r="E684" t="s">
        <v>302</v>
      </c>
      <c r="F684" t="s">
        <v>302</v>
      </c>
      <c r="G684" t="s">
        <v>51</v>
      </c>
      <c r="H684" t="s">
        <v>244</v>
      </c>
      <c r="J684" t="s">
        <v>33</v>
      </c>
      <c r="K684" t="s">
        <v>5</v>
      </c>
      <c r="L684">
        <v>4</v>
      </c>
      <c r="N684" t="s">
        <v>227</v>
      </c>
      <c r="O684" t="s">
        <v>36</v>
      </c>
      <c r="P684" t="s">
        <v>36</v>
      </c>
      <c r="Q684">
        <v>7100</v>
      </c>
      <c r="R684" t="s">
        <v>413</v>
      </c>
      <c r="T684" t="s">
        <v>239</v>
      </c>
      <c r="U684">
        <v>0</v>
      </c>
      <c r="W684" t="s">
        <v>503</v>
      </c>
      <c r="X684" t="s">
        <v>503</v>
      </c>
      <c r="Z684" t="s">
        <v>553</v>
      </c>
      <c r="AA684" s="6" t="str">
        <f t="shared" si="52"/>
        <v>2yo</v>
      </c>
      <c r="AB684" s="6" t="str">
        <f t="shared" si="53"/>
        <v>A</v>
      </c>
      <c r="AC684" s="6">
        <f>VLOOKUP(P684,lists!$G:$H,2,FALSE)</f>
        <v>1</v>
      </c>
      <c r="AD684" t="b">
        <f>VLOOKUP(G684,lists!$B$2:$C$3,2,FALSE)</f>
        <v>1</v>
      </c>
      <c r="AE684" t="b">
        <f>VLOOKUP(AA684,lists!$B:$C,2,FALSE)</f>
        <v>1</v>
      </c>
      <c r="AF684" t="b">
        <f>IF(AND(AC684&gt;=VLOOKUP(FLAT!$I$1,lists!$G:$H,2,FALSE),AC684&lt;=VLOOKUP(FLAT!$I$2,lists!$G:$H,2,FALSE)),TRUE,FALSE)</f>
        <v>1</v>
      </c>
      <c r="AG684" t="b">
        <f>VLOOKUP(AB684,lists!$B$7:$C$8,2,FALSE)</f>
        <v>1</v>
      </c>
      <c r="AH684" t="b">
        <f>VLOOKUP(IF(H684="","Open",SUBSTITUTE(H684,"/Nov","")),lists!$B$27:$D$29,2,FALSE)</f>
        <v>1</v>
      </c>
      <c r="AI684" t="b">
        <f>IF(FLAT!$I$5="All",TRUE,IF(FLAT!$I$5=TEXT('Raw - F'!C684,"mmm"),TRUE,FALSE))</f>
        <v>1</v>
      </c>
      <c r="AJ684" t="b">
        <f>VLOOKUP(L684,lists!B:C,2,FALSE)</f>
        <v>1</v>
      </c>
      <c r="AK684" t="b">
        <f>VLOOKUP(T684,lists!$B$23:$D$25,2,FALSE)</f>
        <v>1</v>
      </c>
      <c r="AL684">
        <f t="shared" si="54"/>
        <v>1</v>
      </c>
    </row>
    <row r="685" spans="1:38" x14ac:dyDescent="0.35">
      <c r="A685" s="1">
        <f t="shared" si="55"/>
        <v>685</v>
      </c>
      <c r="B685" s="1">
        <f t="shared" si="56"/>
        <v>684</v>
      </c>
      <c r="C685" s="5">
        <v>44348</v>
      </c>
      <c r="D685" t="s">
        <v>111</v>
      </c>
      <c r="E685" t="s">
        <v>302</v>
      </c>
      <c r="F685" t="s">
        <v>302</v>
      </c>
      <c r="G685" t="s">
        <v>51</v>
      </c>
      <c r="H685" t="s">
        <v>245</v>
      </c>
      <c r="J685" t="s">
        <v>33</v>
      </c>
      <c r="K685" t="s">
        <v>5</v>
      </c>
      <c r="L685">
        <v>4</v>
      </c>
      <c r="N685" t="s">
        <v>227</v>
      </c>
      <c r="O685" t="s">
        <v>37</v>
      </c>
      <c r="P685" t="s">
        <v>37</v>
      </c>
      <c r="Q685">
        <v>7100</v>
      </c>
      <c r="R685" t="s">
        <v>589</v>
      </c>
      <c r="T685" t="s">
        <v>239</v>
      </c>
      <c r="U685">
        <v>0</v>
      </c>
      <c r="W685" t="s">
        <v>503</v>
      </c>
      <c r="X685" t="s">
        <v>503</v>
      </c>
      <c r="Z685" t="s">
        <v>553</v>
      </c>
      <c r="AA685" s="6" t="str">
        <f t="shared" si="52"/>
        <v>2yo</v>
      </c>
      <c r="AB685" s="6" t="str">
        <f t="shared" si="53"/>
        <v>A</v>
      </c>
      <c r="AC685" s="6">
        <f>VLOOKUP(P685,lists!$G:$H,2,FALSE)</f>
        <v>2</v>
      </c>
      <c r="AD685" t="b">
        <f>VLOOKUP(G685,lists!$B$2:$C$3,2,FALSE)</f>
        <v>1</v>
      </c>
      <c r="AE685" t="b">
        <f>VLOOKUP(AA685,lists!$B:$C,2,FALSE)</f>
        <v>1</v>
      </c>
      <c r="AF685" t="b">
        <f>IF(AND(AC685&gt;=VLOOKUP(FLAT!$I$1,lists!$G:$H,2,FALSE),AC685&lt;=VLOOKUP(FLAT!$I$2,lists!$G:$H,2,FALSE)),TRUE,FALSE)</f>
        <v>1</v>
      </c>
      <c r="AG685" t="b">
        <f>VLOOKUP(AB685,lists!$B$7:$C$8,2,FALSE)</f>
        <v>1</v>
      </c>
      <c r="AH685" t="b">
        <f>VLOOKUP(IF(H685="","Open",SUBSTITUTE(H685,"/Nov","")),lists!$B$27:$D$29,2,FALSE)</f>
        <v>1</v>
      </c>
      <c r="AI685" t="b">
        <f>IF(FLAT!$I$5="All",TRUE,IF(FLAT!$I$5=TEXT('Raw - F'!C685,"mmm"),TRUE,FALSE))</f>
        <v>1</v>
      </c>
      <c r="AJ685" t="b">
        <f>VLOOKUP(L685,lists!B:C,2,FALSE)</f>
        <v>1</v>
      </c>
      <c r="AK685" t="b">
        <f>VLOOKUP(T685,lists!$B$23:$D$25,2,FALSE)</f>
        <v>1</v>
      </c>
      <c r="AL685">
        <f t="shared" si="54"/>
        <v>1</v>
      </c>
    </row>
    <row r="686" spans="1:38" x14ac:dyDescent="0.35">
      <c r="A686" s="1">
        <f t="shared" si="55"/>
        <v>686</v>
      </c>
      <c r="B686" s="1">
        <f t="shared" si="56"/>
        <v>685</v>
      </c>
      <c r="C686" s="5">
        <v>44348</v>
      </c>
      <c r="D686" t="s">
        <v>111</v>
      </c>
      <c r="E686" t="s">
        <v>302</v>
      </c>
      <c r="F686" t="s">
        <v>302</v>
      </c>
      <c r="G686" t="s">
        <v>6</v>
      </c>
      <c r="H686" t="s">
        <v>227</v>
      </c>
      <c r="J686" t="s">
        <v>34</v>
      </c>
      <c r="K686" t="s">
        <v>5</v>
      </c>
      <c r="L686">
        <v>5</v>
      </c>
      <c r="N686" t="s">
        <v>321</v>
      </c>
      <c r="O686" t="s">
        <v>572</v>
      </c>
      <c r="P686" t="s">
        <v>76</v>
      </c>
      <c r="Q686">
        <v>4900</v>
      </c>
      <c r="R686" t="s">
        <v>1115</v>
      </c>
      <c r="T686" t="s">
        <v>239</v>
      </c>
      <c r="U686">
        <v>0</v>
      </c>
      <c r="W686" t="s">
        <v>503</v>
      </c>
      <c r="X686" t="s">
        <v>503</v>
      </c>
      <c r="AA686" s="6" t="str">
        <f t="shared" si="52"/>
        <v>3yo</v>
      </c>
      <c r="AB686" s="6" t="str">
        <f t="shared" si="53"/>
        <v>A</v>
      </c>
      <c r="AC686" s="6">
        <f>VLOOKUP(P686,lists!$G:$H,2,FALSE)</f>
        <v>5</v>
      </c>
      <c r="AD686" t="b">
        <f>VLOOKUP(G686,lists!$B$2:$C$3,2,FALSE)</f>
        <v>1</v>
      </c>
      <c r="AE686" t="b">
        <f>VLOOKUP(AA686,lists!$B:$C,2,FALSE)</f>
        <v>1</v>
      </c>
      <c r="AF686" t="b">
        <f>IF(AND(AC686&gt;=VLOOKUP(FLAT!$I$1,lists!$G:$H,2,FALSE),AC686&lt;=VLOOKUP(FLAT!$I$2,lists!$G:$H,2,FALSE)),TRUE,FALSE)</f>
        <v>1</v>
      </c>
      <c r="AG686" t="b">
        <f>VLOOKUP(AB686,lists!$B$7:$C$8,2,FALSE)</f>
        <v>1</v>
      </c>
      <c r="AH686" t="b">
        <f>VLOOKUP(IF(H686="","Open",SUBSTITUTE(H686,"/Nov","")),lists!$B$27:$D$29,2,FALSE)</f>
        <v>1</v>
      </c>
      <c r="AI686" t="b">
        <f>IF(FLAT!$I$5="All",TRUE,IF(FLAT!$I$5=TEXT('Raw - F'!C686,"mmm"),TRUE,FALSE))</f>
        <v>1</v>
      </c>
      <c r="AJ686" t="b">
        <f>VLOOKUP(L686,lists!B:C,2,FALSE)</f>
        <v>1</v>
      </c>
      <c r="AK686" t="b">
        <f>VLOOKUP(T686,lists!$B$23:$D$25,2,FALSE)</f>
        <v>1</v>
      </c>
      <c r="AL686">
        <f t="shared" si="54"/>
        <v>1</v>
      </c>
    </row>
    <row r="687" spans="1:38" x14ac:dyDescent="0.35">
      <c r="A687" s="1">
        <f t="shared" si="55"/>
        <v>687</v>
      </c>
      <c r="B687" s="1">
        <f t="shared" si="56"/>
        <v>686</v>
      </c>
      <c r="C687" s="5">
        <v>44348</v>
      </c>
      <c r="D687" t="s">
        <v>111</v>
      </c>
      <c r="E687" t="s">
        <v>302</v>
      </c>
      <c r="F687" t="s">
        <v>302</v>
      </c>
      <c r="G687" t="s">
        <v>51</v>
      </c>
      <c r="H687" t="s">
        <v>227</v>
      </c>
      <c r="J687" t="s">
        <v>34</v>
      </c>
      <c r="K687" t="s">
        <v>5</v>
      </c>
      <c r="L687">
        <v>5</v>
      </c>
      <c r="N687" t="s">
        <v>227</v>
      </c>
      <c r="O687" t="s">
        <v>38</v>
      </c>
      <c r="P687" t="s">
        <v>38</v>
      </c>
      <c r="Q687">
        <v>4900</v>
      </c>
      <c r="R687" t="s">
        <v>1118</v>
      </c>
      <c r="T687" t="s">
        <v>239</v>
      </c>
      <c r="U687">
        <v>0</v>
      </c>
      <c r="W687" t="s">
        <v>1705</v>
      </c>
      <c r="X687" t="s">
        <v>503</v>
      </c>
      <c r="AA687" s="6" t="str">
        <f t="shared" ref="AA687:AA750" si="57">IF(OR(J687="2yo",J687="3yo"),J687,"Other")</f>
        <v>3yo</v>
      </c>
      <c r="AB687" s="6" t="str">
        <f t="shared" ref="AB687:AB750" si="58">IF(K687="F",K687,"A")</f>
        <v>A</v>
      </c>
      <c r="AC687" s="6">
        <f>VLOOKUP(P687,lists!$G:$H,2,FALSE)</f>
        <v>3</v>
      </c>
      <c r="AD687" t="b">
        <f>VLOOKUP(G687,lists!$B$2:$C$3,2,FALSE)</f>
        <v>1</v>
      </c>
      <c r="AE687" t="b">
        <f>VLOOKUP(AA687,lists!$B:$C,2,FALSE)</f>
        <v>1</v>
      </c>
      <c r="AF687" t="b">
        <f>IF(AND(AC687&gt;=VLOOKUP(FLAT!$I$1,lists!$G:$H,2,FALSE),AC687&lt;=VLOOKUP(FLAT!$I$2,lists!$G:$H,2,FALSE)),TRUE,FALSE)</f>
        <v>1</v>
      </c>
      <c r="AG687" t="b">
        <f>VLOOKUP(AB687,lists!$B$7:$C$8,2,FALSE)</f>
        <v>1</v>
      </c>
      <c r="AH687" t="b">
        <f>VLOOKUP(IF(H687="","Open",SUBSTITUTE(H687,"/Nov","")),lists!$B$27:$D$29,2,FALSE)</f>
        <v>1</v>
      </c>
      <c r="AI687" t="b">
        <f>IF(FLAT!$I$5="All",TRUE,IF(FLAT!$I$5=TEXT('Raw - F'!C687,"mmm"),TRUE,FALSE))</f>
        <v>1</v>
      </c>
      <c r="AJ687" t="b">
        <f>VLOOKUP(L687,lists!B:C,2,FALSE)</f>
        <v>1</v>
      </c>
      <c r="AK687" t="b">
        <f>VLOOKUP(T687,lists!$B$23:$D$25,2,FALSE)</f>
        <v>1</v>
      </c>
      <c r="AL687">
        <f t="shared" ref="AL687:AL750" si="59">IF(AND(AD687=TRUE,AE687=TRUE,AF687=TRUE,AG687=TRUE,AH687=TRUE,AI687=TRUE,AJ687=TRUE,AK687=TRUE),1,0)</f>
        <v>1</v>
      </c>
    </row>
    <row r="688" spans="1:38" x14ac:dyDescent="0.35">
      <c r="A688" s="1">
        <f t="shared" si="55"/>
        <v>688</v>
      </c>
      <c r="B688" s="1">
        <f t="shared" si="56"/>
        <v>687</v>
      </c>
      <c r="C688" s="5">
        <v>44348</v>
      </c>
      <c r="D688" t="s">
        <v>111</v>
      </c>
      <c r="E688" t="s">
        <v>302</v>
      </c>
      <c r="F688" t="s">
        <v>302</v>
      </c>
      <c r="G688" t="s">
        <v>6</v>
      </c>
      <c r="H688" t="s">
        <v>227</v>
      </c>
      <c r="J688" t="s">
        <v>34</v>
      </c>
      <c r="K688" t="s">
        <v>7</v>
      </c>
      <c r="L688">
        <v>5</v>
      </c>
      <c r="N688" t="s">
        <v>330</v>
      </c>
      <c r="O688" t="s">
        <v>37</v>
      </c>
      <c r="P688" t="s">
        <v>37</v>
      </c>
      <c r="Q688">
        <v>4900</v>
      </c>
      <c r="R688" t="s">
        <v>1119</v>
      </c>
      <c r="T688" t="s">
        <v>239</v>
      </c>
      <c r="U688">
        <v>0</v>
      </c>
      <c r="W688" t="s">
        <v>503</v>
      </c>
      <c r="X688" t="s">
        <v>503</v>
      </c>
      <c r="AA688" s="6" t="str">
        <f t="shared" si="57"/>
        <v>3yo</v>
      </c>
      <c r="AB688" s="6" t="str">
        <f t="shared" si="58"/>
        <v>F</v>
      </c>
      <c r="AC688" s="6">
        <f>VLOOKUP(P688,lists!$G:$H,2,FALSE)</f>
        <v>2</v>
      </c>
      <c r="AD688" t="b">
        <f>VLOOKUP(G688,lists!$B$2:$C$3,2,FALSE)</f>
        <v>1</v>
      </c>
      <c r="AE688" t="b">
        <f>VLOOKUP(AA688,lists!$B:$C,2,FALSE)</f>
        <v>1</v>
      </c>
      <c r="AF688" t="b">
        <f>IF(AND(AC688&gt;=VLOOKUP(FLAT!$I$1,lists!$G:$H,2,FALSE),AC688&lt;=VLOOKUP(FLAT!$I$2,lists!$G:$H,2,FALSE)),TRUE,FALSE)</f>
        <v>1</v>
      </c>
      <c r="AG688" t="b">
        <f>VLOOKUP(AB688,lists!$B$7:$C$8,2,FALSE)</f>
        <v>1</v>
      </c>
      <c r="AH688" t="b">
        <f>VLOOKUP(IF(H688="","Open",SUBSTITUTE(H688,"/Nov","")),lists!$B$27:$D$29,2,FALSE)</f>
        <v>1</v>
      </c>
      <c r="AI688" t="b">
        <f>IF(FLAT!$I$5="All",TRUE,IF(FLAT!$I$5=TEXT('Raw - F'!C688,"mmm"),TRUE,FALSE))</f>
        <v>1</v>
      </c>
      <c r="AJ688" t="b">
        <f>VLOOKUP(L688,lists!B:C,2,FALSE)</f>
        <v>1</v>
      </c>
      <c r="AK688" t="b">
        <f>VLOOKUP(T688,lists!$B$23:$D$25,2,FALSE)</f>
        <v>1</v>
      </c>
      <c r="AL688">
        <f t="shared" si="59"/>
        <v>1</v>
      </c>
    </row>
    <row r="689" spans="1:38" x14ac:dyDescent="0.35">
      <c r="A689" s="1">
        <f t="shared" si="55"/>
        <v>689</v>
      </c>
      <c r="B689" s="1">
        <f t="shared" si="56"/>
        <v>688</v>
      </c>
      <c r="C689" s="5">
        <v>44348</v>
      </c>
      <c r="D689" t="s">
        <v>84</v>
      </c>
      <c r="E689" t="s">
        <v>302</v>
      </c>
      <c r="F689" t="s">
        <v>302</v>
      </c>
      <c r="G689" t="s">
        <v>6</v>
      </c>
      <c r="H689" t="s">
        <v>227</v>
      </c>
      <c r="J689" t="s">
        <v>54</v>
      </c>
      <c r="K689" t="s">
        <v>5</v>
      </c>
      <c r="L689">
        <v>5</v>
      </c>
      <c r="N689" t="s">
        <v>321</v>
      </c>
      <c r="O689" t="s">
        <v>572</v>
      </c>
      <c r="P689" t="s">
        <v>76</v>
      </c>
      <c r="Q689">
        <v>7650</v>
      </c>
      <c r="R689" t="s">
        <v>1120</v>
      </c>
      <c r="S689" t="s">
        <v>7</v>
      </c>
      <c r="T689" t="s">
        <v>241</v>
      </c>
      <c r="U689">
        <v>0</v>
      </c>
      <c r="W689" t="s">
        <v>503</v>
      </c>
      <c r="X689" t="s">
        <v>503</v>
      </c>
      <c r="AA689" s="6" t="str">
        <f t="shared" si="57"/>
        <v>Other</v>
      </c>
      <c r="AB689" s="6" t="str">
        <f t="shared" si="58"/>
        <v>A</v>
      </c>
      <c r="AC689" s="6">
        <f>VLOOKUP(P689,lists!$G:$H,2,FALSE)</f>
        <v>5</v>
      </c>
      <c r="AD689" t="b">
        <f>VLOOKUP(G689,lists!$B$2:$C$3,2,FALSE)</f>
        <v>1</v>
      </c>
      <c r="AE689" t="b">
        <f>VLOOKUP(AA689,lists!$B:$C,2,FALSE)</f>
        <v>1</v>
      </c>
      <c r="AF689" t="b">
        <f>IF(AND(AC689&gt;=VLOOKUP(FLAT!$I$1,lists!$G:$H,2,FALSE),AC689&lt;=VLOOKUP(FLAT!$I$2,lists!$G:$H,2,FALSE)),TRUE,FALSE)</f>
        <v>1</v>
      </c>
      <c r="AG689" t="b">
        <f>VLOOKUP(AB689,lists!$B$7:$C$8,2,FALSE)</f>
        <v>1</v>
      </c>
      <c r="AH689" t="b">
        <f>VLOOKUP(IF(H689="","Open",SUBSTITUTE(H689,"/Nov","")),lists!$B$27:$D$29,2,FALSE)</f>
        <v>1</v>
      </c>
      <c r="AI689" t="b">
        <f>IF(FLAT!$I$5="All",TRUE,IF(FLAT!$I$5=TEXT('Raw - F'!C689,"mmm"),TRUE,FALSE))</f>
        <v>1</v>
      </c>
      <c r="AJ689" t="b">
        <f>VLOOKUP(L689,lists!B:C,2,FALSE)</f>
        <v>1</v>
      </c>
      <c r="AK689" t="b">
        <f>VLOOKUP(T689,lists!$B$23:$D$25,2,FALSE)</f>
        <v>1</v>
      </c>
      <c r="AL689">
        <f t="shared" si="59"/>
        <v>1</v>
      </c>
    </row>
    <row r="690" spans="1:38" x14ac:dyDescent="0.35">
      <c r="A690" s="1">
        <f t="shared" si="55"/>
        <v>690</v>
      </c>
      <c r="B690" s="1">
        <f t="shared" si="56"/>
        <v>689</v>
      </c>
      <c r="C690" s="5">
        <v>44348</v>
      </c>
      <c r="D690" t="s">
        <v>84</v>
      </c>
      <c r="E690" t="s">
        <v>302</v>
      </c>
      <c r="F690" t="s">
        <v>302</v>
      </c>
      <c r="G690" t="s">
        <v>6</v>
      </c>
      <c r="H690" t="s">
        <v>227</v>
      </c>
      <c r="J690" t="s">
        <v>35</v>
      </c>
      <c r="K690" t="s">
        <v>5</v>
      </c>
      <c r="L690">
        <v>5</v>
      </c>
      <c r="N690" t="s">
        <v>321</v>
      </c>
      <c r="O690" t="s">
        <v>323</v>
      </c>
      <c r="P690" t="s">
        <v>36</v>
      </c>
      <c r="Q690">
        <v>4900</v>
      </c>
      <c r="R690" t="s">
        <v>1121</v>
      </c>
      <c r="S690" t="s">
        <v>7</v>
      </c>
      <c r="T690" t="s">
        <v>241</v>
      </c>
      <c r="U690">
        <v>0</v>
      </c>
      <c r="W690" t="s">
        <v>503</v>
      </c>
      <c r="X690" t="s">
        <v>503</v>
      </c>
      <c r="AA690" s="6" t="str">
        <f t="shared" si="57"/>
        <v>Other</v>
      </c>
      <c r="AB690" s="6" t="str">
        <f t="shared" si="58"/>
        <v>A</v>
      </c>
      <c r="AC690" s="6">
        <f>VLOOKUP(P690,lists!$G:$H,2,FALSE)</f>
        <v>1</v>
      </c>
      <c r="AD690" t="b">
        <f>VLOOKUP(G690,lists!$B$2:$C$3,2,FALSE)</f>
        <v>1</v>
      </c>
      <c r="AE690" t="b">
        <f>VLOOKUP(AA690,lists!$B:$C,2,FALSE)</f>
        <v>1</v>
      </c>
      <c r="AF690" t="b">
        <f>IF(AND(AC690&gt;=VLOOKUP(FLAT!$I$1,lists!$G:$H,2,FALSE),AC690&lt;=VLOOKUP(FLAT!$I$2,lists!$G:$H,2,FALSE)),TRUE,FALSE)</f>
        <v>1</v>
      </c>
      <c r="AG690" t="b">
        <f>VLOOKUP(AB690,lists!$B$7:$C$8,2,FALSE)</f>
        <v>1</v>
      </c>
      <c r="AH690" t="b">
        <f>VLOOKUP(IF(H690="","Open",SUBSTITUTE(H690,"/Nov","")),lists!$B$27:$D$29,2,FALSE)</f>
        <v>1</v>
      </c>
      <c r="AI690" t="b">
        <f>IF(FLAT!$I$5="All",TRUE,IF(FLAT!$I$5=TEXT('Raw - F'!C690,"mmm"),TRUE,FALSE))</f>
        <v>1</v>
      </c>
      <c r="AJ690" t="b">
        <f>VLOOKUP(L690,lists!B:C,2,FALSE)</f>
        <v>1</v>
      </c>
      <c r="AK690" t="b">
        <f>VLOOKUP(T690,lists!$B$23:$D$25,2,FALSE)</f>
        <v>1</v>
      </c>
      <c r="AL690">
        <f t="shared" si="59"/>
        <v>1</v>
      </c>
    </row>
    <row r="691" spans="1:38" x14ac:dyDescent="0.35">
      <c r="A691" s="1">
        <f t="shared" si="55"/>
        <v>691</v>
      </c>
      <c r="B691" s="1">
        <f t="shared" si="56"/>
        <v>690</v>
      </c>
      <c r="C691" s="5">
        <v>44348</v>
      </c>
      <c r="D691" t="s">
        <v>84</v>
      </c>
      <c r="E691" t="s">
        <v>302</v>
      </c>
      <c r="F691" t="s">
        <v>302</v>
      </c>
      <c r="G691" t="s">
        <v>51</v>
      </c>
      <c r="H691" t="s">
        <v>244</v>
      </c>
      <c r="J691" t="s">
        <v>305</v>
      </c>
      <c r="K691" t="s">
        <v>5</v>
      </c>
      <c r="L691">
        <v>5</v>
      </c>
      <c r="N691" t="s">
        <v>227</v>
      </c>
      <c r="O691" t="s">
        <v>579</v>
      </c>
      <c r="P691" t="s">
        <v>77</v>
      </c>
      <c r="Q691">
        <v>4900</v>
      </c>
      <c r="R691" t="s">
        <v>1236</v>
      </c>
      <c r="S691" t="s">
        <v>7</v>
      </c>
      <c r="T691" t="s">
        <v>241</v>
      </c>
      <c r="U691">
        <v>0</v>
      </c>
      <c r="W691" t="s">
        <v>503</v>
      </c>
      <c r="X691" t="s">
        <v>660</v>
      </c>
      <c r="Y691">
        <v>22000</v>
      </c>
      <c r="AA691" s="6" t="str">
        <f t="shared" si="57"/>
        <v>Other</v>
      </c>
      <c r="AB691" s="6" t="str">
        <f t="shared" si="58"/>
        <v>A</v>
      </c>
      <c r="AC691" s="6">
        <f>VLOOKUP(P691,lists!$G:$H,2,FALSE)</f>
        <v>5</v>
      </c>
      <c r="AD691" t="b">
        <f>VLOOKUP(G691,lists!$B$2:$C$3,2,FALSE)</f>
        <v>1</v>
      </c>
      <c r="AE691" t="b">
        <f>VLOOKUP(AA691,lists!$B:$C,2,FALSE)</f>
        <v>1</v>
      </c>
      <c r="AF691" t="b">
        <f>IF(AND(AC691&gt;=VLOOKUP(FLAT!$I$1,lists!$G:$H,2,FALSE),AC691&lt;=VLOOKUP(FLAT!$I$2,lists!$G:$H,2,FALSE)),TRUE,FALSE)</f>
        <v>1</v>
      </c>
      <c r="AG691" t="b">
        <f>VLOOKUP(AB691,lists!$B$7:$C$8,2,FALSE)</f>
        <v>1</v>
      </c>
      <c r="AH691" t="b">
        <f>VLOOKUP(IF(H691="","Open",SUBSTITUTE(H691,"/Nov","")),lists!$B$27:$D$29,2,FALSE)</f>
        <v>1</v>
      </c>
      <c r="AI691" t="b">
        <f>IF(FLAT!$I$5="All",TRUE,IF(FLAT!$I$5=TEXT('Raw - F'!C691,"mmm"),TRUE,FALSE))</f>
        <v>1</v>
      </c>
      <c r="AJ691" t="b">
        <f>VLOOKUP(L691,lists!B:C,2,FALSE)</f>
        <v>1</v>
      </c>
      <c r="AK691" t="b">
        <f>VLOOKUP(T691,lists!$B$23:$D$25,2,FALSE)</f>
        <v>1</v>
      </c>
      <c r="AL691">
        <f t="shared" si="59"/>
        <v>1</v>
      </c>
    </row>
    <row r="692" spans="1:38" x14ac:dyDescent="0.35">
      <c r="A692" s="1">
        <f t="shared" si="55"/>
        <v>692</v>
      </c>
      <c r="B692" s="1">
        <f t="shared" si="56"/>
        <v>691</v>
      </c>
      <c r="C692" s="5">
        <v>44348</v>
      </c>
      <c r="D692" t="s">
        <v>84</v>
      </c>
      <c r="E692" t="s">
        <v>302</v>
      </c>
      <c r="F692" t="s">
        <v>302</v>
      </c>
      <c r="G692" t="s">
        <v>6</v>
      </c>
      <c r="H692" t="s">
        <v>227</v>
      </c>
      <c r="J692" t="s">
        <v>34</v>
      </c>
      <c r="K692" t="s">
        <v>5</v>
      </c>
      <c r="L692">
        <v>6</v>
      </c>
      <c r="N692" t="s">
        <v>312</v>
      </c>
      <c r="O692" t="s">
        <v>572</v>
      </c>
      <c r="P692" t="s">
        <v>76</v>
      </c>
      <c r="Q692">
        <v>3900</v>
      </c>
      <c r="R692" t="s">
        <v>450</v>
      </c>
      <c r="S692" t="s">
        <v>7</v>
      </c>
      <c r="T692" t="s">
        <v>241</v>
      </c>
      <c r="U692">
        <v>0</v>
      </c>
      <c r="W692" t="s">
        <v>503</v>
      </c>
      <c r="X692" t="s">
        <v>503</v>
      </c>
      <c r="AA692" s="6" t="str">
        <f t="shared" si="57"/>
        <v>3yo</v>
      </c>
      <c r="AB692" s="6" t="str">
        <f t="shared" si="58"/>
        <v>A</v>
      </c>
      <c r="AC692" s="6">
        <f>VLOOKUP(P692,lists!$G:$H,2,FALSE)</f>
        <v>5</v>
      </c>
      <c r="AD692" t="b">
        <f>VLOOKUP(G692,lists!$B$2:$C$3,2,FALSE)</f>
        <v>1</v>
      </c>
      <c r="AE692" t="b">
        <f>VLOOKUP(AA692,lists!$B:$C,2,FALSE)</f>
        <v>1</v>
      </c>
      <c r="AF692" t="b">
        <f>IF(AND(AC692&gt;=VLOOKUP(FLAT!$I$1,lists!$G:$H,2,FALSE),AC692&lt;=VLOOKUP(FLAT!$I$2,lists!$G:$H,2,FALSE)),TRUE,FALSE)</f>
        <v>1</v>
      </c>
      <c r="AG692" t="b">
        <f>VLOOKUP(AB692,lists!$B$7:$C$8,2,FALSE)</f>
        <v>1</v>
      </c>
      <c r="AH692" t="b">
        <f>VLOOKUP(IF(H692="","Open",SUBSTITUTE(H692,"/Nov","")),lists!$B$27:$D$29,2,FALSE)</f>
        <v>1</v>
      </c>
      <c r="AI692" t="b">
        <f>IF(FLAT!$I$5="All",TRUE,IF(FLAT!$I$5=TEXT('Raw - F'!C692,"mmm"),TRUE,FALSE))</f>
        <v>1</v>
      </c>
      <c r="AJ692" t="b">
        <f>VLOOKUP(L692,lists!B:C,2,FALSE)</f>
        <v>1</v>
      </c>
      <c r="AK692" t="b">
        <f>VLOOKUP(T692,lists!$B$23:$D$25,2,FALSE)</f>
        <v>1</v>
      </c>
      <c r="AL692">
        <f t="shared" si="59"/>
        <v>1</v>
      </c>
    </row>
    <row r="693" spans="1:38" x14ac:dyDescent="0.35">
      <c r="A693" s="1">
        <f t="shared" si="55"/>
        <v>693</v>
      </c>
      <c r="B693" s="1">
        <f t="shared" si="56"/>
        <v>692</v>
      </c>
      <c r="C693" s="5">
        <v>44348</v>
      </c>
      <c r="D693" t="s">
        <v>84</v>
      </c>
      <c r="E693" t="s">
        <v>302</v>
      </c>
      <c r="F693" t="s">
        <v>302</v>
      </c>
      <c r="G693" t="s">
        <v>6</v>
      </c>
      <c r="H693" t="s">
        <v>227</v>
      </c>
      <c r="J693" t="s">
        <v>35</v>
      </c>
      <c r="K693" t="s">
        <v>5</v>
      </c>
      <c r="L693">
        <v>6</v>
      </c>
      <c r="N693" t="s">
        <v>314</v>
      </c>
      <c r="O693" t="s">
        <v>319</v>
      </c>
      <c r="P693" t="s">
        <v>37</v>
      </c>
      <c r="Q693">
        <v>3900</v>
      </c>
      <c r="R693" t="s">
        <v>633</v>
      </c>
      <c r="S693" t="s">
        <v>7</v>
      </c>
      <c r="T693" t="s">
        <v>241</v>
      </c>
      <c r="U693">
        <v>0</v>
      </c>
      <c r="V693" t="s">
        <v>526</v>
      </c>
      <c r="W693" t="s">
        <v>503</v>
      </c>
      <c r="X693" t="s">
        <v>503</v>
      </c>
      <c r="AA693" s="6" t="str">
        <f t="shared" si="57"/>
        <v>Other</v>
      </c>
      <c r="AB693" s="6" t="str">
        <f t="shared" si="58"/>
        <v>A</v>
      </c>
      <c r="AC693" s="6">
        <f>VLOOKUP(P693,lists!$G:$H,2,FALSE)</f>
        <v>2</v>
      </c>
      <c r="AD693" t="b">
        <f>VLOOKUP(G693,lists!$B$2:$C$3,2,FALSE)</f>
        <v>1</v>
      </c>
      <c r="AE693" t="b">
        <f>VLOOKUP(AA693,lists!$B:$C,2,FALSE)</f>
        <v>1</v>
      </c>
      <c r="AF693" t="b">
        <f>IF(AND(AC693&gt;=VLOOKUP(FLAT!$I$1,lists!$G:$H,2,FALSE),AC693&lt;=VLOOKUP(FLAT!$I$2,lists!$G:$H,2,FALSE)),TRUE,FALSE)</f>
        <v>1</v>
      </c>
      <c r="AG693" t="b">
        <f>VLOOKUP(AB693,lists!$B$7:$C$8,2,FALSE)</f>
        <v>1</v>
      </c>
      <c r="AH693" t="b">
        <f>VLOOKUP(IF(H693="","Open",SUBSTITUTE(H693,"/Nov","")),lists!$B$27:$D$29,2,FALSE)</f>
        <v>1</v>
      </c>
      <c r="AI693" t="b">
        <f>IF(FLAT!$I$5="All",TRUE,IF(FLAT!$I$5=TEXT('Raw - F'!C693,"mmm"),TRUE,FALSE))</f>
        <v>1</v>
      </c>
      <c r="AJ693" t="b">
        <f>VLOOKUP(L693,lists!B:C,2,FALSE)</f>
        <v>1</v>
      </c>
      <c r="AK693" t="b">
        <f>VLOOKUP(T693,lists!$B$23:$D$25,2,FALSE)</f>
        <v>1</v>
      </c>
      <c r="AL693">
        <f t="shared" si="59"/>
        <v>1</v>
      </c>
    </row>
    <row r="694" spans="1:38" x14ac:dyDescent="0.35">
      <c r="A694" s="1">
        <f t="shared" si="55"/>
        <v>694</v>
      </c>
      <c r="B694" s="1">
        <f t="shared" si="56"/>
        <v>693</v>
      </c>
      <c r="C694" s="5">
        <v>44348</v>
      </c>
      <c r="D694" t="s">
        <v>84</v>
      </c>
      <c r="E694" t="s">
        <v>302</v>
      </c>
      <c r="F694" t="s">
        <v>302</v>
      </c>
      <c r="G694" t="s">
        <v>51</v>
      </c>
      <c r="H694" t="s">
        <v>245</v>
      </c>
      <c r="J694" t="s">
        <v>33</v>
      </c>
      <c r="K694" t="s">
        <v>7</v>
      </c>
      <c r="L694">
        <v>5</v>
      </c>
      <c r="N694" t="s">
        <v>227</v>
      </c>
      <c r="O694" t="s">
        <v>322</v>
      </c>
      <c r="P694" t="s">
        <v>38</v>
      </c>
      <c r="Q694">
        <v>3900</v>
      </c>
      <c r="R694" t="s">
        <v>1123</v>
      </c>
      <c r="S694" t="s">
        <v>7</v>
      </c>
      <c r="T694" t="s">
        <v>241</v>
      </c>
      <c r="U694">
        <v>0</v>
      </c>
      <c r="W694" t="s">
        <v>503</v>
      </c>
      <c r="X694" t="s">
        <v>748</v>
      </c>
      <c r="Y694" t="s">
        <v>1124</v>
      </c>
      <c r="AA694" s="6" t="str">
        <f t="shared" si="57"/>
        <v>2yo</v>
      </c>
      <c r="AB694" s="6" t="str">
        <f t="shared" si="58"/>
        <v>F</v>
      </c>
      <c r="AC694" s="6">
        <f>VLOOKUP(P694,lists!$G:$H,2,FALSE)</f>
        <v>3</v>
      </c>
      <c r="AD694" t="b">
        <f>VLOOKUP(G694,lists!$B$2:$C$3,2,FALSE)</f>
        <v>1</v>
      </c>
      <c r="AE694" t="b">
        <f>VLOOKUP(AA694,lists!$B:$C,2,FALSE)</f>
        <v>1</v>
      </c>
      <c r="AF694" t="b">
        <f>IF(AND(AC694&gt;=VLOOKUP(FLAT!$I$1,lists!$G:$H,2,FALSE),AC694&lt;=VLOOKUP(FLAT!$I$2,lists!$G:$H,2,FALSE)),TRUE,FALSE)</f>
        <v>1</v>
      </c>
      <c r="AG694" t="b">
        <f>VLOOKUP(AB694,lists!$B$7:$C$8,2,FALSE)</f>
        <v>1</v>
      </c>
      <c r="AH694" t="b">
        <f>VLOOKUP(IF(H694="","Open",SUBSTITUTE(H694,"/Nov","")),lists!$B$27:$D$29,2,FALSE)</f>
        <v>1</v>
      </c>
      <c r="AI694" t="b">
        <f>IF(FLAT!$I$5="All",TRUE,IF(FLAT!$I$5=TEXT('Raw - F'!C694,"mmm"),TRUE,FALSE))</f>
        <v>1</v>
      </c>
      <c r="AJ694" t="b">
        <f>VLOOKUP(L694,lists!B:C,2,FALSE)</f>
        <v>1</v>
      </c>
      <c r="AK694" t="b">
        <f>VLOOKUP(T694,lists!$B$23:$D$25,2,FALSE)</f>
        <v>1</v>
      </c>
      <c r="AL694">
        <f t="shared" si="59"/>
        <v>1</v>
      </c>
    </row>
    <row r="695" spans="1:38" x14ac:dyDescent="0.35">
      <c r="A695" s="1">
        <f t="shared" si="55"/>
        <v>695</v>
      </c>
      <c r="B695" s="1">
        <f t="shared" si="56"/>
        <v>694</v>
      </c>
      <c r="C695" s="5">
        <v>44348</v>
      </c>
      <c r="D695" t="s">
        <v>84</v>
      </c>
      <c r="E695" t="s">
        <v>302</v>
      </c>
      <c r="F695" t="s">
        <v>302</v>
      </c>
      <c r="G695" t="s">
        <v>6</v>
      </c>
      <c r="H695" t="s">
        <v>227</v>
      </c>
      <c r="J695" t="s">
        <v>34</v>
      </c>
      <c r="K695" t="s">
        <v>5</v>
      </c>
      <c r="L695">
        <v>5</v>
      </c>
      <c r="N695" t="s">
        <v>330</v>
      </c>
      <c r="O695" t="s">
        <v>322</v>
      </c>
      <c r="P695" t="s">
        <v>37</v>
      </c>
      <c r="Q695">
        <v>3900</v>
      </c>
      <c r="R695" t="s">
        <v>1238</v>
      </c>
      <c r="S695" t="s">
        <v>7</v>
      </c>
      <c r="T695" t="s">
        <v>241</v>
      </c>
      <c r="U695">
        <v>0</v>
      </c>
      <c r="W695" t="s">
        <v>1704</v>
      </c>
      <c r="X695" t="s">
        <v>503</v>
      </c>
      <c r="AA695" s="6" t="str">
        <f t="shared" si="57"/>
        <v>3yo</v>
      </c>
      <c r="AB695" s="6" t="str">
        <f t="shared" si="58"/>
        <v>A</v>
      </c>
      <c r="AC695" s="6">
        <f>VLOOKUP(P695,lists!$G:$H,2,FALSE)</f>
        <v>2</v>
      </c>
      <c r="AD695" t="b">
        <f>VLOOKUP(G695,lists!$B$2:$C$3,2,FALSE)</f>
        <v>1</v>
      </c>
      <c r="AE695" t="b">
        <f>VLOOKUP(AA695,lists!$B:$C,2,FALSE)</f>
        <v>1</v>
      </c>
      <c r="AF695" t="b">
        <f>IF(AND(AC695&gt;=VLOOKUP(FLAT!$I$1,lists!$G:$H,2,FALSE),AC695&lt;=VLOOKUP(FLAT!$I$2,lists!$G:$H,2,FALSE)),TRUE,FALSE)</f>
        <v>1</v>
      </c>
      <c r="AG695" t="b">
        <f>VLOOKUP(AB695,lists!$B$7:$C$8,2,FALSE)</f>
        <v>1</v>
      </c>
      <c r="AH695" t="b">
        <f>VLOOKUP(IF(H695="","Open",SUBSTITUTE(H695,"/Nov","")),lists!$B$27:$D$29,2,FALSE)</f>
        <v>1</v>
      </c>
      <c r="AI695" t="b">
        <f>IF(FLAT!$I$5="All",TRUE,IF(FLAT!$I$5=TEXT('Raw - F'!C695,"mmm"),TRUE,FALSE))</f>
        <v>1</v>
      </c>
      <c r="AJ695" t="b">
        <f>VLOOKUP(L695,lists!B:C,2,FALSE)</f>
        <v>1</v>
      </c>
      <c r="AK695" t="b">
        <f>VLOOKUP(T695,lists!$B$23:$D$25,2,FALSE)</f>
        <v>1</v>
      </c>
      <c r="AL695">
        <f t="shared" si="59"/>
        <v>1</v>
      </c>
    </row>
    <row r="696" spans="1:38" x14ac:dyDescent="0.35">
      <c r="A696" s="1">
        <f t="shared" si="55"/>
        <v>696</v>
      </c>
      <c r="B696" s="1">
        <f t="shared" si="56"/>
        <v>695</v>
      </c>
      <c r="C696" s="5">
        <v>44348</v>
      </c>
      <c r="D696" t="s">
        <v>863</v>
      </c>
      <c r="E696" t="s">
        <v>302</v>
      </c>
      <c r="F696" t="s">
        <v>302</v>
      </c>
      <c r="G696" t="s">
        <v>6</v>
      </c>
      <c r="H696" t="s">
        <v>227</v>
      </c>
      <c r="J696" t="s">
        <v>35</v>
      </c>
      <c r="K696" t="s">
        <v>7</v>
      </c>
      <c r="L696">
        <v>4</v>
      </c>
      <c r="N696" t="s">
        <v>348</v>
      </c>
      <c r="O696" t="s">
        <v>36</v>
      </c>
      <c r="P696" t="s">
        <v>36</v>
      </c>
      <c r="Q696">
        <v>10300</v>
      </c>
      <c r="R696" t="s">
        <v>864</v>
      </c>
      <c r="T696" t="s">
        <v>240</v>
      </c>
      <c r="U696">
        <v>0</v>
      </c>
      <c r="W696" t="s">
        <v>503</v>
      </c>
      <c r="X696" t="s">
        <v>503</v>
      </c>
      <c r="AA696" s="6" t="str">
        <f t="shared" si="57"/>
        <v>Other</v>
      </c>
      <c r="AB696" s="6" t="str">
        <f t="shared" si="58"/>
        <v>F</v>
      </c>
      <c r="AC696" s="6">
        <f>VLOOKUP(P696,lists!$G:$H,2,FALSE)</f>
        <v>1</v>
      </c>
      <c r="AD696" t="b">
        <f>VLOOKUP(G696,lists!$B$2:$C$3,2,FALSE)</f>
        <v>1</v>
      </c>
      <c r="AE696" t="b">
        <f>VLOOKUP(AA696,lists!$B:$C,2,FALSE)</f>
        <v>1</v>
      </c>
      <c r="AF696" t="b">
        <f>IF(AND(AC696&gt;=VLOOKUP(FLAT!$I$1,lists!$G:$H,2,FALSE),AC696&lt;=VLOOKUP(FLAT!$I$2,lists!$G:$H,2,FALSE)),TRUE,FALSE)</f>
        <v>1</v>
      </c>
      <c r="AG696" t="b">
        <f>VLOOKUP(AB696,lists!$B$7:$C$8,2,FALSE)</f>
        <v>1</v>
      </c>
      <c r="AH696" t="b">
        <f>VLOOKUP(IF(H696="","Open",SUBSTITUTE(H696,"/Nov","")),lists!$B$27:$D$29,2,FALSE)</f>
        <v>1</v>
      </c>
      <c r="AI696" t="b">
        <f>IF(FLAT!$I$5="All",TRUE,IF(FLAT!$I$5=TEXT('Raw - F'!C696,"mmm"),TRUE,FALSE))</f>
        <v>1</v>
      </c>
      <c r="AJ696" t="b">
        <f>VLOOKUP(L696,lists!B:C,2,FALSE)</f>
        <v>1</v>
      </c>
      <c r="AK696" t="b">
        <f>VLOOKUP(T696,lists!$B$23:$D$25,2,FALSE)</f>
        <v>1</v>
      </c>
      <c r="AL696">
        <f t="shared" si="59"/>
        <v>1</v>
      </c>
    </row>
    <row r="697" spans="1:38" x14ac:dyDescent="0.35">
      <c r="A697" s="1">
        <f t="shared" si="55"/>
        <v>697</v>
      </c>
      <c r="B697" s="1">
        <f t="shared" si="56"/>
        <v>696</v>
      </c>
      <c r="C697" s="5">
        <v>44348</v>
      </c>
      <c r="D697" t="s">
        <v>863</v>
      </c>
      <c r="E697" t="s">
        <v>302</v>
      </c>
      <c r="F697" t="s">
        <v>302</v>
      </c>
      <c r="G697" t="s">
        <v>51</v>
      </c>
      <c r="H697" t="s">
        <v>245</v>
      </c>
      <c r="J697" t="s">
        <v>33</v>
      </c>
      <c r="K697" t="s">
        <v>7</v>
      </c>
      <c r="L697">
        <v>5</v>
      </c>
      <c r="N697" t="s">
        <v>227</v>
      </c>
      <c r="O697" t="s">
        <v>419</v>
      </c>
      <c r="P697" t="s">
        <v>37</v>
      </c>
      <c r="Q697">
        <v>7100</v>
      </c>
      <c r="R697" t="s">
        <v>1130</v>
      </c>
      <c r="T697" t="s">
        <v>240</v>
      </c>
      <c r="U697">
        <v>0</v>
      </c>
      <c r="W697" t="s">
        <v>503</v>
      </c>
      <c r="X697" t="s">
        <v>583</v>
      </c>
      <c r="Y697" t="s">
        <v>368</v>
      </c>
      <c r="Z697" t="s">
        <v>553</v>
      </c>
      <c r="AA697" s="6" t="str">
        <f t="shared" si="57"/>
        <v>2yo</v>
      </c>
      <c r="AB697" s="6" t="str">
        <f t="shared" si="58"/>
        <v>F</v>
      </c>
      <c r="AC697" s="6">
        <f>VLOOKUP(P697,lists!$G:$H,2,FALSE)</f>
        <v>2</v>
      </c>
      <c r="AD697" t="b">
        <f>VLOOKUP(G697,lists!$B$2:$C$3,2,FALSE)</f>
        <v>1</v>
      </c>
      <c r="AE697" t="b">
        <f>VLOOKUP(AA697,lists!$B:$C,2,FALSE)</f>
        <v>1</v>
      </c>
      <c r="AF697" t="b">
        <f>IF(AND(AC697&gt;=VLOOKUP(FLAT!$I$1,lists!$G:$H,2,FALSE),AC697&lt;=VLOOKUP(FLAT!$I$2,lists!$G:$H,2,FALSE)),TRUE,FALSE)</f>
        <v>1</v>
      </c>
      <c r="AG697" t="b">
        <f>VLOOKUP(AB697,lists!$B$7:$C$8,2,FALSE)</f>
        <v>1</v>
      </c>
      <c r="AH697" t="b">
        <f>VLOOKUP(IF(H697="","Open",SUBSTITUTE(H697,"/Nov","")),lists!$B$27:$D$29,2,FALSE)</f>
        <v>1</v>
      </c>
      <c r="AI697" t="b">
        <f>IF(FLAT!$I$5="All",TRUE,IF(FLAT!$I$5=TEXT('Raw - F'!C697,"mmm"),TRUE,FALSE))</f>
        <v>1</v>
      </c>
      <c r="AJ697" t="b">
        <f>VLOOKUP(L697,lists!B:C,2,FALSE)</f>
        <v>1</v>
      </c>
      <c r="AK697" t="b">
        <f>VLOOKUP(T697,lists!$B$23:$D$25,2,FALSE)</f>
        <v>1</v>
      </c>
      <c r="AL697">
        <f t="shared" si="59"/>
        <v>1</v>
      </c>
    </row>
    <row r="698" spans="1:38" x14ac:dyDescent="0.35">
      <c r="A698" s="1">
        <f t="shared" si="55"/>
        <v>698</v>
      </c>
      <c r="B698" s="1">
        <f t="shared" si="56"/>
        <v>697</v>
      </c>
      <c r="C698" s="5">
        <v>44348</v>
      </c>
      <c r="D698" t="s">
        <v>863</v>
      </c>
      <c r="E698" t="s">
        <v>302</v>
      </c>
      <c r="F698" t="s">
        <v>302</v>
      </c>
      <c r="G698" t="s">
        <v>6</v>
      </c>
      <c r="H698" t="s">
        <v>227</v>
      </c>
      <c r="J698" t="s">
        <v>34</v>
      </c>
      <c r="K698" t="s">
        <v>5</v>
      </c>
      <c r="L698">
        <v>5</v>
      </c>
      <c r="N698" t="s">
        <v>330</v>
      </c>
      <c r="O698" t="s">
        <v>419</v>
      </c>
      <c r="P698" t="s">
        <v>38</v>
      </c>
      <c r="Q698">
        <v>6300</v>
      </c>
      <c r="R698" t="s">
        <v>485</v>
      </c>
      <c r="T698" t="s">
        <v>240</v>
      </c>
      <c r="U698">
        <v>0</v>
      </c>
      <c r="W698" t="s">
        <v>503</v>
      </c>
      <c r="X698" t="s">
        <v>503</v>
      </c>
      <c r="AA698" s="6" t="str">
        <f t="shared" si="57"/>
        <v>3yo</v>
      </c>
      <c r="AB698" s="6" t="str">
        <f t="shared" si="58"/>
        <v>A</v>
      </c>
      <c r="AC698" s="6">
        <f>VLOOKUP(P698,lists!$G:$H,2,FALSE)</f>
        <v>3</v>
      </c>
      <c r="AD698" t="b">
        <f>VLOOKUP(G698,lists!$B$2:$C$3,2,FALSE)</f>
        <v>1</v>
      </c>
      <c r="AE698" t="b">
        <f>VLOOKUP(AA698,lists!$B:$C,2,FALSE)</f>
        <v>1</v>
      </c>
      <c r="AF698" t="b">
        <f>IF(AND(AC698&gt;=VLOOKUP(FLAT!$I$1,lists!$G:$H,2,FALSE),AC698&lt;=VLOOKUP(FLAT!$I$2,lists!$G:$H,2,FALSE)),TRUE,FALSE)</f>
        <v>1</v>
      </c>
      <c r="AG698" t="b">
        <f>VLOOKUP(AB698,lists!$B$7:$C$8,2,FALSE)</f>
        <v>1</v>
      </c>
      <c r="AH698" t="b">
        <f>VLOOKUP(IF(H698="","Open",SUBSTITUTE(H698,"/Nov","")),lists!$B$27:$D$29,2,FALSE)</f>
        <v>1</v>
      </c>
      <c r="AI698" t="b">
        <f>IF(FLAT!$I$5="All",TRUE,IF(FLAT!$I$5=TEXT('Raw - F'!C698,"mmm"),TRUE,FALSE))</f>
        <v>1</v>
      </c>
      <c r="AJ698" t="b">
        <f>VLOOKUP(L698,lists!B:C,2,FALSE)</f>
        <v>1</v>
      </c>
      <c r="AK698" t="b">
        <f>VLOOKUP(T698,lists!$B$23:$D$25,2,FALSE)</f>
        <v>1</v>
      </c>
      <c r="AL698">
        <f t="shared" si="59"/>
        <v>1</v>
      </c>
    </row>
    <row r="699" spans="1:38" x14ac:dyDescent="0.35">
      <c r="A699" s="1">
        <f t="shared" si="55"/>
        <v>699</v>
      </c>
      <c r="B699" s="1">
        <f t="shared" si="56"/>
        <v>698</v>
      </c>
      <c r="C699" s="5">
        <v>44348</v>
      </c>
      <c r="D699" t="s">
        <v>863</v>
      </c>
      <c r="E699" t="s">
        <v>302</v>
      </c>
      <c r="F699" t="s">
        <v>302</v>
      </c>
      <c r="G699" t="s">
        <v>6</v>
      </c>
      <c r="H699" t="s">
        <v>227</v>
      </c>
      <c r="J699" t="s">
        <v>54</v>
      </c>
      <c r="K699" t="s">
        <v>5</v>
      </c>
      <c r="L699">
        <v>6</v>
      </c>
      <c r="N699" t="s">
        <v>307</v>
      </c>
      <c r="O699" t="s">
        <v>394</v>
      </c>
      <c r="P699" t="s">
        <v>70</v>
      </c>
      <c r="Q699">
        <v>6300</v>
      </c>
      <c r="R699" t="s">
        <v>1126</v>
      </c>
      <c r="T699" t="s">
        <v>240</v>
      </c>
      <c r="U699">
        <v>0</v>
      </c>
      <c r="W699" t="s">
        <v>503</v>
      </c>
      <c r="X699" t="s">
        <v>503</v>
      </c>
      <c r="AA699" s="6" t="str">
        <f t="shared" si="57"/>
        <v>Other</v>
      </c>
      <c r="AB699" s="6" t="str">
        <f t="shared" si="58"/>
        <v>A</v>
      </c>
      <c r="AC699" s="6">
        <f>VLOOKUP(P699,lists!$G:$H,2,FALSE)</f>
        <v>4</v>
      </c>
      <c r="AD699" t="b">
        <f>VLOOKUP(G699,lists!$B$2:$C$3,2,FALSE)</f>
        <v>1</v>
      </c>
      <c r="AE699" t="b">
        <f>VLOOKUP(AA699,lists!$B:$C,2,FALSE)</f>
        <v>1</v>
      </c>
      <c r="AF699" t="b">
        <f>IF(AND(AC699&gt;=VLOOKUP(FLAT!$I$1,lists!$G:$H,2,FALSE),AC699&lt;=VLOOKUP(FLAT!$I$2,lists!$G:$H,2,FALSE)),TRUE,FALSE)</f>
        <v>1</v>
      </c>
      <c r="AG699" t="b">
        <f>VLOOKUP(AB699,lists!$B$7:$C$8,2,FALSE)</f>
        <v>1</v>
      </c>
      <c r="AH699" t="b">
        <f>VLOOKUP(IF(H699="","Open",SUBSTITUTE(H699,"/Nov","")),lists!$B$27:$D$29,2,FALSE)</f>
        <v>1</v>
      </c>
      <c r="AI699" t="b">
        <f>IF(FLAT!$I$5="All",TRUE,IF(FLAT!$I$5=TEXT('Raw - F'!C699,"mmm"),TRUE,FALSE))</f>
        <v>1</v>
      </c>
      <c r="AJ699" t="b">
        <f>VLOOKUP(L699,lists!B:C,2,FALSE)</f>
        <v>1</v>
      </c>
      <c r="AK699" t="b">
        <f>VLOOKUP(T699,lists!$B$23:$D$25,2,FALSE)</f>
        <v>1</v>
      </c>
      <c r="AL699">
        <f t="shared" si="59"/>
        <v>1</v>
      </c>
    </row>
    <row r="700" spans="1:38" x14ac:dyDescent="0.35">
      <c r="A700" s="1">
        <f t="shared" si="55"/>
        <v>700</v>
      </c>
      <c r="B700" s="1">
        <f t="shared" si="56"/>
        <v>699</v>
      </c>
      <c r="C700" s="5">
        <v>44348</v>
      </c>
      <c r="D700" t="s">
        <v>863</v>
      </c>
      <c r="E700" t="s">
        <v>302</v>
      </c>
      <c r="F700" t="s">
        <v>302</v>
      </c>
      <c r="G700" t="s">
        <v>51</v>
      </c>
      <c r="H700" t="s">
        <v>245</v>
      </c>
      <c r="J700" t="s">
        <v>347</v>
      </c>
      <c r="K700" t="s">
        <v>5</v>
      </c>
      <c r="L700">
        <v>5</v>
      </c>
      <c r="N700" t="s">
        <v>227</v>
      </c>
      <c r="O700" t="s">
        <v>395</v>
      </c>
      <c r="P700" t="s">
        <v>76</v>
      </c>
      <c r="Q700">
        <v>6100</v>
      </c>
      <c r="R700" t="s">
        <v>1129</v>
      </c>
      <c r="T700" t="s">
        <v>240</v>
      </c>
      <c r="U700">
        <v>0</v>
      </c>
      <c r="W700" t="s">
        <v>503</v>
      </c>
      <c r="X700" t="s">
        <v>660</v>
      </c>
      <c r="Y700">
        <v>18000</v>
      </c>
      <c r="AA700" s="6" t="str">
        <f t="shared" si="57"/>
        <v>Other</v>
      </c>
      <c r="AB700" s="6" t="str">
        <f t="shared" si="58"/>
        <v>A</v>
      </c>
      <c r="AC700" s="6">
        <f>VLOOKUP(P700,lists!$G:$H,2,FALSE)</f>
        <v>5</v>
      </c>
      <c r="AD700" t="b">
        <f>VLOOKUP(G700,lists!$B$2:$C$3,2,FALSE)</f>
        <v>1</v>
      </c>
      <c r="AE700" t="b">
        <f>VLOOKUP(AA700,lists!$B:$C,2,FALSE)</f>
        <v>1</v>
      </c>
      <c r="AF700" t="b">
        <f>IF(AND(AC700&gt;=VLOOKUP(FLAT!$I$1,lists!$G:$H,2,FALSE),AC700&lt;=VLOOKUP(FLAT!$I$2,lists!$G:$H,2,FALSE)),TRUE,FALSE)</f>
        <v>1</v>
      </c>
      <c r="AG700" t="b">
        <f>VLOOKUP(AB700,lists!$B$7:$C$8,2,FALSE)</f>
        <v>1</v>
      </c>
      <c r="AH700" t="b">
        <f>VLOOKUP(IF(H700="","Open",SUBSTITUTE(H700,"/Nov","")),lists!$B$27:$D$29,2,FALSE)</f>
        <v>1</v>
      </c>
      <c r="AI700" t="b">
        <f>IF(FLAT!$I$5="All",TRUE,IF(FLAT!$I$5=TEXT('Raw - F'!C700,"mmm"),TRUE,FALSE))</f>
        <v>1</v>
      </c>
      <c r="AJ700" t="b">
        <f>VLOOKUP(L700,lists!B:C,2,FALSE)</f>
        <v>1</v>
      </c>
      <c r="AK700" t="b">
        <f>VLOOKUP(T700,lists!$B$23:$D$25,2,FALSE)</f>
        <v>1</v>
      </c>
      <c r="AL700">
        <f t="shared" si="59"/>
        <v>1</v>
      </c>
    </row>
    <row r="701" spans="1:38" x14ac:dyDescent="0.35">
      <c r="A701" s="1">
        <f t="shared" si="55"/>
        <v>701</v>
      </c>
      <c r="B701" s="1">
        <f t="shared" si="56"/>
        <v>700</v>
      </c>
      <c r="C701" s="5">
        <v>44348</v>
      </c>
      <c r="D701" t="s">
        <v>863</v>
      </c>
      <c r="E701" t="s">
        <v>302</v>
      </c>
      <c r="F701" t="s">
        <v>302</v>
      </c>
      <c r="G701" t="s">
        <v>6</v>
      </c>
      <c r="H701" t="s">
        <v>227</v>
      </c>
      <c r="J701" t="s">
        <v>54</v>
      </c>
      <c r="K701" t="s">
        <v>5</v>
      </c>
      <c r="L701">
        <v>6</v>
      </c>
      <c r="N701" t="s">
        <v>307</v>
      </c>
      <c r="O701" t="s">
        <v>419</v>
      </c>
      <c r="P701" t="s">
        <v>37</v>
      </c>
      <c r="Q701">
        <v>5143</v>
      </c>
      <c r="R701" t="s">
        <v>1127</v>
      </c>
      <c r="T701" t="s">
        <v>240</v>
      </c>
      <c r="U701">
        <v>0</v>
      </c>
      <c r="V701" t="s">
        <v>526</v>
      </c>
      <c r="W701" t="s">
        <v>503</v>
      </c>
      <c r="X701" t="s">
        <v>503</v>
      </c>
      <c r="AA701" s="6" t="str">
        <f t="shared" si="57"/>
        <v>Other</v>
      </c>
      <c r="AB701" s="6" t="str">
        <f t="shared" si="58"/>
        <v>A</v>
      </c>
      <c r="AC701" s="6">
        <f>VLOOKUP(P701,lists!$G:$H,2,FALSE)</f>
        <v>2</v>
      </c>
      <c r="AD701" t="b">
        <f>VLOOKUP(G701,lists!$B$2:$C$3,2,FALSE)</f>
        <v>1</v>
      </c>
      <c r="AE701" t="b">
        <f>VLOOKUP(AA701,lists!$B:$C,2,FALSE)</f>
        <v>1</v>
      </c>
      <c r="AF701" t="b">
        <f>IF(AND(AC701&gt;=VLOOKUP(FLAT!$I$1,lists!$G:$H,2,FALSE),AC701&lt;=VLOOKUP(FLAT!$I$2,lists!$G:$H,2,FALSE)),TRUE,FALSE)</f>
        <v>1</v>
      </c>
      <c r="AG701" t="b">
        <f>VLOOKUP(AB701,lists!$B$7:$C$8,2,FALSE)</f>
        <v>1</v>
      </c>
      <c r="AH701" t="b">
        <f>VLOOKUP(IF(H701="","Open",SUBSTITUTE(H701,"/Nov","")),lists!$B$27:$D$29,2,FALSE)</f>
        <v>1</v>
      </c>
      <c r="AI701" t="b">
        <f>IF(FLAT!$I$5="All",TRUE,IF(FLAT!$I$5=TEXT('Raw - F'!C701,"mmm"),TRUE,FALSE))</f>
        <v>1</v>
      </c>
      <c r="AJ701" t="b">
        <f>VLOOKUP(L701,lists!B:C,2,FALSE)</f>
        <v>1</v>
      </c>
      <c r="AK701" t="b">
        <f>VLOOKUP(T701,lists!$B$23:$D$25,2,FALSE)</f>
        <v>1</v>
      </c>
      <c r="AL701">
        <f t="shared" si="59"/>
        <v>1</v>
      </c>
    </row>
    <row r="702" spans="1:38" x14ac:dyDescent="0.35">
      <c r="A702" s="1">
        <f t="shared" si="55"/>
        <v>702</v>
      </c>
      <c r="B702" s="1">
        <f t="shared" si="56"/>
        <v>701</v>
      </c>
      <c r="C702" s="5">
        <v>44348</v>
      </c>
      <c r="D702" t="s">
        <v>863</v>
      </c>
      <c r="E702" t="s">
        <v>302</v>
      </c>
      <c r="F702" t="s">
        <v>302</v>
      </c>
      <c r="G702" t="s">
        <v>6</v>
      </c>
      <c r="H702" t="s">
        <v>245</v>
      </c>
      <c r="J702" t="s">
        <v>34</v>
      </c>
      <c r="K702" t="s">
        <v>5</v>
      </c>
      <c r="L702">
        <v>5</v>
      </c>
      <c r="N702" t="s">
        <v>330</v>
      </c>
      <c r="O702" t="s">
        <v>865</v>
      </c>
      <c r="P702" t="s">
        <v>102</v>
      </c>
      <c r="Q702">
        <v>5010</v>
      </c>
      <c r="R702" t="s">
        <v>1128</v>
      </c>
      <c r="T702" t="s">
        <v>240</v>
      </c>
      <c r="U702">
        <v>0</v>
      </c>
      <c r="W702" t="s">
        <v>503</v>
      </c>
      <c r="X702" t="s">
        <v>503</v>
      </c>
      <c r="AA702" s="6" t="str">
        <f t="shared" si="57"/>
        <v>3yo</v>
      </c>
      <c r="AB702" s="6" t="str">
        <f t="shared" si="58"/>
        <v>A</v>
      </c>
      <c r="AC702" s="6">
        <f>VLOOKUP(P702,lists!$G:$H,2,FALSE)</f>
        <v>9</v>
      </c>
      <c r="AD702" t="b">
        <f>VLOOKUP(G702,lists!$B$2:$C$3,2,FALSE)</f>
        <v>1</v>
      </c>
      <c r="AE702" t="b">
        <f>VLOOKUP(AA702,lists!$B:$C,2,FALSE)</f>
        <v>1</v>
      </c>
      <c r="AF702" t="b">
        <f>IF(AND(AC702&gt;=VLOOKUP(FLAT!$I$1,lists!$G:$H,2,FALSE),AC702&lt;=VLOOKUP(FLAT!$I$2,lists!$G:$H,2,FALSE)),TRUE,FALSE)</f>
        <v>1</v>
      </c>
      <c r="AG702" t="b">
        <f>VLOOKUP(AB702,lists!$B$7:$C$8,2,FALSE)</f>
        <v>1</v>
      </c>
      <c r="AH702" t="b">
        <f>VLOOKUP(IF(H702="","Open",SUBSTITUTE(H702,"/Nov","")),lists!$B$27:$D$29,2,FALSE)</f>
        <v>1</v>
      </c>
      <c r="AI702" t="b">
        <f>IF(FLAT!$I$5="All",TRUE,IF(FLAT!$I$5=TEXT('Raw - F'!C702,"mmm"),TRUE,FALSE))</f>
        <v>1</v>
      </c>
      <c r="AJ702" t="b">
        <f>VLOOKUP(L702,lists!B:C,2,FALSE)</f>
        <v>1</v>
      </c>
      <c r="AK702" t="b">
        <f>VLOOKUP(T702,lists!$B$23:$D$25,2,FALSE)</f>
        <v>1</v>
      </c>
      <c r="AL702">
        <f t="shared" si="59"/>
        <v>1</v>
      </c>
    </row>
    <row r="703" spans="1:38" x14ac:dyDescent="0.35">
      <c r="A703" s="1">
        <f t="shared" si="55"/>
        <v>703</v>
      </c>
      <c r="B703" s="1">
        <f t="shared" si="56"/>
        <v>702</v>
      </c>
      <c r="C703" s="5">
        <v>44348</v>
      </c>
      <c r="D703" t="s">
        <v>897</v>
      </c>
      <c r="E703" t="s">
        <v>302</v>
      </c>
      <c r="F703" t="s">
        <v>302</v>
      </c>
      <c r="G703" t="s">
        <v>6</v>
      </c>
      <c r="H703" t="s">
        <v>227</v>
      </c>
      <c r="J703" t="s">
        <v>34</v>
      </c>
      <c r="K703" t="s">
        <v>5</v>
      </c>
      <c r="L703">
        <v>4</v>
      </c>
      <c r="N703" t="s">
        <v>318</v>
      </c>
      <c r="O703" t="s">
        <v>451</v>
      </c>
      <c r="P703" t="s">
        <v>37</v>
      </c>
      <c r="Q703">
        <v>7650</v>
      </c>
      <c r="R703" t="s">
        <v>1136</v>
      </c>
      <c r="T703" t="s">
        <v>239</v>
      </c>
      <c r="U703">
        <v>0</v>
      </c>
      <c r="W703" t="s">
        <v>503</v>
      </c>
      <c r="X703" t="s">
        <v>503</v>
      </c>
      <c r="AA703" s="6" t="str">
        <f t="shared" si="57"/>
        <v>3yo</v>
      </c>
      <c r="AB703" s="6" t="str">
        <f t="shared" si="58"/>
        <v>A</v>
      </c>
      <c r="AC703" s="6">
        <f>VLOOKUP(P703,lists!$G:$H,2,FALSE)</f>
        <v>2</v>
      </c>
      <c r="AD703" t="b">
        <f>VLOOKUP(G703,lists!$B$2:$C$3,2,FALSE)</f>
        <v>1</v>
      </c>
      <c r="AE703" t="b">
        <f>VLOOKUP(AA703,lists!$B:$C,2,FALSE)</f>
        <v>1</v>
      </c>
      <c r="AF703" t="b">
        <f>IF(AND(AC703&gt;=VLOOKUP(FLAT!$I$1,lists!$G:$H,2,FALSE),AC703&lt;=VLOOKUP(FLAT!$I$2,lists!$G:$H,2,FALSE)),TRUE,FALSE)</f>
        <v>1</v>
      </c>
      <c r="AG703" t="b">
        <f>VLOOKUP(AB703,lists!$B$7:$C$8,2,FALSE)</f>
        <v>1</v>
      </c>
      <c r="AH703" t="b">
        <f>VLOOKUP(IF(H703="","Open",SUBSTITUTE(H703,"/Nov","")),lists!$B$27:$D$29,2,FALSE)</f>
        <v>1</v>
      </c>
      <c r="AI703" t="b">
        <f>IF(FLAT!$I$5="All",TRUE,IF(FLAT!$I$5=TEXT('Raw - F'!C703,"mmm"),TRUE,FALSE))</f>
        <v>1</v>
      </c>
      <c r="AJ703" t="b">
        <f>VLOOKUP(L703,lists!B:C,2,FALSE)</f>
        <v>1</v>
      </c>
      <c r="AK703" t="b">
        <f>VLOOKUP(T703,lists!$B$23:$D$25,2,FALSE)</f>
        <v>1</v>
      </c>
      <c r="AL703">
        <f t="shared" si="59"/>
        <v>1</v>
      </c>
    </row>
    <row r="704" spans="1:38" x14ac:dyDescent="0.35">
      <c r="A704" s="1">
        <f t="shared" si="55"/>
        <v>704</v>
      </c>
      <c r="B704" s="1">
        <f t="shared" si="56"/>
        <v>703</v>
      </c>
      <c r="C704" s="5">
        <v>44348</v>
      </c>
      <c r="D704" t="s">
        <v>897</v>
      </c>
      <c r="E704" t="s">
        <v>302</v>
      </c>
      <c r="F704" t="s">
        <v>302</v>
      </c>
      <c r="G704" t="s">
        <v>51</v>
      </c>
      <c r="H704" t="s">
        <v>245</v>
      </c>
      <c r="J704" t="s">
        <v>35</v>
      </c>
      <c r="K704" t="s">
        <v>5</v>
      </c>
      <c r="L704">
        <v>5</v>
      </c>
      <c r="N704" t="s">
        <v>227</v>
      </c>
      <c r="O704" t="s">
        <v>449</v>
      </c>
      <c r="P704" t="s">
        <v>36</v>
      </c>
      <c r="Q704">
        <v>4900</v>
      </c>
      <c r="R704" t="s">
        <v>1131</v>
      </c>
      <c r="T704" t="s">
        <v>239</v>
      </c>
      <c r="U704">
        <v>0</v>
      </c>
      <c r="W704" t="s">
        <v>503</v>
      </c>
      <c r="X704" t="s">
        <v>503</v>
      </c>
      <c r="AA704" s="6" t="str">
        <f t="shared" si="57"/>
        <v>Other</v>
      </c>
      <c r="AB704" s="6" t="str">
        <f t="shared" si="58"/>
        <v>A</v>
      </c>
      <c r="AC704" s="6">
        <f>VLOOKUP(P704,lists!$G:$H,2,FALSE)</f>
        <v>1</v>
      </c>
      <c r="AD704" t="b">
        <f>VLOOKUP(G704,lists!$B$2:$C$3,2,FALSE)</f>
        <v>1</v>
      </c>
      <c r="AE704" t="b">
        <f>VLOOKUP(AA704,lists!$B:$C,2,FALSE)</f>
        <v>1</v>
      </c>
      <c r="AF704" t="b">
        <f>IF(AND(AC704&gt;=VLOOKUP(FLAT!$I$1,lists!$G:$H,2,FALSE),AC704&lt;=VLOOKUP(FLAT!$I$2,lists!$G:$H,2,FALSE)),TRUE,FALSE)</f>
        <v>1</v>
      </c>
      <c r="AG704" t="b">
        <f>VLOOKUP(AB704,lists!$B$7:$C$8,2,FALSE)</f>
        <v>1</v>
      </c>
      <c r="AH704" t="b">
        <f>VLOOKUP(IF(H704="","Open",SUBSTITUTE(H704,"/Nov","")),lists!$B$27:$D$29,2,FALSE)</f>
        <v>1</v>
      </c>
      <c r="AI704" t="b">
        <f>IF(FLAT!$I$5="All",TRUE,IF(FLAT!$I$5=TEXT('Raw - F'!C704,"mmm"),TRUE,FALSE))</f>
        <v>1</v>
      </c>
      <c r="AJ704" t="b">
        <f>VLOOKUP(L704,lists!B:C,2,FALSE)</f>
        <v>1</v>
      </c>
      <c r="AK704" t="b">
        <f>VLOOKUP(T704,lists!$B$23:$D$25,2,FALSE)</f>
        <v>1</v>
      </c>
      <c r="AL704">
        <f t="shared" si="59"/>
        <v>1</v>
      </c>
    </row>
    <row r="705" spans="1:38" x14ac:dyDescent="0.35">
      <c r="A705" s="1">
        <f t="shared" si="55"/>
        <v>705</v>
      </c>
      <c r="B705" s="1">
        <f t="shared" si="56"/>
        <v>704</v>
      </c>
      <c r="C705" s="5">
        <v>44348</v>
      </c>
      <c r="D705" t="s">
        <v>897</v>
      </c>
      <c r="E705" t="s">
        <v>302</v>
      </c>
      <c r="F705" t="s">
        <v>302</v>
      </c>
      <c r="G705" t="s">
        <v>6</v>
      </c>
      <c r="H705" t="s">
        <v>227</v>
      </c>
      <c r="J705" t="s">
        <v>54</v>
      </c>
      <c r="K705" t="s">
        <v>5</v>
      </c>
      <c r="L705">
        <v>6</v>
      </c>
      <c r="N705" t="s">
        <v>314</v>
      </c>
      <c r="O705" t="s">
        <v>486</v>
      </c>
      <c r="P705" t="s">
        <v>38</v>
      </c>
      <c r="Q705">
        <v>4900</v>
      </c>
      <c r="R705" t="s">
        <v>1133</v>
      </c>
      <c r="T705" t="s">
        <v>239</v>
      </c>
      <c r="U705">
        <v>0</v>
      </c>
      <c r="W705" t="s">
        <v>503</v>
      </c>
      <c r="X705" t="s">
        <v>503</v>
      </c>
      <c r="AA705" s="6" t="str">
        <f t="shared" si="57"/>
        <v>Other</v>
      </c>
      <c r="AB705" s="6" t="str">
        <f t="shared" si="58"/>
        <v>A</v>
      </c>
      <c r="AC705" s="6">
        <f>VLOOKUP(P705,lists!$G:$H,2,FALSE)</f>
        <v>3</v>
      </c>
      <c r="AD705" t="b">
        <f>VLOOKUP(G705,lists!$B$2:$C$3,2,FALSE)</f>
        <v>1</v>
      </c>
      <c r="AE705" t="b">
        <f>VLOOKUP(AA705,lists!$B:$C,2,FALSE)</f>
        <v>1</v>
      </c>
      <c r="AF705" t="b">
        <f>IF(AND(AC705&gt;=VLOOKUP(FLAT!$I$1,lists!$G:$H,2,FALSE),AC705&lt;=VLOOKUP(FLAT!$I$2,lists!$G:$H,2,FALSE)),TRUE,FALSE)</f>
        <v>1</v>
      </c>
      <c r="AG705" t="b">
        <f>VLOOKUP(AB705,lists!$B$7:$C$8,2,FALSE)</f>
        <v>1</v>
      </c>
      <c r="AH705" t="b">
        <f>VLOOKUP(IF(H705="","Open",SUBSTITUTE(H705,"/Nov","")),lists!$B$27:$D$29,2,FALSE)</f>
        <v>1</v>
      </c>
      <c r="AI705" t="b">
        <f>IF(FLAT!$I$5="All",TRUE,IF(FLAT!$I$5=TEXT('Raw - F'!C705,"mmm"),TRUE,FALSE))</f>
        <v>1</v>
      </c>
      <c r="AJ705" t="b">
        <f>VLOOKUP(L705,lists!B:C,2,FALSE)</f>
        <v>1</v>
      </c>
      <c r="AK705" t="b">
        <f>VLOOKUP(T705,lists!$B$23:$D$25,2,FALSE)</f>
        <v>1</v>
      </c>
      <c r="AL705">
        <f t="shared" si="59"/>
        <v>1</v>
      </c>
    </row>
    <row r="706" spans="1:38" x14ac:dyDescent="0.35">
      <c r="A706" s="1">
        <f t="shared" si="55"/>
        <v>706</v>
      </c>
      <c r="B706" s="1">
        <f t="shared" si="56"/>
        <v>705</v>
      </c>
      <c r="C706" s="5">
        <v>44348</v>
      </c>
      <c r="D706" t="s">
        <v>897</v>
      </c>
      <c r="E706" t="s">
        <v>302</v>
      </c>
      <c r="F706" t="s">
        <v>302</v>
      </c>
      <c r="G706" t="s">
        <v>6</v>
      </c>
      <c r="H706" t="s">
        <v>227</v>
      </c>
      <c r="J706" t="s">
        <v>54</v>
      </c>
      <c r="K706" t="s">
        <v>5</v>
      </c>
      <c r="L706">
        <v>5</v>
      </c>
      <c r="N706" t="s">
        <v>321</v>
      </c>
      <c r="O706" t="s">
        <v>453</v>
      </c>
      <c r="P706" t="s">
        <v>70</v>
      </c>
      <c r="Q706">
        <v>4900</v>
      </c>
      <c r="R706" t="s">
        <v>1134</v>
      </c>
      <c r="T706" t="s">
        <v>239</v>
      </c>
      <c r="U706">
        <v>0</v>
      </c>
      <c r="W706" t="s">
        <v>503</v>
      </c>
      <c r="X706" t="s">
        <v>503</v>
      </c>
      <c r="AA706" s="6" t="str">
        <f t="shared" si="57"/>
        <v>Other</v>
      </c>
      <c r="AB706" s="6" t="str">
        <f t="shared" si="58"/>
        <v>A</v>
      </c>
      <c r="AC706" s="6">
        <f>VLOOKUP(P706,lists!$G:$H,2,FALSE)</f>
        <v>4</v>
      </c>
      <c r="AD706" t="b">
        <f>VLOOKUP(G706,lists!$B$2:$C$3,2,FALSE)</f>
        <v>1</v>
      </c>
      <c r="AE706" t="b">
        <f>VLOOKUP(AA706,lists!$B:$C,2,FALSE)</f>
        <v>1</v>
      </c>
      <c r="AF706" t="b">
        <f>IF(AND(AC706&gt;=VLOOKUP(FLAT!$I$1,lists!$G:$H,2,FALSE),AC706&lt;=VLOOKUP(FLAT!$I$2,lists!$G:$H,2,FALSE)),TRUE,FALSE)</f>
        <v>1</v>
      </c>
      <c r="AG706" t="b">
        <f>VLOOKUP(AB706,lists!$B$7:$C$8,2,FALSE)</f>
        <v>1</v>
      </c>
      <c r="AH706" t="b">
        <f>VLOOKUP(IF(H706="","Open",SUBSTITUTE(H706,"/Nov","")),lists!$B$27:$D$29,2,FALSE)</f>
        <v>1</v>
      </c>
      <c r="AI706" t="b">
        <f>IF(FLAT!$I$5="All",TRUE,IF(FLAT!$I$5=TEXT('Raw - F'!C706,"mmm"),TRUE,FALSE))</f>
        <v>1</v>
      </c>
      <c r="AJ706" t="b">
        <f>VLOOKUP(L706,lists!B:C,2,FALSE)</f>
        <v>1</v>
      </c>
      <c r="AK706" t="b">
        <f>VLOOKUP(T706,lists!$B$23:$D$25,2,FALSE)</f>
        <v>1</v>
      </c>
      <c r="AL706">
        <f t="shared" si="59"/>
        <v>1</v>
      </c>
    </row>
    <row r="707" spans="1:38" x14ac:dyDescent="0.35">
      <c r="A707" s="1">
        <f t="shared" si="55"/>
        <v>707</v>
      </c>
      <c r="B707" s="1">
        <f t="shared" si="56"/>
        <v>706</v>
      </c>
      <c r="C707" s="5">
        <v>44348</v>
      </c>
      <c r="D707" t="s">
        <v>897</v>
      </c>
      <c r="E707" t="s">
        <v>302</v>
      </c>
      <c r="F707" t="s">
        <v>302</v>
      </c>
      <c r="G707" t="s">
        <v>6</v>
      </c>
      <c r="H707" t="s">
        <v>227</v>
      </c>
      <c r="J707" t="s">
        <v>34</v>
      </c>
      <c r="K707" t="s">
        <v>5</v>
      </c>
      <c r="L707">
        <v>5</v>
      </c>
      <c r="N707" t="s">
        <v>321</v>
      </c>
      <c r="O707" t="s">
        <v>453</v>
      </c>
      <c r="P707" t="s">
        <v>70</v>
      </c>
      <c r="Q707">
        <v>4900</v>
      </c>
      <c r="R707" t="s">
        <v>1137</v>
      </c>
      <c r="T707" t="s">
        <v>239</v>
      </c>
      <c r="U707">
        <v>0</v>
      </c>
      <c r="W707" t="s">
        <v>503</v>
      </c>
      <c r="X707" t="s">
        <v>503</v>
      </c>
      <c r="AA707" s="6" t="str">
        <f t="shared" si="57"/>
        <v>3yo</v>
      </c>
      <c r="AB707" s="6" t="str">
        <f t="shared" si="58"/>
        <v>A</v>
      </c>
      <c r="AC707" s="6">
        <f>VLOOKUP(P707,lists!$G:$H,2,FALSE)</f>
        <v>4</v>
      </c>
      <c r="AD707" t="b">
        <f>VLOOKUP(G707,lists!$B$2:$C$3,2,FALSE)</f>
        <v>1</v>
      </c>
      <c r="AE707" t="b">
        <f>VLOOKUP(AA707,lists!$B:$C,2,FALSE)</f>
        <v>1</v>
      </c>
      <c r="AF707" t="b">
        <f>IF(AND(AC707&gt;=VLOOKUP(FLAT!$I$1,lists!$G:$H,2,FALSE),AC707&lt;=VLOOKUP(FLAT!$I$2,lists!$G:$H,2,FALSE)),TRUE,FALSE)</f>
        <v>1</v>
      </c>
      <c r="AG707" t="b">
        <f>VLOOKUP(AB707,lists!$B$7:$C$8,2,FALSE)</f>
        <v>1</v>
      </c>
      <c r="AH707" t="b">
        <f>VLOOKUP(IF(H707="","Open",SUBSTITUTE(H707,"/Nov","")),lists!$B$27:$D$29,2,FALSE)</f>
        <v>1</v>
      </c>
      <c r="AI707" t="b">
        <f>IF(FLAT!$I$5="All",TRUE,IF(FLAT!$I$5=TEXT('Raw - F'!C707,"mmm"),TRUE,FALSE))</f>
        <v>1</v>
      </c>
      <c r="AJ707" t="b">
        <f>VLOOKUP(L707,lists!B:C,2,FALSE)</f>
        <v>1</v>
      </c>
      <c r="AK707" t="b">
        <f>VLOOKUP(T707,lists!$B$23:$D$25,2,FALSE)</f>
        <v>1</v>
      </c>
      <c r="AL707">
        <f t="shared" si="59"/>
        <v>1</v>
      </c>
    </row>
    <row r="708" spans="1:38" x14ac:dyDescent="0.35">
      <c r="A708" s="1">
        <f t="shared" si="55"/>
        <v>708</v>
      </c>
      <c r="B708" s="1">
        <f t="shared" si="56"/>
        <v>707</v>
      </c>
      <c r="C708" s="5">
        <v>44348</v>
      </c>
      <c r="D708" t="s">
        <v>897</v>
      </c>
      <c r="E708" t="s">
        <v>302</v>
      </c>
      <c r="F708" t="s">
        <v>302</v>
      </c>
      <c r="G708" t="s">
        <v>51</v>
      </c>
      <c r="H708" t="s">
        <v>244</v>
      </c>
      <c r="J708" t="s">
        <v>33</v>
      </c>
      <c r="K708" t="s">
        <v>5</v>
      </c>
      <c r="L708">
        <v>5</v>
      </c>
      <c r="N708" t="s">
        <v>227</v>
      </c>
      <c r="O708" t="s">
        <v>449</v>
      </c>
      <c r="P708" t="s">
        <v>36</v>
      </c>
      <c r="Q708">
        <v>3900</v>
      </c>
      <c r="R708" t="s">
        <v>1132</v>
      </c>
      <c r="T708" t="s">
        <v>239</v>
      </c>
      <c r="U708">
        <v>0</v>
      </c>
      <c r="W708" t="s">
        <v>503</v>
      </c>
      <c r="X708" t="s">
        <v>583</v>
      </c>
      <c r="Y708" t="s">
        <v>368</v>
      </c>
      <c r="AA708" s="6" t="str">
        <f t="shared" si="57"/>
        <v>2yo</v>
      </c>
      <c r="AB708" s="6" t="str">
        <f t="shared" si="58"/>
        <v>A</v>
      </c>
      <c r="AC708" s="6">
        <f>VLOOKUP(P708,lists!$G:$H,2,FALSE)</f>
        <v>1</v>
      </c>
      <c r="AD708" t="b">
        <f>VLOOKUP(G708,lists!$B$2:$C$3,2,FALSE)</f>
        <v>1</v>
      </c>
      <c r="AE708" t="b">
        <f>VLOOKUP(AA708,lists!$B:$C,2,FALSE)</f>
        <v>1</v>
      </c>
      <c r="AF708" t="b">
        <f>IF(AND(AC708&gt;=VLOOKUP(FLAT!$I$1,lists!$G:$H,2,FALSE),AC708&lt;=VLOOKUP(FLAT!$I$2,lists!$G:$H,2,FALSE)),TRUE,FALSE)</f>
        <v>1</v>
      </c>
      <c r="AG708" t="b">
        <f>VLOOKUP(AB708,lists!$B$7:$C$8,2,FALSE)</f>
        <v>1</v>
      </c>
      <c r="AH708" t="b">
        <f>VLOOKUP(IF(H708="","Open",SUBSTITUTE(H708,"/Nov","")),lists!$B$27:$D$29,2,FALSE)</f>
        <v>1</v>
      </c>
      <c r="AI708" t="b">
        <f>IF(FLAT!$I$5="All",TRUE,IF(FLAT!$I$5=TEXT('Raw - F'!C708,"mmm"),TRUE,FALSE))</f>
        <v>1</v>
      </c>
      <c r="AJ708" t="b">
        <f>VLOOKUP(L708,lists!B:C,2,FALSE)</f>
        <v>1</v>
      </c>
      <c r="AK708" t="b">
        <f>VLOOKUP(T708,lists!$B$23:$D$25,2,FALSE)</f>
        <v>1</v>
      </c>
      <c r="AL708">
        <f t="shared" si="59"/>
        <v>1</v>
      </c>
    </row>
    <row r="709" spans="1:38" x14ac:dyDescent="0.35">
      <c r="A709" s="1">
        <f t="shared" si="55"/>
        <v>709</v>
      </c>
      <c r="B709" s="1">
        <f t="shared" si="56"/>
        <v>708</v>
      </c>
      <c r="C709" s="5">
        <v>44348</v>
      </c>
      <c r="D709" t="s">
        <v>897</v>
      </c>
      <c r="E709" t="s">
        <v>302</v>
      </c>
      <c r="F709" t="s">
        <v>302</v>
      </c>
      <c r="G709" t="s">
        <v>6</v>
      </c>
      <c r="H709" t="s">
        <v>227</v>
      </c>
      <c r="J709" t="s">
        <v>54</v>
      </c>
      <c r="K709" t="s">
        <v>5</v>
      </c>
      <c r="L709">
        <v>5</v>
      </c>
      <c r="N709" t="s">
        <v>321</v>
      </c>
      <c r="O709" t="s">
        <v>490</v>
      </c>
      <c r="P709" t="s">
        <v>102</v>
      </c>
      <c r="Q709">
        <v>3900</v>
      </c>
      <c r="R709" t="s">
        <v>1135</v>
      </c>
      <c r="T709" t="s">
        <v>239</v>
      </c>
      <c r="U709">
        <v>0</v>
      </c>
      <c r="W709" t="s">
        <v>503</v>
      </c>
      <c r="X709" t="s">
        <v>503</v>
      </c>
      <c r="AA709" s="6" t="str">
        <f t="shared" si="57"/>
        <v>Other</v>
      </c>
      <c r="AB709" s="6" t="str">
        <f t="shared" si="58"/>
        <v>A</v>
      </c>
      <c r="AC709" s="6">
        <f>VLOOKUP(P709,lists!$G:$H,2,FALSE)</f>
        <v>9</v>
      </c>
      <c r="AD709" t="b">
        <f>VLOOKUP(G709,lists!$B$2:$C$3,2,FALSE)</f>
        <v>1</v>
      </c>
      <c r="AE709" t="b">
        <f>VLOOKUP(AA709,lists!$B:$C,2,FALSE)</f>
        <v>1</v>
      </c>
      <c r="AF709" t="b">
        <f>IF(AND(AC709&gt;=VLOOKUP(FLAT!$I$1,lists!$G:$H,2,FALSE),AC709&lt;=VLOOKUP(FLAT!$I$2,lists!$G:$H,2,FALSE)),TRUE,FALSE)</f>
        <v>1</v>
      </c>
      <c r="AG709" t="b">
        <f>VLOOKUP(AB709,lists!$B$7:$C$8,2,FALSE)</f>
        <v>1</v>
      </c>
      <c r="AH709" t="b">
        <f>VLOOKUP(IF(H709="","Open",SUBSTITUTE(H709,"/Nov","")),lists!$B$27:$D$29,2,FALSE)</f>
        <v>1</v>
      </c>
      <c r="AI709" t="b">
        <f>IF(FLAT!$I$5="All",TRUE,IF(FLAT!$I$5=TEXT('Raw - F'!C709,"mmm"),TRUE,FALSE))</f>
        <v>1</v>
      </c>
      <c r="AJ709" t="b">
        <f>VLOOKUP(L709,lists!B:C,2,FALSE)</f>
        <v>1</v>
      </c>
      <c r="AK709" t="b">
        <f>VLOOKUP(T709,lists!$B$23:$D$25,2,FALSE)</f>
        <v>1</v>
      </c>
      <c r="AL709">
        <f t="shared" si="59"/>
        <v>1</v>
      </c>
    </row>
    <row r="710" spans="1:38" x14ac:dyDescent="0.35">
      <c r="A710" s="1">
        <f t="shared" ref="A710:A773" si="60">IF(B710="",A709,B710+1)</f>
        <v>710</v>
      </c>
      <c r="B710" s="1">
        <f t="shared" si="56"/>
        <v>709</v>
      </c>
      <c r="C710" s="5">
        <v>44349</v>
      </c>
      <c r="D710" t="s">
        <v>71</v>
      </c>
      <c r="E710" t="s">
        <v>302</v>
      </c>
      <c r="F710" t="s">
        <v>302</v>
      </c>
      <c r="G710" t="s">
        <v>6</v>
      </c>
      <c r="H710" t="s">
        <v>227</v>
      </c>
      <c r="J710" t="s">
        <v>54</v>
      </c>
      <c r="K710" t="s">
        <v>5</v>
      </c>
      <c r="L710">
        <v>4</v>
      </c>
      <c r="N710" t="s">
        <v>348</v>
      </c>
      <c r="O710" t="s">
        <v>70</v>
      </c>
      <c r="P710" t="s">
        <v>70</v>
      </c>
      <c r="Q710">
        <v>8200</v>
      </c>
      <c r="R710" t="s">
        <v>541</v>
      </c>
      <c r="T710" t="s">
        <v>240</v>
      </c>
      <c r="U710">
        <v>0</v>
      </c>
      <c r="W710" t="s">
        <v>503</v>
      </c>
      <c r="X710" t="s">
        <v>503</v>
      </c>
      <c r="AA710" s="6" t="str">
        <f t="shared" si="57"/>
        <v>Other</v>
      </c>
      <c r="AB710" s="6" t="str">
        <f t="shared" si="58"/>
        <v>A</v>
      </c>
      <c r="AC710" s="6">
        <f>VLOOKUP(P710,lists!$G:$H,2,FALSE)</f>
        <v>4</v>
      </c>
      <c r="AD710" t="b">
        <f>VLOOKUP(G710,lists!$B$2:$C$3,2,FALSE)</f>
        <v>1</v>
      </c>
      <c r="AE710" t="b">
        <f>VLOOKUP(AA710,lists!$B:$C,2,FALSE)</f>
        <v>1</v>
      </c>
      <c r="AF710" t="b">
        <f>IF(AND(AC710&gt;=VLOOKUP(FLAT!$I$1,lists!$G:$H,2,FALSE),AC710&lt;=VLOOKUP(FLAT!$I$2,lists!$G:$H,2,FALSE)),TRUE,FALSE)</f>
        <v>1</v>
      </c>
      <c r="AG710" t="b">
        <f>VLOOKUP(AB710,lists!$B$7:$C$8,2,FALSE)</f>
        <v>1</v>
      </c>
      <c r="AH710" t="b">
        <f>VLOOKUP(IF(H710="","Open",SUBSTITUTE(H710,"/Nov","")),lists!$B$27:$D$29,2,FALSE)</f>
        <v>1</v>
      </c>
      <c r="AI710" t="b">
        <f>IF(FLAT!$I$5="All",TRUE,IF(FLAT!$I$5=TEXT('Raw - F'!C710,"mmm"),TRUE,FALSE))</f>
        <v>1</v>
      </c>
      <c r="AJ710" t="b">
        <f>VLOOKUP(L710,lists!B:C,2,FALSE)</f>
        <v>1</v>
      </c>
      <c r="AK710" t="b">
        <f>VLOOKUP(T710,lists!$B$23:$D$25,2,FALSE)</f>
        <v>1</v>
      </c>
      <c r="AL710">
        <f t="shared" si="59"/>
        <v>1</v>
      </c>
    </row>
    <row r="711" spans="1:38" x14ac:dyDescent="0.35">
      <c r="A711" s="1">
        <f t="shared" si="60"/>
        <v>711</v>
      </c>
      <c r="B711" s="1">
        <f t="shared" ref="B711:B774" si="61">IF(AND(A710&lt;1,AL711=1),1,IF(AL711=1,A710,""))</f>
        <v>710</v>
      </c>
      <c r="C711" s="5">
        <v>44349</v>
      </c>
      <c r="D711" t="s">
        <v>71</v>
      </c>
      <c r="E711" t="s">
        <v>302</v>
      </c>
      <c r="F711" t="s">
        <v>302</v>
      </c>
      <c r="G711" t="s">
        <v>6</v>
      </c>
      <c r="H711" t="s">
        <v>227</v>
      </c>
      <c r="J711" t="s">
        <v>54</v>
      </c>
      <c r="K711" t="s">
        <v>5</v>
      </c>
      <c r="L711">
        <v>6</v>
      </c>
      <c r="N711" t="s">
        <v>314</v>
      </c>
      <c r="O711" t="s">
        <v>36</v>
      </c>
      <c r="P711" t="s">
        <v>36</v>
      </c>
      <c r="Q711">
        <v>5500</v>
      </c>
      <c r="R711" t="s">
        <v>1138</v>
      </c>
      <c r="T711" t="s">
        <v>240</v>
      </c>
      <c r="U711">
        <v>0</v>
      </c>
      <c r="W711" t="s">
        <v>503</v>
      </c>
      <c r="X711" t="s">
        <v>503</v>
      </c>
      <c r="AA711" s="6" t="str">
        <f t="shared" si="57"/>
        <v>Other</v>
      </c>
      <c r="AB711" s="6" t="str">
        <f t="shared" si="58"/>
        <v>A</v>
      </c>
      <c r="AC711" s="6">
        <f>VLOOKUP(P711,lists!$G:$H,2,FALSE)</f>
        <v>1</v>
      </c>
      <c r="AD711" t="b">
        <f>VLOOKUP(G711,lists!$B$2:$C$3,2,FALSE)</f>
        <v>1</v>
      </c>
      <c r="AE711" t="b">
        <f>VLOOKUP(AA711,lists!$B:$C,2,FALSE)</f>
        <v>1</v>
      </c>
      <c r="AF711" t="b">
        <f>IF(AND(AC711&gt;=VLOOKUP(FLAT!$I$1,lists!$G:$H,2,FALSE),AC711&lt;=VLOOKUP(FLAT!$I$2,lists!$G:$H,2,FALSE)),TRUE,FALSE)</f>
        <v>1</v>
      </c>
      <c r="AG711" t="b">
        <f>VLOOKUP(AB711,lists!$B$7:$C$8,2,FALSE)</f>
        <v>1</v>
      </c>
      <c r="AH711" t="b">
        <f>VLOOKUP(IF(H711="","Open",SUBSTITUTE(H711,"/Nov","")),lists!$B$27:$D$29,2,FALSE)</f>
        <v>1</v>
      </c>
      <c r="AI711" t="b">
        <f>IF(FLAT!$I$5="All",TRUE,IF(FLAT!$I$5=TEXT('Raw - F'!C711,"mmm"),TRUE,FALSE))</f>
        <v>1</v>
      </c>
      <c r="AJ711" t="b">
        <f>VLOOKUP(L711,lists!B:C,2,FALSE)</f>
        <v>1</v>
      </c>
      <c r="AK711" t="b">
        <f>VLOOKUP(T711,lists!$B$23:$D$25,2,FALSE)</f>
        <v>1</v>
      </c>
      <c r="AL711">
        <f t="shared" si="59"/>
        <v>1</v>
      </c>
    </row>
    <row r="712" spans="1:38" x14ac:dyDescent="0.35">
      <c r="A712" s="1">
        <f t="shared" si="60"/>
        <v>712</v>
      </c>
      <c r="B712" s="1">
        <f t="shared" si="61"/>
        <v>711</v>
      </c>
      <c r="C712" s="5">
        <v>44349</v>
      </c>
      <c r="D712" t="s">
        <v>71</v>
      </c>
      <c r="E712" t="s">
        <v>302</v>
      </c>
      <c r="F712" t="s">
        <v>302</v>
      </c>
      <c r="G712" t="s">
        <v>6</v>
      </c>
      <c r="H712" t="s">
        <v>227</v>
      </c>
      <c r="J712" t="s">
        <v>35</v>
      </c>
      <c r="K712" t="s">
        <v>5</v>
      </c>
      <c r="L712">
        <v>6</v>
      </c>
      <c r="N712" t="s">
        <v>314</v>
      </c>
      <c r="O712" t="s">
        <v>572</v>
      </c>
      <c r="P712" t="s">
        <v>76</v>
      </c>
      <c r="Q712">
        <v>5500</v>
      </c>
      <c r="R712" t="s">
        <v>1141</v>
      </c>
      <c r="T712" t="s">
        <v>240</v>
      </c>
      <c r="U712">
        <v>0</v>
      </c>
      <c r="W712" t="s">
        <v>503</v>
      </c>
      <c r="X712" t="s">
        <v>503</v>
      </c>
      <c r="AA712" s="6" t="str">
        <f t="shared" si="57"/>
        <v>Other</v>
      </c>
      <c r="AB712" s="6" t="str">
        <f t="shared" si="58"/>
        <v>A</v>
      </c>
      <c r="AC712" s="6">
        <f>VLOOKUP(P712,lists!$G:$H,2,FALSE)</f>
        <v>5</v>
      </c>
      <c r="AD712" t="b">
        <f>VLOOKUP(G712,lists!$B$2:$C$3,2,FALSE)</f>
        <v>1</v>
      </c>
      <c r="AE712" t="b">
        <f>VLOOKUP(AA712,lists!$B:$C,2,FALSE)</f>
        <v>1</v>
      </c>
      <c r="AF712" t="b">
        <f>IF(AND(AC712&gt;=VLOOKUP(FLAT!$I$1,lists!$G:$H,2,FALSE),AC712&lt;=VLOOKUP(FLAT!$I$2,lists!$G:$H,2,FALSE)),TRUE,FALSE)</f>
        <v>1</v>
      </c>
      <c r="AG712" t="b">
        <f>VLOOKUP(AB712,lists!$B$7:$C$8,2,FALSE)</f>
        <v>1</v>
      </c>
      <c r="AH712" t="b">
        <f>VLOOKUP(IF(H712="","Open",SUBSTITUTE(H712,"/Nov","")),lists!$B$27:$D$29,2,FALSE)</f>
        <v>1</v>
      </c>
      <c r="AI712" t="b">
        <f>IF(FLAT!$I$5="All",TRUE,IF(FLAT!$I$5=TEXT('Raw - F'!C712,"mmm"),TRUE,FALSE))</f>
        <v>1</v>
      </c>
      <c r="AJ712" t="b">
        <f>VLOOKUP(L712,lists!B:C,2,FALSE)</f>
        <v>1</v>
      </c>
      <c r="AK712" t="b">
        <f>VLOOKUP(T712,lists!$B$23:$D$25,2,FALSE)</f>
        <v>1</v>
      </c>
      <c r="AL712">
        <f t="shared" si="59"/>
        <v>1</v>
      </c>
    </row>
    <row r="713" spans="1:38" x14ac:dyDescent="0.35">
      <c r="A713" s="1">
        <f t="shared" si="60"/>
        <v>713</v>
      </c>
      <c r="B713" s="1">
        <f t="shared" si="61"/>
        <v>712</v>
      </c>
      <c r="C713" s="5">
        <v>44349</v>
      </c>
      <c r="D713" t="s">
        <v>71</v>
      </c>
      <c r="E713" t="s">
        <v>302</v>
      </c>
      <c r="F713" t="s">
        <v>302</v>
      </c>
      <c r="G713" t="s">
        <v>51</v>
      </c>
      <c r="H713" t="s">
        <v>244</v>
      </c>
      <c r="J713" t="s">
        <v>33</v>
      </c>
      <c r="K713" t="s">
        <v>5</v>
      </c>
      <c r="L713">
        <v>5</v>
      </c>
      <c r="N713" t="s">
        <v>227</v>
      </c>
      <c r="O713" t="s">
        <v>37</v>
      </c>
      <c r="P713" t="s">
        <v>37</v>
      </c>
      <c r="Q713">
        <v>4500</v>
      </c>
      <c r="R713" t="s">
        <v>1142</v>
      </c>
      <c r="T713" t="s">
        <v>240</v>
      </c>
      <c r="U713">
        <v>0</v>
      </c>
      <c r="W713" t="s">
        <v>503</v>
      </c>
      <c r="X713" t="s">
        <v>503</v>
      </c>
      <c r="AA713" s="6" t="str">
        <f t="shared" si="57"/>
        <v>2yo</v>
      </c>
      <c r="AB713" s="6" t="str">
        <f t="shared" si="58"/>
        <v>A</v>
      </c>
      <c r="AC713" s="6">
        <f>VLOOKUP(P713,lists!$G:$H,2,FALSE)</f>
        <v>2</v>
      </c>
      <c r="AD713" t="b">
        <f>VLOOKUP(G713,lists!$B$2:$C$3,2,FALSE)</f>
        <v>1</v>
      </c>
      <c r="AE713" t="b">
        <f>VLOOKUP(AA713,lists!$B:$C,2,FALSE)</f>
        <v>1</v>
      </c>
      <c r="AF713" t="b">
        <f>IF(AND(AC713&gt;=VLOOKUP(FLAT!$I$1,lists!$G:$H,2,FALSE),AC713&lt;=VLOOKUP(FLAT!$I$2,lists!$G:$H,2,FALSE)),TRUE,FALSE)</f>
        <v>1</v>
      </c>
      <c r="AG713" t="b">
        <f>VLOOKUP(AB713,lists!$B$7:$C$8,2,FALSE)</f>
        <v>1</v>
      </c>
      <c r="AH713" t="b">
        <f>VLOOKUP(IF(H713="","Open",SUBSTITUTE(H713,"/Nov","")),lists!$B$27:$D$29,2,FALSE)</f>
        <v>1</v>
      </c>
      <c r="AI713" t="b">
        <f>IF(FLAT!$I$5="All",TRUE,IF(FLAT!$I$5=TEXT('Raw - F'!C713,"mmm"),TRUE,FALSE))</f>
        <v>1</v>
      </c>
      <c r="AJ713" t="b">
        <f>VLOOKUP(L713,lists!B:C,2,FALSE)</f>
        <v>1</v>
      </c>
      <c r="AK713" t="b">
        <f>VLOOKUP(T713,lists!$B$23:$D$25,2,FALSE)</f>
        <v>1</v>
      </c>
      <c r="AL713">
        <f t="shared" si="59"/>
        <v>1</v>
      </c>
    </row>
    <row r="714" spans="1:38" x14ac:dyDescent="0.35">
      <c r="A714" s="1">
        <f t="shared" si="60"/>
        <v>714</v>
      </c>
      <c r="B714" s="1">
        <f t="shared" si="61"/>
        <v>713</v>
      </c>
      <c r="C714" s="5">
        <v>44349</v>
      </c>
      <c r="D714" t="s">
        <v>71</v>
      </c>
      <c r="E714" t="s">
        <v>302</v>
      </c>
      <c r="F714" t="s">
        <v>302</v>
      </c>
      <c r="G714" t="s">
        <v>6</v>
      </c>
      <c r="H714" t="s">
        <v>227</v>
      </c>
      <c r="J714" t="s">
        <v>54</v>
      </c>
      <c r="K714" t="s">
        <v>5</v>
      </c>
      <c r="L714">
        <v>5</v>
      </c>
      <c r="N714" t="s">
        <v>321</v>
      </c>
      <c r="O714" t="s">
        <v>542</v>
      </c>
      <c r="P714" t="s">
        <v>110</v>
      </c>
      <c r="Q714">
        <v>4400</v>
      </c>
      <c r="R714" t="s">
        <v>1139</v>
      </c>
      <c r="T714" t="s">
        <v>240</v>
      </c>
      <c r="U714">
        <v>0</v>
      </c>
      <c r="W714" t="s">
        <v>503</v>
      </c>
      <c r="X714" t="s">
        <v>503</v>
      </c>
      <c r="AA714" s="6" t="str">
        <f t="shared" si="57"/>
        <v>Other</v>
      </c>
      <c r="AB714" s="6" t="str">
        <f t="shared" si="58"/>
        <v>A</v>
      </c>
      <c r="AC714" s="6">
        <f>VLOOKUP(P714,lists!$G:$H,2,FALSE)</f>
        <v>8</v>
      </c>
      <c r="AD714" t="b">
        <f>VLOOKUP(G714,lists!$B$2:$C$3,2,FALSE)</f>
        <v>1</v>
      </c>
      <c r="AE714" t="b">
        <f>VLOOKUP(AA714,lists!$B:$C,2,FALSE)</f>
        <v>1</v>
      </c>
      <c r="AF714" t="b">
        <f>IF(AND(AC714&gt;=VLOOKUP(FLAT!$I$1,lists!$G:$H,2,FALSE),AC714&lt;=VLOOKUP(FLAT!$I$2,lists!$G:$H,2,FALSE)),TRUE,FALSE)</f>
        <v>1</v>
      </c>
      <c r="AG714" t="b">
        <f>VLOOKUP(AB714,lists!$B$7:$C$8,2,FALSE)</f>
        <v>1</v>
      </c>
      <c r="AH714" t="b">
        <f>VLOOKUP(IF(H714="","Open",SUBSTITUTE(H714,"/Nov","")),lists!$B$27:$D$29,2,FALSE)</f>
        <v>1</v>
      </c>
      <c r="AI714" t="b">
        <f>IF(FLAT!$I$5="All",TRUE,IF(FLAT!$I$5=TEXT('Raw - F'!C714,"mmm"),TRUE,FALSE))</f>
        <v>1</v>
      </c>
      <c r="AJ714" t="b">
        <f>VLOOKUP(L714,lists!B:C,2,FALSE)</f>
        <v>1</v>
      </c>
      <c r="AK714" t="b">
        <f>VLOOKUP(T714,lists!$B$23:$D$25,2,FALSE)</f>
        <v>1</v>
      </c>
      <c r="AL714">
        <f t="shared" si="59"/>
        <v>1</v>
      </c>
    </row>
    <row r="715" spans="1:38" x14ac:dyDescent="0.35">
      <c r="A715" s="1">
        <f t="shared" si="60"/>
        <v>715</v>
      </c>
      <c r="B715" s="1">
        <f t="shared" si="61"/>
        <v>714</v>
      </c>
      <c r="C715" s="5">
        <v>44349</v>
      </c>
      <c r="D715" t="s">
        <v>71</v>
      </c>
      <c r="E715" t="s">
        <v>302</v>
      </c>
      <c r="F715" t="s">
        <v>302</v>
      </c>
      <c r="G715" t="s">
        <v>6</v>
      </c>
      <c r="H715" t="s">
        <v>227</v>
      </c>
      <c r="J715" t="s">
        <v>54</v>
      </c>
      <c r="K715" t="s">
        <v>5</v>
      </c>
      <c r="L715">
        <v>6</v>
      </c>
      <c r="N715" t="s">
        <v>314</v>
      </c>
      <c r="O715" t="s">
        <v>70</v>
      </c>
      <c r="P715" t="s">
        <v>70</v>
      </c>
      <c r="Q715">
        <v>4400</v>
      </c>
      <c r="R715" t="s">
        <v>1140</v>
      </c>
      <c r="T715" t="s">
        <v>240</v>
      </c>
      <c r="U715">
        <v>0</v>
      </c>
      <c r="W715" t="s">
        <v>503</v>
      </c>
      <c r="X715" t="s">
        <v>503</v>
      </c>
      <c r="AA715" s="6" t="str">
        <f t="shared" si="57"/>
        <v>Other</v>
      </c>
      <c r="AB715" s="6" t="str">
        <f t="shared" si="58"/>
        <v>A</v>
      </c>
      <c r="AC715" s="6">
        <f>VLOOKUP(P715,lists!$G:$H,2,FALSE)</f>
        <v>4</v>
      </c>
      <c r="AD715" t="b">
        <f>VLOOKUP(G715,lists!$B$2:$C$3,2,FALSE)</f>
        <v>1</v>
      </c>
      <c r="AE715" t="b">
        <f>VLOOKUP(AA715,lists!$B:$C,2,FALSE)</f>
        <v>1</v>
      </c>
      <c r="AF715" t="b">
        <f>IF(AND(AC715&gt;=VLOOKUP(FLAT!$I$1,lists!$G:$H,2,FALSE),AC715&lt;=VLOOKUP(FLAT!$I$2,lists!$G:$H,2,FALSE)),TRUE,FALSE)</f>
        <v>1</v>
      </c>
      <c r="AG715" t="b">
        <f>VLOOKUP(AB715,lists!$B$7:$C$8,2,FALSE)</f>
        <v>1</v>
      </c>
      <c r="AH715" t="b">
        <f>VLOOKUP(IF(H715="","Open",SUBSTITUTE(H715,"/Nov","")),lists!$B$27:$D$29,2,FALSE)</f>
        <v>1</v>
      </c>
      <c r="AI715" t="b">
        <f>IF(FLAT!$I$5="All",TRUE,IF(FLAT!$I$5=TEXT('Raw - F'!C715,"mmm"),TRUE,FALSE))</f>
        <v>1</v>
      </c>
      <c r="AJ715" t="b">
        <f>VLOOKUP(L715,lists!B:C,2,FALSE)</f>
        <v>1</v>
      </c>
      <c r="AK715" t="b">
        <f>VLOOKUP(T715,lists!$B$23:$D$25,2,FALSE)</f>
        <v>1</v>
      </c>
      <c r="AL715">
        <f t="shared" si="59"/>
        <v>1</v>
      </c>
    </row>
    <row r="716" spans="1:38" x14ac:dyDescent="0.35">
      <c r="A716" s="1">
        <f t="shared" si="60"/>
        <v>716</v>
      </c>
      <c r="B716" s="1">
        <f t="shared" si="61"/>
        <v>715</v>
      </c>
      <c r="C716" s="5">
        <v>44349</v>
      </c>
      <c r="D716" t="s">
        <v>71</v>
      </c>
      <c r="E716" t="s">
        <v>302</v>
      </c>
      <c r="F716" t="s">
        <v>302</v>
      </c>
      <c r="G716" t="s">
        <v>6</v>
      </c>
      <c r="H716" t="s">
        <v>227</v>
      </c>
      <c r="J716" t="s">
        <v>35</v>
      </c>
      <c r="K716" t="s">
        <v>5</v>
      </c>
      <c r="L716">
        <v>5</v>
      </c>
      <c r="N716" t="s">
        <v>330</v>
      </c>
      <c r="O716" t="s">
        <v>478</v>
      </c>
      <c r="P716" t="s">
        <v>38</v>
      </c>
      <c r="Q716">
        <v>4400</v>
      </c>
      <c r="R716" t="s">
        <v>894</v>
      </c>
      <c r="T716" t="s">
        <v>240</v>
      </c>
      <c r="U716">
        <v>0</v>
      </c>
      <c r="W716" t="s">
        <v>503</v>
      </c>
      <c r="X716" t="s">
        <v>503</v>
      </c>
      <c r="AA716" s="6" t="str">
        <f t="shared" si="57"/>
        <v>Other</v>
      </c>
      <c r="AB716" s="6" t="str">
        <f t="shared" si="58"/>
        <v>A</v>
      </c>
      <c r="AC716" s="6">
        <f>VLOOKUP(P716,lists!$G:$H,2,FALSE)</f>
        <v>3</v>
      </c>
      <c r="AD716" t="b">
        <f>VLOOKUP(G716,lists!$B$2:$C$3,2,FALSE)</f>
        <v>1</v>
      </c>
      <c r="AE716" t="b">
        <f>VLOOKUP(AA716,lists!$B:$C,2,FALSE)</f>
        <v>1</v>
      </c>
      <c r="AF716" t="b">
        <f>IF(AND(AC716&gt;=VLOOKUP(FLAT!$I$1,lists!$G:$H,2,FALSE),AC716&lt;=VLOOKUP(FLAT!$I$2,lists!$G:$H,2,FALSE)),TRUE,FALSE)</f>
        <v>1</v>
      </c>
      <c r="AG716" t="b">
        <f>VLOOKUP(AB716,lists!$B$7:$C$8,2,FALSE)</f>
        <v>1</v>
      </c>
      <c r="AH716" t="b">
        <f>VLOOKUP(IF(H716="","Open",SUBSTITUTE(H716,"/Nov","")),lists!$B$27:$D$29,2,FALSE)</f>
        <v>1</v>
      </c>
      <c r="AI716" t="b">
        <f>IF(FLAT!$I$5="All",TRUE,IF(FLAT!$I$5=TEXT('Raw - F'!C716,"mmm"),TRUE,FALSE))</f>
        <v>1</v>
      </c>
      <c r="AJ716" t="b">
        <f>VLOOKUP(L716,lists!B:C,2,FALSE)</f>
        <v>1</v>
      </c>
      <c r="AK716" t="b">
        <f>VLOOKUP(T716,lists!$B$23:$D$25,2,FALSE)</f>
        <v>1</v>
      </c>
      <c r="AL716">
        <f t="shared" si="59"/>
        <v>1</v>
      </c>
    </row>
    <row r="717" spans="1:38" x14ac:dyDescent="0.35">
      <c r="A717" s="1">
        <f t="shared" si="60"/>
        <v>717</v>
      </c>
      <c r="B717" s="1">
        <f t="shared" si="61"/>
        <v>716</v>
      </c>
      <c r="C717" s="5">
        <v>44349</v>
      </c>
      <c r="D717" t="s">
        <v>83</v>
      </c>
      <c r="E717" t="s">
        <v>302</v>
      </c>
      <c r="F717" t="s">
        <v>302</v>
      </c>
      <c r="G717" t="s">
        <v>6</v>
      </c>
      <c r="H717" t="s">
        <v>227</v>
      </c>
      <c r="J717" t="s">
        <v>54</v>
      </c>
      <c r="K717" t="s">
        <v>5</v>
      </c>
      <c r="L717">
        <v>3</v>
      </c>
      <c r="N717" t="s">
        <v>359</v>
      </c>
      <c r="O717" t="s">
        <v>336</v>
      </c>
      <c r="P717" t="s">
        <v>59</v>
      </c>
      <c r="Q717">
        <v>11500</v>
      </c>
      <c r="R717" t="s">
        <v>338</v>
      </c>
      <c r="T717" t="s">
        <v>241</v>
      </c>
      <c r="U717">
        <v>1</v>
      </c>
      <c r="W717" t="s">
        <v>503</v>
      </c>
      <c r="X717" t="s">
        <v>503</v>
      </c>
      <c r="AA717" s="6" t="str">
        <f t="shared" si="57"/>
        <v>Other</v>
      </c>
      <c r="AB717" s="6" t="str">
        <f t="shared" si="58"/>
        <v>A</v>
      </c>
      <c r="AC717" s="6">
        <f>VLOOKUP(P717,lists!$G:$H,2,FALSE)</f>
        <v>7</v>
      </c>
      <c r="AD717" t="b">
        <f>VLOOKUP(G717,lists!$B$2:$C$3,2,FALSE)</f>
        <v>1</v>
      </c>
      <c r="AE717" t="b">
        <f>VLOOKUP(AA717,lists!$B:$C,2,FALSE)</f>
        <v>1</v>
      </c>
      <c r="AF717" t="b">
        <f>IF(AND(AC717&gt;=VLOOKUP(FLAT!$I$1,lists!$G:$H,2,FALSE),AC717&lt;=VLOOKUP(FLAT!$I$2,lists!$G:$H,2,FALSE)),TRUE,FALSE)</f>
        <v>1</v>
      </c>
      <c r="AG717" t="b">
        <f>VLOOKUP(AB717,lists!$B$7:$C$8,2,FALSE)</f>
        <v>1</v>
      </c>
      <c r="AH717" t="b">
        <f>VLOOKUP(IF(H717="","Open",SUBSTITUTE(H717,"/Nov","")),lists!$B$27:$D$29,2,FALSE)</f>
        <v>1</v>
      </c>
      <c r="AI717" t="b">
        <f>IF(FLAT!$I$5="All",TRUE,IF(FLAT!$I$5=TEXT('Raw - F'!C717,"mmm"),TRUE,FALSE))</f>
        <v>1</v>
      </c>
      <c r="AJ717" t="b">
        <f>VLOOKUP(L717,lists!B:C,2,FALSE)</f>
        <v>1</v>
      </c>
      <c r="AK717" t="b">
        <f>VLOOKUP(T717,lists!$B$23:$D$25,2,FALSE)</f>
        <v>1</v>
      </c>
      <c r="AL717">
        <f t="shared" si="59"/>
        <v>1</v>
      </c>
    </row>
    <row r="718" spans="1:38" x14ac:dyDescent="0.35">
      <c r="A718" s="1">
        <f t="shared" si="60"/>
        <v>718</v>
      </c>
      <c r="B718" s="1">
        <f t="shared" si="61"/>
        <v>717</v>
      </c>
      <c r="C718" s="5">
        <v>44349</v>
      </c>
      <c r="D718" t="s">
        <v>83</v>
      </c>
      <c r="E718" t="s">
        <v>302</v>
      </c>
      <c r="F718" t="s">
        <v>302</v>
      </c>
      <c r="G718" t="s">
        <v>51</v>
      </c>
      <c r="H718" t="s">
        <v>244</v>
      </c>
      <c r="J718" t="s">
        <v>35</v>
      </c>
      <c r="K718" t="s">
        <v>5</v>
      </c>
      <c r="L718">
        <v>4</v>
      </c>
      <c r="N718" t="s">
        <v>227</v>
      </c>
      <c r="O718" t="s">
        <v>38</v>
      </c>
      <c r="P718" t="s">
        <v>38</v>
      </c>
      <c r="Q718">
        <v>7650</v>
      </c>
      <c r="R718" t="s">
        <v>357</v>
      </c>
      <c r="T718" t="s">
        <v>241</v>
      </c>
      <c r="U718">
        <v>1</v>
      </c>
      <c r="W718" t="s">
        <v>503</v>
      </c>
      <c r="X718" t="s">
        <v>503</v>
      </c>
      <c r="AA718" s="6" t="str">
        <f t="shared" si="57"/>
        <v>Other</v>
      </c>
      <c r="AB718" s="6" t="str">
        <f t="shared" si="58"/>
        <v>A</v>
      </c>
      <c r="AC718" s="6">
        <f>VLOOKUP(P718,lists!$G:$H,2,FALSE)</f>
        <v>3</v>
      </c>
      <c r="AD718" t="b">
        <f>VLOOKUP(G718,lists!$B$2:$C$3,2,FALSE)</f>
        <v>1</v>
      </c>
      <c r="AE718" t="b">
        <f>VLOOKUP(AA718,lists!$B:$C,2,FALSE)</f>
        <v>1</v>
      </c>
      <c r="AF718" t="b">
        <f>IF(AND(AC718&gt;=VLOOKUP(FLAT!$I$1,lists!$G:$H,2,FALSE),AC718&lt;=VLOOKUP(FLAT!$I$2,lists!$G:$H,2,FALSE)),TRUE,FALSE)</f>
        <v>1</v>
      </c>
      <c r="AG718" t="b">
        <f>VLOOKUP(AB718,lists!$B$7:$C$8,2,FALSE)</f>
        <v>1</v>
      </c>
      <c r="AH718" t="b">
        <f>VLOOKUP(IF(H718="","Open",SUBSTITUTE(H718,"/Nov","")),lists!$B$27:$D$29,2,FALSE)</f>
        <v>1</v>
      </c>
      <c r="AI718" t="b">
        <f>IF(FLAT!$I$5="All",TRUE,IF(FLAT!$I$5=TEXT('Raw - F'!C718,"mmm"),TRUE,FALSE))</f>
        <v>1</v>
      </c>
      <c r="AJ718" t="b">
        <f>VLOOKUP(L718,lists!B:C,2,FALSE)</f>
        <v>1</v>
      </c>
      <c r="AK718" t="b">
        <f>VLOOKUP(T718,lists!$B$23:$D$25,2,FALSE)</f>
        <v>1</v>
      </c>
      <c r="AL718">
        <f t="shared" si="59"/>
        <v>1</v>
      </c>
    </row>
    <row r="719" spans="1:38" x14ac:dyDescent="0.35">
      <c r="A719" s="1">
        <f t="shared" si="60"/>
        <v>719</v>
      </c>
      <c r="B719" s="1">
        <f t="shared" si="61"/>
        <v>718</v>
      </c>
      <c r="C719" s="5">
        <v>44349</v>
      </c>
      <c r="D719" t="s">
        <v>83</v>
      </c>
      <c r="E719" t="s">
        <v>302</v>
      </c>
      <c r="F719" t="s">
        <v>302</v>
      </c>
      <c r="G719" t="s">
        <v>6</v>
      </c>
      <c r="H719" t="s">
        <v>227</v>
      </c>
      <c r="J719" t="s">
        <v>34</v>
      </c>
      <c r="K719" t="s">
        <v>5</v>
      </c>
      <c r="L719">
        <v>4</v>
      </c>
      <c r="N719" t="s">
        <v>348</v>
      </c>
      <c r="O719" t="s">
        <v>38</v>
      </c>
      <c r="P719" t="s">
        <v>38</v>
      </c>
      <c r="Q719">
        <v>7650</v>
      </c>
      <c r="R719" t="s">
        <v>344</v>
      </c>
      <c r="T719" t="s">
        <v>241</v>
      </c>
      <c r="U719">
        <v>1</v>
      </c>
      <c r="W719" t="s">
        <v>503</v>
      </c>
      <c r="X719" t="s">
        <v>503</v>
      </c>
      <c r="AA719" s="6" t="str">
        <f t="shared" si="57"/>
        <v>3yo</v>
      </c>
      <c r="AB719" s="6" t="str">
        <f t="shared" si="58"/>
        <v>A</v>
      </c>
      <c r="AC719" s="6">
        <f>VLOOKUP(P719,lists!$G:$H,2,FALSE)</f>
        <v>3</v>
      </c>
      <c r="AD719" t="b">
        <f>VLOOKUP(G719,lists!$B$2:$C$3,2,FALSE)</f>
        <v>1</v>
      </c>
      <c r="AE719" t="b">
        <f>VLOOKUP(AA719,lists!$B:$C,2,FALSE)</f>
        <v>1</v>
      </c>
      <c r="AF719" t="b">
        <f>IF(AND(AC719&gt;=VLOOKUP(FLAT!$I$1,lists!$G:$H,2,FALSE),AC719&lt;=VLOOKUP(FLAT!$I$2,lists!$G:$H,2,FALSE)),TRUE,FALSE)</f>
        <v>1</v>
      </c>
      <c r="AG719" t="b">
        <f>VLOOKUP(AB719,lists!$B$7:$C$8,2,FALSE)</f>
        <v>1</v>
      </c>
      <c r="AH719" t="b">
        <f>VLOOKUP(IF(H719="","Open",SUBSTITUTE(H719,"/Nov","")),lists!$B$27:$D$29,2,FALSE)</f>
        <v>1</v>
      </c>
      <c r="AI719" t="b">
        <f>IF(FLAT!$I$5="All",TRUE,IF(FLAT!$I$5=TEXT('Raw - F'!C719,"mmm"),TRUE,FALSE))</f>
        <v>1</v>
      </c>
      <c r="AJ719" t="b">
        <f>VLOOKUP(L719,lists!B:C,2,FALSE)</f>
        <v>1</v>
      </c>
      <c r="AK719" t="b">
        <f>VLOOKUP(T719,lists!$B$23:$D$25,2,FALSE)</f>
        <v>1</v>
      </c>
      <c r="AL719">
        <f t="shared" si="59"/>
        <v>1</v>
      </c>
    </row>
    <row r="720" spans="1:38" x14ac:dyDescent="0.35">
      <c r="A720" s="1">
        <f t="shared" si="60"/>
        <v>720</v>
      </c>
      <c r="B720" s="1">
        <f t="shared" si="61"/>
        <v>719</v>
      </c>
      <c r="C720" s="5">
        <v>44349</v>
      </c>
      <c r="D720" t="s">
        <v>83</v>
      </c>
      <c r="E720" t="s">
        <v>302</v>
      </c>
      <c r="F720" t="s">
        <v>302</v>
      </c>
      <c r="G720" t="s">
        <v>6</v>
      </c>
      <c r="H720" t="s">
        <v>227</v>
      </c>
      <c r="J720" t="s">
        <v>35</v>
      </c>
      <c r="K720" t="s">
        <v>7</v>
      </c>
      <c r="L720">
        <v>4</v>
      </c>
      <c r="N720" t="s">
        <v>348</v>
      </c>
      <c r="O720" t="s">
        <v>70</v>
      </c>
      <c r="P720" t="s">
        <v>70</v>
      </c>
      <c r="Q720">
        <v>7650</v>
      </c>
      <c r="R720" t="s">
        <v>355</v>
      </c>
      <c r="T720" t="s">
        <v>241</v>
      </c>
      <c r="U720">
        <v>1</v>
      </c>
      <c r="W720" t="s">
        <v>503</v>
      </c>
      <c r="X720" t="s">
        <v>503</v>
      </c>
      <c r="AA720" s="6" t="str">
        <f t="shared" si="57"/>
        <v>Other</v>
      </c>
      <c r="AB720" s="6" t="str">
        <f t="shared" si="58"/>
        <v>F</v>
      </c>
      <c r="AC720" s="6">
        <f>VLOOKUP(P720,lists!$G:$H,2,FALSE)</f>
        <v>4</v>
      </c>
      <c r="AD720" t="b">
        <f>VLOOKUP(G720,lists!$B$2:$C$3,2,FALSE)</f>
        <v>1</v>
      </c>
      <c r="AE720" t="b">
        <f>VLOOKUP(AA720,lists!$B:$C,2,FALSE)</f>
        <v>1</v>
      </c>
      <c r="AF720" t="b">
        <f>IF(AND(AC720&gt;=VLOOKUP(FLAT!$I$1,lists!$G:$H,2,FALSE),AC720&lt;=VLOOKUP(FLAT!$I$2,lists!$G:$H,2,FALSE)),TRUE,FALSE)</f>
        <v>1</v>
      </c>
      <c r="AG720" t="b">
        <f>VLOOKUP(AB720,lists!$B$7:$C$8,2,FALSE)</f>
        <v>1</v>
      </c>
      <c r="AH720" t="b">
        <f>VLOOKUP(IF(H720="","Open",SUBSTITUTE(H720,"/Nov","")),lists!$B$27:$D$29,2,FALSE)</f>
        <v>1</v>
      </c>
      <c r="AI720" t="b">
        <f>IF(FLAT!$I$5="All",TRUE,IF(FLAT!$I$5=TEXT('Raw - F'!C720,"mmm"),TRUE,FALSE))</f>
        <v>1</v>
      </c>
      <c r="AJ720" t="b">
        <f>VLOOKUP(L720,lists!B:C,2,FALSE)</f>
        <v>1</v>
      </c>
      <c r="AK720" t="b">
        <f>VLOOKUP(T720,lists!$B$23:$D$25,2,FALSE)</f>
        <v>1</v>
      </c>
      <c r="AL720">
        <f t="shared" si="59"/>
        <v>1</v>
      </c>
    </row>
    <row r="721" spans="1:38" x14ac:dyDescent="0.35">
      <c r="A721" s="1">
        <f t="shared" si="60"/>
        <v>721</v>
      </c>
      <c r="B721" s="1">
        <f t="shared" si="61"/>
        <v>720</v>
      </c>
      <c r="C721" s="5">
        <v>44349</v>
      </c>
      <c r="D721" t="s">
        <v>83</v>
      </c>
      <c r="E721" t="s">
        <v>302</v>
      </c>
      <c r="F721" t="s">
        <v>302</v>
      </c>
      <c r="G721" t="s">
        <v>6</v>
      </c>
      <c r="H721" t="s">
        <v>227</v>
      </c>
      <c r="J721" t="s">
        <v>54</v>
      </c>
      <c r="K721" t="s">
        <v>5</v>
      </c>
      <c r="L721">
        <v>4</v>
      </c>
      <c r="N721" t="s">
        <v>318</v>
      </c>
      <c r="O721" t="s">
        <v>331</v>
      </c>
      <c r="P721" t="s">
        <v>61</v>
      </c>
      <c r="Q721">
        <v>7650</v>
      </c>
      <c r="R721" t="s">
        <v>376</v>
      </c>
      <c r="T721" t="s">
        <v>241</v>
      </c>
      <c r="U721">
        <v>1</v>
      </c>
      <c r="W721" t="s">
        <v>503</v>
      </c>
      <c r="X721" t="s">
        <v>503</v>
      </c>
      <c r="AA721" s="6" t="str">
        <f t="shared" si="57"/>
        <v>Other</v>
      </c>
      <c r="AB721" s="6" t="str">
        <f t="shared" si="58"/>
        <v>A</v>
      </c>
      <c r="AC721" s="6">
        <f>VLOOKUP(P721,lists!$G:$H,2,FALSE)</f>
        <v>11</v>
      </c>
      <c r="AD721" t="b">
        <f>VLOOKUP(G721,lists!$B$2:$C$3,2,FALSE)</f>
        <v>1</v>
      </c>
      <c r="AE721" t="b">
        <f>VLOOKUP(AA721,lists!$B:$C,2,FALSE)</f>
        <v>1</v>
      </c>
      <c r="AF721" t="b">
        <f>IF(AND(AC721&gt;=VLOOKUP(FLAT!$I$1,lists!$G:$H,2,FALSE),AC721&lt;=VLOOKUP(FLAT!$I$2,lists!$G:$H,2,FALSE)),TRUE,FALSE)</f>
        <v>1</v>
      </c>
      <c r="AG721" t="b">
        <f>VLOOKUP(AB721,lists!$B$7:$C$8,2,FALSE)</f>
        <v>1</v>
      </c>
      <c r="AH721" t="b">
        <f>VLOOKUP(IF(H721="","Open",SUBSTITUTE(H721,"/Nov","")),lists!$B$27:$D$29,2,FALSE)</f>
        <v>1</v>
      </c>
      <c r="AI721" t="b">
        <f>IF(FLAT!$I$5="All",TRUE,IF(FLAT!$I$5=TEXT('Raw - F'!C721,"mmm"),TRUE,FALSE))</f>
        <v>1</v>
      </c>
      <c r="AJ721" t="b">
        <f>VLOOKUP(L721,lists!B:C,2,FALSE)</f>
        <v>1</v>
      </c>
      <c r="AK721" t="b">
        <f>VLOOKUP(T721,lists!$B$23:$D$25,2,FALSE)</f>
        <v>1</v>
      </c>
      <c r="AL721">
        <f t="shared" si="59"/>
        <v>1</v>
      </c>
    </row>
    <row r="722" spans="1:38" x14ac:dyDescent="0.35">
      <c r="A722" s="1">
        <f t="shared" si="60"/>
        <v>722</v>
      </c>
      <c r="B722" s="1">
        <f t="shared" si="61"/>
        <v>721</v>
      </c>
      <c r="C722" s="5">
        <v>44349</v>
      </c>
      <c r="D722" t="s">
        <v>83</v>
      </c>
      <c r="E722" t="s">
        <v>302</v>
      </c>
      <c r="F722" t="s">
        <v>302</v>
      </c>
      <c r="G722" t="s">
        <v>6</v>
      </c>
      <c r="H722" t="s">
        <v>227</v>
      </c>
      <c r="J722" t="s">
        <v>54</v>
      </c>
      <c r="K722" t="s">
        <v>5</v>
      </c>
      <c r="L722">
        <v>5</v>
      </c>
      <c r="N722" t="s">
        <v>321</v>
      </c>
      <c r="O722" t="s">
        <v>38</v>
      </c>
      <c r="P722" t="s">
        <v>38</v>
      </c>
      <c r="Q722">
        <v>4900</v>
      </c>
      <c r="R722" t="s">
        <v>1143</v>
      </c>
      <c r="T722" t="s">
        <v>241</v>
      </c>
      <c r="U722">
        <v>1</v>
      </c>
      <c r="W722" t="s">
        <v>503</v>
      </c>
      <c r="X722" t="s">
        <v>503</v>
      </c>
      <c r="AA722" s="6" t="str">
        <f t="shared" si="57"/>
        <v>Other</v>
      </c>
      <c r="AB722" s="6" t="str">
        <f t="shared" si="58"/>
        <v>A</v>
      </c>
      <c r="AC722" s="6">
        <f>VLOOKUP(P722,lists!$G:$H,2,FALSE)</f>
        <v>3</v>
      </c>
      <c r="AD722" t="b">
        <f>VLOOKUP(G722,lists!$B$2:$C$3,2,FALSE)</f>
        <v>1</v>
      </c>
      <c r="AE722" t="b">
        <f>VLOOKUP(AA722,lists!$B:$C,2,FALSE)</f>
        <v>1</v>
      </c>
      <c r="AF722" t="b">
        <f>IF(AND(AC722&gt;=VLOOKUP(FLAT!$I$1,lists!$G:$H,2,FALSE),AC722&lt;=VLOOKUP(FLAT!$I$2,lists!$G:$H,2,FALSE)),TRUE,FALSE)</f>
        <v>1</v>
      </c>
      <c r="AG722" t="b">
        <f>VLOOKUP(AB722,lists!$B$7:$C$8,2,FALSE)</f>
        <v>1</v>
      </c>
      <c r="AH722" t="b">
        <f>VLOOKUP(IF(H722="","Open",SUBSTITUTE(H722,"/Nov","")),lists!$B$27:$D$29,2,FALSE)</f>
        <v>1</v>
      </c>
      <c r="AI722" t="b">
        <f>IF(FLAT!$I$5="All",TRUE,IF(FLAT!$I$5=TEXT('Raw - F'!C722,"mmm"),TRUE,FALSE))</f>
        <v>1</v>
      </c>
      <c r="AJ722" t="b">
        <f>VLOOKUP(L722,lists!B:C,2,FALSE)</f>
        <v>1</v>
      </c>
      <c r="AK722" t="b">
        <f>VLOOKUP(T722,lists!$B$23:$D$25,2,FALSE)</f>
        <v>1</v>
      </c>
      <c r="AL722">
        <f t="shared" si="59"/>
        <v>1</v>
      </c>
    </row>
    <row r="723" spans="1:38" x14ac:dyDescent="0.35">
      <c r="A723" s="1">
        <f t="shared" si="60"/>
        <v>723</v>
      </c>
      <c r="B723" s="1">
        <f t="shared" si="61"/>
        <v>722</v>
      </c>
      <c r="C723" s="5">
        <v>44349</v>
      </c>
      <c r="D723" t="s">
        <v>83</v>
      </c>
      <c r="E723" t="s">
        <v>302</v>
      </c>
      <c r="F723" t="s">
        <v>302</v>
      </c>
      <c r="G723" t="s">
        <v>51</v>
      </c>
      <c r="H723" t="s">
        <v>245</v>
      </c>
      <c r="J723" t="s">
        <v>33</v>
      </c>
      <c r="K723" t="s">
        <v>7</v>
      </c>
      <c r="L723">
        <v>5</v>
      </c>
      <c r="N723" t="s">
        <v>227</v>
      </c>
      <c r="O723" t="s">
        <v>37</v>
      </c>
      <c r="P723" t="s">
        <v>37</v>
      </c>
      <c r="Q723">
        <v>4900</v>
      </c>
      <c r="R723" t="s">
        <v>1144</v>
      </c>
      <c r="T723" t="s">
        <v>241</v>
      </c>
      <c r="U723">
        <v>1</v>
      </c>
      <c r="W723" t="s">
        <v>503</v>
      </c>
      <c r="X723" t="s">
        <v>503</v>
      </c>
      <c r="AA723" s="6" t="str">
        <f t="shared" si="57"/>
        <v>2yo</v>
      </c>
      <c r="AB723" s="6" t="str">
        <f t="shared" si="58"/>
        <v>F</v>
      </c>
      <c r="AC723" s="6">
        <f>VLOOKUP(P723,lists!$G:$H,2,FALSE)</f>
        <v>2</v>
      </c>
      <c r="AD723" t="b">
        <f>VLOOKUP(G723,lists!$B$2:$C$3,2,FALSE)</f>
        <v>1</v>
      </c>
      <c r="AE723" t="b">
        <f>VLOOKUP(AA723,lists!$B:$C,2,FALSE)</f>
        <v>1</v>
      </c>
      <c r="AF723" t="b">
        <f>IF(AND(AC723&gt;=VLOOKUP(FLAT!$I$1,lists!$G:$H,2,FALSE),AC723&lt;=VLOOKUP(FLAT!$I$2,lists!$G:$H,2,FALSE)),TRUE,FALSE)</f>
        <v>1</v>
      </c>
      <c r="AG723" t="b">
        <f>VLOOKUP(AB723,lists!$B$7:$C$8,2,FALSE)</f>
        <v>1</v>
      </c>
      <c r="AH723" t="b">
        <f>VLOOKUP(IF(H723="","Open",SUBSTITUTE(H723,"/Nov","")),lists!$B$27:$D$29,2,FALSE)</f>
        <v>1</v>
      </c>
      <c r="AI723" t="b">
        <f>IF(FLAT!$I$5="All",TRUE,IF(FLAT!$I$5=TEXT('Raw - F'!C723,"mmm"),TRUE,FALSE))</f>
        <v>1</v>
      </c>
      <c r="AJ723" t="b">
        <f>VLOOKUP(L723,lists!B:C,2,FALSE)</f>
        <v>1</v>
      </c>
      <c r="AK723" t="b">
        <f>VLOOKUP(T723,lists!$B$23:$D$25,2,FALSE)</f>
        <v>1</v>
      </c>
      <c r="AL723">
        <f t="shared" si="59"/>
        <v>1</v>
      </c>
    </row>
    <row r="724" spans="1:38" x14ac:dyDescent="0.35">
      <c r="A724" s="1">
        <f t="shared" si="60"/>
        <v>724</v>
      </c>
      <c r="B724" s="1">
        <f t="shared" si="61"/>
        <v>723</v>
      </c>
      <c r="C724" s="5">
        <v>44349</v>
      </c>
      <c r="D724" t="s">
        <v>408</v>
      </c>
      <c r="E724" t="s">
        <v>302</v>
      </c>
      <c r="G724" t="s">
        <v>6</v>
      </c>
      <c r="H724" t="s">
        <v>227</v>
      </c>
      <c r="J724" t="s">
        <v>34</v>
      </c>
      <c r="K724" t="s">
        <v>5</v>
      </c>
      <c r="L724">
        <v>3</v>
      </c>
      <c r="N724" t="s">
        <v>346</v>
      </c>
      <c r="P724" t="s">
        <v>36</v>
      </c>
      <c r="R724" t="s">
        <v>341</v>
      </c>
      <c r="S724" t="s">
        <v>7</v>
      </c>
      <c r="T724" t="s">
        <v>239</v>
      </c>
      <c r="U724">
        <v>0</v>
      </c>
      <c r="AA724" s="6" t="str">
        <f t="shared" si="57"/>
        <v>3yo</v>
      </c>
      <c r="AB724" s="6" t="str">
        <f t="shared" si="58"/>
        <v>A</v>
      </c>
      <c r="AC724" s="6">
        <f>VLOOKUP(P724,lists!$G:$H,2,FALSE)</f>
        <v>1</v>
      </c>
      <c r="AD724" t="b">
        <f>VLOOKUP(G724,lists!$B$2:$C$3,2,FALSE)</f>
        <v>1</v>
      </c>
      <c r="AE724" t="b">
        <f>VLOOKUP(AA724,lists!$B:$C,2,FALSE)</f>
        <v>1</v>
      </c>
      <c r="AF724" t="b">
        <f>IF(AND(AC724&gt;=VLOOKUP(FLAT!$I$1,lists!$G:$H,2,FALSE),AC724&lt;=VLOOKUP(FLAT!$I$2,lists!$G:$H,2,FALSE)),TRUE,FALSE)</f>
        <v>1</v>
      </c>
      <c r="AG724" t="b">
        <f>VLOOKUP(AB724,lists!$B$7:$C$8,2,FALSE)</f>
        <v>1</v>
      </c>
      <c r="AH724" t="b">
        <f>VLOOKUP(IF(H724="","Open",SUBSTITUTE(H724,"/Nov","")),lists!$B$27:$D$29,2,FALSE)</f>
        <v>1</v>
      </c>
      <c r="AI724" t="b">
        <f>IF(FLAT!$I$5="All",TRUE,IF(FLAT!$I$5=TEXT('Raw - F'!C724,"mmm"),TRUE,FALSE))</f>
        <v>1</v>
      </c>
      <c r="AJ724" t="b">
        <f>VLOOKUP(L724,lists!B:C,2,FALSE)</f>
        <v>1</v>
      </c>
      <c r="AK724" t="b">
        <f>VLOOKUP(T724,lists!$B$23:$D$25,2,FALSE)</f>
        <v>1</v>
      </c>
      <c r="AL724">
        <f t="shared" si="59"/>
        <v>1</v>
      </c>
    </row>
    <row r="725" spans="1:38" x14ac:dyDescent="0.35">
      <c r="A725" s="1">
        <f t="shared" si="60"/>
        <v>725</v>
      </c>
      <c r="B725" s="1">
        <f t="shared" si="61"/>
        <v>724</v>
      </c>
      <c r="C725" s="5">
        <v>44349</v>
      </c>
      <c r="D725" t="s">
        <v>408</v>
      </c>
      <c r="E725" t="s">
        <v>302</v>
      </c>
      <c r="F725" t="s">
        <v>302</v>
      </c>
      <c r="G725" t="s">
        <v>6</v>
      </c>
      <c r="H725" t="s">
        <v>227</v>
      </c>
      <c r="J725" t="s">
        <v>34</v>
      </c>
      <c r="K725" t="s">
        <v>5</v>
      </c>
      <c r="L725">
        <v>4</v>
      </c>
      <c r="N725" t="s">
        <v>348</v>
      </c>
      <c r="O725" t="s">
        <v>411</v>
      </c>
      <c r="P725" t="s">
        <v>70</v>
      </c>
      <c r="Q725">
        <v>9600</v>
      </c>
      <c r="R725" t="s">
        <v>351</v>
      </c>
      <c r="T725" t="s">
        <v>239</v>
      </c>
      <c r="U725">
        <v>0</v>
      </c>
      <c r="W725" t="s">
        <v>503</v>
      </c>
      <c r="X725" t="s">
        <v>503</v>
      </c>
      <c r="AA725" s="6" t="str">
        <f t="shared" si="57"/>
        <v>3yo</v>
      </c>
      <c r="AB725" s="6" t="str">
        <f t="shared" si="58"/>
        <v>A</v>
      </c>
      <c r="AC725" s="6">
        <f>VLOOKUP(P725,lists!$G:$H,2,FALSE)</f>
        <v>4</v>
      </c>
      <c r="AD725" t="b">
        <f>VLOOKUP(G725,lists!$B$2:$C$3,2,FALSE)</f>
        <v>1</v>
      </c>
      <c r="AE725" t="b">
        <f>VLOOKUP(AA725,lists!$B:$C,2,FALSE)</f>
        <v>1</v>
      </c>
      <c r="AF725" t="b">
        <f>IF(AND(AC725&gt;=VLOOKUP(FLAT!$I$1,lists!$G:$H,2,FALSE),AC725&lt;=VLOOKUP(FLAT!$I$2,lists!$G:$H,2,FALSE)),TRUE,FALSE)</f>
        <v>1</v>
      </c>
      <c r="AG725" t="b">
        <f>VLOOKUP(AB725,lists!$B$7:$C$8,2,FALSE)</f>
        <v>1</v>
      </c>
      <c r="AH725" t="b">
        <f>VLOOKUP(IF(H725="","Open",SUBSTITUTE(H725,"/Nov","")),lists!$B$27:$D$29,2,FALSE)</f>
        <v>1</v>
      </c>
      <c r="AI725" t="b">
        <f>IF(FLAT!$I$5="All",TRUE,IF(FLAT!$I$5=TEXT('Raw - F'!C725,"mmm"),TRUE,FALSE))</f>
        <v>1</v>
      </c>
      <c r="AJ725" t="b">
        <f>VLOOKUP(L725,lists!B:C,2,FALSE)</f>
        <v>1</v>
      </c>
      <c r="AK725" t="b">
        <f>VLOOKUP(T725,lists!$B$23:$D$25,2,FALSE)</f>
        <v>1</v>
      </c>
      <c r="AL725">
        <f t="shared" si="59"/>
        <v>1</v>
      </c>
    </row>
    <row r="726" spans="1:38" x14ac:dyDescent="0.35">
      <c r="A726" s="1">
        <f t="shared" si="60"/>
        <v>726</v>
      </c>
      <c r="B726" s="1">
        <f t="shared" si="61"/>
        <v>725</v>
      </c>
      <c r="C726" s="5">
        <v>44349</v>
      </c>
      <c r="D726" t="s">
        <v>408</v>
      </c>
      <c r="E726" t="s">
        <v>302</v>
      </c>
      <c r="F726" t="s">
        <v>302</v>
      </c>
      <c r="G726" t="s">
        <v>6</v>
      </c>
      <c r="H726" t="s">
        <v>227</v>
      </c>
      <c r="J726" t="s">
        <v>54</v>
      </c>
      <c r="K726" t="s">
        <v>7</v>
      </c>
      <c r="L726">
        <v>5</v>
      </c>
      <c r="N726" t="s">
        <v>330</v>
      </c>
      <c r="O726" t="s">
        <v>687</v>
      </c>
      <c r="P726" t="s">
        <v>37</v>
      </c>
      <c r="Q726">
        <v>5600</v>
      </c>
      <c r="R726" t="s">
        <v>1145</v>
      </c>
      <c r="T726" t="s">
        <v>239</v>
      </c>
      <c r="U726">
        <v>0</v>
      </c>
      <c r="W726" t="s">
        <v>503</v>
      </c>
      <c r="X726" t="s">
        <v>503</v>
      </c>
      <c r="AA726" s="6" t="str">
        <f t="shared" si="57"/>
        <v>Other</v>
      </c>
      <c r="AB726" s="6" t="str">
        <f t="shared" si="58"/>
        <v>F</v>
      </c>
      <c r="AC726" s="6">
        <f>VLOOKUP(P726,lists!$G:$H,2,FALSE)</f>
        <v>2</v>
      </c>
      <c r="AD726" t="b">
        <f>VLOOKUP(G726,lists!$B$2:$C$3,2,FALSE)</f>
        <v>1</v>
      </c>
      <c r="AE726" t="b">
        <f>VLOOKUP(AA726,lists!$B:$C,2,FALSE)</f>
        <v>1</v>
      </c>
      <c r="AF726" t="b">
        <f>IF(AND(AC726&gt;=VLOOKUP(FLAT!$I$1,lists!$G:$H,2,FALSE),AC726&lt;=VLOOKUP(FLAT!$I$2,lists!$G:$H,2,FALSE)),TRUE,FALSE)</f>
        <v>1</v>
      </c>
      <c r="AG726" t="b">
        <f>VLOOKUP(AB726,lists!$B$7:$C$8,2,FALSE)</f>
        <v>1</v>
      </c>
      <c r="AH726" t="b">
        <f>VLOOKUP(IF(H726="","Open",SUBSTITUTE(H726,"/Nov","")),lists!$B$27:$D$29,2,FALSE)</f>
        <v>1</v>
      </c>
      <c r="AI726" t="b">
        <f>IF(FLAT!$I$5="All",TRUE,IF(FLAT!$I$5=TEXT('Raw - F'!C726,"mmm"),TRUE,FALSE))</f>
        <v>1</v>
      </c>
      <c r="AJ726" t="b">
        <f>VLOOKUP(L726,lists!B:C,2,FALSE)</f>
        <v>1</v>
      </c>
      <c r="AK726" t="b">
        <f>VLOOKUP(T726,lists!$B$23:$D$25,2,FALSE)</f>
        <v>1</v>
      </c>
      <c r="AL726">
        <f t="shared" si="59"/>
        <v>1</v>
      </c>
    </row>
    <row r="727" spans="1:38" x14ac:dyDescent="0.35">
      <c r="A727" s="1">
        <f t="shared" si="60"/>
        <v>727</v>
      </c>
      <c r="B727" s="1">
        <f t="shared" si="61"/>
        <v>726</v>
      </c>
      <c r="C727" s="5">
        <v>44349</v>
      </c>
      <c r="D727" t="s">
        <v>408</v>
      </c>
      <c r="E727" t="s">
        <v>302</v>
      </c>
      <c r="F727" t="s">
        <v>302</v>
      </c>
      <c r="G727" t="s">
        <v>6</v>
      </c>
      <c r="H727" t="s">
        <v>227</v>
      </c>
      <c r="J727" t="s">
        <v>34</v>
      </c>
      <c r="K727" t="s">
        <v>5</v>
      </c>
      <c r="L727">
        <v>5</v>
      </c>
      <c r="N727" t="s">
        <v>321</v>
      </c>
      <c r="O727" t="s">
        <v>315</v>
      </c>
      <c r="P727" t="s">
        <v>102</v>
      </c>
      <c r="Q727">
        <v>5600</v>
      </c>
      <c r="R727" t="s">
        <v>308</v>
      </c>
      <c r="T727" t="s">
        <v>239</v>
      </c>
      <c r="U727">
        <v>0</v>
      </c>
      <c r="W727" t="s">
        <v>503</v>
      </c>
      <c r="X727" t="s">
        <v>503</v>
      </c>
      <c r="AA727" s="6" t="str">
        <f t="shared" si="57"/>
        <v>3yo</v>
      </c>
      <c r="AB727" s="6" t="str">
        <f t="shared" si="58"/>
        <v>A</v>
      </c>
      <c r="AC727" s="6">
        <f>VLOOKUP(P727,lists!$G:$H,2,FALSE)</f>
        <v>9</v>
      </c>
      <c r="AD727" t="b">
        <f>VLOOKUP(G727,lists!$B$2:$C$3,2,FALSE)</f>
        <v>1</v>
      </c>
      <c r="AE727" t="b">
        <f>VLOOKUP(AA727,lists!$B:$C,2,FALSE)</f>
        <v>1</v>
      </c>
      <c r="AF727" t="b">
        <f>IF(AND(AC727&gt;=VLOOKUP(FLAT!$I$1,lists!$G:$H,2,FALSE),AC727&lt;=VLOOKUP(FLAT!$I$2,lists!$G:$H,2,FALSE)),TRUE,FALSE)</f>
        <v>1</v>
      </c>
      <c r="AG727" t="b">
        <f>VLOOKUP(AB727,lists!$B$7:$C$8,2,FALSE)</f>
        <v>1</v>
      </c>
      <c r="AH727" t="b">
        <f>VLOOKUP(IF(H727="","Open",SUBSTITUTE(H727,"/Nov","")),lists!$B$27:$D$29,2,FALSE)</f>
        <v>1</v>
      </c>
      <c r="AI727" t="b">
        <f>IF(FLAT!$I$5="All",TRUE,IF(FLAT!$I$5=TEXT('Raw - F'!C727,"mmm"),TRUE,FALSE))</f>
        <v>1</v>
      </c>
      <c r="AJ727" t="b">
        <f>VLOOKUP(L727,lists!B:C,2,FALSE)</f>
        <v>1</v>
      </c>
      <c r="AK727" t="b">
        <f>VLOOKUP(T727,lists!$B$23:$D$25,2,FALSE)</f>
        <v>1</v>
      </c>
      <c r="AL727">
        <f t="shared" si="59"/>
        <v>1</v>
      </c>
    </row>
    <row r="728" spans="1:38" x14ac:dyDescent="0.35">
      <c r="A728" s="1">
        <f t="shared" si="60"/>
        <v>728</v>
      </c>
      <c r="B728" s="1">
        <f t="shared" si="61"/>
        <v>727</v>
      </c>
      <c r="C728" s="5">
        <v>44349</v>
      </c>
      <c r="D728" t="s">
        <v>408</v>
      </c>
      <c r="E728" t="s">
        <v>302</v>
      </c>
      <c r="F728" t="s">
        <v>302</v>
      </c>
      <c r="G728" t="s">
        <v>51</v>
      </c>
      <c r="H728" t="s">
        <v>245</v>
      </c>
      <c r="J728" t="s">
        <v>33</v>
      </c>
      <c r="K728" t="s">
        <v>7</v>
      </c>
      <c r="L728">
        <v>5</v>
      </c>
      <c r="N728" t="s">
        <v>227</v>
      </c>
      <c r="O728" t="s">
        <v>409</v>
      </c>
      <c r="P728" t="s">
        <v>36</v>
      </c>
      <c r="Q728">
        <v>5600</v>
      </c>
      <c r="R728" t="s">
        <v>494</v>
      </c>
      <c r="T728" t="s">
        <v>239</v>
      </c>
      <c r="U728">
        <v>0</v>
      </c>
      <c r="W728" t="s">
        <v>503</v>
      </c>
      <c r="X728" t="s">
        <v>503</v>
      </c>
      <c r="Z728" t="s">
        <v>553</v>
      </c>
      <c r="AA728" s="6" t="str">
        <f t="shared" si="57"/>
        <v>2yo</v>
      </c>
      <c r="AB728" s="6" t="str">
        <f t="shared" si="58"/>
        <v>F</v>
      </c>
      <c r="AC728" s="6">
        <f>VLOOKUP(P728,lists!$G:$H,2,FALSE)</f>
        <v>1</v>
      </c>
      <c r="AD728" t="b">
        <f>VLOOKUP(G728,lists!$B$2:$C$3,2,FALSE)</f>
        <v>1</v>
      </c>
      <c r="AE728" t="b">
        <f>VLOOKUP(AA728,lists!$B:$C,2,FALSE)</f>
        <v>1</v>
      </c>
      <c r="AF728" t="b">
        <f>IF(AND(AC728&gt;=VLOOKUP(FLAT!$I$1,lists!$G:$H,2,FALSE),AC728&lt;=VLOOKUP(FLAT!$I$2,lists!$G:$H,2,FALSE)),TRUE,FALSE)</f>
        <v>1</v>
      </c>
      <c r="AG728" t="b">
        <f>VLOOKUP(AB728,lists!$B$7:$C$8,2,FALSE)</f>
        <v>1</v>
      </c>
      <c r="AH728" t="b">
        <f>VLOOKUP(IF(H728="","Open",SUBSTITUTE(H728,"/Nov","")),lists!$B$27:$D$29,2,FALSE)</f>
        <v>1</v>
      </c>
      <c r="AI728" t="b">
        <f>IF(FLAT!$I$5="All",TRUE,IF(FLAT!$I$5=TEXT('Raw - F'!C728,"mmm"),TRUE,FALSE))</f>
        <v>1</v>
      </c>
      <c r="AJ728" t="b">
        <f>VLOOKUP(L728,lists!B:C,2,FALSE)</f>
        <v>1</v>
      </c>
      <c r="AK728" t="b">
        <f>VLOOKUP(T728,lists!$B$23:$D$25,2,FALSE)</f>
        <v>1</v>
      </c>
      <c r="AL728">
        <f t="shared" si="59"/>
        <v>1</v>
      </c>
    </row>
    <row r="729" spans="1:38" x14ac:dyDescent="0.35">
      <c r="A729" s="1">
        <f t="shared" si="60"/>
        <v>729</v>
      </c>
      <c r="B729" s="1">
        <f t="shared" si="61"/>
        <v>728</v>
      </c>
      <c r="C729" s="5">
        <v>44349</v>
      </c>
      <c r="D729" t="s">
        <v>408</v>
      </c>
      <c r="E729" t="s">
        <v>302</v>
      </c>
      <c r="F729" t="s">
        <v>302</v>
      </c>
      <c r="G729" t="s">
        <v>6</v>
      </c>
      <c r="H729" t="s">
        <v>227</v>
      </c>
      <c r="J729" t="s">
        <v>54</v>
      </c>
      <c r="K729" t="s">
        <v>5</v>
      </c>
      <c r="L729">
        <v>6</v>
      </c>
      <c r="N729" t="s">
        <v>312</v>
      </c>
      <c r="O729" t="s">
        <v>687</v>
      </c>
      <c r="P729" t="s">
        <v>70</v>
      </c>
      <c r="Q729">
        <v>4600</v>
      </c>
      <c r="R729" t="s">
        <v>1146</v>
      </c>
      <c r="T729" t="s">
        <v>239</v>
      </c>
      <c r="U729">
        <v>0</v>
      </c>
      <c r="V729" t="s">
        <v>525</v>
      </c>
      <c r="W729" t="s">
        <v>503</v>
      </c>
      <c r="X729" t="s">
        <v>503</v>
      </c>
      <c r="AA729" s="6" t="str">
        <f t="shared" si="57"/>
        <v>Other</v>
      </c>
      <c r="AB729" s="6" t="str">
        <f t="shared" si="58"/>
        <v>A</v>
      </c>
      <c r="AC729" s="6">
        <f>VLOOKUP(P729,lists!$G:$H,2,FALSE)</f>
        <v>4</v>
      </c>
      <c r="AD729" t="b">
        <f>VLOOKUP(G729,lists!$B$2:$C$3,2,FALSE)</f>
        <v>1</v>
      </c>
      <c r="AE729" t="b">
        <f>VLOOKUP(AA729,lists!$B:$C,2,FALSE)</f>
        <v>1</v>
      </c>
      <c r="AF729" t="b">
        <f>IF(AND(AC729&gt;=VLOOKUP(FLAT!$I$1,lists!$G:$H,2,FALSE),AC729&lt;=VLOOKUP(FLAT!$I$2,lists!$G:$H,2,FALSE)),TRUE,FALSE)</f>
        <v>1</v>
      </c>
      <c r="AG729" t="b">
        <f>VLOOKUP(AB729,lists!$B$7:$C$8,2,FALSE)</f>
        <v>1</v>
      </c>
      <c r="AH729" t="b">
        <f>VLOOKUP(IF(H729="","Open",SUBSTITUTE(H729,"/Nov","")),lists!$B$27:$D$29,2,FALSE)</f>
        <v>1</v>
      </c>
      <c r="AI729" t="b">
        <f>IF(FLAT!$I$5="All",TRUE,IF(FLAT!$I$5=TEXT('Raw - F'!C729,"mmm"),TRUE,FALSE))</f>
        <v>1</v>
      </c>
      <c r="AJ729" t="b">
        <f>VLOOKUP(L729,lists!B:C,2,FALSE)</f>
        <v>1</v>
      </c>
      <c r="AK729" t="b">
        <f>VLOOKUP(T729,lists!$B$23:$D$25,2,FALSE)</f>
        <v>1</v>
      </c>
      <c r="AL729">
        <f t="shared" si="59"/>
        <v>1</v>
      </c>
    </row>
    <row r="730" spans="1:38" x14ac:dyDescent="0.35">
      <c r="A730" s="1">
        <f t="shared" si="60"/>
        <v>730</v>
      </c>
      <c r="B730" s="1">
        <f t="shared" si="61"/>
        <v>729</v>
      </c>
      <c r="C730" s="5">
        <v>44349</v>
      </c>
      <c r="D730" t="s">
        <v>408</v>
      </c>
      <c r="E730" t="s">
        <v>302</v>
      </c>
      <c r="F730" t="s">
        <v>302</v>
      </c>
      <c r="G730" t="s">
        <v>6</v>
      </c>
      <c r="H730" t="s">
        <v>227</v>
      </c>
      <c r="J730" t="s">
        <v>54</v>
      </c>
      <c r="K730" t="s">
        <v>5</v>
      </c>
      <c r="L730">
        <v>6</v>
      </c>
      <c r="N730" t="s">
        <v>307</v>
      </c>
      <c r="O730" t="s">
        <v>410</v>
      </c>
      <c r="P730" t="s">
        <v>76</v>
      </c>
      <c r="Q730">
        <v>4600</v>
      </c>
      <c r="R730" t="s">
        <v>390</v>
      </c>
      <c r="T730" t="s">
        <v>239</v>
      </c>
      <c r="U730">
        <v>0</v>
      </c>
      <c r="W730" t="s">
        <v>503</v>
      </c>
      <c r="X730" t="s">
        <v>503</v>
      </c>
      <c r="AA730" s="6" t="str">
        <f t="shared" si="57"/>
        <v>Other</v>
      </c>
      <c r="AB730" s="6" t="str">
        <f t="shared" si="58"/>
        <v>A</v>
      </c>
      <c r="AC730" s="6">
        <f>VLOOKUP(P730,lists!$G:$H,2,FALSE)</f>
        <v>5</v>
      </c>
      <c r="AD730" t="b">
        <f>VLOOKUP(G730,lists!$B$2:$C$3,2,FALSE)</f>
        <v>1</v>
      </c>
      <c r="AE730" t="b">
        <f>VLOOKUP(AA730,lists!$B:$C,2,FALSE)</f>
        <v>1</v>
      </c>
      <c r="AF730" t="b">
        <f>IF(AND(AC730&gt;=VLOOKUP(FLAT!$I$1,lists!$G:$H,2,FALSE),AC730&lt;=VLOOKUP(FLAT!$I$2,lists!$G:$H,2,FALSE)),TRUE,FALSE)</f>
        <v>1</v>
      </c>
      <c r="AG730" t="b">
        <f>VLOOKUP(AB730,lists!$B$7:$C$8,2,FALSE)</f>
        <v>1</v>
      </c>
      <c r="AH730" t="b">
        <f>VLOOKUP(IF(H730="","Open",SUBSTITUTE(H730,"/Nov","")),lists!$B$27:$D$29,2,FALSE)</f>
        <v>1</v>
      </c>
      <c r="AI730" t="b">
        <f>IF(FLAT!$I$5="All",TRUE,IF(FLAT!$I$5=TEXT('Raw - F'!C730,"mmm"),TRUE,FALSE))</f>
        <v>1</v>
      </c>
      <c r="AJ730" t="b">
        <f>VLOOKUP(L730,lists!B:C,2,FALSE)</f>
        <v>1</v>
      </c>
      <c r="AK730" t="b">
        <f>VLOOKUP(T730,lists!$B$23:$D$25,2,FALSE)</f>
        <v>1</v>
      </c>
      <c r="AL730">
        <f t="shared" si="59"/>
        <v>1</v>
      </c>
    </row>
    <row r="731" spans="1:38" x14ac:dyDescent="0.35">
      <c r="A731" s="1">
        <f t="shared" si="60"/>
        <v>731</v>
      </c>
      <c r="B731" s="1">
        <f t="shared" si="61"/>
        <v>730</v>
      </c>
      <c r="C731" s="5">
        <v>44349</v>
      </c>
      <c r="D731" t="s">
        <v>690</v>
      </c>
      <c r="E731" t="s">
        <v>302</v>
      </c>
      <c r="G731" t="s">
        <v>6</v>
      </c>
      <c r="H731" t="s">
        <v>227</v>
      </c>
      <c r="J731" t="s">
        <v>54</v>
      </c>
      <c r="K731" t="s">
        <v>5</v>
      </c>
      <c r="L731">
        <v>5</v>
      </c>
      <c r="N731" t="s">
        <v>330</v>
      </c>
      <c r="P731" t="s">
        <v>36</v>
      </c>
      <c r="R731" t="s">
        <v>341</v>
      </c>
      <c r="S731" t="s">
        <v>368</v>
      </c>
      <c r="T731" t="s">
        <v>240</v>
      </c>
      <c r="U731">
        <v>0</v>
      </c>
      <c r="AA731" s="6" t="str">
        <f t="shared" si="57"/>
        <v>Other</v>
      </c>
      <c r="AB731" s="6" t="str">
        <f t="shared" si="58"/>
        <v>A</v>
      </c>
      <c r="AC731" s="6">
        <f>VLOOKUP(P731,lists!$G:$H,2,FALSE)</f>
        <v>1</v>
      </c>
      <c r="AD731" t="b">
        <f>VLOOKUP(G731,lists!$B$2:$C$3,2,FALSE)</f>
        <v>1</v>
      </c>
      <c r="AE731" t="b">
        <f>VLOOKUP(AA731,lists!$B:$C,2,FALSE)</f>
        <v>1</v>
      </c>
      <c r="AF731" t="b">
        <f>IF(AND(AC731&gt;=VLOOKUP(FLAT!$I$1,lists!$G:$H,2,FALSE),AC731&lt;=VLOOKUP(FLAT!$I$2,lists!$G:$H,2,FALSE)),TRUE,FALSE)</f>
        <v>1</v>
      </c>
      <c r="AG731" t="b">
        <f>VLOOKUP(AB731,lists!$B$7:$C$8,2,FALSE)</f>
        <v>1</v>
      </c>
      <c r="AH731" t="b">
        <f>VLOOKUP(IF(H731="","Open",SUBSTITUTE(H731,"/Nov","")),lists!$B$27:$D$29,2,FALSE)</f>
        <v>1</v>
      </c>
      <c r="AI731" t="b">
        <f>IF(FLAT!$I$5="All",TRUE,IF(FLAT!$I$5=TEXT('Raw - F'!C731,"mmm"),TRUE,FALSE))</f>
        <v>1</v>
      </c>
      <c r="AJ731" t="b">
        <f>VLOOKUP(L731,lists!B:C,2,FALSE)</f>
        <v>1</v>
      </c>
      <c r="AK731" t="b">
        <f>VLOOKUP(T731,lists!$B$23:$D$25,2,FALSE)</f>
        <v>1</v>
      </c>
      <c r="AL731">
        <f t="shared" si="59"/>
        <v>1</v>
      </c>
    </row>
    <row r="732" spans="1:38" x14ac:dyDescent="0.35">
      <c r="A732" s="1">
        <f t="shared" si="60"/>
        <v>732</v>
      </c>
      <c r="B732" s="1">
        <f t="shared" si="61"/>
        <v>731</v>
      </c>
      <c r="C732" s="5">
        <v>44349</v>
      </c>
      <c r="D732" t="s">
        <v>690</v>
      </c>
      <c r="E732" t="s">
        <v>302</v>
      </c>
      <c r="F732" t="s">
        <v>302</v>
      </c>
      <c r="G732" t="s">
        <v>6</v>
      </c>
      <c r="H732" t="s">
        <v>227</v>
      </c>
      <c r="J732" t="s">
        <v>54</v>
      </c>
      <c r="K732" t="s">
        <v>5</v>
      </c>
      <c r="L732">
        <v>3</v>
      </c>
      <c r="N732" t="s">
        <v>359</v>
      </c>
      <c r="O732" t="s">
        <v>37</v>
      </c>
      <c r="P732" t="s">
        <v>37</v>
      </c>
      <c r="Q732">
        <v>12500</v>
      </c>
      <c r="R732" t="s">
        <v>1148</v>
      </c>
      <c r="T732" t="s">
        <v>240</v>
      </c>
      <c r="U732">
        <v>0</v>
      </c>
      <c r="W732" t="s">
        <v>503</v>
      </c>
      <c r="X732" t="s">
        <v>503</v>
      </c>
      <c r="AA732" s="6" t="str">
        <f t="shared" si="57"/>
        <v>Other</v>
      </c>
      <c r="AB732" s="6" t="str">
        <f t="shared" si="58"/>
        <v>A</v>
      </c>
      <c r="AC732" s="6">
        <f>VLOOKUP(P732,lists!$G:$H,2,FALSE)</f>
        <v>2</v>
      </c>
      <c r="AD732" t="b">
        <f>VLOOKUP(G732,lists!$B$2:$C$3,2,FALSE)</f>
        <v>1</v>
      </c>
      <c r="AE732" t="b">
        <f>VLOOKUP(AA732,lists!$B:$C,2,FALSE)</f>
        <v>1</v>
      </c>
      <c r="AF732" t="b">
        <f>IF(AND(AC732&gt;=VLOOKUP(FLAT!$I$1,lists!$G:$H,2,FALSE),AC732&lt;=VLOOKUP(FLAT!$I$2,lists!$G:$H,2,FALSE)),TRUE,FALSE)</f>
        <v>1</v>
      </c>
      <c r="AG732" t="b">
        <f>VLOOKUP(AB732,lists!$B$7:$C$8,2,FALSE)</f>
        <v>1</v>
      </c>
      <c r="AH732" t="b">
        <f>VLOOKUP(IF(H732="","Open",SUBSTITUTE(H732,"/Nov","")),lists!$B$27:$D$29,2,FALSE)</f>
        <v>1</v>
      </c>
      <c r="AI732" t="b">
        <f>IF(FLAT!$I$5="All",TRUE,IF(FLAT!$I$5=TEXT('Raw - F'!C732,"mmm"),TRUE,FALSE))</f>
        <v>1</v>
      </c>
      <c r="AJ732" t="b">
        <f>VLOOKUP(L732,lists!B:C,2,FALSE)</f>
        <v>1</v>
      </c>
      <c r="AK732" t="b">
        <f>VLOOKUP(T732,lists!$B$23:$D$25,2,FALSE)</f>
        <v>1</v>
      </c>
      <c r="AL732">
        <f t="shared" si="59"/>
        <v>1</v>
      </c>
    </row>
    <row r="733" spans="1:38" x14ac:dyDescent="0.35">
      <c r="A733" s="1">
        <f t="shared" si="60"/>
        <v>733</v>
      </c>
      <c r="B733" s="1">
        <f t="shared" si="61"/>
        <v>732</v>
      </c>
      <c r="C733" s="5">
        <v>44349</v>
      </c>
      <c r="D733" t="s">
        <v>690</v>
      </c>
      <c r="E733" t="s">
        <v>302</v>
      </c>
      <c r="F733" t="s">
        <v>302</v>
      </c>
      <c r="G733" t="s">
        <v>6</v>
      </c>
      <c r="H733" t="s">
        <v>227</v>
      </c>
      <c r="J733" t="s">
        <v>34</v>
      </c>
      <c r="K733" t="s">
        <v>5</v>
      </c>
      <c r="L733">
        <v>5</v>
      </c>
      <c r="N733" t="s">
        <v>321</v>
      </c>
      <c r="O733" t="s">
        <v>37</v>
      </c>
      <c r="P733" t="s">
        <v>37</v>
      </c>
      <c r="Q733">
        <v>7650</v>
      </c>
      <c r="R733" t="s">
        <v>1150</v>
      </c>
      <c r="T733" t="s">
        <v>240</v>
      </c>
      <c r="U733">
        <v>0</v>
      </c>
      <c r="W733" t="s">
        <v>503</v>
      </c>
      <c r="X733" t="s">
        <v>503</v>
      </c>
      <c r="AA733" s="6" t="str">
        <f t="shared" si="57"/>
        <v>3yo</v>
      </c>
      <c r="AB733" s="6" t="str">
        <f t="shared" si="58"/>
        <v>A</v>
      </c>
      <c r="AC733" s="6">
        <f>VLOOKUP(P733,lists!$G:$H,2,FALSE)</f>
        <v>2</v>
      </c>
      <c r="AD733" t="b">
        <f>VLOOKUP(G733,lists!$B$2:$C$3,2,FALSE)</f>
        <v>1</v>
      </c>
      <c r="AE733" t="b">
        <f>VLOOKUP(AA733,lists!$B:$C,2,FALSE)</f>
        <v>1</v>
      </c>
      <c r="AF733" t="b">
        <f>IF(AND(AC733&gt;=VLOOKUP(FLAT!$I$1,lists!$G:$H,2,FALSE),AC733&lt;=VLOOKUP(FLAT!$I$2,lists!$G:$H,2,FALSE)),TRUE,FALSE)</f>
        <v>1</v>
      </c>
      <c r="AG733" t="b">
        <f>VLOOKUP(AB733,lists!$B$7:$C$8,2,FALSE)</f>
        <v>1</v>
      </c>
      <c r="AH733" t="b">
        <f>VLOOKUP(IF(H733="","Open",SUBSTITUTE(H733,"/Nov","")),lists!$B$27:$D$29,2,FALSE)</f>
        <v>1</v>
      </c>
      <c r="AI733" t="b">
        <f>IF(FLAT!$I$5="All",TRUE,IF(FLAT!$I$5=TEXT('Raw - F'!C733,"mmm"),TRUE,FALSE))</f>
        <v>1</v>
      </c>
      <c r="AJ733" t="b">
        <f>VLOOKUP(L733,lists!B:C,2,FALSE)</f>
        <v>1</v>
      </c>
      <c r="AK733" t="b">
        <f>VLOOKUP(T733,lists!$B$23:$D$25,2,FALSE)</f>
        <v>1</v>
      </c>
      <c r="AL733">
        <f t="shared" si="59"/>
        <v>1</v>
      </c>
    </row>
    <row r="734" spans="1:38" x14ac:dyDescent="0.35">
      <c r="A734" s="1">
        <f t="shared" si="60"/>
        <v>734</v>
      </c>
      <c r="B734" s="1">
        <f t="shared" si="61"/>
        <v>733</v>
      </c>
      <c r="C734" s="5">
        <v>44349</v>
      </c>
      <c r="D734" t="s">
        <v>690</v>
      </c>
      <c r="E734" t="s">
        <v>302</v>
      </c>
      <c r="F734" t="s">
        <v>302</v>
      </c>
      <c r="G734" t="s">
        <v>6</v>
      </c>
      <c r="H734" t="s">
        <v>227</v>
      </c>
      <c r="J734" t="s">
        <v>34</v>
      </c>
      <c r="K734" t="s">
        <v>5</v>
      </c>
      <c r="L734">
        <v>5</v>
      </c>
      <c r="N734" t="s">
        <v>330</v>
      </c>
      <c r="O734" t="s">
        <v>70</v>
      </c>
      <c r="P734" t="s">
        <v>70</v>
      </c>
      <c r="Q734">
        <v>4900</v>
      </c>
      <c r="R734" t="s">
        <v>1147</v>
      </c>
      <c r="T734" t="s">
        <v>240</v>
      </c>
      <c r="U734">
        <v>0</v>
      </c>
      <c r="W734" t="s">
        <v>503</v>
      </c>
      <c r="X734" t="s">
        <v>503</v>
      </c>
      <c r="AA734" s="6" t="str">
        <f t="shared" si="57"/>
        <v>3yo</v>
      </c>
      <c r="AB734" s="6" t="str">
        <f t="shared" si="58"/>
        <v>A</v>
      </c>
      <c r="AC734" s="6">
        <f>VLOOKUP(P734,lists!$G:$H,2,FALSE)</f>
        <v>4</v>
      </c>
      <c r="AD734" t="b">
        <f>VLOOKUP(G734,lists!$B$2:$C$3,2,FALSE)</f>
        <v>1</v>
      </c>
      <c r="AE734" t="b">
        <f>VLOOKUP(AA734,lists!$B:$C,2,FALSE)</f>
        <v>1</v>
      </c>
      <c r="AF734" t="b">
        <f>IF(AND(AC734&gt;=VLOOKUP(FLAT!$I$1,lists!$G:$H,2,FALSE),AC734&lt;=VLOOKUP(FLAT!$I$2,lists!$G:$H,2,FALSE)),TRUE,FALSE)</f>
        <v>1</v>
      </c>
      <c r="AG734" t="b">
        <f>VLOOKUP(AB734,lists!$B$7:$C$8,2,FALSE)</f>
        <v>1</v>
      </c>
      <c r="AH734" t="b">
        <f>VLOOKUP(IF(H734="","Open",SUBSTITUTE(H734,"/Nov","")),lists!$B$27:$D$29,2,FALSE)</f>
        <v>1</v>
      </c>
      <c r="AI734" t="b">
        <f>IF(FLAT!$I$5="All",TRUE,IF(FLAT!$I$5=TEXT('Raw - F'!C734,"mmm"),TRUE,FALSE))</f>
        <v>1</v>
      </c>
      <c r="AJ734" t="b">
        <f>VLOOKUP(L734,lists!B:C,2,FALSE)</f>
        <v>1</v>
      </c>
      <c r="AK734" t="b">
        <f>VLOOKUP(T734,lists!$B$23:$D$25,2,FALSE)</f>
        <v>1</v>
      </c>
      <c r="AL734">
        <f t="shared" si="59"/>
        <v>1</v>
      </c>
    </row>
    <row r="735" spans="1:38" x14ac:dyDescent="0.35">
      <c r="A735" s="1">
        <f t="shared" si="60"/>
        <v>735</v>
      </c>
      <c r="B735" s="1">
        <f t="shared" si="61"/>
        <v>734</v>
      </c>
      <c r="C735" s="5">
        <v>44349</v>
      </c>
      <c r="D735" t="s">
        <v>690</v>
      </c>
      <c r="E735" t="s">
        <v>302</v>
      </c>
      <c r="F735" t="s">
        <v>302</v>
      </c>
      <c r="G735" t="s">
        <v>6</v>
      </c>
      <c r="H735" t="s">
        <v>227</v>
      </c>
      <c r="J735" t="s">
        <v>54</v>
      </c>
      <c r="K735" t="s">
        <v>5</v>
      </c>
      <c r="L735">
        <v>5</v>
      </c>
      <c r="N735" t="s">
        <v>321</v>
      </c>
      <c r="O735" t="s">
        <v>55</v>
      </c>
      <c r="P735" t="s">
        <v>61</v>
      </c>
      <c r="Q735">
        <v>4900</v>
      </c>
      <c r="R735" t="s">
        <v>1149</v>
      </c>
      <c r="T735" t="s">
        <v>240</v>
      </c>
      <c r="U735">
        <v>0</v>
      </c>
      <c r="W735" t="s">
        <v>503</v>
      </c>
      <c r="X735" t="s">
        <v>503</v>
      </c>
      <c r="AA735" s="6" t="str">
        <f t="shared" si="57"/>
        <v>Other</v>
      </c>
      <c r="AB735" s="6" t="str">
        <f t="shared" si="58"/>
        <v>A</v>
      </c>
      <c r="AC735" s="6">
        <f>VLOOKUP(P735,lists!$G:$H,2,FALSE)</f>
        <v>11</v>
      </c>
      <c r="AD735" t="b">
        <f>VLOOKUP(G735,lists!$B$2:$C$3,2,FALSE)</f>
        <v>1</v>
      </c>
      <c r="AE735" t="b">
        <f>VLOOKUP(AA735,lists!$B:$C,2,FALSE)</f>
        <v>1</v>
      </c>
      <c r="AF735" t="b">
        <f>IF(AND(AC735&gt;=VLOOKUP(FLAT!$I$1,lists!$G:$H,2,FALSE),AC735&lt;=VLOOKUP(FLAT!$I$2,lists!$G:$H,2,FALSE)),TRUE,FALSE)</f>
        <v>1</v>
      </c>
      <c r="AG735" t="b">
        <f>VLOOKUP(AB735,lists!$B$7:$C$8,2,FALSE)</f>
        <v>1</v>
      </c>
      <c r="AH735" t="b">
        <f>VLOOKUP(IF(H735="","Open",SUBSTITUTE(H735,"/Nov","")),lists!$B$27:$D$29,2,FALSE)</f>
        <v>1</v>
      </c>
      <c r="AI735" t="b">
        <f>IF(FLAT!$I$5="All",TRUE,IF(FLAT!$I$5=TEXT('Raw - F'!C735,"mmm"),TRUE,FALSE))</f>
        <v>1</v>
      </c>
      <c r="AJ735" t="b">
        <f>VLOOKUP(L735,lists!B:C,2,FALSE)</f>
        <v>1</v>
      </c>
      <c r="AK735" t="b">
        <f>VLOOKUP(T735,lists!$B$23:$D$25,2,FALSE)</f>
        <v>1</v>
      </c>
      <c r="AL735">
        <f t="shared" si="59"/>
        <v>1</v>
      </c>
    </row>
    <row r="736" spans="1:38" x14ac:dyDescent="0.35">
      <c r="A736" s="1">
        <f t="shared" si="60"/>
        <v>736</v>
      </c>
      <c r="B736" s="1">
        <f t="shared" si="61"/>
        <v>735</v>
      </c>
      <c r="C736" s="5">
        <v>44349</v>
      </c>
      <c r="D736" t="s">
        <v>690</v>
      </c>
      <c r="E736" t="s">
        <v>302</v>
      </c>
      <c r="F736" t="s">
        <v>302</v>
      </c>
      <c r="G736" t="s">
        <v>51</v>
      </c>
      <c r="H736" t="s">
        <v>244</v>
      </c>
      <c r="J736" t="s">
        <v>35</v>
      </c>
      <c r="K736" t="s">
        <v>5</v>
      </c>
      <c r="L736">
        <v>5</v>
      </c>
      <c r="N736" t="s">
        <v>227</v>
      </c>
      <c r="O736" t="s">
        <v>1151</v>
      </c>
      <c r="P736" t="s">
        <v>88</v>
      </c>
      <c r="Q736">
        <v>4900</v>
      </c>
      <c r="R736" t="s">
        <v>1152</v>
      </c>
      <c r="T736" t="s">
        <v>240</v>
      </c>
      <c r="U736">
        <v>0</v>
      </c>
      <c r="W736" t="s">
        <v>503</v>
      </c>
      <c r="X736" t="s">
        <v>503</v>
      </c>
      <c r="AA736" s="6" t="str">
        <f t="shared" si="57"/>
        <v>Other</v>
      </c>
      <c r="AB736" s="6" t="str">
        <f t="shared" si="58"/>
        <v>A</v>
      </c>
      <c r="AC736" s="6">
        <f>VLOOKUP(P736,lists!$G:$H,2,FALSE)</f>
        <v>6</v>
      </c>
      <c r="AD736" t="b">
        <f>VLOOKUP(G736,lists!$B$2:$C$3,2,FALSE)</f>
        <v>1</v>
      </c>
      <c r="AE736" t="b">
        <f>VLOOKUP(AA736,lists!$B:$C,2,FALSE)</f>
        <v>1</v>
      </c>
      <c r="AF736" t="b">
        <f>IF(AND(AC736&gt;=VLOOKUP(FLAT!$I$1,lists!$G:$H,2,FALSE),AC736&lt;=VLOOKUP(FLAT!$I$2,lists!$G:$H,2,FALSE)),TRUE,FALSE)</f>
        <v>1</v>
      </c>
      <c r="AG736" t="b">
        <f>VLOOKUP(AB736,lists!$B$7:$C$8,2,FALSE)</f>
        <v>1</v>
      </c>
      <c r="AH736" t="b">
        <f>VLOOKUP(IF(H736="","Open",SUBSTITUTE(H736,"/Nov","")),lists!$B$27:$D$29,2,FALSE)</f>
        <v>1</v>
      </c>
      <c r="AI736" t="b">
        <f>IF(FLAT!$I$5="All",TRUE,IF(FLAT!$I$5=TEXT('Raw - F'!C736,"mmm"),TRUE,FALSE))</f>
        <v>1</v>
      </c>
      <c r="AJ736" t="b">
        <f>VLOOKUP(L736,lists!B:C,2,FALSE)</f>
        <v>1</v>
      </c>
      <c r="AK736" t="b">
        <f>VLOOKUP(T736,lists!$B$23:$D$25,2,FALSE)</f>
        <v>1</v>
      </c>
      <c r="AL736">
        <f t="shared" si="59"/>
        <v>1</v>
      </c>
    </row>
    <row r="737" spans="1:38" x14ac:dyDescent="0.35">
      <c r="A737" s="1">
        <f t="shared" si="60"/>
        <v>737</v>
      </c>
      <c r="B737" s="1">
        <f t="shared" si="61"/>
        <v>736</v>
      </c>
      <c r="C737" s="5">
        <v>44349</v>
      </c>
      <c r="D737" t="s">
        <v>690</v>
      </c>
      <c r="E737" t="s">
        <v>302</v>
      </c>
      <c r="F737" t="s">
        <v>302</v>
      </c>
      <c r="G737" t="s">
        <v>51</v>
      </c>
      <c r="H737" t="s">
        <v>244</v>
      </c>
      <c r="J737" t="s">
        <v>33</v>
      </c>
      <c r="K737" t="s">
        <v>5</v>
      </c>
      <c r="L737">
        <v>5</v>
      </c>
      <c r="N737" t="s">
        <v>227</v>
      </c>
      <c r="O737" t="s">
        <v>36</v>
      </c>
      <c r="P737" t="s">
        <v>36</v>
      </c>
      <c r="Q737">
        <v>4900</v>
      </c>
      <c r="R737" t="s">
        <v>413</v>
      </c>
      <c r="T737" t="s">
        <v>240</v>
      </c>
      <c r="U737">
        <v>0</v>
      </c>
      <c r="W737" t="s">
        <v>503</v>
      </c>
      <c r="X737" t="s">
        <v>503</v>
      </c>
      <c r="Z737" t="s">
        <v>553</v>
      </c>
      <c r="AA737" s="6" t="str">
        <f t="shared" si="57"/>
        <v>2yo</v>
      </c>
      <c r="AB737" s="6" t="str">
        <f t="shared" si="58"/>
        <v>A</v>
      </c>
      <c r="AC737" s="6">
        <f>VLOOKUP(P737,lists!$G:$H,2,FALSE)</f>
        <v>1</v>
      </c>
      <c r="AD737" t="b">
        <f>VLOOKUP(G737,lists!$B$2:$C$3,2,FALSE)</f>
        <v>1</v>
      </c>
      <c r="AE737" t="b">
        <f>VLOOKUP(AA737,lists!$B:$C,2,FALSE)</f>
        <v>1</v>
      </c>
      <c r="AF737" t="b">
        <f>IF(AND(AC737&gt;=VLOOKUP(FLAT!$I$1,lists!$G:$H,2,FALSE),AC737&lt;=VLOOKUP(FLAT!$I$2,lists!$G:$H,2,FALSE)),TRUE,FALSE)</f>
        <v>1</v>
      </c>
      <c r="AG737" t="b">
        <f>VLOOKUP(AB737,lists!$B$7:$C$8,2,FALSE)</f>
        <v>1</v>
      </c>
      <c r="AH737" t="b">
        <f>VLOOKUP(IF(H737="","Open",SUBSTITUTE(H737,"/Nov","")),lists!$B$27:$D$29,2,FALSE)</f>
        <v>1</v>
      </c>
      <c r="AI737" t="b">
        <f>IF(FLAT!$I$5="All",TRUE,IF(FLAT!$I$5=TEXT('Raw - F'!C737,"mmm"),TRUE,FALSE))</f>
        <v>1</v>
      </c>
      <c r="AJ737" t="b">
        <f>VLOOKUP(L737,lists!B:C,2,FALSE)</f>
        <v>1</v>
      </c>
      <c r="AK737" t="b">
        <f>VLOOKUP(T737,lists!$B$23:$D$25,2,FALSE)</f>
        <v>1</v>
      </c>
      <c r="AL737">
        <f t="shared" si="59"/>
        <v>1</v>
      </c>
    </row>
    <row r="738" spans="1:38" x14ac:dyDescent="0.35">
      <c r="A738" s="1">
        <f t="shared" si="60"/>
        <v>738</v>
      </c>
      <c r="B738" s="1">
        <f t="shared" si="61"/>
        <v>737</v>
      </c>
      <c r="C738" s="5">
        <v>44350</v>
      </c>
      <c r="D738" t="s">
        <v>656</v>
      </c>
      <c r="E738" t="s">
        <v>302</v>
      </c>
      <c r="F738" t="s">
        <v>302</v>
      </c>
      <c r="G738" t="s">
        <v>51</v>
      </c>
      <c r="H738" t="s">
        <v>244</v>
      </c>
      <c r="J738" t="s">
        <v>35</v>
      </c>
      <c r="K738" t="s">
        <v>7</v>
      </c>
      <c r="L738">
        <v>4</v>
      </c>
      <c r="N738" t="s">
        <v>227</v>
      </c>
      <c r="O738" t="s">
        <v>572</v>
      </c>
      <c r="P738" t="s">
        <v>76</v>
      </c>
      <c r="Q738">
        <v>13000</v>
      </c>
      <c r="R738" t="s">
        <v>1153</v>
      </c>
      <c r="T738" t="s">
        <v>241</v>
      </c>
      <c r="U738">
        <v>1</v>
      </c>
      <c r="W738" t="s">
        <v>503</v>
      </c>
      <c r="X738" t="s">
        <v>503</v>
      </c>
      <c r="AA738" s="6" t="str">
        <f t="shared" si="57"/>
        <v>Other</v>
      </c>
      <c r="AB738" s="6" t="str">
        <f t="shared" si="58"/>
        <v>F</v>
      </c>
      <c r="AC738" s="6">
        <f>VLOOKUP(P738,lists!$G:$H,2,FALSE)</f>
        <v>5</v>
      </c>
      <c r="AD738" t="b">
        <f>VLOOKUP(G738,lists!$B$2:$C$3,2,FALSE)</f>
        <v>1</v>
      </c>
      <c r="AE738" t="b">
        <f>VLOOKUP(AA738,lists!$B:$C,2,FALSE)</f>
        <v>1</v>
      </c>
      <c r="AF738" t="b">
        <f>IF(AND(AC738&gt;=VLOOKUP(FLAT!$I$1,lists!$G:$H,2,FALSE),AC738&lt;=VLOOKUP(FLAT!$I$2,lists!$G:$H,2,FALSE)),TRUE,FALSE)</f>
        <v>1</v>
      </c>
      <c r="AG738" t="b">
        <f>VLOOKUP(AB738,lists!$B$7:$C$8,2,FALSE)</f>
        <v>1</v>
      </c>
      <c r="AH738" t="b">
        <f>VLOOKUP(IF(H738="","Open",SUBSTITUTE(H738,"/Nov","")),lists!$B$27:$D$29,2,FALSE)</f>
        <v>1</v>
      </c>
      <c r="AI738" t="b">
        <f>IF(FLAT!$I$5="All",TRUE,IF(FLAT!$I$5=TEXT('Raw - F'!C738,"mmm"),TRUE,FALSE))</f>
        <v>1</v>
      </c>
      <c r="AJ738" t="b">
        <f>VLOOKUP(L738,lists!B:C,2,FALSE)</f>
        <v>1</v>
      </c>
      <c r="AK738" t="b">
        <f>VLOOKUP(T738,lists!$B$23:$D$25,2,FALSE)</f>
        <v>1</v>
      </c>
      <c r="AL738">
        <f t="shared" si="59"/>
        <v>1</v>
      </c>
    </row>
    <row r="739" spans="1:38" x14ac:dyDescent="0.35">
      <c r="A739" s="1">
        <f t="shared" si="60"/>
        <v>739</v>
      </c>
      <c r="B739" s="1">
        <f t="shared" si="61"/>
        <v>738</v>
      </c>
      <c r="C739" s="5">
        <v>44350</v>
      </c>
      <c r="D739" t="s">
        <v>656</v>
      </c>
      <c r="E739" t="s">
        <v>302</v>
      </c>
      <c r="F739" t="s">
        <v>302</v>
      </c>
      <c r="G739" t="s">
        <v>6</v>
      </c>
      <c r="H739" t="s">
        <v>227</v>
      </c>
      <c r="J739" t="s">
        <v>35</v>
      </c>
      <c r="K739" t="s">
        <v>7</v>
      </c>
      <c r="L739">
        <v>5</v>
      </c>
      <c r="N739" t="s">
        <v>330</v>
      </c>
      <c r="O739" t="s">
        <v>38</v>
      </c>
      <c r="P739" t="s">
        <v>38</v>
      </c>
      <c r="Q739">
        <v>13000</v>
      </c>
      <c r="R739" t="s">
        <v>537</v>
      </c>
      <c r="T739" t="s">
        <v>241</v>
      </c>
      <c r="U739">
        <v>1</v>
      </c>
      <c r="W739" t="s">
        <v>503</v>
      </c>
      <c r="X739" t="s">
        <v>503</v>
      </c>
      <c r="AA739" s="6" t="str">
        <f t="shared" si="57"/>
        <v>Other</v>
      </c>
      <c r="AB739" s="6" t="str">
        <f t="shared" si="58"/>
        <v>F</v>
      </c>
      <c r="AC739" s="6">
        <f>VLOOKUP(P739,lists!$G:$H,2,FALSE)</f>
        <v>3</v>
      </c>
      <c r="AD739" t="b">
        <f>VLOOKUP(G739,lists!$B$2:$C$3,2,FALSE)</f>
        <v>1</v>
      </c>
      <c r="AE739" t="b">
        <f>VLOOKUP(AA739,lists!$B:$C,2,FALSE)</f>
        <v>1</v>
      </c>
      <c r="AF739" t="b">
        <f>IF(AND(AC739&gt;=VLOOKUP(FLAT!$I$1,lists!$G:$H,2,FALSE),AC739&lt;=VLOOKUP(FLAT!$I$2,lists!$G:$H,2,FALSE)),TRUE,FALSE)</f>
        <v>1</v>
      </c>
      <c r="AG739" t="b">
        <f>VLOOKUP(AB739,lists!$B$7:$C$8,2,FALSE)</f>
        <v>1</v>
      </c>
      <c r="AH739" t="b">
        <f>VLOOKUP(IF(H739="","Open",SUBSTITUTE(H739,"/Nov","")),lists!$B$27:$D$29,2,FALSE)</f>
        <v>1</v>
      </c>
      <c r="AI739" t="b">
        <f>IF(FLAT!$I$5="All",TRUE,IF(FLAT!$I$5=TEXT('Raw - F'!C739,"mmm"),TRUE,FALSE))</f>
        <v>1</v>
      </c>
      <c r="AJ739" t="b">
        <f>VLOOKUP(L739,lists!B:C,2,FALSE)</f>
        <v>1</v>
      </c>
      <c r="AK739" t="b">
        <f>VLOOKUP(T739,lists!$B$23:$D$25,2,FALSE)</f>
        <v>1</v>
      </c>
      <c r="AL739">
        <f t="shared" si="59"/>
        <v>1</v>
      </c>
    </row>
    <row r="740" spans="1:38" x14ac:dyDescent="0.35">
      <c r="A740" s="1">
        <f t="shared" si="60"/>
        <v>740</v>
      </c>
      <c r="B740" s="1">
        <f t="shared" si="61"/>
        <v>739</v>
      </c>
      <c r="C740" s="5">
        <v>44350</v>
      </c>
      <c r="D740" t="s">
        <v>656</v>
      </c>
      <c r="E740" t="s">
        <v>302</v>
      </c>
      <c r="F740" t="s">
        <v>302</v>
      </c>
      <c r="G740" t="s">
        <v>6</v>
      </c>
      <c r="H740" t="s">
        <v>227</v>
      </c>
      <c r="J740" t="s">
        <v>54</v>
      </c>
      <c r="K740" t="s">
        <v>5</v>
      </c>
      <c r="L740">
        <v>3</v>
      </c>
      <c r="N740" t="s">
        <v>346</v>
      </c>
      <c r="O740" t="s">
        <v>37</v>
      </c>
      <c r="P740" t="s">
        <v>37</v>
      </c>
      <c r="Q740">
        <v>13000</v>
      </c>
      <c r="R740" t="s">
        <v>535</v>
      </c>
      <c r="T740" t="s">
        <v>241</v>
      </c>
      <c r="U740">
        <v>1</v>
      </c>
      <c r="W740" t="s">
        <v>503</v>
      </c>
      <c r="X740" t="s">
        <v>503</v>
      </c>
      <c r="AA740" s="6" t="str">
        <f t="shared" si="57"/>
        <v>Other</v>
      </c>
      <c r="AB740" s="6" t="str">
        <f t="shared" si="58"/>
        <v>A</v>
      </c>
      <c r="AC740" s="6">
        <f>VLOOKUP(P740,lists!$G:$H,2,FALSE)</f>
        <v>2</v>
      </c>
      <c r="AD740" t="b">
        <f>VLOOKUP(G740,lists!$B$2:$C$3,2,FALSE)</f>
        <v>1</v>
      </c>
      <c r="AE740" t="b">
        <f>VLOOKUP(AA740,lists!$B:$C,2,FALSE)</f>
        <v>1</v>
      </c>
      <c r="AF740" t="b">
        <f>IF(AND(AC740&gt;=VLOOKUP(FLAT!$I$1,lists!$G:$H,2,FALSE),AC740&lt;=VLOOKUP(FLAT!$I$2,lists!$G:$H,2,FALSE)),TRUE,FALSE)</f>
        <v>1</v>
      </c>
      <c r="AG740" t="b">
        <f>VLOOKUP(AB740,lists!$B$7:$C$8,2,FALSE)</f>
        <v>1</v>
      </c>
      <c r="AH740" t="b">
        <f>VLOOKUP(IF(H740="","Open",SUBSTITUTE(H740,"/Nov","")),lists!$B$27:$D$29,2,FALSE)</f>
        <v>1</v>
      </c>
      <c r="AI740" t="b">
        <f>IF(FLAT!$I$5="All",TRUE,IF(FLAT!$I$5=TEXT('Raw - F'!C740,"mmm"),TRUE,FALSE))</f>
        <v>1</v>
      </c>
      <c r="AJ740" t="b">
        <f>VLOOKUP(L740,lists!B:C,2,FALSE)</f>
        <v>1</v>
      </c>
      <c r="AK740" t="b">
        <f>VLOOKUP(T740,lists!$B$23:$D$25,2,FALSE)</f>
        <v>1</v>
      </c>
      <c r="AL740">
        <f t="shared" si="59"/>
        <v>1</v>
      </c>
    </row>
    <row r="741" spans="1:38" x14ac:dyDescent="0.35">
      <c r="A741" s="1">
        <f t="shared" si="60"/>
        <v>741</v>
      </c>
      <c r="B741" s="1">
        <f t="shared" si="61"/>
        <v>740</v>
      </c>
      <c r="C741" s="5">
        <v>44350</v>
      </c>
      <c r="D741" t="s">
        <v>656</v>
      </c>
      <c r="E741" t="s">
        <v>302</v>
      </c>
      <c r="F741" t="s">
        <v>302</v>
      </c>
      <c r="G741" t="s">
        <v>6</v>
      </c>
      <c r="H741" t="s">
        <v>227</v>
      </c>
      <c r="J741" t="s">
        <v>34</v>
      </c>
      <c r="K741" t="s">
        <v>5</v>
      </c>
      <c r="L741">
        <v>3</v>
      </c>
      <c r="N741" t="s">
        <v>359</v>
      </c>
      <c r="O741" t="s">
        <v>70</v>
      </c>
      <c r="P741" t="s">
        <v>70</v>
      </c>
      <c r="Q741">
        <v>11500</v>
      </c>
      <c r="R741" t="s">
        <v>1156</v>
      </c>
      <c r="T741" t="s">
        <v>241</v>
      </c>
      <c r="U741">
        <v>1</v>
      </c>
      <c r="W741" t="s">
        <v>503</v>
      </c>
      <c r="X741" t="s">
        <v>503</v>
      </c>
      <c r="AA741" s="6" t="str">
        <f t="shared" si="57"/>
        <v>3yo</v>
      </c>
      <c r="AB741" s="6" t="str">
        <f t="shared" si="58"/>
        <v>A</v>
      </c>
      <c r="AC741" s="6">
        <f>VLOOKUP(P741,lists!$G:$H,2,FALSE)</f>
        <v>4</v>
      </c>
      <c r="AD741" t="b">
        <f>VLOOKUP(G741,lists!$B$2:$C$3,2,FALSE)</f>
        <v>1</v>
      </c>
      <c r="AE741" t="b">
        <f>VLOOKUP(AA741,lists!$B:$C,2,FALSE)</f>
        <v>1</v>
      </c>
      <c r="AF741" t="b">
        <f>IF(AND(AC741&gt;=VLOOKUP(FLAT!$I$1,lists!$G:$H,2,FALSE),AC741&lt;=VLOOKUP(FLAT!$I$2,lists!$G:$H,2,FALSE)),TRUE,FALSE)</f>
        <v>1</v>
      </c>
      <c r="AG741" t="b">
        <f>VLOOKUP(AB741,lists!$B$7:$C$8,2,FALSE)</f>
        <v>1</v>
      </c>
      <c r="AH741" t="b">
        <f>VLOOKUP(IF(H741="","Open",SUBSTITUTE(H741,"/Nov","")),lists!$B$27:$D$29,2,FALSE)</f>
        <v>1</v>
      </c>
      <c r="AI741" t="b">
        <f>IF(FLAT!$I$5="All",TRUE,IF(FLAT!$I$5=TEXT('Raw - F'!C741,"mmm"),TRUE,FALSE))</f>
        <v>1</v>
      </c>
      <c r="AJ741" t="b">
        <f>VLOOKUP(L741,lists!B:C,2,FALSE)</f>
        <v>1</v>
      </c>
      <c r="AK741" t="b">
        <f>VLOOKUP(T741,lists!$B$23:$D$25,2,FALSE)</f>
        <v>1</v>
      </c>
      <c r="AL741">
        <f t="shared" si="59"/>
        <v>1</v>
      </c>
    </row>
    <row r="742" spans="1:38" x14ac:dyDescent="0.35">
      <c r="A742" s="1">
        <f t="shared" si="60"/>
        <v>742</v>
      </c>
      <c r="B742" s="1">
        <f t="shared" si="61"/>
        <v>741</v>
      </c>
      <c r="C742" s="5">
        <v>44350</v>
      </c>
      <c r="D742" t="s">
        <v>656</v>
      </c>
      <c r="E742" t="s">
        <v>302</v>
      </c>
      <c r="F742" t="s">
        <v>302</v>
      </c>
      <c r="G742" t="s">
        <v>51</v>
      </c>
      <c r="H742" t="s">
        <v>245</v>
      </c>
      <c r="J742" t="s">
        <v>33</v>
      </c>
      <c r="K742" t="s">
        <v>5</v>
      </c>
      <c r="L742">
        <v>5</v>
      </c>
      <c r="N742" t="s">
        <v>227</v>
      </c>
      <c r="O742" t="s">
        <v>37</v>
      </c>
      <c r="P742" t="s">
        <v>37</v>
      </c>
      <c r="Q742">
        <v>7000</v>
      </c>
      <c r="R742" t="s">
        <v>1155</v>
      </c>
      <c r="T742" t="s">
        <v>241</v>
      </c>
      <c r="U742">
        <v>1</v>
      </c>
      <c r="W742" t="s">
        <v>503</v>
      </c>
      <c r="X742" t="s">
        <v>583</v>
      </c>
      <c r="Y742" t="s">
        <v>868</v>
      </c>
      <c r="AA742" s="6" t="str">
        <f t="shared" si="57"/>
        <v>2yo</v>
      </c>
      <c r="AB742" s="6" t="str">
        <f t="shared" si="58"/>
        <v>A</v>
      </c>
      <c r="AC742" s="6">
        <f>VLOOKUP(P742,lists!$G:$H,2,FALSE)</f>
        <v>2</v>
      </c>
      <c r="AD742" t="b">
        <f>VLOOKUP(G742,lists!$B$2:$C$3,2,FALSE)</f>
        <v>1</v>
      </c>
      <c r="AE742" t="b">
        <f>VLOOKUP(AA742,lists!$B:$C,2,FALSE)</f>
        <v>1</v>
      </c>
      <c r="AF742" t="b">
        <f>IF(AND(AC742&gt;=VLOOKUP(FLAT!$I$1,lists!$G:$H,2,FALSE),AC742&lt;=VLOOKUP(FLAT!$I$2,lists!$G:$H,2,FALSE)),TRUE,FALSE)</f>
        <v>1</v>
      </c>
      <c r="AG742" t="b">
        <f>VLOOKUP(AB742,lists!$B$7:$C$8,2,FALSE)</f>
        <v>1</v>
      </c>
      <c r="AH742" t="b">
        <f>VLOOKUP(IF(H742="","Open",SUBSTITUTE(H742,"/Nov","")),lists!$B$27:$D$29,2,FALSE)</f>
        <v>1</v>
      </c>
      <c r="AI742" t="b">
        <f>IF(FLAT!$I$5="All",TRUE,IF(FLAT!$I$5=TEXT('Raw - F'!C742,"mmm"),TRUE,FALSE))</f>
        <v>1</v>
      </c>
      <c r="AJ742" t="b">
        <f>VLOOKUP(L742,lists!B:C,2,FALSE)</f>
        <v>1</v>
      </c>
      <c r="AK742" t="b">
        <f>VLOOKUP(T742,lists!$B$23:$D$25,2,FALSE)</f>
        <v>1</v>
      </c>
      <c r="AL742">
        <f t="shared" si="59"/>
        <v>1</v>
      </c>
    </row>
    <row r="743" spans="1:38" x14ac:dyDescent="0.35">
      <c r="A743" s="1">
        <f t="shared" si="60"/>
        <v>743</v>
      </c>
      <c r="B743" s="1">
        <f t="shared" si="61"/>
        <v>742</v>
      </c>
      <c r="C743" s="5">
        <v>44350</v>
      </c>
      <c r="D743" t="s">
        <v>656</v>
      </c>
      <c r="E743" t="s">
        <v>302</v>
      </c>
      <c r="F743" t="s">
        <v>302</v>
      </c>
      <c r="G743" t="s">
        <v>6</v>
      </c>
      <c r="H743" t="s">
        <v>227</v>
      </c>
      <c r="J743" t="s">
        <v>34</v>
      </c>
      <c r="K743" t="s">
        <v>5</v>
      </c>
      <c r="L743">
        <v>6</v>
      </c>
      <c r="N743" t="s">
        <v>307</v>
      </c>
      <c r="O743" t="s">
        <v>37</v>
      </c>
      <c r="P743" t="s">
        <v>37</v>
      </c>
      <c r="Q743">
        <v>5000</v>
      </c>
      <c r="R743" t="s">
        <v>1157</v>
      </c>
      <c r="T743" t="s">
        <v>241</v>
      </c>
      <c r="U743">
        <v>1</v>
      </c>
      <c r="W743" t="s">
        <v>503</v>
      </c>
      <c r="X743" t="s">
        <v>503</v>
      </c>
      <c r="AA743" s="6" t="str">
        <f t="shared" si="57"/>
        <v>3yo</v>
      </c>
      <c r="AB743" s="6" t="str">
        <f t="shared" si="58"/>
        <v>A</v>
      </c>
      <c r="AC743" s="6">
        <f>VLOOKUP(P743,lists!$G:$H,2,FALSE)</f>
        <v>2</v>
      </c>
      <c r="AD743" t="b">
        <f>VLOOKUP(G743,lists!$B$2:$C$3,2,FALSE)</f>
        <v>1</v>
      </c>
      <c r="AE743" t="b">
        <f>VLOOKUP(AA743,lists!$B:$C,2,FALSE)</f>
        <v>1</v>
      </c>
      <c r="AF743" t="b">
        <f>IF(AND(AC743&gt;=VLOOKUP(FLAT!$I$1,lists!$G:$H,2,FALSE),AC743&lt;=VLOOKUP(FLAT!$I$2,lists!$G:$H,2,FALSE)),TRUE,FALSE)</f>
        <v>1</v>
      </c>
      <c r="AG743" t="b">
        <f>VLOOKUP(AB743,lists!$B$7:$C$8,2,FALSE)</f>
        <v>1</v>
      </c>
      <c r="AH743" t="b">
        <f>VLOOKUP(IF(H743="","Open",SUBSTITUTE(H743,"/Nov","")),lists!$B$27:$D$29,2,FALSE)</f>
        <v>1</v>
      </c>
      <c r="AI743" t="b">
        <f>IF(FLAT!$I$5="All",TRUE,IF(FLAT!$I$5=TEXT('Raw - F'!C743,"mmm"),TRUE,FALSE))</f>
        <v>1</v>
      </c>
      <c r="AJ743" t="b">
        <f>VLOOKUP(L743,lists!B:C,2,FALSE)</f>
        <v>1</v>
      </c>
      <c r="AK743" t="b">
        <f>VLOOKUP(T743,lists!$B$23:$D$25,2,FALSE)</f>
        <v>1</v>
      </c>
      <c r="AL743">
        <f t="shared" si="59"/>
        <v>1</v>
      </c>
    </row>
    <row r="744" spans="1:38" x14ac:dyDescent="0.35">
      <c r="A744" s="1">
        <f t="shared" si="60"/>
        <v>744</v>
      </c>
      <c r="B744" s="1">
        <f t="shared" si="61"/>
        <v>743</v>
      </c>
      <c r="C744" s="5">
        <v>44350</v>
      </c>
      <c r="D744" t="s">
        <v>656</v>
      </c>
      <c r="E744" t="s">
        <v>302</v>
      </c>
      <c r="F744" t="s">
        <v>302</v>
      </c>
      <c r="G744" t="s">
        <v>6</v>
      </c>
      <c r="H744" t="s">
        <v>227</v>
      </c>
      <c r="J744" t="s">
        <v>54</v>
      </c>
      <c r="K744" t="s">
        <v>5</v>
      </c>
      <c r="L744">
        <v>6</v>
      </c>
      <c r="N744" t="s">
        <v>307</v>
      </c>
      <c r="O744" t="s">
        <v>315</v>
      </c>
      <c r="P744" t="s">
        <v>102</v>
      </c>
      <c r="Q744">
        <v>4000</v>
      </c>
      <c r="R744" t="s">
        <v>1154</v>
      </c>
      <c r="T744" t="s">
        <v>241</v>
      </c>
      <c r="U744">
        <v>1</v>
      </c>
      <c r="W744" t="s">
        <v>503</v>
      </c>
      <c r="X744" t="s">
        <v>503</v>
      </c>
      <c r="AA744" s="6" t="str">
        <f t="shared" si="57"/>
        <v>Other</v>
      </c>
      <c r="AB744" s="6" t="str">
        <f t="shared" si="58"/>
        <v>A</v>
      </c>
      <c r="AC744" s="6">
        <f>VLOOKUP(P744,lists!$G:$H,2,FALSE)</f>
        <v>9</v>
      </c>
      <c r="AD744" t="b">
        <f>VLOOKUP(G744,lists!$B$2:$C$3,2,FALSE)</f>
        <v>1</v>
      </c>
      <c r="AE744" t="b">
        <f>VLOOKUP(AA744,lists!$B:$C,2,FALSE)</f>
        <v>1</v>
      </c>
      <c r="AF744" t="b">
        <f>IF(AND(AC744&gt;=VLOOKUP(FLAT!$I$1,lists!$G:$H,2,FALSE),AC744&lt;=VLOOKUP(FLAT!$I$2,lists!$G:$H,2,FALSE)),TRUE,FALSE)</f>
        <v>1</v>
      </c>
      <c r="AG744" t="b">
        <f>VLOOKUP(AB744,lists!$B$7:$C$8,2,FALSE)</f>
        <v>1</v>
      </c>
      <c r="AH744" t="b">
        <f>VLOOKUP(IF(H744="","Open",SUBSTITUTE(H744,"/Nov","")),lists!$B$27:$D$29,2,FALSE)</f>
        <v>1</v>
      </c>
      <c r="AI744" t="b">
        <f>IF(FLAT!$I$5="All",TRUE,IF(FLAT!$I$5=TEXT('Raw - F'!C744,"mmm"),TRUE,FALSE))</f>
        <v>1</v>
      </c>
      <c r="AJ744" t="b">
        <f>VLOOKUP(L744,lists!B:C,2,FALSE)</f>
        <v>1</v>
      </c>
      <c r="AK744" t="b">
        <f>VLOOKUP(T744,lists!$B$23:$D$25,2,FALSE)</f>
        <v>1</v>
      </c>
      <c r="AL744">
        <f t="shared" si="59"/>
        <v>1</v>
      </c>
    </row>
    <row r="745" spans="1:38" x14ac:dyDescent="0.35">
      <c r="A745" s="1">
        <f t="shared" si="60"/>
        <v>745</v>
      </c>
      <c r="B745" s="1">
        <f t="shared" si="61"/>
        <v>744</v>
      </c>
      <c r="C745" s="5">
        <v>44350</v>
      </c>
      <c r="D745" t="s">
        <v>590</v>
      </c>
      <c r="E745" t="s">
        <v>302</v>
      </c>
      <c r="F745" t="s">
        <v>302</v>
      </c>
      <c r="G745" t="s">
        <v>6</v>
      </c>
      <c r="H745" t="s">
        <v>227</v>
      </c>
      <c r="J745" t="s">
        <v>35</v>
      </c>
      <c r="K745" t="s">
        <v>5</v>
      </c>
      <c r="L745">
        <v>2</v>
      </c>
      <c r="N745" t="s">
        <v>367</v>
      </c>
      <c r="O745" t="s">
        <v>598</v>
      </c>
      <c r="P745" t="s">
        <v>37</v>
      </c>
      <c r="Q745">
        <v>19000</v>
      </c>
      <c r="R745" t="s">
        <v>1160</v>
      </c>
      <c r="T745" t="s">
        <v>240</v>
      </c>
      <c r="U745">
        <v>0</v>
      </c>
      <c r="W745" t="s">
        <v>503</v>
      </c>
      <c r="X745" t="s">
        <v>503</v>
      </c>
      <c r="Z745" t="s">
        <v>553</v>
      </c>
      <c r="AA745" s="6" t="str">
        <f t="shared" si="57"/>
        <v>Other</v>
      </c>
      <c r="AB745" s="6" t="str">
        <f t="shared" si="58"/>
        <v>A</v>
      </c>
      <c r="AC745" s="6">
        <f>VLOOKUP(P745,lists!$G:$H,2,FALSE)</f>
        <v>2</v>
      </c>
      <c r="AD745" t="b">
        <f>VLOOKUP(G745,lists!$B$2:$C$3,2,FALSE)</f>
        <v>1</v>
      </c>
      <c r="AE745" t="b">
        <f>VLOOKUP(AA745,lists!$B:$C,2,FALSE)</f>
        <v>1</v>
      </c>
      <c r="AF745" t="b">
        <f>IF(AND(AC745&gt;=VLOOKUP(FLAT!$I$1,lists!$G:$H,2,FALSE),AC745&lt;=VLOOKUP(FLAT!$I$2,lists!$G:$H,2,FALSE)),TRUE,FALSE)</f>
        <v>1</v>
      </c>
      <c r="AG745" t="b">
        <f>VLOOKUP(AB745,lists!$B$7:$C$8,2,FALSE)</f>
        <v>1</v>
      </c>
      <c r="AH745" t="b">
        <f>VLOOKUP(IF(H745="","Open",SUBSTITUTE(H745,"/Nov","")),lists!$B$27:$D$29,2,FALSE)</f>
        <v>1</v>
      </c>
      <c r="AI745" t="b">
        <f>IF(FLAT!$I$5="All",TRUE,IF(FLAT!$I$5=TEXT('Raw - F'!C745,"mmm"),TRUE,FALSE))</f>
        <v>1</v>
      </c>
      <c r="AJ745" t="b">
        <f>VLOOKUP(L745,lists!B:C,2,FALSE)</f>
        <v>1</v>
      </c>
      <c r="AK745" t="b">
        <f>VLOOKUP(T745,lists!$B$23:$D$25,2,FALSE)</f>
        <v>1</v>
      </c>
      <c r="AL745">
        <f t="shared" si="59"/>
        <v>1</v>
      </c>
    </row>
    <row r="746" spans="1:38" x14ac:dyDescent="0.35">
      <c r="A746" s="1">
        <f t="shared" si="60"/>
        <v>746</v>
      </c>
      <c r="B746" s="1">
        <f t="shared" si="61"/>
        <v>745</v>
      </c>
      <c r="C746" s="5">
        <v>44350</v>
      </c>
      <c r="D746" t="s">
        <v>590</v>
      </c>
      <c r="E746" t="s">
        <v>302</v>
      </c>
      <c r="F746" t="s">
        <v>302</v>
      </c>
      <c r="G746" t="s">
        <v>6</v>
      </c>
      <c r="H746" t="s">
        <v>227</v>
      </c>
      <c r="J746" t="s">
        <v>54</v>
      </c>
      <c r="K746" t="s">
        <v>5</v>
      </c>
      <c r="L746">
        <v>5</v>
      </c>
      <c r="N746" t="s">
        <v>321</v>
      </c>
      <c r="O746" t="s">
        <v>1012</v>
      </c>
      <c r="P746" t="s">
        <v>77</v>
      </c>
      <c r="Q746">
        <v>7650</v>
      </c>
      <c r="R746" t="s">
        <v>433</v>
      </c>
      <c r="T746" t="s">
        <v>240</v>
      </c>
      <c r="U746">
        <v>0</v>
      </c>
      <c r="W746" t="s">
        <v>503</v>
      </c>
      <c r="X746" t="s">
        <v>503</v>
      </c>
      <c r="AA746" s="6" t="str">
        <f t="shared" si="57"/>
        <v>Other</v>
      </c>
      <c r="AB746" s="6" t="str">
        <f t="shared" si="58"/>
        <v>A</v>
      </c>
      <c r="AC746" s="6">
        <f>VLOOKUP(P746,lists!$G:$H,2,FALSE)</f>
        <v>5</v>
      </c>
      <c r="AD746" t="b">
        <f>VLOOKUP(G746,lists!$B$2:$C$3,2,FALSE)</f>
        <v>1</v>
      </c>
      <c r="AE746" t="b">
        <f>VLOOKUP(AA746,lists!$B:$C,2,FALSE)</f>
        <v>1</v>
      </c>
      <c r="AF746" t="b">
        <f>IF(AND(AC746&gt;=VLOOKUP(FLAT!$I$1,lists!$G:$H,2,FALSE),AC746&lt;=VLOOKUP(FLAT!$I$2,lists!$G:$H,2,FALSE)),TRUE,FALSE)</f>
        <v>1</v>
      </c>
      <c r="AG746" t="b">
        <f>VLOOKUP(AB746,lists!$B$7:$C$8,2,FALSE)</f>
        <v>1</v>
      </c>
      <c r="AH746" t="b">
        <f>VLOOKUP(IF(H746="","Open",SUBSTITUTE(H746,"/Nov","")),lists!$B$27:$D$29,2,FALSE)</f>
        <v>1</v>
      </c>
      <c r="AI746" t="b">
        <f>IF(FLAT!$I$5="All",TRUE,IF(FLAT!$I$5=TEXT('Raw - F'!C746,"mmm"),TRUE,FALSE))</f>
        <v>1</v>
      </c>
      <c r="AJ746" t="b">
        <f>VLOOKUP(L746,lists!B:C,2,FALSE)</f>
        <v>1</v>
      </c>
      <c r="AK746" t="b">
        <f>VLOOKUP(T746,lists!$B$23:$D$25,2,FALSE)</f>
        <v>1</v>
      </c>
      <c r="AL746">
        <f t="shared" si="59"/>
        <v>1</v>
      </c>
    </row>
    <row r="747" spans="1:38" x14ac:dyDescent="0.35">
      <c r="A747" s="1">
        <f t="shared" si="60"/>
        <v>747</v>
      </c>
      <c r="B747" s="1">
        <f t="shared" si="61"/>
        <v>746</v>
      </c>
      <c r="C747" s="5">
        <v>44350</v>
      </c>
      <c r="D747" t="s">
        <v>590</v>
      </c>
      <c r="E747" t="s">
        <v>302</v>
      </c>
      <c r="F747" t="s">
        <v>302</v>
      </c>
      <c r="G747" t="s">
        <v>51</v>
      </c>
      <c r="H747" t="s">
        <v>244</v>
      </c>
      <c r="J747" t="s">
        <v>33</v>
      </c>
      <c r="K747" t="s">
        <v>5</v>
      </c>
      <c r="L747">
        <v>4</v>
      </c>
      <c r="N747" t="s">
        <v>227</v>
      </c>
      <c r="O747" t="s">
        <v>598</v>
      </c>
      <c r="P747" t="s">
        <v>37</v>
      </c>
      <c r="Q747">
        <v>6500</v>
      </c>
      <c r="R747" t="s">
        <v>361</v>
      </c>
      <c r="T747" t="s">
        <v>240</v>
      </c>
      <c r="U747">
        <v>0</v>
      </c>
      <c r="W747" t="s">
        <v>503</v>
      </c>
      <c r="X747" t="s">
        <v>583</v>
      </c>
      <c r="Y747" t="s">
        <v>584</v>
      </c>
      <c r="Z747" t="s">
        <v>553</v>
      </c>
      <c r="AA747" s="6" t="str">
        <f t="shared" si="57"/>
        <v>2yo</v>
      </c>
      <c r="AB747" s="6" t="str">
        <f t="shared" si="58"/>
        <v>A</v>
      </c>
      <c r="AC747" s="6">
        <f>VLOOKUP(P747,lists!$G:$H,2,FALSE)</f>
        <v>2</v>
      </c>
      <c r="AD747" t="b">
        <f>VLOOKUP(G747,lists!$B$2:$C$3,2,FALSE)</f>
        <v>1</v>
      </c>
      <c r="AE747" t="b">
        <f>VLOOKUP(AA747,lists!$B:$C,2,FALSE)</f>
        <v>1</v>
      </c>
      <c r="AF747" t="b">
        <f>IF(AND(AC747&gt;=VLOOKUP(FLAT!$I$1,lists!$G:$H,2,FALSE),AC747&lt;=VLOOKUP(FLAT!$I$2,lists!$G:$H,2,FALSE)),TRUE,FALSE)</f>
        <v>1</v>
      </c>
      <c r="AG747" t="b">
        <f>VLOOKUP(AB747,lists!$B$7:$C$8,2,FALSE)</f>
        <v>1</v>
      </c>
      <c r="AH747" t="b">
        <f>VLOOKUP(IF(H747="","Open",SUBSTITUTE(H747,"/Nov","")),lists!$B$27:$D$29,2,FALSE)</f>
        <v>1</v>
      </c>
      <c r="AI747" t="b">
        <f>IF(FLAT!$I$5="All",TRUE,IF(FLAT!$I$5=TEXT('Raw - F'!C747,"mmm"),TRUE,FALSE))</f>
        <v>1</v>
      </c>
      <c r="AJ747" t="b">
        <f>VLOOKUP(L747,lists!B:C,2,FALSE)</f>
        <v>1</v>
      </c>
      <c r="AK747" t="b">
        <f>VLOOKUP(T747,lists!$B$23:$D$25,2,FALSE)</f>
        <v>1</v>
      </c>
      <c r="AL747">
        <f t="shared" si="59"/>
        <v>1</v>
      </c>
    </row>
    <row r="748" spans="1:38" x14ac:dyDescent="0.35">
      <c r="A748" s="1">
        <f t="shared" si="60"/>
        <v>748</v>
      </c>
      <c r="B748" s="1">
        <f t="shared" si="61"/>
        <v>747</v>
      </c>
      <c r="C748" s="5">
        <v>44350</v>
      </c>
      <c r="D748" t="s">
        <v>590</v>
      </c>
      <c r="E748" t="s">
        <v>302</v>
      </c>
      <c r="F748" t="s">
        <v>302</v>
      </c>
      <c r="G748" t="s">
        <v>6</v>
      </c>
      <c r="H748" t="s">
        <v>227</v>
      </c>
      <c r="J748" t="s">
        <v>54</v>
      </c>
      <c r="K748" t="s">
        <v>5</v>
      </c>
      <c r="L748">
        <v>5</v>
      </c>
      <c r="N748" t="s">
        <v>330</v>
      </c>
      <c r="O748" t="s">
        <v>598</v>
      </c>
      <c r="P748" t="s">
        <v>37</v>
      </c>
      <c r="Q748">
        <v>4900</v>
      </c>
      <c r="R748" t="s">
        <v>1158</v>
      </c>
      <c r="T748" t="s">
        <v>240</v>
      </c>
      <c r="U748">
        <v>0</v>
      </c>
      <c r="W748" t="s">
        <v>503</v>
      </c>
      <c r="X748" t="s">
        <v>503</v>
      </c>
      <c r="AA748" s="6" t="str">
        <f t="shared" si="57"/>
        <v>Other</v>
      </c>
      <c r="AB748" s="6" t="str">
        <f t="shared" si="58"/>
        <v>A</v>
      </c>
      <c r="AC748" s="6">
        <f>VLOOKUP(P748,lists!$G:$H,2,FALSE)</f>
        <v>2</v>
      </c>
      <c r="AD748" t="b">
        <f>VLOOKUP(G748,lists!$B$2:$C$3,2,FALSE)</f>
        <v>1</v>
      </c>
      <c r="AE748" t="b">
        <f>VLOOKUP(AA748,lists!$B:$C,2,FALSE)</f>
        <v>1</v>
      </c>
      <c r="AF748" t="b">
        <f>IF(AND(AC748&gt;=VLOOKUP(FLAT!$I$1,lists!$G:$H,2,FALSE),AC748&lt;=VLOOKUP(FLAT!$I$2,lists!$G:$H,2,FALSE)),TRUE,FALSE)</f>
        <v>1</v>
      </c>
      <c r="AG748" t="b">
        <f>VLOOKUP(AB748,lists!$B$7:$C$8,2,FALSE)</f>
        <v>1</v>
      </c>
      <c r="AH748" t="b">
        <f>VLOOKUP(IF(H748="","Open",SUBSTITUTE(H748,"/Nov","")),lists!$B$27:$D$29,2,FALSE)</f>
        <v>1</v>
      </c>
      <c r="AI748" t="b">
        <f>IF(FLAT!$I$5="All",TRUE,IF(FLAT!$I$5=TEXT('Raw - F'!C748,"mmm"),TRUE,FALSE))</f>
        <v>1</v>
      </c>
      <c r="AJ748" t="b">
        <f>VLOOKUP(L748,lists!B:C,2,FALSE)</f>
        <v>1</v>
      </c>
      <c r="AK748" t="b">
        <f>VLOOKUP(T748,lists!$B$23:$D$25,2,FALSE)</f>
        <v>1</v>
      </c>
      <c r="AL748">
        <f t="shared" si="59"/>
        <v>1</v>
      </c>
    </row>
    <row r="749" spans="1:38" x14ac:dyDescent="0.35">
      <c r="A749" s="1">
        <f t="shared" si="60"/>
        <v>749</v>
      </c>
      <c r="B749" s="1">
        <f t="shared" si="61"/>
        <v>748</v>
      </c>
      <c r="C749" s="5">
        <v>44350</v>
      </c>
      <c r="D749" t="s">
        <v>590</v>
      </c>
      <c r="E749" t="s">
        <v>302</v>
      </c>
      <c r="F749" t="s">
        <v>302</v>
      </c>
      <c r="G749" t="s">
        <v>51</v>
      </c>
      <c r="H749" t="s">
        <v>244</v>
      </c>
      <c r="J749" t="s">
        <v>35</v>
      </c>
      <c r="K749" t="s">
        <v>5</v>
      </c>
      <c r="L749">
        <v>5</v>
      </c>
      <c r="N749" t="s">
        <v>227</v>
      </c>
      <c r="O749" t="s">
        <v>598</v>
      </c>
      <c r="P749" t="s">
        <v>37</v>
      </c>
      <c r="Q749">
        <v>4900</v>
      </c>
      <c r="R749" t="s">
        <v>1159</v>
      </c>
      <c r="T749" t="s">
        <v>240</v>
      </c>
      <c r="U749">
        <v>0</v>
      </c>
      <c r="W749" t="s">
        <v>503</v>
      </c>
      <c r="X749" t="s">
        <v>503</v>
      </c>
      <c r="AA749" s="6" t="str">
        <f t="shared" si="57"/>
        <v>Other</v>
      </c>
      <c r="AB749" s="6" t="str">
        <f t="shared" si="58"/>
        <v>A</v>
      </c>
      <c r="AC749" s="6">
        <f>VLOOKUP(P749,lists!$G:$H,2,FALSE)</f>
        <v>2</v>
      </c>
      <c r="AD749" t="b">
        <f>VLOOKUP(G749,lists!$B$2:$C$3,2,FALSE)</f>
        <v>1</v>
      </c>
      <c r="AE749" t="b">
        <f>VLOOKUP(AA749,lists!$B:$C,2,FALSE)</f>
        <v>1</v>
      </c>
      <c r="AF749" t="b">
        <f>IF(AND(AC749&gt;=VLOOKUP(FLAT!$I$1,lists!$G:$H,2,FALSE),AC749&lt;=VLOOKUP(FLAT!$I$2,lists!$G:$H,2,FALSE)),TRUE,FALSE)</f>
        <v>1</v>
      </c>
      <c r="AG749" t="b">
        <f>VLOOKUP(AB749,lists!$B$7:$C$8,2,FALSE)</f>
        <v>1</v>
      </c>
      <c r="AH749" t="b">
        <f>VLOOKUP(IF(H749="","Open",SUBSTITUTE(H749,"/Nov","")),lists!$B$27:$D$29,2,FALSE)</f>
        <v>1</v>
      </c>
      <c r="AI749" t="b">
        <f>IF(FLAT!$I$5="All",TRUE,IF(FLAT!$I$5=TEXT('Raw - F'!C749,"mmm"),TRUE,FALSE))</f>
        <v>1</v>
      </c>
      <c r="AJ749" t="b">
        <f>VLOOKUP(L749,lists!B:C,2,FALSE)</f>
        <v>1</v>
      </c>
      <c r="AK749" t="b">
        <f>VLOOKUP(T749,lists!$B$23:$D$25,2,FALSE)</f>
        <v>1</v>
      </c>
      <c r="AL749">
        <f t="shared" si="59"/>
        <v>1</v>
      </c>
    </row>
    <row r="750" spans="1:38" x14ac:dyDescent="0.35">
      <c r="A750" s="1">
        <f t="shared" si="60"/>
        <v>750</v>
      </c>
      <c r="B750" s="1">
        <f t="shared" si="61"/>
        <v>749</v>
      </c>
      <c r="C750" s="5">
        <v>44350</v>
      </c>
      <c r="D750" t="s">
        <v>590</v>
      </c>
      <c r="E750" t="s">
        <v>302</v>
      </c>
      <c r="F750" t="s">
        <v>302</v>
      </c>
      <c r="G750" t="s">
        <v>6</v>
      </c>
      <c r="H750" t="s">
        <v>227</v>
      </c>
      <c r="J750" t="s">
        <v>54</v>
      </c>
      <c r="K750" t="s">
        <v>5</v>
      </c>
      <c r="L750">
        <v>5</v>
      </c>
      <c r="N750" t="s">
        <v>321</v>
      </c>
      <c r="O750" t="s">
        <v>594</v>
      </c>
      <c r="P750" t="s">
        <v>36</v>
      </c>
      <c r="Q750">
        <v>4900</v>
      </c>
      <c r="R750" t="s">
        <v>1161</v>
      </c>
      <c r="T750" t="s">
        <v>240</v>
      </c>
      <c r="U750">
        <v>0</v>
      </c>
      <c r="W750" t="s">
        <v>503</v>
      </c>
      <c r="X750" t="s">
        <v>503</v>
      </c>
      <c r="AA750" s="6" t="str">
        <f t="shared" si="57"/>
        <v>Other</v>
      </c>
      <c r="AB750" s="6" t="str">
        <f t="shared" si="58"/>
        <v>A</v>
      </c>
      <c r="AC750" s="6">
        <f>VLOOKUP(P750,lists!$G:$H,2,FALSE)</f>
        <v>1</v>
      </c>
      <c r="AD750" t="b">
        <f>VLOOKUP(G750,lists!$B$2:$C$3,2,FALSE)</f>
        <v>1</v>
      </c>
      <c r="AE750" t="b">
        <f>VLOOKUP(AA750,lists!$B:$C,2,FALSE)</f>
        <v>1</v>
      </c>
      <c r="AF750" t="b">
        <f>IF(AND(AC750&gt;=VLOOKUP(FLAT!$I$1,lists!$G:$H,2,FALSE),AC750&lt;=VLOOKUP(FLAT!$I$2,lists!$G:$H,2,FALSE)),TRUE,FALSE)</f>
        <v>1</v>
      </c>
      <c r="AG750" t="b">
        <f>VLOOKUP(AB750,lists!$B$7:$C$8,2,FALSE)</f>
        <v>1</v>
      </c>
      <c r="AH750" t="b">
        <f>VLOOKUP(IF(H750="","Open",SUBSTITUTE(H750,"/Nov","")),lists!$B$27:$D$29,2,FALSE)</f>
        <v>1</v>
      </c>
      <c r="AI750" t="b">
        <f>IF(FLAT!$I$5="All",TRUE,IF(FLAT!$I$5=TEXT('Raw - F'!C750,"mmm"),TRUE,FALSE))</f>
        <v>1</v>
      </c>
      <c r="AJ750" t="b">
        <f>VLOOKUP(L750,lists!B:C,2,FALSE)</f>
        <v>1</v>
      </c>
      <c r="AK750" t="b">
        <f>VLOOKUP(T750,lists!$B$23:$D$25,2,FALSE)</f>
        <v>1</v>
      </c>
      <c r="AL750">
        <f t="shared" si="59"/>
        <v>1</v>
      </c>
    </row>
    <row r="751" spans="1:38" x14ac:dyDescent="0.35">
      <c r="A751" s="1">
        <f t="shared" si="60"/>
        <v>751</v>
      </c>
      <c r="B751" s="1">
        <f t="shared" si="61"/>
        <v>750</v>
      </c>
      <c r="C751" s="5">
        <v>44350</v>
      </c>
      <c r="D751" t="s">
        <v>590</v>
      </c>
      <c r="E751" t="s">
        <v>302</v>
      </c>
      <c r="F751" t="s">
        <v>302</v>
      </c>
      <c r="G751" t="s">
        <v>6</v>
      </c>
      <c r="H751" t="s">
        <v>227</v>
      </c>
      <c r="J751" t="s">
        <v>54</v>
      </c>
      <c r="K751" t="s">
        <v>5</v>
      </c>
      <c r="L751">
        <v>6</v>
      </c>
      <c r="N751" t="s">
        <v>312</v>
      </c>
      <c r="O751" t="s">
        <v>596</v>
      </c>
      <c r="P751" t="s">
        <v>110</v>
      </c>
      <c r="Q751">
        <v>3900</v>
      </c>
      <c r="R751" t="s">
        <v>1162</v>
      </c>
      <c r="T751" t="s">
        <v>240</v>
      </c>
      <c r="U751">
        <v>0</v>
      </c>
      <c r="W751" t="s">
        <v>503</v>
      </c>
      <c r="X751" t="s">
        <v>503</v>
      </c>
      <c r="AA751" s="6" t="str">
        <f t="shared" ref="AA751:AA814" si="62">IF(OR(J751="2yo",J751="3yo"),J751,"Other")</f>
        <v>Other</v>
      </c>
      <c r="AB751" s="6" t="str">
        <f t="shared" ref="AB751:AB814" si="63">IF(K751="F",K751,"A")</f>
        <v>A</v>
      </c>
      <c r="AC751" s="6">
        <f>VLOOKUP(P751,lists!$G:$H,2,FALSE)</f>
        <v>8</v>
      </c>
      <c r="AD751" t="b">
        <f>VLOOKUP(G751,lists!$B$2:$C$3,2,FALSE)</f>
        <v>1</v>
      </c>
      <c r="AE751" t="b">
        <f>VLOOKUP(AA751,lists!$B:$C,2,FALSE)</f>
        <v>1</v>
      </c>
      <c r="AF751" t="b">
        <f>IF(AND(AC751&gt;=VLOOKUP(FLAT!$I$1,lists!$G:$H,2,FALSE),AC751&lt;=VLOOKUP(FLAT!$I$2,lists!$G:$H,2,FALSE)),TRUE,FALSE)</f>
        <v>1</v>
      </c>
      <c r="AG751" t="b">
        <f>VLOOKUP(AB751,lists!$B$7:$C$8,2,FALSE)</f>
        <v>1</v>
      </c>
      <c r="AH751" t="b">
        <f>VLOOKUP(IF(H751="","Open",SUBSTITUTE(H751,"/Nov","")),lists!$B$27:$D$29,2,FALSE)</f>
        <v>1</v>
      </c>
      <c r="AI751" t="b">
        <f>IF(FLAT!$I$5="All",TRUE,IF(FLAT!$I$5=TEXT('Raw - F'!C751,"mmm"),TRUE,FALSE))</f>
        <v>1</v>
      </c>
      <c r="AJ751" t="b">
        <f>VLOOKUP(L751,lists!B:C,2,FALSE)</f>
        <v>1</v>
      </c>
      <c r="AK751" t="b">
        <f>VLOOKUP(T751,lists!$B$23:$D$25,2,FALSE)</f>
        <v>1</v>
      </c>
      <c r="AL751">
        <f t="shared" ref="AL751:AL814" si="64">IF(AND(AD751=TRUE,AE751=TRUE,AF751=TRUE,AG751=TRUE,AH751=TRUE,AI751=TRUE,AJ751=TRUE,AK751=TRUE),1,0)</f>
        <v>1</v>
      </c>
    </row>
    <row r="752" spans="1:38" x14ac:dyDescent="0.35">
      <c r="A752" s="1">
        <f t="shared" si="60"/>
        <v>752</v>
      </c>
      <c r="B752" s="1">
        <f t="shared" si="61"/>
        <v>751</v>
      </c>
      <c r="C752" s="5">
        <v>44350</v>
      </c>
      <c r="D752" t="s">
        <v>581</v>
      </c>
      <c r="E752" t="s">
        <v>302</v>
      </c>
      <c r="F752" t="s">
        <v>302</v>
      </c>
      <c r="G752" t="s">
        <v>51</v>
      </c>
      <c r="H752" t="s">
        <v>245</v>
      </c>
      <c r="J752" t="s">
        <v>33</v>
      </c>
      <c r="K752" t="s">
        <v>5</v>
      </c>
      <c r="L752">
        <v>5</v>
      </c>
      <c r="N752" t="s">
        <v>227</v>
      </c>
      <c r="O752" t="s">
        <v>37</v>
      </c>
      <c r="P752" t="s">
        <v>37</v>
      </c>
      <c r="Q752">
        <v>5600</v>
      </c>
      <c r="R752" t="s">
        <v>1165</v>
      </c>
      <c r="T752" t="s">
        <v>240</v>
      </c>
      <c r="U752">
        <v>0</v>
      </c>
      <c r="W752" t="s">
        <v>503</v>
      </c>
      <c r="X752" t="s">
        <v>583</v>
      </c>
      <c r="Y752" t="s">
        <v>368</v>
      </c>
      <c r="Z752" t="s">
        <v>553</v>
      </c>
      <c r="AA752" s="6" t="str">
        <f t="shared" si="62"/>
        <v>2yo</v>
      </c>
      <c r="AB752" s="6" t="str">
        <f t="shared" si="63"/>
        <v>A</v>
      </c>
      <c r="AC752" s="6">
        <f>VLOOKUP(P752,lists!$G:$H,2,FALSE)</f>
        <v>2</v>
      </c>
      <c r="AD752" t="b">
        <f>VLOOKUP(G752,lists!$B$2:$C$3,2,FALSE)</f>
        <v>1</v>
      </c>
      <c r="AE752" t="b">
        <f>VLOOKUP(AA752,lists!$B:$C,2,FALSE)</f>
        <v>1</v>
      </c>
      <c r="AF752" t="b">
        <f>IF(AND(AC752&gt;=VLOOKUP(FLAT!$I$1,lists!$G:$H,2,FALSE),AC752&lt;=VLOOKUP(FLAT!$I$2,lists!$G:$H,2,FALSE)),TRUE,FALSE)</f>
        <v>1</v>
      </c>
      <c r="AG752" t="b">
        <f>VLOOKUP(AB752,lists!$B$7:$C$8,2,FALSE)</f>
        <v>1</v>
      </c>
      <c r="AH752" t="b">
        <f>VLOOKUP(IF(H752="","Open",SUBSTITUTE(H752,"/Nov","")),lists!$B$27:$D$29,2,FALSE)</f>
        <v>1</v>
      </c>
      <c r="AI752" t="b">
        <f>IF(FLAT!$I$5="All",TRUE,IF(FLAT!$I$5=TEXT('Raw - F'!C752,"mmm"),TRUE,FALSE))</f>
        <v>1</v>
      </c>
      <c r="AJ752" t="b">
        <f>VLOOKUP(L752,lists!B:C,2,FALSE)</f>
        <v>1</v>
      </c>
      <c r="AK752" t="b">
        <f>VLOOKUP(T752,lists!$B$23:$D$25,2,FALSE)</f>
        <v>1</v>
      </c>
      <c r="AL752">
        <f t="shared" si="64"/>
        <v>1</v>
      </c>
    </row>
    <row r="753" spans="1:38" x14ac:dyDescent="0.35">
      <c r="A753" s="1">
        <f t="shared" si="60"/>
        <v>753</v>
      </c>
      <c r="B753" s="1">
        <f t="shared" si="61"/>
        <v>752</v>
      </c>
      <c r="C753" s="5">
        <v>44350</v>
      </c>
      <c r="D753" t="s">
        <v>581</v>
      </c>
      <c r="E753" t="s">
        <v>302</v>
      </c>
      <c r="F753" t="s">
        <v>302</v>
      </c>
      <c r="G753" t="s">
        <v>6</v>
      </c>
      <c r="H753" t="s">
        <v>227</v>
      </c>
      <c r="J753" t="s">
        <v>35</v>
      </c>
      <c r="K753" t="s">
        <v>7</v>
      </c>
      <c r="L753">
        <v>5</v>
      </c>
      <c r="N753" t="s">
        <v>330</v>
      </c>
      <c r="O753" t="s">
        <v>444</v>
      </c>
      <c r="P753" t="s">
        <v>59</v>
      </c>
      <c r="Q753">
        <v>5400</v>
      </c>
      <c r="R753" t="s">
        <v>1164</v>
      </c>
      <c r="T753" t="s">
        <v>240</v>
      </c>
      <c r="U753">
        <v>0</v>
      </c>
      <c r="W753" t="s">
        <v>503</v>
      </c>
      <c r="X753" t="s">
        <v>503</v>
      </c>
      <c r="AA753" s="6" t="str">
        <f t="shared" si="62"/>
        <v>Other</v>
      </c>
      <c r="AB753" s="6" t="str">
        <f t="shared" si="63"/>
        <v>F</v>
      </c>
      <c r="AC753" s="6">
        <f>VLOOKUP(P753,lists!$G:$H,2,FALSE)</f>
        <v>7</v>
      </c>
      <c r="AD753" t="b">
        <f>VLOOKUP(G753,lists!$B$2:$C$3,2,FALSE)</f>
        <v>1</v>
      </c>
      <c r="AE753" t="b">
        <f>VLOOKUP(AA753,lists!$B:$C,2,FALSE)</f>
        <v>1</v>
      </c>
      <c r="AF753" t="b">
        <f>IF(AND(AC753&gt;=VLOOKUP(FLAT!$I$1,lists!$G:$H,2,FALSE),AC753&lt;=VLOOKUP(FLAT!$I$2,lists!$G:$H,2,FALSE)),TRUE,FALSE)</f>
        <v>1</v>
      </c>
      <c r="AG753" t="b">
        <f>VLOOKUP(AB753,lists!$B$7:$C$8,2,FALSE)</f>
        <v>1</v>
      </c>
      <c r="AH753" t="b">
        <f>VLOOKUP(IF(H753="","Open",SUBSTITUTE(H753,"/Nov","")),lists!$B$27:$D$29,2,FALSE)</f>
        <v>1</v>
      </c>
      <c r="AI753" t="b">
        <f>IF(FLAT!$I$5="All",TRUE,IF(FLAT!$I$5=TEXT('Raw - F'!C753,"mmm"),TRUE,FALSE))</f>
        <v>1</v>
      </c>
      <c r="AJ753" t="b">
        <f>VLOOKUP(L753,lists!B:C,2,FALSE)</f>
        <v>1</v>
      </c>
      <c r="AK753" t="b">
        <f>VLOOKUP(T753,lists!$B$23:$D$25,2,FALSE)</f>
        <v>1</v>
      </c>
      <c r="AL753">
        <f t="shared" si="64"/>
        <v>1</v>
      </c>
    </row>
    <row r="754" spans="1:38" x14ac:dyDescent="0.35">
      <c r="A754" s="1">
        <f t="shared" si="60"/>
        <v>754</v>
      </c>
      <c r="B754" s="1">
        <f t="shared" si="61"/>
        <v>753</v>
      </c>
      <c r="C754" s="5">
        <v>44350</v>
      </c>
      <c r="D754" t="s">
        <v>581</v>
      </c>
      <c r="E754" t="s">
        <v>302</v>
      </c>
      <c r="F754" t="s">
        <v>302</v>
      </c>
      <c r="G754" t="s">
        <v>6</v>
      </c>
      <c r="H754" t="s">
        <v>227</v>
      </c>
      <c r="J754" t="s">
        <v>54</v>
      </c>
      <c r="K754" t="s">
        <v>5</v>
      </c>
      <c r="L754">
        <v>5</v>
      </c>
      <c r="N754" t="s">
        <v>330</v>
      </c>
      <c r="O754" t="s">
        <v>443</v>
      </c>
      <c r="P754" t="s">
        <v>70</v>
      </c>
      <c r="Q754">
        <v>5400</v>
      </c>
      <c r="R754" t="s">
        <v>335</v>
      </c>
      <c r="T754" t="s">
        <v>240</v>
      </c>
      <c r="U754">
        <v>0</v>
      </c>
      <c r="W754" t="s">
        <v>503</v>
      </c>
      <c r="X754" t="s">
        <v>503</v>
      </c>
      <c r="AA754" s="6" t="str">
        <f t="shared" si="62"/>
        <v>Other</v>
      </c>
      <c r="AB754" s="6" t="str">
        <f t="shared" si="63"/>
        <v>A</v>
      </c>
      <c r="AC754" s="6">
        <f>VLOOKUP(P754,lists!$G:$H,2,FALSE)</f>
        <v>4</v>
      </c>
      <c r="AD754" t="b">
        <f>VLOOKUP(G754,lists!$B$2:$C$3,2,FALSE)</f>
        <v>1</v>
      </c>
      <c r="AE754" t="b">
        <f>VLOOKUP(AA754,lists!$B:$C,2,FALSE)</f>
        <v>1</v>
      </c>
      <c r="AF754" t="b">
        <f>IF(AND(AC754&gt;=VLOOKUP(FLAT!$I$1,lists!$G:$H,2,FALSE),AC754&lt;=VLOOKUP(FLAT!$I$2,lists!$G:$H,2,FALSE)),TRUE,FALSE)</f>
        <v>1</v>
      </c>
      <c r="AG754" t="b">
        <f>VLOOKUP(AB754,lists!$B$7:$C$8,2,FALSE)</f>
        <v>1</v>
      </c>
      <c r="AH754" t="b">
        <f>VLOOKUP(IF(H754="","Open",SUBSTITUTE(H754,"/Nov","")),lists!$B$27:$D$29,2,FALSE)</f>
        <v>1</v>
      </c>
      <c r="AI754" t="b">
        <f>IF(FLAT!$I$5="All",TRUE,IF(FLAT!$I$5=TEXT('Raw - F'!C754,"mmm"),TRUE,FALSE))</f>
        <v>1</v>
      </c>
      <c r="AJ754" t="b">
        <f>VLOOKUP(L754,lists!B:C,2,FALSE)</f>
        <v>1</v>
      </c>
      <c r="AK754" t="b">
        <f>VLOOKUP(T754,lists!$B$23:$D$25,2,FALSE)</f>
        <v>1</v>
      </c>
      <c r="AL754">
        <f t="shared" si="64"/>
        <v>1</v>
      </c>
    </row>
    <row r="755" spans="1:38" x14ac:dyDescent="0.35">
      <c r="A755" s="1">
        <f t="shared" si="60"/>
        <v>755</v>
      </c>
      <c r="B755" s="1">
        <f t="shared" si="61"/>
        <v>754</v>
      </c>
      <c r="C755" s="5">
        <v>44350</v>
      </c>
      <c r="D755" t="s">
        <v>581</v>
      </c>
      <c r="E755" t="s">
        <v>302</v>
      </c>
      <c r="F755" t="s">
        <v>302</v>
      </c>
      <c r="G755" t="s">
        <v>51</v>
      </c>
      <c r="H755" t="s">
        <v>244</v>
      </c>
      <c r="J755" t="s">
        <v>35</v>
      </c>
      <c r="K755" t="s">
        <v>7</v>
      </c>
      <c r="L755">
        <v>5</v>
      </c>
      <c r="N755" t="s">
        <v>227</v>
      </c>
      <c r="O755" t="s">
        <v>443</v>
      </c>
      <c r="P755" t="s">
        <v>70</v>
      </c>
      <c r="Q755">
        <v>5400</v>
      </c>
      <c r="R755" t="s">
        <v>374</v>
      </c>
      <c r="T755" t="s">
        <v>240</v>
      </c>
      <c r="U755">
        <v>0</v>
      </c>
      <c r="W755" t="s">
        <v>503</v>
      </c>
      <c r="X755" t="s">
        <v>503</v>
      </c>
      <c r="AA755" s="6" t="str">
        <f t="shared" si="62"/>
        <v>Other</v>
      </c>
      <c r="AB755" s="6" t="str">
        <f t="shared" si="63"/>
        <v>F</v>
      </c>
      <c r="AC755" s="6">
        <f>VLOOKUP(P755,lists!$G:$H,2,FALSE)</f>
        <v>4</v>
      </c>
      <c r="AD755" t="b">
        <f>VLOOKUP(G755,lists!$B$2:$C$3,2,FALSE)</f>
        <v>1</v>
      </c>
      <c r="AE755" t="b">
        <f>VLOOKUP(AA755,lists!$B:$C,2,FALSE)</f>
        <v>1</v>
      </c>
      <c r="AF755" t="b">
        <f>IF(AND(AC755&gt;=VLOOKUP(FLAT!$I$1,lists!$G:$H,2,FALSE),AC755&lt;=VLOOKUP(FLAT!$I$2,lists!$G:$H,2,FALSE)),TRUE,FALSE)</f>
        <v>1</v>
      </c>
      <c r="AG755" t="b">
        <f>VLOOKUP(AB755,lists!$B$7:$C$8,2,FALSE)</f>
        <v>1</v>
      </c>
      <c r="AH755" t="b">
        <f>VLOOKUP(IF(H755="","Open",SUBSTITUTE(H755,"/Nov","")),lists!$B$27:$D$29,2,FALSE)</f>
        <v>1</v>
      </c>
      <c r="AI755" t="b">
        <f>IF(FLAT!$I$5="All",TRUE,IF(FLAT!$I$5=TEXT('Raw - F'!C755,"mmm"),TRUE,FALSE))</f>
        <v>1</v>
      </c>
      <c r="AJ755" t="b">
        <f>VLOOKUP(L755,lists!B:C,2,FALSE)</f>
        <v>1</v>
      </c>
      <c r="AK755" t="b">
        <f>VLOOKUP(T755,lists!$B$23:$D$25,2,FALSE)</f>
        <v>1</v>
      </c>
      <c r="AL755">
        <f t="shared" si="64"/>
        <v>1</v>
      </c>
    </row>
    <row r="756" spans="1:38" x14ac:dyDescent="0.35">
      <c r="A756" s="1">
        <f t="shared" si="60"/>
        <v>756</v>
      </c>
      <c r="B756" s="1">
        <f t="shared" si="61"/>
        <v>755</v>
      </c>
      <c r="C756" s="5">
        <v>44350</v>
      </c>
      <c r="D756" t="s">
        <v>581</v>
      </c>
      <c r="E756" t="s">
        <v>302</v>
      </c>
      <c r="F756" t="s">
        <v>302</v>
      </c>
      <c r="G756" t="s">
        <v>6</v>
      </c>
      <c r="H756" t="s">
        <v>227</v>
      </c>
      <c r="J756" t="s">
        <v>54</v>
      </c>
      <c r="K756" t="s">
        <v>5</v>
      </c>
      <c r="L756">
        <v>5</v>
      </c>
      <c r="N756" t="s">
        <v>321</v>
      </c>
      <c r="O756" t="s">
        <v>37</v>
      </c>
      <c r="P756" t="s">
        <v>37</v>
      </c>
      <c r="Q756">
        <v>5400</v>
      </c>
      <c r="R756" t="s">
        <v>358</v>
      </c>
      <c r="T756" t="s">
        <v>240</v>
      </c>
      <c r="U756">
        <v>0</v>
      </c>
      <c r="W756" t="s">
        <v>503</v>
      </c>
      <c r="X756" t="s">
        <v>503</v>
      </c>
      <c r="AA756" s="6" t="str">
        <f t="shared" si="62"/>
        <v>Other</v>
      </c>
      <c r="AB756" s="6" t="str">
        <f t="shared" si="63"/>
        <v>A</v>
      </c>
      <c r="AC756" s="6">
        <f>VLOOKUP(P756,lists!$G:$H,2,FALSE)</f>
        <v>2</v>
      </c>
      <c r="AD756" t="b">
        <f>VLOOKUP(G756,lists!$B$2:$C$3,2,FALSE)</f>
        <v>1</v>
      </c>
      <c r="AE756" t="b">
        <f>VLOOKUP(AA756,lists!$B:$C,2,FALSE)</f>
        <v>1</v>
      </c>
      <c r="AF756" t="b">
        <f>IF(AND(AC756&gt;=VLOOKUP(FLAT!$I$1,lists!$G:$H,2,FALSE),AC756&lt;=VLOOKUP(FLAT!$I$2,lists!$G:$H,2,FALSE)),TRUE,FALSE)</f>
        <v>1</v>
      </c>
      <c r="AG756" t="b">
        <f>VLOOKUP(AB756,lists!$B$7:$C$8,2,FALSE)</f>
        <v>1</v>
      </c>
      <c r="AH756" t="b">
        <f>VLOOKUP(IF(H756="","Open",SUBSTITUTE(H756,"/Nov","")),lists!$B$27:$D$29,2,FALSE)</f>
        <v>1</v>
      </c>
      <c r="AI756" t="b">
        <f>IF(FLAT!$I$5="All",TRUE,IF(FLAT!$I$5=TEXT('Raw - F'!C756,"mmm"),TRUE,FALSE))</f>
        <v>1</v>
      </c>
      <c r="AJ756" t="b">
        <f>VLOOKUP(L756,lists!B:C,2,FALSE)</f>
        <v>1</v>
      </c>
      <c r="AK756" t="b">
        <f>VLOOKUP(T756,lists!$B$23:$D$25,2,FALSE)</f>
        <v>1</v>
      </c>
      <c r="AL756">
        <f t="shared" si="64"/>
        <v>1</v>
      </c>
    </row>
    <row r="757" spans="1:38" x14ac:dyDescent="0.35">
      <c r="A757" s="1">
        <f t="shared" si="60"/>
        <v>757</v>
      </c>
      <c r="B757" s="1">
        <f t="shared" si="61"/>
        <v>756</v>
      </c>
      <c r="C757" s="5">
        <v>44350</v>
      </c>
      <c r="D757" t="s">
        <v>581</v>
      </c>
      <c r="E757" t="s">
        <v>302</v>
      </c>
      <c r="F757" t="s">
        <v>302</v>
      </c>
      <c r="G757" t="s">
        <v>6</v>
      </c>
      <c r="H757" t="s">
        <v>227</v>
      </c>
      <c r="J757" t="s">
        <v>54</v>
      </c>
      <c r="K757" t="s">
        <v>5</v>
      </c>
      <c r="L757">
        <v>6</v>
      </c>
      <c r="N757" t="s">
        <v>307</v>
      </c>
      <c r="O757" t="s">
        <v>444</v>
      </c>
      <c r="P757" t="s">
        <v>59</v>
      </c>
      <c r="Q757">
        <v>4400</v>
      </c>
      <c r="R757" t="s">
        <v>1163</v>
      </c>
      <c r="T757" t="s">
        <v>240</v>
      </c>
      <c r="U757">
        <v>0</v>
      </c>
      <c r="W757" t="s">
        <v>503</v>
      </c>
      <c r="X757" t="s">
        <v>503</v>
      </c>
      <c r="AA757" s="6" t="str">
        <f t="shared" si="62"/>
        <v>Other</v>
      </c>
      <c r="AB757" s="6" t="str">
        <f t="shared" si="63"/>
        <v>A</v>
      </c>
      <c r="AC757" s="6">
        <f>VLOOKUP(P757,lists!$G:$H,2,FALSE)</f>
        <v>7</v>
      </c>
      <c r="AD757" t="b">
        <f>VLOOKUP(G757,lists!$B$2:$C$3,2,FALSE)</f>
        <v>1</v>
      </c>
      <c r="AE757" t="b">
        <f>VLOOKUP(AA757,lists!$B:$C,2,FALSE)</f>
        <v>1</v>
      </c>
      <c r="AF757" t="b">
        <f>IF(AND(AC757&gt;=VLOOKUP(FLAT!$I$1,lists!$G:$H,2,FALSE),AC757&lt;=VLOOKUP(FLAT!$I$2,lists!$G:$H,2,FALSE)),TRUE,FALSE)</f>
        <v>1</v>
      </c>
      <c r="AG757" t="b">
        <f>VLOOKUP(AB757,lists!$B$7:$C$8,2,FALSE)</f>
        <v>1</v>
      </c>
      <c r="AH757" t="b">
        <f>VLOOKUP(IF(H757="","Open",SUBSTITUTE(H757,"/Nov","")),lists!$B$27:$D$29,2,FALSE)</f>
        <v>1</v>
      </c>
      <c r="AI757" t="b">
        <f>IF(FLAT!$I$5="All",TRUE,IF(FLAT!$I$5=TEXT('Raw - F'!C757,"mmm"),TRUE,FALSE))</f>
        <v>1</v>
      </c>
      <c r="AJ757" t="b">
        <f>VLOOKUP(L757,lists!B:C,2,FALSE)</f>
        <v>1</v>
      </c>
      <c r="AK757" t="b">
        <f>VLOOKUP(T757,lists!$B$23:$D$25,2,FALSE)</f>
        <v>1</v>
      </c>
      <c r="AL757">
        <f t="shared" si="64"/>
        <v>1</v>
      </c>
    </row>
    <row r="758" spans="1:38" x14ac:dyDescent="0.35">
      <c r="A758" s="1">
        <f t="shared" si="60"/>
        <v>758</v>
      </c>
      <c r="B758" s="1">
        <f t="shared" si="61"/>
        <v>757</v>
      </c>
      <c r="C758" s="5">
        <v>44350</v>
      </c>
      <c r="D758" t="s">
        <v>581</v>
      </c>
      <c r="E758" t="s">
        <v>302</v>
      </c>
      <c r="F758" t="s">
        <v>302</v>
      </c>
      <c r="G758" t="s">
        <v>6</v>
      </c>
      <c r="H758" t="s">
        <v>227</v>
      </c>
      <c r="J758" t="s">
        <v>34</v>
      </c>
      <c r="K758" t="s">
        <v>5</v>
      </c>
      <c r="L758">
        <v>6</v>
      </c>
      <c r="N758" t="s">
        <v>314</v>
      </c>
      <c r="O758" t="s">
        <v>37</v>
      </c>
      <c r="P758" t="s">
        <v>37</v>
      </c>
      <c r="Q758">
        <v>4400</v>
      </c>
      <c r="R758" t="s">
        <v>308</v>
      </c>
      <c r="T758" t="s">
        <v>240</v>
      </c>
      <c r="U758">
        <v>0</v>
      </c>
      <c r="W758" t="s">
        <v>503</v>
      </c>
      <c r="X758" t="s">
        <v>503</v>
      </c>
      <c r="AA758" s="6" t="str">
        <f t="shared" si="62"/>
        <v>3yo</v>
      </c>
      <c r="AB758" s="6" t="str">
        <f t="shared" si="63"/>
        <v>A</v>
      </c>
      <c r="AC758" s="6">
        <f>VLOOKUP(P758,lists!$G:$H,2,FALSE)</f>
        <v>2</v>
      </c>
      <c r="AD758" t="b">
        <f>VLOOKUP(G758,lists!$B$2:$C$3,2,FALSE)</f>
        <v>1</v>
      </c>
      <c r="AE758" t="b">
        <f>VLOOKUP(AA758,lists!$B:$C,2,FALSE)</f>
        <v>1</v>
      </c>
      <c r="AF758" t="b">
        <f>IF(AND(AC758&gt;=VLOOKUP(FLAT!$I$1,lists!$G:$H,2,FALSE),AC758&lt;=VLOOKUP(FLAT!$I$2,lists!$G:$H,2,FALSE)),TRUE,FALSE)</f>
        <v>1</v>
      </c>
      <c r="AG758" t="b">
        <f>VLOOKUP(AB758,lists!$B$7:$C$8,2,FALSE)</f>
        <v>1</v>
      </c>
      <c r="AH758" t="b">
        <f>VLOOKUP(IF(H758="","Open",SUBSTITUTE(H758,"/Nov","")),lists!$B$27:$D$29,2,FALSE)</f>
        <v>1</v>
      </c>
      <c r="AI758" t="b">
        <f>IF(FLAT!$I$5="All",TRUE,IF(FLAT!$I$5=TEXT('Raw - F'!C758,"mmm"),TRUE,FALSE))</f>
        <v>1</v>
      </c>
      <c r="AJ758" t="b">
        <f>VLOOKUP(L758,lists!B:C,2,FALSE)</f>
        <v>1</v>
      </c>
      <c r="AK758" t="b">
        <f>VLOOKUP(T758,lists!$B$23:$D$25,2,FALSE)</f>
        <v>1</v>
      </c>
      <c r="AL758">
        <f t="shared" si="64"/>
        <v>1</v>
      </c>
    </row>
    <row r="759" spans="1:38" x14ac:dyDescent="0.35">
      <c r="A759" s="1">
        <f t="shared" si="60"/>
        <v>759</v>
      </c>
      <c r="B759" s="1">
        <f t="shared" si="61"/>
        <v>758</v>
      </c>
      <c r="C759" s="5">
        <v>44351</v>
      </c>
      <c r="D759" t="s">
        <v>614</v>
      </c>
      <c r="E759" t="s">
        <v>302</v>
      </c>
      <c r="F759" t="s">
        <v>302</v>
      </c>
      <c r="G759" t="s">
        <v>51</v>
      </c>
      <c r="H759" t="s">
        <v>244</v>
      </c>
      <c r="J759" t="s">
        <v>33</v>
      </c>
      <c r="K759" t="s">
        <v>5</v>
      </c>
      <c r="L759">
        <v>3</v>
      </c>
      <c r="N759" t="s">
        <v>227</v>
      </c>
      <c r="O759" t="s">
        <v>382</v>
      </c>
      <c r="P759" t="s">
        <v>36</v>
      </c>
      <c r="Q759">
        <v>10000</v>
      </c>
      <c r="R759" t="s">
        <v>413</v>
      </c>
      <c r="T759" t="s">
        <v>241</v>
      </c>
      <c r="U759">
        <v>0</v>
      </c>
      <c r="W759" t="s">
        <v>503</v>
      </c>
      <c r="X759" t="s">
        <v>503</v>
      </c>
      <c r="Z759" t="s">
        <v>553</v>
      </c>
      <c r="AA759" s="6" t="str">
        <f t="shared" si="62"/>
        <v>2yo</v>
      </c>
      <c r="AB759" s="6" t="str">
        <f t="shared" si="63"/>
        <v>A</v>
      </c>
      <c r="AC759" s="6">
        <f>VLOOKUP(P759,lists!$G:$H,2,FALSE)</f>
        <v>1</v>
      </c>
      <c r="AD759" t="b">
        <f>VLOOKUP(G759,lists!$B$2:$C$3,2,FALSE)</f>
        <v>1</v>
      </c>
      <c r="AE759" t="b">
        <f>VLOOKUP(AA759,lists!$B:$C,2,FALSE)</f>
        <v>1</v>
      </c>
      <c r="AF759" t="b">
        <f>IF(AND(AC759&gt;=VLOOKUP(FLAT!$I$1,lists!$G:$H,2,FALSE),AC759&lt;=VLOOKUP(FLAT!$I$2,lists!$G:$H,2,FALSE)),TRUE,FALSE)</f>
        <v>1</v>
      </c>
      <c r="AG759" t="b">
        <f>VLOOKUP(AB759,lists!$B$7:$C$8,2,FALSE)</f>
        <v>1</v>
      </c>
      <c r="AH759" t="b">
        <f>VLOOKUP(IF(H759="","Open",SUBSTITUTE(H759,"/Nov","")),lists!$B$27:$D$29,2,FALSE)</f>
        <v>1</v>
      </c>
      <c r="AI759" t="b">
        <f>IF(FLAT!$I$5="All",TRUE,IF(FLAT!$I$5=TEXT('Raw - F'!C759,"mmm"),TRUE,FALSE))</f>
        <v>1</v>
      </c>
      <c r="AJ759" t="b">
        <f>VLOOKUP(L759,lists!B:C,2,FALSE)</f>
        <v>1</v>
      </c>
      <c r="AK759" t="b">
        <f>VLOOKUP(T759,lists!$B$23:$D$25,2,FALSE)</f>
        <v>1</v>
      </c>
      <c r="AL759">
        <f t="shared" si="64"/>
        <v>1</v>
      </c>
    </row>
    <row r="760" spans="1:38" x14ac:dyDescent="0.35">
      <c r="A760" s="1">
        <f t="shared" si="60"/>
        <v>760</v>
      </c>
      <c r="B760" s="1">
        <f t="shared" si="61"/>
        <v>759</v>
      </c>
      <c r="C760" s="5">
        <v>44351</v>
      </c>
      <c r="D760" t="s">
        <v>614</v>
      </c>
      <c r="E760" t="s">
        <v>302</v>
      </c>
      <c r="F760" t="s">
        <v>302</v>
      </c>
      <c r="G760" t="s">
        <v>6</v>
      </c>
      <c r="H760" t="s">
        <v>227</v>
      </c>
      <c r="J760" t="s">
        <v>35</v>
      </c>
      <c r="K760" t="s">
        <v>5</v>
      </c>
      <c r="L760">
        <v>4</v>
      </c>
      <c r="N760" t="s">
        <v>348</v>
      </c>
      <c r="O760" t="s">
        <v>382</v>
      </c>
      <c r="P760" t="s">
        <v>36</v>
      </c>
      <c r="Q760">
        <v>7650</v>
      </c>
      <c r="R760" t="s">
        <v>1167</v>
      </c>
      <c r="T760" t="s">
        <v>241</v>
      </c>
      <c r="U760">
        <v>0</v>
      </c>
      <c r="W760" t="s">
        <v>503</v>
      </c>
      <c r="X760" t="s">
        <v>503</v>
      </c>
      <c r="AA760" s="6" t="str">
        <f t="shared" si="62"/>
        <v>Other</v>
      </c>
      <c r="AB760" s="6" t="str">
        <f t="shared" si="63"/>
        <v>A</v>
      </c>
      <c r="AC760" s="6">
        <f>VLOOKUP(P760,lists!$G:$H,2,FALSE)</f>
        <v>1</v>
      </c>
      <c r="AD760" t="b">
        <f>VLOOKUP(G760,lists!$B$2:$C$3,2,FALSE)</f>
        <v>1</v>
      </c>
      <c r="AE760" t="b">
        <f>VLOOKUP(AA760,lists!$B:$C,2,FALSE)</f>
        <v>1</v>
      </c>
      <c r="AF760" t="b">
        <f>IF(AND(AC760&gt;=VLOOKUP(FLAT!$I$1,lists!$G:$H,2,FALSE),AC760&lt;=VLOOKUP(FLAT!$I$2,lists!$G:$H,2,FALSE)),TRUE,FALSE)</f>
        <v>1</v>
      </c>
      <c r="AG760" t="b">
        <f>VLOOKUP(AB760,lists!$B$7:$C$8,2,FALSE)</f>
        <v>1</v>
      </c>
      <c r="AH760" t="b">
        <f>VLOOKUP(IF(H760="","Open",SUBSTITUTE(H760,"/Nov","")),lists!$B$27:$D$29,2,FALSE)</f>
        <v>1</v>
      </c>
      <c r="AI760" t="b">
        <f>IF(FLAT!$I$5="All",TRUE,IF(FLAT!$I$5=TEXT('Raw - F'!C760,"mmm"),TRUE,FALSE))</f>
        <v>1</v>
      </c>
      <c r="AJ760" t="b">
        <f>VLOOKUP(L760,lists!B:C,2,FALSE)</f>
        <v>1</v>
      </c>
      <c r="AK760" t="b">
        <f>VLOOKUP(T760,lists!$B$23:$D$25,2,FALSE)</f>
        <v>1</v>
      </c>
      <c r="AL760">
        <f t="shared" si="64"/>
        <v>1</v>
      </c>
    </row>
    <row r="761" spans="1:38" x14ac:dyDescent="0.35">
      <c r="A761" s="1">
        <f t="shared" si="60"/>
        <v>761</v>
      </c>
      <c r="B761" s="1">
        <f t="shared" si="61"/>
        <v>760</v>
      </c>
      <c r="C761" s="5">
        <v>44351</v>
      </c>
      <c r="D761" t="s">
        <v>614</v>
      </c>
      <c r="E761" t="s">
        <v>302</v>
      </c>
      <c r="F761" t="s">
        <v>302</v>
      </c>
      <c r="G761" t="s">
        <v>6</v>
      </c>
      <c r="H761" t="s">
        <v>227</v>
      </c>
      <c r="J761" t="s">
        <v>54</v>
      </c>
      <c r="K761" t="s">
        <v>5</v>
      </c>
      <c r="L761">
        <v>4</v>
      </c>
      <c r="N761" t="s">
        <v>318</v>
      </c>
      <c r="O761" t="s">
        <v>70</v>
      </c>
      <c r="P761" t="s">
        <v>70</v>
      </c>
      <c r="Q761">
        <v>7650</v>
      </c>
      <c r="R761" t="s">
        <v>1169</v>
      </c>
      <c r="T761" t="s">
        <v>241</v>
      </c>
      <c r="U761">
        <v>0</v>
      </c>
      <c r="W761" t="s">
        <v>503</v>
      </c>
      <c r="X761" t="s">
        <v>503</v>
      </c>
      <c r="AA761" s="6" t="str">
        <f t="shared" si="62"/>
        <v>Other</v>
      </c>
      <c r="AB761" s="6" t="str">
        <f t="shared" si="63"/>
        <v>A</v>
      </c>
      <c r="AC761" s="6">
        <f>VLOOKUP(P761,lists!$G:$H,2,FALSE)</f>
        <v>4</v>
      </c>
      <c r="AD761" t="b">
        <f>VLOOKUP(G761,lists!$B$2:$C$3,2,FALSE)</f>
        <v>1</v>
      </c>
      <c r="AE761" t="b">
        <f>VLOOKUP(AA761,lists!$B:$C,2,FALSE)</f>
        <v>1</v>
      </c>
      <c r="AF761" t="b">
        <f>IF(AND(AC761&gt;=VLOOKUP(FLAT!$I$1,lists!$G:$H,2,FALSE),AC761&lt;=VLOOKUP(FLAT!$I$2,lists!$G:$H,2,FALSE)),TRUE,FALSE)</f>
        <v>1</v>
      </c>
      <c r="AG761" t="b">
        <f>VLOOKUP(AB761,lists!$B$7:$C$8,2,FALSE)</f>
        <v>1</v>
      </c>
      <c r="AH761" t="b">
        <f>VLOOKUP(IF(H761="","Open",SUBSTITUTE(H761,"/Nov","")),lists!$B$27:$D$29,2,FALSE)</f>
        <v>1</v>
      </c>
      <c r="AI761" t="b">
        <f>IF(FLAT!$I$5="All",TRUE,IF(FLAT!$I$5=TEXT('Raw - F'!C761,"mmm"),TRUE,FALSE))</f>
        <v>1</v>
      </c>
      <c r="AJ761" t="b">
        <f>VLOOKUP(L761,lists!B:C,2,FALSE)</f>
        <v>1</v>
      </c>
      <c r="AK761" t="b">
        <f>VLOOKUP(T761,lists!$B$23:$D$25,2,FALSE)</f>
        <v>1</v>
      </c>
      <c r="AL761">
        <f t="shared" si="64"/>
        <v>1</v>
      </c>
    </row>
    <row r="762" spans="1:38" x14ac:dyDescent="0.35">
      <c r="A762" s="1">
        <f t="shared" si="60"/>
        <v>762</v>
      </c>
      <c r="B762" s="1">
        <f t="shared" si="61"/>
        <v>761</v>
      </c>
      <c r="C762" s="5">
        <v>44351</v>
      </c>
      <c r="D762" t="s">
        <v>614</v>
      </c>
      <c r="E762" t="s">
        <v>302</v>
      </c>
      <c r="F762" t="s">
        <v>302</v>
      </c>
      <c r="G762" t="s">
        <v>51</v>
      </c>
      <c r="H762" t="s">
        <v>245</v>
      </c>
      <c r="J762" t="s">
        <v>35</v>
      </c>
      <c r="K762" t="s">
        <v>7</v>
      </c>
      <c r="L762">
        <v>5</v>
      </c>
      <c r="N762" t="s">
        <v>227</v>
      </c>
      <c r="O762" t="s">
        <v>382</v>
      </c>
      <c r="P762" t="s">
        <v>36</v>
      </c>
      <c r="Q762">
        <v>4900</v>
      </c>
      <c r="R762" t="s">
        <v>1171</v>
      </c>
      <c r="T762" t="s">
        <v>241</v>
      </c>
      <c r="U762">
        <v>0</v>
      </c>
      <c r="W762" t="s">
        <v>503</v>
      </c>
      <c r="X762" t="s">
        <v>503</v>
      </c>
      <c r="AA762" s="6" t="str">
        <f t="shared" si="62"/>
        <v>Other</v>
      </c>
      <c r="AB762" s="6" t="str">
        <f t="shared" si="63"/>
        <v>F</v>
      </c>
      <c r="AC762" s="6">
        <f>VLOOKUP(P762,lists!$G:$H,2,FALSE)</f>
        <v>1</v>
      </c>
      <c r="AD762" t="b">
        <f>VLOOKUP(G762,lists!$B$2:$C$3,2,FALSE)</f>
        <v>1</v>
      </c>
      <c r="AE762" t="b">
        <f>VLOOKUP(AA762,lists!$B:$C,2,FALSE)</f>
        <v>1</v>
      </c>
      <c r="AF762" t="b">
        <f>IF(AND(AC762&gt;=VLOOKUP(FLAT!$I$1,lists!$G:$H,2,FALSE),AC762&lt;=VLOOKUP(FLAT!$I$2,lists!$G:$H,2,FALSE)),TRUE,FALSE)</f>
        <v>1</v>
      </c>
      <c r="AG762" t="b">
        <f>VLOOKUP(AB762,lists!$B$7:$C$8,2,FALSE)</f>
        <v>1</v>
      </c>
      <c r="AH762" t="b">
        <f>VLOOKUP(IF(H762="","Open",SUBSTITUTE(H762,"/Nov","")),lists!$B$27:$D$29,2,FALSE)</f>
        <v>1</v>
      </c>
      <c r="AI762" t="b">
        <f>IF(FLAT!$I$5="All",TRUE,IF(FLAT!$I$5=TEXT('Raw - F'!C762,"mmm"),TRUE,FALSE))</f>
        <v>1</v>
      </c>
      <c r="AJ762" t="b">
        <f>VLOOKUP(L762,lists!B:C,2,FALSE)</f>
        <v>1</v>
      </c>
      <c r="AK762" t="b">
        <f>VLOOKUP(T762,lists!$B$23:$D$25,2,FALSE)</f>
        <v>1</v>
      </c>
      <c r="AL762">
        <f t="shared" si="64"/>
        <v>1</v>
      </c>
    </row>
    <row r="763" spans="1:38" x14ac:dyDescent="0.35">
      <c r="A763" s="1">
        <f t="shared" si="60"/>
        <v>763</v>
      </c>
      <c r="B763" s="1">
        <f t="shared" si="61"/>
        <v>762</v>
      </c>
      <c r="C763" s="5">
        <v>44351</v>
      </c>
      <c r="D763" t="s">
        <v>614</v>
      </c>
      <c r="E763" t="s">
        <v>302</v>
      </c>
      <c r="F763" t="s">
        <v>302</v>
      </c>
      <c r="G763" t="s">
        <v>6</v>
      </c>
      <c r="H763" t="s">
        <v>227</v>
      </c>
      <c r="J763" t="s">
        <v>34</v>
      </c>
      <c r="K763" t="s">
        <v>5</v>
      </c>
      <c r="L763">
        <v>6</v>
      </c>
      <c r="N763" t="s">
        <v>307</v>
      </c>
      <c r="O763" t="s">
        <v>315</v>
      </c>
      <c r="P763" t="s">
        <v>102</v>
      </c>
      <c r="Q763">
        <v>3900</v>
      </c>
      <c r="R763" t="s">
        <v>1166</v>
      </c>
      <c r="T763" t="s">
        <v>241</v>
      </c>
      <c r="U763">
        <v>0</v>
      </c>
      <c r="W763" t="s">
        <v>503</v>
      </c>
      <c r="X763" t="s">
        <v>503</v>
      </c>
      <c r="AA763" s="6" t="str">
        <f t="shared" si="62"/>
        <v>3yo</v>
      </c>
      <c r="AB763" s="6" t="str">
        <f t="shared" si="63"/>
        <v>A</v>
      </c>
      <c r="AC763" s="6">
        <f>VLOOKUP(P763,lists!$G:$H,2,FALSE)</f>
        <v>9</v>
      </c>
      <c r="AD763" t="b">
        <f>VLOOKUP(G763,lists!$B$2:$C$3,2,FALSE)</f>
        <v>1</v>
      </c>
      <c r="AE763" t="b">
        <f>VLOOKUP(AA763,lists!$B:$C,2,FALSE)</f>
        <v>1</v>
      </c>
      <c r="AF763" t="b">
        <f>IF(AND(AC763&gt;=VLOOKUP(FLAT!$I$1,lists!$G:$H,2,FALSE),AC763&lt;=VLOOKUP(FLAT!$I$2,lists!$G:$H,2,FALSE)),TRUE,FALSE)</f>
        <v>1</v>
      </c>
      <c r="AG763" t="b">
        <f>VLOOKUP(AB763,lists!$B$7:$C$8,2,FALSE)</f>
        <v>1</v>
      </c>
      <c r="AH763" t="b">
        <f>VLOOKUP(IF(H763="","Open",SUBSTITUTE(H763,"/Nov","")),lists!$B$27:$D$29,2,FALSE)</f>
        <v>1</v>
      </c>
      <c r="AI763" t="b">
        <f>IF(FLAT!$I$5="All",TRUE,IF(FLAT!$I$5=TEXT('Raw - F'!C763,"mmm"),TRUE,FALSE))</f>
        <v>1</v>
      </c>
      <c r="AJ763" t="b">
        <f>VLOOKUP(L763,lists!B:C,2,FALSE)</f>
        <v>1</v>
      </c>
      <c r="AK763" t="b">
        <f>VLOOKUP(T763,lists!$B$23:$D$25,2,FALSE)</f>
        <v>1</v>
      </c>
      <c r="AL763">
        <f t="shared" si="64"/>
        <v>1</v>
      </c>
    </row>
    <row r="764" spans="1:38" x14ac:dyDescent="0.35">
      <c r="A764" s="1">
        <f t="shared" si="60"/>
        <v>764</v>
      </c>
      <c r="B764" s="1">
        <f t="shared" si="61"/>
        <v>763</v>
      </c>
      <c r="C764" s="5">
        <v>44351</v>
      </c>
      <c r="D764" t="s">
        <v>614</v>
      </c>
      <c r="E764" t="s">
        <v>302</v>
      </c>
      <c r="F764" t="s">
        <v>302</v>
      </c>
      <c r="G764" t="s">
        <v>6</v>
      </c>
      <c r="H764" t="s">
        <v>227</v>
      </c>
      <c r="J764" t="s">
        <v>54</v>
      </c>
      <c r="K764" t="s">
        <v>5</v>
      </c>
      <c r="L764">
        <v>6</v>
      </c>
      <c r="N764" t="s">
        <v>307</v>
      </c>
      <c r="O764" t="s">
        <v>383</v>
      </c>
      <c r="P764" t="s">
        <v>37</v>
      </c>
      <c r="Q764">
        <v>3900</v>
      </c>
      <c r="R764" t="s">
        <v>1168</v>
      </c>
      <c r="T764" t="s">
        <v>241</v>
      </c>
      <c r="U764">
        <v>0</v>
      </c>
      <c r="W764" t="s">
        <v>503</v>
      </c>
      <c r="X764" t="s">
        <v>503</v>
      </c>
      <c r="AA764" s="6" t="str">
        <f t="shared" si="62"/>
        <v>Other</v>
      </c>
      <c r="AB764" s="6" t="str">
        <f t="shared" si="63"/>
        <v>A</v>
      </c>
      <c r="AC764" s="6">
        <f>VLOOKUP(P764,lists!$G:$H,2,FALSE)</f>
        <v>2</v>
      </c>
      <c r="AD764" t="b">
        <f>VLOOKUP(G764,lists!$B$2:$C$3,2,FALSE)</f>
        <v>1</v>
      </c>
      <c r="AE764" t="b">
        <f>VLOOKUP(AA764,lists!$B:$C,2,FALSE)</f>
        <v>1</v>
      </c>
      <c r="AF764" t="b">
        <f>IF(AND(AC764&gt;=VLOOKUP(FLAT!$I$1,lists!$G:$H,2,FALSE),AC764&lt;=VLOOKUP(FLAT!$I$2,lists!$G:$H,2,FALSE)),TRUE,FALSE)</f>
        <v>1</v>
      </c>
      <c r="AG764" t="b">
        <f>VLOOKUP(AB764,lists!$B$7:$C$8,2,FALSE)</f>
        <v>1</v>
      </c>
      <c r="AH764" t="b">
        <f>VLOOKUP(IF(H764="","Open",SUBSTITUTE(H764,"/Nov","")),lists!$B$27:$D$29,2,FALSE)</f>
        <v>1</v>
      </c>
      <c r="AI764" t="b">
        <f>IF(FLAT!$I$5="All",TRUE,IF(FLAT!$I$5=TEXT('Raw - F'!C764,"mmm"),TRUE,FALSE))</f>
        <v>1</v>
      </c>
      <c r="AJ764" t="b">
        <f>VLOOKUP(L764,lists!B:C,2,FALSE)</f>
        <v>1</v>
      </c>
      <c r="AK764" t="b">
        <f>VLOOKUP(T764,lists!$B$23:$D$25,2,FALSE)</f>
        <v>1</v>
      </c>
      <c r="AL764">
        <f t="shared" si="64"/>
        <v>1</v>
      </c>
    </row>
    <row r="765" spans="1:38" x14ac:dyDescent="0.35">
      <c r="A765" s="1">
        <f t="shared" si="60"/>
        <v>765</v>
      </c>
      <c r="B765" s="1">
        <f t="shared" si="61"/>
        <v>764</v>
      </c>
      <c r="C765" s="5">
        <v>44351</v>
      </c>
      <c r="D765" t="s">
        <v>614</v>
      </c>
      <c r="E765" t="s">
        <v>302</v>
      </c>
      <c r="F765" t="s">
        <v>302</v>
      </c>
      <c r="G765" t="s">
        <v>6</v>
      </c>
      <c r="H765" t="s">
        <v>227</v>
      </c>
      <c r="J765" t="s">
        <v>54</v>
      </c>
      <c r="K765" t="s">
        <v>5</v>
      </c>
      <c r="L765">
        <v>6</v>
      </c>
      <c r="N765" t="s">
        <v>314</v>
      </c>
      <c r="O765" t="s">
        <v>70</v>
      </c>
      <c r="P765" t="s">
        <v>70</v>
      </c>
      <c r="Q765">
        <v>3900</v>
      </c>
      <c r="R765" t="s">
        <v>1170</v>
      </c>
      <c r="T765" t="s">
        <v>241</v>
      </c>
      <c r="U765">
        <v>0</v>
      </c>
      <c r="W765" t="s">
        <v>503</v>
      </c>
      <c r="X765" t="s">
        <v>503</v>
      </c>
      <c r="AA765" s="6" t="str">
        <f t="shared" si="62"/>
        <v>Other</v>
      </c>
      <c r="AB765" s="6" t="str">
        <f t="shared" si="63"/>
        <v>A</v>
      </c>
      <c r="AC765" s="6">
        <f>VLOOKUP(P765,lists!$G:$H,2,FALSE)</f>
        <v>4</v>
      </c>
      <c r="AD765" t="b">
        <f>VLOOKUP(G765,lists!$B$2:$C$3,2,FALSE)</f>
        <v>1</v>
      </c>
      <c r="AE765" t="b">
        <f>VLOOKUP(AA765,lists!$B:$C,2,FALSE)</f>
        <v>1</v>
      </c>
      <c r="AF765" t="b">
        <f>IF(AND(AC765&gt;=VLOOKUP(FLAT!$I$1,lists!$G:$H,2,FALSE),AC765&lt;=VLOOKUP(FLAT!$I$2,lists!$G:$H,2,FALSE)),TRUE,FALSE)</f>
        <v>1</v>
      </c>
      <c r="AG765" t="b">
        <f>VLOOKUP(AB765,lists!$B$7:$C$8,2,FALSE)</f>
        <v>1</v>
      </c>
      <c r="AH765" t="b">
        <f>VLOOKUP(IF(H765="","Open",SUBSTITUTE(H765,"/Nov","")),lists!$B$27:$D$29,2,FALSE)</f>
        <v>1</v>
      </c>
      <c r="AI765" t="b">
        <f>IF(FLAT!$I$5="All",TRUE,IF(FLAT!$I$5=TEXT('Raw - F'!C765,"mmm"),TRUE,FALSE))</f>
        <v>1</v>
      </c>
      <c r="AJ765" t="b">
        <f>VLOOKUP(L765,lists!B:C,2,FALSE)</f>
        <v>1</v>
      </c>
      <c r="AK765" t="b">
        <f>VLOOKUP(T765,lists!$B$23:$D$25,2,FALSE)</f>
        <v>1</v>
      </c>
      <c r="AL765">
        <f t="shared" si="64"/>
        <v>1</v>
      </c>
    </row>
    <row r="766" spans="1:38" x14ac:dyDescent="0.35">
      <c r="A766" s="1">
        <f t="shared" si="60"/>
        <v>766</v>
      </c>
      <c r="B766" s="1">
        <f t="shared" si="61"/>
        <v>765</v>
      </c>
      <c r="C766" s="5">
        <v>44351</v>
      </c>
      <c r="D766" t="s">
        <v>260</v>
      </c>
      <c r="E766" t="s">
        <v>302</v>
      </c>
      <c r="F766" t="s">
        <v>302</v>
      </c>
      <c r="G766" t="s">
        <v>6</v>
      </c>
      <c r="H766" t="s">
        <v>227</v>
      </c>
      <c r="J766" t="s">
        <v>35</v>
      </c>
      <c r="K766" t="s">
        <v>7</v>
      </c>
      <c r="L766">
        <v>4</v>
      </c>
      <c r="N766" t="s">
        <v>318</v>
      </c>
      <c r="O766" t="s">
        <v>380</v>
      </c>
      <c r="P766" t="s">
        <v>38</v>
      </c>
      <c r="Q766">
        <v>15000</v>
      </c>
      <c r="R766" t="s">
        <v>474</v>
      </c>
      <c r="T766" t="s">
        <v>240</v>
      </c>
      <c r="U766">
        <v>0</v>
      </c>
      <c r="W766" t="s">
        <v>503</v>
      </c>
      <c r="X766" t="s">
        <v>503</v>
      </c>
      <c r="AA766" s="6" t="str">
        <f t="shared" si="62"/>
        <v>Other</v>
      </c>
      <c r="AB766" s="6" t="str">
        <f t="shared" si="63"/>
        <v>F</v>
      </c>
      <c r="AC766" s="6">
        <f>VLOOKUP(P766,lists!$G:$H,2,FALSE)</f>
        <v>3</v>
      </c>
      <c r="AD766" t="b">
        <f>VLOOKUP(G766,lists!$B$2:$C$3,2,FALSE)</f>
        <v>1</v>
      </c>
      <c r="AE766" t="b">
        <f>VLOOKUP(AA766,lists!$B:$C,2,FALSE)</f>
        <v>1</v>
      </c>
      <c r="AF766" t="b">
        <f>IF(AND(AC766&gt;=VLOOKUP(FLAT!$I$1,lists!$G:$H,2,FALSE),AC766&lt;=VLOOKUP(FLAT!$I$2,lists!$G:$H,2,FALSE)),TRUE,FALSE)</f>
        <v>1</v>
      </c>
      <c r="AG766" t="b">
        <f>VLOOKUP(AB766,lists!$B$7:$C$8,2,FALSE)</f>
        <v>1</v>
      </c>
      <c r="AH766" t="b">
        <f>VLOOKUP(IF(H766="","Open",SUBSTITUTE(H766,"/Nov","")),lists!$B$27:$D$29,2,FALSE)</f>
        <v>1</v>
      </c>
      <c r="AI766" t="b">
        <f>IF(FLAT!$I$5="All",TRUE,IF(FLAT!$I$5=TEXT('Raw - F'!C766,"mmm"),TRUE,FALSE))</f>
        <v>1</v>
      </c>
      <c r="AJ766" t="b">
        <f>VLOOKUP(L766,lists!B:C,2,FALSE)</f>
        <v>1</v>
      </c>
      <c r="AK766" t="b">
        <f>VLOOKUP(T766,lists!$B$23:$D$25,2,FALSE)</f>
        <v>1</v>
      </c>
      <c r="AL766">
        <f t="shared" si="64"/>
        <v>1</v>
      </c>
    </row>
    <row r="767" spans="1:38" x14ac:dyDescent="0.35">
      <c r="A767" s="1">
        <f t="shared" si="60"/>
        <v>767</v>
      </c>
      <c r="B767" s="1">
        <f t="shared" si="61"/>
        <v>766</v>
      </c>
      <c r="C767" s="5">
        <v>44351</v>
      </c>
      <c r="D767" t="s">
        <v>260</v>
      </c>
      <c r="E767" t="s">
        <v>302</v>
      </c>
      <c r="F767" t="s">
        <v>302</v>
      </c>
      <c r="G767" t="s">
        <v>6</v>
      </c>
      <c r="H767" t="s">
        <v>227</v>
      </c>
      <c r="J767" t="s">
        <v>54</v>
      </c>
      <c r="K767" t="s">
        <v>5</v>
      </c>
      <c r="L767">
        <v>4</v>
      </c>
      <c r="N767" t="s">
        <v>318</v>
      </c>
      <c r="O767" t="s">
        <v>407</v>
      </c>
      <c r="P767" t="s">
        <v>37</v>
      </c>
      <c r="Q767">
        <v>7650</v>
      </c>
      <c r="R767" t="s">
        <v>1175</v>
      </c>
      <c r="T767" t="s">
        <v>240</v>
      </c>
      <c r="U767">
        <v>0</v>
      </c>
      <c r="W767" t="s">
        <v>503</v>
      </c>
      <c r="X767" t="s">
        <v>503</v>
      </c>
      <c r="AA767" s="6" t="str">
        <f t="shared" si="62"/>
        <v>Other</v>
      </c>
      <c r="AB767" s="6" t="str">
        <f t="shared" si="63"/>
        <v>A</v>
      </c>
      <c r="AC767" s="6">
        <f>VLOOKUP(P767,lists!$G:$H,2,FALSE)</f>
        <v>2</v>
      </c>
      <c r="AD767" t="b">
        <f>VLOOKUP(G767,lists!$B$2:$C$3,2,FALSE)</f>
        <v>1</v>
      </c>
      <c r="AE767" t="b">
        <f>VLOOKUP(AA767,lists!$B:$C,2,FALSE)</f>
        <v>1</v>
      </c>
      <c r="AF767" t="b">
        <f>IF(AND(AC767&gt;=VLOOKUP(FLAT!$I$1,lists!$G:$H,2,FALSE),AC767&lt;=VLOOKUP(FLAT!$I$2,lists!$G:$H,2,FALSE)),TRUE,FALSE)</f>
        <v>1</v>
      </c>
      <c r="AG767" t="b">
        <f>VLOOKUP(AB767,lists!$B$7:$C$8,2,FALSE)</f>
        <v>1</v>
      </c>
      <c r="AH767" t="b">
        <f>VLOOKUP(IF(H767="","Open",SUBSTITUTE(H767,"/Nov","")),lists!$B$27:$D$29,2,FALSE)</f>
        <v>1</v>
      </c>
      <c r="AI767" t="b">
        <f>IF(FLAT!$I$5="All",TRUE,IF(FLAT!$I$5=TEXT('Raw - F'!C767,"mmm"),TRUE,FALSE))</f>
        <v>1</v>
      </c>
      <c r="AJ767" t="b">
        <f>VLOOKUP(L767,lists!B:C,2,FALSE)</f>
        <v>1</v>
      </c>
      <c r="AK767" t="b">
        <f>VLOOKUP(T767,lists!$B$23:$D$25,2,FALSE)</f>
        <v>1</v>
      </c>
      <c r="AL767">
        <f t="shared" si="64"/>
        <v>1</v>
      </c>
    </row>
    <row r="768" spans="1:38" x14ac:dyDescent="0.35">
      <c r="A768" s="1">
        <f t="shared" si="60"/>
        <v>768</v>
      </c>
      <c r="B768" s="1">
        <f t="shared" si="61"/>
        <v>767</v>
      </c>
      <c r="C768" s="5">
        <v>44351</v>
      </c>
      <c r="D768" t="s">
        <v>260</v>
      </c>
      <c r="E768" t="s">
        <v>302</v>
      </c>
      <c r="F768" t="s">
        <v>302</v>
      </c>
      <c r="G768" t="s">
        <v>51</v>
      </c>
      <c r="H768" t="s">
        <v>245</v>
      </c>
      <c r="J768" t="s">
        <v>35</v>
      </c>
      <c r="K768" t="s">
        <v>5</v>
      </c>
      <c r="L768">
        <v>5</v>
      </c>
      <c r="N768" t="s">
        <v>227</v>
      </c>
      <c r="O768" t="s">
        <v>404</v>
      </c>
      <c r="P768" t="s">
        <v>59</v>
      </c>
      <c r="Q768">
        <v>4900</v>
      </c>
      <c r="R768" t="s">
        <v>1174</v>
      </c>
      <c r="T768" t="s">
        <v>240</v>
      </c>
      <c r="U768">
        <v>0</v>
      </c>
      <c r="W768" t="s">
        <v>503</v>
      </c>
      <c r="X768" t="s">
        <v>503</v>
      </c>
      <c r="AA768" s="6" t="str">
        <f t="shared" si="62"/>
        <v>Other</v>
      </c>
      <c r="AB768" s="6" t="str">
        <f t="shared" si="63"/>
        <v>A</v>
      </c>
      <c r="AC768" s="6">
        <f>VLOOKUP(P768,lists!$G:$H,2,FALSE)</f>
        <v>7</v>
      </c>
      <c r="AD768" t="b">
        <f>VLOOKUP(G768,lists!$B$2:$C$3,2,FALSE)</f>
        <v>1</v>
      </c>
      <c r="AE768" t="b">
        <f>VLOOKUP(AA768,lists!$B:$C,2,FALSE)</f>
        <v>1</v>
      </c>
      <c r="AF768" t="b">
        <f>IF(AND(AC768&gt;=VLOOKUP(FLAT!$I$1,lists!$G:$H,2,FALSE),AC768&lt;=VLOOKUP(FLAT!$I$2,lists!$G:$H,2,FALSE)),TRUE,FALSE)</f>
        <v>1</v>
      </c>
      <c r="AG768" t="b">
        <f>VLOOKUP(AB768,lists!$B$7:$C$8,2,FALSE)</f>
        <v>1</v>
      </c>
      <c r="AH768" t="b">
        <f>VLOOKUP(IF(H768="","Open",SUBSTITUTE(H768,"/Nov","")),lists!$B$27:$D$29,2,FALSE)</f>
        <v>1</v>
      </c>
      <c r="AI768" t="b">
        <f>IF(FLAT!$I$5="All",TRUE,IF(FLAT!$I$5=TEXT('Raw - F'!C768,"mmm"),TRUE,FALSE))</f>
        <v>1</v>
      </c>
      <c r="AJ768" t="b">
        <f>VLOOKUP(L768,lists!B:C,2,FALSE)</f>
        <v>1</v>
      </c>
      <c r="AK768" t="b">
        <f>VLOOKUP(T768,lists!$B$23:$D$25,2,FALSE)</f>
        <v>1</v>
      </c>
      <c r="AL768">
        <f t="shared" si="64"/>
        <v>1</v>
      </c>
    </row>
    <row r="769" spans="1:38" x14ac:dyDescent="0.35">
      <c r="A769" s="1">
        <f t="shared" si="60"/>
        <v>769</v>
      </c>
      <c r="B769" s="1">
        <f t="shared" si="61"/>
        <v>768</v>
      </c>
      <c r="C769" s="5">
        <v>44351</v>
      </c>
      <c r="D769" t="s">
        <v>260</v>
      </c>
      <c r="E769" t="s">
        <v>302</v>
      </c>
      <c r="F769" t="s">
        <v>302</v>
      </c>
      <c r="G769" t="s">
        <v>51</v>
      </c>
      <c r="H769" t="s">
        <v>244</v>
      </c>
      <c r="J769" t="s">
        <v>33</v>
      </c>
      <c r="K769" t="s">
        <v>7</v>
      </c>
      <c r="L769">
        <v>5</v>
      </c>
      <c r="N769" t="s">
        <v>227</v>
      </c>
      <c r="O769" t="s">
        <v>36</v>
      </c>
      <c r="P769" t="s">
        <v>36</v>
      </c>
      <c r="Q769">
        <v>4900</v>
      </c>
      <c r="R769" t="s">
        <v>398</v>
      </c>
      <c r="T769" t="s">
        <v>240</v>
      </c>
      <c r="U769">
        <v>0</v>
      </c>
      <c r="W769" t="s">
        <v>503</v>
      </c>
      <c r="X769" t="s">
        <v>503</v>
      </c>
      <c r="Z769" t="s">
        <v>553</v>
      </c>
      <c r="AA769" s="6" t="str">
        <f t="shared" si="62"/>
        <v>2yo</v>
      </c>
      <c r="AB769" s="6" t="str">
        <f t="shared" si="63"/>
        <v>F</v>
      </c>
      <c r="AC769" s="6">
        <f>VLOOKUP(P769,lists!$G:$H,2,FALSE)</f>
        <v>1</v>
      </c>
      <c r="AD769" t="b">
        <f>VLOOKUP(G769,lists!$B$2:$C$3,2,FALSE)</f>
        <v>1</v>
      </c>
      <c r="AE769" t="b">
        <f>VLOOKUP(AA769,lists!$B:$C,2,FALSE)</f>
        <v>1</v>
      </c>
      <c r="AF769" t="b">
        <f>IF(AND(AC769&gt;=VLOOKUP(FLAT!$I$1,lists!$G:$H,2,FALSE),AC769&lt;=VLOOKUP(FLAT!$I$2,lists!$G:$H,2,FALSE)),TRUE,FALSE)</f>
        <v>1</v>
      </c>
      <c r="AG769" t="b">
        <f>VLOOKUP(AB769,lists!$B$7:$C$8,2,FALSE)</f>
        <v>1</v>
      </c>
      <c r="AH769" t="b">
        <f>VLOOKUP(IF(H769="","Open",SUBSTITUTE(H769,"/Nov","")),lists!$B$27:$D$29,2,FALSE)</f>
        <v>1</v>
      </c>
      <c r="AI769" t="b">
        <f>IF(FLAT!$I$5="All",TRUE,IF(FLAT!$I$5=TEXT('Raw - F'!C769,"mmm"),TRUE,FALSE))</f>
        <v>1</v>
      </c>
      <c r="AJ769" t="b">
        <f>VLOOKUP(L769,lists!B:C,2,FALSE)</f>
        <v>1</v>
      </c>
      <c r="AK769" t="b">
        <f>VLOOKUP(T769,lists!$B$23:$D$25,2,FALSE)</f>
        <v>1</v>
      </c>
      <c r="AL769">
        <f t="shared" si="64"/>
        <v>1</v>
      </c>
    </row>
    <row r="770" spans="1:38" x14ac:dyDescent="0.35">
      <c r="A770" s="1">
        <f t="shared" si="60"/>
        <v>770</v>
      </c>
      <c r="B770" s="1">
        <f t="shared" si="61"/>
        <v>769</v>
      </c>
      <c r="C770" s="5">
        <v>44351</v>
      </c>
      <c r="D770" t="s">
        <v>260</v>
      </c>
      <c r="E770" t="s">
        <v>302</v>
      </c>
      <c r="F770" t="s">
        <v>302</v>
      </c>
      <c r="G770" t="s">
        <v>6</v>
      </c>
      <c r="H770" t="s">
        <v>227</v>
      </c>
      <c r="J770" t="s">
        <v>54</v>
      </c>
      <c r="K770" t="s">
        <v>5</v>
      </c>
      <c r="L770">
        <v>6</v>
      </c>
      <c r="N770" t="s">
        <v>314</v>
      </c>
      <c r="O770" t="s">
        <v>404</v>
      </c>
      <c r="P770" t="s">
        <v>59</v>
      </c>
      <c r="Q770">
        <v>3900</v>
      </c>
      <c r="R770" t="s">
        <v>1172</v>
      </c>
      <c r="T770" t="s">
        <v>240</v>
      </c>
      <c r="U770">
        <v>0</v>
      </c>
      <c r="W770" t="s">
        <v>1704</v>
      </c>
      <c r="X770" t="s">
        <v>503</v>
      </c>
      <c r="AA770" s="6" t="str">
        <f t="shared" si="62"/>
        <v>Other</v>
      </c>
      <c r="AB770" s="6" t="str">
        <f t="shared" si="63"/>
        <v>A</v>
      </c>
      <c r="AC770" s="6">
        <f>VLOOKUP(P770,lists!$G:$H,2,FALSE)</f>
        <v>7</v>
      </c>
      <c r="AD770" t="b">
        <f>VLOOKUP(G770,lists!$B$2:$C$3,2,FALSE)</f>
        <v>1</v>
      </c>
      <c r="AE770" t="b">
        <f>VLOOKUP(AA770,lists!$B:$C,2,FALSE)</f>
        <v>1</v>
      </c>
      <c r="AF770" t="b">
        <f>IF(AND(AC770&gt;=VLOOKUP(FLAT!$I$1,lists!$G:$H,2,FALSE),AC770&lt;=VLOOKUP(FLAT!$I$2,lists!$G:$H,2,FALSE)),TRUE,FALSE)</f>
        <v>1</v>
      </c>
      <c r="AG770" t="b">
        <f>VLOOKUP(AB770,lists!$B$7:$C$8,2,FALSE)</f>
        <v>1</v>
      </c>
      <c r="AH770" t="b">
        <f>VLOOKUP(IF(H770="","Open",SUBSTITUTE(H770,"/Nov","")),lists!$B$27:$D$29,2,FALSE)</f>
        <v>1</v>
      </c>
      <c r="AI770" t="b">
        <f>IF(FLAT!$I$5="All",TRUE,IF(FLAT!$I$5=TEXT('Raw - F'!C770,"mmm"),TRUE,FALSE))</f>
        <v>1</v>
      </c>
      <c r="AJ770" t="b">
        <f>VLOOKUP(L770,lists!B:C,2,FALSE)</f>
        <v>1</v>
      </c>
      <c r="AK770" t="b">
        <f>VLOOKUP(T770,lists!$B$23:$D$25,2,FALSE)</f>
        <v>1</v>
      </c>
      <c r="AL770">
        <f t="shared" si="64"/>
        <v>1</v>
      </c>
    </row>
    <row r="771" spans="1:38" x14ac:dyDescent="0.35">
      <c r="A771" s="1">
        <f t="shared" si="60"/>
        <v>771</v>
      </c>
      <c r="B771" s="1">
        <f t="shared" si="61"/>
        <v>770</v>
      </c>
      <c r="C771" s="5">
        <v>44351</v>
      </c>
      <c r="D771" t="s">
        <v>260</v>
      </c>
      <c r="E771" t="s">
        <v>302</v>
      </c>
      <c r="F771" t="s">
        <v>302</v>
      </c>
      <c r="G771" t="s">
        <v>6</v>
      </c>
      <c r="H771" t="s">
        <v>227</v>
      </c>
      <c r="J771" t="s">
        <v>34</v>
      </c>
      <c r="K771" t="s">
        <v>5</v>
      </c>
      <c r="L771">
        <v>6</v>
      </c>
      <c r="N771" t="s">
        <v>314</v>
      </c>
      <c r="O771" t="s">
        <v>36</v>
      </c>
      <c r="P771" t="s">
        <v>36</v>
      </c>
      <c r="Q771">
        <v>3900</v>
      </c>
      <c r="R771" t="s">
        <v>871</v>
      </c>
      <c r="T771" t="s">
        <v>240</v>
      </c>
      <c r="U771">
        <v>0</v>
      </c>
      <c r="W771" t="s">
        <v>503</v>
      </c>
      <c r="X771" t="s">
        <v>503</v>
      </c>
      <c r="AA771" s="6" t="str">
        <f t="shared" si="62"/>
        <v>3yo</v>
      </c>
      <c r="AB771" s="6" t="str">
        <f t="shared" si="63"/>
        <v>A</v>
      </c>
      <c r="AC771" s="6">
        <f>VLOOKUP(P771,lists!$G:$H,2,FALSE)</f>
        <v>1</v>
      </c>
      <c r="AD771" t="b">
        <f>VLOOKUP(G771,lists!$B$2:$C$3,2,FALSE)</f>
        <v>1</v>
      </c>
      <c r="AE771" t="b">
        <f>VLOOKUP(AA771,lists!$B:$C,2,FALSE)</f>
        <v>1</v>
      </c>
      <c r="AF771" t="b">
        <f>IF(AND(AC771&gt;=VLOOKUP(FLAT!$I$1,lists!$G:$H,2,FALSE),AC771&lt;=VLOOKUP(FLAT!$I$2,lists!$G:$H,2,FALSE)),TRUE,FALSE)</f>
        <v>1</v>
      </c>
      <c r="AG771" t="b">
        <f>VLOOKUP(AB771,lists!$B$7:$C$8,2,FALSE)</f>
        <v>1</v>
      </c>
      <c r="AH771" t="b">
        <f>VLOOKUP(IF(H771="","Open",SUBSTITUTE(H771,"/Nov","")),lists!$B$27:$D$29,2,FALSE)</f>
        <v>1</v>
      </c>
      <c r="AI771" t="b">
        <f>IF(FLAT!$I$5="All",TRUE,IF(FLAT!$I$5=TEXT('Raw - F'!C771,"mmm"),TRUE,FALSE))</f>
        <v>1</v>
      </c>
      <c r="AJ771" t="b">
        <f>VLOOKUP(L771,lists!B:C,2,FALSE)</f>
        <v>1</v>
      </c>
      <c r="AK771" t="b">
        <f>VLOOKUP(T771,lists!$B$23:$D$25,2,FALSE)</f>
        <v>1</v>
      </c>
      <c r="AL771">
        <f t="shared" si="64"/>
        <v>1</v>
      </c>
    </row>
    <row r="772" spans="1:38" x14ac:dyDescent="0.35">
      <c r="A772" s="1">
        <f t="shared" si="60"/>
        <v>772</v>
      </c>
      <c r="B772" s="1">
        <f t="shared" si="61"/>
        <v>771</v>
      </c>
      <c r="C772" s="5">
        <v>44351</v>
      </c>
      <c r="D772" t="s">
        <v>260</v>
      </c>
      <c r="E772" t="s">
        <v>302</v>
      </c>
      <c r="F772" t="s">
        <v>302</v>
      </c>
      <c r="G772" t="s">
        <v>6</v>
      </c>
      <c r="H772" t="s">
        <v>227</v>
      </c>
      <c r="J772" t="s">
        <v>35</v>
      </c>
      <c r="K772" t="s">
        <v>5</v>
      </c>
      <c r="L772">
        <v>6</v>
      </c>
      <c r="N772" t="s">
        <v>312</v>
      </c>
      <c r="O772" t="s">
        <v>380</v>
      </c>
      <c r="P772" t="s">
        <v>38</v>
      </c>
      <c r="Q772">
        <v>3900</v>
      </c>
      <c r="R772" t="s">
        <v>1173</v>
      </c>
      <c r="T772" t="s">
        <v>240</v>
      </c>
      <c r="U772">
        <v>0</v>
      </c>
      <c r="W772" t="s">
        <v>503</v>
      </c>
      <c r="X772" t="s">
        <v>503</v>
      </c>
      <c r="AA772" s="6" t="str">
        <f t="shared" si="62"/>
        <v>Other</v>
      </c>
      <c r="AB772" s="6" t="str">
        <f t="shared" si="63"/>
        <v>A</v>
      </c>
      <c r="AC772" s="6">
        <f>VLOOKUP(P772,lists!$G:$H,2,FALSE)</f>
        <v>3</v>
      </c>
      <c r="AD772" t="b">
        <f>VLOOKUP(G772,lists!$B$2:$C$3,2,FALSE)</f>
        <v>1</v>
      </c>
      <c r="AE772" t="b">
        <f>VLOOKUP(AA772,lists!$B:$C,2,FALSE)</f>
        <v>1</v>
      </c>
      <c r="AF772" t="b">
        <f>IF(AND(AC772&gt;=VLOOKUP(FLAT!$I$1,lists!$G:$H,2,FALSE),AC772&lt;=VLOOKUP(FLAT!$I$2,lists!$G:$H,2,FALSE)),TRUE,FALSE)</f>
        <v>1</v>
      </c>
      <c r="AG772" t="b">
        <f>VLOOKUP(AB772,lists!$B$7:$C$8,2,FALSE)</f>
        <v>1</v>
      </c>
      <c r="AH772" t="b">
        <f>VLOOKUP(IF(H772="","Open",SUBSTITUTE(H772,"/Nov","")),lists!$B$27:$D$29,2,FALSE)</f>
        <v>1</v>
      </c>
      <c r="AI772" t="b">
        <f>IF(FLAT!$I$5="All",TRUE,IF(FLAT!$I$5=TEXT('Raw - F'!C772,"mmm"),TRUE,FALSE))</f>
        <v>1</v>
      </c>
      <c r="AJ772" t="b">
        <f>VLOOKUP(L772,lists!B:C,2,FALSE)</f>
        <v>1</v>
      </c>
      <c r="AK772" t="b">
        <f>VLOOKUP(T772,lists!$B$23:$D$25,2,FALSE)</f>
        <v>1</v>
      </c>
      <c r="AL772">
        <f t="shared" si="64"/>
        <v>1</v>
      </c>
    </row>
    <row r="773" spans="1:38" x14ac:dyDescent="0.35">
      <c r="A773" s="1">
        <f t="shared" si="60"/>
        <v>773</v>
      </c>
      <c r="B773" s="1">
        <f t="shared" si="61"/>
        <v>772</v>
      </c>
      <c r="C773" s="5">
        <v>44351</v>
      </c>
      <c r="D773" t="s">
        <v>107</v>
      </c>
      <c r="E773" t="s">
        <v>302</v>
      </c>
      <c r="F773" t="s">
        <v>302</v>
      </c>
      <c r="G773" t="s">
        <v>6</v>
      </c>
      <c r="H773" t="s">
        <v>227</v>
      </c>
      <c r="J773" t="s">
        <v>54</v>
      </c>
      <c r="K773" t="s">
        <v>5</v>
      </c>
      <c r="L773">
        <v>2</v>
      </c>
      <c r="N773" t="s">
        <v>317</v>
      </c>
      <c r="O773" t="s">
        <v>493</v>
      </c>
      <c r="P773" t="s">
        <v>70</v>
      </c>
      <c r="Q773">
        <v>12000</v>
      </c>
      <c r="R773" t="s">
        <v>1178</v>
      </c>
      <c r="T773" t="s">
        <v>240</v>
      </c>
      <c r="U773">
        <v>0</v>
      </c>
      <c r="W773" t="s">
        <v>503</v>
      </c>
      <c r="X773" t="s">
        <v>503</v>
      </c>
      <c r="AA773" s="6" t="str">
        <f t="shared" si="62"/>
        <v>Other</v>
      </c>
      <c r="AB773" s="6" t="str">
        <f t="shared" si="63"/>
        <v>A</v>
      </c>
      <c r="AC773" s="6">
        <f>VLOOKUP(P773,lists!$G:$H,2,FALSE)</f>
        <v>4</v>
      </c>
      <c r="AD773" t="b">
        <f>VLOOKUP(G773,lists!$B$2:$C$3,2,FALSE)</f>
        <v>1</v>
      </c>
      <c r="AE773" t="b">
        <f>VLOOKUP(AA773,lists!$B:$C,2,FALSE)</f>
        <v>1</v>
      </c>
      <c r="AF773" t="b">
        <f>IF(AND(AC773&gt;=VLOOKUP(FLAT!$I$1,lists!$G:$H,2,FALSE),AC773&lt;=VLOOKUP(FLAT!$I$2,lists!$G:$H,2,FALSE)),TRUE,FALSE)</f>
        <v>1</v>
      </c>
      <c r="AG773" t="b">
        <f>VLOOKUP(AB773,lists!$B$7:$C$8,2,FALSE)</f>
        <v>1</v>
      </c>
      <c r="AH773" t="b">
        <f>VLOOKUP(IF(H773="","Open",SUBSTITUTE(H773,"/Nov","")),lists!$B$27:$D$29,2,FALSE)</f>
        <v>1</v>
      </c>
      <c r="AI773" t="b">
        <f>IF(FLAT!$I$5="All",TRUE,IF(FLAT!$I$5=TEXT('Raw - F'!C773,"mmm"),TRUE,FALSE))</f>
        <v>1</v>
      </c>
      <c r="AJ773" t="b">
        <f>VLOOKUP(L773,lists!B:C,2,FALSE)</f>
        <v>1</v>
      </c>
      <c r="AK773" t="b">
        <f>VLOOKUP(T773,lists!$B$23:$D$25,2,FALSE)</f>
        <v>1</v>
      </c>
      <c r="AL773">
        <f t="shared" si="64"/>
        <v>1</v>
      </c>
    </row>
    <row r="774" spans="1:38" x14ac:dyDescent="0.35">
      <c r="A774" s="1">
        <f t="shared" ref="A774:A837" si="65">IF(B774="",A773,B774+1)</f>
        <v>774</v>
      </c>
      <c r="B774" s="1">
        <f t="shared" si="61"/>
        <v>773</v>
      </c>
      <c r="C774" s="5">
        <v>44351</v>
      </c>
      <c r="D774" t="s">
        <v>107</v>
      </c>
      <c r="E774" t="s">
        <v>302</v>
      </c>
      <c r="F774" t="s">
        <v>302</v>
      </c>
      <c r="G774" t="s">
        <v>6</v>
      </c>
      <c r="H774" t="s">
        <v>227</v>
      </c>
      <c r="J774" t="s">
        <v>34</v>
      </c>
      <c r="K774" t="s">
        <v>5</v>
      </c>
      <c r="L774">
        <v>4</v>
      </c>
      <c r="N774" t="s">
        <v>318</v>
      </c>
      <c r="O774" t="s">
        <v>380</v>
      </c>
      <c r="P774" t="s">
        <v>38</v>
      </c>
      <c r="Q774">
        <v>7650</v>
      </c>
      <c r="R774" t="s">
        <v>1180</v>
      </c>
      <c r="T774" t="s">
        <v>240</v>
      </c>
      <c r="U774">
        <v>0</v>
      </c>
      <c r="W774" t="s">
        <v>503</v>
      </c>
      <c r="X774" t="s">
        <v>503</v>
      </c>
      <c r="AA774" s="6" t="str">
        <f t="shared" si="62"/>
        <v>3yo</v>
      </c>
      <c r="AB774" s="6" t="str">
        <f t="shared" si="63"/>
        <v>A</v>
      </c>
      <c r="AC774" s="6">
        <f>VLOOKUP(P774,lists!$G:$H,2,FALSE)</f>
        <v>3</v>
      </c>
      <c r="AD774" t="b">
        <f>VLOOKUP(G774,lists!$B$2:$C$3,2,FALSE)</f>
        <v>1</v>
      </c>
      <c r="AE774" t="b">
        <f>VLOOKUP(AA774,lists!$B:$C,2,FALSE)</f>
        <v>1</v>
      </c>
      <c r="AF774" t="b">
        <f>IF(AND(AC774&gt;=VLOOKUP(FLAT!$I$1,lists!$G:$H,2,FALSE),AC774&lt;=VLOOKUP(FLAT!$I$2,lists!$G:$H,2,FALSE)),TRUE,FALSE)</f>
        <v>1</v>
      </c>
      <c r="AG774" t="b">
        <f>VLOOKUP(AB774,lists!$B$7:$C$8,2,FALSE)</f>
        <v>1</v>
      </c>
      <c r="AH774" t="b">
        <f>VLOOKUP(IF(H774="","Open",SUBSTITUTE(H774,"/Nov","")),lists!$B$27:$D$29,2,FALSE)</f>
        <v>1</v>
      </c>
      <c r="AI774" t="b">
        <f>IF(FLAT!$I$5="All",TRUE,IF(FLAT!$I$5=TEXT('Raw - F'!C774,"mmm"),TRUE,FALSE))</f>
        <v>1</v>
      </c>
      <c r="AJ774" t="b">
        <f>VLOOKUP(L774,lists!B:C,2,FALSE)</f>
        <v>1</v>
      </c>
      <c r="AK774" t="b">
        <f>VLOOKUP(T774,lists!$B$23:$D$25,2,FALSE)</f>
        <v>1</v>
      </c>
      <c r="AL774">
        <f t="shared" si="64"/>
        <v>1</v>
      </c>
    </row>
    <row r="775" spans="1:38" x14ac:dyDescent="0.35">
      <c r="A775" s="1">
        <f t="shared" si="65"/>
        <v>775</v>
      </c>
      <c r="B775" s="1">
        <f t="shared" ref="B775:B838" si="66">IF(AND(A774&lt;1,AL775=1),1,IF(AL775=1,A774,""))</f>
        <v>774</v>
      </c>
      <c r="C775" s="5">
        <v>44351</v>
      </c>
      <c r="D775" t="s">
        <v>107</v>
      </c>
      <c r="E775" t="s">
        <v>302</v>
      </c>
      <c r="F775" t="s">
        <v>302</v>
      </c>
      <c r="G775" t="s">
        <v>6</v>
      </c>
      <c r="H775" t="s">
        <v>227</v>
      </c>
      <c r="J775" t="s">
        <v>54</v>
      </c>
      <c r="K775" t="s">
        <v>5</v>
      </c>
      <c r="L775">
        <v>4</v>
      </c>
      <c r="N775" t="s">
        <v>348</v>
      </c>
      <c r="O775" t="s">
        <v>379</v>
      </c>
      <c r="P775" t="s">
        <v>37</v>
      </c>
      <c r="Q775">
        <v>7650</v>
      </c>
      <c r="R775" t="s">
        <v>1182</v>
      </c>
      <c r="T775" t="s">
        <v>240</v>
      </c>
      <c r="U775">
        <v>0</v>
      </c>
      <c r="W775" t="s">
        <v>503</v>
      </c>
      <c r="X775" t="s">
        <v>503</v>
      </c>
      <c r="AA775" s="6" t="str">
        <f t="shared" si="62"/>
        <v>Other</v>
      </c>
      <c r="AB775" s="6" t="str">
        <f t="shared" si="63"/>
        <v>A</v>
      </c>
      <c r="AC775" s="6">
        <f>VLOOKUP(P775,lists!$G:$H,2,FALSE)</f>
        <v>2</v>
      </c>
      <c r="AD775" t="b">
        <f>VLOOKUP(G775,lists!$B$2:$C$3,2,FALSE)</f>
        <v>1</v>
      </c>
      <c r="AE775" t="b">
        <f>VLOOKUP(AA775,lists!$B:$C,2,FALSE)</f>
        <v>1</v>
      </c>
      <c r="AF775" t="b">
        <f>IF(AND(AC775&gt;=VLOOKUP(FLAT!$I$1,lists!$G:$H,2,FALSE),AC775&lt;=VLOOKUP(FLAT!$I$2,lists!$G:$H,2,FALSE)),TRUE,FALSE)</f>
        <v>1</v>
      </c>
      <c r="AG775" t="b">
        <f>VLOOKUP(AB775,lists!$B$7:$C$8,2,FALSE)</f>
        <v>1</v>
      </c>
      <c r="AH775" t="b">
        <f>VLOOKUP(IF(H775="","Open",SUBSTITUTE(H775,"/Nov","")),lists!$B$27:$D$29,2,FALSE)</f>
        <v>1</v>
      </c>
      <c r="AI775" t="b">
        <f>IF(FLAT!$I$5="All",TRUE,IF(FLAT!$I$5=TEXT('Raw - F'!C775,"mmm"),TRUE,FALSE))</f>
        <v>1</v>
      </c>
      <c r="AJ775" t="b">
        <f>VLOOKUP(L775,lists!B:C,2,FALSE)</f>
        <v>1</v>
      </c>
      <c r="AK775" t="b">
        <f>VLOOKUP(T775,lists!$B$23:$D$25,2,FALSE)</f>
        <v>1</v>
      </c>
      <c r="AL775">
        <f t="shared" si="64"/>
        <v>1</v>
      </c>
    </row>
    <row r="776" spans="1:38" x14ac:dyDescent="0.35">
      <c r="A776" s="1">
        <f t="shared" si="65"/>
        <v>776</v>
      </c>
      <c r="B776" s="1">
        <f t="shared" si="66"/>
        <v>775</v>
      </c>
      <c r="C776" s="5">
        <v>44351</v>
      </c>
      <c r="D776" t="s">
        <v>107</v>
      </c>
      <c r="E776" t="s">
        <v>302</v>
      </c>
      <c r="F776" t="s">
        <v>302</v>
      </c>
      <c r="G776" t="s">
        <v>51</v>
      </c>
      <c r="H776" t="s">
        <v>244</v>
      </c>
      <c r="J776" t="s">
        <v>34</v>
      </c>
      <c r="K776" t="s">
        <v>5</v>
      </c>
      <c r="L776">
        <v>5</v>
      </c>
      <c r="N776" t="s">
        <v>227</v>
      </c>
      <c r="O776" t="s">
        <v>70</v>
      </c>
      <c r="P776" t="s">
        <v>70</v>
      </c>
      <c r="Q776">
        <v>4900</v>
      </c>
      <c r="R776" t="s">
        <v>1176</v>
      </c>
      <c r="T776" t="s">
        <v>240</v>
      </c>
      <c r="U776">
        <v>0</v>
      </c>
      <c r="W776" t="s">
        <v>503</v>
      </c>
      <c r="X776" t="s">
        <v>503</v>
      </c>
      <c r="AA776" s="6" t="str">
        <f t="shared" si="62"/>
        <v>3yo</v>
      </c>
      <c r="AB776" s="6" t="str">
        <f t="shared" si="63"/>
        <v>A</v>
      </c>
      <c r="AC776" s="6">
        <f>VLOOKUP(P776,lists!$G:$H,2,FALSE)</f>
        <v>4</v>
      </c>
      <c r="AD776" t="b">
        <f>VLOOKUP(G776,lists!$B$2:$C$3,2,FALSE)</f>
        <v>1</v>
      </c>
      <c r="AE776" t="b">
        <f>VLOOKUP(AA776,lists!$B:$C,2,FALSE)</f>
        <v>1</v>
      </c>
      <c r="AF776" t="b">
        <f>IF(AND(AC776&gt;=VLOOKUP(FLAT!$I$1,lists!$G:$H,2,FALSE),AC776&lt;=VLOOKUP(FLAT!$I$2,lists!$G:$H,2,FALSE)),TRUE,FALSE)</f>
        <v>1</v>
      </c>
      <c r="AG776" t="b">
        <f>VLOOKUP(AB776,lists!$B$7:$C$8,2,FALSE)</f>
        <v>1</v>
      </c>
      <c r="AH776" t="b">
        <f>VLOOKUP(IF(H776="","Open",SUBSTITUTE(H776,"/Nov","")),lists!$B$27:$D$29,2,FALSE)</f>
        <v>1</v>
      </c>
      <c r="AI776" t="b">
        <f>IF(FLAT!$I$5="All",TRUE,IF(FLAT!$I$5=TEXT('Raw - F'!C776,"mmm"),TRUE,FALSE))</f>
        <v>1</v>
      </c>
      <c r="AJ776" t="b">
        <f>VLOOKUP(L776,lists!B:C,2,FALSE)</f>
        <v>1</v>
      </c>
      <c r="AK776" t="b">
        <f>VLOOKUP(T776,lists!$B$23:$D$25,2,FALSE)</f>
        <v>1</v>
      </c>
      <c r="AL776">
        <f t="shared" si="64"/>
        <v>1</v>
      </c>
    </row>
    <row r="777" spans="1:38" x14ac:dyDescent="0.35">
      <c r="A777" s="1">
        <f t="shared" si="65"/>
        <v>777</v>
      </c>
      <c r="B777" s="1">
        <f t="shared" si="66"/>
        <v>776</v>
      </c>
      <c r="C777" s="5">
        <v>44351</v>
      </c>
      <c r="D777" t="s">
        <v>107</v>
      </c>
      <c r="E777" t="s">
        <v>302</v>
      </c>
      <c r="F777" t="s">
        <v>302</v>
      </c>
      <c r="G777" t="s">
        <v>6</v>
      </c>
      <c r="H777" t="s">
        <v>227</v>
      </c>
      <c r="J777" t="s">
        <v>34</v>
      </c>
      <c r="K777" t="s">
        <v>5</v>
      </c>
      <c r="L777">
        <v>5</v>
      </c>
      <c r="N777" t="s">
        <v>321</v>
      </c>
      <c r="O777" t="s">
        <v>381</v>
      </c>
      <c r="P777" t="s">
        <v>59</v>
      </c>
      <c r="Q777">
        <v>4900</v>
      </c>
      <c r="R777" t="s">
        <v>1177</v>
      </c>
      <c r="T777" t="s">
        <v>240</v>
      </c>
      <c r="U777">
        <v>0</v>
      </c>
      <c r="W777" t="s">
        <v>503</v>
      </c>
      <c r="X777" t="s">
        <v>503</v>
      </c>
      <c r="AA777" s="6" t="str">
        <f t="shared" si="62"/>
        <v>3yo</v>
      </c>
      <c r="AB777" s="6" t="str">
        <f t="shared" si="63"/>
        <v>A</v>
      </c>
      <c r="AC777" s="6">
        <f>VLOOKUP(P777,lists!$G:$H,2,FALSE)</f>
        <v>7</v>
      </c>
      <c r="AD777" t="b">
        <f>VLOOKUP(G777,lists!$B$2:$C$3,2,FALSE)</f>
        <v>1</v>
      </c>
      <c r="AE777" t="b">
        <f>VLOOKUP(AA777,lists!$B:$C,2,FALSE)</f>
        <v>1</v>
      </c>
      <c r="AF777" t="b">
        <f>IF(AND(AC777&gt;=VLOOKUP(FLAT!$I$1,lists!$G:$H,2,FALSE),AC777&lt;=VLOOKUP(FLAT!$I$2,lists!$G:$H,2,FALSE)),TRUE,FALSE)</f>
        <v>1</v>
      </c>
      <c r="AG777" t="b">
        <f>VLOOKUP(AB777,lists!$B$7:$C$8,2,FALSE)</f>
        <v>1</v>
      </c>
      <c r="AH777" t="b">
        <f>VLOOKUP(IF(H777="","Open",SUBSTITUTE(H777,"/Nov","")),lists!$B$27:$D$29,2,FALSE)</f>
        <v>1</v>
      </c>
      <c r="AI777" t="b">
        <f>IF(FLAT!$I$5="All",TRUE,IF(FLAT!$I$5=TEXT('Raw - F'!C777,"mmm"),TRUE,FALSE))</f>
        <v>1</v>
      </c>
      <c r="AJ777" t="b">
        <f>VLOOKUP(L777,lists!B:C,2,FALSE)</f>
        <v>1</v>
      </c>
      <c r="AK777" t="b">
        <f>VLOOKUP(T777,lists!$B$23:$D$25,2,FALSE)</f>
        <v>1</v>
      </c>
      <c r="AL777">
        <f t="shared" si="64"/>
        <v>1</v>
      </c>
    </row>
    <row r="778" spans="1:38" x14ac:dyDescent="0.35">
      <c r="A778" s="1">
        <f t="shared" si="65"/>
        <v>778</v>
      </c>
      <c r="B778" s="1">
        <f t="shared" si="66"/>
        <v>777</v>
      </c>
      <c r="C778" s="5">
        <v>44351</v>
      </c>
      <c r="D778" t="s">
        <v>107</v>
      </c>
      <c r="E778" t="s">
        <v>302</v>
      </c>
      <c r="F778" t="s">
        <v>302</v>
      </c>
      <c r="G778" t="s">
        <v>6</v>
      </c>
      <c r="H778" t="s">
        <v>227</v>
      </c>
      <c r="J778" t="s">
        <v>54</v>
      </c>
      <c r="K778" t="s">
        <v>5</v>
      </c>
      <c r="L778">
        <v>4</v>
      </c>
      <c r="N778" t="s">
        <v>348</v>
      </c>
      <c r="O778" t="s">
        <v>70</v>
      </c>
      <c r="P778" t="s">
        <v>70</v>
      </c>
      <c r="Q778">
        <v>4900</v>
      </c>
      <c r="R778" t="s">
        <v>1179</v>
      </c>
      <c r="T778" t="s">
        <v>240</v>
      </c>
      <c r="U778">
        <v>0</v>
      </c>
      <c r="W778" t="s">
        <v>503</v>
      </c>
      <c r="X778" t="s">
        <v>503</v>
      </c>
      <c r="AA778" s="6" t="str">
        <f t="shared" si="62"/>
        <v>Other</v>
      </c>
      <c r="AB778" s="6" t="str">
        <f t="shared" si="63"/>
        <v>A</v>
      </c>
      <c r="AC778" s="6">
        <f>VLOOKUP(P778,lists!$G:$H,2,FALSE)</f>
        <v>4</v>
      </c>
      <c r="AD778" t="b">
        <f>VLOOKUP(G778,lists!$B$2:$C$3,2,FALSE)</f>
        <v>1</v>
      </c>
      <c r="AE778" t="b">
        <f>VLOOKUP(AA778,lists!$B:$C,2,FALSE)</f>
        <v>1</v>
      </c>
      <c r="AF778" t="b">
        <f>IF(AND(AC778&gt;=VLOOKUP(FLAT!$I$1,lists!$G:$H,2,FALSE),AC778&lt;=VLOOKUP(FLAT!$I$2,lists!$G:$H,2,FALSE)),TRUE,FALSE)</f>
        <v>1</v>
      </c>
      <c r="AG778" t="b">
        <f>VLOOKUP(AB778,lists!$B$7:$C$8,2,FALSE)</f>
        <v>1</v>
      </c>
      <c r="AH778" t="b">
        <f>VLOOKUP(IF(H778="","Open",SUBSTITUTE(H778,"/Nov","")),lists!$B$27:$D$29,2,FALSE)</f>
        <v>1</v>
      </c>
      <c r="AI778" t="b">
        <f>IF(FLAT!$I$5="All",TRUE,IF(FLAT!$I$5=TEXT('Raw - F'!C778,"mmm"),TRUE,FALSE))</f>
        <v>1</v>
      </c>
      <c r="AJ778" t="b">
        <f>VLOOKUP(L778,lists!B:C,2,FALSE)</f>
        <v>1</v>
      </c>
      <c r="AK778" t="b">
        <f>VLOOKUP(T778,lists!$B$23:$D$25,2,FALSE)</f>
        <v>1</v>
      </c>
      <c r="AL778">
        <f t="shared" si="64"/>
        <v>1</v>
      </c>
    </row>
    <row r="779" spans="1:38" x14ac:dyDescent="0.35">
      <c r="A779" s="1">
        <f t="shared" si="65"/>
        <v>779</v>
      </c>
      <c r="B779" s="1">
        <f t="shared" si="66"/>
        <v>778</v>
      </c>
      <c r="C779" s="5">
        <v>44351</v>
      </c>
      <c r="D779" t="s">
        <v>107</v>
      </c>
      <c r="E779" t="s">
        <v>302</v>
      </c>
      <c r="F779" t="s">
        <v>302</v>
      </c>
      <c r="G779" t="s">
        <v>6</v>
      </c>
      <c r="H779" t="s">
        <v>227</v>
      </c>
      <c r="J779" t="s">
        <v>34</v>
      </c>
      <c r="K779" t="s">
        <v>5</v>
      </c>
      <c r="L779">
        <v>5</v>
      </c>
      <c r="N779" t="s">
        <v>321</v>
      </c>
      <c r="O779" t="s">
        <v>377</v>
      </c>
      <c r="P779" t="s">
        <v>76</v>
      </c>
      <c r="Q779">
        <v>4900</v>
      </c>
      <c r="R779" t="s">
        <v>1181</v>
      </c>
      <c r="T779" t="s">
        <v>240</v>
      </c>
      <c r="U779">
        <v>0</v>
      </c>
      <c r="W779" t="s">
        <v>503</v>
      </c>
      <c r="X779" t="s">
        <v>503</v>
      </c>
      <c r="AA779" s="6" t="str">
        <f t="shared" si="62"/>
        <v>3yo</v>
      </c>
      <c r="AB779" s="6" t="str">
        <f t="shared" si="63"/>
        <v>A</v>
      </c>
      <c r="AC779" s="6">
        <f>VLOOKUP(P779,lists!$G:$H,2,FALSE)</f>
        <v>5</v>
      </c>
      <c r="AD779" t="b">
        <f>VLOOKUP(G779,lists!$B$2:$C$3,2,FALSE)</f>
        <v>1</v>
      </c>
      <c r="AE779" t="b">
        <f>VLOOKUP(AA779,lists!$B:$C,2,FALSE)</f>
        <v>1</v>
      </c>
      <c r="AF779" t="b">
        <f>IF(AND(AC779&gt;=VLOOKUP(FLAT!$I$1,lists!$G:$H,2,FALSE),AC779&lt;=VLOOKUP(FLAT!$I$2,lists!$G:$H,2,FALSE)),TRUE,FALSE)</f>
        <v>1</v>
      </c>
      <c r="AG779" t="b">
        <f>VLOOKUP(AB779,lists!$B$7:$C$8,2,FALSE)</f>
        <v>1</v>
      </c>
      <c r="AH779" t="b">
        <f>VLOOKUP(IF(H779="","Open",SUBSTITUTE(H779,"/Nov","")),lists!$B$27:$D$29,2,FALSE)</f>
        <v>1</v>
      </c>
      <c r="AI779" t="b">
        <f>IF(FLAT!$I$5="All",TRUE,IF(FLAT!$I$5=TEXT('Raw - F'!C779,"mmm"),TRUE,FALSE))</f>
        <v>1</v>
      </c>
      <c r="AJ779" t="b">
        <f>VLOOKUP(L779,lists!B:C,2,FALSE)</f>
        <v>1</v>
      </c>
      <c r="AK779" t="b">
        <f>VLOOKUP(T779,lists!$B$23:$D$25,2,FALSE)</f>
        <v>1</v>
      </c>
      <c r="AL779">
        <f t="shared" si="64"/>
        <v>1</v>
      </c>
    </row>
    <row r="780" spans="1:38" x14ac:dyDescent="0.35">
      <c r="A780" s="1">
        <f t="shared" si="65"/>
        <v>780</v>
      </c>
      <c r="B780" s="1">
        <f t="shared" si="66"/>
        <v>779</v>
      </c>
      <c r="C780" s="5">
        <v>44351</v>
      </c>
      <c r="D780" t="s">
        <v>1183</v>
      </c>
      <c r="E780" t="s">
        <v>302</v>
      </c>
      <c r="F780" t="s">
        <v>302</v>
      </c>
      <c r="G780" t="s">
        <v>51</v>
      </c>
      <c r="H780" t="s">
        <v>227</v>
      </c>
      <c r="J780" t="s">
        <v>34</v>
      </c>
      <c r="K780" t="s">
        <v>7</v>
      </c>
      <c r="L780">
        <v>1</v>
      </c>
      <c r="M780" t="s">
        <v>574</v>
      </c>
      <c r="N780" t="s">
        <v>227</v>
      </c>
      <c r="O780" t="s">
        <v>456</v>
      </c>
      <c r="P780" t="s">
        <v>59</v>
      </c>
      <c r="Q780">
        <v>375000</v>
      </c>
      <c r="R780" t="s">
        <v>1188</v>
      </c>
      <c r="T780" t="s">
        <v>241</v>
      </c>
      <c r="U780">
        <v>0</v>
      </c>
      <c r="W780" t="s">
        <v>503</v>
      </c>
      <c r="X780" t="s">
        <v>503</v>
      </c>
      <c r="AA780" s="6" t="str">
        <f t="shared" si="62"/>
        <v>3yo</v>
      </c>
      <c r="AB780" s="6" t="str">
        <f t="shared" si="63"/>
        <v>F</v>
      </c>
      <c r="AC780" s="6">
        <f>VLOOKUP(P780,lists!$G:$H,2,FALSE)</f>
        <v>7</v>
      </c>
      <c r="AD780" t="b">
        <f>VLOOKUP(G780,lists!$B$2:$C$3,2,FALSE)</f>
        <v>1</v>
      </c>
      <c r="AE780" t="b">
        <f>VLOOKUP(AA780,lists!$B:$C,2,FALSE)</f>
        <v>1</v>
      </c>
      <c r="AF780" t="b">
        <f>IF(AND(AC780&gt;=VLOOKUP(FLAT!$I$1,lists!$G:$H,2,FALSE),AC780&lt;=VLOOKUP(FLAT!$I$2,lists!$G:$H,2,FALSE)),TRUE,FALSE)</f>
        <v>1</v>
      </c>
      <c r="AG780" t="b">
        <f>VLOOKUP(AB780,lists!$B$7:$C$8,2,FALSE)</f>
        <v>1</v>
      </c>
      <c r="AH780" t="b">
        <f>VLOOKUP(IF(H780="","Open",SUBSTITUTE(H780,"/Nov","")),lists!$B$27:$D$29,2,FALSE)</f>
        <v>1</v>
      </c>
      <c r="AI780" t="b">
        <f>IF(FLAT!$I$5="All",TRUE,IF(FLAT!$I$5=TEXT('Raw - F'!C780,"mmm"),TRUE,FALSE))</f>
        <v>1</v>
      </c>
      <c r="AJ780" t="b">
        <f>VLOOKUP(L780,lists!B:C,2,FALSE)</f>
        <v>1</v>
      </c>
      <c r="AK780" t="b">
        <f>VLOOKUP(T780,lists!$B$23:$D$25,2,FALSE)</f>
        <v>1</v>
      </c>
      <c r="AL780">
        <f t="shared" si="64"/>
        <v>1</v>
      </c>
    </row>
    <row r="781" spans="1:38" x14ac:dyDescent="0.35">
      <c r="A781" s="1">
        <f t="shared" si="65"/>
        <v>781</v>
      </c>
      <c r="B781" s="1">
        <f t="shared" si="66"/>
        <v>780</v>
      </c>
      <c r="C781" s="5">
        <v>44351</v>
      </c>
      <c r="D781" t="s">
        <v>1183</v>
      </c>
      <c r="E781" t="s">
        <v>302</v>
      </c>
      <c r="F781" t="s">
        <v>302</v>
      </c>
      <c r="G781" t="s">
        <v>51</v>
      </c>
      <c r="H781" t="s">
        <v>227</v>
      </c>
      <c r="J781" t="s">
        <v>54</v>
      </c>
      <c r="K781" t="s">
        <v>5</v>
      </c>
      <c r="L781">
        <v>1</v>
      </c>
      <c r="M781" t="s">
        <v>574</v>
      </c>
      <c r="N781" t="s">
        <v>227</v>
      </c>
      <c r="O781" t="s">
        <v>456</v>
      </c>
      <c r="P781" t="s">
        <v>59</v>
      </c>
      <c r="Q781">
        <v>315000</v>
      </c>
      <c r="R781" t="s">
        <v>1187</v>
      </c>
      <c r="T781" t="s">
        <v>241</v>
      </c>
      <c r="U781">
        <v>0</v>
      </c>
      <c r="W781" t="s">
        <v>503</v>
      </c>
      <c r="X781" t="s">
        <v>503</v>
      </c>
      <c r="AA781" s="6" t="str">
        <f t="shared" si="62"/>
        <v>Other</v>
      </c>
      <c r="AB781" s="6" t="str">
        <f t="shared" si="63"/>
        <v>A</v>
      </c>
      <c r="AC781" s="6">
        <f>VLOOKUP(P781,lists!$G:$H,2,FALSE)</f>
        <v>7</v>
      </c>
      <c r="AD781" t="b">
        <f>VLOOKUP(G781,lists!$B$2:$C$3,2,FALSE)</f>
        <v>1</v>
      </c>
      <c r="AE781" t="b">
        <f>VLOOKUP(AA781,lists!$B:$C,2,FALSE)</f>
        <v>1</v>
      </c>
      <c r="AF781" t="b">
        <f>IF(AND(AC781&gt;=VLOOKUP(FLAT!$I$1,lists!$G:$H,2,FALSE),AC781&lt;=VLOOKUP(FLAT!$I$2,lists!$G:$H,2,FALSE)),TRUE,FALSE)</f>
        <v>1</v>
      </c>
      <c r="AG781" t="b">
        <f>VLOOKUP(AB781,lists!$B$7:$C$8,2,FALSE)</f>
        <v>1</v>
      </c>
      <c r="AH781" t="b">
        <f>VLOOKUP(IF(H781="","Open",SUBSTITUTE(H781,"/Nov","")),lists!$B$27:$D$29,2,FALSE)</f>
        <v>1</v>
      </c>
      <c r="AI781" t="b">
        <f>IF(FLAT!$I$5="All",TRUE,IF(FLAT!$I$5=TEXT('Raw - F'!C781,"mmm"),TRUE,FALSE))</f>
        <v>1</v>
      </c>
      <c r="AJ781" t="b">
        <f>VLOOKUP(L781,lists!B:C,2,FALSE)</f>
        <v>1</v>
      </c>
      <c r="AK781" t="b">
        <f>VLOOKUP(T781,lists!$B$23:$D$25,2,FALSE)</f>
        <v>1</v>
      </c>
      <c r="AL781">
        <f t="shared" si="64"/>
        <v>1</v>
      </c>
    </row>
    <row r="782" spans="1:38" x14ac:dyDescent="0.35">
      <c r="A782" s="1">
        <f t="shared" si="65"/>
        <v>782</v>
      </c>
      <c r="B782" s="1">
        <f t="shared" si="66"/>
        <v>781</v>
      </c>
      <c r="C782" s="5">
        <v>44351</v>
      </c>
      <c r="D782" t="s">
        <v>1183</v>
      </c>
      <c r="E782" t="s">
        <v>302</v>
      </c>
      <c r="F782" t="s">
        <v>302</v>
      </c>
      <c r="G782" t="s">
        <v>6</v>
      </c>
      <c r="H782" t="s">
        <v>227</v>
      </c>
      <c r="J782" t="s">
        <v>54</v>
      </c>
      <c r="K782" t="s">
        <v>5</v>
      </c>
      <c r="L782">
        <v>2</v>
      </c>
      <c r="N782" t="s">
        <v>227</v>
      </c>
      <c r="O782" t="s">
        <v>457</v>
      </c>
      <c r="P782" t="s">
        <v>76</v>
      </c>
      <c r="Q782">
        <v>60000</v>
      </c>
      <c r="R782" t="s">
        <v>1184</v>
      </c>
      <c r="T782" t="s">
        <v>241</v>
      </c>
      <c r="U782">
        <v>0</v>
      </c>
      <c r="W782" t="s">
        <v>503</v>
      </c>
      <c r="X782" t="s">
        <v>503</v>
      </c>
      <c r="AA782" s="6" t="str">
        <f t="shared" si="62"/>
        <v>Other</v>
      </c>
      <c r="AB782" s="6" t="str">
        <f t="shared" si="63"/>
        <v>A</v>
      </c>
      <c r="AC782" s="6">
        <f>VLOOKUP(P782,lists!$G:$H,2,FALSE)</f>
        <v>5</v>
      </c>
      <c r="AD782" t="b">
        <f>VLOOKUP(G782,lists!$B$2:$C$3,2,FALSE)</f>
        <v>1</v>
      </c>
      <c r="AE782" t="b">
        <f>VLOOKUP(AA782,lists!$B:$C,2,FALSE)</f>
        <v>1</v>
      </c>
      <c r="AF782" t="b">
        <f>IF(AND(AC782&gt;=VLOOKUP(FLAT!$I$1,lists!$G:$H,2,FALSE),AC782&lt;=VLOOKUP(FLAT!$I$2,lists!$G:$H,2,FALSE)),TRUE,FALSE)</f>
        <v>1</v>
      </c>
      <c r="AG782" t="b">
        <f>VLOOKUP(AB782,lists!$B$7:$C$8,2,FALSE)</f>
        <v>1</v>
      </c>
      <c r="AH782" t="b">
        <f>VLOOKUP(IF(H782="","Open",SUBSTITUTE(H782,"/Nov","")),lists!$B$27:$D$29,2,FALSE)</f>
        <v>1</v>
      </c>
      <c r="AI782" t="b">
        <f>IF(FLAT!$I$5="All",TRUE,IF(FLAT!$I$5=TEXT('Raw - F'!C782,"mmm"),TRUE,FALSE))</f>
        <v>1</v>
      </c>
      <c r="AJ782" t="b">
        <f>VLOOKUP(L782,lists!B:C,2,FALSE)</f>
        <v>1</v>
      </c>
      <c r="AK782" t="b">
        <f>VLOOKUP(T782,lists!$B$23:$D$25,2,FALSE)</f>
        <v>1</v>
      </c>
      <c r="AL782">
        <f t="shared" si="64"/>
        <v>1</v>
      </c>
    </row>
    <row r="783" spans="1:38" x14ac:dyDescent="0.35">
      <c r="A783" s="1">
        <f t="shared" si="65"/>
        <v>783</v>
      </c>
      <c r="B783" s="1">
        <f t="shared" si="66"/>
        <v>782</v>
      </c>
      <c r="C783" s="5">
        <v>44351</v>
      </c>
      <c r="D783" t="s">
        <v>1183</v>
      </c>
      <c r="E783" t="s">
        <v>302</v>
      </c>
      <c r="F783" t="s">
        <v>302</v>
      </c>
      <c r="G783" t="s">
        <v>51</v>
      </c>
      <c r="H783" t="s">
        <v>227</v>
      </c>
      <c r="I783" t="s">
        <v>599</v>
      </c>
      <c r="J783" t="s">
        <v>33</v>
      </c>
      <c r="K783" t="s">
        <v>5</v>
      </c>
      <c r="L783">
        <v>2</v>
      </c>
      <c r="N783" t="s">
        <v>227</v>
      </c>
      <c r="O783" t="s">
        <v>451</v>
      </c>
      <c r="P783" t="s">
        <v>37</v>
      </c>
      <c r="Q783">
        <v>60000</v>
      </c>
      <c r="R783" t="s">
        <v>1186</v>
      </c>
      <c r="T783" t="s">
        <v>241</v>
      </c>
      <c r="U783">
        <v>0</v>
      </c>
      <c r="W783" t="s">
        <v>503</v>
      </c>
      <c r="X783" t="s">
        <v>503</v>
      </c>
      <c r="Z783" t="s">
        <v>553</v>
      </c>
      <c r="AA783" s="6" t="str">
        <f t="shared" si="62"/>
        <v>2yo</v>
      </c>
      <c r="AB783" s="6" t="str">
        <f t="shared" si="63"/>
        <v>A</v>
      </c>
      <c r="AC783" s="6">
        <f>VLOOKUP(P783,lists!$G:$H,2,FALSE)</f>
        <v>2</v>
      </c>
      <c r="AD783" t="b">
        <f>VLOOKUP(G783,lists!$B$2:$C$3,2,FALSE)</f>
        <v>1</v>
      </c>
      <c r="AE783" t="b">
        <f>VLOOKUP(AA783,lists!$B:$C,2,FALSE)</f>
        <v>1</v>
      </c>
      <c r="AF783" t="b">
        <f>IF(AND(AC783&gt;=VLOOKUP(FLAT!$I$1,lists!$G:$H,2,FALSE),AC783&lt;=VLOOKUP(FLAT!$I$2,lists!$G:$H,2,FALSE)),TRUE,FALSE)</f>
        <v>1</v>
      </c>
      <c r="AG783" t="b">
        <f>VLOOKUP(AB783,lists!$B$7:$C$8,2,FALSE)</f>
        <v>1</v>
      </c>
      <c r="AH783" t="b">
        <f>VLOOKUP(IF(H783="","Open",SUBSTITUTE(H783,"/Nov","")),lists!$B$27:$D$29,2,FALSE)</f>
        <v>1</v>
      </c>
      <c r="AI783" t="b">
        <f>IF(FLAT!$I$5="All",TRUE,IF(FLAT!$I$5=TEXT('Raw - F'!C783,"mmm"),TRUE,FALSE))</f>
        <v>1</v>
      </c>
      <c r="AJ783" t="b">
        <f>VLOOKUP(L783,lists!B:C,2,FALSE)</f>
        <v>1</v>
      </c>
      <c r="AK783" t="b">
        <f>VLOOKUP(T783,lists!$B$23:$D$25,2,FALSE)</f>
        <v>1</v>
      </c>
      <c r="AL783">
        <f t="shared" si="64"/>
        <v>1</v>
      </c>
    </row>
    <row r="784" spans="1:38" x14ac:dyDescent="0.35">
      <c r="A784" s="1">
        <f t="shared" si="65"/>
        <v>784</v>
      </c>
      <c r="B784" s="1">
        <f t="shared" si="66"/>
        <v>783</v>
      </c>
      <c r="C784" s="5">
        <v>44351</v>
      </c>
      <c r="D784" t="s">
        <v>1183</v>
      </c>
      <c r="E784" t="s">
        <v>302</v>
      </c>
      <c r="F784" t="s">
        <v>302</v>
      </c>
      <c r="G784" t="s">
        <v>6</v>
      </c>
      <c r="H784" t="s">
        <v>227</v>
      </c>
      <c r="J784" t="s">
        <v>35</v>
      </c>
      <c r="K784" t="s">
        <v>5</v>
      </c>
      <c r="L784">
        <v>2</v>
      </c>
      <c r="N784" t="s">
        <v>367</v>
      </c>
      <c r="O784" t="s">
        <v>486</v>
      </c>
      <c r="P784" t="s">
        <v>38</v>
      </c>
      <c r="Q784">
        <v>50000</v>
      </c>
      <c r="R784" t="s">
        <v>1185</v>
      </c>
      <c r="T784" t="s">
        <v>241</v>
      </c>
      <c r="U784">
        <v>0</v>
      </c>
      <c r="W784" t="s">
        <v>503</v>
      </c>
      <c r="X784" t="s">
        <v>503</v>
      </c>
      <c r="AA784" s="6" t="str">
        <f t="shared" si="62"/>
        <v>Other</v>
      </c>
      <c r="AB784" s="6" t="str">
        <f t="shared" si="63"/>
        <v>A</v>
      </c>
      <c r="AC784" s="6">
        <f>VLOOKUP(P784,lists!$G:$H,2,FALSE)</f>
        <v>3</v>
      </c>
      <c r="AD784" t="b">
        <f>VLOOKUP(G784,lists!$B$2:$C$3,2,FALSE)</f>
        <v>1</v>
      </c>
      <c r="AE784" t="b">
        <f>VLOOKUP(AA784,lists!$B:$C,2,FALSE)</f>
        <v>1</v>
      </c>
      <c r="AF784" t="b">
        <f>IF(AND(AC784&gt;=VLOOKUP(FLAT!$I$1,lists!$G:$H,2,FALSE),AC784&lt;=VLOOKUP(FLAT!$I$2,lists!$G:$H,2,FALSE)),TRUE,FALSE)</f>
        <v>1</v>
      </c>
      <c r="AG784" t="b">
        <f>VLOOKUP(AB784,lists!$B$7:$C$8,2,FALSE)</f>
        <v>1</v>
      </c>
      <c r="AH784" t="b">
        <f>VLOOKUP(IF(H784="","Open",SUBSTITUTE(H784,"/Nov","")),lists!$B$27:$D$29,2,FALSE)</f>
        <v>1</v>
      </c>
      <c r="AI784" t="b">
        <f>IF(FLAT!$I$5="All",TRUE,IF(FLAT!$I$5=TEXT('Raw - F'!C784,"mmm"),TRUE,FALSE))</f>
        <v>1</v>
      </c>
      <c r="AJ784" t="b">
        <f>VLOOKUP(L784,lists!B:C,2,FALSE)</f>
        <v>1</v>
      </c>
      <c r="AK784" t="b">
        <f>VLOOKUP(T784,lists!$B$23:$D$25,2,FALSE)</f>
        <v>1</v>
      </c>
      <c r="AL784">
        <f t="shared" si="64"/>
        <v>1</v>
      </c>
    </row>
    <row r="785" spans="1:38" x14ac:dyDescent="0.35">
      <c r="A785" s="1">
        <f t="shared" si="65"/>
        <v>785</v>
      </c>
      <c r="B785" s="1">
        <f t="shared" si="66"/>
        <v>784</v>
      </c>
      <c r="C785" s="5">
        <v>44351</v>
      </c>
      <c r="D785" t="s">
        <v>1183</v>
      </c>
      <c r="E785" t="s">
        <v>302</v>
      </c>
      <c r="F785" t="s">
        <v>302</v>
      </c>
      <c r="G785" t="s">
        <v>6</v>
      </c>
      <c r="H785" t="s">
        <v>227</v>
      </c>
      <c r="J785" t="s">
        <v>54</v>
      </c>
      <c r="K785" t="s">
        <v>5</v>
      </c>
      <c r="L785">
        <v>2</v>
      </c>
      <c r="N785" t="s">
        <v>317</v>
      </c>
      <c r="O785" t="s">
        <v>455</v>
      </c>
      <c r="P785" t="s">
        <v>77</v>
      </c>
      <c r="Q785">
        <v>50000</v>
      </c>
      <c r="R785" t="s">
        <v>1189</v>
      </c>
      <c r="T785" t="s">
        <v>241</v>
      </c>
      <c r="U785">
        <v>0</v>
      </c>
      <c r="W785" t="s">
        <v>503</v>
      </c>
      <c r="X785" t="s">
        <v>503</v>
      </c>
      <c r="AA785" s="6" t="str">
        <f t="shared" si="62"/>
        <v>Other</v>
      </c>
      <c r="AB785" s="6" t="str">
        <f t="shared" si="63"/>
        <v>A</v>
      </c>
      <c r="AC785" s="6">
        <f>VLOOKUP(P785,lists!$G:$H,2,FALSE)</f>
        <v>5</v>
      </c>
      <c r="AD785" t="b">
        <f>VLOOKUP(G785,lists!$B$2:$C$3,2,FALSE)</f>
        <v>1</v>
      </c>
      <c r="AE785" t="b">
        <f>VLOOKUP(AA785,lists!$B:$C,2,FALSE)</f>
        <v>1</v>
      </c>
      <c r="AF785" t="b">
        <f>IF(AND(AC785&gt;=VLOOKUP(FLAT!$I$1,lists!$G:$H,2,FALSE),AC785&lt;=VLOOKUP(FLAT!$I$2,lists!$G:$H,2,FALSE)),TRUE,FALSE)</f>
        <v>1</v>
      </c>
      <c r="AG785" t="b">
        <f>VLOOKUP(AB785,lists!$B$7:$C$8,2,FALSE)</f>
        <v>1</v>
      </c>
      <c r="AH785" t="b">
        <f>VLOOKUP(IF(H785="","Open",SUBSTITUTE(H785,"/Nov","")),lists!$B$27:$D$29,2,FALSE)</f>
        <v>1</v>
      </c>
      <c r="AI785" t="b">
        <f>IF(FLAT!$I$5="All",TRUE,IF(FLAT!$I$5=TEXT('Raw - F'!C785,"mmm"),TRUE,FALSE))</f>
        <v>1</v>
      </c>
      <c r="AJ785" t="b">
        <f>VLOOKUP(L785,lists!B:C,2,FALSE)</f>
        <v>1</v>
      </c>
      <c r="AK785" t="b">
        <f>VLOOKUP(T785,lists!$B$23:$D$25,2,FALSE)</f>
        <v>1</v>
      </c>
      <c r="AL785">
        <f t="shared" si="64"/>
        <v>1</v>
      </c>
    </row>
    <row r="786" spans="1:38" x14ac:dyDescent="0.35">
      <c r="A786" s="1">
        <f t="shared" si="65"/>
        <v>786</v>
      </c>
      <c r="B786" s="1">
        <f t="shared" si="66"/>
        <v>785</v>
      </c>
      <c r="C786" s="5">
        <v>44351</v>
      </c>
      <c r="D786" t="s">
        <v>1183</v>
      </c>
      <c r="E786" t="s">
        <v>302</v>
      </c>
      <c r="F786" t="s">
        <v>302</v>
      </c>
      <c r="G786" t="s">
        <v>51</v>
      </c>
      <c r="H786" t="s">
        <v>227</v>
      </c>
      <c r="J786" t="s">
        <v>34</v>
      </c>
      <c r="K786" t="s">
        <v>5</v>
      </c>
      <c r="L786">
        <v>1</v>
      </c>
      <c r="M786" t="s">
        <v>559</v>
      </c>
      <c r="N786" t="s">
        <v>227</v>
      </c>
      <c r="O786" t="s">
        <v>486</v>
      </c>
      <c r="P786" t="s">
        <v>38</v>
      </c>
      <c r="Q786">
        <v>50000</v>
      </c>
      <c r="R786" t="s">
        <v>1190</v>
      </c>
      <c r="T786" t="s">
        <v>241</v>
      </c>
      <c r="U786">
        <v>0</v>
      </c>
      <c r="W786" t="s">
        <v>503</v>
      </c>
      <c r="X786" t="s">
        <v>503</v>
      </c>
      <c r="AA786" s="6" t="str">
        <f t="shared" si="62"/>
        <v>3yo</v>
      </c>
      <c r="AB786" s="6" t="str">
        <f t="shared" si="63"/>
        <v>A</v>
      </c>
      <c r="AC786" s="6">
        <f>VLOOKUP(P786,lists!$G:$H,2,FALSE)</f>
        <v>3</v>
      </c>
      <c r="AD786" t="b">
        <f>VLOOKUP(G786,lists!$B$2:$C$3,2,FALSE)</f>
        <v>1</v>
      </c>
      <c r="AE786" t="b">
        <f>VLOOKUP(AA786,lists!$B:$C,2,FALSE)</f>
        <v>1</v>
      </c>
      <c r="AF786" t="b">
        <f>IF(AND(AC786&gt;=VLOOKUP(FLAT!$I$1,lists!$G:$H,2,FALSE),AC786&lt;=VLOOKUP(FLAT!$I$2,lists!$G:$H,2,FALSE)),TRUE,FALSE)</f>
        <v>1</v>
      </c>
      <c r="AG786" t="b">
        <f>VLOOKUP(AB786,lists!$B$7:$C$8,2,FALSE)</f>
        <v>1</v>
      </c>
      <c r="AH786" t="b">
        <f>VLOOKUP(IF(H786="","Open",SUBSTITUTE(H786,"/Nov","")),lists!$B$27:$D$29,2,FALSE)</f>
        <v>1</v>
      </c>
      <c r="AI786" t="b">
        <f>IF(FLAT!$I$5="All",TRUE,IF(FLAT!$I$5=TEXT('Raw - F'!C786,"mmm"),TRUE,FALSE))</f>
        <v>1</v>
      </c>
      <c r="AJ786" t="b">
        <f>VLOOKUP(L786,lists!B:C,2,FALSE)</f>
        <v>1</v>
      </c>
      <c r="AK786" t="b">
        <f>VLOOKUP(T786,lists!$B$23:$D$25,2,FALSE)</f>
        <v>1</v>
      </c>
      <c r="AL786">
        <f t="shared" si="64"/>
        <v>1</v>
      </c>
    </row>
    <row r="787" spans="1:38" x14ac:dyDescent="0.35">
      <c r="A787" s="1">
        <f t="shared" si="65"/>
        <v>787</v>
      </c>
      <c r="B787" s="1">
        <f t="shared" si="66"/>
        <v>786</v>
      </c>
      <c r="C787" s="5">
        <v>44351</v>
      </c>
      <c r="D787" t="s">
        <v>558</v>
      </c>
      <c r="E787" t="s">
        <v>302</v>
      </c>
      <c r="G787" t="s">
        <v>6</v>
      </c>
      <c r="H787" t="s">
        <v>227</v>
      </c>
      <c r="J787" t="s">
        <v>34</v>
      </c>
      <c r="K787" t="s">
        <v>5</v>
      </c>
      <c r="L787">
        <v>4</v>
      </c>
      <c r="N787" t="s">
        <v>348</v>
      </c>
      <c r="P787" t="s">
        <v>59</v>
      </c>
      <c r="R787" t="s">
        <v>341</v>
      </c>
      <c r="T787" t="s">
        <v>241</v>
      </c>
      <c r="U787">
        <v>0</v>
      </c>
      <c r="AA787" s="6" t="str">
        <f t="shared" si="62"/>
        <v>3yo</v>
      </c>
      <c r="AB787" s="6" t="str">
        <f t="shared" si="63"/>
        <v>A</v>
      </c>
      <c r="AC787" s="6">
        <f>VLOOKUP(P787,lists!$G:$H,2,FALSE)</f>
        <v>7</v>
      </c>
      <c r="AD787" t="b">
        <f>VLOOKUP(G787,lists!$B$2:$C$3,2,FALSE)</f>
        <v>1</v>
      </c>
      <c r="AE787" t="b">
        <f>VLOOKUP(AA787,lists!$B:$C,2,FALSE)</f>
        <v>1</v>
      </c>
      <c r="AF787" t="b">
        <f>IF(AND(AC787&gt;=VLOOKUP(FLAT!$I$1,lists!$G:$H,2,FALSE),AC787&lt;=VLOOKUP(FLAT!$I$2,lists!$G:$H,2,FALSE)),TRUE,FALSE)</f>
        <v>1</v>
      </c>
      <c r="AG787" t="b">
        <f>VLOOKUP(AB787,lists!$B$7:$C$8,2,FALSE)</f>
        <v>1</v>
      </c>
      <c r="AH787" t="b">
        <f>VLOOKUP(IF(H787="","Open",SUBSTITUTE(H787,"/Nov","")),lists!$B$27:$D$29,2,FALSE)</f>
        <v>1</v>
      </c>
      <c r="AI787" t="b">
        <f>IF(FLAT!$I$5="All",TRUE,IF(FLAT!$I$5=TEXT('Raw - F'!C787,"mmm"),TRUE,FALSE))</f>
        <v>1</v>
      </c>
      <c r="AJ787" t="b">
        <f>VLOOKUP(L787,lists!B:C,2,FALSE)</f>
        <v>1</v>
      </c>
      <c r="AK787" t="b">
        <f>VLOOKUP(T787,lists!$B$23:$D$25,2,FALSE)</f>
        <v>1</v>
      </c>
      <c r="AL787">
        <f t="shared" si="64"/>
        <v>1</v>
      </c>
    </row>
    <row r="788" spans="1:38" x14ac:dyDescent="0.35">
      <c r="A788" s="1">
        <f t="shared" si="65"/>
        <v>788</v>
      </c>
      <c r="B788" s="1">
        <f t="shared" si="66"/>
        <v>787</v>
      </c>
      <c r="C788" s="5">
        <v>44351</v>
      </c>
      <c r="D788" t="s">
        <v>558</v>
      </c>
      <c r="E788" t="s">
        <v>302</v>
      </c>
      <c r="F788" t="s">
        <v>302</v>
      </c>
      <c r="G788" t="s">
        <v>6</v>
      </c>
      <c r="H788" t="s">
        <v>227</v>
      </c>
      <c r="J788" t="s">
        <v>35</v>
      </c>
      <c r="K788" t="s">
        <v>7</v>
      </c>
      <c r="L788">
        <v>3</v>
      </c>
      <c r="N788" t="s">
        <v>346</v>
      </c>
      <c r="O788" t="s">
        <v>37</v>
      </c>
      <c r="P788" t="s">
        <v>37</v>
      </c>
      <c r="Q788">
        <v>15000</v>
      </c>
      <c r="R788" t="s">
        <v>1191</v>
      </c>
      <c r="T788" t="s">
        <v>241</v>
      </c>
      <c r="U788">
        <v>0</v>
      </c>
      <c r="W788" t="s">
        <v>503</v>
      </c>
      <c r="X788" t="s">
        <v>503</v>
      </c>
      <c r="AA788" s="6" t="str">
        <f t="shared" si="62"/>
        <v>Other</v>
      </c>
      <c r="AB788" s="6" t="str">
        <f t="shared" si="63"/>
        <v>F</v>
      </c>
      <c r="AC788" s="6">
        <f>VLOOKUP(P788,lists!$G:$H,2,FALSE)</f>
        <v>2</v>
      </c>
      <c r="AD788" t="b">
        <f>VLOOKUP(G788,lists!$B$2:$C$3,2,FALSE)</f>
        <v>1</v>
      </c>
      <c r="AE788" t="b">
        <f>VLOOKUP(AA788,lists!$B:$C,2,FALSE)</f>
        <v>1</v>
      </c>
      <c r="AF788" t="b">
        <f>IF(AND(AC788&gt;=VLOOKUP(FLAT!$I$1,lists!$G:$H,2,FALSE),AC788&lt;=VLOOKUP(FLAT!$I$2,lists!$G:$H,2,FALSE)),TRUE,FALSE)</f>
        <v>1</v>
      </c>
      <c r="AG788" t="b">
        <f>VLOOKUP(AB788,lists!$B$7:$C$8,2,FALSE)</f>
        <v>1</v>
      </c>
      <c r="AH788" t="b">
        <f>VLOOKUP(IF(H788="","Open",SUBSTITUTE(H788,"/Nov","")),lists!$B$27:$D$29,2,FALSE)</f>
        <v>1</v>
      </c>
      <c r="AI788" t="b">
        <f>IF(FLAT!$I$5="All",TRUE,IF(FLAT!$I$5=TEXT('Raw - F'!C788,"mmm"),TRUE,FALSE))</f>
        <v>1</v>
      </c>
      <c r="AJ788" t="b">
        <f>VLOOKUP(L788,lists!B:C,2,FALSE)</f>
        <v>1</v>
      </c>
      <c r="AK788" t="b">
        <f>VLOOKUP(T788,lists!$B$23:$D$25,2,FALSE)</f>
        <v>1</v>
      </c>
      <c r="AL788">
        <f t="shared" si="64"/>
        <v>1</v>
      </c>
    </row>
    <row r="789" spans="1:38" x14ac:dyDescent="0.35">
      <c r="A789" s="1">
        <f t="shared" si="65"/>
        <v>789</v>
      </c>
      <c r="B789" s="1">
        <f t="shared" si="66"/>
        <v>788</v>
      </c>
      <c r="C789" s="5">
        <v>44351</v>
      </c>
      <c r="D789" t="s">
        <v>558</v>
      </c>
      <c r="E789" t="s">
        <v>302</v>
      </c>
      <c r="F789" t="s">
        <v>302</v>
      </c>
      <c r="G789" t="s">
        <v>51</v>
      </c>
      <c r="H789" t="s">
        <v>244</v>
      </c>
      <c r="J789" t="s">
        <v>35</v>
      </c>
      <c r="K789" t="s">
        <v>7</v>
      </c>
      <c r="L789">
        <v>4</v>
      </c>
      <c r="N789" t="s">
        <v>227</v>
      </c>
      <c r="O789" t="s">
        <v>70</v>
      </c>
      <c r="P789" t="s">
        <v>70</v>
      </c>
      <c r="Q789">
        <v>9600</v>
      </c>
      <c r="R789" t="s">
        <v>1194</v>
      </c>
      <c r="T789" t="s">
        <v>241</v>
      </c>
      <c r="U789">
        <v>0</v>
      </c>
      <c r="W789" t="s">
        <v>503</v>
      </c>
      <c r="X789" t="s">
        <v>503</v>
      </c>
      <c r="AA789" s="6" t="str">
        <f t="shared" si="62"/>
        <v>Other</v>
      </c>
      <c r="AB789" s="6" t="str">
        <f t="shared" si="63"/>
        <v>F</v>
      </c>
      <c r="AC789" s="6">
        <f>VLOOKUP(P789,lists!$G:$H,2,FALSE)</f>
        <v>4</v>
      </c>
      <c r="AD789" t="b">
        <f>VLOOKUP(G789,lists!$B$2:$C$3,2,FALSE)</f>
        <v>1</v>
      </c>
      <c r="AE789" t="b">
        <f>VLOOKUP(AA789,lists!$B:$C,2,FALSE)</f>
        <v>1</v>
      </c>
      <c r="AF789" t="b">
        <f>IF(AND(AC789&gt;=VLOOKUP(FLAT!$I$1,lists!$G:$H,2,FALSE),AC789&lt;=VLOOKUP(FLAT!$I$2,lists!$G:$H,2,FALSE)),TRUE,FALSE)</f>
        <v>1</v>
      </c>
      <c r="AG789" t="b">
        <f>VLOOKUP(AB789,lists!$B$7:$C$8,2,FALSE)</f>
        <v>1</v>
      </c>
      <c r="AH789" t="b">
        <f>VLOOKUP(IF(H789="","Open",SUBSTITUTE(H789,"/Nov","")),lists!$B$27:$D$29,2,FALSE)</f>
        <v>1</v>
      </c>
      <c r="AI789" t="b">
        <f>IF(FLAT!$I$5="All",TRUE,IF(FLAT!$I$5=TEXT('Raw - F'!C789,"mmm"),TRUE,FALSE))</f>
        <v>1</v>
      </c>
      <c r="AJ789" t="b">
        <f>VLOOKUP(L789,lists!B:C,2,FALSE)</f>
        <v>1</v>
      </c>
      <c r="AK789" t="b">
        <f>VLOOKUP(T789,lists!$B$23:$D$25,2,FALSE)</f>
        <v>1</v>
      </c>
      <c r="AL789">
        <f t="shared" si="64"/>
        <v>1</v>
      </c>
    </row>
    <row r="790" spans="1:38" x14ac:dyDescent="0.35">
      <c r="A790" s="1">
        <f t="shared" si="65"/>
        <v>790</v>
      </c>
      <c r="B790" s="1">
        <f t="shared" si="66"/>
        <v>789</v>
      </c>
      <c r="C790" s="5">
        <v>44351</v>
      </c>
      <c r="D790" t="s">
        <v>558</v>
      </c>
      <c r="E790" t="s">
        <v>302</v>
      </c>
      <c r="F790" t="s">
        <v>302</v>
      </c>
      <c r="G790" t="s">
        <v>6</v>
      </c>
      <c r="H790" t="s">
        <v>227</v>
      </c>
      <c r="J790" t="s">
        <v>54</v>
      </c>
      <c r="K790" t="s">
        <v>5</v>
      </c>
      <c r="L790">
        <v>5</v>
      </c>
      <c r="N790" t="s">
        <v>330</v>
      </c>
      <c r="O790" t="s">
        <v>1192</v>
      </c>
      <c r="P790" t="s">
        <v>77</v>
      </c>
      <c r="Q790">
        <v>9000</v>
      </c>
      <c r="R790" t="s">
        <v>1193</v>
      </c>
      <c r="T790" t="s">
        <v>241</v>
      </c>
      <c r="U790">
        <v>0</v>
      </c>
      <c r="V790" t="s">
        <v>526</v>
      </c>
      <c r="W790" t="s">
        <v>503</v>
      </c>
      <c r="X790" t="s">
        <v>503</v>
      </c>
      <c r="AA790" s="6" t="str">
        <f t="shared" si="62"/>
        <v>Other</v>
      </c>
      <c r="AB790" s="6" t="str">
        <f t="shared" si="63"/>
        <v>A</v>
      </c>
      <c r="AC790" s="6">
        <f>VLOOKUP(P790,lists!$G:$H,2,FALSE)</f>
        <v>5</v>
      </c>
      <c r="AD790" t="b">
        <f>VLOOKUP(G790,lists!$B$2:$C$3,2,FALSE)</f>
        <v>1</v>
      </c>
      <c r="AE790" t="b">
        <f>VLOOKUP(AA790,lists!$B:$C,2,FALSE)</f>
        <v>1</v>
      </c>
      <c r="AF790" t="b">
        <f>IF(AND(AC790&gt;=VLOOKUP(FLAT!$I$1,lists!$G:$H,2,FALSE),AC790&lt;=VLOOKUP(FLAT!$I$2,lists!$G:$H,2,FALSE)),TRUE,FALSE)</f>
        <v>1</v>
      </c>
      <c r="AG790" t="b">
        <f>VLOOKUP(AB790,lists!$B$7:$C$8,2,FALSE)</f>
        <v>1</v>
      </c>
      <c r="AH790" t="b">
        <f>VLOOKUP(IF(H790="","Open",SUBSTITUTE(H790,"/Nov","")),lists!$B$27:$D$29,2,FALSE)</f>
        <v>1</v>
      </c>
      <c r="AI790" t="b">
        <f>IF(FLAT!$I$5="All",TRUE,IF(FLAT!$I$5=TEXT('Raw - F'!C790,"mmm"),TRUE,FALSE))</f>
        <v>1</v>
      </c>
      <c r="AJ790" t="b">
        <f>VLOOKUP(L790,lists!B:C,2,FALSE)</f>
        <v>1</v>
      </c>
      <c r="AK790" t="b">
        <f>VLOOKUP(T790,lists!$B$23:$D$25,2,FALSE)</f>
        <v>1</v>
      </c>
      <c r="AL790">
        <f t="shared" si="64"/>
        <v>1</v>
      </c>
    </row>
    <row r="791" spans="1:38" x14ac:dyDescent="0.35">
      <c r="A791" s="1">
        <f t="shared" si="65"/>
        <v>791</v>
      </c>
      <c r="B791" s="1">
        <f t="shared" si="66"/>
        <v>790</v>
      </c>
      <c r="C791" s="5">
        <v>44351</v>
      </c>
      <c r="D791" t="s">
        <v>558</v>
      </c>
      <c r="E791" t="s">
        <v>302</v>
      </c>
      <c r="F791" t="s">
        <v>302</v>
      </c>
      <c r="G791" t="s">
        <v>51</v>
      </c>
      <c r="H791" t="s">
        <v>244</v>
      </c>
      <c r="J791" t="s">
        <v>33</v>
      </c>
      <c r="K791" t="s">
        <v>5</v>
      </c>
      <c r="L791">
        <v>4</v>
      </c>
      <c r="N791" t="s">
        <v>227</v>
      </c>
      <c r="O791" t="s">
        <v>37</v>
      </c>
      <c r="P791" t="s">
        <v>37</v>
      </c>
      <c r="Q791">
        <v>9000</v>
      </c>
      <c r="R791" t="s">
        <v>1197</v>
      </c>
      <c r="T791" t="s">
        <v>241</v>
      </c>
      <c r="U791">
        <v>0</v>
      </c>
      <c r="W791" t="s">
        <v>503</v>
      </c>
      <c r="X791" t="s">
        <v>503</v>
      </c>
      <c r="Z791" t="s">
        <v>553</v>
      </c>
      <c r="AA791" s="6" t="str">
        <f t="shared" si="62"/>
        <v>2yo</v>
      </c>
      <c r="AB791" s="6" t="str">
        <f t="shared" si="63"/>
        <v>A</v>
      </c>
      <c r="AC791" s="6">
        <f>VLOOKUP(P791,lists!$G:$H,2,FALSE)</f>
        <v>2</v>
      </c>
      <c r="AD791" t="b">
        <f>VLOOKUP(G791,lists!$B$2:$C$3,2,FALSE)</f>
        <v>1</v>
      </c>
      <c r="AE791" t="b">
        <f>VLOOKUP(AA791,lists!$B:$C,2,FALSE)</f>
        <v>1</v>
      </c>
      <c r="AF791" t="b">
        <f>IF(AND(AC791&gt;=VLOOKUP(FLAT!$I$1,lists!$G:$H,2,FALSE),AC791&lt;=VLOOKUP(FLAT!$I$2,lists!$G:$H,2,FALSE)),TRUE,FALSE)</f>
        <v>1</v>
      </c>
      <c r="AG791" t="b">
        <f>VLOOKUP(AB791,lists!$B$7:$C$8,2,FALSE)</f>
        <v>1</v>
      </c>
      <c r="AH791" t="b">
        <f>VLOOKUP(IF(H791="","Open",SUBSTITUTE(H791,"/Nov","")),lists!$B$27:$D$29,2,FALSE)</f>
        <v>1</v>
      </c>
      <c r="AI791" t="b">
        <f>IF(FLAT!$I$5="All",TRUE,IF(FLAT!$I$5=TEXT('Raw - F'!C791,"mmm"),TRUE,FALSE))</f>
        <v>1</v>
      </c>
      <c r="AJ791" t="b">
        <f>VLOOKUP(L791,lists!B:C,2,FALSE)</f>
        <v>1</v>
      </c>
      <c r="AK791" t="b">
        <f>VLOOKUP(T791,lists!$B$23:$D$25,2,FALSE)</f>
        <v>1</v>
      </c>
      <c r="AL791">
        <f t="shared" si="64"/>
        <v>1</v>
      </c>
    </row>
    <row r="792" spans="1:38" x14ac:dyDescent="0.35">
      <c r="A792" s="1">
        <f t="shared" si="65"/>
        <v>792</v>
      </c>
      <c r="B792" s="1">
        <f t="shared" si="66"/>
        <v>791</v>
      </c>
      <c r="C792" s="5">
        <v>44351</v>
      </c>
      <c r="D792" t="s">
        <v>558</v>
      </c>
      <c r="E792" t="s">
        <v>302</v>
      </c>
      <c r="F792" t="s">
        <v>302</v>
      </c>
      <c r="G792" t="s">
        <v>6</v>
      </c>
      <c r="H792" t="s">
        <v>227</v>
      </c>
      <c r="J792" t="s">
        <v>54</v>
      </c>
      <c r="K792" t="s">
        <v>5</v>
      </c>
      <c r="L792">
        <v>5</v>
      </c>
      <c r="N792" t="s">
        <v>321</v>
      </c>
      <c r="O792" t="s">
        <v>943</v>
      </c>
      <c r="P792" t="s">
        <v>59</v>
      </c>
      <c r="Q792">
        <v>8500</v>
      </c>
      <c r="R792" t="s">
        <v>1195</v>
      </c>
      <c r="T792" t="s">
        <v>241</v>
      </c>
      <c r="U792">
        <v>0</v>
      </c>
      <c r="W792" t="s">
        <v>503</v>
      </c>
      <c r="X792" t="s">
        <v>503</v>
      </c>
      <c r="AA792" s="6" t="str">
        <f t="shared" si="62"/>
        <v>Other</v>
      </c>
      <c r="AB792" s="6" t="str">
        <f t="shared" si="63"/>
        <v>A</v>
      </c>
      <c r="AC792" s="6">
        <f>VLOOKUP(P792,lists!$G:$H,2,FALSE)</f>
        <v>7</v>
      </c>
      <c r="AD792" t="b">
        <f>VLOOKUP(G792,lists!$B$2:$C$3,2,FALSE)</f>
        <v>1</v>
      </c>
      <c r="AE792" t="b">
        <f>VLOOKUP(AA792,lists!$B:$C,2,FALSE)</f>
        <v>1</v>
      </c>
      <c r="AF792" t="b">
        <f>IF(AND(AC792&gt;=VLOOKUP(FLAT!$I$1,lists!$G:$H,2,FALSE),AC792&lt;=VLOOKUP(FLAT!$I$2,lists!$G:$H,2,FALSE)),TRUE,FALSE)</f>
        <v>1</v>
      </c>
      <c r="AG792" t="b">
        <f>VLOOKUP(AB792,lists!$B$7:$C$8,2,FALSE)</f>
        <v>1</v>
      </c>
      <c r="AH792" t="b">
        <f>VLOOKUP(IF(H792="","Open",SUBSTITUTE(H792,"/Nov","")),lists!$B$27:$D$29,2,FALSE)</f>
        <v>1</v>
      </c>
      <c r="AI792" t="b">
        <f>IF(FLAT!$I$5="All",TRUE,IF(FLAT!$I$5=TEXT('Raw - F'!C792,"mmm"),TRUE,FALSE))</f>
        <v>1</v>
      </c>
      <c r="AJ792" t="b">
        <f>VLOOKUP(L792,lists!B:C,2,FALSE)</f>
        <v>1</v>
      </c>
      <c r="AK792" t="b">
        <f>VLOOKUP(T792,lists!$B$23:$D$25,2,FALSE)</f>
        <v>1</v>
      </c>
      <c r="AL792">
        <f t="shared" si="64"/>
        <v>1</v>
      </c>
    </row>
    <row r="793" spans="1:38" x14ac:dyDescent="0.35">
      <c r="A793" s="1">
        <f t="shared" si="65"/>
        <v>793</v>
      </c>
      <c r="B793" s="1">
        <f t="shared" si="66"/>
        <v>792</v>
      </c>
      <c r="C793" s="5">
        <v>44351</v>
      </c>
      <c r="D793" t="s">
        <v>558</v>
      </c>
      <c r="E793" t="s">
        <v>302</v>
      </c>
      <c r="F793" t="s">
        <v>302</v>
      </c>
      <c r="G793" t="s">
        <v>6</v>
      </c>
      <c r="H793" t="s">
        <v>227</v>
      </c>
      <c r="J793" t="s">
        <v>54</v>
      </c>
      <c r="K793" t="s">
        <v>5</v>
      </c>
      <c r="L793">
        <v>5</v>
      </c>
      <c r="N793" t="s">
        <v>330</v>
      </c>
      <c r="O793" t="s">
        <v>37</v>
      </c>
      <c r="P793" t="s">
        <v>37</v>
      </c>
      <c r="Q793">
        <v>8500</v>
      </c>
      <c r="R793" t="s">
        <v>1196</v>
      </c>
      <c r="T793" t="s">
        <v>241</v>
      </c>
      <c r="U793">
        <v>0</v>
      </c>
      <c r="W793" t="s">
        <v>503</v>
      </c>
      <c r="X793" t="s">
        <v>503</v>
      </c>
      <c r="AA793" s="6" t="str">
        <f t="shared" si="62"/>
        <v>Other</v>
      </c>
      <c r="AB793" s="6" t="str">
        <f t="shared" si="63"/>
        <v>A</v>
      </c>
      <c r="AC793" s="6">
        <f>VLOOKUP(P793,lists!$G:$H,2,FALSE)</f>
        <v>2</v>
      </c>
      <c r="AD793" t="b">
        <f>VLOOKUP(G793,lists!$B$2:$C$3,2,FALSE)</f>
        <v>1</v>
      </c>
      <c r="AE793" t="b">
        <f>VLOOKUP(AA793,lists!$B:$C,2,FALSE)</f>
        <v>1</v>
      </c>
      <c r="AF793" t="b">
        <f>IF(AND(AC793&gt;=VLOOKUP(FLAT!$I$1,lists!$G:$H,2,FALSE),AC793&lt;=VLOOKUP(FLAT!$I$2,lists!$G:$H,2,FALSE)),TRUE,FALSE)</f>
        <v>1</v>
      </c>
      <c r="AG793" t="b">
        <f>VLOOKUP(AB793,lists!$B$7:$C$8,2,FALSE)</f>
        <v>1</v>
      </c>
      <c r="AH793" t="b">
        <f>VLOOKUP(IF(H793="","Open",SUBSTITUTE(H793,"/Nov","")),lists!$B$27:$D$29,2,FALSE)</f>
        <v>1</v>
      </c>
      <c r="AI793" t="b">
        <f>IF(FLAT!$I$5="All",TRUE,IF(FLAT!$I$5=TEXT('Raw - F'!C793,"mmm"),TRUE,FALSE))</f>
        <v>1</v>
      </c>
      <c r="AJ793" t="b">
        <f>VLOOKUP(L793,lists!B:C,2,FALSE)</f>
        <v>1</v>
      </c>
      <c r="AK793" t="b">
        <f>VLOOKUP(T793,lists!$B$23:$D$25,2,FALSE)</f>
        <v>1</v>
      </c>
      <c r="AL793">
        <f t="shared" si="64"/>
        <v>1</v>
      </c>
    </row>
    <row r="794" spans="1:38" x14ac:dyDescent="0.35">
      <c r="A794" s="1">
        <f t="shared" si="65"/>
        <v>794</v>
      </c>
      <c r="B794" s="1">
        <f t="shared" si="66"/>
        <v>793</v>
      </c>
      <c r="C794" s="5">
        <v>44352</v>
      </c>
      <c r="D794" t="s">
        <v>258</v>
      </c>
      <c r="E794" t="s">
        <v>302</v>
      </c>
      <c r="F794" t="s">
        <v>302</v>
      </c>
      <c r="G794" t="s">
        <v>6</v>
      </c>
      <c r="H794" t="s">
        <v>227</v>
      </c>
      <c r="J794" t="s">
        <v>54</v>
      </c>
      <c r="K794" t="s">
        <v>5</v>
      </c>
      <c r="L794">
        <v>4</v>
      </c>
      <c r="N794" t="s">
        <v>318</v>
      </c>
      <c r="O794" t="s">
        <v>1198</v>
      </c>
      <c r="P794" t="s">
        <v>38</v>
      </c>
      <c r="Q794">
        <v>7650</v>
      </c>
      <c r="R794" t="s">
        <v>362</v>
      </c>
      <c r="T794" t="s">
        <v>241</v>
      </c>
      <c r="U794">
        <v>0</v>
      </c>
      <c r="W794" t="s">
        <v>503</v>
      </c>
      <c r="X794" t="s">
        <v>503</v>
      </c>
      <c r="AA794" s="6" t="str">
        <f t="shared" si="62"/>
        <v>Other</v>
      </c>
      <c r="AB794" s="6" t="str">
        <f t="shared" si="63"/>
        <v>A</v>
      </c>
      <c r="AC794" s="6">
        <f>VLOOKUP(P794,lists!$G:$H,2,FALSE)</f>
        <v>3</v>
      </c>
      <c r="AD794" t="b">
        <f>VLOOKUP(G794,lists!$B$2:$C$3,2,FALSE)</f>
        <v>1</v>
      </c>
      <c r="AE794" t="b">
        <f>VLOOKUP(AA794,lists!$B:$C,2,FALSE)</f>
        <v>1</v>
      </c>
      <c r="AF794" t="b">
        <f>IF(AND(AC794&gt;=VLOOKUP(FLAT!$I$1,lists!$G:$H,2,FALSE),AC794&lt;=VLOOKUP(FLAT!$I$2,lists!$G:$H,2,FALSE)),TRUE,FALSE)</f>
        <v>1</v>
      </c>
      <c r="AG794" t="b">
        <f>VLOOKUP(AB794,lists!$B$7:$C$8,2,FALSE)</f>
        <v>1</v>
      </c>
      <c r="AH794" t="b">
        <f>VLOOKUP(IF(H794="","Open",SUBSTITUTE(H794,"/Nov","")),lists!$B$27:$D$29,2,FALSE)</f>
        <v>1</v>
      </c>
      <c r="AI794" t="b">
        <f>IF(FLAT!$I$5="All",TRUE,IF(FLAT!$I$5=TEXT('Raw - F'!C794,"mmm"),TRUE,FALSE))</f>
        <v>1</v>
      </c>
      <c r="AJ794" t="b">
        <f>VLOOKUP(L794,lists!B:C,2,FALSE)</f>
        <v>1</v>
      </c>
      <c r="AK794" t="b">
        <f>VLOOKUP(T794,lists!$B$23:$D$25,2,FALSE)</f>
        <v>1</v>
      </c>
      <c r="AL794">
        <f t="shared" si="64"/>
        <v>1</v>
      </c>
    </row>
    <row r="795" spans="1:38" x14ac:dyDescent="0.35">
      <c r="A795" s="1">
        <f t="shared" si="65"/>
        <v>795</v>
      </c>
      <c r="B795" s="1">
        <f t="shared" si="66"/>
        <v>794</v>
      </c>
      <c r="C795" s="5">
        <v>44352</v>
      </c>
      <c r="D795" t="s">
        <v>258</v>
      </c>
      <c r="E795" t="s">
        <v>302</v>
      </c>
      <c r="F795" t="s">
        <v>302</v>
      </c>
      <c r="G795" t="s">
        <v>6</v>
      </c>
      <c r="H795" t="s">
        <v>227</v>
      </c>
      <c r="J795" t="s">
        <v>54</v>
      </c>
      <c r="K795" t="s">
        <v>7</v>
      </c>
      <c r="L795">
        <v>5</v>
      </c>
      <c r="N795" t="s">
        <v>330</v>
      </c>
      <c r="O795" t="s">
        <v>572</v>
      </c>
      <c r="P795" t="s">
        <v>76</v>
      </c>
      <c r="Q795">
        <v>4900</v>
      </c>
      <c r="R795" t="s">
        <v>440</v>
      </c>
      <c r="T795" t="s">
        <v>241</v>
      </c>
      <c r="U795">
        <v>0</v>
      </c>
      <c r="W795" t="s">
        <v>503</v>
      </c>
      <c r="X795" t="s">
        <v>503</v>
      </c>
      <c r="AA795" s="6" t="str">
        <f t="shared" si="62"/>
        <v>Other</v>
      </c>
      <c r="AB795" s="6" t="str">
        <f t="shared" si="63"/>
        <v>F</v>
      </c>
      <c r="AC795" s="6">
        <f>VLOOKUP(P795,lists!$G:$H,2,FALSE)</f>
        <v>5</v>
      </c>
      <c r="AD795" t="b">
        <f>VLOOKUP(G795,lists!$B$2:$C$3,2,FALSE)</f>
        <v>1</v>
      </c>
      <c r="AE795" t="b">
        <f>VLOOKUP(AA795,lists!$B:$C,2,FALSE)</f>
        <v>1</v>
      </c>
      <c r="AF795" t="b">
        <f>IF(AND(AC795&gt;=VLOOKUP(FLAT!$I$1,lists!$G:$H,2,FALSE),AC795&lt;=VLOOKUP(FLAT!$I$2,lists!$G:$H,2,FALSE)),TRUE,FALSE)</f>
        <v>1</v>
      </c>
      <c r="AG795" t="b">
        <f>VLOOKUP(AB795,lists!$B$7:$C$8,2,FALSE)</f>
        <v>1</v>
      </c>
      <c r="AH795" t="b">
        <f>VLOOKUP(IF(H795="","Open",SUBSTITUTE(H795,"/Nov","")),lists!$B$27:$D$29,2,FALSE)</f>
        <v>1</v>
      </c>
      <c r="AI795" t="b">
        <f>IF(FLAT!$I$5="All",TRUE,IF(FLAT!$I$5=TEXT('Raw - F'!C795,"mmm"),TRUE,FALSE))</f>
        <v>1</v>
      </c>
      <c r="AJ795" t="b">
        <f>VLOOKUP(L795,lists!B:C,2,FALSE)</f>
        <v>1</v>
      </c>
      <c r="AK795" t="b">
        <f>VLOOKUP(T795,lists!$B$23:$D$25,2,FALSE)</f>
        <v>1</v>
      </c>
      <c r="AL795">
        <f t="shared" si="64"/>
        <v>1</v>
      </c>
    </row>
    <row r="796" spans="1:38" x14ac:dyDescent="0.35">
      <c r="A796" s="1">
        <f t="shared" si="65"/>
        <v>796</v>
      </c>
      <c r="B796" s="1">
        <f t="shared" si="66"/>
        <v>795</v>
      </c>
      <c r="C796" s="5">
        <v>44352</v>
      </c>
      <c r="D796" t="s">
        <v>258</v>
      </c>
      <c r="E796" t="s">
        <v>302</v>
      </c>
      <c r="F796" t="s">
        <v>302</v>
      </c>
      <c r="G796" t="s">
        <v>6</v>
      </c>
      <c r="H796" t="s">
        <v>227</v>
      </c>
      <c r="J796" t="s">
        <v>54</v>
      </c>
      <c r="K796" t="s">
        <v>5</v>
      </c>
      <c r="L796">
        <v>5</v>
      </c>
      <c r="N796" t="s">
        <v>330</v>
      </c>
      <c r="O796" t="s">
        <v>545</v>
      </c>
      <c r="P796" t="s">
        <v>36</v>
      </c>
      <c r="Q796">
        <v>4900</v>
      </c>
      <c r="R796" t="s">
        <v>1200</v>
      </c>
      <c r="T796" t="s">
        <v>241</v>
      </c>
      <c r="U796">
        <v>0</v>
      </c>
      <c r="W796" t="s">
        <v>503</v>
      </c>
      <c r="X796" t="s">
        <v>503</v>
      </c>
      <c r="AA796" s="6" t="str">
        <f t="shared" si="62"/>
        <v>Other</v>
      </c>
      <c r="AB796" s="6" t="str">
        <f t="shared" si="63"/>
        <v>A</v>
      </c>
      <c r="AC796" s="6">
        <f>VLOOKUP(P796,lists!$G:$H,2,FALSE)</f>
        <v>1</v>
      </c>
      <c r="AD796" t="b">
        <f>VLOOKUP(G796,lists!$B$2:$C$3,2,FALSE)</f>
        <v>1</v>
      </c>
      <c r="AE796" t="b">
        <f>VLOOKUP(AA796,lists!$B:$C,2,FALSE)</f>
        <v>1</v>
      </c>
      <c r="AF796" t="b">
        <f>IF(AND(AC796&gt;=VLOOKUP(FLAT!$I$1,lists!$G:$H,2,FALSE),AC796&lt;=VLOOKUP(FLAT!$I$2,lists!$G:$H,2,FALSE)),TRUE,FALSE)</f>
        <v>1</v>
      </c>
      <c r="AG796" t="b">
        <f>VLOOKUP(AB796,lists!$B$7:$C$8,2,FALSE)</f>
        <v>1</v>
      </c>
      <c r="AH796" t="b">
        <f>VLOOKUP(IF(H796="","Open",SUBSTITUTE(H796,"/Nov","")),lists!$B$27:$D$29,2,FALSE)</f>
        <v>1</v>
      </c>
      <c r="AI796" t="b">
        <f>IF(FLAT!$I$5="All",TRUE,IF(FLAT!$I$5=TEXT('Raw - F'!C796,"mmm"),TRUE,FALSE))</f>
        <v>1</v>
      </c>
      <c r="AJ796" t="b">
        <f>VLOOKUP(L796,lists!B:C,2,FALSE)</f>
        <v>1</v>
      </c>
      <c r="AK796" t="b">
        <f>VLOOKUP(T796,lists!$B$23:$D$25,2,FALSE)</f>
        <v>1</v>
      </c>
      <c r="AL796">
        <f t="shared" si="64"/>
        <v>1</v>
      </c>
    </row>
    <row r="797" spans="1:38" x14ac:dyDescent="0.35">
      <c r="A797" s="1">
        <f t="shared" si="65"/>
        <v>797</v>
      </c>
      <c r="B797" s="1">
        <f t="shared" si="66"/>
        <v>796</v>
      </c>
      <c r="C797" s="5">
        <v>44352</v>
      </c>
      <c r="D797" t="s">
        <v>258</v>
      </c>
      <c r="E797" t="s">
        <v>302</v>
      </c>
      <c r="F797" t="s">
        <v>302</v>
      </c>
      <c r="G797" t="s">
        <v>51</v>
      </c>
      <c r="H797" t="s">
        <v>244</v>
      </c>
      <c r="J797" t="s">
        <v>34</v>
      </c>
      <c r="K797" t="s">
        <v>5</v>
      </c>
      <c r="L797">
        <v>5</v>
      </c>
      <c r="N797" t="s">
        <v>227</v>
      </c>
      <c r="O797" t="s">
        <v>1198</v>
      </c>
      <c r="P797" t="s">
        <v>38</v>
      </c>
      <c r="Q797">
        <v>4900</v>
      </c>
      <c r="R797" t="s">
        <v>1201</v>
      </c>
      <c r="T797" t="s">
        <v>241</v>
      </c>
      <c r="U797">
        <v>0</v>
      </c>
      <c r="W797" t="s">
        <v>503</v>
      </c>
      <c r="X797" t="s">
        <v>660</v>
      </c>
      <c r="Y797">
        <v>16000</v>
      </c>
      <c r="AA797" s="6" t="str">
        <f t="shared" si="62"/>
        <v>3yo</v>
      </c>
      <c r="AB797" s="6" t="str">
        <f t="shared" si="63"/>
        <v>A</v>
      </c>
      <c r="AC797" s="6">
        <f>VLOOKUP(P797,lists!$G:$H,2,FALSE)</f>
        <v>3</v>
      </c>
      <c r="AD797" t="b">
        <f>VLOOKUP(G797,lists!$B$2:$C$3,2,FALSE)</f>
        <v>1</v>
      </c>
      <c r="AE797" t="b">
        <f>VLOOKUP(AA797,lists!$B:$C,2,FALSE)</f>
        <v>1</v>
      </c>
      <c r="AF797" t="b">
        <f>IF(AND(AC797&gt;=VLOOKUP(FLAT!$I$1,lists!$G:$H,2,FALSE),AC797&lt;=VLOOKUP(FLAT!$I$2,lists!$G:$H,2,FALSE)),TRUE,FALSE)</f>
        <v>1</v>
      </c>
      <c r="AG797" t="b">
        <f>VLOOKUP(AB797,lists!$B$7:$C$8,2,FALSE)</f>
        <v>1</v>
      </c>
      <c r="AH797" t="b">
        <f>VLOOKUP(IF(H797="","Open",SUBSTITUTE(H797,"/Nov","")),lists!$B$27:$D$29,2,FALSE)</f>
        <v>1</v>
      </c>
      <c r="AI797" t="b">
        <f>IF(FLAT!$I$5="All",TRUE,IF(FLAT!$I$5=TEXT('Raw - F'!C797,"mmm"),TRUE,FALSE))</f>
        <v>1</v>
      </c>
      <c r="AJ797" t="b">
        <f>VLOOKUP(L797,lists!B:C,2,FALSE)</f>
        <v>1</v>
      </c>
      <c r="AK797" t="b">
        <f>VLOOKUP(T797,lists!$B$23:$D$25,2,FALSE)</f>
        <v>1</v>
      </c>
      <c r="AL797">
        <f t="shared" si="64"/>
        <v>1</v>
      </c>
    </row>
    <row r="798" spans="1:38" x14ac:dyDescent="0.35">
      <c r="A798" s="1">
        <f t="shared" si="65"/>
        <v>798</v>
      </c>
      <c r="B798" s="1">
        <f t="shared" si="66"/>
        <v>797</v>
      </c>
      <c r="C798" s="5">
        <v>44352</v>
      </c>
      <c r="D798" t="s">
        <v>258</v>
      </c>
      <c r="E798" t="s">
        <v>302</v>
      </c>
      <c r="F798" t="s">
        <v>302</v>
      </c>
      <c r="G798" t="s">
        <v>51</v>
      </c>
      <c r="H798" t="s">
        <v>244</v>
      </c>
      <c r="J798" t="s">
        <v>33</v>
      </c>
      <c r="K798" t="s">
        <v>7</v>
      </c>
      <c r="L798">
        <v>5</v>
      </c>
      <c r="N798" t="s">
        <v>227</v>
      </c>
      <c r="O798" t="s">
        <v>545</v>
      </c>
      <c r="P798" t="s">
        <v>36</v>
      </c>
      <c r="Q798">
        <v>4900</v>
      </c>
      <c r="R798" t="s">
        <v>1202</v>
      </c>
      <c r="T798" t="s">
        <v>241</v>
      </c>
      <c r="U798">
        <v>0</v>
      </c>
      <c r="W798" t="s">
        <v>503</v>
      </c>
      <c r="X798" t="s">
        <v>583</v>
      </c>
      <c r="Y798" t="s">
        <v>584</v>
      </c>
      <c r="Z798" t="s">
        <v>553</v>
      </c>
      <c r="AA798" s="6" t="str">
        <f t="shared" si="62"/>
        <v>2yo</v>
      </c>
      <c r="AB798" s="6" t="str">
        <f t="shared" si="63"/>
        <v>F</v>
      </c>
      <c r="AC798" s="6">
        <f>VLOOKUP(P798,lists!$G:$H,2,FALSE)</f>
        <v>1</v>
      </c>
      <c r="AD798" t="b">
        <f>VLOOKUP(G798,lists!$B$2:$C$3,2,FALSE)</f>
        <v>1</v>
      </c>
      <c r="AE798" t="b">
        <f>VLOOKUP(AA798,lists!$B:$C,2,FALSE)</f>
        <v>1</v>
      </c>
      <c r="AF798" t="b">
        <f>IF(AND(AC798&gt;=VLOOKUP(FLAT!$I$1,lists!$G:$H,2,FALSE),AC798&lt;=VLOOKUP(FLAT!$I$2,lists!$G:$H,2,FALSE)),TRUE,FALSE)</f>
        <v>1</v>
      </c>
      <c r="AG798" t="b">
        <f>VLOOKUP(AB798,lists!$B$7:$C$8,2,FALSE)</f>
        <v>1</v>
      </c>
      <c r="AH798" t="b">
        <f>VLOOKUP(IF(H798="","Open",SUBSTITUTE(H798,"/Nov","")),lists!$B$27:$D$29,2,FALSE)</f>
        <v>1</v>
      </c>
      <c r="AI798" t="b">
        <f>IF(FLAT!$I$5="All",TRUE,IF(FLAT!$I$5=TEXT('Raw - F'!C798,"mmm"),TRUE,FALSE))</f>
        <v>1</v>
      </c>
      <c r="AJ798" t="b">
        <f>VLOOKUP(L798,lists!B:C,2,FALSE)</f>
        <v>1</v>
      </c>
      <c r="AK798" t="b">
        <f>VLOOKUP(T798,lists!$B$23:$D$25,2,FALSE)</f>
        <v>1</v>
      </c>
      <c r="AL798">
        <f t="shared" si="64"/>
        <v>1</v>
      </c>
    </row>
    <row r="799" spans="1:38" x14ac:dyDescent="0.35">
      <c r="A799" s="1">
        <f t="shared" si="65"/>
        <v>799</v>
      </c>
      <c r="B799" s="1">
        <f t="shared" si="66"/>
        <v>798</v>
      </c>
      <c r="C799" s="5">
        <v>44352</v>
      </c>
      <c r="D799" t="s">
        <v>258</v>
      </c>
      <c r="E799" t="s">
        <v>302</v>
      </c>
      <c r="F799" t="s">
        <v>302</v>
      </c>
      <c r="G799" t="s">
        <v>6</v>
      </c>
      <c r="H799" t="s">
        <v>227</v>
      </c>
      <c r="J799" t="s">
        <v>54</v>
      </c>
      <c r="K799" t="s">
        <v>5</v>
      </c>
      <c r="L799">
        <v>6</v>
      </c>
      <c r="N799" t="s">
        <v>549</v>
      </c>
      <c r="O799" t="s">
        <v>323</v>
      </c>
      <c r="P799" t="s">
        <v>36</v>
      </c>
      <c r="Q799">
        <v>3900</v>
      </c>
      <c r="R799" t="s">
        <v>1122</v>
      </c>
      <c r="S799" t="s">
        <v>1703</v>
      </c>
      <c r="T799" t="s">
        <v>241</v>
      </c>
      <c r="U799">
        <v>0</v>
      </c>
      <c r="W799" t="s">
        <v>503</v>
      </c>
      <c r="X799" t="s">
        <v>503</v>
      </c>
      <c r="AA799" s="6" t="str">
        <f t="shared" si="62"/>
        <v>Other</v>
      </c>
      <c r="AB799" s="6" t="str">
        <f t="shared" si="63"/>
        <v>A</v>
      </c>
      <c r="AC799" s="6">
        <f>VLOOKUP(P799,lists!$G:$H,2,FALSE)</f>
        <v>1</v>
      </c>
      <c r="AD799" t="b">
        <f>VLOOKUP(G799,lists!$B$2:$C$3,2,FALSE)</f>
        <v>1</v>
      </c>
      <c r="AE799" t="b">
        <f>VLOOKUP(AA799,lists!$B:$C,2,FALSE)</f>
        <v>1</v>
      </c>
      <c r="AF799" t="b">
        <f>IF(AND(AC799&gt;=VLOOKUP(FLAT!$I$1,lists!$G:$H,2,FALSE),AC799&lt;=VLOOKUP(FLAT!$I$2,lists!$G:$H,2,FALSE)),TRUE,FALSE)</f>
        <v>1</v>
      </c>
      <c r="AG799" t="b">
        <f>VLOOKUP(AB799,lists!$B$7:$C$8,2,FALSE)</f>
        <v>1</v>
      </c>
      <c r="AH799" t="b">
        <f>VLOOKUP(IF(H799="","Open",SUBSTITUTE(H799,"/Nov","")),lists!$B$27:$D$29,2,FALSE)</f>
        <v>1</v>
      </c>
      <c r="AI799" t="b">
        <f>IF(FLAT!$I$5="All",TRUE,IF(FLAT!$I$5=TEXT('Raw - F'!C799,"mmm"),TRUE,FALSE))</f>
        <v>1</v>
      </c>
      <c r="AJ799" t="b">
        <f>VLOOKUP(L799,lists!B:C,2,FALSE)</f>
        <v>1</v>
      </c>
      <c r="AK799" t="b">
        <f>VLOOKUP(T799,lists!$B$23:$D$25,2,FALSE)</f>
        <v>1</v>
      </c>
      <c r="AL799">
        <f t="shared" si="64"/>
        <v>1</v>
      </c>
    </row>
    <row r="800" spans="1:38" x14ac:dyDescent="0.35">
      <c r="A800" s="1">
        <f t="shared" si="65"/>
        <v>800</v>
      </c>
      <c r="B800" s="1">
        <f t="shared" si="66"/>
        <v>799</v>
      </c>
      <c r="C800" s="5">
        <v>44352</v>
      </c>
      <c r="D800" t="s">
        <v>258</v>
      </c>
      <c r="E800" t="s">
        <v>302</v>
      </c>
      <c r="F800" t="s">
        <v>302</v>
      </c>
      <c r="G800" t="s">
        <v>6</v>
      </c>
      <c r="H800" t="s">
        <v>227</v>
      </c>
      <c r="J800" t="s">
        <v>54</v>
      </c>
      <c r="K800" t="s">
        <v>5</v>
      </c>
      <c r="L800">
        <v>6</v>
      </c>
      <c r="N800" t="s">
        <v>307</v>
      </c>
      <c r="O800" t="s">
        <v>1198</v>
      </c>
      <c r="P800" t="s">
        <v>38</v>
      </c>
      <c r="Q800">
        <v>3900</v>
      </c>
      <c r="R800" t="s">
        <v>304</v>
      </c>
      <c r="T800" t="s">
        <v>241</v>
      </c>
      <c r="U800">
        <v>0</v>
      </c>
      <c r="W800" t="s">
        <v>503</v>
      </c>
      <c r="X800" t="s">
        <v>503</v>
      </c>
      <c r="AA800" s="6" t="str">
        <f t="shared" si="62"/>
        <v>Other</v>
      </c>
      <c r="AB800" s="6" t="str">
        <f t="shared" si="63"/>
        <v>A</v>
      </c>
      <c r="AC800" s="6">
        <f>VLOOKUP(P800,lists!$G:$H,2,FALSE)</f>
        <v>3</v>
      </c>
      <c r="AD800" t="b">
        <f>VLOOKUP(G800,lists!$B$2:$C$3,2,FALSE)</f>
        <v>1</v>
      </c>
      <c r="AE800" t="b">
        <f>VLOOKUP(AA800,lists!$B:$C,2,FALSE)</f>
        <v>1</v>
      </c>
      <c r="AF800" t="b">
        <f>IF(AND(AC800&gt;=VLOOKUP(FLAT!$I$1,lists!$G:$H,2,FALSE),AC800&lt;=VLOOKUP(FLAT!$I$2,lists!$G:$H,2,FALSE)),TRUE,FALSE)</f>
        <v>1</v>
      </c>
      <c r="AG800" t="b">
        <f>VLOOKUP(AB800,lists!$B$7:$C$8,2,FALSE)</f>
        <v>1</v>
      </c>
      <c r="AH800" t="b">
        <f>VLOOKUP(IF(H800="","Open",SUBSTITUTE(H800,"/Nov","")),lists!$B$27:$D$29,2,FALSE)</f>
        <v>1</v>
      </c>
      <c r="AI800" t="b">
        <f>IF(FLAT!$I$5="All",TRUE,IF(FLAT!$I$5=TEXT('Raw - F'!C800,"mmm"),TRUE,FALSE))</f>
        <v>1</v>
      </c>
      <c r="AJ800" t="b">
        <f>VLOOKUP(L800,lists!B:C,2,FALSE)</f>
        <v>1</v>
      </c>
      <c r="AK800" t="b">
        <f>VLOOKUP(T800,lists!$B$23:$D$25,2,FALSE)</f>
        <v>1</v>
      </c>
      <c r="AL800">
        <f t="shared" si="64"/>
        <v>1</v>
      </c>
    </row>
    <row r="801" spans="1:38" x14ac:dyDescent="0.35">
      <c r="A801" s="1">
        <f t="shared" si="65"/>
        <v>801</v>
      </c>
      <c r="B801" s="1">
        <f t="shared" si="66"/>
        <v>800</v>
      </c>
      <c r="C801" s="5">
        <v>44352</v>
      </c>
      <c r="D801" t="s">
        <v>107</v>
      </c>
      <c r="E801" t="s">
        <v>302</v>
      </c>
      <c r="F801" t="s">
        <v>302</v>
      </c>
      <c r="G801" t="s">
        <v>6</v>
      </c>
      <c r="H801" t="s">
        <v>227</v>
      </c>
      <c r="J801" t="s">
        <v>34</v>
      </c>
      <c r="K801" t="s">
        <v>5</v>
      </c>
      <c r="L801">
        <v>2</v>
      </c>
      <c r="N801" t="s">
        <v>227</v>
      </c>
      <c r="O801" t="s">
        <v>1203</v>
      </c>
      <c r="P801" t="s">
        <v>61</v>
      </c>
      <c r="Q801">
        <v>45000</v>
      </c>
      <c r="R801" t="s">
        <v>487</v>
      </c>
      <c r="T801" t="s">
        <v>240</v>
      </c>
      <c r="U801">
        <v>0</v>
      </c>
      <c r="W801" t="s">
        <v>503</v>
      </c>
      <c r="X801" t="s">
        <v>503</v>
      </c>
      <c r="AA801" s="6" t="str">
        <f t="shared" si="62"/>
        <v>3yo</v>
      </c>
      <c r="AB801" s="6" t="str">
        <f t="shared" si="63"/>
        <v>A</v>
      </c>
      <c r="AC801" s="6">
        <f>VLOOKUP(P801,lists!$G:$H,2,FALSE)</f>
        <v>11</v>
      </c>
      <c r="AD801" t="b">
        <f>VLOOKUP(G801,lists!$B$2:$C$3,2,FALSE)</f>
        <v>1</v>
      </c>
      <c r="AE801" t="b">
        <f>VLOOKUP(AA801,lists!$B:$C,2,FALSE)</f>
        <v>1</v>
      </c>
      <c r="AF801" t="b">
        <f>IF(AND(AC801&gt;=VLOOKUP(FLAT!$I$1,lists!$G:$H,2,FALSE),AC801&lt;=VLOOKUP(FLAT!$I$2,lists!$G:$H,2,FALSE)),TRUE,FALSE)</f>
        <v>1</v>
      </c>
      <c r="AG801" t="b">
        <f>VLOOKUP(AB801,lists!$B$7:$C$8,2,FALSE)</f>
        <v>1</v>
      </c>
      <c r="AH801" t="b">
        <f>VLOOKUP(IF(H801="","Open",SUBSTITUTE(H801,"/Nov","")),lists!$B$27:$D$29,2,FALSE)</f>
        <v>1</v>
      </c>
      <c r="AI801" t="b">
        <f>IF(FLAT!$I$5="All",TRUE,IF(FLAT!$I$5=TEXT('Raw - F'!C801,"mmm"),TRUE,FALSE))</f>
        <v>1</v>
      </c>
      <c r="AJ801" t="b">
        <f>VLOOKUP(L801,lists!B:C,2,FALSE)</f>
        <v>1</v>
      </c>
      <c r="AK801" t="b">
        <f>VLOOKUP(T801,lists!$B$23:$D$25,2,FALSE)</f>
        <v>1</v>
      </c>
      <c r="AL801">
        <f t="shared" si="64"/>
        <v>1</v>
      </c>
    </row>
    <row r="802" spans="1:38" x14ac:dyDescent="0.35">
      <c r="A802" s="1">
        <f t="shared" si="65"/>
        <v>802</v>
      </c>
      <c r="B802" s="1">
        <f t="shared" si="66"/>
        <v>801</v>
      </c>
      <c r="C802" s="5">
        <v>44352</v>
      </c>
      <c r="D802" t="s">
        <v>107</v>
      </c>
      <c r="E802" t="s">
        <v>302</v>
      </c>
      <c r="F802" t="s">
        <v>302</v>
      </c>
      <c r="G802" t="s">
        <v>6</v>
      </c>
      <c r="H802" t="s">
        <v>227</v>
      </c>
      <c r="J802" t="s">
        <v>54</v>
      </c>
      <c r="K802" t="s">
        <v>5</v>
      </c>
      <c r="L802">
        <v>4</v>
      </c>
      <c r="N802" t="s">
        <v>348</v>
      </c>
      <c r="O802" t="s">
        <v>381</v>
      </c>
      <c r="P802" t="s">
        <v>59</v>
      </c>
      <c r="Q802">
        <v>12000</v>
      </c>
      <c r="R802" t="s">
        <v>417</v>
      </c>
      <c r="T802" t="s">
        <v>240</v>
      </c>
      <c r="U802">
        <v>0</v>
      </c>
      <c r="W802" t="s">
        <v>503</v>
      </c>
      <c r="X802" t="s">
        <v>503</v>
      </c>
      <c r="AA802" s="6" t="str">
        <f t="shared" si="62"/>
        <v>Other</v>
      </c>
      <c r="AB802" s="6" t="str">
        <f t="shared" si="63"/>
        <v>A</v>
      </c>
      <c r="AC802" s="6">
        <f>VLOOKUP(P802,lists!$G:$H,2,FALSE)</f>
        <v>7</v>
      </c>
      <c r="AD802" t="b">
        <f>VLOOKUP(G802,lists!$B$2:$C$3,2,FALSE)</f>
        <v>1</v>
      </c>
      <c r="AE802" t="b">
        <f>VLOOKUP(AA802,lists!$B:$C,2,FALSE)</f>
        <v>1</v>
      </c>
      <c r="AF802" t="b">
        <f>IF(AND(AC802&gt;=VLOOKUP(FLAT!$I$1,lists!$G:$H,2,FALSE),AC802&lt;=VLOOKUP(FLAT!$I$2,lists!$G:$H,2,FALSE)),TRUE,FALSE)</f>
        <v>1</v>
      </c>
      <c r="AG802" t="b">
        <f>VLOOKUP(AB802,lists!$B$7:$C$8,2,FALSE)</f>
        <v>1</v>
      </c>
      <c r="AH802" t="b">
        <f>VLOOKUP(IF(H802="","Open",SUBSTITUTE(H802,"/Nov","")),lists!$B$27:$D$29,2,FALSE)</f>
        <v>1</v>
      </c>
      <c r="AI802" t="b">
        <f>IF(FLAT!$I$5="All",TRUE,IF(FLAT!$I$5=TEXT('Raw - F'!C802,"mmm"),TRUE,FALSE))</f>
        <v>1</v>
      </c>
      <c r="AJ802" t="b">
        <f>VLOOKUP(L802,lists!B:C,2,FALSE)</f>
        <v>1</v>
      </c>
      <c r="AK802" t="b">
        <f>VLOOKUP(T802,lists!$B$23:$D$25,2,FALSE)</f>
        <v>1</v>
      </c>
      <c r="AL802">
        <f t="shared" si="64"/>
        <v>1</v>
      </c>
    </row>
    <row r="803" spans="1:38" x14ac:dyDescent="0.35">
      <c r="A803" s="1">
        <f t="shared" si="65"/>
        <v>803</v>
      </c>
      <c r="B803" s="1">
        <f t="shared" si="66"/>
        <v>802</v>
      </c>
      <c r="C803" s="5">
        <v>44352</v>
      </c>
      <c r="D803" t="s">
        <v>107</v>
      </c>
      <c r="E803" t="s">
        <v>302</v>
      </c>
      <c r="F803" t="s">
        <v>302</v>
      </c>
      <c r="G803" t="s">
        <v>6</v>
      </c>
      <c r="H803" t="s">
        <v>227</v>
      </c>
      <c r="J803" t="s">
        <v>35</v>
      </c>
      <c r="K803" t="s">
        <v>5</v>
      </c>
      <c r="L803">
        <v>3</v>
      </c>
      <c r="N803" t="s">
        <v>346</v>
      </c>
      <c r="O803" t="s">
        <v>377</v>
      </c>
      <c r="P803" t="s">
        <v>76</v>
      </c>
      <c r="Q803">
        <v>11500</v>
      </c>
      <c r="R803" t="s">
        <v>460</v>
      </c>
      <c r="T803" t="s">
        <v>240</v>
      </c>
      <c r="U803">
        <v>0</v>
      </c>
      <c r="W803" t="s">
        <v>503</v>
      </c>
      <c r="X803" t="s">
        <v>503</v>
      </c>
      <c r="AA803" s="6" t="str">
        <f t="shared" si="62"/>
        <v>Other</v>
      </c>
      <c r="AB803" s="6" t="str">
        <f t="shared" si="63"/>
        <v>A</v>
      </c>
      <c r="AC803" s="6">
        <f>VLOOKUP(P803,lists!$G:$H,2,FALSE)</f>
        <v>5</v>
      </c>
      <c r="AD803" t="b">
        <f>VLOOKUP(G803,lists!$B$2:$C$3,2,FALSE)</f>
        <v>1</v>
      </c>
      <c r="AE803" t="b">
        <f>VLOOKUP(AA803,lists!$B:$C,2,FALSE)</f>
        <v>1</v>
      </c>
      <c r="AF803" t="b">
        <f>IF(AND(AC803&gt;=VLOOKUP(FLAT!$I$1,lists!$G:$H,2,FALSE),AC803&lt;=VLOOKUP(FLAT!$I$2,lists!$G:$H,2,FALSE)),TRUE,FALSE)</f>
        <v>1</v>
      </c>
      <c r="AG803" t="b">
        <f>VLOOKUP(AB803,lists!$B$7:$C$8,2,FALSE)</f>
        <v>1</v>
      </c>
      <c r="AH803" t="b">
        <f>VLOOKUP(IF(H803="","Open",SUBSTITUTE(H803,"/Nov","")),lists!$B$27:$D$29,2,FALSE)</f>
        <v>1</v>
      </c>
      <c r="AI803" t="b">
        <f>IF(FLAT!$I$5="All",TRUE,IF(FLAT!$I$5=TEXT('Raw - F'!C803,"mmm"),TRUE,FALSE))</f>
        <v>1</v>
      </c>
      <c r="AJ803" t="b">
        <f>VLOOKUP(L803,lists!B:C,2,FALSE)</f>
        <v>1</v>
      </c>
      <c r="AK803" t="b">
        <f>VLOOKUP(T803,lists!$B$23:$D$25,2,FALSE)</f>
        <v>1</v>
      </c>
      <c r="AL803">
        <f t="shared" si="64"/>
        <v>1</v>
      </c>
    </row>
    <row r="804" spans="1:38" x14ac:dyDescent="0.35">
      <c r="A804" s="1">
        <f t="shared" si="65"/>
        <v>804</v>
      </c>
      <c r="B804" s="1">
        <f t="shared" si="66"/>
        <v>803</v>
      </c>
      <c r="C804" s="5">
        <v>44352</v>
      </c>
      <c r="D804" t="s">
        <v>107</v>
      </c>
      <c r="E804" t="s">
        <v>302</v>
      </c>
      <c r="F804" t="s">
        <v>302</v>
      </c>
      <c r="G804" t="s">
        <v>6</v>
      </c>
      <c r="H804" t="s">
        <v>227</v>
      </c>
      <c r="J804" t="s">
        <v>34</v>
      </c>
      <c r="K804" t="s">
        <v>5</v>
      </c>
      <c r="L804">
        <v>4</v>
      </c>
      <c r="N804" t="s">
        <v>318</v>
      </c>
      <c r="O804" t="s">
        <v>70</v>
      </c>
      <c r="P804" t="s">
        <v>70</v>
      </c>
      <c r="Q804">
        <v>7650</v>
      </c>
      <c r="R804" t="s">
        <v>1204</v>
      </c>
      <c r="T804" t="s">
        <v>240</v>
      </c>
      <c r="U804">
        <v>0</v>
      </c>
      <c r="W804" t="s">
        <v>503</v>
      </c>
      <c r="X804" t="s">
        <v>503</v>
      </c>
      <c r="AA804" s="6" t="str">
        <f t="shared" si="62"/>
        <v>3yo</v>
      </c>
      <c r="AB804" s="6" t="str">
        <f t="shared" si="63"/>
        <v>A</v>
      </c>
      <c r="AC804" s="6">
        <f>VLOOKUP(P804,lists!$G:$H,2,FALSE)</f>
        <v>4</v>
      </c>
      <c r="AD804" t="b">
        <f>VLOOKUP(G804,lists!$B$2:$C$3,2,FALSE)</f>
        <v>1</v>
      </c>
      <c r="AE804" t="b">
        <f>VLOOKUP(AA804,lists!$B:$C,2,FALSE)</f>
        <v>1</v>
      </c>
      <c r="AF804" t="b">
        <f>IF(AND(AC804&gt;=VLOOKUP(FLAT!$I$1,lists!$G:$H,2,FALSE),AC804&lt;=VLOOKUP(FLAT!$I$2,lists!$G:$H,2,FALSE)),TRUE,FALSE)</f>
        <v>1</v>
      </c>
      <c r="AG804" t="b">
        <f>VLOOKUP(AB804,lists!$B$7:$C$8,2,FALSE)</f>
        <v>1</v>
      </c>
      <c r="AH804" t="b">
        <f>VLOOKUP(IF(H804="","Open",SUBSTITUTE(H804,"/Nov","")),lists!$B$27:$D$29,2,FALSE)</f>
        <v>1</v>
      </c>
      <c r="AI804" t="b">
        <f>IF(FLAT!$I$5="All",TRUE,IF(FLAT!$I$5=TEXT('Raw - F'!C804,"mmm"),TRUE,FALSE))</f>
        <v>1</v>
      </c>
      <c r="AJ804" t="b">
        <f>VLOOKUP(L804,lists!B:C,2,FALSE)</f>
        <v>1</v>
      </c>
      <c r="AK804" t="b">
        <f>VLOOKUP(T804,lists!$B$23:$D$25,2,FALSE)</f>
        <v>1</v>
      </c>
      <c r="AL804">
        <f t="shared" si="64"/>
        <v>1</v>
      </c>
    </row>
    <row r="805" spans="1:38" x14ac:dyDescent="0.35">
      <c r="A805" s="1">
        <f t="shared" si="65"/>
        <v>805</v>
      </c>
      <c r="B805" s="1">
        <f t="shared" si="66"/>
        <v>804</v>
      </c>
      <c r="C805" s="5">
        <v>44352</v>
      </c>
      <c r="D805" t="s">
        <v>107</v>
      </c>
      <c r="E805" t="s">
        <v>302</v>
      </c>
      <c r="F805" t="s">
        <v>302</v>
      </c>
      <c r="G805" t="s">
        <v>51</v>
      </c>
      <c r="H805" t="s">
        <v>245</v>
      </c>
      <c r="J805" t="s">
        <v>33</v>
      </c>
      <c r="K805" t="s">
        <v>7</v>
      </c>
      <c r="L805">
        <v>4</v>
      </c>
      <c r="N805" t="s">
        <v>227</v>
      </c>
      <c r="O805" t="s">
        <v>1205</v>
      </c>
      <c r="P805" t="s">
        <v>38</v>
      </c>
      <c r="Q805">
        <v>6500</v>
      </c>
      <c r="R805" t="s">
        <v>398</v>
      </c>
      <c r="T805" t="s">
        <v>240</v>
      </c>
      <c r="U805">
        <v>0</v>
      </c>
      <c r="W805" t="s">
        <v>503</v>
      </c>
      <c r="X805" t="s">
        <v>503</v>
      </c>
      <c r="Z805" t="s">
        <v>553</v>
      </c>
      <c r="AA805" s="6" t="str">
        <f t="shared" si="62"/>
        <v>2yo</v>
      </c>
      <c r="AB805" s="6" t="str">
        <f t="shared" si="63"/>
        <v>F</v>
      </c>
      <c r="AC805" s="6">
        <f>VLOOKUP(P805,lists!$G:$H,2,FALSE)</f>
        <v>3</v>
      </c>
      <c r="AD805" t="b">
        <f>VLOOKUP(G805,lists!$B$2:$C$3,2,FALSE)</f>
        <v>1</v>
      </c>
      <c r="AE805" t="b">
        <f>VLOOKUP(AA805,lists!$B:$C,2,FALSE)</f>
        <v>1</v>
      </c>
      <c r="AF805" t="b">
        <f>IF(AND(AC805&gt;=VLOOKUP(FLAT!$I$1,lists!$G:$H,2,FALSE),AC805&lt;=VLOOKUP(FLAT!$I$2,lists!$G:$H,2,FALSE)),TRUE,FALSE)</f>
        <v>1</v>
      </c>
      <c r="AG805" t="b">
        <f>VLOOKUP(AB805,lists!$B$7:$C$8,2,FALSE)</f>
        <v>1</v>
      </c>
      <c r="AH805" t="b">
        <f>VLOOKUP(IF(H805="","Open",SUBSTITUTE(H805,"/Nov","")),lists!$B$27:$D$29,2,FALSE)</f>
        <v>1</v>
      </c>
      <c r="AI805" t="b">
        <f>IF(FLAT!$I$5="All",TRUE,IF(FLAT!$I$5=TEXT('Raw - F'!C805,"mmm"),TRUE,FALSE))</f>
        <v>1</v>
      </c>
      <c r="AJ805" t="b">
        <f>VLOOKUP(L805,lists!B:C,2,FALSE)</f>
        <v>1</v>
      </c>
      <c r="AK805" t="b">
        <f>VLOOKUP(T805,lists!$B$23:$D$25,2,FALSE)</f>
        <v>1</v>
      </c>
      <c r="AL805">
        <f t="shared" si="64"/>
        <v>1</v>
      </c>
    </row>
    <row r="806" spans="1:38" x14ac:dyDescent="0.35">
      <c r="A806" s="1">
        <f t="shared" si="65"/>
        <v>806</v>
      </c>
      <c r="B806" s="1">
        <f t="shared" si="66"/>
        <v>805</v>
      </c>
      <c r="C806" s="5">
        <v>44352</v>
      </c>
      <c r="D806" t="s">
        <v>107</v>
      </c>
      <c r="E806" t="s">
        <v>302</v>
      </c>
      <c r="F806" t="s">
        <v>302</v>
      </c>
      <c r="G806" t="s">
        <v>51</v>
      </c>
      <c r="H806" t="s">
        <v>244</v>
      </c>
      <c r="J806" t="s">
        <v>35</v>
      </c>
      <c r="K806" t="s">
        <v>5</v>
      </c>
      <c r="L806">
        <v>5</v>
      </c>
      <c r="N806" t="s">
        <v>227</v>
      </c>
      <c r="O806" t="s">
        <v>378</v>
      </c>
      <c r="P806" t="s">
        <v>36</v>
      </c>
      <c r="Q806">
        <v>4900</v>
      </c>
      <c r="R806" t="s">
        <v>630</v>
      </c>
      <c r="T806" t="s">
        <v>240</v>
      </c>
      <c r="U806">
        <v>0</v>
      </c>
      <c r="W806" t="s">
        <v>503</v>
      </c>
      <c r="X806" t="s">
        <v>503</v>
      </c>
      <c r="AA806" s="6" t="str">
        <f t="shared" si="62"/>
        <v>Other</v>
      </c>
      <c r="AB806" s="6" t="str">
        <f t="shared" si="63"/>
        <v>A</v>
      </c>
      <c r="AC806" s="6">
        <f>VLOOKUP(P806,lists!$G:$H,2,FALSE)</f>
        <v>1</v>
      </c>
      <c r="AD806" t="b">
        <f>VLOOKUP(G806,lists!$B$2:$C$3,2,FALSE)</f>
        <v>1</v>
      </c>
      <c r="AE806" t="b">
        <f>VLOOKUP(AA806,lists!$B:$C,2,FALSE)</f>
        <v>1</v>
      </c>
      <c r="AF806" t="b">
        <f>IF(AND(AC806&gt;=VLOOKUP(FLAT!$I$1,lists!$G:$H,2,FALSE),AC806&lt;=VLOOKUP(FLAT!$I$2,lists!$G:$H,2,FALSE)),TRUE,FALSE)</f>
        <v>1</v>
      </c>
      <c r="AG806" t="b">
        <f>VLOOKUP(AB806,lists!$B$7:$C$8,2,FALSE)</f>
        <v>1</v>
      </c>
      <c r="AH806" t="b">
        <f>VLOOKUP(IF(H806="","Open",SUBSTITUTE(H806,"/Nov","")),lists!$B$27:$D$29,2,FALSE)</f>
        <v>1</v>
      </c>
      <c r="AI806" t="b">
        <f>IF(FLAT!$I$5="All",TRUE,IF(FLAT!$I$5=TEXT('Raw - F'!C806,"mmm"),TRUE,FALSE))</f>
        <v>1</v>
      </c>
      <c r="AJ806" t="b">
        <f>VLOOKUP(L806,lists!B:C,2,FALSE)</f>
        <v>1</v>
      </c>
      <c r="AK806" t="b">
        <f>VLOOKUP(T806,lists!$B$23:$D$25,2,FALSE)</f>
        <v>1</v>
      </c>
      <c r="AL806">
        <f t="shared" si="64"/>
        <v>1</v>
      </c>
    </row>
    <row r="807" spans="1:38" x14ac:dyDescent="0.35">
      <c r="A807" s="1">
        <f t="shared" si="65"/>
        <v>807</v>
      </c>
      <c r="B807" s="1">
        <f t="shared" si="66"/>
        <v>806</v>
      </c>
      <c r="C807" s="5">
        <v>44352</v>
      </c>
      <c r="D807" t="s">
        <v>107</v>
      </c>
      <c r="E807" t="s">
        <v>302</v>
      </c>
      <c r="F807" t="s">
        <v>302</v>
      </c>
      <c r="G807" t="s">
        <v>6</v>
      </c>
      <c r="H807" t="s">
        <v>227</v>
      </c>
      <c r="J807" t="s">
        <v>54</v>
      </c>
      <c r="K807" t="s">
        <v>5</v>
      </c>
      <c r="L807">
        <v>5</v>
      </c>
      <c r="N807" t="s">
        <v>330</v>
      </c>
      <c r="O807" t="s">
        <v>1203</v>
      </c>
      <c r="P807" t="s">
        <v>102</v>
      </c>
      <c r="Q807">
        <v>4900</v>
      </c>
      <c r="R807" t="s">
        <v>463</v>
      </c>
      <c r="T807" t="s">
        <v>240</v>
      </c>
      <c r="U807">
        <v>0</v>
      </c>
      <c r="W807" t="s">
        <v>503</v>
      </c>
      <c r="X807" t="s">
        <v>503</v>
      </c>
      <c r="AA807" s="6" t="str">
        <f t="shared" si="62"/>
        <v>Other</v>
      </c>
      <c r="AB807" s="6" t="str">
        <f t="shared" si="63"/>
        <v>A</v>
      </c>
      <c r="AC807" s="6">
        <f>VLOOKUP(P807,lists!$G:$H,2,FALSE)</f>
        <v>9</v>
      </c>
      <c r="AD807" t="b">
        <f>VLOOKUP(G807,lists!$B$2:$C$3,2,FALSE)</f>
        <v>1</v>
      </c>
      <c r="AE807" t="b">
        <f>VLOOKUP(AA807,lists!$B:$C,2,FALSE)</f>
        <v>1</v>
      </c>
      <c r="AF807" t="b">
        <f>IF(AND(AC807&gt;=VLOOKUP(FLAT!$I$1,lists!$G:$H,2,FALSE),AC807&lt;=VLOOKUP(FLAT!$I$2,lists!$G:$H,2,FALSE)),TRUE,FALSE)</f>
        <v>1</v>
      </c>
      <c r="AG807" t="b">
        <f>VLOOKUP(AB807,lists!$B$7:$C$8,2,FALSE)</f>
        <v>1</v>
      </c>
      <c r="AH807" t="b">
        <f>VLOOKUP(IF(H807="","Open",SUBSTITUTE(H807,"/Nov","")),lists!$B$27:$D$29,2,FALSE)</f>
        <v>1</v>
      </c>
      <c r="AI807" t="b">
        <f>IF(FLAT!$I$5="All",TRUE,IF(FLAT!$I$5=TEXT('Raw - F'!C807,"mmm"),TRUE,FALSE))</f>
        <v>1</v>
      </c>
      <c r="AJ807" t="b">
        <f>VLOOKUP(L807,lists!B:C,2,FALSE)</f>
        <v>1</v>
      </c>
      <c r="AK807" t="b">
        <f>VLOOKUP(T807,lists!$B$23:$D$25,2,FALSE)</f>
        <v>1</v>
      </c>
      <c r="AL807">
        <f t="shared" si="64"/>
        <v>1</v>
      </c>
    </row>
    <row r="808" spans="1:38" x14ac:dyDescent="0.35">
      <c r="A808" s="1">
        <f t="shared" si="65"/>
        <v>808</v>
      </c>
      <c r="B808" s="1">
        <f t="shared" si="66"/>
        <v>807</v>
      </c>
      <c r="C808" s="5">
        <v>44352</v>
      </c>
      <c r="D808" t="s">
        <v>1183</v>
      </c>
      <c r="E808" t="s">
        <v>302</v>
      </c>
      <c r="F808" t="s">
        <v>302</v>
      </c>
      <c r="G808" t="s">
        <v>51</v>
      </c>
      <c r="H808" t="s">
        <v>227</v>
      </c>
      <c r="J808" t="s">
        <v>34</v>
      </c>
      <c r="K808" t="s">
        <v>368</v>
      </c>
      <c r="L808">
        <v>1</v>
      </c>
      <c r="M808" t="s">
        <v>574</v>
      </c>
      <c r="N808" t="s">
        <v>227</v>
      </c>
      <c r="O808" t="s">
        <v>456</v>
      </c>
      <c r="P808" t="s">
        <v>59</v>
      </c>
      <c r="Q808">
        <v>1500000</v>
      </c>
      <c r="R808" t="s">
        <v>1206</v>
      </c>
      <c r="T808" t="s">
        <v>241</v>
      </c>
      <c r="U808">
        <v>0</v>
      </c>
      <c r="W808" t="s">
        <v>503</v>
      </c>
      <c r="X808" t="s">
        <v>503</v>
      </c>
      <c r="AA808" s="6" t="str">
        <f t="shared" si="62"/>
        <v>3yo</v>
      </c>
      <c r="AB808" s="6" t="str">
        <f t="shared" si="63"/>
        <v>A</v>
      </c>
      <c r="AC808" s="6">
        <f>VLOOKUP(P808,lists!$G:$H,2,FALSE)</f>
        <v>7</v>
      </c>
      <c r="AD808" t="b">
        <f>VLOOKUP(G808,lists!$B$2:$C$3,2,FALSE)</f>
        <v>1</v>
      </c>
      <c r="AE808" t="b">
        <f>VLOOKUP(AA808,lists!$B:$C,2,FALSE)</f>
        <v>1</v>
      </c>
      <c r="AF808" t="b">
        <f>IF(AND(AC808&gt;=VLOOKUP(FLAT!$I$1,lists!$G:$H,2,FALSE),AC808&lt;=VLOOKUP(FLAT!$I$2,lists!$G:$H,2,FALSE)),TRUE,FALSE)</f>
        <v>1</v>
      </c>
      <c r="AG808" t="b">
        <f>VLOOKUP(AB808,lists!$B$7:$C$8,2,FALSE)</f>
        <v>1</v>
      </c>
      <c r="AH808" t="b">
        <f>VLOOKUP(IF(H808="","Open",SUBSTITUTE(H808,"/Nov","")),lists!$B$27:$D$29,2,FALSE)</f>
        <v>1</v>
      </c>
      <c r="AI808" t="b">
        <f>IF(FLAT!$I$5="All",TRUE,IF(FLAT!$I$5=TEXT('Raw - F'!C808,"mmm"),TRUE,FALSE))</f>
        <v>1</v>
      </c>
      <c r="AJ808" t="b">
        <f>VLOOKUP(L808,lists!B:C,2,FALSE)</f>
        <v>1</v>
      </c>
      <c r="AK808" t="b">
        <f>VLOOKUP(T808,lists!$B$23:$D$25,2,FALSE)</f>
        <v>1</v>
      </c>
      <c r="AL808">
        <f t="shared" si="64"/>
        <v>1</v>
      </c>
    </row>
    <row r="809" spans="1:38" x14ac:dyDescent="0.35">
      <c r="A809" s="1">
        <f t="shared" si="65"/>
        <v>809</v>
      </c>
      <c r="B809" s="1">
        <f t="shared" si="66"/>
        <v>808</v>
      </c>
      <c r="C809" s="5">
        <v>44352</v>
      </c>
      <c r="D809" t="s">
        <v>1183</v>
      </c>
      <c r="E809" t="s">
        <v>302</v>
      </c>
      <c r="F809" t="s">
        <v>302</v>
      </c>
      <c r="G809" t="s">
        <v>51</v>
      </c>
      <c r="H809" t="s">
        <v>227</v>
      </c>
      <c r="J809" t="s">
        <v>35</v>
      </c>
      <c r="K809" t="s">
        <v>5</v>
      </c>
      <c r="L809">
        <v>1</v>
      </c>
      <c r="M809" t="s">
        <v>576</v>
      </c>
      <c r="N809" t="s">
        <v>227</v>
      </c>
      <c r="O809" t="s">
        <v>455</v>
      </c>
      <c r="P809" t="s">
        <v>77</v>
      </c>
      <c r="Q809">
        <v>90000</v>
      </c>
      <c r="R809" t="s">
        <v>1207</v>
      </c>
      <c r="T809" t="s">
        <v>241</v>
      </c>
      <c r="U809">
        <v>0</v>
      </c>
      <c r="W809" t="s">
        <v>503</v>
      </c>
      <c r="X809" t="s">
        <v>503</v>
      </c>
      <c r="AA809" s="6" t="str">
        <f t="shared" si="62"/>
        <v>Other</v>
      </c>
      <c r="AB809" s="6" t="str">
        <f t="shared" si="63"/>
        <v>A</v>
      </c>
      <c r="AC809" s="6">
        <f>VLOOKUP(P809,lists!$G:$H,2,FALSE)</f>
        <v>5</v>
      </c>
      <c r="AD809" t="b">
        <f>VLOOKUP(G809,lists!$B$2:$C$3,2,FALSE)</f>
        <v>1</v>
      </c>
      <c r="AE809" t="b">
        <f>VLOOKUP(AA809,lists!$B:$C,2,FALSE)</f>
        <v>1</v>
      </c>
      <c r="AF809" t="b">
        <f>IF(AND(AC809&gt;=VLOOKUP(FLAT!$I$1,lists!$G:$H,2,FALSE),AC809&lt;=VLOOKUP(FLAT!$I$2,lists!$G:$H,2,FALSE)),TRUE,FALSE)</f>
        <v>1</v>
      </c>
      <c r="AG809" t="b">
        <f>VLOOKUP(AB809,lists!$B$7:$C$8,2,FALSE)</f>
        <v>1</v>
      </c>
      <c r="AH809" t="b">
        <f>VLOOKUP(IF(H809="","Open",SUBSTITUTE(H809,"/Nov","")),lists!$B$27:$D$29,2,FALSE)</f>
        <v>1</v>
      </c>
      <c r="AI809" t="b">
        <f>IF(FLAT!$I$5="All",TRUE,IF(FLAT!$I$5=TEXT('Raw - F'!C809,"mmm"),TRUE,FALSE))</f>
        <v>1</v>
      </c>
      <c r="AJ809" t="b">
        <f>VLOOKUP(L809,lists!B:C,2,FALSE)</f>
        <v>1</v>
      </c>
      <c r="AK809" t="b">
        <f>VLOOKUP(T809,lists!$B$23:$D$25,2,FALSE)</f>
        <v>1</v>
      </c>
      <c r="AL809">
        <f t="shared" si="64"/>
        <v>1</v>
      </c>
    </row>
    <row r="810" spans="1:38" x14ac:dyDescent="0.35">
      <c r="A810" s="1">
        <f t="shared" si="65"/>
        <v>810</v>
      </c>
      <c r="B810" s="1">
        <f t="shared" si="66"/>
        <v>809</v>
      </c>
      <c r="C810" s="5">
        <v>44352</v>
      </c>
      <c r="D810" t="s">
        <v>1183</v>
      </c>
      <c r="E810" t="s">
        <v>302</v>
      </c>
      <c r="F810" t="s">
        <v>302</v>
      </c>
      <c r="G810" t="s">
        <v>51</v>
      </c>
      <c r="H810" t="s">
        <v>227</v>
      </c>
      <c r="J810" t="s">
        <v>35</v>
      </c>
      <c r="K810" t="s">
        <v>7</v>
      </c>
      <c r="L810">
        <v>1</v>
      </c>
      <c r="M810" t="s">
        <v>576</v>
      </c>
      <c r="N810" t="s">
        <v>227</v>
      </c>
      <c r="O810" t="s">
        <v>455</v>
      </c>
      <c r="P810" t="s">
        <v>77</v>
      </c>
      <c r="Q810">
        <v>90000</v>
      </c>
      <c r="R810" t="s">
        <v>1211</v>
      </c>
      <c r="T810" t="s">
        <v>241</v>
      </c>
      <c r="U810">
        <v>0</v>
      </c>
      <c r="W810" t="s">
        <v>503</v>
      </c>
      <c r="X810" t="s">
        <v>503</v>
      </c>
      <c r="AA810" s="6" t="str">
        <f t="shared" si="62"/>
        <v>Other</v>
      </c>
      <c r="AB810" s="6" t="str">
        <f t="shared" si="63"/>
        <v>F</v>
      </c>
      <c r="AC810" s="6">
        <f>VLOOKUP(P810,lists!$G:$H,2,FALSE)</f>
        <v>5</v>
      </c>
      <c r="AD810" t="b">
        <f>VLOOKUP(G810,lists!$B$2:$C$3,2,FALSE)</f>
        <v>1</v>
      </c>
      <c r="AE810" t="b">
        <f>VLOOKUP(AA810,lists!$B:$C,2,FALSE)</f>
        <v>1</v>
      </c>
      <c r="AF810" t="b">
        <f>IF(AND(AC810&gt;=VLOOKUP(FLAT!$I$1,lists!$G:$H,2,FALSE),AC810&lt;=VLOOKUP(FLAT!$I$2,lists!$G:$H,2,FALSE)),TRUE,FALSE)</f>
        <v>1</v>
      </c>
      <c r="AG810" t="b">
        <f>VLOOKUP(AB810,lists!$B$7:$C$8,2,FALSE)</f>
        <v>1</v>
      </c>
      <c r="AH810" t="b">
        <f>VLOOKUP(IF(H810="","Open",SUBSTITUTE(H810,"/Nov","")),lists!$B$27:$D$29,2,FALSE)</f>
        <v>1</v>
      </c>
      <c r="AI810" t="b">
        <f>IF(FLAT!$I$5="All",TRUE,IF(FLAT!$I$5=TEXT('Raw - F'!C810,"mmm"),TRUE,FALSE))</f>
        <v>1</v>
      </c>
      <c r="AJ810" t="b">
        <f>VLOOKUP(L810,lists!B:C,2,FALSE)</f>
        <v>1</v>
      </c>
      <c r="AK810" t="b">
        <f>VLOOKUP(T810,lists!$B$23:$D$25,2,FALSE)</f>
        <v>1</v>
      </c>
      <c r="AL810">
        <f t="shared" si="64"/>
        <v>1</v>
      </c>
    </row>
    <row r="811" spans="1:38" x14ac:dyDescent="0.35">
      <c r="A811" s="1">
        <f t="shared" si="65"/>
        <v>811</v>
      </c>
      <c r="B811" s="1">
        <f t="shared" si="66"/>
        <v>810</v>
      </c>
      <c r="C811" s="5">
        <v>44352</v>
      </c>
      <c r="D811" t="s">
        <v>1183</v>
      </c>
      <c r="E811" t="s">
        <v>302</v>
      </c>
      <c r="F811" t="s">
        <v>302</v>
      </c>
      <c r="G811" t="s">
        <v>6</v>
      </c>
      <c r="H811" t="s">
        <v>227</v>
      </c>
      <c r="J811" t="s">
        <v>54</v>
      </c>
      <c r="K811" t="s">
        <v>5</v>
      </c>
      <c r="L811">
        <v>2</v>
      </c>
      <c r="N811" t="s">
        <v>317</v>
      </c>
      <c r="O811" t="s">
        <v>456</v>
      </c>
      <c r="P811" t="s">
        <v>59</v>
      </c>
      <c r="Q811">
        <v>50000</v>
      </c>
      <c r="R811" t="s">
        <v>792</v>
      </c>
      <c r="T811" t="s">
        <v>241</v>
      </c>
      <c r="U811">
        <v>0</v>
      </c>
      <c r="W811" t="s">
        <v>503</v>
      </c>
      <c r="X811" t="s">
        <v>503</v>
      </c>
      <c r="AA811" s="6" t="str">
        <f t="shared" si="62"/>
        <v>Other</v>
      </c>
      <c r="AB811" s="6" t="str">
        <f t="shared" si="63"/>
        <v>A</v>
      </c>
      <c r="AC811" s="6">
        <f>VLOOKUP(P811,lists!$G:$H,2,FALSE)</f>
        <v>7</v>
      </c>
      <c r="AD811" t="b">
        <f>VLOOKUP(G811,lists!$B$2:$C$3,2,FALSE)</f>
        <v>1</v>
      </c>
      <c r="AE811" t="b">
        <f>VLOOKUP(AA811,lists!$B:$C,2,FALSE)</f>
        <v>1</v>
      </c>
      <c r="AF811" t="b">
        <f>IF(AND(AC811&gt;=VLOOKUP(FLAT!$I$1,lists!$G:$H,2,FALSE),AC811&lt;=VLOOKUP(FLAT!$I$2,lists!$G:$H,2,FALSE)),TRUE,FALSE)</f>
        <v>1</v>
      </c>
      <c r="AG811" t="b">
        <f>VLOOKUP(AB811,lists!$B$7:$C$8,2,FALSE)</f>
        <v>1</v>
      </c>
      <c r="AH811" t="b">
        <f>VLOOKUP(IF(H811="","Open",SUBSTITUTE(H811,"/Nov","")),lists!$B$27:$D$29,2,FALSE)</f>
        <v>1</v>
      </c>
      <c r="AI811" t="b">
        <f>IF(FLAT!$I$5="All",TRUE,IF(FLAT!$I$5=TEXT('Raw - F'!C811,"mmm"),TRUE,FALSE))</f>
        <v>1</v>
      </c>
      <c r="AJ811" t="b">
        <f>VLOOKUP(L811,lists!B:C,2,FALSE)</f>
        <v>1</v>
      </c>
      <c r="AK811" t="b">
        <f>VLOOKUP(T811,lists!$B$23:$D$25,2,FALSE)</f>
        <v>1</v>
      </c>
      <c r="AL811">
        <f t="shared" si="64"/>
        <v>1</v>
      </c>
    </row>
    <row r="812" spans="1:38" x14ac:dyDescent="0.35">
      <c r="A812" s="1">
        <f t="shared" si="65"/>
        <v>812</v>
      </c>
      <c r="B812" s="1">
        <f t="shared" si="66"/>
        <v>811</v>
      </c>
      <c r="C812" s="5">
        <v>44352</v>
      </c>
      <c r="D812" t="s">
        <v>1183</v>
      </c>
      <c r="E812" t="s">
        <v>302</v>
      </c>
      <c r="F812" t="s">
        <v>302</v>
      </c>
      <c r="G812" t="s">
        <v>6</v>
      </c>
      <c r="H812" t="s">
        <v>227</v>
      </c>
      <c r="J812" t="s">
        <v>34</v>
      </c>
      <c r="K812" t="s">
        <v>5</v>
      </c>
      <c r="L812">
        <v>2</v>
      </c>
      <c r="N812" t="s">
        <v>234</v>
      </c>
      <c r="O812" t="s">
        <v>457</v>
      </c>
      <c r="P812" t="s">
        <v>76</v>
      </c>
      <c r="Q812">
        <v>50000</v>
      </c>
      <c r="R812" t="s">
        <v>1209</v>
      </c>
      <c r="T812" t="s">
        <v>241</v>
      </c>
      <c r="U812">
        <v>0</v>
      </c>
      <c r="W812" t="s">
        <v>503</v>
      </c>
      <c r="X812" t="s">
        <v>503</v>
      </c>
      <c r="AA812" s="6" t="str">
        <f t="shared" si="62"/>
        <v>3yo</v>
      </c>
      <c r="AB812" s="6" t="str">
        <f t="shared" si="63"/>
        <v>A</v>
      </c>
      <c r="AC812" s="6">
        <f>VLOOKUP(P812,lists!$G:$H,2,FALSE)</f>
        <v>5</v>
      </c>
      <c r="AD812" t="b">
        <f>VLOOKUP(G812,lists!$B$2:$C$3,2,FALSE)</f>
        <v>1</v>
      </c>
      <c r="AE812" t="b">
        <f>VLOOKUP(AA812,lists!$B:$C,2,FALSE)</f>
        <v>1</v>
      </c>
      <c r="AF812" t="b">
        <f>IF(AND(AC812&gt;=VLOOKUP(FLAT!$I$1,lists!$G:$H,2,FALSE),AC812&lt;=VLOOKUP(FLAT!$I$2,lists!$G:$H,2,FALSE)),TRUE,FALSE)</f>
        <v>1</v>
      </c>
      <c r="AG812" t="b">
        <f>VLOOKUP(AB812,lists!$B$7:$C$8,2,FALSE)</f>
        <v>1</v>
      </c>
      <c r="AH812" t="b">
        <f>VLOOKUP(IF(H812="","Open",SUBSTITUTE(H812,"/Nov","")),lists!$B$27:$D$29,2,FALSE)</f>
        <v>1</v>
      </c>
      <c r="AI812" t="b">
        <f>IF(FLAT!$I$5="All",TRUE,IF(FLAT!$I$5=TEXT('Raw - F'!C812,"mmm"),TRUE,FALSE))</f>
        <v>1</v>
      </c>
      <c r="AJ812" t="b">
        <f>VLOOKUP(L812,lists!B:C,2,FALSE)</f>
        <v>1</v>
      </c>
      <c r="AK812" t="b">
        <f>VLOOKUP(T812,lists!$B$23:$D$25,2,FALSE)</f>
        <v>1</v>
      </c>
      <c r="AL812">
        <f t="shared" si="64"/>
        <v>1</v>
      </c>
    </row>
    <row r="813" spans="1:38" x14ac:dyDescent="0.35">
      <c r="A813" s="1">
        <f t="shared" si="65"/>
        <v>813</v>
      </c>
      <c r="B813" s="1">
        <f t="shared" si="66"/>
        <v>812</v>
      </c>
      <c r="C813" s="5">
        <v>44352</v>
      </c>
      <c r="D813" t="s">
        <v>1183</v>
      </c>
      <c r="E813" t="s">
        <v>302</v>
      </c>
      <c r="F813" t="s">
        <v>302</v>
      </c>
      <c r="G813" t="s">
        <v>6</v>
      </c>
      <c r="H813" t="s">
        <v>227</v>
      </c>
      <c r="J813" t="s">
        <v>54</v>
      </c>
      <c r="K813" t="s">
        <v>5</v>
      </c>
      <c r="L813">
        <v>2</v>
      </c>
      <c r="N813" t="s">
        <v>317</v>
      </c>
      <c r="O813" t="s">
        <v>451</v>
      </c>
      <c r="P813" t="s">
        <v>37</v>
      </c>
      <c r="Q813">
        <v>50000</v>
      </c>
      <c r="R813" t="s">
        <v>1210</v>
      </c>
      <c r="T813" t="s">
        <v>241</v>
      </c>
      <c r="U813">
        <v>0</v>
      </c>
      <c r="W813" t="s">
        <v>503</v>
      </c>
      <c r="X813" t="s">
        <v>503</v>
      </c>
      <c r="AA813" s="6" t="str">
        <f t="shared" si="62"/>
        <v>Other</v>
      </c>
      <c r="AB813" s="6" t="str">
        <f t="shared" si="63"/>
        <v>A</v>
      </c>
      <c r="AC813" s="6">
        <f>VLOOKUP(P813,lists!$G:$H,2,FALSE)</f>
        <v>2</v>
      </c>
      <c r="AD813" t="b">
        <f>VLOOKUP(G813,lists!$B$2:$C$3,2,FALSE)</f>
        <v>1</v>
      </c>
      <c r="AE813" t="b">
        <f>VLOOKUP(AA813,lists!$B:$C,2,FALSE)</f>
        <v>1</v>
      </c>
      <c r="AF813" t="b">
        <f>IF(AND(AC813&gt;=VLOOKUP(FLAT!$I$1,lists!$G:$H,2,FALSE),AC813&lt;=VLOOKUP(FLAT!$I$2,lists!$G:$H,2,FALSE)),TRUE,FALSE)</f>
        <v>1</v>
      </c>
      <c r="AG813" t="b">
        <f>VLOOKUP(AB813,lists!$B$7:$C$8,2,FALSE)</f>
        <v>1</v>
      </c>
      <c r="AH813" t="b">
        <f>VLOOKUP(IF(H813="","Open",SUBSTITUTE(H813,"/Nov","")),lists!$B$27:$D$29,2,FALSE)</f>
        <v>1</v>
      </c>
      <c r="AI813" t="b">
        <f>IF(FLAT!$I$5="All",TRUE,IF(FLAT!$I$5=TEXT('Raw - F'!C813,"mmm"),TRUE,FALSE))</f>
        <v>1</v>
      </c>
      <c r="AJ813" t="b">
        <f>VLOOKUP(L813,lists!B:C,2,FALSE)</f>
        <v>1</v>
      </c>
      <c r="AK813" t="b">
        <f>VLOOKUP(T813,lists!$B$23:$D$25,2,FALSE)</f>
        <v>1</v>
      </c>
      <c r="AL813">
        <f t="shared" si="64"/>
        <v>1</v>
      </c>
    </row>
    <row r="814" spans="1:38" x14ac:dyDescent="0.35">
      <c r="A814" s="1">
        <f t="shared" si="65"/>
        <v>814</v>
      </c>
      <c r="B814" s="1">
        <f t="shared" si="66"/>
        <v>813</v>
      </c>
      <c r="C814" s="5">
        <v>44352</v>
      </c>
      <c r="D814" t="s">
        <v>1183</v>
      </c>
      <c r="E814" t="s">
        <v>302</v>
      </c>
      <c r="F814" t="s">
        <v>302</v>
      </c>
      <c r="G814" t="s">
        <v>6</v>
      </c>
      <c r="H814" t="s">
        <v>227</v>
      </c>
      <c r="J814" t="s">
        <v>35</v>
      </c>
      <c r="K814" t="s">
        <v>5</v>
      </c>
      <c r="L814">
        <v>2</v>
      </c>
      <c r="N814" t="s">
        <v>227</v>
      </c>
      <c r="O814" t="s">
        <v>36</v>
      </c>
      <c r="P814" t="s">
        <v>36</v>
      </c>
      <c r="Q814">
        <v>1</v>
      </c>
      <c r="R814" t="s">
        <v>1208</v>
      </c>
      <c r="T814" t="s">
        <v>241</v>
      </c>
      <c r="U814">
        <v>0</v>
      </c>
      <c r="W814" t="s">
        <v>503</v>
      </c>
      <c r="X814" t="s">
        <v>503</v>
      </c>
      <c r="AA814" s="6" t="str">
        <f t="shared" si="62"/>
        <v>Other</v>
      </c>
      <c r="AB814" s="6" t="str">
        <f t="shared" si="63"/>
        <v>A</v>
      </c>
      <c r="AC814" s="6">
        <f>VLOOKUP(P814,lists!$G:$H,2,FALSE)</f>
        <v>1</v>
      </c>
      <c r="AD814" t="b">
        <f>VLOOKUP(G814,lists!$B$2:$C$3,2,FALSE)</f>
        <v>1</v>
      </c>
      <c r="AE814" t="b">
        <f>VLOOKUP(AA814,lists!$B:$C,2,FALSE)</f>
        <v>1</v>
      </c>
      <c r="AF814" t="b">
        <f>IF(AND(AC814&gt;=VLOOKUP(FLAT!$I$1,lists!$G:$H,2,FALSE),AC814&lt;=VLOOKUP(FLAT!$I$2,lists!$G:$H,2,FALSE)),TRUE,FALSE)</f>
        <v>1</v>
      </c>
      <c r="AG814" t="b">
        <f>VLOOKUP(AB814,lists!$B$7:$C$8,2,FALSE)</f>
        <v>1</v>
      </c>
      <c r="AH814" t="b">
        <f>VLOOKUP(IF(H814="","Open",SUBSTITUTE(H814,"/Nov","")),lists!$B$27:$D$29,2,FALSE)</f>
        <v>1</v>
      </c>
      <c r="AI814" t="b">
        <f>IF(FLAT!$I$5="All",TRUE,IF(FLAT!$I$5=TEXT('Raw - F'!C814,"mmm"),TRUE,FALSE))</f>
        <v>1</v>
      </c>
      <c r="AJ814" t="b">
        <f>VLOOKUP(L814,lists!B:C,2,FALSE)</f>
        <v>1</v>
      </c>
      <c r="AK814" t="b">
        <f>VLOOKUP(T814,lists!$B$23:$D$25,2,FALSE)</f>
        <v>1</v>
      </c>
      <c r="AL814">
        <f t="shared" si="64"/>
        <v>1</v>
      </c>
    </row>
    <row r="815" spans="1:38" x14ac:dyDescent="0.35">
      <c r="A815" s="1">
        <f t="shared" si="65"/>
        <v>815</v>
      </c>
      <c r="B815" s="1">
        <f t="shared" si="66"/>
        <v>814</v>
      </c>
      <c r="C815" s="5">
        <v>44352</v>
      </c>
      <c r="D815" t="s">
        <v>84</v>
      </c>
      <c r="E815" t="s">
        <v>302</v>
      </c>
      <c r="F815" t="s">
        <v>302</v>
      </c>
      <c r="G815" t="s">
        <v>6</v>
      </c>
      <c r="H815" t="s">
        <v>227</v>
      </c>
      <c r="J815" t="s">
        <v>54</v>
      </c>
      <c r="K815" t="s">
        <v>5</v>
      </c>
      <c r="L815">
        <v>4</v>
      </c>
      <c r="N815" t="s">
        <v>348</v>
      </c>
      <c r="O815" t="s">
        <v>572</v>
      </c>
      <c r="P815" t="s">
        <v>76</v>
      </c>
      <c r="Q815">
        <v>7650</v>
      </c>
      <c r="R815" t="s">
        <v>991</v>
      </c>
      <c r="S815" t="s">
        <v>7</v>
      </c>
      <c r="T815" t="s">
        <v>241</v>
      </c>
      <c r="U815">
        <v>0</v>
      </c>
      <c r="W815" t="s">
        <v>503</v>
      </c>
      <c r="X815" t="s">
        <v>503</v>
      </c>
      <c r="AA815" s="6" t="str">
        <f t="shared" ref="AA815:AA877" si="67">IF(OR(J815="2yo",J815="3yo"),J815,"Other")</f>
        <v>Other</v>
      </c>
      <c r="AB815" s="6" t="str">
        <f t="shared" ref="AB815:AB877" si="68">IF(K815="F",K815,"A")</f>
        <v>A</v>
      </c>
      <c r="AC815" s="6">
        <f>VLOOKUP(P815,lists!$G:$H,2,FALSE)</f>
        <v>5</v>
      </c>
      <c r="AD815" t="b">
        <f>VLOOKUP(G815,lists!$B$2:$C$3,2,FALSE)</f>
        <v>1</v>
      </c>
      <c r="AE815" t="b">
        <f>VLOOKUP(AA815,lists!$B:$C,2,FALSE)</f>
        <v>1</v>
      </c>
      <c r="AF815" t="b">
        <f>IF(AND(AC815&gt;=VLOOKUP(FLAT!$I$1,lists!$G:$H,2,FALSE),AC815&lt;=VLOOKUP(FLAT!$I$2,lists!$G:$H,2,FALSE)),TRUE,FALSE)</f>
        <v>1</v>
      </c>
      <c r="AG815" t="b">
        <f>VLOOKUP(AB815,lists!$B$7:$C$8,2,FALSE)</f>
        <v>1</v>
      </c>
      <c r="AH815" t="b">
        <f>VLOOKUP(IF(H815="","Open",SUBSTITUTE(H815,"/Nov","")),lists!$B$27:$D$29,2,FALSE)</f>
        <v>1</v>
      </c>
      <c r="AI815" t="b">
        <f>IF(FLAT!$I$5="All",TRUE,IF(FLAT!$I$5=TEXT('Raw - F'!C815,"mmm"),TRUE,FALSE))</f>
        <v>1</v>
      </c>
      <c r="AJ815" t="b">
        <f>VLOOKUP(L815,lists!B:C,2,FALSE)</f>
        <v>1</v>
      </c>
      <c r="AK815" t="b">
        <f>VLOOKUP(T815,lists!$B$23:$D$25,2,FALSE)</f>
        <v>1</v>
      </c>
      <c r="AL815">
        <f t="shared" ref="AL815:AL877" si="69">IF(AND(AD815=TRUE,AE815=TRUE,AF815=TRUE,AG815=TRUE,AH815=TRUE,AI815=TRUE,AJ815=TRUE,AK815=TRUE),1,0)</f>
        <v>1</v>
      </c>
    </row>
    <row r="816" spans="1:38" x14ac:dyDescent="0.35">
      <c r="A816" s="1">
        <f t="shared" si="65"/>
        <v>816</v>
      </c>
      <c r="B816" s="1">
        <f t="shared" si="66"/>
        <v>815</v>
      </c>
      <c r="C816" s="5">
        <v>44352</v>
      </c>
      <c r="D816" t="s">
        <v>84</v>
      </c>
      <c r="E816" t="s">
        <v>302</v>
      </c>
      <c r="F816" t="s">
        <v>302</v>
      </c>
      <c r="G816" t="s">
        <v>51</v>
      </c>
      <c r="H816" t="s">
        <v>244</v>
      </c>
      <c r="J816" t="s">
        <v>35</v>
      </c>
      <c r="K816" t="s">
        <v>7</v>
      </c>
      <c r="L816">
        <v>5</v>
      </c>
      <c r="N816" t="s">
        <v>227</v>
      </c>
      <c r="O816" t="s">
        <v>322</v>
      </c>
      <c r="P816" t="s">
        <v>38</v>
      </c>
      <c r="Q816">
        <v>4900</v>
      </c>
      <c r="R816" t="s">
        <v>1125</v>
      </c>
      <c r="S816" t="s">
        <v>7</v>
      </c>
      <c r="T816" t="s">
        <v>241</v>
      </c>
      <c r="U816">
        <v>0</v>
      </c>
      <c r="W816" t="s">
        <v>503</v>
      </c>
      <c r="X816" t="s">
        <v>503</v>
      </c>
      <c r="AA816" s="6" t="str">
        <f t="shared" si="67"/>
        <v>Other</v>
      </c>
      <c r="AB816" s="6" t="str">
        <f t="shared" si="68"/>
        <v>F</v>
      </c>
      <c r="AC816" s="6">
        <f>VLOOKUP(P816,lists!$G:$H,2,FALSE)</f>
        <v>3</v>
      </c>
      <c r="AD816" t="b">
        <f>VLOOKUP(G816,lists!$B$2:$C$3,2,FALSE)</f>
        <v>1</v>
      </c>
      <c r="AE816" t="b">
        <f>VLOOKUP(AA816,lists!$B:$C,2,FALSE)</f>
        <v>1</v>
      </c>
      <c r="AF816" t="b">
        <f>IF(AND(AC816&gt;=VLOOKUP(FLAT!$I$1,lists!$G:$H,2,FALSE),AC816&lt;=VLOOKUP(FLAT!$I$2,lists!$G:$H,2,FALSE)),TRUE,FALSE)</f>
        <v>1</v>
      </c>
      <c r="AG816" t="b">
        <f>VLOOKUP(AB816,lists!$B$7:$C$8,2,FALSE)</f>
        <v>1</v>
      </c>
      <c r="AH816" t="b">
        <f>VLOOKUP(IF(H816="","Open",SUBSTITUTE(H816,"/Nov","")),lists!$B$27:$D$29,2,FALSE)</f>
        <v>1</v>
      </c>
      <c r="AI816" t="b">
        <f>IF(FLAT!$I$5="All",TRUE,IF(FLAT!$I$5=TEXT('Raw - F'!C816,"mmm"),TRUE,FALSE))</f>
        <v>1</v>
      </c>
      <c r="AJ816" t="b">
        <f>VLOOKUP(L816,lists!B:C,2,FALSE)</f>
        <v>1</v>
      </c>
      <c r="AK816" t="b">
        <f>VLOOKUP(T816,lists!$B$23:$D$25,2,FALSE)</f>
        <v>1</v>
      </c>
      <c r="AL816">
        <f t="shared" si="69"/>
        <v>1</v>
      </c>
    </row>
    <row r="817" spans="1:38" x14ac:dyDescent="0.35">
      <c r="A817" s="1">
        <f t="shared" si="65"/>
        <v>817</v>
      </c>
      <c r="B817" s="1">
        <f t="shared" si="66"/>
        <v>816</v>
      </c>
      <c r="C817" s="5">
        <v>44352</v>
      </c>
      <c r="D817" t="s">
        <v>84</v>
      </c>
      <c r="E817" t="s">
        <v>302</v>
      </c>
      <c r="F817" t="s">
        <v>302</v>
      </c>
      <c r="G817" t="s">
        <v>6</v>
      </c>
      <c r="H817" t="s">
        <v>227</v>
      </c>
      <c r="J817" t="s">
        <v>34</v>
      </c>
      <c r="K817" t="s">
        <v>7</v>
      </c>
      <c r="L817">
        <v>5</v>
      </c>
      <c r="N817" t="s">
        <v>330</v>
      </c>
      <c r="O817" t="s">
        <v>572</v>
      </c>
      <c r="P817" t="s">
        <v>76</v>
      </c>
      <c r="Q817">
        <v>4900</v>
      </c>
      <c r="R817" t="s">
        <v>1232</v>
      </c>
      <c r="S817" t="s">
        <v>7</v>
      </c>
      <c r="T817" t="s">
        <v>241</v>
      </c>
      <c r="U817">
        <v>0</v>
      </c>
      <c r="W817" t="s">
        <v>503</v>
      </c>
      <c r="X817" t="s">
        <v>503</v>
      </c>
      <c r="AA817" s="6" t="str">
        <f t="shared" si="67"/>
        <v>3yo</v>
      </c>
      <c r="AB817" s="6" t="str">
        <f t="shared" si="68"/>
        <v>F</v>
      </c>
      <c r="AC817" s="6">
        <f>VLOOKUP(P817,lists!$G:$H,2,FALSE)</f>
        <v>5</v>
      </c>
      <c r="AD817" t="b">
        <f>VLOOKUP(G817,lists!$B$2:$C$3,2,FALSE)</f>
        <v>1</v>
      </c>
      <c r="AE817" t="b">
        <f>VLOOKUP(AA817,lists!$B:$C,2,FALSE)</f>
        <v>1</v>
      </c>
      <c r="AF817" t="b">
        <f>IF(AND(AC817&gt;=VLOOKUP(FLAT!$I$1,lists!$G:$H,2,FALSE),AC817&lt;=VLOOKUP(FLAT!$I$2,lists!$G:$H,2,FALSE)),TRUE,FALSE)</f>
        <v>1</v>
      </c>
      <c r="AG817" t="b">
        <f>VLOOKUP(AB817,lists!$B$7:$C$8,2,FALSE)</f>
        <v>1</v>
      </c>
      <c r="AH817" t="b">
        <f>VLOOKUP(IF(H817="","Open",SUBSTITUTE(H817,"/Nov","")),lists!$B$27:$D$29,2,FALSE)</f>
        <v>1</v>
      </c>
      <c r="AI817" t="b">
        <f>IF(FLAT!$I$5="All",TRUE,IF(FLAT!$I$5=TEXT('Raw - F'!C817,"mmm"),TRUE,FALSE))</f>
        <v>1</v>
      </c>
      <c r="AJ817" t="b">
        <f>VLOOKUP(L817,lists!B:C,2,FALSE)</f>
        <v>1</v>
      </c>
      <c r="AK817" t="b">
        <f>VLOOKUP(T817,lists!$B$23:$D$25,2,FALSE)</f>
        <v>1</v>
      </c>
      <c r="AL817">
        <f t="shared" si="69"/>
        <v>1</v>
      </c>
    </row>
    <row r="818" spans="1:38" x14ac:dyDescent="0.35">
      <c r="A818" s="1">
        <f t="shared" si="65"/>
        <v>818</v>
      </c>
      <c r="B818" s="1">
        <f t="shared" si="66"/>
        <v>817</v>
      </c>
      <c r="C818" s="5">
        <v>44352</v>
      </c>
      <c r="D818" t="s">
        <v>84</v>
      </c>
      <c r="E818" t="s">
        <v>302</v>
      </c>
      <c r="F818" t="s">
        <v>302</v>
      </c>
      <c r="G818" t="s">
        <v>6</v>
      </c>
      <c r="H818" t="s">
        <v>227</v>
      </c>
      <c r="J818" t="s">
        <v>54</v>
      </c>
      <c r="K818" t="s">
        <v>5</v>
      </c>
      <c r="L818">
        <v>5</v>
      </c>
      <c r="N818" t="s">
        <v>321</v>
      </c>
      <c r="O818" t="s">
        <v>1234</v>
      </c>
      <c r="P818" t="s">
        <v>61</v>
      </c>
      <c r="Q818">
        <v>4900</v>
      </c>
      <c r="R818" t="s">
        <v>1235</v>
      </c>
      <c r="S818" t="s">
        <v>7</v>
      </c>
      <c r="T818" t="s">
        <v>241</v>
      </c>
      <c r="U818">
        <v>0</v>
      </c>
      <c r="W818" t="s">
        <v>503</v>
      </c>
      <c r="X818" t="s">
        <v>503</v>
      </c>
      <c r="AA818" s="6" t="str">
        <f t="shared" si="67"/>
        <v>Other</v>
      </c>
      <c r="AB818" s="6" t="str">
        <f t="shared" si="68"/>
        <v>A</v>
      </c>
      <c r="AC818" s="6">
        <f>VLOOKUP(P818,lists!$G:$H,2,FALSE)</f>
        <v>11</v>
      </c>
      <c r="AD818" t="b">
        <f>VLOOKUP(G818,lists!$B$2:$C$3,2,FALSE)</f>
        <v>1</v>
      </c>
      <c r="AE818" t="b">
        <f>VLOOKUP(AA818,lists!$B:$C,2,FALSE)</f>
        <v>1</v>
      </c>
      <c r="AF818" t="b">
        <f>IF(AND(AC818&gt;=VLOOKUP(FLAT!$I$1,lists!$G:$H,2,FALSE),AC818&lt;=VLOOKUP(FLAT!$I$2,lists!$G:$H,2,FALSE)),TRUE,FALSE)</f>
        <v>1</v>
      </c>
      <c r="AG818" t="b">
        <f>VLOOKUP(AB818,lists!$B$7:$C$8,2,FALSE)</f>
        <v>1</v>
      </c>
      <c r="AH818" t="b">
        <f>VLOOKUP(IF(H818="","Open",SUBSTITUTE(H818,"/Nov","")),lists!$B$27:$D$29,2,FALSE)</f>
        <v>1</v>
      </c>
      <c r="AI818" t="b">
        <f>IF(FLAT!$I$5="All",TRUE,IF(FLAT!$I$5=TEXT('Raw - F'!C818,"mmm"),TRUE,FALSE))</f>
        <v>1</v>
      </c>
      <c r="AJ818" t="b">
        <f>VLOOKUP(L818,lists!B:C,2,FALSE)</f>
        <v>1</v>
      </c>
      <c r="AK818" t="b">
        <f>VLOOKUP(T818,lists!$B$23:$D$25,2,FALSE)</f>
        <v>1</v>
      </c>
      <c r="AL818">
        <f t="shared" si="69"/>
        <v>1</v>
      </c>
    </row>
    <row r="819" spans="1:38" x14ac:dyDescent="0.35">
      <c r="A819" s="1">
        <f t="shared" si="65"/>
        <v>819</v>
      </c>
      <c r="B819" s="1">
        <f t="shared" si="66"/>
        <v>818</v>
      </c>
      <c r="C819" s="5">
        <v>44352</v>
      </c>
      <c r="D819" t="s">
        <v>84</v>
      </c>
      <c r="E819" t="s">
        <v>302</v>
      </c>
      <c r="F819" t="s">
        <v>302</v>
      </c>
      <c r="G819" t="s">
        <v>51</v>
      </c>
      <c r="H819" t="s">
        <v>244</v>
      </c>
      <c r="J819" t="s">
        <v>33</v>
      </c>
      <c r="K819" t="s">
        <v>7</v>
      </c>
      <c r="L819">
        <v>5</v>
      </c>
      <c r="N819" t="s">
        <v>227</v>
      </c>
      <c r="O819" t="s">
        <v>319</v>
      </c>
      <c r="P819" t="s">
        <v>37</v>
      </c>
      <c r="Q819">
        <v>4900</v>
      </c>
      <c r="R819" t="s">
        <v>1237</v>
      </c>
      <c r="S819" t="s">
        <v>7</v>
      </c>
      <c r="T819" t="s">
        <v>241</v>
      </c>
      <c r="U819">
        <v>0</v>
      </c>
      <c r="W819" t="s">
        <v>503</v>
      </c>
      <c r="X819" t="s">
        <v>503</v>
      </c>
      <c r="AA819" s="6" t="str">
        <f t="shared" si="67"/>
        <v>2yo</v>
      </c>
      <c r="AB819" s="6" t="str">
        <f t="shared" si="68"/>
        <v>F</v>
      </c>
      <c r="AC819" s="6">
        <f>VLOOKUP(P819,lists!$G:$H,2,FALSE)</f>
        <v>2</v>
      </c>
      <c r="AD819" t="b">
        <f>VLOOKUP(G819,lists!$B$2:$C$3,2,FALSE)</f>
        <v>1</v>
      </c>
      <c r="AE819" t="b">
        <f>VLOOKUP(AA819,lists!$B:$C,2,FALSE)</f>
        <v>1</v>
      </c>
      <c r="AF819" t="b">
        <f>IF(AND(AC819&gt;=VLOOKUP(FLAT!$I$1,lists!$G:$H,2,FALSE),AC819&lt;=VLOOKUP(FLAT!$I$2,lists!$G:$H,2,FALSE)),TRUE,FALSE)</f>
        <v>1</v>
      </c>
      <c r="AG819" t="b">
        <f>VLOOKUP(AB819,lists!$B$7:$C$8,2,FALSE)</f>
        <v>1</v>
      </c>
      <c r="AH819" t="b">
        <f>VLOOKUP(IF(H819="","Open",SUBSTITUTE(H819,"/Nov","")),lists!$B$27:$D$29,2,FALSE)</f>
        <v>1</v>
      </c>
      <c r="AI819" t="b">
        <f>IF(FLAT!$I$5="All",TRUE,IF(FLAT!$I$5=TEXT('Raw - F'!C819,"mmm"),TRUE,FALSE))</f>
        <v>1</v>
      </c>
      <c r="AJ819" t="b">
        <f>VLOOKUP(L819,lists!B:C,2,FALSE)</f>
        <v>1</v>
      </c>
      <c r="AK819" t="b">
        <f>VLOOKUP(T819,lists!$B$23:$D$25,2,FALSE)</f>
        <v>1</v>
      </c>
      <c r="AL819">
        <f t="shared" si="69"/>
        <v>1</v>
      </c>
    </row>
    <row r="820" spans="1:38" x14ac:dyDescent="0.35">
      <c r="A820" s="1">
        <f t="shared" si="65"/>
        <v>820</v>
      </c>
      <c r="B820" s="1">
        <f t="shared" si="66"/>
        <v>819</v>
      </c>
      <c r="C820" s="5">
        <v>44352</v>
      </c>
      <c r="D820" t="s">
        <v>84</v>
      </c>
      <c r="E820" t="s">
        <v>302</v>
      </c>
      <c r="F820" t="s">
        <v>302</v>
      </c>
      <c r="G820" t="s">
        <v>6</v>
      </c>
      <c r="H820" t="s">
        <v>227</v>
      </c>
      <c r="J820" t="s">
        <v>54</v>
      </c>
      <c r="K820" t="s">
        <v>5</v>
      </c>
      <c r="L820">
        <v>6</v>
      </c>
      <c r="N820" t="s">
        <v>314</v>
      </c>
      <c r="O820" t="s">
        <v>570</v>
      </c>
      <c r="P820" t="s">
        <v>59</v>
      </c>
      <c r="Q820">
        <v>3900</v>
      </c>
      <c r="R820" t="s">
        <v>1199</v>
      </c>
      <c r="S820" t="s">
        <v>1703</v>
      </c>
      <c r="T820" t="s">
        <v>241</v>
      </c>
      <c r="U820">
        <v>0</v>
      </c>
      <c r="W820" t="s">
        <v>503</v>
      </c>
      <c r="X820" t="s">
        <v>503</v>
      </c>
      <c r="AA820" s="6" t="str">
        <f t="shared" si="67"/>
        <v>Other</v>
      </c>
      <c r="AB820" s="6" t="str">
        <f t="shared" si="68"/>
        <v>A</v>
      </c>
      <c r="AC820" s="6">
        <f>VLOOKUP(P820,lists!$G:$H,2,FALSE)</f>
        <v>7</v>
      </c>
      <c r="AD820" t="b">
        <f>VLOOKUP(G820,lists!$B$2:$C$3,2,FALSE)</f>
        <v>1</v>
      </c>
      <c r="AE820" t="b">
        <f>VLOOKUP(AA820,lists!$B:$C,2,FALSE)</f>
        <v>1</v>
      </c>
      <c r="AF820" t="b">
        <f>IF(AND(AC820&gt;=VLOOKUP(FLAT!$I$1,lists!$G:$H,2,FALSE),AC820&lt;=VLOOKUP(FLAT!$I$2,lists!$G:$H,2,FALSE)),TRUE,FALSE)</f>
        <v>1</v>
      </c>
      <c r="AG820" t="b">
        <f>VLOOKUP(AB820,lists!$B$7:$C$8,2,FALSE)</f>
        <v>1</v>
      </c>
      <c r="AH820" t="b">
        <f>VLOOKUP(IF(H820="","Open",SUBSTITUTE(H820,"/Nov","")),lists!$B$27:$D$29,2,FALSE)</f>
        <v>1</v>
      </c>
      <c r="AI820" t="b">
        <f>IF(FLAT!$I$5="All",TRUE,IF(FLAT!$I$5=TEXT('Raw - F'!C820,"mmm"),TRUE,FALSE))</f>
        <v>1</v>
      </c>
      <c r="AJ820" t="b">
        <f>VLOOKUP(L820,lists!B:C,2,FALSE)</f>
        <v>1</v>
      </c>
      <c r="AK820" t="b">
        <f>VLOOKUP(T820,lists!$B$23:$D$25,2,FALSE)</f>
        <v>1</v>
      </c>
      <c r="AL820">
        <f t="shared" si="69"/>
        <v>1</v>
      </c>
    </row>
    <row r="821" spans="1:38" x14ac:dyDescent="0.35">
      <c r="A821" s="1">
        <f t="shared" si="65"/>
        <v>821</v>
      </c>
      <c r="B821" s="1">
        <f t="shared" si="66"/>
        <v>820</v>
      </c>
      <c r="C821" s="5">
        <v>44352</v>
      </c>
      <c r="D821" t="s">
        <v>84</v>
      </c>
      <c r="E821" t="s">
        <v>302</v>
      </c>
      <c r="F821" t="s">
        <v>302</v>
      </c>
      <c r="G821" t="s">
        <v>6</v>
      </c>
      <c r="H821" t="s">
        <v>227</v>
      </c>
      <c r="J821" t="s">
        <v>54</v>
      </c>
      <c r="K821" t="s">
        <v>5</v>
      </c>
      <c r="L821">
        <v>6</v>
      </c>
      <c r="N821" t="s">
        <v>549</v>
      </c>
      <c r="O821" t="s">
        <v>339</v>
      </c>
      <c r="P821" t="s">
        <v>70</v>
      </c>
      <c r="Q821">
        <v>3900</v>
      </c>
      <c r="R821" t="s">
        <v>1233</v>
      </c>
      <c r="S821" t="s">
        <v>7</v>
      </c>
      <c r="T821" t="s">
        <v>241</v>
      </c>
      <c r="U821">
        <v>0</v>
      </c>
      <c r="W821" t="s">
        <v>503</v>
      </c>
      <c r="X821" t="s">
        <v>503</v>
      </c>
      <c r="AA821" s="6" t="str">
        <f t="shared" si="67"/>
        <v>Other</v>
      </c>
      <c r="AB821" s="6" t="str">
        <f t="shared" si="68"/>
        <v>A</v>
      </c>
      <c r="AC821" s="6">
        <f>VLOOKUP(P821,lists!$G:$H,2,FALSE)</f>
        <v>4</v>
      </c>
      <c r="AD821" t="b">
        <f>VLOOKUP(G821,lists!$B$2:$C$3,2,FALSE)</f>
        <v>1</v>
      </c>
      <c r="AE821" t="b">
        <f>VLOOKUP(AA821,lists!$B:$C,2,FALSE)</f>
        <v>1</v>
      </c>
      <c r="AF821" t="b">
        <f>IF(AND(AC821&gt;=VLOOKUP(FLAT!$I$1,lists!$G:$H,2,FALSE),AC821&lt;=VLOOKUP(FLAT!$I$2,lists!$G:$H,2,FALSE)),TRUE,FALSE)</f>
        <v>1</v>
      </c>
      <c r="AG821" t="b">
        <f>VLOOKUP(AB821,lists!$B$7:$C$8,2,FALSE)</f>
        <v>1</v>
      </c>
      <c r="AH821" t="b">
        <f>VLOOKUP(IF(H821="","Open",SUBSTITUTE(H821,"/Nov","")),lists!$B$27:$D$29,2,FALSE)</f>
        <v>1</v>
      </c>
      <c r="AI821" t="b">
        <f>IF(FLAT!$I$5="All",TRUE,IF(FLAT!$I$5=TEXT('Raw - F'!C821,"mmm"),TRUE,FALSE))</f>
        <v>1</v>
      </c>
      <c r="AJ821" t="b">
        <f>VLOOKUP(L821,lists!B:C,2,FALSE)</f>
        <v>1</v>
      </c>
      <c r="AK821" t="b">
        <f>VLOOKUP(T821,lists!$B$23:$D$25,2,FALSE)</f>
        <v>1</v>
      </c>
      <c r="AL821">
        <f t="shared" si="69"/>
        <v>1</v>
      </c>
    </row>
    <row r="822" spans="1:38" x14ac:dyDescent="0.35">
      <c r="A822" s="1">
        <f t="shared" si="65"/>
        <v>822</v>
      </c>
      <c r="B822" s="1">
        <f t="shared" si="66"/>
        <v>821</v>
      </c>
      <c r="C822" s="5">
        <v>44352</v>
      </c>
      <c r="D822" t="s">
        <v>67</v>
      </c>
      <c r="E822" t="s">
        <v>302</v>
      </c>
      <c r="F822" t="s">
        <v>302</v>
      </c>
      <c r="G822" t="s">
        <v>51</v>
      </c>
      <c r="H822" t="s">
        <v>227</v>
      </c>
      <c r="J822" t="s">
        <v>35</v>
      </c>
      <c r="K822" t="s">
        <v>7</v>
      </c>
      <c r="L822">
        <v>1</v>
      </c>
      <c r="M822" t="s">
        <v>559</v>
      </c>
      <c r="N822" t="s">
        <v>227</v>
      </c>
      <c r="O822" t="s">
        <v>386</v>
      </c>
      <c r="P822" t="s">
        <v>38</v>
      </c>
      <c r="Q822">
        <v>37000</v>
      </c>
      <c r="R822" t="s">
        <v>1217</v>
      </c>
      <c r="T822" t="s">
        <v>240</v>
      </c>
      <c r="U822">
        <v>0</v>
      </c>
      <c r="W822" t="s">
        <v>503</v>
      </c>
      <c r="X822" t="s">
        <v>503</v>
      </c>
      <c r="AA822" s="6" t="str">
        <f t="shared" si="67"/>
        <v>Other</v>
      </c>
      <c r="AB822" s="6" t="str">
        <f t="shared" si="68"/>
        <v>F</v>
      </c>
      <c r="AC822" s="6">
        <f>VLOOKUP(P822,lists!$G:$H,2,FALSE)</f>
        <v>3</v>
      </c>
      <c r="AD822" t="b">
        <f>VLOOKUP(G822,lists!$B$2:$C$3,2,FALSE)</f>
        <v>1</v>
      </c>
      <c r="AE822" t="b">
        <f>VLOOKUP(AA822,lists!$B:$C,2,FALSE)</f>
        <v>1</v>
      </c>
      <c r="AF822" t="b">
        <f>IF(AND(AC822&gt;=VLOOKUP(FLAT!$I$1,lists!$G:$H,2,FALSE),AC822&lt;=VLOOKUP(FLAT!$I$2,lists!$G:$H,2,FALSE)),TRUE,FALSE)</f>
        <v>1</v>
      </c>
      <c r="AG822" t="b">
        <f>VLOOKUP(AB822,lists!$B$7:$C$8,2,FALSE)</f>
        <v>1</v>
      </c>
      <c r="AH822" t="b">
        <f>VLOOKUP(IF(H822="","Open",SUBSTITUTE(H822,"/Nov","")),lists!$B$27:$D$29,2,FALSE)</f>
        <v>1</v>
      </c>
      <c r="AI822" t="b">
        <f>IF(FLAT!$I$5="All",TRUE,IF(FLAT!$I$5=TEXT('Raw - F'!C822,"mmm"),TRUE,FALSE))</f>
        <v>1</v>
      </c>
      <c r="AJ822" t="b">
        <f>VLOOKUP(L822,lists!B:C,2,FALSE)</f>
        <v>1</v>
      </c>
      <c r="AK822" t="b">
        <f>VLOOKUP(T822,lists!$B$23:$D$25,2,FALSE)</f>
        <v>1</v>
      </c>
      <c r="AL822">
        <f t="shared" si="69"/>
        <v>1</v>
      </c>
    </row>
    <row r="823" spans="1:38" x14ac:dyDescent="0.35">
      <c r="A823" s="1">
        <f t="shared" si="65"/>
        <v>823</v>
      </c>
      <c r="B823" s="1">
        <f t="shared" si="66"/>
        <v>822</v>
      </c>
      <c r="C823" s="5">
        <v>44352</v>
      </c>
      <c r="D823" t="s">
        <v>67</v>
      </c>
      <c r="E823" t="s">
        <v>302</v>
      </c>
      <c r="F823" t="s">
        <v>302</v>
      </c>
      <c r="G823" t="s">
        <v>51</v>
      </c>
      <c r="H823" t="s">
        <v>227</v>
      </c>
      <c r="I823" t="s">
        <v>599</v>
      </c>
      <c r="J823" t="s">
        <v>33</v>
      </c>
      <c r="K823" t="s">
        <v>5</v>
      </c>
      <c r="L823">
        <v>2</v>
      </c>
      <c r="N823" t="s">
        <v>227</v>
      </c>
      <c r="O823" t="s">
        <v>385</v>
      </c>
      <c r="P823" t="s">
        <v>36</v>
      </c>
      <c r="Q823">
        <v>14000</v>
      </c>
      <c r="R823" t="s">
        <v>1216</v>
      </c>
      <c r="T823" t="s">
        <v>240</v>
      </c>
      <c r="U823">
        <v>0</v>
      </c>
      <c r="W823" t="s">
        <v>503</v>
      </c>
      <c r="X823" t="s">
        <v>503</v>
      </c>
      <c r="Z823" t="s">
        <v>553</v>
      </c>
      <c r="AA823" s="6" t="str">
        <f t="shared" si="67"/>
        <v>2yo</v>
      </c>
      <c r="AB823" s="6" t="str">
        <f t="shared" si="68"/>
        <v>A</v>
      </c>
      <c r="AC823" s="6">
        <f>VLOOKUP(P823,lists!$G:$H,2,FALSE)</f>
        <v>1</v>
      </c>
      <c r="AD823" t="b">
        <f>VLOOKUP(G823,lists!$B$2:$C$3,2,FALSE)</f>
        <v>1</v>
      </c>
      <c r="AE823" t="b">
        <f>VLOOKUP(AA823,lists!$B:$C,2,FALSE)</f>
        <v>1</v>
      </c>
      <c r="AF823" t="b">
        <f>IF(AND(AC823&gt;=VLOOKUP(FLAT!$I$1,lists!$G:$H,2,FALSE),AC823&lt;=VLOOKUP(FLAT!$I$2,lists!$G:$H,2,FALSE)),TRUE,FALSE)</f>
        <v>1</v>
      </c>
      <c r="AG823" t="b">
        <f>VLOOKUP(AB823,lists!$B$7:$C$8,2,FALSE)</f>
        <v>1</v>
      </c>
      <c r="AH823" t="b">
        <f>VLOOKUP(IF(H823="","Open",SUBSTITUTE(H823,"/Nov","")),lists!$B$27:$D$29,2,FALSE)</f>
        <v>1</v>
      </c>
      <c r="AI823" t="b">
        <f>IF(FLAT!$I$5="All",TRUE,IF(FLAT!$I$5=TEXT('Raw - F'!C823,"mmm"),TRUE,FALSE))</f>
        <v>1</v>
      </c>
      <c r="AJ823" t="b">
        <f>VLOOKUP(L823,lists!B:C,2,FALSE)</f>
        <v>1</v>
      </c>
      <c r="AK823" t="b">
        <f>VLOOKUP(T823,lists!$B$23:$D$25,2,FALSE)</f>
        <v>1</v>
      </c>
      <c r="AL823">
        <f t="shared" si="69"/>
        <v>1</v>
      </c>
    </row>
    <row r="824" spans="1:38" x14ac:dyDescent="0.35">
      <c r="A824" s="1">
        <f t="shared" si="65"/>
        <v>824</v>
      </c>
      <c r="B824" s="1">
        <f t="shared" si="66"/>
        <v>823</v>
      </c>
      <c r="C824" s="5">
        <v>44352</v>
      </c>
      <c r="D824" t="s">
        <v>67</v>
      </c>
      <c r="E824" t="s">
        <v>302</v>
      </c>
      <c r="F824" t="s">
        <v>302</v>
      </c>
      <c r="G824" t="s">
        <v>6</v>
      </c>
      <c r="H824" t="s">
        <v>227</v>
      </c>
      <c r="J824" t="s">
        <v>34</v>
      </c>
      <c r="K824" t="s">
        <v>5</v>
      </c>
      <c r="L824">
        <v>3</v>
      </c>
      <c r="N824" t="s">
        <v>346</v>
      </c>
      <c r="O824" t="s">
        <v>386</v>
      </c>
      <c r="P824" t="s">
        <v>38</v>
      </c>
      <c r="Q824">
        <v>11500</v>
      </c>
      <c r="R824" t="s">
        <v>1219</v>
      </c>
      <c r="T824" t="s">
        <v>240</v>
      </c>
      <c r="U824">
        <v>0</v>
      </c>
      <c r="W824" t="s">
        <v>503</v>
      </c>
      <c r="X824" t="s">
        <v>503</v>
      </c>
      <c r="AA824" s="6" t="str">
        <f t="shared" si="67"/>
        <v>3yo</v>
      </c>
      <c r="AB824" s="6" t="str">
        <f t="shared" si="68"/>
        <v>A</v>
      </c>
      <c r="AC824" s="6">
        <f>VLOOKUP(P824,lists!$G:$H,2,FALSE)</f>
        <v>3</v>
      </c>
      <c r="AD824" t="b">
        <f>VLOOKUP(G824,lists!$B$2:$C$3,2,FALSE)</f>
        <v>1</v>
      </c>
      <c r="AE824" t="b">
        <f>VLOOKUP(AA824,lists!$B:$C,2,FALSE)</f>
        <v>1</v>
      </c>
      <c r="AF824" t="b">
        <f>IF(AND(AC824&gt;=VLOOKUP(FLAT!$I$1,lists!$G:$H,2,FALSE),AC824&lt;=VLOOKUP(FLAT!$I$2,lists!$G:$H,2,FALSE)),TRUE,FALSE)</f>
        <v>1</v>
      </c>
      <c r="AG824" t="b">
        <f>VLOOKUP(AB824,lists!$B$7:$C$8,2,FALSE)</f>
        <v>1</v>
      </c>
      <c r="AH824" t="b">
        <f>VLOOKUP(IF(H824="","Open",SUBSTITUTE(H824,"/Nov","")),lists!$B$27:$D$29,2,FALSE)</f>
        <v>1</v>
      </c>
      <c r="AI824" t="b">
        <f>IF(FLAT!$I$5="All",TRUE,IF(FLAT!$I$5=TEXT('Raw - F'!C824,"mmm"),TRUE,FALSE))</f>
        <v>1</v>
      </c>
      <c r="AJ824" t="b">
        <f>VLOOKUP(L824,lists!B:C,2,FALSE)</f>
        <v>1</v>
      </c>
      <c r="AK824" t="b">
        <f>VLOOKUP(T824,lists!$B$23:$D$25,2,FALSE)</f>
        <v>1</v>
      </c>
      <c r="AL824">
        <f t="shared" si="69"/>
        <v>1</v>
      </c>
    </row>
    <row r="825" spans="1:38" x14ac:dyDescent="0.35">
      <c r="A825" s="1">
        <f t="shared" si="65"/>
        <v>825</v>
      </c>
      <c r="B825" s="1">
        <f t="shared" si="66"/>
        <v>824</v>
      </c>
      <c r="C825" s="5">
        <v>44352</v>
      </c>
      <c r="D825" t="s">
        <v>67</v>
      </c>
      <c r="E825" t="s">
        <v>302</v>
      </c>
      <c r="F825" t="s">
        <v>302</v>
      </c>
      <c r="G825" t="s">
        <v>6</v>
      </c>
      <c r="H825" t="s">
        <v>227</v>
      </c>
      <c r="J825" t="s">
        <v>34</v>
      </c>
      <c r="K825" t="s">
        <v>5</v>
      </c>
      <c r="L825">
        <v>3</v>
      </c>
      <c r="N825" t="s">
        <v>346</v>
      </c>
      <c r="O825" t="s">
        <v>388</v>
      </c>
      <c r="P825" t="s">
        <v>59</v>
      </c>
      <c r="Q825">
        <v>11500</v>
      </c>
      <c r="R825" t="s">
        <v>1221</v>
      </c>
      <c r="T825" t="s">
        <v>240</v>
      </c>
      <c r="U825">
        <v>0</v>
      </c>
      <c r="W825" t="s">
        <v>503</v>
      </c>
      <c r="X825" t="s">
        <v>503</v>
      </c>
      <c r="AA825" s="6" t="str">
        <f t="shared" si="67"/>
        <v>3yo</v>
      </c>
      <c r="AB825" s="6" t="str">
        <f t="shared" si="68"/>
        <v>A</v>
      </c>
      <c r="AC825" s="6">
        <f>VLOOKUP(P825,lists!$G:$H,2,FALSE)</f>
        <v>7</v>
      </c>
      <c r="AD825" t="b">
        <f>VLOOKUP(G825,lists!$B$2:$C$3,2,FALSE)</f>
        <v>1</v>
      </c>
      <c r="AE825" t="b">
        <f>VLOOKUP(AA825,lists!$B:$C,2,FALSE)</f>
        <v>1</v>
      </c>
      <c r="AF825" t="b">
        <f>IF(AND(AC825&gt;=VLOOKUP(FLAT!$I$1,lists!$G:$H,2,FALSE),AC825&lt;=VLOOKUP(FLAT!$I$2,lists!$G:$H,2,FALSE)),TRUE,FALSE)</f>
        <v>1</v>
      </c>
      <c r="AG825" t="b">
        <f>VLOOKUP(AB825,lists!$B$7:$C$8,2,FALSE)</f>
        <v>1</v>
      </c>
      <c r="AH825" t="b">
        <f>VLOOKUP(IF(H825="","Open",SUBSTITUTE(H825,"/Nov","")),lists!$B$27:$D$29,2,FALSE)</f>
        <v>1</v>
      </c>
      <c r="AI825" t="b">
        <f>IF(FLAT!$I$5="All",TRUE,IF(FLAT!$I$5=TEXT('Raw - F'!C825,"mmm"),TRUE,FALSE))</f>
        <v>1</v>
      </c>
      <c r="AJ825" t="b">
        <f>VLOOKUP(L825,lists!B:C,2,FALSE)</f>
        <v>1</v>
      </c>
      <c r="AK825" t="b">
        <f>VLOOKUP(T825,lists!$B$23:$D$25,2,FALSE)</f>
        <v>1</v>
      </c>
      <c r="AL825">
        <f t="shared" si="69"/>
        <v>1</v>
      </c>
    </row>
    <row r="826" spans="1:38" x14ac:dyDescent="0.35">
      <c r="A826" s="1">
        <f t="shared" si="65"/>
        <v>826</v>
      </c>
      <c r="B826" s="1">
        <f t="shared" si="66"/>
        <v>825</v>
      </c>
      <c r="C826" s="5">
        <v>44352</v>
      </c>
      <c r="D826" t="s">
        <v>67</v>
      </c>
      <c r="E826" t="s">
        <v>302</v>
      </c>
      <c r="F826" t="s">
        <v>302</v>
      </c>
      <c r="G826" t="s">
        <v>6</v>
      </c>
      <c r="H826" t="s">
        <v>227</v>
      </c>
      <c r="J826" t="s">
        <v>54</v>
      </c>
      <c r="K826" t="s">
        <v>5</v>
      </c>
      <c r="L826">
        <v>4</v>
      </c>
      <c r="N826" t="s">
        <v>348</v>
      </c>
      <c r="O826" t="s">
        <v>384</v>
      </c>
      <c r="P826" t="s">
        <v>102</v>
      </c>
      <c r="Q826">
        <v>7650</v>
      </c>
      <c r="R826" t="s">
        <v>1218</v>
      </c>
      <c r="T826" t="s">
        <v>240</v>
      </c>
      <c r="U826">
        <v>0</v>
      </c>
      <c r="V826" t="s">
        <v>613</v>
      </c>
      <c r="W826" t="s">
        <v>503</v>
      </c>
      <c r="X826" t="s">
        <v>503</v>
      </c>
      <c r="AA826" s="6" t="str">
        <f t="shared" si="67"/>
        <v>Other</v>
      </c>
      <c r="AB826" s="6" t="str">
        <f t="shared" si="68"/>
        <v>A</v>
      </c>
      <c r="AC826" s="6">
        <f>VLOOKUP(P826,lists!$G:$H,2,FALSE)</f>
        <v>9</v>
      </c>
      <c r="AD826" t="b">
        <f>VLOOKUP(G826,lists!$B$2:$C$3,2,FALSE)</f>
        <v>1</v>
      </c>
      <c r="AE826" t="b">
        <f>VLOOKUP(AA826,lists!$B:$C,2,FALSE)</f>
        <v>1</v>
      </c>
      <c r="AF826" t="b">
        <f>IF(AND(AC826&gt;=VLOOKUP(FLAT!$I$1,lists!$G:$H,2,FALSE),AC826&lt;=VLOOKUP(FLAT!$I$2,lists!$G:$H,2,FALSE)),TRUE,FALSE)</f>
        <v>1</v>
      </c>
      <c r="AG826" t="b">
        <f>VLOOKUP(AB826,lists!$B$7:$C$8,2,FALSE)</f>
        <v>1</v>
      </c>
      <c r="AH826" t="b">
        <f>VLOOKUP(IF(H826="","Open",SUBSTITUTE(H826,"/Nov","")),lists!$B$27:$D$29,2,FALSE)</f>
        <v>1</v>
      </c>
      <c r="AI826" t="b">
        <f>IF(FLAT!$I$5="All",TRUE,IF(FLAT!$I$5=TEXT('Raw - F'!C826,"mmm"),TRUE,FALSE))</f>
        <v>1</v>
      </c>
      <c r="AJ826" t="b">
        <f>VLOOKUP(L826,lists!B:C,2,FALSE)</f>
        <v>1</v>
      </c>
      <c r="AK826" t="b">
        <f>VLOOKUP(T826,lists!$B$23:$D$25,2,FALSE)</f>
        <v>1</v>
      </c>
      <c r="AL826">
        <f t="shared" si="69"/>
        <v>1</v>
      </c>
    </row>
    <row r="827" spans="1:38" x14ac:dyDescent="0.35">
      <c r="A827" s="1">
        <f t="shared" si="65"/>
        <v>827</v>
      </c>
      <c r="B827" s="1">
        <f t="shared" si="66"/>
        <v>826</v>
      </c>
      <c r="C827" s="5">
        <v>44352</v>
      </c>
      <c r="D827" t="s">
        <v>67</v>
      </c>
      <c r="E827" t="s">
        <v>302</v>
      </c>
      <c r="F827" t="s">
        <v>302</v>
      </c>
      <c r="G827" t="s">
        <v>6</v>
      </c>
      <c r="H827" t="s">
        <v>227</v>
      </c>
      <c r="J827" t="s">
        <v>54</v>
      </c>
      <c r="K827" t="s">
        <v>5</v>
      </c>
      <c r="L827">
        <v>4</v>
      </c>
      <c r="N827" t="s">
        <v>318</v>
      </c>
      <c r="O827" t="s">
        <v>386</v>
      </c>
      <c r="P827" t="s">
        <v>38</v>
      </c>
      <c r="Q827">
        <v>7650</v>
      </c>
      <c r="R827" t="s">
        <v>1220</v>
      </c>
      <c r="T827" t="s">
        <v>240</v>
      </c>
      <c r="U827">
        <v>0</v>
      </c>
      <c r="W827" t="s">
        <v>503</v>
      </c>
      <c r="X827" t="s">
        <v>503</v>
      </c>
      <c r="AA827" s="6" t="str">
        <f t="shared" si="67"/>
        <v>Other</v>
      </c>
      <c r="AB827" s="6" t="str">
        <f t="shared" si="68"/>
        <v>A</v>
      </c>
      <c r="AC827" s="6">
        <f>VLOOKUP(P827,lists!$G:$H,2,FALSE)</f>
        <v>3</v>
      </c>
      <c r="AD827" t="b">
        <f>VLOOKUP(G827,lists!$B$2:$C$3,2,FALSE)</f>
        <v>1</v>
      </c>
      <c r="AE827" t="b">
        <f>VLOOKUP(AA827,lists!$B:$C,2,FALSE)</f>
        <v>1</v>
      </c>
      <c r="AF827" t="b">
        <f>IF(AND(AC827&gt;=VLOOKUP(FLAT!$I$1,lists!$G:$H,2,FALSE),AC827&lt;=VLOOKUP(FLAT!$I$2,lists!$G:$H,2,FALSE)),TRUE,FALSE)</f>
        <v>1</v>
      </c>
      <c r="AG827" t="b">
        <f>VLOOKUP(AB827,lists!$B$7:$C$8,2,FALSE)</f>
        <v>1</v>
      </c>
      <c r="AH827" t="b">
        <f>VLOOKUP(IF(H827="","Open",SUBSTITUTE(H827,"/Nov","")),lists!$B$27:$D$29,2,FALSE)</f>
        <v>1</v>
      </c>
      <c r="AI827" t="b">
        <f>IF(FLAT!$I$5="All",TRUE,IF(FLAT!$I$5=TEXT('Raw - F'!C827,"mmm"),TRUE,FALSE))</f>
        <v>1</v>
      </c>
      <c r="AJ827" t="b">
        <f>VLOOKUP(L827,lists!B:C,2,FALSE)</f>
        <v>1</v>
      </c>
      <c r="AK827" t="b">
        <f>VLOOKUP(T827,lists!$B$23:$D$25,2,FALSE)</f>
        <v>1</v>
      </c>
      <c r="AL827">
        <f t="shared" si="69"/>
        <v>1</v>
      </c>
    </row>
    <row r="828" spans="1:38" x14ac:dyDescent="0.35">
      <c r="A828" s="1">
        <f t="shared" si="65"/>
        <v>828</v>
      </c>
      <c r="B828" s="1">
        <f t="shared" si="66"/>
        <v>827</v>
      </c>
      <c r="C828" s="5">
        <v>44352</v>
      </c>
      <c r="D828" t="s">
        <v>67</v>
      </c>
      <c r="E828" t="s">
        <v>302</v>
      </c>
      <c r="F828" t="s">
        <v>302</v>
      </c>
      <c r="G828" t="s">
        <v>6</v>
      </c>
      <c r="H828" t="s">
        <v>227</v>
      </c>
      <c r="J828" t="s">
        <v>54</v>
      </c>
      <c r="K828" t="s">
        <v>5</v>
      </c>
      <c r="L828">
        <v>4</v>
      </c>
      <c r="N828" t="s">
        <v>348</v>
      </c>
      <c r="O828" t="s">
        <v>385</v>
      </c>
      <c r="P828" t="s">
        <v>36</v>
      </c>
      <c r="Q828">
        <v>4900</v>
      </c>
      <c r="R828" t="s">
        <v>358</v>
      </c>
      <c r="T828" t="s">
        <v>240</v>
      </c>
      <c r="U828">
        <v>0</v>
      </c>
      <c r="W828" t="s">
        <v>503</v>
      </c>
      <c r="X828" t="s">
        <v>503</v>
      </c>
      <c r="AA828" s="6" t="str">
        <f t="shared" si="67"/>
        <v>Other</v>
      </c>
      <c r="AB828" s="6" t="str">
        <f t="shared" si="68"/>
        <v>A</v>
      </c>
      <c r="AC828" s="6">
        <f>VLOOKUP(P828,lists!$G:$H,2,FALSE)</f>
        <v>1</v>
      </c>
      <c r="AD828" t="b">
        <f>VLOOKUP(G828,lists!$B$2:$C$3,2,FALSE)</f>
        <v>1</v>
      </c>
      <c r="AE828" t="b">
        <f>VLOOKUP(AA828,lists!$B:$C,2,FALSE)</f>
        <v>1</v>
      </c>
      <c r="AF828" t="b">
        <f>IF(AND(AC828&gt;=VLOOKUP(FLAT!$I$1,lists!$G:$H,2,FALSE),AC828&lt;=VLOOKUP(FLAT!$I$2,lists!$G:$H,2,FALSE)),TRUE,FALSE)</f>
        <v>1</v>
      </c>
      <c r="AG828" t="b">
        <f>VLOOKUP(AB828,lists!$B$7:$C$8,2,FALSE)</f>
        <v>1</v>
      </c>
      <c r="AH828" t="b">
        <f>VLOOKUP(IF(H828="","Open",SUBSTITUTE(H828,"/Nov","")),lists!$B$27:$D$29,2,FALSE)</f>
        <v>1</v>
      </c>
      <c r="AI828" t="b">
        <f>IF(FLAT!$I$5="All",TRUE,IF(FLAT!$I$5=TEXT('Raw - F'!C828,"mmm"),TRUE,FALSE))</f>
        <v>1</v>
      </c>
      <c r="AJ828" t="b">
        <f>VLOOKUP(L828,lists!B:C,2,FALSE)</f>
        <v>1</v>
      </c>
      <c r="AK828" t="b">
        <f>VLOOKUP(T828,lists!$B$23:$D$25,2,FALSE)</f>
        <v>1</v>
      </c>
      <c r="AL828">
        <f t="shared" si="69"/>
        <v>1</v>
      </c>
    </row>
    <row r="829" spans="1:38" x14ac:dyDescent="0.35">
      <c r="A829" s="1">
        <f t="shared" si="65"/>
        <v>829</v>
      </c>
      <c r="B829" s="1">
        <f t="shared" si="66"/>
        <v>828</v>
      </c>
      <c r="C829" s="5">
        <v>44353</v>
      </c>
      <c r="D829" t="s">
        <v>558</v>
      </c>
      <c r="E829" t="s">
        <v>302</v>
      </c>
      <c r="F829" t="s">
        <v>302</v>
      </c>
      <c r="G829" t="s">
        <v>6</v>
      </c>
      <c r="H829" t="s">
        <v>227</v>
      </c>
      <c r="J829" t="s">
        <v>54</v>
      </c>
      <c r="K829" t="s">
        <v>5</v>
      </c>
      <c r="L829">
        <v>3</v>
      </c>
      <c r="N829" t="s">
        <v>359</v>
      </c>
      <c r="O829" t="s">
        <v>55</v>
      </c>
      <c r="P829" t="s">
        <v>61</v>
      </c>
      <c r="Q829">
        <v>20000</v>
      </c>
      <c r="R829" t="s">
        <v>1223</v>
      </c>
      <c r="T829" t="s">
        <v>241</v>
      </c>
      <c r="U829">
        <v>0</v>
      </c>
      <c r="W829" t="s">
        <v>503</v>
      </c>
      <c r="X829" t="s">
        <v>503</v>
      </c>
      <c r="AA829" s="6" t="str">
        <f t="shared" si="67"/>
        <v>Other</v>
      </c>
      <c r="AB829" s="6" t="str">
        <f t="shared" si="68"/>
        <v>A</v>
      </c>
      <c r="AC829" s="6">
        <f>VLOOKUP(P829,lists!$G:$H,2,FALSE)</f>
        <v>11</v>
      </c>
      <c r="AD829" t="b">
        <f>VLOOKUP(G829,lists!$B$2:$C$3,2,FALSE)</f>
        <v>1</v>
      </c>
      <c r="AE829" t="b">
        <f>VLOOKUP(AA829,lists!$B:$C,2,FALSE)</f>
        <v>1</v>
      </c>
      <c r="AF829" t="b">
        <f>IF(AND(AC829&gt;=VLOOKUP(FLAT!$I$1,lists!$G:$H,2,FALSE),AC829&lt;=VLOOKUP(FLAT!$I$2,lists!$G:$H,2,FALSE)),TRUE,FALSE)</f>
        <v>1</v>
      </c>
      <c r="AG829" t="b">
        <f>VLOOKUP(AB829,lists!$B$7:$C$8,2,FALSE)</f>
        <v>1</v>
      </c>
      <c r="AH829" t="b">
        <f>VLOOKUP(IF(H829="","Open",SUBSTITUTE(H829,"/Nov","")),lists!$B$27:$D$29,2,FALSE)</f>
        <v>1</v>
      </c>
      <c r="AI829" t="b">
        <f>IF(FLAT!$I$5="All",TRUE,IF(FLAT!$I$5=TEXT('Raw - F'!C829,"mmm"),TRUE,FALSE))</f>
        <v>1</v>
      </c>
      <c r="AJ829" t="b">
        <f>VLOOKUP(L829,lists!B:C,2,FALSE)</f>
        <v>1</v>
      </c>
      <c r="AK829" t="b">
        <f>VLOOKUP(T829,lists!$B$23:$D$25,2,FALSE)</f>
        <v>1</v>
      </c>
      <c r="AL829">
        <f t="shared" si="69"/>
        <v>1</v>
      </c>
    </row>
    <row r="830" spans="1:38" x14ac:dyDescent="0.35">
      <c r="A830" s="1">
        <f t="shared" si="65"/>
        <v>830</v>
      </c>
      <c r="B830" s="1">
        <f t="shared" si="66"/>
        <v>829</v>
      </c>
      <c r="C830" s="5">
        <v>44353</v>
      </c>
      <c r="D830" t="s">
        <v>558</v>
      </c>
      <c r="E830" t="s">
        <v>302</v>
      </c>
      <c r="F830" t="s">
        <v>302</v>
      </c>
      <c r="G830" t="s">
        <v>6</v>
      </c>
      <c r="H830" t="s">
        <v>227</v>
      </c>
      <c r="J830" t="s">
        <v>35</v>
      </c>
      <c r="K830" t="s">
        <v>5</v>
      </c>
      <c r="L830">
        <v>3</v>
      </c>
      <c r="N830" t="s">
        <v>359</v>
      </c>
      <c r="O830" t="s">
        <v>38</v>
      </c>
      <c r="P830" t="s">
        <v>38</v>
      </c>
      <c r="Q830">
        <v>15000</v>
      </c>
      <c r="R830" t="s">
        <v>1222</v>
      </c>
      <c r="T830" t="s">
        <v>241</v>
      </c>
      <c r="U830">
        <v>0</v>
      </c>
      <c r="W830" t="s">
        <v>503</v>
      </c>
      <c r="X830" t="s">
        <v>503</v>
      </c>
      <c r="AA830" s="6" t="str">
        <f t="shared" si="67"/>
        <v>Other</v>
      </c>
      <c r="AB830" s="6" t="str">
        <f t="shared" si="68"/>
        <v>A</v>
      </c>
      <c r="AC830" s="6">
        <f>VLOOKUP(P830,lists!$G:$H,2,FALSE)</f>
        <v>3</v>
      </c>
      <c r="AD830" t="b">
        <f>VLOOKUP(G830,lists!$B$2:$C$3,2,FALSE)</f>
        <v>1</v>
      </c>
      <c r="AE830" t="b">
        <f>VLOOKUP(AA830,lists!$B:$C,2,FALSE)</f>
        <v>1</v>
      </c>
      <c r="AF830" t="b">
        <f>IF(AND(AC830&gt;=VLOOKUP(FLAT!$I$1,lists!$G:$H,2,FALSE),AC830&lt;=VLOOKUP(FLAT!$I$2,lists!$G:$H,2,FALSE)),TRUE,FALSE)</f>
        <v>1</v>
      </c>
      <c r="AG830" t="b">
        <f>VLOOKUP(AB830,lists!$B$7:$C$8,2,FALSE)</f>
        <v>1</v>
      </c>
      <c r="AH830" t="b">
        <f>VLOOKUP(IF(H830="","Open",SUBSTITUTE(H830,"/Nov","")),lists!$B$27:$D$29,2,FALSE)</f>
        <v>1</v>
      </c>
      <c r="AI830" t="b">
        <f>IF(FLAT!$I$5="All",TRUE,IF(FLAT!$I$5=TEXT('Raw - F'!C830,"mmm"),TRUE,FALSE))</f>
        <v>1</v>
      </c>
      <c r="AJ830" t="b">
        <f>VLOOKUP(L830,lists!B:C,2,FALSE)</f>
        <v>1</v>
      </c>
      <c r="AK830" t="b">
        <f>VLOOKUP(T830,lists!$B$23:$D$25,2,FALSE)</f>
        <v>1</v>
      </c>
      <c r="AL830">
        <f t="shared" si="69"/>
        <v>1</v>
      </c>
    </row>
    <row r="831" spans="1:38" x14ac:dyDescent="0.35">
      <c r="A831" s="1">
        <f t="shared" si="65"/>
        <v>831</v>
      </c>
      <c r="B831" s="1">
        <f t="shared" si="66"/>
        <v>830</v>
      </c>
      <c r="C831" s="5">
        <v>44353</v>
      </c>
      <c r="D831" t="s">
        <v>558</v>
      </c>
      <c r="E831" t="s">
        <v>302</v>
      </c>
      <c r="F831" t="s">
        <v>302</v>
      </c>
      <c r="G831" t="s">
        <v>51</v>
      </c>
      <c r="H831" t="s">
        <v>227</v>
      </c>
      <c r="J831" t="s">
        <v>33</v>
      </c>
      <c r="K831" t="s">
        <v>5</v>
      </c>
      <c r="L831">
        <v>3</v>
      </c>
      <c r="N831" t="s">
        <v>227</v>
      </c>
      <c r="O831" t="s">
        <v>36</v>
      </c>
      <c r="P831" t="s">
        <v>36</v>
      </c>
      <c r="Q831">
        <v>15000</v>
      </c>
      <c r="R831" t="s">
        <v>1224</v>
      </c>
      <c r="T831" t="s">
        <v>241</v>
      </c>
      <c r="U831">
        <v>0</v>
      </c>
      <c r="W831" t="s">
        <v>1704</v>
      </c>
      <c r="X831" t="s">
        <v>503</v>
      </c>
      <c r="AA831" s="6" t="str">
        <f t="shared" si="67"/>
        <v>2yo</v>
      </c>
      <c r="AB831" s="6" t="str">
        <f t="shared" si="68"/>
        <v>A</v>
      </c>
      <c r="AC831" s="6">
        <f>VLOOKUP(P831,lists!$G:$H,2,FALSE)</f>
        <v>1</v>
      </c>
      <c r="AD831" t="b">
        <f>VLOOKUP(G831,lists!$B$2:$C$3,2,FALSE)</f>
        <v>1</v>
      </c>
      <c r="AE831" t="b">
        <f>VLOOKUP(AA831,lists!$B:$C,2,FALSE)</f>
        <v>1</v>
      </c>
      <c r="AF831" t="b">
        <f>IF(AND(AC831&gt;=VLOOKUP(FLAT!$I$1,lists!$G:$H,2,FALSE),AC831&lt;=VLOOKUP(FLAT!$I$2,lists!$G:$H,2,FALSE)),TRUE,FALSE)</f>
        <v>1</v>
      </c>
      <c r="AG831" t="b">
        <f>VLOOKUP(AB831,lists!$B$7:$C$8,2,FALSE)</f>
        <v>1</v>
      </c>
      <c r="AH831" t="b">
        <f>VLOOKUP(IF(H831="","Open",SUBSTITUTE(H831,"/Nov","")),lists!$B$27:$D$29,2,FALSE)</f>
        <v>1</v>
      </c>
      <c r="AI831" t="b">
        <f>IF(FLAT!$I$5="All",TRUE,IF(FLAT!$I$5=TEXT('Raw - F'!C831,"mmm"),TRUE,FALSE))</f>
        <v>1</v>
      </c>
      <c r="AJ831" t="b">
        <f>VLOOKUP(L831,lists!B:C,2,FALSE)</f>
        <v>1</v>
      </c>
      <c r="AK831" t="b">
        <f>VLOOKUP(T831,lists!$B$23:$D$25,2,FALSE)</f>
        <v>1</v>
      </c>
      <c r="AL831">
        <f t="shared" si="69"/>
        <v>1</v>
      </c>
    </row>
    <row r="832" spans="1:38" x14ac:dyDescent="0.35">
      <c r="A832" s="1">
        <f t="shared" si="65"/>
        <v>832</v>
      </c>
      <c r="B832" s="1">
        <f t="shared" si="66"/>
        <v>831</v>
      </c>
      <c r="C832" s="5">
        <v>44353</v>
      </c>
      <c r="D832" t="s">
        <v>558</v>
      </c>
      <c r="E832" t="s">
        <v>302</v>
      </c>
      <c r="F832" t="s">
        <v>302</v>
      </c>
      <c r="G832" t="s">
        <v>6</v>
      </c>
      <c r="H832" t="s">
        <v>227</v>
      </c>
      <c r="J832" t="s">
        <v>54</v>
      </c>
      <c r="K832" t="s">
        <v>5</v>
      </c>
      <c r="L832">
        <v>4</v>
      </c>
      <c r="N832" t="s">
        <v>348</v>
      </c>
      <c r="O832" t="s">
        <v>37</v>
      </c>
      <c r="P832" t="s">
        <v>37</v>
      </c>
      <c r="Q832">
        <v>10000</v>
      </c>
      <c r="R832" t="s">
        <v>1226</v>
      </c>
      <c r="T832" t="s">
        <v>241</v>
      </c>
      <c r="U832">
        <v>0</v>
      </c>
      <c r="W832" t="s">
        <v>503</v>
      </c>
      <c r="X832" t="s">
        <v>503</v>
      </c>
      <c r="AA832" s="6" t="str">
        <f t="shared" si="67"/>
        <v>Other</v>
      </c>
      <c r="AB832" s="6" t="str">
        <f t="shared" si="68"/>
        <v>A</v>
      </c>
      <c r="AC832" s="6">
        <f>VLOOKUP(P832,lists!$G:$H,2,FALSE)</f>
        <v>2</v>
      </c>
      <c r="AD832" t="b">
        <f>VLOOKUP(G832,lists!$B$2:$C$3,2,FALSE)</f>
        <v>1</v>
      </c>
      <c r="AE832" t="b">
        <f>VLOOKUP(AA832,lists!$B:$C,2,FALSE)</f>
        <v>1</v>
      </c>
      <c r="AF832" t="b">
        <f>IF(AND(AC832&gt;=VLOOKUP(FLAT!$I$1,lists!$G:$H,2,FALSE),AC832&lt;=VLOOKUP(FLAT!$I$2,lists!$G:$H,2,FALSE)),TRUE,FALSE)</f>
        <v>1</v>
      </c>
      <c r="AG832" t="b">
        <f>VLOOKUP(AB832,lists!$B$7:$C$8,2,FALSE)</f>
        <v>1</v>
      </c>
      <c r="AH832" t="b">
        <f>VLOOKUP(IF(H832="","Open",SUBSTITUTE(H832,"/Nov","")),lists!$B$27:$D$29,2,FALSE)</f>
        <v>1</v>
      </c>
      <c r="AI832" t="b">
        <f>IF(FLAT!$I$5="All",TRUE,IF(FLAT!$I$5=TEXT('Raw - F'!C832,"mmm"),TRUE,FALSE))</f>
        <v>1</v>
      </c>
      <c r="AJ832" t="b">
        <f>VLOOKUP(L832,lists!B:C,2,FALSE)</f>
        <v>1</v>
      </c>
      <c r="AK832" t="b">
        <f>VLOOKUP(T832,lists!$B$23:$D$25,2,FALSE)</f>
        <v>1</v>
      </c>
      <c r="AL832">
        <f t="shared" si="69"/>
        <v>1</v>
      </c>
    </row>
    <row r="833" spans="1:38" x14ac:dyDescent="0.35">
      <c r="A833" s="1">
        <f t="shared" si="65"/>
        <v>833</v>
      </c>
      <c r="B833" s="1">
        <f t="shared" si="66"/>
        <v>832</v>
      </c>
      <c r="C833" s="5">
        <v>44353</v>
      </c>
      <c r="D833" t="s">
        <v>558</v>
      </c>
      <c r="E833" t="s">
        <v>302</v>
      </c>
      <c r="F833" t="s">
        <v>302</v>
      </c>
      <c r="G833" t="s">
        <v>51</v>
      </c>
      <c r="H833" t="s">
        <v>245</v>
      </c>
      <c r="J833" t="s">
        <v>35</v>
      </c>
      <c r="K833" t="s">
        <v>5</v>
      </c>
      <c r="L833">
        <v>4</v>
      </c>
      <c r="N833" t="s">
        <v>227</v>
      </c>
      <c r="O833" t="s">
        <v>562</v>
      </c>
      <c r="P833" t="s">
        <v>76</v>
      </c>
      <c r="Q833">
        <v>9000</v>
      </c>
      <c r="R833" t="s">
        <v>1225</v>
      </c>
      <c r="T833" t="s">
        <v>241</v>
      </c>
      <c r="U833">
        <v>0</v>
      </c>
      <c r="W833" t="s">
        <v>503</v>
      </c>
      <c r="X833" t="s">
        <v>503</v>
      </c>
      <c r="AA833" s="6" t="str">
        <f t="shared" si="67"/>
        <v>Other</v>
      </c>
      <c r="AB833" s="6" t="str">
        <f t="shared" si="68"/>
        <v>A</v>
      </c>
      <c r="AC833" s="6">
        <f>VLOOKUP(P833,lists!$G:$H,2,FALSE)</f>
        <v>5</v>
      </c>
      <c r="AD833" t="b">
        <f>VLOOKUP(G833,lists!$B$2:$C$3,2,FALSE)</f>
        <v>1</v>
      </c>
      <c r="AE833" t="b">
        <f>VLOOKUP(AA833,lists!$B:$C,2,FALSE)</f>
        <v>1</v>
      </c>
      <c r="AF833" t="b">
        <f>IF(AND(AC833&gt;=VLOOKUP(FLAT!$I$1,lists!$G:$H,2,FALSE),AC833&lt;=VLOOKUP(FLAT!$I$2,lists!$G:$H,2,FALSE)),TRUE,FALSE)</f>
        <v>1</v>
      </c>
      <c r="AG833" t="b">
        <f>VLOOKUP(AB833,lists!$B$7:$C$8,2,FALSE)</f>
        <v>1</v>
      </c>
      <c r="AH833" t="b">
        <f>VLOOKUP(IF(H833="","Open",SUBSTITUTE(H833,"/Nov","")),lists!$B$27:$D$29,2,FALSE)</f>
        <v>1</v>
      </c>
      <c r="AI833" t="b">
        <f>IF(FLAT!$I$5="All",TRUE,IF(FLAT!$I$5=TEXT('Raw - F'!C833,"mmm"),TRUE,FALSE))</f>
        <v>1</v>
      </c>
      <c r="AJ833" t="b">
        <f>VLOOKUP(L833,lists!B:C,2,FALSE)</f>
        <v>1</v>
      </c>
      <c r="AK833" t="b">
        <f>VLOOKUP(T833,lists!$B$23:$D$25,2,FALSE)</f>
        <v>1</v>
      </c>
      <c r="AL833">
        <f t="shared" si="69"/>
        <v>1</v>
      </c>
    </row>
    <row r="834" spans="1:38" x14ac:dyDescent="0.35">
      <c r="A834" s="1">
        <f t="shared" si="65"/>
        <v>834</v>
      </c>
      <c r="B834" s="1">
        <f t="shared" si="66"/>
        <v>833</v>
      </c>
      <c r="C834" s="5">
        <v>44353</v>
      </c>
      <c r="D834" t="s">
        <v>558</v>
      </c>
      <c r="E834" t="s">
        <v>302</v>
      </c>
      <c r="F834" t="s">
        <v>302</v>
      </c>
      <c r="G834" t="s">
        <v>6</v>
      </c>
      <c r="H834" t="s">
        <v>227</v>
      </c>
      <c r="J834" t="s">
        <v>54</v>
      </c>
      <c r="K834" t="s">
        <v>5</v>
      </c>
      <c r="L834">
        <v>5</v>
      </c>
      <c r="N834" t="s">
        <v>330</v>
      </c>
      <c r="O834" t="s">
        <v>562</v>
      </c>
      <c r="P834" t="s">
        <v>76</v>
      </c>
      <c r="Q834">
        <v>8500</v>
      </c>
      <c r="R834" t="s">
        <v>1227</v>
      </c>
      <c r="T834" t="s">
        <v>241</v>
      </c>
      <c r="U834">
        <v>0</v>
      </c>
      <c r="W834" t="s">
        <v>503</v>
      </c>
      <c r="X834" t="s">
        <v>503</v>
      </c>
      <c r="AA834" s="6" t="str">
        <f t="shared" si="67"/>
        <v>Other</v>
      </c>
      <c r="AB834" s="6" t="str">
        <f t="shared" si="68"/>
        <v>A</v>
      </c>
      <c r="AC834" s="6">
        <f>VLOOKUP(P834,lists!$G:$H,2,FALSE)</f>
        <v>5</v>
      </c>
      <c r="AD834" t="b">
        <f>VLOOKUP(G834,lists!$B$2:$C$3,2,FALSE)</f>
        <v>1</v>
      </c>
      <c r="AE834" t="b">
        <f>VLOOKUP(AA834,lists!$B:$C,2,FALSE)</f>
        <v>1</v>
      </c>
      <c r="AF834" t="b">
        <f>IF(AND(AC834&gt;=VLOOKUP(FLAT!$I$1,lists!$G:$H,2,FALSE),AC834&lt;=VLOOKUP(FLAT!$I$2,lists!$G:$H,2,FALSE)),TRUE,FALSE)</f>
        <v>1</v>
      </c>
      <c r="AG834" t="b">
        <f>VLOOKUP(AB834,lists!$B$7:$C$8,2,FALSE)</f>
        <v>1</v>
      </c>
      <c r="AH834" t="b">
        <f>VLOOKUP(IF(H834="","Open",SUBSTITUTE(H834,"/Nov","")),lists!$B$27:$D$29,2,FALSE)</f>
        <v>1</v>
      </c>
      <c r="AI834" t="b">
        <f>IF(FLAT!$I$5="All",TRUE,IF(FLAT!$I$5=TEXT('Raw - F'!C834,"mmm"),TRUE,FALSE))</f>
        <v>1</v>
      </c>
      <c r="AJ834" t="b">
        <f>VLOOKUP(L834,lists!B:C,2,FALSE)</f>
        <v>1</v>
      </c>
      <c r="AK834" t="b">
        <f>VLOOKUP(T834,lists!$B$23:$D$25,2,FALSE)</f>
        <v>1</v>
      </c>
      <c r="AL834">
        <f t="shared" si="69"/>
        <v>1</v>
      </c>
    </row>
    <row r="835" spans="1:38" x14ac:dyDescent="0.35">
      <c r="A835" s="1">
        <f t="shared" si="65"/>
        <v>835</v>
      </c>
      <c r="B835" s="1">
        <f t="shared" si="66"/>
        <v>834</v>
      </c>
      <c r="C835" s="5">
        <v>44353</v>
      </c>
      <c r="D835" t="s">
        <v>558</v>
      </c>
      <c r="E835" t="s">
        <v>302</v>
      </c>
      <c r="F835" t="s">
        <v>302</v>
      </c>
      <c r="G835" t="s">
        <v>6</v>
      </c>
      <c r="H835" t="s">
        <v>227</v>
      </c>
      <c r="J835" t="s">
        <v>34</v>
      </c>
      <c r="K835" t="s">
        <v>5</v>
      </c>
      <c r="L835">
        <v>5</v>
      </c>
      <c r="N835" t="s">
        <v>330</v>
      </c>
      <c r="O835" t="s">
        <v>38</v>
      </c>
      <c r="P835" t="s">
        <v>38</v>
      </c>
      <c r="Q835">
        <v>8500</v>
      </c>
      <c r="R835" t="s">
        <v>1228</v>
      </c>
      <c r="T835" t="s">
        <v>241</v>
      </c>
      <c r="U835">
        <v>0</v>
      </c>
      <c r="W835" t="s">
        <v>503</v>
      </c>
      <c r="X835" t="s">
        <v>503</v>
      </c>
      <c r="AA835" s="6" t="str">
        <f t="shared" si="67"/>
        <v>3yo</v>
      </c>
      <c r="AB835" s="6" t="str">
        <f t="shared" si="68"/>
        <v>A</v>
      </c>
      <c r="AC835" s="6">
        <f>VLOOKUP(P835,lists!$G:$H,2,FALSE)</f>
        <v>3</v>
      </c>
      <c r="AD835" t="b">
        <f>VLOOKUP(G835,lists!$B$2:$C$3,2,FALSE)</f>
        <v>1</v>
      </c>
      <c r="AE835" t="b">
        <f>VLOOKUP(AA835,lists!$B:$C,2,FALSE)</f>
        <v>1</v>
      </c>
      <c r="AF835" t="b">
        <f>IF(AND(AC835&gt;=VLOOKUP(FLAT!$I$1,lists!$G:$H,2,FALSE),AC835&lt;=VLOOKUP(FLAT!$I$2,lists!$G:$H,2,FALSE)),TRUE,FALSE)</f>
        <v>1</v>
      </c>
      <c r="AG835" t="b">
        <f>VLOOKUP(AB835,lists!$B$7:$C$8,2,FALSE)</f>
        <v>1</v>
      </c>
      <c r="AH835" t="b">
        <f>VLOOKUP(IF(H835="","Open",SUBSTITUTE(H835,"/Nov","")),lists!$B$27:$D$29,2,FALSE)</f>
        <v>1</v>
      </c>
      <c r="AI835" t="b">
        <f>IF(FLAT!$I$5="All",TRUE,IF(FLAT!$I$5=TEXT('Raw - F'!C835,"mmm"),TRUE,FALSE))</f>
        <v>1</v>
      </c>
      <c r="AJ835" t="b">
        <f>VLOOKUP(L835,lists!B:C,2,FALSE)</f>
        <v>1</v>
      </c>
      <c r="AK835" t="b">
        <f>VLOOKUP(T835,lists!$B$23:$D$25,2,FALSE)</f>
        <v>1</v>
      </c>
      <c r="AL835">
        <f t="shared" si="69"/>
        <v>1</v>
      </c>
    </row>
    <row r="836" spans="1:38" x14ac:dyDescent="0.35">
      <c r="A836" s="1">
        <f t="shared" si="65"/>
        <v>836</v>
      </c>
      <c r="B836" s="1">
        <f t="shared" si="66"/>
        <v>835</v>
      </c>
      <c r="C836" s="5">
        <v>44354</v>
      </c>
      <c r="D836" t="s">
        <v>111</v>
      </c>
      <c r="E836" t="s">
        <v>302</v>
      </c>
      <c r="F836" t="s">
        <v>302</v>
      </c>
      <c r="G836" t="s">
        <v>51</v>
      </c>
      <c r="H836" t="s">
        <v>227</v>
      </c>
      <c r="I836" t="s">
        <v>599</v>
      </c>
      <c r="J836" t="s">
        <v>35</v>
      </c>
      <c r="K836" t="s">
        <v>5</v>
      </c>
      <c r="L836">
        <v>3</v>
      </c>
      <c r="N836" t="s">
        <v>227</v>
      </c>
      <c r="O836" t="s">
        <v>392</v>
      </c>
      <c r="P836" t="s">
        <v>59</v>
      </c>
      <c r="Q836">
        <v>11500</v>
      </c>
      <c r="R836" t="s">
        <v>1229</v>
      </c>
      <c r="T836" t="s">
        <v>239</v>
      </c>
      <c r="U836">
        <v>0</v>
      </c>
      <c r="W836" t="s">
        <v>503</v>
      </c>
      <c r="X836" t="s">
        <v>503</v>
      </c>
      <c r="AA836" s="6" t="str">
        <f t="shared" si="67"/>
        <v>Other</v>
      </c>
      <c r="AB836" s="6" t="str">
        <f t="shared" si="68"/>
        <v>A</v>
      </c>
      <c r="AC836" s="6">
        <f>VLOOKUP(P836,lists!$G:$H,2,FALSE)</f>
        <v>7</v>
      </c>
      <c r="AD836" t="b">
        <f>VLOOKUP(G836,lists!$B$2:$C$3,2,FALSE)</f>
        <v>1</v>
      </c>
      <c r="AE836" t="b">
        <f>VLOOKUP(AA836,lists!$B:$C,2,FALSE)</f>
        <v>1</v>
      </c>
      <c r="AF836" t="b">
        <f>IF(AND(AC836&gt;=VLOOKUP(FLAT!$I$1,lists!$G:$H,2,FALSE),AC836&lt;=VLOOKUP(FLAT!$I$2,lists!$G:$H,2,FALSE)),TRUE,FALSE)</f>
        <v>1</v>
      </c>
      <c r="AG836" t="b">
        <f>VLOOKUP(AB836,lists!$B$7:$C$8,2,FALSE)</f>
        <v>1</v>
      </c>
      <c r="AH836" t="b">
        <f>VLOOKUP(IF(H836="","Open",SUBSTITUTE(H836,"/Nov","")),lists!$B$27:$D$29,2,FALSE)</f>
        <v>1</v>
      </c>
      <c r="AI836" t="b">
        <f>IF(FLAT!$I$5="All",TRUE,IF(FLAT!$I$5=TEXT('Raw - F'!C836,"mmm"),TRUE,FALSE))</f>
        <v>1</v>
      </c>
      <c r="AJ836" t="b">
        <f>VLOOKUP(L836,lists!B:C,2,FALSE)</f>
        <v>1</v>
      </c>
      <c r="AK836" t="b">
        <f>VLOOKUP(T836,lists!$B$23:$D$25,2,FALSE)</f>
        <v>1</v>
      </c>
      <c r="AL836">
        <f t="shared" si="69"/>
        <v>1</v>
      </c>
    </row>
    <row r="837" spans="1:38" x14ac:dyDescent="0.35">
      <c r="A837" s="1">
        <f t="shared" si="65"/>
        <v>837</v>
      </c>
      <c r="B837" s="1">
        <f t="shared" si="66"/>
        <v>836</v>
      </c>
      <c r="C837" s="5">
        <v>44354</v>
      </c>
      <c r="D837" t="s">
        <v>111</v>
      </c>
      <c r="E837" t="s">
        <v>302</v>
      </c>
      <c r="F837" t="s">
        <v>302</v>
      </c>
      <c r="G837" t="s">
        <v>51</v>
      </c>
      <c r="H837" t="s">
        <v>245</v>
      </c>
      <c r="J837" t="s">
        <v>35</v>
      </c>
      <c r="K837" t="s">
        <v>5</v>
      </c>
      <c r="L837">
        <v>4</v>
      </c>
      <c r="N837" t="s">
        <v>227</v>
      </c>
      <c r="O837" t="s">
        <v>391</v>
      </c>
      <c r="P837" t="s">
        <v>70</v>
      </c>
      <c r="Q837">
        <v>8750</v>
      </c>
      <c r="R837" t="s">
        <v>589</v>
      </c>
      <c r="T837" t="s">
        <v>239</v>
      </c>
      <c r="U837">
        <v>0</v>
      </c>
      <c r="W837" t="s">
        <v>503</v>
      </c>
      <c r="X837" t="s">
        <v>503</v>
      </c>
      <c r="Z837" t="s">
        <v>553</v>
      </c>
      <c r="AA837" s="6" t="str">
        <f t="shared" si="67"/>
        <v>Other</v>
      </c>
      <c r="AB837" s="6" t="str">
        <f t="shared" si="68"/>
        <v>A</v>
      </c>
      <c r="AC837" s="6">
        <f>VLOOKUP(P837,lists!$G:$H,2,FALSE)</f>
        <v>4</v>
      </c>
      <c r="AD837" t="b">
        <f>VLOOKUP(G837,lists!$B$2:$C$3,2,FALSE)</f>
        <v>1</v>
      </c>
      <c r="AE837" t="b">
        <f>VLOOKUP(AA837,lists!$B:$C,2,FALSE)</f>
        <v>1</v>
      </c>
      <c r="AF837" t="b">
        <f>IF(AND(AC837&gt;=VLOOKUP(FLAT!$I$1,lists!$G:$H,2,FALSE),AC837&lt;=VLOOKUP(FLAT!$I$2,lists!$G:$H,2,FALSE)),TRUE,FALSE)</f>
        <v>1</v>
      </c>
      <c r="AG837" t="b">
        <f>VLOOKUP(AB837,lists!$B$7:$C$8,2,FALSE)</f>
        <v>1</v>
      </c>
      <c r="AH837" t="b">
        <f>VLOOKUP(IF(H837="","Open",SUBSTITUTE(H837,"/Nov","")),lists!$B$27:$D$29,2,FALSE)</f>
        <v>1</v>
      </c>
      <c r="AI837" t="b">
        <f>IF(FLAT!$I$5="All",TRUE,IF(FLAT!$I$5=TEXT('Raw - F'!C837,"mmm"),TRUE,FALSE))</f>
        <v>1</v>
      </c>
      <c r="AJ837" t="b">
        <f>VLOOKUP(L837,lists!B:C,2,FALSE)</f>
        <v>1</v>
      </c>
      <c r="AK837" t="b">
        <f>VLOOKUP(T837,lists!$B$23:$D$25,2,FALSE)</f>
        <v>1</v>
      </c>
      <c r="AL837">
        <f t="shared" si="69"/>
        <v>1</v>
      </c>
    </row>
    <row r="838" spans="1:38" x14ac:dyDescent="0.35">
      <c r="A838" s="1">
        <f t="shared" ref="A838:A901" si="70">IF(B838="",A837,B838+1)</f>
        <v>838</v>
      </c>
      <c r="B838" s="1">
        <f t="shared" si="66"/>
        <v>837</v>
      </c>
      <c r="C838" s="5">
        <v>44354</v>
      </c>
      <c r="D838" t="s">
        <v>111</v>
      </c>
      <c r="E838" t="s">
        <v>302</v>
      </c>
      <c r="F838" t="s">
        <v>302</v>
      </c>
      <c r="G838" t="s">
        <v>6</v>
      </c>
      <c r="H838" t="s">
        <v>227</v>
      </c>
      <c r="J838" t="s">
        <v>54</v>
      </c>
      <c r="K838" t="s">
        <v>5</v>
      </c>
      <c r="L838">
        <v>4</v>
      </c>
      <c r="N838" t="s">
        <v>318</v>
      </c>
      <c r="O838" t="s">
        <v>38</v>
      </c>
      <c r="P838" t="s">
        <v>38</v>
      </c>
      <c r="Q838">
        <v>7650</v>
      </c>
      <c r="R838" t="s">
        <v>335</v>
      </c>
      <c r="T838" t="s">
        <v>239</v>
      </c>
      <c r="U838">
        <v>0</v>
      </c>
      <c r="W838" t="s">
        <v>503</v>
      </c>
      <c r="X838" t="s">
        <v>503</v>
      </c>
      <c r="AA838" s="6" t="str">
        <f t="shared" si="67"/>
        <v>Other</v>
      </c>
      <c r="AB838" s="6" t="str">
        <f t="shared" si="68"/>
        <v>A</v>
      </c>
      <c r="AC838" s="6">
        <f>VLOOKUP(P838,lists!$G:$H,2,FALSE)</f>
        <v>3</v>
      </c>
      <c r="AD838" t="b">
        <f>VLOOKUP(G838,lists!$B$2:$C$3,2,FALSE)</f>
        <v>1</v>
      </c>
      <c r="AE838" t="b">
        <f>VLOOKUP(AA838,lists!$B:$C,2,FALSE)</f>
        <v>1</v>
      </c>
      <c r="AF838" t="b">
        <f>IF(AND(AC838&gt;=VLOOKUP(FLAT!$I$1,lists!$G:$H,2,FALSE),AC838&lt;=VLOOKUP(FLAT!$I$2,lists!$G:$H,2,FALSE)),TRUE,FALSE)</f>
        <v>1</v>
      </c>
      <c r="AG838" t="b">
        <f>VLOOKUP(AB838,lists!$B$7:$C$8,2,FALSE)</f>
        <v>1</v>
      </c>
      <c r="AH838" t="b">
        <f>VLOOKUP(IF(H838="","Open",SUBSTITUTE(H838,"/Nov","")),lists!$B$27:$D$29,2,FALSE)</f>
        <v>1</v>
      </c>
      <c r="AI838" t="b">
        <f>IF(FLAT!$I$5="All",TRUE,IF(FLAT!$I$5=TEXT('Raw - F'!C838,"mmm"),TRUE,FALSE))</f>
        <v>1</v>
      </c>
      <c r="AJ838" t="b">
        <f>VLOOKUP(L838,lists!B:C,2,FALSE)</f>
        <v>1</v>
      </c>
      <c r="AK838" t="b">
        <f>VLOOKUP(T838,lists!$B$23:$D$25,2,FALSE)</f>
        <v>1</v>
      </c>
      <c r="AL838">
        <f t="shared" si="69"/>
        <v>1</v>
      </c>
    </row>
    <row r="839" spans="1:38" x14ac:dyDescent="0.35">
      <c r="A839" s="1">
        <f t="shared" si="70"/>
        <v>839</v>
      </c>
      <c r="B839" s="1">
        <f t="shared" ref="B839:B902" si="71">IF(AND(A838&lt;1,AL839=1),1,IF(AL839=1,A838,""))</f>
        <v>838</v>
      </c>
      <c r="C839" s="5">
        <v>44354</v>
      </c>
      <c r="D839" t="s">
        <v>111</v>
      </c>
      <c r="E839" t="s">
        <v>302</v>
      </c>
      <c r="F839" t="s">
        <v>302</v>
      </c>
      <c r="G839" t="s">
        <v>6</v>
      </c>
      <c r="H839" t="s">
        <v>227</v>
      </c>
      <c r="J839" t="s">
        <v>34</v>
      </c>
      <c r="K839" t="s">
        <v>5</v>
      </c>
      <c r="L839">
        <v>4</v>
      </c>
      <c r="N839" t="s">
        <v>348</v>
      </c>
      <c r="O839" t="s">
        <v>572</v>
      </c>
      <c r="P839" t="s">
        <v>76</v>
      </c>
      <c r="Q839">
        <v>7650</v>
      </c>
      <c r="R839" t="s">
        <v>752</v>
      </c>
      <c r="T839" t="s">
        <v>239</v>
      </c>
      <c r="U839">
        <v>0</v>
      </c>
      <c r="W839" t="s">
        <v>503</v>
      </c>
      <c r="X839" t="s">
        <v>503</v>
      </c>
      <c r="AA839" s="6" t="str">
        <f t="shared" si="67"/>
        <v>3yo</v>
      </c>
      <c r="AB839" s="6" t="str">
        <f t="shared" si="68"/>
        <v>A</v>
      </c>
      <c r="AC839" s="6">
        <f>VLOOKUP(P839,lists!$G:$H,2,FALSE)</f>
        <v>5</v>
      </c>
      <c r="AD839" t="b">
        <f>VLOOKUP(G839,lists!$B$2:$C$3,2,FALSE)</f>
        <v>1</v>
      </c>
      <c r="AE839" t="b">
        <f>VLOOKUP(AA839,lists!$B:$C,2,FALSE)</f>
        <v>1</v>
      </c>
      <c r="AF839" t="b">
        <f>IF(AND(AC839&gt;=VLOOKUP(FLAT!$I$1,lists!$G:$H,2,FALSE),AC839&lt;=VLOOKUP(FLAT!$I$2,lists!$G:$H,2,FALSE)),TRUE,FALSE)</f>
        <v>1</v>
      </c>
      <c r="AG839" t="b">
        <f>VLOOKUP(AB839,lists!$B$7:$C$8,2,FALSE)</f>
        <v>1</v>
      </c>
      <c r="AH839" t="b">
        <f>VLOOKUP(IF(H839="","Open",SUBSTITUTE(H839,"/Nov","")),lists!$B$27:$D$29,2,FALSE)</f>
        <v>1</v>
      </c>
      <c r="AI839" t="b">
        <f>IF(FLAT!$I$5="All",TRUE,IF(FLAT!$I$5=TEXT('Raw - F'!C839,"mmm"),TRUE,FALSE))</f>
        <v>1</v>
      </c>
      <c r="AJ839" t="b">
        <f>VLOOKUP(L839,lists!B:C,2,FALSE)</f>
        <v>1</v>
      </c>
      <c r="AK839" t="b">
        <f>VLOOKUP(T839,lists!$B$23:$D$25,2,FALSE)</f>
        <v>1</v>
      </c>
      <c r="AL839">
        <f t="shared" si="69"/>
        <v>1</v>
      </c>
    </row>
    <row r="840" spans="1:38" x14ac:dyDescent="0.35">
      <c r="A840" s="1">
        <f t="shared" si="70"/>
        <v>840</v>
      </c>
      <c r="B840" s="1">
        <f t="shared" si="71"/>
        <v>839</v>
      </c>
      <c r="C840" s="5">
        <v>44354</v>
      </c>
      <c r="D840" t="s">
        <v>111</v>
      </c>
      <c r="E840" t="s">
        <v>302</v>
      </c>
      <c r="F840" t="s">
        <v>302</v>
      </c>
      <c r="G840" t="s">
        <v>51</v>
      </c>
      <c r="H840" t="s">
        <v>227</v>
      </c>
      <c r="J840" t="s">
        <v>347</v>
      </c>
      <c r="K840" t="s">
        <v>5</v>
      </c>
      <c r="L840">
        <v>5</v>
      </c>
      <c r="N840" t="s">
        <v>227</v>
      </c>
      <c r="O840" t="s">
        <v>37</v>
      </c>
      <c r="P840" t="s">
        <v>37</v>
      </c>
      <c r="Q840">
        <v>4900</v>
      </c>
      <c r="R840" t="s">
        <v>1230</v>
      </c>
      <c r="T840" t="s">
        <v>239</v>
      </c>
      <c r="U840">
        <v>0</v>
      </c>
      <c r="W840" t="s">
        <v>1704</v>
      </c>
      <c r="X840" t="s">
        <v>503</v>
      </c>
      <c r="AA840" s="6" t="str">
        <f t="shared" si="67"/>
        <v>Other</v>
      </c>
      <c r="AB840" s="6" t="str">
        <f t="shared" si="68"/>
        <v>A</v>
      </c>
      <c r="AC840" s="6">
        <f>VLOOKUP(P840,lists!$G:$H,2,FALSE)</f>
        <v>2</v>
      </c>
      <c r="AD840" t="b">
        <f>VLOOKUP(G840,lists!$B$2:$C$3,2,FALSE)</f>
        <v>1</v>
      </c>
      <c r="AE840" t="b">
        <f>VLOOKUP(AA840,lists!$B:$C,2,FALSE)</f>
        <v>1</v>
      </c>
      <c r="AF840" t="b">
        <f>IF(AND(AC840&gt;=VLOOKUP(FLAT!$I$1,lists!$G:$H,2,FALSE),AC840&lt;=VLOOKUP(FLAT!$I$2,lists!$G:$H,2,FALSE)),TRUE,FALSE)</f>
        <v>1</v>
      </c>
      <c r="AG840" t="b">
        <f>VLOOKUP(AB840,lists!$B$7:$C$8,2,FALSE)</f>
        <v>1</v>
      </c>
      <c r="AH840" t="b">
        <f>VLOOKUP(IF(H840="","Open",SUBSTITUTE(H840,"/Nov","")),lists!$B$27:$D$29,2,FALSE)</f>
        <v>1</v>
      </c>
      <c r="AI840" t="b">
        <f>IF(FLAT!$I$5="All",TRUE,IF(FLAT!$I$5=TEXT('Raw - F'!C840,"mmm"),TRUE,FALSE))</f>
        <v>1</v>
      </c>
      <c r="AJ840" t="b">
        <f>VLOOKUP(L840,lists!B:C,2,FALSE)</f>
        <v>1</v>
      </c>
      <c r="AK840" t="b">
        <f>VLOOKUP(T840,lists!$B$23:$D$25,2,FALSE)</f>
        <v>1</v>
      </c>
      <c r="AL840">
        <f t="shared" si="69"/>
        <v>1</v>
      </c>
    </row>
    <row r="841" spans="1:38" x14ac:dyDescent="0.35">
      <c r="A841" s="1">
        <f t="shared" si="70"/>
        <v>841</v>
      </c>
      <c r="B841" s="1">
        <f t="shared" si="71"/>
        <v>840</v>
      </c>
      <c r="C841" s="5">
        <v>44354</v>
      </c>
      <c r="D841" t="s">
        <v>111</v>
      </c>
      <c r="E841" t="s">
        <v>302</v>
      </c>
      <c r="F841" t="s">
        <v>302</v>
      </c>
      <c r="G841" t="s">
        <v>51</v>
      </c>
      <c r="H841" t="s">
        <v>245</v>
      </c>
      <c r="J841" t="s">
        <v>33</v>
      </c>
      <c r="K841" t="s">
        <v>5</v>
      </c>
      <c r="L841">
        <v>5</v>
      </c>
      <c r="N841" t="s">
        <v>227</v>
      </c>
      <c r="O841" t="s">
        <v>37</v>
      </c>
      <c r="P841" t="s">
        <v>37</v>
      </c>
      <c r="Q841">
        <v>4900</v>
      </c>
      <c r="R841" t="s">
        <v>1231</v>
      </c>
      <c r="T841" t="s">
        <v>239</v>
      </c>
      <c r="U841">
        <v>0</v>
      </c>
      <c r="W841" t="s">
        <v>503</v>
      </c>
      <c r="X841" t="s">
        <v>583</v>
      </c>
      <c r="Y841" t="s">
        <v>368</v>
      </c>
      <c r="AA841" s="6" t="str">
        <f t="shared" si="67"/>
        <v>2yo</v>
      </c>
      <c r="AB841" s="6" t="str">
        <f t="shared" si="68"/>
        <v>A</v>
      </c>
      <c r="AC841" s="6">
        <f>VLOOKUP(P841,lists!$G:$H,2,FALSE)</f>
        <v>2</v>
      </c>
      <c r="AD841" t="b">
        <f>VLOOKUP(G841,lists!$B$2:$C$3,2,FALSE)</f>
        <v>1</v>
      </c>
      <c r="AE841" t="b">
        <f>VLOOKUP(AA841,lists!$B:$C,2,FALSE)</f>
        <v>1</v>
      </c>
      <c r="AF841" t="b">
        <f>IF(AND(AC841&gt;=VLOOKUP(FLAT!$I$1,lists!$G:$H,2,FALSE),AC841&lt;=VLOOKUP(FLAT!$I$2,lists!$G:$H,2,FALSE)),TRUE,FALSE)</f>
        <v>1</v>
      </c>
      <c r="AG841" t="b">
        <f>VLOOKUP(AB841,lists!$B$7:$C$8,2,FALSE)</f>
        <v>1</v>
      </c>
      <c r="AH841" t="b">
        <f>VLOOKUP(IF(H841="","Open",SUBSTITUTE(H841,"/Nov","")),lists!$B$27:$D$29,2,FALSE)</f>
        <v>1</v>
      </c>
      <c r="AI841" t="b">
        <f>IF(FLAT!$I$5="All",TRUE,IF(FLAT!$I$5=TEXT('Raw - F'!C841,"mmm"),TRUE,FALSE))</f>
        <v>1</v>
      </c>
      <c r="AJ841" t="b">
        <f>VLOOKUP(L841,lists!B:C,2,FALSE)</f>
        <v>1</v>
      </c>
      <c r="AK841" t="b">
        <f>VLOOKUP(T841,lists!$B$23:$D$25,2,FALSE)</f>
        <v>1</v>
      </c>
      <c r="AL841">
        <f t="shared" si="69"/>
        <v>1</v>
      </c>
    </row>
    <row r="842" spans="1:38" x14ac:dyDescent="0.35">
      <c r="A842" s="1">
        <f t="shared" si="70"/>
        <v>842</v>
      </c>
      <c r="B842" s="1">
        <f t="shared" si="71"/>
        <v>841</v>
      </c>
      <c r="C842" s="5">
        <v>44354</v>
      </c>
      <c r="D842" t="s">
        <v>111</v>
      </c>
      <c r="E842" t="s">
        <v>302</v>
      </c>
      <c r="F842" t="s">
        <v>302</v>
      </c>
      <c r="G842" t="s">
        <v>6</v>
      </c>
      <c r="H842" t="s">
        <v>227</v>
      </c>
      <c r="J842" t="s">
        <v>34</v>
      </c>
      <c r="K842" t="s">
        <v>5</v>
      </c>
      <c r="L842">
        <v>6</v>
      </c>
      <c r="N842" t="s">
        <v>314</v>
      </c>
      <c r="O842" t="s">
        <v>38</v>
      </c>
      <c r="P842" t="s">
        <v>38</v>
      </c>
      <c r="Q842">
        <v>3900</v>
      </c>
      <c r="R842" t="s">
        <v>754</v>
      </c>
      <c r="T842" t="s">
        <v>239</v>
      </c>
      <c r="U842">
        <v>0</v>
      </c>
      <c r="W842" t="s">
        <v>503</v>
      </c>
      <c r="X842" t="s">
        <v>503</v>
      </c>
      <c r="AA842" s="6" t="str">
        <f t="shared" si="67"/>
        <v>3yo</v>
      </c>
      <c r="AB842" s="6" t="str">
        <f t="shared" si="68"/>
        <v>A</v>
      </c>
      <c r="AC842" s="6">
        <f>VLOOKUP(P842,lists!$G:$H,2,FALSE)</f>
        <v>3</v>
      </c>
      <c r="AD842" t="b">
        <f>VLOOKUP(G842,lists!$B$2:$C$3,2,FALSE)</f>
        <v>1</v>
      </c>
      <c r="AE842" t="b">
        <f>VLOOKUP(AA842,lists!$B:$C,2,FALSE)</f>
        <v>1</v>
      </c>
      <c r="AF842" t="b">
        <f>IF(AND(AC842&gt;=VLOOKUP(FLAT!$I$1,lists!$G:$H,2,FALSE),AC842&lt;=VLOOKUP(FLAT!$I$2,lists!$G:$H,2,FALSE)),TRUE,FALSE)</f>
        <v>1</v>
      </c>
      <c r="AG842" t="b">
        <f>VLOOKUP(AB842,lists!$B$7:$C$8,2,FALSE)</f>
        <v>1</v>
      </c>
      <c r="AH842" t="b">
        <f>VLOOKUP(IF(H842="","Open",SUBSTITUTE(H842,"/Nov","")),lists!$B$27:$D$29,2,FALSE)</f>
        <v>1</v>
      </c>
      <c r="AI842" t="b">
        <f>IF(FLAT!$I$5="All",TRUE,IF(FLAT!$I$5=TEXT('Raw - F'!C842,"mmm"),TRUE,FALSE))</f>
        <v>1</v>
      </c>
      <c r="AJ842" t="b">
        <f>VLOOKUP(L842,lists!B:C,2,FALSE)</f>
        <v>1</v>
      </c>
      <c r="AK842" t="b">
        <f>VLOOKUP(T842,lists!$B$23:$D$25,2,FALSE)</f>
        <v>1</v>
      </c>
      <c r="AL842">
        <f t="shared" si="69"/>
        <v>1</v>
      </c>
    </row>
    <row r="843" spans="1:38" x14ac:dyDescent="0.35">
      <c r="A843" s="1">
        <f t="shared" si="70"/>
        <v>843</v>
      </c>
      <c r="B843" s="1">
        <f t="shared" si="71"/>
        <v>842</v>
      </c>
      <c r="C843" s="5">
        <v>44354</v>
      </c>
      <c r="D843" t="s">
        <v>84</v>
      </c>
      <c r="E843" t="s">
        <v>302</v>
      </c>
      <c r="F843" t="s">
        <v>302</v>
      </c>
      <c r="G843" t="s">
        <v>6</v>
      </c>
      <c r="H843" t="s">
        <v>227</v>
      </c>
      <c r="J843" t="s">
        <v>54</v>
      </c>
      <c r="K843" t="s">
        <v>5</v>
      </c>
      <c r="L843">
        <v>4</v>
      </c>
      <c r="N843" t="s">
        <v>318</v>
      </c>
      <c r="O843" t="s">
        <v>37</v>
      </c>
      <c r="P843" t="s">
        <v>37</v>
      </c>
      <c r="Q843">
        <v>7650</v>
      </c>
      <c r="R843" t="s">
        <v>994</v>
      </c>
      <c r="S843" t="s">
        <v>7</v>
      </c>
      <c r="T843" t="s">
        <v>241</v>
      </c>
      <c r="U843">
        <v>0</v>
      </c>
      <c r="W843" t="s">
        <v>503</v>
      </c>
      <c r="X843" t="s">
        <v>503</v>
      </c>
      <c r="AA843" s="6" t="str">
        <f t="shared" si="67"/>
        <v>Other</v>
      </c>
      <c r="AB843" s="6" t="str">
        <f t="shared" si="68"/>
        <v>A</v>
      </c>
      <c r="AC843" s="6">
        <f>VLOOKUP(P843,lists!$G:$H,2,FALSE)</f>
        <v>2</v>
      </c>
      <c r="AD843" t="b">
        <f>VLOOKUP(G843,lists!$B$2:$C$3,2,FALSE)</f>
        <v>1</v>
      </c>
      <c r="AE843" t="b">
        <f>VLOOKUP(AA843,lists!$B:$C,2,FALSE)</f>
        <v>1</v>
      </c>
      <c r="AF843" t="b">
        <f>IF(AND(AC843&gt;=VLOOKUP(FLAT!$I$1,lists!$G:$H,2,FALSE),AC843&lt;=VLOOKUP(FLAT!$I$2,lists!$G:$H,2,FALSE)),TRUE,FALSE)</f>
        <v>1</v>
      </c>
      <c r="AG843" t="b">
        <f>VLOOKUP(AB843,lists!$B$7:$C$8,2,FALSE)</f>
        <v>1</v>
      </c>
      <c r="AH843" t="b">
        <f>VLOOKUP(IF(H843="","Open",SUBSTITUTE(H843,"/Nov","")),lists!$B$27:$D$29,2,FALSE)</f>
        <v>1</v>
      </c>
      <c r="AI843" t="b">
        <f>IF(FLAT!$I$5="All",TRUE,IF(FLAT!$I$5=TEXT('Raw - F'!C843,"mmm"),TRUE,FALSE))</f>
        <v>1</v>
      </c>
      <c r="AJ843" t="b">
        <f>VLOOKUP(L843,lists!B:C,2,FALSE)</f>
        <v>1</v>
      </c>
      <c r="AK843" t="b">
        <f>VLOOKUP(T843,lists!$B$23:$D$25,2,FALSE)</f>
        <v>1</v>
      </c>
      <c r="AL843">
        <f t="shared" si="69"/>
        <v>1</v>
      </c>
    </row>
    <row r="844" spans="1:38" x14ac:dyDescent="0.35">
      <c r="A844" s="1">
        <f t="shared" si="70"/>
        <v>844</v>
      </c>
      <c r="B844" s="1">
        <f t="shared" si="71"/>
        <v>843</v>
      </c>
      <c r="C844" s="5">
        <v>44354</v>
      </c>
      <c r="D844" t="s">
        <v>84</v>
      </c>
      <c r="E844" t="s">
        <v>302</v>
      </c>
      <c r="F844" t="s">
        <v>302</v>
      </c>
      <c r="G844" t="s">
        <v>51</v>
      </c>
      <c r="H844" t="s">
        <v>245</v>
      </c>
      <c r="J844" t="s">
        <v>33</v>
      </c>
      <c r="K844" t="s">
        <v>5</v>
      </c>
      <c r="L844">
        <v>5</v>
      </c>
      <c r="N844" t="s">
        <v>227</v>
      </c>
      <c r="O844" t="s">
        <v>907</v>
      </c>
      <c r="P844" t="s">
        <v>36</v>
      </c>
      <c r="Q844">
        <v>4900</v>
      </c>
      <c r="R844" t="s">
        <v>1213</v>
      </c>
      <c r="S844" t="s">
        <v>7</v>
      </c>
      <c r="T844" t="s">
        <v>241</v>
      </c>
      <c r="U844">
        <v>0</v>
      </c>
      <c r="W844" t="s">
        <v>503</v>
      </c>
      <c r="X844" t="s">
        <v>583</v>
      </c>
      <c r="Y844" t="s">
        <v>368</v>
      </c>
      <c r="AA844" s="6" t="str">
        <f t="shared" si="67"/>
        <v>2yo</v>
      </c>
      <c r="AB844" s="6" t="str">
        <f t="shared" si="68"/>
        <v>A</v>
      </c>
      <c r="AC844" s="6">
        <f>VLOOKUP(P844,lists!$G:$H,2,FALSE)</f>
        <v>1</v>
      </c>
      <c r="AD844" t="b">
        <f>VLOOKUP(G844,lists!$B$2:$C$3,2,FALSE)</f>
        <v>1</v>
      </c>
      <c r="AE844" t="b">
        <f>VLOOKUP(AA844,lists!$B:$C,2,FALSE)</f>
        <v>1</v>
      </c>
      <c r="AF844" t="b">
        <f>IF(AND(AC844&gt;=VLOOKUP(FLAT!$I$1,lists!$G:$H,2,FALSE),AC844&lt;=VLOOKUP(FLAT!$I$2,lists!$G:$H,2,FALSE)),TRUE,FALSE)</f>
        <v>1</v>
      </c>
      <c r="AG844" t="b">
        <f>VLOOKUP(AB844,lists!$B$7:$C$8,2,FALSE)</f>
        <v>1</v>
      </c>
      <c r="AH844" t="b">
        <f>VLOOKUP(IF(H844="","Open",SUBSTITUTE(H844,"/Nov","")),lists!$B$27:$D$29,2,FALSE)</f>
        <v>1</v>
      </c>
      <c r="AI844" t="b">
        <f>IF(FLAT!$I$5="All",TRUE,IF(FLAT!$I$5=TEXT('Raw - F'!C844,"mmm"),TRUE,FALSE))</f>
        <v>1</v>
      </c>
      <c r="AJ844" t="b">
        <f>VLOOKUP(L844,lists!B:C,2,FALSE)</f>
        <v>1</v>
      </c>
      <c r="AK844" t="b">
        <f>VLOOKUP(T844,lists!$B$23:$D$25,2,FALSE)</f>
        <v>1</v>
      </c>
      <c r="AL844">
        <f t="shared" si="69"/>
        <v>1</v>
      </c>
    </row>
    <row r="845" spans="1:38" x14ac:dyDescent="0.35">
      <c r="A845" s="1">
        <f t="shared" si="70"/>
        <v>845</v>
      </c>
      <c r="B845" s="1">
        <f t="shared" si="71"/>
        <v>844</v>
      </c>
      <c r="C845" s="5">
        <v>44354</v>
      </c>
      <c r="D845" t="s">
        <v>84</v>
      </c>
      <c r="E845" t="s">
        <v>302</v>
      </c>
      <c r="F845" t="s">
        <v>302</v>
      </c>
      <c r="G845" t="s">
        <v>6</v>
      </c>
      <c r="H845" t="s">
        <v>227</v>
      </c>
      <c r="J845" t="s">
        <v>35</v>
      </c>
      <c r="K845" t="s">
        <v>5</v>
      </c>
      <c r="L845">
        <v>6</v>
      </c>
      <c r="N845" t="s">
        <v>314</v>
      </c>
      <c r="O845" t="s">
        <v>907</v>
      </c>
      <c r="P845" t="s">
        <v>36</v>
      </c>
      <c r="Q845">
        <v>4900</v>
      </c>
      <c r="R845" t="s">
        <v>957</v>
      </c>
      <c r="S845" t="s">
        <v>7</v>
      </c>
      <c r="T845" t="s">
        <v>241</v>
      </c>
      <c r="U845">
        <v>0</v>
      </c>
      <c r="W845" t="s">
        <v>503</v>
      </c>
      <c r="X845" t="s">
        <v>503</v>
      </c>
      <c r="AA845" s="6" t="str">
        <f t="shared" si="67"/>
        <v>Other</v>
      </c>
      <c r="AB845" s="6" t="str">
        <f t="shared" si="68"/>
        <v>A</v>
      </c>
      <c r="AC845" s="6">
        <f>VLOOKUP(P845,lists!$G:$H,2,FALSE)</f>
        <v>1</v>
      </c>
      <c r="AD845" t="b">
        <f>VLOOKUP(G845,lists!$B$2:$C$3,2,FALSE)</f>
        <v>1</v>
      </c>
      <c r="AE845" t="b">
        <f>VLOOKUP(AA845,lists!$B:$C,2,FALSE)</f>
        <v>1</v>
      </c>
      <c r="AF845" t="b">
        <f>IF(AND(AC845&gt;=VLOOKUP(FLAT!$I$1,lists!$G:$H,2,FALSE),AC845&lt;=VLOOKUP(FLAT!$I$2,lists!$G:$H,2,FALSE)),TRUE,FALSE)</f>
        <v>1</v>
      </c>
      <c r="AG845" t="b">
        <f>VLOOKUP(AB845,lists!$B$7:$C$8,2,FALSE)</f>
        <v>1</v>
      </c>
      <c r="AH845" t="b">
        <f>VLOOKUP(IF(H845="","Open",SUBSTITUTE(H845,"/Nov","")),lists!$B$27:$D$29,2,FALSE)</f>
        <v>1</v>
      </c>
      <c r="AI845" t="b">
        <f>IF(FLAT!$I$5="All",TRUE,IF(FLAT!$I$5=TEXT('Raw - F'!C845,"mmm"),TRUE,FALSE))</f>
        <v>1</v>
      </c>
      <c r="AJ845" t="b">
        <f>VLOOKUP(L845,lists!B:C,2,FALSE)</f>
        <v>1</v>
      </c>
      <c r="AK845" t="b">
        <f>VLOOKUP(T845,lists!$B$23:$D$25,2,FALSE)</f>
        <v>1</v>
      </c>
      <c r="AL845">
        <f t="shared" si="69"/>
        <v>1</v>
      </c>
    </row>
    <row r="846" spans="1:38" x14ac:dyDescent="0.35">
      <c r="A846" s="1">
        <f t="shared" si="70"/>
        <v>846</v>
      </c>
      <c r="B846" s="1">
        <f t="shared" si="71"/>
        <v>845</v>
      </c>
      <c r="C846" s="5">
        <v>44354</v>
      </c>
      <c r="D846" t="s">
        <v>84</v>
      </c>
      <c r="E846" t="s">
        <v>302</v>
      </c>
      <c r="F846" t="s">
        <v>302</v>
      </c>
      <c r="G846" t="s">
        <v>51</v>
      </c>
      <c r="H846" t="s">
        <v>244</v>
      </c>
      <c r="J846" t="s">
        <v>35</v>
      </c>
      <c r="K846" t="s">
        <v>7</v>
      </c>
      <c r="L846">
        <v>5</v>
      </c>
      <c r="N846" t="s">
        <v>227</v>
      </c>
      <c r="O846" t="s">
        <v>38</v>
      </c>
      <c r="P846" t="s">
        <v>37</v>
      </c>
      <c r="Q846">
        <v>4900</v>
      </c>
      <c r="R846" t="s">
        <v>977</v>
      </c>
      <c r="S846" t="s">
        <v>7</v>
      </c>
      <c r="T846" t="s">
        <v>241</v>
      </c>
      <c r="U846">
        <v>0</v>
      </c>
      <c r="W846" t="s">
        <v>503</v>
      </c>
      <c r="X846" t="s">
        <v>748</v>
      </c>
      <c r="Y846" t="s">
        <v>1124</v>
      </c>
      <c r="AA846" s="6" t="str">
        <f t="shared" si="67"/>
        <v>Other</v>
      </c>
      <c r="AB846" s="6" t="str">
        <f t="shared" si="68"/>
        <v>F</v>
      </c>
      <c r="AC846" s="6">
        <f>VLOOKUP(P846,lists!$G:$H,2,FALSE)</f>
        <v>2</v>
      </c>
      <c r="AD846" t="b">
        <f>VLOOKUP(G846,lists!$B$2:$C$3,2,FALSE)</f>
        <v>1</v>
      </c>
      <c r="AE846" t="b">
        <f>VLOOKUP(AA846,lists!$B:$C,2,FALSE)</f>
        <v>1</v>
      </c>
      <c r="AF846" t="b">
        <f>IF(AND(AC846&gt;=VLOOKUP(FLAT!$I$1,lists!$G:$H,2,FALSE),AC846&lt;=VLOOKUP(FLAT!$I$2,lists!$G:$H,2,FALSE)),TRUE,FALSE)</f>
        <v>1</v>
      </c>
      <c r="AG846" t="b">
        <f>VLOOKUP(AB846,lists!$B$7:$C$8,2,FALSE)</f>
        <v>1</v>
      </c>
      <c r="AH846" t="b">
        <f>VLOOKUP(IF(H846="","Open",SUBSTITUTE(H846,"/Nov","")),lists!$B$27:$D$29,2,FALSE)</f>
        <v>1</v>
      </c>
      <c r="AI846" t="b">
        <f>IF(FLAT!$I$5="All",TRUE,IF(FLAT!$I$5=TEXT('Raw - F'!C846,"mmm"),TRUE,FALSE))</f>
        <v>1</v>
      </c>
      <c r="AJ846" t="b">
        <f>VLOOKUP(L846,lists!B:C,2,FALSE)</f>
        <v>1</v>
      </c>
      <c r="AK846" t="b">
        <f>VLOOKUP(T846,lists!$B$23:$D$25,2,FALSE)</f>
        <v>1</v>
      </c>
      <c r="AL846">
        <f t="shared" si="69"/>
        <v>1</v>
      </c>
    </row>
    <row r="847" spans="1:38" x14ac:dyDescent="0.35">
      <c r="A847" s="1">
        <f t="shared" si="70"/>
        <v>847</v>
      </c>
      <c r="B847" s="1">
        <f t="shared" si="71"/>
        <v>846</v>
      </c>
      <c r="C847" s="5">
        <v>44354</v>
      </c>
      <c r="D847" t="s">
        <v>84</v>
      </c>
      <c r="E847" t="s">
        <v>302</v>
      </c>
      <c r="F847" t="s">
        <v>302</v>
      </c>
      <c r="G847" t="s">
        <v>6</v>
      </c>
      <c r="H847" t="s">
        <v>227</v>
      </c>
      <c r="J847" t="s">
        <v>34</v>
      </c>
      <c r="K847" t="s">
        <v>5</v>
      </c>
      <c r="L847">
        <v>6</v>
      </c>
      <c r="N847" t="s">
        <v>307</v>
      </c>
      <c r="O847" t="s">
        <v>570</v>
      </c>
      <c r="P847" t="s">
        <v>59</v>
      </c>
      <c r="Q847">
        <v>3900</v>
      </c>
      <c r="R847" t="s">
        <v>1212</v>
      </c>
      <c r="S847" t="s">
        <v>7</v>
      </c>
      <c r="T847" t="s">
        <v>241</v>
      </c>
      <c r="U847">
        <v>0</v>
      </c>
      <c r="W847" t="s">
        <v>503</v>
      </c>
      <c r="X847" t="s">
        <v>503</v>
      </c>
      <c r="AA847" s="6" t="str">
        <f t="shared" si="67"/>
        <v>3yo</v>
      </c>
      <c r="AB847" s="6" t="str">
        <f t="shared" si="68"/>
        <v>A</v>
      </c>
      <c r="AC847" s="6">
        <f>VLOOKUP(P847,lists!$G:$H,2,FALSE)</f>
        <v>7</v>
      </c>
      <c r="AD847" t="b">
        <f>VLOOKUP(G847,lists!$B$2:$C$3,2,FALSE)</f>
        <v>1</v>
      </c>
      <c r="AE847" t="b">
        <f>VLOOKUP(AA847,lists!$B:$C,2,FALSE)</f>
        <v>1</v>
      </c>
      <c r="AF847" t="b">
        <f>IF(AND(AC847&gt;=VLOOKUP(FLAT!$I$1,lists!$G:$H,2,FALSE),AC847&lt;=VLOOKUP(FLAT!$I$2,lists!$G:$H,2,FALSE)),TRUE,FALSE)</f>
        <v>1</v>
      </c>
      <c r="AG847" t="b">
        <f>VLOOKUP(AB847,lists!$B$7:$C$8,2,FALSE)</f>
        <v>1</v>
      </c>
      <c r="AH847" t="b">
        <f>VLOOKUP(IF(H847="","Open",SUBSTITUTE(H847,"/Nov","")),lists!$B$27:$D$29,2,FALSE)</f>
        <v>1</v>
      </c>
      <c r="AI847" t="b">
        <f>IF(FLAT!$I$5="All",TRUE,IF(FLAT!$I$5=TEXT('Raw - F'!C847,"mmm"),TRUE,FALSE))</f>
        <v>1</v>
      </c>
      <c r="AJ847" t="b">
        <f>VLOOKUP(L847,lists!B:C,2,FALSE)</f>
        <v>1</v>
      </c>
      <c r="AK847" t="b">
        <f>VLOOKUP(T847,lists!$B$23:$D$25,2,FALSE)</f>
        <v>1</v>
      </c>
      <c r="AL847">
        <f t="shared" si="69"/>
        <v>1</v>
      </c>
    </row>
    <row r="848" spans="1:38" x14ac:dyDescent="0.35">
      <c r="A848" s="1">
        <f t="shared" si="70"/>
        <v>848</v>
      </c>
      <c r="B848" s="1">
        <f t="shared" si="71"/>
        <v>847</v>
      </c>
      <c r="C848" s="5">
        <v>44354</v>
      </c>
      <c r="D848" t="s">
        <v>84</v>
      </c>
      <c r="E848" t="s">
        <v>302</v>
      </c>
      <c r="F848" t="s">
        <v>302</v>
      </c>
      <c r="G848" t="s">
        <v>6</v>
      </c>
      <c r="H848" t="s">
        <v>227</v>
      </c>
      <c r="J848" t="s">
        <v>54</v>
      </c>
      <c r="K848" t="s">
        <v>5</v>
      </c>
      <c r="L848">
        <v>6</v>
      </c>
      <c r="N848" t="s">
        <v>312</v>
      </c>
      <c r="O848" t="s">
        <v>339</v>
      </c>
      <c r="P848" t="s">
        <v>70</v>
      </c>
      <c r="Q848">
        <v>3900</v>
      </c>
      <c r="R848" t="s">
        <v>1214</v>
      </c>
      <c r="S848" t="s">
        <v>7</v>
      </c>
      <c r="T848" t="s">
        <v>241</v>
      </c>
      <c r="U848">
        <v>0</v>
      </c>
      <c r="V848" t="s">
        <v>526</v>
      </c>
      <c r="W848" t="s">
        <v>503</v>
      </c>
      <c r="X848" t="s">
        <v>503</v>
      </c>
      <c r="AA848" s="6" t="str">
        <f t="shared" si="67"/>
        <v>Other</v>
      </c>
      <c r="AB848" s="6" t="str">
        <f t="shared" si="68"/>
        <v>A</v>
      </c>
      <c r="AC848" s="6">
        <f>VLOOKUP(P848,lists!$G:$H,2,FALSE)</f>
        <v>4</v>
      </c>
      <c r="AD848" t="b">
        <f>VLOOKUP(G848,lists!$B$2:$C$3,2,FALSE)</f>
        <v>1</v>
      </c>
      <c r="AE848" t="b">
        <f>VLOOKUP(AA848,lists!$B:$C,2,FALSE)</f>
        <v>1</v>
      </c>
      <c r="AF848" t="b">
        <f>IF(AND(AC848&gt;=VLOOKUP(FLAT!$I$1,lists!$G:$H,2,FALSE),AC848&lt;=VLOOKUP(FLAT!$I$2,lists!$G:$H,2,FALSE)),TRUE,FALSE)</f>
        <v>1</v>
      </c>
      <c r="AG848" t="b">
        <f>VLOOKUP(AB848,lists!$B$7:$C$8,2,FALSE)</f>
        <v>1</v>
      </c>
      <c r="AH848" t="b">
        <f>VLOOKUP(IF(H848="","Open",SUBSTITUTE(H848,"/Nov","")),lists!$B$27:$D$29,2,FALSE)</f>
        <v>1</v>
      </c>
      <c r="AI848" t="b">
        <f>IF(FLAT!$I$5="All",TRUE,IF(FLAT!$I$5=TEXT('Raw - F'!C848,"mmm"),TRUE,FALSE))</f>
        <v>1</v>
      </c>
      <c r="AJ848" t="b">
        <f>VLOOKUP(L848,lists!B:C,2,FALSE)</f>
        <v>1</v>
      </c>
      <c r="AK848" t="b">
        <f>VLOOKUP(T848,lists!$B$23:$D$25,2,FALSE)</f>
        <v>1</v>
      </c>
      <c r="AL848">
        <f t="shared" si="69"/>
        <v>1</v>
      </c>
    </row>
    <row r="849" spans="1:38" x14ac:dyDescent="0.35">
      <c r="A849" s="1">
        <f t="shared" si="70"/>
        <v>849</v>
      </c>
      <c r="B849" s="1">
        <f t="shared" si="71"/>
        <v>848</v>
      </c>
      <c r="C849" s="5">
        <v>44354</v>
      </c>
      <c r="D849" t="s">
        <v>84</v>
      </c>
      <c r="E849" t="s">
        <v>302</v>
      </c>
      <c r="F849" t="s">
        <v>302</v>
      </c>
      <c r="G849" t="s">
        <v>6</v>
      </c>
      <c r="H849" t="s">
        <v>227</v>
      </c>
      <c r="J849" t="s">
        <v>34</v>
      </c>
      <c r="K849" t="s">
        <v>5</v>
      </c>
      <c r="L849">
        <v>6</v>
      </c>
      <c r="N849" t="s">
        <v>314</v>
      </c>
      <c r="O849" t="s">
        <v>572</v>
      </c>
      <c r="P849" t="s">
        <v>76</v>
      </c>
      <c r="Q849">
        <v>3900</v>
      </c>
      <c r="R849" t="s">
        <v>1215</v>
      </c>
      <c r="S849" t="s">
        <v>7</v>
      </c>
      <c r="T849" t="s">
        <v>241</v>
      </c>
      <c r="U849">
        <v>0</v>
      </c>
      <c r="W849" t="s">
        <v>503</v>
      </c>
      <c r="X849" t="s">
        <v>503</v>
      </c>
      <c r="AA849" s="6" t="str">
        <f t="shared" si="67"/>
        <v>3yo</v>
      </c>
      <c r="AB849" s="6" t="str">
        <f t="shared" si="68"/>
        <v>A</v>
      </c>
      <c r="AC849" s="6">
        <f>VLOOKUP(P849,lists!$G:$H,2,FALSE)</f>
        <v>5</v>
      </c>
      <c r="AD849" t="b">
        <f>VLOOKUP(G849,lists!$B$2:$C$3,2,FALSE)</f>
        <v>1</v>
      </c>
      <c r="AE849" t="b">
        <f>VLOOKUP(AA849,lists!$B:$C,2,FALSE)</f>
        <v>1</v>
      </c>
      <c r="AF849" t="b">
        <f>IF(AND(AC849&gt;=VLOOKUP(FLAT!$I$1,lists!$G:$H,2,FALSE),AC849&lt;=VLOOKUP(FLAT!$I$2,lists!$G:$H,2,FALSE)),TRUE,FALSE)</f>
        <v>1</v>
      </c>
      <c r="AG849" t="b">
        <f>VLOOKUP(AB849,lists!$B$7:$C$8,2,FALSE)</f>
        <v>1</v>
      </c>
      <c r="AH849" t="b">
        <f>VLOOKUP(IF(H849="","Open",SUBSTITUTE(H849,"/Nov","")),lists!$B$27:$D$29,2,FALSE)</f>
        <v>1</v>
      </c>
      <c r="AI849" t="b">
        <f>IF(FLAT!$I$5="All",TRUE,IF(FLAT!$I$5=TEXT('Raw - F'!C849,"mmm"),TRUE,FALSE))</f>
        <v>1</v>
      </c>
      <c r="AJ849" t="b">
        <f>VLOOKUP(L849,lists!B:C,2,FALSE)</f>
        <v>1</v>
      </c>
      <c r="AK849" t="b">
        <f>VLOOKUP(T849,lists!$B$23:$D$25,2,FALSE)</f>
        <v>1</v>
      </c>
      <c r="AL849">
        <f t="shared" si="69"/>
        <v>1</v>
      </c>
    </row>
    <row r="850" spans="1:38" x14ac:dyDescent="0.35">
      <c r="A850" s="1">
        <f t="shared" si="70"/>
        <v>850</v>
      </c>
      <c r="B850" s="1">
        <f t="shared" si="71"/>
        <v>849</v>
      </c>
      <c r="C850" s="5">
        <v>44354</v>
      </c>
      <c r="D850" t="s">
        <v>1054</v>
      </c>
      <c r="E850" t="s">
        <v>302</v>
      </c>
      <c r="G850" t="s">
        <v>6</v>
      </c>
      <c r="H850" t="s">
        <v>227</v>
      </c>
      <c r="J850" t="s">
        <v>54</v>
      </c>
      <c r="K850" t="s">
        <v>5</v>
      </c>
      <c r="L850">
        <v>6</v>
      </c>
      <c r="N850" t="s">
        <v>314</v>
      </c>
      <c r="P850" t="s">
        <v>76</v>
      </c>
      <c r="R850" t="s">
        <v>341</v>
      </c>
      <c r="S850" t="s">
        <v>368</v>
      </c>
      <c r="T850" t="s">
        <v>240</v>
      </c>
      <c r="U850">
        <v>0</v>
      </c>
      <c r="AA850" s="6" t="str">
        <f t="shared" si="67"/>
        <v>Other</v>
      </c>
      <c r="AB850" s="6" t="str">
        <f t="shared" si="68"/>
        <v>A</v>
      </c>
      <c r="AC850" s="6">
        <f>VLOOKUP(P850,lists!$G:$H,2,FALSE)</f>
        <v>5</v>
      </c>
      <c r="AD850" t="b">
        <f>VLOOKUP(G850,lists!$B$2:$C$3,2,FALSE)</f>
        <v>1</v>
      </c>
      <c r="AE850" t="b">
        <f>VLOOKUP(AA850,lists!$B:$C,2,FALSE)</f>
        <v>1</v>
      </c>
      <c r="AF850" t="b">
        <f>IF(AND(AC850&gt;=VLOOKUP(FLAT!$I$1,lists!$G:$H,2,FALSE),AC850&lt;=VLOOKUP(FLAT!$I$2,lists!$G:$H,2,FALSE)),TRUE,FALSE)</f>
        <v>1</v>
      </c>
      <c r="AG850" t="b">
        <f>VLOOKUP(AB850,lists!$B$7:$C$8,2,FALSE)</f>
        <v>1</v>
      </c>
      <c r="AH850" t="b">
        <f>VLOOKUP(IF(H850="","Open",SUBSTITUTE(H850,"/Nov","")),lists!$B$27:$D$29,2,FALSE)</f>
        <v>1</v>
      </c>
      <c r="AI850" t="b">
        <f>IF(FLAT!$I$5="All",TRUE,IF(FLAT!$I$5=TEXT('Raw - F'!C850,"mmm"),TRUE,FALSE))</f>
        <v>1</v>
      </c>
      <c r="AJ850" t="b">
        <f>VLOOKUP(L850,lists!B:C,2,FALSE)</f>
        <v>1</v>
      </c>
      <c r="AK850" t="b">
        <f>VLOOKUP(T850,lists!$B$23:$D$25,2,FALSE)</f>
        <v>1</v>
      </c>
      <c r="AL850">
        <f t="shared" si="69"/>
        <v>1</v>
      </c>
    </row>
    <row r="851" spans="1:38" x14ac:dyDescent="0.35">
      <c r="A851" s="1">
        <f t="shared" si="70"/>
        <v>851</v>
      </c>
      <c r="B851" s="1">
        <f t="shared" si="71"/>
        <v>850</v>
      </c>
      <c r="C851" s="5">
        <v>44354</v>
      </c>
      <c r="D851" t="s">
        <v>1054</v>
      </c>
      <c r="E851" t="s">
        <v>302</v>
      </c>
      <c r="F851" t="s">
        <v>302</v>
      </c>
      <c r="G851" t="s">
        <v>6</v>
      </c>
      <c r="H851" t="s">
        <v>227</v>
      </c>
      <c r="J851" t="s">
        <v>54</v>
      </c>
      <c r="K851" t="s">
        <v>5</v>
      </c>
      <c r="L851">
        <v>2</v>
      </c>
      <c r="N851" t="s">
        <v>317</v>
      </c>
      <c r="O851" t="s">
        <v>401</v>
      </c>
      <c r="P851" t="s">
        <v>59</v>
      </c>
      <c r="Q851">
        <v>20000</v>
      </c>
      <c r="R851" t="s">
        <v>1241</v>
      </c>
      <c r="T851" t="s">
        <v>240</v>
      </c>
      <c r="U851">
        <v>0</v>
      </c>
      <c r="W851" t="s">
        <v>503</v>
      </c>
      <c r="X851" t="s">
        <v>503</v>
      </c>
      <c r="AA851" s="6" t="str">
        <f t="shared" si="67"/>
        <v>Other</v>
      </c>
      <c r="AB851" s="6" t="str">
        <f t="shared" si="68"/>
        <v>A</v>
      </c>
      <c r="AC851" s="6">
        <f>VLOOKUP(P851,lists!$G:$H,2,FALSE)</f>
        <v>7</v>
      </c>
      <c r="AD851" t="b">
        <f>VLOOKUP(G851,lists!$B$2:$C$3,2,FALSE)</f>
        <v>1</v>
      </c>
      <c r="AE851" t="b">
        <f>VLOOKUP(AA851,lists!$B:$C,2,FALSE)</f>
        <v>1</v>
      </c>
      <c r="AF851" t="b">
        <f>IF(AND(AC851&gt;=VLOOKUP(FLAT!$I$1,lists!$G:$H,2,FALSE),AC851&lt;=VLOOKUP(FLAT!$I$2,lists!$G:$H,2,FALSE)),TRUE,FALSE)</f>
        <v>1</v>
      </c>
      <c r="AG851" t="b">
        <f>VLOOKUP(AB851,lists!$B$7:$C$8,2,FALSE)</f>
        <v>1</v>
      </c>
      <c r="AH851" t="b">
        <f>VLOOKUP(IF(H851="","Open",SUBSTITUTE(H851,"/Nov","")),lists!$B$27:$D$29,2,FALSE)</f>
        <v>1</v>
      </c>
      <c r="AI851" t="b">
        <f>IF(FLAT!$I$5="All",TRUE,IF(FLAT!$I$5=TEXT('Raw - F'!C851,"mmm"),TRUE,FALSE))</f>
        <v>1</v>
      </c>
      <c r="AJ851" t="b">
        <f>VLOOKUP(L851,lists!B:C,2,FALSE)</f>
        <v>1</v>
      </c>
      <c r="AK851" t="b">
        <f>VLOOKUP(T851,lists!$B$23:$D$25,2,FALSE)</f>
        <v>1</v>
      </c>
      <c r="AL851">
        <f t="shared" si="69"/>
        <v>1</v>
      </c>
    </row>
    <row r="852" spans="1:38" x14ac:dyDescent="0.35">
      <c r="A852" s="1">
        <f t="shared" si="70"/>
        <v>852</v>
      </c>
      <c r="B852" s="1">
        <f t="shared" si="71"/>
        <v>851</v>
      </c>
      <c r="C852" s="5">
        <v>44354</v>
      </c>
      <c r="D852" t="s">
        <v>1054</v>
      </c>
      <c r="E852" t="s">
        <v>302</v>
      </c>
      <c r="F852" t="s">
        <v>302</v>
      </c>
      <c r="G852" t="s">
        <v>6</v>
      </c>
      <c r="H852" t="s">
        <v>227</v>
      </c>
      <c r="J852" t="s">
        <v>34</v>
      </c>
      <c r="K852" t="s">
        <v>5</v>
      </c>
      <c r="L852">
        <v>3</v>
      </c>
      <c r="N852" t="s">
        <v>346</v>
      </c>
      <c r="O852" t="s">
        <v>37</v>
      </c>
      <c r="P852" t="s">
        <v>37</v>
      </c>
      <c r="Q852">
        <v>12000</v>
      </c>
      <c r="R852" t="s">
        <v>1244</v>
      </c>
      <c r="T852" t="s">
        <v>240</v>
      </c>
      <c r="U852">
        <v>0</v>
      </c>
      <c r="W852" t="s">
        <v>503</v>
      </c>
      <c r="X852" t="s">
        <v>503</v>
      </c>
      <c r="AA852" s="6" t="str">
        <f t="shared" si="67"/>
        <v>3yo</v>
      </c>
      <c r="AB852" s="6" t="str">
        <f t="shared" si="68"/>
        <v>A</v>
      </c>
      <c r="AC852" s="6">
        <f>VLOOKUP(P852,lists!$G:$H,2,FALSE)</f>
        <v>2</v>
      </c>
      <c r="AD852" t="b">
        <f>VLOOKUP(G852,lists!$B$2:$C$3,2,FALSE)</f>
        <v>1</v>
      </c>
      <c r="AE852" t="b">
        <f>VLOOKUP(AA852,lists!$B:$C,2,FALSE)</f>
        <v>1</v>
      </c>
      <c r="AF852" t="b">
        <f>IF(AND(AC852&gt;=VLOOKUP(FLAT!$I$1,lists!$G:$H,2,FALSE),AC852&lt;=VLOOKUP(FLAT!$I$2,lists!$G:$H,2,FALSE)),TRUE,FALSE)</f>
        <v>1</v>
      </c>
      <c r="AG852" t="b">
        <f>VLOOKUP(AB852,lists!$B$7:$C$8,2,FALSE)</f>
        <v>1</v>
      </c>
      <c r="AH852" t="b">
        <f>VLOOKUP(IF(H852="","Open",SUBSTITUTE(H852,"/Nov","")),lists!$B$27:$D$29,2,FALSE)</f>
        <v>1</v>
      </c>
      <c r="AI852" t="b">
        <f>IF(FLAT!$I$5="All",TRUE,IF(FLAT!$I$5=TEXT('Raw - F'!C852,"mmm"),TRUE,FALSE))</f>
        <v>1</v>
      </c>
      <c r="AJ852" t="b">
        <f>VLOOKUP(L852,lists!B:C,2,FALSE)</f>
        <v>1</v>
      </c>
      <c r="AK852" t="b">
        <f>VLOOKUP(T852,lists!$B$23:$D$25,2,FALSE)</f>
        <v>1</v>
      </c>
      <c r="AL852">
        <f t="shared" si="69"/>
        <v>1</v>
      </c>
    </row>
    <row r="853" spans="1:38" x14ac:dyDescent="0.35">
      <c r="A853" s="1">
        <f t="shared" si="70"/>
        <v>853</v>
      </c>
      <c r="B853" s="1">
        <f t="shared" si="71"/>
        <v>852</v>
      </c>
      <c r="C853" s="5">
        <v>44354</v>
      </c>
      <c r="D853" t="s">
        <v>1054</v>
      </c>
      <c r="E853" t="s">
        <v>302</v>
      </c>
      <c r="F853" t="s">
        <v>302</v>
      </c>
      <c r="G853" t="s">
        <v>6</v>
      </c>
      <c r="H853" t="s">
        <v>227</v>
      </c>
      <c r="J853" t="s">
        <v>54</v>
      </c>
      <c r="K853" t="s">
        <v>5</v>
      </c>
      <c r="L853">
        <v>4</v>
      </c>
      <c r="N853" t="s">
        <v>348</v>
      </c>
      <c r="O853" t="s">
        <v>1239</v>
      </c>
      <c r="P853" t="s">
        <v>61</v>
      </c>
      <c r="Q853">
        <v>8100</v>
      </c>
      <c r="R853" t="s">
        <v>1240</v>
      </c>
      <c r="T853" t="s">
        <v>240</v>
      </c>
      <c r="U853">
        <v>0</v>
      </c>
      <c r="W853" t="s">
        <v>503</v>
      </c>
      <c r="X853" t="s">
        <v>503</v>
      </c>
      <c r="AA853" s="6" t="str">
        <f t="shared" si="67"/>
        <v>Other</v>
      </c>
      <c r="AB853" s="6" t="str">
        <f t="shared" si="68"/>
        <v>A</v>
      </c>
      <c r="AC853" s="6">
        <f>VLOOKUP(P853,lists!$G:$H,2,FALSE)</f>
        <v>11</v>
      </c>
      <c r="AD853" t="b">
        <f>VLOOKUP(G853,lists!$B$2:$C$3,2,FALSE)</f>
        <v>1</v>
      </c>
      <c r="AE853" t="b">
        <f>VLOOKUP(AA853,lists!$B:$C,2,FALSE)</f>
        <v>1</v>
      </c>
      <c r="AF853" t="b">
        <f>IF(AND(AC853&gt;=VLOOKUP(FLAT!$I$1,lists!$G:$H,2,FALSE),AC853&lt;=VLOOKUP(FLAT!$I$2,lists!$G:$H,2,FALSE)),TRUE,FALSE)</f>
        <v>1</v>
      </c>
      <c r="AG853" t="b">
        <f>VLOOKUP(AB853,lists!$B$7:$C$8,2,FALSE)</f>
        <v>1</v>
      </c>
      <c r="AH853" t="b">
        <f>VLOOKUP(IF(H853="","Open",SUBSTITUTE(H853,"/Nov","")),lists!$B$27:$D$29,2,FALSE)</f>
        <v>1</v>
      </c>
      <c r="AI853" t="b">
        <f>IF(FLAT!$I$5="All",TRUE,IF(FLAT!$I$5=TEXT('Raw - F'!C853,"mmm"),TRUE,FALSE))</f>
        <v>1</v>
      </c>
      <c r="AJ853" t="b">
        <f>VLOOKUP(L853,lists!B:C,2,FALSE)</f>
        <v>1</v>
      </c>
      <c r="AK853" t="b">
        <f>VLOOKUP(T853,lists!$B$23:$D$25,2,FALSE)</f>
        <v>1</v>
      </c>
      <c r="AL853">
        <f t="shared" si="69"/>
        <v>1</v>
      </c>
    </row>
    <row r="854" spans="1:38" x14ac:dyDescent="0.35">
      <c r="A854" s="1">
        <f t="shared" si="70"/>
        <v>854</v>
      </c>
      <c r="B854" s="1">
        <f t="shared" si="71"/>
        <v>853</v>
      </c>
      <c r="C854" s="5">
        <v>44354</v>
      </c>
      <c r="D854" t="s">
        <v>1054</v>
      </c>
      <c r="E854" t="s">
        <v>302</v>
      </c>
      <c r="F854" t="s">
        <v>302</v>
      </c>
      <c r="G854" t="s">
        <v>6</v>
      </c>
      <c r="H854" t="s">
        <v>227</v>
      </c>
      <c r="J854" t="s">
        <v>35</v>
      </c>
      <c r="K854" t="s">
        <v>5</v>
      </c>
      <c r="L854">
        <v>5</v>
      </c>
      <c r="N854" t="s">
        <v>330</v>
      </c>
      <c r="O854" t="s">
        <v>37</v>
      </c>
      <c r="P854" t="s">
        <v>37</v>
      </c>
      <c r="Q854">
        <v>5600</v>
      </c>
      <c r="R854" t="s">
        <v>536</v>
      </c>
      <c r="T854" t="s">
        <v>240</v>
      </c>
      <c r="U854">
        <v>0</v>
      </c>
      <c r="W854" t="s">
        <v>503</v>
      </c>
      <c r="X854" t="s">
        <v>503</v>
      </c>
      <c r="AA854" s="6" t="str">
        <f t="shared" si="67"/>
        <v>Other</v>
      </c>
      <c r="AB854" s="6" t="str">
        <f t="shared" si="68"/>
        <v>A</v>
      </c>
      <c r="AC854" s="6">
        <f>VLOOKUP(P854,lists!$G:$H,2,FALSE)</f>
        <v>2</v>
      </c>
      <c r="AD854" t="b">
        <f>VLOOKUP(G854,lists!$B$2:$C$3,2,FALSE)</f>
        <v>1</v>
      </c>
      <c r="AE854" t="b">
        <f>VLOOKUP(AA854,lists!$B:$C,2,FALSE)</f>
        <v>1</v>
      </c>
      <c r="AF854" t="b">
        <f>IF(AND(AC854&gt;=VLOOKUP(FLAT!$I$1,lists!$G:$H,2,FALSE),AC854&lt;=VLOOKUP(FLAT!$I$2,lists!$G:$H,2,FALSE)),TRUE,FALSE)</f>
        <v>1</v>
      </c>
      <c r="AG854" t="b">
        <f>VLOOKUP(AB854,lists!$B$7:$C$8,2,FALSE)</f>
        <v>1</v>
      </c>
      <c r="AH854" t="b">
        <f>VLOOKUP(IF(H854="","Open",SUBSTITUTE(H854,"/Nov","")),lists!$B$27:$D$29,2,FALSE)</f>
        <v>1</v>
      </c>
      <c r="AI854" t="b">
        <f>IF(FLAT!$I$5="All",TRUE,IF(FLAT!$I$5=TEXT('Raw - F'!C854,"mmm"),TRUE,FALSE))</f>
        <v>1</v>
      </c>
      <c r="AJ854" t="b">
        <f>VLOOKUP(L854,lists!B:C,2,FALSE)</f>
        <v>1</v>
      </c>
      <c r="AK854" t="b">
        <f>VLOOKUP(T854,lists!$B$23:$D$25,2,FALSE)</f>
        <v>1</v>
      </c>
      <c r="AL854">
        <f t="shared" si="69"/>
        <v>1</v>
      </c>
    </row>
    <row r="855" spans="1:38" x14ac:dyDescent="0.35">
      <c r="A855" s="1">
        <f t="shared" si="70"/>
        <v>855</v>
      </c>
      <c r="B855" s="1">
        <f t="shared" si="71"/>
        <v>854</v>
      </c>
      <c r="C855" s="5">
        <v>44354</v>
      </c>
      <c r="D855" t="s">
        <v>1054</v>
      </c>
      <c r="E855" t="s">
        <v>302</v>
      </c>
      <c r="F855" t="s">
        <v>302</v>
      </c>
      <c r="G855" t="s">
        <v>6</v>
      </c>
      <c r="H855" t="s">
        <v>227</v>
      </c>
      <c r="J855" t="s">
        <v>54</v>
      </c>
      <c r="K855" t="s">
        <v>5</v>
      </c>
      <c r="L855">
        <v>5</v>
      </c>
      <c r="N855" t="s">
        <v>321</v>
      </c>
      <c r="O855" t="s">
        <v>378</v>
      </c>
      <c r="P855" t="s">
        <v>36</v>
      </c>
      <c r="Q855">
        <v>5600</v>
      </c>
      <c r="R855" t="s">
        <v>1242</v>
      </c>
      <c r="T855" t="s">
        <v>240</v>
      </c>
      <c r="U855">
        <v>0</v>
      </c>
      <c r="W855" t="s">
        <v>503</v>
      </c>
      <c r="X855" t="s">
        <v>503</v>
      </c>
      <c r="AA855" s="6" t="str">
        <f t="shared" si="67"/>
        <v>Other</v>
      </c>
      <c r="AB855" s="6" t="str">
        <f t="shared" si="68"/>
        <v>A</v>
      </c>
      <c r="AC855" s="6">
        <f>VLOOKUP(P855,lists!$G:$H,2,FALSE)</f>
        <v>1</v>
      </c>
      <c r="AD855" t="b">
        <f>VLOOKUP(G855,lists!$B$2:$C$3,2,FALSE)</f>
        <v>1</v>
      </c>
      <c r="AE855" t="b">
        <f>VLOOKUP(AA855,lists!$B:$C,2,FALSE)</f>
        <v>1</v>
      </c>
      <c r="AF855" t="b">
        <f>IF(AND(AC855&gt;=VLOOKUP(FLAT!$I$1,lists!$G:$H,2,FALSE),AC855&lt;=VLOOKUP(FLAT!$I$2,lists!$G:$H,2,FALSE)),TRUE,FALSE)</f>
        <v>1</v>
      </c>
      <c r="AG855" t="b">
        <f>VLOOKUP(AB855,lists!$B$7:$C$8,2,FALSE)</f>
        <v>1</v>
      </c>
      <c r="AH855" t="b">
        <f>VLOOKUP(IF(H855="","Open",SUBSTITUTE(H855,"/Nov","")),lists!$B$27:$D$29,2,FALSE)</f>
        <v>1</v>
      </c>
      <c r="AI855" t="b">
        <f>IF(FLAT!$I$5="All",TRUE,IF(FLAT!$I$5=TEXT('Raw - F'!C855,"mmm"),TRUE,FALSE))</f>
        <v>1</v>
      </c>
      <c r="AJ855" t="b">
        <f>VLOOKUP(L855,lists!B:C,2,FALSE)</f>
        <v>1</v>
      </c>
      <c r="AK855" t="b">
        <f>VLOOKUP(T855,lists!$B$23:$D$25,2,FALSE)</f>
        <v>1</v>
      </c>
      <c r="AL855">
        <f t="shared" si="69"/>
        <v>1</v>
      </c>
    </row>
    <row r="856" spans="1:38" x14ac:dyDescent="0.35">
      <c r="A856" s="1">
        <f t="shared" si="70"/>
        <v>856</v>
      </c>
      <c r="B856" s="1">
        <f t="shared" si="71"/>
        <v>855</v>
      </c>
      <c r="C856" s="5">
        <v>44354</v>
      </c>
      <c r="D856" t="s">
        <v>1054</v>
      </c>
      <c r="E856" t="s">
        <v>302</v>
      </c>
      <c r="F856" t="s">
        <v>302</v>
      </c>
      <c r="G856" t="s">
        <v>51</v>
      </c>
      <c r="H856" t="s">
        <v>245</v>
      </c>
      <c r="J856" t="s">
        <v>33</v>
      </c>
      <c r="K856" t="s">
        <v>7</v>
      </c>
      <c r="L856">
        <v>5</v>
      </c>
      <c r="N856" t="s">
        <v>227</v>
      </c>
      <c r="O856" t="s">
        <v>37</v>
      </c>
      <c r="P856" t="s">
        <v>37</v>
      </c>
      <c r="Q856">
        <v>5600</v>
      </c>
      <c r="R856" t="s">
        <v>494</v>
      </c>
      <c r="S856" t="s">
        <v>368</v>
      </c>
      <c r="T856" t="s">
        <v>240</v>
      </c>
      <c r="U856">
        <v>0</v>
      </c>
      <c r="W856" t="s">
        <v>503</v>
      </c>
      <c r="X856" t="s">
        <v>503</v>
      </c>
      <c r="Z856" t="s">
        <v>553</v>
      </c>
      <c r="AA856" s="6" t="str">
        <f t="shared" si="67"/>
        <v>2yo</v>
      </c>
      <c r="AB856" s="6" t="str">
        <f t="shared" si="68"/>
        <v>F</v>
      </c>
      <c r="AC856" s="6">
        <f>VLOOKUP(P856,lists!$G:$H,2,FALSE)</f>
        <v>2</v>
      </c>
      <c r="AD856" t="b">
        <f>VLOOKUP(G856,lists!$B$2:$C$3,2,FALSE)</f>
        <v>1</v>
      </c>
      <c r="AE856" t="b">
        <f>VLOOKUP(AA856,lists!$B:$C,2,FALSE)</f>
        <v>1</v>
      </c>
      <c r="AF856" t="b">
        <f>IF(AND(AC856&gt;=VLOOKUP(FLAT!$I$1,lists!$G:$H,2,FALSE),AC856&lt;=VLOOKUP(FLAT!$I$2,lists!$G:$H,2,FALSE)),TRUE,FALSE)</f>
        <v>1</v>
      </c>
      <c r="AG856" t="b">
        <f>VLOOKUP(AB856,lists!$B$7:$C$8,2,FALSE)</f>
        <v>1</v>
      </c>
      <c r="AH856" t="b">
        <f>VLOOKUP(IF(H856="","Open",SUBSTITUTE(H856,"/Nov","")),lists!$B$27:$D$29,2,FALSE)</f>
        <v>1</v>
      </c>
      <c r="AI856" t="b">
        <f>IF(FLAT!$I$5="All",TRUE,IF(FLAT!$I$5=TEXT('Raw - F'!C856,"mmm"),TRUE,FALSE))</f>
        <v>1</v>
      </c>
      <c r="AJ856" t="b">
        <f>VLOOKUP(L856,lists!B:C,2,FALSE)</f>
        <v>1</v>
      </c>
      <c r="AK856" t="b">
        <f>VLOOKUP(T856,lists!$B$23:$D$25,2,FALSE)</f>
        <v>1</v>
      </c>
      <c r="AL856">
        <f t="shared" si="69"/>
        <v>1</v>
      </c>
    </row>
    <row r="857" spans="1:38" x14ac:dyDescent="0.35">
      <c r="A857" s="1">
        <f t="shared" si="70"/>
        <v>857</v>
      </c>
      <c r="B857" s="1">
        <f t="shared" si="71"/>
        <v>856</v>
      </c>
      <c r="C857" s="5">
        <v>44354</v>
      </c>
      <c r="D857" t="s">
        <v>629</v>
      </c>
      <c r="E857" t="s">
        <v>302</v>
      </c>
      <c r="F857" t="s">
        <v>302</v>
      </c>
      <c r="G857" t="s">
        <v>6</v>
      </c>
      <c r="H857" t="s">
        <v>227</v>
      </c>
      <c r="J857" t="s">
        <v>54</v>
      </c>
      <c r="K857" t="s">
        <v>5</v>
      </c>
      <c r="L857">
        <v>3</v>
      </c>
      <c r="N857" t="s">
        <v>346</v>
      </c>
      <c r="O857" t="s">
        <v>329</v>
      </c>
      <c r="P857" t="s">
        <v>36</v>
      </c>
      <c r="Q857">
        <v>11500</v>
      </c>
      <c r="R857" t="s">
        <v>980</v>
      </c>
      <c r="T857" t="s">
        <v>241</v>
      </c>
      <c r="U857">
        <v>0</v>
      </c>
      <c r="W857" t="s">
        <v>503</v>
      </c>
      <c r="X857" t="s">
        <v>503</v>
      </c>
      <c r="AA857" s="6" t="str">
        <f t="shared" si="67"/>
        <v>Other</v>
      </c>
      <c r="AB857" s="6" t="str">
        <f t="shared" si="68"/>
        <v>A</v>
      </c>
      <c r="AC857" s="6">
        <f>VLOOKUP(P857,lists!$G:$H,2,FALSE)</f>
        <v>1</v>
      </c>
      <c r="AD857" t="b">
        <f>VLOOKUP(G857,lists!$B$2:$C$3,2,FALSE)</f>
        <v>1</v>
      </c>
      <c r="AE857" t="b">
        <f>VLOOKUP(AA857,lists!$B:$C,2,FALSE)</f>
        <v>1</v>
      </c>
      <c r="AF857" t="b">
        <f>IF(AND(AC857&gt;=VLOOKUP(FLAT!$I$1,lists!$G:$H,2,FALSE),AC857&lt;=VLOOKUP(FLAT!$I$2,lists!$G:$H,2,FALSE)),TRUE,FALSE)</f>
        <v>1</v>
      </c>
      <c r="AG857" t="b">
        <f>VLOOKUP(AB857,lists!$B$7:$C$8,2,FALSE)</f>
        <v>1</v>
      </c>
      <c r="AH857" t="b">
        <f>VLOOKUP(IF(H857="","Open",SUBSTITUTE(H857,"/Nov","")),lists!$B$27:$D$29,2,FALSE)</f>
        <v>1</v>
      </c>
      <c r="AI857" t="b">
        <f>IF(FLAT!$I$5="All",TRUE,IF(FLAT!$I$5=TEXT('Raw - F'!C857,"mmm"),TRUE,FALSE))</f>
        <v>1</v>
      </c>
      <c r="AJ857" t="b">
        <f>VLOOKUP(L857,lists!B:C,2,FALSE)</f>
        <v>1</v>
      </c>
      <c r="AK857" t="b">
        <f>VLOOKUP(T857,lists!$B$23:$D$25,2,FALSE)</f>
        <v>1</v>
      </c>
      <c r="AL857">
        <f t="shared" si="69"/>
        <v>1</v>
      </c>
    </row>
    <row r="858" spans="1:38" x14ac:dyDescent="0.35">
      <c r="A858" s="1">
        <f t="shared" si="70"/>
        <v>858</v>
      </c>
      <c r="B858" s="1">
        <f t="shared" si="71"/>
        <v>857</v>
      </c>
      <c r="C858" s="5">
        <v>44354</v>
      </c>
      <c r="D858" t="s">
        <v>629</v>
      </c>
      <c r="E858" t="s">
        <v>302</v>
      </c>
      <c r="F858" t="s">
        <v>302</v>
      </c>
      <c r="G858" t="s">
        <v>6</v>
      </c>
      <c r="H858" t="s">
        <v>227</v>
      </c>
      <c r="J858" t="s">
        <v>54</v>
      </c>
      <c r="K858" t="s">
        <v>5</v>
      </c>
      <c r="L858">
        <v>4</v>
      </c>
      <c r="N858" t="s">
        <v>348</v>
      </c>
      <c r="O858" t="s">
        <v>446</v>
      </c>
      <c r="P858" t="s">
        <v>59</v>
      </c>
      <c r="Q858">
        <v>7650</v>
      </c>
      <c r="R858" t="s">
        <v>1246</v>
      </c>
      <c r="T858" t="s">
        <v>241</v>
      </c>
      <c r="U858">
        <v>0</v>
      </c>
      <c r="W858" t="s">
        <v>503</v>
      </c>
      <c r="X858" t="s">
        <v>503</v>
      </c>
      <c r="AA858" s="6" t="str">
        <f t="shared" si="67"/>
        <v>Other</v>
      </c>
      <c r="AB858" s="6" t="str">
        <f t="shared" si="68"/>
        <v>A</v>
      </c>
      <c r="AC858" s="6">
        <f>VLOOKUP(P858,lists!$G:$H,2,FALSE)</f>
        <v>7</v>
      </c>
      <c r="AD858" t="b">
        <f>VLOOKUP(G858,lists!$B$2:$C$3,2,FALSE)</f>
        <v>1</v>
      </c>
      <c r="AE858" t="b">
        <f>VLOOKUP(AA858,lists!$B:$C,2,FALSE)</f>
        <v>1</v>
      </c>
      <c r="AF858" t="b">
        <f>IF(AND(AC858&gt;=VLOOKUP(FLAT!$I$1,lists!$G:$H,2,FALSE),AC858&lt;=VLOOKUP(FLAT!$I$2,lists!$G:$H,2,FALSE)),TRUE,FALSE)</f>
        <v>1</v>
      </c>
      <c r="AG858" t="b">
        <f>VLOOKUP(AB858,lists!$B$7:$C$8,2,FALSE)</f>
        <v>1</v>
      </c>
      <c r="AH858" t="b">
        <f>VLOOKUP(IF(H858="","Open",SUBSTITUTE(H858,"/Nov","")),lists!$B$27:$D$29,2,FALSE)</f>
        <v>1</v>
      </c>
      <c r="AI858" t="b">
        <f>IF(FLAT!$I$5="All",TRUE,IF(FLAT!$I$5=TEXT('Raw - F'!C858,"mmm"),TRUE,FALSE))</f>
        <v>1</v>
      </c>
      <c r="AJ858" t="b">
        <f>VLOOKUP(L858,lists!B:C,2,FALSE)</f>
        <v>1</v>
      </c>
      <c r="AK858" t="b">
        <f>VLOOKUP(T858,lists!$B$23:$D$25,2,FALSE)</f>
        <v>1</v>
      </c>
      <c r="AL858">
        <f t="shared" si="69"/>
        <v>1</v>
      </c>
    </row>
    <row r="859" spans="1:38" x14ac:dyDescent="0.35">
      <c r="A859" s="1">
        <f t="shared" si="70"/>
        <v>859</v>
      </c>
      <c r="B859" s="1">
        <f t="shared" si="71"/>
        <v>858</v>
      </c>
      <c r="C859" s="5">
        <v>44354</v>
      </c>
      <c r="D859" t="s">
        <v>629</v>
      </c>
      <c r="E859" t="s">
        <v>302</v>
      </c>
      <c r="F859" t="s">
        <v>302</v>
      </c>
      <c r="G859" t="s">
        <v>51</v>
      </c>
      <c r="H859" t="s">
        <v>244</v>
      </c>
      <c r="J859" t="s">
        <v>33</v>
      </c>
      <c r="K859" t="s">
        <v>7</v>
      </c>
      <c r="L859">
        <v>4</v>
      </c>
      <c r="N859" t="s">
        <v>227</v>
      </c>
      <c r="O859" t="s">
        <v>329</v>
      </c>
      <c r="P859" t="s">
        <v>36</v>
      </c>
      <c r="Q859">
        <v>6500</v>
      </c>
      <c r="R859" t="s">
        <v>1247</v>
      </c>
      <c r="T859" t="s">
        <v>241</v>
      </c>
      <c r="U859">
        <v>0</v>
      </c>
      <c r="W859" t="s">
        <v>503</v>
      </c>
      <c r="X859" t="s">
        <v>503</v>
      </c>
      <c r="Z859" t="s">
        <v>553</v>
      </c>
      <c r="AA859" s="6" t="str">
        <f t="shared" si="67"/>
        <v>2yo</v>
      </c>
      <c r="AB859" s="6" t="str">
        <f t="shared" si="68"/>
        <v>F</v>
      </c>
      <c r="AC859" s="6">
        <f>VLOOKUP(P859,lists!$G:$H,2,FALSE)</f>
        <v>1</v>
      </c>
      <c r="AD859" t="b">
        <f>VLOOKUP(G859,lists!$B$2:$C$3,2,FALSE)</f>
        <v>1</v>
      </c>
      <c r="AE859" t="b">
        <f>VLOOKUP(AA859,lists!$B:$C,2,FALSE)</f>
        <v>1</v>
      </c>
      <c r="AF859" t="b">
        <f>IF(AND(AC859&gt;=VLOOKUP(FLAT!$I$1,lists!$G:$H,2,FALSE),AC859&lt;=VLOOKUP(FLAT!$I$2,lists!$G:$H,2,FALSE)),TRUE,FALSE)</f>
        <v>1</v>
      </c>
      <c r="AG859" t="b">
        <f>VLOOKUP(AB859,lists!$B$7:$C$8,2,FALSE)</f>
        <v>1</v>
      </c>
      <c r="AH859" t="b">
        <f>VLOOKUP(IF(H859="","Open",SUBSTITUTE(H859,"/Nov","")),lists!$B$27:$D$29,2,FALSE)</f>
        <v>1</v>
      </c>
      <c r="AI859" t="b">
        <f>IF(FLAT!$I$5="All",TRUE,IF(FLAT!$I$5=TEXT('Raw - F'!C859,"mmm"),TRUE,FALSE))</f>
        <v>1</v>
      </c>
      <c r="AJ859" t="b">
        <f>VLOOKUP(L859,lists!B:C,2,FALSE)</f>
        <v>1</v>
      </c>
      <c r="AK859" t="b">
        <f>VLOOKUP(T859,lists!$B$23:$D$25,2,FALSE)</f>
        <v>1</v>
      </c>
      <c r="AL859">
        <f t="shared" si="69"/>
        <v>1</v>
      </c>
    </row>
    <row r="860" spans="1:38" x14ac:dyDescent="0.35">
      <c r="A860" s="1">
        <f t="shared" si="70"/>
        <v>860</v>
      </c>
      <c r="B860" s="1">
        <f t="shared" si="71"/>
        <v>859</v>
      </c>
      <c r="C860" s="5">
        <v>44354</v>
      </c>
      <c r="D860" t="s">
        <v>629</v>
      </c>
      <c r="E860" t="s">
        <v>302</v>
      </c>
      <c r="F860" t="s">
        <v>302</v>
      </c>
      <c r="G860" t="s">
        <v>6</v>
      </c>
      <c r="H860" t="s">
        <v>227</v>
      </c>
      <c r="J860" t="s">
        <v>34</v>
      </c>
      <c r="K860" t="s">
        <v>5</v>
      </c>
      <c r="L860">
        <v>6</v>
      </c>
      <c r="N860" t="s">
        <v>307</v>
      </c>
      <c r="O860" t="s">
        <v>397</v>
      </c>
      <c r="P860" t="s">
        <v>70</v>
      </c>
      <c r="Q860">
        <v>4900</v>
      </c>
      <c r="R860" t="s">
        <v>422</v>
      </c>
      <c r="T860" t="s">
        <v>241</v>
      </c>
      <c r="U860">
        <v>0</v>
      </c>
      <c r="W860" t="s">
        <v>503</v>
      </c>
      <c r="X860" t="s">
        <v>503</v>
      </c>
      <c r="AA860" s="6" t="str">
        <f t="shared" si="67"/>
        <v>3yo</v>
      </c>
      <c r="AB860" s="6" t="str">
        <f t="shared" si="68"/>
        <v>A</v>
      </c>
      <c r="AC860" s="6">
        <f>VLOOKUP(P860,lists!$G:$H,2,FALSE)</f>
        <v>4</v>
      </c>
      <c r="AD860" t="b">
        <f>VLOOKUP(G860,lists!$B$2:$C$3,2,FALSE)</f>
        <v>1</v>
      </c>
      <c r="AE860" t="b">
        <f>VLOOKUP(AA860,lists!$B:$C,2,FALSE)</f>
        <v>1</v>
      </c>
      <c r="AF860" t="b">
        <f>IF(AND(AC860&gt;=VLOOKUP(FLAT!$I$1,lists!$G:$H,2,FALSE),AC860&lt;=VLOOKUP(FLAT!$I$2,lists!$G:$H,2,FALSE)),TRUE,FALSE)</f>
        <v>1</v>
      </c>
      <c r="AG860" t="b">
        <f>VLOOKUP(AB860,lists!$B$7:$C$8,2,FALSE)</f>
        <v>1</v>
      </c>
      <c r="AH860" t="b">
        <f>VLOOKUP(IF(H860="","Open",SUBSTITUTE(H860,"/Nov","")),lists!$B$27:$D$29,2,FALSE)</f>
        <v>1</v>
      </c>
      <c r="AI860" t="b">
        <f>IF(FLAT!$I$5="All",TRUE,IF(FLAT!$I$5=TEXT('Raw - F'!C860,"mmm"),TRUE,FALSE))</f>
        <v>1</v>
      </c>
      <c r="AJ860" t="b">
        <f>VLOOKUP(L860,lists!B:C,2,FALSE)</f>
        <v>1</v>
      </c>
      <c r="AK860" t="b">
        <f>VLOOKUP(T860,lists!$B$23:$D$25,2,FALSE)</f>
        <v>1</v>
      </c>
      <c r="AL860">
        <f t="shared" si="69"/>
        <v>1</v>
      </c>
    </row>
    <row r="861" spans="1:38" x14ac:dyDescent="0.35">
      <c r="A861" s="1">
        <f t="shared" si="70"/>
        <v>861</v>
      </c>
      <c r="B861" s="1">
        <f t="shared" si="71"/>
        <v>860</v>
      </c>
      <c r="C861" s="5">
        <v>44354</v>
      </c>
      <c r="D861" t="s">
        <v>629</v>
      </c>
      <c r="E861" t="s">
        <v>302</v>
      </c>
      <c r="F861" t="s">
        <v>302</v>
      </c>
      <c r="G861" t="s">
        <v>51</v>
      </c>
      <c r="H861" t="s">
        <v>244</v>
      </c>
      <c r="J861" t="s">
        <v>35</v>
      </c>
      <c r="K861" t="s">
        <v>5</v>
      </c>
      <c r="L861">
        <v>5</v>
      </c>
      <c r="N861" t="s">
        <v>227</v>
      </c>
      <c r="O861" t="s">
        <v>572</v>
      </c>
      <c r="P861" t="s">
        <v>76</v>
      </c>
      <c r="Q861">
        <v>4900</v>
      </c>
      <c r="R861" t="s">
        <v>1248</v>
      </c>
      <c r="T861" t="s">
        <v>241</v>
      </c>
      <c r="U861">
        <v>0</v>
      </c>
      <c r="W861" t="s">
        <v>503</v>
      </c>
      <c r="X861" t="s">
        <v>503</v>
      </c>
      <c r="AA861" s="6" t="str">
        <f t="shared" si="67"/>
        <v>Other</v>
      </c>
      <c r="AB861" s="6" t="str">
        <f t="shared" si="68"/>
        <v>A</v>
      </c>
      <c r="AC861" s="6">
        <f>VLOOKUP(P861,lists!$G:$H,2,FALSE)</f>
        <v>5</v>
      </c>
      <c r="AD861" t="b">
        <f>VLOOKUP(G861,lists!$B$2:$C$3,2,FALSE)</f>
        <v>1</v>
      </c>
      <c r="AE861" t="b">
        <f>VLOOKUP(AA861,lists!$B:$C,2,FALSE)</f>
        <v>1</v>
      </c>
      <c r="AF861" t="b">
        <f>IF(AND(AC861&gt;=VLOOKUP(FLAT!$I$1,lists!$G:$H,2,FALSE),AC861&lt;=VLOOKUP(FLAT!$I$2,lists!$G:$H,2,FALSE)),TRUE,FALSE)</f>
        <v>1</v>
      </c>
      <c r="AG861" t="b">
        <f>VLOOKUP(AB861,lists!$B$7:$C$8,2,FALSE)</f>
        <v>1</v>
      </c>
      <c r="AH861" t="b">
        <f>VLOOKUP(IF(H861="","Open",SUBSTITUTE(H861,"/Nov","")),lists!$B$27:$D$29,2,FALSE)</f>
        <v>1</v>
      </c>
      <c r="AI861" t="b">
        <f>IF(FLAT!$I$5="All",TRUE,IF(FLAT!$I$5=TEXT('Raw - F'!C861,"mmm"),TRUE,FALSE))</f>
        <v>1</v>
      </c>
      <c r="AJ861" t="b">
        <f>VLOOKUP(L861,lists!B:C,2,FALSE)</f>
        <v>1</v>
      </c>
      <c r="AK861" t="b">
        <f>VLOOKUP(T861,lists!$B$23:$D$25,2,FALSE)</f>
        <v>1</v>
      </c>
      <c r="AL861">
        <f t="shared" si="69"/>
        <v>1</v>
      </c>
    </row>
    <row r="862" spans="1:38" x14ac:dyDescent="0.35">
      <c r="A862" s="1">
        <f t="shared" si="70"/>
        <v>862</v>
      </c>
      <c r="B862" s="1">
        <f t="shared" si="71"/>
        <v>861</v>
      </c>
      <c r="C862" s="5">
        <v>44354</v>
      </c>
      <c r="D862" t="s">
        <v>629</v>
      </c>
      <c r="E862" t="s">
        <v>302</v>
      </c>
      <c r="F862" t="s">
        <v>302</v>
      </c>
      <c r="G862" t="s">
        <v>6</v>
      </c>
      <c r="H862" t="s">
        <v>244</v>
      </c>
      <c r="J862" t="s">
        <v>34</v>
      </c>
      <c r="K862" t="s">
        <v>5</v>
      </c>
      <c r="L862">
        <v>5</v>
      </c>
      <c r="N862" t="s">
        <v>321</v>
      </c>
      <c r="O862" t="s">
        <v>399</v>
      </c>
      <c r="P862" t="s">
        <v>36</v>
      </c>
      <c r="Q862">
        <v>4900</v>
      </c>
      <c r="R862" t="s">
        <v>1249</v>
      </c>
      <c r="T862" t="s">
        <v>241</v>
      </c>
      <c r="U862">
        <v>0</v>
      </c>
      <c r="W862" t="s">
        <v>503</v>
      </c>
      <c r="X862" t="s">
        <v>503</v>
      </c>
      <c r="AA862" s="6" t="str">
        <f t="shared" si="67"/>
        <v>3yo</v>
      </c>
      <c r="AB862" s="6" t="str">
        <f t="shared" si="68"/>
        <v>A</v>
      </c>
      <c r="AC862" s="6">
        <f>VLOOKUP(P862,lists!$G:$H,2,FALSE)</f>
        <v>1</v>
      </c>
      <c r="AD862" t="b">
        <f>VLOOKUP(G862,lists!$B$2:$C$3,2,FALSE)</f>
        <v>1</v>
      </c>
      <c r="AE862" t="b">
        <f>VLOOKUP(AA862,lists!$B:$C,2,FALSE)</f>
        <v>1</v>
      </c>
      <c r="AF862" t="b">
        <f>IF(AND(AC862&gt;=VLOOKUP(FLAT!$I$1,lists!$G:$H,2,FALSE),AC862&lt;=VLOOKUP(FLAT!$I$2,lists!$G:$H,2,FALSE)),TRUE,FALSE)</f>
        <v>1</v>
      </c>
      <c r="AG862" t="b">
        <f>VLOOKUP(AB862,lists!$B$7:$C$8,2,FALSE)</f>
        <v>1</v>
      </c>
      <c r="AH862" t="b">
        <f>VLOOKUP(IF(H862="","Open",SUBSTITUTE(H862,"/Nov","")),lists!$B$27:$D$29,2,FALSE)</f>
        <v>1</v>
      </c>
      <c r="AI862" t="b">
        <f>IF(FLAT!$I$5="All",TRUE,IF(FLAT!$I$5=TEXT('Raw - F'!C862,"mmm"),TRUE,FALSE))</f>
        <v>1</v>
      </c>
      <c r="AJ862" t="b">
        <f>VLOOKUP(L862,lists!B:C,2,FALSE)</f>
        <v>1</v>
      </c>
      <c r="AK862" t="b">
        <f>VLOOKUP(T862,lists!$B$23:$D$25,2,FALSE)</f>
        <v>1</v>
      </c>
      <c r="AL862">
        <f t="shared" si="69"/>
        <v>1</v>
      </c>
    </row>
    <row r="863" spans="1:38" x14ac:dyDescent="0.35">
      <c r="A863" s="1">
        <f t="shared" si="70"/>
        <v>863</v>
      </c>
      <c r="B863" s="1">
        <f t="shared" si="71"/>
        <v>862</v>
      </c>
      <c r="C863" s="5">
        <v>44354</v>
      </c>
      <c r="D863" t="s">
        <v>629</v>
      </c>
      <c r="E863" t="s">
        <v>302</v>
      </c>
      <c r="F863" t="s">
        <v>302</v>
      </c>
      <c r="G863" t="s">
        <v>6</v>
      </c>
      <c r="H863" t="s">
        <v>227</v>
      </c>
      <c r="J863" t="s">
        <v>54</v>
      </c>
      <c r="K863" t="s">
        <v>5</v>
      </c>
      <c r="L863">
        <v>5</v>
      </c>
      <c r="N863" t="s">
        <v>330</v>
      </c>
      <c r="O863" t="s">
        <v>572</v>
      </c>
      <c r="P863" t="s">
        <v>36</v>
      </c>
      <c r="Q863">
        <v>4900</v>
      </c>
      <c r="R863" t="s">
        <v>1367</v>
      </c>
      <c r="T863" t="s">
        <v>241</v>
      </c>
      <c r="U863">
        <v>0</v>
      </c>
      <c r="W863" t="s">
        <v>503</v>
      </c>
      <c r="X863" t="s">
        <v>503</v>
      </c>
      <c r="AA863" s="6" t="str">
        <f t="shared" si="67"/>
        <v>Other</v>
      </c>
      <c r="AB863" s="6" t="str">
        <f t="shared" si="68"/>
        <v>A</v>
      </c>
      <c r="AC863" s="6">
        <f>VLOOKUP(P863,lists!$G:$H,2,FALSE)</f>
        <v>1</v>
      </c>
      <c r="AD863" t="b">
        <f>VLOOKUP(G863,lists!$B$2:$C$3,2,FALSE)</f>
        <v>1</v>
      </c>
      <c r="AE863" t="b">
        <f>VLOOKUP(AA863,lists!$B:$C,2,FALSE)</f>
        <v>1</v>
      </c>
      <c r="AF863" t="b">
        <f>IF(AND(AC863&gt;=VLOOKUP(FLAT!$I$1,lists!$G:$H,2,FALSE),AC863&lt;=VLOOKUP(FLAT!$I$2,lists!$G:$H,2,FALSE)),TRUE,FALSE)</f>
        <v>1</v>
      </c>
      <c r="AG863" t="b">
        <f>VLOOKUP(AB863,lists!$B$7:$C$8,2,FALSE)</f>
        <v>1</v>
      </c>
      <c r="AH863" t="b">
        <f>VLOOKUP(IF(H863="","Open",SUBSTITUTE(H863,"/Nov","")),lists!$B$27:$D$29,2,FALSE)</f>
        <v>1</v>
      </c>
      <c r="AI863" t="b">
        <f>IF(FLAT!$I$5="All",TRUE,IF(FLAT!$I$5=TEXT('Raw - F'!C863,"mmm"),TRUE,FALSE))</f>
        <v>1</v>
      </c>
      <c r="AJ863" t="b">
        <f>VLOOKUP(L863,lists!B:C,2,FALSE)</f>
        <v>1</v>
      </c>
      <c r="AK863" t="b">
        <f>VLOOKUP(T863,lists!$B$23:$D$25,2,FALSE)</f>
        <v>1</v>
      </c>
      <c r="AL863">
        <f t="shared" si="69"/>
        <v>1</v>
      </c>
    </row>
    <row r="864" spans="1:38" x14ac:dyDescent="0.35">
      <c r="A864" s="1">
        <f t="shared" si="70"/>
        <v>864</v>
      </c>
      <c r="B864" s="1">
        <f t="shared" si="71"/>
        <v>863</v>
      </c>
      <c r="C864" s="5">
        <v>44355</v>
      </c>
      <c r="D864" t="s">
        <v>71</v>
      </c>
      <c r="E864" t="s">
        <v>302</v>
      </c>
      <c r="F864" t="s">
        <v>302</v>
      </c>
      <c r="G864" t="s">
        <v>6</v>
      </c>
      <c r="H864" t="s">
        <v>227</v>
      </c>
      <c r="J864" t="s">
        <v>54</v>
      </c>
      <c r="K864" t="s">
        <v>5</v>
      </c>
      <c r="L864">
        <v>4</v>
      </c>
      <c r="N864" t="s">
        <v>318</v>
      </c>
      <c r="O864" t="s">
        <v>70</v>
      </c>
      <c r="P864" t="s">
        <v>70</v>
      </c>
      <c r="Q864">
        <v>8200</v>
      </c>
      <c r="R864" t="s">
        <v>416</v>
      </c>
      <c r="T864" t="s">
        <v>240</v>
      </c>
      <c r="U864">
        <v>0</v>
      </c>
      <c r="W864" t="s">
        <v>503</v>
      </c>
      <c r="X864" t="s">
        <v>503</v>
      </c>
      <c r="AA864" s="6" t="str">
        <f t="shared" si="67"/>
        <v>Other</v>
      </c>
      <c r="AB864" s="6" t="str">
        <f t="shared" si="68"/>
        <v>A</v>
      </c>
      <c r="AC864" s="6">
        <f>VLOOKUP(P864,lists!$G:$H,2,FALSE)</f>
        <v>4</v>
      </c>
      <c r="AD864" t="b">
        <f>VLOOKUP(G864,lists!$B$2:$C$3,2,FALSE)</f>
        <v>1</v>
      </c>
      <c r="AE864" t="b">
        <f>VLOOKUP(AA864,lists!$B:$C,2,FALSE)</f>
        <v>1</v>
      </c>
      <c r="AF864" t="b">
        <f>IF(AND(AC864&gt;=VLOOKUP(FLAT!$I$1,lists!$G:$H,2,FALSE),AC864&lt;=VLOOKUP(FLAT!$I$2,lists!$G:$H,2,FALSE)),TRUE,FALSE)</f>
        <v>1</v>
      </c>
      <c r="AG864" t="b">
        <f>VLOOKUP(AB864,lists!$B$7:$C$8,2,FALSE)</f>
        <v>1</v>
      </c>
      <c r="AH864" t="b">
        <f>VLOOKUP(IF(H864="","Open",SUBSTITUTE(H864,"/Nov","")),lists!$B$27:$D$29,2,FALSE)</f>
        <v>1</v>
      </c>
      <c r="AI864" t="b">
        <f>IF(FLAT!$I$5="All",TRUE,IF(FLAT!$I$5=TEXT('Raw - F'!C864,"mmm"),TRUE,FALSE))</f>
        <v>1</v>
      </c>
      <c r="AJ864" t="b">
        <f>VLOOKUP(L864,lists!B:C,2,FALSE)</f>
        <v>1</v>
      </c>
      <c r="AK864" t="b">
        <f>VLOOKUP(T864,lists!$B$23:$D$25,2,FALSE)</f>
        <v>1</v>
      </c>
      <c r="AL864">
        <f t="shared" si="69"/>
        <v>1</v>
      </c>
    </row>
    <row r="865" spans="1:38" x14ac:dyDescent="0.35">
      <c r="A865" s="1">
        <f t="shared" si="70"/>
        <v>865</v>
      </c>
      <c r="B865" s="1">
        <f t="shared" si="71"/>
        <v>864</v>
      </c>
      <c r="C865" s="5">
        <v>44355</v>
      </c>
      <c r="D865" t="s">
        <v>71</v>
      </c>
      <c r="E865" t="s">
        <v>302</v>
      </c>
      <c r="F865" t="s">
        <v>302</v>
      </c>
      <c r="G865" t="s">
        <v>6</v>
      </c>
      <c r="H865" t="s">
        <v>227</v>
      </c>
      <c r="J865" t="s">
        <v>54</v>
      </c>
      <c r="K865" t="s">
        <v>5</v>
      </c>
      <c r="L865">
        <v>5</v>
      </c>
      <c r="N865" t="s">
        <v>330</v>
      </c>
      <c r="O865" t="s">
        <v>36</v>
      </c>
      <c r="P865" t="s">
        <v>36</v>
      </c>
      <c r="Q865">
        <v>6000</v>
      </c>
      <c r="R865" t="s">
        <v>1251</v>
      </c>
      <c r="T865" t="s">
        <v>240</v>
      </c>
      <c r="U865">
        <v>0</v>
      </c>
      <c r="W865" t="s">
        <v>503</v>
      </c>
      <c r="X865" t="s">
        <v>503</v>
      </c>
      <c r="AA865" s="6" t="str">
        <f t="shared" si="67"/>
        <v>Other</v>
      </c>
      <c r="AB865" s="6" t="str">
        <f t="shared" si="68"/>
        <v>A</v>
      </c>
      <c r="AC865" s="6">
        <f>VLOOKUP(P865,lists!$G:$H,2,FALSE)</f>
        <v>1</v>
      </c>
      <c r="AD865" t="b">
        <f>VLOOKUP(G865,lists!$B$2:$C$3,2,FALSE)</f>
        <v>1</v>
      </c>
      <c r="AE865" t="b">
        <f>VLOOKUP(AA865,lists!$B:$C,2,FALSE)</f>
        <v>1</v>
      </c>
      <c r="AF865" t="b">
        <f>IF(AND(AC865&gt;=VLOOKUP(FLAT!$I$1,lists!$G:$H,2,FALSE),AC865&lt;=VLOOKUP(FLAT!$I$2,lists!$G:$H,2,FALSE)),TRUE,FALSE)</f>
        <v>1</v>
      </c>
      <c r="AG865" t="b">
        <f>VLOOKUP(AB865,lists!$B$7:$C$8,2,FALSE)</f>
        <v>1</v>
      </c>
      <c r="AH865" t="b">
        <f>VLOOKUP(IF(H865="","Open",SUBSTITUTE(H865,"/Nov","")),lists!$B$27:$D$29,2,FALSE)</f>
        <v>1</v>
      </c>
      <c r="AI865" t="b">
        <f>IF(FLAT!$I$5="All",TRUE,IF(FLAT!$I$5=TEXT('Raw - F'!C865,"mmm"),TRUE,FALSE))</f>
        <v>1</v>
      </c>
      <c r="AJ865" t="b">
        <f>VLOOKUP(L865,lists!B:C,2,FALSE)</f>
        <v>1</v>
      </c>
      <c r="AK865" t="b">
        <f>VLOOKUP(T865,lists!$B$23:$D$25,2,FALSE)</f>
        <v>1</v>
      </c>
      <c r="AL865">
        <f t="shared" si="69"/>
        <v>1</v>
      </c>
    </row>
    <row r="866" spans="1:38" x14ac:dyDescent="0.35">
      <c r="A866" s="1">
        <f t="shared" si="70"/>
        <v>866</v>
      </c>
      <c r="B866" s="1">
        <f t="shared" si="71"/>
        <v>865</v>
      </c>
      <c r="C866" s="5">
        <v>44355</v>
      </c>
      <c r="D866" t="s">
        <v>71</v>
      </c>
      <c r="E866" t="s">
        <v>302</v>
      </c>
      <c r="F866" t="s">
        <v>302</v>
      </c>
      <c r="G866" t="s">
        <v>6</v>
      </c>
      <c r="H866" t="s">
        <v>227</v>
      </c>
      <c r="J866" t="s">
        <v>54</v>
      </c>
      <c r="K866" t="s">
        <v>7</v>
      </c>
      <c r="L866">
        <v>5</v>
      </c>
      <c r="N866" t="s">
        <v>321</v>
      </c>
      <c r="O866" t="s">
        <v>37</v>
      </c>
      <c r="P866" t="s">
        <v>37</v>
      </c>
      <c r="Q866">
        <v>5400</v>
      </c>
      <c r="R866" t="s">
        <v>1253</v>
      </c>
      <c r="T866" t="s">
        <v>240</v>
      </c>
      <c r="U866">
        <v>0</v>
      </c>
      <c r="W866" t="s">
        <v>503</v>
      </c>
      <c r="X866" t="s">
        <v>503</v>
      </c>
      <c r="AA866" s="6" t="str">
        <f t="shared" si="67"/>
        <v>Other</v>
      </c>
      <c r="AB866" s="6" t="str">
        <f t="shared" si="68"/>
        <v>F</v>
      </c>
      <c r="AC866" s="6">
        <f>VLOOKUP(P866,lists!$G:$H,2,FALSE)</f>
        <v>2</v>
      </c>
      <c r="AD866" t="b">
        <f>VLOOKUP(G866,lists!$B$2:$C$3,2,FALSE)</f>
        <v>1</v>
      </c>
      <c r="AE866" t="b">
        <f>VLOOKUP(AA866,lists!$B:$C,2,FALSE)</f>
        <v>1</v>
      </c>
      <c r="AF866" t="b">
        <f>IF(AND(AC866&gt;=VLOOKUP(FLAT!$I$1,lists!$G:$H,2,FALSE),AC866&lt;=VLOOKUP(FLAT!$I$2,lists!$G:$H,2,FALSE)),TRUE,FALSE)</f>
        <v>1</v>
      </c>
      <c r="AG866" t="b">
        <f>VLOOKUP(AB866,lists!$B$7:$C$8,2,FALSE)</f>
        <v>1</v>
      </c>
      <c r="AH866" t="b">
        <f>VLOOKUP(IF(H866="","Open",SUBSTITUTE(H866,"/Nov","")),lists!$B$27:$D$29,2,FALSE)</f>
        <v>1</v>
      </c>
      <c r="AI866" t="b">
        <f>IF(FLAT!$I$5="All",TRUE,IF(FLAT!$I$5=TEXT('Raw - F'!C866,"mmm"),TRUE,FALSE))</f>
        <v>1</v>
      </c>
      <c r="AJ866" t="b">
        <f>VLOOKUP(L866,lists!B:C,2,FALSE)</f>
        <v>1</v>
      </c>
      <c r="AK866" t="b">
        <f>VLOOKUP(T866,lists!$B$23:$D$25,2,FALSE)</f>
        <v>1</v>
      </c>
      <c r="AL866">
        <f t="shared" si="69"/>
        <v>1</v>
      </c>
    </row>
    <row r="867" spans="1:38" x14ac:dyDescent="0.35">
      <c r="A867" s="1">
        <f t="shared" si="70"/>
        <v>867</v>
      </c>
      <c r="B867" s="1">
        <f t="shared" si="71"/>
        <v>866</v>
      </c>
      <c r="C867" s="5">
        <v>44355</v>
      </c>
      <c r="D867" t="s">
        <v>71</v>
      </c>
      <c r="E867" t="s">
        <v>302</v>
      </c>
      <c r="F867" t="s">
        <v>302</v>
      </c>
      <c r="G867" t="s">
        <v>51</v>
      </c>
      <c r="H867" t="s">
        <v>245</v>
      </c>
      <c r="J867" t="s">
        <v>35</v>
      </c>
      <c r="K867" t="s">
        <v>5</v>
      </c>
      <c r="L867">
        <v>5</v>
      </c>
      <c r="N867" t="s">
        <v>227</v>
      </c>
      <c r="O867" t="s">
        <v>70</v>
      </c>
      <c r="P867" t="s">
        <v>70</v>
      </c>
      <c r="Q867">
        <v>5000</v>
      </c>
      <c r="R867" t="s">
        <v>1250</v>
      </c>
      <c r="T867" t="s">
        <v>240</v>
      </c>
      <c r="U867">
        <v>0</v>
      </c>
      <c r="W867" t="s">
        <v>503</v>
      </c>
      <c r="X867" t="s">
        <v>503</v>
      </c>
      <c r="AA867" s="6" t="str">
        <f t="shared" si="67"/>
        <v>Other</v>
      </c>
      <c r="AB867" s="6" t="str">
        <f t="shared" si="68"/>
        <v>A</v>
      </c>
      <c r="AC867" s="6">
        <f>VLOOKUP(P867,lists!$G:$H,2,FALSE)</f>
        <v>4</v>
      </c>
      <c r="AD867" t="b">
        <f>VLOOKUP(G867,lists!$B$2:$C$3,2,FALSE)</f>
        <v>1</v>
      </c>
      <c r="AE867" t="b">
        <f>VLOOKUP(AA867,lists!$B:$C,2,FALSE)</f>
        <v>1</v>
      </c>
      <c r="AF867" t="b">
        <f>IF(AND(AC867&gt;=VLOOKUP(FLAT!$I$1,lists!$G:$H,2,FALSE),AC867&lt;=VLOOKUP(FLAT!$I$2,lists!$G:$H,2,FALSE)),TRUE,FALSE)</f>
        <v>1</v>
      </c>
      <c r="AG867" t="b">
        <f>VLOOKUP(AB867,lists!$B$7:$C$8,2,FALSE)</f>
        <v>1</v>
      </c>
      <c r="AH867" t="b">
        <f>VLOOKUP(IF(H867="","Open",SUBSTITUTE(H867,"/Nov","")),lists!$B$27:$D$29,2,FALSE)</f>
        <v>1</v>
      </c>
      <c r="AI867" t="b">
        <f>IF(FLAT!$I$5="All",TRUE,IF(FLAT!$I$5=TEXT('Raw - F'!C867,"mmm"),TRUE,FALSE))</f>
        <v>1</v>
      </c>
      <c r="AJ867" t="b">
        <f>VLOOKUP(L867,lists!B:C,2,FALSE)</f>
        <v>1</v>
      </c>
      <c r="AK867" t="b">
        <f>VLOOKUP(T867,lists!$B$23:$D$25,2,FALSE)</f>
        <v>1</v>
      </c>
      <c r="AL867">
        <f t="shared" si="69"/>
        <v>1</v>
      </c>
    </row>
    <row r="868" spans="1:38" x14ac:dyDescent="0.35">
      <c r="A868" s="1">
        <f t="shared" si="70"/>
        <v>868</v>
      </c>
      <c r="B868" s="1">
        <f t="shared" si="71"/>
        <v>867</v>
      </c>
      <c r="C868" s="5">
        <v>44355</v>
      </c>
      <c r="D868" t="s">
        <v>71</v>
      </c>
      <c r="E868" t="s">
        <v>302</v>
      </c>
      <c r="F868" t="s">
        <v>302</v>
      </c>
      <c r="G868" t="s">
        <v>6</v>
      </c>
      <c r="H868" t="s">
        <v>227</v>
      </c>
      <c r="J868" t="s">
        <v>54</v>
      </c>
      <c r="K868" t="s">
        <v>5</v>
      </c>
      <c r="L868">
        <v>5</v>
      </c>
      <c r="N868" t="s">
        <v>321</v>
      </c>
      <c r="O868" t="s">
        <v>572</v>
      </c>
      <c r="P868" t="s">
        <v>76</v>
      </c>
      <c r="Q868">
        <v>5000</v>
      </c>
      <c r="R868" t="s">
        <v>1254</v>
      </c>
      <c r="T868" t="s">
        <v>240</v>
      </c>
      <c r="U868">
        <v>0</v>
      </c>
      <c r="W868" t="s">
        <v>503</v>
      </c>
      <c r="X868" t="s">
        <v>503</v>
      </c>
      <c r="AA868" s="6" t="str">
        <f t="shared" si="67"/>
        <v>Other</v>
      </c>
      <c r="AB868" s="6" t="str">
        <f t="shared" si="68"/>
        <v>A</v>
      </c>
      <c r="AC868" s="6">
        <f>VLOOKUP(P868,lists!$G:$H,2,FALSE)</f>
        <v>5</v>
      </c>
      <c r="AD868" t="b">
        <f>VLOOKUP(G868,lists!$B$2:$C$3,2,FALSE)</f>
        <v>1</v>
      </c>
      <c r="AE868" t="b">
        <f>VLOOKUP(AA868,lists!$B:$C,2,FALSE)</f>
        <v>1</v>
      </c>
      <c r="AF868" t="b">
        <f>IF(AND(AC868&gt;=VLOOKUP(FLAT!$I$1,lists!$G:$H,2,FALSE),AC868&lt;=VLOOKUP(FLAT!$I$2,lists!$G:$H,2,FALSE)),TRUE,FALSE)</f>
        <v>1</v>
      </c>
      <c r="AG868" t="b">
        <f>VLOOKUP(AB868,lists!$B$7:$C$8,2,FALSE)</f>
        <v>1</v>
      </c>
      <c r="AH868" t="b">
        <f>VLOOKUP(IF(H868="","Open",SUBSTITUTE(H868,"/Nov","")),lists!$B$27:$D$29,2,FALSE)</f>
        <v>1</v>
      </c>
      <c r="AI868" t="b">
        <f>IF(FLAT!$I$5="All",TRUE,IF(FLAT!$I$5=TEXT('Raw - F'!C868,"mmm"),TRUE,FALSE))</f>
        <v>1</v>
      </c>
      <c r="AJ868" t="b">
        <f>VLOOKUP(L868,lists!B:C,2,FALSE)</f>
        <v>1</v>
      </c>
      <c r="AK868" t="b">
        <f>VLOOKUP(T868,lists!$B$23:$D$25,2,FALSE)</f>
        <v>1</v>
      </c>
      <c r="AL868">
        <f t="shared" si="69"/>
        <v>1</v>
      </c>
    </row>
    <row r="869" spans="1:38" x14ac:dyDescent="0.35">
      <c r="A869" s="1">
        <f t="shared" si="70"/>
        <v>869</v>
      </c>
      <c r="B869" s="1">
        <f t="shared" si="71"/>
        <v>868</v>
      </c>
      <c r="C869" s="5">
        <v>44355</v>
      </c>
      <c r="D869" t="s">
        <v>71</v>
      </c>
      <c r="E869" t="s">
        <v>302</v>
      </c>
      <c r="F869" t="s">
        <v>302</v>
      </c>
      <c r="G869" t="s">
        <v>6</v>
      </c>
      <c r="H869" t="s">
        <v>227</v>
      </c>
      <c r="J869" t="s">
        <v>54</v>
      </c>
      <c r="K869" t="s">
        <v>5</v>
      </c>
      <c r="L869">
        <v>5</v>
      </c>
      <c r="N869" t="s">
        <v>330</v>
      </c>
      <c r="O869" t="s">
        <v>1255</v>
      </c>
      <c r="P869" t="s">
        <v>61</v>
      </c>
      <c r="Q869">
        <v>5000</v>
      </c>
      <c r="R869" t="s">
        <v>1256</v>
      </c>
      <c r="T869" t="s">
        <v>240</v>
      </c>
      <c r="U869">
        <v>0</v>
      </c>
      <c r="W869" t="s">
        <v>503</v>
      </c>
      <c r="X869" t="s">
        <v>503</v>
      </c>
      <c r="AA869" s="6" t="str">
        <f t="shared" si="67"/>
        <v>Other</v>
      </c>
      <c r="AB869" s="6" t="str">
        <f t="shared" si="68"/>
        <v>A</v>
      </c>
      <c r="AC869" s="6">
        <f>VLOOKUP(P869,lists!$G:$H,2,FALSE)</f>
        <v>11</v>
      </c>
      <c r="AD869" t="b">
        <f>VLOOKUP(G869,lists!$B$2:$C$3,2,FALSE)</f>
        <v>1</v>
      </c>
      <c r="AE869" t="b">
        <f>VLOOKUP(AA869,lists!$B:$C,2,FALSE)</f>
        <v>1</v>
      </c>
      <c r="AF869" t="b">
        <f>IF(AND(AC869&gt;=VLOOKUP(FLAT!$I$1,lists!$G:$H,2,FALSE),AC869&lt;=VLOOKUP(FLAT!$I$2,lists!$G:$H,2,FALSE)),TRUE,FALSE)</f>
        <v>1</v>
      </c>
      <c r="AG869" t="b">
        <f>VLOOKUP(AB869,lists!$B$7:$C$8,2,FALSE)</f>
        <v>1</v>
      </c>
      <c r="AH869" t="b">
        <f>VLOOKUP(IF(H869="","Open",SUBSTITUTE(H869,"/Nov","")),lists!$B$27:$D$29,2,FALSE)</f>
        <v>1</v>
      </c>
      <c r="AI869" t="b">
        <f>IF(FLAT!$I$5="All",TRUE,IF(FLAT!$I$5=TEXT('Raw - F'!C869,"mmm"),TRUE,FALSE))</f>
        <v>1</v>
      </c>
      <c r="AJ869" t="b">
        <f>VLOOKUP(L869,lists!B:C,2,FALSE)</f>
        <v>1</v>
      </c>
      <c r="AK869" t="b">
        <f>VLOOKUP(T869,lists!$B$23:$D$25,2,FALSE)</f>
        <v>1</v>
      </c>
      <c r="AL869">
        <f t="shared" si="69"/>
        <v>1</v>
      </c>
    </row>
    <row r="870" spans="1:38" x14ac:dyDescent="0.35">
      <c r="A870" s="1">
        <f t="shared" si="70"/>
        <v>870</v>
      </c>
      <c r="B870" s="1">
        <f t="shared" si="71"/>
        <v>869</v>
      </c>
      <c r="C870" s="5">
        <v>44355</v>
      </c>
      <c r="D870" t="s">
        <v>71</v>
      </c>
      <c r="E870" t="s">
        <v>302</v>
      </c>
      <c r="F870" t="s">
        <v>302</v>
      </c>
      <c r="G870" t="s">
        <v>6</v>
      </c>
      <c r="H870" t="s">
        <v>227</v>
      </c>
      <c r="J870" t="s">
        <v>54</v>
      </c>
      <c r="K870" t="s">
        <v>5</v>
      </c>
      <c r="L870">
        <v>6</v>
      </c>
      <c r="N870" t="s">
        <v>307</v>
      </c>
      <c r="O870" t="s">
        <v>478</v>
      </c>
      <c r="P870" t="s">
        <v>38</v>
      </c>
      <c r="Q870">
        <v>4400</v>
      </c>
      <c r="R870" t="s">
        <v>1252</v>
      </c>
      <c r="T870" t="s">
        <v>240</v>
      </c>
      <c r="U870">
        <v>0</v>
      </c>
      <c r="W870" t="s">
        <v>503</v>
      </c>
      <c r="X870" t="s">
        <v>503</v>
      </c>
      <c r="AA870" s="6" t="str">
        <f t="shared" si="67"/>
        <v>Other</v>
      </c>
      <c r="AB870" s="6" t="str">
        <f t="shared" si="68"/>
        <v>A</v>
      </c>
      <c r="AC870" s="6">
        <f>VLOOKUP(P870,lists!$G:$H,2,FALSE)</f>
        <v>3</v>
      </c>
      <c r="AD870" t="b">
        <f>VLOOKUP(G870,lists!$B$2:$C$3,2,FALSE)</f>
        <v>1</v>
      </c>
      <c r="AE870" t="b">
        <f>VLOOKUP(AA870,lists!$B:$C,2,FALSE)</f>
        <v>1</v>
      </c>
      <c r="AF870" t="b">
        <f>IF(AND(AC870&gt;=VLOOKUP(FLAT!$I$1,lists!$G:$H,2,FALSE),AC870&lt;=VLOOKUP(FLAT!$I$2,lists!$G:$H,2,FALSE)),TRUE,FALSE)</f>
        <v>1</v>
      </c>
      <c r="AG870" t="b">
        <f>VLOOKUP(AB870,lists!$B$7:$C$8,2,FALSE)</f>
        <v>1</v>
      </c>
      <c r="AH870" t="b">
        <f>VLOOKUP(IF(H870="","Open",SUBSTITUTE(H870,"/Nov","")),lists!$B$27:$D$29,2,FALSE)</f>
        <v>1</v>
      </c>
      <c r="AI870" t="b">
        <f>IF(FLAT!$I$5="All",TRUE,IF(FLAT!$I$5=TEXT('Raw - F'!C870,"mmm"),TRUE,FALSE))</f>
        <v>1</v>
      </c>
      <c r="AJ870" t="b">
        <f>VLOOKUP(L870,lists!B:C,2,FALSE)</f>
        <v>1</v>
      </c>
      <c r="AK870" t="b">
        <f>VLOOKUP(T870,lists!$B$23:$D$25,2,FALSE)</f>
        <v>1</v>
      </c>
      <c r="AL870">
        <f t="shared" si="69"/>
        <v>1</v>
      </c>
    </row>
    <row r="871" spans="1:38" x14ac:dyDescent="0.35">
      <c r="A871" s="1">
        <f t="shared" si="70"/>
        <v>871</v>
      </c>
      <c r="B871" s="1">
        <f t="shared" si="71"/>
        <v>870</v>
      </c>
      <c r="C871" s="5">
        <v>44355</v>
      </c>
      <c r="D871" t="s">
        <v>606</v>
      </c>
      <c r="E871" t="s">
        <v>302</v>
      </c>
      <c r="F871" t="s">
        <v>302</v>
      </c>
      <c r="G871" t="s">
        <v>51</v>
      </c>
      <c r="H871" t="s">
        <v>245</v>
      </c>
      <c r="J871" t="s">
        <v>34</v>
      </c>
      <c r="K871" t="s">
        <v>5</v>
      </c>
      <c r="L871">
        <v>5</v>
      </c>
      <c r="N871" t="s">
        <v>227</v>
      </c>
      <c r="O871" t="s">
        <v>401</v>
      </c>
      <c r="P871" t="s">
        <v>59</v>
      </c>
      <c r="Q871">
        <v>15000</v>
      </c>
      <c r="R871" t="s">
        <v>1262</v>
      </c>
      <c r="T871" t="s">
        <v>241</v>
      </c>
      <c r="U871">
        <v>0</v>
      </c>
      <c r="W871" t="s">
        <v>503</v>
      </c>
      <c r="X871" t="s">
        <v>503</v>
      </c>
      <c r="AA871" s="6" t="str">
        <f t="shared" si="67"/>
        <v>3yo</v>
      </c>
      <c r="AB871" s="6" t="str">
        <f t="shared" si="68"/>
        <v>A</v>
      </c>
      <c r="AC871" s="6">
        <f>VLOOKUP(P871,lists!$G:$H,2,FALSE)</f>
        <v>7</v>
      </c>
      <c r="AD871" t="b">
        <f>VLOOKUP(G871,lists!$B$2:$C$3,2,FALSE)</f>
        <v>1</v>
      </c>
      <c r="AE871" t="b">
        <f>VLOOKUP(AA871,lists!$B:$C,2,FALSE)</f>
        <v>1</v>
      </c>
      <c r="AF871" t="b">
        <f>IF(AND(AC871&gt;=VLOOKUP(FLAT!$I$1,lists!$G:$H,2,FALSE),AC871&lt;=VLOOKUP(FLAT!$I$2,lists!$G:$H,2,FALSE)),TRUE,FALSE)</f>
        <v>1</v>
      </c>
      <c r="AG871" t="b">
        <f>VLOOKUP(AB871,lists!$B$7:$C$8,2,FALSE)</f>
        <v>1</v>
      </c>
      <c r="AH871" t="b">
        <f>VLOOKUP(IF(H871="","Open",SUBSTITUTE(H871,"/Nov","")),lists!$B$27:$D$29,2,FALSE)</f>
        <v>1</v>
      </c>
      <c r="AI871" t="b">
        <f>IF(FLAT!$I$5="All",TRUE,IF(FLAT!$I$5=TEXT('Raw - F'!C871,"mmm"),TRUE,FALSE))</f>
        <v>1</v>
      </c>
      <c r="AJ871" t="b">
        <f>VLOOKUP(L871,lists!B:C,2,FALSE)</f>
        <v>1</v>
      </c>
      <c r="AK871" t="b">
        <f>VLOOKUP(T871,lists!$B$23:$D$25,2,FALSE)</f>
        <v>1</v>
      </c>
      <c r="AL871">
        <f t="shared" si="69"/>
        <v>1</v>
      </c>
    </row>
    <row r="872" spans="1:38" x14ac:dyDescent="0.35">
      <c r="A872" s="1">
        <f t="shared" si="70"/>
        <v>872</v>
      </c>
      <c r="B872" s="1">
        <f t="shared" si="71"/>
        <v>871</v>
      </c>
      <c r="C872" s="5">
        <v>44355</v>
      </c>
      <c r="D872" t="s">
        <v>606</v>
      </c>
      <c r="E872" t="s">
        <v>302</v>
      </c>
      <c r="F872" t="s">
        <v>302</v>
      </c>
      <c r="G872" t="s">
        <v>6</v>
      </c>
      <c r="H872" t="s">
        <v>227</v>
      </c>
      <c r="J872" t="s">
        <v>35</v>
      </c>
      <c r="K872" t="s">
        <v>7</v>
      </c>
      <c r="L872">
        <v>3</v>
      </c>
      <c r="N872" t="s">
        <v>346</v>
      </c>
      <c r="O872" t="s">
        <v>473</v>
      </c>
      <c r="P872" t="s">
        <v>76</v>
      </c>
      <c r="Q872">
        <v>12500</v>
      </c>
      <c r="R872" t="s">
        <v>1259</v>
      </c>
      <c r="T872" t="s">
        <v>241</v>
      </c>
      <c r="U872">
        <v>0</v>
      </c>
      <c r="W872" t="s">
        <v>503</v>
      </c>
      <c r="X872" t="s">
        <v>503</v>
      </c>
      <c r="AA872" s="6" t="str">
        <f t="shared" si="67"/>
        <v>Other</v>
      </c>
      <c r="AB872" s="6" t="str">
        <f t="shared" si="68"/>
        <v>F</v>
      </c>
      <c r="AC872" s="6">
        <f>VLOOKUP(P872,lists!$G:$H,2,FALSE)</f>
        <v>5</v>
      </c>
      <c r="AD872" t="b">
        <f>VLOOKUP(G872,lists!$B$2:$C$3,2,FALSE)</f>
        <v>1</v>
      </c>
      <c r="AE872" t="b">
        <f>VLOOKUP(AA872,lists!$B:$C,2,FALSE)</f>
        <v>1</v>
      </c>
      <c r="AF872" t="b">
        <f>IF(AND(AC872&gt;=VLOOKUP(FLAT!$I$1,lists!$G:$H,2,FALSE),AC872&lt;=VLOOKUP(FLAT!$I$2,lists!$G:$H,2,FALSE)),TRUE,FALSE)</f>
        <v>1</v>
      </c>
      <c r="AG872" t="b">
        <f>VLOOKUP(AB872,lists!$B$7:$C$8,2,FALSE)</f>
        <v>1</v>
      </c>
      <c r="AH872" t="b">
        <f>VLOOKUP(IF(H872="","Open",SUBSTITUTE(H872,"/Nov","")),lists!$B$27:$D$29,2,FALSE)</f>
        <v>1</v>
      </c>
      <c r="AI872" t="b">
        <f>IF(FLAT!$I$5="All",TRUE,IF(FLAT!$I$5=TEXT('Raw - F'!C872,"mmm"),TRUE,FALSE))</f>
        <v>1</v>
      </c>
      <c r="AJ872" t="b">
        <f>VLOOKUP(L872,lists!B:C,2,FALSE)</f>
        <v>1</v>
      </c>
      <c r="AK872" t="b">
        <f>VLOOKUP(T872,lists!$B$23:$D$25,2,FALSE)</f>
        <v>1</v>
      </c>
      <c r="AL872">
        <f t="shared" si="69"/>
        <v>1</v>
      </c>
    </row>
    <row r="873" spans="1:38" x14ac:dyDescent="0.35">
      <c r="A873" s="1">
        <f t="shared" si="70"/>
        <v>873</v>
      </c>
      <c r="B873" s="1">
        <f t="shared" si="71"/>
        <v>872</v>
      </c>
      <c r="C873" s="5">
        <v>44355</v>
      </c>
      <c r="D873" t="s">
        <v>606</v>
      </c>
      <c r="E873" t="s">
        <v>302</v>
      </c>
      <c r="F873" t="s">
        <v>302</v>
      </c>
      <c r="G873" t="s">
        <v>51</v>
      </c>
      <c r="H873" t="s">
        <v>244</v>
      </c>
      <c r="J873" t="s">
        <v>33</v>
      </c>
      <c r="K873" t="s">
        <v>5</v>
      </c>
      <c r="L873">
        <v>4</v>
      </c>
      <c r="N873" t="s">
        <v>227</v>
      </c>
      <c r="O873" t="s">
        <v>37</v>
      </c>
      <c r="P873" t="s">
        <v>37</v>
      </c>
      <c r="Q873">
        <v>6850</v>
      </c>
      <c r="R873" t="s">
        <v>1258</v>
      </c>
      <c r="T873" t="s">
        <v>241</v>
      </c>
      <c r="U873">
        <v>0</v>
      </c>
      <c r="W873" t="s">
        <v>503</v>
      </c>
      <c r="X873" t="s">
        <v>583</v>
      </c>
      <c r="Y873" t="s">
        <v>584</v>
      </c>
      <c r="Z873" t="s">
        <v>553</v>
      </c>
      <c r="AA873" s="6" t="str">
        <f t="shared" si="67"/>
        <v>2yo</v>
      </c>
      <c r="AB873" s="6" t="str">
        <f t="shared" si="68"/>
        <v>A</v>
      </c>
      <c r="AC873" s="6">
        <f>VLOOKUP(P873,lists!$G:$H,2,FALSE)</f>
        <v>2</v>
      </c>
      <c r="AD873" t="b">
        <f>VLOOKUP(G873,lists!$B$2:$C$3,2,FALSE)</f>
        <v>1</v>
      </c>
      <c r="AE873" t="b">
        <f>VLOOKUP(AA873,lists!$B:$C,2,FALSE)</f>
        <v>1</v>
      </c>
      <c r="AF873" t="b">
        <f>IF(AND(AC873&gt;=VLOOKUP(FLAT!$I$1,lists!$G:$H,2,FALSE),AC873&lt;=VLOOKUP(FLAT!$I$2,lists!$G:$H,2,FALSE)),TRUE,FALSE)</f>
        <v>1</v>
      </c>
      <c r="AG873" t="b">
        <f>VLOOKUP(AB873,lists!$B$7:$C$8,2,FALSE)</f>
        <v>1</v>
      </c>
      <c r="AH873" t="b">
        <f>VLOOKUP(IF(H873="","Open",SUBSTITUTE(H873,"/Nov","")),lists!$B$27:$D$29,2,FALSE)</f>
        <v>1</v>
      </c>
      <c r="AI873" t="b">
        <f>IF(FLAT!$I$5="All",TRUE,IF(FLAT!$I$5=TEXT('Raw - F'!C873,"mmm"),TRUE,FALSE))</f>
        <v>1</v>
      </c>
      <c r="AJ873" t="b">
        <f>VLOOKUP(L873,lists!B:C,2,FALSE)</f>
        <v>1</v>
      </c>
      <c r="AK873" t="b">
        <f>VLOOKUP(T873,lists!$B$23:$D$25,2,FALSE)</f>
        <v>1</v>
      </c>
      <c r="AL873">
        <f t="shared" si="69"/>
        <v>1</v>
      </c>
    </row>
    <row r="874" spans="1:38" x14ac:dyDescent="0.35">
      <c r="A874" s="1">
        <f t="shared" si="70"/>
        <v>874</v>
      </c>
      <c r="B874" s="1">
        <f t="shared" si="71"/>
        <v>873</v>
      </c>
      <c r="C874" s="5">
        <v>44355</v>
      </c>
      <c r="D874" t="s">
        <v>606</v>
      </c>
      <c r="E874" t="s">
        <v>302</v>
      </c>
      <c r="F874" t="s">
        <v>302</v>
      </c>
      <c r="G874" t="s">
        <v>51</v>
      </c>
      <c r="H874" t="s">
        <v>244</v>
      </c>
      <c r="J874" t="s">
        <v>35</v>
      </c>
      <c r="K874" t="s">
        <v>5</v>
      </c>
      <c r="L874">
        <v>5</v>
      </c>
      <c r="N874" t="s">
        <v>227</v>
      </c>
      <c r="O874" t="s">
        <v>470</v>
      </c>
      <c r="P874" t="s">
        <v>38</v>
      </c>
      <c r="Q874">
        <v>5850</v>
      </c>
      <c r="R874" t="s">
        <v>1260</v>
      </c>
      <c r="T874" t="s">
        <v>241</v>
      </c>
      <c r="U874">
        <v>0</v>
      </c>
      <c r="W874" t="s">
        <v>503</v>
      </c>
      <c r="X874" t="s">
        <v>503</v>
      </c>
      <c r="AA874" s="6" t="str">
        <f t="shared" si="67"/>
        <v>Other</v>
      </c>
      <c r="AB874" s="6" t="str">
        <f t="shared" si="68"/>
        <v>A</v>
      </c>
      <c r="AC874" s="6">
        <f>VLOOKUP(P874,lists!$G:$H,2,FALSE)</f>
        <v>3</v>
      </c>
      <c r="AD874" t="b">
        <f>VLOOKUP(G874,lists!$B$2:$C$3,2,FALSE)</f>
        <v>1</v>
      </c>
      <c r="AE874" t="b">
        <f>VLOOKUP(AA874,lists!$B:$C,2,FALSE)</f>
        <v>1</v>
      </c>
      <c r="AF874" t="b">
        <f>IF(AND(AC874&gt;=VLOOKUP(FLAT!$I$1,lists!$G:$H,2,FALSE),AC874&lt;=VLOOKUP(FLAT!$I$2,lists!$G:$H,2,FALSE)),TRUE,FALSE)</f>
        <v>1</v>
      </c>
      <c r="AG874" t="b">
        <f>VLOOKUP(AB874,lists!$B$7:$C$8,2,FALSE)</f>
        <v>1</v>
      </c>
      <c r="AH874" t="b">
        <f>VLOOKUP(IF(H874="","Open",SUBSTITUTE(H874,"/Nov","")),lists!$B$27:$D$29,2,FALSE)</f>
        <v>1</v>
      </c>
      <c r="AI874" t="b">
        <f>IF(FLAT!$I$5="All",TRUE,IF(FLAT!$I$5=TEXT('Raw - F'!C874,"mmm"),TRUE,FALSE))</f>
        <v>1</v>
      </c>
      <c r="AJ874" t="b">
        <f>VLOOKUP(L874,lists!B:C,2,FALSE)</f>
        <v>1</v>
      </c>
      <c r="AK874" t="b">
        <f>VLOOKUP(T874,lists!$B$23:$D$25,2,FALSE)</f>
        <v>1</v>
      </c>
      <c r="AL874">
        <f t="shared" si="69"/>
        <v>1</v>
      </c>
    </row>
    <row r="875" spans="1:38" x14ac:dyDescent="0.35">
      <c r="A875" s="1">
        <f t="shared" si="70"/>
        <v>875</v>
      </c>
      <c r="B875" s="1">
        <f t="shared" si="71"/>
        <v>874</v>
      </c>
      <c r="C875" s="5">
        <v>44355</v>
      </c>
      <c r="D875" t="s">
        <v>606</v>
      </c>
      <c r="E875" t="s">
        <v>302</v>
      </c>
      <c r="F875" t="s">
        <v>302</v>
      </c>
      <c r="G875" t="s">
        <v>6</v>
      </c>
      <c r="H875" t="s">
        <v>227</v>
      </c>
      <c r="J875" t="s">
        <v>54</v>
      </c>
      <c r="K875" t="s">
        <v>7</v>
      </c>
      <c r="L875">
        <v>5</v>
      </c>
      <c r="N875" t="s">
        <v>330</v>
      </c>
      <c r="O875" t="s">
        <v>37</v>
      </c>
      <c r="P875" t="s">
        <v>70</v>
      </c>
      <c r="Q875">
        <v>5641</v>
      </c>
      <c r="R875" t="s">
        <v>778</v>
      </c>
      <c r="T875" t="s">
        <v>241</v>
      </c>
      <c r="U875">
        <v>0</v>
      </c>
      <c r="V875" t="s">
        <v>525</v>
      </c>
      <c r="W875" t="s">
        <v>503</v>
      </c>
      <c r="X875" t="s">
        <v>503</v>
      </c>
      <c r="AA875" s="6" t="str">
        <f t="shared" si="67"/>
        <v>Other</v>
      </c>
      <c r="AB875" s="6" t="str">
        <f t="shared" si="68"/>
        <v>F</v>
      </c>
      <c r="AC875" s="6">
        <f>VLOOKUP(P875,lists!$G:$H,2,FALSE)</f>
        <v>4</v>
      </c>
      <c r="AD875" t="b">
        <f>VLOOKUP(G875,lists!$B$2:$C$3,2,FALSE)</f>
        <v>1</v>
      </c>
      <c r="AE875" t="b">
        <f>VLOOKUP(AA875,lists!$B:$C,2,FALSE)</f>
        <v>1</v>
      </c>
      <c r="AF875" t="b">
        <f>IF(AND(AC875&gt;=VLOOKUP(FLAT!$I$1,lists!$G:$H,2,FALSE),AC875&lt;=VLOOKUP(FLAT!$I$2,lists!$G:$H,2,FALSE)),TRUE,FALSE)</f>
        <v>1</v>
      </c>
      <c r="AG875" t="b">
        <f>VLOOKUP(AB875,lists!$B$7:$C$8,2,FALSE)</f>
        <v>1</v>
      </c>
      <c r="AH875" t="b">
        <f>VLOOKUP(IF(H875="","Open",SUBSTITUTE(H875,"/Nov","")),lists!$B$27:$D$29,2,FALSE)</f>
        <v>1</v>
      </c>
      <c r="AI875" t="b">
        <f>IF(FLAT!$I$5="All",TRUE,IF(FLAT!$I$5=TEXT('Raw - F'!C875,"mmm"),TRUE,FALSE))</f>
        <v>1</v>
      </c>
      <c r="AJ875" t="b">
        <f>VLOOKUP(L875,lists!B:C,2,FALSE)</f>
        <v>1</v>
      </c>
      <c r="AK875" t="b">
        <f>VLOOKUP(T875,lists!$B$23:$D$25,2,FALSE)</f>
        <v>1</v>
      </c>
      <c r="AL875">
        <f t="shared" si="69"/>
        <v>1</v>
      </c>
    </row>
    <row r="876" spans="1:38" x14ac:dyDescent="0.35">
      <c r="A876" s="1">
        <f t="shared" si="70"/>
        <v>876</v>
      </c>
      <c r="B876" s="1">
        <f t="shared" si="71"/>
        <v>875</v>
      </c>
      <c r="C876" s="5">
        <v>44355</v>
      </c>
      <c r="D876" t="s">
        <v>606</v>
      </c>
      <c r="E876" t="s">
        <v>302</v>
      </c>
      <c r="F876" t="s">
        <v>302</v>
      </c>
      <c r="G876" t="s">
        <v>6</v>
      </c>
      <c r="H876" t="s">
        <v>227</v>
      </c>
      <c r="J876" t="s">
        <v>54</v>
      </c>
      <c r="K876" t="s">
        <v>5</v>
      </c>
      <c r="L876">
        <v>5</v>
      </c>
      <c r="N876" t="s">
        <v>330</v>
      </c>
      <c r="O876" t="s">
        <v>401</v>
      </c>
      <c r="P876" t="s">
        <v>59</v>
      </c>
      <c r="Q876">
        <v>4958</v>
      </c>
      <c r="R876" t="s">
        <v>1257</v>
      </c>
      <c r="T876" t="s">
        <v>241</v>
      </c>
      <c r="U876">
        <v>0</v>
      </c>
      <c r="W876" t="s">
        <v>503</v>
      </c>
      <c r="X876" t="s">
        <v>503</v>
      </c>
      <c r="AA876" s="6" t="str">
        <f t="shared" si="67"/>
        <v>Other</v>
      </c>
      <c r="AB876" s="6" t="str">
        <f t="shared" si="68"/>
        <v>A</v>
      </c>
      <c r="AC876" s="6">
        <f>VLOOKUP(P876,lists!$G:$H,2,FALSE)</f>
        <v>7</v>
      </c>
      <c r="AD876" t="b">
        <f>VLOOKUP(G876,lists!$B$2:$C$3,2,FALSE)</f>
        <v>1</v>
      </c>
      <c r="AE876" t="b">
        <f>VLOOKUP(AA876,lists!$B:$C,2,FALSE)</f>
        <v>1</v>
      </c>
      <c r="AF876" t="b">
        <f>IF(AND(AC876&gt;=VLOOKUP(FLAT!$I$1,lists!$G:$H,2,FALSE),AC876&lt;=VLOOKUP(FLAT!$I$2,lists!$G:$H,2,FALSE)),TRUE,FALSE)</f>
        <v>1</v>
      </c>
      <c r="AG876" t="b">
        <f>VLOOKUP(AB876,lists!$B$7:$C$8,2,FALSE)</f>
        <v>1</v>
      </c>
      <c r="AH876" t="b">
        <f>VLOOKUP(IF(H876="","Open",SUBSTITUTE(H876,"/Nov","")),lists!$B$27:$D$29,2,FALSE)</f>
        <v>1</v>
      </c>
      <c r="AI876" t="b">
        <f>IF(FLAT!$I$5="All",TRUE,IF(FLAT!$I$5=TEXT('Raw - F'!C876,"mmm"),TRUE,FALSE))</f>
        <v>1</v>
      </c>
      <c r="AJ876" t="b">
        <f>VLOOKUP(L876,lists!B:C,2,FALSE)</f>
        <v>1</v>
      </c>
      <c r="AK876" t="b">
        <f>VLOOKUP(T876,lists!$B$23:$D$25,2,FALSE)</f>
        <v>1</v>
      </c>
      <c r="AL876">
        <f t="shared" si="69"/>
        <v>1</v>
      </c>
    </row>
    <row r="877" spans="1:38" x14ac:dyDescent="0.35">
      <c r="A877" s="1">
        <f t="shared" si="70"/>
        <v>877</v>
      </c>
      <c r="B877" s="1">
        <f t="shared" si="71"/>
        <v>876</v>
      </c>
      <c r="C877" s="5">
        <v>44355</v>
      </c>
      <c r="D877" t="s">
        <v>606</v>
      </c>
      <c r="E877" t="s">
        <v>302</v>
      </c>
      <c r="F877" t="s">
        <v>302</v>
      </c>
      <c r="G877" t="s">
        <v>6</v>
      </c>
      <c r="H877" t="s">
        <v>227</v>
      </c>
      <c r="J877" t="s">
        <v>34</v>
      </c>
      <c r="K877" t="s">
        <v>5</v>
      </c>
      <c r="L877">
        <v>6</v>
      </c>
      <c r="N877" t="s">
        <v>314</v>
      </c>
      <c r="O877" t="s">
        <v>37</v>
      </c>
      <c r="P877" t="s">
        <v>37</v>
      </c>
      <c r="Q877">
        <v>4170</v>
      </c>
      <c r="R877" t="s">
        <v>1261</v>
      </c>
      <c r="T877" t="s">
        <v>241</v>
      </c>
      <c r="U877">
        <v>0</v>
      </c>
      <c r="W877" t="s">
        <v>503</v>
      </c>
      <c r="X877" t="s">
        <v>503</v>
      </c>
      <c r="AA877" s="6" t="str">
        <f t="shared" si="67"/>
        <v>3yo</v>
      </c>
      <c r="AB877" s="6" t="str">
        <f t="shared" si="68"/>
        <v>A</v>
      </c>
      <c r="AC877" s="6">
        <f>VLOOKUP(P877,lists!$G:$H,2,FALSE)</f>
        <v>2</v>
      </c>
      <c r="AD877" t="b">
        <f>VLOOKUP(G877,lists!$B$2:$C$3,2,FALSE)</f>
        <v>1</v>
      </c>
      <c r="AE877" t="b">
        <f>VLOOKUP(AA877,lists!$B:$C,2,FALSE)</f>
        <v>1</v>
      </c>
      <c r="AF877" t="b">
        <f>IF(AND(AC877&gt;=VLOOKUP(FLAT!$I$1,lists!$G:$H,2,FALSE),AC877&lt;=VLOOKUP(FLAT!$I$2,lists!$G:$H,2,FALSE)),TRUE,FALSE)</f>
        <v>1</v>
      </c>
      <c r="AG877" t="b">
        <f>VLOOKUP(AB877,lists!$B$7:$C$8,2,FALSE)</f>
        <v>1</v>
      </c>
      <c r="AH877" t="b">
        <f>VLOOKUP(IF(H877="","Open",SUBSTITUTE(H877,"/Nov","")),lists!$B$27:$D$29,2,FALSE)</f>
        <v>1</v>
      </c>
      <c r="AI877" t="b">
        <f>IF(FLAT!$I$5="All",TRUE,IF(FLAT!$I$5=TEXT('Raw - F'!C877,"mmm"),TRUE,FALSE))</f>
        <v>1</v>
      </c>
      <c r="AJ877" t="b">
        <f>VLOOKUP(L877,lists!B:C,2,FALSE)</f>
        <v>1</v>
      </c>
      <c r="AK877" t="b">
        <f>VLOOKUP(T877,lists!$B$23:$D$25,2,FALSE)</f>
        <v>1</v>
      </c>
      <c r="AL877">
        <f t="shared" si="69"/>
        <v>1</v>
      </c>
    </row>
    <row r="878" spans="1:38" x14ac:dyDescent="0.35">
      <c r="A878" s="1">
        <f t="shared" si="70"/>
        <v>878</v>
      </c>
      <c r="B878" s="1">
        <f t="shared" si="71"/>
        <v>877</v>
      </c>
      <c r="C878" s="5">
        <v>44355</v>
      </c>
      <c r="D878" t="s">
        <v>87</v>
      </c>
      <c r="E878" t="s">
        <v>302</v>
      </c>
      <c r="F878" t="s">
        <v>302</v>
      </c>
      <c r="G878" t="s">
        <v>6</v>
      </c>
      <c r="H878" t="s">
        <v>227</v>
      </c>
      <c r="J878" t="s">
        <v>54</v>
      </c>
      <c r="K878" t="s">
        <v>5</v>
      </c>
      <c r="L878">
        <v>5</v>
      </c>
      <c r="N878" t="s">
        <v>330</v>
      </c>
      <c r="O878" t="s">
        <v>70</v>
      </c>
      <c r="P878" t="s">
        <v>70</v>
      </c>
      <c r="Q878">
        <v>8400</v>
      </c>
      <c r="R878" t="s">
        <v>1263</v>
      </c>
      <c r="T878" t="s">
        <v>240</v>
      </c>
      <c r="U878">
        <v>0</v>
      </c>
      <c r="W878" t="s">
        <v>503</v>
      </c>
      <c r="X878" t="s">
        <v>503</v>
      </c>
      <c r="AA878" s="6" t="str">
        <f t="shared" ref="AA878:AA940" si="72">IF(OR(J878="2yo",J878="3yo"),J878,"Other")</f>
        <v>Other</v>
      </c>
      <c r="AB878" s="6" t="str">
        <f t="shared" ref="AB878:AB940" si="73">IF(K878="F",K878,"A")</f>
        <v>A</v>
      </c>
      <c r="AC878" s="6">
        <f>VLOOKUP(P878,lists!$G:$H,2,FALSE)</f>
        <v>4</v>
      </c>
      <c r="AD878" t="b">
        <f>VLOOKUP(G878,lists!$B$2:$C$3,2,FALSE)</f>
        <v>1</v>
      </c>
      <c r="AE878" t="b">
        <f>VLOOKUP(AA878,lists!$B:$C,2,FALSE)</f>
        <v>1</v>
      </c>
      <c r="AF878" t="b">
        <f>IF(AND(AC878&gt;=VLOOKUP(FLAT!$I$1,lists!$G:$H,2,FALSE),AC878&lt;=VLOOKUP(FLAT!$I$2,lists!$G:$H,2,FALSE)),TRUE,FALSE)</f>
        <v>1</v>
      </c>
      <c r="AG878" t="b">
        <f>VLOOKUP(AB878,lists!$B$7:$C$8,2,FALSE)</f>
        <v>1</v>
      </c>
      <c r="AH878" t="b">
        <f>VLOOKUP(IF(H878="","Open",SUBSTITUTE(H878,"/Nov","")),lists!$B$27:$D$29,2,FALSE)</f>
        <v>1</v>
      </c>
      <c r="AI878" t="b">
        <f>IF(FLAT!$I$5="All",TRUE,IF(FLAT!$I$5=TEXT('Raw - F'!C878,"mmm"),TRUE,FALSE))</f>
        <v>1</v>
      </c>
      <c r="AJ878" t="b">
        <f>VLOOKUP(L878,lists!B:C,2,FALSE)</f>
        <v>1</v>
      </c>
      <c r="AK878" t="b">
        <f>VLOOKUP(T878,lists!$B$23:$D$25,2,FALSE)</f>
        <v>1</v>
      </c>
      <c r="AL878">
        <f t="shared" ref="AL878:AL940" si="74">IF(AND(AD878=TRUE,AE878=TRUE,AF878=TRUE,AG878=TRUE,AH878=TRUE,AI878=TRUE,AJ878=TRUE,AK878=TRUE),1,0)</f>
        <v>1</v>
      </c>
    </row>
    <row r="879" spans="1:38" x14ac:dyDescent="0.35">
      <c r="A879" s="1">
        <f t="shared" si="70"/>
        <v>879</v>
      </c>
      <c r="B879" s="1">
        <f t="shared" si="71"/>
        <v>878</v>
      </c>
      <c r="C879" s="5">
        <v>44355</v>
      </c>
      <c r="D879" t="s">
        <v>87</v>
      </c>
      <c r="E879" t="s">
        <v>302</v>
      </c>
      <c r="F879" t="s">
        <v>302</v>
      </c>
      <c r="G879" t="s">
        <v>6</v>
      </c>
      <c r="H879" t="s">
        <v>227</v>
      </c>
      <c r="J879" t="s">
        <v>54</v>
      </c>
      <c r="K879" t="s">
        <v>7</v>
      </c>
      <c r="L879">
        <v>5</v>
      </c>
      <c r="N879" t="s">
        <v>330</v>
      </c>
      <c r="O879" t="s">
        <v>315</v>
      </c>
      <c r="P879" t="s">
        <v>102</v>
      </c>
      <c r="Q879">
        <v>8400</v>
      </c>
      <c r="R879" t="s">
        <v>1265</v>
      </c>
      <c r="T879" t="s">
        <v>240</v>
      </c>
      <c r="U879">
        <v>0</v>
      </c>
      <c r="W879" t="s">
        <v>503</v>
      </c>
      <c r="X879" t="s">
        <v>503</v>
      </c>
      <c r="AA879" s="6" t="str">
        <f t="shared" si="72"/>
        <v>Other</v>
      </c>
      <c r="AB879" s="6" t="str">
        <f t="shared" si="73"/>
        <v>F</v>
      </c>
      <c r="AC879" s="6">
        <f>VLOOKUP(P879,lists!$G:$H,2,FALSE)</f>
        <v>9</v>
      </c>
      <c r="AD879" t="b">
        <f>VLOOKUP(G879,lists!$B$2:$C$3,2,FALSE)</f>
        <v>1</v>
      </c>
      <c r="AE879" t="b">
        <f>VLOOKUP(AA879,lists!$B:$C,2,FALSE)</f>
        <v>1</v>
      </c>
      <c r="AF879" t="b">
        <f>IF(AND(AC879&gt;=VLOOKUP(FLAT!$I$1,lists!$G:$H,2,FALSE),AC879&lt;=VLOOKUP(FLAT!$I$2,lists!$G:$H,2,FALSE)),TRUE,FALSE)</f>
        <v>1</v>
      </c>
      <c r="AG879" t="b">
        <f>VLOOKUP(AB879,lists!$B$7:$C$8,2,FALSE)</f>
        <v>1</v>
      </c>
      <c r="AH879" t="b">
        <f>VLOOKUP(IF(H879="","Open",SUBSTITUTE(H879,"/Nov","")),lists!$B$27:$D$29,2,FALSE)</f>
        <v>1</v>
      </c>
      <c r="AI879" t="b">
        <f>IF(FLAT!$I$5="All",TRUE,IF(FLAT!$I$5=TEXT('Raw - F'!C879,"mmm"),TRUE,FALSE))</f>
        <v>1</v>
      </c>
      <c r="AJ879" t="b">
        <f>VLOOKUP(L879,lists!B:C,2,FALSE)</f>
        <v>1</v>
      </c>
      <c r="AK879" t="b">
        <f>VLOOKUP(T879,lists!$B$23:$D$25,2,FALSE)</f>
        <v>1</v>
      </c>
      <c r="AL879">
        <f t="shared" si="74"/>
        <v>1</v>
      </c>
    </row>
    <row r="880" spans="1:38" x14ac:dyDescent="0.35">
      <c r="A880" s="1">
        <f t="shared" si="70"/>
        <v>880</v>
      </c>
      <c r="B880" s="1">
        <f t="shared" si="71"/>
        <v>879</v>
      </c>
      <c r="C880" s="5">
        <v>44355</v>
      </c>
      <c r="D880" t="s">
        <v>87</v>
      </c>
      <c r="E880" t="s">
        <v>302</v>
      </c>
      <c r="F880" t="s">
        <v>302</v>
      </c>
      <c r="G880" t="s">
        <v>51</v>
      </c>
      <c r="H880" t="s">
        <v>245</v>
      </c>
      <c r="J880" t="s">
        <v>33</v>
      </c>
      <c r="K880" t="s">
        <v>5</v>
      </c>
      <c r="L880">
        <v>4</v>
      </c>
      <c r="N880" t="s">
        <v>227</v>
      </c>
      <c r="O880" t="s">
        <v>475</v>
      </c>
      <c r="P880" t="s">
        <v>37</v>
      </c>
      <c r="Q880">
        <v>7600</v>
      </c>
      <c r="R880" t="s">
        <v>589</v>
      </c>
      <c r="T880" t="s">
        <v>240</v>
      </c>
      <c r="U880">
        <v>0</v>
      </c>
      <c r="W880" t="s">
        <v>503</v>
      </c>
      <c r="X880" t="s">
        <v>583</v>
      </c>
      <c r="Y880" t="s">
        <v>584</v>
      </c>
      <c r="Z880" t="s">
        <v>553</v>
      </c>
      <c r="AA880" s="6" t="str">
        <f t="shared" si="72"/>
        <v>2yo</v>
      </c>
      <c r="AB880" s="6" t="str">
        <f t="shared" si="73"/>
        <v>A</v>
      </c>
      <c r="AC880" s="6">
        <f>VLOOKUP(P880,lists!$G:$H,2,FALSE)</f>
        <v>2</v>
      </c>
      <c r="AD880" t="b">
        <f>VLOOKUP(G880,lists!$B$2:$C$3,2,FALSE)</f>
        <v>1</v>
      </c>
      <c r="AE880" t="b">
        <f>VLOOKUP(AA880,lists!$B:$C,2,FALSE)</f>
        <v>1</v>
      </c>
      <c r="AF880" t="b">
        <f>IF(AND(AC880&gt;=VLOOKUP(FLAT!$I$1,lists!$G:$H,2,FALSE),AC880&lt;=VLOOKUP(FLAT!$I$2,lists!$G:$H,2,FALSE)),TRUE,FALSE)</f>
        <v>1</v>
      </c>
      <c r="AG880" t="b">
        <f>VLOOKUP(AB880,lists!$B$7:$C$8,2,FALSE)</f>
        <v>1</v>
      </c>
      <c r="AH880" t="b">
        <f>VLOOKUP(IF(H880="","Open",SUBSTITUTE(H880,"/Nov","")),lists!$B$27:$D$29,2,FALSE)</f>
        <v>1</v>
      </c>
      <c r="AI880" t="b">
        <f>IF(FLAT!$I$5="All",TRUE,IF(FLAT!$I$5=TEXT('Raw - F'!C880,"mmm"),TRUE,FALSE))</f>
        <v>1</v>
      </c>
      <c r="AJ880" t="b">
        <f>VLOOKUP(L880,lists!B:C,2,FALSE)</f>
        <v>1</v>
      </c>
      <c r="AK880" t="b">
        <f>VLOOKUP(T880,lists!$B$23:$D$25,2,FALSE)</f>
        <v>1</v>
      </c>
      <c r="AL880">
        <f t="shared" si="74"/>
        <v>1</v>
      </c>
    </row>
    <row r="881" spans="1:38" x14ac:dyDescent="0.35">
      <c r="A881" s="1">
        <f t="shared" si="70"/>
        <v>881</v>
      </c>
      <c r="B881" s="1">
        <f t="shared" si="71"/>
        <v>880</v>
      </c>
      <c r="C881" s="5">
        <v>44355</v>
      </c>
      <c r="D881" t="s">
        <v>87</v>
      </c>
      <c r="E881" t="s">
        <v>302</v>
      </c>
      <c r="F881" t="s">
        <v>302</v>
      </c>
      <c r="G881" t="s">
        <v>6</v>
      </c>
      <c r="H881" t="s">
        <v>227</v>
      </c>
      <c r="J881" t="s">
        <v>54</v>
      </c>
      <c r="K881" t="s">
        <v>7</v>
      </c>
      <c r="L881">
        <v>5</v>
      </c>
      <c r="N881" t="s">
        <v>330</v>
      </c>
      <c r="O881" t="s">
        <v>572</v>
      </c>
      <c r="P881" t="s">
        <v>76</v>
      </c>
      <c r="Q881">
        <v>7300</v>
      </c>
      <c r="R881" t="s">
        <v>1264</v>
      </c>
      <c r="T881" t="s">
        <v>240</v>
      </c>
      <c r="U881">
        <v>0</v>
      </c>
      <c r="W881" t="s">
        <v>503</v>
      </c>
      <c r="X881" t="s">
        <v>503</v>
      </c>
      <c r="AA881" s="6" t="str">
        <f t="shared" si="72"/>
        <v>Other</v>
      </c>
      <c r="AB881" s="6" t="str">
        <f t="shared" si="73"/>
        <v>F</v>
      </c>
      <c r="AC881" s="6">
        <f>VLOOKUP(P881,lists!$G:$H,2,FALSE)</f>
        <v>5</v>
      </c>
      <c r="AD881" t="b">
        <f>VLOOKUP(G881,lists!$B$2:$C$3,2,FALSE)</f>
        <v>1</v>
      </c>
      <c r="AE881" t="b">
        <f>VLOOKUP(AA881,lists!$B:$C,2,FALSE)</f>
        <v>1</v>
      </c>
      <c r="AF881" t="b">
        <f>IF(AND(AC881&gt;=VLOOKUP(FLAT!$I$1,lists!$G:$H,2,FALSE),AC881&lt;=VLOOKUP(FLAT!$I$2,lists!$G:$H,2,FALSE)),TRUE,FALSE)</f>
        <v>1</v>
      </c>
      <c r="AG881" t="b">
        <f>VLOOKUP(AB881,lists!$B$7:$C$8,2,FALSE)</f>
        <v>1</v>
      </c>
      <c r="AH881" t="b">
        <f>VLOOKUP(IF(H881="","Open",SUBSTITUTE(H881,"/Nov","")),lists!$B$27:$D$29,2,FALSE)</f>
        <v>1</v>
      </c>
      <c r="AI881" t="b">
        <f>IF(FLAT!$I$5="All",TRUE,IF(FLAT!$I$5=TEXT('Raw - F'!C881,"mmm"),TRUE,FALSE))</f>
        <v>1</v>
      </c>
      <c r="AJ881" t="b">
        <f>VLOOKUP(L881,lists!B:C,2,FALSE)</f>
        <v>1</v>
      </c>
      <c r="AK881" t="b">
        <f>VLOOKUP(T881,lists!$B$23:$D$25,2,FALSE)</f>
        <v>1</v>
      </c>
      <c r="AL881">
        <f t="shared" si="74"/>
        <v>1</v>
      </c>
    </row>
    <row r="882" spans="1:38" x14ac:dyDescent="0.35">
      <c r="A882" s="1">
        <f t="shared" si="70"/>
        <v>882</v>
      </c>
      <c r="B882" s="1">
        <f t="shared" si="71"/>
        <v>881</v>
      </c>
      <c r="C882" s="5">
        <v>44355</v>
      </c>
      <c r="D882" t="s">
        <v>87</v>
      </c>
      <c r="E882" t="s">
        <v>302</v>
      </c>
      <c r="F882" t="s">
        <v>302</v>
      </c>
      <c r="G882" t="s">
        <v>51</v>
      </c>
      <c r="H882" t="s">
        <v>244</v>
      </c>
      <c r="J882" t="s">
        <v>305</v>
      </c>
      <c r="K882" t="s">
        <v>5</v>
      </c>
      <c r="L882">
        <v>6</v>
      </c>
      <c r="N882" t="s">
        <v>227</v>
      </c>
      <c r="O882" t="s">
        <v>70</v>
      </c>
      <c r="P882" t="s">
        <v>38</v>
      </c>
      <c r="Q882">
        <v>5600</v>
      </c>
      <c r="R882" t="s">
        <v>361</v>
      </c>
      <c r="T882" t="s">
        <v>240</v>
      </c>
      <c r="U882">
        <v>0</v>
      </c>
      <c r="W882" t="s">
        <v>503</v>
      </c>
      <c r="X882" t="s">
        <v>660</v>
      </c>
      <c r="Y882">
        <v>28000</v>
      </c>
      <c r="AA882" s="6" t="str">
        <f t="shared" si="72"/>
        <v>Other</v>
      </c>
      <c r="AB882" s="6" t="str">
        <f t="shared" si="73"/>
        <v>A</v>
      </c>
      <c r="AC882" s="6">
        <f>VLOOKUP(P882,lists!$G:$H,2,FALSE)</f>
        <v>3</v>
      </c>
      <c r="AD882" t="b">
        <f>VLOOKUP(G882,lists!$B$2:$C$3,2,FALSE)</f>
        <v>1</v>
      </c>
      <c r="AE882" t="b">
        <f>VLOOKUP(AA882,lists!$B:$C,2,FALSE)</f>
        <v>1</v>
      </c>
      <c r="AF882" t="b">
        <f>IF(AND(AC882&gt;=VLOOKUP(FLAT!$I$1,lists!$G:$H,2,FALSE),AC882&lt;=VLOOKUP(FLAT!$I$2,lists!$G:$H,2,FALSE)),TRUE,FALSE)</f>
        <v>1</v>
      </c>
      <c r="AG882" t="b">
        <f>VLOOKUP(AB882,lists!$B$7:$C$8,2,FALSE)</f>
        <v>1</v>
      </c>
      <c r="AH882" t="b">
        <f>VLOOKUP(IF(H882="","Open",SUBSTITUTE(H882,"/Nov","")),lists!$B$27:$D$29,2,FALSE)</f>
        <v>1</v>
      </c>
      <c r="AI882" t="b">
        <f>IF(FLAT!$I$5="All",TRUE,IF(FLAT!$I$5=TEXT('Raw - F'!C882,"mmm"),TRUE,FALSE))</f>
        <v>1</v>
      </c>
      <c r="AJ882" t="b">
        <f>VLOOKUP(L882,lists!B:C,2,FALSE)</f>
        <v>1</v>
      </c>
      <c r="AK882" t="b">
        <f>VLOOKUP(T882,lists!$B$23:$D$25,2,FALSE)</f>
        <v>1</v>
      </c>
      <c r="AL882">
        <f t="shared" si="74"/>
        <v>1</v>
      </c>
    </row>
    <row r="883" spans="1:38" x14ac:dyDescent="0.35">
      <c r="A883" s="1">
        <f t="shared" si="70"/>
        <v>883</v>
      </c>
      <c r="B883" s="1">
        <f t="shared" si="71"/>
        <v>882</v>
      </c>
      <c r="C883" s="5">
        <v>44355</v>
      </c>
      <c r="D883" t="s">
        <v>87</v>
      </c>
      <c r="E883" t="s">
        <v>302</v>
      </c>
      <c r="F883" t="s">
        <v>302</v>
      </c>
      <c r="G883" t="s">
        <v>6</v>
      </c>
      <c r="H883" t="s">
        <v>227</v>
      </c>
      <c r="J883" t="s">
        <v>34</v>
      </c>
      <c r="K883" t="s">
        <v>5</v>
      </c>
      <c r="L883">
        <v>6</v>
      </c>
      <c r="N883" t="s">
        <v>307</v>
      </c>
      <c r="O883" t="s">
        <v>70</v>
      </c>
      <c r="P883" t="s">
        <v>70</v>
      </c>
      <c r="Q883">
        <v>5400</v>
      </c>
      <c r="R883" t="s">
        <v>358</v>
      </c>
      <c r="T883" t="s">
        <v>240</v>
      </c>
      <c r="U883">
        <v>0</v>
      </c>
      <c r="W883" t="s">
        <v>503</v>
      </c>
      <c r="X883" t="s">
        <v>503</v>
      </c>
      <c r="AA883" s="6" t="str">
        <f t="shared" si="72"/>
        <v>3yo</v>
      </c>
      <c r="AB883" s="6" t="str">
        <f t="shared" si="73"/>
        <v>A</v>
      </c>
      <c r="AC883" s="6">
        <f>VLOOKUP(P883,lists!$G:$H,2,FALSE)</f>
        <v>4</v>
      </c>
      <c r="AD883" t="b">
        <f>VLOOKUP(G883,lists!$B$2:$C$3,2,FALSE)</f>
        <v>1</v>
      </c>
      <c r="AE883" t="b">
        <f>VLOOKUP(AA883,lists!$B:$C,2,FALSE)</f>
        <v>1</v>
      </c>
      <c r="AF883" t="b">
        <f>IF(AND(AC883&gt;=VLOOKUP(FLAT!$I$1,lists!$G:$H,2,FALSE),AC883&lt;=VLOOKUP(FLAT!$I$2,lists!$G:$H,2,FALSE)),TRUE,FALSE)</f>
        <v>1</v>
      </c>
      <c r="AG883" t="b">
        <f>VLOOKUP(AB883,lists!$B$7:$C$8,2,FALSE)</f>
        <v>1</v>
      </c>
      <c r="AH883" t="b">
        <f>VLOOKUP(IF(H883="","Open",SUBSTITUTE(H883,"/Nov","")),lists!$B$27:$D$29,2,FALSE)</f>
        <v>1</v>
      </c>
      <c r="AI883" t="b">
        <f>IF(FLAT!$I$5="All",TRUE,IF(FLAT!$I$5=TEXT('Raw - F'!C883,"mmm"),TRUE,FALSE))</f>
        <v>1</v>
      </c>
      <c r="AJ883" t="b">
        <f>VLOOKUP(L883,lists!B:C,2,FALSE)</f>
        <v>1</v>
      </c>
      <c r="AK883" t="b">
        <f>VLOOKUP(T883,lists!$B$23:$D$25,2,FALSE)</f>
        <v>1</v>
      </c>
      <c r="AL883">
        <f t="shared" si="74"/>
        <v>1</v>
      </c>
    </row>
    <row r="884" spans="1:38" x14ac:dyDescent="0.35">
      <c r="A884" s="1">
        <f t="shared" si="70"/>
        <v>884</v>
      </c>
      <c r="B884" s="1">
        <f t="shared" si="71"/>
        <v>883</v>
      </c>
      <c r="C884" s="5">
        <v>44355</v>
      </c>
      <c r="D884" t="s">
        <v>87</v>
      </c>
      <c r="E884" t="s">
        <v>302</v>
      </c>
      <c r="F884" t="s">
        <v>302</v>
      </c>
      <c r="G884" t="s">
        <v>6</v>
      </c>
      <c r="H884" t="s">
        <v>227</v>
      </c>
      <c r="J884" t="s">
        <v>54</v>
      </c>
      <c r="K884" t="s">
        <v>5</v>
      </c>
      <c r="L884">
        <v>6</v>
      </c>
      <c r="N884" t="s">
        <v>307</v>
      </c>
      <c r="O884" t="s">
        <v>55</v>
      </c>
      <c r="P884" t="s">
        <v>61</v>
      </c>
      <c r="Q884">
        <v>5400</v>
      </c>
      <c r="R884" t="s">
        <v>1266</v>
      </c>
      <c r="T884" t="s">
        <v>240</v>
      </c>
      <c r="U884">
        <v>0</v>
      </c>
      <c r="V884" t="s">
        <v>525</v>
      </c>
      <c r="W884" t="s">
        <v>503</v>
      </c>
      <c r="X884" t="s">
        <v>503</v>
      </c>
      <c r="AA884" s="6" t="str">
        <f t="shared" si="72"/>
        <v>Other</v>
      </c>
      <c r="AB884" s="6" t="str">
        <f t="shared" si="73"/>
        <v>A</v>
      </c>
      <c r="AC884" s="6">
        <f>VLOOKUP(P884,lists!$G:$H,2,FALSE)</f>
        <v>11</v>
      </c>
      <c r="AD884" t="b">
        <f>VLOOKUP(G884,lists!$B$2:$C$3,2,FALSE)</f>
        <v>1</v>
      </c>
      <c r="AE884" t="b">
        <f>VLOOKUP(AA884,lists!$B:$C,2,FALSE)</f>
        <v>1</v>
      </c>
      <c r="AF884" t="b">
        <f>IF(AND(AC884&gt;=VLOOKUP(FLAT!$I$1,lists!$G:$H,2,FALSE),AC884&lt;=VLOOKUP(FLAT!$I$2,lists!$G:$H,2,FALSE)),TRUE,FALSE)</f>
        <v>1</v>
      </c>
      <c r="AG884" t="b">
        <f>VLOOKUP(AB884,lists!$B$7:$C$8,2,FALSE)</f>
        <v>1</v>
      </c>
      <c r="AH884" t="b">
        <f>VLOOKUP(IF(H884="","Open",SUBSTITUTE(H884,"/Nov","")),lists!$B$27:$D$29,2,FALSE)</f>
        <v>1</v>
      </c>
      <c r="AI884" t="b">
        <f>IF(FLAT!$I$5="All",TRUE,IF(FLAT!$I$5=TEXT('Raw - F'!C884,"mmm"),TRUE,FALSE))</f>
        <v>1</v>
      </c>
      <c r="AJ884" t="b">
        <f>VLOOKUP(L884,lists!B:C,2,FALSE)</f>
        <v>1</v>
      </c>
      <c r="AK884" t="b">
        <f>VLOOKUP(T884,lists!$B$23:$D$25,2,FALSE)</f>
        <v>1</v>
      </c>
      <c r="AL884">
        <f t="shared" si="74"/>
        <v>1</v>
      </c>
    </row>
    <row r="885" spans="1:38" x14ac:dyDescent="0.35">
      <c r="A885" s="1">
        <f t="shared" si="70"/>
        <v>885</v>
      </c>
      <c r="B885" s="1">
        <f t="shared" si="71"/>
        <v>884</v>
      </c>
      <c r="C885" s="5">
        <v>44356</v>
      </c>
      <c r="D885" t="s">
        <v>590</v>
      </c>
      <c r="E885" t="s">
        <v>302</v>
      </c>
      <c r="F885" t="s">
        <v>302</v>
      </c>
      <c r="G885" t="s">
        <v>6</v>
      </c>
      <c r="H885" t="s">
        <v>227</v>
      </c>
      <c r="J885" t="s">
        <v>34</v>
      </c>
      <c r="K885" t="s">
        <v>5</v>
      </c>
      <c r="L885">
        <v>4</v>
      </c>
      <c r="N885" t="s">
        <v>318</v>
      </c>
      <c r="O885" t="s">
        <v>598</v>
      </c>
      <c r="P885" t="s">
        <v>37</v>
      </c>
      <c r="Q885">
        <v>7650</v>
      </c>
      <c r="R885" t="s">
        <v>358</v>
      </c>
      <c r="T885" t="s">
        <v>240</v>
      </c>
      <c r="U885">
        <v>0</v>
      </c>
      <c r="W885" t="s">
        <v>503</v>
      </c>
      <c r="X885" t="s">
        <v>503</v>
      </c>
      <c r="AA885" s="6" t="str">
        <f t="shared" si="72"/>
        <v>3yo</v>
      </c>
      <c r="AB885" s="6" t="str">
        <f t="shared" si="73"/>
        <v>A</v>
      </c>
      <c r="AC885" s="6">
        <f>VLOOKUP(P885,lists!$G:$H,2,FALSE)</f>
        <v>2</v>
      </c>
      <c r="AD885" t="b">
        <f>VLOOKUP(G885,lists!$B$2:$C$3,2,FALSE)</f>
        <v>1</v>
      </c>
      <c r="AE885" t="b">
        <f>VLOOKUP(AA885,lists!$B:$C,2,FALSE)</f>
        <v>1</v>
      </c>
      <c r="AF885" t="b">
        <f>IF(AND(AC885&gt;=VLOOKUP(FLAT!$I$1,lists!$G:$H,2,FALSE),AC885&lt;=VLOOKUP(FLAT!$I$2,lists!$G:$H,2,FALSE)),TRUE,FALSE)</f>
        <v>1</v>
      </c>
      <c r="AG885" t="b">
        <f>VLOOKUP(AB885,lists!$B$7:$C$8,2,FALSE)</f>
        <v>1</v>
      </c>
      <c r="AH885" t="b">
        <f>VLOOKUP(IF(H885="","Open",SUBSTITUTE(H885,"/Nov","")),lists!$B$27:$D$29,2,FALSE)</f>
        <v>1</v>
      </c>
      <c r="AI885" t="b">
        <f>IF(FLAT!$I$5="All",TRUE,IF(FLAT!$I$5=TEXT('Raw - F'!C885,"mmm"),TRUE,FALSE))</f>
        <v>1</v>
      </c>
      <c r="AJ885" t="b">
        <f>VLOOKUP(L885,lists!B:C,2,FALSE)</f>
        <v>1</v>
      </c>
      <c r="AK885" t="b">
        <f>VLOOKUP(T885,lists!$B$23:$D$25,2,FALSE)</f>
        <v>1</v>
      </c>
      <c r="AL885">
        <f t="shared" si="74"/>
        <v>1</v>
      </c>
    </row>
    <row r="886" spans="1:38" x14ac:dyDescent="0.35">
      <c r="A886" s="1">
        <f t="shared" si="70"/>
        <v>886</v>
      </c>
      <c r="B886" s="1">
        <f t="shared" si="71"/>
        <v>885</v>
      </c>
      <c r="C886" s="5">
        <v>44356</v>
      </c>
      <c r="D886" t="s">
        <v>590</v>
      </c>
      <c r="E886" t="s">
        <v>302</v>
      </c>
      <c r="F886" t="s">
        <v>302</v>
      </c>
      <c r="G886" t="s">
        <v>6</v>
      </c>
      <c r="H886" t="s">
        <v>227</v>
      </c>
      <c r="J886" t="s">
        <v>54</v>
      </c>
      <c r="K886" t="s">
        <v>5</v>
      </c>
      <c r="L886">
        <v>4</v>
      </c>
      <c r="N886" t="s">
        <v>318</v>
      </c>
      <c r="O886" t="s">
        <v>598</v>
      </c>
      <c r="P886" t="s">
        <v>37</v>
      </c>
      <c r="Q886">
        <v>7650</v>
      </c>
      <c r="R886" t="s">
        <v>709</v>
      </c>
      <c r="T886" t="s">
        <v>240</v>
      </c>
      <c r="U886">
        <v>0</v>
      </c>
      <c r="W886" t="s">
        <v>503</v>
      </c>
      <c r="X886" t="s">
        <v>503</v>
      </c>
      <c r="AA886" s="6" t="str">
        <f t="shared" si="72"/>
        <v>Other</v>
      </c>
      <c r="AB886" s="6" t="str">
        <f t="shared" si="73"/>
        <v>A</v>
      </c>
      <c r="AC886" s="6">
        <f>VLOOKUP(P886,lists!$G:$H,2,FALSE)</f>
        <v>2</v>
      </c>
      <c r="AD886" t="b">
        <f>VLOOKUP(G886,lists!$B$2:$C$3,2,FALSE)</f>
        <v>1</v>
      </c>
      <c r="AE886" t="b">
        <f>VLOOKUP(AA886,lists!$B:$C,2,FALSE)</f>
        <v>1</v>
      </c>
      <c r="AF886" t="b">
        <f>IF(AND(AC886&gt;=VLOOKUP(FLAT!$I$1,lists!$G:$H,2,FALSE),AC886&lt;=VLOOKUP(FLAT!$I$2,lists!$G:$H,2,FALSE)),TRUE,FALSE)</f>
        <v>1</v>
      </c>
      <c r="AG886" t="b">
        <f>VLOOKUP(AB886,lists!$B$7:$C$8,2,FALSE)</f>
        <v>1</v>
      </c>
      <c r="AH886" t="b">
        <f>VLOOKUP(IF(H886="","Open",SUBSTITUTE(H886,"/Nov","")),lists!$B$27:$D$29,2,FALSE)</f>
        <v>1</v>
      </c>
      <c r="AI886" t="b">
        <f>IF(FLAT!$I$5="All",TRUE,IF(FLAT!$I$5=TEXT('Raw - F'!C886,"mmm"),TRUE,FALSE))</f>
        <v>1</v>
      </c>
      <c r="AJ886" t="b">
        <f>VLOOKUP(L886,lists!B:C,2,FALSE)</f>
        <v>1</v>
      </c>
      <c r="AK886" t="b">
        <f>VLOOKUP(T886,lists!$B$23:$D$25,2,FALSE)</f>
        <v>1</v>
      </c>
      <c r="AL886">
        <f t="shared" si="74"/>
        <v>1</v>
      </c>
    </row>
    <row r="887" spans="1:38" x14ac:dyDescent="0.35">
      <c r="A887" s="1">
        <f t="shared" si="70"/>
        <v>887</v>
      </c>
      <c r="B887" s="1">
        <f t="shared" si="71"/>
        <v>886</v>
      </c>
      <c r="C887" s="5">
        <v>44356</v>
      </c>
      <c r="D887" t="s">
        <v>590</v>
      </c>
      <c r="E887" t="s">
        <v>302</v>
      </c>
      <c r="F887" t="s">
        <v>302</v>
      </c>
      <c r="G887" t="s">
        <v>51</v>
      </c>
      <c r="H887" t="s">
        <v>245</v>
      </c>
      <c r="J887" t="s">
        <v>33</v>
      </c>
      <c r="K887" t="s">
        <v>5</v>
      </c>
      <c r="L887">
        <v>5</v>
      </c>
      <c r="N887" t="s">
        <v>227</v>
      </c>
      <c r="O887" t="s">
        <v>594</v>
      </c>
      <c r="P887" t="s">
        <v>36</v>
      </c>
      <c r="Q887">
        <v>4900</v>
      </c>
      <c r="R887" t="s">
        <v>494</v>
      </c>
      <c r="T887" t="s">
        <v>240</v>
      </c>
      <c r="U887">
        <v>0</v>
      </c>
      <c r="W887" t="s">
        <v>503</v>
      </c>
      <c r="X887" t="s">
        <v>748</v>
      </c>
      <c r="Y887" t="s">
        <v>1124</v>
      </c>
      <c r="Z887" t="s">
        <v>553</v>
      </c>
      <c r="AA887" s="6" t="str">
        <f t="shared" si="72"/>
        <v>2yo</v>
      </c>
      <c r="AB887" s="6" t="str">
        <f t="shared" si="73"/>
        <v>A</v>
      </c>
      <c r="AC887" s="6">
        <f>VLOOKUP(P887,lists!$G:$H,2,FALSE)</f>
        <v>1</v>
      </c>
      <c r="AD887" t="b">
        <f>VLOOKUP(G887,lists!$B$2:$C$3,2,FALSE)</f>
        <v>1</v>
      </c>
      <c r="AE887" t="b">
        <f>VLOOKUP(AA887,lists!$B:$C,2,FALSE)</f>
        <v>1</v>
      </c>
      <c r="AF887" t="b">
        <f>IF(AND(AC887&gt;=VLOOKUP(FLAT!$I$1,lists!$G:$H,2,FALSE),AC887&lt;=VLOOKUP(FLAT!$I$2,lists!$G:$H,2,FALSE)),TRUE,FALSE)</f>
        <v>1</v>
      </c>
      <c r="AG887" t="b">
        <f>VLOOKUP(AB887,lists!$B$7:$C$8,2,FALSE)</f>
        <v>1</v>
      </c>
      <c r="AH887" t="b">
        <f>VLOOKUP(IF(H887="","Open",SUBSTITUTE(H887,"/Nov","")),lists!$B$27:$D$29,2,FALSE)</f>
        <v>1</v>
      </c>
      <c r="AI887" t="b">
        <f>IF(FLAT!$I$5="All",TRUE,IF(FLAT!$I$5=TEXT('Raw - F'!C887,"mmm"),TRUE,FALSE))</f>
        <v>1</v>
      </c>
      <c r="AJ887" t="b">
        <f>VLOOKUP(L887,lists!B:C,2,FALSE)</f>
        <v>1</v>
      </c>
      <c r="AK887" t="b">
        <f>VLOOKUP(T887,lists!$B$23:$D$25,2,FALSE)</f>
        <v>1</v>
      </c>
      <c r="AL887">
        <f t="shared" si="74"/>
        <v>1</v>
      </c>
    </row>
    <row r="888" spans="1:38" x14ac:dyDescent="0.35">
      <c r="A888" s="1">
        <f t="shared" si="70"/>
        <v>888</v>
      </c>
      <c r="B888" s="1">
        <f t="shared" si="71"/>
        <v>887</v>
      </c>
      <c r="C888" s="5">
        <v>44356</v>
      </c>
      <c r="D888" t="s">
        <v>590</v>
      </c>
      <c r="E888" t="s">
        <v>302</v>
      </c>
      <c r="F888" t="s">
        <v>302</v>
      </c>
      <c r="G888" t="s">
        <v>6</v>
      </c>
      <c r="H888" t="s">
        <v>227</v>
      </c>
      <c r="J888" t="s">
        <v>54</v>
      </c>
      <c r="K888" t="s">
        <v>5</v>
      </c>
      <c r="L888">
        <v>6</v>
      </c>
      <c r="N888" t="s">
        <v>312</v>
      </c>
      <c r="O888" t="s">
        <v>598</v>
      </c>
      <c r="P888" t="s">
        <v>37</v>
      </c>
      <c r="Q888">
        <v>3900</v>
      </c>
      <c r="R888" t="s">
        <v>1267</v>
      </c>
      <c r="T888" t="s">
        <v>240</v>
      </c>
      <c r="U888">
        <v>0</v>
      </c>
      <c r="V888" t="s">
        <v>526</v>
      </c>
      <c r="W888" t="s">
        <v>503</v>
      </c>
      <c r="X888" t="s">
        <v>503</v>
      </c>
      <c r="AA888" s="6" t="str">
        <f t="shared" si="72"/>
        <v>Other</v>
      </c>
      <c r="AB888" s="6" t="str">
        <f t="shared" si="73"/>
        <v>A</v>
      </c>
      <c r="AC888" s="6">
        <f>VLOOKUP(P888,lists!$G:$H,2,FALSE)</f>
        <v>2</v>
      </c>
      <c r="AD888" t="b">
        <f>VLOOKUP(G888,lists!$B$2:$C$3,2,FALSE)</f>
        <v>1</v>
      </c>
      <c r="AE888" t="b">
        <f>VLOOKUP(AA888,lists!$B:$C,2,FALSE)</f>
        <v>1</v>
      </c>
      <c r="AF888" t="b">
        <f>IF(AND(AC888&gt;=VLOOKUP(FLAT!$I$1,lists!$G:$H,2,FALSE),AC888&lt;=VLOOKUP(FLAT!$I$2,lists!$G:$H,2,FALSE)),TRUE,FALSE)</f>
        <v>1</v>
      </c>
      <c r="AG888" t="b">
        <f>VLOOKUP(AB888,lists!$B$7:$C$8,2,FALSE)</f>
        <v>1</v>
      </c>
      <c r="AH888" t="b">
        <f>VLOOKUP(IF(H888="","Open",SUBSTITUTE(H888,"/Nov","")),lists!$B$27:$D$29,2,FALSE)</f>
        <v>1</v>
      </c>
      <c r="AI888" t="b">
        <f>IF(FLAT!$I$5="All",TRUE,IF(FLAT!$I$5=TEXT('Raw - F'!C888,"mmm"),TRUE,FALSE))</f>
        <v>1</v>
      </c>
      <c r="AJ888" t="b">
        <f>VLOOKUP(L888,lists!B:C,2,FALSE)</f>
        <v>1</v>
      </c>
      <c r="AK888" t="b">
        <f>VLOOKUP(T888,lists!$B$23:$D$25,2,FALSE)</f>
        <v>1</v>
      </c>
      <c r="AL888">
        <f t="shared" si="74"/>
        <v>1</v>
      </c>
    </row>
    <row r="889" spans="1:38" x14ac:dyDescent="0.35">
      <c r="A889" s="1">
        <f t="shared" si="70"/>
        <v>889</v>
      </c>
      <c r="B889" s="1">
        <f t="shared" si="71"/>
        <v>888</v>
      </c>
      <c r="C889" s="5">
        <v>44356</v>
      </c>
      <c r="D889" t="s">
        <v>590</v>
      </c>
      <c r="E889" t="s">
        <v>302</v>
      </c>
      <c r="F889" t="s">
        <v>302</v>
      </c>
      <c r="G889" t="s">
        <v>6</v>
      </c>
      <c r="H889" t="s">
        <v>227</v>
      </c>
      <c r="J889" t="s">
        <v>35</v>
      </c>
      <c r="K889" t="s">
        <v>5</v>
      </c>
      <c r="L889">
        <v>6</v>
      </c>
      <c r="N889" t="s">
        <v>307</v>
      </c>
      <c r="O889" t="s">
        <v>591</v>
      </c>
      <c r="P889" t="s">
        <v>70</v>
      </c>
      <c r="Q889">
        <v>3900</v>
      </c>
      <c r="R889" t="s">
        <v>1268</v>
      </c>
      <c r="T889" t="s">
        <v>240</v>
      </c>
      <c r="U889">
        <v>0</v>
      </c>
      <c r="W889" t="s">
        <v>503</v>
      </c>
      <c r="X889" t="s">
        <v>503</v>
      </c>
      <c r="AA889" s="6" t="str">
        <f t="shared" si="72"/>
        <v>Other</v>
      </c>
      <c r="AB889" s="6" t="str">
        <f t="shared" si="73"/>
        <v>A</v>
      </c>
      <c r="AC889" s="6">
        <f>VLOOKUP(P889,lists!$G:$H,2,FALSE)</f>
        <v>4</v>
      </c>
      <c r="AD889" t="b">
        <f>VLOOKUP(G889,lists!$B$2:$C$3,2,FALSE)</f>
        <v>1</v>
      </c>
      <c r="AE889" t="b">
        <f>VLOOKUP(AA889,lists!$B:$C,2,FALSE)</f>
        <v>1</v>
      </c>
      <c r="AF889" t="b">
        <f>IF(AND(AC889&gt;=VLOOKUP(FLAT!$I$1,lists!$G:$H,2,FALSE),AC889&lt;=VLOOKUP(FLAT!$I$2,lists!$G:$H,2,FALSE)),TRUE,FALSE)</f>
        <v>1</v>
      </c>
      <c r="AG889" t="b">
        <f>VLOOKUP(AB889,lists!$B$7:$C$8,2,FALSE)</f>
        <v>1</v>
      </c>
      <c r="AH889" t="b">
        <f>VLOOKUP(IF(H889="","Open",SUBSTITUTE(H889,"/Nov","")),lists!$B$27:$D$29,2,FALSE)</f>
        <v>1</v>
      </c>
      <c r="AI889" t="b">
        <f>IF(FLAT!$I$5="All",TRUE,IF(FLAT!$I$5=TEXT('Raw - F'!C889,"mmm"),TRUE,FALSE))</f>
        <v>1</v>
      </c>
      <c r="AJ889" t="b">
        <f>VLOOKUP(L889,lists!B:C,2,FALSE)</f>
        <v>1</v>
      </c>
      <c r="AK889" t="b">
        <f>VLOOKUP(T889,lists!$B$23:$D$25,2,FALSE)</f>
        <v>1</v>
      </c>
      <c r="AL889">
        <f t="shared" si="74"/>
        <v>1</v>
      </c>
    </row>
    <row r="890" spans="1:38" x14ac:dyDescent="0.35">
      <c r="A890" s="1">
        <f t="shared" si="70"/>
        <v>890</v>
      </c>
      <c r="B890" s="1">
        <f t="shared" si="71"/>
        <v>889</v>
      </c>
      <c r="C890" s="5">
        <v>44356</v>
      </c>
      <c r="D890" t="s">
        <v>590</v>
      </c>
      <c r="E890" t="s">
        <v>302</v>
      </c>
      <c r="F890" t="s">
        <v>302</v>
      </c>
      <c r="G890" t="s">
        <v>6</v>
      </c>
      <c r="H890" t="s">
        <v>227</v>
      </c>
      <c r="J890" t="s">
        <v>54</v>
      </c>
      <c r="K890" t="s">
        <v>5</v>
      </c>
      <c r="L890">
        <v>6</v>
      </c>
      <c r="N890" t="s">
        <v>307</v>
      </c>
      <c r="O890" t="s">
        <v>594</v>
      </c>
      <c r="P890" t="s">
        <v>36</v>
      </c>
      <c r="Q890">
        <v>3900</v>
      </c>
      <c r="R890" t="s">
        <v>387</v>
      </c>
      <c r="T890" t="s">
        <v>240</v>
      </c>
      <c r="U890">
        <v>0</v>
      </c>
      <c r="W890" t="s">
        <v>503</v>
      </c>
      <c r="X890" t="s">
        <v>503</v>
      </c>
      <c r="AA890" s="6" t="str">
        <f t="shared" si="72"/>
        <v>Other</v>
      </c>
      <c r="AB890" s="6" t="str">
        <f t="shared" si="73"/>
        <v>A</v>
      </c>
      <c r="AC890" s="6">
        <f>VLOOKUP(P890,lists!$G:$H,2,FALSE)</f>
        <v>1</v>
      </c>
      <c r="AD890" t="b">
        <f>VLOOKUP(G890,lists!$B$2:$C$3,2,FALSE)</f>
        <v>1</v>
      </c>
      <c r="AE890" t="b">
        <f>VLOOKUP(AA890,lists!$B:$C,2,FALSE)</f>
        <v>1</v>
      </c>
      <c r="AF890" t="b">
        <f>IF(AND(AC890&gt;=VLOOKUP(FLAT!$I$1,lists!$G:$H,2,FALSE),AC890&lt;=VLOOKUP(FLAT!$I$2,lists!$G:$H,2,FALSE)),TRUE,FALSE)</f>
        <v>1</v>
      </c>
      <c r="AG890" t="b">
        <f>VLOOKUP(AB890,lists!$B$7:$C$8,2,FALSE)</f>
        <v>1</v>
      </c>
      <c r="AH890" t="b">
        <f>VLOOKUP(IF(H890="","Open",SUBSTITUTE(H890,"/Nov","")),lists!$B$27:$D$29,2,FALSE)</f>
        <v>1</v>
      </c>
      <c r="AI890" t="b">
        <f>IF(FLAT!$I$5="All",TRUE,IF(FLAT!$I$5=TEXT('Raw - F'!C890,"mmm"),TRUE,FALSE))</f>
        <v>1</v>
      </c>
      <c r="AJ890" t="b">
        <f>VLOOKUP(L890,lists!B:C,2,FALSE)</f>
        <v>1</v>
      </c>
      <c r="AK890" t="b">
        <f>VLOOKUP(T890,lists!$B$23:$D$25,2,FALSE)</f>
        <v>1</v>
      </c>
      <c r="AL890">
        <f t="shared" si="74"/>
        <v>1</v>
      </c>
    </row>
    <row r="891" spans="1:38" x14ac:dyDescent="0.35">
      <c r="A891" s="1">
        <f t="shared" si="70"/>
        <v>891</v>
      </c>
      <c r="B891" s="1">
        <f t="shared" si="71"/>
        <v>890</v>
      </c>
      <c r="C891" s="5">
        <v>44356</v>
      </c>
      <c r="D891" t="s">
        <v>590</v>
      </c>
      <c r="E891" t="s">
        <v>302</v>
      </c>
      <c r="F891" t="s">
        <v>302</v>
      </c>
      <c r="G891" t="s">
        <v>6</v>
      </c>
      <c r="H891" t="s">
        <v>227</v>
      </c>
      <c r="J891" t="s">
        <v>54</v>
      </c>
      <c r="K891" t="s">
        <v>5</v>
      </c>
      <c r="L891">
        <v>6</v>
      </c>
      <c r="N891" t="s">
        <v>314</v>
      </c>
      <c r="O891" t="s">
        <v>601</v>
      </c>
      <c r="P891" t="s">
        <v>88</v>
      </c>
      <c r="Q891">
        <v>3900</v>
      </c>
      <c r="R891" t="s">
        <v>1269</v>
      </c>
      <c r="T891" t="s">
        <v>240</v>
      </c>
      <c r="U891">
        <v>0</v>
      </c>
      <c r="W891" t="s">
        <v>503</v>
      </c>
      <c r="X891" t="s">
        <v>503</v>
      </c>
      <c r="AA891" s="6" t="str">
        <f t="shared" si="72"/>
        <v>Other</v>
      </c>
      <c r="AB891" s="6" t="str">
        <f t="shared" si="73"/>
        <v>A</v>
      </c>
      <c r="AC891" s="6">
        <f>VLOOKUP(P891,lists!$G:$H,2,FALSE)</f>
        <v>6</v>
      </c>
      <c r="AD891" t="b">
        <f>VLOOKUP(G891,lists!$B$2:$C$3,2,FALSE)</f>
        <v>1</v>
      </c>
      <c r="AE891" t="b">
        <f>VLOOKUP(AA891,lists!$B:$C,2,FALSE)</f>
        <v>1</v>
      </c>
      <c r="AF891" t="b">
        <f>IF(AND(AC891&gt;=VLOOKUP(FLAT!$I$1,lists!$G:$H,2,FALSE),AC891&lt;=VLOOKUP(FLAT!$I$2,lists!$G:$H,2,FALSE)),TRUE,FALSE)</f>
        <v>1</v>
      </c>
      <c r="AG891" t="b">
        <f>VLOOKUP(AB891,lists!$B$7:$C$8,2,FALSE)</f>
        <v>1</v>
      </c>
      <c r="AH891" t="b">
        <f>VLOOKUP(IF(H891="","Open",SUBSTITUTE(H891,"/Nov","")),lists!$B$27:$D$29,2,FALSE)</f>
        <v>1</v>
      </c>
      <c r="AI891" t="b">
        <f>IF(FLAT!$I$5="All",TRUE,IF(FLAT!$I$5=TEXT('Raw - F'!C891,"mmm"),TRUE,FALSE))</f>
        <v>1</v>
      </c>
      <c r="AJ891" t="b">
        <f>VLOOKUP(L891,lists!B:C,2,FALSE)</f>
        <v>1</v>
      </c>
      <c r="AK891" t="b">
        <f>VLOOKUP(T891,lists!$B$23:$D$25,2,FALSE)</f>
        <v>1</v>
      </c>
      <c r="AL891">
        <f t="shared" si="74"/>
        <v>1</v>
      </c>
    </row>
    <row r="892" spans="1:38" x14ac:dyDescent="0.35">
      <c r="A892" s="1">
        <f t="shared" si="70"/>
        <v>892</v>
      </c>
      <c r="B892" s="1">
        <f t="shared" si="71"/>
        <v>891</v>
      </c>
      <c r="C892" s="5">
        <v>44356</v>
      </c>
      <c r="D892" t="s">
        <v>154</v>
      </c>
      <c r="E892" t="s">
        <v>302</v>
      </c>
      <c r="F892" t="s">
        <v>302</v>
      </c>
      <c r="G892" t="s">
        <v>6</v>
      </c>
      <c r="H892" t="s">
        <v>227</v>
      </c>
      <c r="J892" t="s">
        <v>54</v>
      </c>
      <c r="K892" t="s">
        <v>5</v>
      </c>
      <c r="L892">
        <v>3</v>
      </c>
      <c r="N892" t="s">
        <v>359</v>
      </c>
      <c r="O892" t="s">
        <v>365</v>
      </c>
      <c r="P892" t="s">
        <v>76</v>
      </c>
      <c r="Q892">
        <v>17000</v>
      </c>
      <c r="R892" t="s">
        <v>1271</v>
      </c>
      <c r="T892" t="s">
        <v>240</v>
      </c>
      <c r="U892">
        <v>0</v>
      </c>
      <c r="W892" t="s">
        <v>503</v>
      </c>
      <c r="X892" t="s">
        <v>503</v>
      </c>
      <c r="AA892" s="6" t="str">
        <f t="shared" si="72"/>
        <v>Other</v>
      </c>
      <c r="AB892" s="6" t="str">
        <f t="shared" si="73"/>
        <v>A</v>
      </c>
      <c r="AC892" s="6">
        <f>VLOOKUP(P892,lists!$G:$H,2,FALSE)</f>
        <v>5</v>
      </c>
      <c r="AD892" t="b">
        <f>VLOOKUP(G892,lists!$B$2:$C$3,2,FALSE)</f>
        <v>1</v>
      </c>
      <c r="AE892" t="b">
        <f>VLOOKUP(AA892,lists!$B:$C,2,FALSE)</f>
        <v>1</v>
      </c>
      <c r="AF892" t="b">
        <f>IF(AND(AC892&gt;=VLOOKUP(FLAT!$I$1,lists!$G:$H,2,FALSE),AC892&lt;=VLOOKUP(FLAT!$I$2,lists!$G:$H,2,FALSE)),TRUE,FALSE)</f>
        <v>1</v>
      </c>
      <c r="AG892" t="b">
        <f>VLOOKUP(AB892,lists!$B$7:$C$8,2,FALSE)</f>
        <v>1</v>
      </c>
      <c r="AH892" t="b">
        <f>VLOOKUP(IF(H892="","Open",SUBSTITUTE(H892,"/Nov","")),lists!$B$27:$D$29,2,FALSE)</f>
        <v>1</v>
      </c>
      <c r="AI892" t="b">
        <f>IF(FLAT!$I$5="All",TRUE,IF(FLAT!$I$5=TEXT('Raw - F'!C892,"mmm"),TRUE,FALSE))</f>
        <v>1</v>
      </c>
      <c r="AJ892" t="b">
        <f>VLOOKUP(L892,lists!B:C,2,FALSE)</f>
        <v>1</v>
      </c>
      <c r="AK892" t="b">
        <f>VLOOKUP(T892,lists!$B$23:$D$25,2,FALSE)</f>
        <v>1</v>
      </c>
      <c r="AL892">
        <f t="shared" si="74"/>
        <v>1</v>
      </c>
    </row>
    <row r="893" spans="1:38" x14ac:dyDescent="0.35">
      <c r="A893" s="1">
        <f t="shared" si="70"/>
        <v>893</v>
      </c>
      <c r="B893" s="1">
        <f t="shared" si="71"/>
        <v>892</v>
      </c>
      <c r="C893" s="5">
        <v>44356</v>
      </c>
      <c r="D893" t="s">
        <v>154</v>
      </c>
      <c r="E893" t="s">
        <v>302</v>
      </c>
      <c r="F893" t="s">
        <v>302</v>
      </c>
      <c r="G893" t="s">
        <v>6</v>
      </c>
      <c r="H893" t="s">
        <v>227</v>
      </c>
      <c r="J893" t="s">
        <v>34</v>
      </c>
      <c r="K893" t="s">
        <v>5</v>
      </c>
      <c r="L893">
        <v>3</v>
      </c>
      <c r="N893" t="s">
        <v>346</v>
      </c>
      <c r="O893" t="s">
        <v>365</v>
      </c>
      <c r="P893" t="s">
        <v>76</v>
      </c>
      <c r="Q893">
        <v>17000</v>
      </c>
      <c r="R893" t="s">
        <v>358</v>
      </c>
      <c r="T893" t="s">
        <v>240</v>
      </c>
      <c r="U893">
        <v>0</v>
      </c>
      <c r="W893" t="s">
        <v>503</v>
      </c>
      <c r="X893" t="s">
        <v>503</v>
      </c>
      <c r="AA893" s="6" t="str">
        <f t="shared" si="72"/>
        <v>3yo</v>
      </c>
      <c r="AB893" s="6" t="str">
        <f t="shared" si="73"/>
        <v>A</v>
      </c>
      <c r="AC893" s="6">
        <f>VLOOKUP(P893,lists!$G:$H,2,FALSE)</f>
        <v>5</v>
      </c>
      <c r="AD893" t="b">
        <f>VLOOKUP(G893,lists!$B$2:$C$3,2,FALSE)</f>
        <v>1</v>
      </c>
      <c r="AE893" t="b">
        <f>VLOOKUP(AA893,lists!$B:$C,2,FALSE)</f>
        <v>1</v>
      </c>
      <c r="AF893" t="b">
        <f>IF(AND(AC893&gt;=VLOOKUP(FLAT!$I$1,lists!$G:$H,2,FALSE),AC893&lt;=VLOOKUP(FLAT!$I$2,lists!$G:$H,2,FALSE)),TRUE,FALSE)</f>
        <v>1</v>
      </c>
      <c r="AG893" t="b">
        <f>VLOOKUP(AB893,lists!$B$7:$C$8,2,FALSE)</f>
        <v>1</v>
      </c>
      <c r="AH893" t="b">
        <f>VLOOKUP(IF(H893="","Open",SUBSTITUTE(H893,"/Nov","")),lists!$B$27:$D$29,2,FALSE)</f>
        <v>1</v>
      </c>
      <c r="AI893" t="b">
        <f>IF(FLAT!$I$5="All",TRUE,IF(FLAT!$I$5=TEXT('Raw - F'!C893,"mmm"),TRUE,FALSE))</f>
        <v>1</v>
      </c>
      <c r="AJ893" t="b">
        <f>VLOOKUP(L893,lists!B:C,2,FALSE)</f>
        <v>1</v>
      </c>
      <c r="AK893" t="b">
        <f>VLOOKUP(T893,lists!$B$23:$D$25,2,FALSE)</f>
        <v>1</v>
      </c>
      <c r="AL893">
        <f t="shared" si="74"/>
        <v>1</v>
      </c>
    </row>
    <row r="894" spans="1:38" x14ac:dyDescent="0.35">
      <c r="A894" s="1">
        <f t="shared" si="70"/>
        <v>894</v>
      </c>
      <c r="B894" s="1">
        <f t="shared" si="71"/>
        <v>893</v>
      </c>
      <c r="C894" s="5">
        <v>44356</v>
      </c>
      <c r="D894" t="s">
        <v>154</v>
      </c>
      <c r="E894" t="s">
        <v>302</v>
      </c>
      <c r="F894" t="s">
        <v>302</v>
      </c>
      <c r="G894" t="s">
        <v>6</v>
      </c>
      <c r="H894" t="s">
        <v>227</v>
      </c>
      <c r="J894" t="s">
        <v>34</v>
      </c>
      <c r="K894" t="s">
        <v>5</v>
      </c>
      <c r="L894">
        <v>4</v>
      </c>
      <c r="N894" t="s">
        <v>348</v>
      </c>
      <c r="O894" t="s">
        <v>315</v>
      </c>
      <c r="P894" t="s">
        <v>102</v>
      </c>
      <c r="Q894">
        <v>15000</v>
      </c>
      <c r="R894" t="s">
        <v>871</v>
      </c>
      <c r="T894" t="s">
        <v>240</v>
      </c>
      <c r="U894">
        <v>0</v>
      </c>
      <c r="W894" t="s">
        <v>503</v>
      </c>
      <c r="X894" t="s">
        <v>503</v>
      </c>
      <c r="AA894" s="6" t="str">
        <f t="shared" si="72"/>
        <v>3yo</v>
      </c>
      <c r="AB894" s="6" t="str">
        <f t="shared" si="73"/>
        <v>A</v>
      </c>
      <c r="AC894" s="6">
        <f>VLOOKUP(P894,lists!$G:$H,2,FALSE)</f>
        <v>9</v>
      </c>
      <c r="AD894" t="b">
        <f>VLOOKUP(G894,lists!$B$2:$C$3,2,FALSE)</f>
        <v>1</v>
      </c>
      <c r="AE894" t="b">
        <f>VLOOKUP(AA894,lists!$B:$C,2,FALSE)</f>
        <v>1</v>
      </c>
      <c r="AF894" t="b">
        <f>IF(AND(AC894&gt;=VLOOKUP(FLAT!$I$1,lists!$G:$H,2,FALSE),AC894&lt;=VLOOKUP(FLAT!$I$2,lists!$G:$H,2,FALSE)),TRUE,FALSE)</f>
        <v>1</v>
      </c>
      <c r="AG894" t="b">
        <f>VLOOKUP(AB894,lists!$B$7:$C$8,2,FALSE)</f>
        <v>1</v>
      </c>
      <c r="AH894" t="b">
        <f>VLOOKUP(IF(H894="","Open",SUBSTITUTE(H894,"/Nov","")),lists!$B$27:$D$29,2,FALSE)</f>
        <v>1</v>
      </c>
      <c r="AI894" t="b">
        <f>IF(FLAT!$I$5="All",TRUE,IF(FLAT!$I$5=TEXT('Raw - F'!C894,"mmm"),TRUE,FALSE))</f>
        <v>1</v>
      </c>
      <c r="AJ894" t="b">
        <f>VLOOKUP(L894,lists!B:C,2,FALSE)</f>
        <v>1</v>
      </c>
      <c r="AK894" t="b">
        <f>VLOOKUP(T894,lists!$B$23:$D$25,2,FALSE)</f>
        <v>1</v>
      </c>
      <c r="AL894">
        <f t="shared" si="74"/>
        <v>1</v>
      </c>
    </row>
    <row r="895" spans="1:38" x14ac:dyDescent="0.35">
      <c r="A895" s="1">
        <f t="shared" si="70"/>
        <v>895</v>
      </c>
      <c r="B895" s="1">
        <f t="shared" si="71"/>
        <v>894</v>
      </c>
      <c r="C895" s="5">
        <v>44356</v>
      </c>
      <c r="D895" t="s">
        <v>154</v>
      </c>
      <c r="E895" t="s">
        <v>302</v>
      </c>
      <c r="F895" t="s">
        <v>302</v>
      </c>
      <c r="G895" t="s">
        <v>51</v>
      </c>
      <c r="H895" t="s">
        <v>244</v>
      </c>
      <c r="J895" t="s">
        <v>34</v>
      </c>
      <c r="K895" t="s">
        <v>5</v>
      </c>
      <c r="L895">
        <v>4</v>
      </c>
      <c r="N895" t="s">
        <v>227</v>
      </c>
      <c r="O895" t="s">
        <v>1023</v>
      </c>
      <c r="P895" t="s">
        <v>59</v>
      </c>
      <c r="Q895">
        <v>9100</v>
      </c>
      <c r="R895" t="s">
        <v>1270</v>
      </c>
      <c r="T895" t="s">
        <v>240</v>
      </c>
      <c r="U895">
        <v>0</v>
      </c>
      <c r="W895" t="s">
        <v>503</v>
      </c>
      <c r="X895" t="s">
        <v>503</v>
      </c>
      <c r="AA895" s="6" t="str">
        <f t="shared" si="72"/>
        <v>3yo</v>
      </c>
      <c r="AB895" s="6" t="str">
        <f t="shared" si="73"/>
        <v>A</v>
      </c>
      <c r="AC895" s="6">
        <f>VLOOKUP(P895,lists!$G:$H,2,FALSE)</f>
        <v>7</v>
      </c>
      <c r="AD895" t="b">
        <f>VLOOKUP(G895,lists!$B$2:$C$3,2,FALSE)</f>
        <v>1</v>
      </c>
      <c r="AE895" t="b">
        <f>VLOOKUP(AA895,lists!$B:$C,2,FALSE)</f>
        <v>1</v>
      </c>
      <c r="AF895" t="b">
        <f>IF(AND(AC895&gt;=VLOOKUP(FLAT!$I$1,lists!$G:$H,2,FALSE),AC895&lt;=VLOOKUP(FLAT!$I$2,lists!$G:$H,2,FALSE)),TRUE,FALSE)</f>
        <v>1</v>
      </c>
      <c r="AG895" t="b">
        <f>VLOOKUP(AB895,lists!$B$7:$C$8,2,FALSE)</f>
        <v>1</v>
      </c>
      <c r="AH895" t="b">
        <f>VLOOKUP(IF(H895="","Open",SUBSTITUTE(H895,"/Nov","")),lists!$B$27:$D$29,2,FALSE)</f>
        <v>1</v>
      </c>
      <c r="AI895" t="b">
        <f>IF(FLAT!$I$5="All",TRUE,IF(FLAT!$I$5=TEXT('Raw - F'!C895,"mmm"),TRUE,FALSE))</f>
        <v>1</v>
      </c>
      <c r="AJ895" t="b">
        <f>VLOOKUP(L895,lists!B:C,2,FALSE)</f>
        <v>1</v>
      </c>
      <c r="AK895" t="b">
        <f>VLOOKUP(T895,lists!$B$23:$D$25,2,FALSE)</f>
        <v>1</v>
      </c>
      <c r="AL895">
        <f t="shared" si="74"/>
        <v>1</v>
      </c>
    </row>
    <row r="896" spans="1:38" x14ac:dyDescent="0.35">
      <c r="A896" s="1">
        <f t="shared" si="70"/>
        <v>896</v>
      </c>
      <c r="B896" s="1">
        <f t="shared" si="71"/>
        <v>895</v>
      </c>
      <c r="C896" s="5">
        <v>44356</v>
      </c>
      <c r="D896" t="s">
        <v>154</v>
      </c>
      <c r="E896" t="s">
        <v>302</v>
      </c>
      <c r="F896" t="s">
        <v>302</v>
      </c>
      <c r="G896" t="s">
        <v>51</v>
      </c>
      <c r="H896" t="s">
        <v>244</v>
      </c>
      <c r="J896" t="s">
        <v>33</v>
      </c>
      <c r="K896" t="s">
        <v>5</v>
      </c>
      <c r="L896">
        <v>4</v>
      </c>
      <c r="N896" t="s">
        <v>227</v>
      </c>
      <c r="O896" t="s">
        <v>935</v>
      </c>
      <c r="P896" t="s">
        <v>38</v>
      </c>
      <c r="Q896">
        <v>9100</v>
      </c>
      <c r="R896" t="s">
        <v>406</v>
      </c>
      <c r="T896" t="s">
        <v>240</v>
      </c>
      <c r="U896">
        <v>0</v>
      </c>
      <c r="W896" t="s">
        <v>503</v>
      </c>
      <c r="X896" t="s">
        <v>503</v>
      </c>
      <c r="AA896" s="6" t="str">
        <f t="shared" si="72"/>
        <v>2yo</v>
      </c>
      <c r="AB896" s="6" t="str">
        <f t="shared" si="73"/>
        <v>A</v>
      </c>
      <c r="AC896" s="6">
        <f>VLOOKUP(P896,lists!$G:$H,2,FALSE)</f>
        <v>3</v>
      </c>
      <c r="AD896" t="b">
        <f>VLOOKUP(G896,lists!$B$2:$C$3,2,FALSE)</f>
        <v>1</v>
      </c>
      <c r="AE896" t="b">
        <f>VLOOKUP(AA896,lists!$B:$C,2,FALSE)</f>
        <v>1</v>
      </c>
      <c r="AF896" t="b">
        <f>IF(AND(AC896&gt;=VLOOKUP(FLAT!$I$1,lists!$G:$H,2,FALSE),AC896&lt;=VLOOKUP(FLAT!$I$2,lists!$G:$H,2,FALSE)),TRUE,FALSE)</f>
        <v>1</v>
      </c>
      <c r="AG896" t="b">
        <f>VLOOKUP(AB896,lists!$B$7:$C$8,2,FALSE)</f>
        <v>1</v>
      </c>
      <c r="AH896" t="b">
        <f>VLOOKUP(IF(H896="","Open",SUBSTITUTE(H896,"/Nov","")),lists!$B$27:$D$29,2,FALSE)</f>
        <v>1</v>
      </c>
      <c r="AI896" t="b">
        <f>IF(FLAT!$I$5="All",TRUE,IF(FLAT!$I$5=TEXT('Raw - F'!C896,"mmm"),TRUE,FALSE))</f>
        <v>1</v>
      </c>
      <c r="AJ896" t="b">
        <f>VLOOKUP(L896,lists!B:C,2,FALSE)</f>
        <v>1</v>
      </c>
      <c r="AK896" t="b">
        <f>VLOOKUP(T896,lists!$B$23:$D$25,2,FALSE)</f>
        <v>1</v>
      </c>
      <c r="AL896">
        <f t="shared" si="74"/>
        <v>1</v>
      </c>
    </row>
    <row r="897" spans="1:38" x14ac:dyDescent="0.35">
      <c r="A897" s="1">
        <f t="shared" si="70"/>
        <v>897</v>
      </c>
      <c r="B897" s="1">
        <f t="shared" si="71"/>
        <v>896</v>
      </c>
      <c r="C897" s="5">
        <v>44356</v>
      </c>
      <c r="D897" t="s">
        <v>154</v>
      </c>
      <c r="E897" t="s">
        <v>302</v>
      </c>
      <c r="F897" t="s">
        <v>302</v>
      </c>
      <c r="G897" t="s">
        <v>51</v>
      </c>
      <c r="H897" t="s">
        <v>244</v>
      </c>
      <c r="J897" t="s">
        <v>33</v>
      </c>
      <c r="K897" t="s">
        <v>7</v>
      </c>
      <c r="L897">
        <v>4</v>
      </c>
      <c r="N897" t="s">
        <v>227</v>
      </c>
      <c r="O897" t="s">
        <v>37</v>
      </c>
      <c r="P897" t="s">
        <v>37</v>
      </c>
      <c r="Q897">
        <v>6600</v>
      </c>
      <c r="R897" t="s">
        <v>413</v>
      </c>
      <c r="T897" t="s">
        <v>240</v>
      </c>
      <c r="U897">
        <v>0</v>
      </c>
      <c r="W897" t="s">
        <v>503</v>
      </c>
      <c r="X897" t="s">
        <v>503</v>
      </c>
      <c r="Z897" t="s">
        <v>553</v>
      </c>
      <c r="AA897" s="6" t="str">
        <f t="shared" si="72"/>
        <v>2yo</v>
      </c>
      <c r="AB897" s="6" t="str">
        <f t="shared" si="73"/>
        <v>F</v>
      </c>
      <c r="AC897" s="6">
        <f>VLOOKUP(P897,lists!$G:$H,2,FALSE)</f>
        <v>2</v>
      </c>
      <c r="AD897" t="b">
        <f>VLOOKUP(G897,lists!$B$2:$C$3,2,FALSE)</f>
        <v>1</v>
      </c>
      <c r="AE897" t="b">
        <f>VLOOKUP(AA897,lists!$B:$C,2,FALSE)</f>
        <v>1</v>
      </c>
      <c r="AF897" t="b">
        <f>IF(AND(AC897&gt;=VLOOKUP(FLAT!$I$1,lists!$G:$H,2,FALSE),AC897&lt;=VLOOKUP(FLAT!$I$2,lists!$G:$H,2,FALSE)),TRUE,FALSE)</f>
        <v>1</v>
      </c>
      <c r="AG897" t="b">
        <f>VLOOKUP(AB897,lists!$B$7:$C$8,2,FALSE)</f>
        <v>1</v>
      </c>
      <c r="AH897" t="b">
        <f>VLOOKUP(IF(H897="","Open",SUBSTITUTE(H897,"/Nov","")),lists!$B$27:$D$29,2,FALSE)</f>
        <v>1</v>
      </c>
      <c r="AI897" t="b">
        <f>IF(FLAT!$I$5="All",TRUE,IF(FLAT!$I$5=TEXT('Raw - F'!C897,"mmm"),TRUE,FALSE))</f>
        <v>1</v>
      </c>
      <c r="AJ897" t="b">
        <f>VLOOKUP(L897,lists!B:C,2,FALSE)</f>
        <v>1</v>
      </c>
      <c r="AK897" t="b">
        <f>VLOOKUP(T897,lists!$B$23:$D$25,2,FALSE)</f>
        <v>1</v>
      </c>
      <c r="AL897">
        <f t="shared" si="74"/>
        <v>1</v>
      </c>
    </row>
    <row r="898" spans="1:38" x14ac:dyDescent="0.35">
      <c r="A898" s="1">
        <f t="shared" si="70"/>
        <v>898</v>
      </c>
      <c r="B898" s="1">
        <f t="shared" si="71"/>
        <v>897</v>
      </c>
      <c r="C898" s="5">
        <v>44356</v>
      </c>
      <c r="D898" t="s">
        <v>154</v>
      </c>
      <c r="E898" t="s">
        <v>302</v>
      </c>
      <c r="F898" t="s">
        <v>302</v>
      </c>
      <c r="G898" t="s">
        <v>6</v>
      </c>
      <c r="H898" t="s">
        <v>227</v>
      </c>
      <c r="J898" t="s">
        <v>54</v>
      </c>
      <c r="K898" t="s">
        <v>7</v>
      </c>
      <c r="L898">
        <v>5</v>
      </c>
      <c r="N898" t="s">
        <v>321</v>
      </c>
      <c r="O898" t="s">
        <v>935</v>
      </c>
      <c r="P898" t="s">
        <v>70</v>
      </c>
      <c r="Q898">
        <v>6600</v>
      </c>
      <c r="R898" t="s">
        <v>1052</v>
      </c>
      <c r="T898" t="s">
        <v>240</v>
      </c>
      <c r="U898">
        <v>0</v>
      </c>
      <c r="V898" t="s">
        <v>525</v>
      </c>
      <c r="W898" t="s">
        <v>503</v>
      </c>
      <c r="X898" t="s">
        <v>503</v>
      </c>
      <c r="AA898" s="6" t="str">
        <f t="shared" si="72"/>
        <v>Other</v>
      </c>
      <c r="AB898" s="6" t="str">
        <f t="shared" si="73"/>
        <v>F</v>
      </c>
      <c r="AC898" s="6">
        <f>VLOOKUP(P898,lists!$G:$H,2,FALSE)</f>
        <v>4</v>
      </c>
      <c r="AD898" t="b">
        <f>VLOOKUP(G898,lists!$B$2:$C$3,2,FALSE)</f>
        <v>1</v>
      </c>
      <c r="AE898" t="b">
        <f>VLOOKUP(AA898,lists!$B:$C,2,FALSE)</f>
        <v>1</v>
      </c>
      <c r="AF898" t="b">
        <f>IF(AND(AC898&gt;=VLOOKUP(FLAT!$I$1,lists!$G:$H,2,FALSE),AC898&lt;=VLOOKUP(FLAT!$I$2,lists!$G:$H,2,FALSE)),TRUE,FALSE)</f>
        <v>1</v>
      </c>
      <c r="AG898" t="b">
        <f>VLOOKUP(AB898,lists!$B$7:$C$8,2,FALSE)</f>
        <v>1</v>
      </c>
      <c r="AH898" t="b">
        <f>VLOOKUP(IF(H898="","Open",SUBSTITUTE(H898,"/Nov","")),lists!$B$27:$D$29,2,FALSE)</f>
        <v>1</v>
      </c>
      <c r="AI898" t="b">
        <f>IF(FLAT!$I$5="All",TRUE,IF(FLAT!$I$5=TEXT('Raw - F'!C898,"mmm"),TRUE,FALSE))</f>
        <v>1</v>
      </c>
      <c r="AJ898" t="b">
        <f>VLOOKUP(L898,lists!B:C,2,FALSE)</f>
        <v>1</v>
      </c>
      <c r="AK898" t="b">
        <f>VLOOKUP(T898,lists!$B$23:$D$25,2,FALSE)</f>
        <v>1</v>
      </c>
      <c r="AL898">
        <f t="shared" si="74"/>
        <v>1</v>
      </c>
    </row>
    <row r="899" spans="1:38" x14ac:dyDescent="0.35">
      <c r="A899" s="1">
        <f t="shared" si="70"/>
        <v>899</v>
      </c>
      <c r="B899" s="1">
        <f t="shared" si="71"/>
        <v>898</v>
      </c>
      <c r="C899" s="5">
        <v>44356</v>
      </c>
      <c r="D899" t="s">
        <v>83</v>
      </c>
      <c r="E899" t="s">
        <v>302</v>
      </c>
      <c r="F899" t="s">
        <v>302</v>
      </c>
      <c r="G899" t="s">
        <v>6</v>
      </c>
      <c r="H899" t="s">
        <v>227</v>
      </c>
      <c r="J899" t="s">
        <v>54</v>
      </c>
      <c r="K899" t="s">
        <v>5</v>
      </c>
      <c r="L899">
        <v>4</v>
      </c>
      <c r="N899" t="s">
        <v>318</v>
      </c>
      <c r="O899" t="s">
        <v>38</v>
      </c>
      <c r="P899" t="s">
        <v>38</v>
      </c>
      <c r="Q899">
        <v>7650</v>
      </c>
      <c r="R899" t="s">
        <v>355</v>
      </c>
      <c r="T899" t="s">
        <v>241</v>
      </c>
      <c r="U899">
        <v>1</v>
      </c>
      <c r="W899" t="s">
        <v>503</v>
      </c>
      <c r="X899" t="s">
        <v>503</v>
      </c>
      <c r="AA899" s="6" t="str">
        <f t="shared" si="72"/>
        <v>Other</v>
      </c>
      <c r="AB899" s="6" t="str">
        <f t="shared" si="73"/>
        <v>A</v>
      </c>
      <c r="AC899" s="6">
        <f>VLOOKUP(P899,lists!$G:$H,2,FALSE)</f>
        <v>3</v>
      </c>
      <c r="AD899" t="b">
        <f>VLOOKUP(G899,lists!$B$2:$C$3,2,FALSE)</f>
        <v>1</v>
      </c>
      <c r="AE899" t="b">
        <f>VLOOKUP(AA899,lists!$B:$C,2,FALSE)</f>
        <v>1</v>
      </c>
      <c r="AF899" t="b">
        <f>IF(AND(AC899&gt;=VLOOKUP(FLAT!$I$1,lists!$G:$H,2,FALSE),AC899&lt;=VLOOKUP(FLAT!$I$2,lists!$G:$H,2,FALSE)),TRUE,FALSE)</f>
        <v>1</v>
      </c>
      <c r="AG899" t="b">
        <f>VLOOKUP(AB899,lists!$B$7:$C$8,2,FALSE)</f>
        <v>1</v>
      </c>
      <c r="AH899" t="b">
        <f>VLOOKUP(IF(H899="","Open",SUBSTITUTE(H899,"/Nov","")),lists!$B$27:$D$29,2,FALSE)</f>
        <v>1</v>
      </c>
      <c r="AI899" t="b">
        <f>IF(FLAT!$I$5="All",TRUE,IF(FLAT!$I$5=TEXT('Raw - F'!C899,"mmm"),TRUE,FALSE))</f>
        <v>1</v>
      </c>
      <c r="AJ899" t="b">
        <f>VLOOKUP(L899,lists!B:C,2,FALSE)</f>
        <v>1</v>
      </c>
      <c r="AK899" t="b">
        <f>VLOOKUP(T899,lists!$B$23:$D$25,2,FALSE)</f>
        <v>1</v>
      </c>
      <c r="AL899">
        <f t="shared" si="74"/>
        <v>1</v>
      </c>
    </row>
    <row r="900" spans="1:38" x14ac:dyDescent="0.35">
      <c r="A900" s="1">
        <f t="shared" si="70"/>
        <v>900</v>
      </c>
      <c r="B900" s="1">
        <f t="shared" si="71"/>
        <v>899</v>
      </c>
      <c r="C900" s="5">
        <v>44356</v>
      </c>
      <c r="D900" t="s">
        <v>83</v>
      </c>
      <c r="E900" t="s">
        <v>302</v>
      </c>
      <c r="F900" t="s">
        <v>302</v>
      </c>
      <c r="G900" t="s">
        <v>6</v>
      </c>
      <c r="H900" t="s">
        <v>227</v>
      </c>
      <c r="J900" t="s">
        <v>54</v>
      </c>
      <c r="K900" t="s">
        <v>7</v>
      </c>
      <c r="L900">
        <v>4</v>
      </c>
      <c r="N900" t="s">
        <v>318</v>
      </c>
      <c r="O900" t="s">
        <v>37</v>
      </c>
      <c r="P900" t="s">
        <v>37</v>
      </c>
      <c r="Q900">
        <v>7650</v>
      </c>
      <c r="R900" t="s">
        <v>344</v>
      </c>
      <c r="T900" t="s">
        <v>241</v>
      </c>
      <c r="U900">
        <v>1</v>
      </c>
      <c r="W900" t="s">
        <v>503</v>
      </c>
      <c r="X900" t="s">
        <v>503</v>
      </c>
      <c r="AA900" s="6" t="str">
        <f t="shared" si="72"/>
        <v>Other</v>
      </c>
      <c r="AB900" s="6" t="str">
        <f t="shared" si="73"/>
        <v>F</v>
      </c>
      <c r="AC900" s="6">
        <f>VLOOKUP(P900,lists!$G:$H,2,FALSE)</f>
        <v>2</v>
      </c>
      <c r="AD900" t="b">
        <f>VLOOKUP(G900,lists!$B$2:$C$3,2,FALSE)</f>
        <v>1</v>
      </c>
      <c r="AE900" t="b">
        <f>VLOOKUP(AA900,lists!$B:$C,2,FALSE)</f>
        <v>1</v>
      </c>
      <c r="AF900" t="b">
        <f>IF(AND(AC900&gt;=VLOOKUP(FLAT!$I$1,lists!$G:$H,2,FALSE),AC900&lt;=VLOOKUP(FLAT!$I$2,lists!$G:$H,2,FALSE)),TRUE,FALSE)</f>
        <v>1</v>
      </c>
      <c r="AG900" t="b">
        <f>VLOOKUP(AB900,lists!$B$7:$C$8,2,FALSE)</f>
        <v>1</v>
      </c>
      <c r="AH900" t="b">
        <f>VLOOKUP(IF(H900="","Open",SUBSTITUTE(H900,"/Nov","")),lists!$B$27:$D$29,2,FALSE)</f>
        <v>1</v>
      </c>
      <c r="AI900" t="b">
        <f>IF(FLAT!$I$5="All",TRUE,IF(FLAT!$I$5=TEXT('Raw - F'!C900,"mmm"),TRUE,FALSE))</f>
        <v>1</v>
      </c>
      <c r="AJ900" t="b">
        <f>VLOOKUP(L900,lists!B:C,2,FALSE)</f>
        <v>1</v>
      </c>
      <c r="AK900" t="b">
        <f>VLOOKUP(T900,lists!$B$23:$D$25,2,FALSE)</f>
        <v>1</v>
      </c>
      <c r="AL900">
        <f t="shared" si="74"/>
        <v>1</v>
      </c>
    </row>
    <row r="901" spans="1:38" x14ac:dyDescent="0.35">
      <c r="A901" s="1">
        <f t="shared" si="70"/>
        <v>901</v>
      </c>
      <c r="B901" s="1">
        <f t="shared" si="71"/>
        <v>900</v>
      </c>
      <c r="C901" s="5">
        <v>44356</v>
      </c>
      <c r="D901" t="s">
        <v>83</v>
      </c>
      <c r="E901" t="s">
        <v>302</v>
      </c>
      <c r="F901" t="s">
        <v>302</v>
      </c>
      <c r="G901" t="s">
        <v>6</v>
      </c>
      <c r="H901" t="s">
        <v>227</v>
      </c>
      <c r="J901" t="s">
        <v>34</v>
      </c>
      <c r="K901" t="s">
        <v>5</v>
      </c>
      <c r="L901">
        <v>4</v>
      </c>
      <c r="N901" t="s">
        <v>348</v>
      </c>
      <c r="O901" t="s">
        <v>37</v>
      </c>
      <c r="P901" t="s">
        <v>37</v>
      </c>
      <c r="Q901">
        <v>4900</v>
      </c>
      <c r="R901" t="s">
        <v>332</v>
      </c>
      <c r="T901" t="s">
        <v>241</v>
      </c>
      <c r="U901">
        <v>1</v>
      </c>
      <c r="W901" t="s">
        <v>503</v>
      </c>
      <c r="X901" t="s">
        <v>503</v>
      </c>
      <c r="AA901" s="6" t="str">
        <f t="shared" si="72"/>
        <v>3yo</v>
      </c>
      <c r="AB901" s="6" t="str">
        <f t="shared" si="73"/>
        <v>A</v>
      </c>
      <c r="AC901" s="6">
        <f>VLOOKUP(P901,lists!$G:$H,2,FALSE)</f>
        <v>2</v>
      </c>
      <c r="AD901" t="b">
        <f>VLOOKUP(G901,lists!$B$2:$C$3,2,FALSE)</f>
        <v>1</v>
      </c>
      <c r="AE901" t="b">
        <f>VLOOKUP(AA901,lists!$B:$C,2,FALSE)</f>
        <v>1</v>
      </c>
      <c r="AF901" t="b">
        <f>IF(AND(AC901&gt;=VLOOKUP(FLAT!$I$1,lists!$G:$H,2,FALSE),AC901&lt;=VLOOKUP(FLAT!$I$2,lists!$G:$H,2,FALSE)),TRUE,FALSE)</f>
        <v>1</v>
      </c>
      <c r="AG901" t="b">
        <f>VLOOKUP(AB901,lists!$B$7:$C$8,2,FALSE)</f>
        <v>1</v>
      </c>
      <c r="AH901" t="b">
        <f>VLOOKUP(IF(H901="","Open",SUBSTITUTE(H901,"/Nov","")),lists!$B$27:$D$29,2,FALSE)</f>
        <v>1</v>
      </c>
      <c r="AI901" t="b">
        <f>IF(FLAT!$I$5="All",TRUE,IF(FLAT!$I$5=TEXT('Raw - F'!C901,"mmm"),TRUE,FALSE))</f>
        <v>1</v>
      </c>
      <c r="AJ901" t="b">
        <f>VLOOKUP(L901,lists!B:C,2,FALSE)</f>
        <v>1</v>
      </c>
      <c r="AK901" t="b">
        <f>VLOOKUP(T901,lists!$B$23:$D$25,2,FALSE)</f>
        <v>1</v>
      </c>
      <c r="AL901">
        <f t="shared" si="74"/>
        <v>1</v>
      </c>
    </row>
    <row r="902" spans="1:38" x14ac:dyDescent="0.35">
      <c r="A902" s="1">
        <f t="shared" ref="A902:A965" si="75">IF(B902="",A901,B902+1)</f>
        <v>902</v>
      </c>
      <c r="B902" s="1">
        <f t="shared" si="71"/>
        <v>901</v>
      </c>
      <c r="C902" s="5">
        <v>44356</v>
      </c>
      <c r="D902" t="s">
        <v>83</v>
      </c>
      <c r="E902" t="s">
        <v>302</v>
      </c>
      <c r="F902" t="s">
        <v>302</v>
      </c>
      <c r="G902" t="s">
        <v>6</v>
      </c>
      <c r="H902" t="s">
        <v>227</v>
      </c>
      <c r="J902" t="s">
        <v>54</v>
      </c>
      <c r="K902" t="s">
        <v>5</v>
      </c>
      <c r="L902">
        <v>6</v>
      </c>
      <c r="N902" t="s">
        <v>307</v>
      </c>
      <c r="O902" t="s">
        <v>354</v>
      </c>
      <c r="P902" t="s">
        <v>88</v>
      </c>
      <c r="Q902">
        <v>4900</v>
      </c>
      <c r="R902" t="s">
        <v>1272</v>
      </c>
      <c r="T902" t="s">
        <v>241</v>
      </c>
      <c r="U902">
        <v>1</v>
      </c>
      <c r="W902" t="s">
        <v>503</v>
      </c>
      <c r="X902" t="s">
        <v>503</v>
      </c>
      <c r="AA902" s="6" t="str">
        <f t="shared" si="72"/>
        <v>Other</v>
      </c>
      <c r="AB902" s="6" t="str">
        <f t="shared" si="73"/>
        <v>A</v>
      </c>
      <c r="AC902" s="6">
        <f>VLOOKUP(P902,lists!$G:$H,2,FALSE)</f>
        <v>6</v>
      </c>
      <c r="AD902" t="b">
        <f>VLOOKUP(G902,lists!$B$2:$C$3,2,FALSE)</f>
        <v>1</v>
      </c>
      <c r="AE902" t="b">
        <f>VLOOKUP(AA902,lists!$B:$C,2,FALSE)</f>
        <v>1</v>
      </c>
      <c r="AF902" t="b">
        <f>IF(AND(AC902&gt;=VLOOKUP(FLAT!$I$1,lists!$G:$H,2,FALSE),AC902&lt;=VLOOKUP(FLAT!$I$2,lists!$G:$H,2,FALSE)),TRUE,FALSE)</f>
        <v>1</v>
      </c>
      <c r="AG902" t="b">
        <f>VLOOKUP(AB902,lists!$B$7:$C$8,2,FALSE)</f>
        <v>1</v>
      </c>
      <c r="AH902" t="b">
        <f>VLOOKUP(IF(H902="","Open",SUBSTITUTE(H902,"/Nov","")),lists!$B$27:$D$29,2,FALSE)</f>
        <v>1</v>
      </c>
      <c r="AI902" t="b">
        <f>IF(FLAT!$I$5="All",TRUE,IF(FLAT!$I$5=TEXT('Raw - F'!C902,"mmm"),TRUE,FALSE))</f>
        <v>1</v>
      </c>
      <c r="AJ902" t="b">
        <f>VLOOKUP(L902,lists!B:C,2,FALSE)</f>
        <v>1</v>
      </c>
      <c r="AK902" t="b">
        <f>VLOOKUP(T902,lists!$B$23:$D$25,2,FALSE)</f>
        <v>1</v>
      </c>
      <c r="AL902">
        <f t="shared" si="74"/>
        <v>1</v>
      </c>
    </row>
    <row r="903" spans="1:38" x14ac:dyDescent="0.35">
      <c r="A903" s="1">
        <f t="shared" si="75"/>
        <v>903</v>
      </c>
      <c r="B903" s="1">
        <f t="shared" ref="B903:B966" si="76">IF(AND(A902&lt;1,AL903=1),1,IF(AL903=1,A902,""))</f>
        <v>902</v>
      </c>
      <c r="C903" s="5">
        <v>44356</v>
      </c>
      <c r="D903" t="s">
        <v>83</v>
      </c>
      <c r="E903" t="s">
        <v>302</v>
      </c>
      <c r="F903" t="s">
        <v>302</v>
      </c>
      <c r="G903" t="s">
        <v>51</v>
      </c>
      <c r="H903" t="s">
        <v>244</v>
      </c>
      <c r="J903" t="s">
        <v>34</v>
      </c>
      <c r="K903" t="s">
        <v>5</v>
      </c>
      <c r="L903">
        <v>5</v>
      </c>
      <c r="N903" t="s">
        <v>227</v>
      </c>
      <c r="O903" t="s">
        <v>354</v>
      </c>
      <c r="P903" t="s">
        <v>88</v>
      </c>
      <c r="Q903">
        <v>4900</v>
      </c>
      <c r="R903" t="s">
        <v>1273</v>
      </c>
      <c r="T903" t="s">
        <v>241</v>
      </c>
      <c r="U903">
        <v>1</v>
      </c>
      <c r="W903" t="s">
        <v>503</v>
      </c>
      <c r="X903" t="s">
        <v>503</v>
      </c>
      <c r="Z903" t="s">
        <v>553</v>
      </c>
      <c r="AA903" s="6" t="str">
        <f t="shared" si="72"/>
        <v>3yo</v>
      </c>
      <c r="AB903" s="6" t="str">
        <f t="shared" si="73"/>
        <v>A</v>
      </c>
      <c r="AC903" s="6">
        <f>VLOOKUP(P903,lists!$G:$H,2,FALSE)</f>
        <v>6</v>
      </c>
      <c r="AD903" t="b">
        <f>VLOOKUP(G903,lists!$B$2:$C$3,2,FALSE)</f>
        <v>1</v>
      </c>
      <c r="AE903" t="b">
        <f>VLOOKUP(AA903,lists!$B:$C,2,FALSE)</f>
        <v>1</v>
      </c>
      <c r="AF903" t="b">
        <f>IF(AND(AC903&gt;=VLOOKUP(FLAT!$I$1,lists!$G:$H,2,FALSE),AC903&lt;=VLOOKUP(FLAT!$I$2,lists!$G:$H,2,FALSE)),TRUE,FALSE)</f>
        <v>1</v>
      </c>
      <c r="AG903" t="b">
        <f>VLOOKUP(AB903,lists!$B$7:$C$8,2,FALSE)</f>
        <v>1</v>
      </c>
      <c r="AH903" t="b">
        <f>VLOOKUP(IF(H903="","Open",SUBSTITUTE(H903,"/Nov","")),lists!$B$27:$D$29,2,FALSE)</f>
        <v>1</v>
      </c>
      <c r="AI903" t="b">
        <f>IF(FLAT!$I$5="All",TRUE,IF(FLAT!$I$5=TEXT('Raw - F'!C903,"mmm"),TRUE,FALSE))</f>
        <v>1</v>
      </c>
      <c r="AJ903" t="b">
        <f>VLOOKUP(L903,lists!B:C,2,FALSE)</f>
        <v>1</v>
      </c>
      <c r="AK903" t="b">
        <f>VLOOKUP(T903,lists!$B$23:$D$25,2,FALSE)</f>
        <v>1</v>
      </c>
      <c r="AL903">
        <f t="shared" si="74"/>
        <v>1</v>
      </c>
    </row>
    <row r="904" spans="1:38" x14ac:dyDescent="0.35">
      <c r="A904" s="1">
        <f t="shared" si="75"/>
        <v>904</v>
      </c>
      <c r="B904" s="1">
        <f t="shared" si="76"/>
        <v>903</v>
      </c>
      <c r="C904" s="5">
        <v>44356</v>
      </c>
      <c r="D904" t="s">
        <v>83</v>
      </c>
      <c r="E904" t="s">
        <v>302</v>
      </c>
      <c r="F904" t="s">
        <v>302</v>
      </c>
      <c r="G904" t="s">
        <v>6</v>
      </c>
      <c r="H904" t="s">
        <v>227</v>
      </c>
      <c r="J904" t="s">
        <v>54</v>
      </c>
      <c r="K904" t="s">
        <v>5</v>
      </c>
      <c r="L904">
        <v>5</v>
      </c>
      <c r="N904" t="s">
        <v>321</v>
      </c>
      <c r="O904" t="s">
        <v>70</v>
      </c>
      <c r="P904" t="s">
        <v>70</v>
      </c>
      <c r="Q904">
        <v>4900</v>
      </c>
      <c r="R904" t="s">
        <v>1274</v>
      </c>
      <c r="T904" t="s">
        <v>241</v>
      </c>
      <c r="U904">
        <v>1</v>
      </c>
      <c r="V904" t="s">
        <v>525</v>
      </c>
      <c r="W904" t="s">
        <v>503</v>
      </c>
      <c r="X904" t="s">
        <v>503</v>
      </c>
      <c r="AA904" s="6" t="str">
        <f t="shared" si="72"/>
        <v>Other</v>
      </c>
      <c r="AB904" s="6" t="str">
        <f t="shared" si="73"/>
        <v>A</v>
      </c>
      <c r="AC904" s="6">
        <f>VLOOKUP(P904,lists!$G:$H,2,FALSE)</f>
        <v>4</v>
      </c>
      <c r="AD904" t="b">
        <f>VLOOKUP(G904,lists!$B$2:$C$3,2,FALSE)</f>
        <v>1</v>
      </c>
      <c r="AE904" t="b">
        <f>VLOOKUP(AA904,lists!$B:$C,2,FALSE)</f>
        <v>1</v>
      </c>
      <c r="AF904" t="b">
        <f>IF(AND(AC904&gt;=VLOOKUP(FLAT!$I$1,lists!$G:$H,2,FALSE),AC904&lt;=VLOOKUP(FLAT!$I$2,lists!$G:$H,2,FALSE)),TRUE,FALSE)</f>
        <v>1</v>
      </c>
      <c r="AG904" t="b">
        <f>VLOOKUP(AB904,lists!$B$7:$C$8,2,FALSE)</f>
        <v>1</v>
      </c>
      <c r="AH904" t="b">
        <f>VLOOKUP(IF(H904="","Open",SUBSTITUTE(H904,"/Nov","")),lists!$B$27:$D$29,2,FALSE)</f>
        <v>1</v>
      </c>
      <c r="AI904" t="b">
        <f>IF(FLAT!$I$5="All",TRUE,IF(FLAT!$I$5=TEXT('Raw - F'!C904,"mmm"),TRUE,FALSE))</f>
        <v>1</v>
      </c>
      <c r="AJ904" t="b">
        <f>VLOOKUP(L904,lists!B:C,2,FALSE)</f>
        <v>1</v>
      </c>
      <c r="AK904" t="b">
        <f>VLOOKUP(T904,lists!$B$23:$D$25,2,FALSE)</f>
        <v>1</v>
      </c>
      <c r="AL904">
        <f t="shared" si="74"/>
        <v>1</v>
      </c>
    </row>
    <row r="905" spans="1:38" x14ac:dyDescent="0.35">
      <c r="A905" s="1">
        <f t="shared" si="75"/>
        <v>905</v>
      </c>
      <c r="B905" s="1">
        <f t="shared" si="76"/>
        <v>904</v>
      </c>
      <c r="C905" s="5">
        <v>44356</v>
      </c>
      <c r="D905" t="s">
        <v>83</v>
      </c>
      <c r="E905" t="s">
        <v>302</v>
      </c>
      <c r="F905" t="s">
        <v>302</v>
      </c>
      <c r="G905" t="s">
        <v>6</v>
      </c>
      <c r="H905" t="s">
        <v>227</v>
      </c>
      <c r="J905" t="s">
        <v>54</v>
      </c>
      <c r="K905" t="s">
        <v>5</v>
      </c>
      <c r="L905">
        <v>6</v>
      </c>
      <c r="N905" t="s">
        <v>314</v>
      </c>
      <c r="O905" t="s">
        <v>331</v>
      </c>
      <c r="P905" t="s">
        <v>61</v>
      </c>
      <c r="Q905">
        <v>3900</v>
      </c>
      <c r="R905" t="s">
        <v>358</v>
      </c>
      <c r="T905" t="s">
        <v>241</v>
      </c>
      <c r="U905">
        <v>1</v>
      </c>
      <c r="W905" t="s">
        <v>503</v>
      </c>
      <c r="X905" t="s">
        <v>503</v>
      </c>
      <c r="AA905" s="6" t="str">
        <f t="shared" si="72"/>
        <v>Other</v>
      </c>
      <c r="AB905" s="6" t="str">
        <f t="shared" si="73"/>
        <v>A</v>
      </c>
      <c r="AC905" s="6">
        <f>VLOOKUP(P905,lists!$G:$H,2,FALSE)</f>
        <v>11</v>
      </c>
      <c r="AD905" t="b">
        <f>VLOOKUP(G905,lists!$B$2:$C$3,2,FALSE)</f>
        <v>1</v>
      </c>
      <c r="AE905" t="b">
        <f>VLOOKUP(AA905,lists!$B:$C,2,FALSE)</f>
        <v>1</v>
      </c>
      <c r="AF905" t="b">
        <f>IF(AND(AC905&gt;=VLOOKUP(FLAT!$I$1,lists!$G:$H,2,FALSE),AC905&lt;=VLOOKUP(FLAT!$I$2,lists!$G:$H,2,FALSE)),TRUE,FALSE)</f>
        <v>1</v>
      </c>
      <c r="AG905" t="b">
        <f>VLOOKUP(AB905,lists!$B$7:$C$8,2,FALSE)</f>
        <v>1</v>
      </c>
      <c r="AH905" t="b">
        <f>VLOOKUP(IF(H905="","Open",SUBSTITUTE(H905,"/Nov","")),lists!$B$27:$D$29,2,FALSE)</f>
        <v>1</v>
      </c>
      <c r="AI905" t="b">
        <f>IF(FLAT!$I$5="All",TRUE,IF(FLAT!$I$5=TEXT('Raw - F'!C905,"mmm"),TRUE,FALSE))</f>
        <v>1</v>
      </c>
      <c r="AJ905" t="b">
        <f>VLOOKUP(L905,lists!B:C,2,FALSE)</f>
        <v>1</v>
      </c>
      <c r="AK905" t="b">
        <f>VLOOKUP(T905,lists!$B$23:$D$25,2,FALSE)</f>
        <v>1</v>
      </c>
      <c r="AL905">
        <f t="shared" si="74"/>
        <v>1</v>
      </c>
    </row>
    <row r="906" spans="1:38" x14ac:dyDescent="0.35">
      <c r="A906" s="1">
        <f t="shared" si="75"/>
        <v>906</v>
      </c>
      <c r="B906" s="1">
        <f t="shared" si="76"/>
        <v>905</v>
      </c>
      <c r="C906" s="5">
        <v>44356</v>
      </c>
      <c r="D906" t="s">
        <v>897</v>
      </c>
      <c r="E906" t="s">
        <v>302</v>
      </c>
      <c r="F906" t="s">
        <v>302</v>
      </c>
      <c r="G906" t="s">
        <v>6</v>
      </c>
      <c r="H906" t="s">
        <v>227</v>
      </c>
      <c r="J906" t="s">
        <v>54</v>
      </c>
      <c r="K906" t="s">
        <v>5</v>
      </c>
      <c r="L906">
        <v>4</v>
      </c>
      <c r="N906" t="s">
        <v>318</v>
      </c>
      <c r="O906" t="s">
        <v>453</v>
      </c>
      <c r="P906" t="s">
        <v>70</v>
      </c>
      <c r="Q906">
        <v>7650</v>
      </c>
      <c r="R906" t="s">
        <v>1277</v>
      </c>
      <c r="T906" t="s">
        <v>239</v>
      </c>
      <c r="U906">
        <v>0</v>
      </c>
      <c r="W906" t="s">
        <v>503</v>
      </c>
      <c r="X906" t="s">
        <v>503</v>
      </c>
      <c r="AA906" s="6" t="str">
        <f t="shared" si="72"/>
        <v>Other</v>
      </c>
      <c r="AB906" s="6" t="str">
        <f t="shared" si="73"/>
        <v>A</v>
      </c>
      <c r="AC906" s="6">
        <f>VLOOKUP(P906,lists!$G:$H,2,FALSE)</f>
        <v>4</v>
      </c>
      <c r="AD906" t="b">
        <f>VLOOKUP(G906,lists!$B$2:$C$3,2,FALSE)</f>
        <v>1</v>
      </c>
      <c r="AE906" t="b">
        <f>VLOOKUP(AA906,lists!$B:$C,2,FALSE)</f>
        <v>1</v>
      </c>
      <c r="AF906" t="b">
        <f>IF(AND(AC906&gt;=VLOOKUP(FLAT!$I$1,lists!$G:$H,2,FALSE),AC906&lt;=VLOOKUP(FLAT!$I$2,lists!$G:$H,2,FALSE)),TRUE,FALSE)</f>
        <v>1</v>
      </c>
      <c r="AG906" t="b">
        <f>VLOOKUP(AB906,lists!$B$7:$C$8,2,FALSE)</f>
        <v>1</v>
      </c>
      <c r="AH906" t="b">
        <f>VLOOKUP(IF(H906="","Open",SUBSTITUTE(H906,"/Nov","")),lists!$B$27:$D$29,2,FALSE)</f>
        <v>1</v>
      </c>
      <c r="AI906" t="b">
        <f>IF(FLAT!$I$5="All",TRUE,IF(FLAT!$I$5=TEXT('Raw - F'!C906,"mmm"),TRUE,FALSE))</f>
        <v>1</v>
      </c>
      <c r="AJ906" t="b">
        <f>VLOOKUP(L906,lists!B:C,2,FALSE)</f>
        <v>1</v>
      </c>
      <c r="AK906" t="b">
        <f>VLOOKUP(T906,lists!$B$23:$D$25,2,FALSE)</f>
        <v>1</v>
      </c>
      <c r="AL906">
        <f t="shared" si="74"/>
        <v>1</v>
      </c>
    </row>
    <row r="907" spans="1:38" x14ac:dyDescent="0.35">
      <c r="A907" s="1">
        <f t="shared" si="75"/>
        <v>907</v>
      </c>
      <c r="B907" s="1">
        <f t="shared" si="76"/>
        <v>906</v>
      </c>
      <c r="C907" s="5">
        <v>44356</v>
      </c>
      <c r="D907" t="s">
        <v>897</v>
      </c>
      <c r="E907" t="s">
        <v>302</v>
      </c>
      <c r="F907" t="s">
        <v>302</v>
      </c>
      <c r="G907" t="s">
        <v>51</v>
      </c>
      <c r="H907" t="s">
        <v>245</v>
      </c>
      <c r="J907" t="s">
        <v>33</v>
      </c>
      <c r="K907" t="s">
        <v>5</v>
      </c>
      <c r="L907">
        <v>4</v>
      </c>
      <c r="N907" t="s">
        <v>227</v>
      </c>
      <c r="O907" t="s">
        <v>449</v>
      </c>
      <c r="P907" t="s">
        <v>36</v>
      </c>
      <c r="Q907">
        <v>7100</v>
      </c>
      <c r="R907" t="s">
        <v>589</v>
      </c>
      <c r="T907" t="s">
        <v>239</v>
      </c>
      <c r="U907">
        <v>0</v>
      </c>
      <c r="W907" t="s">
        <v>503</v>
      </c>
      <c r="X907" t="s">
        <v>503</v>
      </c>
      <c r="Z907" t="s">
        <v>553</v>
      </c>
      <c r="AA907" s="6" t="str">
        <f t="shared" si="72"/>
        <v>2yo</v>
      </c>
      <c r="AB907" s="6" t="str">
        <f t="shared" si="73"/>
        <v>A</v>
      </c>
      <c r="AC907" s="6">
        <f>VLOOKUP(P907,lists!$G:$H,2,FALSE)</f>
        <v>1</v>
      </c>
      <c r="AD907" t="b">
        <f>VLOOKUP(G907,lists!$B$2:$C$3,2,FALSE)</f>
        <v>1</v>
      </c>
      <c r="AE907" t="b">
        <f>VLOOKUP(AA907,lists!$B:$C,2,FALSE)</f>
        <v>1</v>
      </c>
      <c r="AF907" t="b">
        <f>IF(AND(AC907&gt;=VLOOKUP(FLAT!$I$1,lists!$G:$H,2,FALSE),AC907&lt;=VLOOKUP(FLAT!$I$2,lists!$G:$H,2,FALSE)),TRUE,FALSE)</f>
        <v>1</v>
      </c>
      <c r="AG907" t="b">
        <f>VLOOKUP(AB907,lists!$B$7:$C$8,2,FALSE)</f>
        <v>1</v>
      </c>
      <c r="AH907" t="b">
        <f>VLOOKUP(IF(H907="","Open",SUBSTITUTE(H907,"/Nov","")),lists!$B$27:$D$29,2,FALSE)</f>
        <v>1</v>
      </c>
      <c r="AI907" t="b">
        <f>IF(FLAT!$I$5="All",TRUE,IF(FLAT!$I$5=TEXT('Raw - F'!C907,"mmm"),TRUE,FALSE))</f>
        <v>1</v>
      </c>
      <c r="AJ907" t="b">
        <f>VLOOKUP(L907,lists!B:C,2,FALSE)</f>
        <v>1</v>
      </c>
      <c r="AK907" t="b">
        <f>VLOOKUP(T907,lists!$B$23:$D$25,2,FALSE)</f>
        <v>1</v>
      </c>
      <c r="AL907">
        <f t="shared" si="74"/>
        <v>1</v>
      </c>
    </row>
    <row r="908" spans="1:38" x14ac:dyDescent="0.35">
      <c r="A908" s="1">
        <f t="shared" si="75"/>
        <v>908</v>
      </c>
      <c r="B908" s="1">
        <f t="shared" si="76"/>
        <v>907</v>
      </c>
      <c r="C908" s="5">
        <v>44356</v>
      </c>
      <c r="D908" t="s">
        <v>897</v>
      </c>
      <c r="E908" t="s">
        <v>302</v>
      </c>
      <c r="F908" t="s">
        <v>302</v>
      </c>
      <c r="G908" t="s">
        <v>51</v>
      </c>
      <c r="H908" t="s">
        <v>245</v>
      </c>
      <c r="J908" t="s">
        <v>35</v>
      </c>
      <c r="K908" t="s">
        <v>7</v>
      </c>
      <c r="L908">
        <v>5</v>
      </c>
      <c r="N908" t="s">
        <v>227</v>
      </c>
      <c r="O908" t="s">
        <v>449</v>
      </c>
      <c r="P908" t="s">
        <v>38</v>
      </c>
      <c r="Q908">
        <v>4900</v>
      </c>
      <c r="R908" t="s">
        <v>1276</v>
      </c>
      <c r="T908" t="s">
        <v>239</v>
      </c>
      <c r="U908">
        <v>0</v>
      </c>
      <c r="W908" t="s">
        <v>503</v>
      </c>
      <c r="X908" t="s">
        <v>503</v>
      </c>
      <c r="AA908" s="6" t="str">
        <f t="shared" si="72"/>
        <v>Other</v>
      </c>
      <c r="AB908" s="6" t="str">
        <f t="shared" si="73"/>
        <v>F</v>
      </c>
      <c r="AC908" s="6">
        <f>VLOOKUP(P908,lists!$G:$H,2,FALSE)</f>
        <v>3</v>
      </c>
      <c r="AD908" t="b">
        <f>VLOOKUP(G908,lists!$B$2:$C$3,2,FALSE)</f>
        <v>1</v>
      </c>
      <c r="AE908" t="b">
        <f>VLOOKUP(AA908,lists!$B:$C,2,FALSE)</f>
        <v>1</v>
      </c>
      <c r="AF908" t="b">
        <f>IF(AND(AC908&gt;=VLOOKUP(FLAT!$I$1,lists!$G:$H,2,FALSE),AC908&lt;=VLOOKUP(FLAT!$I$2,lists!$G:$H,2,FALSE)),TRUE,FALSE)</f>
        <v>1</v>
      </c>
      <c r="AG908" t="b">
        <f>VLOOKUP(AB908,lists!$B$7:$C$8,2,FALSE)</f>
        <v>1</v>
      </c>
      <c r="AH908" t="b">
        <f>VLOOKUP(IF(H908="","Open",SUBSTITUTE(H908,"/Nov","")),lists!$B$27:$D$29,2,FALSE)</f>
        <v>1</v>
      </c>
      <c r="AI908" t="b">
        <f>IF(FLAT!$I$5="All",TRUE,IF(FLAT!$I$5=TEXT('Raw - F'!C908,"mmm"),TRUE,FALSE))</f>
        <v>1</v>
      </c>
      <c r="AJ908" t="b">
        <f>VLOOKUP(L908,lists!B:C,2,FALSE)</f>
        <v>1</v>
      </c>
      <c r="AK908" t="b">
        <f>VLOOKUP(T908,lists!$B$23:$D$25,2,FALSE)</f>
        <v>1</v>
      </c>
      <c r="AL908">
        <f t="shared" si="74"/>
        <v>1</v>
      </c>
    </row>
    <row r="909" spans="1:38" x14ac:dyDescent="0.35">
      <c r="A909" s="1">
        <f t="shared" si="75"/>
        <v>909</v>
      </c>
      <c r="B909" s="1">
        <f t="shared" si="76"/>
        <v>908</v>
      </c>
      <c r="C909" s="5">
        <v>44356</v>
      </c>
      <c r="D909" t="s">
        <v>897</v>
      </c>
      <c r="E909" t="s">
        <v>302</v>
      </c>
      <c r="F909" t="s">
        <v>302</v>
      </c>
      <c r="G909" t="s">
        <v>6</v>
      </c>
      <c r="H909" t="s">
        <v>227</v>
      </c>
      <c r="J909" t="s">
        <v>34</v>
      </c>
      <c r="K909" t="s">
        <v>5</v>
      </c>
      <c r="L909">
        <v>6</v>
      </c>
      <c r="N909" t="s">
        <v>307</v>
      </c>
      <c r="O909" t="s">
        <v>448</v>
      </c>
      <c r="P909" t="s">
        <v>76</v>
      </c>
      <c r="Q909">
        <v>3900</v>
      </c>
      <c r="R909" t="s">
        <v>828</v>
      </c>
      <c r="T909" t="s">
        <v>239</v>
      </c>
      <c r="U909">
        <v>0</v>
      </c>
      <c r="W909" t="s">
        <v>503</v>
      </c>
      <c r="X909" t="s">
        <v>503</v>
      </c>
      <c r="AA909" s="6" t="str">
        <f t="shared" si="72"/>
        <v>3yo</v>
      </c>
      <c r="AB909" s="6" t="str">
        <f t="shared" si="73"/>
        <v>A</v>
      </c>
      <c r="AC909" s="6">
        <f>VLOOKUP(P909,lists!$G:$H,2,FALSE)</f>
        <v>5</v>
      </c>
      <c r="AD909" t="b">
        <f>VLOOKUP(G909,lists!$B$2:$C$3,2,FALSE)</f>
        <v>1</v>
      </c>
      <c r="AE909" t="b">
        <f>VLOOKUP(AA909,lists!$B:$C,2,FALSE)</f>
        <v>1</v>
      </c>
      <c r="AF909" t="b">
        <f>IF(AND(AC909&gt;=VLOOKUP(FLAT!$I$1,lists!$G:$H,2,FALSE),AC909&lt;=VLOOKUP(FLAT!$I$2,lists!$G:$H,2,FALSE)),TRUE,FALSE)</f>
        <v>1</v>
      </c>
      <c r="AG909" t="b">
        <f>VLOOKUP(AB909,lists!$B$7:$C$8,2,FALSE)</f>
        <v>1</v>
      </c>
      <c r="AH909" t="b">
        <f>VLOOKUP(IF(H909="","Open",SUBSTITUTE(H909,"/Nov","")),lists!$B$27:$D$29,2,FALSE)</f>
        <v>1</v>
      </c>
      <c r="AI909" t="b">
        <f>IF(FLAT!$I$5="All",TRUE,IF(FLAT!$I$5=TEXT('Raw - F'!C909,"mmm"),TRUE,FALSE))</f>
        <v>1</v>
      </c>
      <c r="AJ909" t="b">
        <f>VLOOKUP(L909,lists!B:C,2,FALSE)</f>
        <v>1</v>
      </c>
      <c r="AK909" t="b">
        <f>VLOOKUP(T909,lists!$B$23:$D$25,2,FALSE)</f>
        <v>1</v>
      </c>
      <c r="AL909">
        <f t="shared" si="74"/>
        <v>1</v>
      </c>
    </row>
    <row r="910" spans="1:38" x14ac:dyDescent="0.35">
      <c r="A910" s="1">
        <f t="shared" si="75"/>
        <v>910</v>
      </c>
      <c r="B910" s="1">
        <f t="shared" si="76"/>
        <v>909</v>
      </c>
      <c r="C910" s="5">
        <v>44356</v>
      </c>
      <c r="D910" t="s">
        <v>897</v>
      </c>
      <c r="E910" t="s">
        <v>302</v>
      </c>
      <c r="F910" t="s">
        <v>302</v>
      </c>
      <c r="G910" t="s">
        <v>6</v>
      </c>
      <c r="H910" t="s">
        <v>227</v>
      </c>
      <c r="J910" t="s">
        <v>54</v>
      </c>
      <c r="K910" t="s">
        <v>5</v>
      </c>
      <c r="L910">
        <v>6</v>
      </c>
      <c r="N910" t="s">
        <v>312</v>
      </c>
      <c r="O910" t="s">
        <v>451</v>
      </c>
      <c r="P910" t="s">
        <v>37</v>
      </c>
      <c r="Q910">
        <v>3900</v>
      </c>
      <c r="R910" t="s">
        <v>828</v>
      </c>
      <c r="T910" t="s">
        <v>239</v>
      </c>
      <c r="U910">
        <v>0</v>
      </c>
      <c r="W910" t="s">
        <v>503</v>
      </c>
      <c r="X910" t="s">
        <v>503</v>
      </c>
      <c r="AA910" s="6" t="str">
        <f t="shared" si="72"/>
        <v>Other</v>
      </c>
      <c r="AB910" s="6" t="str">
        <f t="shared" si="73"/>
        <v>A</v>
      </c>
      <c r="AC910" s="6">
        <f>VLOOKUP(P910,lists!$G:$H,2,FALSE)</f>
        <v>2</v>
      </c>
      <c r="AD910" t="b">
        <f>VLOOKUP(G910,lists!$B$2:$C$3,2,FALSE)</f>
        <v>1</v>
      </c>
      <c r="AE910" t="b">
        <f>VLOOKUP(AA910,lists!$B:$C,2,FALSE)</f>
        <v>1</v>
      </c>
      <c r="AF910" t="b">
        <f>IF(AND(AC910&gt;=VLOOKUP(FLAT!$I$1,lists!$G:$H,2,FALSE),AC910&lt;=VLOOKUP(FLAT!$I$2,lists!$G:$H,2,FALSE)),TRUE,FALSE)</f>
        <v>1</v>
      </c>
      <c r="AG910" t="b">
        <f>VLOOKUP(AB910,lists!$B$7:$C$8,2,FALSE)</f>
        <v>1</v>
      </c>
      <c r="AH910" t="b">
        <f>VLOOKUP(IF(H910="","Open",SUBSTITUTE(H910,"/Nov","")),lists!$B$27:$D$29,2,FALSE)</f>
        <v>1</v>
      </c>
      <c r="AI910" t="b">
        <f>IF(FLAT!$I$5="All",TRUE,IF(FLAT!$I$5=TEXT('Raw - F'!C910,"mmm"),TRUE,FALSE))</f>
        <v>1</v>
      </c>
      <c r="AJ910" t="b">
        <f>VLOOKUP(L910,lists!B:C,2,FALSE)</f>
        <v>1</v>
      </c>
      <c r="AK910" t="b">
        <f>VLOOKUP(T910,lists!$B$23:$D$25,2,FALSE)</f>
        <v>1</v>
      </c>
      <c r="AL910">
        <f t="shared" si="74"/>
        <v>1</v>
      </c>
    </row>
    <row r="911" spans="1:38" x14ac:dyDescent="0.35">
      <c r="A911" s="1">
        <f t="shared" si="75"/>
        <v>911</v>
      </c>
      <c r="B911" s="1">
        <f t="shared" si="76"/>
        <v>910</v>
      </c>
      <c r="C911" s="5">
        <v>44356</v>
      </c>
      <c r="D911" t="s">
        <v>897</v>
      </c>
      <c r="E911" t="s">
        <v>302</v>
      </c>
      <c r="F911" t="s">
        <v>302</v>
      </c>
      <c r="G911" t="s">
        <v>6</v>
      </c>
      <c r="H911" t="s">
        <v>227</v>
      </c>
      <c r="J911" t="s">
        <v>54</v>
      </c>
      <c r="K911" t="s">
        <v>5</v>
      </c>
      <c r="L911">
        <v>6</v>
      </c>
      <c r="N911" t="s">
        <v>314</v>
      </c>
      <c r="O911" t="s">
        <v>453</v>
      </c>
      <c r="P911" t="s">
        <v>70</v>
      </c>
      <c r="Q911">
        <v>3900</v>
      </c>
      <c r="R911" t="s">
        <v>1275</v>
      </c>
      <c r="T911" t="s">
        <v>239</v>
      </c>
      <c r="U911">
        <v>0</v>
      </c>
      <c r="V911" t="s">
        <v>525</v>
      </c>
      <c r="W911" t="s">
        <v>503</v>
      </c>
      <c r="X911" t="s">
        <v>503</v>
      </c>
      <c r="AA911" s="6" t="str">
        <f t="shared" si="72"/>
        <v>Other</v>
      </c>
      <c r="AB911" s="6" t="str">
        <f t="shared" si="73"/>
        <v>A</v>
      </c>
      <c r="AC911" s="6">
        <f>VLOOKUP(P911,lists!$G:$H,2,FALSE)</f>
        <v>4</v>
      </c>
      <c r="AD911" t="b">
        <f>VLOOKUP(G911,lists!$B$2:$C$3,2,FALSE)</f>
        <v>1</v>
      </c>
      <c r="AE911" t="b">
        <f>VLOOKUP(AA911,lists!$B:$C,2,FALSE)</f>
        <v>1</v>
      </c>
      <c r="AF911" t="b">
        <f>IF(AND(AC911&gt;=VLOOKUP(FLAT!$I$1,lists!$G:$H,2,FALSE),AC911&lt;=VLOOKUP(FLAT!$I$2,lists!$G:$H,2,FALSE)),TRUE,FALSE)</f>
        <v>1</v>
      </c>
      <c r="AG911" t="b">
        <f>VLOOKUP(AB911,lists!$B$7:$C$8,2,FALSE)</f>
        <v>1</v>
      </c>
      <c r="AH911" t="b">
        <f>VLOOKUP(IF(H911="","Open",SUBSTITUTE(H911,"/Nov","")),lists!$B$27:$D$29,2,FALSE)</f>
        <v>1</v>
      </c>
      <c r="AI911" t="b">
        <f>IF(FLAT!$I$5="All",TRUE,IF(FLAT!$I$5=TEXT('Raw - F'!C911,"mmm"),TRUE,FALSE))</f>
        <v>1</v>
      </c>
      <c r="AJ911" t="b">
        <f>VLOOKUP(L911,lists!B:C,2,FALSE)</f>
        <v>1</v>
      </c>
      <c r="AK911" t="b">
        <f>VLOOKUP(T911,lists!$B$23:$D$25,2,FALSE)</f>
        <v>1</v>
      </c>
      <c r="AL911">
        <f t="shared" si="74"/>
        <v>1</v>
      </c>
    </row>
    <row r="912" spans="1:38" x14ac:dyDescent="0.35">
      <c r="A912" s="1">
        <f t="shared" si="75"/>
        <v>912</v>
      </c>
      <c r="B912" s="1">
        <f t="shared" si="76"/>
        <v>911</v>
      </c>
      <c r="C912" s="5">
        <v>44356</v>
      </c>
      <c r="D912" t="s">
        <v>897</v>
      </c>
      <c r="E912" t="s">
        <v>302</v>
      </c>
      <c r="F912" t="s">
        <v>302</v>
      </c>
      <c r="G912" t="s">
        <v>6</v>
      </c>
      <c r="H912" t="s">
        <v>227</v>
      </c>
      <c r="J912" t="s">
        <v>54</v>
      </c>
      <c r="K912" t="s">
        <v>5</v>
      </c>
      <c r="L912">
        <v>6</v>
      </c>
      <c r="N912" t="s">
        <v>312</v>
      </c>
      <c r="O912" t="s">
        <v>490</v>
      </c>
      <c r="P912" t="s">
        <v>59</v>
      </c>
      <c r="Q912">
        <v>3900</v>
      </c>
      <c r="R912" t="s">
        <v>422</v>
      </c>
      <c r="T912" t="s">
        <v>239</v>
      </c>
      <c r="U912">
        <v>0</v>
      </c>
      <c r="W912" t="s">
        <v>503</v>
      </c>
      <c r="X912" t="s">
        <v>503</v>
      </c>
      <c r="AA912" s="6" t="str">
        <f t="shared" si="72"/>
        <v>Other</v>
      </c>
      <c r="AB912" s="6" t="str">
        <f t="shared" si="73"/>
        <v>A</v>
      </c>
      <c r="AC912" s="6">
        <f>VLOOKUP(P912,lists!$G:$H,2,FALSE)</f>
        <v>7</v>
      </c>
      <c r="AD912" t="b">
        <f>VLOOKUP(G912,lists!$B$2:$C$3,2,FALSE)</f>
        <v>1</v>
      </c>
      <c r="AE912" t="b">
        <f>VLOOKUP(AA912,lists!$B:$C,2,FALSE)</f>
        <v>1</v>
      </c>
      <c r="AF912" t="b">
        <f>IF(AND(AC912&gt;=VLOOKUP(FLAT!$I$1,lists!$G:$H,2,FALSE),AC912&lt;=VLOOKUP(FLAT!$I$2,lists!$G:$H,2,FALSE)),TRUE,FALSE)</f>
        <v>1</v>
      </c>
      <c r="AG912" t="b">
        <f>VLOOKUP(AB912,lists!$B$7:$C$8,2,FALSE)</f>
        <v>1</v>
      </c>
      <c r="AH912" t="b">
        <f>VLOOKUP(IF(H912="","Open",SUBSTITUTE(H912,"/Nov","")),lists!$B$27:$D$29,2,FALSE)</f>
        <v>1</v>
      </c>
      <c r="AI912" t="b">
        <f>IF(FLAT!$I$5="All",TRUE,IF(FLAT!$I$5=TEXT('Raw - F'!C912,"mmm"),TRUE,FALSE))</f>
        <v>1</v>
      </c>
      <c r="AJ912" t="b">
        <f>VLOOKUP(L912,lists!B:C,2,FALSE)</f>
        <v>1</v>
      </c>
      <c r="AK912" t="b">
        <f>VLOOKUP(T912,lists!$B$23:$D$25,2,FALSE)</f>
        <v>1</v>
      </c>
      <c r="AL912">
        <f t="shared" si="74"/>
        <v>1</v>
      </c>
    </row>
    <row r="913" spans="1:38" x14ac:dyDescent="0.35">
      <c r="A913" s="1">
        <f t="shared" si="75"/>
        <v>913</v>
      </c>
      <c r="B913" s="1">
        <f t="shared" si="76"/>
        <v>912</v>
      </c>
      <c r="C913" s="5">
        <v>44357</v>
      </c>
      <c r="D913" t="s">
        <v>154</v>
      </c>
      <c r="E913" t="s">
        <v>302</v>
      </c>
      <c r="F913" t="s">
        <v>302</v>
      </c>
      <c r="G913" t="s">
        <v>6</v>
      </c>
      <c r="H913" t="s">
        <v>227</v>
      </c>
      <c r="J913" t="s">
        <v>54</v>
      </c>
      <c r="K913" t="s">
        <v>5</v>
      </c>
      <c r="L913">
        <v>3</v>
      </c>
      <c r="N913" t="s">
        <v>359</v>
      </c>
      <c r="O913" t="s">
        <v>935</v>
      </c>
      <c r="P913" t="s">
        <v>70</v>
      </c>
      <c r="Q913">
        <v>17000</v>
      </c>
      <c r="R913" t="s">
        <v>1280</v>
      </c>
      <c r="T913" t="s">
        <v>240</v>
      </c>
      <c r="U913">
        <v>0</v>
      </c>
      <c r="W913" t="s">
        <v>503</v>
      </c>
      <c r="X913" t="s">
        <v>503</v>
      </c>
      <c r="AA913" s="6" t="str">
        <f t="shared" si="72"/>
        <v>Other</v>
      </c>
      <c r="AB913" s="6" t="str">
        <f t="shared" si="73"/>
        <v>A</v>
      </c>
      <c r="AC913" s="6">
        <f>VLOOKUP(P913,lists!$G:$H,2,FALSE)</f>
        <v>4</v>
      </c>
      <c r="AD913" t="b">
        <f>VLOOKUP(G913,lists!$B$2:$C$3,2,FALSE)</f>
        <v>1</v>
      </c>
      <c r="AE913" t="b">
        <f>VLOOKUP(AA913,lists!$B:$C,2,FALSE)</f>
        <v>1</v>
      </c>
      <c r="AF913" t="b">
        <f>IF(AND(AC913&gt;=VLOOKUP(FLAT!$I$1,lists!$G:$H,2,FALSE),AC913&lt;=VLOOKUP(FLAT!$I$2,lists!$G:$H,2,FALSE)),TRUE,FALSE)</f>
        <v>1</v>
      </c>
      <c r="AG913" t="b">
        <f>VLOOKUP(AB913,lists!$B$7:$C$8,2,FALSE)</f>
        <v>1</v>
      </c>
      <c r="AH913" t="b">
        <f>VLOOKUP(IF(H913="","Open",SUBSTITUTE(H913,"/Nov","")),lists!$B$27:$D$29,2,FALSE)</f>
        <v>1</v>
      </c>
      <c r="AI913" t="b">
        <f>IF(FLAT!$I$5="All",TRUE,IF(FLAT!$I$5=TEXT('Raw - F'!C913,"mmm"),TRUE,FALSE))</f>
        <v>1</v>
      </c>
      <c r="AJ913" t="b">
        <f>VLOOKUP(L913,lists!B:C,2,FALSE)</f>
        <v>1</v>
      </c>
      <c r="AK913" t="b">
        <f>VLOOKUP(T913,lists!$B$23:$D$25,2,FALSE)</f>
        <v>1</v>
      </c>
      <c r="AL913">
        <f t="shared" si="74"/>
        <v>1</v>
      </c>
    </row>
    <row r="914" spans="1:38" x14ac:dyDescent="0.35">
      <c r="A914" s="1">
        <f t="shared" si="75"/>
        <v>914</v>
      </c>
      <c r="B914" s="1">
        <f t="shared" si="76"/>
        <v>913</v>
      </c>
      <c r="C914" s="5">
        <v>44357</v>
      </c>
      <c r="D914" t="s">
        <v>154</v>
      </c>
      <c r="E914" t="s">
        <v>302</v>
      </c>
      <c r="F914" t="s">
        <v>302</v>
      </c>
      <c r="G914" t="s">
        <v>6</v>
      </c>
      <c r="H914" t="s">
        <v>227</v>
      </c>
      <c r="J914" t="s">
        <v>34</v>
      </c>
      <c r="K914" t="s">
        <v>5</v>
      </c>
      <c r="L914">
        <v>4</v>
      </c>
      <c r="N914" t="s">
        <v>348</v>
      </c>
      <c r="O914" t="s">
        <v>938</v>
      </c>
      <c r="P914" t="s">
        <v>38</v>
      </c>
      <c r="Q914">
        <v>11000</v>
      </c>
      <c r="R914" t="s">
        <v>396</v>
      </c>
      <c r="T914" t="s">
        <v>240</v>
      </c>
      <c r="U914">
        <v>0</v>
      </c>
      <c r="W914" t="s">
        <v>503</v>
      </c>
      <c r="X914" t="s">
        <v>503</v>
      </c>
      <c r="AA914" s="6" t="str">
        <f t="shared" si="72"/>
        <v>3yo</v>
      </c>
      <c r="AB914" s="6" t="str">
        <f t="shared" si="73"/>
        <v>A</v>
      </c>
      <c r="AC914" s="6">
        <f>VLOOKUP(P914,lists!$G:$H,2,FALSE)</f>
        <v>3</v>
      </c>
      <c r="AD914" t="b">
        <f>VLOOKUP(G914,lists!$B$2:$C$3,2,FALSE)</f>
        <v>1</v>
      </c>
      <c r="AE914" t="b">
        <f>VLOOKUP(AA914,lists!$B:$C,2,FALSE)</f>
        <v>1</v>
      </c>
      <c r="AF914" t="b">
        <f>IF(AND(AC914&gt;=VLOOKUP(FLAT!$I$1,lists!$G:$H,2,FALSE),AC914&lt;=VLOOKUP(FLAT!$I$2,lists!$G:$H,2,FALSE)),TRUE,FALSE)</f>
        <v>1</v>
      </c>
      <c r="AG914" t="b">
        <f>VLOOKUP(AB914,lists!$B$7:$C$8,2,FALSE)</f>
        <v>1</v>
      </c>
      <c r="AH914" t="b">
        <f>VLOOKUP(IF(H914="","Open",SUBSTITUTE(H914,"/Nov","")),lists!$B$27:$D$29,2,FALSE)</f>
        <v>1</v>
      </c>
      <c r="AI914" t="b">
        <f>IF(FLAT!$I$5="All",TRUE,IF(FLAT!$I$5=TEXT('Raw - F'!C914,"mmm"),TRUE,FALSE))</f>
        <v>1</v>
      </c>
      <c r="AJ914" t="b">
        <f>VLOOKUP(L914,lists!B:C,2,FALSE)</f>
        <v>1</v>
      </c>
      <c r="AK914" t="b">
        <f>VLOOKUP(T914,lists!$B$23:$D$25,2,FALSE)</f>
        <v>1</v>
      </c>
      <c r="AL914">
        <f t="shared" si="74"/>
        <v>1</v>
      </c>
    </row>
    <row r="915" spans="1:38" x14ac:dyDescent="0.35">
      <c r="A915" s="1">
        <f t="shared" si="75"/>
        <v>915</v>
      </c>
      <c r="B915" s="1">
        <f t="shared" si="76"/>
        <v>914</v>
      </c>
      <c r="C915" s="5">
        <v>44357</v>
      </c>
      <c r="D915" t="s">
        <v>154</v>
      </c>
      <c r="E915" t="s">
        <v>302</v>
      </c>
      <c r="F915" t="s">
        <v>302</v>
      </c>
      <c r="G915" t="s">
        <v>6</v>
      </c>
      <c r="H915" t="s">
        <v>227</v>
      </c>
      <c r="J915" t="s">
        <v>54</v>
      </c>
      <c r="K915" t="s">
        <v>5</v>
      </c>
      <c r="L915">
        <v>5</v>
      </c>
      <c r="N915" t="s">
        <v>330</v>
      </c>
      <c r="O915" t="s">
        <v>365</v>
      </c>
      <c r="P915" t="s">
        <v>76</v>
      </c>
      <c r="Q915">
        <v>10100</v>
      </c>
      <c r="R915" t="s">
        <v>1278</v>
      </c>
      <c r="T915" t="s">
        <v>240</v>
      </c>
      <c r="U915">
        <v>0</v>
      </c>
      <c r="W915" t="s">
        <v>503</v>
      </c>
      <c r="X915" t="s">
        <v>503</v>
      </c>
      <c r="AA915" s="6" t="str">
        <f t="shared" si="72"/>
        <v>Other</v>
      </c>
      <c r="AB915" s="6" t="str">
        <f t="shared" si="73"/>
        <v>A</v>
      </c>
      <c r="AC915" s="6">
        <f>VLOOKUP(P915,lists!$G:$H,2,FALSE)</f>
        <v>5</v>
      </c>
      <c r="AD915" t="b">
        <f>VLOOKUP(G915,lists!$B$2:$C$3,2,FALSE)</f>
        <v>1</v>
      </c>
      <c r="AE915" t="b">
        <f>VLOOKUP(AA915,lists!$B:$C,2,FALSE)</f>
        <v>1</v>
      </c>
      <c r="AF915" t="b">
        <f>IF(AND(AC915&gt;=VLOOKUP(FLAT!$I$1,lists!$G:$H,2,FALSE),AC915&lt;=VLOOKUP(FLAT!$I$2,lists!$G:$H,2,FALSE)),TRUE,FALSE)</f>
        <v>1</v>
      </c>
      <c r="AG915" t="b">
        <f>VLOOKUP(AB915,lists!$B$7:$C$8,2,FALSE)</f>
        <v>1</v>
      </c>
      <c r="AH915" t="b">
        <f>VLOOKUP(IF(H915="","Open",SUBSTITUTE(H915,"/Nov","")),lists!$B$27:$D$29,2,FALSE)</f>
        <v>1</v>
      </c>
      <c r="AI915" t="b">
        <f>IF(FLAT!$I$5="All",TRUE,IF(FLAT!$I$5=TEXT('Raw - F'!C915,"mmm"),TRUE,FALSE))</f>
        <v>1</v>
      </c>
      <c r="AJ915" t="b">
        <f>VLOOKUP(L915,lists!B:C,2,FALSE)</f>
        <v>1</v>
      </c>
      <c r="AK915" t="b">
        <f>VLOOKUP(T915,lists!$B$23:$D$25,2,FALSE)</f>
        <v>1</v>
      </c>
      <c r="AL915">
        <f t="shared" si="74"/>
        <v>1</v>
      </c>
    </row>
    <row r="916" spans="1:38" x14ac:dyDescent="0.35">
      <c r="A916" s="1">
        <f t="shared" si="75"/>
        <v>916</v>
      </c>
      <c r="B916" s="1">
        <f t="shared" si="76"/>
        <v>915</v>
      </c>
      <c r="C916" s="5">
        <v>44357</v>
      </c>
      <c r="D916" t="s">
        <v>154</v>
      </c>
      <c r="E916" t="s">
        <v>302</v>
      </c>
      <c r="F916" t="s">
        <v>302</v>
      </c>
      <c r="G916" t="s">
        <v>6</v>
      </c>
      <c r="H916" t="s">
        <v>227</v>
      </c>
      <c r="J916" t="s">
        <v>35</v>
      </c>
      <c r="K916" t="s">
        <v>5</v>
      </c>
      <c r="L916">
        <v>4</v>
      </c>
      <c r="N916" t="s">
        <v>318</v>
      </c>
      <c r="O916" t="s">
        <v>36</v>
      </c>
      <c r="P916" t="s">
        <v>36</v>
      </c>
      <c r="Q916">
        <v>10100</v>
      </c>
      <c r="R916" t="s">
        <v>1281</v>
      </c>
      <c r="T916" t="s">
        <v>240</v>
      </c>
      <c r="U916">
        <v>0</v>
      </c>
      <c r="W916" t="s">
        <v>503</v>
      </c>
      <c r="X916" t="s">
        <v>503</v>
      </c>
      <c r="AA916" s="6" t="str">
        <f t="shared" si="72"/>
        <v>Other</v>
      </c>
      <c r="AB916" s="6" t="str">
        <f t="shared" si="73"/>
        <v>A</v>
      </c>
      <c r="AC916" s="6">
        <f>VLOOKUP(P916,lists!$G:$H,2,FALSE)</f>
        <v>1</v>
      </c>
      <c r="AD916" t="b">
        <f>VLOOKUP(G916,lists!$B$2:$C$3,2,FALSE)</f>
        <v>1</v>
      </c>
      <c r="AE916" t="b">
        <f>VLOOKUP(AA916,lists!$B:$C,2,FALSE)</f>
        <v>1</v>
      </c>
      <c r="AF916" t="b">
        <f>IF(AND(AC916&gt;=VLOOKUP(FLAT!$I$1,lists!$G:$H,2,FALSE),AC916&lt;=VLOOKUP(FLAT!$I$2,lists!$G:$H,2,FALSE)),TRUE,FALSE)</f>
        <v>1</v>
      </c>
      <c r="AG916" t="b">
        <f>VLOOKUP(AB916,lists!$B$7:$C$8,2,FALSE)</f>
        <v>1</v>
      </c>
      <c r="AH916" t="b">
        <f>VLOOKUP(IF(H916="","Open",SUBSTITUTE(H916,"/Nov","")),lists!$B$27:$D$29,2,FALSE)</f>
        <v>1</v>
      </c>
      <c r="AI916" t="b">
        <f>IF(FLAT!$I$5="All",TRUE,IF(FLAT!$I$5=TEXT('Raw - F'!C916,"mmm"),TRUE,FALSE))</f>
        <v>1</v>
      </c>
      <c r="AJ916" t="b">
        <f>VLOOKUP(L916,lists!B:C,2,FALSE)</f>
        <v>1</v>
      </c>
      <c r="AK916" t="b">
        <f>VLOOKUP(T916,lists!$B$23:$D$25,2,FALSE)</f>
        <v>1</v>
      </c>
      <c r="AL916">
        <f t="shared" si="74"/>
        <v>1</v>
      </c>
    </row>
    <row r="917" spans="1:38" x14ac:dyDescent="0.35">
      <c r="A917" s="1">
        <f t="shared" si="75"/>
        <v>917</v>
      </c>
      <c r="B917" s="1">
        <f t="shared" si="76"/>
        <v>916</v>
      </c>
      <c r="C917" s="5">
        <v>44357</v>
      </c>
      <c r="D917" t="s">
        <v>154</v>
      </c>
      <c r="E917" t="s">
        <v>302</v>
      </c>
      <c r="F917" t="s">
        <v>302</v>
      </c>
      <c r="G917" t="s">
        <v>51</v>
      </c>
      <c r="H917" t="s">
        <v>244</v>
      </c>
      <c r="J917" t="s">
        <v>33</v>
      </c>
      <c r="K917" t="s">
        <v>5</v>
      </c>
      <c r="L917">
        <v>4</v>
      </c>
      <c r="N917" t="s">
        <v>227</v>
      </c>
      <c r="O917" t="s">
        <v>37</v>
      </c>
      <c r="P917" t="s">
        <v>37</v>
      </c>
      <c r="Q917">
        <v>9100</v>
      </c>
      <c r="R917" t="s">
        <v>1279</v>
      </c>
      <c r="T917" t="s">
        <v>240</v>
      </c>
      <c r="U917">
        <v>0</v>
      </c>
      <c r="W917" t="s">
        <v>503</v>
      </c>
      <c r="X917" t="s">
        <v>503</v>
      </c>
      <c r="AA917" s="6" t="str">
        <f t="shared" si="72"/>
        <v>2yo</v>
      </c>
      <c r="AB917" s="6" t="str">
        <f t="shared" si="73"/>
        <v>A</v>
      </c>
      <c r="AC917" s="6">
        <f>VLOOKUP(P917,lists!$G:$H,2,FALSE)</f>
        <v>2</v>
      </c>
      <c r="AD917" t="b">
        <f>VLOOKUP(G917,lists!$B$2:$C$3,2,FALSE)</f>
        <v>1</v>
      </c>
      <c r="AE917" t="b">
        <f>VLOOKUP(AA917,lists!$B:$C,2,FALSE)</f>
        <v>1</v>
      </c>
      <c r="AF917" t="b">
        <f>IF(AND(AC917&gt;=VLOOKUP(FLAT!$I$1,lists!$G:$H,2,FALSE),AC917&lt;=VLOOKUP(FLAT!$I$2,lists!$G:$H,2,FALSE)),TRUE,FALSE)</f>
        <v>1</v>
      </c>
      <c r="AG917" t="b">
        <f>VLOOKUP(AB917,lists!$B$7:$C$8,2,FALSE)</f>
        <v>1</v>
      </c>
      <c r="AH917" t="b">
        <f>VLOOKUP(IF(H917="","Open",SUBSTITUTE(H917,"/Nov","")),lists!$B$27:$D$29,2,FALSE)</f>
        <v>1</v>
      </c>
      <c r="AI917" t="b">
        <f>IF(FLAT!$I$5="All",TRUE,IF(FLAT!$I$5=TEXT('Raw - F'!C917,"mmm"),TRUE,FALSE))</f>
        <v>1</v>
      </c>
      <c r="AJ917" t="b">
        <f>VLOOKUP(L917,lists!B:C,2,FALSE)</f>
        <v>1</v>
      </c>
      <c r="AK917" t="b">
        <f>VLOOKUP(T917,lists!$B$23:$D$25,2,FALSE)</f>
        <v>1</v>
      </c>
      <c r="AL917">
        <f t="shared" si="74"/>
        <v>1</v>
      </c>
    </row>
    <row r="918" spans="1:38" x14ac:dyDescent="0.35">
      <c r="A918" s="1">
        <f t="shared" si="75"/>
        <v>918</v>
      </c>
      <c r="B918" s="1">
        <f t="shared" si="76"/>
        <v>917</v>
      </c>
      <c r="C918" s="5">
        <v>44357</v>
      </c>
      <c r="D918" t="s">
        <v>154</v>
      </c>
      <c r="E918" t="s">
        <v>302</v>
      </c>
      <c r="F918" t="s">
        <v>302</v>
      </c>
      <c r="G918" t="s">
        <v>51</v>
      </c>
      <c r="H918" t="s">
        <v>244</v>
      </c>
      <c r="J918" t="s">
        <v>33</v>
      </c>
      <c r="K918" t="s">
        <v>5</v>
      </c>
      <c r="L918">
        <v>4</v>
      </c>
      <c r="N918" t="s">
        <v>227</v>
      </c>
      <c r="O918" t="s">
        <v>36</v>
      </c>
      <c r="P918" t="s">
        <v>36</v>
      </c>
      <c r="Q918">
        <v>9100</v>
      </c>
      <c r="R918" t="s">
        <v>1283</v>
      </c>
      <c r="T918" t="s">
        <v>240</v>
      </c>
      <c r="U918">
        <v>0</v>
      </c>
      <c r="W918" t="s">
        <v>503</v>
      </c>
      <c r="X918" t="s">
        <v>583</v>
      </c>
      <c r="Y918" t="s">
        <v>5</v>
      </c>
      <c r="Z918" t="s">
        <v>553</v>
      </c>
      <c r="AA918" s="6" t="str">
        <f t="shared" si="72"/>
        <v>2yo</v>
      </c>
      <c r="AB918" s="6" t="str">
        <f t="shared" si="73"/>
        <v>A</v>
      </c>
      <c r="AC918" s="6">
        <f>VLOOKUP(P918,lists!$G:$H,2,FALSE)</f>
        <v>1</v>
      </c>
      <c r="AD918" t="b">
        <f>VLOOKUP(G918,lists!$B$2:$C$3,2,FALSE)</f>
        <v>1</v>
      </c>
      <c r="AE918" t="b">
        <f>VLOOKUP(AA918,lists!$B:$C,2,FALSE)</f>
        <v>1</v>
      </c>
      <c r="AF918" t="b">
        <f>IF(AND(AC918&gt;=VLOOKUP(FLAT!$I$1,lists!$G:$H,2,FALSE),AC918&lt;=VLOOKUP(FLAT!$I$2,lists!$G:$H,2,FALSE)),TRUE,FALSE)</f>
        <v>1</v>
      </c>
      <c r="AG918" t="b">
        <f>VLOOKUP(AB918,lists!$B$7:$C$8,2,FALSE)</f>
        <v>1</v>
      </c>
      <c r="AH918" t="b">
        <f>VLOOKUP(IF(H918="","Open",SUBSTITUTE(H918,"/Nov","")),lists!$B$27:$D$29,2,FALSE)</f>
        <v>1</v>
      </c>
      <c r="AI918" t="b">
        <f>IF(FLAT!$I$5="All",TRUE,IF(FLAT!$I$5=TEXT('Raw - F'!C918,"mmm"),TRUE,FALSE))</f>
        <v>1</v>
      </c>
      <c r="AJ918" t="b">
        <f>VLOOKUP(L918,lists!B:C,2,FALSE)</f>
        <v>1</v>
      </c>
      <c r="AK918" t="b">
        <f>VLOOKUP(T918,lists!$B$23:$D$25,2,FALSE)</f>
        <v>1</v>
      </c>
      <c r="AL918">
        <f t="shared" si="74"/>
        <v>1</v>
      </c>
    </row>
    <row r="919" spans="1:38" x14ac:dyDescent="0.35">
      <c r="A919" s="1">
        <f t="shared" si="75"/>
        <v>919</v>
      </c>
      <c r="B919" s="1">
        <f t="shared" si="76"/>
        <v>918</v>
      </c>
      <c r="C919" s="5">
        <v>44357</v>
      </c>
      <c r="D919" t="s">
        <v>154</v>
      </c>
      <c r="E919" t="s">
        <v>302</v>
      </c>
      <c r="F919" t="s">
        <v>302</v>
      </c>
      <c r="G919" t="s">
        <v>6</v>
      </c>
      <c r="H919" t="s">
        <v>227</v>
      </c>
      <c r="J919" t="s">
        <v>34</v>
      </c>
      <c r="K919" t="s">
        <v>5</v>
      </c>
      <c r="L919">
        <v>5</v>
      </c>
      <c r="N919" t="s">
        <v>330</v>
      </c>
      <c r="O919" t="s">
        <v>365</v>
      </c>
      <c r="P919" t="s">
        <v>76</v>
      </c>
      <c r="Q919">
        <v>6600</v>
      </c>
      <c r="R919" t="s">
        <v>1282</v>
      </c>
      <c r="T919" t="s">
        <v>240</v>
      </c>
      <c r="U919">
        <v>0</v>
      </c>
      <c r="W919" t="s">
        <v>503</v>
      </c>
      <c r="X919" t="s">
        <v>503</v>
      </c>
      <c r="AA919" s="6" t="str">
        <f t="shared" si="72"/>
        <v>3yo</v>
      </c>
      <c r="AB919" s="6" t="str">
        <f t="shared" si="73"/>
        <v>A</v>
      </c>
      <c r="AC919" s="6">
        <f>VLOOKUP(P919,lists!$G:$H,2,FALSE)</f>
        <v>5</v>
      </c>
      <c r="AD919" t="b">
        <f>VLOOKUP(G919,lists!$B$2:$C$3,2,FALSE)</f>
        <v>1</v>
      </c>
      <c r="AE919" t="b">
        <f>VLOOKUP(AA919,lists!$B:$C,2,FALSE)</f>
        <v>1</v>
      </c>
      <c r="AF919" t="b">
        <f>IF(AND(AC919&gt;=VLOOKUP(FLAT!$I$1,lists!$G:$H,2,FALSE),AC919&lt;=VLOOKUP(FLAT!$I$2,lists!$G:$H,2,FALSE)),TRUE,FALSE)</f>
        <v>1</v>
      </c>
      <c r="AG919" t="b">
        <f>VLOOKUP(AB919,lists!$B$7:$C$8,2,FALSE)</f>
        <v>1</v>
      </c>
      <c r="AH919" t="b">
        <f>VLOOKUP(IF(H919="","Open",SUBSTITUTE(H919,"/Nov","")),lists!$B$27:$D$29,2,FALSE)</f>
        <v>1</v>
      </c>
      <c r="AI919" t="b">
        <f>IF(FLAT!$I$5="All",TRUE,IF(FLAT!$I$5=TEXT('Raw - F'!C919,"mmm"),TRUE,FALSE))</f>
        <v>1</v>
      </c>
      <c r="AJ919" t="b">
        <f>VLOOKUP(L919,lists!B:C,2,FALSE)</f>
        <v>1</v>
      </c>
      <c r="AK919" t="b">
        <f>VLOOKUP(T919,lists!$B$23:$D$25,2,FALSE)</f>
        <v>1</v>
      </c>
      <c r="AL919">
        <f t="shared" si="74"/>
        <v>1</v>
      </c>
    </row>
    <row r="920" spans="1:38" x14ac:dyDescent="0.35">
      <c r="A920" s="1">
        <f t="shared" si="75"/>
        <v>920</v>
      </c>
      <c r="B920" s="1">
        <f t="shared" si="76"/>
        <v>919</v>
      </c>
      <c r="C920" s="5">
        <v>44357</v>
      </c>
      <c r="D920" t="s">
        <v>143</v>
      </c>
      <c r="E920" t="s">
        <v>302</v>
      </c>
      <c r="F920" t="s">
        <v>302</v>
      </c>
      <c r="G920" t="s">
        <v>51</v>
      </c>
      <c r="H920" t="s">
        <v>227</v>
      </c>
      <c r="J920" t="s">
        <v>34</v>
      </c>
      <c r="K920" t="s">
        <v>7</v>
      </c>
      <c r="L920">
        <v>1</v>
      </c>
      <c r="M920" t="s">
        <v>559</v>
      </c>
      <c r="N920" t="s">
        <v>227</v>
      </c>
      <c r="O920" t="s">
        <v>572</v>
      </c>
      <c r="P920" t="s">
        <v>76</v>
      </c>
      <c r="Q920">
        <v>37000</v>
      </c>
      <c r="R920" t="s">
        <v>1287</v>
      </c>
      <c r="T920" t="s">
        <v>241</v>
      </c>
      <c r="U920">
        <v>0</v>
      </c>
      <c r="W920" t="s">
        <v>503</v>
      </c>
      <c r="X920" t="s">
        <v>503</v>
      </c>
      <c r="AA920" s="6" t="str">
        <f t="shared" si="72"/>
        <v>3yo</v>
      </c>
      <c r="AB920" s="6" t="str">
        <f t="shared" si="73"/>
        <v>F</v>
      </c>
      <c r="AC920" s="6">
        <f>VLOOKUP(P920,lists!$G:$H,2,FALSE)</f>
        <v>5</v>
      </c>
      <c r="AD920" t="b">
        <f>VLOOKUP(G920,lists!$B$2:$C$3,2,FALSE)</f>
        <v>1</v>
      </c>
      <c r="AE920" t="b">
        <f>VLOOKUP(AA920,lists!$B:$C,2,FALSE)</f>
        <v>1</v>
      </c>
      <c r="AF920" t="b">
        <f>IF(AND(AC920&gt;=VLOOKUP(FLAT!$I$1,lists!$G:$H,2,FALSE),AC920&lt;=VLOOKUP(FLAT!$I$2,lists!$G:$H,2,FALSE)),TRUE,FALSE)</f>
        <v>1</v>
      </c>
      <c r="AG920" t="b">
        <f>VLOOKUP(AB920,lists!$B$7:$C$8,2,FALSE)</f>
        <v>1</v>
      </c>
      <c r="AH920" t="b">
        <f>VLOOKUP(IF(H920="","Open",SUBSTITUTE(H920,"/Nov","")),lists!$B$27:$D$29,2,FALSE)</f>
        <v>1</v>
      </c>
      <c r="AI920" t="b">
        <f>IF(FLAT!$I$5="All",TRUE,IF(FLAT!$I$5=TEXT('Raw - F'!C920,"mmm"),TRUE,FALSE))</f>
        <v>1</v>
      </c>
      <c r="AJ920" t="b">
        <f>VLOOKUP(L920,lists!B:C,2,FALSE)</f>
        <v>1</v>
      </c>
      <c r="AK920" t="b">
        <f>VLOOKUP(T920,lists!$B$23:$D$25,2,FALSE)</f>
        <v>1</v>
      </c>
      <c r="AL920">
        <f t="shared" si="74"/>
        <v>1</v>
      </c>
    </row>
    <row r="921" spans="1:38" x14ac:dyDescent="0.35">
      <c r="A921" s="1">
        <f t="shared" si="75"/>
        <v>921</v>
      </c>
      <c r="B921" s="1">
        <f t="shared" si="76"/>
        <v>920</v>
      </c>
      <c r="C921" s="5">
        <v>44357</v>
      </c>
      <c r="D921" t="s">
        <v>143</v>
      </c>
      <c r="E921" t="s">
        <v>302</v>
      </c>
      <c r="F921" t="s">
        <v>302</v>
      </c>
      <c r="G921" t="s">
        <v>6</v>
      </c>
      <c r="H921" t="s">
        <v>227</v>
      </c>
      <c r="J921" t="s">
        <v>54</v>
      </c>
      <c r="K921" t="s">
        <v>5</v>
      </c>
      <c r="L921">
        <v>3</v>
      </c>
      <c r="N921" t="s">
        <v>346</v>
      </c>
      <c r="O921" t="s">
        <v>70</v>
      </c>
      <c r="P921" t="s">
        <v>70</v>
      </c>
      <c r="Q921">
        <v>7650</v>
      </c>
      <c r="R921" t="s">
        <v>1284</v>
      </c>
      <c r="T921" t="s">
        <v>241</v>
      </c>
      <c r="U921">
        <v>0</v>
      </c>
      <c r="W921" t="s">
        <v>503</v>
      </c>
      <c r="X921" t="s">
        <v>503</v>
      </c>
      <c r="AA921" s="6" t="str">
        <f t="shared" si="72"/>
        <v>Other</v>
      </c>
      <c r="AB921" s="6" t="str">
        <f t="shared" si="73"/>
        <v>A</v>
      </c>
      <c r="AC921" s="6">
        <f>VLOOKUP(P921,lists!$G:$H,2,FALSE)</f>
        <v>4</v>
      </c>
      <c r="AD921" t="b">
        <f>VLOOKUP(G921,lists!$B$2:$C$3,2,FALSE)</f>
        <v>1</v>
      </c>
      <c r="AE921" t="b">
        <f>VLOOKUP(AA921,lists!$B:$C,2,FALSE)</f>
        <v>1</v>
      </c>
      <c r="AF921" t="b">
        <f>IF(AND(AC921&gt;=VLOOKUP(FLAT!$I$1,lists!$G:$H,2,FALSE),AC921&lt;=VLOOKUP(FLAT!$I$2,lists!$G:$H,2,FALSE)),TRUE,FALSE)</f>
        <v>1</v>
      </c>
      <c r="AG921" t="b">
        <f>VLOOKUP(AB921,lists!$B$7:$C$8,2,FALSE)</f>
        <v>1</v>
      </c>
      <c r="AH921" t="b">
        <f>VLOOKUP(IF(H921="","Open",SUBSTITUTE(H921,"/Nov","")),lists!$B$27:$D$29,2,FALSE)</f>
        <v>1</v>
      </c>
      <c r="AI921" t="b">
        <f>IF(FLAT!$I$5="All",TRUE,IF(FLAT!$I$5=TEXT('Raw - F'!C921,"mmm"),TRUE,FALSE))</f>
        <v>1</v>
      </c>
      <c r="AJ921" t="b">
        <f>VLOOKUP(L921,lists!B:C,2,FALSE)</f>
        <v>1</v>
      </c>
      <c r="AK921" t="b">
        <f>VLOOKUP(T921,lists!$B$23:$D$25,2,FALSE)</f>
        <v>1</v>
      </c>
      <c r="AL921">
        <f t="shared" si="74"/>
        <v>1</v>
      </c>
    </row>
    <row r="922" spans="1:38" x14ac:dyDescent="0.35">
      <c r="A922" s="1">
        <f t="shared" si="75"/>
        <v>922</v>
      </c>
      <c r="B922" s="1">
        <f t="shared" si="76"/>
        <v>921</v>
      </c>
      <c r="C922" s="5">
        <v>44357</v>
      </c>
      <c r="D922" t="s">
        <v>143</v>
      </c>
      <c r="E922" t="s">
        <v>302</v>
      </c>
      <c r="F922" t="s">
        <v>302</v>
      </c>
      <c r="G922" t="s">
        <v>51</v>
      </c>
      <c r="H922" t="s">
        <v>244</v>
      </c>
      <c r="J922" t="s">
        <v>34</v>
      </c>
      <c r="K922" t="s">
        <v>7</v>
      </c>
      <c r="L922">
        <v>4</v>
      </c>
      <c r="N922" t="s">
        <v>227</v>
      </c>
      <c r="O922" t="s">
        <v>70</v>
      </c>
      <c r="P922" t="s">
        <v>70</v>
      </c>
      <c r="Q922">
        <v>7650</v>
      </c>
      <c r="R922" t="s">
        <v>1288</v>
      </c>
      <c r="T922" t="s">
        <v>241</v>
      </c>
      <c r="U922">
        <v>0</v>
      </c>
      <c r="W922" t="s">
        <v>503</v>
      </c>
      <c r="X922" t="s">
        <v>503</v>
      </c>
      <c r="Z922" t="s">
        <v>553</v>
      </c>
      <c r="AA922" s="6" t="str">
        <f t="shared" si="72"/>
        <v>3yo</v>
      </c>
      <c r="AB922" s="6" t="str">
        <f t="shared" si="73"/>
        <v>F</v>
      </c>
      <c r="AC922" s="6">
        <f>VLOOKUP(P922,lists!$G:$H,2,FALSE)</f>
        <v>4</v>
      </c>
      <c r="AD922" t="b">
        <f>VLOOKUP(G922,lists!$B$2:$C$3,2,FALSE)</f>
        <v>1</v>
      </c>
      <c r="AE922" t="b">
        <f>VLOOKUP(AA922,lists!$B:$C,2,FALSE)</f>
        <v>1</v>
      </c>
      <c r="AF922" t="b">
        <f>IF(AND(AC922&gt;=VLOOKUP(FLAT!$I$1,lists!$G:$H,2,FALSE),AC922&lt;=VLOOKUP(FLAT!$I$2,lists!$G:$H,2,FALSE)),TRUE,FALSE)</f>
        <v>1</v>
      </c>
      <c r="AG922" t="b">
        <f>VLOOKUP(AB922,lists!$B$7:$C$8,2,FALSE)</f>
        <v>1</v>
      </c>
      <c r="AH922" t="b">
        <f>VLOOKUP(IF(H922="","Open",SUBSTITUTE(H922,"/Nov","")),lists!$B$27:$D$29,2,FALSE)</f>
        <v>1</v>
      </c>
      <c r="AI922" t="b">
        <f>IF(FLAT!$I$5="All",TRUE,IF(FLAT!$I$5=TEXT('Raw - F'!C922,"mmm"),TRUE,FALSE))</f>
        <v>1</v>
      </c>
      <c r="AJ922" t="b">
        <f>VLOOKUP(L922,lists!B:C,2,FALSE)</f>
        <v>1</v>
      </c>
      <c r="AK922" t="b">
        <f>VLOOKUP(T922,lists!$B$23:$D$25,2,FALSE)</f>
        <v>1</v>
      </c>
      <c r="AL922">
        <f t="shared" si="74"/>
        <v>1</v>
      </c>
    </row>
    <row r="923" spans="1:38" x14ac:dyDescent="0.35">
      <c r="A923" s="1">
        <f t="shared" si="75"/>
        <v>923</v>
      </c>
      <c r="B923" s="1">
        <f t="shared" si="76"/>
        <v>922</v>
      </c>
      <c r="C923" s="5">
        <v>44357</v>
      </c>
      <c r="D923" t="s">
        <v>143</v>
      </c>
      <c r="E923" t="s">
        <v>302</v>
      </c>
      <c r="F923" t="s">
        <v>302</v>
      </c>
      <c r="G923" t="s">
        <v>51</v>
      </c>
      <c r="H923" t="s">
        <v>244</v>
      </c>
      <c r="J923" t="s">
        <v>33</v>
      </c>
      <c r="K923" t="s">
        <v>5</v>
      </c>
      <c r="L923">
        <v>4</v>
      </c>
      <c r="N923" t="s">
        <v>227</v>
      </c>
      <c r="O923" t="s">
        <v>1290</v>
      </c>
      <c r="P923" t="s">
        <v>38</v>
      </c>
      <c r="Q923">
        <v>6500</v>
      </c>
      <c r="R923" t="s">
        <v>1291</v>
      </c>
      <c r="T923" t="s">
        <v>241</v>
      </c>
      <c r="U923">
        <v>0</v>
      </c>
      <c r="W923" t="s">
        <v>503</v>
      </c>
      <c r="X923" t="s">
        <v>503</v>
      </c>
      <c r="AA923" s="6" t="str">
        <f t="shared" si="72"/>
        <v>2yo</v>
      </c>
      <c r="AB923" s="6" t="str">
        <f t="shared" si="73"/>
        <v>A</v>
      </c>
      <c r="AC923" s="6">
        <f>VLOOKUP(P923,lists!$G:$H,2,FALSE)</f>
        <v>3</v>
      </c>
      <c r="AD923" t="b">
        <f>VLOOKUP(G923,lists!$B$2:$C$3,2,FALSE)</f>
        <v>1</v>
      </c>
      <c r="AE923" t="b">
        <f>VLOOKUP(AA923,lists!$B:$C,2,FALSE)</f>
        <v>1</v>
      </c>
      <c r="AF923" t="b">
        <f>IF(AND(AC923&gt;=VLOOKUP(FLAT!$I$1,lists!$G:$H,2,FALSE),AC923&lt;=VLOOKUP(FLAT!$I$2,lists!$G:$H,2,FALSE)),TRUE,FALSE)</f>
        <v>1</v>
      </c>
      <c r="AG923" t="b">
        <f>VLOOKUP(AB923,lists!$B$7:$C$8,2,FALSE)</f>
        <v>1</v>
      </c>
      <c r="AH923" t="b">
        <f>VLOOKUP(IF(H923="","Open",SUBSTITUTE(H923,"/Nov","")),lists!$B$27:$D$29,2,FALSE)</f>
        <v>1</v>
      </c>
      <c r="AI923" t="b">
        <f>IF(FLAT!$I$5="All",TRUE,IF(FLAT!$I$5=TEXT('Raw - F'!C923,"mmm"),TRUE,FALSE))</f>
        <v>1</v>
      </c>
      <c r="AJ923" t="b">
        <f>VLOOKUP(L923,lists!B:C,2,FALSE)</f>
        <v>1</v>
      </c>
      <c r="AK923" t="b">
        <f>VLOOKUP(T923,lists!$B$23:$D$25,2,FALSE)</f>
        <v>1</v>
      </c>
      <c r="AL923">
        <f t="shared" si="74"/>
        <v>1</v>
      </c>
    </row>
    <row r="924" spans="1:38" x14ac:dyDescent="0.35">
      <c r="A924" s="1">
        <f t="shared" si="75"/>
        <v>924</v>
      </c>
      <c r="B924" s="1">
        <f t="shared" si="76"/>
        <v>923</v>
      </c>
      <c r="C924" s="5">
        <v>44357</v>
      </c>
      <c r="D924" t="s">
        <v>143</v>
      </c>
      <c r="E924" t="s">
        <v>302</v>
      </c>
      <c r="F924" t="s">
        <v>302</v>
      </c>
      <c r="G924" t="s">
        <v>6</v>
      </c>
      <c r="H924" t="s">
        <v>227</v>
      </c>
      <c r="J924" t="s">
        <v>34</v>
      </c>
      <c r="K924" t="s">
        <v>5</v>
      </c>
      <c r="L924">
        <v>5</v>
      </c>
      <c r="N924" t="s">
        <v>321</v>
      </c>
      <c r="O924" t="s">
        <v>570</v>
      </c>
      <c r="P924" t="s">
        <v>59</v>
      </c>
      <c r="Q924">
        <v>4900</v>
      </c>
      <c r="R924" t="s">
        <v>1285</v>
      </c>
      <c r="T924" t="s">
        <v>241</v>
      </c>
      <c r="U924">
        <v>0</v>
      </c>
      <c r="W924" t="s">
        <v>503</v>
      </c>
      <c r="X924" t="s">
        <v>503</v>
      </c>
      <c r="AA924" s="6" t="str">
        <f t="shared" si="72"/>
        <v>3yo</v>
      </c>
      <c r="AB924" s="6" t="str">
        <f t="shared" si="73"/>
        <v>A</v>
      </c>
      <c r="AC924" s="6">
        <f>VLOOKUP(P924,lists!$G:$H,2,FALSE)</f>
        <v>7</v>
      </c>
      <c r="AD924" t="b">
        <f>VLOOKUP(G924,lists!$B$2:$C$3,2,FALSE)</f>
        <v>1</v>
      </c>
      <c r="AE924" t="b">
        <f>VLOOKUP(AA924,lists!$B:$C,2,FALSE)</f>
        <v>1</v>
      </c>
      <c r="AF924" t="b">
        <f>IF(AND(AC924&gt;=VLOOKUP(FLAT!$I$1,lists!$G:$H,2,FALSE),AC924&lt;=VLOOKUP(FLAT!$I$2,lists!$G:$H,2,FALSE)),TRUE,FALSE)</f>
        <v>1</v>
      </c>
      <c r="AG924" t="b">
        <f>VLOOKUP(AB924,lists!$B$7:$C$8,2,FALSE)</f>
        <v>1</v>
      </c>
      <c r="AH924" t="b">
        <f>VLOOKUP(IF(H924="","Open",SUBSTITUTE(H924,"/Nov","")),lists!$B$27:$D$29,2,FALSE)</f>
        <v>1</v>
      </c>
      <c r="AI924" t="b">
        <f>IF(FLAT!$I$5="All",TRUE,IF(FLAT!$I$5=TEXT('Raw - F'!C924,"mmm"),TRUE,FALSE))</f>
        <v>1</v>
      </c>
      <c r="AJ924" t="b">
        <f>VLOOKUP(L924,lists!B:C,2,FALSE)</f>
        <v>1</v>
      </c>
      <c r="AK924" t="b">
        <f>VLOOKUP(T924,lists!$B$23:$D$25,2,FALSE)</f>
        <v>1</v>
      </c>
      <c r="AL924">
        <f t="shared" si="74"/>
        <v>1</v>
      </c>
    </row>
    <row r="925" spans="1:38" x14ac:dyDescent="0.35">
      <c r="A925" s="1">
        <f t="shared" si="75"/>
        <v>925</v>
      </c>
      <c r="B925" s="1">
        <f t="shared" si="76"/>
        <v>924</v>
      </c>
      <c r="C925" s="5">
        <v>44357</v>
      </c>
      <c r="D925" t="s">
        <v>143</v>
      </c>
      <c r="E925" t="s">
        <v>302</v>
      </c>
      <c r="F925" t="s">
        <v>302</v>
      </c>
      <c r="G925" t="s">
        <v>6</v>
      </c>
      <c r="H925" t="s">
        <v>227</v>
      </c>
      <c r="J925" t="s">
        <v>54</v>
      </c>
      <c r="K925" t="s">
        <v>5</v>
      </c>
      <c r="L925">
        <v>5</v>
      </c>
      <c r="N925" t="s">
        <v>330</v>
      </c>
      <c r="O925" t="s">
        <v>572</v>
      </c>
      <c r="P925" t="s">
        <v>76</v>
      </c>
      <c r="Q925">
        <v>4900</v>
      </c>
      <c r="R925" t="s">
        <v>1286</v>
      </c>
      <c r="T925" t="s">
        <v>241</v>
      </c>
      <c r="U925">
        <v>0</v>
      </c>
      <c r="V925" t="s">
        <v>526</v>
      </c>
      <c r="W925" t="s">
        <v>503</v>
      </c>
      <c r="X925" t="s">
        <v>503</v>
      </c>
      <c r="AA925" s="6" t="str">
        <f t="shared" si="72"/>
        <v>Other</v>
      </c>
      <c r="AB925" s="6" t="str">
        <f t="shared" si="73"/>
        <v>A</v>
      </c>
      <c r="AC925" s="6">
        <f>VLOOKUP(P925,lists!$G:$H,2,FALSE)</f>
        <v>5</v>
      </c>
      <c r="AD925" t="b">
        <f>VLOOKUP(G925,lists!$B$2:$C$3,2,FALSE)</f>
        <v>1</v>
      </c>
      <c r="AE925" t="b">
        <f>VLOOKUP(AA925,lists!$B:$C,2,FALSE)</f>
        <v>1</v>
      </c>
      <c r="AF925" t="b">
        <f>IF(AND(AC925&gt;=VLOOKUP(FLAT!$I$1,lists!$G:$H,2,FALSE),AC925&lt;=VLOOKUP(FLAT!$I$2,lists!$G:$H,2,FALSE)),TRUE,FALSE)</f>
        <v>1</v>
      </c>
      <c r="AG925" t="b">
        <f>VLOOKUP(AB925,lists!$B$7:$C$8,2,FALSE)</f>
        <v>1</v>
      </c>
      <c r="AH925" t="b">
        <f>VLOOKUP(IF(H925="","Open",SUBSTITUTE(H925,"/Nov","")),lists!$B$27:$D$29,2,FALSE)</f>
        <v>1</v>
      </c>
      <c r="AI925" t="b">
        <f>IF(FLAT!$I$5="All",TRUE,IF(FLAT!$I$5=TEXT('Raw - F'!C925,"mmm"),TRUE,FALSE))</f>
        <v>1</v>
      </c>
      <c r="AJ925" t="b">
        <f>VLOOKUP(L925,lists!B:C,2,FALSE)</f>
        <v>1</v>
      </c>
      <c r="AK925" t="b">
        <f>VLOOKUP(T925,lists!$B$23:$D$25,2,FALSE)</f>
        <v>1</v>
      </c>
      <c r="AL925">
        <f t="shared" si="74"/>
        <v>1</v>
      </c>
    </row>
    <row r="926" spans="1:38" x14ac:dyDescent="0.35">
      <c r="A926" s="1">
        <f t="shared" si="75"/>
        <v>926</v>
      </c>
      <c r="B926" s="1">
        <f t="shared" si="76"/>
        <v>925</v>
      </c>
      <c r="C926" s="5">
        <v>44357</v>
      </c>
      <c r="D926" t="s">
        <v>143</v>
      </c>
      <c r="E926" t="s">
        <v>302</v>
      </c>
      <c r="F926" t="s">
        <v>302</v>
      </c>
      <c r="G926" t="s">
        <v>6</v>
      </c>
      <c r="H926" t="s">
        <v>227</v>
      </c>
      <c r="J926" t="s">
        <v>34</v>
      </c>
      <c r="K926" t="s">
        <v>5</v>
      </c>
      <c r="L926">
        <v>5</v>
      </c>
      <c r="N926" t="s">
        <v>330</v>
      </c>
      <c r="O926" t="s">
        <v>38</v>
      </c>
      <c r="P926" t="s">
        <v>70</v>
      </c>
      <c r="Q926">
        <v>4900</v>
      </c>
      <c r="R926" t="s">
        <v>1289</v>
      </c>
      <c r="T926" t="s">
        <v>241</v>
      </c>
      <c r="U926">
        <v>0</v>
      </c>
      <c r="W926" t="s">
        <v>503</v>
      </c>
      <c r="X926" t="s">
        <v>503</v>
      </c>
      <c r="AA926" s="6" t="str">
        <f t="shared" si="72"/>
        <v>3yo</v>
      </c>
      <c r="AB926" s="6" t="str">
        <f t="shared" si="73"/>
        <v>A</v>
      </c>
      <c r="AC926" s="6">
        <f>VLOOKUP(P926,lists!$G:$H,2,FALSE)</f>
        <v>4</v>
      </c>
      <c r="AD926" t="b">
        <f>VLOOKUP(G926,lists!$B$2:$C$3,2,FALSE)</f>
        <v>1</v>
      </c>
      <c r="AE926" t="b">
        <f>VLOOKUP(AA926,lists!$B:$C,2,FALSE)</f>
        <v>1</v>
      </c>
      <c r="AF926" t="b">
        <f>IF(AND(AC926&gt;=VLOOKUP(FLAT!$I$1,lists!$G:$H,2,FALSE),AC926&lt;=VLOOKUP(FLAT!$I$2,lists!$G:$H,2,FALSE)),TRUE,FALSE)</f>
        <v>1</v>
      </c>
      <c r="AG926" t="b">
        <f>VLOOKUP(AB926,lists!$B$7:$C$8,2,FALSE)</f>
        <v>1</v>
      </c>
      <c r="AH926" t="b">
        <f>VLOOKUP(IF(H926="","Open",SUBSTITUTE(H926,"/Nov","")),lists!$B$27:$D$29,2,FALSE)</f>
        <v>1</v>
      </c>
      <c r="AI926" t="b">
        <f>IF(FLAT!$I$5="All",TRUE,IF(FLAT!$I$5=TEXT('Raw - F'!C926,"mmm"),TRUE,FALSE))</f>
        <v>1</v>
      </c>
      <c r="AJ926" t="b">
        <f>VLOOKUP(L926,lists!B:C,2,FALSE)</f>
        <v>1</v>
      </c>
      <c r="AK926" t="b">
        <f>VLOOKUP(T926,lists!$B$23:$D$25,2,FALSE)</f>
        <v>1</v>
      </c>
      <c r="AL926">
        <f t="shared" si="74"/>
        <v>1</v>
      </c>
    </row>
    <row r="927" spans="1:38" x14ac:dyDescent="0.35">
      <c r="A927" s="1">
        <f t="shared" si="75"/>
        <v>927</v>
      </c>
      <c r="B927" s="1">
        <f t="shared" si="76"/>
        <v>926</v>
      </c>
      <c r="C927" s="5">
        <v>44357</v>
      </c>
      <c r="D927" t="s">
        <v>408</v>
      </c>
      <c r="E927" t="s">
        <v>302</v>
      </c>
      <c r="F927" t="s">
        <v>302</v>
      </c>
      <c r="G927" t="s">
        <v>6</v>
      </c>
      <c r="H927" t="s">
        <v>227</v>
      </c>
      <c r="J927" t="s">
        <v>54</v>
      </c>
      <c r="K927" t="s">
        <v>5</v>
      </c>
      <c r="L927">
        <v>3</v>
      </c>
      <c r="N927" t="s">
        <v>346</v>
      </c>
      <c r="O927" t="s">
        <v>687</v>
      </c>
      <c r="P927" t="s">
        <v>37</v>
      </c>
      <c r="Q927">
        <v>15000</v>
      </c>
      <c r="R927" t="s">
        <v>1294</v>
      </c>
      <c r="T927" t="s">
        <v>239</v>
      </c>
      <c r="U927">
        <v>0</v>
      </c>
      <c r="W927" t="s">
        <v>503</v>
      </c>
      <c r="X927" t="s">
        <v>503</v>
      </c>
      <c r="AA927" s="6" t="str">
        <f t="shared" si="72"/>
        <v>Other</v>
      </c>
      <c r="AB927" s="6" t="str">
        <f t="shared" si="73"/>
        <v>A</v>
      </c>
      <c r="AC927" s="6">
        <f>VLOOKUP(P927,lists!$G:$H,2,FALSE)</f>
        <v>2</v>
      </c>
      <c r="AD927" t="b">
        <f>VLOOKUP(G927,lists!$B$2:$C$3,2,FALSE)</f>
        <v>1</v>
      </c>
      <c r="AE927" t="b">
        <f>VLOOKUP(AA927,lists!$B:$C,2,FALSE)</f>
        <v>1</v>
      </c>
      <c r="AF927" t="b">
        <f>IF(AND(AC927&gt;=VLOOKUP(FLAT!$I$1,lists!$G:$H,2,FALSE),AC927&lt;=VLOOKUP(FLAT!$I$2,lists!$G:$H,2,FALSE)),TRUE,FALSE)</f>
        <v>1</v>
      </c>
      <c r="AG927" t="b">
        <f>VLOOKUP(AB927,lists!$B$7:$C$8,2,FALSE)</f>
        <v>1</v>
      </c>
      <c r="AH927" t="b">
        <f>VLOOKUP(IF(H927="","Open",SUBSTITUTE(H927,"/Nov","")),lists!$B$27:$D$29,2,FALSE)</f>
        <v>1</v>
      </c>
      <c r="AI927" t="b">
        <f>IF(FLAT!$I$5="All",TRUE,IF(FLAT!$I$5=TEXT('Raw - F'!C927,"mmm"),TRUE,FALSE))</f>
        <v>1</v>
      </c>
      <c r="AJ927" t="b">
        <f>VLOOKUP(L927,lists!B:C,2,FALSE)</f>
        <v>1</v>
      </c>
      <c r="AK927" t="b">
        <f>VLOOKUP(T927,lists!$B$23:$D$25,2,FALSE)</f>
        <v>1</v>
      </c>
      <c r="AL927">
        <f t="shared" si="74"/>
        <v>1</v>
      </c>
    </row>
    <row r="928" spans="1:38" x14ac:dyDescent="0.35">
      <c r="A928" s="1">
        <f t="shared" si="75"/>
        <v>928</v>
      </c>
      <c r="B928" s="1">
        <f t="shared" si="76"/>
        <v>927</v>
      </c>
      <c r="C928" s="5">
        <v>44357</v>
      </c>
      <c r="D928" t="s">
        <v>408</v>
      </c>
      <c r="E928" t="s">
        <v>302</v>
      </c>
      <c r="F928" t="s">
        <v>302</v>
      </c>
      <c r="G928" t="s">
        <v>6</v>
      </c>
      <c r="H928" t="s">
        <v>227</v>
      </c>
      <c r="J928" t="s">
        <v>34</v>
      </c>
      <c r="K928" t="s">
        <v>7</v>
      </c>
      <c r="L928">
        <v>5</v>
      </c>
      <c r="N928" t="s">
        <v>321</v>
      </c>
      <c r="O928" t="s">
        <v>410</v>
      </c>
      <c r="P928" t="s">
        <v>76</v>
      </c>
      <c r="Q928">
        <v>5600</v>
      </c>
      <c r="R928" t="s">
        <v>351</v>
      </c>
      <c r="T928" t="s">
        <v>239</v>
      </c>
      <c r="U928">
        <v>0</v>
      </c>
      <c r="W928" t="s">
        <v>503</v>
      </c>
      <c r="X928" t="s">
        <v>503</v>
      </c>
      <c r="AA928" s="6" t="str">
        <f t="shared" si="72"/>
        <v>3yo</v>
      </c>
      <c r="AB928" s="6" t="str">
        <f t="shared" si="73"/>
        <v>F</v>
      </c>
      <c r="AC928" s="6">
        <f>VLOOKUP(P928,lists!$G:$H,2,FALSE)</f>
        <v>5</v>
      </c>
      <c r="AD928" t="b">
        <f>VLOOKUP(G928,lists!$B$2:$C$3,2,FALSE)</f>
        <v>1</v>
      </c>
      <c r="AE928" t="b">
        <f>VLOOKUP(AA928,lists!$B:$C,2,FALSE)</f>
        <v>1</v>
      </c>
      <c r="AF928" t="b">
        <f>IF(AND(AC928&gt;=VLOOKUP(FLAT!$I$1,lists!$G:$H,2,FALSE),AC928&lt;=VLOOKUP(FLAT!$I$2,lists!$G:$H,2,FALSE)),TRUE,FALSE)</f>
        <v>1</v>
      </c>
      <c r="AG928" t="b">
        <f>VLOOKUP(AB928,lists!$B$7:$C$8,2,FALSE)</f>
        <v>1</v>
      </c>
      <c r="AH928" t="b">
        <f>VLOOKUP(IF(H928="","Open",SUBSTITUTE(H928,"/Nov","")),lists!$B$27:$D$29,2,FALSE)</f>
        <v>1</v>
      </c>
      <c r="AI928" t="b">
        <f>IF(FLAT!$I$5="All",TRUE,IF(FLAT!$I$5=TEXT('Raw - F'!C928,"mmm"),TRUE,FALSE))</f>
        <v>1</v>
      </c>
      <c r="AJ928" t="b">
        <f>VLOOKUP(L928,lists!B:C,2,FALSE)</f>
        <v>1</v>
      </c>
      <c r="AK928" t="b">
        <f>VLOOKUP(T928,lists!$B$23:$D$25,2,FALSE)</f>
        <v>1</v>
      </c>
      <c r="AL928">
        <f t="shared" si="74"/>
        <v>1</v>
      </c>
    </row>
    <row r="929" spans="1:38" x14ac:dyDescent="0.35">
      <c r="A929" s="1">
        <f t="shared" si="75"/>
        <v>929</v>
      </c>
      <c r="B929" s="1">
        <f t="shared" si="76"/>
        <v>928</v>
      </c>
      <c r="C929" s="5">
        <v>44357</v>
      </c>
      <c r="D929" t="s">
        <v>408</v>
      </c>
      <c r="E929" t="s">
        <v>302</v>
      </c>
      <c r="F929" t="s">
        <v>302</v>
      </c>
      <c r="G929" t="s">
        <v>51</v>
      </c>
      <c r="H929" t="s">
        <v>245</v>
      </c>
      <c r="J929" t="s">
        <v>35</v>
      </c>
      <c r="K929" t="s">
        <v>5</v>
      </c>
      <c r="L929">
        <v>5</v>
      </c>
      <c r="N929" t="s">
        <v>227</v>
      </c>
      <c r="O929" t="s">
        <v>411</v>
      </c>
      <c r="P929" t="s">
        <v>70</v>
      </c>
      <c r="Q929">
        <v>5600</v>
      </c>
      <c r="R929" t="s">
        <v>1293</v>
      </c>
      <c r="T929" t="s">
        <v>239</v>
      </c>
      <c r="U929">
        <v>0</v>
      </c>
      <c r="W929" t="s">
        <v>503</v>
      </c>
      <c r="X929" t="s">
        <v>503</v>
      </c>
      <c r="AA929" s="6" t="str">
        <f t="shared" si="72"/>
        <v>Other</v>
      </c>
      <c r="AB929" s="6" t="str">
        <f t="shared" si="73"/>
        <v>A</v>
      </c>
      <c r="AC929" s="6">
        <f>VLOOKUP(P929,lists!$G:$H,2,FALSE)</f>
        <v>4</v>
      </c>
      <c r="AD929" t="b">
        <f>VLOOKUP(G929,lists!$B$2:$C$3,2,FALSE)</f>
        <v>1</v>
      </c>
      <c r="AE929" t="b">
        <f>VLOOKUP(AA929,lists!$B:$C,2,FALSE)</f>
        <v>1</v>
      </c>
      <c r="AF929" t="b">
        <f>IF(AND(AC929&gt;=VLOOKUP(FLAT!$I$1,lists!$G:$H,2,FALSE),AC929&lt;=VLOOKUP(FLAT!$I$2,lists!$G:$H,2,FALSE)),TRUE,FALSE)</f>
        <v>1</v>
      </c>
      <c r="AG929" t="b">
        <f>VLOOKUP(AB929,lists!$B$7:$C$8,2,FALSE)</f>
        <v>1</v>
      </c>
      <c r="AH929" t="b">
        <f>VLOOKUP(IF(H929="","Open",SUBSTITUTE(H929,"/Nov","")),lists!$B$27:$D$29,2,FALSE)</f>
        <v>1</v>
      </c>
      <c r="AI929" t="b">
        <f>IF(FLAT!$I$5="All",TRUE,IF(FLAT!$I$5=TEXT('Raw - F'!C929,"mmm"),TRUE,FALSE))</f>
        <v>1</v>
      </c>
      <c r="AJ929" t="b">
        <f>VLOOKUP(L929,lists!B:C,2,FALSE)</f>
        <v>1</v>
      </c>
      <c r="AK929" t="b">
        <f>VLOOKUP(T929,lists!$B$23:$D$25,2,FALSE)</f>
        <v>1</v>
      </c>
      <c r="AL929">
        <f t="shared" si="74"/>
        <v>1</v>
      </c>
    </row>
    <row r="930" spans="1:38" x14ac:dyDescent="0.35">
      <c r="A930" s="1">
        <f t="shared" si="75"/>
        <v>930</v>
      </c>
      <c r="B930" s="1">
        <f t="shared" si="76"/>
        <v>929</v>
      </c>
      <c r="C930" s="5">
        <v>44357</v>
      </c>
      <c r="D930" t="s">
        <v>408</v>
      </c>
      <c r="E930" t="s">
        <v>302</v>
      </c>
      <c r="F930" t="s">
        <v>302</v>
      </c>
      <c r="G930" t="s">
        <v>51</v>
      </c>
      <c r="H930" t="s">
        <v>244</v>
      </c>
      <c r="J930" t="s">
        <v>33</v>
      </c>
      <c r="K930" t="s">
        <v>5</v>
      </c>
      <c r="L930">
        <v>5</v>
      </c>
      <c r="N930" t="s">
        <v>227</v>
      </c>
      <c r="O930" t="s">
        <v>687</v>
      </c>
      <c r="P930" t="s">
        <v>37</v>
      </c>
      <c r="Q930">
        <v>5600</v>
      </c>
      <c r="R930" t="s">
        <v>361</v>
      </c>
      <c r="T930" t="s">
        <v>239</v>
      </c>
      <c r="U930">
        <v>0</v>
      </c>
      <c r="W930" t="s">
        <v>503</v>
      </c>
      <c r="X930" t="s">
        <v>503</v>
      </c>
      <c r="Z930" t="s">
        <v>553</v>
      </c>
      <c r="AA930" s="6" t="str">
        <f t="shared" si="72"/>
        <v>2yo</v>
      </c>
      <c r="AB930" s="6" t="str">
        <f t="shared" si="73"/>
        <v>A</v>
      </c>
      <c r="AC930" s="6">
        <f>VLOOKUP(P930,lists!$G:$H,2,FALSE)</f>
        <v>2</v>
      </c>
      <c r="AD930" t="b">
        <f>VLOOKUP(G930,lists!$B$2:$C$3,2,FALSE)</f>
        <v>1</v>
      </c>
      <c r="AE930" t="b">
        <f>VLOOKUP(AA930,lists!$B:$C,2,FALSE)</f>
        <v>1</v>
      </c>
      <c r="AF930" t="b">
        <f>IF(AND(AC930&gt;=VLOOKUP(FLAT!$I$1,lists!$G:$H,2,FALSE),AC930&lt;=VLOOKUP(FLAT!$I$2,lists!$G:$H,2,FALSE)),TRUE,FALSE)</f>
        <v>1</v>
      </c>
      <c r="AG930" t="b">
        <f>VLOOKUP(AB930,lists!$B$7:$C$8,2,FALSE)</f>
        <v>1</v>
      </c>
      <c r="AH930" t="b">
        <f>VLOOKUP(IF(H930="","Open",SUBSTITUTE(H930,"/Nov","")),lists!$B$27:$D$29,2,FALSE)</f>
        <v>1</v>
      </c>
      <c r="AI930" t="b">
        <f>IF(FLAT!$I$5="All",TRUE,IF(FLAT!$I$5=TEXT('Raw - F'!C930,"mmm"),TRUE,FALSE))</f>
        <v>1</v>
      </c>
      <c r="AJ930" t="b">
        <f>VLOOKUP(L930,lists!B:C,2,FALSE)</f>
        <v>1</v>
      </c>
      <c r="AK930" t="b">
        <f>VLOOKUP(T930,lists!$B$23:$D$25,2,FALSE)</f>
        <v>1</v>
      </c>
      <c r="AL930">
        <f t="shared" si="74"/>
        <v>1</v>
      </c>
    </row>
    <row r="931" spans="1:38" x14ac:dyDescent="0.35">
      <c r="A931" s="1">
        <f t="shared" si="75"/>
        <v>931</v>
      </c>
      <c r="B931" s="1">
        <f t="shared" si="76"/>
        <v>930</v>
      </c>
      <c r="C931" s="5">
        <v>44357</v>
      </c>
      <c r="D931" t="s">
        <v>408</v>
      </c>
      <c r="E931" t="s">
        <v>302</v>
      </c>
      <c r="F931" t="s">
        <v>302</v>
      </c>
      <c r="G931" t="s">
        <v>6</v>
      </c>
      <c r="H931" t="s">
        <v>227</v>
      </c>
      <c r="J931" t="s">
        <v>35</v>
      </c>
      <c r="K931" t="s">
        <v>5</v>
      </c>
      <c r="L931">
        <v>6</v>
      </c>
      <c r="N931" t="s">
        <v>314</v>
      </c>
      <c r="O931" t="s">
        <v>687</v>
      </c>
      <c r="P931" t="s">
        <v>37</v>
      </c>
      <c r="Q931">
        <v>4600</v>
      </c>
      <c r="R931" t="s">
        <v>709</v>
      </c>
      <c r="T931" t="s">
        <v>239</v>
      </c>
      <c r="U931">
        <v>0</v>
      </c>
      <c r="W931" t="s">
        <v>503</v>
      </c>
      <c r="X931" t="s">
        <v>503</v>
      </c>
      <c r="AA931" s="6" t="str">
        <f t="shared" si="72"/>
        <v>Other</v>
      </c>
      <c r="AB931" s="6" t="str">
        <f t="shared" si="73"/>
        <v>A</v>
      </c>
      <c r="AC931" s="6">
        <f>VLOOKUP(P931,lists!$G:$H,2,FALSE)</f>
        <v>2</v>
      </c>
      <c r="AD931" t="b">
        <f>VLOOKUP(G931,lists!$B$2:$C$3,2,FALSE)</f>
        <v>1</v>
      </c>
      <c r="AE931" t="b">
        <f>VLOOKUP(AA931,lists!$B:$C,2,FALSE)</f>
        <v>1</v>
      </c>
      <c r="AF931" t="b">
        <f>IF(AND(AC931&gt;=VLOOKUP(FLAT!$I$1,lists!$G:$H,2,FALSE),AC931&lt;=VLOOKUP(FLAT!$I$2,lists!$G:$H,2,FALSE)),TRUE,FALSE)</f>
        <v>1</v>
      </c>
      <c r="AG931" t="b">
        <f>VLOOKUP(AB931,lists!$B$7:$C$8,2,FALSE)</f>
        <v>1</v>
      </c>
      <c r="AH931" t="b">
        <f>VLOOKUP(IF(H931="","Open",SUBSTITUTE(H931,"/Nov","")),lists!$B$27:$D$29,2,FALSE)</f>
        <v>1</v>
      </c>
      <c r="AI931" t="b">
        <f>IF(FLAT!$I$5="All",TRUE,IF(FLAT!$I$5=TEXT('Raw - F'!C931,"mmm"),TRUE,FALSE))</f>
        <v>1</v>
      </c>
      <c r="AJ931" t="b">
        <f>VLOOKUP(L931,lists!B:C,2,FALSE)</f>
        <v>1</v>
      </c>
      <c r="AK931" t="b">
        <f>VLOOKUP(T931,lists!$B$23:$D$25,2,FALSE)</f>
        <v>1</v>
      </c>
      <c r="AL931">
        <f t="shared" si="74"/>
        <v>1</v>
      </c>
    </row>
    <row r="932" spans="1:38" x14ac:dyDescent="0.35">
      <c r="A932" s="1">
        <f t="shared" si="75"/>
        <v>932</v>
      </c>
      <c r="B932" s="1">
        <f t="shared" si="76"/>
        <v>931</v>
      </c>
      <c r="C932" s="5">
        <v>44357</v>
      </c>
      <c r="D932" t="s">
        <v>408</v>
      </c>
      <c r="E932" t="s">
        <v>302</v>
      </c>
      <c r="F932" t="s">
        <v>302</v>
      </c>
      <c r="G932" t="s">
        <v>6</v>
      </c>
      <c r="H932" t="s">
        <v>227</v>
      </c>
      <c r="J932" t="s">
        <v>54</v>
      </c>
      <c r="K932" t="s">
        <v>5</v>
      </c>
      <c r="L932">
        <v>6</v>
      </c>
      <c r="N932" t="s">
        <v>312</v>
      </c>
      <c r="O932" t="s">
        <v>410</v>
      </c>
      <c r="P932" t="s">
        <v>76</v>
      </c>
      <c r="Q932">
        <v>4600</v>
      </c>
      <c r="R932" t="s">
        <v>1292</v>
      </c>
      <c r="T932" t="s">
        <v>239</v>
      </c>
      <c r="U932">
        <v>0</v>
      </c>
      <c r="W932" t="s">
        <v>503</v>
      </c>
      <c r="X932" t="s">
        <v>503</v>
      </c>
      <c r="AA932" s="6" t="str">
        <f t="shared" si="72"/>
        <v>Other</v>
      </c>
      <c r="AB932" s="6" t="str">
        <f t="shared" si="73"/>
        <v>A</v>
      </c>
      <c r="AC932" s="6">
        <f>VLOOKUP(P932,lists!$G:$H,2,FALSE)</f>
        <v>5</v>
      </c>
      <c r="AD932" t="b">
        <f>VLOOKUP(G932,lists!$B$2:$C$3,2,FALSE)</f>
        <v>1</v>
      </c>
      <c r="AE932" t="b">
        <f>VLOOKUP(AA932,lists!$B:$C,2,FALSE)</f>
        <v>1</v>
      </c>
      <c r="AF932" t="b">
        <f>IF(AND(AC932&gt;=VLOOKUP(FLAT!$I$1,lists!$G:$H,2,FALSE),AC932&lt;=VLOOKUP(FLAT!$I$2,lists!$G:$H,2,FALSE)),TRUE,FALSE)</f>
        <v>1</v>
      </c>
      <c r="AG932" t="b">
        <f>VLOOKUP(AB932,lists!$B$7:$C$8,2,FALSE)</f>
        <v>1</v>
      </c>
      <c r="AH932" t="b">
        <f>VLOOKUP(IF(H932="","Open",SUBSTITUTE(H932,"/Nov","")),lists!$B$27:$D$29,2,FALSE)</f>
        <v>1</v>
      </c>
      <c r="AI932" t="b">
        <f>IF(FLAT!$I$5="All",TRUE,IF(FLAT!$I$5=TEXT('Raw - F'!C932,"mmm"),TRUE,FALSE))</f>
        <v>1</v>
      </c>
      <c r="AJ932" t="b">
        <f>VLOOKUP(L932,lists!B:C,2,FALSE)</f>
        <v>1</v>
      </c>
      <c r="AK932" t="b">
        <f>VLOOKUP(T932,lists!$B$23:$D$25,2,FALSE)</f>
        <v>1</v>
      </c>
      <c r="AL932">
        <f t="shared" si="74"/>
        <v>1</v>
      </c>
    </row>
    <row r="933" spans="1:38" x14ac:dyDescent="0.35">
      <c r="A933" s="1">
        <f t="shared" si="75"/>
        <v>933</v>
      </c>
      <c r="B933" s="1">
        <f t="shared" si="76"/>
        <v>932</v>
      </c>
      <c r="C933" s="5">
        <v>44357</v>
      </c>
      <c r="D933" t="s">
        <v>408</v>
      </c>
      <c r="E933" t="s">
        <v>302</v>
      </c>
      <c r="F933" t="s">
        <v>302</v>
      </c>
      <c r="G933" t="s">
        <v>6</v>
      </c>
      <c r="H933" t="s">
        <v>227</v>
      </c>
      <c r="J933" t="s">
        <v>54</v>
      </c>
      <c r="K933" t="s">
        <v>5</v>
      </c>
      <c r="L933">
        <v>6</v>
      </c>
      <c r="N933" t="s">
        <v>314</v>
      </c>
      <c r="O933" t="s">
        <v>315</v>
      </c>
      <c r="P933" t="s">
        <v>102</v>
      </c>
      <c r="Q933">
        <v>4600</v>
      </c>
      <c r="R933" t="s">
        <v>390</v>
      </c>
      <c r="T933" t="s">
        <v>239</v>
      </c>
      <c r="U933">
        <v>0</v>
      </c>
      <c r="W933" t="s">
        <v>503</v>
      </c>
      <c r="X933" t="s">
        <v>503</v>
      </c>
      <c r="AA933" s="6" t="str">
        <f t="shared" si="72"/>
        <v>Other</v>
      </c>
      <c r="AB933" s="6" t="str">
        <f t="shared" si="73"/>
        <v>A</v>
      </c>
      <c r="AC933" s="6">
        <f>VLOOKUP(P933,lists!$G:$H,2,FALSE)</f>
        <v>9</v>
      </c>
      <c r="AD933" t="b">
        <f>VLOOKUP(G933,lists!$B$2:$C$3,2,FALSE)</f>
        <v>1</v>
      </c>
      <c r="AE933" t="b">
        <f>VLOOKUP(AA933,lists!$B:$C,2,FALSE)</f>
        <v>1</v>
      </c>
      <c r="AF933" t="b">
        <f>IF(AND(AC933&gt;=VLOOKUP(FLAT!$I$1,lists!$G:$H,2,FALSE),AC933&lt;=VLOOKUP(FLAT!$I$2,lists!$G:$H,2,FALSE)),TRUE,FALSE)</f>
        <v>1</v>
      </c>
      <c r="AG933" t="b">
        <f>VLOOKUP(AB933,lists!$B$7:$C$8,2,FALSE)</f>
        <v>1</v>
      </c>
      <c r="AH933" t="b">
        <f>VLOOKUP(IF(H933="","Open",SUBSTITUTE(H933,"/Nov","")),lists!$B$27:$D$29,2,FALSE)</f>
        <v>1</v>
      </c>
      <c r="AI933" t="b">
        <f>IF(FLAT!$I$5="All",TRUE,IF(FLAT!$I$5=TEXT('Raw - F'!C933,"mmm"),TRUE,FALSE))</f>
        <v>1</v>
      </c>
      <c r="AJ933" t="b">
        <f>VLOOKUP(L933,lists!B:C,2,FALSE)</f>
        <v>1</v>
      </c>
      <c r="AK933" t="b">
        <f>VLOOKUP(T933,lists!$B$23:$D$25,2,FALSE)</f>
        <v>1</v>
      </c>
      <c r="AL933">
        <f t="shared" si="74"/>
        <v>1</v>
      </c>
    </row>
    <row r="934" spans="1:38" x14ac:dyDescent="0.35">
      <c r="A934" s="1">
        <f t="shared" si="75"/>
        <v>934</v>
      </c>
      <c r="B934" s="1">
        <f t="shared" si="76"/>
        <v>933</v>
      </c>
      <c r="C934" s="5">
        <v>44357</v>
      </c>
      <c r="D934" t="s">
        <v>897</v>
      </c>
      <c r="E934" t="s">
        <v>302</v>
      </c>
      <c r="F934" t="s">
        <v>302</v>
      </c>
      <c r="G934" t="s">
        <v>6</v>
      </c>
      <c r="H934" t="s">
        <v>227</v>
      </c>
      <c r="J934" t="s">
        <v>34</v>
      </c>
      <c r="K934" t="s">
        <v>5</v>
      </c>
      <c r="L934">
        <v>4</v>
      </c>
      <c r="N934" t="s">
        <v>318</v>
      </c>
      <c r="O934" t="s">
        <v>453</v>
      </c>
      <c r="P934" t="s">
        <v>70</v>
      </c>
      <c r="Q934">
        <v>7650</v>
      </c>
      <c r="R934" t="s">
        <v>1297</v>
      </c>
      <c r="T934" t="s">
        <v>239</v>
      </c>
      <c r="U934">
        <v>0</v>
      </c>
      <c r="W934" t="s">
        <v>503</v>
      </c>
      <c r="X934" t="s">
        <v>503</v>
      </c>
      <c r="AA934" s="6" t="str">
        <f t="shared" si="72"/>
        <v>3yo</v>
      </c>
      <c r="AB934" s="6" t="str">
        <f t="shared" si="73"/>
        <v>A</v>
      </c>
      <c r="AC934" s="6">
        <f>VLOOKUP(P934,lists!$G:$H,2,FALSE)</f>
        <v>4</v>
      </c>
      <c r="AD934" t="b">
        <f>VLOOKUP(G934,lists!$B$2:$C$3,2,FALSE)</f>
        <v>1</v>
      </c>
      <c r="AE934" t="b">
        <f>VLOOKUP(AA934,lists!$B:$C,2,FALSE)</f>
        <v>1</v>
      </c>
      <c r="AF934" t="b">
        <f>IF(AND(AC934&gt;=VLOOKUP(FLAT!$I$1,lists!$G:$H,2,FALSE),AC934&lt;=VLOOKUP(FLAT!$I$2,lists!$G:$H,2,FALSE)),TRUE,FALSE)</f>
        <v>1</v>
      </c>
      <c r="AG934" t="b">
        <f>VLOOKUP(AB934,lists!$B$7:$C$8,2,FALSE)</f>
        <v>1</v>
      </c>
      <c r="AH934" t="b">
        <f>VLOOKUP(IF(H934="","Open",SUBSTITUTE(H934,"/Nov","")),lists!$B$27:$D$29,2,FALSE)</f>
        <v>1</v>
      </c>
      <c r="AI934" t="b">
        <f>IF(FLAT!$I$5="All",TRUE,IF(FLAT!$I$5=TEXT('Raw - F'!C934,"mmm"),TRUE,FALSE))</f>
        <v>1</v>
      </c>
      <c r="AJ934" t="b">
        <f>VLOOKUP(L934,lists!B:C,2,FALSE)</f>
        <v>1</v>
      </c>
      <c r="AK934" t="b">
        <f>VLOOKUP(T934,lists!$B$23:$D$25,2,FALSE)</f>
        <v>1</v>
      </c>
      <c r="AL934">
        <f t="shared" si="74"/>
        <v>1</v>
      </c>
    </row>
    <row r="935" spans="1:38" x14ac:dyDescent="0.35">
      <c r="A935" s="1">
        <f t="shared" si="75"/>
        <v>935</v>
      </c>
      <c r="B935" s="1">
        <f t="shared" si="76"/>
        <v>934</v>
      </c>
      <c r="C935" s="5">
        <v>44357</v>
      </c>
      <c r="D935" t="s">
        <v>897</v>
      </c>
      <c r="E935" t="s">
        <v>302</v>
      </c>
      <c r="F935" t="s">
        <v>302</v>
      </c>
      <c r="G935" t="s">
        <v>51</v>
      </c>
      <c r="H935" t="s">
        <v>245</v>
      </c>
      <c r="J935" t="s">
        <v>35</v>
      </c>
      <c r="K935" t="s">
        <v>5</v>
      </c>
      <c r="L935">
        <v>5</v>
      </c>
      <c r="N935" t="s">
        <v>227</v>
      </c>
      <c r="O935" t="s">
        <v>451</v>
      </c>
      <c r="P935" t="s">
        <v>37</v>
      </c>
      <c r="Q935">
        <v>4900</v>
      </c>
      <c r="R935" t="s">
        <v>589</v>
      </c>
      <c r="T935" t="s">
        <v>239</v>
      </c>
      <c r="U935">
        <v>0</v>
      </c>
      <c r="W935" t="s">
        <v>503</v>
      </c>
      <c r="X935" t="s">
        <v>503</v>
      </c>
      <c r="AA935" s="6" t="str">
        <f t="shared" si="72"/>
        <v>Other</v>
      </c>
      <c r="AB935" s="6" t="str">
        <f t="shared" si="73"/>
        <v>A</v>
      </c>
      <c r="AC935" s="6">
        <f>VLOOKUP(P935,lists!$G:$H,2,FALSE)</f>
        <v>2</v>
      </c>
      <c r="AD935" t="b">
        <f>VLOOKUP(G935,lists!$B$2:$C$3,2,FALSE)</f>
        <v>1</v>
      </c>
      <c r="AE935" t="b">
        <f>VLOOKUP(AA935,lists!$B:$C,2,FALSE)</f>
        <v>1</v>
      </c>
      <c r="AF935" t="b">
        <f>IF(AND(AC935&gt;=VLOOKUP(FLAT!$I$1,lists!$G:$H,2,FALSE),AC935&lt;=VLOOKUP(FLAT!$I$2,lists!$G:$H,2,FALSE)),TRUE,FALSE)</f>
        <v>1</v>
      </c>
      <c r="AG935" t="b">
        <f>VLOOKUP(AB935,lists!$B$7:$C$8,2,FALSE)</f>
        <v>1</v>
      </c>
      <c r="AH935" t="b">
        <f>VLOOKUP(IF(H935="","Open",SUBSTITUTE(H935,"/Nov","")),lists!$B$27:$D$29,2,FALSE)</f>
        <v>1</v>
      </c>
      <c r="AI935" t="b">
        <f>IF(FLAT!$I$5="All",TRUE,IF(FLAT!$I$5=TEXT('Raw - F'!C935,"mmm"),TRUE,FALSE))</f>
        <v>1</v>
      </c>
      <c r="AJ935" t="b">
        <f>VLOOKUP(L935,lists!B:C,2,FALSE)</f>
        <v>1</v>
      </c>
      <c r="AK935" t="b">
        <f>VLOOKUP(T935,lists!$B$23:$D$25,2,FALSE)</f>
        <v>1</v>
      </c>
      <c r="AL935">
        <f t="shared" si="74"/>
        <v>1</v>
      </c>
    </row>
    <row r="936" spans="1:38" x14ac:dyDescent="0.35">
      <c r="A936" s="1">
        <f t="shared" si="75"/>
        <v>936</v>
      </c>
      <c r="B936" s="1">
        <f t="shared" si="76"/>
        <v>935</v>
      </c>
      <c r="C936" s="5">
        <v>44357</v>
      </c>
      <c r="D936" t="s">
        <v>897</v>
      </c>
      <c r="E936" t="s">
        <v>302</v>
      </c>
      <c r="F936" t="s">
        <v>302</v>
      </c>
      <c r="G936" t="s">
        <v>6</v>
      </c>
      <c r="H936" t="s">
        <v>227</v>
      </c>
      <c r="J936" t="s">
        <v>54</v>
      </c>
      <c r="K936" t="s">
        <v>5</v>
      </c>
      <c r="L936">
        <v>5</v>
      </c>
      <c r="N936" t="s">
        <v>321</v>
      </c>
      <c r="O936" t="s">
        <v>900</v>
      </c>
      <c r="P936" t="s">
        <v>59</v>
      </c>
      <c r="Q936">
        <v>4900</v>
      </c>
      <c r="R936" t="s">
        <v>1298</v>
      </c>
      <c r="T936" t="s">
        <v>239</v>
      </c>
      <c r="U936">
        <v>0</v>
      </c>
      <c r="W936" t="s">
        <v>503</v>
      </c>
      <c r="X936" t="s">
        <v>503</v>
      </c>
      <c r="AA936" s="6" t="str">
        <f t="shared" si="72"/>
        <v>Other</v>
      </c>
      <c r="AB936" s="6" t="str">
        <f t="shared" si="73"/>
        <v>A</v>
      </c>
      <c r="AC936" s="6">
        <f>VLOOKUP(P936,lists!$G:$H,2,FALSE)</f>
        <v>7</v>
      </c>
      <c r="AD936" t="b">
        <f>VLOOKUP(G936,lists!$B$2:$C$3,2,FALSE)</f>
        <v>1</v>
      </c>
      <c r="AE936" t="b">
        <f>VLOOKUP(AA936,lists!$B:$C,2,FALSE)</f>
        <v>1</v>
      </c>
      <c r="AF936" t="b">
        <f>IF(AND(AC936&gt;=VLOOKUP(FLAT!$I$1,lists!$G:$H,2,FALSE),AC936&lt;=VLOOKUP(FLAT!$I$2,lists!$G:$H,2,FALSE)),TRUE,FALSE)</f>
        <v>1</v>
      </c>
      <c r="AG936" t="b">
        <f>VLOOKUP(AB936,lists!$B$7:$C$8,2,FALSE)</f>
        <v>1</v>
      </c>
      <c r="AH936" t="b">
        <f>VLOOKUP(IF(H936="","Open",SUBSTITUTE(H936,"/Nov","")),lists!$B$27:$D$29,2,FALSE)</f>
        <v>1</v>
      </c>
      <c r="AI936" t="b">
        <f>IF(FLAT!$I$5="All",TRUE,IF(FLAT!$I$5=TEXT('Raw - F'!C936,"mmm"),TRUE,FALSE))</f>
        <v>1</v>
      </c>
      <c r="AJ936" t="b">
        <f>VLOOKUP(L936,lists!B:C,2,FALSE)</f>
        <v>1</v>
      </c>
      <c r="AK936" t="b">
        <f>VLOOKUP(T936,lists!$B$23:$D$25,2,FALSE)</f>
        <v>1</v>
      </c>
      <c r="AL936">
        <f t="shared" si="74"/>
        <v>1</v>
      </c>
    </row>
    <row r="937" spans="1:38" x14ac:dyDescent="0.35">
      <c r="A937" s="1">
        <f t="shared" si="75"/>
        <v>937</v>
      </c>
      <c r="B937" s="1">
        <f t="shared" si="76"/>
        <v>936</v>
      </c>
      <c r="C937" s="5">
        <v>44357</v>
      </c>
      <c r="D937" t="s">
        <v>897</v>
      </c>
      <c r="E937" t="s">
        <v>302</v>
      </c>
      <c r="F937" t="s">
        <v>302</v>
      </c>
      <c r="G937" t="s">
        <v>51</v>
      </c>
      <c r="H937" t="s">
        <v>227</v>
      </c>
      <c r="I937" t="s">
        <v>880</v>
      </c>
      <c r="J937" t="s">
        <v>34</v>
      </c>
      <c r="K937" t="s">
        <v>5</v>
      </c>
      <c r="L937">
        <v>6</v>
      </c>
      <c r="N937" t="s">
        <v>1295</v>
      </c>
      <c r="O937" t="s">
        <v>453</v>
      </c>
      <c r="P937" t="s">
        <v>70</v>
      </c>
      <c r="Q937">
        <v>3900</v>
      </c>
      <c r="R937" t="s">
        <v>1296</v>
      </c>
      <c r="T937" t="s">
        <v>239</v>
      </c>
      <c r="U937">
        <v>0</v>
      </c>
      <c r="W937" t="s">
        <v>503</v>
      </c>
      <c r="X937" t="s">
        <v>503</v>
      </c>
      <c r="AA937" s="6" t="str">
        <f t="shared" si="72"/>
        <v>3yo</v>
      </c>
      <c r="AB937" s="6" t="str">
        <f t="shared" si="73"/>
        <v>A</v>
      </c>
      <c r="AC937" s="6">
        <f>VLOOKUP(P937,lists!$G:$H,2,FALSE)</f>
        <v>4</v>
      </c>
      <c r="AD937" t="b">
        <f>VLOOKUP(G937,lists!$B$2:$C$3,2,FALSE)</f>
        <v>1</v>
      </c>
      <c r="AE937" t="b">
        <f>VLOOKUP(AA937,lists!$B:$C,2,FALSE)</f>
        <v>1</v>
      </c>
      <c r="AF937" t="b">
        <f>IF(AND(AC937&gt;=VLOOKUP(FLAT!$I$1,lists!$G:$H,2,FALSE),AC937&lt;=VLOOKUP(FLAT!$I$2,lists!$G:$H,2,FALSE)),TRUE,FALSE)</f>
        <v>1</v>
      </c>
      <c r="AG937" t="b">
        <f>VLOOKUP(AB937,lists!$B$7:$C$8,2,FALSE)</f>
        <v>1</v>
      </c>
      <c r="AH937" t="b">
        <f>VLOOKUP(IF(H937="","Open",SUBSTITUTE(H937,"/Nov","")),lists!$B$27:$D$29,2,FALSE)</f>
        <v>1</v>
      </c>
      <c r="AI937" t="b">
        <f>IF(FLAT!$I$5="All",TRUE,IF(FLAT!$I$5=TEXT('Raw - F'!C937,"mmm"),TRUE,FALSE))</f>
        <v>1</v>
      </c>
      <c r="AJ937" t="b">
        <f>VLOOKUP(L937,lists!B:C,2,FALSE)</f>
        <v>1</v>
      </c>
      <c r="AK937" t="b">
        <f>VLOOKUP(T937,lists!$B$23:$D$25,2,FALSE)</f>
        <v>1</v>
      </c>
      <c r="AL937">
        <f t="shared" si="74"/>
        <v>1</v>
      </c>
    </row>
    <row r="938" spans="1:38" x14ac:dyDescent="0.35">
      <c r="A938" s="1">
        <f t="shared" si="75"/>
        <v>938</v>
      </c>
      <c r="B938" s="1">
        <f t="shared" si="76"/>
        <v>937</v>
      </c>
      <c r="C938" s="5">
        <v>44357</v>
      </c>
      <c r="D938" t="s">
        <v>897</v>
      </c>
      <c r="E938" t="s">
        <v>302</v>
      </c>
      <c r="F938" t="s">
        <v>302</v>
      </c>
      <c r="G938" t="s">
        <v>6</v>
      </c>
      <c r="H938" t="s">
        <v>227</v>
      </c>
      <c r="J938" t="s">
        <v>34</v>
      </c>
      <c r="K938" t="s">
        <v>5</v>
      </c>
      <c r="L938">
        <v>6</v>
      </c>
      <c r="N938" t="s">
        <v>312</v>
      </c>
      <c r="O938" t="s">
        <v>451</v>
      </c>
      <c r="P938" t="s">
        <v>37</v>
      </c>
      <c r="Q938">
        <v>3900</v>
      </c>
      <c r="R938" t="s">
        <v>956</v>
      </c>
      <c r="T938" t="s">
        <v>239</v>
      </c>
      <c r="U938">
        <v>0</v>
      </c>
      <c r="W938" t="s">
        <v>503</v>
      </c>
      <c r="X938" t="s">
        <v>503</v>
      </c>
      <c r="AA938" s="6" t="str">
        <f t="shared" si="72"/>
        <v>3yo</v>
      </c>
      <c r="AB938" s="6" t="str">
        <f t="shared" si="73"/>
        <v>A</v>
      </c>
      <c r="AC938" s="6">
        <f>VLOOKUP(P938,lists!$G:$H,2,FALSE)</f>
        <v>2</v>
      </c>
      <c r="AD938" t="b">
        <f>VLOOKUP(G938,lists!$B$2:$C$3,2,FALSE)</f>
        <v>1</v>
      </c>
      <c r="AE938" t="b">
        <f>VLOOKUP(AA938,lists!$B:$C,2,FALSE)</f>
        <v>1</v>
      </c>
      <c r="AF938" t="b">
        <f>IF(AND(AC938&gt;=VLOOKUP(FLAT!$I$1,lists!$G:$H,2,FALSE),AC938&lt;=VLOOKUP(FLAT!$I$2,lists!$G:$H,2,FALSE)),TRUE,FALSE)</f>
        <v>1</v>
      </c>
      <c r="AG938" t="b">
        <f>VLOOKUP(AB938,lists!$B$7:$C$8,2,FALSE)</f>
        <v>1</v>
      </c>
      <c r="AH938" t="b">
        <f>VLOOKUP(IF(H938="","Open",SUBSTITUTE(H938,"/Nov","")),lists!$B$27:$D$29,2,FALSE)</f>
        <v>1</v>
      </c>
      <c r="AI938" t="b">
        <f>IF(FLAT!$I$5="All",TRUE,IF(FLAT!$I$5=TEXT('Raw - F'!C938,"mmm"),TRUE,FALSE))</f>
        <v>1</v>
      </c>
      <c r="AJ938" t="b">
        <f>VLOOKUP(L938,lists!B:C,2,FALSE)</f>
        <v>1</v>
      </c>
      <c r="AK938" t="b">
        <f>VLOOKUP(T938,lists!$B$23:$D$25,2,FALSE)</f>
        <v>1</v>
      </c>
      <c r="AL938">
        <f t="shared" si="74"/>
        <v>1</v>
      </c>
    </row>
    <row r="939" spans="1:38" x14ac:dyDescent="0.35">
      <c r="A939" s="1">
        <f t="shared" si="75"/>
        <v>939</v>
      </c>
      <c r="B939" s="1">
        <f t="shared" si="76"/>
        <v>938</v>
      </c>
      <c r="C939" s="5">
        <v>44357</v>
      </c>
      <c r="D939" t="s">
        <v>897</v>
      </c>
      <c r="E939" t="s">
        <v>302</v>
      </c>
      <c r="F939" t="s">
        <v>302</v>
      </c>
      <c r="G939" t="s">
        <v>6</v>
      </c>
      <c r="H939" t="s">
        <v>227</v>
      </c>
      <c r="J939" t="s">
        <v>54</v>
      </c>
      <c r="K939" t="s">
        <v>5</v>
      </c>
      <c r="L939">
        <v>6</v>
      </c>
      <c r="N939" t="s">
        <v>314</v>
      </c>
      <c r="O939" t="s">
        <v>486</v>
      </c>
      <c r="P939" t="s">
        <v>38</v>
      </c>
      <c r="Q939">
        <v>3900</v>
      </c>
      <c r="R939" t="s">
        <v>487</v>
      </c>
      <c r="T939" t="s">
        <v>239</v>
      </c>
      <c r="U939">
        <v>0</v>
      </c>
      <c r="W939" t="s">
        <v>503</v>
      </c>
      <c r="X939" t="s">
        <v>503</v>
      </c>
      <c r="AA939" s="6" t="str">
        <f t="shared" si="72"/>
        <v>Other</v>
      </c>
      <c r="AB939" s="6" t="str">
        <f t="shared" si="73"/>
        <v>A</v>
      </c>
      <c r="AC939" s="6">
        <f>VLOOKUP(P939,lists!$G:$H,2,FALSE)</f>
        <v>3</v>
      </c>
      <c r="AD939" t="b">
        <f>VLOOKUP(G939,lists!$B$2:$C$3,2,FALSE)</f>
        <v>1</v>
      </c>
      <c r="AE939" t="b">
        <f>VLOOKUP(AA939,lists!$B:$C,2,FALSE)</f>
        <v>1</v>
      </c>
      <c r="AF939" t="b">
        <f>IF(AND(AC939&gt;=VLOOKUP(FLAT!$I$1,lists!$G:$H,2,FALSE),AC939&lt;=VLOOKUP(FLAT!$I$2,lists!$G:$H,2,FALSE)),TRUE,FALSE)</f>
        <v>1</v>
      </c>
      <c r="AG939" t="b">
        <f>VLOOKUP(AB939,lists!$B$7:$C$8,2,FALSE)</f>
        <v>1</v>
      </c>
      <c r="AH939" t="b">
        <f>VLOOKUP(IF(H939="","Open",SUBSTITUTE(H939,"/Nov","")),lists!$B$27:$D$29,2,FALSE)</f>
        <v>1</v>
      </c>
      <c r="AI939" t="b">
        <f>IF(FLAT!$I$5="All",TRUE,IF(FLAT!$I$5=TEXT('Raw - F'!C939,"mmm"),TRUE,FALSE))</f>
        <v>1</v>
      </c>
      <c r="AJ939" t="b">
        <f>VLOOKUP(L939,lists!B:C,2,FALSE)</f>
        <v>1</v>
      </c>
      <c r="AK939" t="b">
        <f>VLOOKUP(T939,lists!$B$23:$D$25,2,FALSE)</f>
        <v>1</v>
      </c>
      <c r="AL939">
        <f t="shared" si="74"/>
        <v>1</v>
      </c>
    </row>
    <row r="940" spans="1:38" x14ac:dyDescent="0.35">
      <c r="A940" s="1">
        <f t="shared" si="75"/>
        <v>940</v>
      </c>
      <c r="B940" s="1">
        <f t="shared" si="76"/>
        <v>939</v>
      </c>
      <c r="C940" s="5">
        <v>44357</v>
      </c>
      <c r="D940" t="s">
        <v>897</v>
      </c>
      <c r="E940" t="s">
        <v>302</v>
      </c>
      <c r="F940" t="s">
        <v>302</v>
      </c>
      <c r="G940" t="s">
        <v>6</v>
      </c>
      <c r="H940" t="s">
        <v>227</v>
      </c>
      <c r="J940" t="s">
        <v>34</v>
      </c>
      <c r="K940" t="s">
        <v>5</v>
      </c>
      <c r="L940">
        <v>6</v>
      </c>
      <c r="N940" t="s">
        <v>312</v>
      </c>
      <c r="O940" t="s">
        <v>490</v>
      </c>
      <c r="P940" t="s">
        <v>88</v>
      </c>
      <c r="Q940">
        <v>3900</v>
      </c>
      <c r="R940" t="s">
        <v>488</v>
      </c>
      <c r="T940" t="s">
        <v>239</v>
      </c>
      <c r="U940">
        <v>0</v>
      </c>
      <c r="W940" t="s">
        <v>503</v>
      </c>
      <c r="X940" t="s">
        <v>503</v>
      </c>
      <c r="AA940" s="6" t="str">
        <f t="shared" si="72"/>
        <v>3yo</v>
      </c>
      <c r="AB940" s="6" t="str">
        <f t="shared" si="73"/>
        <v>A</v>
      </c>
      <c r="AC940" s="6">
        <f>VLOOKUP(P940,lists!$G:$H,2,FALSE)</f>
        <v>6</v>
      </c>
      <c r="AD940" t="b">
        <f>VLOOKUP(G940,lists!$B$2:$C$3,2,FALSE)</f>
        <v>1</v>
      </c>
      <c r="AE940" t="b">
        <f>VLOOKUP(AA940,lists!$B:$C,2,FALSE)</f>
        <v>1</v>
      </c>
      <c r="AF940" t="b">
        <f>IF(AND(AC940&gt;=VLOOKUP(FLAT!$I$1,lists!$G:$H,2,FALSE),AC940&lt;=VLOOKUP(FLAT!$I$2,lists!$G:$H,2,FALSE)),TRUE,FALSE)</f>
        <v>1</v>
      </c>
      <c r="AG940" t="b">
        <f>VLOOKUP(AB940,lists!$B$7:$C$8,2,FALSE)</f>
        <v>1</v>
      </c>
      <c r="AH940" t="b">
        <f>VLOOKUP(IF(H940="","Open",SUBSTITUTE(H940,"/Nov","")),lists!$B$27:$D$29,2,FALSE)</f>
        <v>1</v>
      </c>
      <c r="AI940" t="b">
        <f>IF(FLAT!$I$5="All",TRUE,IF(FLAT!$I$5=TEXT('Raw - F'!C940,"mmm"),TRUE,FALSE))</f>
        <v>1</v>
      </c>
      <c r="AJ940" t="b">
        <f>VLOOKUP(L940,lists!B:C,2,FALSE)</f>
        <v>1</v>
      </c>
      <c r="AK940" t="b">
        <f>VLOOKUP(T940,lists!$B$23:$D$25,2,FALSE)</f>
        <v>1</v>
      </c>
      <c r="AL940">
        <f t="shared" si="74"/>
        <v>1</v>
      </c>
    </row>
    <row r="941" spans="1:38" x14ac:dyDescent="0.35">
      <c r="A941" s="1">
        <f t="shared" si="75"/>
        <v>941</v>
      </c>
      <c r="B941" s="1">
        <f t="shared" si="76"/>
        <v>940</v>
      </c>
      <c r="C941" s="5">
        <v>44358</v>
      </c>
      <c r="D941" t="s">
        <v>258</v>
      </c>
      <c r="E941" t="s">
        <v>302</v>
      </c>
      <c r="F941" t="s">
        <v>302</v>
      </c>
      <c r="G941" t="s">
        <v>51</v>
      </c>
      <c r="H941" t="s">
        <v>245</v>
      </c>
      <c r="J941" t="s">
        <v>33</v>
      </c>
      <c r="K941" t="s">
        <v>5</v>
      </c>
      <c r="L941">
        <v>4</v>
      </c>
      <c r="N941" t="s">
        <v>227</v>
      </c>
      <c r="O941" t="s">
        <v>303</v>
      </c>
      <c r="P941" t="s">
        <v>37</v>
      </c>
      <c r="Q941">
        <v>6500</v>
      </c>
      <c r="R941" t="s">
        <v>1302</v>
      </c>
      <c r="T941" t="s">
        <v>241</v>
      </c>
      <c r="U941">
        <v>0</v>
      </c>
      <c r="W941" t="s">
        <v>503</v>
      </c>
      <c r="X941" t="s">
        <v>503</v>
      </c>
      <c r="Z941" t="s">
        <v>553</v>
      </c>
      <c r="AA941" s="6" t="str">
        <f t="shared" ref="AA941:AA1003" si="77">IF(OR(J941="2yo",J941="3yo"),J941,"Other")</f>
        <v>2yo</v>
      </c>
      <c r="AB941" s="6" t="str">
        <f t="shared" ref="AB941:AB1003" si="78">IF(K941="F",K941,"A")</f>
        <v>A</v>
      </c>
      <c r="AC941" s="6">
        <f>VLOOKUP(P941,lists!$G:$H,2,FALSE)</f>
        <v>2</v>
      </c>
      <c r="AD941" t="b">
        <f>VLOOKUP(G941,lists!$B$2:$C$3,2,FALSE)</f>
        <v>1</v>
      </c>
      <c r="AE941" t="b">
        <f>VLOOKUP(AA941,lists!$B:$C,2,FALSE)</f>
        <v>1</v>
      </c>
      <c r="AF941" t="b">
        <f>IF(AND(AC941&gt;=VLOOKUP(FLAT!$I$1,lists!$G:$H,2,FALSE),AC941&lt;=VLOOKUP(FLAT!$I$2,lists!$G:$H,2,FALSE)),TRUE,FALSE)</f>
        <v>1</v>
      </c>
      <c r="AG941" t="b">
        <f>VLOOKUP(AB941,lists!$B$7:$C$8,2,FALSE)</f>
        <v>1</v>
      </c>
      <c r="AH941" t="b">
        <f>VLOOKUP(IF(H941="","Open",SUBSTITUTE(H941,"/Nov","")),lists!$B$27:$D$29,2,FALSE)</f>
        <v>1</v>
      </c>
      <c r="AI941" t="b">
        <f>IF(FLAT!$I$5="All",TRUE,IF(FLAT!$I$5=TEXT('Raw - F'!C941,"mmm"),TRUE,FALSE))</f>
        <v>1</v>
      </c>
      <c r="AJ941" t="b">
        <f>VLOOKUP(L941,lists!B:C,2,FALSE)</f>
        <v>1</v>
      </c>
      <c r="AK941" t="b">
        <f>VLOOKUP(T941,lists!$B$23:$D$25,2,FALSE)</f>
        <v>1</v>
      </c>
      <c r="AL941">
        <f t="shared" ref="AL941:AL1003" si="79">IF(AND(AD941=TRUE,AE941=TRUE,AF941=TRUE,AG941=TRUE,AH941=TRUE,AI941=TRUE,AJ941=TRUE,AK941=TRUE),1,0)</f>
        <v>1</v>
      </c>
    </row>
    <row r="942" spans="1:38" x14ac:dyDescent="0.35">
      <c r="A942" s="1">
        <f t="shared" si="75"/>
        <v>942</v>
      </c>
      <c r="B942" s="1">
        <f t="shared" si="76"/>
        <v>941</v>
      </c>
      <c r="C942" s="5">
        <v>44358</v>
      </c>
      <c r="D942" t="s">
        <v>258</v>
      </c>
      <c r="E942" t="s">
        <v>302</v>
      </c>
      <c r="F942" t="s">
        <v>302</v>
      </c>
      <c r="G942" t="s">
        <v>6</v>
      </c>
      <c r="H942" t="s">
        <v>227</v>
      </c>
      <c r="J942" t="s">
        <v>54</v>
      </c>
      <c r="K942" t="s">
        <v>5</v>
      </c>
      <c r="L942">
        <v>5</v>
      </c>
      <c r="N942" t="s">
        <v>321</v>
      </c>
      <c r="O942" t="s">
        <v>572</v>
      </c>
      <c r="P942" t="s">
        <v>76</v>
      </c>
      <c r="Q942">
        <v>4900</v>
      </c>
      <c r="R942" t="s">
        <v>543</v>
      </c>
      <c r="T942" t="s">
        <v>241</v>
      </c>
      <c r="U942">
        <v>0</v>
      </c>
      <c r="W942" t="s">
        <v>503</v>
      </c>
      <c r="X942" t="s">
        <v>503</v>
      </c>
      <c r="AA942" s="6" t="str">
        <f t="shared" si="77"/>
        <v>Other</v>
      </c>
      <c r="AB942" s="6" t="str">
        <f t="shared" si="78"/>
        <v>A</v>
      </c>
      <c r="AC942" s="6">
        <f>VLOOKUP(P942,lists!$G:$H,2,FALSE)</f>
        <v>5</v>
      </c>
      <c r="AD942" t="b">
        <f>VLOOKUP(G942,lists!$B$2:$C$3,2,FALSE)</f>
        <v>1</v>
      </c>
      <c r="AE942" t="b">
        <f>VLOOKUP(AA942,lists!$B:$C,2,FALSE)</f>
        <v>1</v>
      </c>
      <c r="AF942" t="b">
        <f>IF(AND(AC942&gt;=VLOOKUP(FLAT!$I$1,lists!$G:$H,2,FALSE),AC942&lt;=VLOOKUP(FLAT!$I$2,lists!$G:$H,2,FALSE)),TRUE,FALSE)</f>
        <v>1</v>
      </c>
      <c r="AG942" t="b">
        <f>VLOOKUP(AB942,lists!$B$7:$C$8,2,FALSE)</f>
        <v>1</v>
      </c>
      <c r="AH942" t="b">
        <f>VLOOKUP(IF(H942="","Open",SUBSTITUTE(H942,"/Nov","")),lists!$B$27:$D$29,2,FALSE)</f>
        <v>1</v>
      </c>
      <c r="AI942" t="b">
        <f>IF(FLAT!$I$5="All",TRUE,IF(FLAT!$I$5=TEXT('Raw - F'!C942,"mmm"),TRUE,FALSE))</f>
        <v>1</v>
      </c>
      <c r="AJ942" t="b">
        <f>VLOOKUP(L942,lists!B:C,2,FALSE)</f>
        <v>1</v>
      </c>
      <c r="AK942" t="b">
        <f>VLOOKUP(T942,lists!$B$23:$D$25,2,FALSE)</f>
        <v>1</v>
      </c>
      <c r="AL942">
        <f t="shared" si="79"/>
        <v>1</v>
      </c>
    </row>
    <row r="943" spans="1:38" x14ac:dyDescent="0.35">
      <c r="A943" s="1">
        <f t="shared" si="75"/>
        <v>943</v>
      </c>
      <c r="B943" s="1">
        <f t="shared" si="76"/>
        <v>942</v>
      </c>
      <c r="C943" s="5">
        <v>44358</v>
      </c>
      <c r="D943" t="s">
        <v>258</v>
      </c>
      <c r="E943" t="s">
        <v>302</v>
      </c>
      <c r="F943" t="s">
        <v>302</v>
      </c>
      <c r="G943" t="s">
        <v>6</v>
      </c>
      <c r="H943" t="s">
        <v>227</v>
      </c>
      <c r="J943" t="s">
        <v>54</v>
      </c>
      <c r="K943" t="s">
        <v>5</v>
      </c>
      <c r="L943">
        <v>5</v>
      </c>
      <c r="N943" t="s">
        <v>321</v>
      </c>
      <c r="O943" t="s">
        <v>1198</v>
      </c>
      <c r="P943" t="s">
        <v>38</v>
      </c>
      <c r="Q943">
        <v>4900</v>
      </c>
      <c r="R943" t="s">
        <v>1299</v>
      </c>
      <c r="T943" t="s">
        <v>241</v>
      </c>
      <c r="U943">
        <v>0</v>
      </c>
      <c r="W943" t="s">
        <v>503</v>
      </c>
      <c r="X943" t="s">
        <v>503</v>
      </c>
      <c r="AA943" s="6" t="str">
        <f t="shared" si="77"/>
        <v>Other</v>
      </c>
      <c r="AB943" s="6" t="str">
        <f t="shared" si="78"/>
        <v>A</v>
      </c>
      <c r="AC943" s="6">
        <f>VLOOKUP(P943,lists!$G:$H,2,FALSE)</f>
        <v>3</v>
      </c>
      <c r="AD943" t="b">
        <f>VLOOKUP(G943,lists!$B$2:$C$3,2,FALSE)</f>
        <v>1</v>
      </c>
      <c r="AE943" t="b">
        <f>VLOOKUP(AA943,lists!$B:$C,2,FALSE)</f>
        <v>1</v>
      </c>
      <c r="AF943" t="b">
        <f>IF(AND(AC943&gt;=VLOOKUP(FLAT!$I$1,lists!$G:$H,2,FALSE),AC943&lt;=VLOOKUP(FLAT!$I$2,lists!$G:$H,2,FALSE)),TRUE,FALSE)</f>
        <v>1</v>
      </c>
      <c r="AG943" t="b">
        <f>VLOOKUP(AB943,lists!$B$7:$C$8,2,FALSE)</f>
        <v>1</v>
      </c>
      <c r="AH943" t="b">
        <f>VLOOKUP(IF(H943="","Open",SUBSTITUTE(H943,"/Nov","")),lists!$B$27:$D$29,2,FALSE)</f>
        <v>1</v>
      </c>
      <c r="AI943" t="b">
        <f>IF(FLAT!$I$5="All",TRUE,IF(FLAT!$I$5=TEXT('Raw - F'!C943,"mmm"),TRUE,FALSE))</f>
        <v>1</v>
      </c>
      <c r="AJ943" t="b">
        <f>VLOOKUP(L943,lists!B:C,2,FALSE)</f>
        <v>1</v>
      </c>
      <c r="AK943" t="b">
        <f>VLOOKUP(T943,lists!$B$23:$D$25,2,FALSE)</f>
        <v>1</v>
      </c>
      <c r="AL943">
        <f t="shared" si="79"/>
        <v>1</v>
      </c>
    </row>
    <row r="944" spans="1:38" x14ac:dyDescent="0.35">
      <c r="A944" s="1">
        <f t="shared" si="75"/>
        <v>944</v>
      </c>
      <c r="B944" s="1">
        <f t="shared" si="76"/>
        <v>943</v>
      </c>
      <c r="C944" s="5">
        <v>44358</v>
      </c>
      <c r="D944" t="s">
        <v>258</v>
      </c>
      <c r="E944" t="s">
        <v>302</v>
      </c>
      <c r="F944" t="s">
        <v>302</v>
      </c>
      <c r="G944" t="s">
        <v>6</v>
      </c>
      <c r="H944" t="s">
        <v>227</v>
      </c>
      <c r="J944" t="s">
        <v>35</v>
      </c>
      <c r="K944" t="s">
        <v>5</v>
      </c>
      <c r="L944">
        <v>5</v>
      </c>
      <c r="N944" t="s">
        <v>330</v>
      </c>
      <c r="O944" t="s">
        <v>303</v>
      </c>
      <c r="P944" t="s">
        <v>37</v>
      </c>
      <c r="Q944">
        <v>4900</v>
      </c>
      <c r="R944" t="s">
        <v>1300</v>
      </c>
      <c r="T944" t="s">
        <v>241</v>
      </c>
      <c r="U944">
        <v>0</v>
      </c>
      <c r="W944" t="s">
        <v>503</v>
      </c>
      <c r="X944" t="s">
        <v>503</v>
      </c>
      <c r="AA944" s="6" t="str">
        <f t="shared" si="77"/>
        <v>Other</v>
      </c>
      <c r="AB944" s="6" t="str">
        <f t="shared" si="78"/>
        <v>A</v>
      </c>
      <c r="AC944" s="6">
        <f>VLOOKUP(P944,lists!$G:$H,2,FALSE)</f>
        <v>2</v>
      </c>
      <c r="AD944" t="b">
        <f>VLOOKUP(G944,lists!$B$2:$C$3,2,FALSE)</f>
        <v>1</v>
      </c>
      <c r="AE944" t="b">
        <f>VLOOKUP(AA944,lists!$B:$C,2,FALSE)</f>
        <v>1</v>
      </c>
      <c r="AF944" t="b">
        <f>IF(AND(AC944&gt;=VLOOKUP(FLAT!$I$1,lists!$G:$H,2,FALSE),AC944&lt;=VLOOKUP(FLAT!$I$2,lists!$G:$H,2,FALSE)),TRUE,FALSE)</f>
        <v>1</v>
      </c>
      <c r="AG944" t="b">
        <f>VLOOKUP(AB944,lists!$B$7:$C$8,2,FALSE)</f>
        <v>1</v>
      </c>
      <c r="AH944" t="b">
        <f>VLOOKUP(IF(H944="","Open",SUBSTITUTE(H944,"/Nov","")),lists!$B$27:$D$29,2,FALSE)</f>
        <v>1</v>
      </c>
      <c r="AI944" t="b">
        <f>IF(FLAT!$I$5="All",TRUE,IF(FLAT!$I$5=TEXT('Raw - F'!C944,"mmm"),TRUE,FALSE))</f>
        <v>1</v>
      </c>
      <c r="AJ944" t="b">
        <f>VLOOKUP(L944,lists!B:C,2,FALSE)</f>
        <v>1</v>
      </c>
      <c r="AK944" t="b">
        <f>VLOOKUP(T944,lists!$B$23:$D$25,2,FALSE)</f>
        <v>1</v>
      </c>
      <c r="AL944">
        <f t="shared" si="79"/>
        <v>1</v>
      </c>
    </row>
    <row r="945" spans="1:38" x14ac:dyDescent="0.35">
      <c r="A945" s="1">
        <f t="shared" si="75"/>
        <v>945</v>
      </c>
      <c r="B945" s="1">
        <f t="shared" si="76"/>
        <v>944</v>
      </c>
      <c r="C945" s="5">
        <v>44358</v>
      </c>
      <c r="D945" t="s">
        <v>258</v>
      </c>
      <c r="E945" t="s">
        <v>302</v>
      </c>
      <c r="F945" t="s">
        <v>302</v>
      </c>
      <c r="G945" t="s">
        <v>51</v>
      </c>
      <c r="H945" t="s">
        <v>244</v>
      </c>
      <c r="J945" t="s">
        <v>35</v>
      </c>
      <c r="K945" t="s">
        <v>7</v>
      </c>
      <c r="L945">
        <v>5</v>
      </c>
      <c r="N945" t="s">
        <v>227</v>
      </c>
      <c r="O945" t="s">
        <v>570</v>
      </c>
      <c r="P945" t="s">
        <v>59</v>
      </c>
      <c r="Q945">
        <v>4900</v>
      </c>
      <c r="R945" t="s">
        <v>1301</v>
      </c>
      <c r="T945" t="s">
        <v>241</v>
      </c>
      <c r="U945">
        <v>0</v>
      </c>
      <c r="W945" t="s">
        <v>503</v>
      </c>
      <c r="X945" t="s">
        <v>503</v>
      </c>
      <c r="AA945" s="6" t="str">
        <f t="shared" si="77"/>
        <v>Other</v>
      </c>
      <c r="AB945" s="6" t="str">
        <f t="shared" si="78"/>
        <v>F</v>
      </c>
      <c r="AC945" s="6">
        <f>VLOOKUP(P945,lists!$G:$H,2,FALSE)</f>
        <v>7</v>
      </c>
      <c r="AD945" t="b">
        <f>VLOOKUP(G945,lists!$B$2:$C$3,2,FALSE)</f>
        <v>1</v>
      </c>
      <c r="AE945" t="b">
        <f>VLOOKUP(AA945,lists!$B:$C,2,FALSE)</f>
        <v>1</v>
      </c>
      <c r="AF945" t="b">
        <f>IF(AND(AC945&gt;=VLOOKUP(FLAT!$I$1,lists!$G:$H,2,FALSE),AC945&lt;=VLOOKUP(FLAT!$I$2,lists!$G:$H,2,FALSE)),TRUE,FALSE)</f>
        <v>1</v>
      </c>
      <c r="AG945" t="b">
        <f>VLOOKUP(AB945,lists!$B$7:$C$8,2,FALSE)</f>
        <v>1</v>
      </c>
      <c r="AH945" t="b">
        <f>VLOOKUP(IF(H945="","Open",SUBSTITUTE(H945,"/Nov","")),lists!$B$27:$D$29,2,FALSE)</f>
        <v>1</v>
      </c>
      <c r="AI945" t="b">
        <f>IF(FLAT!$I$5="All",TRUE,IF(FLAT!$I$5=TEXT('Raw - F'!C945,"mmm"),TRUE,FALSE))</f>
        <v>1</v>
      </c>
      <c r="AJ945" t="b">
        <f>VLOOKUP(L945,lists!B:C,2,FALSE)</f>
        <v>1</v>
      </c>
      <c r="AK945" t="b">
        <f>VLOOKUP(T945,lists!$B$23:$D$25,2,FALSE)</f>
        <v>1</v>
      </c>
      <c r="AL945">
        <f t="shared" si="79"/>
        <v>1</v>
      </c>
    </row>
    <row r="946" spans="1:38" x14ac:dyDescent="0.35">
      <c r="A946" s="1">
        <f t="shared" si="75"/>
        <v>946</v>
      </c>
      <c r="B946" s="1">
        <f t="shared" si="76"/>
        <v>945</v>
      </c>
      <c r="C946" s="5">
        <v>44358</v>
      </c>
      <c r="D946" t="s">
        <v>258</v>
      </c>
      <c r="E946" t="s">
        <v>302</v>
      </c>
      <c r="F946" t="s">
        <v>302</v>
      </c>
      <c r="G946" t="s">
        <v>6</v>
      </c>
      <c r="H946" t="s">
        <v>227</v>
      </c>
      <c r="J946" t="s">
        <v>54</v>
      </c>
      <c r="K946" t="s">
        <v>5</v>
      </c>
      <c r="L946">
        <v>6</v>
      </c>
      <c r="N946" t="s">
        <v>307</v>
      </c>
      <c r="O946" t="s">
        <v>544</v>
      </c>
      <c r="P946" t="s">
        <v>70</v>
      </c>
      <c r="Q946">
        <v>4900</v>
      </c>
      <c r="R946" t="s">
        <v>1304</v>
      </c>
      <c r="T946" t="s">
        <v>241</v>
      </c>
      <c r="U946">
        <v>0</v>
      </c>
      <c r="W946" t="s">
        <v>503</v>
      </c>
      <c r="X946" t="s">
        <v>503</v>
      </c>
      <c r="AA946" s="6" t="str">
        <f t="shared" si="77"/>
        <v>Other</v>
      </c>
      <c r="AB946" s="6" t="str">
        <f t="shared" si="78"/>
        <v>A</v>
      </c>
      <c r="AC946" s="6">
        <f>VLOOKUP(P946,lists!$G:$H,2,FALSE)</f>
        <v>4</v>
      </c>
      <c r="AD946" t="b">
        <f>VLOOKUP(G946,lists!$B$2:$C$3,2,FALSE)</f>
        <v>1</v>
      </c>
      <c r="AE946" t="b">
        <f>VLOOKUP(AA946,lists!$B:$C,2,FALSE)</f>
        <v>1</v>
      </c>
      <c r="AF946" t="b">
        <f>IF(AND(AC946&gt;=VLOOKUP(FLAT!$I$1,lists!$G:$H,2,FALSE),AC946&lt;=VLOOKUP(FLAT!$I$2,lists!$G:$H,2,FALSE)),TRUE,FALSE)</f>
        <v>1</v>
      </c>
      <c r="AG946" t="b">
        <f>VLOOKUP(AB946,lists!$B$7:$C$8,2,FALSE)</f>
        <v>1</v>
      </c>
      <c r="AH946" t="b">
        <f>VLOOKUP(IF(H946="","Open",SUBSTITUTE(H946,"/Nov","")),lists!$B$27:$D$29,2,FALSE)</f>
        <v>1</v>
      </c>
      <c r="AI946" t="b">
        <f>IF(FLAT!$I$5="All",TRUE,IF(FLAT!$I$5=TEXT('Raw - F'!C946,"mmm"),TRUE,FALSE))</f>
        <v>1</v>
      </c>
      <c r="AJ946" t="b">
        <f>VLOOKUP(L946,lists!B:C,2,FALSE)</f>
        <v>1</v>
      </c>
      <c r="AK946" t="b">
        <f>VLOOKUP(T946,lists!$B$23:$D$25,2,FALSE)</f>
        <v>1</v>
      </c>
      <c r="AL946">
        <f t="shared" si="79"/>
        <v>1</v>
      </c>
    </row>
    <row r="947" spans="1:38" x14ac:dyDescent="0.35">
      <c r="A947" s="1">
        <f t="shared" si="75"/>
        <v>947</v>
      </c>
      <c r="B947" s="1">
        <f t="shared" si="76"/>
        <v>946</v>
      </c>
      <c r="C947" s="5">
        <v>44358</v>
      </c>
      <c r="D947" t="s">
        <v>258</v>
      </c>
      <c r="E947" t="s">
        <v>302</v>
      </c>
      <c r="F947" t="s">
        <v>302</v>
      </c>
      <c r="G947" t="s">
        <v>6</v>
      </c>
      <c r="H947" t="s">
        <v>227</v>
      </c>
      <c r="J947" t="s">
        <v>54</v>
      </c>
      <c r="K947" t="s">
        <v>5</v>
      </c>
      <c r="L947">
        <v>6</v>
      </c>
      <c r="N947" t="s">
        <v>314</v>
      </c>
      <c r="O947" t="s">
        <v>545</v>
      </c>
      <c r="P947" t="s">
        <v>36</v>
      </c>
      <c r="Q947">
        <v>3900</v>
      </c>
      <c r="R947" t="s">
        <v>1303</v>
      </c>
      <c r="T947" t="s">
        <v>241</v>
      </c>
      <c r="U947">
        <v>0</v>
      </c>
      <c r="W947" t="s">
        <v>503</v>
      </c>
      <c r="X947" t="s">
        <v>503</v>
      </c>
      <c r="AA947" s="6" t="str">
        <f t="shared" si="77"/>
        <v>Other</v>
      </c>
      <c r="AB947" s="6" t="str">
        <f t="shared" si="78"/>
        <v>A</v>
      </c>
      <c r="AC947" s="6">
        <f>VLOOKUP(P947,lists!$G:$H,2,FALSE)</f>
        <v>1</v>
      </c>
      <c r="AD947" t="b">
        <f>VLOOKUP(G947,lists!$B$2:$C$3,2,FALSE)</f>
        <v>1</v>
      </c>
      <c r="AE947" t="b">
        <f>VLOOKUP(AA947,lists!$B:$C,2,FALSE)</f>
        <v>1</v>
      </c>
      <c r="AF947" t="b">
        <f>IF(AND(AC947&gt;=VLOOKUP(FLAT!$I$1,lists!$G:$H,2,FALSE),AC947&lt;=VLOOKUP(FLAT!$I$2,lists!$G:$H,2,FALSE)),TRUE,FALSE)</f>
        <v>1</v>
      </c>
      <c r="AG947" t="b">
        <f>VLOOKUP(AB947,lists!$B$7:$C$8,2,FALSE)</f>
        <v>1</v>
      </c>
      <c r="AH947" t="b">
        <f>VLOOKUP(IF(H947="","Open",SUBSTITUTE(H947,"/Nov","")),lists!$B$27:$D$29,2,FALSE)</f>
        <v>1</v>
      </c>
      <c r="AI947" t="b">
        <f>IF(FLAT!$I$5="All",TRUE,IF(FLAT!$I$5=TEXT('Raw - F'!C947,"mmm"),TRUE,FALSE))</f>
        <v>1</v>
      </c>
      <c r="AJ947" t="b">
        <f>VLOOKUP(L947,lists!B:C,2,FALSE)</f>
        <v>1</v>
      </c>
      <c r="AK947" t="b">
        <f>VLOOKUP(T947,lists!$B$23:$D$25,2,FALSE)</f>
        <v>1</v>
      </c>
      <c r="AL947">
        <f t="shared" si="79"/>
        <v>1</v>
      </c>
    </row>
    <row r="948" spans="1:38" x14ac:dyDescent="0.35">
      <c r="A948" s="1">
        <f t="shared" si="75"/>
        <v>948</v>
      </c>
      <c r="B948" s="1">
        <f t="shared" si="76"/>
        <v>947</v>
      </c>
      <c r="C948" s="5">
        <v>44358</v>
      </c>
      <c r="D948" t="s">
        <v>558</v>
      </c>
      <c r="E948" t="s">
        <v>302</v>
      </c>
      <c r="F948" t="s">
        <v>302</v>
      </c>
      <c r="G948" t="s">
        <v>6</v>
      </c>
      <c r="H948" t="s">
        <v>227</v>
      </c>
      <c r="J948" t="s">
        <v>54</v>
      </c>
      <c r="K948" t="s">
        <v>5</v>
      </c>
      <c r="L948">
        <v>3</v>
      </c>
      <c r="N948" t="s">
        <v>359</v>
      </c>
      <c r="O948" t="s">
        <v>315</v>
      </c>
      <c r="P948" t="s">
        <v>102</v>
      </c>
      <c r="Q948">
        <v>15000</v>
      </c>
      <c r="R948" t="s">
        <v>1305</v>
      </c>
      <c r="T948" t="s">
        <v>241</v>
      </c>
      <c r="U948">
        <v>0</v>
      </c>
      <c r="W948" t="s">
        <v>503</v>
      </c>
      <c r="X948" t="s">
        <v>503</v>
      </c>
      <c r="AA948" s="6" t="str">
        <f t="shared" si="77"/>
        <v>Other</v>
      </c>
      <c r="AB948" s="6" t="str">
        <f t="shared" si="78"/>
        <v>A</v>
      </c>
      <c r="AC948" s="6">
        <f>VLOOKUP(P948,lists!$G:$H,2,FALSE)</f>
        <v>9</v>
      </c>
      <c r="AD948" t="b">
        <f>VLOOKUP(G948,lists!$B$2:$C$3,2,FALSE)</f>
        <v>1</v>
      </c>
      <c r="AE948" t="b">
        <f>VLOOKUP(AA948,lists!$B:$C,2,FALSE)</f>
        <v>1</v>
      </c>
      <c r="AF948" t="b">
        <f>IF(AND(AC948&gt;=VLOOKUP(FLAT!$I$1,lists!$G:$H,2,FALSE),AC948&lt;=VLOOKUP(FLAT!$I$2,lists!$G:$H,2,FALSE)),TRUE,FALSE)</f>
        <v>1</v>
      </c>
      <c r="AG948" t="b">
        <f>VLOOKUP(AB948,lists!$B$7:$C$8,2,FALSE)</f>
        <v>1</v>
      </c>
      <c r="AH948" t="b">
        <f>VLOOKUP(IF(H948="","Open",SUBSTITUTE(H948,"/Nov","")),lists!$B$27:$D$29,2,FALSE)</f>
        <v>1</v>
      </c>
      <c r="AI948" t="b">
        <f>IF(FLAT!$I$5="All",TRUE,IF(FLAT!$I$5=TEXT('Raw - F'!C948,"mmm"),TRUE,FALSE))</f>
        <v>1</v>
      </c>
      <c r="AJ948" t="b">
        <f>VLOOKUP(L948,lists!B:C,2,FALSE)</f>
        <v>1</v>
      </c>
      <c r="AK948" t="b">
        <f>VLOOKUP(T948,lists!$B$23:$D$25,2,FALSE)</f>
        <v>1</v>
      </c>
      <c r="AL948">
        <f t="shared" si="79"/>
        <v>1</v>
      </c>
    </row>
    <row r="949" spans="1:38" x14ac:dyDescent="0.35">
      <c r="A949" s="1">
        <f t="shared" si="75"/>
        <v>949</v>
      </c>
      <c r="B949" s="1">
        <f t="shared" si="76"/>
        <v>948</v>
      </c>
      <c r="C949" s="5">
        <v>44358</v>
      </c>
      <c r="D949" t="s">
        <v>558</v>
      </c>
      <c r="E949" t="s">
        <v>302</v>
      </c>
      <c r="F949" t="s">
        <v>302</v>
      </c>
      <c r="G949" t="s">
        <v>6</v>
      </c>
      <c r="H949" t="s">
        <v>227</v>
      </c>
      <c r="J949" t="s">
        <v>35</v>
      </c>
      <c r="K949" t="s">
        <v>7</v>
      </c>
      <c r="L949">
        <v>4</v>
      </c>
      <c r="N949" t="s">
        <v>348</v>
      </c>
      <c r="O949" t="s">
        <v>943</v>
      </c>
      <c r="P949" t="s">
        <v>59</v>
      </c>
      <c r="Q949">
        <v>12000</v>
      </c>
      <c r="R949" t="s">
        <v>431</v>
      </c>
      <c r="T949" t="s">
        <v>241</v>
      </c>
      <c r="U949">
        <v>0</v>
      </c>
      <c r="W949" t="s">
        <v>503</v>
      </c>
      <c r="X949" t="s">
        <v>503</v>
      </c>
      <c r="AA949" s="6" t="str">
        <f t="shared" si="77"/>
        <v>Other</v>
      </c>
      <c r="AB949" s="6" t="str">
        <f t="shared" si="78"/>
        <v>F</v>
      </c>
      <c r="AC949" s="6">
        <f>VLOOKUP(P949,lists!$G:$H,2,FALSE)</f>
        <v>7</v>
      </c>
      <c r="AD949" t="b">
        <f>VLOOKUP(G949,lists!$B$2:$C$3,2,FALSE)</f>
        <v>1</v>
      </c>
      <c r="AE949" t="b">
        <f>VLOOKUP(AA949,lists!$B:$C,2,FALSE)</f>
        <v>1</v>
      </c>
      <c r="AF949" t="b">
        <f>IF(AND(AC949&gt;=VLOOKUP(FLAT!$I$1,lists!$G:$H,2,FALSE),AC949&lt;=VLOOKUP(FLAT!$I$2,lists!$G:$H,2,FALSE)),TRUE,FALSE)</f>
        <v>1</v>
      </c>
      <c r="AG949" t="b">
        <f>VLOOKUP(AB949,lists!$B$7:$C$8,2,FALSE)</f>
        <v>1</v>
      </c>
      <c r="AH949" t="b">
        <f>VLOOKUP(IF(H949="","Open",SUBSTITUTE(H949,"/Nov","")),lists!$B$27:$D$29,2,FALSE)</f>
        <v>1</v>
      </c>
      <c r="AI949" t="b">
        <f>IF(FLAT!$I$5="All",TRUE,IF(FLAT!$I$5=TEXT('Raw - F'!C949,"mmm"),TRUE,FALSE))</f>
        <v>1</v>
      </c>
      <c r="AJ949" t="b">
        <f>VLOOKUP(L949,lists!B:C,2,FALSE)</f>
        <v>1</v>
      </c>
      <c r="AK949" t="b">
        <f>VLOOKUP(T949,lists!$B$23:$D$25,2,FALSE)</f>
        <v>1</v>
      </c>
      <c r="AL949">
        <f t="shared" si="79"/>
        <v>1</v>
      </c>
    </row>
    <row r="950" spans="1:38" x14ac:dyDescent="0.35">
      <c r="A950" s="1">
        <f t="shared" si="75"/>
        <v>950</v>
      </c>
      <c r="B950" s="1">
        <f t="shared" si="76"/>
        <v>949</v>
      </c>
      <c r="C950" s="5">
        <v>44358</v>
      </c>
      <c r="D950" t="s">
        <v>558</v>
      </c>
      <c r="E950" t="s">
        <v>302</v>
      </c>
      <c r="F950" t="s">
        <v>302</v>
      </c>
      <c r="G950" t="s">
        <v>6</v>
      </c>
      <c r="H950" t="s">
        <v>227</v>
      </c>
      <c r="J950" t="s">
        <v>35</v>
      </c>
      <c r="K950" t="s">
        <v>5</v>
      </c>
      <c r="L950">
        <v>4</v>
      </c>
      <c r="N950" t="s">
        <v>318</v>
      </c>
      <c r="O950" t="s">
        <v>943</v>
      </c>
      <c r="P950" t="s">
        <v>59</v>
      </c>
      <c r="Q950">
        <v>10000</v>
      </c>
      <c r="R950" t="s">
        <v>1309</v>
      </c>
      <c r="T950" t="s">
        <v>241</v>
      </c>
      <c r="U950">
        <v>0</v>
      </c>
      <c r="V950" t="s">
        <v>613</v>
      </c>
      <c r="W950" t="s">
        <v>503</v>
      </c>
      <c r="X950" t="s">
        <v>503</v>
      </c>
      <c r="AA950" s="6" t="str">
        <f t="shared" si="77"/>
        <v>Other</v>
      </c>
      <c r="AB950" s="6" t="str">
        <f t="shared" si="78"/>
        <v>A</v>
      </c>
      <c r="AC950" s="6">
        <f>VLOOKUP(P950,lists!$G:$H,2,FALSE)</f>
        <v>7</v>
      </c>
      <c r="AD950" t="b">
        <f>VLOOKUP(G950,lists!$B$2:$C$3,2,FALSE)</f>
        <v>1</v>
      </c>
      <c r="AE950" t="b">
        <f>VLOOKUP(AA950,lists!$B:$C,2,FALSE)</f>
        <v>1</v>
      </c>
      <c r="AF950" t="b">
        <f>IF(AND(AC950&gt;=VLOOKUP(FLAT!$I$1,lists!$G:$H,2,FALSE),AC950&lt;=VLOOKUP(FLAT!$I$2,lists!$G:$H,2,FALSE)),TRUE,FALSE)</f>
        <v>1</v>
      </c>
      <c r="AG950" t="b">
        <f>VLOOKUP(AB950,lists!$B$7:$C$8,2,FALSE)</f>
        <v>1</v>
      </c>
      <c r="AH950" t="b">
        <f>VLOOKUP(IF(H950="","Open",SUBSTITUTE(H950,"/Nov","")),lists!$B$27:$D$29,2,FALSE)</f>
        <v>1</v>
      </c>
      <c r="AI950" t="b">
        <f>IF(FLAT!$I$5="All",TRUE,IF(FLAT!$I$5=TEXT('Raw - F'!C950,"mmm"),TRUE,FALSE))</f>
        <v>1</v>
      </c>
      <c r="AJ950" t="b">
        <f>VLOOKUP(L950,lists!B:C,2,FALSE)</f>
        <v>1</v>
      </c>
      <c r="AK950" t="b">
        <f>VLOOKUP(T950,lists!$B$23:$D$25,2,FALSE)</f>
        <v>1</v>
      </c>
      <c r="AL950">
        <f t="shared" si="79"/>
        <v>1</v>
      </c>
    </row>
    <row r="951" spans="1:38" x14ac:dyDescent="0.35">
      <c r="A951" s="1">
        <f t="shared" si="75"/>
        <v>951</v>
      </c>
      <c r="B951" s="1">
        <f t="shared" si="76"/>
        <v>950</v>
      </c>
      <c r="C951" s="5">
        <v>44358</v>
      </c>
      <c r="D951" t="s">
        <v>558</v>
      </c>
      <c r="E951" t="s">
        <v>302</v>
      </c>
      <c r="F951" t="s">
        <v>302</v>
      </c>
      <c r="G951" t="s">
        <v>6</v>
      </c>
      <c r="H951" t="s">
        <v>227</v>
      </c>
      <c r="J951" t="s">
        <v>34</v>
      </c>
      <c r="K951" t="s">
        <v>5</v>
      </c>
      <c r="L951">
        <v>5</v>
      </c>
      <c r="N951" t="s">
        <v>330</v>
      </c>
      <c r="O951" t="s">
        <v>562</v>
      </c>
      <c r="P951" t="s">
        <v>76</v>
      </c>
      <c r="Q951">
        <v>8500</v>
      </c>
      <c r="R951" t="s">
        <v>1306</v>
      </c>
      <c r="T951" t="s">
        <v>241</v>
      </c>
      <c r="U951">
        <v>0</v>
      </c>
      <c r="V951" t="s">
        <v>525</v>
      </c>
      <c r="W951" t="s">
        <v>503</v>
      </c>
      <c r="X951" t="s">
        <v>503</v>
      </c>
      <c r="AA951" s="6" t="str">
        <f t="shared" si="77"/>
        <v>3yo</v>
      </c>
      <c r="AB951" s="6" t="str">
        <f t="shared" si="78"/>
        <v>A</v>
      </c>
      <c r="AC951" s="6">
        <f>VLOOKUP(P951,lists!$G:$H,2,FALSE)</f>
        <v>5</v>
      </c>
      <c r="AD951" t="b">
        <f>VLOOKUP(G951,lists!$B$2:$C$3,2,FALSE)</f>
        <v>1</v>
      </c>
      <c r="AE951" t="b">
        <f>VLOOKUP(AA951,lists!$B:$C,2,FALSE)</f>
        <v>1</v>
      </c>
      <c r="AF951" t="b">
        <f>IF(AND(AC951&gt;=VLOOKUP(FLAT!$I$1,lists!$G:$H,2,FALSE),AC951&lt;=VLOOKUP(FLAT!$I$2,lists!$G:$H,2,FALSE)),TRUE,FALSE)</f>
        <v>1</v>
      </c>
      <c r="AG951" t="b">
        <f>VLOOKUP(AB951,lists!$B$7:$C$8,2,FALSE)</f>
        <v>1</v>
      </c>
      <c r="AH951" t="b">
        <f>VLOOKUP(IF(H951="","Open",SUBSTITUTE(H951,"/Nov","")),lists!$B$27:$D$29,2,FALSE)</f>
        <v>1</v>
      </c>
      <c r="AI951" t="b">
        <f>IF(FLAT!$I$5="All",TRUE,IF(FLAT!$I$5=TEXT('Raw - F'!C951,"mmm"),TRUE,FALSE))</f>
        <v>1</v>
      </c>
      <c r="AJ951" t="b">
        <f>VLOOKUP(L951,lists!B:C,2,FALSE)</f>
        <v>1</v>
      </c>
      <c r="AK951" t="b">
        <f>VLOOKUP(T951,lists!$B$23:$D$25,2,FALSE)</f>
        <v>1</v>
      </c>
      <c r="AL951">
        <f t="shared" si="79"/>
        <v>1</v>
      </c>
    </row>
    <row r="952" spans="1:38" x14ac:dyDescent="0.35">
      <c r="A952" s="1">
        <f t="shared" si="75"/>
        <v>952</v>
      </c>
      <c r="B952" s="1">
        <f t="shared" si="76"/>
        <v>951</v>
      </c>
      <c r="C952" s="5">
        <v>44358</v>
      </c>
      <c r="D952" t="s">
        <v>558</v>
      </c>
      <c r="E952" t="s">
        <v>302</v>
      </c>
      <c r="F952" t="s">
        <v>302</v>
      </c>
      <c r="G952" t="s">
        <v>6</v>
      </c>
      <c r="H952" t="s">
        <v>227</v>
      </c>
      <c r="J952" t="s">
        <v>34</v>
      </c>
      <c r="K952" t="s">
        <v>7</v>
      </c>
      <c r="L952">
        <v>5</v>
      </c>
      <c r="N952" t="s">
        <v>330</v>
      </c>
      <c r="O952" t="s">
        <v>37</v>
      </c>
      <c r="P952" t="s">
        <v>37</v>
      </c>
      <c r="Q952">
        <v>8500</v>
      </c>
      <c r="R952" t="s">
        <v>1307</v>
      </c>
      <c r="T952" t="s">
        <v>241</v>
      </c>
      <c r="U952">
        <v>0</v>
      </c>
      <c r="W952" t="s">
        <v>503</v>
      </c>
      <c r="X952" t="s">
        <v>503</v>
      </c>
      <c r="AA952" s="6" t="str">
        <f t="shared" si="77"/>
        <v>3yo</v>
      </c>
      <c r="AB952" s="6" t="str">
        <f t="shared" si="78"/>
        <v>F</v>
      </c>
      <c r="AC952" s="6">
        <f>VLOOKUP(P952,lists!$G:$H,2,FALSE)</f>
        <v>2</v>
      </c>
      <c r="AD952" t="b">
        <f>VLOOKUP(G952,lists!$B$2:$C$3,2,FALSE)</f>
        <v>1</v>
      </c>
      <c r="AE952" t="b">
        <f>VLOOKUP(AA952,lists!$B:$C,2,FALSE)</f>
        <v>1</v>
      </c>
      <c r="AF952" t="b">
        <f>IF(AND(AC952&gt;=VLOOKUP(FLAT!$I$1,lists!$G:$H,2,FALSE),AC952&lt;=VLOOKUP(FLAT!$I$2,lists!$G:$H,2,FALSE)),TRUE,FALSE)</f>
        <v>1</v>
      </c>
      <c r="AG952" t="b">
        <f>VLOOKUP(AB952,lists!$B$7:$C$8,2,FALSE)</f>
        <v>1</v>
      </c>
      <c r="AH952" t="b">
        <f>VLOOKUP(IF(H952="","Open",SUBSTITUTE(H952,"/Nov","")),lists!$B$27:$D$29,2,FALSE)</f>
        <v>1</v>
      </c>
      <c r="AI952" t="b">
        <f>IF(FLAT!$I$5="All",TRUE,IF(FLAT!$I$5=TEXT('Raw - F'!C952,"mmm"),TRUE,FALSE))</f>
        <v>1</v>
      </c>
      <c r="AJ952" t="b">
        <f>VLOOKUP(L952,lists!B:C,2,FALSE)</f>
        <v>1</v>
      </c>
      <c r="AK952" t="b">
        <f>VLOOKUP(T952,lists!$B$23:$D$25,2,FALSE)</f>
        <v>1</v>
      </c>
      <c r="AL952">
        <f t="shared" si="79"/>
        <v>1</v>
      </c>
    </row>
    <row r="953" spans="1:38" x14ac:dyDescent="0.35">
      <c r="A953" s="1">
        <f t="shared" si="75"/>
        <v>953</v>
      </c>
      <c r="B953" s="1">
        <f t="shared" si="76"/>
        <v>952</v>
      </c>
      <c r="C953" s="5">
        <v>44358</v>
      </c>
      <c r="D953" t="s">
        <v>558</v>
      </c>
      <c r="E953" t="s">
        <v>302</v>
      </c>
      <c r="F953" t="s">
        <v>302</v>
      </c>
      <c r="G953" t="s">
        <v>51</v>
      </c>
      <c r="H953" t="s">
        <v>245</v>
      </c>
      <c r="J953" t="s">
        <v>33</v>
      </c>
      <c r="K953" t="s">
        <v>7</v>
      </c>
      <c r="L953">
        <v>4</v>
      </c>
      <c r="N953" t="s">
        <v>227</v>
      </c>
      <c r="O953" t="s">
        <v>37</v>
      </c>
      <c r="P953" t="s">
        <v>37</v>
      </c>
      <c r="Q953">
        <v>8000</v>
      </c>
      <c r="R953" t="s">
        <v>1308</v>
      </c>
      <c r="T953" t="s">
        <v>241</v>
      </c>
      <c r="U953">
        <v>0</v>
      </c>
      <c r="W953" t="s">
        <v>503</v>
      </c>
      <c r="X953" t="s">
        <v>583</v>
      </c>
      <c r="Y953" t="s">
        <v>584</v>
      </c>
      <c r="Z953" t="s">
        <v>553</v>
      </c>
      <c r="AA953" s="6" t="str">
        <f t="shared" si="77"/>
        <v>2yo</v>
      </c>
      <c r="AB953" s="6" t="str">
        <f t="shared" si="78"/>
        <v>F</v>
      </c>
      <c r="AC953" s="6">
        <f>VLOOKUP(P953,lists!$G:$H,2,FALSE)</f>
        <v>2</v>
      </c>
      <c r="AD953" t="b">
        <f>VLOOKUP(G953,lists!$B$2:$C$3,2,FALSE)</f>
        <v>1</v>
      </c>
      <c r="AE953" t="b">
        <f>VLOOKUP(AA953,lists!$B:$C,2,FALSE)</f>
        <v>1</v>
      </c>
      <c r="AF953" t="b">
        <f>IF(AND(AC953&gt;=VLOOKUP(FLAT!$I$1,lists!$G:$H,2,FALSE),AC953&lt;=VLOOKUP(FLAT!$I$2,lists!$G:$H,2,FALSE)),TRUE,FALSE)</f>
        <v>1</v>
      </c>
      <c r="AG953" t="b">
        <f>VLOOKUP(AB953,lists!$B$7:$C$8,2,FALSE)</f>
        <v>1</v>
      </c>
      <c r="AH953" t="b">
        <f>VLOOKUP(IF(H953="","Open",SUBSTITUTE(H953,"/Nov","")),lists!$B$27:$D$29,2,FALSE)</f>
        <v>1</v>
      </c>
      <c r="AI953" t="b">
        <f>IF(FLAT!$I$5="All",TRUE,IF(FLAT!$I$5=TEXT('Raw - F'!C953,"mmm"),TRUE,FALSE))</f>
        <v>1</v>
      </c>
      <c r="AJ953" t="b">
        <f>VLOOKUP(L953,lists!B:C,2,FALSE)</f>
        <v>1</v>
      </c>
      <c r="AK953" t="b">
        <f>VLOOKUP(T953,lists!$B$23:$D$25,2,FALSE)</f>
        <v>1</v>
      </c>
      <c r="AL953">
        <f t="shared" si="79"/>
        <v>1</v>
      </c>
    </row>
    <row r="954" spans="1:38" x14ac:dyDescent="0.35">
      <c r="A954" s="1">
        <f t="shared" si="75"/>
        <v>954</v>
      </c>
      <c r="B954" s="1">
        <f t="shared" si="76"/>
        <v>953</v>
      </c>
      <c r="C954" s="5">
        <v>44358</v>
      </c>
      <c r="D954" t="s">
        <v>89</v>
      </c>
      <c r="E954" t="s">
        <v>302</v>
      </c>
      <c r="F954" t="s">
        <v>302</v>
      </c>
      <c r="G954" t="s">
        <v>6</v>
      </c>
      <c r="H954" t="s">
        <v>227</v>
      </c>
      <c r="J954" t="s">
        <v>54</v>
      </c>
      <c r="K954" t="s">
        <v>5</v>
      </c>
      <c r="L954">
        <v>3</v>
      </c>
      <c r="N954" t="s">
        <v>346</v>
      </c>
      <c r="O954" t="s">
        <v>462</v>
      </c>
      <c r="P954" t="s">
        <v>76</v>
      </c>
      <c r="Q954">
        <v>20000</v>
      </c>
      <c r="R954" t="s">
        <v>1311</v>
      </c>
      <c r="T954" t="s">
        <v>241</v>
      </c>
      <c r="U954">
        <v>0</v>
      </c>
      <c r="W954" t="s">
        <v>503</v>
      </c>
      <c r="X954" t="s">
        <v>503</v>
      </c>
      <c r="AA954" s="6" t="str">
        <f t="shared" si="77"/>
        <v>Other</v>
      </c>
      <c r="AB954" s="6" t="str">
        <f t="shared" si="78"/>
        <v>A</v>
      </c>
      <c r="AC954" s="6">
        <f>VLOOKUP(P954,lists!$G:$H,2,FALSE)</f>
        <v>5</v>
      </c>
      <c r="AD954" t="b">
        <f>VLOOKUP(G954,lists!$B$2:$C$3,2,FALSE)</f>
        <v>1</v>
      </c>
      <c r="AE954" t="b">
        <f>VLOOKUP(AA954,lists!$B:$C,2,FALSE)</f>
        <v>1</v>
      </c>
      <c r="AF954" t="b">
        <f>IF(AND(AC954&gt;=VLOOKUP(FLAT!$I$1,lists!$G:$H,2,FALSE),AC954&lt;=VLOOKUP(FLAT!$I$2,lists!$G:$H,2,FALSE)),TRUE,FALSE)</f>
        <v>1</v>
      </c>
      <c r="AG954" t="b">
        <f>VLOOKUP(AB954,lists!$B$7:$C$8,2,FALSE)</f>
        <v>1</v>
      </c>
      <c r="AH954" t="b">
        <f>VLOOKUP(IF(H954="","Open",SUBSTITUTE(H954,"/Nov","")),lists!$B$27:$D$29,2,FALSE)</f>
        <v>1</v>
      </c>
      <c r="AI954" t="b">
        <f>IF(FLAT!$I$5="All",TRUE,IF(FLAT!$I$5=TEXT('Raw - F'!C954,"mmm"),TRUE,FALSE))</f>
        <v>1</v>
      </c>
      <c r="AJ954" t="b">
        <f>VLOOKUP(L954,lists!B:C,2,FALSE)</f>
        <v>1</v>
      </c>
      <c r="AK954" t="b">
        <f>VLOOKUP(T954,lists!$B$23:$D$25,2,FALSE)</f>
        <v>1</v>
      </c>
      <c r="AL954">
        <f t="shared" si="79"/>
        <v>1</v>
      </c>
    </row>
    <row r="955" spans="1:38" x14ac:dyDescent="0.35">
      <c r="A955" s="1">
        <f t="shared" si="75"/>
        <v>955</v>
      </c>
      <c r="B955" s="1">
        <f t="shared" si="76"/>
        <v>954</v>
      </c>
      <c r="C955" s="5">
        <v>44358</v>
      </c>
      <c r="D955" t="s">
        <v>89</v>
      </c>
      <c r="E955" t="s">
        <v>302</v>
      </c>
      <c r="F955" t="s">
        <v>302</v>
      </c>
      <c r="G955" t="s">
        <v>6</v>
      </c>
      <c r="H955" t="s">
        <v>227</v>
      </c>
      <c r="J955" t="s">
        <v>34</v>
      </c>
      <c r="K955" t="s">
        <v>5</v>
      </c>
      <c r="L955">
        <v>4</v>
      </c>
      <c r="N955" t="s">
        <v>318</v>
      </c>
      <c r="O955" t="s">
        <v>462</v>
      </c>
      <c r="P955" t="s">
        <v>76</v>
      </c>
      <c r="Q955">
        <v>9600</v>
      </c>
      <c r="R955" t="s">
        <v>1312</v>
      </c>
      <c r="T955" t="s">
        <v>241</v>
      </c>
      <c r="U955">
        <v>0</v>
      </c>
      <c r="W955" t="s">
        <v>503</v>
      </c>
      <c r="X955" t="s">
        <v>503</v>
      </c>
      <c r="AA955" s="6" t="str">
        <f t="shared" si="77"/>
        <v>3yo</v>
      </c>
      <c r="AB955" s="6" t="str">
        <f t="shared" si="78"/>
        <v>A</v>
      </c>
      <c r="AC955" s="6">
        <f>VLOOKUP(P955,lists!$G:$H,2,FALSE)</f>
        <v>5</v>
      </c>
      <c r="AD955" t="b">
        <f>VLOOKUP(G955,lists!$B$2:$C$3,2,FALSE)</f>
        <v>1</v>
      </c>
      <c r="AE955" t="b">
        <f>VLOOKUP(AA955,lists!$B:$C,2,FALSE)</f>
        <v>1</v>
      </c>
      <c r="AF955" t="b">
        <f>IF(AND(AC955&gt;=VLOOKUP(FLAT!$I$1,lists!$G:$H,2,FALSE),AC955&lt;=VLOOKUP(FLAT!$I$2,lists!$G:$H,2,FALSE)),TRUE,FALSE)</f>
        <v>1</v>
      </c>
      <c r="AG955" t="b">
        <f>VLOOKUP(AB955,lists!$B$7:$C$8,2,FALSE)</f>
        <v>1</v>
      </c>
      <c r="AH955" t="b">
        <f>VLOOKUP(IF(H955="","Open",SUBSTITUTE(H955,"/Nov","")),lists!$B$27:$D$29,2,FALSE)</f>
        <v>1</v>
      </c>
      <c r="AI955" t="b">
        <f>IF(FLAT!$I$5="All",TRUE,IF(FLAT!$I$5=TEXT('Raw - F'!C955,"mmm"),TRUE,FALSE))</f>
        <v>1</v>
      </c>
      <c r="AJ955" t="b">
        <f>VLOOKUP(L955,lists!B:C,2,FALSE)</f>
        <v>1</v>
      </c>
      <c r="AK955" t="b">
        <f>VLOOKUP(T955,lists!$B$23:$D$25,2,FALSE)</f>
        <v>1</v>
      </c>
      <c r="AL955">
        <f t="shared" si="79"/>
        <v>1</v>
      </c>
    </row>
    <row r="956" spans="1:38" x14ac:dyDescent="0.35">
      <c r="A956" s="1">
        <f t="shared" si="75"/>
        <v>956</v>
      </c>
      <c r="B956" s="1">
        <f t="shared" si="76"/>
        <v>955</v>
      </c>
      <c r="C956" s="5">
        <v>44358</v>
      </c>
      <c r="D956" t="s">
        <v>89</v>
      </c>
      <c r="E956" t="s">
        <v>302</v>
      </c>
      <c r="F956" t="s">
        <v>302</v>
      </c>
      <c r="G956" t="s">
        <v>6</v>
      </c>
      <c r="H956" t="s">
        <v>227</v>
      </c>
      <c r="J956" t="s">
        <v>34</v>
      </c>
      <c r="K956" t="s">
        <v>7</v>
      </c>
      <c r="L956">
        <v>4</v>
      </c>
      <c r="N956" t="s">
        <v>318</v>
      </c>
      <c r="O956" t="s">
        <v>70</v>
      </c>
      <c r="P956" t="s">
        <v>70</v>
      </c>
      <c r="Q956">
        <v>9600</v>
      </c>
      <c r="R956" t="s">
        <v>1313</v>
      </c>
      <c r="T956" t="s">
        <v>241</v>
      </c>
      <c r="U956">
        <v>0</v>
      </c>
      <c r="W956" t="s">
        <v>503</v>
      </c>
      <c r="X956" t="s">
        <v>503</v>
      </c>
      <c r="AA956" s="6" t="str">
        <f t="shared" si="77"/>
        <v>3yo</v>
      </c>
      <c r="AB956" s="6" t="str">
        <f t="shared" si="78"/>
        <v>F</v>
      </c>
      <c r="AC956" s="6">
        <f>VLOOKUP(P956,lists!$G:$H,2,FALSE)</f>
        <v>4</v>
      </c>
      <c r="AD956" t="b">
        <f>VLOOKUP(G956,lists!$B$2:$C$3,2,FALSE)</f>
        <v>1</v>
      </c>
      <c r="AE956" t="b">
        <f>VLOOKUP(AA956,lists!$B:$C,2,FALSE)</f>
        <v>1</v>
      </c>
      <c r="AF956" t="b">
        <f>IF(AND(AC956&gt;=VLOOKUP(FLAT!$I$1,lists!$G:$H,2,FALSE),AC956&lt;=VLOOKUP(FLAT!$I$2,lists!$G:$H,2,FALSE)),TRUE,FALSE)</f>
        <v>1</v>
      </c>
      <c r="AG956" t="b">
        <f>VLOOKUP(AB956,lists!$B$7:$C$8,2,FALSE)</f>
        <v>1</v>
      </c>
      <c r="AH956" t="b">
        <f>VLOOKUP(IF(H956="","Open",SUBSTITUTE(H956,"/Nov","")),lists!$B$27:$D$29,2,FALSE)</f>
        <v>1</v>
      </c>
      <c r="AI956" t="b">
        <f>IF(FLAT!$I$5="All",TRUE,IF(FLAT!$I$5=TEXT('Raw - F'!C956,"mmm"),TRUE,FALSE))</f>
        <v>1</v>
      </c>
      <c r="AJ956" t="b">
        <f>VLOOKUP(L956,lists!B:C,2,FALSE)</f>
        <v>1</v>
      </c>
      <c r="AK956" t="b">
        <f>VLOOKUP(T956,lists!$B$23:$D$25,2,FALSE)</f>
        <v>1</v>
      </c>
      <c r="AL956">
        <f t="shared" si="79"/>
        <v>1</v>
      </c>
    </row>
    <row r="957" spans="1:38" x14ac:dyDescent="0.35">
      <c r="A957" s="1">
        <f t="shared" si="75"/>
        <v>957</v>
      </c>
      <c r="B957" s="1">
        <f t="shared" si="76"/>
        <v>956</v>
      </c>
      <c r="C957" s="5">
        <v>44358</v>
      </c>
      <c r="D957" t="s">
        <v>89</v>
      </c>
      <c r="E957" t="s">
        <v>302</v>
      </c>
      <c r="F957" t="s">
        <v>302</v>
      </c>
      <c r="G957" t="s">
        <v>51</v>
      </c>
      <c r="H957" t="s">
        <v>245</v>
      </c>
      <c r="J957" t="s">
        <v>33</v>
      </c>
      <c r="K957" t="s">
        <v>5</v>
      </c>
      <c r="L957">
        <v>4</v>
      </c>
      <c r="N957" t="s">
        <v>227</v>
      </c>
      <c r="O957" t="s">
        <v>38</v>
      </c>
      <c r="P957" t="s">
        <v>38</v>
      </c>
      <c r="Q957">
        <v>7600</v>
      </c>
      <c r="R957" t="s">
        <v>1310</v>
      </c>
      <c r="T957" t="s">
        <v>241</v>
      </c>
      <c r="U957">
        <v>0</v>
      </c>
      <c r="W957" t="s">
        <v>503</v>
      </c>
      <c r="X957" t="s">
        <v>503</v>
      </c>
      <c r="Z957" t="s">
        <v>553</v>
      </c>
      <c r="AA957" s="6" t="str">
        <f t="shared" si="77"/>
        <v>2yo</v>
      </c>
      <c r="AB957" s="6" t="str">
        <f t="shared" si="78"/>
        <v>A</v>
      </c>
      <c r="AC957" s="6">
        <f>VLOOKUP(P957,lists!$G:$H,2,FALSE)</f>
        <v>3</v>
      </c>
      <c r="AD957" t="b">
        <f>VLOOKUP(G957,lists!$B$2:$C$3,2,FALSE)</f>
        <v>1</v>
      </c>
      <c r="AE957" t="b">
        <f>VLOOKUP(AA957,lists!$B:$C,2,FALSE)</f>
        <v>1</v>
      </c>
      <c r="AF957" t="b">
        <f>IF(AND(AC957&gt;=VLOOKUP(FLAT!$I$1,lists!$G:$H,2,FALSE),AC957&lt;=VLOOKUP(FLAT!$I$2,lists!$G:$H,2,FALSE)),TRUE,FALSE)</f>
        <v>1</v>
      </c>
      <c r="AG957" t="b">
        <f>VLOOKUP(AB957,lists!$B$7:$C$8,2,FALSE)</f>
        <v>1</v>
      </c>
      <c r="AH957" t="b">
        <f>VLOOKUP(IF(H957="","Open",SUBSTITUTE(H957,"/Nov","")),lists!$B$27:$D$29,2,FALSE)</f>
        <v>1</v>
      </c>
      <c r="AI957" t="b">
        <f>IF(FLAT!$I$5="All",TRUE,IF(FLAT!$I$5=TEXT('Raw - F'!C957,"mmm"),TRUE,FALSE))</f>
        <v>1</v>
      </c>
      <c r="AJ957" t="b">
        <f>VLOOKUP(L957,lists!B:C,2,FALSE)</f>
        <v>1</v>
      </c>
      <c r="AK957" t="b">
        <f>VLOOKUP(T957,lists!$B$23:$D$25,2,FALSE)</f>
        <v>1</v>
      </c>
      <c r="AL957">
        <f t="shared" si="79"/>
        <v>1</v>
      </c>
    </row>
    <row r="958" spans="1:38" x14ac:dyDescent="0.35">
      <c r="A958" s="1">
        <f t="shared" si="75"/>
        <v>958</v>
      </c>
      <c r="B958" s="1">
        <f t="shared" si="76"/>
        <v>957</v>
      </c>
      <c r="C958" s="5">
        <v>44358</v>
      </c>
      <c r="D958" t="s">
        <v>89</v>
      </c>
      <c r="E958" t="s">
        <v>302</v>
      </c>
      <c r="F958" t="s">
        <v>302</v>
      </c>
      <c r="G958" t="s">
        <v>51</v>
      </c>
      <c r="H958" t="s">
        <v>244</v>
      </c>
      <c r="J958" t="s">
        <v>33</v>
      </c>
      <c r="K958" t="s">
        <v>5</v>
      </c>
      <c r="L958">
        <v>4</v>
      </c>
      <c r="N958" t="s">
        <v>227</v>
      </c>
      <c r="O958" t="s">
        <v>382</v>
      </c>
      <c r="P958" t="s">
        <v>36</v>
      </c>
      <c r="Q958">
        <v>7600</v>
      </c>
      <c r="R958" t="s">
        <v>437</v>
      </c>
      <c r="T958" t="s">
        <v>241</v>
      </c>
      <c r="U958">
        <v>0</v>
      </c>
      <c r="W958" t="s">
        <v>503</v>
      </c>
      <c r="X958" t="s">
        <v>503</v>
      </c>
      <c r="Z958" t="s">
        <v>553</v>
      </c>
      <c r="AA958" s="6" t="str">
        <f t="shared" si="77"/>
        <v>2yo</v>
      </c>
      <c r="AB958" s="6" t="str">
        <f t="shared" si="78"/>
        <v>A</v>
      </c>
      <c r="AC958" s="6">
        <f>VLOOKUP(P958,lists!$G:$H,2,FALSE)</f>
        <v>1</v>
      </c>
      <c r="AD958" t="b">
        <f>VLOOKUP(G958,lists!$B$2:$C$3,2,FALSE)</f>
        <v>1</v>
      </c>
      <c r="AE958" t="b">
        <f>VLOOKUP(AA958,lists!$B:$C,2,FALSE)</f>
        <v>1</v>
      </c>
      <c r="AF958" t="b">
        <f>IF(AND(AC958&gt;=VLOOKUP(FLAT!$I$1,lists!$G:$H,2,FALSE),AC958&lt;=VLOOKUP(FLAT!$I$2,lists!$G:$H,2,FALSE)),TRUE,FALSE)</f>
        <v>1</v>
      </c>
      <c r="AG958" t="b">
        <f>VLOOKUP(AB958,lists!$B$7:$C$8,2,FALSE)</f>
        <v>1</v>
      </c>
      <c r="AH958" t="b">
        <f>VLOOKUP(IF(H958="","Open",SUBSTITUTE(H958,"/Nov","")),lists!$B$27:$D$29,2,FALSE)</f>
        <v>1</v>
      </c>
      <c r="AI958" t="b">
        <f>IF(FLAT!$I$5="All",TRUE,IF(FLAT!$I$5=TEXT('Raw - F'!C958,"mmm"),TRUE,FALSE))</f>
        <v>1</v>
      </c>
      <c r="AJ958" t="b">
        <f>VLOOKUP(L958,lists!B:C,2,FALSE)</f>
        <v>1</v>
      </c>
      <c r="AK958" t="b">
        <f>VLOOKUP(T958,lists!$B$23:$D$25,2,FALSE)</f>
        <v>1</v>
      </c>
      <c r="AL958">
        <f t="shared" si="79"/>
        <v>1</v>
      </c>
    </row>
    <row r="959" spans="1:38" x14ac:dyDescent="0.35">
      <c r="A959" s="1">
        <f t="shared" si="75"/>
        <v>959</v>
      </c>
      <c r="B959" s="1">
        <f t="shared" si="76"/>
        <v>958</v>
      </c>
      <c r="C959" s="5">
        <v>44358</v>
      </c>
      <c r="D959" t="s">
        <v>89</v>
      </c>
      <c r="E959" t="s">
        <v>302</v>
      </c>
      <c r="F959" t="s">
        <v>302</v>
      </c>
      <c r="G959" t="s">
        <v>6</v>
      </c>
      <c r="H959" t="s">
        <v>227</v>
      </c>
      <c r="J959" t="s">
        <v>34</v>
      </c>
      <c r="K959" t="s">
        <v>5</v>
      </c>
      <c r="L959">
        <v>5</v>
      </c>
      <c r="N959" t="s">
        <v>321</v>
      </c>
      <c r="O959" t="s">
        <v>38</v>
      </c>
      <c r="P959" t="s">
        <v>38</v>
      </c>
      <c r="Q959">
        <v>6600</v>
      </c>
      <c r="R959" t="s">
        <v>1314</v>
      </c>
      <c r="T959" t="s">
        <v>241</v>
      </c>
      <c r="U959">
        <v>0</v>
      </c>
      <c r="W959" t="s">
        <v>503</v>
      </c>
      <c r="X959" t="s">
        <v>503</v>
      </c>
      <c r="AA959" s="6" t="str">
        <f t="shared" si="77"/>
        <v>3yo</v>
      </c>
      <c r="AB959" s="6" t="str">
        <f t="shared" si="78"/>
        <v>A</v>
      </c>
      <c r="AC959" s="6">
        <f>VLOOKUP(P959,lists!$G:$H,2,FALSE)</f>
        <v>3</v>
      </c>
      <c r="AD959" t="b">
        <f>VLOOKUP(G959,lists!$B$2:$C$3,2,FALSE)</f>
        <v>1</v>
      </c>
      <c r="AE959" t="b">
        <f>VLOOKUP(AA959,lists!$B:$C,2,FALSE)</f>
        <v>1</v>
      </c>
      <c r="AF959" t="b">
        <f>IF(AND(AC959&gt;=VLOOKUP(FLAT!$I$1,lists!$G:$H,2,FALSE),AC959&lt;=VLOOKUP(FLAT!$I$2,lists!$G:$H,2,FALSE)),TRUE,FALSE)</f>
        <v>1</v>
      </c>
      <c r="AG959" t="b">
        <f>VLOOKUP(AB959,lists!$B$7:$C$8,2,FALSE)</f>
        <v>1</v>
      </c>
      <c r="AH959" t="b">
        <f>VLOOKUP(IF(H959="","Open",SUBSTITUTE(H959,"/Nov","")),lists!$B$27:$D$29,2,FALSE)</f>
        <v>1</v>
      </c>
      <c r="AI959" t="b">
        <f>IF(FLAT!$I$5="All",TRUE,IF(FLAT!$I$5=TEXT('Raw - F'!C959,"mmm"),TRUE,FALSE))</f>
        <v>1</v>
      </c>
      <c r="AJ959" t="b">
        <f>VLOOKUP(L959,lists!B:C,2,FALSE)</f>
        <v>1</v>
      </c>
      <c r="AK959" t="b">
        <f>VLOOKUP(T959,lists!$B$23:$D$25,2,FALSE)</f>
        <v>1</v>
      </c>
      <c r="AL959">
        <f t="shared" si="79"/>
        <v>1</v>
      </c>
    </row>
    <row r="960" spans="1:38" x14ac:dyDescent="0.35">
      <c r="A960" s="1">
        <f t="shared" si="75"/>
        <v>960</v>
      </c>
      <c r="B960" s="1">
        <f t="shared" si="76"/>
        <v>959</v>
      </c>
      <c r="C960" s="5">
        <v>44358</v>
      </c>
      <c r="D960" t="s">
        <v>89</v>
      </c>
      <c r="E960" t="s">
        <v>302</v>
      </c>
      <c r="F960" t="s">
        <v>302</v>
      </c>
      <c r="G960" t="s">
        <v>6</v>
      </c>
      <c r="H960" t="s">
        <v>227</v>
      </c>
      <c r="J960" t="s">
        <v>34</v>
      </c>
      <c r="K960" t="s">
        <v>5</v>
      </c>
      <c r="L960">
        <v>5</v>
      </c>
      <c r="N960" t="s">
        <v>330</v>
      </c>
      <c r="O960" t="s">
        <v>315</v>
      </c>
      <c r="P960" t="s">
        <v>102</v>
      </c>
      <c r="Q960">
        <v>6600</v>
      </c>
      <c r="R960" t="s">
        <v>1315</v>
      </c>
      <c r="T960" t="s">
        <v>241</v>
      </c>
      <c r="U960">
        <v>0</v>
      </c>
      <c r="W960" t="s">
        <v>503</v>
      </c>
      <c r="X960" t="s">
        <v>503</v>
      </c>
      <c r="AA960" s="6" t="str">
        <f t="shared" si="77"/>
        <v>3yo</v>
      </c>
      <c r="AB960" s="6" t="str">
        <f t="shared" si="78"/>
        <v>A</v>
      </c>
      <c r="AC960" s="6">
        <f>VLOOKUP(P960,lists!$G:$H,2,FALSE)</f>
        <v>9</v>
      </c>
      <c r="AD960" t="b">
        <f>VLOOKUP(G960,lists!$B$2:$C$3,2,FALSE)</f>
        <v>1</v>
      </c>
      <c r="AE960" t="b">
        <f>VLOOKUP(AA960,lists!$B:$C,2,FALSE)</f>
        <v>1</v>
      </c>
      <c r="AF960" t="b">
        <f>IF(AND(AC960&gt;=VLOOKUP(FLAT!$I$1,lists!$G:$H,2,FALSE),AC960&lt;=VLOOKUP(FLAT!$I$2,lists!$G:$H,2,FALSE)),TRUE,FALSE)</f>
        <v>1</v>
      </c>
      <c r="AG960" t="b">
        <f>VLOOKUP(AB960,lists!$B$7:$C$8,2,FALSE)</f>
        <v>1</v>
      </c>
      <c r="AH960" t="b">
        <f>VLOOKUP(IF(H960="","Open",SUBSTITUTE(H960,"/Nov","")),lists!$B$27:$D$29,2,FALSE)</f>
        <v>1</v>
      </c>
      <c r="AI960" t="b">
        <f>IF(FLAT!$I$5="All",TRUE,IF(FLAT!$I$5=TEXT('Raw - F'!C960,"mmm"),TRUE,FALSE))</f>
        <v>1</v>
      </c>
      <c r="AJ960" t="b">
        <f>VLOOKUP(L960,lists!B:C,2,FALSE)</f>
        <v>1</v>
      </c>
      <c r="AK960" t="b">
        <f>VLOOKUP(T960,lists!$B$23:$D$25,2,FALSE)</f>
        <v>1</v>
      </c>
      <c r="AL960">
        <f t="shared" si="79"/>
        <v>1</v>
      </c>
    </row>
    <row r="961" spans="1:38" x14ac:dyDescent="0.35">
      <c r="A961" s="1">
        <f t="shared" si="75"/>
        <v>961</v>
      </c>
      <c r="B961" s="1">
        <f t="shared" si="76"/>
        <v>960</v>
      </c>
      <c r="C961" s="5">
        <v>44358</v>
      </c>
      <c r="D961" t="s">
        <v>763</v>
      </c>
      <c r="E961" t="s">
        <v>302</v>
      </c>
      <c r="F961" t="s">
        <v>302</v>
      </c>
      <c r="G961" t="s">
        <v>51</v>
      </c>
      <c r="H961" t="s">
        <v>227</v>
      </c>
      <c r="J961" t="s">
        <v>35</v>
      </c>
      <c r="K961" t="s">
        <v>5</v>
      </c>
      <c r="L961">
        <v>1</v>
      </c>
      <c r="M961" t="s">
        <v>559</v>
      </c>
      <c r="N961" t="s">
        <v>227</v>
      </c>
      <c r="O961" t="s">
        <v>786</v>
      </c>
      <c r="P961" t="s">
        <v>70</v>
      </c>
      <c r="Q961">
        <v>50000</v>
      </c>
      <c r="R961" t="s">
        <v>1320</v>
      </c>
      <c r="T961" t="s">
        <v>240</v>
      </c>
      <c r="U961">
        <v>0</v>
      </c>
      <c r="W961" t="s">
        <v>503</v>
      </c>
      <c r="X961" t="s">
        <v>503</v>
      </c>
      <c r="AA961" s="6" t="str">
        <f t="shared" si="77"/>
        <v>Other</v>
      </c>
      <c r="AB961" s="6" t="str">
        <f t="shared" si="78"/>
        <v>A</v>
      </c>
      <c r="AC961" s="6">
        <f>VLOOKUP(P961,lists!$G:$H,2,FALSE)</f>
        <v>4</v>
      </c>
      <c r="AD961" t="b">
        <f>VLOOKUP(G961,lists!$B$2:$C$3,2,FALSE)</f>
        <v>1</v>
      </c>
      <c r="AE961" t="b">
        <f>VLOOKUP(AA961,lists!$B:$C,2,FALSE)</f>
        <v>1</v>
      </c>
      <c r="AF961" t="b">
        <f>IF(AND(AC961&gt;=VLOOKUP(FLAT!$I$1,lists!$G:$H,2,FALSE),AC961&lt;=VLOOKUP(FLAT!$I$2,lists!$G:$H,2,FALSE)),TRUE,FALSE)</f>
        <v>1</v>
      </c>
      <c r="AG961" t="b">
        <f>VLOOKUP(AB961,lists!$B$7:$C$8,2,FALSE)</f>
        <v>1</v>
      </c>
      <c r="AH961" t="b">
        <f>VLOOKUP(IF(H961="","Open",SUBSTITUTE(H961,"/Nov","")),lists!$B$27:$D$29,2,FALSE)</f>
        <v>1</v>
      </c>
      <c r="AI961" t="b">
        <f>IF(FLAT!$I$5="All",TRUE,IF(FLAT!$I$5=TEXT('Raw - F'!C961,"mmm"),TRUE,FALSE))</f>
        <v>1</v>
      </c>
      <c r="AJ961" t="b">
        <f>VLOOKUP(L961,lists!B:C,2,FALSE)</f>
        <v>1</v>
      </c>
      <c r="AK961" t="b">
        <f>VLOOKUP(T961,lists!$B$23:$D$25,2,FALSE)</f>
        <v>1</v>
      </c>
      <c r="AL961">
        <f t="shared" si="79"/>
        <v>1</v>
      </c>
    </row>
    <row r="962" spans="1:38" x14ac:dyDescent="0.35">
      <c r="A962" s="1">
        <f t="shared" si="75"/>
        <v>962</v>
      </c>
      <c r="B962" s="1">
        <f t="shared" si="76"/>
        <v>961</v>
      </c>
      <c r="C962" s="5">
        <v>44358</v>
      </c>
      <c r="D962" t="s">
        <v>763</v>
      </c>
      <c r="E962" t="s">
        <v>302</v>
      </c>
      <c r="F962" t="s">
        <v>302</v>
      </c>
      <c r="G962" t="s">
        <v>6</v>
      </c>
      <c r="H962" t="s">
        <v>227</v>
      </c>
      <c r="J962" t="s">
        <v>35</v>
      </c>
      <c r="K962" t="s">
        <v>7</v>
      </c>
      <c r="L962">
        <v>2</v>
      </c>
      <c r="N962" t="s">
        <v>367</v>
      </c>
      <c r="O962" t="s">
        <v>37</v>
      </c>
      <c r="P962" t="s">
        <v>37</v>
      </c>
      <c r="Q962">
        <v>30000</v>
      </c>
      <c r="R962" t="s">
        <v>842</v>
      </c>
      <c r="T962" t="s">
        <v>240</v>
      </c>
      <c r="U962">
        <v>0</v>
      </c>
      <c r="W962" t="s">
        <v>503</v>
      </c>
      <c r="X962" t="s">
        <v>503</v>
      </c>
      <c r="Z962" t="s">
        <v>553</v>
      </c>
      <c r="AA962" s="6" t="str">
        <f t="shared" si="77"/>
        <v>Other</v>
      </c>
      <c r="AB962" s="6" t="str">
        <f t="shared" si="78"/>
        <v>F</v>
      </c>
      <c r="AC962" s="6">
        <f>VLOOKUP(P962,lists!$G:$H,2,FALSE)</f>
        <v>2</v>
      </c>
      <c r="AD962" t="b">
        <f>VLOOKUP(G962,lists!$B$2:$C$3,2,FALSE)</f>
        <v>1</v>
      </c>
      <c r="AE962" t="b">
        <f>VLOOKUP(AA962,lists!$B:$C,2,FALSE)</f>
        <v>1</v>
      </c>
      <c r="AF962" t="b">
        <f>IF(AND(AC962&gt;=VLOOKUP(FLAT!$I$1,lists!$G:$H,2,FALSE),AC962&lt;=VLOOKUP(FLAT!$I$2,lists!$G:$H,2,FALSE)),TRUE,FALSE)</f>
        <v>1</v>
      </c>
      <c r="AG962" t="b">
        <f>VLOOKUP(AB962,lists!$B$7:$C$8,2,FALSE)</f>
        <v>1</v>
      </c>
      <c r="AH962" t="b">
        <f>VLOOKUP(IF(H962="","Open",SUBSTITUTE(H962,"/Nov","")),lists!$B$27:$D$29,2,FALSE)</f>
        <v>1</v>
      </c>
      <c r="AI962" t="b">
        <f>IF(FLAT!$I$5="All",TRUE,IF(FLAT!$I$5=TEXT('Raw - F'!C962,"mmm"),TRUE,FALSE))</f>
        <v>1</v>
      </c>
      <c r="AJ962" t="b">
        <f>VLOOKUP(L962,lists!B:C,2,FALSE)</f>
        <v>1</v>
      </c>
      <c r="AK962" t="b">
        <f>VLOOKUP(T962,lists!$B$23:$D$25,2,FALSE)</f>
        <v>1</v>
      </c>
      <c r="AL962">
        <f t="shared" si="79"/>
        <v>1</v>
      </c>
    </row>
    <row r="963" spans="1:38" x14ac:dyDescent="0.35">
      <c r="A963" s="1">
        <f t="shared" si="75"/>
        <v>963</v>
      </c>
      <c r="B963" s="1">
        <f t="shared" si="76"/>
        <v>962</v>
      </c>
      <c r="C963" s="5">
        <v>44358</v>
      </c>
      <c r="D963" t="s">
        <v>763</v>
      </c>
      <c r="E963" t="s">
        <v>302</v>
      </c>
      <c r="F963" t="s">
        <v>302</v>
      </c>
      <c r="G963" t="s">
        <v>51</v>
      </c>
      <c r="H963" t="s">
        <v>227</v>
      </c>
      <c r="J963" t="s">
        <v>33</v>
      </c>
      <c r="K963" t="s">
        <v>5</v>
      </c>
      <c r="L963">
        <v>3</v>
      </c>
      <c r="N963" t="s">
        <v>227</v>
      </c>
      <c r="O963" t="s">
        <v>37</v>
      </c>
      <c r="P963" t="s">
        <v>37</v>
      </c>
      <c r="Q963">
        <v>20000</v>
      </c>
      <c r="R963" t="s">
        <v>1318</v>
      </c>
      <c r="T963" t="s">
        <v>240</v>
      </c>
      <c r="U963">
        <v>0</v>
      </c>
      <c r="W963" t="s">
        <v>1704</v>
      </c>
      <c r="X963" t="s">
        <v>503</v>
      </c>
      <c r="AA963" s="6" t="str">
        <f t="shared" si="77"/>
        <v>2yo</v>
      </c>
      <c r="AB963" s="6" t="str">
        <f t="shared" si="78"/>
        <v>A</v>
      </c>
      <c r="AC963" s="6">
        <f>VLOOKUP(P963,lists!$G:$H,2,FALSE)</f>
        <v>2</v>
      </c>
      <c r="AD963" t="b">
        <f>VLOOKUP(G963,lists!$B$2:$C$3,2,FALSE)</f>
        <v>1</v>
      </c>
      <c r="AE963" t="b">
        <f>VLOOKUP(AA963,lists!$B:$C,2,FALSE)</f>
        <v>1</v>
      </c>
      <c r="AF963" t="b">
        <f>IF(AND(AC963&gt;=VLOOKUP(FLAT!$I$1,lists!$G:$H,2,FALSE),AC963&lt;=VLOOKUP(FLAT!$I$2,lists!$G:$H,2,FALSE)),TRUE,FALSE)</f>
        <v>1</v>
      </c>
      <c r="AG963" t="b">
        <f>VLOOKUP(AB963,lists!$B$7:$C$8,2,FALSE)</f>
        <v>1</v>
      </c>
      <c r="AH963" t="b">
        <f>VLOOKUP(IF(H963="","Open",SUBSTITUTE(H963,"/Nov","")),lists!$B$27:$D$29,2,FALSE)</f>
        <v>1</v>
      </c>
      <c r="AI963" t="b">
        <f>IF(FLAT!$I$5="All",TRUE,IF(FLAT!$I$5=TEXT('Raw - F'!C963,"mmm"),TRUE,FALSE))</f>
        <v>1</v>
      </c>
      <c r="AJ963" t="b">
        <f>VLOOKUP(L963,lists!B:C,2,FALSE)</f>
        <v>1</v>
      </c>
      <c r="AK963" t="b">
        <f>VLOOKUP(T963,lists!$B$23:$D$25,2,FALSE)</f>
        <v>1</v>
      </c>
      <c r="AL963">
        <f t="shared" si="79"/>
        <v>1</v>
      </c>
    </row>
    <row r="964" spans="1:38" x14ac:dyDescent="0.35">
      <c r="A964" s="1">
        <f t="shared" si="75"/>
        <v>964</v>
      </c>
      <c r="B964" s="1">
        <f t="shared" si="76"/>
        <v>963</v>
      </c>
      <c r="C964" s="5">
        <v>44358</v>
      </c>
      <c r="D964" t="s">
        <v>763</v>
      </c>
      <c r="E964" t="s">
        <v>302</v>
      </c>
      <c r="F964" t="s">
        <v>302</v>
      </c>
      <c r="G964" t="s">
        <v>6</v>
      </c>
      <c r="H964" t="s">
        <v>227</v>
      </c>
      <c r="J964" t="s">
        <v>54</v>
      </c>
      <c r="K964" t="s">
        <v>5</v>
      </c>
      <c r="L964">
        <v>4</v>
      </c>
      <c r="N964" t="s">
        <v>318</v>
      </c>
      <c r="O964" t="s">
        <v>764</v>
      </c>
      <c r="P964" t="s">
        <v>76</v>
      </c>
      <c r="Q964">
        <v>15000</v>
      </c>
      <c r="R964" t="s">
        <v>839</v>
      </c>
      <c r="T964" t="s">
        <v>240</v>
      </c>
      <c r="U964">
        <v>0</v>
      </c>
      <c r="W964" t="s">
        <v>503</v>
      </c>
      <c r="X964" t="s">
        <v>503</v>
      </c>
      <c r="AA964" s="6" t="str">
        <f t="shared" si="77"/>
        <v>Other</v>
      </c>
      <c r="AB964" s="6" t="str">
        <f t="shared" si="78"/>
        <v>A</v>
      </c>
      <c r="AC964" s="6">
        <f>VLOOKUP(P964,lists!$G:$H,2,FALSE)</f>
        <v>5</v>
      </c>
      <c r="AD964" t="b">
        <f>VLOOKUP(G964,lists!$B$2:$C$3,2,FALSE)</f>
        <v>1</v>
      </c>
      <c r="AE964" t="b">
        <f>VLOOKUP(AA964,lists!$B:$C,2,FALSE)</f>
        <v>1</v>
      </c>
      <c r="AF964" t="b">
        <f>IF(AND(AC964&gt;=VLOOKUP(FLAT!$I$1,lists!$G:$H,2,FALSE),AC964&lt;=VLOOKUP(FLAT!$I$2,lists!$G:$H,2,FALSE)),TRUE,FALSE)</f>
        <v>1</v>
      </c>
      <c r="AG964" t="b">
        <f>VLOOKUP(AB964,lists!$B$7:$C$8,2,FALSE)</f>
        <v>1</v>
      </c>
      <c r="AH964" t="b">
        <f>VLOOKUP(IF(H964="","Open",SUBSTITUTE(H964,"/Nov","")),lists!$B$27:$D$29,2,FALSE)</f>
        <v>1</v>
      </c>
      <c r="AI964" t="b">
        <f>IF(FLAT!$I$5="All",TRUE,IF(FLAT!$I$5=TEXT('Raw - F'!C964,"mmm"),TRUE,FALSE))</f>
        <v>1</v>
      </c>
      <c r="AJ964" t="b">
        <f>VLOOKUP(L964,lists!B:C,2,FALSE)</f>
        <v>1</v>
      </c>
      <c r="AK964" t="b">
        <f>VLOOKUP(T964,lists!$B$23:$D$25,2,FALSE)</f>
        <v>1</v>
      </c>
      <c r="AL964">
        <f t="shared" si="79"/>
        <v>1</v>
      </c>
    </row>
    <row r="965" spans="1:38" x14ac:dyDescent="0.35">
      <c r="A965" s="1">
        <f t="shared" si="75"/>
        <v>965</v>
      </c>
      <c r="B965" s="1">
        <f t="shared" si="76"/>
        <v>964</v>
      </c>
      <c r="C965" s="5">
        <v>44358</v>
      </c>
      <c r="D965" t="s">
        <v>763</v>
      </c>
      <c r="E965" t="s">
        <v>302</v>
      </c>
      <c r="F965" t="s">
        <v>302</v>
      </c>
      <c r="G965" t="s">
        <v>51</v>
      </c>
      <c r="H965" t="s">
        <v>244</v>
      </c>
      <c r="J965" t="s">
        <v>33</v>
      </c>
      <c r="K965" t="s">
        <v>5</v>
      </c>
      <c r="L965">
        <v>3</v>
      </c>
      <c r="N965" t="s">
        <v>227</v>
      </c>
      <c r="O965" t="s">
        <v>36</v>
      </c>
      <c r="P965" t="s">
        <v>36</v>
      </c>
      <c r="Q965">
        <v>15000</v>
      </c>
      <c r="R965" t="s">
        <v>1316</v>
      </c>
      <c r="T965" t="s">
        <v>240</v>
      </c>
      <c r="U965">
        <v>0</v>
      </c>
      <c r="W965" t="s">
        <v>503</v>
      </c>
      <c r="X965" t="s">
        <v>503</v>
      </c>
      <c r="Z965" t="s">
        <v>553</v>
      </c>
      <c r="AA965" s="6" t="str">
        <f t="shared" si="77"/>
        <v>2yo</v>
      </c>
      <c r="AB965" s="6" t="str">
        <f t="shared" si="78"/>
        <v>A</v>
      </c>
      <c r="AC965" s="6">
        <f>VLOOKUP(P965,lists!$G:$H,2,FALSE)</f>
        <v>1</v>
      </c>
      <c r="AD965" t="b">
        <f>VLOOKUP(G965,lists!$B$2:$C$3,2,FALSE)</f>
        <v>1</v>
      </c>
      <c r="AE965" t="b">
        <f>VLOOKUP(AA965,lists!$B:$C,2,FALSE)</f>
        <v>1</v>
      </c>
      <c r="AF965" t="b">
        <f>IF(AND(AC965&gt;=VLOOKUP(FLAT!$I$1,lists!$G:$H,2,FALSE),AC965&lt;=VLOOKUP(FLAT!$I$2,lists!$G:$H,2,FALSE)),TRUE,FALSE)</f>
        <v>1</v>
      </c>
      <c r="AG965" t="b">
        <f>VLOOKUP(AB965,lists!$B$7:$C$8,2,FALSE)</f>
        <v>1</v>
      </c>
      <c r="AH965" t="b">
        <f>VLOOKUP(IF(H965="","Open",SUBSTITUTE(H965,"/Nov","")),lists!$B$27:$D$29,2,FALSE)</f>
        <v>1</v>
      </c>
      <c r="AI965" t="b">
        <f>IF(FLAT!$I$5="All",TRUE,IF(FLAT!$I$5=TEXT('Raw - F'!C965,"mmm"),TRUE,FALSE))</f>
        <v>1</v>
      </c>
      <c r="AJ965" t="b">
        <f>VLOOKUP(L965,lists!B:C,2,FALSE)</f>
        <v>1</v>
      </c>
      <c r="AK965" t="b">
        <f>VLOOKUP(T965,lists!$B$23:$D$25,2,FALSE)</f>
        <v>1</v>
      </c>
      <c r="AL965">
        <f t="shared" si="79"/>
        <v>1</v>
      </c>
    </row>
    <row r="966" spans="1:38" x14ac:dyDescent="0.35">
      <c r="A966" s="1">
        <f t="shared" ref="A966:A1029" si="80">IF(B966="",A965,B966+1)</f>
        <v>966</v>
      </c>
      <c r="B966" s="1">
        <f t="shared" si="76"/>
        <v>965</v>
      </c>
      <c r="C966" s="5">
        <v>44358</v>
      </c>
      <c r="D966" t="s">
        <v>763</v>
      </c>
      <c r="E966" t="s">
        <v>302</v>
      </c>
      <c r="F966" t="s">
        <v>302</v>
      </c>
      <c r="G966" t="s">
        <v>6</v>
      </c>
      <c r="H966" t="s">
        <v>227</v>
      </c>
      <c r="J966" t="s">
        <v>54</v>
      </c>
      <c r="K966" t="s">
        <v>5</v>
      </c>
      <c r="L966">
        <v>4</v>
      </c>
      <c r="N966" t="s">
        <v>318</v>
      </c>
      <c r="O966" t="s">
        <v>767</v>
      </c>
      <c r="P966" t="s">
        <v>59</v>
      </c>
      <c r="Q966">
        <v>15000</v>
      </c>
      <c r="R966" t="s">
        <v>1317</v>
      </c>
      <c r="T966" t="s">
        <v>240</v>
      </c>
      <c r="U966">
        <v>0</v>
      </c>
      <c r="V966" t="s">
        <v>525</v>
      </c>
      <c r="W966" t="s">
        <v>503</v>
      </c>
      <c r="X966" t="s">
        <v>503</v>
      </c>
      <c r="AA966" s="6" t="str">
        <f t="shared" si="77"/>
        <v>Other</v>
      </c>
      <c r="AB966" s="6" t="str">
        <f t="shared" si="78"/>
        <v>A</v>
      </c>
      <c r="AC966" s="6">
        <f>VLOOKUP(P966,lists!$G:$H,2,FALSE)</f>
        <v>7</v>
      </c>
      <c r="AD966" t="b">
        <f>VLOOKUP(G966,lists!$B$2:$C$3,2,FALSE)</f>
        <v>1</v>
      </c>
      <c r="AE966" t="b">
        <f>VLOOKUP(AA966,lists!$B:$C,2,FALSE)</f>
        <v>1</v>
      </c>
      <c r="AF966" t="b">
        <f>IF(AND(AC966&gt;=VLOOKUP(FLAT!$I$1,lists!$G:$H,2,FALSE),AC966&lt;=VLOOKUP(FLAT!$I$2,lists!$G:$H,2,FALSE)),TRUE,FALSE)</f>
        <v>1</v>
      </c>
      <c r="AG966" t="b">
        <f>VLOOKUP(AB966,lists!$B$7:$C$8,2,FALSE)</f>
        <v>1</v>
      </c>
      <c r="AH966" t="b">
        <f>VLOOKUP(IF(H966="","Open",SUBSTITUTE(H966,"/Nov","")),lists!$B$27:$D$29,2,FALSE)</f>
        <v>1</v>
      </c>
      <c r="AI966" t="b">
        <f>IF(FLAT!$I$5="All",TRUE,IF(FLAT!$I$5=TEXT('Raw - F'!C966,"mmm"),TRUE,FALSE))</f>
        <v>1</v>
      </c>
      <c r="AJ966" t="b">
        <f>VLOOKUP(L966,lists!B:C,2,FALSE)</f>
        <v>1</v>
      </c>
      <c r="AK966" t="b">
        <f>VLOOKUP(T966,lists!$B$23:$D$25,2,FALSE)</f>
        <v>1</v>
      </c>
      <c r="AL966">
        <f t="shared" si="79"/>
        <v>1</v>
      </c>
    </row>
    <row r="967" spans="1:38" x14ac:dyDescent="0.35">
      <c r="A967" s="1">
        <f t="shared" si="80"/>
        <v>967</v>
      </c>
      <c r="B967" s="1">
        <f t="shared" ref="B967:B1030" si="81">IF(AND(A966&lt;1,AL967=1),1,IF(AL967=1,A966,""))</f>
        <v>966</v>
      </c>
      <c r="C967" s="5">
        <v>44358</v>
      </c>
      <c r="D967" t="s">
        <v>763</v>
      </c>
      <c r="E967" t="s">
        <v>302</v>
      </c>
      <c r="F967" t="s">
        <v>302</v>
      </c>
      <c r="G967" t="s">
        <v>6</v>
      </c>
      <c r="H967" t="s">
        <v>227</v>
      </c>
      <c r="J967" t="s">
        <v>54</v>
      </c>
      <c r="K967" t="s">
        <v>5</v>
      </c>
      <c r="L967">
        <v>3</v>
      </c>
      <c r="N967" t="s">
        <v>346</v>
      </c>
      <c r="O967" t="s">
        <v>38</v>
      </c>
      <c r="P967" t="s">
        <v>38</v>
      </c>
      <c r="Q967">
        <v>15000</v>
      </c>
      <c r="R967" t="s">
        <v>1319</v>
      </c>
      <c r="T967" t="s">
        <v>240</v>
      </c>
      <c r="U967">
        <v>0</v>
      </c>
      <c r="W967" t="s">
        <v>503</v>
      </c>
      <c r="X967" t="s">
        <v>503</v>
      </c>
      <c r="AA967" s="6" t="str">
        <f t="shared" si="77"/>
        <v>Other</v>
      </c>
      <c r="AB967" s="6" t="str">
        <f t="shared" si="78"/>
        <v>A</v>
      </c>
      <c r="AC967" s="6">
        <f>VLOOKUP(P967,lists!$G:$H,2,FALSE)</f>
        <v>3</v>
      </c>
      <c r="AD967" t="b">
        <f>VLOOKUP(G967,lists!$B$2:$C$3,2,FALSE)</f>
        <v>1</v>
      </c>
      <c r="AE967" t="b">
        <f>VLOOKUP(AA967,lists!$B:$C,2,FALSE)</f>
        <v>1</v>
      </c>
      <c r="AF967" t="b">
        <f>IF(AND(AC967&gt;=VLOOKUP(FLAT!$I$1,lists!$G:$H,2,FALSE),AC967&lt;=VLOOKUP(FLAT!$I$2,lists!$G:$H,2,FALSE)),TRUE,FALSE)</f>
        <v>1</v>
      </c>
      <c r="AG967" t="b">
        <f>VLOOKUP(AB967,lists!$B$7:$C$8,2,FALSE)</f>
        <v>1</v>
      </c>
      <c r="AH967" t="b">
        <f>VLOOKUP(IF(H967="","Open",SUBSTITUTE(H967,"/Nov","")),lists!$B$27:$D$29,2,FALSE)</f>
        <v>1</v>
      </c>
      <c r="AI967" t="b">
        <f>IF(FLAT!$I$5="All",TRUE,IF(FLAT!$I$5=TEXT('Raw - F'!C967,"mmm"),TRUE,FALSE))</f>
        <v>1</v>
      </c>
      <c r="AJ967" t="b">
        <f>VLOOKUP(L967,lists!B:C,2,FALSE)</f>
        <v>1</v>
      </c>
      <c r="AK967" t="b">
        <f>VLOOKUP(T967,lists!$B$23:$D$25,2,FALSE)</f>
        <v>1</v>
      </c>
      <c r="AL967">
        <f t="shared" si="79"/>
        <v>1</v>
      </c>
    </row>
    <row r="968" spans="1:38" x14ac:dyDescent="0.35">
      <c r="A968" s="1">
        <f t="shared" si="80"/>
        <v>968</v>
      </c>
      <c r="B968" s="1">
        <f t="shared" si="81"/>
        <v>967</v>
      </c>
      <c r="C968" s="5">
        <v>44359</v>
      </c>
      <c r="D968" t="s">
        <v>614</v>
      </c>
      <c r="E968" t="s">
        <v>302</v>
      </c>
      <c r="F968" t="s">
        <v>302</v>
      </c>
      <c r="G968" t="s">
        <v>6</v>
      </c>
      <c r="H968" t="s">
        <v>227</v>
      </c>
      <c r="J968" t="s">
        <v>54</v>
      </c>
      <c r="K968" t="s">
        <v>5</v>
      </c>
      <c r="L968">
        <v>5</v>
      </c>
      <c r="N968" t="s">
        <v>330</v>
      </c>
      <c r="O968" t="s">
        <v>70</v>
      </c>
      <c r="P968" t="s">
        <v>70</v>
      </c>
      <c r="Q968">
        <v>11500</v>
      </c>
      <c r="R968" t="s">
        <v>1323</v>
      </c>
      <c r="T968" t="s">
        <v>241</v>
      </c>
      <c r="U968">
        <v>0</v>
      </c>
      <c r="W968" t="s">
        <v>503</v>
      </c>
      <c r="X968" t="s">
        <v>503</v>
      </c>
      <c r="AA968" s="6" t="str">
        <f t="shared" si="77"/>
        <v>Other</v>
      </c>
      <c r="AB968" s="6" t="str">
        <f t="shared" si="78"/>
        <v>A</v>
      </c>
      <c r="AC968" s="6">
        <f>VLOOKUP(P968,lists!$G:$H,2,FALSE)</f>
        <v>4</v>
      </c>
      <c r="AD968" t="b">
        <f>VLOOKUP(G968,lists!$B$2:$C$3,2,FALSE)</f>
        <v>1</v>
      </c>
      <c r="AE968" t="b">
        <f>VLOOKUP(AA968,lists!$B:$C,2,FALSE)</f>
        <v>1</v>
      </c>
      <c r="AF968" t="b">
        <f>IF(AND(AC968&gt;=VLOOKUP(FLAT!$I$1,lists!$G:$H,2,FALSE),AC968&lt;=VLOOKUP(FLAT!$I$2,lists!$G:$H,2,FALSE)),TRUE,FALSE)</f>
        <v>1</v>
      </c>
      <c r="AG968" t="b">
        <f>VLOOKUP(AB968,lists!$B$7:$C$8,2,FALSE)</f>
        <v>1</v>
      </c>
      <c r="AH968" t="b">
        <f>VLOOKUP(IF(H968="","Open",SUBSTITUTE(H968,"/Nov","")),lists!$B$27:$D$29,2,FALSE)</f>
        <v>1</v>
      </c>
      <c r="AI968" t="b">
        <f>IF(FLAT!$I$5="All",TRUE,IF(FLAT!$I$5=TEXT('Raw - F'!C968,"mmm"),TRUE,FALSE))</f>
        <v>1</v>
      </c>
      <c r="AJ968" t="b">
        <f>VLOOKUP(L968,lists!B:C,2,FALSE)</f>
        <v>1</v>
      </c>
      <c r="AK968" t="b">
        <f>VLOOKUP(T968,lists!$B$23:$D$25,2,FALSE)</f>
        <v>1</v>
      </c>
      <c r="AL968">
        <f t="shared" si="79"/>
        <v>1</v>
      </c>
    </row>
    <row r="969" spans="1:38" x14ac:dyDescent="0.35">
      <c r="A969" s="1">
        <f t="shared" si="80"/>
        <v>969</v>
      </c>
      <c r="B969" s="1">
        <f t="shared" si="81"/>
        <v>968</v>
      </c>
      <c r="C969" s="5">
        <v>44359</v>
      </c>
      <c r="D969" t="s">
        <v>614</v>
      </c>
      <c r="E969" t="s">
        <v>302</v>
      </c>
      <c r="F969" t="s">
        <v>302</v>
      </c>
      <c r="G969" t="s">
        <v>6</v>
      </c>
      <c r="H969" t="s">
        <v>227</v>
      </c>
      <c r="J969" t="s">
        <v>35</v>
      </c>
      <c r="K969" t="s">
        <v>5</v>
      </c>
      <c r="L969">
        <v>4</v>
      </c>
      <c r="N969" t="s">
        <v>318</v>
      </c>
      <c r="O969" t="s">
        <v>383</v>
      </c>
      <c r="P969" t="s">
        <v>37</v>
      </c>
      <c r="Q969">
        <v>7650</v>
      </c>
      <c r="R969" t="s">
        <v>1322</v>
      </c>
      <c r="T969" t="s">
        <v>241</v>
      </c>
      <c r="U969">
        <v>0</v>
      </c>
      <c r="V969" t="s">
        <v>613</v>
      </c>
      <c r="W969" t="s">
        <v>503</v>
      </c>
      <c r="X969" t="s">
        <v>503</v>
      </c>
      <c r="AA969" s="6" t="str">
        <f t="shared" si="77"/>
        <v>Other</v>
      </c>
      <c r="AB969" s="6" t="str">
        <f t="shared" si="78"/>
        <v>A</v>
      </c>
      <c r="AC969" s="6">
        <f>VLOOKUP(P969,lists!$G:$H,2,FALSE)</f>
        <v>2</v>
      </c>
      <c r="AD969" t="b">
        <f>VLOOKUP(G969,lists!$B$2:$C$3,2,FALSE)</f>
        <v>1</v>
      </c>
      <c r="AE969" t="b">
        <f>VLOOKUP(AA969,lists!$B:$C,2,FALSE)</f>
        <v>1</v>
      </c>
      <c r="AF969" t="b">
        <f>IF(AND(AC969&gt;=VLOOKUP(FLAT!$I$1,lists!$G:$H,2,FALSE),AC969&lt;=VLOOKUP(FLAT!$I$2,lists!$G:$H,2,FALSE)),TRUE,FALSE)</f>
        <v>1</v>
      </c>
      <c r="AG969" t="b">
        <f>VLOOKUP(AB969,lists!$B$7:$C$8,2,FALSE)</f>
        <v>1</v>
      </c>
      <c r="AH969" t="b">
        <f>VLOOKUP(IF(H969="","Open",SUBSTITUTE(H969,"/Nov","")),lists!$B$27:$D$29,2,FALSE)</f>
        <v>1</v>
      </c>
      <c r="AI969" t="b">
        <f>IF(FLAT!$I$5="All",TRUE,IF(FLAT!$I$5=TEXT('Raw - F'!C969,"mmm"),TRUE,FALSE))</f>
        <v>1</v>
      </c>
      <c r="AJ969" t="b">
        <f>VLOOKUP(L969,lists!B:C,2,FALSE)</f>
        <v>1</v>
      </c>
      <c r="AK969" t="b">
        <f>VLOOKUP(T969,lists!$B$23:$D$25,2,FALSE)</f>
        <v>1</v>
      </c>
      <c r="AL969">
        <f t="shared" si="79"/>
        <v>1</v>
      </c>
    </row>
    <row r="970" spans="1:38" x14ac:dyDescent="0.35">
      <c r="A970" s="1">
        <f t="shared" si="80"/>
        <v>970</v>
      </c>
      <c r="B970" s="1">
        <f t="shared" si="81"/>
        <v>969</v>
      </c>
      <c r="C970" s="5">
        <v>44359</v>
      </c>
      <c r="D970" t="s">
        <v>614</v>
      </c>
      <c r="E970" t="s">
        <v>302</v>
      </c>
      <c r="F970" t="s">
        <v>302</v>
      </c>
      <c r="G970" t="s">
        <v>51</v>
      </c>
      <c r="H970" t="s">
        <v>244</v>
      </c>
      <c r="J970" t="s">
        <v>33</v>
      </c>
      <c r="K970" t="s">
        <v>7</v>
      </c>
      <c r="L970">
        <v>4</v>
      </c>
      <c r="N970" t="s">
        <v>227</v>
      </c>
      <c r="O970" t="s">
        <v>382</v>
      </c>
      <c r="P970" t="s">
        <v>36</v>
      </c>
      <c r="Q970">
        <v>6500</v>
      </c>
      <c r="R970" t="s">
        <v>437</v>
      </c>
      <c r="T970" t="s">
        <v>241</v>
      </c>
      <c r="U970">
        <v>0</v>
      </c>
      <c r="W970" t="s">
        <v>503</v>
      </c>
      <c r="X970" t="s">
        <v>503</v>
      </c>
      <c r="Z970" t="s">
        <v>553</v>
      </c>
      <c r="AA970" s="6" t="str">
        <f t="shared" si="77"/>
        <v>2yo</v>
      </c>
      <c r="AB970" s="6" t="str">
        <f t="shared" si="78"/>
        <v>F</v>
      </c>
      <c r="AC970" s="6">
        <f>VLOOKUP(P970,lists!$G:$H,2,FALSE)</f>
        <v>1</v>
      </c>
      <c r="AD970" t="b">
        <f>VLOOKUP(G970,lists!$B$2:$C$3,2,FALSE)</f>
        <v>1</v>
      </c>
      <c r="AE970" t="b">
        <f>VLOOKUP(AA970,lists!$B:$C,2,FALSE)</f>
        <v>1</v>
      </c>
      <c r="AF970" t="b">
        <f>IF(AND(AC970&gt;=VLOOKUP(FLAT!$I$1,lists!$G:$H,2,FALSE),AC970&lt;=VLOOKUP(FLAT!$I$2,lists!$G:$H,2,FALSE)),TRUE,FALSE)</f>
        <v>1</v>
      </c>
      <c r="AG970" t="b">
        <f>VLOOKUP(AB970,lists!$B$7:$C$8,2,FALSE)</f>
        <v>1</v>
      </c>
      <c r="AH970" t="b">
        <f>VLOOKUP(IF(H970="","Open",SUBSTITUTE(H970,"/Nov","")),lists!$B$27:$D$29,2,FALSE)</f>
        <v>1</v>
      </c>
      <c r="AI970" t="b">
        <f>IF(FLAT!$I$5="All",TRUE,IF(FLAT!$I$5=TEXT('Raw - F'!C970,"mmm"),TRUE,FALSE))</f>
        <v>1</v>
      </c>
      <c r="AJ970" t="b">
        <f>VLOOKUP(L970,lists!B:C,2,FALSE)</f>
        <v>1</v>
      </c>
      <c r="AK970" t="b">
        <f>VLOOKUP(T970,lists!$B$23:$D$25,2,FALSE)</f>
        <v>1</v>
      </c>
      <c r="AL970">
        <f t="shared" si="79"/>
        <v>1</v>
      </c>
    </row>
    <row r="971" spans="1:38" x14ac:dyDescent="0.35">
      <c r="A971" s="1">
        <f t="shared" si="80"/>
        <v>971</v>
      </c>
      <c r="B971" s="1">
        <f t="shared" si="81"/>
        <v>970</v>
      </c>
      <c r="C971" s="5">
        <v>44359</v>
      </c>
      <c r="D971" t="s">
        <v>614</v>
      </c>
      <c r="E971" t="s">
        <v>302</v>
      </c>
      <c r="F971" t="s">
        <v>302</v>
      </c>
      <c r="G971" t="s">
        <v>51</v>
      </c>
      <c r="H971" t="s">
        <v>244</v>
      </c>
      <c r="J971" t="s">
        <v>35</v>
      </c>
      <c r="K971" t="s">
        <v>5</v>
      </c>
      <c r="L971">
        <v>5</v>
      </c>
      <c r="N971" t="s">
        <v>227</v>
      </c>
      <c r="O971" t="s">
        <v>382</v>
      </c>
      <c r="P971" t="s">
        <v>36</v>
      </c>
      <c r="Q971">
        <v>4900</v>
      </c>
      <c r="R971" t="s">
        <v>437</v>
      </c>
      <c r="T971" t="s">
        <v>241</v>
      </c>
      <c r="U971">
        <v>0</v>
      </c>
      <c r="W971" t="s">
        <v>503</v>
      </c>
      <c r="X971" t="s">
        <v>503</v>
      </c>
      <c r="Z971" t="s">
        <v>553</v>
      </c>
      <c r="AA971" s="6" t="str">
        <f t="shared" si="77"/>
        <v>Other</v>
      </c>
      <c r="AB971" s="6" t="str">
        <f t="shared" si="78"/>
        <v>A</v>
      </c>
      <c r="AC971" s="6">
        <f>VLOOKUP(P971,lists!$G:$H,2,FALSE)</f>
        <v>1</v>
      </c>
      <c r="AD971" t="b">
        <f>VLOOKUP(G971,lists!$B$2:$C$3,2,FALSE)</f>
        <v>1</v>
      </c>
      <c r="AE971" t="b">
        <f>VLOOKUP(AA971,lists!$B:$C,2,FALSE)</f>
        <v>1</v>
      </c>
      <c r="AF971" t="b">
        <f>IF(AND(AC971&gt;=VLOOKUP(FLAT!$I$1,lists!$G:$H,2,FALSE),AC971&lt;=VLOOKUP(FLAT!$I$2,lists!$G:$H,2,FALSE)),TRUE,FALSE)</f>
        <v>1</v>
      </c>
      <c r="AG971" t="b">
        <f>VLOOKUP(AB971,lists!$B$7:$C$8,2,FALSE)</f>
        <v>1</v>
      </c>
      <c r="AH971" t="b">
        <f>VLOOKUP(IF(H971="","Open",SUBSTITUTE(H971,"/Nov","")),lists!$B$27:$D$29,2,FALSE)</f>
        <v>1</v>
      </c>
      <c r="AI971" t="b">
        <f>IF(FLAT!$I$5="All",TRUE,IF(FLAT!$I$5=TEXT('Raw - F'!C971,"mmm"),TRUE,FALSE))</f>
        <v>1</v>
      </c>
      <c r="AJ971" t="b">
        <f>VLOOKUP(L971,lists!B:C,2,FALSE)</f>
        <v>1</v>
      </c>
      <c r="AK971" t="b">
        <f>VLOOKUP(T971,lists!$B$23:$D$25,2,FALSE)</f>
        <v>1</v>
      </c>
      <c r="AL971">
        <f t="shared" si="79"/>
        <v>1</v>
      </c>
    </row>
    <row r="972" spans="1:38" x14ac:dyDescent="0.35">
      <c r="A972" s="1">
        <f t="shared" si="80"/>
        <v>972</v>
      </c>
      <c r="B972" s="1">
        <f t="shared" si="81"/>
        <v>971</v>
      </c>
      <c r="C972" s="5">
        <v>44359</v>
      </c>
      <c r="D972" t="s">
        <v>614</v>
      </c>
      <c r="E972" t="s">
        <v>302</v>
      </c>
      <c r="F972" t="s">
        <v>302</v>
      </c>
      <c r="G972" t="s">
        <v>6</v>
      </c>
      <c r="H972" t="s">
        <v>227</v>
      </c>
      <c r="J972" t="s">
        <v>35</v>
      </c>
      <c r="K972" t="s">
        <v>5</v>
      </c>
      <c r="L972">
        <v>6</v>
      </c>
      <c r="N972" t="s">
        <v>314</v>
      </c>
      <c r="O972" t="s">
        <v>617</v>
      </c>
      <c r="P972" t="s">
        <v>76</v>
      </c>
      <c r="Q972">
        <v>3900</v>
      </c>
      <c r="R972" t="s">
        <v>1321</v>
      </c>
      <c r="T972" t="s">
        <v>241</v>
      </c>
      <c r="U972">
        <v>0</v>
      </c>
      <c r="W972" t="s">
        <v>503</v>
      </c>
      <c r="X972" t="s">
        <v>503</v>
      </c>
      <c r="AA972" s="6" t="str">
        <f t="shared" si="77"/>
        <v>Other</v>
      </c>
      <c r="AB972" s="6" t="str">
        <f t="shared" si="78"/>
        <v>A</v>
      </c>
      <c r="AC972" s="6">
        <f>VLOOKUP(P972,lists!$G:$H,2,FALSE)</f>
        <v>5</v>
      </c>
      <c r="AD972" t="b">
        <f>VLOOKUP(G972,lists!$B$2:$C$3,2,FALSE)</f>
        <v>1</v>
      </c>
      <c r="AE972" t="b">
        <f>VLOOKUP(AA972,lists!$B:$C,2,FALSE)</f>
        <v>1</v>
      </c>
      <c r="AF972" t="b">
        <f>IF(AND(AC972&gt;=VLOOKUP(FLAT!$I$1,lists!$G:$H,2,FALSE),AC972&lt;=VLOOKUP(FLAT!$I$2,lists!$G:$H,2,FALSE)),TRUE,FALSE)</f>
        <v>1</v>
      </c>
      <c r="AG972" t="b">
        <f>VLOOKUP(AB972,lists!$B$7:$C$8,2,FALSE)</f>
        <v>1</v>
      </c>
      <c r="AH972" t="b">
        <f>VLOOKUP(IF(H972="","Open",SUBSTITUTE(H972,"/Nov","")),lists!$B$27:$D$29,2,FALSE)</f>
        <v>1</v>
      </c>
      <c r="AI972" t="b">
        <f>IF(FLAT!$I$5="All",TRUE,IF(FLAT!$I$5=TEXT('Raw - F'!C972,"mmm"),TRUE,FALSE))</f>
        <v>1</v>
      </c>
      <c r="AJ972" t="b">
        <f>VLOOKUP(L972,lists!B:C,2,FALSE)</f>
        <v>1</v>
      </c>
      <c r="AK972" t="b">
        <f>VLOOKUP(T972,lists!$B$23:$D$25,2,FALSE)</f>
        <v>1</v>
      </c>
      <c r="AL972">
        <f t="shared" si="79"/>
        <v>1</v>
      </c>
    </row>
    <row r="973" spans="1:38" x14ac:dyDescent="0.35">
      <c r="A973" s="1">
        <f t="shared" si="80"/>
        <v>973</v>
      </c>
      <c r="B973" s="1">
        <f t="shared" si="81"/>
        <v>972</v>
      </c>
      <c r="C973" s="5">
        <v>44359</v>
      </c>
      <c r="D973" t="s">
        <v>614</v>
      </c>
      <c r="E973" t="s">
        <v>302</v>
      </c>
      <c r="F973" t="s">
        <v>302</v>
      </c>
      <c r="G973" t="s">
        <v>6</v>
      </c>
      <c r="H973" t="s">
        <v>227</v>
      </c>
      <c r="J973" t="s">
        <v>54</v>
      </c>
      <c r="K973" t="s">
        <v>5</v>
      </c>
      <c r="L973">
        <v>6</v>
      </c>
      <c r="N973" t="s">
        <v>307</v>
      </c>
      <c r="O973" t="s">
        <v>412</v>
      </c>
      <c r="P973" t="s">
        <v>59</v>
      </c>
      <c r="Q973">
        <v>3900</v>
      </c>
      <c r="R973" t="s">
        <v>1324</v>
      </c>
      <c r="T973" t="s">
        <v>241</v>
      </c>
      <c r="U973">
        <v>0</v>
      </c>
      <c r="W973" t="s">
        <v>503</v>
      </c>
      <c r="X973" t="s">
        <v>503</v>
      </c>
      <c r="AA973" s="6" t="str">
        <f t="shared" si="77"/>
        <v>Other</v>
      </c>
      <c r="AB973" s="6" t="str">
        <f t="shared" si="78"/>
        <v>A</v>
      </c>
      <c r="AC973" s="6">
        <f>VLOOKUP(P973,lists!$G:$H,2,FALSE)</f>
        <v>7</v>
      </c>
      <c r="AD973" t="b">
        <f>VLOOKUP(G973,lists!$B$2:$C$3,2,FALSE)</f>
        <v>1</v>
      </c>
      <c r="AE973" t="b">
        <f>VLOOKUP(AA973,lists!$B:$C,2,FALSE)</f>
        <v>1</v>
      </c>
      <c r="AF973" t="b">
        <f>IF(AND(AC973&gt;=VLOOKUP(FLAT!$I$1,lists!$G:$H,2,FALSE),AC973&lt;=VLOOKUP(FLAT!$I$2,lists!$G:$H,2,FALSE)),TRUE,FALSE)</f>
        <v>1</v>
      </c>
      <c r="AG973" t="b">
        <f>VLOOKUP(AB973,lists!$B$7:$C$8,2,FALSE)</f>
        <v>1</v>
      </c>
      <c r="AH973" t="b">
        <f>VLOOKUP(IF(H973="","Open",SUBSTITUTE(H973,"/Nov","")),lists!$B$27:$D$29,2,FALSE)</f>
        <v>1</v>
      </c>
      <c r="AI973" t="b">
        <f>IF(FLAT!$I$5="All",TRUE,IF(FLAT!$I$5=TEXT('Raw - F'!C973,"mmm"),TRUE,FALSE))</f>
        <v>1</v>
      </c>
      <c r="AJ973" t="b">
        <f>VLOOKUP(L973,lists!B:C,2,FALSE)</f>
        <v>1</v>
      </c>
      <c r="AK973" t="b">
        <f>VLOOKUP(T973,lists!$B$23:$D$25,2,FALSE)</f>
        <v>1</v>
      </c>
      <c r="AL973">
        <f t="shared" si="79"/>
        <v>1</v>
      </c>
    </row>
    <row r="974" spans="1:38" x14ac:dyDescent="0.35">
      <c r="A974" s="1">
        <f t="shared" si="80"/>
        <v>974</v>
      </c>
      <c r="B974" s="1">
        <f t="shared" si="81"/>
        <v>973</v>
      </c>
      <c r="C974" s="5">
        <v>44359</v>
      </c>
      <c r="D974" t="s">
        <v>614</v>
      </c>
      <c r="E974" t="s">
        <v>302</v>
      </c>
      <c r="F974" t="s">
        <v>302</v>
      </c>
      <c r="G974" t="s">
        <v>6</v>
      </c>
      <c r="H974" t="s">
        <v>227</v>
      </c>
      <c r="J974" t="s">
        <v>34</v>
      </c>
      <c r="K974" t="s">
        <v>5</v>
      </c>
      <c r="L974">
        <v>6</v>
      </c>
      <c r="N974" t="s">
        <v>314</v>
      </c>
      <c r="O974" t="s">
        <v>70</v>
      </c>
      <c r="P974" t="s">
        <v>70</v>
      </c>
      <c r="Q974">
        <v>3900</v>
      </c>
      <c r="R974" t="s">
        <v>1325</v>
      </c>
      <c r="T974" t="s">
        <v>241</v>
      </c>
      <c r="U974">
        <v>0</v>
      </c>
      <c r="W974" t="s">
        <v>503</v>
      </c>
      <c r="X974" t="s">
        <v>503</v>
      </c>
      <c r="AA974" s="6" t="str">
        <f t="shared" si="77"/>
        <v>3yo</v>
      </c>
      <c r="AB974" s="6" t="str">
        <f t="shared" si="78"/>
        <v>A</v>
      </c>
      <c r="AC974" s="6">
        <f>VLOOKUP(P974,lists!$G:$H,2,FALSE)</f>
        <v>4</v>
      </c>
      <c r="AD974" t="b">
        <f>VLOOKUP(G974,lists!$B$2:$C$3,2,FALSE)</f>
        <v>1</v>
      </c>
      <c r="AE974" t="b">
        <f>VLOOKUP(AA974,lists!$B:$C,2,FALSE)</f>
        <v>1</v>
      </c>
      <c r="AF974" t="b">
        <f>IF(AND(AC974&gt;=VLOOKUP(FLAT!$I$1,lists!$G:$H,2,FALSE),AC974&lt;=VLOOKUP(FLAT!$I$2,lists!$G:$H,2,FALSE)),TRUE,FALSE)</f>
        <v>1</v>
      </c>
      <c r="AG974" t="b">
        <f>VLOOKUP(AB974,lists!$B$7:$C$8,2,FALSE)</f>
        <v>1</v>
      </c>
      <c r="AH974" t="b">
        <f>VLOOKUP(IF(H974="","Open",SUBSTITUTE(H974,"/Nov","")),lists!$B$27:$D$29,2,FALSE)</f>
        <v>1</v>
      </c>
      <c r="AI974" t="b">
        <f>IF(FLAT!$I$5="All",TRUE,IF(FLAT!$I$5=TEXT('Raw - F'!C974,"mmm"),TRUE,FALSE))</f>
        <v>1</v>
      </c>
      <c r="AJ974" t="b">
        <f>VLOOKUP(L974,lists!B:C,2,FALSE)</f>
        <v>1</v>
      </c>
      <c r="AK974" t="b">
        <f>VLOOKUP(T974,lists!$B$23:$D$25,2,FALSE)</f>
        <v>1</v>
      </c>
      <c r="AL974">
        <f t="shared" si="79"/>
        <v>1</v>
      </c>
    </row>
    <row r="975" spans="1:38" x14ac:dyDescent="0.35">
      <c r="A975" s="1">
        <f t="shared" si="80"/>
        <v>975</v>
      </c>
      <c r="B975" s="1">
        <f t="shared" si="81"/>
        <v>974</v>
      </c>
      <c r="C975" s="5">
        <v>44359</v>
      </c>
      <c r="D975" t="s">
        <v>642</v>
      </c>
      <c r="E975" t="s">
        <v>302</v>
      </c>
      <c r="F975" t="s">
        <v>302</v>
      </c>
      <c r="G975" t="s">
        <v>6</v>
      </c>
      <c r="H975" t="s">
        <v>227</v>
      </c>
      <c r="J975" t="s">
        <v>34</v>
      </c>
      <c r="K975" t="s">
        <v>5</v>
      </c>
      <c r="L975">
        <v>2</v>
      </c>
      <c r="N975" t="s">
        <v>367</v>
      </c>
      <c r="O975" t="s">
        <v>643</v>
      </c>
      <c r="P975" t="s">
        <v>59</v>
      </c>
      <c r="Q975">
        <v>19000</v>
      </c>
      <c r="R975" t="s">
        <v>1326</v>
      </c>
      <c r="T975" t="s">
        <v>239</v>
      </c>
      <c r="U975">
        <v>0</v>
      </c>
      <c r="W975" t="s">
        <v>503</v>
      </c>
      <c r="X975" t="s">
        <v>503</v>
      </c>
      <c r="AA975" s="6" t="str">
        <f t="shared" si="77"/>
        <v>3yo</v>
      </c>
      <c r="AB975" s="6" t="str">
        <f t="shared" si="78"/>
        <v>A</v>
      </c>
      <c r="AC975" s="6">
        <f>VLOOKUP(P975,lists!$G:$H,2,FALSE)</f>
        <v>7</v>
      </c>
      <c r="AD975" t="b">
        <f>VLOOKUP(G975,lists!$B$2:$C$3,2,FALSE)</f>
        <v>1</v>
      </c>
      <c r="AE975" t="b">
        <f>VLOOKUP(AA975,lists!$B:$C,2,FALSE)</f>
        <v>1</v>
      </c>
      <c r="AF975" t="b">
        <f>IF(AND(AC975&gt;=VLOOKUP(FLAT!$I$1,lists!$G:$H,2,FALSE),AC975&lt;=VLOOKUP(FLAT!$I$2,lists!$G:$H,2,FALSE)),TRUE,FALSE)</f>
        <v>1</v>
      </c>
      <c r="AG975" t="b">
        <f>VLOOKUP(AB975,lists!$B$7:$C$8,2,FALSE)</f>
        <v>1</v>
      </c>
      <c r="AH975" t="b">
        <f>VLOOKUP(IF(H975="","Open",SUBSTITUTE(H975,"/Nov","")),lists!$B$27:$D$29,2,FALSE)</f>
        <v>1</v>
      </c>
      <c r="AI975" t="b">
        <f>IF(FLAT!$I$5="All",TRUE,IF(FLAT!$I$5=TEXT('Raw - F'!C975,"mmm"),TRUE,FALSE))</f>
        <v>1</v>
      </c>
      <c r="AJ975" t="b">
        <f>VLOOKUP(L975,lists!B:C,2,FALSE)</f>
        <v>1</v>
      </c>
      <c r="AK975" t="b">
        <f>VLOOKUP(T975,lists!$B$23:$D$25,2,FALSE)</f>
        <v>1</v>
      </c>
      <c r="AL975">
        <f t="shared" si="79"/>
        <v>1</v>
      </c>
    </row>
    <row r="976" spans="1:38" x14ac:dyDescent="0.35">
      <c r="A976" s="1">
        <f t="shared" si="80"/>
        <v>976</v>
      </c>
      <c r="B976" s="1">
        <f t="shared" si="81"/>
        <v>975</v>
      </c>
      <c r="C976" s="5">
        <v>44359</v>
      </c>
      <c r="D976" t="s">
        <v>642</v>
      </c>
      <c r="E976" t="s">
        <v>302</v>
      </c>
      <c r="F976" t="s">
        <v>302</v>
      </c>
      <c r="G976" t="s">
        <v>6</v>
      </c>
      <c r="H976" t="s">
        <v>227</v>
      </c>
      <c r="J976" t="s">
        <v>34</v>
      </c>
      <c r="K976" t="s">
        <v>5</v>
      </c>
      <c r="L976">
        <v>3</v>
      </c>
      <c r="N976" t="s">
        <v>359</v>
      </c>
      <c r="O976" t="s">
        <v>645</v>
      </c>
      <c r="P976" t="s">
        <v>36</v>
      </c>
      <c r="Q976">
        <v>11500</v>
      </c>
      <c r="R976" t="s">
        <v>1327</v>
      </c>
      <c r="T976" t="s">
        <v>239</v>
      </c>
      <c r="U976">
        <v>0</v>
      </c>
      <c r="W976" t="s">
        <v>503</v>
      </c>
      <c r="X976" t="s">
        <v>503</v>
      </c>
      <c r="AA976" s="6" t="str">
        <f t="shared" si="77"/>
        <v>3yo</v>
      </c>
      <c r="AB976" s="6" t="str">
        <f t="shared" si="78"/>
        <v>A</v>
      </c>
      <c r="AC976" s="6">
        <f>VLOOKUP(P976,lists!$G:$H,2,FALSE)</f>
        <v>1</v>
      </c>
      <c r="AD976" t="b">
        <f>VLOOKUP(G976,lists!$B$2:$C$3,2,FALSE)</f>
        <v>1</v>
      </c>
      <c r="AE976" t="b">
        <f>VLOOKUP(AA976,lists!$B:$C,2,FALSE)</f>
        <v>1</v>
      </c>
      <c r="AF976" t="b">
        <f>IF(AND(AC976&gt;=VLOOKUP(FLAT!$I$1,lists!$G:$H,2,FALSE),AC976&lt;=VLOOKUP(FLAT!$I$2,lists!$G:$H,2,FALSE)),TRUE,FALSE)</f>
        <v>1</v>
      </c>
      <c r="AG976" t="b">
        <f>VLOOKUP(AB976,lists!$B$7:$C$8,2,FALSE)</f>
        <v>1</v>
      </c>
      <c r="AH976" t="b">
        <f>VLOOKUP(IF(H976="","Open",SUBSTITUTE(H976,"/Nov","")),lists!$B$27:$D$29,2,FALSE)</f>
        <v>1</v>
      </c>
      <c r="AI976" t="b">
        <f>IF(FLAT!$I$5="All",TRUE,IF(FLAT!$I$5=TEXT('Raw - F'!C976,"mmm"),TRUE,FALSE))</f>
        <v>1</v>
      </c>
      <c r="AJ976" t="b">
        <f>VLOOKUP(L976,lists!B:C,2,FALSE)</f>
        <v>1</v>
      </c>
      <c r="AK976" t="b">
        <f>VLOOKUP(T976,lists!$B$23:$D$25,2,FALSE)</f>
        <v>1</v>
      </c>
      <c r="AL976">
        <f t="shared" si="79"/>
        <v>1</v>
      </c>
    </row>
    <row r="977" spans="1:38" x14ac:dyDescent="0.35">
      <c r="A977" s="1">
        <f t="shared" si="80"/>
        <v>977</v>
      </c>
      <c r="B977" s="1">
        <f t="shared" si="81"/>
        <v>976</v>
      </c>
      <c r="C977" s="5">
        <v>44359</v>
      </c>
      <c r="D977" t="s">
        <v>642</v>
      </c>
      <c r="E977" t="s">
        <v>302</v>
      </c>
      <c r="F977" t="s">
        <v>302</v>
      </c>
      <c r="G977" t="s">
        <v>6</v>
      </c>
      <c r="H977" t="s">
        <v>227</v>
      </c>
      <c r="J977" t="s">
        <v>54</v>
      </c>
      <c r="K977" t="s">
        <v>5</v>
      </c>
      <c r="L977">
        <v>4</v>
      </c>
      <c r="N977" t="s">
        <v>348</v>
      </c>
      <c r="O977" t="s">
        <v>650</v>
      </c>
      <c r="P977" t="s">
        <v>37</v>
      </c>
      <c r="Q977">
        <v>7250</v>
      </c>
      <c r="R977" t="s">
        <v>1328</v>
      </c>
      <c r="T977" t="s">
        <v>239</v>
      </c>
      <c r="U977">
        <v>0</v>
      </c>
      <c r="W977" t="s">
        <v>503</v>
      </c>
      <c r="X977" t="s">
        <v>503</v>
      </c>
      <c r="AA977" s="6" t="str">
        <f t="shared" si="77"/>
        <v>Other</v>
      </c>
      <c r="AB977" s="6" t="str">
        <f t="shared" si="78"/>
        <v>A</v>
      </c>
      <c r="AC977" s="6">
        <f>VLOOKUP(P977,lists!$G:$H,2,FALSE)</f>
        <v>2</v>
      </c>
      <c r="AD977" t="b">
        <f>VLOOKUP(G977,lists!$B$2:$C$3,2,FALSE)</f>
        <v>1</v>
      </c>
      <c r="AE977" t="b">
        <f>VLOOKUP(AA977,lists!$B:$C,2,FALSE)</f>
        <v>1</v>
      </c>
      <c r="AF977" t="b">
        <f>IF(AND(AC977&gt;=VLOOKUP(FLAT!$I$1,lists!$G:$H,2,FALSE),AC977&lt;=VLOOKUP(FLAT!$I$2,lists!$G:$H,2,FALSE)),TRUE,FALSE)</f>
        <v>1</v>
      </c>
      <c r="AG977" t="b">
        <f>VLOOKUP(AB977,lists!$B$7:$C$8,2,FALSE)</f>
        <v>1</v>
      </c>
      <c r="AH977" t="b">
        <f>VLOOKUP(IF(H977="","Open",SUBSTITUTE(H977,"/Nov","")),lists!$B$27:$D$29,2,FALSE)</f>
        <v>1</v>
      </c>
      <c r="AI977" t="b">
        <f>IF(FLAT!$I$5="All",TRUE,IF(FLAT!$I$5=TEXT('Raw - F'!C977,"mmm"),TRUE,FALSE))</f>
        <v>1</v>
      </c>
      <c r="AJ977" t="b">
        <f>VLOOKUP(L977,lists!B:C,2,FALSE)</f>
        <v>1</v>
      </c>
      <c r="AK977" t="b">
        <f>VLOOKUP(T977,lists!$B$23:$D$25,2,FALSE)</f>
        <v>1</v>
      </c>
      <c r="AL977">
        <f t="shared" si="79"/>
        <v>1</v>
      </c>
    </row>
    <row r="978" spans="1:38" x14ac:dyDescent="0.35">
      <c r="A978" s="1">
        <f t="shared" si="80"/>
        <v>978</v>
      </c>
      <c r="B978" s="1">
        <f t="shared" si="81"/>
        <v>977</v>
      </c>
      <c r="C978" s="5">
        <v>44359</v>
      </c>
      <c r="D978" t="s">
        <v>642</v>
      </c>
      <c r="E978" t="s">
        <v>302</v>
      </c>
      <c r="F978" t="s">
        <v>302</v>
      </c>
      <c r="G978" t="s">
        <v>6</v>
      </c>
      <c r="H978" t="s">
        <v>227</v>
      </c>
      <c r="J978" t="s">
        <v>54</v>
      </c>
      <c r="K978" t="s">
        <v>5</v>
      </c>
      <c r="L978">
        <v>4</v>
      </c>
      <c r="N978" t="s">
        <v>318</v>
      </c>
      <c r="O978" t="s">
        <v>643</v>
      </c>
      <c r="P978" t="s">
        <v>59</v>
      </c>
      <c r="Q978">
        <v>7250</v>
      </c>
      <c r="R978" t="s">
        <v>1329</v>
      </c>
      <c r="T978" t="s">
        <v>239</v>
      </c>
      <c r="U978">
        <v>0</v>
      </c>
      <c r="W978" t="s">
        <v>503</v>
      </c>
      <c r="X978" t="s">
        <v>503</v>
      </c>
      <c r="AA978" s="6" t="str">
        <f t="shared" si="77"/>
        <v>Other</v>
      </c>
      <c r="AB978" s="6" t="str">
        <f t="shared" si="78"/>
        <v>A</v>
      </c>
      <c r="AC978" s="6">
        <f>VLOOKUP(P978,lists!$G:$H,2,FALSE)</f>
        <v>7</v>
      </c>
      <c r="AD978" t="b">
        <f>VLOOKUP(G978,lists!$B$2:$C$3,2,FALSE)</f>
        <v>1</v>
      </c>
      <c r="AE978" t="b">
        <f>VLOOKUP(AA978,lists!$B:$C,2,FALSE)</f>
        <v>1</v>
      </c>
      <c r="AF978" t="b">
        <f>IF(AND(AC978&gt;=VLOOKUP(FLAT!$I$1,lists!$G:$H,2,FALSE),AC978&lt;=VLOOKUP(FLAT!$I$2,lists!$G:$H,2,FALSE)),TRUE,FALSE)</f>
        <v>1</v>
      </c>
      <c r="AG978" t="b">
        <f>VLOOKUP(AB978,lists!$B$7:$C$8,2,FALSE)</f>
        <v>1</v>
      </c>
      <c r="AH978" t="b">
        <f>VLOOKUP(IF(H978="","Open",SUBSTITUTE(H978,"/Nov","")),lists!$B$27:$D$29,2,FALSE)</f>
        <v>1</v>
      </c>
      <c r="AI978" t="b">
        <f>IF(FLAT!$I$5="All",TRUE,IF(FLAT!$I$5=TEXT('Raw - F'!C978,"mmm"),TRUE,FALSE))</f>
        <v>1</v>
      </c>
      <c r="AJ978" t="b">
        <f>VLOOKUP(L978,lists!B:C,2,FALSE)</f>
        <v>1</v>
      </c>
      <c r="AK978" t="b">
        <f>VLOOKUP(T978,lists!$B$23:$D$25,2,FALSE)</f>
        <v>1</v>
      </c>
      <c r="AL978">
        <f t="shared" si="79"/>
        <v>1</v>
      </c>
    </row>
    <row r="979" spans="1:38" x14ac:dyDescent="0.35">
      <c r="A979" s="1">
        <f t="shared" si="80"/>
        <v>979</v>
      </c>
      <c r="B979" s="1">
        <f t="shared" si="81"/>
        <v>978</v>
      </c>
      <c r="C979" s="5">
        <v>44359</v>
      </c>
      <c r="D979" t="s">
        <v>642</v>
      </c>
      <c r="E979" t="s">
        <v>302</v>
      </c>
      <c r="F979" t="s">
        <v>302</v>
      </c>
      <c r="G979" t="s">
        <v>6</v>
      </c>
      <c r="H979" t="s">
        <v>227</v>
      </c>
      <c r="J979" t="s">
        <v>54</v>
      </c>
      <c r="K979" t="s">
        <v>5</v>
      </c>
      <c r="L979">
        <v>4</v>
      </c>
      <c r="N979" t="s">
        <v>318</v>
      </c>
      <c r="O979" t="s">
        <v>648</v>
      </c>
      <c r="P979" t="s">
        <v>76</v>
      </c>
      <c r="Q979">
        <v>7250</v>
      </c>
      <c r="R979" t="s">
        <v>1331</v>
      </c>
      <c r="T979" t="s">
        <v>239</v>
      </c>
      <c r="U979">
        <v>0</v>
      </c>
      <c r="W979" t="s">
        <v>503</v>
      </c>
      <c r="X979" t="s">
        <v>503</v>
      </c>
      <c r="AA979" s="6" t="str">
        <f t="shared" si="77"/>
        <v>Other</v>
      </c>
      <c r="AB979" s="6" t="str">
        <f t="shared" si="78"/>
        <v>A</v>
      </c>
      <c r="AC979" s="6">
        <f>VLOOKUP(P979,lists!$G:$H,2,FALSE)</f>
        <v>5</v>
      </c>
      <c r="AD979" t="b">
        <f>VLOOKUP(G979,lists!$B$2:$C$3,2,FALSE)</f>
        <v>1</v>
      </c>
      <c r="AE979" t="b">
        <f>VLOOKUP(AA979,lists!$B:$C,2,FALSE)</f>
        <v>1</v>
      </c>
      <c r="AF979" t="b">
        <f>IF(AND(AC979&gt;=VLOOKUP(FLAT!$I$1,lists!$G:$H,2,FALSE),AC979&lt;=VLOOKUP(FLAT!$I$2,lists!$G:$H,2,FALSE)),TRUE,FALSE)</f>
        <v>1</v>
      </c>
      <c r="AG979" t="b">
        <f>VLOOKUP(AB979,lists!$B$7:$C$8,2,FALSE)</f>
        <v>1</v>
      </c>
      <c r="AH979" t="b">
        <f>VLOOKUP(IF(H979="","Open",SUBSTITUTE(H979,"/Nov","")),lists!$B$27:$D$29,2,FALSE)</f>
        <v>1</v>
      </c>
      <c r="AI979" t="b">
        <f>IF(FLAT!$I$5="All",TRUE,IF(FLAT!$I$5=TEXT('Raw - F'!C979,"mmm"),TRUE,FALSE))</f>
        <v>1</v>
      </c>
      <c r="AJ979" t="b">
        <f>VLOOKUP(L979,lists!B:C,2,FALSE)</f>
        <v>1</v>
      </c>
      <c r="AK979" t="b">
        <f>VLOOKUP(T979,lists!$B$23:$D$25,2,FALSE)</f>
        <v>1</v>
      </c>
      <c r="AL979">
        <f t="shared" si="79"/>
        <v>1</v>
      </c>
    </row>
    <row r="980" spans="1:38" x14ac:dyDescent="0.35">
      <c r="A980" s="1">
        <f t="shared" si="80"/>
        <v>980</v>
      </c>
      <c r="B980" s="1">
        <f t="shared" si="81"/>
        <v>979</v>
      </c>
      <c r="C980" s="5">
        <v>44359</v>
      </c>
      <c r="D980" t="s">
        <v>642</v>
      </c>
      <c r="E980" t="s">
        <v>302</v>
      </c>
      <c r="F980" t="s">
        <v>302</v>
      </c>
      <c r="G980" t="s">
        <v>51</v>
      </c>
      <c r="H980" t="s">
        <v>244</v>
      </c>
      <c r="J980" t="s">
        <v>33</v>
      </c>
      <c r="K980" t="s">
        <v>5</v>
      </c>
      <c r="L980">
        <v>4</v>
      </c>
      <c r="N980" t="s">
        <v>227</v>
      </c>
      <c r="O980" t="s">
        <v>650</v>
      </c>
      <c r="P980" t="s">
        <v>37</v>
      </c>
      <c r="Q980">
        <v>6100</v>
      </c>
      <c r="R980" t="s">
        <v>1330</v>
      </c>
      <c r="T980" t="s">
        <v>239</v>
      </c>
      <c r="U980">
        <v>0</v>
      </c>
      <c r="W980" t="s">
        <v>503</v>
      </c>
      <c r="X980" t="s">
        <v>583</v>
      </c>
      <c r="Y980" t="s">
        <v>584</v>
      </c>
      <c r="Z980" t="s">
        <v>553</v>
      </c>
      <c r="AA980" s="6" t="str">
        <f t="shared" si="77"/>
        <v>2yo</v>
      </c>
      <c r="AB980" s="6" t="str">
        <f t="shared" si="78"/>
        <v>A</v>
      </c>
      <c r="AC980" s="6">
        <f>VLOOKUP(P980,lists!$G:$H,2,FALSE)</f>
        <v>2</v>
      </c>
      <c r="AD980" t="b">
        <f>VLOOKUP(G980,lists!$B$2:$C$3,2,FALSE)</f>
        <v>1</v>
      </c>
      <c r="AE980" t="b">
        <f>VLOOKUP(AA980,lists!$B:$C,2,FALSE)</f>
        <v>1</v>
      </c>
      <c r="AF980" t="b">
        <f>IF(AND(AC980&gt;=VLOOKUP(FLAT!$I$1,lists!$G:$H,2,FALSE),AC980&lt;=VLOOKUP(FLAT!$I$2,lists!$G:$H,2,FALSE)),TRUE,FALSE)</f>
        <v>1</v>
      </c>
      <c r="AG980" t="b">
        <f>VLOOKUP(AB980,lists!$B$7:$C$8,2,FALSE)</f>
        <v>1</v>
      </c>
      <c r="AH980" t="b">
        <f>VLOOKUP(IF(H980="","Open",SUBSTITUTE(H980,"/Nov","")),lists!$B$27:$D$29,2,FALSE)</f>
        <v>1</v>
      </c>
      <c r="AI980" t="b">
        <f>IF(FLAT!$I$5="All",TRUE,IF(FLAT!$I$5=TEXT('Raw - F'!C980,"mmm"),TRUE,FALSE))</f>
        <v>1</v>
      </c>
      <c r="AJ980" t="b">
        <f>VLOOKUP(L980,lists!B:C,2,FALSE)</f>
        <v>1</v>
      </c>
      <c r="AK980" t="b">
        <f>VLOOKUP(T980,lists!$B$23:$D$25,2,FALSE)</f>
        <v>1</v>
      </c>
      <c r="AL980">
        <f t="shared" si="79"/>
        <v>1</v>
      </c>
    </row>
    <row r="981" spans="1:38" x14ac:dyDescent="0.35">
      <c r="A981" s="1">
        <f t="shared" si="80"/>
        <v>981</v>
      </c>
      <c r="B981" s="1">
        <f t="shared" si="81"/>
        <v>980</v>
      </c>
      <c r="C981" s="5">
        <v>44359</v>
      </c>
      <c r="D981" t="s">
        <v>111</v>
      </c>
      <c r="E981" t="s">
        <v>302</v>
      </c>
      <c r="F981" t="s">
        <v>302</v>
      </c>
      <c r="G981" t="s">
        <v>6</v>
      </c>
      <c r="H981" t="s">
        <v>227</v>
      </c>
      <c r="J981" t="s">
        <v>35</v>
      </c>
      <c r="K981" t="s">
        <v>5</v>
      </c>
      <c r="L981">
        <v>4</v>
      </c>
      <c r="N981" t="s">
        <v>348</v>
      </c>
      <c r="O981" t="s">
        <v>391</v>
      </c>
      <c r="P981" t="s">
        <v>70</v>
      </c>
      <c r="Q981">
        <v>7650</v>
      </c>
      <c r="R981" t="s">
        <v>358</v>
      </c>
      <c r="T981" t="s">
        <v>239</v>
      </c>
      <c r="U981">
        <v>0</v>
      </c>
      <c r="W981" t="s">
        <v>503</v>
      </c>
      <c r="X981" t="s">
        <v>503</v>
      </c>
      <c r="AA981" s="6" t="str">
        <f t="shared" si="77"/>
        <v>Other</v>
      </c>
      <c r="AB981" s="6" t="str">
        <f t="shared" si="78"/>
        <v>A</v>
      </c>
      <c r="AC981" s="6">
        <f>VLOOKUP(P981,lists!$G:$H,2,FALSE)</f>
        <v>4</v>
      </c>
      <c r="AD981" t="b">
        <f>VLOOKUP(G981,lists!$B$2:$C$3,2,FALSE)</f>
        <v>1</v>
      </c>
      <c r="AE981" t="b">
        <f>VLOOKUP(AA981,lists!$B:$C,2,FALSE)</f>
        <v>1</v>
      </c>
      <c r="AF981" t="b">
        <f>IF(AND(AC981&gt;=VLOOKUP(FLAT!$I$1,lists!$G:$H,2,FALSE),AC981&lt;=VLOOKUP(FLAT!$I$2,lists!$G:$H,2,FALSE)),TRUE,FALSE)</f>
        <v>1</v>
      </c>
      <c r="AG981" t="b">
        <f>VLOOKUP(AB981,lists!$B$7:$C$8,2,FALSE)</f>
        <v>1</v>
      </c>
      <c r="AH981" t="b">
        <f>VLOOKUP(IF(H981="","Open",SUBSTITUTE(H981,"/Nov","")),lists!$B$27:$D$29,2,FALSE)</f>
        <v>1</v>
      </c>
      <c r="AI981" t="b">
        <f>IF(FLAT!$I$5="All",TRUE,IF(FLAT!$I$5=TEXT('Raw - F'!C981,"mmm"),TRUE,FALSE))</f>
        <v>1</v>
      </c>
      <c r="AJ981" t="b">
        <f>VLOOKUP(L981,lists!B:C,2,FALSE)</f>
        <v>1</v>
      </c>
      <c r="AK981" t="b">
        <f>VLOOKUP(T981,lists!$B$23:$D$25,2,FALSE)</f>
        <v>1</v>
      </c>
      <c r="AL981">
        <f t="shared" si="79"/>
        <v>1</v>
      </c>
    </row>
    <row r="982" spans="1:38" x14ac:dyDescent="0.35">
      <c r="A982" s="1">
        <f t="shared" si="80"/>
        <v>982</v>
      </c>
      <c r="B982" s="1">
        <f t="shared" si="81"/>
        <v>981</v>
      </c>
      <c r="C982" s="5">
        <v>44359</v>
      </c>
      <c r="D982" t="s">
        <v>111</v>
      </c>
      <c r="E982" t="s">
        <v>302</v>
      </c>
      <c r="F982" t="s">
        <v>302</v>
      </c>
      <c r="G982" t="s">
        <v>6</v>
      </c>
      <c r="H982" t="s">
        <v>227</v>
      </c>
      <c r="J982" t="s">
        <v>54</v>
      </c>
      <c r="K982" t="s">
        <v>5</v>
      </c>
      <c r="L982">
        <v>4</v>
      </c>
      <c r="N982" t="s">
        <v>348</v>
      </c>
      <c r="O982" t="s">
        <v>37</v>
      </c>
      <c r="P982" t="s">
        <v>38</v>
      </c>
      <c r="Q982">
        <v>7650</v>
      </c>
      <c r="R982" t="s">
        <v>1335</v>
      </c>
      <c r="T982" t="s">
        <v>239</v>
      </c>
      <c r="U982">
        <v>0</v>
      </c>
      <c r="W982" t="s">
        <v>503</v>
      </c>
      <c r="X982" t="s">
        <v>503</v>
      </c>
      <c r="AA982" s="6" t="str">
        <f t="shared" si="77"/>
        <v>Other</v>
      </c>
      <c r="AB982" s="6" t="str">
        <f t="shared" si="78"/>
        <v>A</v>
      </c>
      <c r="AC982" s="6">
        <f>VLOOKUP(P982,lists!$G:$H,2,FALSE)</f>
        <v>3</v>
      </c>
      <c r="AD982" t="b">
        <f>VLOOKUP(G982,lists!$B$2:$C$3,2,FALSE)</f>
        <v>1</v>
      </c>
      <c r="AE982" t="b">
        <f>VLOOKUP(AA982,lists!$B:$C,2,FALSE)</f>
        <v>1</v>
      </c>
      <c r="AF982" t="b">
        <f>IF(AND(AC982&gt;=VLOOKUP(FLAT!$I$1,lists!$G:$H,2,FALSE),AC982&lt;=VLOOKUP(FLAT!$I$2,lists!$G:$H,2,FALSE)),TRUE,FALSE)</f>
        <v>1</v>
      </c>
      <c r="AG982" t="b">
        <f>VLOOKUP(AB982,lists!$B$7:$C$8,2,FALSE)</f>
        <v>1</v>
      </c>
      <c r="AH982" t="b">
        <f>VLOOKUP(IF(H982="","Open",SUBSTITUTE(H982,"/Nov","")),lists!$B$27:$D$29,2,FALSE)</f>
        <v>1</v>
      </c>
      <c r="AI982" t="b">
        <f>IF(FLAT!$I$5="All",TRUE,IF(FLAT!$I$5=TEXT('Raw - F'!C982,"mmm"),TRUE,FALSE))</f>
        <v>1</v>
      </c>
      <c r="AJ982" t="b">
        <f>VLOOKUP(L982,lists!B:C,2,FALSE)</f>
        <v>1</v>
      </c>
      <c r="AK982" t="b">
        <f>VLOOKUP(T982,lists!$B$23:$D$25,2,FALSE)</f>
        <v>1</v>
      </c>
      <c r="AL982">
        <f t="shared" si="79"/>
        <v>1</v>
      </c>
    </row>
    <row r="983" spans="1:38" x14ac:dyDescent="0.35">
      <c r="A983" s="1">
        <f t="shared" si="80"/>
        <v>983</v>
      </c>
      <c r="B983" s="1">
        <f t="shared" si="81"/>
        <v>982</v>
      </c>
      <c r="C983" s="5">
        <v>44359</v>
      </c>
      <c r="D983" t="s">
        <v>111</v>
      </c>
      <c r="E983" t="s">
        <v>302</v>
      </c>
      <c r="F983" t="s">
        <v>302</v>
      </c>
      <c r="G983" t="s">
        <v>51</v>
      </c>
      <c r="H983" t="s">
        <v>244</v>
      </c>
      <c r="J983" t="s">
        <v>33</v>
      </c>
      <c r="K983" t="s">
        <v>7</v>
      </c>
      <c r="L983">
        <v>4</v>
      </c>
      <c r="N983" t="s">
        <v>227</v>
      </c>
      <c r="O983" t="s">
        <v>37</v>
      </c>
      <c r="P983" t="s">
        <v>38</v>
      </c>
      <c r="Q983">
        <v>7100</v>
      </c>
      <c r="R983" t="s">
        <v>413</v>
      </c>
      <c r="T983" t="s">
        <v>239</v>
      </c>
      <c r="U983">
        <v>0</v>
      </c>
      <c r="W983" t="s">
        <v>503</v>
      </c>
      <c r="X983" t="s">
        <v>503</v>
      </c>
      <c r="Z983" t="s">
        <v>553</v>
      </c>
      <c r="AA983" s="6" t="str">
        <f t="shared" si="77"/>
        <v>2yo</v>
      </c>
      <c r="AB983" s="6" t="str">
        <f t="shared" si="78"/>
        <v>F</v>
      </c>
      <c r="AC983" s="6">
        <f>VLOOKUP(P983,lists!$G:$H,2,FALSE)</f>
        <v>3</v>
      </c>
      <c r="AD983" t="b">
        <f>VLOOKUP(G983,lists!$B$2:$C$3,2,FALSE)</f>
        <v>1</v>
      </c>
      <c r="AE983" t="b">
        <f>VLOOKUP(AA983,lists!$B:$C,2,FALSE)</f>
        <v>1</v>
      </c>
      <c r="AF983" t="b">
        <f>IF(AND(AC983&gt;=VLOOKUP(FLAT!$I$1,lists!$G:$H,2,FALSE),AC983&lt;=VLOOKUP(FLAT!$I$2,lists!$G:$H,2,FALSE)),TRUE,FALSE)</f>
        <v>1</v>
      </c>
      <c r="AG983" t="b">
        <f>VLOOKUP(AB983,lists!$B$7:$C$8,2,FALSE)</f>
        <v>1</v>
      </c>
      <c r="AH983" t="b">
        <f>VLOOKUP(IF(H983="","Open",SUBSTITUTE(H983,"/Nov","")),lists!$B$27:$D$29,2,FALSE)</f>
        <v>1</v>
      </c>
      <c r="AI983" t="b">
        <f>IF(FLAT!$I$5="All",TRUE,IF(FLAT!$I$5=TEXT('Raw - F'!C983,"mmm"),TRUE,FALSE))</f>
        <v>1</v>
      </c>
      <c r="AJ983" t="b">
        <f>VLOOKUP(L983,lists!B:C,2,FALSE)</f>
        <v>1</v>
      </c>
      <c r="AK983" t="b">
        <f>VLOOKUP(T983,lists!$B$23:$D$25,2,FALSE)</f>
        <v>1</v>
      </c>
      <c r="AL983">
        <f t="shared" si="79"/>
        <v>1</v>
      </c>
    </row>
    <row r="984" spans="1:38" x14ac:dyDescent="0.35">
      <c r="A984" s="1">
        <f t="shared" si="80"/>
        <v>984</v>
      </c>
      <c r="B984" s="1">
        <f t="shared" si="81"/>
        <v>983</v>
      </c>
      <c r="C984" s="5">
        <v>44359</v>
      </c>
      <c r="D984" t="s">
        <v>111</v>
      </c>
      <c r="E984" t="s">
        <v>302</v>
      </c>
      <c r="F984" t="s">
        <v>302</v>
      </c>
      <c r="G984" t="s">
        <v>6</v>
      </c>
      <c r="H984" t="s">
        <v>227</v>
      </c>
      <c r="J984" t="s">
        <v>54</v>
      </c>
      <c r="K984" t="s">
        <v>5</v>
      </c>
      <c r="L984">
        <v>6</v>
      </c>
      <c r="N984" t="s">
        <v>307</v>
      </c>
      <c r="O984" t="s">
        <v>36</v>
      </c>
      <c r="P984" t="s">
        <v>36</v>
      </c>
      <c r="Q984">
        <v>4900</v>
      </c>
      <c r="R984" t="s">
        <v>1332</v>
      </c>
      <c r="T984" t="s">
        <v>239</v>
      </c>
      <c r="U984">
        <v>0</v>
      </c>
      <c r="W984" t="s">
        <v>503</v>
      </c>
      <c r="X984" t="s">
        <v>503</v>
      </c>
      <c r="AA984" s="6" t="str">
        <f t="shared" si="77"/>
        <v>Other</v>
      </c>
      <c r="AB984" s="6" t="str">
        <f t="shared" si="78"/>
        <v>A</v>
      </c>
      <c r="AC984" s="6">
        <f>VLOOKUP(P984,lists!$G:$H,2,FALSE)</f>
        <v>1</v>
      </c>
      <c r="AD984" t="b">
        <f>VLOOKUP(G984,lists!$B$2:$C$3,2,FALSE)</f>
        <v>1</v>
      </c>
      <c r="AE984" t="b">
        <f>VLOOKUP(AA984,lists!$B:$C,2,FALSE)</f>
        <v>1</v>
      </c>
      <c r="AF984" t="b">
        <f>IF(AND(AC984&gt;=VLOOKUP(FLAT!$I$1,lists!$G:$H,2,FALSE),AC984&lt;=VLOOKUP(FLAT!$I$2,lists!$G:$H,2,FALSE)),TRUE,FALSE)</f>
        <v>1</v>
      </c>
      <c r="AG984" t="b">
        <f>VLOOKUP(AB984,lists!$B$7:$C$8,2,FALSE)</f>
        <v>1</v>
      </c>
      <c r="AH984" t="b">
        <f>VLOOKUP(IF(H984="","Open",SUBSTITUTE(H984,"/Nov","")),lists!$B$27:$D$29,2,FALSE)</f>
        <v>1</v>
      </c>
      <c r="AI984" t="b">
        <f>IF(FLAT!$I$5="All",TRUE,IF(FLAT!$I$5=TEXT('Raw - F'!C984,"mmm"),TRUE,FALSE))</f>
        <v>1</v>
      </c>
      <c r="AJ984" t="b">
        <f>VLOOKUP(L984,lists!B:C,2,FALSE)</f>
        <v>1</v>
      </c>
      <c r="AK984" t="b">
        <f>VLOOKUP(T984,lists!$B$23:$D$25,2,FALSE)</f>
        <v>1</v>
      </c>
      <c r="AL984">
        <f t="shared" si="79"/>
        <v>1</v>
      </c>
    </row>
    <row r="985" spans="1:38" x14ac:dyDescent="0.35">
      <c r="A985" s="1">
        <f t="shared" si="80"/>
        <v>985</v>
      </c>
      <c r="B985" s="1">
        <f t="shared" si="81"/>
        <v>984</v>
      </c>
      <c r="C985" s="5">
        <v>44359</v>
      </c>
      <c r="D985" t="s">
        <v>111</v>
      </c>
      <c r="E985" t="s">
        <v>302</v>
      </c>
      <c r="F985" t="s">
        <v>302</v>
      </c>
      <c r="G985" t="s">
        <v>6</v>
      </c>
      <c r="H985" t="s">
        <v>227</v>
      </c>
      <c r="J985" t="s">
        <v>54</v>
      </c>
      <c r="K985" t="s">
        <v>5</v>
      </c>
      <c r="L985">
        <v>6</v>
      </c>
      <c r="N985" t="s">
        <v>314</v>
      </c>
      <c r="O985" t="s">
        <v>392</v>
      </c>
      <c r="P985" t="s">
        <v>59</v>
      </c>
      <c r="Q985">
        <v>4900</v>
      </c>
      <c r="R985" t="s">
        <v>1333</v>
      </c>
      <c r="T985" t="s">
        <v>239</v>
      </c>
      <c r="U985">
        <v>0</v>
      </c>
      <c r="W985" t="s">
        <v>503</v>
      </c>
      <c r="X985" t="s">
        <v>503</v>
      </c>
      <c r="AA985" s="6" t="str">
        <f t="shared" si="77"/>
        <v>Other</v>
      </c>
      <c r="AB985" s="6" t="str">
        <f t="shared" si="78"/>
        <v>A</v>
      </c>
      <c r="AC985" s="6">
        <f>VLOOKUP(P985,lists!$G:$H,2,FALSE)</f>
        <v>7</v>
      </c>
      <c r="AD985" t="b">
        <f>VLOOKUP(G985,lists!$B$2:$C$3,2,FALSE)</f>
        <v>1</v>
      </c>
      <c r="AE985" t="b">
        <f>VLOOKUP(AA985,lists!$B:$C,2,FALSE)</f>
        <v>1</v>
      </c>
      <c r="AF985" t="b">
        <f>IF(AND(AC985&gt;=VLOOKUP(FLAT!$I$1,lists!$G:$H,2,FALSE),AC985&lt;=VLOOKUP(FLAT!$I$2,lists!$G:$H,2,FALSE)),TRUE,FALSE)</f>
        <v>1</v>
      </c>
      <c r="AG985" t="b">
        <f>VLOOKUP(AB985,lists!$B$7:$C$8,2,FALSE)</f>
        <v>1</v>
      </c>
      <c r="AH985" t="b">
        <f>VLOOKUP(IF(H985="","Open",SUBSTITUTE(H985,"/Nov","")),lists!$B$27:$D$29,2,FALSE)</f>
        <v>1</v>
      </c>
      <c r="AI985" t="b">
        <f>IF(FLAT!$I$5="All",TRUE,IF(FLAT!$I$5=TEXT('Raw - F'!C985,"mmm"),TRUE,FALSE))</f>
        <v>1</v>
      </c>
      <c r="AJ985" t="b">
        <f>VLOOKUP(L985,lists!B:C,2,FALSE)</f>
        <v>1</v>
      </c>
      <c r="AK985" t="b">
        <f>VLOOKUP(T985,lists!$B$23:$D$25,2,FALSE)</f>
        <v>1</v>
      </c>
      <c r="AL985">
        <f t="shared" si="79"/>
        <v>1</v>
      </c>
    </row>
    <row r="986" spans="1:38" x14ac:dyDescent="0.35">
      <c r="A986" s="1">
        <f t="shared" si="80"/>
        <v>986</v>
      </c>
      <c r="B986" s="1">
        <f t="shared" si="81"/>
        <v>985</v>
      </c>
      <c r="C986" s="5">
        <v>44359</v>
      </c>
      <c r="D986" t="s">
        <v>111</v>
      </c>
      <c r="E986" t="s">
        <v>302</v>
      </c>
      <c r="F986" t="s">
        <v>302</v>
      </c>
      <c r="G986" t="s">
        <v>51</v>
      </c>
      <c r="H986" t="s">
        <v>227</v>
      </c>
      <c r="J986" t="s">
        <v>305</v>
      </c>
      <c r="K986" t="s">
        <v>5</v>
      </c>
      <c r="L986">
        <v>5</v>
      </c>
      <c r="N986" t="s">
        <v>227</v>
      </c>
      <c r="O986" t="s">
        <v>572</v>
      </c>
      <c r="P986" t="s">
        <v>76</v>
      </c>
      <c r="Q986">
        <v>4900</v>
      </c>
      <c r="R986" t="s">
        <v>1336</v>
      </c>
      <c r="T986" t="s">
        <v>239</v>
      </c>
      <c r="U986">
        <v>0</v>
      </c>
      <c r="W986" t="s">
        <v>1705</v>
      </c>
      <c r="X986" t="s">
        <v>503</v>
      </c>
      <c r="AA986" s="6" t="str">
        <f t="shared" si="77"/>
        <v>Other</v>
      </c>
      <c r="AB986" s="6" t="str">
        <f t="shared" si="78"/>
        <v>A</v>
      </c>
      <c r="AC986" s="6">
        <f>VLOOKUP(P986,lists!$G:$H,2,FALSE)</f>
        <v>5</v>
      </c>
      <c r="AD986" t="b">
        <f>VLOOKUP(G986,lists!$B$2:$C$3,2,FALSE)</f>
        <v>1</v>
      </c>
      <c r="AE986" t="b">
        <f>VLOOKUP(AA986,lists!$B:$C,2,FALSE)</f>
        <v>1</v>
      </c>
      <c r="AF986" t="b">
        <f>IF(AND(AC986&gt;=VLOOKUP(FLAT!$I$1,lists!$G:$H,2,FALSE),AC986&lt;=VLOOKUP(FLAT!$I$2,lists!$G:$H,2,FALSE)),TRUE,FALSE)</f>
        <v>1</v>
      </c>
      <c r="AG986" t="b">
        <f>VLOOKUP(AB986,lists!$B$7:$C$8,2,FALSE)</f>
        <v>1</v>
      </c>
      <c r="AH986" t="b">
        <f>VLOOKUP(IF(H986="","Open",SUBSTITUTE(H986,"/Nov","")),lists!$B$27:$D$29,2,FALSE)</f>
        <v>1</v>
      </c>
      <c r="AI986" t="b">
        <f>IF(FLAT!$I$5="All",TRUE,IF(FLAT!$I$5=TEXT('Raw - F'!C986,"mmm"),TRUE,FALSE))</f>
        <v>1</v>
      </c>
      <c r="AJ986" t="b">
        <f>VLOOKUP(L986,lists!B:C,2,FALSE)</f>
        <v>1</v>
      </c>
      <c r="AK986" t="b">
        <f>VLOOKUP(T986,lists!$B$23:$D$25,2,FALSE)</f>
        <v>1</v>
      </c>
      <c r="AL986">
        <f t="shared" si="79"/>
        <v>1</v>
      </c>
    </row>
    <row r="987" spans="1:38" x14ac:dyDescent="0.35">
      <c r="A987" s="1">
        <f t="shared" si="80"/>
        <v>987</v>
      </c>
      <c r="B987" s="1">
        <f t="shared" si="81"/>
        <v>986</v>
      </c>
      <c r="C987" s="5">
        <v>44359</v>
      </c>
      <c r="D987" t="s">
        <v>111</v>
      </c>
      <c r="E987" t="s">
        <v>302</v>
      </c>
      <c r="F987" t="s">
        <v>302</v>
      </c>
      <c r="G987" t="s">
        <v>6</v>
      </c>
      <c r="H987" t="s">
        <v>227</v>
      </c>
      <c r="J987" t="s">
        <v>34</v>
      </c>
      <c r="K987" t="s">
        <v>5</v>
      </c>
      <c r="L987">
        <v>6</v>
      </c>
      <c r="N987" t="s">
        <v>314</v>
      </c>
      <c r="O987" t="s">
        <v>36</v>
      </c>
      <c r="P987" t="s">
        <v>36</v>
      </c>
      <c r="Q987">
        <v>3900</v>
      </c>
      <c r="R987" t="s">
        <v>1334</v>
      </c>
      <c r="T987" t="s">
        <v>239</v>
      </c>
      <c r="U987">
        <v>0</v>
      </c>
      <c r="W987" t="s">
        <v>503</v>
      </c>
      <c r="X987" t="s">
        <v>503</v>
      </c>
      <c r="AA987" s="6" t="str">
        <f t="shared" si="77"/>
        <v>3yo</v>
      </c>
      <c r="AB987" s="6" t="str">
        <f t="shared" si="78"/>
        <v>A</v>
      </c>
      <c r="AC987" s="6">
        <f>VLOOKUP(P987,lists!$G:$H,2,FALSE)</f>
        <v>1</v>
      </c>
      <c r="AD987" t="b">
        <f>VLOOKUP(G987,lists!$B$2:$C$3,2,FALSE)</f>
        <v>1</v>
      </c>
      <c r="AE987" t="b">
        <f>VLOOKUP(AA987,lists!$B:$C,2,FALSE)</f>
        <v>1</v>
      </c>
      <c r="AF987" t="b">
        <f>IF(AND(AC987&gt;=VLOOKUP(FLAT!$I$1,lists!$G:$H,2,FALSE),AC987&lt;=VLOOKUP(FLAT!$I$2,lists!$G:$H,2,FALSE)),TRUE,FALSE)</f>
        <v>1</v>
      </c>
      <c r="AG987" t="b">
        <f>VLOOKUP(AB987,lists!$B$7:$C$8,2,FALSE)</f>
        <v>1</v>
      </c>
      <c r="AH987" t="b">
        <f>VLOOKUP(IF(H987="","Open",SUBSTITUTE(H987,"/Nov","")),lists!$B$27:$D$29,2,FALSE)</f>
        <v>1</v>
      </c>
      <c r="AI987" t="b">
        <f>IF(FLAT!$I$5="All",TRUE,IF(FLAT!$I$5=TEXT('Raw - F'!C987,"mmm"),TRUE,FALSE))</f>
        <v>1</v>
      </c>
      <c r="AJ987" t="b">
        <f>VLOOKUP(L987,lists!B:C,2,FALSE)</f>
        <v>1</v>
      </c>
      <c r="AK987" t="b">
        <f>VLOOKUP(T987,lists!$B$23:$D$25,2,FALSE)</f>
        <v>1</v>
      </c>
      <c r="AL987">
        <f t="shared" si="79"/>
        <v>1</v>
      </c>
    </row>
    <row r="988" spans="1:38" x14ac:dyDescent="0.35">
      <c r="A988" s="1">
        <f t="shared" si="80"/>
        <v>988</v>
      </c>
      <c r="B988" s="1">
        <f t="shared" si="81"/>
        <v>987</v>
      </c>
      <c r="C988" s="5">
        <v>44359</v>
      </c>
      <c r="D988" t="s">
        <v>89</v>
      </c>
      <c r="E988" t="s">
        <v>302</v>
      </c>
      <c r="F988" t="s">
        <v>302</v>
      </c>
      <c r="G988" t="s">
        <v>6</v>
      </c>
      <c r="H988" t="s">
        <v>227</v>
      </c>
      <c r="J988" t="s">
        <v>35</v>
      </c>
      <c r="K988" t="s">
        <v>5</v>
      </c>
      <c r="L988">
        <v>2</v>
      </c>
      <c r="N988" t="s">
        <v>367</v>
      </c>
      <c r="O988" t="s">
        <v>70</v>
      </c>
      <c r="P988" t="s">
        <v>70</v>
      </c>
      <c r="Q988">
        <v>40000</v>
      </c>
      <c r="R988" t="s">
        <v>1337</v>
      </c>
      <c r="T988" t="s">
        <v>241</v>
      </c>
      <c r="U988">
        <v>0</v>
      </c>
      <c r="W988" t="s">
        <v>503</v>
      </c>
      <c r="X988" t="s">
        <v>503</v>
      </c>
      <c r="AA988" s="6" t="str">
        <f t="shared" si="77"/>
        <v>Other</v>
      </c>
      <c r="AB988" s="6" t="str">
        <f t="shared" si="78"/>
        <v>A</v>
      </c>
      <c r="AC988" s="6">
        <f>VLOOKUP(P988,lists!$G:$H,2,FALSE)</f>
        <v>4</v>
      </c>
      <c r="AD988" t="b">
        <f>VLOOKUP(G988,lists!$B$2:$C$3,2,FALSE)</f>
        <v>1</v>
      </c>
      <c r="AE988" t="b">
        <f>VLOOKUP(AA988,lists!$B:$C,2,FALSE)</f>
        <v>1</v>
      </c>
      <c r="AF988" t="b">
        <f>IF(AND(AC988&gt;=VLOOKUP(FLAT!$I$1,lists!$G:$H,2,FALSE),AC988&lt;=VLOOKUP(FLAT!$I$2,lists!$G:$H,2,FALSE)),TRUE,FALSE)</f>
        <v>1</v>
      </c>
      <c r="AG988" t="b">
        <f>VLOOKUP(AB988,lists!$B$7:$C$8,2,FALSE)</f>
        <v>1</v>
      </c>
      <c r="AH988" t="b">
        <f>VLOOKUP(IF(H988="","Open",SUBSTITUTE(H988,"/Nov","")),lists!$B$27:$D$29,2,FALSE)</f>
        <v>1</v>
      </c>
      <c r="AI988" t="b">
        <f>IF(FLAT!$I$5="All",TRUE,IF(FLAT!$I$5=TEXT('Raw - F'!C988,"mmm"),TRUE,FALSE))</f>
        <v>1</v>
      </c>
      <c r="AJ988" t="b">
        <f>VLOOKUP(L988,lists!B:C,2,FALSE)</f>
        <v>1</v>
      </c>
      <c r="AK988" t="b">
        <f>VLOOKUP(T988,lists!$B$23:$D$25,2,FALSE)</f>
        <v>1</v>
      </c>
      <c r="AL988">
        <f t="shared" si="79"/>
        <v>1</v>
      </c>
    </row>
    <row r="989" spans="1:38" x14ac:dyDescent="0.35">
      <c r="A989" s="1">
        <f t="shared" si="80"/>
        <v>989</v>
      </c>
      <c r="B989" s="1">
        <f t="shared" si="81"/>
        <v>988</v>
      </c>
      <c r="C989" s="5">
        <v>44359</v>
      </c>
      <c r="D989" t="s">
        <v>89</v>
      </c>
      <c r="E989" t="s">
        <v>302</v>
      </c>
      <c r="F989" t="s">
        <v>302</v>
      </c>
      <c r="G989" t="s">
        <v>51</v>
      </c>
      <c r="H989" t="s">
        <v>227</v>
      </c>
      <c r="J989" t="s">
        <v>34</v>
      </c>
      <c r="K989" t="s">
        <v>5</v>
      </c>
      <c r="L989">
        <v>1</v>
      </c>
      <c r="M989" t="s">
        <v>559</v>
      </c>
      <c r="N989" t="s">
        <v>227</v>
      </c>
      <c r="O989" t="s">
        <v>382</v>
      </c>
      <c r="P989" t="s">
        <v>36</v>
      </c>
      <c r="Q989">
        <v>40000</v>
      </c>
      <c r="R989" t="s">
        <v>1340</v>
      </c>
      <c r="T989" t="s">
        <v>241</v>
      </c>
      <c r="U989">
        <v>0</v>
      </c>
      <c r="W989" t="s">
        <v>503</v>
      </c>
      <c r="X989" t="s">
        <v>503</v>
      </c>
      <c r="AA989" s="6" t="str">
        <f t="shared" si="77"/>
        <v>3yo</v>
      </c>
      <c r="AB989" s="6" t="str">
        <f t="shared" si="78"/>
        <v>A</v>
      </c>
      <c r="AC989" s="6">
        <f>VLOOKUP(P989,lists!$G:$H,2,FALSE)</f>
        <v>1</v>
      </c>
      <c r="AD989" t="b">
        <f>VLOOKUP(G989,lists!$B$2:$C$3,2,FALSE)</f>
        <v>1</v>
      </c>
      <c r="AE989" t="b">
        <f>VLOOKUP(AA989,lists!$B:$C,2,FALSE)</f>
        <v>1</v>
      </c>
      <c r="AF989" t="b">
        <f>IF(AND(AC989&gt;=VLOOKUP(FLAT!$I$1,lists!$G:$H,2,FALSE),AC989&lt;=VLOOKUP(FLAT!$I$2,lists!$G:$H,2,FALSE)),TRUE,FALSE)</f>
        <v>1</v>
      </c>
      <c r="AG989" t="b">
        <f>VLOOKUP(AB989,lists!$B$7:$C$8,2,FALSE)</f>
        <v>1</v>
      </c>
      <c r="AH989" t="b">
        <f>VLOOKUP(IF(H989="","Open",SUBSTITUTE(H989,"/Nov","")),lists!$B$27:$D$29,2,FALSE)</f>
        <v>1</v>
      </c>
      <c r="AI989" t="b">
        <f>IF(FLAT!$I$5="All",TRUE,IF(FLAT!$I$5=TEXT('Raw - F'!C989,"mmm"),TRUE,FALSE))</f>
        <v>1</v>
      </c>
      <c r="AJ989" t="b">
        <f>VLOOKUP(L989,lists!B:C,2,FALSE)</f>
        <v>1</v>
      </c>
      <c r="AK989" t="b">
        <f>VLOOKUP(T989,lists!$B$23:$D$25,2,FALSE)</f>
        <v>1</v>
      </c>
      <c r="AL989">
        <f t="shared" si="79"/>
        <v>1</v>
      </c>
    </row>
    <row r="990" spans="1:38" x14ac:dyDescent="0.35">
      <c r="A990" s="1">
        <f t="shared" si="80"/>
        <v>990</v>
      </c>
      <c r="B990" s="1">
        <f t="shared" si="81"/>
        <v>989</v>
      </c>
      <c r="C990" s="5">
        <v>44359</v>
      </c>
      <c r="D990" t="s">
        <v>89</v>
      </c>
      <c r="E990" t="s">
        <v>302</v>
      </c>
      <c r="F990" t="s">
        <v>302</v>
      </c>
      <c r="G990" t="s">
        <v>6</v>
      </c>
      <c r="H990" t="s">
        <v>227</v>
      </c>
      <c r="J990" t="s">
        <v>34</v>
      </c>
      <c r="K990" t="s">
        <v>5</v>
      </c>
      <c r="L990">
        <v>3</v>
      </c>
      <c r="N990" t="s">
        <v>359</v>
      </c>
      <c r="O990" t="s">
        <v>38</v>
      </c>
      <c r="P990" t="s">
        <v>38</v>
      </c>
      <c r="Q990">
        <v>15000</v>
      </c>
      <c r="R990" t="s">
        <v>1341</v>
      </c>
      <c r="T990" t="s">
        <v>241</v>
      </c>
      <c r="U990">
        <v>0</v>
      </c>
      <c r="W990" t="s">
        <v>503</v>
      </c>
      <c r="X990" t="s">
        <v>503</v>
      </c>
      <c r="AA990" s="6" t="str">
        <f t="shared" si="77"/>
        <v>3yo</v>
      </c>
      <c r="AB990" s="6" t="str">
        <f t="shared" si="78"/>
        <v>A</v>
      </c>
      <c r="AC990" s="6">
        <f>VLOOKUP(P990,lists!$G:$H,2,FALSE)</f>
        <v>3</v>
      </c>
      <c r="AD990" t="b">
        <f>VLOOKUP(G990,lists!$B$2:$C$3,2,FALSE)</f>
        <v>1</v>
      </c>
      <c r="AE990" t="b">
        <f>VLOOKUP(AA990,lists!$B:$C,2,FALSE)</f>
        <v>1</v>
      </c>
      <c r="AF990" t="b">
        <f>IF(AND(AC990&gt;=VLOOKUP(FLAT!$I$1,lists!$G:$H,2,FALSE),AC990&lt;=VLOOKUP(FLAT!$I$2,lists!$G:$H,2,FALSE)),TRUE,FALSE)</f>
        <v>1</v>
      </c>
      <c r="AG990" t="b">
        <f>VLOOKUP(AB990,lists!$B$7:$C$8,2,FALSE)</f>
        <v>1</v>
      </c>
      <c r="AH990" t="b">
        <f>VLOOKUP(IF(H990="","Open",SUBSTITUTE(H990,"/Nov","")),lists!$B$27:$D$29,2,FALSE)</f>
        <v>1</v>
      </c>
      <c r="AI990" t="b">
        <f>IF(FLAT!$I$5="All",TRUE,IF(FLAT!$I$5=TEXT('Raw - F'!C990,"mmm"),TRUE,FALSE))</f>
        <v>1</v>
      </c>
      <c r="AJ990" t="b">
        <f>VLOOKUP(L990,lists!B:C,2,FALSE)</f>
        <v>1</v>
      </c>
      <c r="AK990" t="b">
        <f>VLOOKUP(T990,lists!$B$23:$D$25,2,FALSE)</f>
        <v>1</v>
      </c>
      <c r="AL990">
        <f t="shared" si="79"/>
        <v>1</v>
      </c>
    </row>
    <row r="991" spans="1:38" x14ac:dyDescent="0.35">
      <c r="A991" s="1">
        <f t="shared" si="80"/>
        <v>991</v>
      </c>
      <c r="B991" s="1">
        <f t="shared" si="81"/>
        <v>990</v>
      </c>
      <c r="C991" s="5">
        <v>44359</v>
      </c>
      <c r="D991" t="s">
        <v>89</v>
      </c>
      <c r="E991" t="s">
        <v>302</v>
      </c>
      <c r="F991" t="s">
        <v>302</v>
      </c>
      <c r="G991" t="s">
        <v>6</v>
      </c>
      <c r="H991" t="s">
        <v>227</v>
      </c>
      <c r="J991" t="s">
        <v>34</v>
      </c>
      <c r="K991" t="s">
        <v>5</v>
      </c>
      <c r="L991">
        <v>3</v>
      </c>
      <c r="N991" t="s">
        <v>346</v>
      </c>
      <c r="O991" t="s">
        <v>579</v>
      </c>
      <c r="P991" t="s">
        <v>77</v>
      </c>
      <c r="Q991">
        <v>15000</v>
      </c>
      <c r="R991" t="s">
        <v>1342</v>
      </c>
      <c r="T991" t="s">
        <v>241</v>
      </c>
      <c r="U991">
        <v>0</v>
      </c>
      <c r="W991" t="s">
        <v>503</v>
      </c>
      <c r="X991" t="s">
        <v>503</v>
      </c>
      <c r="AA991" s="6" t="str">
        <f t="shared" si="77"/>
        <v>3yo</v>
      </c>
      <c r="AB991" s="6" t="str">
        <f t="shared" si="78"/>
        <v>A</v>
      </c>
      <c r="AC991" s="6">
        <f>VLOOKUP(P991,lists!$G:$H,2,FALSE)</f>
        <v>5</v>
      </c>
      <c r="AD991" t="b">
        <f>VLOOKUP(G991,lists!$B$2:$C$3,2,FALSE)</f>
        <v>1</v>
      </c>
      <c r="AE991" t="b">
        <f>VLOOKUP(AA991,lists!$B:$C,2,FALSE)</f>
        <v>1</v>
      </c>
      <c r="AF991" t="b">
        <f>IF(AND(AC991&gt;=VLOOKUP(FLAT!$I$1,lists!$G:$H,2,FALSE),AC991&lt;=VLOOKUP(FLAT!$I$2,lists!$G:$H,2,FALSE)),TRUE,FALSE)</f>
        <v>1</v>
      </c>
      <c r="AG991" t="b">
        <f>VLOOKUP(AB991,lists!$B$7:$C$8,2,FALSE)</f>
        <v>1</v>
      </c>
      <c r="AH991" t="b">
        <f>VLOOKUP(IF(H991="","Open",SUBSTITUTE(H991,"/Nov","")),lists!$B$27:$D$29,2,FALSE)</f>
        <v>1</v>
      </c>
      <c r="AI991" t="b">
        <f>IF(FLAT!$I$5="All",TRUE,IF(FLAT!$I$5=TEXT('Raw - F'!C991,"mmm"),TRUE,FALSE))</f>
        <v>1</v>
      </c>
      <c r="AJ991" t="b">
        <f>VLOOKUP(L991,lists!B:C,2,FALSE)</f>
        <v>1</v>
      </c>
      <c r="AK991" t="b">
        <f>VLOOKUP(T991,lists!$B$23:$D$25,2,FALSE)</f>
        <v>1</v>
      </c>
      <c r="AL991">
        <f t="shared" si="79"/>
        <v>1</v>
      </c>
    </row>
    <row r="992" spans="1:38" x14ac:dyDescent="0.35">
      <c r="A992" s="1">
        <f t="shared" si="80"/>
        <v>992</v>
      </c>
      <c r="B992" s="1">
        <f t="shared" si="81"/>
        <v>991</v>
      </c>
      <c r="C992" s="5">
        <v>44359</v>
      </c>
      <c r="D992" t="s">
        <v>89</v>
      </c>
      <c r="E992" t="s">
        <v>302</v>
      </c>
      <c r="F992" t="s">
        <v>302</v>
      </c>
      <c r="G992" t="s">
        <v>6</v>
      </c>
      <c r="H992" t="s">
        <v>227</v>
      </c>
      <c r="J992" t="s">
        <v>54</v>
      </c>
      <c r="K992" t="s">
        <v>5</v>
      </c>
      <c r="L992">
        <v>4</v>
      </c>
      <c r="N992" t="s">
        <v>318</v>
      </c>
      <c r="O992" t="s">
        <v>315</v>
      </c>
      <c r="P992" t="s">
        <v>102</v>
      </c>
      <c r="Q992">
        <v>9600</v>
      </c>
      <c r="R992" t="s">
        <v>1338</v>
      </c>
      <c r="T992" t="s">
        <v>241</v>
      </c>
      <c r="U992">
        <v>0</v>
      </c>
      <c r="W992" t="s">
        <v>503</v>
      </c>
      <c r="X992" t="s">
        <v>503</v>
      </c>
      <c r="AA992" s="6" t="str">
        <f t="shared" si="77"/>
        <v>Other</v>
      </c>
      <c r="AB992" s="6" t="str">
        <f t="shared" si="78"/>
        <v>A</v>
      </c>
      <c r="AC992" s="6">
        <f>VLOOKUP(P992,lists!$G:$H,2,FALSE)</f>
        <v>9</v>
      </c>
      <c r="AD992" t="b">
        <f>VLOOKUP(G992,lists!$B$2:$C$3,2,FALSE)</f>
        <v>1</v>
      </c>
      <c r="AE992" t="b">
        <f>VLOOKUP(AA992,lists!$B:$C,2,FALSE)</f>
        <v>1</v>
      </c>
      <c r="AF992" t="b">
        <f>IF(AND(AC992&gt;=VLOOKUP(FLAT!$I$1,lists!$G:$H,2,FALSE),AC992&lt;=VLOOKUP(FLAT!$I$2,lists!$G:$H,2,FALSE)),TRUE,FALSE)</f>
        <v>1</v>
      </c>
      <c r="AG992" t="b">
        <f>VLOOKUP(AB992,lists!$B$7:$C$8,2,FALSE)</f>
        <v>1</v>
      </c>
      <c r="AH992" t="b">
        <f>VLOOKUP(IF(H992="","Open",SUBSTITUTE(H992,"/Nov","")),lists!$B$27:$D$29,2,FALSE)</f>
        <v>1</v>
      </c>
      <c r="AI992" t="b">
        <f>IF(FLAT!$I$5="All",TRUE,IF(FLAT!$I$5=TEXT('Raw - F'!C992,"mmm"),TRUE,FALSE))</f>
        <v>1</v>
      </c>
      <c r="AJ992" t="b">
        <f>VLOOKUP(L992,lists!B:C,2,FALSE)</f>
        <v>1</v>
      </c>
      <c r="AK992" t="b">
        <f>VLOOKUP(T992,lists!$B$23:$D$25,2,FALSE)</f>
        <v>1</v>
      </c>
      <c r="AL992">
        <f t="shared" si="79"/>
        <v>1</v>
      </c>
    </row>
    <row r="993" spans="1:38" x14ac:dyDescent="0.35">
      <c r="A993" s="1">
        <f t="shared" si="80"/>
        <v>993</v>
      </c>
      <c r="B993" s="1">
        <f t="shared" si="81"/>
        <v>992</v>
      </c>
      <c r="C993" s="5">
        <v>44359</v>
      </c>
      <c r="D993" t="s">
        <v>89</v>
      </c>
      <c r="E993" t="s">
        <v>302</v>
      </c>
      <c r="F993" t="s">
        <v>302</v>
      </c>
      <c r="G993" t="s">
        <v>6</v>
      </c>
      <c r="H993" t="s">
        <v>227</v>
      </c>
      <c r="J993" t="s">
        <v>54</v>
      </c>
      <c r="K993" t="s">
        <v>5</v>
      </c>
      <c r="L993">
        <v>4</v>
      </c>
      <c r="N993" t="s">
        <v>318</v>
      </c>
      <c r="O993" t="s">
        <v>382</v>
      </c>
      <c r="P993" t="s">
        <v>36</v>
      </c>
      <c r="Q993">
        <v>9600</v>
      </c>
      <c r="R993" t="s">
        <v>1339</v>
      </c>
      <c r="T993" t="s">
        <v>241</v>
      </c>
      <c r="U993">
        <v>0</v>
      </c>
      <c r="W993" t="s">
        <v>503</v>
      </c>
      <c r="X993" t="s">
        <v>503</v>
      </c>
      <c r="AA993" s="6" t="str">
        <f t="shared" si="77"/>
        <v>Other</v>
      </c>
      <c r="AB993" s="6" t="str">
        <f t="shared" si="78"/>
        <v>A</v>
      </c>
      <c r="AC993" s="6">
        <f>VLOOKUP(P993,lists!$G:$H,2,FALSE)</f>
        <v>1</v>
      </c>
      <c r="AD993" t="b">
        <f>VLOOKUP(G993,lists!$B$2:$C$3,2,FALSE)</f>
        <v>1</v>
      </c>
      <c r="AE993" t="b">
        <f>VLOOKUP(AA993,lists!$B:$C,2,FALSE)</f>
        <v>1</v>
      </c>
      <c r="AF993" t="b">
        <f>IF(AND(AC993&gt;=VLOOKUP(FLAT!$I$1,lists!$G:$H,2,FALSE),AC993&lt;=VLOOKUP(FLAT!$I$2,lists!$G:$H,2,FALSE)),TRUE,FALSE)</f>
        <v>1</v>
      </c>
      <c r="AG993" t="b">
        <f>VLOOKUP(AB993,lists!$B$7:$C$8,2,FALSE)</f>
        <v>1</v>
      </c>
      <c r="AH993" t="b">
        <f>VLOOKUP(IF(H993="","Open",SUBSTITUTE(H993,"/Nov","")),lists!$B$27:$D$29,2,FALSE)</f>
        <v>1</v>
      </c>
      <c r="AI993" t="b">
        <f>IF(FLAT!$I$5="All",TRUE,IF(FLAT!$I$5=TEXT('Raw - F'!C993,"mmm"),TRUE,FALSE))</f>
        <v>1</v>
      </c>
      <c r="AJ993" t="b">
        <f>VLOOKUP(L993,lists!B:C,2,FALSE)</f>
        <v>1</v>
      </c>
      <c r="AK993" t="b">
        <f>VLOOKUP(T993,lists!$B$23:$D$25,2,FALSE)</f>
        <v>1</v>
      </c>
      <c r="AL993">
        <f t="shared" si="79"/>
        <v>1</v>
      </c>
    </row>
    <row r="994" spans="1:38" x14ac:dyDescent="0.35">
      <c r="A994" s="1">
        <f t="shared" si="80"/>
        <v>994</v>
      </c>
      <c r="B994" s="1">
        <f t="shared" si="81"/>
        <v>993</v>
      </c>
      <c r="C994" s="5">
        <v>44359</v>
      </c>
      <c r="D994" t="s">
        <v>89</v>
      </c>
      <c r="E994" t="s">
        <v>302</v>
      </c>
      <c r="F994" t="s">
        <v>302</v>
      </c>
      <c r="G994" t="s">
        <v>51</v>
      </c>
      <c r="H994" t="s">
        <v>245</v>
      </c>
      <c r="J994" t="s">
        <v>35</v>
      </c>
      <c r="K994" t="s">
        <v>5</v>
      </c>
      <c r="L994">
        <v>4</v>
      </c>
      <c r="N994" t="s">
        <v>227</v>
      </c>
      <c r="O994" t="s">
        <v>462</v>
      </c>
      <c r="P994" t="s">
        <v>76</v>
      </c>
      <c r="Q994">
        <v>8100</v>
      </c>
      <c r="R994" t="s">
        <v>426</v>
      </c>
      <c r="T994" t="s">
        <v>241</v>
      </c>
      <c r="U994">
        <v>0</v>
      </c>
      <c r="W994" t="s">
        <v>503</v>
      </c>
      <c r="X994" t="s">
        <v>503</v>
      </c>
      <c r="Z994" t="s">
        <v>553</v>
      </c>
      <c r="AA994" s="6" t="str">
        <f t="shared" si="77"/>
        <v>Other</v>
      </c>
      <c r="AB994" s="6" t="str">
        <f t="shared" si="78"/>
        <v>A</v>
      </c>
      <c r="AC994" s="6">
        <f>VLOOKUP(P994,lists!$G:$H,2,FALSE)</f>
        <v>5</v>
      </c>
      <c r="AD994" t="b">
        <f>VLOOKUP(G994,lists!$B$2:$C$3,2,FALSE)</f>
        <v>1</v>
      </c>
      <c r="AE994" t="b">
        <f>VLOOKUP(AA994,lists!$B:$C,2,FALSE)</f>
        <v>1</v>
      </c>
      <c r="AF994" t="b">
        <f>IF(AND(AC994&gt;=VLOOKUP(FLAT!$I$1,lists!$G:$H,2,FALSE),AC994&lt;=VLOOKUP(FLAT!$I$2,lists!$G:$H,2,FALSE)),TRUE,FALSE)</f>
        <v>1</v>
      </c>
      <c r="AG994" t="b">
        <f>VLOOKUP(AB994,lists!$B$7:$C$8,2,FALSE)</f>
        <v>1</v>
      </c>
      <c r="AH994" t="b">
        <f>VLOOKUP(IF(H994="","Open",SUBSTITUTE(H994,"/Nov","")),lists!$B$27:$D$29,2,FALSE)</f>
        <v>1</v>
      </c>
      <c r="AI994" t="b">
        <f>IF(FLAT!$I$5="All",TRUE,IF(FLAT!$I$5=TEXT('Raw - F'!C994,"mmm"),TRUE,FALSE))</f>
        <v>1</v>
      </c>
      <c r="AJ994" t="b">
        <f>VLOOKUP(L994,lists!B:C,2,FALSE)</f>
        <v>1</v>
      </c>
      <c r="AK994" t="b">
        <f>VLOOKUP(T994,lists!$B$23:$D$25,2,FALSE)</f>
        <v>1</v>
      </c>
      <c r="AL994">
        <f t="shared" si="79"/>
        <v>1</v>
      </c>
    </row>
    <row r="995" spans="1:38" x14ac:dyDescent="0.35">
      <c r="A995" s="1">
        <f t="shared" si="80"/>
        <v>995</v>
      </c>
      <c r="B995" s="1">
        <f t="shared" si="81"/>
        <v>994</v>
      </c>
      <c r="C995" s="5">
        <v>44359</v>
      </c>
      <c r="D995" t="s">
        <v>763</v>
      </c>
      <c r="E995" t="s">
        <v>302</v>
      </c>
      <c r="F995" t="s">
        <v>302</v>
      </c>
      <c r="G995" t="s">
        <v>6</v>
      </c>
      <c r="H995" t="s">
        <v>227</v>
      </c>
      <c r="J995" t="s">
        <v>34</v>
      </c>
      <c r="K995" t="s">
        <v>5</v>
      </c>
      <c r="L995">
        <v>2</v>
      </c>
      <c r="N995" t="s">
        <v>234</v>
      </c>
      <c r="O995" t="s">
        <v>37</v>
      </c>
      <c r="P995" t="s">
        <v>37</v>
      </c>
      <c r="Q995">
        <v>100000</v>
      </c>
      <c r="R995" t="s">
        <v>1343</v>
      </c>
      <c r="T995" t="s">
        <v>240</v>
      </c>
      <c r="U995">
        <v>0</v>
      </c>
      <c r="W995" t="s">
        <v>503</v>
      </c>
      <c r="X995" t="s">
        <v>503</v>
      </c>
      <c r="AA995" s="6" t="str">
        <f t="shared" si="77"/>
        <v>3yo</v>
      </c>
      <c r="AB995" s="6" t="str">
        <f t="shared" si="78"/>
        <v>A</v>
      </c>
      <c r="AC995" s="6">
        <f>VLOOKUP(P995,lists!$G:$H,2,FALSE)</f>
        <v>2</v>
      </c>
      <c r="AD995" t="b">
        <f>VLOOKUP(G995,lists!$B$2:$C$3,2,FALSE)</f>
        <v>1</v>
      </c>
      <c r="AE995" t="b">
        <f>VLOOKUP(AA995,lists!$B:$C,2,FALSE)</f>
        <v>1</v>
      </c>
      <c r="AF995" t="b">
        <f>IF(AND(AC995&gt;=VLOOKUP(FLAT!$I$1,lists!$G:$H,2,FALSE),AC995&lt;=VLOOKUP(FLAT!$I$2,lists!$G:$H,2,FALSE)),TRUE,FALSE)</f>
        <v>1</v>
      </c>
      <c r="AG995" t="b">
        <f>VLOOKUP(AB995,lists!$B$7:$C$8,2,FALSE)</f>
        <v>1</v>
      </c>
      <c r="AH995" t="b">
        <f>VLOOKUP(IF(H995="","Open",SUBSTITUTE(H995,"/Nov","")),lists!$B$27:$D$29,2,FALSE)</f>
        <v>1</v>
      </c>
      <c r="AI995" t="b">
        <f>IF(FLAT!$I$5="All",TRUE,IF(FLAT!$I$5=TEXT('Raw - F'!C995,"mmm"),TRUE,FALSE))</f>
        <v>1</v>
      </c>
      <c r="AJ995" t="b">
        <f>VLOOKUP(L995,lists!B:C,2,FALSE)</f>
        <v>1</v>
      </c>
      <c r="AK995" t="b">
        <f>VLOOKUP(T995,lists!$B$23:$D$25,2,FALSE)</f>
        <v>1</v>
      </c>
      <c r="AL995">
        <f t="shared" si="79"/>
        <v>1</v>
      </c>
    </row>
    <row r="996" spans="1:38" x14ac:dyDescent="0.35">
      <c r="A996" s="1">
        <f t="shared" si="80"/>
        <v>996</v>
      </c>
      <c r="B996" s="1">
        <f t="shared" si="81"/>
        <v>995</v>
      </c>
      <c r="C996" s="5">
        <v>44359</v>
      </c>
      <c r="D996" t="s">
        <v>763</v>
      </c>
      <c r="E996" t="s">
        <v>302</v>
      </c>
      <c r="F996" t="s">
        <v>302</v>
      </c>
      <c r="G996" t="s">
        <v>51</v>
      </c>
      <c r="H996" t="s">
        <v>227</v>
      </c>
      <c r="J996" t="s">
        <v>54</v>
      </c>
      <c r="K996" t="s">
        <v>5</v>
      </c>
      <c r="L996">
        <v>1</v>
      </c>
      <c r="M996" t="s">
        <v>559</v>
      </c>
      <c r="N996" t="s">
        <v>227</v>
      </c>
      <c r="O996" t="s">
        <v>815</v>
      </c>
      <c r="P996" t="s">
        <v>102</v>
      </c>
      <c r="Q996">
        <v>50000</v>
      </c>
      <c r="R996" t="s">
        <v>1350</v>
      </c>
      <c r="T996" t="s">
        <v>240</v>
      </c>
      <c r="U996">
        <v>0</v>
      </c>
      <c r="W996" t="s">
        <v>503</v>
      </c>
      <c r="X996" t="s">
        <v>503</v>
      </c>
      <c r="AA996" s="6" t="str">
        <f t="shared" si="77"/>
        <v>Other</v>
      </c>
      <c r="AB996" s="6" t="str">
        <f t="shared" si="78"/>
        <v>A</v>
      </c>
      <c r="AC996" s="6">
        <f>VLOOKUP(P996,lists!$G:$H,2,FALSE)</f>
        <v>9</v>
      </c>
      <c r="AD996" t="b">
        <f>VLOOKUP(G996,lists!$B$2:$C$3,2,FALSE)</f>
        <v>1</v>
      </c>
      <c r="AE996" t="b">
        <f>VLOOKUP(AA996,lists!$B:$C,2,FALSE)</f>
        <v>1</v>
      </c>
      <c r="AF996" t="b">
        <f>IF(AND(AC996&gt;=VLOOKUP(FLAT!$I$1,lists!$G:$H,2,FALSE),AC996&lt;=VLOOKUP(FLAT!$I$2,lists!$G:$H,2,FALSE)),TRUE,FALSE)</f>
        <v>1</v>
      </c>
      <c r="AG996" t="b">
        <f>VLOOKUP(AB996,lists!$B$7:$C$8,2,FALSE)</f>
        <v>1</v>
      </c>
      <c r="AH996" t="b">
        <f>VLOOKUP(IF(H996="","Open",SUBSTITUTE(H996,"/Nov","")),lists!$B$27:$D$29,2,FALSE)</f>
        <v>1</v>
      </c>
      <c r="AI996" t="b">
        <f>IF(FLAT!$I$5="All",TRUE,IF(FLAT!$I$5=TEXT('Raw - F'!C996,"mmm"),TRUE,FALSE))</f>
        <v>1</v>
      </c>
      <c r="AJ996" t="b">
        <f>VLOOKUP(L996,lists!B:C,2,FALSE)</f>
        <v>1</v>
      </c>
      <c r="AK996" t="b">
        <f>VLOOKUP(T996,lists!$B$23:$D$25,2,FALSE)</f>
        <v>1</v>
      </c>
      <c r="AL996">
        <f t="shared" si="79"/>
        <v>1</v>
      </c>
    </row>
    <row r="997" spans="1:38" x14ac:dyDescent="0.35">
      <c r="A997" s="1">
        <f t="shared" si="80"/>
        <v>997</v>
      </c>
      <c r="B997" s="1">
        <f t="shared" si="81"/>
        <v>996</v>
      </c>
      <c r="C997" s="5">
        <v>44359</v>
      </c>
      <c r="D997" t="s">
        <v>763</v>
      </c>
      <c r="E997" t="s">
        <v>302</v>
      </c>
      <c r="F997" t="s">
        <v>302</v>
      </c>
      <c r="G997" t="s">
        <v>6</v>
      </c>
      <c r="H997" t="s">
        <v>227</v>
      </c>
      <c r="J997" t="s">
        <v>35</v>
      </c>
      <c r="K997" t="s">
        <v>5</v>
      </c>
      <c r="L997">
        <v>2</v>
      </c>
      <c r="N997" t="s">
        <v>317</v>
      </c>
      <c r="O997" t="s">
        <v>38</v>
      </c>
      <c r="P997" t="s">
        <v>38</v>
      </c>
      <c r="Q997">
        <v>40000</v>
      </c>
      <c r="R997" t="s">
        <v>1346</v>
      </c>
      <c r="T997" t="s">
        <v>240</v>
      </c>
      <c r="U997">
        <v>0</v>
      </c>
      <c r="W997" t="s">
        <v>503</v>
      </c>
      <c r="X997" t="s">
        <v>503</v>
      </c>
      <c r="AA997" s="6" t="str">
        <f t="shared" si="77"/>
        <v>Other</v>
      </c>
      <c r="AB997" s="6" t="str">
        <f t="shared" si="78"/>
        <v>A</v>
      </c>
      <c r="AC997" s="6">
        <f>VLOOKUP(P997,lists!$G:$H,2,FALSE)</f>
        <v>3</v>
      </c>
      <c r="AD997" t="b">
        <f>VLOOKUP(G997,lists!$B$2:$C$3,2,FALSE)</f>
        <v>1</v>
      </c>
      <c r="AE997" t="b">
        <f>VLOOKUP(AA997,lists!$B:$C,2,FALSE)</f>
        <v>1</v>
      </c>
      <c r="AF997" t="b">
        <f>IF(AND(AC997&gt;=VLOOKUP(FLAT!$I$1,lists!$G:$H,2,FALSE),AC997&lt;=VLOOKUP(FLAT!$I$2,lists!$G:$H,2,FALSE)),TRUE,FALSE)</f>
        <v>1</v>
      </c>
      <c r="AG997" t="b">
        <f>VLOOKUP(AB997,lists!$B$7:$C$8,2,FALSE)</f>
        <v>1</v>
      </c>
      <c r="AH997" t="b">
        <f>VLOOKUP(IF(H997="","Open",SUBSTITUTE(H997,"/Nov","")),lists!$B$27:$D$29,2,FALSE)</f>
        <v>1</v>
      </c>
      <c r="AI997" t="b">
        <f>IF(FLAT!$I$5="All",TRUE,IF(FLAT!$I$5=TEXT('Raw - F'!C997,"mmm"),TRUE,FALSE))</f>
        <v>1</v>
      </c>
      <c r="AJ997" t="b">
        <f>VLOOKUP(L997,lists!B:C,2,FALSE)</f>
        <v>1</v>
      </c>
      <c r="AK997" t="b">
        <f>VLOOKUP(T997,lists!$B$23:$D$25,2,FALSE)</f>
        <v>1</v>
      </c>
      <c r="AL997">
        <f t="shared" si="79"/>
        <v>1</v>
      </c>
    </row>
    <row r="998" spans="1:38" x14ac:dyDescent="0.35">
      <c r="A998" s="1">
        <f t="shared" si="80"/>
        <v>998</v>
      </c>
      <c r="B998" s="1">
        <f t="shared" si="81"/>
        <v>997</v>
      </c>
      <c r="C998" s="5">
        <v>44359</v>
      </c>
      <c r="D998" t="s">
        <v>763</v>
      </c>
      <c r="E998" t="s">
        <v>302</v>
      </c>
      <c r="F998" t="s">
        <v>302</v>
      </c>
      <c r="G998" t="s">
        <v>6</v>
      </c>
      <c r="H998" t="s">
        <v>227</v>
      </c>
      <c r="J998" t="s">
        <v>35</v>
      </c>
      <c r="K998" t="s">
        <v>5</v>
      </c>
      <c r="L998">
        <v>3</v>
      </c>
      <c r="N998" t="s">
        <v>359</v>
      </c>
      <c r="O998" t="s">
        <v>767</v>
      </c>
      <c r="P998" t="s">
        <v>59</v>
      </c>
      <c r="Q998">
        <v>20000</v>
      </c>
      <c r="R998" t="s">
        <v>1348</v>
      </c>
      <c r="T998" t="s">
        <v>240</v>
      </c>
      <c r="U998">
        <v>0</v>
      </c>
      <c r="V998" t="s">
        <v>613</v>
      </c>
      <c r="W998" t="s">
        <v>503</v>
      </c>
      <c r="X998" t="s">
        <v>503</v>
      </c>
      <c r="AA998" s="6" t="str">
        <f t="shared" si="77"/>
        <v>Other</v>
      </c>
      <c r="AB998" s="6" t="str">
        <f t="shared" si="78"/>
        <v>A</v>
      </c>
      <c r="AC998" s="6">
        <f>VLOOKUP(P998,lists!$G:$H,2,FALSE)</f>
        <v>7</v>
      </c>
      <c r="AD998" t="b">
        <f>VLOOKUP(G998,lists!$B$2:$C$3,2,FALSE)</f>
        <v>1</v>
      </c>
      <c r="AE998" t="b">
        <f>VLOOKUP(AA998,lists!$B:$C,2,FALSE)</f>
        <v>1</v>
      </c>
      <c r="AF998" t="b">
        <f>IF(AND(AC998&gt;=VLOOKUP(FLAT!$I$1,lists!$G:$H,2,FALSE),AC998&lt;=VLOOKUP(FLAT!$I$2,lists!$G:$H,2,FALSE)),TRUE,FALSE)</f>
        <v>1</v>
      </c>
      <c r="AG998" t="b">
        <f>VLOOKUP(AB998,lists!$B$7:$C$8,2,FALSE)</f>
        <v>1</v>
      </c>
      <c r="AH998" t="b">
        <f>VLOOKUP(IF(H998="","Open",SUBSTITUTE(H998,"/Nov","")),lists!$B$27:$D$29,2,FALSE)</f>
        <v>1</v>
      </c>
      <c r="AI998" t="b">
        <f>IF(FLAT!$I$5="All",TRUE,IF(FLAT!$I$5=TEXT('Raw - F'!C998,"mmm"),TRUE,FALSE))</f>
        <v>1</v>
      </c>
      <c r="AJ998" t="b">
        <f>VLOOKUP(L998,lists!B:C,2,FALSE)</f>
        <v>1</v>
      </c>
      <c r="AK998" t="b">
        <f>VLOOKUP(T998,lists!$B$23:$D$25,2,FALSE)</f>
        <v>1</v>
      </c>
      <c r="AL998">
        <f t="shared" si="79"/>
        <v>1</v>
      </c>
    </row>
    <row r="999" spans="1:38" x14ac:dyDescent="0.35">
      <c r="A999" s="1">
        <f t="shared" si="80"/>
        <v>999</v>
      </c>
      <c r="B999" s="1">
        <f t="shared" si="81"/>
        <v>998</v>
      </c>
      <c r="C999" s="5">
        <v>44359</v>
      </c>
      <c r="D999" t="s">
        <v>763</v>
      </c>
      <c r="E999" t="s">
        <v>302</v>
      </c>
      <c r="F999" t="s">
        <v>302</v>
      </c>
      <c r="G999" t="s">
        <v>6</v>
      </c>
      <c r="H999" t="s">
        <v>227</v>
      </c>
      <c r="J999" t="s">
        <v>54</v>
      </c>
      <c r="K999" t="s">
        <v>5</v>
      </c>
      <c r="L999">
        <v>4</v>
      </c>
      <c r="N999" t="s">
        <v>348</v>
      </c>
      <c r="O999" t="s">
        <v>1344</v>
      </c>
      <c r="P999" t="s">
        <v>77</v>
      </c>
      <c r="Q999">
        <v>15000</v>
      </c>
      <c r="R999" t="s">
        <v>1345</v>
      </c>
      <c r="T999" t="s">
        <v>240</v>
      </c>
      <c r="U999">
        <v>0</v>
      </c>
      <c r="W999" t="s">
        <v>503</v>
      </c>
      <c r="X999" t="s">
        <v>503</v>
      </c>
      <c r="AA999" s="6" t="str">
        <f t="shared" si="77"/>
        <v>Other</v>
      </c>
      <c r="AB999" s="6" t="str">
        <f t="shared" si="78"/>
        <v>A</v>
      </c>
      <c r="AC999" s="6">
        <f>VLOOKUP(P999,lists!$G:$H,2,FALSE)</f>
        <v>5</v>
      </c>
      <c r="AD999" t="b">
        <f>VLOOKUP(G999,lists!$B$2:$C$3,2,FALSE)</f>
        <v>1</v>
      </c>
      <c r="AE999" t="b">
        <f>VLOOKUP(AA999,lists!$B:$C,2,FALSE)</f>
        <v>1</v>
      </c>
      <c r="AF999" t="b">
        <f>IF(AND(AC999&gt;=VLOOKUP(FLAT!$I$1,lists!$G:$H,2,FALSE),AC999&lt;=VLOOKUP(FLAT!$I$2,lists!$G:$H,2,FALSE)),TRUE,FALSE)</f>
        <v>1</v>
      </c>
      <c r="AG999" t="b">
        <f>VLOOKUP(AB999,lists!$B$7:$C$8,2,FALSE)</f>
        <v>1</v>
      </c>
      <c r="AH999" t="b">
        <f>VLOOKUP(IF(H999="","Open",SUBSTITUTE(H999,"/Nov","")),lists!$B$27:$D$29,2,FALSE)</f>
        <v>1</v>
      </c>
      <c r="AI999" t="b">
        <f>IF(FLAT!$I$5="All",TRUE,IF(FLAT!$I$5=TEXT('Raw - F'!C999,"mmm"),TRUE,FALSE))</f>
        <v>1</v>
      </c>
      <c r="AJ999" t="b">
        <f>VLOOKUP(L999,lists!B:C,2,FALSE)</f>
        <v>1</v>
      </c>
      <c r="AK999" t="b">
        <f>VLOOKUP(T999,lists!$B$23:$D$25,2,FALSE)</f>
        <v>1</v>
      </c>
      <c r="AL999">
        <f t="shared" si="79"/>
        <v>1</v>
      </c>
    </row>
    <row r="1000" spans="1:38" x14ac:dyDescent="0.35">
      <c r="A1000" s="1">
        <f t="shared" si="80"/>
        <v>1000</v>
      </c>
      <c r="B1000" s="1">
        <f t="shared" si="81"/>
        <v>999</v>
      </c>
      <c r="C1000" s="5">
        <v>44359</v>
      </c>
      <c r="D1000" t="s">
        <v>763</v>
      </c>
      <c r="E1000" t="s">
        <v>302</v>
      </c>
      <c r="F1000" t="s">
        <v>302</v>
      </c>
      <c r="G1000" t="s">
        <v>6</v>
      </c>
      <c r="H1000" t="s">
        <v>227</v>
      </c>
      <c r="J1000" t="s">
        <v>35</v>
      </c>
      <c r="K1000" t="s">
        <v>5</v>
      </c>
      <c r="L1000">
        <v>4</v>
      </c>
      <c r="N1000" t="s">
        <v>348</v>
      </c>
      <c r="O1000" t="s">
        <v>37</v>
      </c>
      <c r="P1000" t="s">
        <v>37</v>
      </c>
      <c r="Q1000">
        <v>15000</v>
      </c>
      <c r="R1000" t="s">
        <v>1347</v>
      </c>
      <c r="T1000" t="s">
        <v>240</v>
      </c>
      <c r="U1000">
        <v>0</v>
      </c>
      <c r="W1000" t="s">
        <v>503</v>
      </c>
      <c r="X1000" t="s">
        <v>503</v>
      </c>
      <c r="AA1000" s="6" t="str">
        <f t="shared" si="77"/>
        <v>Other</v>
      </c>
      <c r="AB1000" s="6" t="str">
        <f t="shared" si="78"/>
        <v>A</v>
      </c>
      <c r="AC1000" s="6">
        <f>VLOOKUP(P1000,lists!$G:$H,2,FALSE)</f>
        <v>2</v>
      </c>
      <c r="AD1000" t="b">
        <f>VLOOKUP(G1000,lists!$B$2:$C$3,2,FALSE)</f>
        <v>1</v>
      </c>
      <c r="AE1000" t="b">
        <f>VLOOKUP(AA1000,lists!$B:$C,2,FALSE)</f>
        <v>1</v>
      </c>
      <c r="AF1000" t="b">
        <f>IF(AND(AC1000&gt;=VLOOKUP(FLAT!$I$1,lists!$G:$H,2,FALSE),AC1000&lt;=VLOOKUP(FLAT!$I$2,lists!$G:$H,2,FALSE)),TRUE,FALSE)</f>
        <v>1</v>
      </c>
      <c r="AG1000" t="b">
        <f>VLOOKUP(AB1000,lists!$B$7:$C$8,2,FALSE)</f>
        <v>1</v>
      </c>
      <c r="AH1000" t="b">
        <f>VLOOKUP(IF(H1000="","Open",SUBSTITUTE(H1000,"/Nov","")),lists!$B$27:$D$29,2,FALSE)</f>
        <v>1</v>
      </c>
      <c r="AI1000" t="b">
        <f>IF(FLAT!$I$5="All",TRUE,IF(FLAT!$I$5=TEXT('Raw - F'!C1000,"mmm"),TRUE,FALSE))</f>
        <v>1</v>
      </c>
      <c r="AJ1000" t="b">
        <f>VLOOKUP(L1000,lists!B:C,2,FALSE)</f>
        <v>1</v>
      </c>
      <c r="AK1000" t="b">
        <f>VLOOKUP(T1000,lists!$B$23:$D$25,2,FALSE)</f>
        <v>1</v>
      </c>
      <c r="AL1000">
        <f t="shared" si="79"/>
        <v>1</v>
      </c>
    </row>
    <row r="1001" spans="1:38" x14ac:dyDescent="0.35">
      <c r="A1001" s="1">
        <f t="shared" si="80"/>
        <v>1001</v>
      </c>
      <c r="B1001" s="1">
        <f t="shared" si="81"/>
        <v>1000</v>
      </c>
      <c r="C1001" s="5">
        <v>44359</v>
      </c>
      <c r="D1001" t="s">
        <v>763</v>
      </c>
      <c r="E1001" t="s">
        <v>302</v>
      </c>
      <c r="F1001" t="s">
        <v>302</v>
      </c>
      <c r="G1001" t="s">
        <v>51</v>
      </c>
      <c r="H1001" t="s">
        <v>245</v>
      </c>
      <c r="J1001" t="s">
        <v>33</v>
      </c>
      <c r="K1001" t="s">
        <v>5</v>
      </c>
      <c r="L1001">
        <v>3</v>
      </c>
      <c r="N1001" t="s">
        <v>227</v>
      </c>
      <c r="O1001" t="s">
        <v>37</v>
      </c>
      <c r="P1001" t="s">
        <v>37</v>
      </c>
      <c r="Q1001">
        <v>15000</v>
      </c>
      <c r="R1001" t="s">
        <v>1349</v>
      </c>
      <c r="T1001" t="s">
        <v>240</v>
      </c>
      <c r="U1001">
        <v>0</v>
      </c>
      <c r="W1001" t="s">
        <v>503</v>
      </c>
      <c r="X1001" t="s">
        <v>503</v>
      </c>
      <c r="Z1001" t="s">
        <v>553</v>
      </c>
      <c r="AA1001" s="6" t="str">
        <f t="shared" si="77"/>
        <v>2yo</v>
      </c>
      <c r="AB1001" s="6" t="str">
        <f t="shared" si="78"/>
        <v>A</v>
      </c>
      <c r="AC1001" s="6">
        <f>VLOOKUP(P1001,lists!$G:$H,2,FALSE)</f>
        <v>2</v>
      </c>
      <c r="AD1001" t="b">
        <f>VLOOKUP(G1001,lists!$B$2:$C$3,2,FALSE)</f>
        <v>1</v>
      </c>
      <c r="AE1001" t="b">
        <f>VLOOKUP(AA1001,lists!$B:$C,2,FALSE)</f>
        <v>1</v>
      </c>
      <c r="AF1001" t="b">
        <f>IF(AND(AC1001&gt;=VLOOKUP(FLAT!$I$1,lists!$G:$H,2,FALSE),AC1001&lt;=VLOOKUP(FLAT!$I$2,lists!$G:$H,2,FALSE)),TRUE,FALSE)</f>
        <v>1</v>
      </c>
      <c r="AG1001" t="b">
        <f>VLOOKUP(AB1001,lists!$B$7:$C$8,2,FALSE)</f>
        <v>1</v>
      </c>
      <c r="AH1001" t="b">
        <f>VLOOKUP(IF(H1001="","Open",SUBSTITUTE(H1001,"/Nov","")),lists!$B$27:$D$29,2,FALSE)</f>
        <v>1</v>
      </c>
      <c r="AI1001" t="b">
        <f>IF(FLAT!$I$5="All",TRUE,IF(FLAT!$I$5=TEXT('Raw - F'!C1001,"mmm"),TRUE,FALSE))</f>
        <v>1</v>
      </c>
      <c r="AJ1001" t="b">
        <f>VLOOKUP(L1001,lists!B:C,2,FALSE)</f>
        <v>1</v>
      </c>
      <c r="AK1001" t="b">
        <f>VLOOKUP(T1001,lists!$B$23:$D$25,2,FALSE)</f>
        <v>1</v>
      </c>
      <c r="AL1001">
        <f t="shared" si="79"/>
        <v>1</v>
      </c>
    </row>
    <row r="1002" spans="1:38" x14ac:dyDescent="0.35">
      <c r="A1002" s="1">
        <f t="shared" si="80"/>
        <v>1002</v>
      </c>
      <c r="B1002" s="1">
        <f t="shared" si="81"/>
        <v>1001</v>
      </c>
      <c r="C1002" s="5">
        <v>44360</v>
      </c>
      <c r="D1002" t="s">
        <v>107</v>
      </c>
      <c r="E1002" t="s">
        <v>302</v>
      </c>
      <c r="F1002" t="s">
        <v>302</v>
      </c>
      <c r="G1002" t="s">
        <v>6</v>
      </c>
      <c r="H1002" t="s">
        <v>227</v>
      </c>
      <c r="J1002" t="s">
        <v>35</v>
      </c>
      <c r="K1002" t="s">
        <v>5</v>
      </c>
      <c r="L1002">
        <v>3</v>
      </c>
      <c r="N1002" t="s">
        <v>359</v>
      </c>
      <c r="O1002" t="s">
        <v>378</v>
      </c>
      <c r="P1002" t="s">
        <v>36</v>
      </c>
      <c r="Q1002">
        <v>11500</v>
      </c>
      <c r="R1002" t="s">
        <v>1351</v>
      </c>
      <c r="T1002" t="s">
        <v>240</v>
      </c>
      <c r="U1002">
        <v>0</v>
      </c>
      <c r="W1002" t="s">
        <v>503</v>
      </c>
      <c r="X1002" t="s">
        <v>503</v>
      </c>
      <c r="AA1002" s="6" t="str">
        <f t="shared" si="77"/>
        <v>Other</v>
      </c>
      <c r="AB1002" s="6" t="str">
        <f t="shared" si="78"/>
        <v>A</v>
      </c>
      <c r="AC1002" s="6">
        <f>VLOOKUP(P1002,lists!$G:$H,2,FALSE)</f>
        <v>1</v>
      </c>
      <c r="AD1002" t="b">
        <f>VLOOKUP(G1002,lists!$B$2:$C$3,2,FALSE)</f>
        <v>1</v>
      </c>
      <c r="AE1002" t="b">
        <f>VLOOKUP(AA1002,lists!$B:$C,2,FALSE)</f>
        <v>1</v>
      </c>
      <c r="AF1002" t="b">
        <f>IF(AND(AC1002&gt;=VLOOKUP(FLAT!$I$1,lists!$G:$H,2,FALSE),AC1002&lt;=VLOOKUP(FLAT!$I$2,lists!$G:$H,2,FALSE)),TRUE,FALSE)</f>
        <v>1</v>
      </c>
      <c r="AG1002" t="b">
        <f>VLOOKUP(AB1002,lists!$B$7:$C$8,2,FALSE)</f>
        <v>1</v>
      </c>
      <c r="AH1002" t="b">
        <f>VLOOKUP(IF(H1002="","Open",SUBSTITUTE(H1002,"/Nov","")),lists!$B$27:$D$29,2,FALSE)</f>
        <v>1</v>
      </c>
      <c r="AI1002" t="b">
        <f>IF(FLAT!$I$5="All",TRUE,IF(FLAT!$I$5=TEXT('Raw - F'!C1002,"mmm"),TRUE,FALSE))</f>
        <v>1</v>
      </c>
      <c r="AJ1002" t="b">
        <f>VLOOKUP(L1002,lists!B:C,2,FALSE)</f>
        <v>1</v>
      </c>
      <c r="AK1002" t="b">
        <f>VLOOKUP(T1002,lists!$B$23:$D$25,2,FALSE)</f>
        <v>1</v>
      </c>
      <c r="AL1002">
        <f t="shared" si="79"/>
        <v>1</v>
      </c>
    </row>
    <row r="1003" spans="1:38" x14ac:dyDescent="0.35">
      <c r="A1003" s="1">
        <f t="shared" si="80"/>
        <v>1003</v>
      </c>
      <c r="B1003" s="1">
        <f t="shared" si="81"/>
        <v>1002</v>
      </c>
      <c r="C1003" s="5">
        <v>44360</v>
      </c>
      <c r="D1003" t="s">
        <v>107</v>
      </c>
      <c r="E1003" t="s">
        <v>302</v>
      </c>
      <c r="F1003" t="s">
        <v>302</v>
      </c>
      <c r="G1003" t="s">
        <v>6</v>
      </c>
      <c r="H1003" t="s">
        <v>227</v>
      </c>
      <c r="J1003" t="s">
        <v>54</v>
      </c>
      <c r="K1003" t="s">
        <v>5</v>
      </c>
      <c r="L1003">
        <v>5</v>
      </c>
      <c r="N1003" t="s">
        <v>321</v>
      </c>
      <c r="O1003" t="s">
        <v>380</v>
      </c>
      <c r="P1003" t="s">
        <v>38</v>
      </c>
      <c r="Q1003">
        <v>7650</v>
      </c>
      <c r="R1003" t="s">
        <v>1352</v>
      </c>
      <c r="T1003" t="s">
        <v>240</v>
      </c>
      <c r="U1003">
        <v>0</v>
      </c>
      <c r="W1003" t="s">
        <v>503</v>
      </c>
      <c r="X1003" t="s">
        <v>503</v>
      </c>
      <c r="AA1003" s="6" t="str">
        <f t="shared" si="77"/>
        <v>Other</v>
      </c>
      <c r="AB1003" s="6" t="str">
        <f t="shared" si="78"/>
        <v>A</v>
      </c>
      <c r="AC1003" s="6">
        <f>VLOOKUP(P1003,lists!$G:$H,2,FALSE)</f>
        <v>3</v>
      </c>
      <c r="AD1003" t="b">
        <f>VLOOKUP(G1003,lists!$B$2:$C$3,2,FALSE)</f>
        <v>1</v>
      </c>
      <c r="AE1003" t="b">
        <f>VLOOKUP(AA1003,lists!$B:$C,2,FALSE)</f>
        <v>1</v>
      </c>
      <c r="AF1003" t="b">
        <f>IF(AND(AC1003&gt;=VLOOKUP(FLAT!$I$1,lists!$G:$H,2,FALSE),AC1003&lt;=VLOOKUP(FLAT!$I$2,lists!$G:$H,2,FALSE)),TRUE,FALSE)</f>
        <v>1</v>
      </c>
      <c r="AG1003" t="b">
        <f>VLOOKUP(AB1003,lists!$B$7:$C$8,2,FALSE)</f>
        <v>1</v>
      </c>
      <c r="AH1003" t="b">
        <f>VLOOKUP(IF(H1003="","Open",SUBSTITUTE(H1003,"/Nov","")),lists!$B$27:$D$29,2,FALSE)</f>
        <v>1</v>
      </c>
      <c r="AI1003" t="b">
        <f>IF(FLAT!$I$5="All",TRUE,IF(FLAT!$I$5=TEXT('Raw - F'!C1003,"mmm"),TRUE,FALSE))</f>
        <v>1</v>
      </c>
      <c r="AJ1003" t="b">
        <f>VLOOKUP(L1003,lists!B:C,2,FALSE)</f>
        <v>1</v>
      </c>
      <c r="AK1003" t="b">
        <f>VLOOKUP(T1003,lists!$B$23:$D$25,2,FALSE)</f>
        <v>1</v>
      </c>
      <c r="AL1003">
        <f t="shared" si="79"/>
        <v>1</v>
      </c>
    </row>
    <row r="1004" spans="1:38" x14ac:dyDescent="0.35">
      <c r="A1004" s="1">
        <f t="shared" si="80"/>
        <v>1004</v>
      </c>
      <c r="B1004" s="1">
        <f t="shared" si="81"/>
        <v>1003</v>
      </c>
      <c r="C1004" s="5">
        <v>44360</v>
      </c>
      <c r="D1004" t="s">
        <v>107</v>
      </c>
      <c r="E1004" t="s">
        <v>302</v>
      </c>
      <c r="F1004" t="s">
        <v>302</v>
      </c>
      <c r="G1004" t="s">
        <v>6</v>
      </c>
      <c r="H1004" t="s">
        <v>227</v>
      </c>
      <c r="J1004" t="s">
        <v>34</v>
      </c>
      <c r="K1004" t="s">
        <v>5</v>
      </c>
      <c r="L1004">
        <v>4</v>
      </c>
      <c r="N1004" t="s">
        <v>348</v>
      </c>
      <c r="O1004" t="s">
        <v>493</v>
      </c>
      <c r="P1004" t="s">
        <v>70</v>
      </c>
      <c r="Q1004">
        <v>7650</v>
      </c>
      <c r="R1004" t="s">
        <v>1357</v>
      </c>
      <c r="T1004" t="s">
        <v>240</v>
      </c>
      <c r="U1004">
        <v>0</v>
      </c>
      <c r="W1004" t="s">
        <v>503</v>
      </c>
      <c r="X1004" t="s">
        <v>503</v>
      </c>
      <c r="AA1004" s="6" t="str">
        <f t="shared" ref="AA1004:AA1067" si="82">IF(OR(J1004="2yo",J1004="3yo"),J1004,"Other")</f>
        <v>3yo</v>
      </c>
      <c r="AB1004" s="6" t="str">
        <f t="shared" ref="AB1004:AB1067" si="83">IF(K1004="F",K1004,"A")</f>
        <v>A</v>
      </c>
      <c r="AC1004" s="6">
        <f>VLOOKUP(P1004,lists!$G:$H,2,FALSE)</f>
        <v>4</v>
      </c>
      <c r="AD1004" t="b">
        <f>VLOOKUP(G1004,lists!$B$2:$C$3,2,FALSE)</f>
        <v>1</v>
      </c>
      <c r="AE1004" t="b">
        <f>VLOOKUP(AA1004,lists!$B:$C,2,FALSE)</f>
        <v>1</v>
      </c>
      <c r="AF1004" t="b">
        <f>IF(AND(AC1004&gt;=VLOOKUP(FLAT!$I$1,lists!$G:$H,2,FALSE),AC1004&lt;=VLOOKUP(FLAT!$I$2,lists!$G:$H,2,FALSE)),TRUE,FALSE)</f>
        <v>1</v>
      </c>
      <c r="AG1004" t="b">
        <f>VLOOKUP(AB1004,lists!$B$7:$C$8,2,FALSE)</f>
        <v>1</v>
      </c>
      <c r="AH1004" t="b">
        <f>VLOOKUP(IF(H1004="","Open",SUBSTITUTE(H1004,"/Nov","")),lists!$B$27:$D$29,2,FALSE)</f>
        <v>1</v>
      </c>
      <c r="AI1004" t="b">
        <f>IF(FLAT!$I$5="All",TRUE,IF(FLAT!$I$5=TEXT('Raw - F'!C1004,"mmm"),TRUE,FALSE))</f>
        <v>1</v>
      </c>
      <c r="AJ1004" t="b">
        <f>VLOOKUP(L1004,lists!B:C,2,FALSE)</f>
        <v>1</v>
      </c>
      <c r="AK1004" t="b">
        <f>VLOOKUP(T1004,lists!$B$23:$D$25,2,FALSE)</f>
        <v>1</v>
      </c>
      <c r="AL1004">
        <f t="shared" ref="AL1004:AL1067" si="84">IF(AND(AD1004=TRUE,AE1004=TRUE,AF1004=TRUE,AG1004=TRUE,AH1004=TRUE,AI1004=TRUE,AJ1004=TRUE,AK1004=TRUE),1,0)</f>
        <v>1</v>
      </c>
    </row>
    <row r="1005" spans="1:38" x14ac:dyDescent="0.35">
      <c r="A1005" s="1">
        <f t="shared" si="80"/>
        <v>1005</v>
      </c>
      <c r="B1005" s="1">
        <f t="shared" si="81"/>
        <v>1004</v>
      </c>
      <c r="C1005" s="5">
        <v>44360</v>
      </c>
      <c r="D1005" t="s">
        <v>107</v>
      </c>
      <c r="E1005" t="s">
        <v>302</v>
      </c>
      <c r="F1005" t="s">
        <v>302</v>
      </c>
      <c r="G1005" t="s">
        <v>51</v>
      </c>
      <c r="H1005" t="s">
        <v>245</v>
      </c>
      <c r="J1005" t="s">
        <v>35</v>
      </c>
      <c r="K1005" t="s">
        <v>5</v>
      </c>
      <c r="L1005">
        <v>5</v>
      </c>
      <c r="N1005" t="s">
        <v>227</v>
      </c>
      <c r="O1005" t="s">
        <v>381</v>
      </c>
      <c r="P1005" t="s">
        <v>59</v>
      </c>
      <c r="Q1005">
        <v>4900</v>
      </c>
      <c r="R1005" t="s">
        <v>1353</v>
      </c>
      <c r="T1005" t="s">
        <v>240</v>
      </c>
      <c r="U1005">
        <v>0</v>
      </c>
      <c r="W1005" t="s">
        <v>503</v>
      </c>
      <c r="X1005" t="s">
        <v>503</v>
      </c>
      <c r="AA1005" s="6" t="str">
        <f t="shared" si="82"/>
        <v>Other</v>
      </c>
      <c r="AB1005" s="6" t="str">
        <f t="shared" si="83"/>
        <v>A</v>
      </c>
      <c r="AC1005" s="6">
        <f>VLOOKUP(P1005,lists!$G:$H,2,FALSE)</f>
        <v>7</v>
      </c>
      <c r="AD1005" t="b">
        <f>VLOOKUP(G1005,lists!$B$2:$C$3,2,FALSE)</f>
        <v>1</v>
      </c>
      <c r="AE1005" t="b">
        <f>VLOOKUP(AA1005,lists!$B:$C,2,FALSE)</f>
        <v>1</v>
      </c>
      <c r="AF1005" t="b">
        <f>IF(AND(AC1005&gt;=VLOOKUP(FLAT!$I$1,lists!$G:$H,2,FALSE),AC1005&lt;=VLOOKUP(FLAT!$I$2,lists!$G:$H,2,FALSE)),TRUE,FALSE)</f>
        <v>1</v>
      </c>
      <c r="AG1005" t="b">
        <f>VLOOKUP(AB1005,lists!$B$7:$C$8,2,FALSE)</f>
        <v>1</v>
      </c>
      <c r="AH1005" t="b">
        <f>VLOOKUP(IF(H1005="","Open",SUBSTITUTE(H1005,"/Nov","")),lists!$B$27:$D$29,2,FALSE)</f>
        <v>1</v>
      </c>
      <c r="AI1005" t="b">
        <f>IF(FLAT!$I$5="All",TRUE,IF(FLAT!$I$5=TEXT('Raw - F'!C1005,"mmm"),TRUE,FALSE))</f>
        <v>1</v>
      </c>
      <c r="AJ1005" t="b">
        <f>VLOOKUP(L1005,lists!B:C,2,FALSE)</f>
        <v>1</v>
      </c>
      <c r="AK1005" t="b">
        <f>VLOOKUP(T1005,lists!$B$23:$D$25,2,FALSE)</f>
        <v>1</v>
      </c>
      <c r="AL1005">
        <f t="shared" si="84"/>
        <v>1</v>
      </c>
    </row>
    <row r="1006" spans="1:38" x14ac:dyDescent="0.35">
      <c r="A1006" s="1">
        <f t="shared" si="80"/>
        <v>1006</v>
      </c>
      <c r="B1006" s="1">
        <f t="shared" si="81"/>
        <v>1005</v>
      </c>
      <c r="C1006" s="5">
        <v>44360</v>
      </c>
      <c r="D1006" t="s">
        <v>107</v>
      </c>
      <c r="E1006" t="s">
        <v>302</v>
      </c>
      <c r="F1006" t="s">
        <v>302</v>
      </c>
      <c r="G1006" t="s">
        <v>6</v>
      </c>
      <c r="H1006" t="s">
        <v>227</v>
      </c>
      <c r="J1006" t="s">
        <v>34</v>
      </c>
      <c r="K1006" t="s">
        <v>5</v>
      </c>
      <c r="L1006">
        <v>5</v>
      </c>
      <c r="N1006" t="s">
        <v>330</v>
      </c>
      <c r="O1006" t="s">
        <v>379</v>
      </c>
      <c r="P1006" t="s">
        <v>37</v>
      </c>
      <c r="Q1006">
        <v>4900</v>
      </c>
      <c r="R1006" t="s">
        <v>1354</v>
      </c>
      <c r="T1006" t="s">
        <v>240</v>
      </c>
      <c r="U1006">
        <v>0</v>
      </c>
      <c r="W1006" t="s">
        <v>503</v>
      </c>
      <c r="X1006" t="s">
        <v>503</v>
      </c>
      <c r="AA1006" s="6" t="str">
        <f t="shared" si="82"/>
        <v>3yo</v>
      </c>
      <c r="AB1006" s="6" t="str">
        <f t="shared" si="83"/>
        <v>A</v>
      </c>
      <c r="AC1006" s="6">
        <f>VLOOKUP(P1006,lists!$G:$H,2,FALSE)</f>
        <v>2</v>
      </c>
      <c r="AD1006" t="b">
        <f>VLOOKUP(G1006,lists!$B$2:$C$3,2,FALSE)</f>
        <v>1</v>
      </c>
      <c r="AE1006" t="b">
        <f>VLOOKUP(AA1006,lists!$B:$C,2,FALSE)</f>
        <v>1</v>
      </c>
      <c r="AF1006" t="b">
        <f>IF(AND(AC1006&gt;=VLOOKUP(FLAT!$I$1,lists!$G:$H,2,FALSE),AC1006&lt;=VLOOKUP(FLAT!$I$2,lists!$G:$H,2,FALSE)),TRUE,FALSE)</f>
        <v>1</v>
      </c>
      <c r="AG1006" t="b">
        <f>VLOOKUP(AB1006,lists!$B$7:$C$8,2,FALSE)</f>
        <v>1</v>
      </c>
      <c r="AH1006" t="b">
        <f>VLOOKUP(IF(H1006="","Open",SUBSTITUTE(H1006,"/Nov","")),lists!$B$27:$D$29,2,FALSE)</f>
        <v>1</v>
      </c>
      <c r="AI1006" t="b">
        <f>IF(FLAT!$I$5="All",TRUE,IF(FLAT!$I$5=TEXT('Raw - F'!C1006,"mmm"),TRUE,FALSE))</f>
        <v>1</v>
      </c>
      <c r="AJ1006" t="b">
        <f>VLOOKUP(L1006,lists!B:C,2,FALSE)</f>
        <v>1</v>
      </c>
      <c r="AK1006" t="b">
        <f>VLOOKUP(T1006,lists!$B$23:$D$25,2,FALSE)</f>
        <v>1</v>
      </c>
      <c r="AL1006">
        <f t="shared" si="84"/>
        <v>1</v>
      </c>
    </row>
    <row r="1007" spans="1:38" x14ac:dyDescent="0.35">
      <c r="A1007" s="1">
        <f t="shared" si="80"/>
        <v>1007</v>
      </c>
      <c r="B1007" s="1">
        <f t="shared" si="81"/>
        <v>1006</v>
      </c>
      <c r="C1007" s="5">
        <v>44360</v>
      </c>
      <c r="D1007" t="s">
        <v>107</v>
      </c>
      <c r="E1007" t="s">
        <v>302</v>
      </c>
      <c r="F1007" t="s">
        <v>302</v>
      </c>
      <c r="G1007" t="s">
        <v>51</v>
      </c>
      <c r="H1007" t="s">
        <v>245</v>
      </c>
      <c r="J1007" t="s">
        <v>33</v>
      </c>
      <c r="K1007" t="s">
        <v>5</v>
      </c>
      <c r="L1007">
        <v>5</v>
      </c>
      <c r="N1007" t="s">
        <v>227</v>
      </c>
      <c r="O1007" t="s">
        <v>380</v>
      </c>
      <c r="P1007" t="s">
        <v>38</v>
      </c>
      <c r="Q1007">
        <v>4900</v>
      </c>
      <c r="R1007" t="s">
        <v>1355</v>
      </c>
      <c r="T1007" t="s">
        <v>240</v>
      </c>
      <c r="U1007">
        <v>0</v>
      </c>
      <c r="W1007" t="s">
        <v>503</v>
      </c>
      <c r="X1007" t="s">
        <v>503</v>
      </c>
      <c r="Z1007" t="s">
        <v>553</v>
      </c>
      <c r="AA1007" s="6" t="str">
        <f t="shared" si="82"/>
        <v>2yo</v>
      </c>
      <c r="AB1007" s="6" t="str">
        <f t="shared" si="83"/>
        <v>A</v>
      </c>
      <c r="AC1007" s="6">
        <f>VLOOKUP(P1007,lists!$G:$H,2,FALSE)</f>
        <v>3</v>
      </c>
      <c r="AD1007" t="b">
        <f>VLOOKUP(G1007,lists!$B$2:$C$3,2,FALSE)</f>
        <v>1</v>
      </c>
      <c r="AE1007" t="b">
        <f>VLOOKUP(AA1007,lists!$B:$C,2,FALSE)</f>
        <v>1</v>
      </c>
      <c r="AF1007" t="b">
        <f>IF(AND(AC1007&gt;=VLOOKUP(FLAT!$I$1,lists!$G:$H,2,FALSE),AC1007&lt;=VLOOKUP(FLAT!$I$2,lists!$G:$H,2,FALSE)),TRUE,FALSE)</f>
        <v>1</v>
      </c>
      <c r="AG1007" t="b">
        <f>VLOOKUP(AB1007,lists!$B$7:$C$8,2,FALSE)</f>
        <v>1</v>
      </c>
      <c r="AH1007" t="b">
        <f>VLOOKUP(IF(H1007="","Open",SUBSTITUTE(H1007,"/Nov","")),lists!$B$27:$D$29,2,FALSE)</f>
        <v>1</v>
      </c>
      <c r="AI1007" t="b">
        <f>IF(FLAT!$I$5="All",TRUE,IF(FLAT!$I$5=TEXT('Raw - F'!C1007,"mmm"),TRUE,FALSE))</f>
        <v>1</v>
      </c>
      <c r="AJ1007" t="b">
        <f>VLOOKUP(L1007,lists!B:C,2,FALSE)</f>
        <v>1</v>
      </c>
      <c r="AK1007" t="b">
        <f>VLOOKUP(T1007,lists!$B$23:$D$25,2,FALSE)</f>
        <v>1</v>
      </c>
      <c r="AL1007">
        <f t="shared" si="84"/>
        <v>1</v>
      </c>
    </row>
    <row r="1008" spans="1:38" x14ac:dyDescent="0.35">
      <c r="A1008" s="1">
        <f t="shared" si="80"/>
        <v>1008</v>
      </c>
      <c r="B1008" s="1">
        <f t="shared" si="81"/>
        <v>1007</v>
      </c>
      <c r="C1008" s="5">
        <v>44360</v>
      </c>
      <c r="D1008" t="s">
        <v>107</v>
      </c>
      <c r="E1008" t="s">
        <v>302</v>
      </c>
      <c r="F1008" t="s">
        <v>302</v>
      </c>
      <c r="G1008" t="s">
        <v>6</v>
      </c>
      <c r="H1008" t="s">
        <v>227</v>
      </c>
      <c r="J1008" t="s">
        <v>35</v>
      </c>
      <c r="K1008" t="s">
        <v>5</v>
      </c>
      <c r="L1008">
        <v>5</v>
      </c>
      <c r="N1008" t="s">
        <v>330</v>
      </c>
      <c r="O1008" t="s">
        <v>1203</v>
      </c>
      <c r="P1008" t="s">
        <v>102</v>
      </c>
      <c r="Q1008">
        <v>4900</v>
      </c>
      <c r="R1008" t="s">
        <v>1356</v>
      </c>
      <c r="T1008" t="s">
        <v>240</v>
      </c>
      <c r="U1008">
        <v>0</v>
      </c>
      <c r="W1008" t="s">
        <v>503</v>
      </c>
      <c r="X1008" t="s">
        <v>503</v>
      </c>
      <c r="AA1008" s="6" t="str">
        <f t="shared" si="82"/>
        <v>Other</v>
      </c>
      <c r="AB1008" s="6" t="str">
        <f t="shared" si="83"/>
        <v>A</v>
      </c>
      <c r="AC1008" s="6">
        <f>VLOOKUP(P1008,lists!$G:$H,2,FALSE)</f>
        <v>9</v>
      </c>
      <c r="AD1008" t="b">
        <f>VLOOKUP(G1008,lists!$B$2:$C$3,2,FALSE)</f>
        <v>1</v>
      </c>
      <c r="AE1008" t="b">
        <f>VLOOKUP(AA1008,lists!$B:$C,2,FALSE)</f>
        <v>1</v>
      </c>
      <c r="AF1008" t="b">
        <f>IF(AND(AC1008&gt;=VLOOKUP(FLAT!$I$1,lists!$G:$H,2,FALSE),AC1008&lt;=VLOOKUP(FLAT!$I$2,lists!$G:$H,2,FALSE)),TRUE,FALSE)</f>
        <v>1</v>
      </c>
      <c r="AG1008" t="b">
        <f>VLOOKUP(AB1008,lists!$B$7:$C$8,2,FALSE)</f>
        <v>1</v>
      </c>
      <c r="AH1008" t="b">
        <f>VLOOKUP(IF(H1008="","Open",SUBSTITUTE(H1008,"/Nov","")),lists!$B$27:$D$29,2,FALSE)</f>
        <v>1</v>
      </c>
      <c r="AI1008" t="b">
        <f>IF(FLAT!$I$5="All",TRUE,IF(FLAT!$I$5=TEXT('Raw - F'!C1008,"mmm"),TRUE,FALSE))</f>
        <v>1</v>
      </c>
      <c r="AJ1008" t="b">
        <f>VLOOKUP(L1008,lists!B:C,2,FALSE)</f>
        <v>1</v>
      </c>
      <c r="AK1008" t="b">
        <f>VLOOKUP(T1008,lists!$B$23:$D$25,2,FALSE)</f>
        <v>1</v>
      </c>
      <c r="AL1008">
        <f t="shared" si="84"/>
        <v>1</v>
      </c>
    </row>
    <row r="1009" spans="1:38" x14ac:dyDescent="0.35">
      <c r="A1009" s="1">
        <f t="shared" si="80"/>
        <v>1009</v>
      </c>
      <c r="B1009" s="1">
        <f t="shared" si="81"/>
        <v>1008</v>
      </c>
      <c r="C1009" s="5">
        <v>44360</v>
      </c>
      <c r="D1009" t="s">
        <v>606</v>
      </c>
      <c r="E1009" t="s">
        <v>302</v>
      </c>
      <c r="F1009" t="s">
        <v>302</v>
      </c>
      <c r="G1009" t="s">
        <v>51</v>
      </c>
      <c r="H1009" t="s">
        <v>227</v>
      </c>
      <c r="J1009" t="s">
        <v>35</v>
      </c>
      <c r="K1009" t="s">
        <v>5</v>
      </c>
      <c r="L1009">
        <v>1</v>
      </c>
      <c r="M1009" t="s">
        <v>559</v>
      </c>
      <c r="N1009" t="s">
        <v>227</v>
      </c>
      <c r="O1009" t="s">
        <v>37</v>
      </c>
      <c r="P1009" t="s">
        <v>37</v>
      </c>
      <c r="Q1009">
        <v>45000</v>
      </c>
      <c r="R1009" t="s">
        <v>1361</v>
      </c>
      <c r="T1009" t="s">
        <v>241</v>
      </c>
      <c r="U1009">
        <v>0</v>
      </c>
      <c r="W1009" t="s">
        <v>503</v>
      </c>
      <c r="X1009" t="s">
        <v>503</v>
      </c>
      <c r="Z1009" t="s">
        <v>553</v>
      </c>
      <c r="AA1009" s="6" t="str">
        <f t="shared" si="82"/>
        <v>Other</v>
      </c>
      <c r="AB1009" s="6" t="str">
        <f t="shared" si="83"/>
        <v>A</v>
      </c>
      <c r="AC1009" s="6">
        <f>VLOOKUP(P1009,lists!$G:$H,2,FALSE)</f>
        <v>2</v>
      </c>
      <c r="AD1009" t="b">
        <f>VLOOKUP(G1009,lists!$B$2:$C$3,2,FALSE)</f>
        <v>1</v>
      </c>
      <c r="AE1009" t="b">
        <f>VLOOKUP(AA1009,lists!$B:$C,2,FALSE)</f>
        <v>1</v>
      </c>
      <c r="AF1009" t="b">
        <f>IF(AND(AC1009&gt;=VLOOKUP(FLAT!$I$1,lists!$G:$H,2,FALSE),AC1009&lt;=VLOOKUP(FLAT!$I$2,lists!$G:$H,2,FALSE)),TRUE,FALSE)</f>
        <v>1</v>
      </c>
      <c r="AG1009" t="b">
        <f>VLOOKUP(AB1009,lists!$B$7:$C$8,2,FALSE)</f>
        <v>1</v>
      </c>
      <c r="AH1009" t="b">
        <f>VLOOKUP(IF(H1009="","Open",SUBSTITUTE(H1009,"/Nov","")),lists!$B$27:$D$29,2,FALSE)</f>
        <v>1</v>
      </c>
      <c r="AI1009" t="b">
        <f>IF(FLAT!$I$5="All",TRUE,IF(FLAT!$I$5=TEXT('Raw - F'!C1009,"mmm"),TRUE,FALSE))</f>
        <v>1</v>
      </c>
      <c r="AJ1009" t="b">
        <f>VLOOKUP(L1009,lists!B:C,2,FALSE)</f>
        <v>1</v>
      </c>
      <c r="AK1009" t="b">
        <f>VLOOKUP(T1009,lists!$B$23:$D$25,2,FALSE)</f>
        <v>1</v>
      </c>
      <c r="AL1009">
        <f t="shared" si="84"/>
        <v>1</v>
      </c>
    </row>
    <row r="1010" spans="1:38" x14ac:dyDescent="0.35">
      <c r="A1010" s="1">
        <f t="shared" si="80"/>
        <v>1010</v>
      </c>
      <c r="B1010" s="1">
        <f t="shared" si="81"/>
        <v>1009</v>
      </c>
      <c r="C1010" s="5">
        <v>44360</v>
      </c>
      <c r="D1010" t="s">
        <v>606</v>
      </c>
      <c r="E1010" t="s">
        <v>302</v>
      </c>
      <c r="F1010" t="s">
        <v>302</v>
      </c>
      <c r="G1010" t="s">
        <v>51</v>
      </c>
      <c r="H1010" t="s">
        <v>244</v>
      </c>
      <c r="J1010" t="s">
        <v>33</v>
      </c>
      <c r="K1010" t="s">
        <v>5</v>
      </c>
      <c r="L1010">
        <v>4</v>
      </c>
      <c r="N1010" t="s">
        <v>227</v>
      </c>
      <c r="O1010" t="s">
        <v>37</v>
      </c>
      <c r="P1010" t="s">
        <v>37</v>
      </c>
      <c r="Q1010">
        <v>9600</v>
      </c>
      <c r="R1010" t="s">
        <v>1362</v>
      </c>
      <c r="T1010" t="s">
        <v>241</v>
      </c>
      <c r="U1010">
        <v>0</v>
      </c>
      <c r="W1010" t="s">
        <v>503</v>
      </c>
      <c r="X1010" t="s">
        <v>503</v>
      </c>
      <c r="AA1010" s="6" t="str">
        <f t="shared" si="82"/>
        <v>2yo</v>
      </c>
      <c r="AB1010" s="6" t="str">
        <f t="shared" si="83"/>
        <v>A</v>
      </c>
      <c r="AC1010" s="6">
        <f>VLOOKUP(P1010,lists!$G:$H,2,FALSE)</f>
        <v>2</v>
      </c>
      <c r="AD1010" t="b">
        <f>VLOOKUP(G1010,lists!$B$2:$C$3,2,FALSE)</f>
        <v>1</v>
      </c>
      <c r="AE1010" t="b">
        <f>VLOOKUP(AA1010,lists!$B:$C,2,FALSE)</f>
        <v>1</v>
      </c>
      <c r="AF1010" t="b">
        <f>IF(AND(AC1010&gt;=VLOOKUP(FLAT!$I$1,lists!$G:$H,2,FALSE),AC1010&lt;=VLOOKUP(FLAT!$I$2,lists!$G:$H,2,FALSE)),TRUE,FALSE)</f>
        <v>1</v>
      </c>
      <c r="AG1010" t="b">
        <f>VLOOKUP(AB1010,lists!$B$7:$C$8,2,FALSE)</f>
        <v>1</v>
      </c>
      <c r="AH1010" t="b">
        <f>VLOOKUP(IF(H1010="","Open",SUBSTITUTE(H1010,"/Nov","")),lists!$B$27:$D$29,2,FALSE)</f>
        <v>1</v>
      </c>
      <c r="AI1010" t="b">
        <f>IF(FLAT!$I$5="All",TRUE,IF(FLAT!$I$5=TEXT('Raw - F'!C1010,"mmm"),TRUE,FALSE))</f>
        <v>1</v>
      </c>
      <c r="AJ1010" t="b">
        <f>VLOOKUP(L1010,lists!B:C,2,FALSE)</f>
        <v>1</v>
      </c>
      <c r="AK1010" t="b">
        <f>VLOOKUP(T1010,lists!$B$23:$D$25,2,FALSE)</f>
        <v>1</v>
      </c>
      <c r="AL1010">
        <f t="shared" si="84"/>
        <v>1</v>
      </c>
    </row>
    <row r="1011" spans="1:38" x14ac:dyDescent="0.35">
      <c r="A1011" s="1">
        <f t="shared" si="80"/>
        <v>1011</v>
      </c>
      <c r="B1011" s="1">
        <f t="shared" si="81"/>
        <v>1010</v>
      </c>
      <c r="C1011" s="5">
        <v>44360</v>
      </c>
      <c r="D1011" t="s">
        <v>606</v>
      </c>
      <c r="E1011" t="s">
        <v>302</v>
      </c>
      <c r="F1011" t="s">
        <v>302</v>
      </c>
      <c r="G1011" t="s">
        <v>6</v>
      </c>
      <c r="H1011" t="s">
        <v>227</v>
      </c>
      <c r="J1011" t="s">
        <v>35</v>
      </c>
      <c r="K1011" t="s">
        <v>5</v>
      </c>
      <c r="L1011">
        <v>4</v>
      </c>
      <c r="N1011" t="s">
        <v>348</v>
      </c>
      <c r="O1011" t="s">
        <v>36</v>
      </c>
      <c r="P1011" t="s">
        <v>36</v>
      </c>
      <c r="Q1011">
        <v>8000</v>
      </c>
      <c r="R1011" t="s">
        <v>1360</v>
      </c>
      <c r="T1011" t="s">
        <v>241</v>
      </c>
      <c r="U1011">
        <v>0</v>
      </c>
      <c r="W1011" t="s">
        <v>503</v>
      </c>
      <c r="X1011" t="s">
        <v>503</v>
      </c>
      <c r="AA1011" s="6" t="str">
        <f t="shared" si="82"/>
        <v>Other</v>
      </c>
      <c r="AB1011" s="6" t="str">
        <f t="shared" si="83"/>
        <v>A</v>
      </c>
      <c r="AC1011" s="6">
        <f>VLOOKUP(P1011,lists!$G:$H,2,FALSE)</f>
        <v>1</v>
      </c>
      <c r="AD1011" t="b">
        <f>VLOOKUP(G1011,lists!$B$2:$C$3,2,FALSE)</f>
        <v>1</v>
      </c>
      <c r="AE1011" t="b">
        <f>VLOOKUP(AA1011,lists!$B:$C,2,FALSE)</f>
        <v>1</v>
      </c>
      <c r="AF1011" t="b">
        <f>IF(AND(AC1011&gt;=VLOOKUP(FLAT!$I$1,lists!$G:$H,2,FALSE),AC1011&lt;=VLOOKUP(FLAT!$I$2,lists!$G:$H,2,FALSE)),TRUE,FALSE)</f>
        <v>1</v>
      </c>
      <c r="AG1011" t="b">
        <f>VLOOKUP(AB1011,lists!$B$7:$C$8,2,FALSE)</f>
        <v>1</v>
      </c>
      <c r="AH1011" t="b">
        <f>VLOOKUP(IF(H1011="","Open",SUBSTITUTE(H1011,"/Nov","")),lists!$B$27:$D$29,2,FALSE)</f>
        <v>1</v>
      </c>
      <c r="AI1011" t="b">
        <f>IF(FLAT!$I$5="All",TRUE,IF(FLAT!$I$5=TEXT('Raw - F'!C1011,"mmm"),TRUE,FALSE))</f>
        <v>1</v>
      </c>
      <c r="AJ1011" t="b">
        <f>VLOOKUP(L1011,lists!B:C,2,FALSE)</f>
        <v>1</v>
      </c>
      <c r="AK1011" t="b">
        <f>VLOOKUP(T1011,lists!$B$23:$D$25,2,FALSE)</f>
        <v>1</v>
      </c>
      <c r="AL1011">
        <f t="shared" si="84"/>
        <v>1</v>
      </c>
    </row>
    <row r="1012" spans="1:38" x14ac:dyDescent="0.35">
      <c r="A1012" s="1">
        <f t="shared" si="80"/>
        <v>1012</v>
      </c>
      <c r="B1012" s="1">
        <f t="shared" si="81"/>
        <v>1011</v>
      </c>
      <c r="C1012" s="5">
        <v>44360</v>
      </c>
      <c r="D1012" t="s">
        <v>606</v>
      </c>
      <c r="E1012" t="s">
        <v>302</v>
      </c>
      <c r="F1012" t="s">
        <v>302</v>
      </c>
      <c r="G1012" t="s">
        <v>51</v>
      </c>
      <c r="H1012" t="s">
        <v>244</v>
      </c>
      <c r="J1012" t="s">
        <v>35</v>
      </c>
      <c r="K1012" t="s">
        <v>7</v>
      </c>
      <c r="L1012">
        <v>5</v>
      </c>
      <c r="N1012" t="s">
        <v>227</v>
      </c>
      <c r="O1012" t="s">
        <v>473</v>
      </c>
      <c r="P1012" t="s">
        <v>76</v>
      </c>
      <c r="Q1012">
        <v>5850</v>
      </c>
      <c r="R1012" t="s">
        <v>1359</v>
      </c>
      <c r="T1012" t="s">
        <v>241</v>
      </c>
      <c r="U1012">
        <v>0</v>
      </c>
      <c r="W1012" t="s">
        <v>503</v>
      </c>
      <c r="X1012" t="s">
        <v>503</v>
      </c>
      <c r="AA1012" s="6" t="str">
        <f t="shared" si="82"/>
        <v>Other</v>
      </c>
      <c r="AB1012" s="6" t="str">
        <f t="shared" si="83"/>
        <v>F</v>
      </c>
      <c r="AC1012" s="6">
        <f>VLOOKUP(P1012,lists!$G:$H,2,FALSE)</f>
        <v>5</v>
      </c>
      <c r="AD1012" t="b">
        <f>VLOOKUP(G1012,lists!$B$2:$C$3,2,FALSE)</f>
        <v>1</v>
      </c>
      <c r="AE1012" t="b">
        <f>VLOOKUP(AA1012,lists!$B:$C,2,FALSE)</f>
        <v>1</v>
      </c>
      <c r="AF1012" t="b">
        <f>IF(AND(AC1012&gt;=VLOOKUP(FLAT!$I$1,lists!$G:$H,2,FALSE),AC1012&lt;=VLOOKUP(FLAT!$I$2,lists!$G:$H,2,FALSE)),TRUE,FALSE)</f>
        <v>1</v>
      </c>
      <c r="AG1012" t="b">
        <f>VLOOKUP(AB1012,lists!$B$7:$C$8,2,FALSE)</f>
        <v>1</v>
      </c>
      <c r="AH1012" t="b">
        <f>VLOOKUP(IF(H1012="","Open",SUBSTITUTE(H1012,"/Nov","")),lists!$B$27:$D$29,2,FALSE)</f>
        <v>1</v>
      </c>
      <c r="AI1012" t="b">
        <f>IF(FLAT!$I$5="All",TRUE,IF(FLAT!$I$5=TEXT('Raw - F'!C1012,"mmm"),TRUE,FALSE))</f>
        <v>1</v>
      </c>
      <c r="AJ1012" t="b">
        <f>VLOOKUP(L1012,lists!B:C,2,FALSE)</f>
        <v>1</v>
      </c>
      <c r="AK1012" t="b">
        <f>VLOOKUP(T1012,lists!$B$23:$D$25,2,FALSE)</f>
        <v>1</v>
      </c>
      <c r="AL1012">
        <f t="shared" si="84"/>
        <v>1</v>
      </c>
    </row>
    <row r="1013" spans="1:38" x14ac:dyDescent="0.35">
      <c r="A1013" s="1">
        <f t="shared" si="80"/>
        <v>1013</v>
      </c>
      <c r="B1013" s="1">
        <f t="shared" si="81"/>
        <v>1012</v>
      </c>
      <c r="C1013" s="5">
        <v>44360</v>
      </c>
      <c r="D1013" t="s">
        <v>606</v>
      </c>
      <c r="E1013" t="s">
        <v>302</v>
      </c>
      <c r="F1013" t="s">
        <v>302</v>
      </c>
      <c r="G1013" t="s">
        <v>6</v>
      </c>
      <c r="H1013" t="s">
        <v>227</v>
      </c>
      <c r="J1013" t="s">
        <v>34</v>
      </c>
      <c r="K1013" t="s">
        <v>5</v>
      </c>
      <c r="L1013">
        <v>6</v>
      </c>
      <c r="N1013" t="s">
        <v>312</v>
      </c>
      <c r="O1013" t="s">
        <v>470</v>
      </c>
      <c r="P1013" t="s">
        <v>38</v>
      </c>
      <c r="Q1013">
        <v>5116</v>
      </c>
      <c r="R1013" t="s">
        <v>778</v>
      </c>
      <c r="T1013" t="s">
        <v>241</v>
      </c>
      <c r="U1013">
        <v>0</v>
      </c>
      <c r="V1013" t="s">
        <v>525</v>
      </c>
      <c r="W1013" t="s">
        <v>503</v>
      </c>
      <c r="X1013" t="s">
        <v>503</v>
      </c>
      <c r="AA1013" s="6" t="str">
        <f t="shared" si="82"/>
        <v>3yo</v>
      </c>
      <c r="AB1013" s="6" t="str">
        <f t="shared" si="83"/>
        <v>A</v>
      </c>
      <c r="AC1013" s="6">
        <f>VLOOKUP(P1013,lists!$G:$H,2,FALSE)</f>
        <v>3</v>
      </c>
      <c r="AD1013" t="b">
        <f>VLOOKUP(G1013,lists!$B$2:$C$3,2,FALSE)</f>
        <v>1</v>
      </c>
      <c r="AE1013" t="b">
        <f>VLOOKUP(AA1013,lists!$B:$C,2,FALSE)</f>
        <v>1</v>
      </c>
      <c r="AF1013" t="b">
        <f>IF(AND(AC1013&gt;=VLOOKUP(FLAT!$I$1,lists!$G:$H,2,FALSE),AC1013&lt;=VLOOKUP(FLAT!$I$2,lists!$G:$H,2,FALSE)),TRUE,FALSE)</f>
        <v>1</v>
      </c>
      <c r="AG1013" t="b">
        <f>VLOOKUP(AB1013,lists!$B$7:$C$8,2,FALSE)</f>
        <v>1</v>
      </c>
      <c r="AH1013" t="b">
        <f>VLOOKUP(IF(H1013="","Open",SUBSTITUTE(H1013,"/Nov","")),lists!$B$27:$D$29,2,FALSE)</f>
        <v>1</v>
      </c>
      <c r="AI1013" t="b">
        <f>IF(FLAT!$I$5="All",TRUE,IF(FLAT!$I$5=TEXT('Raw - F'!C1013,"mmm"),TRUE,FALSE))</f>
        <v>1</v>
      </c>
      <c r="AJ1013" t="b">
        <f>VLOOKUP(L1013,lists!B:C,2,FALSE)</f>
        <v>1</v>
      </c>
      <c r="AK1013" t="b">
        <f>VLOOKUP(T1013,lists!$B$23:$D$25,2,FALSE)</f>
        <v>1</v>
      </c>
      <c r="AL1013">
        <f t="shared" si="84"/>
        <v>1</v>
      </c>
    </row>
    <row r="1014" spans="1:38" x14ac:dyDescent="0.35">
      <c r="A1014" s="1">
        <f t="shared" si="80"/>
        <v>1014</v>
      </c>
      <c r="B1014" s="1">
        <f t="shared" si="81"/>
        <v>1013</v>
      </c>
      <c r="C1014" s="5">
        <v>44360</v>
      </c>
      <c r="D1014" t="s">
        <v>606</v>
      </c>
      <c r="E1014" t="s">
        <v>302</v>
      </c>
      <c r="F1014" t="s">
        <v>302</v>
      </c>
      <c r="G1014" t="s">
        <v>6</v>
      </c>
      <c r="H1014" t="s">
        <v>227</v>
      </c>
      <c r="J1014" t="s">
        <v>35</v>
      </c>
      <c r="K1014" t="s">
        <v>7</v>
      </c>
      <c r="L1014">
        <v>5</v>
      </c>
      <c r="N1014" t="s">
        <v>321</v>
      </c>
      <c r="O1014" t="s">
        <v>470</v>
      </c>
      <c r="P1014" t="s">
        <v>38</v>
      </c>
      <c r="Q1014">
        <v>5000</v>
      </c>
      <c r="R1014" t="s">
        <v>609</v>
      </c>
      <c r="T1014" t="s">
        <v>241</v>
      </c>
      <c r="U1014">
        <v>0</v>
      </c>
      <c r="W1014" t="s">
        <v>503</v>
      </c>
      <c r="X1014" t="s">
        <v>503</v>
      </c>
      <c r="AA1014" s="6" t="str">
        <f t="shared" si="82"/>
        <v>Other</v>
      </c>
      <c r="AB1014" s="6" t="str">
        <f t="shared" si="83"/>
        <v>F</v>
      </c>
      <c r="AC1014" s="6">
        <f>VLOOKUP(P1014,lists!$G:$H,2,FALSE)</f>
        <v>3</v>
      </c>
      <c r="AD1014" t="b">
        <f>VLOOKUP(G1014,lists!$B$2:$C$3,2,FALSE)</f>
        <v>1</v>
      </c>
      <c r="AE1014" t="b">
        <f>VLOOKUP(AA1014,lists!$B:$C,2,FALSE)</f>
        <v>1</v>
      </c>
      <c r="AF1014" t="b">
        <f>IF(AND(AC1014&gt;=VLOOKUP(FLAT!$I$1,lists!$G:$H,2,FALSE),AC1014&lt;=VLOOKUP(FLAT!$I$2,lists!$G:$H,2,FALSE)),TRUE,FALSE)</f>
        <v>1</v>
      </c>
      <c r="AG1014" t="b">
        <f>VLOOKUP(AB1014,lists!$B$7:$C$8,2,FALSE)</f>
        <v>1</v>
      </c>
      <c r="AH1014" t="b">
        <f>VLOOKUP(IF(H1014="","Open",SUBSTITUTE(H1014,"/Nov","")),lists!$B$27:$D$29,2,FALSE)</f>
        <v>1</v>
      </c>
      <c r="AI1014" t="b">
        <f>IF(FLAT!$I$5="All",TRUE,IF(FLAT!$I$5=TEXT('Raw - F'!C1014,"mmm"),TRUE,FALSE))</f>
        <v>1</v>
      </c>
      <c r="AJ1014" t="b">
        <f>VLOOKUP(L1014,lists!B:C,2,FALSE)</f>
        <v>1</v>
      </c>
      <c r="AK1014" t="b">
        <f>VLOOKUP(T1014,lists!$B$23:$D$25,2,FALSE)</f>
        <v>1</v>
      </c>
      <c r="AL1014">
        <f t="shared" si="84"/>
        <v>1</v>
      </c>
    </row>
    <row r="1015" spans="1:38" x14ac:dyDescent="0.35">
      <c r="A1015" s="1">
        <f t="shared" si="80"/>
        <v>1015</v>
      </c>
      <c r="B1015" s="1">
        <f t="shared" si="81"/>
        <v>1014</v>
      </c>
      <c r="C1015" s="5">
        <v>44360</v>
      </c>
      <c r="D1015" t="s">
        <v>606</v>
      </c>
      <c r="E1015" t="s">
        <v>302</v>
      </c>
      <c r="F1015" t="s">
        <v>302</v>
      </c>
      <c r="G1015" t="s">
        <v>6</v>
      </c>
      <c r="H1015" t="s">
        <v>227</v>
      </c>
      <c r="J1015" t="s">
        <v>34</v>
      </c>
      <c r="K1015" t="s">
        <v>5</v>
      </c>
      <c r="L1015">
        <v>6</v>
      </c>
      <c r="N1015" t="s">
        <v>314</v>
      </c>
      <c r="O1015" t="s">
        <v>401</v>
      </c>
      <c r="P1015" t="s">
        <v>59</v>
      </c>
      <c r="Q1015">
        <v>4065</v>
      </c>
      <c r="R1015" t="s">
        <v>1358</v>
      </c>
      <c r="T1015" t="s">
        <v>241</v>
      </c>
      <c r="U1015">
        <v>0</v>
      </c>
      <c r="W1015" t="s">
        <v>503</v>
      </c>
      <c r="X1015" t="s">
        <v>503</v>
      </c>
      <c r="AA1015" s="6" t="str">
        <f t="shared" si="82"/>
        <v>3yo</v>
      </c>
      <c r="AB1015" s="6" t="str">
        <f t="shared" si="83"/>
        <v>A</v>
      </c>
      <c r="AC1015" s="6">
        <f>VLOOKUP(P1015,lists!$G:$H,2,FALSE)</f>
        <v>7</v>
      </c>
      <c r="AD1015" t="b">
        <f>VLOOKUP(G1015,lists!$B$2:$C$3,2,FALSE)</f>
        <v>1</v>
      </c>
      <c r="AE1015" t="b">
        <f>VLOOKUP(AA1015,lists!$B:$C,2,FALSE)</f>
        <v>1</v>
      </c>
      <c r="AF1015" t="b">
        <f>IF(AND(AC1015&gt;=VLOOKUP(FLAT!$I$1,lists!$G:$H,2,FALSE),AC1015&lt;=VLOOKUP(FLAT!$I$2,lists!$G:$H,2,FALSE)),TRUE,FALSE)</f>
        <v>1</v>
      </c>
      <c r="AG1015" t="b">
        <f>VLOOKUP(AB1015,lists!$B$7:$C$8,2,FALSE)</f>
        <v>1</v>
      </c>
      <c r="AH1015" t="b">
        <f>VLOOKUP(IF(H1015="","Open",SUBSTITUTE(H1015,"/Nov","")),lists!$B$27:$D$29,2,FALSE)</f>
        <v>1</v>
      </c>
      <c r="AI1015" t="b">
        <f>IF(FLAT!$I$5="All",TRUE,IF(FLAT!$I$5=TEXT('Raw - F'!C1015,"mmm"),TRUE,FALSE))</f>
        <v>1</v>
      </c>
      <c r="AJ1015" t="b">
        <f>VLOOKUP(L1015,lists!B:C,2,FALSE)</f>
        <v>1</v>
      </c>
      <c r="AK1015" t="b">
        <f>VLOOKUP(T1015,lists!$B$23:$D$25,2,FALSE)</f>
        <v>1</v>
      </c>
      <c r="AL1015">
        <f t="shared" si="84"/>
        <v>1</v>
      </c>
    </row>
    <row r="1016" spans="1:38" x14ac:dyDescent="0.35">
      <c r="A1016" s="1">
        <f t="shared" si="80"/>
        <v>1016</v>
      </c>
      <c r="B1016" s="1">
        <f t="shared" si="81"/>
        <v>1015</v>
      </c>
      <c r="C1016" s="5">
        <v>44361</v>
      </c>
      <c r="D1016" t="s">
        <v>259</v>
      </c>
      <c r="E1016" t="s">
        <v>302</v>
      </c>
      <c r="F1016" t="s">
        <v>302</v>
      </c>
      <c r="G1016" t="s">
        <v>6</v>
      </c>
      <c r="H1016" t="s">
        <v>227</v>
      </c>
      <c r="J1016" t="s">
        <v>34</v>
      </c>
      <c r="K1016" t="s">
        <v>5</v>
      </c>
      <c r="L1016">
        <v>5</v>
      </c>
      <c r="N1016" t="s">
        <v>330</v>
      </c>
      <c r="O1016" t="s">
        <v>1015</v>
      </c>
      <c r="P1016" t="s">
        <v>88</v>
      </c>
      <c r="Q1016">
        <v>6500</v>
      </c>
      <c r="R1016" t="s">
        <v>754</v>
      </c>
      <c r="T1016" t="s">
        <v>240</v>
      </c>
      <c r="U1016">
        <v>0</v>
      </c>
      <c r="W1016" t="s">
        <v>503</v>
      </c>
      <c r="X1016" t="s">
        <v>503</v>
      </c>
      <c r="AA1016" s="6" t="str">
        <f t="shared" si="82"/>
        <v>3yo</v>
      </c>
      <c r="AB1016" s="6" t="str">
        <f t="shared" si="83"/>
        <v>A</v>
      </c>
      <c r="AC1016" s="6">
        <f>VLOOKUP(P1016,lists!$G:$H,2,FALSE)</f>
        <v>6</v>
      </c>
      <c r="AD1016" t="b">
        <f>VLOOKUP(G1016,lists!$B$2:$C$3,2,FALSE)</f>
        <v>1</v>
      </c>
      <c r="AE1016" t="b">
        <f>VLOOKUP(AA1016,lists!$B:$C,2,FALSE)</f>
        <v>1</v>
      </c>
      <c r="AF1016" t="b">
        <f>IF(AND(AC1016&gt;=VLOOKUP(FLAT!$I$1,lists!$G:$H,2,FALSE),AC1016&lt;=VLOOKUP(FLAT!$I$2,lists!$G:$H,2,FALSE)),TRUE,FALSE)</f>
        <v>1</v>
      </c>
      <c r="AG1016" t="b">
        <f>VLOOKUP(AB1016,lists!$B$7:$C$8,2,FALSE)</f>
        <v>1</v>
      </c>
      <c r="AH1016" t="b">
        <f>VLOOKUP(IF(H1016="","Open",SUBSTITUTE(H1016,"/Nov","")),lists!$B$27:$D$29,2,FALSE)</f>
        <v>1</v>
      </c>
      <c r="AI1016" t="b">
        <f>IF(FLAT!$I$5="All",TRUE,IF(FLAT!$I$5=TEXT('Raw - F'!C1016,"mmm"),TRUE,FALSE))</f>
        <v>1</v>
      </c>
      <c r="AJ1016" t="b">
        <f>VLOOKUP(L1016,lists!B:C,2,FALSE)</f>
        <v>1</v>
      </c>
      <c r="AK1016" t="b">
        <f>VLOOKUP(T1016,lists!$B$23:$D$25,2,FALSE)</f>
        <v>1</v>
      </c>
      <c r="AL1016">
        <f t="shared" si="84"/>
        <v>1</v>
      </c>
    </row>
    <row r="1017" spans="1:38" x14ac:dyDescent="0.35">
      <c r="A1017" s="1">
        <f t="shared" si="80"/>
        <v>1017</v>
      </c>
      <c r="B1017" s="1">
        <f t="shared" si="81"/>
        <v>1016</v>
      </c>
      <c r="C1017" s="5">
        <v>44361</v>
      </c>
      <c r="D1017" t="s">
        <v>259</v>
      </c>
      <c r="E1017" t="s">
        <v>302</v>
      </c>
      <c r="F1017" t="s">
        <v>302</v>
      </c>
      <c r="G1017" t="s">
        <v>6</v>
      </c>
      <c r="H1017" t="s">
        <v>227</v>
      </c>
      <c r="J1017" t="s">
        <v>34</v>
      </c>
      <c r="K1017" t="s">
        <v>7</v>
      </c>
      <c r="L1017">
        <v>5</v>
      </c>
      <c r="N1017" t="s">
        <v>330</v>
      </c>
      <c r="O1017" t="s">
        <v>848</v>
      </c>
      <c r="P1017" t="s">
        <v>38</v>
      </c>
      <c r="Q1017">
        <v>6000</v>
      </c>
      <c r="R1017" t="s">
        <v>358</v>
      </c>
      <c r="T1017" t="s">
        <v>240</v>
      </c>
      <c r="U1017">
        <v>0</v>
      </c>
      <c r="W1017" t="s">
        <v>503</v>
      </c>
      <c r="X1017" t="s">
        <v>503</v>
      </c>
      <c r="AA1017" s="6" t="str">
        <f t="shared" si="82"/>
        <v>3yo</v>
      </c>
      <c r="AB1017" s="6" t="str">
        <f t="shared" si="83"/>
        <v>F</v>
      </c>
      <c r="AC1017" s="6">
        <f>VLOOKUP(P1017,lists!$G:$H,2,FALSE)</f>
        <v>3</v>
      </c>
      <c r="AD1017" t="b">
        <f>VLOOKUP(G1017,lists!$B$2:$C$3,2,FALSE)</f>
        <v>1</v>
      </c>
      <c r="AE1017" t="b">
        <f>VLOOKUP(AA1017,lists!$B:$C,2,FALSE)</f>
        <v>1</v>
      </c>
      <c r="AF1017" t="b">
        <f>IF(AND(AC1017&gt;=VLOOKUP(FLAT!$I$1,lists!$G:$H,2,FALSE),AC1017&lt;=VLOOKUP(FLAT!$I$2,lists!$G:$H,2,FALSE)),TRUE,FALSE)</f>
        <v>1</v>
      </c>
      <c r="AG1017" t="b">
        <f>VLOOKUP(AB1017,lists!$B$7:$C$8,2,FALSE)</f>
        <v>1</v>
      </c>
      <c r="AH1017" t="b">
        <f>VLOOKUP(IF(H1017="","Open",SUBSTITUTE(H1017,"/Nov","")),lists!$B$27:$D$29,2,FALSE)</f>
        <v>1</v>
      </c>
      <c r="AI1017" t="b">
        <f>IF(FLAT!$I$5="All",TRUE,IF(FLAT!$I$5=TEXT('Raw - F'!C1017,"mmm"),TRUE,FALSE))</f>
        <v>1</v>
      </c>
      <c r="AJ1017" t="b">
        <f>VLOOKUP(L1017,lists!B:C,2,FALSE)</f>
        <v>1</v>
      </c>
      <c r="AK1017" t="b">
        <f>VLOOKUP(T1017,lists!$B$23:$D$25,2,FALSE)</f>
        <v>1</v>
      </c>
      <c r="AL1017">
        <f t="shared" si="84"/>
        <v>1</v>
      </c>
    </row>
    <row r="1018" spans="1:38" x14ac:dyDescent="0.35">
      <c r="A1018" s="1">
        <f t="shared" si="80"/>
        <v>1018</v>
      </c>
      <c r="B1018" s="1">
        <f t="shared" si="81"/>
        <v>1017</v>
      </c>
      <c r="C1018" s="5">
        <v>44361</v>
      </c>
      <c r="D1018" t="s">
        <v>259</v>
      </c>
      <c r="E1018" t="s">
        <v>302</v>
      </c>
      <c r="F1018" t="s">
        <v>302</v>
      </c>
      <c r="G1018" t="s">
        <v>6</v>
      </c>
      <c r="H1018" t="s">
        <v>227</v>
      </c>
      <c r="J1018" t="s">
        <v>54</v>
      </c>
      <c r="K1018" t="s">
        <v>5</v>
      </c>
      <c r="L1018">
        <v>5</v>
      </c>
      <c r="N1018" t="s">
        <v>330</v>
      </c>
      <c r="O1018" t="s">
        <v>1015</v>
      </c>
      <c r="P1018" t="s">
        <v>88</v>
      </c>
      <c r="Q1018">
        <v>5600</v>
      </c>
      <c r="R1018" t="s">
        <v>334</v>
      </c>
      <c r="T1018" t="s">
        <v>240</v>
      </c>
      <c r="U1018">
        <v>0</v>
      </c>
      <c r="W1018" t="s">
        <v>503</v>
      </c>
      <c r="X1018" t="s">
        <v>503</v>
      </c>
      <c r="AA1018" s="6" t="str">
        <f t="shared" si="82"/>
        <v>Other</v>
      </c>
      <c r="AB1018" s="6" t="str">
        <f t="shared" si="83"/>
        <v>A</v>
      </c>
      <c r="AC1018" s="6">
        <f>VLOOKUP(P1018,lists!$G:$H,2,FALSE)</f>
        <v>6</v>
      </c>
      <c r="AD1018" t="b">
        <f>VLOOKUP(G1018,lists!$B$2:$C$3,2,FALSE)</f>
        <v>1</v>
      </c>
      <c r="AE1018" t="b">
        <f>VLOOKUP(AA1018,lists!$B:$C,2,FALSE)</f>
        <v>1</v>
      </c>
      <c r="AF1018" t="b">
        <f>IF(AND(AC1018&gt;=VLOOKUP(FLAT!$I$1,lists!$G:$H,2,FALSE),AC1018&lt;=VLOOKUP(FLAT!$I$2,lists!$G:$H,2,FALSE)),TRUE,FALSE)</f>
        <v>1</v>
      </c>
      <c r="AG1018" t="b">
        <f>VLOOKUP(AB1018,lists!$B$7:$C$8,2,FALSE)</f>
        <v>1</v>
      </c>
      <c r="AH1018" t="b">
        <f>VLOOKUP(IF(H1018="","Open",SUBSTITUTE(H1018,"/Nov","")),lists!$B$27:$D$29,2,FALSE)</f>
        <v>1</v>
      </c>
      <c r="AI1018" t="b">
        <f>IF(FLAT!$I$5="All",TRUE,IF(FLAT!$I$5=TEXT('Raw - F'!C1018,"mmm"),TRUE,FALSE))</f>
        <v>1</v>
      </c>
      <c r="AJ1018" t="b">
        <f>VLOOKUP(L1018,lists!B:C,2,FALSE)</f>
        <v>1</v>
      </c>
      <c r="AK1018" t="b">
        <f>VLOOKUP(T1018,lists!$B$23:$D$25,2,FALSE)</f>
        <v>1</v>
      </c>
      <c r="AL1018">
        <f t="shared" si="84"/>
        <v>1</v>
      </c>
    </row>
    <row r="1019" spans="1:38" x14ac:dyDescent="0.35">
      <c r="A1019" s="1">
        <f t="shared" si="80"/>
        <v>1019</v>
      </c>
      <c r="B1019" s="1">
        <f t="shared" si="81"/>
        <v>1018</v>
      </c>
      <c r="C1019" s="5">
        <v>44361</v>
      </c>
      <c r="D1019" t="s">
        <v>259</v>
      </c>
      <c r="E1019" t="s">
        <v>302</v>
      </c>
      <c r="F1019" t="s">
        <v>302</v>
      </c>
      <c r="G1019" t="s">
        <v>6</v>
      </c>
      <c r="H1019" t="s">
        <v>227</v>
      </c>
      <c r="J1019" t="s">
        <v>54</v>
      </c>
      <c r="K1019" t="s">
        <v>5</v>
      </c>
      <c r="L1019">
        <v>5</v>
      </c>
      <c r="N1019" t="s">
        <v>330</v>
      </c>
      <c r="O1019" t="s">
        <v>853</v>
      </c>
      <c r="P1019" t="s">
        <v>70</v>
      </c>
      <c r="Q1019">
        <v>5600</v>
      </c>
      <c r="R1019" t="s">
        <v>1363</v>
      </c>
      <c r="T1019" t="s">
        <v>240</v>
      </c>
      <c r="U1019">
        <v>0</v>
      </c>
      <c r="W1019" t="s">
        <v>503</v>
      </c>
      <c r="X1019" t="s">
        <v>503</v>
      </c>
      <c r="AA1019" s="6" t="str">
        <f t="shared" si="82"/>
        <v>Other</v>
      </c>
      <c r="AB1019" s="6" t="str">
        <f t="shared" si="83"/>
        <v>A</v>
      </c>
      <c r="AC1019" s="6">
        <f>VLOOKUP(P1019,lists!$G:$H,2,FALSE)</f>
        <v>4</v>
      </c>
      <c r="AD1019" t="b">
        <f>VLOOKUP(G1019,lists!$B$2:$C$3,2,FALSE)</f>
        <v>1</v>
      </c>
      <c r="AE1019" t="b">
        <f>VLOOKUP(AA1019,lists!$B:$C,2,FALSE)</f>
        <v>1</v>
      </c>
      <c r="AF1019" t="b">
        <f>IF(AND(AC1019&gt;=VLOOKUP(FLAT!$I$1,lists!$G:$H,2,FALSE),AC1019&lt;=VLOOKUP(FLAT!$I$2,lists!$G:$H,2,FALSE)),TRUE,FALSE)</f>
        <v>1</v>
      </c>
      <c r="AG1019" t="b">
        <f>VLOOKUP(AB1019,lists!$B$7:$C$8,2,FALSE)</f>
        <v>1</v>
      </c>
      <c r="AH1019" t="b">
        <f>VLOOKUP(IF(H1019="","Open",SUBSTITUTE(H1019,"/Nov","")),lists!$B$27:$D$29,2,FALSE)</f>
        <v>1</v>
      </c>
      <c r="AI1019" t="b">
        <f>IF(FLAT!$I$5="All",TRUE,IF(FLAT!$I$5=TEXT('Raw - F'!C1019,"mmm"),TRUE,FALSE))</f>
        <v>1</v>
      </c>
      <c r="AJ1019" t="b">
        <f>VLOOKUP(L1019,lists!B:C,2,FALSE)</f>
        <v>1</v>
      </c>
      <c r="AK1019" t="b">
        <f>VLOOKUP(T1019,lists!$B$23:$D$25,2,FALSE)</f>
        <v>1</v>
      </c>
      <c r="AL1019">
        <f t="shared" si="84"/>
        <v>1</v>
      </c>
    </row>
    <row r="1020" spans="1:38" x14ac:dyDescent="0.35">
      <c r="A1020" s="1">
        <f t="shared" si="80"/>
        <v>1020</v>
      </c>
      <c r="B1020" s="1">
        <f t="shared" si="81"/>
        <v>1019</v>
      </c>
      <c r="C1020" s="5">
        <v>44361</v>
      </c>
      <c r="D1020" t="s">
        <v>259</v>
      </c>
      <c r="E1020" t="s">
        <v>302</v>
      </c>
      <c r="F1020" t="s">
        <v>302</v>
      </c>
      <c r="G1020" t="s">
        <v>51</v>
      </c>
      <c r="H1020" t="s">
        <v>244</v>
      </c>
      <c r="J1020" t="s">
        <v>33</v>
      </c>
      <c r="K1020" t="s">
        <v>5</v>
      </c>
      <c r="L1020">
        <v>5</v>
      </c>
      <c r="N1020" t="s">
        <v>227</v>
      </c>
      <c r="O1020" t="s">
        <v>855</v>
      </c>
      <c r="P1020" t="s">
        <v>37</v>
      </c>
      <c r="Q1020">
        <v>5600</v>
      </c>
      <c r="R1020" t="s">
        <v>530</v>
      </c>
      <c r="T1020" t="s">
        <v>240</v>
      </c>
      <c r="U1020">
        <v>0</v>
      </c>
      <c r="W1020" t="s">
        <v>503</v>
      </c>
      <c r="X1020" t="s">
        <v>583</v>
      </c>
      <c r="Y1020" t="s">
        <v>868</v>
      </c>
      <c r="AA1020" s="6" t="str">
        <f t="shared" si="82"/>
        <v>2yo</v>
      </c>
      <c r="AB1020" s="6" t="str">
        <f t="shared" si="83"/>
        <v>A</v>
      </c>
      <c r="AC1020" s="6">
        <f>VLOOKUP(P1020,lists!$G:$H,2,FALSE)</f>
        <v>2</v>
      </c>
      <c r="AD1020" t="b">
        <f>VLOOKUP(G1020,lists!$B$2:$C$3,2,FALSE)</f>
        <v>1</v>
      </c>
      <c r="AE1020" t="b">
        <f>VLOOKUP(AA1020,lists!$B:$C,2,FALSE)</f>
        <v>1</v>
      </c>
      <c r="AF1020" t="b">
        <f>IF(AND(AC1020&gt;=VLOOKUP(FLAT!$I$1,lists!$G:$H,2,FALSE),AC1020&lt;=VLOOKUP(FLAT!$I$2,lists!$G:$H,2,FALSE)),TRUE,FALSE)</f>
        <v>1</v>
      </c>
      <c r="AG1020" t="b">
        <f>VLOOKUP(AB1020,lists!$B$7:$C$8,2,FALSE)</f>
        <v>1</v>
      </c>
      <c r="AH1020" t="b">
        <f>VLOOKUP(IF(H1020="","Open",SUBSTITUTE(H1020,"/Nov","")),lists!$B$27:$D$29,2,FALSE)</f>
        <v>1</v>
      </c>
      <c r="AI1020" t="b">
        <f>IF(FLAT!$I$5="All",TRUE,IF(FLAT!$I$5=TEXT('Raw - F'!C1020,"mmm"),TRUE,FALSE))</f>
        <v>1</v>
      </c>
      <c r="AJ1020" t="b">
        <f>VLOOKUP(L1020,lists!B:C,2,FALSE)</f>
        <v>1</v>
      </c>
      <c r="AK1020" t="b">
        <f>VLOOKUP(T1020,lists!$B$23:$D$25,2,FALSE)</f>
        <v>1</v>
      </c>
      <c r="AL1020">
        <f t="shared" si="84"/>
        <v>1</v>
      </c>
    </row>
    <row r="1021" spans="1:38" x14ac:dyDescent="0.35">
      <c r="A1021" s="1">
        <f t="shared" si="80"/>
        <v>1021</v>
      </c>
      <c r="B1021" s="1">
        <f t="shared" si="81"/>
        <v>1020</v>
      </c>
      <c r="C1021" s="5">
        <v>44361</v>
      </c>
      <c r="D1021" t="s">
        <v>259</v>
      </c>
      <c r="E1021" t="s">
        <v>302</v>
      </c>
      <c r="F1021" t="s">
        <v>302</v>
      </c>
      <c r="G1021" t="s">
        <v>51</v>
      </c>
      <c r="H1021" t="s">
        <v>244</v>
      </c>
      <c r="J1021" t="s">
        <v>35</v>
      </c>
      <c r="K1021" t="s">
        <v>7</v>
      </c>
      <c r="L1021">
        <v>5</v>
      </c>
      <c r="N1021" t="s">
        <v>227</v>
      </c>
      <c r="O1021" t="s">
        <v>855</v>
      </c>
      <c r="P1021" t="s">
        <v>37</v>
      </c>
      <c r="Q1021">
        <v>5600</v>
      </c>
      <c r="R1021" t="s">
        <v>406</v>
      </c>
      <c r="T1021" t="s">
        <v>240</v>
      </c>
      <c r="U1021">
        <v>0</v>
      </c>
      <c r="W1021" t="s">
        <v>503</v>
      </c>
      <c r="X1021" t="s">
        <v>503</v>
      </c>
      <c r="AA1021" s="6" t="str">
        <f t="shared" si="82"/>
        <v>Other</v>
      </c>
      <c r="AB1021" s="6" t="str">
        <f t="shared" si="83"/>
        <v>F</v>
      </c>
      <c r="AC1021" s="6">
        <f>VLOOKUP(P1021,lists!$G:$H,2,FALSE)</f>
        <v>2</v>
      </c>
      <c r="AD1021" t="b">
        <f>VLOOKUP(G1021,lists!$B$2:$C$3,2,FALSE)</f>
        <v>1</v>
      </c>
      <c r="AE1021" t="b">
        <f>VLOOKUP(AA1021,lists!$B:$C,2,FALSE)</f>
        <v>1</v>
      </c>
      <c r="AF1021" t="b">
        <f>IF(AND(AC1021&gt;=VLOOKUP(FLAT!$I$1,lists!$G:$H,2,FALSE),AC1021&lt;=VLOOKUP(FLAT!$I$2,lists!$G:$H,2,FALSE)),TRUE,FALSE)</f>
        <v>1</v>
      </c>
      <c r="AG1021" t="b">
        <f>VLOOKUP(AB1021,lists!$B$7:$C$8,2,FALSE)</f>
        <v>1</v>
      </c>
      <c r="AH1021" t="b">
        <f>VLOOKUP(IF(H1021="","Open",SUBSTITUTE(H1021,"/Nov","")),lists!$B$27:$D$29,2,FALSE)</f>
        <v>1</v>
      </c>
      <c r="AI1021" t="b">
        <f>IF(FLAT!$I$5="All",TRUE,IF(FLAT!$I$5=TEXT('Raw - F'!C1021,"mmm"),TRUE,FALSE))</f>
        <v>1</v>
      </c>
      <c r="AJ1021" t="b">
        <f>VLOOKUP(L1021,lists!B:C,2,FALSE)</f>
        <v>1</v>
      </c>
      <c r="AK1021" t="b">
        <f>VLOOKUP(T1021,lists!$B$23:$D$25,2,FALSE)</f>
        <v>1</v>
      </c>
      <c r="AL1021">
        <f t="shared" si="84"/>
        <v>1</v>
      </c>
    </row>
    <row r="1022" spans="1:38" x14ac:dyDescent="0.35">
      <c r="A1022" s="1">
        <f t="shared" si="80"/>
        <v>1022</v>
      </c>
      <c r="B1022" s="1">
        <f t="shared" si="81"/>
        <v>1021</v>
      </c>
      <c r="C1022" s="5">
        <v>44361</v>
      </c>
      <c r="D1022" t="s">
        <v>259</v>
      </c>
      <c r="E1022" t="s">
        <v>302</v>
      </c>
      <c r="F1022" t="s">
        <v>302</v>
      </c>
      <c r="G1022" t="s">
        <v>6</v>
      </c>
      <c r="H1022" t="s">
        <v>227</v>
      </c>
      <c r="J1022" t="s">
        <v>35</v>
      </c>
      <c r="K1022" t="s">
        <v>5</v>
      </c>
      <c r="L1022">
        <v>6</v>
      </c>
      <c r="N1022" t="s">
        <v>307</v>
      </c>
      <c r="O1022" t="s">
        <v>855</v>
      </c>
      <c r="P1022" t="s">
        <v>37</v>
      </c>
      <c r="Q1022">
        <v>4100</v>
      </c>
      <c r="R1022" t="s">
        <v>1261</v>
      </c>
      <c r="T1022" t="s">
        <v>240</v>
      </c>
      <c r="U1022">
        <v>0</v>
      </c>
      <c r="W1022" t="s">
        <v>503</v>
      </c>
      <c r="X1022" t="s">
        <v>503</v>
      </c>
      <c r="AA1022" s="6" t="str">
        <f t="shared" si="82"/>
        <v>Other</v>
      </c>
      <c r="AB1022" s="6" t="str">
        <f t="shared" si="83"/>
        <v>A</v>
      </c>
      <c r="AC1022" s="6">
        <f>VLOOKUP(P1022,lists!$G:$H,2,FALSE)</f>
        <v>2</v>
      </c>
      <c r="AD1022" t="b">
        <f>VLOOKUP(G1022,lists!$B$2:$C$3,2,FALSE)</f>
        <v>1</v>
      </c>
      <c r="AE1022" t="b">
        <f>VLOOKUP(AA1022,lists!$B:$C,2,FALSE)</f>
        <v>1</v>
      </c>
      <c r="AF1022" t="b">
        <f>IF(AND(AC1022&gt;=VLOOKUP(FLAT!$I$1,lists!$G:$H,2,FALSE),AC1022&lt;=VLOOKUP(FLAT!$I$2,lists!$G:$H,2,FALSE)),TRUE,FALSE)</f>
        <v>1</v>
      </c>
      <c r="AG1022" t="b">
        <f>VLOOKUP(AB1022,lists!$B$7:$C$8,2,FALSE)</f>
        <v>1</v>
      </c>
      <c r="AH1022" t="b">
        <f>VLOOKUP(IF(H1022="","Open",SUBSTITUTE(H1022,"/Nov","")),lists!$B$27:$D$29,2,FALSE)</f>
        <v>1</v>
      </c>
      <c r="AI1022" t="b">
        <f>IF(FLAT!$I$5="All",TRUE,IF(FLAT!$I$5=TEXT('Raw - F'!C1022,"mmm"),TRUE,FALSE))</f>
        <v>1</v>
      </c>
      <c r="AJ1022" t="b">
        <f>VLOOKUP(L1022,lists!B:C,2,FALSE)</f>
        <v>1</v>
      </c>
      <c r="AK1022" t="b">
        <f>VLOOKUP(T1022,lists!$B$23:$D$25,2,FALSE)</f>
        <v>1</v>
      </c>
      <c r="AL1022">
        <f t="shared" si="84"/>
        <v>1</v>
      </c>
    </row>
    <row r="1023" spans="1:38" x14ac:dyDescent="0.35">
      <c r="A1023" s="1">
        <f t="shared" si="80"/>
        <v>1023</v>
      </c>
      <c r="B1023" s="1">
        <f t="shared" si="81"/>
        <v>1022</v>
      </c>
      <c r="C1023" s="5">
        <v>44361</v>
      </c>
      <c r="D1023" t="s">
        <v>84</v>
      </c>
      <c r="E1023" t="s">
        <v>302</v>
      </c>
      <c r="F1023" t="s">
        <v>302</v>
      </c>
      <c r="G1023" t="s">
        <v>6</v>
      </c>
      <c r="H1023" t="s">
        <v>227</v>
      </c>
      <c r="J1023" t="s">
        <v>35</v>
      </c>
      <c r="K1023" t="s">
        <v>5</v>
      </c>
      <c r="L1023">
        <v>3</v>
      </c>
      <c r="N1023" t="s">
        <v>359</v>
      </c>
      <c r="O1023" t="s">
        <v>572</v>
      </c>
      <c r="P1023" t="s">
        <v>76</v>
      </c>
      <c r="Q1023">
        <v>11500</v>
      </c>
      <c r="R1023" t="s">
        <v>309</v>
      </c>
      <c r="T1023" t="s">
        <v>241</v>
      </c>
      <c r="U1023">
        <v>1</v>
      </c>
      <c r="W1023" t="s">
        <v>503</v>
      </c>
      <c r="X1023" t="s">
        <v>503</v>
      </c>
      <c r="AA1023" s="6" t="str">
        <f t="shared" si="82"/>
        <v>Other</v>
      </c>
      <c r="AB1023" s="6" t="str">
        <f t="shared" si="83"/>
        <v>A</v>
      </c>
      <c r="AC1023" s="6">
        <f>VLOOKUP(P1023,lists!$G:$H,2,FALSE)</f>
        <v>5</v>
      </c>
      <c r="AD1023" t="b">
        <f>VLOOKUP(G1023,lists!$B$2:$C$3,2,FALSE)</f>
        <v>1</v>
      </c>
      <c r="AE1023" t="b">
        <f>VLOOKUP(AA1023,lists!$B:$C,2,FALSE)</f>
        <v>1</v>
      </c>
      <c r="AF1023" t="b">
        <f>IF(AND(AC1023&gt;=VLOOKUP(FLAT!$I$1,lists!$G:$H,2,FALSE),AC1023&lt;=VLOOKUP(FLAT!$I$2,lists!$G:$H,2,FALSE)),TRUE,FALSE)</f>
        <v>1</v>
      </c>
      <c r="AG1023" t="b">
        <f>VLOOKUP(AB1023,lists!$B$7:$C$8,2,FALSE)</f>
        <v>1</v>
      </c>
      <c r="AH1023" t="b">
        <f>VLOOKUP(IF(H1023="","Open",SUBSTITUTE(H1023,"/Nov","")),lists!$B$27:$D$29,2,FALSE)</f>
        <v>1</v>
      </c>
      <c r="AI1023" t="b">
        <f>IF(FLAT!$I$5="All",TRUE,IF(FLAT!$I$5=TEXT('Raw - F'!C1023,"mmm"),TRUE,FALSE))</f>
        <v>1</v>
      </c>
      <c r="AJ1023" t="b">
        <f>VLOOKUP(L1023,lists!B:C,2,FALSE)</f>
        <v>1</v>
      </c>
      <c r="AK1023" t="b">
        <f>VLOOKUP(T1023,lists!$B$23:$D$25,2,FALSE)</f>
        <v>1</v>
      </c>
      <c r="AL1023">
        <f t="shared" si="84"/>
        <v>1</v>
      </c>
    </row>
    <row r="1024" spans="1:38" x14ac:dyDescent="0.35">
      <c r="A1024" s="1">
        <f t="shared" si="80"/>
        <v>1024</v>
      </c>
      <c r="B1024" s="1">
        <f t="shared" si="81"/>
        <v>1023</v>
      </c>
      <c r="C1024" s="5">
        <v>44361</v>
      </c>
      <c r="D1024" t="s">
        <v>84</v>
      </c>
      <c r="E1024" t="s">
        <v>302</v>
      </c>
      <c r="F1024" t="s">
        <v>302</v>
      </c>
      <c r="G1024" t="s">
        <v>6</v>
      </c>
      <c r="H1024" t="s">
        <v>227</v>
      </c>
      <c r="J1024" t="s">
        <v>35</v>
      </c>
      <c r="K1024" t="s">
        <v>5</v>
      </c>
      <c r="L1024">
        <v>4</v>
      </c>
      <c r="N1024" t="s">
        <v>318</v>
      </c>
      <c r="O1024" t="s">
        <v>319</v>
      </c>
      <c r="P1024" t="s">
        <v>37</v>
      </c>
      <c r="Q1024">
        <v>8050</v>
      </c>
      <c r="R1024" t="s">
        <v>309</v>
      </c>
      <c r="T1024" t="s">
        <v>241</v>
      </c>
      <c r="U1024">
        <v>1</v>
      </c>
      <c r="W1024" t="s">
        <v>503</v>
      </c>
      <c r="X1024" t="s">
        <v>503</v>
      </c>
      <c r="AA1024" s="6" t="str">
        <f t="shared" si="82"/>
        <v>Other</v>
      </c>
      <c r="AB1024" s="6" t="str">
        <f t="shared" si="83"/>
        <v>A</v>
      </c>
      <c r="AC1024" s="6">
        <f>VLOOKUP(P1024,lists!$G:$H,2,FALSE)</f>
        <v>2</v>
      </c>
      <c r="AD1024" t="b">
        <f>VLOOKUP(G1024,lists!$B$2:$C$3,2,FALSE)</f>
        <v>1</v>
      </c>
      <c r="AE1024" t="b">
        <f>VLOOKUP(AA1024,lists!$B:$C,2,FALSE)</f>
        <v>1</v>
      </c>
      <c r="AF1024" t="b">
        <f>IF(AND(AC1024&gt;=VLOOKUP(FLAT!$I$1,lists!$G:$H,2,FALSE),AC1024&lt;=VLOOKUP(FLAT!$I$2,lists!$G:$H,2,FALSE)),TRUE,FALSE)</f>
        <v>1</v>
      </c>
      <c r="AG1024" t="b">
        <f>VLOOKUP(AB1024,lists!$B$7:$C$8,2,FALSE)</f>
        <v>1</v>
      </c>
      <c r="AH1024" t="b">
        <f>VLOOKUP(IF(H1024="","Open",SUBSTITUTE(H1024,"/Nov","")),lists!$B$27:$D$29,2,FALSE)</f>
        <v>1</v>
      </c>
      <c r="AI1024" t="b">
        <f>IF(FLAT!$I$5="All",TRUE,IF(FLAT!$I$5=TEXT('Raw - F'!C1024,"mmm"),TRUE,FALSE))</f>
        <v>1</v>
      </c>
      <c r="AJ1024" t="b">
        <f>VLOOKUP(L1024,lists!B:C,2,FALSE)</f>
        <v>1</v>
      </c>
      <c r="AK1024" t="b">
        <f>VLOOKUP(T1024,lists!$B$23:$D$25,2,FALSE)</f>
        <v>1</v>
      </c>
      <c r="AL1024">
        <f t="shared" si="84"/>
        <v>1</v>
      </c>
    </row>
    <row r="1025" spans="1:38" x14ac:dyDescent="0.35">
      <c r="A1025" s="1">
        <f t="shared" si="80"/>
        <v>1025</v>
      </c>
      <c r="B1025" s="1">
        <f t="shared" si="81"/>
        <v>1024</v>
      </c>
      <c r="C1025" s="5">
        <v>44361</v>
      </c>
      <c r="D1025" t="s">
        <v>84</v>
      </c>
      <c r="E1025" t="s">
        <v>302</v>
      </c>
      <c r="F1025" t="s">
        <v>302</v>
      </c>
      <c r="G1025" t="s">
        <v>6</v>
      </c>
      <c r="H1025" t="s">
        <v>227</v>
      </c>
      <c r="J1025" t="s">
        <v>34</v>
      </c>
      <c r="K1025" t="s">
        <v>5</v>
      </c>
      <c r="L1025">
        <v>5</v>
      </c>
      <c r="N1025" t="s">
        <v>330</v>
      </c>
      <c r="O1025" t="s">
        <v>323</v>
      </c>
      <c r="P1025" t="s">
        <v>36</v>
      </c>
      <c r="Q1025">
        <v>6900</v>
      </c>
      <c r="R1025" t="s">
        <v>320</v>
      </c>
      <c r="T1025" t="s">
        <v>241</v>
      </c>
      <c r="U1025">
        <v>1</v>
      </c>
      <c r="W1025" t="s">
        <v>503</v>
      </c>
      <c r="X1025" t="s">
        <v>503</v>
      </c>
      <c r="AA1025" s="6" t="str">
        <f t="shared" si="82"/>
        <v>3yo</v>
      </c>
      <c r="AB1025" s="6" t="str">
        <f t="shared" si="83"/>
        <v>A</v>
      </c>
      <c r="AC1025" s="6">
        <f>VLOOKUP(P1025,lists!$G:$H,2,FALSE)</f>
        <v>1</v>
      </c>
      <c r="AD1025" t="b">
        <f>VLOOKUP(G1025,lists!$B$2:$C$3,2,FALSE)</f>
        <v>1</v>
      </c>
      <c r="AE1025" t="b">
        <f>VLOOKUP(AA1025,lists!$B:$C,2,FALSE)</f>
        <v>1</v>
      </c>
      <c r="AF1025" t="b">
        <f>IF(AND(AC1025&gt;=VLOOKUP(FLAT!$I$1,lists!$G:$H,2,FALSE),AC1025&lt;=VLOOKUP(FLAT!$I$2,lists!$G:$H,2,FALSE)),TRUE,FALSE)</f>
        <v>1</v>
      </c>
      <c r="AG1025" t="b">
        <f>VLOOKUP(AB1025,lists!$B$7:$C$8,2,FALSE)</f>
        <v>1</v>
      </c>
      <c r="AH1025" t="b">
        <f>VLOOKUP(IF(H1025="","Open",SUBSTITUTE(H1025,"/Nov","")),lists!$B$27:$D$29,2,FALSE)</f>
        <v>1</v>
      </c>
      <c r="AI1025" t="b">
        <f>IF(FLAT!$I$5="All",TRUE,IF(FLAT!$I$5=TEXT('Raw - F'!C1025,"mmm"),TRUE,FALSE))</f>
        <v>1</v>
      </c>
      <c r="AJ1025" t="b">
        <f>VLOOKUP(L1025,lists!B:C,2,FALSE)</f>
        <v>1</v>
      </c>
      <c r="AK1025" t="b">
        <f>VLOOKUP(T1025,lists!$B$23:$D$25,2,FALSE)</f>
        <v>1</v>
      </c>
      <c r="AL1025">
        <f t="shared" si="84"/>
        <v>1</v>
      </c>
    </row>
    <row r="1026" spans="1:38" x14ac:dyDescent="0.35">
      <c r="A1026" s="1">
        <f t="shared" si="80"/>
        <v>1026</v>
      </c>
      <c r="B1026" s="1">
        <f t="shared" si="81"/>
        <v>1025</v>
      </c>
      <c r="C1026" s="5">
        <v>44361</v>
      </c>
      <c r="D1026" t="s">
        <v>84</v>
      </c>
      <c r="E1026" t="s">
        <v>302</v>
      </c>
      <c r="F1026" t="s">
        <v>302</v>
      </c>
      <c r="G1026" t="s">
        <v>51</v>
      </c>
      <c r="H1026" t="s">
        <v>244</v>
      </c>
      <c r="J1026" t="s">
        <v>33</v>
      </c>
      <c r="K1026" t="s">
        <v>7</v>
      </c>
      <c r="L1026">
        <v>5</v>
      </c>
      <c r="N1026" t="s">
        <v>227</v>
      </c>
      <c r="O1026" t="s">
        <v>339</v>
      </c>
      <c r="P1026" t="s">
        <v>38</v>
      </c>
      <c r="Q1026">
        <v>6300</v>
      </c>
      <c r="R1026" t="s">
        <v>1364</v>
      </c>
      <c r="T1026" t="s">
        <v>241</v>
      </c>
      <c r="U1026">
        <v>1</v>
      </c>
      <c r="W1026" t="s">
        <v>503</v>
      </c>
      <c r="X1026" t="s">
        <v>583</v>
      </c>
      <c r="Y1026" t="s">
        <v>368</v>
      </c>
      <c r="Z1026" t="s">
        <v>553</v>
      </c>
      <c r="AA1026" s="6" t="str">
        <f t="shared" si="82"/>
        <v>2yo</v>
      </c>
      <c r="AB1026" s="6" t="str">
        <f t="shared" si="83"/>
        <v>F</v>
      </c>
      <c r="AC1026" s="6">
        <f>VLOOKUP(P1026,lists!$G:$H,2,FALSE)</f>
        <v>3</v>
      </c>
      <c r="AD1026" t="b">
        <f>VLOOKUP(G1026,lists!$B$2:$C$3,2,FALSE)</f>
        <v>1</v>
      </c>
      <c r="AE1026" t="b">
        <f>VLOOKUP(AA1026,lists!$B:$C,2,FALSE)</f>
        <v>1</v>
      </c>
      <c r="AF1026" t="b">
        <f>IF(AND(AC1026&gt;=VLOOKUP(FLAT!$I$1,lists!$G:$H,2,FALSE),AC1026&lt;=VLOOKUP(FLAT!$I$2,lists!$G:$H,2,FALSE)),TRUE,FALSE)</f>
        <v>1</v>
      </c>
      <c r="AG1026" t="b">
        <f>VLOOKUP(AB1026,lists!$B$7:$C$8,2,FALSE)</f>
        <v>1</v>
      </c>
      <c r="AH1026" t="b">
        <f>VLOOKUP(IF(H1026="","Open",SUBSTITUTE(H1026,"/Nov","")),lists!$B$27:$D$29,2,FALSE)</f>
        <v>1</v>
      </c>
      <c r="AI1026" t="b">
        <f>IF(FLAT!$I$5="All",TRUE,IF(FLAT!$I$5=TEXT('Raw - F'!C1026,"mmm"),TRUE,FALSE))</f>
        <v>1</v>
      </c>
      <c r="AJ1026" t="b">
        <f>VLOOKUP(L1026,lists!B:C,2,FALSE)</f>
        <v>1</v>
      </c>
      <c r="AK1026" t="b">
        <f>VLOOKUP(T1026,lists!$B$23:$D$25,2,FALSE)</f>
        <v>1</v>
      </c>
      <c r="AL1026">
        <f t="shared" si="84"/>
        <v>1</v>
      </c>
    </row>
    <row r="1027" spans="1:38" x14ac:dyDescent="0.35">
      <c r="A1027" s="1">
        <f t="shared" si="80"/>
        <v>1027</v>
      </c>
      <c r="B1027" s="1">
        <f t="shared" si="81"/>
        <v>1026</v>
      </c>
      <c r="C1027" s="5">
        <v>44361</v>
      </c>
      <c r="D1027" t="s">
        <v>84</v>
      </c>
      <c r="E1027" t="s">
        <v>302</v>
      </c>
      <c r="F1027" t="s">
        <v>302</v>
      </c>
      <c r="G1027" t="s">
        <v>6</v>
      </c>
      <c r="H1027" t="s">
        <v>227</v>
      </c>
      <c r="J1027" t="s">
        <v>35</v>
      </c>
      <c r="K1027" t="s">
        <v>5</v>
      </c>
      <c r="L1027">
        <v>6</v>
      </c>
      <c r="N1027" t="s">
        <v>307</v>
      </c>
      <c r="O1027" t="s">
        <v>81</v>
      </c>
      <c r="P1027" t="s">
        <v>61</v>
      </c>
      <c r="Q1027">
        <v>4300</v>
      </c>
      <c r="R1027" t="s">
        <v>309</v>
      </c>
      <c r="T1027" t="s">
        <v>241</v>
      </c>
      <c r="U1027">
        <v>1</v>
      </c>
      <c r="W1027" t="s">
        <v>503</v>
      </c>
      <c r="X1027" t="s">
        <v>503</v>
      </c>
      <c r="AA1027" s="6" t="str">
        <f t="shared" si="82"/>
        <v>Other</v>
      </c>
      <c r="AB1027" s="6" t="str">
        <f t="shared" si="83"/>
        <v>A</v>
      </c>
      <c r="AC1027" s="6">
        <f>VLOOKUP(P1027,lists!$G:$H,2,FALSE)</f>
        <v>11</v>
      </c>
      <c r="AD1027" t="b">
        <f>VLOOKUP(G1027,lists!$B$2:$C$3,2,FALSE)</f>
        <v>1</v>
      </c>
      <c r="AE1027" t="b">
        <f>VLOOKUP(AA1027,lists!$B:$C,2,FALSE)</f>
        <v>1</v>
      </c>
      <c r="AF1027" t="b">
        <f>IF(AND(AC1027&gt;=VLOOKUP(FLAT!$I$1,lists!$G:$H,2,FALSE),AC1027&lt;=VLOOKUP(FLAT!$I$2,lists!$G:$H,2,FALSE)),TRUE,FALSE)</f>
        <v>1</v>
      </c>
      <c r="AG1027" t="b">
        <f>VLOOKUP(AB1027,lists!$B$7:$C$8,2,FALSE)</f>
        <v>1</v>
      </c>
      <c r="AH1027" t="b">
        <f>VLOOKUP(IF(H1027="","Open",SUBSTITUTE(H1027,"/Nov","")),lists!$B$27:$D$29,2,FALSE)</f>
        <v>1</v>
      </c>
      <c r="AI1027" t="b">
        <f>IF(FLAT!$I$5="All",TRUE,IF(FLAT!$I$5=TEXT('Raw - F'!C1027,"mmm"),TRUE,FALSE))</f>
        <v>1</v>
      </c>
      <c r="AJ1027" t="b">
        <f>VLOOKUP(L1027,lists!B:C,2,FALSE)</f>
        <v>1</v>
      </c>
      <c r="AK1027" t="b">
        <f>VLOOKUP(T1027,lists!$B$23:$D$25,2,FALSE)</f>
        <v>1</v>
      </c>
      <c r="AL1027">
        <f t="shared" si="84"/>
        <v>1</v>
      </c>
    </row>
    <row r="1028" spans="1:38" x14ac:dyDescent="0.35">
      <c r="A1028" s="1">
        <f t="shared" si="80"/>
        <v>1028</v>
      </c>
      <c r="B1028" s="1">
        <f t="shared" si="81"/>
        <v>1027</v>
      </c>
      <c r="C1028" s="5">
        <v>44361</v>
      </c>
      <c r="D1028" t="s">
        <v>84</v>
      </c>
      <c r="E1028" t="s">
        <v>302</v>
      </c>
      <c r="F1028" t="s">
        <v>302</v>
      </c>
      <c r="G1028" t="s">
        <v>6</v>
      </c>
      <c r="H1028" t="s">
        <v>227</v>
      </c>
      <c r="J1028" t="s">
        <v>35</v>
      </c>
      <c r="K1028" t="s">
        <v>5</v>
      </c>
      <c r="L1028">
        <v>6</v>
      </c>
      <c r="N1028" t="s">
        <v>312</v>
      </c>
      <c r="O1028" t="s">
        <v>572</v>
      </c>
      <c r="P1028" t="s">
        <v>76</v>
      </c>
      <c r="Q1028">
        <v>4300</v>
      </c>
      <c r="R1028" t="s">
        <v>309</v>
      </c>
      <c r="T1028" t="s">
        <v>241</v>
      </c>
      <c r="U1028">
        <v>1</v>
      </c>
      <c r="W1028" t="s">
        <v>503</v>
      </c>
      <c r="X1028" t="s">
        <v>503</v>
      </c>
      <c r="AA1028" s="6" t="str">
        <f t="shared" si="82"/>
        <v>Other</v>
      </c>
      <c r="AB1028" s="6" t="str">
        <f t="shared" si="83"/>
        <v>A</v>
      </c>
      <c r="AC1028" s="6">
        <f>VLOOKUP(P1028,lists!$G:$H,2,FALSE)</f>
        <v>5</v>
      </c>
      <c r="AD1028" t="b">
        <f>VLOOKUP(G1028,lists!$B$2:$C$3,2,FALSE)</f>
        <v>1</v>
      </c>
      <c r="AE1028" t="b">
        <f>VLOOKUP(AA1028,lists!$B:$C,2,FALSE)</f>
        <v>1</v>
      </c>
      <c r="AF1028" t="b">
        <f>IF(AND(AC1028&gt;=VLOOKUP(FLAT!$I$1,lists!$G:$H,2,FALSE),AC1028&lt;=VLOOKUP(FLAT!$I$2,lists!$G:$H,2,FALSE)),TRUE,FALSE)</f>
        <v>1</v>
      </c>
      <c r="AG1028" t="b">
        <f>VLOOKUP(AB1028,lists!$B$7:$C$8,2,FALSE)</f>
        <v>1</v>
      </c>
      <c r="AH1028" t="b">
        <f>VLOOKUP(IF(H1028="","Open",SUBSTITUTE(H1028,"/Nov","")),lists!$B$27:$D$29,2,FALSE)</f>
        <v>1</v>
      </c>
      <c r="AI1028" t="b">
        <f>IF(FLAT!$I$5="All",TRUE,IF(FLAT!$I$5=TEXT('Raw - F'!C1028,"mmm"),TRUE,FALSE))</f>
        <v>1</v>
      </c>
      <c r="AJ1028" t="b">
        <f>VLOOKUP(L1028,lists!B:C,2,FALSE)</f>
        <v>1</v>
      </c>
      <c r="AK1028" t="b">
        <f>VLOOKUP(T1028,lists!$B$23:$D$25,2,FALSE)</f>
        <v>1</v>
      </c>
      <c r="AL1028">
        <f t="shared" si="84"/>
        <v>1</v>
      </c>
    </row>
    <row r="1029" spans="1:38" x14ac:dyDescent="0.35">
      <c r="A1029" s="1">
        <f t="shared" si="80"/>
        <v>1029</v>
      </c>
      <c r="B1029" s="1">
        <f t="shared" si="81"/>
        <v>1028</v>
      </c>
      <c r="C1029" s="5">
        <v>44361</v>
      </c>
      <c r="D1029" t="s">
        <v>84</v>
      </c>
      <c r="E1029" t="s">
        <v>302</v>
      </c>
      <c r="F1029" t="s">
        <v>302</v>
      </c>
      <c r="G1029" t="s">
        <v>51</v>
      </c>
      <c r="H1029" t="s">
        <v>244</v>
      </c>
      <c r="J1029" t="s">
        <v>33</v>
      </c>
      <c r="K1029" t="s">
        <v>5</v>
      </c>
      <c r="L1029">
        <v>6</v>
      </c>
      <c r="N1029" t="s">
        <v>227</v>
      </c>
      <c r="O1029" t="s">
        <v>399</v>
      </c>
      <c r="P1029" t="s">
        <v>37</v>
      </c>
      <c r="Q1029">
        <v>3900</v>
      </c>
      <c r="R1029" t="s">
        <v>373</v>
      </c>
      <c r="S1029" t="s">
        <v>1703</v>
      </c>
      <c r="T1029" t="s">
        <v>241</v>
      </c>
      <c r="U1029">
        <v>0</v>
      </c>
      <c r="W1029" t="s">
        <v>503</v>
      </c>
      <c r="X1029" t="s">
        <v>583</v>
      </c>
      <c r="Y1029" t="s">
        <v>368</v>
      </c>
      <c r="AA1029" s="6" t="str">
        <f t="shared" si="82"/>
        <v>2yo</v>
      </c>
      <c r="AB1029" s="6" t="str">
        <f t="shared" si="83"/>
        <v>A</v>
      </c>
      <c r="AC1029" s="6">
        <f>VLOOKUP(P1029,lists!$G:$H,2,FALSE)</f>
        <v>2</v>
      </c>
      <c r="AD1029" t="b">
        <f>VLOOKUP(G1029,lists!$B$2:$C$3,2,FALSE)</f>
        <v>1</v>
      </c>
      <c r="AE1029" t="b">
        <f>VLOOKUP(AA1029,lists!$B:$C,2,FALSE)</f>
        <v>1</v>
      </c>
      <c r="AF1029" t="b">
        <f>IF(AND(AC1029&gt;=VLOOKUP(FLAT!$I$1,lists!$G:$H,2,FALSE),AC1029&lt;=VLOOKUP(FLAT!$I$2,lists!$G:$H,2,FALSE)),TRUE,FALSE)</f>
        <v>1</v>
      </c>
      <c r="AG1029" t="b">
        <f>VLOOKUP(AB1029,lists!$B$7:$C$8,2,FALSE)</f>
        <v>1</v>
      </c>
      <c r="AH1029" t="b">
        <f>VLOOKUP(IF(H1029="","Open",SUBSTITUTE(H1029,"/Nov","")),lists!$B$27:$D$29,2,FALSE)</f>
        <v>1</v>
      </c>
      <c r="AI1029" t="b">
        <f>IF(FLAT!$I$5="All",TRUE,IF(FLAT!$I$5=TEXT('Raw - F'!C1029,"mmm"),TRUE,FALSE))</f>
        <v>1</v>
      </c>
      <c r="AJ1029" t="b">
        <f>VLOOKUP(L1029,lists!B:C,2,FALSE)</f>
        <v>1</v>
      </c>
      <c r="AK1029" t="b">
        <f>VLOOKUP(T1029,lists!$B$23:$D$25,2,FALSE)</f>
        <v>1</v>
      </c>
      <c r="AL1029">
        <f t="shared" si="84"/>
        <v>1</v>
      </c>
    </row>
    <row r="1030" spans="1:38" x14ac:dyDescent="0.35">
      <c r="A1030" s="1">
        <f t="shared" ref="A1030:A1093" si="85">IF(B1030="",A1029,B1030+1)</f>
        <v>1030</v>
      </c>
      <c r="B1030" s="1">
        <f t="shared" si="81"/>
        <v>1029</v>
      </c>
      <c r="C1030" s="5">
        <v>44361</v>
      </c>
      <c r="D1030" t="s">
        <v>408</v>
      </c>
      <c r="E1030" t="s">
        <v>302</v>
      </c>
      <c r="F1030" t="s">
        <v>302</v>
      </c>
      <c r="G1030" t="s">
        <v>6</v>
      </c>
      <c r="H1030" t="s">
        <v>227</v>
      </c>
      <c r="J1030" t="s">
        <v>54</v>
      </c>
      <c r="K1030" t="s">
        <v>5</v>
      </c>
      <c r="L1030">
        <v>5</v>
      </c>
      <c r="N1030" t="s">
        <v>330</v>
      </c>
      <c r="O1030" t="s">
        <v>315</v>
      </c>
      <c r="P1030" t="s">
        <v>102</v>
      </c>
      <c r="Q1030">
        <v>5600</v>
      </c>
      <c r="R1030" t="s">
        <v>337</v>
      </c>
      <c r="T1030" t="s">
        <v>239</v>
      </c>
      <c r="U1030">
        <v>0</v>
      </c>
      <c r="W1030" t="s">
        <v>503</v>
      </c>
      <c r="X1030" t="s">
        <v>503</v>
      </c>
      <c r="AA1030" s="6" t="str">
        <f t="shared" si="82"/>
        <v>Other</v>
      </c>
      <c r="AB1030" s="6" t="str">
        <f t="shared" si="83"/>
        <v>A</v>
      </c>
      <c r="AC1030" s="6">
        <f>VLOOKUP(P1030,lists!$G:$H,2,FALSE)</f>
        <v>9</v>
      </c>
      <c r="AD1030" t="b">
        <f>VLOOKUP(G1030,lists!$B$2:$C$3,2,FALSE)</f>
        <v>1</v>
      </c>
      <c r="AE1030" t="b">
        <f>VLOOKUP(AA1030,lists!$B:$C,2,FALSE)</f>
        <v>1</v>
      </c>
      <c r="AF1030" t="b">
        <f>IF(AND(AC1030&gt;=VLOOKUP(FLAT!$I$1,lists!$G:$H,2,FALSE),AC1030&lt;=VLOOKUP(FLAT!$I$2,lists!$G:$H,2,FALSE)),TRUE,FALSE)</f>
        <v>1</v>
      </c>
      <c r="AG1030" t="b">
        <f>VLOOKUP(AB1030,lists!$B$7:$C$8,2,FALSE)</f>
        <v>1</v>
      </c>
      <c r="AH1030" t="b">
        <f>VLOOKUP(IF(H1030="","Open",SUBSTITUTE(H1030,"/Nov","")),lists!$B$27:$D$29,2,FALSE)</f>
        <v>1</v>
      </c>
      <c r="AI1030" t="b">
        <f>IF(FLAT!$I$5="All",TRUE,IF(FLAT!$I$5=TEXT('Raw - F'!C1030,"mmm"),TRUE,FALSE))</f>
        <v>1</v>
      </c>
      <c r="AJ1030" t="b">
        <f>VLOOKUP(L1030,lists!B:C,2,FALSE)</f>
        <v>1</v>
      </c>
      <c r="AK1030" t="b">
        <f>VLOOKUP(T1030,lists!$B$23:$D$25,2,FALSE)</f>
        <v>1</v>
      </c>
      <c r="AL1030">
        <f t="shared" si="84"/>
        <v>1</v>
      </c>
    </row>
    <row r="1031" spans="1:38" x14ac:dyDescent="0.35">
      <c r="A1031" s="1">
        <f t="shared" si="85"/>
        <v>1031</v>
      </c>
      <c r="B1031" s="1">
        <f t="shared" ref="B1031:B1094" si="86">IF(AND(A1030&lt;1,AL1031=1),1,IF(AL1031=1,A1030,""))</f>
        <v>1030</v>
      </c>
      <c r="C1031" s="5">
        <v>44361</v>
      </c>
      <c r="D1031" t="s">
        <v>408</v>
      </c>
      <c r="E1031" t="s">
        <v>302</v>
      </c>
      <c r="F1031" t="s">
        <v>302</v>
      </c>
      <c r="G1031" t="s">
        <v>6</v>
      </c>
      <c r="H1031" t="s">
        <v>227</v>
      </c>
      <c r="J1031" t="s">
        <v>34</v>
      </c>
      <c r="K1031" t="s">
        <v>5</v>
      </c>
      <c r="L1031">
        <v>5</v>
      </c>
      <c r="N1031" t="s">
        <v>330</v>
      </c>
      <c r="O1031" t="s">
        <v>687</v>
      </c>
      <c r="P1031" t="s">
        <v>37</v>
      </c>
      <c r="Q1031">
        <v>5600</v>
      </c>
      <c r="R1031" t="s">
        <v>358</v>
      </c>
      <c r="T1031" t="s">
        <v>239</v>
      </c>
      <c r="U1031">
        <v>0</v>
      </c>
      <c r="W1031" t="s">
        <v>503</v>
      </c>
      <c r="X1031" t="s">
        <v>503</v>
      </c>
      <c r="AA1031" s="6" t="str">
        <f t="shared" si="82"/>
        <v>3yo</v>
      </c>
      <c r="AB1031" s="6" t="str">
        <f t="shared" si="83"/>
        <v>A</v>
      </c>
      <c r="AC1031" s="6">
        <f>VLOOKUP(P1031,lists!$G:$H,2,FALSE)</f>
        <v>2</v>
      </c>
      <c r="AD1031" t="b">
        <f>VLOOKUP(G1031,lists!$B$2:$C$3,2,FALSE)</f>
        <v>1</v>
      </c>
      <c r="AE1031" t="b">
        <f>VLOOKUP(AA1031,lists!$B:$C,2,FALSE)</f>
        <v>1</v>
      </c>
      <c r="AF1031" t="b">
        <f>IF(AND(AC1031&gt;=VLOOKUP(FLAT!$I$1,lists!$G:$H,2,FALSE),AC1031&lt;=VLOOKUP(FLAT!$I$2,lists!$G:$H,2,FALSE)),TRUE,FALSE)</f>
        <v>1</v>
      </c>
      <c r="AG1031" t="b">
        <f>VLOOKUP(AB1031,lists!$B$7:$C$8,2,FALSE)</f>
        <v>1</v>
      </c>
      <c r="AH1031" t="b">
        <f>VLOOKUP(IF(H1031="","Open",SUBSTITUTE(H1031,"/Nov","")),lists!$B$27:$D$29,2,FALSE)</f>
        <v>1</v>
      </c>
      <c r="AI1031" t="b">
        <f>IF(FLAT!$I$5="All",TRUE,IF(FLAT!$I$5=TEXT('Raw - F'!C1031,"mmm"),TRUE,FALSE))</f>
        <v>1</v>
      </c>
      <c r="AJ1031" t="b">
        <f>VLOOKUP(L1031,lists!B:C,2,FALSE)</f>
        <v>1</v>
      </c>
      <c r="AK1031" t="b">
        <f>VLOOKUP(T1031,lists!$B$23:$D$25,2,FALSE)</f>
        <v>1</v>
      </c>
      <c r="AL1031">
        <f t="shared" si="84"/>
        <v>1</v>
      </c>
    </row>
    <row r="1032" spans="1:38" x14ac:dyDescent="0.35">
      <c r="A1032" s="1">
        <f t="shared" si="85"/>
        <v>1032</v>
      </c>
      <c r="B1032" s="1">
        <f t="shared" si="86"/>
        <v>1031</v>
      </c>
      <c r="C1032" s="5">
        <v>44361</v>
      </c>
      <c r="D1032" t="s">
        <v>408</v>
      </c>
      <c r="E1032" t="s">
        <v>302</v>
      </c>
      <c r="F1032" t="s">
        <v>302</v>
      </c>
      <c r="G1032" t="s">
        <v>6</v>
      </c>
      <c r="H1032" t="s">
        <v>227</v>
      </c>
      <c r="J1032" t="s">
        <v>35</v>
      </c>
      <c r="K1032" t="s">
        <v>5</v>
      </c>
      <c r="L1032">
        <v>6</v>
      </c>
      <c r="N1032" t="s">
        <v>549</v>
      </c>
      <c r="O1032" t="s">
        <v>410</v>
      </c>
      <c r="P1032" t="s">
        <v>76</v>
      </c>
      <c r="Q1032">
        <v>5600</v>
      </c>
      <c r="R1032" t="s">
        <v>387</v>
      </c>
      <c r="T1032" t="s">
        <v>239</v>
      </c>
      <c r="U1032">
        <v>0</v>
      </c>
      <c r="W1032" t="s">
        <v>503</v>
      </c>
      <c r="X1032" t="s">
        <v>503</v>
      </c>
      <c r="AA1032" s="6" t="str">
        <f t="shared" si="82"/>
        <v>Other</v>
      </c>
      <c r="AB1032" s="6" t="str">
        <f t="shared" si="83"/>
        <v>A</v>
      </c>
      <c r="AC1032" s="6">
        <f>VLOOKUP(P1032,lists!$G:$H,2,FALSE)</f>
        <v>5</v>
      </c>
      <c r="AD1032" t="b">
        <f>VLOOKUP(G1032,lists!$B$2:$C$3,2,FALSE)</f>
        <v>1</v>
      </c>
      <c r="AE1032" t="b">
        <f>VLOOKUP(AA1032,lists!$B:$C,2,FALSE)</f>
        <v>1</v>
      </c>
      <c r="AF1032" t="b">
        <f>IF(AND(AC1032&gt;=VLOOKUP(FLAT!$I$1,lists!$G:$H,2,FALSE),AC1032&lt;=VLOOKUP(FLAT!$I$2,lists!$G:$H,2,FALSE)),TRUE,FALSE)</f>
        <v>1</v>
      </c>
      <c r="AG1032" t="b">
        <f>VLOOKUP(AB1032,lists!$B$7:$C$8,2,FALSE)</f>
        <v>1</v>
      </c>
      <c r="AH1032" t="b">
        <f>VLOOKUP(IF(H1032="","Open",SUBSTITUTE(H1032,"/Nov","")),lists!$B$27:$D$29,2,FALSE)</f>
        <v>1</v>
      </c>
      <c r="AI1032" t="b">
        <f>IF(FLAT!$I$5="All",TRUE,IF(FLAT!$I$5=TEXT('Raw - F'!C1032,"mmm"),TRUE,FALSE))</f>
        <v>1</v>
      </c>
      <c r="AJ1032" t="b">
        <f>VLOOKUP(L1032,lists!B:C,2,FALSE)</f>
        <v>1</v>
      </c>
      <c r="AK1032" t="b">
        <f>VLOOKUP(T1032,lists!$B$23:$D$25,2,FALSE)</f>
        <v>1</v>
      </c>
      <c r="AL1032">
        <f t="shared" si="84"/>
        <v>1</v>
      </c>
    </row>
    <row r="1033" spans="1:38" x14ac:dyDescent="0.35">
      <c r="A1033" s="1">
        <f t="shared" si="85"/>
        <v>1033</v>
      </c>
      <c r="B1033" s="1">
        <f t="shared" si="86"/>
        <v>1032</v>
      </c>
      <c r="C1033" s="5">
        <v>44361</v>
      </c>
      <c r="D1033" t="s">
        <v>408</v>
      </c>
      <c r="E1033" t="s">
        <v>302</v>
      </c>
      <c r="F1033" t="s">
        <v>302</v>
      </c>
      <c r="G1033" t="s">
        <v>51</v>
      </c>
      <c r="H1033" t="s">
        <v>245</v>
      </c>
      <c r="J1033" t="s">
        <v>33</v>
      </c>
      <c r="K1033" t="s">
        <v>7</v>
      </c>
      <c r="L1033">
        <v>5</v>
      </c>
      <c r="N1033" t="s">
        <v>227</v>
      </c>
      <c r="O1033" t="s">
        <v>687</v>
      </c>
      <c r="P1033" t="s">
        <v>37</v>
      </c>
      <c r="Q1033">
        <v>5600</v>
      </c>
      <c r="R1033" t="s">
        <v>398</v>
      </c>
      <c r="T1033" t="s">
        <v>239</v>
      </c>
      <c r="U1033">
        <v>0</v>
      </c>
      <c r="W1033" t="s">
        <v>503</v>
      </c>
      <c r="X1033" t="s">
        <v>583</v>
      </c>
      <c r="Y1033" t="s">
        <v>368</v>
      </c>
      <c r="Z1033" t="s">
        <v>553</v>
      </c>
      <c r="AA1033" s="6" t="str">
        <f t="shared" si="82"/>
        <v>2yo</v>
      </c>
      <c r="AB1033" s="6" t="str">
        <f t="shared" si="83"/>
        <v>F</v>
      </c>
      <c r="AC1033" s="6">
        <f>VLOOKUP(P1033,lists!$G:$H,2,FALSE)</f>
        <v>2</v>
      </c>
      <c r="AD1033" t="b">
        <f>VLOOKUP(G1033,lists!$B$2:$C$3,2,FALSE)</f>
        <v>1</v>
      </c>
      <c r="AE1033" t="b">
        <f>VLOOKUP(AA1033,lists!$B:$C,2,FALSE)</f>
        <v>1</v>
      </c>
      <c r="AF1033" t="b">
        <f>IF(AND(AC1033&gt;=VLOOKUP(FLAT!$I$1,lists!$G:$H,2,FALSE),AC1033&lt;=VLOOKUP(FLAT!$I$2,lists!$G:$H,2,FALSE)),TRUE,FALSE)</f>
        <v>1</v>
      </c>
      <c r="AG1033" t="b">
        <f>VLOOKUP(AB1033,lists!$B$7:$C$8,2,FALSE)</f>
        <v>1</v>
      </c>
      <c r="AH1033" t="b">
        <f>VLOOKUP(IF(H1033="","Open",SUBSTITUTE(H1033,"/Nov","")),lists!$B$27:$D$29,2,FALSE)</f>
        <v>1</v>
      </c>
      <c r="AI1033" t="b">
        <f>IF(FLAT!$I$5="All",TRUE,IF(FLAT!$I$5=TEXT('Raw - F'!C1033,"mmm"),TRUE,FALSE))</f>
        <v>1</v>
      </c>
      <c r="AJ1033" t="b">
        <f>VLOOKUP(L1033,lists!B:C,2,FALSE)</f>
        <v>1</v>
      </c>
      <c r="AK1033" t="b">
        <f>VLOOKUP(T1033,lists!$B$23:$D$25,2,FALSE)</f>
        <v>1</v>
      </c>
      <c r="AL1033">
        <f t="shared" si="84"/>
        <v>1</v>
      </c>
    </row>
    <row r="1034" spans="1:38" x14ac:dyDescent="0.35">
      <c r="A1034" s="1">
        <f t="shared" si="85"/>
        <v>1034</v>
      </c>
      <c r="B1034" s="1">
        <f t="shared" si="86"/>
        <v>1033</v>
      </c>
      <c r="C1034" s="5">
        <v>44361</v>
      </c>
      <c r="D1034" t="s">
        <v>408</v>
      </c>
      <c r="E1034" t="s">
        <v>302</v>
      </c>
      <c r="F1034" t="s">
        <v>302</v>
      </c>
      <c r="G1034" t="s">
        <v>6</v>
      </c>
      <c r="H1034" t="s">
        <v>227</v>
      </c>
      <c r="J1034" t="s">
        <v>54</v>
      </c>
      <c r="K1034" t="s">
        <v>5</v>
      </c>
      <c r="L1034">
        <v>5</v>
      </c>
      <c r="N1034" t="s">
        <v>321</v>
      </c>
      <c r="O1034" t="s">
        <v>409</v>
      </c>
      <c r="P1034" t="s">
        <v>36</v>
      </c>
      <c r="Q1034">
        <v>5600</v>
      </c>
      <c r="R1034" t="s">
        <v>710</v>
      </c>
      <c r="T1034" t="s">
        <v>239</v>
      </c>
      <c r="U1034">
        <v>0</v>
      </c>
      <c r="W1034" t="s">
        <v>503</v>
      </c>
      <c r="X1034" t="s">
        <v>503</v>
      </c>
      <c r="AA1034" s="6" t="str">
        <f t="shared" si="82"/>
        <v>Other</v>
      </c>
      <c r="AB1034" s="6" t="str">
        <f t="shared" si="83"/>
        <v>A</v>
      </c>
      <c r="AC1034" s="6">
        <f>VLOOKUP(P1034,lists!$G:$H,2,FALSE)</f>
        <v>1</v>
      </c>
      <c r="AD1034" t="b">
        <f>VLOOKUP(G1034,lists!$B$2:$C$3,2,FALSE)</f>
        <v>1</v>
      </c>
      <c r="AE1034" t="b">
        <f>VLOOKUP(AA1034,lists!$B:$C,2,FALSE)</f>
        <v>1</v>
      </c>
      <c r="AF1034" t="b">
        <f>IF(AND(AC1034&gt;=VLOOKUP(FLAT!$I$1,lists!$G:$H,2,FALSE),AC1034&lt;=VLOOKUP(FLAT!$I$2,lists!$G:$H,2,FALSE)),TRUE,FALSE)</f>
        <v>1</v>
      </c>
      <c r="AG1034" t="b">
        <f>VLOOKUP(AB1034,lists!$B$7:$C$8,2,FALSE)</f>
        <v>1</v>
      </c>
      <c r="AH1034" t="b">
        <f>VLOOKUP(IF(H1034="","Open",SUBSTITUTE(H1034,"/Nov","")),lists!$B$27:$D$29,2,FALSE)</f>
        <v>1</v>
      </c>
      <c r="AI1034" t="b">
        <f>IF(FLAT!$I$5="All",TRUE,IF(FLAT!$I$5=TEXT('Raw - F'!C1034,"mmm"),TRUE,FALSE))</f>
        <v>1</v>
      </c>
      <c r="AJ1034" t="b">
        <f>VLOOKUP(L1034,lists!B:C,2,FALSE)</f>
        <v>1</v>
      </c>
      <c r="AK1034" t="b">
        <f>VLOOKUP(T1034,lists!$B$23:$D$25,2,FALSE)</f>
        <v>1</v>
      </c>
      <c r="AL1034">
        <f t="shared" si="84"/>
        <v>1</v>
      </c>
    </row>
    <row r="1035" spans="1:38" x14ac:dyDescent="0.35">
      <c r="A1035" s="1">
        <f t="shared" si="85"/>
        <v>1035</v>
      </c>
      <c r="B1035" s="1">
        <f t="shared" si="86"/>
        <v>1034</v>
      </c>
      <c r="C1035" s="5">
        <v>44361</v>
      </c>
      <c r="D1035" t="s">
        <v>408</v>
      </c>
      <c r="E1035" t="s">
        <v>302</v>
      </c>
      <c r="F1035" t="s">
        <v>302</v>
      </c>
      <c r="G1035" t="s">
        <v>6</v>
      </c>
      <c r="H1035" t="s">
        <v>227</v>
      </c>
      <c r="J1035" t="s">
        <v>54</v>
      </c>
      <c r="K1035" t="s">
        <v>5</v>
      </c>
      <c r="L1035">
        <v>6</v>
      </c>
      <c r="N1035" t="s">
        <v>314</v>
      </c>
      <c r="O1035" t="s">
        <v>411</v>
      </c>
      <c r="P1035" t="s">
        <v>70</v>
      </c>
      <c r="Q1035">
        <v>4600</v>
      </c>
      <c r="R1035" t="s">
        <v>709</v>
      </c>
      <c r="T1035" t="s">
        <v>239</v>
      </c>
      <c r="U1035">
        <v>0</v>
      </c>
      <c r="W1035" t="s">
        <v>503</v>
      </c>
      <c r="X1035" t="s">
        <v>503</v>
      </c>
      <c r="AA1035" s="6" t="str">
        <f t="shared" si="82"/>
        <v>Other</v>
      </c>
      <c r="AB1035" s="6" t="str">
        <f t="shared" si="83"/>
        <v>A</v>
      </c>
      <c r="AC1035" s="6">
        <f>VLOOKUP(P1035,lists!$G:$H,2,FALSE)</f>
        <v>4</v>
      </c>
      <c r="AD1035" t="b">
        <f>VLOOKUP(G1035,lists!$B$2:$C$3,2,FALSE)</f>
        <v>1</v>
      </c>
      <c r="AE1035" t="b">
        <f>VLOOKUP(AA1035,lists!$B:$C,2,FALSE)</f>
        <v>1</v>
      </c>
      <c r="AF1035" t="b">
        <f>IF(AND(AC1035&gt;=VLOOKUP(FLAT!$I$1,lists!$G:$H,2,FALSE),AC1035&lt;=VLOOKUP(FLAT!$I$2,lists!$G:$H,2,FALSE)),TRUE,FALSE)</f>
        <v>1</v>
      </c>
      <c r="AG1035" t="b">
        <f>VLOOKUP(AB1035,lists!$B$7:$C$8,2,FALSE)</f>
        <v>1</v>
      </c>
      <c r="AH1035" t="b">
        <f>VLOOKUP(IF(H1035="","Open",SUBSTITUTE(H1035,"/Nov","")),lists!$B$27:$D$29,2,FALSE)</f>
        <v>1</v>
      </c>
      <c r="AI1035" t="b">
        <f>IF(FLAT!$I$5="All",TRUE,IF(FLAT!$I$5=TEXT('Raw - F'!C1035,"mmm"),TRUE,FALSE))</f>
        <v>1</v>
      </c>
      <c r="AJ1035" t="b">
        <f>VLOOKUP(L1035,lists!B:C,2,FALSE)</f>
        <v>1</v>
      </c>
      <c r="AK1035" t="b">
        <f>VLOOKUP(T1035,lists!$B$23:$D$25,2,FALSE)</f>
        <v>1</v>
      </c>
      <c r="AL1035">
        <f t="shared" si="84"/>
        <v>1</v>
      </c>
    </row>
    <row r="1036" spans="1:38" x14ac:dyDescent="0.35">
      <c r="A1036" s="1">
        <f t="shared" si="85"/>
        <v>1036</v>
      </c>
      <c r="B1036" s="1">
        <f t="shared" si="86"/>
        <v>1035</v>
      </c>
      <c r="C1036" s="5">
        <v>44361</v>
      </c>
      <c r="D1036" t="s">
        <v>408</v>
      </c>
      <c r="E1036" t="s">
        <v>302</v>
      </c>
      <c r="F1036" t="s">
        <v>302</v>
      </c>
      <c r="G1036" t="s">
        <v>6</v>
      </c>
      <c r="H1036" t="s">
        <v>227</v>
      </c>
      <c r="J1036" t="s">
        <v>34</v>
      </c>
      <c r="K1036" t="s">
        <v>5</v>
      </c>
      <c r="L1036">
        <v>6</v>
      </c>
      <c r="N1036" t="s">
        <v>312</v>
      </c>
      <c r="O1036" t="s">
        <v>410</v>
      </c>
      <c r="P1036" t="s">
        <v>76</v>
      </c>
      <c r="Q1036">
        <v>4600</v>
      </c>
      <c r="R1036" t="s">
        <v>1365</v>
      </c>
      <c r="T1036" t="s">
        <v>239</v>
      </c>
      <c r="U1036">
        <v>0</v>
      </c>
      <c r="W1036" t="s">
        <v>503</v>
      </c>
      <c r="X1036" t="s">
        <v>503</v>
      </c>
      <c r="AA1036" s="6" t="str">
        <f t="shared" si="82"/>
        <v>3yo</v>
      </c>
      <c r="AB1036" s="6" t="str">
        <f t="shared" si="83"/>
        <v>A</v>
      </c>
      <c r="AC1036" s="6">
        <f>VLOOKUP(P1036,lists!$G:$H,2,FALSE)</f>
        <v>5</v>
      </c>
      <c r="AD1036" t="b">
        <f>VLOOKUP(G1036,lists!$B$2:$C$3,2,FALSE)</f>
        <v>1</v>
      </c>
      <c r="AE1036" t="b">
        <f>VLOOKUP(AA1036,lists!$B:$C,2,FALSE)</f>
        <v>1</v>
      </c>
      <c r="AF1036" t="b">
        <f>IF(AND(AC1036&gt;=VLOOKUP(FLAT!$I$1,lists!$G:$H,2,FALSE),AC1036&lt;=VLOOKUP(FLAT!$I$2,lists!$G:$H,2,FALSE)),TRUE,FALSE)</f>
        <v>1</v>
      </c>
      <c r="AG1036" t="b">
        <f>VLOOKUP(AB1036,lists!$B$7:$C$8,2,FALSE)</f>
        <v>1</v>
      </c>
      <c r="AH1036" t="b">
        <f>VLOOKUP(IF(H1036="","Open",SUBSTITUTE(H1036,"/Nov","")),lists!$B$27:$D$29,2,FALSE)</f>
        <v>1</v>
      </c>
      <c r="AI1036" t="b">
        <f>IF(FLAT!$I$5="All",TRUE,IF(FLAT!$I$5=TEXT('Raw - F'!C1036,"mmm"),TRUE,FALSE))</f>
        <v>1</v>
      </c>
      <c r="AJ1036" t="b">
        <f>VLOOKUP(L1036,lists!B:C,2,FALSE)</f>
        <v>1</v>
      </c>
      <c r="AK1036" t="b">
        <f>VLOOKUP(T1036,lists!$B$23:$D$25,2,FALSE)</f>
        <v>1</v>
      </c>
      <c r="AL1036">
        <f t="shared" si="84"/>
        <v>1</v>
      </c>
    </row>
    <row r="1037" spans="1:38" x14ac:dyDescent="0.35">
      <c r="A1037" s="1">
        <f t="shared" si="85"/>
        <v>1037</v>
      </c>
      <c r="B1037" s="1">
        <f t="shared" si="86"/>
        <v>1036</v>
      </c>
      <c r="C1037" s="5">
        <v>44361</v>
      </c>
      <c r="D1037" t="s">
        <v>629</v>
      </c>
      <c r="E1037" t="s">
        <v>302</v>
      </c>
      <c r="F1037" t="s">
        <v>302</v>
      </c>
      <c r="G1037" t="s">
        <v>6</v>
      </c>
      <c r="H1037" t="s">
        <v>227</v>
      </c>
      <c r="J1037" t="s">
        <v>35</v>
      </c>
      <c r="K1037" t="s">
        <v>5</v>
      </c>
      <c r="L1037">
        <v>3</v>
      </c>
      <c r="N1037" t="s">
        <v>359</v>
      </c>
      <c r="O1037" t="s">
        <v>399</v>
      </c>
      <c r="P1037" t="s">
        <v>37</v>
      </c>
      <c r="Q1037">
        <v>11500</v>
      </c>
      <c r="R1037" t="s">
        <v>1366</v>
      </c>
      <c r="T1037" t="s">
        <v>241</v>
      </c>
      <c r="U1037">
        <v>0</v>
      </c>
      <c r="W1037" t="s">
        <v>503</v>
      </c>
      <c r="X1037" t="s">
        <v>503</v>
      </c>
      <c r="AA1037" s="6" t="str">
        <f t="shared" si="82"/>
        <v>Other</v>
      </c>
      <c r="AB1037" s="6" t="str">
        <f t="shared" si="83"/>
        <v>A</v>
      </c>
      <c r="AC1037" s="6">
        <f>VLOOKUP(P1037,lists!$G:$H,2,FALSE)</f>
        <v>2</v>
      </c>
      <c r="AD1037" t="b">
        <f>VLOOKUP(G1037,lists!$B$2:$C$3,2,FALSE)</f>
        <v>1</v>
      </c>
      <c r="AE1037" t="b">
        <f>VLOOKUP(AA1037,lists!$B:$C,2,FALSE)</f>
        <v>1</v>
      </c>
      <c r="AF1037" t="b">
        <f>IF(AND(AC1037&gt;=VLOOKUP(FLAT!$I$1,lists!$G:$H,2,FALSE),AC1037&lt;=VLOOKUP(FLAT!$I$2,lists!$G:$H,2,FALSE)),TRUE,FALSE)</f>
        <v>1</v>
      </c>
      <c r="AG1037" t="b">
        <f>VLOOKUP(AB1037,lists!$B$7:$C$8,2,FALSE)</f>
        <v>1</v>
      </c>
      <c r="AH1037" t="b">
        <f>VLOOKUP(IF(H1037="","Open",SUBSTITUTE(H1037,"/Nov","")),lists!$B$27:$D$29,2,FALSE)</f>
        <v>1</v>
      </c>
      <c r="AI1037" t="b">
        <f>IF(FLAT!$I$5="All",TRUE,IF(FLAT!$I$5=TEXT('Raw - F'!C1037,"mmm"),TRUE,FALSE))</f>
        <v>1</v>
      </c>
      <c r="AJ1037" t="b">
        <f>VLOOKUP(L1037,lists!B:C,2,FALSE)</f>
        <v>1</v>
      </c>
      <c r="AK1037" t="b">
        <f>VLOOKUP(T1037,lists!$B$23:$D$25,2,FALSE)</f>
        <v>1</v>
      </c>
      <c r="AL1037">
        <f t="shared" si="84"/>
        <v>1</v>
      </c>
    </row>
    <row r="1038" spans="1:38" x14ac:dyDescent="0.35">
      <c r="A1038" s="1">
        <f t="shared" si="85"/>
        <v>1038</v>
      </c>
      <c r="B1038" s="1">
        <f t="shared" si="86"/>
        <v>1037</v>
      </c>
      <c r="C1038" s="5">
        <v>44361</v>
      </c>
      <c r="D1038" t="s">
        <v>629</v>
      </c>
      <c r="E1038" t="s">
        <v>302</v>
      </c>
      <c r="F1038" t="s">
        <v>302</v>
      </c>
      <c r="G1038" t="s">
        <v>6</v>
      </c>
      <c r="H1038" t="s">
        <v>227</v>
      </c>
      <c r="J1038" t="s">
        <v>34</v>
      </c>
      <c r="K1038" t="s">
        <v>5</v>
      </c>
      <c r="L1038">
        <v>4</v>
      </c>
      <c r="N1038" t="s">
        <v>318</v>
      </c>
      <c r="O1038" t="s">
        <v>329</v>
      </c>
      <c r="P1038" t="s">
        <v>37</v>
      </c>
      <c r="Q1038">
        <v>7650</v>
      </c>
      <c r="R1038" t="s">
        <v>1245</v>
      </c>
      <c r="T1038" t="s">
        <v>241</v>
      </c>
      <c r="U1038">
        <v>0</v>
      </c>
      <c r="W1038" t="s">
        <v>503</v>
      </c>
      <c r="X1038" t="s">
        <v>503</v>
      </c>
      <c r="AA1038" s="6" t="str">
        <f t="shared" si="82"/>
        <v>3yo</v>
      </c>
      <c r="AB1038" s="6" t="str">
        <f t="shared" si="83"/>
        <v>A</v>
      </c>
      <c r="AC1038" s="6">
        <f>VLOOKUP(P1038,lists!$G:$H,2,FALSE)</f>
        <v>2</v>
      </c>
      <c r="AD1038" t="b">
        <f>VLOOKUP(G1038,lists!$B$2:$C$3,2,FALSE)</f>
        <v>1</v>
      </c>
      <c r="AE1038" t="b">
        <f>VLOOKUP(AA1038,lists!$B:$C,2,FALSE)</f>
        <v>1</v>
      </c>
      <c r="AF1038" t="b">
        <f>IF(AND(AC1038&gt;=VLOOKUP(FLAT!$I$1,lists!$G:$H,2,FALSE),AC1038&lt;=VLOOKUP(FLAT!$I$2,lists!$G:$H,2,FALSE)),TRUE,FALSE)</f>
        <v>1</v>
      </c>
      <c r="AG1038" t="b">
        <f>VLOOKUP(AB1038,lists!$B$7:$C$8,2,FALSE)</f>
        <v>1</v>
      </c>
      <c r="AH1038" t="b">
        <f>VLOOKUP(IF(H1038="","Open",SUBSTITUTE(H1038,"/Nov","")),lists!$B$27:$D$29,2,FALSE)</f>
        <v>1</v>
      </c>
      <c r="AI1038" t="b">
        <f>IF(FLAT!$I$5="All",TRUE,IF(FLAT!$I$5=TEXT('Raw - F'!C1038,"mmm"),TRUE,FALSE))</f>
        <v>1</v>
      </c>
      <c r="AJ1038" t="b">
        <f>VLOOKUP(L1038,lists!B:C,2,FALSE)</f>
        <v>1</v>
      </c>
      <c r="AK1038" t="b">
        <f>VLOOKUP(T1038,lists!$B$23:$D$25,2,FALSE)</f>
        <v>1</v>
      </c>
      <c r="AL1038">
        <f t="shared" si="84"/>
        <v>1</v>
      </c>
    </row>
    <row r="1039" spans="1:38" x14ac:dyDescent="0.35">
      <c r="A1039" s="1">
        <f t="shared" si="85"/>
        <v>1039</v>
      </c>
      <c r="B1039" s="1">
        <f t="shared" si="86"/>
        <v>1038</v>
      </c>
      <c r="C1039" s="5">
        <v>44361</v>
      </c>
      <c r="D1039" t="s">
        <v>629</v>
      </c>
      <c r="E1039" t="s">
        <v>302</v>
      </c>
      <c r="F1039" t="s">
        <v>302</v>
      </c>
      <c r="G1039" t="s">
        <v>6</v>
      </c>
      <c r="H1039" t="s">
        <v>227</v>
      </c>
      <c r="J1039" t="s">
        <v>54</v>
      </c>
      <c r="K1039" t="s">
        <v>5</v>
      </c>
      <c r="L1039">
        <v>4</v>
      </c>
      <c r="N1039" t="s">
        <v>348</v>
      </c>
      <c r="O1039" t="s">
        <v>397</v>
      </c>
      <c r="P1039" t="s">
        <v>70</v>
      </c>
      <c r="Q1039">
        <v>7650</v>
      </c>
      <c r="R1039" t="s">
        <v>1368</v>
      </c>
      <c r="T1039" t="s">
        <v>241</v>
      </c>
      <c r="U1039">
        <v>0</v>
      </c>
      <c r="W1039" t="s">
        <v>503</v>
      </c>
      <c r="X1039" t="s">
        <v>503</v>
      </c>
      <c r="AA1039" s="6" t="str">
        <f t="shared" si="82"/>
        <v>Other</v>
      </c>
      <c r="AB1039" s="6" t="str">
        <f t="shared" si="83"/>
        <v>A</v>
      </c>
      <c r="AC1039" s="6">
        <f>VLOOKUP(P1039,lists!$G:$H,2,FALSE)</f>
        <v>4</v>
      </c>
      <c r="AD1039" t="b">
        <f>VLOOKUP(G1039,lists!$B$2:$C$3,2,FALSE)</f>
        <v>1</v>
      </c>
      <c r="AE1039" t="b">
        <f>VLOOKUP(AA1039,lists!$B:$C,2,FALSE)</f>
        <v>1</v>
      </c>
      <c r="AF1039" t="b">
        <f>IF(AND(AC1039&gt;=VLOOKUP(FLAT!$I$1,lists!$G:$H,2,FALSE),AC1039&lt;=VLOOKUP(FLAT!$I$2,lists!$G:$H,2,FALSE)),TRUE,FALSE)</f>
        <v>1</v>
      </c>
      <c r="AG1039" t="b">
        <f>VLOOKUP(AB1039,lists!$B$7:$C$8,2,FALSE)</f>
        <v>1</v>
      </c>
      <c r="AH1039" t="b">
        <f>VLOOKUP(IF(H1039="","Open",SUBSTITUTE(H1039,"/Nov","")),lists!$B$27:$D$29,2,FALSE)</f>
        <v>1</v>
      </c>
      <c r="AI1039" t="b">
        <f>IF(FLAT!$I$5="All",TRUE,IF(FLAT!$I$5=TEXT('Raw - F'!C1039,"mmm"),TRUE,FALSE))</f>
        <v>1</v>
      </c>
      <c r="AJ1039" t="b">
        <f>VLOOKUP(L1039,lists!B:C,2,FALSE)</f>
        <v>1</v>
      </c>
      <c r="AK1039" t="b">
        <f>VLOOKUP(T1039,lists!$B$23:$D$25,2,FALSE)</f>
        <v>1</v>
      </c>
      <c r="AL1039">
        <f t="shared" si="84"/>
        <v>1</v>
      </c>
    </row>
    <row r="1040" spans="1:38" x14ac:dyDescent="0.35">
      <c r="A1040" s="1">
        <f t="shared" si="85"/>
        <v>1040</v>
      </c>
      <c r="B1040" s="1">
        <f t="shared" si="86"/>
        <v>1039</v>
      </c>
      <c r="C1040" s="5">
        <v>44361</v>
      </c>
      <c r="D1040" t="s">
        <v>629</v>
      </c>
      <c r="E1040" t="s">
        <v>302</v>
      </c>
      <c r="F1040" t="s">
        <v>302</v>
      </c>
      <c r="G1040" t="s">
        <v>51</v>
      </c>
      <c r="H1040" t="s">
        <v>244</v>
      </c>
      <c r="J1040" t="s">
        <v>33</v>
      </c>
      <c r="K1040" t="s">
        <v>5</v>
      </c>
      <c r="L1040">
        <v>5</v>
      </c>
      <c r="N1040" t="s">
        <v>227</v>
      </c>
      <c r="O1040" t="s">
        <v>329</v>
      </c>
      <c r="P1040" t="s">
        <v>36</v>
      </c>
      <c r="Q1040">
        <v>4900</v>
      </c>
      <c r="R1040" t="s">
        <v>1369</v>
      </c>
      <c r="T1040" t="s">
        <v>241</v>
      </c>
      <c r="U1040">
        <v>0</v>
      </c>
      <c r="W1040" t="s">
        <v>503</v>
      </c>
      <c r="X1040" t="s">
        <v>503</v>
      </c>
      <c r="Z1040" t="s">
        <v>553</v>
      </c>
      <c r="AA1040" s="6" t="str">
        <f t="shared" si="82"/>
        <v>2yo</v>
      </c>
      <c r="AB1040" s="6" t="str">
        <f t="shared" si="83"/>
        <v>A</v>
      </c>
      <c r="AC1040" s="6">
        <f>VLOOKUP(P1040,lists!$G:$H,2,FALSE)</f>
        <v>1</v>
      </c>
      <c r="AD1040" t="b">
        <f>VLOOKUP(G1040,lists!$B$2:$C$3,2,FALSE)</f>
        <v>1</v>
      </c>
      <c r="AE1040" t="b">
        <f>VLOOKUP(AA1040,lists!$B:$C,2,FALSE)</f>
        <v>1</v>
      </c>
      <c r="AF1040" t="b">
        <f>IF(AND(AC1040&gt;=VLOOKUP(FLAT!$I$1,lists!$G:$H,2,FALSE),AC1040&lt;=VLOOKUP(FLAT!$I$2,lists!$G:$H,2,FALSE)),TRUE,FALSE)</f>
        <v>1</v>
      </c>
      <c r="AG1040" t="b">
        <f>VLOOKUP(AB1040,lists!$B$7:$C$8,2,FALSE)</f>
        <v>1</v>
      </c>
      <c r="AH1040" t="b">
        <f>VLOOKUP(IF(H1040="","Open",SUBSTITUTE(H1040,"/Nov","")),lists!$B$27:$D$29,2,FALSE)</f>
        <v>1</v>
      </c>
      <c r="AI1040" t="b">
        <f>IF(FLAT!$I$5="All",TRUE,IF(FLAT!$I$5=TEXT('Raw - F'!C1040,"mmm"),TRUE,FALSE))</f>
        <v>1</v>
      </c>
      <c r="AJ1040" t="b">
        <f>VLOOKUP(L1040,lists!B:C,2,FALSE)</f>
        <v>1</v>
      </c>
      <c r="AK1040" t="b">
        <f>VLOOKUP(T1040,lists!$B$23:$D$25,2,FALSE)</f>
        <v>1</v>
      </c>
      <c r="AL1040">
        <f t="shared" si="84"/>
        <v>1</v>
      </c>
    </row>
    <row r="1041" spans="1:38" x14ac:dyDescent="0.35">
      <c r="A1041" s="1">
        <f t="shared" si="85"/>
        <v>1041</v>
      </c>
      <c r="B1041" s="1">
        <f t="shared" si="86"/>
        <v>1040</v>
      </c>
      <c r="C1041" s="5">
        <v>44361</v>
      </c>
      <c r="D1041" t="s">
        <v>629</v>
      </c>
      <c r="E1041" t="s">
        <v>302</v>
      </c>
      <c r="F1041" t="s">
        <v>302</v>
      </c>
      <c r="G1041" t="s">
        <v>51</v>
      </c>
      <c r="H1041" t="s">
        <v>244</v>
      </c>
      <c r="J1041" t="s">
        <v>35</v>
      </c>
      <c r="K1041" t="s">
        <v>5</v>
      </c>
      <c r="L1041">
        <v>5</v>
      </c>
      <c r="N1041" t="s">
        <v>227</v>
      </c>
      <c r="O1041" t="s">
        <v>572</v>
      </c>
      <c r="P1041" t="s">
        <v>76</v>
      </c>
      <c r="Q1041">
        <v>4900</v>
      </c>
      <c r="R1041" t="s">
        <v>1110</v>
      </c>
      <c r="T1041" t="s">
        <v>241</v>
      </c>
      <c r="U1041">
        <v>0</v>
      </c>
      <c r="W1041" t="s">
        <v>503</v>
      </c>
      <c r="X1041" t="s">
        <v>503</v>
      </c>
      <c r="AA1041" s="6" t="str">
        <f t="shared" si="82"/>
        <v>Other</v>
      </c>
      <c r="AB1041" s="6" t="str">
        <f t="shared" si="83"/>
        <v>A</v>
      </c>
      <c r="AC1041" s="6">
        <f>VLOOKUP(P1041,lists!$G:$H,2,FALSE)</f>
        <v>5</v>
      </c>
      <c r="AD1041" t="b">
        <f>VLOOKUP(G1041,lists!$B$2:$C$3,2,FALSE)</f>
        <v>1</v>
      </c>
      <c r="AE1041" t="b">
        <f>VLOOKUP(AA1041,lists!$B:$C,2,FALSE)</f>
        <v>1</v>
      </c>
      <c r="AF1041" t="b">
        <f>IF(AND(AC1041&gt;=VLOOKUP(FLAT!$I$1,lists!$G:$H,2,FALSE),AC1041&lt;=VLOOKUP(FLAT!$I$2,lists!$G:$H,2,FALSE)),TRUE,FALSE)</f>
        <v>1</v>
      </c>
      <c r="AG1041" t="b">
        <f>VLOOKUP(AB1041,lists!$B$7:$C$8,2,FALSE)</f>
        <v>1</v>
      </c>
      <c r="AH1041" t="b">
        <f>VLOOKUP(IF(H1041="","Open",SUBSTITUTE(H1041,"/Nov","")),lists!$B$27:$D$29,2,FALSE)</f>
        <v>1</v>
      </c>
      <c r="AI1041" t="b">
        <f>IF(FLAT!$I$5="All",TRUE,IF(FLAT!$I$5=TEXT('Raw - F'!C1041,"mmm"),TRUE,FALSE))</f>
        <v>1</v>
      </c>
      <c r="AJ1041" t="b">
        <f>VLOOKUP(L1041,lists!B:C,2,FALSE)</f>
        <v>1</v>
      </c>
      <c r="AK1041" t="b">
        <f>VLOOKUP(T1041,lists!$B$23:$D$25,2,FALSE)</f>
        <v>1</v>
      </c>
      <c r="AL1041">
        <f t="shared" si="84"/>
        <v>1</v>
      </c>
    </row>
    <row r="1042" spans="1:38" x14ac:dyDescent="0.35">
      <c r="A1042" s="1">
        <f t="shared" si="85"/>
        <v>1042</v>
      </c>
      <c r="B1042" s="1">
        <f t="shared" si="86"/>
        <v>1041</v>
      </c>
      <c r="C1042" s="5">
        <v>44361</v>
      </c>
      <c r="D1042" t="s">
        <v>629</v>
      </c>
      <c r="E1042" t="s">
        <v>302</v>
      </c>
      <c r="F1042" t="s">
        <v>302</v>
      </c>
      <c r="G1042" t="s">
        <v>6</v>
      </c>
      <c r="H1042" t="s">
        <v>227</v>
      </c>
      <c r="J1042" t="s">
        <v>35</v>
      </c>
      <c r="K1042" t="s">
        <v>5</v>
      </c>
      <c r="L1042">
        <v>6</v>
      </c>
      <c r="N1042" t="s">
        <v>307</v>
      </c>
      <c r="O1042" t="s">
        <v>339</v>
      </c>
      <c r="P1042" t="s">
        <v>70</v>
      </c>
      <c r="Q1042">
        <v>4300</v>
      </c>
      <c r="R1042" t="s">
        <v>529</v>
      </c>
      <c r="T1042" t="s">
        <v>241</v>
      </c>
      <c r="U1042">
        <v>1</v>
      </c>
      <c r="V1042" t="s">
        <v>525</v>
      </c>
      <c r="W1042" t="s">
        <v>503</v>
      </c>
      <c r="X1042" t="s">
        <v>503</v>
      </c>
      <c r="AA1042" s="6" t="str">
        <f t="shared" si="82"/>
        <v>Other</v>
      </c>
      <c r="AB1042" s="6" t="str">
        <f t="shared" si="83"/>
        <v>A</v>
      </c>
      <c r="AC1042" s="6">
        <f>VLOOKUP(P1042,lists!$G:$H,2,FALSE)</f>
        <v>4</v>
      </c>
      <c r="AD1042" t="b">
        <f>VLOOKUP(G1042,lists!$B$2:$C$3,2,FALSE)</f>
        <v>1</v>
      </c>
      <c r="AE1042" t="b">
        <f>VLOOKUP(AA1042,lists!$B:$C,2,FALSE)</f>
        <v>1</v>
      </c>
      <c r="AF1042" t="b">
        <f>IF(AND(AC1042&gt;=VLOOKUP(FLAT!$I$1,lists!$G:$H,2,FALSE),AC1042&lt;=VLOOKUP(FLAT!$I$2,lists!$G:$H,2,FALSE)),TRUE,FALSE)</f>
        <v>1</v>
      </c>
      <c r="AG1042" t="b">
        <f>VLOOKUP(AB1042,lists!$B$7:$C$8,2,FALSE)</f>
        <v>1</v>
      </c>
      <c r="AH1042" t="b">
        <f>VLOOKUP(IF(H1042="","Open",SUBSTITUTE(H1042,"/Nov","")),lists!$B$27:$D$29,2,FALSE)</f>
        <v>1</v>
      </c>
      <c r="AI1042" t="b">
        <f>IF(FLAT!$I$5="All",TRUE,IF(FLAT!$I$5=TEXT('Raw - F'!C1042,"mmm"),TRUE,FALSE))</f>
        <v>1</v>
      </c>
      <c r="AJ1042" t="b">
        <f>VLOOKUP(L1042,lists!B:C,2,FALSE)</f>
        <v>1</v>
      </c>
      <c r="AK1042" t="b">
        <f>VLOOKUP(T1042,lists!$B$23:$D$25,2,FALSE)</f>
        <v>1</v>
      </c>
      <c r="AL1042">
        <f t="shared" si="84"/>
        <v>1</v>
      </c>
    </row>
    <row r="1043" spans="1:38" x14ac:dyDescent="0.35">
      <c r="A1043" s="1">
        <f t="shared" si="85"/>
        <v>1043</v>
      </c>
      <c r="B1043" s="1">
        <f t="shared" si="86"/>
        <v>1042</v>
      </c>
      <c r="C1043" s="5">
        <v>44361</v>
      </c>
      <c r="D1043" t="s">
        <v>629</v>
      </c>
      <c r="E1043" t="s">
        <v>302</v>
      </c>
      <c r="F1043" t="s">
        <v>302</v>
      </c>
      <c r="G1043" t="s">
        <v>6</v>
      </c>
      <c r="H1043" t="s">
        <v>227</v>
      </c>
      <c r="J1043" t="s">
        <v>54</v>
      </c>
      <c r="K1043" t="s">
        <v>5</v>
      </c>
      <c r="L1043">
        <v>6</v>
      </c>
      <c r="N1043" t="s">
        <v>314</v>
      </c>
      <c r="O1043" t="s">
        <v>446</v>
      </c>
      <c r="P1043" t="s">
        <v>88</v>
      </c>
      <c r="Q1043">
        <v>3900</v>
      </c>
      <c r="R1043" t="s">
        <v>1370</v>
      </c>
      <c r="T1043" t="s">
        <v>241</v>
      </c>
      <c r="U1043">
        <v>0</v>
      </c>
      <c r="V1043" t="s">
        <v>525</v>
      </c>
      <c r="W1043" t="s">
        <v>503</v>
      </c>
      <c r="X1043" t="s">
        <v>503</v>
      </c>
      <c r="AA1043" s="6" t="str">
        <f t="shared" si="82"/>
        <v>Other</v>
      </c>
      <c r="AB1043" s="6" t="str">
        <f t="shared" si="83"/>
        <v>A</v>
      </c>
      <c r="AC1043" s="6">
        <f>VLOOKUP(P1043,lists!$G:$H,2,FALSE)</f>
        <v>6</v>
      </c>
      <c r="AD1043" t="b">
        <f>VLOOKUP(G1043,lists!$B$2:$C$3,2,FALSE)</f>
        <v>1</v>
      </c>
      <c r="AE1043" t="b">
        <f>VLOOKUP(AA1043,lists!$B:$C,2,FALSE)</f>
        <v>1</v>
      </c>
      <c r="AF1043" t="b">
        <f>IF(AND(AC1043&gt;=VLOOKUP(FLAT!$I$1,lists!$G:$H,2,FALSE),AC1043&lt;=VLOOKUP(FLAT!$I$2,lists!$G:$H,2,FALSE)),TRUE,FALSE)</f>
        <v>1</v>
      </c>
      <c r="AG1043" t="b">
        <f>VLOOKUP(AB1043,lists!$B$7:$C$8,2,FALSE)</f>
        <v>1</v>
      </c>
      <c r="AH1043" t="b">
        <f>VLOOKUP(IF(H1043="","Open",SUBSTITUTE(H1043,"/Nov","")),lists!$B$27:$D$29,2,FALSE)</f>
        <v>1</v>
      </c>
      <c r="AI1043" t="b">
        <f>IF(FLAT!$I$5="All",TRUE,IF(FLAT!$I$5=TEXT('Raw - F'!C1043,"mmm"),TRUE,FALSE))</f>
        <v>1</v>
      </c>
      <c r="AJ1043" t="b">
        <f>VLOOKUP(L1043,lists!B:C,2,FALSE)</f>
        <v>1</v>
      </c>
      <c r="AK1043" t="b">
        <f>VLOOKUP(T1043,lists!$B$23:$D$25,2,FALSE)</f>
        <v>1</v>
      </c>
      <c r="AL1043">
        <f t="shared" si="84"/>
        <v>1</v>
      </c>
    </row>
    <row r="1044" spans="1:38" x14ac:dyDescent="0.35">
      <c r="A1044" s="1">
        <f t="shared" si="85"/>
        <v>1044</v>
      </c>
      <c r="B1044" s="1">
        <f t="shared" si="86"/>
        <v>1043</v>
      </c>
      <c r="C1044" s="5">
        <v>44362</v>
      </c>
      <c r="D1044" t="s">
        <v>257</v>
      </c>
      <c r="E1044" t="s">
        <v>302</v>
      </c>
      <c r="G1044" t="s">
        <v>6</v>
      </c>
      <c r="H1044" t="s">
        <v>227</v>
      </c>
      <c r="J1044" t="s">
        <v>54</v>
      </c>
      <c r="K1044" t="s">
        <v>5</v>
      </c>
      <c r="L1044">
        <v>2</v>
      </c>
      <c r="N1044" t="s">
        <v>234</v>
      </c>
      <c r="O1044" t="s">
        <v>102</v>
      </c>
      <c r="P1044" t="s">
        <v>102</v>
      </c>
      <c r="R1044" t="s">
        <v>341</v>
      </c>
      <c r="T1044" t="s">
        <v>241</v>
      </c>
      <c r="U1044">
        <v>0</v>
      </c>
      <c r="AA1044" s="6" t="str">
        <f t="shared" si="82"/>
        <v>Other</v>
      </c>
      <c r="AB1044" s="6" t="str">
        <f t="shared" si="83"/>
        <v>A</v>
      </c>
      <c r="AC1044" s="6">
        <f>VLOOKUP(P1044,lists!$G:$H,2,FALSE)</f>
        <v>9</v>
      </c>
      <c r="AD1044" t="b">
        <f>VLOOKUP(G1044,lists!$B$2:$C$3,2,FALSE)</f>
        <v>1</v>
      </c>
      <c r="AE1044" t="b">
        <f>VLOOKUP(AA1044,lists!$B:$C,2,FALSE)</f>
        <v>1</v>
      </c>
      <c r="AF1044" t="b">
        <f>IF(AND(AC1044&gt;=VLOOKUP(FLAT!$I$1,lists!$G:$H,2,FALSE),AC1044&lt;=VLOOKUP(FLAT!$I$2,lists!$G:$H,2,FALSE)),TRUE,FALSE)</f>
        <v>1</v>
      </c>
      <c r="AG1044" t="b">
        <f>VLOOKUP(AB1044,lists!$B$7:$C$8,2,FALSE)</f>
        <v>1</v>
      </c>
      <c r="AH1044" t="b">
        <f>VLOOKUP(IF(H1044="","Open",SUBSTITUTE(H1044,"/Nov","")),lists!$B$27:$D$29,2,FALSE)</f>
        <v>1</v>
      </c>
      <c r="AI1044" t="b">
        <f>IF(FLAT!$I$5="All",TRUE,IF(FLAT!$I$5=TEXT('Raw - F'!C1044,"mmm"),TRUE,FALSE))</f>
        <v>1</v>
      </c>
      <c r="AJ1044" t="b">
        <f>VLOOKUP(L1044,lists!B:C,2,FALSE)</f>
        <v>1</v>
      </c>
      <c r="AK1044" t="b">
        <f>VLOOKUP(T1044,lists!$B$23:$D$25,2,FALSE)</f>
        <v>1</v>
      </c>
      <c r="AL1044">
        <f t="shared" si="84"/>
        <v>1</v>
      </c>
    </row>
    <row r="1045" spans="1:38" x14ac:dyDescent="0.35">
      <c r="A1045" s="1">
        <f t="shared" si="85"/>
        <v>1045</v>
      </c>
      <c r="B1045" s="1">
        <f t="shared" si="86"/>
        <v>1044</v>
      </c>
      <c r="C1045" s="5">
        <v>44362</v>
      </c>
      <c r="D1045" t="s">
        <v>257</v>
      </c>
      <c r="E1045" t="s">
        <v>302</v>
      </c>
      <c r="F1045" t="s">
        <v>302</v>
      </c>
      <c r="G1045" t="s">
        <v>51</v>
      </c>
      <c r="H1045" t="s">
        <v>227</v>
      </c>
      <c r="J1045" t="s">
        <v>34</v>
      </c>
      <c r="K1045" t="s">
        <v>368</v>
      </c>
      <c r="L1045">
        <v>1</v>
      </c>
      <c r="M1045" t="s">
        <v>574</v>
      </c>
      <c r="N1045" t="s">
        <v>227</v>
      </c>
      <c r="O1045" t="s">
        <v>493</v>
      </c>
      <c r="P1045" t="s">
        <v>70</v>
      </c>
      <c r="Q1045">
        <v>250000</v>
      </c>
      <c r="R1045" t="s">
        <v>1371</v>
      </c>
      <c r="T1045" t="s">
        <v>241</v>
      </c>
      <c r="U1045">
        <v>0</v>
      </c>
      <c r="W1045" t="s">
        <v>503</v>
      </c>
      <c r="X1045" t="s">
        <v>503</v>
      </c>
      <c r="AA1045" s="6" t="str">
        <f t="shared" si="82"/>
        <v>3yo</v>
      </c>
      <c r="AB1045" s="6" t="str">
        <f t="shared" si="83"/>
        <v>A</v>
      </c>
      <c r="AC1045" s="6">
        <f>VLOOKUP(P1045,lists!$G:$H,2,FALSE)</f>
        <v>4</v>
      </c>
      <c r="AD1045" t="b">
        <f>VLOOKUP(G1045,lists!$B$2:$C$3,2,FALSE)</f>
        <v>1</v>
      </c>
      <c r="AE1045" t="b">
        <f>VLOOKUP(AA1045,lists!$B:$C,2,FALSE)</f>
        <v>1</v>
      </c>
      <c r="AF1045" t="b">
        <f>IF(AND(AC1045&gt;=VLOOKUP(FLAT!$I$1,lists!$G:$H,2,FALSE),AC1045&lt;=VLOOKUP(FLAT!$I$2,lists!$G:$H,2,FALSE)),TRUE,FALSE)</f>
        <v>1</v>
      </c>
      <c r="AG1045" t="b">
        <f>VLOOKUP(AB1045,lists!$B$7:$C$8,2,FALSE)</f>
        <v>1</v>
      </c>
      <c r="AH1045" t="b">
        <f>VLOOKUP(IF(H1045="","Open",SUBSTITUTE(H1045,"/Nov","")),lists!$B$27:$D$29,2,FALSE)</f>
        <v>1</v>
      </c>
      <c r="AI1045" t="b">
        <f>IF(FLAT!$I$5="All",TRUE,IF(FLAT!$I$5=TEXT('Raw - F'!C1045,"mmm"),TRUE,FALSE))</f>
        <v>1</v>
      </c>
      <c r="AJ1045" t="b">
        <f>VLOOKUP(L1045,lists!B:C,2,FALSE)</f>
        <v>1</v>
      </c>
      <c r="AK1045" t="b">
        <f>VLOOKUP(T1045,lists!$B$23:$D$25,2,FALSE)</f>
        <v>1</v>
      </c>
      <c r="AL1045">
        <f t="shared" si="84"/>
        <v>1</v>
      </c>
    </row>
    <row r="1046" spans="1:38" x14ac:dyDescent="0.35">
      <c r="A1046" s="1">
        <f t="shared" si="85"/>
        <v>1046</v>
      </c>
      <c r="B1046" s="1">
        <f t="shared" si="86"/>
        <v>1045</v>
      </c>
      <c r="C1046" s="5">
        <v>44362</v>
      </c>
      <c r="D1046" t="s">
        <v>257</v>
      </c>
      <c r="E1046" t="s">
        <v>302</v>
      </c>
      <c r="F1046" t="s">
        <v>302</v>
      </c>
      <c r="G1046" t="s">
        <v>51</v>
      </c>
      <c r="H1046" t="s">
        <v>227</v>
      </c>
      <c r="J1046" t="s">
        <v>54</v>
      </c>
      <c r="K1046" t="s">
        <v>5</v>
      </c>
      <c r="L1046">
        <v>1</v>
      </c>
      <c r="M1046" t="s">
        <v>574</v>
      </c>
      <c r="N1046" t="s">
        <v>227</v>
      </c>
      <c r="O1046" t="s">
        <v>70</v>
      </c>
      <c r="P1046" t="s">
        <v>70</v>
      </c>
      <c r="Q1046">
        <v>250000</v>
      </c>
      <c r="R1046" t="s">
        <v>1372</v>
      </c>
      <c r="T1046" t="s">
        <v>241</v>
      </c>
      <c r="U1046">
        <v>0</v>
      </c>
      <c r="W1046" t="s">
        <v>503</v>
      </c>
      <c r="X1046" t="s">
        <v>503</v>
      </c>
      <c r="AA1046" s="6" t="str">
        <f t="shared" si="82"/>
        <v>Other</v>
      </c>
      <c r="AB1046" s="6" t="str">
        <f t="shared" si="83"/>
        <v>A</v>
      </c>
      <c r="AC1046" s="6">
        <f>VLOOKUP(P1046,lists!$G:$H,2,FALSE)</f>
        <v>4</v>
      </c>
      <c r="AD1046" t="b">
        <f>VLOOKUP(G1046,lists!$B$2:$C$3,2,FALSE)</f>
        <v>1</v>
      </c>
      <c r="AE1046" t="b">
        <f>VLOOKUP(AA1046,lists!$B:$C,2,FALSE)</f>
        <v>1</v>
      </c>
      <c r="AF1046" t="b">
        <f>IF(AND(AC1046&gt;=VLOOKUP(FLAT!$I$1,lists!$G:$H,2,FALSE),AC1046&lt;=VLOOKUP(FLAT!$I$2,lists!$G:$H,2,FALSE)),TRUE,FALSE)</f>
        <v>1</v>
      </c>
      <c r="AG1046" t="b">
        <f>VLOOKUP(AB1046,lists!$B$7:$C$8,2,FALSE)</f>
        <v>1</v>
      </c>
      <c r="AH1046" t="b">
        <f>VLOOKUP(IF(H1046="","Open",SUBSTITUTE(H1046,"/Nov","")),lists!$B$27:$D$29,2,FALSE)</f>
        <v>1</v>
      </c>
      <c r="AI1046" t="b">
        <f>IF(FLAT!$I$5="All",TRUE,IF(FLAT!$I$5=TEXT('Raw - F'!C1046,"mmm"),TRUE,FALSE))</f>
        <v>1</v>
      </c>
      <c r="AJ1046" t="b">
        <f>VLOOKUP(L1046,lists!B:C,2,FALSE)</f>
        <v>1</v>
      </c>
      <c r="AK1046" t="b">
        <f>VLOOKUP(T1046,lists!$B$23:$D$25,2,FALSE)</f>
        <v>1</v>
      </c>
      <c r="AL1046">
        <f t="shared" si="84"/>
        <v>1</v>
      </c>
    </row>
    <row r="1047" spans="1:38" x14ac:dyDescent="0.35">
      <c r="A1047" s="1">
        <f t="shared" si="85"/>
        <v>1047</v>
      </c>
      <c r="B1047" s="1">
        <f t="shared" si="86"/>
        <v>1046</v>
      </c>
      <c r="C1047" s="5">
        <v>44362</v>
      </c>
      <c r="D1047" t="s">
        <v>257</v>
      </c>
      <c r="E1047" t="s">
        <v>302</v>
      </c>
      <c r="F1047" t="s">
        <v>302</v>
      </c>
      <c r="G1047" t="s">
        <v>51</v>
      </c>
      <c r="H1047" t="s">
        <v>227</v>
      </c>
      <c r="J1047" t="s">
        <v>35</v>
      </c>
      <c r="K1047" t="s">
        <v>5</v>
      </c>
      <c r="L1047">
        <v>1</v>
      </c>
      <c r="M1047" t="s">
        <v>574</v>
      </c>
      <c r="N1047" t="s">
        <v>227</v>
      </c>
      <c r="O1047" t="s">
        <v>36</v>
      </c>
      <c r="P1047" t="s">
        <v>36</v>
      </c>
      <c r="Q1047">
        <v>250000</v>
      </c>
      <c r="R1047" t="s">
        <v>1375</v>
      </c>
      <c r="T1047" t="s">
        <v>241</v>
      </c>
      <c r="U1047">
        <v>0</v>
      </c>
      <c r="W1047" t="s">
        <v>503</v>
      </c>
      <c r="X1047" t="s">
        <v>503</v>
      </c>
      <c r="AA1047" s="6" t="str">
        <f t="shared" si="82"/>
        <v>Other</v>
      </c>
      <c r="AB1047" s="6" t="str">
        <f t="shared" si="83"/>
        <v>A</v>
      </c>
      <c r="AC1047" s="6">
        <f>VLOOKUP(P1047,lists!$G:$H,2,FALSE)</f>
        <v>1</v>
      </c>
      <c r="AD1047" t="b">
        <f>VLOOKUP(G1047,lists!$B$2:$C$3,2,FALSE)</f>
        <v>1</v>
      </c>
      <c r="AE1047" t="b">
        <f>VLOOKUP(AA1047,lists!$B:$C,2,FALSE)</f>
        <v>1</v>
      </c>
      <c r="AF1047" t="b">
        <f>IF(AND(AC1047&gt;=VLOOKUP(FLAT!$I$1,lists!$G:$H,2,FALSE),AC1047&lt;=VLOOKUP(FLAT!$I$2,lists!$G:$H,2,FALSE)),TRUE,FALSE)</f>
        <v>1</v>
      </c>
      <c r="AG1047" t="b">
        <f>VLOOKUP(AB1047,lists!$B$7:$C$8,2,FALSE)</f>
        <v>1</v>
      </c>
      <c r="AH1047" t="b">
        <f>VLOOKUP(IF(H1047="","Open",SUBSTITUTE(H1047,"/Nov","")),lists!$B$27:$D$29,2,FALSE)</f>
        <v>1</v>
      </c>
      <c r="AI1047" t="b">
        <f>IF(FLAT!$I$5="All",TRUE,IF(FLAT!$I$5=TEXT('Raw - F'!C1047,"mmm"),TRUE,FALSE))</f>
        <v>1</v>
      </c>
      <c r="AJ1047" t="b">
        <f>VLOOKUP(L1047,lists!B:C,2,FALSE)</f>
        <v>1</v>
      </c>
      <c r="AK1047" t="b">
        <f>VLOOKUP(T1047,lists!$B$23:$D$25,2,FALSE)</f>
        <v>1</v>
      </c>
      <c r="AL1047">
        <f t="shared" si="84"/>
        <v>1</v>
      </c>
    </row>
    <row r="1048" spans="1:38" x14ac:dyDescent="0.35">
      <c r="A1048" s="1">
        <f t="shared" si="85"/>
        <v>1048</v>
      </c>
      <c r="B1048" s="1">
        <f t="shared" si="86"/>
        <v>1047</v>
      </c>
      <c r="C1048" s="5">
        <v>44362</v>
      </c>
      <c r="D1048" t="s">
        <v>257</v>
      </c>
      <c r="E1048" t="s">
        <v>302</v>
      </c>
      <c r="F1048" t="s">
        <v>302</v>
      </c>
      <c r="G1048" t="s">
        <v>51</v>
      </c>
      <c r="H1048" t="s">
        <v>227</v>
      </c>
      <c r="J1048" t="s">
        <v>33</v>
      </c>
      <c r="K1048" t="s">
        <v>5</v>
      </c>
      <c r="L1048">
        <v>1</v>
      </c>
      <c r="M1048" t="s">
        <v>569</v>
      </c>
      <c r="N1048" t="s">
        <v>227</v>
      </c>
      <c r="O1048" t="s">
        <v>37</v>
      </c>
      <c r="P1048" t="s">
        <v>37</v>
      </c>
      <c r="Q1048">
        <v>60000</v>
      </c>
      <c r="R1048" t="s">
        <v>1373</v>
      </c>
      <c r="T1048" t="s">
        <v>241</v>
      </c>
      <c r="U1048">
        <v>0</v>
      </c>
      <c r="W1048" t="s">
        <v>503</v>
      </c>
      <c r="X1048" t="s">
        <v>503</v>
      </c>
      <c r="AA1048" s="6" t="str">
        <f t="shared" si="82"/>
        <v>2yo</v>
      </c>
      <c r="AB1048" s="6" t="str">
        <f t="shared" si="83"/>
        <v>A</v>
      </c>
      <c r="AC1048" s="6">
        <f>VLOOKUP(P1048,lists!$G:$H,2,FALSE)</f>
        <v>2</v>
      </c>
      <c r="AD1048" t="b">
        <f>VLOOKUP(G1048,lists!$B$2:$C$3,2,FALSE)</f>
        <v>1</v>
      </c>
      <c r="AE1048" t="b">
        <f>VLOOKUP(AA1048,lists!$B:$C,2,FALSE)</f>
        <v>1</v>
      </c>
      <c r="AF1048" t="b">
        <f>IF(AND(AC1048&gt;=VLOOKUP(FLAT!$I$1,lists!$G:$H,2,FALSE),AC1048&lt;=VLOOKUP(FLAT!$I$2,lists!$G:$H,2,FALSE)),TRUE,FALSE)</f>
        <v>1</v>
      </c>
      <c r="AG1048" t="b">
        <f>VLOOKUP(AB1048,lists!$B$7:$C$8,2,FALSE)</f>
        <v>1</v>
      </c>
      <c r="AH1048" t="b">
        <f>VLOOKUP(IF(H1048="","Open",SUBSTITUTE(H1048,"/Nov","")),lists!$B$27:$D$29,2,FALSE)</f>
        <v>1</v>
      </c>
      <c r="AI1048" t="b">
        <f>IF(FLAT!$I$5="All",TRUE,IF(FLAT!$I$5=TEXT('Raw - F'!C1048,"mmm"),TRUE,FALSE))</f>
        <v>1</v>
      </c>
      <c r="AJ1048" t="b">
        <f>VLOOKUP(L1048,lists!B:C,2,FALSE)</f>
        <v>1</v>
      </c>
      <c r="AK1048" t="b">
        <f>VLOOKUP(T1048,lists!$B$23:$D$25,2,FALSE)</f>
        <v>1</v>
      </c>
      <c r="AL1048">
        <f t="shared" si="84"/>
        <v>1</v>
      </c>
    </row>
    <row r="1049" spans="1:38" x14ac:dyDescent="0.35">
      <c r="A1049" s="1">
        <f t="shared" si="85"/>
        <v>1049</v>
      </c>
      <c r="B1049" s="1">
        <f t="shared" si="86"/>
        <v>1048</v>
      </c>
      <c r="C1049" s="5">
        <v>44362</v>
      </c>
      <c r="D1049" t="s">
        <v>257</v>
      </c>
      <c r="E1049" t="s">
        <v>302</v>
      </c>
      <c r="F1049" t="s">
        <v>302</v>
      </c>
      <c r="G1049" t="s">
        <v>51</v>
      </c>
      <c r="H1049" t="s">
        <v>227</v>
      </c>
      <c r="J1049" t="s">
        <v>54</v>
      </c>
      <c r="K1049" t="s">
        <v>5</v>
      </c>
      <c r="L1049">
        <v>1</v>
      </c>
      <c r="M1049" t="s">
        <v>559</v>
      </c>
      <c r="N1049" t="s">
        <v>227</v>
      </c>
      <c r="O1049" t="s">
        <v>702</v>
      </c>
      <c r="P1049" t="s">
        <v>76</v>
      </c>
      <c r="Q1049">
        <v>50000</v>
      </c>
      <c r="R1049" t="s">
        <v>1376</v>
      </c>
      <c r="T1049" t="s">
        <v>241</v>
      </c>
      <c r="U1049">
        <v>0</v>
      </c>
      <c r="W1049" t="s">
        <v>503</v>
      </c>
      <c r="X1049" t="s">
        <v>503</v>
      </c>
      <c r="AA1049" s="6" t="str">
        <f t="shared" si="82"/>
        <v>Other</v>
      </c>
      <c r="AB1049" s="6" t="str">
        <f t="shared" si="83"/>
        <v>A</v>
      </c>
      <c r="AC1049" s="6">
        <f>VLOOKUP(P1049,lists!$G:$H,2,FALSE)</f>
        <v>5</v>
      </c>
      <c r="AD1049" t="b">
        <f>VLOOKUP(G1049,lists!$B$2:$C$3,2,FALSE)</f>
        <v>1</v>
      </c>
      <c r="AE1049" t="b">
        <f>VLOOKUP(AA1049,lists!$B:$C,2,FALSE)</f>
        <v>1</v>
      </c>
      <c r="AF1049" t="b">
        <f>IF(AND(AC1049&gt;=VLOOKUP(FLAT!$I$1,lists!$G:$H,2,FALSE),AC1049&lt;=VLOOKUP(FLAT!$I$2,lists!$G:$H,2,FALSE)),TRUE,FALSE)</f>
        <v>1</v>
      </c>
      <c r="AG1049" t="b">
        <f>VLOOKUP(AB1049,lists!$B$7:$C$8,2,FALSE)</f>
        <v>1</v>
      </c>
      <c r="AH1049" t="b">
        <f>VLOOKUP(IF(H1049="","Open",SUBSTITUTE(H1049,"/Nov","")),lists!$B$27:$D$29,2,FALSE)</f>
        <v>1</v>
      </c>
      <c r="AI1049" t="b">
        <f>IF(FLAT!$I$5="All",TRUE,IF(FLAT!$I$5=TEXT('Raw - F'!C1049,"mmm"),TRUE,FALSE))</f>
        <v>1</v>
      </c>
      <c r="AJ1049" t="b">
        <f>VLOOKUP(L1049,lists!B:C,2,FALSE)</f>
        <v>1</v>
      </c>
      <c r="AK1049" t="b">
        <f>VLOOKUP(T1049,lists!$B$23:$D$25,2,FALSE)</f>
        <v>1</v>
      </c>
      <c r="AL1049">
        <f t="shared" si="84"/>
        <v>1</v>
      </c>
    </row>
    <row r="1050" spans="1:38" x14ac:dyDescent="0.35">
      <c r="A1050" s="1">
        <f t="shared" si="85"/>
        <v>1050</v>
      </c>
      <c r="B1050" s="1">
        <f t="shared" si="86"/>
        <v>1049</v>
      </c>
      <c r="C1050" s="5">
        <v>44362</v>
      </c>
      <c r="D1050" t="s">
        <v>257</v>
      </c>
      <c r="E1050" t="s">
        <v>302</v>
      </c>
      <c r="F1050" t="s">
        <v>302</v>
      </c>
      <c r="G1050" t="s">
        <v>6</v>
      </c>
      <c r="H1050" t="s">
        <v>227</v>
      </c>
      <c r="J1050" t="s">
        <v>54</v>
      </c>
      <c r="K1050" t="s">
        <v>5</v>
      </c>
      <c r="L1050">
        <v>2</v>
      </c>
      <c r="N1050" t="s">
        <v>229</v>
      </c>
      <c r="O1050" t="s">
        <v>1374</v>
      </c>
      <c r="P1050" t="s">
        <v>61</v>
      </c>
      <c r="Q1050">
        <v>35000</v>
      </c>
      <c r="R1050" t="s">
        <v>491</v>
      </c>
      <c r="T1050" t="s">
        <v>241</v>
      </c>
      <c r="U1050">
        <v>0</v>
      </c>
      <c r="W1050" t="s">
        <v>503</v>
      </c>
      <c r="X1050" t="s">
        <v>503</v>
      </c>
      <c r="AA1050" s="6" t="str">
        <f t="shared" si="82"/>
        <v>Other</v>
      </c>
      <c r="AB1050" s="6" t="str">
        <f t="shared" si="83"/>
        <v>A</v>
      </c>
      <c r="AC1050" s="6">
        <f>VLOOKUP(P1050,lists!$G:$H,2,FALSE)</f>
        <v>11</v>
      </c>
      <c r="AD1050" t="b">
        <f>VLOOKUP(G1050,lists!$B$2:$C$3,2,FALSE)</f>
        <v>1</v>
      </c>
      <c r="AE1050" t="b">
        <f>VLOOKUP(AA1050,lists!$B:$C,2,FALSE)</f>
        <v>1</v>
      </c>
      <c r="AF1050" t="b">
        <f>IF(AND(AC1050&gt;=VLOOKUP(FLAT!$I$1,lists!$G:$H,2,FALSE),AC1050&lt;=VLOOKUP(FLAT!$I$2,lists!$G:$H,2,FALSE)),TRUE,FALSE)</f>
        <v>1</v>
      </c>
      <c r="AG1050" t="b">
        <f>VLOOKUP(AB1050,lists!$B$7:$C$8,2,FALSE)</f>
        <v>1</v>
      </c>
      <c r="AH1050" t="b">
        <f>VLOOKUP(IF(H1050="","Open",SUBSTITUTE(H1050,"/Nov","")),lists!$B$27:$D$29,2,FALSE)</f>
        <v>1</v>
      </c>
      <c r="AI1050" t="b">
        <f>IF(FLAT!$I$5="All",TRUE,IF(FLAT!$I$5=TEXT('Raw - F'!C1050,"mmm"),TRUE,FALSE))</f>
        <v>1</v>
      </c>
      <c r="AJ1050" t="b">
        <f>VLOOKUP(L1050,lists!B:C,2,FALSE)</f>
        <v>1</v>
      </c>
      <c r="AK1050" t="b">
        <f>VLOOKUP(T1050,lists!$B$23:$D$25,2,FALSE)</f>
        <v>1</v>
      </c>
      <c r="AL1050">
        <f t="shared" si="84"/>
        <v>1</v>
      </c>
    </row>
    <row r="1051" spans="1:38" x14ac:dyDescent="0.35">
      <c r="A1051" s="1">
        <f t="shared" si="85"/>
        <v>1051</v>
      </c>
      <c r="B1051" s="1">
        <f t="shared" si="86"/>
        <v>1050</v>
      </c>
      <c r="C1051" s="5">
        <v>44362</v>
      </c>
      <c r="D1051" t="s">
        <v>623</v>
      </c>
      <c r="E1051" t="s">
        <v>302</v>
      </c>
      <c r="F1051" t="s">
        <v>302</v>
      </c>
      <c r="G1051" t="s">
        <v>51</v>
      </c>
      <c r="H1051" t="s">
        <v>227</v>
      </c>
      <c r="I1051" t="s">
        <v>599</v>
      </c>
      <c r="J1051" t="s">
        <v>35</v>
      </c>
      <c r="K1051" t="s">
        <v>5</v>
      </c>
      <c r="L1051">
        <v>3</v>
      </c>
      <c r="N1051" t="s">
        <v>227</v>
      </c>
      <c r="O1051" t="s">
        <v>36</v>
      </c>
      <c r="P1051" t="s">
        <v>36</v>
      </c>
      <c r="Q1051">
        <v>14000</v>
      </c>
      <c r="R1051" t="s">
        <v>1377</v>
      </c>
      <c r="T1051" t="s">
        <v>240</v>
      </c>
      <c r="U1051">
        <v>0</v>
      </c>
      <c r="W1051" t="s">
        <v>503</v>
      </c>
      <c r="X1051" t="s">
        <v>503</v>
      </c>
      <c r="Z1051" t="s">
        <v>553</v>
      </c>
      <c r="AA1051" s="6" t="str">
        <f t="shared" si="82"/>
        <v>Other</v>
      </c>
      <c r="AB1051" s="6" t="str">
        <f t="shared" si="83"/>
        <v>A</v>
      </c>
      <c r="AC1051" s="6">
        <f>VLOOKUP(P1051,lists!$G:$H,2,FALSE)</f>
        <v>1</v>
      </c>
      <c r="AD1051" t="b">
        <f>VLOOKUP(G1051,lists!$B$2:$C$3,2,FALSE)</f>
        <v>1</v>
      </c>
      <c r="AE1051" t="b">
        <f>VLOOKUP(AA1051,lists!$B:$C,2,FALSE)</f>
        <v>1</v>
      </c>
      <c r="AF1051" t="b">
        <f>IF(AND(AC1051&gt;=VLOOKUP(FLAT!$I$1,lists!$G:$H,2,FALSE),AC1051&lt;=VLOOKUP(FLAT!$I$2,lists!$G:$H,2,FALSE)),TRUE,FALSE)</f>
        <v>1</v>
      </c>
      <c r="AG1051" t="b">
        <f>VLOOKUP(AB1051,lists!$B$7:$C$8,2,FALSE)</f>
        <v>1</v>
      </c>
      <c r="AH1051" t="b">
        <f>VLOOKUP(IF(H1051="","Open",SUBSTITUTE(H1051,"/Nov","")),lists!$B$27:$D$29,2,FALSE)</f>
        <v>1</v>
      </c>
      <c r="AI1051" t="b">
        <f>IF(FLAT!$I$5="All",TRUE,IF(FLAT!$I$5=TEXT('Raw - F'!C1051,"mmm"),TRUE,FALSE))</f>
        <v>1</v>
      </c>
      <c r="AJ1051" t="b">
        <f>VLOOKUP(L1051,lists!B:C,2,FALSE)</f>
        <v>1</v>
      </c>
      <c r="AK1051" t="b">
        <f>VLOOKUP(T1051,lists!$B$23:$D$25,2,FALSE)</f>
        <v>1</v>
      </c>
      <c r="AL1051">
        <f t="shared" si="84"/>
        <v>1</v>
      </c>
    </row>
    <row r="1052" spans="1:38" x14ac:dyDescent="0.35">
      <c r="A1052" s="1">
        <f t="shared" si="85"/>
        <v>1052</v>
      </c>
      <c r="B1052" s="1">
        <f t="shared" si="86"/>
        <v>1051</v>
      </c>
      <c r="C1052" s="5">
        <v>44362</v>
      </c>
      <c r="D1052" t="s">
        <v>623</v>
      </c>
      <c r="E1052" t="s">
        <v>302</v>
      </c>
      <c r="F1052" t="s">
        <v>302</v>
      </c>
      <c r="G1052" t="s">
        <v>6</v>
      </c>
      <c r="H1052" t="s">
        <v>227</v>
      </c>
      <c r="J1052" t="s">
        <v>35</v>
      </c>
      <c r="K1052" t="s">
        <v>5</v>
      </c>
      <c r="L1052">
        <v>5</v>
      </c>
      <c r="N1052" t="s">
        <v>321</v>
      </c>
      <c r="O1052" t="s">
        <v>430</v>
      </c>
      <c r="P1052" t="s">
        <v>70</v>
      </c>
      <c r="Q1052">
        <v>6400</v>
      </c>
      <c r="R1052" t="s">
        <v>1379</v>
      </c>
      <c r="T1052" t="s">
        <v>240</v>
      </c>
      <c r="U1052">
        <v>0</v>
      </c>
      <c r="W1052" t="s">
        <v>503</v>
      </c>
      <c r="X1052" t="s">
        <v>503</v>
      </c>
      <c r="AA1052" s="6" t="str">
        <f t="shared" si="82"/>
        <v>Other</v>
      </c>
      <c r="AB1052" s="6" t="str">
        <f t="shared" si="83"/>
        <v>A</v>
      </c>
      <c r="AC1052" s="6">
        <f>VLOOKUP(P1052,lists!$G:$H,2,FALSE)</f>
        <v>4</v>
      </c>
      <c r="AD1052" t="b">
        <f>VLOOKUP(G1052,lists!$B$2:$C$3,2,FALSE)</f>
        <v>1</v>
      </c>
      <c r="AE1052" t="b">
        <f>VLOOKUP(AA1052,lists!$B:$C,2,FALSE)</f>
        <v>1</v>
      </c>
      <c r="AF1052" t="b">
        <f>IF(AND(AC1052&gt;=VLOOKUP(FLAT!$I$1,lists!$G:$H,2,FALSE),AC1052&lt;=VLOOKUP(FLAT!$I$2,lists!$G:$H,2,FALSE)),TRUE,FALSE)</f>
        <v>1</v>
      </c>
      <c r="AG1052" t="b">
        <f>VLOOKUP(AB1052,lists!$B$7:$C$8,2,FALSE)</f>
        <v>1</v>
      </c>
      <c r="AH1052" t="b">
        <f>VLOOKUP(IF(H1052="","Open",SUBSTITUTE(H1052,"/Nov","")),lists!$B$27:$D$29,2,FALSE)</f>
        <v>1</v>
      </c>
      <c r="AI1052" t="b">
        <f>IF(FLAT!$I$5="All",TRUE,IF(FLAT!$I$5=TEXT('Raw - F'!C1052,"mmm"),TRUE,FALSE))</f>
        <v>1</v>
      </c>
      <c r="AJ1052" t="b">
        <f>VLOOKUP(L1052,lists!B:C,2,FALSE)</f>
        <v>1</v>
      </c>
      <c r="AK1052" t="b">
        <f>VLOOKUP(T1052,lists!$B$23:$D$25,2,FALSE)</f>
        <v>1</v>
      </c>
      <c r="AL1052">
        <f t="shared" si="84"/>
        <v>1</v>
      </c>
    </row>
    <row r="1053" spans="1:38" x14ac:dyDescent="0.35">
      <c r="A1053" s="1">
        <f t="shared" si="85"/>
        <v>1053</v>
      </c>
      <c r="B1053" s="1">
        <f t="shared" si="86"/>
        <v>1052</v>
      </c>
      <c r="C1053" s="5">
        <v>44362</v>
      </c>
      <c r="D1053" t="s">
        <v>623</v>
      </c>
      <c r="E1053" t="s">
        <v>302</v>
      </c>
      <c r="F1053" t="s">
        <v>302</v>
      </c>
      <c r="G1053" t="s">
        <v>51</v>
      </c>
      <c r="H1053" t="s">
        <v>245</v>
      </c>
      <c r="J1053" t="s">
        <v>35</v>
      </c>
      <c r="K1053" t="s">
        <v>5</v>
      </c>
      <c r="L1053">
        <v>5</v>
      </c>
      <c r="N1053" t="s">
        <v>227</v>
      </c>
      <c r="O1053" t="s">
        <v>36</v>
      </c>
      <c r="P1053" t="s">
        <v>36</v>
      </c>
      <c r="Q1053">
        <v>6400</v>
      </c>
      <c r="R1053" t="s">
        <v>1382</v>
      </c>
      <c r="T1053" t="s">
        <v>240</v>
      </c>
      <c r="U1053">
        <v>0</v>
      </c>
      <c r="W1053" t="s">
        <v>503</v>
      </c>
      <c r="X1053" t="s">
        <v>503</v>
      </c>
      <c r="AA1053" s="6" t="str">
        <f t="shared" si="82"/>
        <v>Other</v>
      </c>
      <c r="AB1053" s="6" t="str">
        <f t="shared" si="83"/>
        <v>A</v>
      </c>
      <c r="AC1053" s="6">
        <f>VLOOKUP(P1053,lists!$G:$H,2,FALSE)</f>
        <v>1</v>
      </c>
      <c r="AD1053" t="b">
        <f>VLOOKUP(G1053,lists!$B$2:$C$3,2,FALSE)</f>
        <v>1</v>
      </c>
      <c r="AE1053" t="b">
        <f>VLOOKUP(AA1053,lists!$B:$C,2,FALSE)</f>
        <v>1</v>
      </c>
      <c r="AF1053" t="b">
        <f>IF(AND(AC1053&gt;=VLOOKUP(FLAT!$I$1,lists!$G:$H,2,FALSE),AC1053&lt;=VLOOKUP(FLAT!$I$2,lists!$G:$H,2,FALSE)),TRUE,FALSE)</f>
        <v>1</v>
      </c>
      <c r="AG1053" t="b">
        <f>VLOOKUP(AB1053,lists!$B$7:$C$8,2,FALSE)</f>
        <v>1</v>
      </c>
      <c r="AH1053" t="b">
        <f>VLOOKUP(IF(H1053="","Open",SUBSTITUTE(H1053,"/Nov","")),lists!$B$27:$D$29,2,FALSE)</f>
        <v>1</v>
      </c>
      <c r="AI1053" t="b">
        <f>IF(FLAT!$I$5="All",TRUE,IF(FLAT!$I$5=TEXT('Raw - F'!C1053,"mmm"),TRUE,FALSE))</f>
        <v>1</v>
      </c>
      <c r="AJ1053" t="b">
        <f>VLOOKUP(L1053,lists!B:C,2,FALSE)</f>
        <v>1</v>
      </c>
      <c r="AK1053" t="b">
        <f>VLOOKUP(T1053,lists!$B$23:$D$25,2,FALSE)</f>
        <v>1</v>
      </c>
      <c r="AL1053">
        <f t="shared" si="84"/>
        <v>1</v>
      </c>
    </row>
    <row r="1054" spans="1:38" x14ac:dyDescent="0.35">
      <c r="A1054" s="1">
        <f t="shared" si="85"/>
        <v>1054</v>
      </c>
      <c r="B1054" s="1">
        <f t="shared" si="86"/>
        <v>1053</v>
      </c>
      <c r="C1054" s="5">
        <v>44362</v>
      </c>
      <c r="D1054" t="s">
        <v>623</v>
      </c>
      <c r="E1054" t="s">
        <v>302</v>
      </c>
      <c r="F1054" t="s">
        <v>302</v>
      </c>
      <c r="G1054" t="s">
        <v>51</v>
      </c>
      <c r="H1054" t="s">
        <v>244</v>
      </c>
      <c r="J1054" t="s">
        <v>33</v>
      </c>
      <c r="K1054" t="s">
        <v>5</v>
      </c>
      <c r="L1054">
        <v>4</v>
      </c>
      <c r="N1054" t="s">
        <v>227</v>
      </c>
      <c r="O1054" t="s">
        <v>427</v>
      </c>
      <c r="P1054" t="s">
        <v>38</v>
      </c>
      <c r="Q1054">
        <v>6000</v>
      </c>
      <c r="R1054" t="s">
        <v>1381</v>
      </c>
      <c r="T1054" t="s">
        <v>240</v>
      </c>
      <c r="U1054">
        <v>0</v>
      </c>
      <c r="W1054" t="s">
        <v>503</v>
      </c>
      <c r="X1054" t="s">
        <v>583</v>
      </c>
      <c r="Y1054" t="s">
        <v>584</v>
      </c>
      <c r="Z1054" t="s">
        <v>553</v>
      </c>
      <c r="AA1054" s="6" t="str">
        <f t="shared" si="82"/>
        <v>2yo</v>
      </c>
      <c r="AB1054" s="6" t="str">
        <f t="shared" si="83"/>
        <v>A</v>
      </c>
      <c r="AC1054" s="6">
        <f>VLOOKUP(P1054,lists!$G:$H,2,FALSE)</f>
        <v>3</v>
      </c>
      <c r="AD1054" t="b">
        <f>VLOOKUP(G1054,lists!$B$2:$C$3,2,FALSE)</f>
        <v>1</v>
      </c>
      <c r="AE1054" t="b">
        <f>VLOOKUP(AA1054,lists!$B:$C,2,FALSE)</f>
        <v>1</v>
      </c>
      <c r="AF1054" t="b">
        <f>IF(AND(AC1054&gt;=VLOOKUP(FLAT!$I$1,lists!$G:$H,2,FALSE),AC1054&lt;=VLOOKUP(FLAT!$I$2,lists!$G:$H,2,FALSE)),TRUE,FALSE)</f>
        <v>1</v>
      </c>
      <c r="AG1054" t="b">
        <f>VLOOKUP(AB1054,lists!$B$7:$C$8,2,FALSE)</f>
        <v>1</v>
      </c>
      <c r="AH1054" t="b">
        <f>VLOOKUP(IF(H1054="","Open",SUBSTITUTE(H1054,"/Nov","")),lists!$B$27:$D$29,2,FALSE)</f>
        <v>1</v>
      </c>
      <c r="AI1054" t="b">
        <f>IF(FLAT!$I$5="All",TRUE,IF(FLAT!$I$5=TEXT('Raw - F'!C1054,"mmm"),TRUE,FALSE))</f>
        <v>1</v>
      </c>
      <c r="AJ1054" t="b">
        <f>VLOOKUP(L1054,lists!B:C,2,FALSE)</f>
        <v>1</v>
      </c>
      <c r="AK1054" t="b">
        <f>VLOOKUP(T1054,lists!$B$23:$D$25,2,FALSE)</f>
        <v>1</v>
      </c>
      <c r="AL1054">
        <f t="shared" si="84"/>
        <v>1</v>
      </c>
    </row>
    <row r="1055" spans="1:38" x14ac:dyDescent="0.35">
      <c r="A1055" s="1">
        <f t="shared" si="85"/>
        <v>1055</v>
      </c>
      <c r="B1055" s="1">
        <f t="shared" si="86"/>
        <v>1054</v>
      </c>
      <c r="C1055" s="5">
        <v>44362</v>
      </c>
      <c r="D1055" t="s">
        <v>623</v>
      </c>
      <c r="E1055" t="s">
        <v>302</v>
      </c>
      <c r="F1055" t="s">
        <v>302</v>
      </c>
      <c r="G1055" t="s">
        <v>6</v>
      </c>
      <c r="H1055" t="s">
        <v>227</v>
      </c>
      <c r="J1055" t="s">
        <v>35</v>
      </c>
      <c r="K1055" t="s">
        <v>5</v>
      </c>
      <c r="L1055">
        <v>6</v>
      </c>
      <c r="N1055" t="s">
        <v>314</v>
      </c>
      <c r="O1055" t="s">
        <v>427</v>
      </c>
      <c r="P1055" t="s">
        <v>38</v>
      </c>
      <c r="Q1055">
        <v>5400</v>
      </c>
      <c r="R1055" t="s">
        <v>1380</v>
      </c>
      <c r="T1055" t="s">
        <v>240</v>
      </c>
      <c r="U1055">
        <v>0</v>
      </c>
      <c r="W1055" t="s">
        <v>503</v>
      </c>
      <c r="X1055" t="s">
        <v>503</v>
      </c>
      <c r="AA1055" s="6" t="str">
        <f t="shared" si="82"/>
        <v>Other</v>
      </c>
      <c r="AB1055" s="6" t="str">
        <f t="shared" si="83"/>
        <v>A</v>
      </c>
      <c r="AC1055" s="6">
        <f>VLOOKUP(P1055,lists!$G:$H,2,FALSE)</f>
        <v>3</v>
      </c>
      <c r="AD1055" t="b">
        <f>VLOOKUP(G1055,lists!$B$2:$C$3,2,FALSE)</f>
        <v>1</v>
      </c>
      <c r="AE1055" t="b">
        <f>VLOOKUP(AA1055,lists!$B:$C,2,FALSE)</f>
        <v>1</v>
      </c>
      <c r="AF1055" t="b">
        <f>IF(AND(AC1055&gt;=VLOOKUP(FLAT!$I$1,lists!$G:$H,2,FALSE),AC1055&lt;=VLOOKUP(FLAT!$I$2,lists!$G:$H,2,FALSE)),TRUE,FALSE)</f>
        <v>1</v>
      </c>
      <c r="AG1055" t="b">
        <f>VLOOKUP(AB1055,lists!$B$7:$C$8,2,FALSE)</f>
        <v>1</v>
      </c>
      <c r="AH1055" t="b">
        <f>VLOOKUP(IF(H1055="","Open",SUBSTITUTE(H1055,"/Nov","")),lists!$B$27:$D$29,2,FALSE)</f>
        <v>1</v>
      </c>
      <c r="AI1055" t="b">
        <f>IF(FLAT!$I$5="All",TRUE,IF(FLAT!$I$5=TEXT('Raw - F'!C1055,"mmm"),TRUE,FALSE))</f>
        <v>1</v>
      </c>
      <c r="AJ1055" t="b">
        <f>VLOOKUP(L1055,lists!B:C,2,FALSE)</f>
        <v>1</v>
      </c>
      <c r="AK1055" t="b">
        <f>VLOOKUP(T1055,lists!$B$23:$D$25,2,FALSE)</f>
        <v>1</v>
      </c>
      <c r="AL1055">
        <f t="shared" si="84"/>
        <v>1</v>
      </c>
    </row>
    <row r="1056" spans="1:38" x14ac:dyDescent="0.35">
      <c r="A1056" s="1">
        <f t="shared" si="85"/>
        <v>1056</v>
      </c>
      <c r="B1056" s="1">
        <f t="shared" si="86"/>
        <v>1055</v>
      </c>
      <c r="C1056" s="5">
        <v>44362</v>
      </c>
      <c r="D1056" t="s">
        <v>623</v>
      </c>
      <c r="E1056" t="s">
        <v>302</v>
      </c>
      <c r="F1056" t="s">
        <v>302</v>
      </c>
      <c r="G1056" t="s">
        <v>6</v>
      </c>
      <c r="H1056" t="s">
        <v>227</v>
      </c>
      <c r="J1056" t="s">
        <v>54</v>
      </c>
      <c r="K1056" t="s">
        <v>5</v>
      </c>
      <c r="L1056">
        <v>6</v>
      </c>
      <c r="N1056" t="s">
        <v>312</v>
      </c>
      <c r="O1056" t="s">
        <v>428</v>
      </c>
      <c r="P1056" t="s">
        <v>76</v>
      </c>
      <c r="Q1056">
        <v>4400</v>
      </c>
      <c r="R1056" t="s">
        <v>1378</v>
      </c>
      <c r="T1056" t="s">
        <v>240</v>
      </c>
      <c r="U1056">
        <v>0</v>
      </c>
      <c r="W1056" t="s">
        <v>503</v>
      </c>
      <c r="X1056" t="s">
        <v>503</v>
      </c>
      <c r="AA1056" s="6" t="str">
        <f t="shared" si="82"/>
        <v>Other</v>
      </c>
      <c r="AB1056" s="6" t="str">
        <f t="shared" si="83"/>
        <v>A</v>
      </c>
      <c r="AC1056" s="6">
        <f>VLOOKUP(P1056,lists!$G:$H,2,FALSE)</f>
        <v>5</v>
      </c>
      <c r="AD1056" t="b">
        <f>VLOOKUP(G1056,lists!$B$2:$C$3,2,FALSE)</f>
        <v>1</v>
      </c>
      <c r="AE1056" t="b">
        <f>VLOOKUP(AA1056,lists!$B:$C,2,FALSE)</f>
        <v>1</v>
      </c>
      <c r="AF1056" t="b">
        <f>IF(AND(AC1056&gt;=VLOOKUP(FLAT!$I$1,lists!$G:$H,2,FALSE),AC1056&lt;=VLOOKUP(FLAT!$I$2,lists!$G:$H,2,FALSE)),TRUE,FALSE)</f>
        <v>1</v>
      </c>
      <c r="AG1056" t="b">
        <f>VLOOKUP(AB1056,lists!$B$7:$C$8,2,FALSE)</f>
        <v>1</v>
      </c>
      <c r="AH1056" t="b">
        <f>VLOOKUP(IF(H1056="","Open",SUBSTITUTE(H1056,"/Nov","")),lists!$B$27:$D$29,2,FALSE)</f>
        <v>1</v>
      </c>
      <c r="AI1056" t="b">
        <f>IF(FLAT!$I$5="All",TRUE,IF(FLAT!$I$5=TEXT('Raw - F'!C1056,"mmm"),TRUE,FALSE))</f>
        <v>1</v>
      </c>
      <c r="AJ1056" t="b">
        <f>VLOOKUP(L1056,lists!B:C,2,FALSE)</f>
        <v>1</v>
      </c>
      <c r="AK1056" t="b">
        <f>VLOOKUP(T1056,lists!$B$23:$D$25,2,FALSE)</f>
        <v>1</v>
      </c>
      <c r="AL1056">
        <f t="shared" si="84"/>
        <v>1</v>
      </c>
    </row>
    <row r="1057" spans="1:38" x14ac:dyDescent="0.35">
      <c r="A1057" s="1">
        <f t="shared" si="85"/>
        <v>1057</v>
      </c>
      <c r="B1057" s="1">
        <f t="shared" si="86"/>
        <v>1056</v>
      </c>
      <c r="C1057" s="5">
        <v>44362</v>
      </c>
      <c r="D1057" t="s">
        <v>623</v>
      </c>
      <c r="E1057" t="s">
        <v>302</v>
      </c>
      <c r="F1057" t="s">
        <v>302</v>
      </c>
      <c r="G1057" t="s">
        <v>6</v>
      </c>
      <c r="H1057" t="s">
        <v>227</v>
      </c>
      <c r="J1057" t="s">
        <v>54</v>
      </c>
      <c r="K1057" t="s">
        <v>5</v>
      </c>
      <c r="L1057">
        <v>6</v>
      </c>
      <c r="N1057" t="s">
        <v>312</v>
      </c>
      <c r="O1057" t="s">
        <v>430</v>
      </c>
      <c r="P1057" t="s">
        <v>70</v>
      </c>
      <c r="Q1057">
        <v>3900</v>
      </c>
      <c r="R1057" t="s">
        <v>1383</v>
      </c>
      <c r="T1057" t="s">
        <v>240</v>
      </c>
      <c r="U1057">
        <v>0</v>
      </c>
      <c r="W1057" t="s">
        <v>503</v>
      </c>
      <c r="X1057" t="s">
        <v>503</v>
      </c>
      <c r="AA1057" s="6" t="str">
        <f t="shared" si="82"/>
        <v>Other</v>
      </c>
      <c r="AB1057" s="6" t="str">
        <f t="shared" si="83"/>
        <v>A</v>
      </c>
      <c r="AC1057" s="6">
        <f>VLOOKUP(P1057,lists!$G:$H,2,FALSE)</f>
        <v>4</v>
      </c>
      <c r="AD1057" t="b">
        <f>VLOOKUP(G1057,lists!$B$2:$C$3,2,FALSE)</f>
        <v>1</v>
      </c>
      <c r="AE1057" t="b">
        <f>VLOOKUP(AA1057,lists!$B:$C,2,FALSE)</f>
        <v>1</v>
      </c>
      <c r="AF1057" t="b">
        <f>IF(AND(AC1057&gt;=VLOOKUP(FLAT!$I$1,lists!$G:$H,2,FALSE),AC1057&lt;=VLOOKUP(FLAT!$I$2,lists!$G:$H,2,FALSE)),TRUE,FALSE)</f>
        <v>1</v>
      </c>
      <c r="AG1057" t="b">
        <f>VLOOKUP(AB1057,lists!$B$7:$C$8,2,FALSE)</f>
        <v>1</v>
      </c>
      <c r="AH1057" t="b">
        <f>VLOOKUP(IF(H1057="","Open",SUBSTITUTE(H1057,"/Nov","")),lists!$B$27:$D$29,2,FALSE)</f>
        <v>1</v>
      </c>
      <c r="AI1057" t="b">
        <f>IF(FLAT!$I$5="All",TRUE,IF(FLAT!$I$5=TEXT('Raw - F'!C1057,"mmm"),TRUE,FALSE))</f>
        <v>1</v>
      </c>
      <c r="AJ1057" t="b">
        <f>VLOOKUP(L1057,lists!B:C,2,FALSE)</f>
        <v>1</v>
      </c>
      <c r="AK1057" t="b">
        <f>VLOOKUP(T1057,lists!$B$23:$D$25,2,FALSE)</f>
        <v>1</v>
      </c>
      <c r="AL1057">
        <f t="shared" si="84"/>
        <v>1</v>
      </c>
    </row>
    <row r="1058" spans="1:38" x14ac:dyDescent="0.35">
      <c r="A1058" s="1">
        <f t="shared" si="85"/>
        <v>1058</v>
      </c>
      <c r="B1058" s="1">
        <f t="shared" si="86"/>
        <v>1057</v>
      </c>
      <c r="C1058" s="5">
        <v>44362</v>
      </c>
      <c r="D1058" t="s">
        <v>876</v>
      </c>
      <c r="E1058" t="s">
        <v>302</v>
      </c>
      <c r="F1058" t="s">
        <v>302</v>
      </c>
      <c r="G1058" t="s">
        <v>6</v>
      </c>
      <c r="H1058" t="s">
        <v>227</v>
      </c>
      <c r="J1058" t="s">
        <v>54</v>
      </c>
      <c r="K1058" t="s">
        <v>5</v>
      </c>
      <c r="L1058">
        <v>5</v>
      </c>
      <c r="N1058" t="s">
        <v>321</v>
      </c>
      <c r="O1058" t="s">
        <v>439</v>
      </c>
      <c r="P1058" t="s">
        <v>37</v>
      </c>
      <c r="Q1058">
        <v>7650</v>
      </c>
      <c r="R1058" t="s">
        <v>1386</v>
      </c>
      <c r="T1058" t="s">
        <v>241</v>
      </c>
      <c r="U1058">
        <v>0</v>
      </c>
      <c r="W1058" t="s">
        <v>503</v>
      </c>
      <c r="X1058" t="s">
        <v>503</v>
      </c>
      <c r="AA1058" s="6" t="str">
        <f t="shared" si="82"/>
        <v>Other</v>
      </c>
      <c r="AB1058" s="6" t="str">
        <f t="shared" si="83"/>
        <v>A</v>
      </c>
      <c r="AC1058" s="6">
        <f>VLOOKUP(P1058,lists!$G:$H,2,FALSE)</f>
        <v>2</v>
      </c>
      <c r="AD1058" t="b">
        <f>VLOOKUP(G1058,lists!$B$2:$C$3,2,FALSE)</f>
        <v>1</v>
      </c>
      <c r="AE1058" t="b">
        <f>VLOOKUP(AA1058,lists!$B:$C,2,FALSE)</f>
        <v>1</v>
      </c>
      <c r="AF1058" t="b">
        <f>IF(AND(AC1058&gt;=VLOOKUP(FLAT!$I$1,lists!$G:$H,2,FALSE),AC1058&lt;=VLOOKUP(FLAT!$I$2,lists!$G:$H,2,FALSE)),TRUE,FALSE)</f>
        <v>1</v>
      </c>
      <c r="AG1058" t="b">
        <f>VLOOKUP(AB1058,lists!$B$7:$C$8,2,FALSE)</f>
        <v>1</v>
      </c>
      <c r="AH1058" t="b">
        <f>VLOOKUP(IF(H1058="","Open",SUBSTITUTE(H1058,"/Nov","")),lists!$B$27:$D$29,2,FALSE)</f>
        <v>1</v>
      </c>
      <c r="AI1058" t="b">
        <f>IF(FLAT!$I$5="All",TRUE,IF(FLAT!$I$5=TEXT('Raw - F'!C1058,"mmm"),TRUE,FALSE))</f>
        <v>1</v>
      </c>
      <c r="AJ1058" t="b">
        <f>VLOOKUP(L1058,lists!B:C,2,FALSE)</f>
        <v>1</v>
      </c>
      <c r="AK1058" t="b">
        <f>VLOOKUP(T1058,lists!$B$23:$D$25,2,FALSE)</f>
        <v>1</v>
      </c>
      <c r="AL1058">
        <f t="shared" si="84"/>
        <v>1</v>
      </c>
    </row>
    <row r="1059" spans="1:38" x14ac:dyDescent="0.35">
      <c r="A1059" s="1">
        <f t="shared" si="85"/>
        <v>1059</v>
      </c>
      <c r="B1059" s="1">
        <f t="shared" si="86"/>
        <v>1058</v>
      </c>
      <c r="C1059" s="5">
        <v>44362</v>
      </c>
      <c r="D1059" t="s">
        <v>876</v>
      </c>
      <c r="E1059" t="s">
        <v>302</v>
      </c>
      <c r="F1059" t="s">
        <v>302</v>
      </c>
      <c r="G1059" t="s">
        <v>51</v>
      </c>
      <c r="H1059" t="s">
        <v>245</v>
      </c>
      <c r="J1059" t="s">
        <v>33</v>
      </c>
      <c r="K1059" t="s">
        <v>5</v>
      </c>
      <c r="L1059">
        <v>5</v>
      </c>
      <c r="N1059" t="s">
        <v>227</v>
      </c>
      <c r="O1059" t="s">
        <v>439</v>
      </c>
      <c r="P1059" t="s">
        <v>37</v>
      </c>
      <c r="Q1059">
        <v>4900</v>
      </c>
      <c r="R1059" t="s">
        <v>494</v>
      </c>
      <c r="T1059" t="s">
        <v>241</v>
      </c>
      <c r="U1059">
        <v>0</v>
      </c>
      <c r="W1059" t="s">
        <v>503</v>
      </c>
      <c r="X1059" t="s">
        <v>503</v>
      </c>
      <c r="Z1059" t="s">
        <v>553</v>
      </c>
      <c r="AA1059" s="6" t="str">
        <f t="shared" si="82"/>
        <v>2yo</v>
      </c>
      <c r="AB1059" s="6" t="str">
        <f t="shared" si="83"/>
        <v>A</v>
      </c>
      <c r="AC1059" s="6">
        <f>VLOOKUP(P1059,lists!$G:$H,2,FALSE)</f>
        <v>2</v>
      </c>
      <c r="AD1059" t="b">
        <f>VLOOKUP(G1059,lists!$B$2:$C$3,2,FALSE)</f>
        <v>1</v>
      </c>
      <c r="AE1059" t="b">
        <f>VLOOKUP(AA1059,lists!$B:$C,2,FALSE)</f>
        <v>1</v>
      </c>
      <c r="AF1059" t="b">
        <f>IF(AND(AC1059&gt;=VLOOKUP(FLAT!$I$1,lists!$G:$H,2,FALSE),AC1059&lt;=VLOOKUP(FLAT!$I$2,lists!$G:$H,2,FALSE)),TRUE,FALSE)</f>
        <v>1</v>
      </c>
      <c r="AG1059" t="b">
        <f>VLOOKUP(AB1059,lists!$B$7:$C$8,2,FALSE)</f>
        <v>1</v>
      </c>
      <c r="AH1059" t="b">
        <f>VLOOKUP(IF(H1059="","Open",SUBSTITUTE(H1059,"/Nov","")),lists!$B$27:$D$29,2,FALSE)</f>
        <v>1</v>
      </c>
      <c r="AI1059" t="b">
        <f>IF(FLAT!$I$5="All",TRUE,IF(FLAT!$I$5=TEXT('Raw - F'!C1059,"mmm"),TRUE,FALSE))</f>
        <v>1</v>
      </c>
      <c r="AJ1059" t="b">
        <f>VLOOKUP(L1059,lists!B:C,2,FALSE)</f>
        <v>1</v>
      </c>
      <c r="AK1059" t="b">
        <f>VLOOKUP(T1059,lists!$B$23:$D$25,2,FALSE)</f>
        <v>1</v>
      </c>
      <c r="AL1059">
        <f t="shared" si="84"/>
        <v>1</v>
      </c>
    </row>
    <row r="1060" spans="1:38" x14ac:dyDescent="0.35">
      <c r="A1060" s="1">
        <f t="shared" si="85"/>
        <v>1060</v>
      </c>
      <c r="B1060" s="1">
        <f t="shared" si="86"/>
        <v>1059</v>
      </c>
      <c r="C1060" s="5">
        <v>44362</v>
      </c>
      <c r="D1060" t="s">
        <v>876</v>
      </c>
      <c r="E1060" t="s">
        <v>302</v>
      </c>
      <c r="F1060" t="s">
        <v>302</v>
      </c>
      <c r="G1060" t="s">
        <v>6</v>
      </c>
      <c r="H1060" t="s">
        <v>227</v>
      </c>
      <c r="J1060" t="s">
        <v>35</v>
      </c>
      <c r="K1060" t="s">
        <v>5</v>
      </c>
      <c r="L1060">
        <v>5</v>
      </c>
      <c r="N1060" t="s">
        <v>330</v>
      </c>
      <c r="O1060" t="s">
        <v>438</v>
      </c>
      <c r="P1060" t="s">
        <v>38</v>
      </c>
      <c r="Q1060">
        <v>4900</v>
      </c>
      <c r="R1060" t="s">
        <v>417</v>
      </c>
      <c r="T1060" t="s">
        <v>241</v>
      </c>
      <c r="U1060">
        <v>0</v>
      </c>
      <c r="W1060" t="s">
        <v>503</v>
      </c>
      <c r="X1060" t="s">
        <v>503</v>
      </c>
      <c r="AA1060" s="6" t="str">
        <f t="shared" si="82"/>
        <v>Other</v>
      </c>
      <c r="AB1060" s="6" t="str">
        <f t="shared" si="83"/>
        <v>A</v>
      </c>
      <c r="AC1060" s="6">
        <f>VLOOKUP(P1060,lists!$G:$H,2,FALSE)</f>
        <v>3</v>
      </c>
      <c r="AD1060" t="b">
        <f>VLOOKUP(G1060,lists!$B$2:$C$3,2,FALSE)</f>
        <v>1</v>
      </c>
      <c r="AE1060" t="b">
        <f>VLOOKUP(AA1060,lists!$B:$C,2,FALSE)</f>
        <v>1</v>
      </c>
      <c r="AF1060" t="b">
        <f>IF(AND(AC1060&gt;=VLOOKUP(FLAT!$I$1,lists!$G:$H,2,FALSE),AC1060&lt;=VLOOKUP(FLAT!$I$2,lists!$G:$H,2,FALSE)),TRUE,FALSE)</f>
        <v>1</v>
      </c>
      <c r="AG1060" t="b">
        <f>VLOOKUP(AB1060,lists!$B$7:$C$8,2,FALSE)</f>
        <v>1</v>
      </c>
      <c r="AH1060" t="b">
        <f>VLOOKUP(IF(H1060="","Open",SUBSTITUTE(H1060,"/Nov","")),lists!$B$27:$D$29,2,FALSE)</f>
        <v>1</v>
      </c>
      <c r="AI1060" t="b">
        <f>IF(FLAT!$I$5="All",TRUE,IF(FLAT!$I$5=TEXT('Raw - F'!C1060,"mmm"),TRUE,FALSE))</f>
        <v>1</v>
      </c>
      <c r="AJ1060" t="b">
        <f>VLOOKUP(L1060,lists!B:C,2,FALSE)</f>
        <v>1</v>
      </c>
      <c r="AK1060" t="b">
        <f>VLOOKUP(T1060,lists!$B$23:$D$25,2,FALSE)</f>
        <v>1</v>
      </c>
      <c r="AL1060">
        <f t="shared" si="84"/>
        <v>1</v>
      </c>
    </row>
    <row r="1061" spans="1:38" x14ac:dyDescent="0.35">
      <c r="A1061" s="1">
        <f t="shared" si="85"/>
        <v>1061</v>
      </c>
      <c r="B1061" s="1">
        <f t="shared" si="86"/>
        <v>1060</v>
      </c>
      <c r="C1061" s="5">
        <v>44362</v>
      </c>
      <c r="D1061" t="s">
        <v>876</v>
      </c>
      <c r="E1061" t="s">
        <v>302</v>
      </c>
      <c r="F1061" t="s">
        <v>302</v>
      </c>
      <c r="G1061" t="s">
        <v>6</v>
      </c>
      <c r="H1061" t="s">
        <v>227</v>
      </c>
      <c r="J1061" t="s">
        <v>35</v>
      </c>
      <c r="K1061" t="s">
        <v>5</v>
      </c>
      <c r="L1061">
        <v>6</v>
      </c>
      <c r="N1061" t="s">
        <v>314</v>
      </c>
      <c r="O1061" t="s">
        <v>441</v>
      </c>
      <c r="P1061" t="s">
        <v>36</v>
      </c>
      <c r="Q1061">
        <v>3900</v>
      </c>
      <c r="R1061" t="s">
        <v>1384</v>
      </c>
      <c r="T1061" t="s">
        <v>241</v>
      </c>
      <c r="U1061">
        <v>0</v>
      </c>
      <c r="W1061" t="s">
        <v>503</v>
      </c>
      <c r="X1061" t="s">
        <v>503</v>
      </c>
      <c r="AA1061" s="6" t="str">
        <f t="shared" si="82"/>
        <v>Other</v>
      </c>
      <c r="AB1061" s="6" t="str">
        <f t="shared" si="83"/>
        <v>A</v>
      </c>
      <c r="AC1061" s="6">
        <f>VLOOKUP(P1061,lists!$G:$H,2,FALSE)</f>
        <v>1</v>
      </c>
      <c r="AD1061" t="b">
        <f>VLOOKUP(G1061,lists!$B$2:$C$3,2,FALSE)</f>
        <v>1</v>
      </c>
      <c r="AE1061" t="b">
        <f>VLOOKUP(AA1061,lists!$B:$C,2,FALSE)</f>
        <v>1</v>
      </c>
      <c r="AF1061" t="b">
        <f>IF(AND(AC1061&gt;=VLOOKUP(FLAT!$I$1,lists!$G:$H,2,FALSE),AC1061&lt;=VLOOKUP(FLAT!$I$2,lists!$G:$H,2,FALSE)),TRUE,FALSE)</f>
        <v>1</v>
      </c>
      <c r="AG1061" t="b">
        <f>VLOOKUP(AB1061,lists!$B$7:$C$8,2,FALSE)</f>
        <v>1</v>
      </c>
      <c r="AH1061" t="b">
        <f>VLOOKUP(IF(H1061="","Open",SUBSTITUTE(H1061,"/Nov","")),lists!$B$27:$D$29,2,FALSE)</f>
        <v>1</v>
      </c>
      <c r="AI1061" t="b">
        <f>IF(FLAT!$I$5="All",TRUE,IF(FLAT!$I$5=TEXT('Raw - F'!C1061,"mmm"),TRUE,FALSE))</f>
        <v>1</v>
      </c>
      <c r="AJ1061" t="b">
        <f>VLOOKUP(L1061,lists!B:C,2,FALSE)</f>
        <v>1</v>
      </c>
      <c r="AK1061" t="b">
        <f>VLOOKUP(T1061,lists!$B$23:$D$25,2,FALSE)</f>
        <v>1</v>
      </c>
      <c r="AL1061">
        <f t="shared" si="84"/>
        <v>1</v>
      </c>
    </row>
    <row r="1062" spans="1:38" x14ac:dyDescent="0.35">
      <c r="A1062" s="1">
        <f t="shared" si="85"/>
        <v>1062</v>
      </c>
      <c r="B1062" s="1">
        <f t="shared" si="86"/>
        <v>1061</v>
      </c>
      <c r="C1062" s="5">
        <v>44362</v>
      </c>
      <c r="D1062" t="s">
        <v>876</v>
      </c>
      <c r="E1062" t="s">
        <v>302</v>
      </c>
      <c r="F1062" t="s">
        <v>302</v>
      </c>
      <c r="G1062" t="s">
        <v>6</v>
      </c>
      <c r="H1062" t="s">
        <v>227</v>
      </c>
      <c r="J1062" t="s">
        <v>34</v>
      </c>
      <c r="K1062" t="s">
        <v>5</v>
      </c>
      <c r="L1062">
        <v>6</v>
      </c>
      <c r="N1062" t="s">
        <v>314</v>
      </c>
      <c r="O1062" t="s">
        <v>438</v>
      </c>
      <c r="P1062" t="s">
        <v>38</v>
      </c>
      <c r="Q1062">
        <v>3900</v>
      </c>
      <c r="R1062" t="s">
        <v>976</v>
      </c>
      <c r="T1062" t="s">
        <v>241</v>
      </c>
      <c r="U1062">
        <v>0</v>
      </c>
      <c r="W1062" t="s">
        <v>503</v>
      </c>
      <c r="X1062" t="s">
        <v>503</v>
      </c>
      <c r="AA1062" s="6" t="str">
        <f t="shared" si="82"/>
        <v>3yo</v>
      </c>
      <c r="AB1062" s="6" t="str">
        <f t="shared" si="83"/>
        <v>A</v>
      </c>
      <c r="AC1062" s="6">
        <f>VLOOKUP(P1062,lists!$G:$H,2,FALSE)</f>
        <v>3</v>
      </c>
      <c r="AD1062" t="b">
        <f>VLOOKUP(G1062,lists!$B$2:$C$3,2,FALSE)</f>
        <v>1</v>
      </c>
      <c r="AE1062" t="b">
        <f>VLOOKUP(AA1062,lists!$B:$C,2,FALSE)</f>
        <v>1</v>
      </c>
      <c r="AF1062" t="b">
        <f>IF(AND(AC1062&gt;=VLOOKUP(FLAT!$I$1,lists!$G:$H,2,FALSE),AC1062&lt;=VLOOKUP(FLAT!$I$2,lists!$G:$H,2,FALSE)),TRUE,FALSE)</f>
        <v>1</v>
      </c>
      <c r="AG1062" t="b">
        <f>VLOOKUP(AB1062,lists!$B$7:$C$8,2,FALSE)</f>
        <v>1</v>
      </c>
      <c r="AH1062" t="b">
        <f>VLOOKUP(IF(H1062="","Open",SUBSTITUTE(H1062,"/Nov","")),lists!$B$27:$D$29,2,FALSE)</f>
        <v>1</v>
      </c>
      <c r="AI1062" t="b">
        <f>IF(FLAT!$I$5="All",TRUE,IF(FLAT!$I$5=TEXT('Raw - F'!C1062,"mmm"),TRUE,FALSE))</f>
        <v>1</v>
      </c>
      <c r="AJ1062" t="b">
        <f>VLOOKUP(L1062,lists!B:C,2,FALSE)</f>
        <v>1</v>
      </c>
      <c r="AK1062" t="b">
        <f>VLOOKUP(T1062,lists!$B$23:$D$25,2,FALSE)</f>
        <v>1</v>
      </c>
      <c r="AL1062">
        <f t="shared" si="84"/>
        <v>1</v>
      </c>
    </row>
    <row r="1063" spans="1:38" x14ac:dyDescent="0.35">
      <c r="A1063" s="1">
        <f t="shared" si="85"/>
        <v>1063</v>
      </c>
      <c r="B1063" s="1">
        <f t="shared" si="86"/>
        <v>1062</v>
      </c>
      <c r="C1063" s="5">
        <v>44362</v>
      </c>
      <c r="D1063" t="s">
        <v>876</v>
      </c>
      <c r="E1063" t="s">
        <v>302</v>
      </c>
      <c r="F1063" t="s">
        <v>302</v>
      </c>
      <c r="G1063" t="s">
        <v>6</v>
      </c>
      <c r="H1063" t="s">
        <v>227</v>
      </c>
      <c r="J1063" t="s">
        <v>34</v>
      </c>
      <c r="K1063" t="s">
        <v>5</v>
      </c>
      <c r="L1063">
        <v>6</v>
      </c>
      <c r="N1063" t="s">
        <v>307</v>
      </c>
      <c r="O1063" t="s">
        <v>484</v>
      </c>
      <c r="P1063" t="s">
        <v>59</v>
      </c>
      <c r="Q1063">
        <v>3900</v>
      </c>
      <c r="R1063" t="s">
        <v>1385</v>
      </c>
      <c r="T1063" t="s">
        <v>241</v>
      </c>
      <c r="U1063">
        <v>0</v>
      </c>
      <c r="W1063" t="s">
        <v>503</v>
      </c>
      <c r="X1063" t="s">
        <v>503</v>
      </c>
      <c r="AA1063" s="6" t="str">
        <f t="shared" si="82"/>
        <v>3yo</v>
      </c>
      <c r="AB1063" s="6" t="str">
        <f t="shared" si="83"/>
        <v>A</v>
      </c>
      <c r="AC1063" s="6">
        <f>VLOOKUP(P1063,lists!$G:$H,2,FALSE)</f>
        <v>7</v>
      </c>
      <c r="AD1063" t="b">
        <f>VLOOKUP(G1063,lists!$B$2:$C$3,2,FALSE)</f>
        <v>1</v>
      </c>
      <c r="AE1063" t="b">
        <f>VLOOKUP(AA1063,lists!$B:$C,2,FALSE)</f>
        <v>1</v>
      </c>
      <c r="AF1063" t="b">
        <f>IF(AND(AC1063&gt;=VLOOKUP(FLAT!$I$1,lists!$G:$H,2,FALSE),AC1063&lt;=VLOOKUP(FLAT!$I$2,lists!$G:$H,2,FALSE)),TRUE,FALSE)</f>
        <v>1</v>
      </c>
      <c r="AG1063" t="b">
        <f>VLOOKUP(AB1063,lists!$B$7:$C$8,2,FALSE)</f>
        <v>1</v>
      </c>
      <c r="AH1063" t="b">
        <f>VLOOKUP(IF(H1063="","Open",SUBSTITUTE(H1063,"/Nov","")),lists!$B$27:$D$29,2,FALSE)</f>
        <v>1</v>
      </c>
      <c r="AI1063" t="b">
        <f>IF(FLAT!$I$5="All",TRUE,IF(FLAT!$I$5=TEXT('Raw - F'!C1063,"mmm"),TRUE,FALSE))</f>
        <v>1</v>
      </c>
      <c r="AJ1063" t="b">
        <f>VLOOKUP(L1063,lists!B:C,2,FALSE)</f>
        <v>1</v>
      </c>
      <c r="AK1063" t="b">
        <f>VLOOKUP(T1063,lists!$B$23:$D$25,2,FALSE)</f>
        <v>1</v>
      </c>
      <c r="AL1063">
        <f t="shared" si="84"/>
        <v>1</v>
      </c>
    </row>
    <row r="1064" spans="1:38" x14ac:dyDescent="0.35">
      <c r="A1064" s="1">
        <f t="shared" si="85"/>
        <v>1064</v>
      </c>
      <c r="B1064" s="1">
        <f t="shared" si="86"/>
        <v>1063</v>
      </c>
      <c r="C1064" s="5">
        <v>44362</v>
      </c>
      <c r="D1064" t="s">
        <v>876</v>
      </c>
      <c r="E1064" t="s">
        <v>302</v>
      </c>
      <c r="F1064" t="s">
        <v>302</v>
      </c>
      <c r="G1064" t="s">
        <v>6</v>
      </c>
      <c r="H1064" t="s">
        <v>227</v>
      </c>
      <c r="J1064" t="s">
        <v>54</v>
      </c>
      <c r="K1064" t="s">
        <v>5</v>
      </c>
      <c r="L1064">
        <v>6</v>
      </c>
      <c r="N1064" t="s">
        <v>307</v>
      </c>
      <c r="O1064" t="s">
        <v>442</v>
      </c>
      <c r="P1064" t="s">
        <v>70</v>
      </c>
      <c r="Q1064">
        <v>3900</v>
      </c>
      <c r="R1064" t="s">
        <v>994</v>
      </c>
      <c r="T1064" t="s">
        <v>241</v>
      </c>
      <c r="U1064">
        <v>0</v>
      </c>
      <c r="W1064" t="s">
        <v>503</v>
      </c>
      <c r="X1064" t="s">
        <v>503</v>
      </c>
      <c r="AA1064" s="6" t="str">
        <f t="shared" si="82"/>
        <v>Other</v>
      </c>
      <c r="AB1064" s="6" t="str">
        <f t="shared" si="83"/>
        <v>A</v>
      </c>
      <c r="AC1064" s="6">
        <f>VLOOKUP(P1064,lists!$G:$H,2,FALSE)</f>
        <v>4</v>
      </c>
      <c r="AD1064" t="b">
        <f>VLOOKUP(G1064,lists!$B$2:$C$3,2,FALSE)</f>
        <v>1</v>
      </c>
      <c r="AE1064" t="b">
        <f>VLOOKUP(AA1064,lists!$B:$C,2,FALSE)</f>
        <v>1</v>
      </c>
      <c r="AF1064" t="b">
        <f>IF(AND(AC1064&gt;=VLOOKUP(FLAT!$I$1,lists!$G:$H,2,FALSE),AC1064&lt;=VLOOKUP(FLAT!$I$2,lists!$G:$H,2,FALSE)),TRUE,FALSE)</f>
        <v>1</v>
      </c>
      <c r="AG1064" t="b">
        <f>VLOOKUP(AB1064,lists!$B$7:$C$8,2,FALSE)</f>
        <v>1</v>
      </c>
      <c r="AH1064" t="b">
        <f>VLOOKUP(IF(H1064="","Open",SUBSTITUTE(H1064,"/Nov","")),lists!$B$27:$D$29,2,FALSE)</f>
        <v>1</v>
      </c>
      <c r="AI1064" t="b">
        <f>IF(FLAT!$I$5="All",TRUE,IF(FLAT!$I$5=TEXT('Raw - F'!C1064,"mmm"),TRUE,FALSE))</f>
        <v>1</v>
      </c>
      <c r="AJ1064" t="b">
        <f>VLOOKUP(L1064,lists!B:C,2,FALSE)</f>
        <v>1</v>
      </c>
      <c r="AK1064" t="b">
        <f>VLOOKUP(T1064,lists!$B$23:$D$25,2,FALSE)</f>
        <v>1</v>
      </c>
      <c r="AL1064">
        <f t="shared" si="84"/>
        <v>1</v>
      </c>
    </row>
    <row r="1065" spans="1:38" x14ac:dyDescent="0.35">
      <c r="A1065" s="1">
        <f t="shared" si="85"/>
        <v>1065</v>
      </c>
      <c r="B1065" s="1">
        <f t="shared" si="86"/>
        <v>1064</v>
      </c>
      <c r="C1065" s="5">
        <v>44362</v>
      </c>
      <c r="D1065" t="s">
        <v>581</v>
      </c>
      <c r="E1065" t="s">
        <v>302</v>
      </c>
      <c r="F1065" t="s">
        <v>302</v>
      </c>
      <c r="G1065" t="s">
        <v>6</v>
      </c>
      <c r="H1065" t="s">
        <v>227</v>
      </c>
      <c r="J1065" t="s">
        <v>54</v>
      </c>
      <c r="K1065" t="s">
        <v>5</v>
      </c>
      <c r="L1065">
        <v>4</v>
      </c>
      <c r="N1065" t="s">
        <v>318</v>
      </c>
      <c r="O1065" t="s">
        <v>444</v>
      </c>
      <c r="P1065" t="s">
        <v>59</v>
      </c>
      <c r="Q1065">
        <v>8400</v>
      </c>
      <c r="R1065" t="s">
        <v>1387</v>
      </c>
      <c r="T1065" t="s">
        <v>240</v>
      </c>
      <c r="U1065">
        <v>0</v>
      </c>
      <c r="W1065" t="s">
        <v>503</v>
      </c>
      <c r="X1065" t="s">
        <v>503</v>
      </c>
      <c r="AA1065" s="6" t="str">
        <f t="shared" si="82"/>
        <v>Other</v>
      </c>
      <c r="AB1065" s="6" t="str">
        <f t="shared" si="83"/>
        <v>A</v>
      </c>
      <c r="AC1065" s="6">
        <f>VLOOKUP(P1065,lists!$G:$H,2,FALSE)</f>
        <v>7</v>
      </c>
      <c r="AD1065" t="b">
        <f>VLOOKUP(G1065,lists!$B$2:$C$3,2,FALSE)</f>
        <v>1</v>
      </c>
      <c r="AE1065" t="b">
        <f>VLOOKUP(AA1065,lists!$B:$C,2,FALSE)</f>
        <v>1</v>
      </c>
      <c r="AF1065" t="b">
        <f>IF(AND(AC1065&gt;=VLOOKUP(FLAT!$I$1,lists!$G:$H,2,FALSE),AC1065&lt;=VLOOKUP(FLAT!$I$2,lists!$G:$H,2,FALSE)),TRUE,FALSE)</f>
        <v>1</v>
      </c>
      <c r="AG1065" t="b">
        <f>VLOOKUP(AB1065,lists!$B$7:$C$8,2,FALSE)</f>
        <v>1</v>
      </c>
      <c r="AH1065" t="b">
        <f>VLOOKUP(IF(H1065="","Open",SUBSTITUTE(H1065,"/Nov","")),lists!$B$27:$D$29,2,FALSE)</f>
        <v>1</v>
      </c>
      <c r="AI1065" t="b">
        <f>IF(FLAT!$I$5="All",TRUE,IF(FLAT!$I$5=TEXT('Raw - F'!C1065,"mmm"),TRUE,FALSE))</f>
        <v>1</v>
      </c>
      <c r="AJ1065" t="b">
        <f>VLOOKUP(L1065,lists!B:C,2,FALSE)</f>
        <v>1</v>
      </c>
      <c r="AK1065" t="b">
        <f>VLOOKUP(T1065,lists!$B$23:$D$25,2,FALSE)</f>
        <v>1</v>
      </c>
      <c r="AL1065">
        <f t="shared" si="84"/>
        <v>1</v>
      </c>
    </row>
    <row r="1066" spans="1:38" x14ac:dyDescent="0.35">
      <c r="A1066" s="1">
        <f t="shared" si="85"/>
        <v>1066</v>
      </c>
      <c r="B1066" s="1">
        <f t="shared" si="86"/>
        <v>1065</v>
      </c>
      <c r="C1066" s="5">
        <v>44362</v>
      </c>
      <c r="D1066" t="s">
        <v>581</v>
      </c>
      <c r="E1066" t="s">
        <v>302</v>
      </c>
      <c r="F1066" t="s">
        <v>302</v>
      </c>
      <c r="G1066" t="s">
        <v>6</v>
      </c>
      <c r="H1066" t="s">
        <v>227</v>
      </c>
      <c r="J1066" t="s">
        <v>35</v>
      </c>
      <c r="K1066" t="s">
        <v>5</v>
      </c>
      <c r="L1066">
        <v>4</v>
      </c>
      <c r="N1066" t="s">
        <v>318</v>
      </c>
      <c r="O1066" t="s">
        <v>37</v>
      </c>
      <c r="P1066" t="s">
        <v>37</v>
      </c>
      <c r="Q1066">
        <v>8400</v>
      </c>
      <c r="R1066" t="s">
        <v>358</v>
      </c>
      <c r="T1066" t="s">
        <v>240</v>
      </c>
      <c r="U1066">
        <v>0</v>
      </c>
      <c r="W1066" t="s">
        <v>503</v>
      </c>
      <c r="X1066" t="s">
        <v>503</v>
      </c>
      <c r="AA1066" s="6" t="str">
        <f t="shared" si="82"/>
        <v>Other</v>
      </c>
      <c r="AB1066" s="6" t="str">
        <f t="shared" si="83"/>
        <v>A</v>
      </c>
      <c r="AC1066" s="6">
        <f>VLOOKUP(P1066,lists!$G:$H,2,FALSE)</f>
        <v>2</v>
      </c>
      <c r="AD1066" t="b">
        <f>VLOOKUP(G1066,lists!$B$2:$C$3,2,FALSE)</f>
        <v>1</v>
      </c>
      <c r="AE1066" t="b">
        <f>VLOOKUP(AA1066,lists!$B:$C,2,FALSE)</f>
        <v>1</v>
      </c>
      <c r="AF1066" t="b">
        <f>IF(AND(AC1066&gt;=VLOOKUP(FLAT!$I$1,lists!$G:$H,2,FALSE),AC1066&lt;=VLOOKUP(FLAT!$I$2,lists!$G:$H,2,FALSE)),TRUE,FALSE)</f>
        <v>1</v>
      </c>
      <c r="AG1066" t="b">
        <f>VLOOKUP(AB1066,lists!$B$7:$C$8,2,FALSE)</f>
        <v>1</v>
      </c>
      <c r="AH1066" t="b">
        <f>VLOOKUP(IF(H1066="","Open",SUBSTITUTE(H1066,"/Nov","")),lists!$B$27:$D$29,2,FALSE)</f>
        <v>1</v>
      </c>
      <c r="AI1066" t="b">
        <f>IF(FLAT!$I$5="All",TRUE,IF(FLAT!$I$5=TEXT('Raw - F'!C1066,"mmm"),TRUE,FALSE))</f>
        <v>1</v>
      </c>
      <c r="AJ1066" t="b">
        <f>VLOOKUP(L1066,lists!B:C,2,FALSE)</f>
        <v>1</v>
      </c>
      <c r="AK1066" t="b">
        <f>VLOOKUP(T1066,lists!$B$23:$D$25,2,FALSE)</f>
        <v>1</v>
      </c>
      <c r="AL1066">
        <f t="shared" si="84"/>
        <v>1</v>
      </c>
    </row>
    <row r="1067" spans="1:38" x14ac:dyDescent="0.35">
      <c r="A1067" s="1">
        <f t="shared" si="85"/>
        <v>1067</v>
      </c>
      <c r="B1067" s="1">
        <f t="shared" si="86"/>
        <v>1066</v>
      </c>
      <c r="C1067" s="5">
        <v>44362</v>
      </c>
      <c r="D1067" t="s">
        <v>581</v>
      </c>
      <c r="E1067" t="s">
        <v>302</v>
      </c>
      <c r="F1067" t="s">
        <v>302</v>
      </c>
      <c r="G1067" t="s">
        <v>51</v>
      </c>
      <c r="H1067" t="s">
        <v>244</v>
      </c>
      <c r="J1067" t="s">
        <v>35</v>
      </c>
      <c r="K1067" t="s">
        <v>5</v>
      </c>
      <c r="L1067">
        <v>5</v>
      </c>
      <c r="N1067" t="s">
        <v>227</v>
      </c>
      <c r="O1067" t="s">
        <v>443</v>
      </c>
      <c r="P1067" t="s">
        <v>70</v>
      </c>
      <c r="Q1067">
        <v>6600</v>
      </c>
      <c r="R1067" t="s">
        <v>992</v>
      </c>
      <c r="T1067" t="s">
        <v>240</v>
      </c>
      <c r="U1067">
        <v>0</v>
      </c>
      <c r="W1067" t="s">
        <v>503</v>
      </c>
      <c r="X1067" t="s">
        <v>503</v>
      </c>
      <c r="Z1067" t="s">
        <v>553</v>
      </c>
      <c r="AA1067" s="6" t="str">
        <f t="shared" si="82"/>
        <v>Other</v>
      </c>
      <c r="AB1067" s="6" t="str">
        <f t="shared" si="83"/>
        <v>A</v>
      </c>
      <c r="AC1067" s="6">
        <f>VLOOKUP(P1067,lists!$G:$H,2,FALSE)</f>
        <v>4</v>
      </c>
      <c r="AD1067" t="b">
        <f>VLOOKUP(G1067,lists!$B$2:$C$3,2,FALSE)</f>
        <v>1</v>
      </c>
      <c r="AE1067" t="b">
        <f>VLOOKUP(AA1067,lists!$B:$C,2,FALSE)</f>
        <v>1</v>
      </c>
      <c r="AF1067" t="b">
        <f>IF(AND(AC1067&gt;=VLOOKUP(FLAT!$I$1,lists!$G:$H,2,FALSE),AC1067&lt;=VLOOKUP(FLAT!$I$2,lists!$G:$H,2,FALSE)),TRUE,FALSE)</f>
        <v>1</v>
      </c>
      <c r="AG1067" t="b">
        <f>VLOOKUP(AB1067,lists!$B$7:$C$8,2,FALSE)</f>
        <v>1</v>
      </c>
      <c r="AH1067" t="b">
        <f>VLOOKUP(IF(H1067="","Open",SUBSTITUTE(H1067,"/Nov","")),lists!$B$27:$D$29,2,FALSE)</f>
        <v>1</v>
      </c>
      <c r="AI1067" t="b">
        <f>IF(FLAT!$I$5="All",TRUE,IF(FLAT!$I$5=TEXT('Raw - F'!C1067,"mmm"),TRUE,FALSE))</f>
        <v>1</v>
      </c>
      <c r="AJ1067" t="b">
        <f>VLOOKUP(L1067,lists!B:C,2,FALSE)</f>
        <v>1</v>
      </c>
      <c r="AK1067" t="b">
        <f>VLOOKUP(T1067,lists!$B$23:$D$25,2,FALSE)</f>
        <v>1</v>
      </c>
      <c r="AL1067">
        <f t="shared" si="84"/>
        <v>1</v>
      </c>
    </row>
    <row r="1068" spans="1:38" x14ac:dyDescent="0.35">
      <c r="A1068" s="1">
        <f t="shared" si="85"/>
        <v>1068</v>
      </c>
      <c r="B1068" s="1">
        <f t="shared" si="86"/>
        <v>1067</v>
      </c>
      <c r="C1068" s="5">
        <v>44362</v>
      </c>
      <c r="D1068" t="s">
        <v>581</v>
      </c>
      <c r="E1068" t="s">
        <v>302</v>
      </c>
      <c r="F1068" t="s">
        <v>302</v>
      </c>
      <c r="G1068" t="s">
        <v>51</v>
      </c>
      <c r="H1068" t="s">
        <v>244</v>
      </c>
      <c r="J1068" t="s">
        <v>35</v>
      </c>
      <c r="K1068" t="s">
        <v>5</v>
      </c>
      <c r="L1068">
        <v>5</v>
      </c>
      <c r="N1068" t="s">
        <v>227</v>
      </c>
      <c r="O1068" t="s">
        <v>38</v>
      </c>
      <c r="P1068" t="s">
        <v>38</v>
      </c>
      <c r="Q1068">
        <v>6600</v>
      </c>
      <c r="R1068" t="s">
        <v>1390</v>
      </c>
      <c r="T1068" t="s">
        <v>240</v>
      </c>
      <c r="U1068">
        <v>0</v>
      </c>
      <c r="W1068" t="s">
        <v>503</v>
      </c>
      <c r="X1068" t="s">
        <v>503</v>
      </c>
      <c r="Z1068" t="s">
        <v>553</v>
      </c>
      <c r="AA1068" s="6" t="str">
        <f t="shared" ref="AA1068:AA1129" si="87">IF(OR(J1068="2yo",J1068="3yo"),J1068,"Other")</f>
        <v>Other</v>
      </c>
      <c r="AB1068" s="6" t="str">
        <f t="shared" ref="AB1068:AB1129" si="88">IF(K1068="F",K1068,"A")</f>
        <v>A</v>
      </c>
      <c r="AC1068" s="6">
        <f>VLOOKUP(P1068,lists!$G:$H,2,FALSE)</f>
        <v>3</v>
      </c>
      <c r="AD1068" t="b">
        <f>VLOOKUP(G1068,lists!$B$2:$C$3,2,FALSE)</f>
        <v>1</v>
      </c>
      <c r="AE1068" t="b">
        <f>VLOOKUP(AA1068,lists!$B:$C,2,FALSE)</f>
        <v>1</v>
      </c>
      <c r="AF1068" t="b">
        <f>IF(AND(AC1068&gt;=VLOOKUP(FLAT!$I$1,lists!$G:$H,2,FALSE),AC1068&lt;=VLOOKUP(FLAT!$I$2,lists!$G:$H,2,FALSE)),TRUE,FALSE)</f>
        <v>1</v>
      </c>
      <c r="AG1068" t="b">
        <f>VLOOKUP(AB1068,lists!$B$7:$C$8,2,FALSE)</f>
        <v>1</v>
      </c>
      <c r="AH1068" t="b">
        <f>VLOOKUP(IF(H1068="","Open",SUBSTITUTE(H1068,"/Nov","")),lists!$B$27:$D$29,2,FALSE)</f>
        <v>1</v>
      </c>
      <c r="AI1068" t="b">
        <f>IF(FLAT!$I$5="All",TRUE,IF(FLAT!$I$5=TEXT('Raw - F'!C1068,"mmm"),TRUE,FALSE))</f>
        <v>1</v>
      </c>
      <c r="AJ1068" t="b">
        <f>VLOOKUP(L1068,lists!B:C,2,FALSE)</f>
        <v>1</v>
      </c>
      <c r="AK1068" t="b">
        <f>VLOOKUP(T1068,lists!$B$23:$D$25,2,FALSE)</f>
        <v>1</v>
      </c>
      <c r="AL1068">
        <f t="shared" ref="AL1068:AL1129" si="89">IF(AND(AD1068=TRUE,AE1068=TRUE,AF1068=TRUE,AG1068=TRUE,AH1068=TRUE,AI1068=TRUE,AJ1068=TRUE,AK1068=TRUE),1,0)</f>
        <v>1</v>
      </c>
    </row>
    <row r="1069" spans="1:38" x14ac:dyDescent="0.35">
      <c r="A1069" s="1">
        <f t="shared" si="85"/>
        <v>1069</v>
      </c>
      <c r="B1069" s="1">
        <f t="shared" si="86"/>
        <v>1068</v>
      </c>
      <c r="C1069" s="5">
        <v>44362</v>
      </c>
      <c r="D1069" t="s">
        <v>581</v>
      </c>
      <c r="E1069" t="s">
        <v>302</v>
      </c>
      <c r="F1069" t="s">
        <v>302</v>
      </c>
      <c r="G1069" t="s">
        <v>51</v>
      </c>
      <c r="H1069" t="s">
        <v>244</v>
      </c>
      <c r="J1069" t="s">
        <v>33</v>
      </c>
      <c r="K1069" t="s">
        <v>7</v>
      </c>
      <c r="L1069">
        <v>5</v>
      </c>
      <c r="N1069" t="s">
        <v>227</v>
      </c>
      <c r="O1069" t="s">
        <v>37</v>
      </c>
      <c r="P1069" t="s">
        <v>37</v>
      </c>
      <c r="Q1069">
        <v>5600</v>
      </c>
      <c r="R1069" t="s">
        <v>398</v>
      </c>
      <c r="T1069" t="s">
        <v>240</v>
      </c>
      <c r="U1069">
        <v>0</v>
      </c>
      <c r="W1069" t="s">
        <v>503</v>
      </c>
      <c r="X1069" t="s">
        <v>503</v>
      </c>
      <c r="Z1069" t="s">
        <v>553</v>
      </c>
      <c r="AA1069" s="6" t="str">
        <f t="shared" si="87"/>
        <v>2yo</v>
      </c>
      <c r="AB1069" s="6" t="str">
        <f t="shared" si="88"/>
        <v>F</v>
      </c>
      <c r="AC1069" s="6">
        <f>VLOOKUP(P1069,lists!$G:$H,2,FALSE)</f>
        <v>2</v>
      </c>
      <c r="AD1069" t="b">
        <f>VLOOKUP(G1069,lists!$B$2:$C$3,2,FALSE)</f>
        <v>1</v>
      </c>
      <c r="AE1069" t="b">
        <f>VLOOKUP(AA1069,lists!$B:$C,2,FALSE)</f>
        <v>1</v>
      </c>
      <c r="AF1069" t="b">
        <f>IF(AND(AC1069&gt;=VLOOKUP(FLAT!$I$1,lists!$G:$H,2,FALSE),AC1069&lt;=VLOOKUP(FLAT!$I$2,lists!$G:$H,2,FALSE)),TRUE,FALSE)</f>
        <v>1</v>
      </c>
      <c r="AG1069" t="b">
        <f>VLOOKUP(AB1069,lists!$B$7:$C$8,2,FALSE)</f>
        <v>1</v>
      </c>
      <c r="AH1069" t="b">
        <f>VLOOKUP(IF(H1069="","Open",SUBSTITUTE(H1069,"/Nov","")),lists!$B$27:$D$29,2,FALSE)</f>
        <v>1</v>
      </c>
      <c r="AI1069" t="b">
        <f>IF(FLAT!$I$5="All",TRUE,IF(FLAT!$I$5=TEXT('Raw - F'!C1069,"mmm"),TRUE,FALSE))</f>
        <v>1</v>
      </c>
      <c r="AJ1069" t="b">
        <f>VLOOKUP(L1069,lists!B:C,2,FALSE)</f>
        <v>1</v>
      </c>
      <c r="AK1069" t="b">
        <f>VLOOKUP(T1069,lists!$B$23:$D$25,2,FALSE)</f>
        <v>1</v>
      </c>
      <c r="AL1069">
        <f t="shared" si="89"/>
        <v>1</v>
      </c>
    </row>
    <row r="1070" spans="1:38" x14ac:dyDescent="0.35">
      <c r="A1070" s="1">
        <f t="shared" si="85"/>
        <v>1070</v>
      </c>
      <c r="B1070" s="1">
        <f t="shared" si="86"/>
        <v>1069</v>
      </c>
      <c r="C1070" s="5">
        <v>44362</v>
      </c>
      <c r="D1070" t="s">
        <v>581</v>
      </c>
      <c r="E1070" t="s">
        <v>302</v>
      </c>
      <c r="F1070" t="s">
        <v>302</v>
      </c>
      <c r="G1070" t="s">
        <v>6</v>
      </c>
      <c r="H1070" t="s">
        <v>227</v>
      </c>
      <c r="J1070" t="s">
        <v>35</v>
      </c>
      <c r="K1070" t="s">
        <v>5</v>
      </c>
      <c r="L1070">
        <v>4</v>
      </c>
      <c r="N1070" t="s">
        <v>318</v>
      </c>
      <c r="O1070" t="s">
        <v>38</v>
      </c>
      <c r="P1070" t="s">
        <v>38</v>
      </c>
      <c r="Q1070">
        <v>5400</v>
      </c>
      <c r="R1070" t="s">
        <v>1388</v>
      </c>
      <c r="T1070" t="s">
        <v>240</v>
      </c>
      <c r="U1070">
        <v>0</v>
      </c>
      <c r="W1070" t="s">
        <v>503</v>
      </c>
      <c r="X1070" t="s">
        <v>503</v>
      </c>
      <c r="AA1070" s="6" t="str">
        <f t="shared" si="87"/>
        <v>Other</v>
      </c>
      <c r="AB1070" s="6" t="str">
        <f t="shared" si="88"/>
        <v>A</v>
      </c>
      <c r="AC1070" s="6">
        <f>VLOOKUP(P1070,lists!$G:$H,2,FALSE)</f>
        <v>3</v>
      </c>
      <c r="AD1070" t="b">
        <f>VLOOKUP(G1070,lists!$B$2:$C$3,2,FALSE)</f>
        <v>1</v>
      </c>
      <c r="AE1070" t="b">
        <f>VLOOKUP(AA1070,lists!$B:$C,2,FALSE)</f>
        <v>1</v>
      </c>
      <c r="AF1070" t="b">
        <f>IF(AND(AC1070&gt;=VLOOKUP(FLAT!$I$1,lists!$G:$H,2,FALSE),AC1070&lt;=VLOOKUP(FLAT!$I$2,lists!$G:$H,2,FALSE)),TRUE,FALSE)</f>
        <v>1</v>
      </c>
      <c r="AG1070" t="b">
        <f>VLOOKUP(AB1070,lists!$B$7:$C$8,2,FALSE)</f>
        <v>1</v>
      </c>
      <c r="AH1070" t="b">
        <f>VLOOKUP(IF(H1070="","Open",SUBSTITUTE(H1070,"/Nov","")),lists!$B$27:$D$29,2,FALSE)</f>
        <v>1</v>
      </c>
      <c r="AI1070" t="b">
        <f>IF(FLAT!$I$5="All",TRUE,IF(FLAT!$I$5=TEXT('Raw - F'!C1070,"mmm"),TRUE,FALSE))</f>
        <v>1</v>
      </c>
      <c r="AJ1070" t="b">
        <f>VLOOKUP(L1070,lists!B:C,2,FALSE)</f>
        <v>1</v>
      </c>
      <c r="AK1070" t="b">
        <f>VLOOKUP(T1070,lists!$B$23:$D$25,2,FALSE)</f>
        <v>1</v>
      </c>
      <c r="AL1070">
        <f t="shared" si="89"/>
        <v>1</v>
      </c>
    </row>
    <row r="1071" spans="1:38" x14ac:dyDescent="0.35">
      <c r="A1071" s="1">
        <f t="shared" si="85"/>
        <v>1071</v>
      </c>
      <c r="B1071" s="1">
        <f t="shared" si="86"/>
        <v>1070</v>
      </c>
      <c r="C1071" s="5">
        <v>44362</v>
      </c>
      <c r="D1071" t="s">
        <v>581</v>
      </c>
      <c r="E1071" t="s">
        <v>302</v>
      </c>
      <c r="F1071" t="s">
        <v>302</v>
      </c>
      <c r="G1071" t="s">
        <v>6</v>
      </c>
      <c r="H1071" t="s">
        <v>227</v>
      </c>
      <c r="J1071" t="s">
        <v>35</v>
      </c>
      <c r="K1071" t="s">
        <v>5</v>
      </c>
      <c r="L1071">
        <v>6</v>
      </c>
      <c r="N1071" t="s">
        <v>314</v>
      </c>
      <c r="O1071" t="s">
        <v>36</v>
      </c>
      <c r="P1071" t="s">
        <v>36</v>
      </c>
      <c r="Q1071">
        <v>5400</v>
      </c>
      <c r="R1071" t="s">
        <v>1389</v>
      </c>
      <c r="T1071" t="s">
        <v>240</v>
      </c>
      <c r="U1071">
        <v>0</v>
      </c>
      <c r="W1071" t="s">
        <v>503</v>
      </c>
      <c r="X1071" t="s">
        <v>503</v>
      </c>
      <c r="AA1071" s="6" t="str">
        <f t="shared" si="87"/>
        <v>Other</v>
      </c>
      <c r="AB1071" s="6" t="str">
        <f t="shared" si="88"/>
        <v>A</v>
      </c>
      <c r="AC1071" s="6">
        <f>VLOOKUP(P1071,lists!$G:$H,2,FALSE)</f>
        <v>1</v>
      </c>
      <c r="AD1071" t="b">
        <f>VLOOKUP(G1071,lists!$B$2:$C$3,2,FALSE)</f>
        <v>1</v>
      </c>
      <c r="AE1071" t="b">
        <f>VLOOKUP(AA1071,lists!$B:$C,2,FALSE)</f>
        <v>1</v>
      </c>
      <c r="AF1071" t="b">
        <f>IF(AND(AC1071&gt;=VLOOKUP(FLAT!$I$1,lists!$G:$H,2,FALSE),AC1071&lt;=VLOOKUP(FLAT!$I$2,lists!$G:$H,2,FALSE)),TRUE,FALSE)</f>
        <v>1</v>
      </c>
      <c r="AG1071" t="b">
        <f>VLOOKUP(AB1071,lists!$B$7:$C$8,2,FALSE)</f>
        <v>1</v>
      </c>
      <c r="AH1071" t="b">
        <f>VLOOKUP(IF(H1071="","Open",SUBSTITUTE(H1071,"/Nov","")),lists!$B$27:$D$29,2,FALSE)</f>
        <v>1</v>
      </c>
      <c r="AI1071" t="b">
        <f>IF(FLAT!$I$5="All",TRUE,IF(FLAT!$I$5=TEXT('Raw - F'!C1071,"mmm"),TRUE,FALSE))</f>
        <v>1</v>
      </c>
      <c r="AJ1071" t="b">
        <f>VLOOKUP(L1071,lists!B:C,2,FALSE)</f>
        <v>1</v>
      </c>
      <c r="AK1071" t="b">
        <f>VLOOKUP(T1071,lists!$B$23:$D$25,2,FALSE)</f>
        <v>1</v>
      </c>
      <c r="AL1071">
        <f t="shared" si="89"/>
        <v>1</v>
      </c>
    </row>
    <row r="1072" spans="1:38" x14ac:dyDescent="0.35">
      <c r="A1072" s="1">
        <f t="shared" si="85"/>
        <v>1072</v>
      </c>
      <c r="B1072" s="1">
        <f t="shared" si="86"/>
        <v>1071</v>
      </c>
      <c r="C1072" s="5">
        <v>44363</v>
      </c>
      <c r="D1072" t="s">
        <v>257</v>
      </c>
      <c r="E1072" t="s">
        <v>302</v>
      </c>
      <c r="G1072" t="s">
        <v>6</v>
      </c>
      <c r="H1072" t="s">
        <v>227</v>
      </c>
      <c r="J1072" t="s">
        <v>54</v>
      </c>
      <c r="K1072" t="s">
        <v>7</v>
      </c>
      <c r="L1072">
        <v>2</v>
      </c>
      <c r="N1072" t="s">
        <v>234</v>
      </c>
      <c r="O1072" t="s">
        <v>1398</v>
      </c>
      <c r="P1072" t="s">
        <v>70</v>
      </c>
      <c r="R1072" t="s">
        <v>341</v>
      </c>
      <c r="T1072" t="s">
        <v>241</v>
      </c>
      <c r="U1072">
        <v>0</v>
      </c>
      <c r="AA1072" s="6" t="str">
        <f t="shared" si="87"/>
        <v>Other</v>
      </c>
      <c r="AB1072" s="6" t="str">
        <f t="shared" si="88"/>
        <v>F</v>
      </c>
      <c r="AC1072" s="6">
        <f>VLOOKUP(P1072,lists!$G:$H,2,FALSE)</f>
        <v>4</v>
      </c>
      <c r="AD1072" t="b">
        <f>VLOOKUP(G1072,lists!$B$2:$C$3,2,FALSE)</f>
        <v>1</v>
      </c>
      <c r="AE1072" t="b">
        <f>VLOOKUP(AA1072,lists!$B:$C,2,FALSE)</f>
        <v>1</v>
      </c>
      <c r="AF1072" t="b">
        <f>IF(AND(AC1072&gt;=VLOOKUP(FLAT!$I$1,lists!$G:$H,2,FALSE),AC1072&lt;=VLOOKUP(FLAT!$I$2,lists!$G:$H,2,FALSE)),TRUE,FALSE)</f>
        <v>1</v>
      </c>
      <c r="AG1072" t="b">
        <f>VLOOKUP(AB1072,lists!$B$7:$C$8,2,FALSE)</f>
        <v>1</v>
      </c>
      <c r="AH1072" t="b">
        <f>VLOOKUP(IF(H1072="","Open",SUBSTITUTE(H1072,"/Nov","")),lists!$B$27:$D$29,2,FALSE)</f>
        <v>1</v>
      </c>
      <c r="AI1072" t="b">
        <f>IF(FLAT!$I$5="All",TRUE,IF(FLAT!$I$5=TEXT('Raw - F'!C1072,"mmm"),TRUE,FALSE))</f>
        <v>1</v>
      </c>
      <c r="AJ1072" t="b">
        <f>VLOOKUP(L1072,lists!B:C,2,FALSE)</f>
        <v>1</v>
      </c>
      <c r="AK1072" t="b">
        <f>VLOOKUP(T1072,lists!$B$23:$D$25,2,FALSE)</f>
        <v>1</v>
      </c>
      <c r="AL1072">
        <f t="shared" si="89"/>
        <v>1</v>
      </c>
    </row>
    <row r="1073" spans="1:38" x14ac:dyDescent="0.35">
      <c r="A1073" s="1">
        <f t="shared" si="85"/>
        <v>1073</v>
      </c>
      <c r="B1073" s="1">
        <f t="shared" si="86"/>
        <v>1072</v>
      </c>
      <c r="C1073" s="5">
        <v>44363</v>
      </c>
      <c r="D1073" t="s">
        <v>257</v>
      </c>
      <c r="E1073" t="s">
        <v>302</v>
      </c>
      <c r="F1073" t="s">
        <v>302</v>
      </c>
      <c r="G1073" t="s">
        <v>51</v>
      </c>
      <c r="H1073" t="s">
        <v>227</v>
      </c>
      <c r="J1073" t="s">
        <v>54</v>
      </c>
      <c r="K1073" t="s">
        <v>5</v>
      </c>
      <c r="L1073">
        <v>1</v>
      </c>
      <c r="M1073" t="s">
        <v>574</v>
      </c>
      <c r="N1073" t="s">
        <v>227</v>
      </c>
      <c r="O1073" t="s">
        <v>702</v>
      </c>
      <c r="P1073" t="s">
        <v>76</v>
      </c>
      <c r="Q1073">
        <v>250000</v>
      </c>
      <c r="R1073" t="s">
        <v>1391</v>
      </c>
      <c r="T1073" t="s">
        <v>241</v>
      </c>
      <c r="U1073">
        <v>0</v>
      </c>
      <c r="W1073" t="s">
        <v>503</v>
      </c>
      <c r="X1073" t="s">
        <v>503</v>
      </c>
      <c r="AA1073" s="6" t="str">
        <f t="shared" si="87"/>
        <v>Other</v>
      </c>
      <c r="AB1073" s="6" t="str">
        <f t="shared" si="88"/>
        <v>A</v>
      </c>
      <c r="AC1073" s="6">
        <f>VLOOKUP(P1073,lists!$G:$H,2,FALSE)</f>
        <v>5</v>
      </c>
      <c r="AD1073" t="b">
        <f>VLOOKUP(G1073,lists!$B$2:$C$3,2,FALSE)</f>
        <v>1</v>
      </c>
      <c r="AE1073" t="b">
        <f>VLOOKUP(AA1073,lists!$B:$C,2,FALSE)</f>
        <v>1</v>
      </c>
      <c r="AF1073" t="b">
        <f>IF(AND(AC1073&gt;=VLOOKUP(FLAT!$I$1,lists!$G:$H,2,FALSE),AC1073&lt;=VLOOKUP(FLAT!$I$2,lists!$G:$H,2,FALSE)),TRUE,FALSE)</f>
        <v>1</v>
      </c>
      <c r="AG1073" t="b">
        <f>VLOOKUP(AB1073,lists!$B$7:$C$8,2,FALSE)</f>
        <v>1</v>
      </c>
      <c r="AH1073" t="b">
        <f>VLOOKUP(IF(H1073="","Open",SUBSTITUTE(H1073,"/Nov","")),lists!$B$27:$D$29,2,FALSE)</f>
        <v>1</v>
      </c>
      <c r="AI1073" t="b">
        <f>IF(FLAT!$I$5="All",TRUE,IF(FLAT!$I$5=TEXT('Raw - F'!C1073,"mmm"),TRUE,FALSE))</f>
        <v>1</v>
      </c>
      <c r="AJ1073" t="b">
        <f>VLOOKUP(L1073,lists!B:C,2,FALSE)</f>
        <v>1</v>
      </c>
      <c r="AK1073" t="b">
        <f>VLOOKUP(T1073,lists!$B$23:$D$25,2,FALSE)</f>
        <v>1</v>
      </c>
      <c r="AL1073">
        <f t="shared" si="89"/>
        <v>1</v>
      </c>
    </row>
    <row r="1074" spans="1:38" x14ac:dyDescent="0.35">
      <c r="A1074" s="1">
        <f t="shared" si="85"/>
        <v>1074</v>
      </c>
      <c r="B1074" s="1">
        <f t="shared" si="86"/>
        <v>1073</v>
      </c>
      <c r="C1074" s="5">
        <v>44363</v>
      </c>
      <c r="D1074" t="s">
        <v>257</v>
      </c>
      <c r="E1074" t="s">
        <v>302</v>
      </c>
      <c r="F1074" t="s">
        <v>302</v>
      </c>
      <c r="G1074" t="s">
        <v>51</v>
      </c>
      <c r="H1074" t="s">
        <v>227</v>
      </c>
      <c r="J1074" t="s">
        <v>34</v>
      </c>
      <c r="K1074" t="s">
        <v>5</v>
      </c>
      <c r="L1074">
        <v>1</v>
      </c>
      <c r="M1074" t="s">
        <v>569</v>
      </c>
      <c r="N1074" t="s">
        <v>227</v>
      </c>
      <c r="O1074" t="s">
        <v>1393</v>
      </c>
      <c r="P1074" t="s">
        <v>102</v>
      </c>
      <c r="Q1074">
        <v>110000</v>
      </c>
      <c r="R1074" t="s">
        <v>1394</v>
      </c>
      <c r="T1074" t="s">
        <v>241</v>
      </c>
      <c r="U1074">
        <v>0</v>
      </c>
      <c r="W1074" t="s">
        <v>503</v>
      </c>
      <c r="X1074" t="s">
        <v>503</v>
      </c>
      <c r="AA1074" s="6" t="str">
        <f t="shared" si="87"/>
        <v>3yo</v>
      </c>
      <c r="AB1074" s="6" t="str">
        <f t="shared" si="88"/>
        <v>A</v>
      </c>
      <c r="AC1074" s="6">
        <f>VLOOKUP(P1074,lists!$G:$H,2,FALSE)</f>
        <v>9</v>
      </c>
      <c r="AD1074" t="b">
        <f>VLOOKUP(G1074,lists!$B$2:$C$3,2,FALSE)</f>
        <v>1</v>
      </c>
      <c r="AE1074" t="b">
        <f>VLOOKUP(AA1074,lists!$B:$C,2,FALSE)</f>
        <v>1</v>
      </c>
      <c r="AF1074" t="b">
        <f>IF(AND(AC1074&gt;=VLOOKUP(FLAT!$I$1,lists!$G:$H,2,FALSE),AC1074&lt;=VLOOKUP(FLAT!$I$2,lists!$G:$H,2,FALSE)),TRUE,FALSE)</f>
        <v>1</v>
      </c>
      <c r="AG1074" t="b">
        <f>VLOOKUP(AB1074,lists!$B$7:$C$8,2,FALSE)</f>
        <v>1</v>
      </c>
      <c r="AH1074" t="b">
        <f>VLOOKUP(IF(H1074="","Open",SUBSTITUTE(H1074,"/Nov","")),lists!$B$27:$D$29,2,FALSE)</f>
        <v>1</v>
      </c>
      <c r="AI1074" t="b">
        <f>IF(FLAT!$I$5="All",TRUE,IF(FLAT!$I$5=TEXT('Raw - F'!C1074,"mmm"),TRUE,FALSE))</f>
        <v>1</v>
      </c>
      <c r="AJ1074" t="b">
        <f>VLOOKUP(L1074,lists!B:C,2,FALSE)</f>
        <v>1</v>
      </c>
      <c r="AK1074" t="b">
        <f>VLOOKUP(T1074,lists!$B$23:$D$25,2,FALSE)</f>
        <v>1</v>
      </c>
      <c r="AL1074">
        <f t="shared" si="89"/>
        <v>1</v>
      </c>
    </row>
    <row r="1075" spans="1:38" x14ac:dyDescent="0.35">
      <c r="A1075" s="1">
        <f t="shared" si="85"/>
        <v>1075</v>
      </c>
      <c r="B1075" s="1">
        <f t="shared" si="86"/>
        <v>1074</v>
      </c>
      <c r="C1075" s="5">
        <v>44363</v>
      </c>
      <c r="D1075" t="s">
        <v>257</v>
      </c>
      <c r="E1075" t="s">
        <v>302</v>
      </c>
      <c r="F1075" t="s">
        <v>302</v>
      </c>
      <c r="G1075" t="s">
        <v>51</v>
      </c>
      <c r="H1075" t="s">
        <v>227</v>
      </c>
      <c r="J1075" t="s">
        <v>54</v>
      </c>
      <c r="K1075" t="s">
        <v>7</v>
      </c>
      <c r="L1075">
        <v>1</v>
      </c>
      <c r="M1075" t="s">
        <v>569</v>
      </c>
      <c r="N1075" t="s">
        <v>227</v>
      </c>
      <c r="O1075" t="s">
        <v>70</v>
      </c>
      <c r="P1075" t="s">
        <v>70</v>
      </c>
      <c r="Q1075">
        <v>100000</v>
      </c>
      <c r="R1075" t="s">
        <v>1397</v>
      </c>
      <c r="T1075" t="s">
        <v>241</v>
      </c>
      <c r="U1075">
        <v>0</v>
      </c>
      <c r="W1075" t="s">
        <v>503</v>
      </c>
      <c r="X1075" t="s">
        <v>503</v>
      </c>
      <c r="AA1075" s="6" t="str">
        <f t="shared" si="87"/>
        <v>Other</v>
      </c>
      <c r="AB1075" s="6" t="str">
        <f t="shared" si="88"/>
        <v>F</v>
      </c>
      <c r="AC1075" s="6">
        <f>VLOOKUP(P1075,lists!$G:$H,2,FALSE)</f>
        <v>4</v>
      </c>
      <c r="AD1075" t="b">
        <f>VLOOKUP(G1075,lists!$B$2:$C$3,2,FALSE)</f>
        <v>1</v>
      </c>
      <c r="AE1075" t="b">
        <f>VLOOKUP(AA1075,lists!$B:$C,2,FALSE)</f>
        <v>1</v>
      </c>
      <c r="AF1075" t="b">
        <f>IF(AND(AC1075&gt;=VLOOKUP(FLAT!$I$1,lists!$G:$H,2,FALSE),AC1075&lt;=VLOOKUP(FLAT!$I$2,lists!$G:$H,2,FALSE)),TRUE,FALSE)</f>
        <v>1</v>
      </c>
      <c r="AG1075" t="b">
        <f>VLOOKUP(AB1075,lists!$B$7:$C$8,2,FALSE)</f>
        <v>1</v>
      </c>
      <c r="AH1075" t="b">
        <f>VLOOKUP(IF(H1075="","Open",SUBSTITUTE(H1075,"/Nov","")),lists!$B$27:$D$29,2,FALSE)</f>
        <v>1</v>
      </c>
      <c r="AI1075" t="b">
        <f>IF(FLAT!$I$5="All",TRUE,IF(FLAT!$I$5=TEXT('Raw - F'!C1075,"mmm"),TRUE,FALSE))</f>
        <v>1</v>
      </c>
      <c r="AJ1075" t="b">
        <f>VLOOKUP(L1075,lists!B:C,2,FALSE)</f>
        <v>1</v>
      </c>
      <c r="AK1075" t="b">
        <f>VLOOKUP(T1075,lists!$B$23:$D$25,2,FALSE)</f>
        <v>1</v>
      </c>
      <c r="AL1075">
        <f t="shared" si="89"/>
        <v>1</v>
      </c>
    </row>
    <row r="1076" spans="1:38" x14ac:dyDescent="0.35">
      <c r="A1076" s="1">
        <f t="shared" si="85"/>
        <v>1076</v>
      </c>
      <c r="B1076" s="1">
        <f t="shared" si="86"/>
        <v>1075</v>
      </c>
      <c r="C1076" s="5">
        <v>44363</v>
      </c>
      <c r="D1076" t="s">
        <v>257</v>
      </c>
      <c r="E1076" t="s">
        <v>302</v>
      </c>
      <c r="F1076" t="s">
        <v>302</v>
      </c>
      <c r="G1076" t="s">
        <v>6</v>
      </c>
      <c r="H1076" t="s">
        <v>227</v>
      </c>
      <c r="J1076" t="s">
        <v>35</v>
      </c>
      <c r="K1076" t="s">
        <v>5</v>
      </c>
      <c r="L1076">
        <v>2</v>
      </c>
      <c r="N1076" t="s">
        <v>227</v>
      </c>
      <c r="O1076" t="s">
        <v>70</v>
      </c>
      <c r="P1076" t="s">
        <v>70</v>
      </c>
      <c r="Q1076">
        <v>75000</v>
      </c>
      <c r="R1076" t="s">
        <v>1392</v>
      </c>
      <c r="T1076" t="s">
        <v>241</v>
      </c>
      <c r="U1076">
        <v>0</v>
      </c>
      <c r="W1076" t="s">
        <v>503</v>
      </c>
      <c r="X1076" t="s">
        <v>503</v>
      </c>
      <c r="AA1076" s="6" t="str">
        <f t="shared" si="87"/>
        <v>Other</v>
      </c>
      <c r="AB1076" s="6" t="str">
        <f t="shared" si="88"/>
        <v>A</v>
      </c>
      <c r="AC1076" s="6">
        <f>VLOOKUP(P1076,lists!$G:$H,2,FALSE)</f>
        <v>4</v>
      </c>
      <c r="AD1076" t="b">
        <f>VLOOKUP(G1076,lists!$B$2:$C$3,2,FALSE)</f>
        <v>1</v>
      </c>
      <c r="AE1076" t="b">
        <f>VLOOKUP(AA1076,lists!$B:$C,2,FALSE)</f>
        <v>1</v>
      </c>
      <c r="AF1076" t="b">
        <f>IF(AND(AC1076&gt;=VLOOKUP(FLAT!$I$1,lists!$G:$H,2,FALSE),AC1076&lt;=VLOOKUP(FLAT!$I$2,lists!$G:$H,2,FALSE)),TRUE,FALSE)</f>
        <v>1</v>
      </c>
      <c r="AG1076" t="b">
        <f>VLOOKUP(AB1076,lists!$B$7:$C$8,2,FALSE)</f>
        <v>1</v>
      </c>
      <c r="AH1076" t="b">
        <f>VLOOKUP(IF(H1076="","Open",SUBSTITUTE(H1076,"/Nov","")),lists!$B$27:$D$29,2,FALSE)</f>
        <v>1</v>
      </c>
      <c r="AI1076" t="b">
        <f>IF(FLAT!$I$5="All",TRUE,IF(FLAT!$I$5=TEXT('Raw - F'!C1076,"mmm"),TRUE,FALSE))</f>
        <v>1</v>
      </c>
      <c r="AJ1076" t="b">
        <f>VLOOKUP(L1076,lists!B:C,2,FALSE)</f>
        <v>1</v>
      </c>
      <c r="AK1076" t="b">
        <f>VLOOKUP(T1076,lists!$B$23:$D$25,2,FALSE)</f>
        <v>1</v>
      </c>
      <c r="AL1076">
        <f t="shared" si="89"/>
        <v>1</v>
      </c>
    </row>
    <row r="1077" spans="1:38" x14ac:dyDescent="0.35">
      <c r="A1077" s="1">
        <f t="shared" si="85"/>
        <v>1077</v>
      </c>
      <c r="B1077" s="1">
        <f t="shared" si="86"/>
        <v>1076</v>
      </c>
      <c r="C1077" s="5">
        <v>44363</v>
      </c>
      <c r="D1077" t="s">
        <v>257</v>
      </c>
      <c r="E1077" t="s">
        <v>302</v>
      </c>
      <c r="F1077" t="s">
        <v>302</v>
      </c>
      <c r="G1077" t="s">
        <v>51</v>
      </c>
      <c r="H1077" t="s">
        <v>227</v>
      </c>
      <c r="J1077" t="s">
        <v>33</v>
      </c>
      <c r="K1077" t="s">
        <v>7</v>
      </c>
      <c r="L1077">
        <v>1</v>
      </c>
      <c r="M1077" t="s">
        <v>569</v>
      </c>
      <c r="N1077" t="s">
        <v>227</v>
      </c>
      <c r="O1077" t="s">
        <v>36</v>
      </c>
      <c r="P1077" t="s">
        <v>36</v>
      </c>
      <c r="Q1077">
        <v>50000</v>
      </c>
      <c r="R1077" t="s">
        <v>1395</v>
      </c>
      <c r="T1077" t="s">
        <v>241</v>
      </c>
      <c r="U1077">
        <v>0</v>
      </c>
      <c r="W1077" t="s">
        <v>503</v>
      </c>
      <c r="X1077" t="s">
        <v>503</v>
      </c>
      <c r="AA1077" s="6" t="str">
        <f t="shared" si="87"/>
        <v>2yo</v>
      </c>
      <c r="AB1077" s="6" t="str">
        <f t="shared" si="88"/>
        <v>F</v>
      </c>
      <c r="AC1077" s="6">
        <f>VLOOKUP(P1077,lists!$G:$H,2,FALSE)</f>
        <v>1</v>
      </c>
      <c r="AD1077" t="b">
        <f>VLOOKUP(G1077,lists!$B$2:$C$3,2,FALSE)</f>
        <v>1</v>
      </c>
      <c r="AE1077" t="b">
        <f>VLOOKUP(AA1077,lists!$B:$C,2,FALSE)</f>
        <v>1</v>
      </c>
      <c r="AF1077" t="b">
        <f>IF(AND(AC1077&gt;=VLOOKUP(FLAT!$I$1,lists!$G:$H,2,FALSE),AC1077&lt;=VLOOKUP(FLAT!$I$2,lists!$G:$H,2,FALSE)),TRUE,FALSE)</f>
        <v>1</v>
      </c>
      <c r="AG1077" t="b">
        <f>VLOOKUP(AB1077,lists!$B$7:$C$8,2,FALSE)</f>
        <v>1</v>
      </c>
      <c r="AH1077" t="b">
        <f>VLOOKUP(IF(H1077="","Open",SUBSTITUTE(H1077,"/Nov","")),lists!$B$27:$D$29,2,FALSE)</f>
        <v>1</v>
      </c>
      <c r="AI1077" t="b">
        <f>IF(FLAT!$I$5="All",TRUE,IF(FLAT!$I$5=TEXT('Raw - F'!C1077,"mmm"),TRUE,FALSE))</f>
        <v>1</v>
      </c>
      <c r="AJ1077" t="b">
        <f>VLOOKUP(L1077,lists!B:C,2,FALSE)</f>
        <v>1</v>
      </c>
      <c r="AK1077" t="b">
        <f>VLOOKUP(T1077,lists!$B$23:$D$25,2,FALSE)</f>
        <v>1</v>
      </c>
      <c r="AL1077">
        <f t="shared" si="89"/>
        <v>1</v>
      </c>
    </row>
    <row r="1078" spans="1:38" x14ac:dyDescent="0.35">
      <c r="A1078" s="1">
        <f t="shared" si="85"/>
        <v>1078</v>
      </c>
      <c r="B1078" s="1">
        <f t="shared" si="86"/>
        <v>1077</v>
      </c>
      <c r="C1078" s="5">
        <v>44363</v>
      </c>
      <c r="D1078" t="s">
        <v>257</v>
      </c>
      <c r="E1078" t="s">
        <v>302</v>
      </c>
      <c r="F1078" t="s">
        <v>302</v>
      </c>
      <c r="G1078" t="s">
        <v>51</v>
      </c>
      <c r="H1078" t="s">
        <v>227</v>
      </c>
      <c r="J1078" t="s">
        <v>33</v>
      </c>
      <c r="K1078" t="s">
        <v>5</v>
      </c>
      <c r="L1078">
        <v>1</v>
      </c>
      <c r="M1078" t="s">
        <v>559</v>
      </c>
      <c r="N1078" t="s">
        <v>227</v>
      </c>
      <c r="O1078" t="s">
        <v>36</v>
      </c>
      <c r="P1078" t="s">
        <v>36</v>
      </c>
      <c r="Q1078">
        <v>40000</v>
      </c>
      <c r="R1078" t="s">
        <v>1396</v>
      </c>
      <c r="T1078" t="s">
        <v>241</v>
      </c>
      <c r="U1078">
        <v>0</v>
      </c>
      <c r="W1078" t="s">
        <v>503</v>
      </c>
      <c r="X1078" t="s">
        <v>503</v>
      </c>
      <c r="AA1078" s="6" t="str">
        <f t="shared" si="87"/>
        <v>2yo</v>
      </c>
      <c r="AB1078" s="6" t="str">
        <f t="shared" si="88"/>
        <v>A</v>
      </c>
      <c r="AC1078" s="6">
        <f>VLOOKUP(P1078,lists!$G:$H,2,FALSE)</f>
        <v>1</v>
      </c>
      <c r="AD1078" t="b">
        <f>VLOOKUP(G1078,lists!$B$2:$C$3,2,FALSE)</f>
        <v>1</v>
      </c>
      <c r="AE1078" t="b">
        <f>VLOOKUP(AA1078,lists!$B:$C,2,FALSE)</f>
        <v>1</v>
      </c>
      <c r="AF1078" t="b">
        <f>IF(AND(AC1078&gt;=VLOOKUP(FLAT!$I$1,lists!$G:$H,2,FALSE),AC1078&lt;=VLOOKUP(FLAT!$I$2,lists!$G:$H,2,FALSE)),TRUE,FALSE)</f>
        <v>1</v>
      </c>
      <c r="AG1078" t="b">
        <f>VLOOKUP(AB1078,lists!$B$7:$C$8,2,FALSE)</f>
        <v>1</v>
      </c>
      <c r="AH1078" t="b">
        <f>VLOOKUP(IF(H1078="","Open",SUBSTITUTE(H1078,"/Nov","")),lists!$B$27:$D$29,2,FALSE)</f>
        <v>1</v>
      </c>
      <c r="AI1078" t="b">
        <f>IF(FLAT!$I$5="All",TRUE,IF(FLAT!$I$5=TEXT('Raw - F'!C1078,"mmm"),TRUE,FALSE))</f>
        <v>1</v>
      </c>
      <c r="AJ1078" t="b">
        <f>VLOOKUP(L1078,lists!B:C,2,FALSE)</f>
        <v>1</v>
      </c>
      <c r="AK1078" t="b">
        <f>VLOOKUP(T1078,lists!$B$23:$D$25,2,FALSE)</f>
        <v>1</v>
      </c>
      <c r="AL1078">
        <f t="shared" si="89"/>
        <v>1</v>
      </c>
    </row>
    <row r="1079" spans="1:38" x14ac:dyDescent="0.35">
      <c r="A1079" s="1">
        <f t="shared" si="85"/>
        <v>1079</v>
      </c>
      <c r="B1079" s="1">
        <f t="shared" si="86"/>
        <v>1078</v>
      </c>
      <c r="C1079" s="5">
        <v>44363</v>
      </c>
      <c r="D1079" t="s">
        <v>656</v>
      </c>
      <c r="E1079" t="s">
        <v>302</v>
      </c>
      <c r="F1079" t="s">
        <v>302</v>
      </c>
      <c r="G1079" t="s">
        <v>6</v>
      </c>
      <c r="H1079" t="s">
        <v>227</v>
      </c>
      <c r="J1079" t="s">
        <v>54</v>
      </c>
      <c r="K1079" t="s">
        <v>5</v>
      </c>
      <c r="L1079">
        <v>2</v>
      </c>
      <c r="N1079" t="s">
        <v>367</v>
      </c>
      <c r="O1079" t="s">
        <v>572</v>
      </c>
      <c r="P1079" t="s">
        <v>76</v>
      </c>
      <c r="Q1079">
        <v>20000</v>
      </c>
      <c r="R1079" t="s">
        <v>364</v>
      </c>
      <c r="T1079" t="s">
        <v>241</v>
      </c>
      <c r="U1079">
        <v>1</v>
      </c>
      <c r="W1079" t="s">
        <v>503</v>
      </c>
      <c r="X1079" t="s">
        <v>503</v>
      </c>
      <c r="AA1079" s="6" t="str">
        <f t="shared" si="87"/>
        <v>Other</v>
      </c>
      <c r="AB1079" s="6" t="str">
        <f t="shared" si="88"/>
        <v>A</v>
      </c>
      <c r="AC1079" s="6">
        <f>VLOOKUP(P1079,lists!$G:$H,2,FALSE)</f>
        <v>5</v>
      </c>
      <c r="AD1079" t="b">
        <f>VLOOKUP(G1079,lists!$B$2:$C$3,2,FALSE)</f>
        <v>1</v>
      </c>
      <c r="AE1079" t="b">
        <f>VLOOKUP(AA1079,lists!$B:$C,2,FALSE)</f>
        <v>1</v>
      </c>
      <c r="AF1079" t="b">
        <f>IF(AND(AC1079&gt;=VLOOKUP(FLAT!$I$1,lists!$G:$H,2,FALSE),AC1079&lt;=VLOOKUP(FLAT!$I$2,lists!$G:$H,2,FALSE)),TRUE,FALSE)</f>
        <v>1</v>
      </c>
      <c r="AG1079" t="b">
        <f>VLOOKUP(AB1079,lists!$B$7:$C$8,2,FALSE)</f>
        <v>1</v>
      </c>
      <c r="AH1079" t="b">
        <f>VLOOKUP(IF(H1079="","Open",SUBSTITUTE(H1079,"/Nov","")),lists!$B$27:$D$29,2,FALSE)</f>
        <v>1</v>
      </c>
      <c r="AI1079" t="b">
        <f>IF(FLAT!$I$5="All",TRUE,IF(FLAT!$I$5=TEXT('Raw - F'!C1079,"mmm"),TRUE,FALSE))</f>
        <v>1</v>
      </c>
      <c r="AJ1079" t="b">
        <f>VLOOKUP(L1079,lists!B:C,2,FALSE)</f>
        <v>1</v>
      </c>
      <c r="AK1079" t="b">
        <f>VLOOKUP(T1079,lists!$B$23:$D$25,2,FALSE)</f>
        <v>1</v>
      </c>
      <c r="AL1079">
        <f t="shared" si="89"/>
        <v>1</v>
      </c>
    </row>
    <row r="1080" spans="1:38" x14ac:dyDescent="0.35">
      <c r="A1080" s="1">
        <f t="shared" si="85"/>
        <v>1080</v>
      </c>
      <c r="B1080" s="1">
        <f t="shared" si="86"/>
        <v>1079</v>
      </c>
      <c r="C1080" s="5">
        <v>44363</v>
      </c>
      <c r="D1080" t="s">
        <v>656</v>
      </c>
      <c r="E1080" t="s">
        <v>302</v>
      </c>
      <c r="F1080" t="s">
        <v>302</v>
      </c>
      <c r="G1080" t="s">
        <v>6</v>
      </c>
      <c r="H1080" t="s">
        <v>227</v>
      </c>
      <c r="J1080" t="s">
        <v>54</v>
      </c>
      <c r="K1080" t="s">
        <v>5</v>
      </c>
      <c r="L1080">
        <v>3</v>
      </c>
      <c r="N1080" t="s">
        <v>359</v>
      </c>
      <c r="O1080" t="s">
        <v>38</v>
      </c>
      <c r="P1080" t="s">
        <v>38</v>
      </c>
      <c r="Q1080">
        <v>13000</v>
      </c>
      <c r="R1080" t="s">
        <v>370</v>
      </c>
      <c r="T1080" t="s">
        <v>241</v>
      </c>
      <c r="U1080">
        <v>1</v>
      </c>
      <c r="W1080" t="s">
        <v>503</v>
      </c>
      <c r="X1080" t="s">
        <v>503</v>
      </c>
      <c r="AA1080" s="6" t="str">
        <f t="shared" si="87"/>
        <v>Other</v>
      </c>
      <c r="AB1080" s="6" t="str">
        <f t="shared" si="88"/>
        <v>A</v>
      </c>
      <c r="AC1080" s="6">
        <f>VLOOKUP(P1080,lists!$G:$H,2,FALSE)</f>
        <v>3</v>
      </c>
      <c r="AD1080" t="b">
        <f>VLOOKUP(G1080,lists!$B$2:$C$3,2,FALSE)</f>
        <v>1</v>
      </c>
      <c r="AE1080" t="b">
        <f>VLOOKUP(AA1080,lists!$B:$C,2,FALSE)</f>
        <v>1</v>
      </c>
      <c r="AF1080" t="b">
        <f>IF(AND(AC1080&gt;=VLOOKUP(FLAT!$I$1,lists!$G:$H,2,FALSE),AC1080&lt;=VLOOKUP(FLAT!$I$2,lists!$G:$H,2,FALSE)),TRUE,FALSE)</f>
        <v>1</v>
      </c>
      <c r="AG1080" t="b">
        <f>VLOOKUP(AB1080,lists!$B$7:$C$8,2,FALSE)</f>
        <v>1</v>
      </c>
      <c r="AH1080" t="b">
        <f>VLOOKUP(IF(H1080="","Open",SUBSTITUTE(H1080,"/Nov","")),lists!$B$27:$D$29,2,FALSE)</f>
        <v>1</v>
      </c>
      <c r="AI1080" t="b">
        <f>IF(FLAT!$I$5="All",TRUE,IF(FLAT!$I$5=TEXT('Raw - F'!C1080,"mmm"),TRUE,FALSE))</f>
        <v>1</v>
      </c>
      <c r="AJ1080" t="b">
        <f>VLOOKUP(L1080,lists!B:C,2,FALSE)</f>
        <v>1</v>
      </c>
      <c r="AK1080" t="b">
        <f>VLOOKUP(T1080,lists!$B$23:$D$25,2,FALSE)</f>
        <v>1</v>
      </c>
      <c r="AL1080">
        <f t="shared" si="89"/>
        <v>1</v>
      </c>
    </row>
    <row r="1081" spans="1:38" x14ac:dyDescent="0.35">
      <c r="A1081" s="1">
        <f t="shared" si="85"/>
        <v>1081</v>
      </c>
      <c r="B1081" s="1">
        <f t="shared" si="86"/>
        <v>1080</v>
      </c>
      <c r="C1081" s="5">
        <v>44363</v>
      </c>
      <c r="D1081" t="s">
        <v>656</v>
      </c>
      <c r="E1081" t="s">
        <v>302</v>
      </c>
      <c r="F1081" t="s">
        <v>302</v>
      </c>
      <c r="G1081" t="s">
        <v>51</v>
      </c>
      <c r="H1081" t="s">
        <v>244</v>
      </c>
      <c r="J1081" t="s">
        <v>33</v>
      </c>
      <c r="K1081" t="s">
        <v>5</v>
      </c>
      <c r="L1081">
        <v>4</v>
      </c>
      <c r="N1081" t="s">
        <v>227</v>
      </c>
      <c r="O1081" t="s">
        <v>38</v>
      </c>
      <c r="P1081" t="s">
        <v>38</v>
      </c>
      <c r="Q1081">
        <v>6099</v>
      </c>
      <c r="R1081" t="s">
        <v>375</v>
      </c>
      <c r="T1081" t="s">
        <v>241</v>
      </c>
      <c r="U1081">
        <v>1</v>
      </c>
      <c r="W1081" t="s">
        <v>503</v>
      </c>
      <c r="X1081" t="s">
        <v>583</v>
      </c>
      <c r="Y1081" t="s">
        <v>584</v>
      </c>
      <c r="Z1081" t="s">
        <v>553</v>
      </c>
      <c r="AA1081" s="6" t="str">
        <f t="shared" si="87"/>
        <v>2yo</v>
      </c>
      <c r="AB1081" s="6" t="str">
        <f t="shared" si="88"/>
        <v>A</v>
      </c>
      <c r="AC1081" s="6">
        <f>VLOOKUP(P1081,lists!$G:$H,2,FALSE)</f>
        <v>3</v>
      </c>
      <c r="AD1081" t="b">
        <f>VLOOKUP(G1081,lists!$B$2:$C$3,2,FALSE)</f>
        <v>1</v>
      </c>
      <c r="AE1081" t="b">
        <f>VLOOKUP(AA1081,lists!$B:$C,2,FALSE)</f>
        <v>1</v>
      </c>
      <c r="AF1081" t="b">
        <f>IF(AND(AC1081&gt;=VLOOKUP(FLAT!$I$1,lists!$G:$H,2,FALSE),AC1081&lt;=VLOOKUP(FLAT!$I$2,lists!$G:$H,2,FALSE)),TRUE,FALSE)</f>
        <v>1</v>
      </c>
      <c r="AG1081" t="b">
        <f>VLOOKUP(AB1081,lists!$B$7:$C$8,2,FALSE)</f>
        <v>1</v>
      </c>
      <c r="AH1081" t="b">
        <f>VLOOKUP(IF(H1081="","Open",SUBSTITUTE(H1081,"/Nov","")),lists!$B$27:$D$29,2,FALSE)</f>
        <v>1</v>
      </c>
      <c r="AI1081" t="b">
        <f>IF(FLAT!$I$5="All",TRUE,IF(FLAT!$I$5=TEXT('Raw - F'!C1081,"mmm"),TRUE,FALSE))</f>
        <v>1</v>
      </c>
      <c r="AJ1081" t="b">
        <f>VLOOKUP(L1081,lists!B:C,2,FALSE)</f>
        <v>1</v>
      </c>
      <c r="AK1081" t="b">
        <f>VLOOKUP(T1081,lists!$B$23:$D$25,2,FALSE)</f>
        <v>1</v>
      </c>
      <c r="AL1081">
        <f t="shared" si="89"/>
        <v>1</v>
      </c>
    </row>
    <row r="1082" spans="1:38" x14ac:dyDescent="0.35">
      <c r="A1082" s="1">
        <f t="shared" si="85"/>
        <v>1082</v>
      </c>
      <c r="B1082" s="1">
        <f t="shared" si="86"/>
        <v>1081</v>
      </c>
      <c r="C1082" s="5">
        <v>44363</v>
      </c>
      <c r="D1082" t="s">
        <v>656</v>
      </c>
      <c r="E1082" t="s">
        <v>302</v>
      </c>
      <c r="F1082" t="s">
        <v>302</v>
      </c>
      <c r="G1082" t="s">
        <v>6</v>
      </c>
      <c r="H1082" t="s">
        <v>227</v>
      </c>
      <c r="J1082" t="s">
        <v>35</v>
      </c>
      <c r="K1082" t="s">
        <v>5</v>
      </c>
      <c r="L1082">
        <v>5</v>
      </c>
      <c r="N1082" t="s">
        <v>330</v>
      </c>
      <c r="O1082" t="s">
        <v>37</v>
      </c>
      <c r="P1082" t="s">
        <v>37</v>
      </c>
      <c r="Q1082">
        <v>5000</v>
      </c>
      <c r="R1082" t="s">
        <v>535</v>
      </c>
      <c r="T1082" t="s">
        <v>241</v>
      </c>
      <c r="U1082">
        <v>1</v>
      </c>
      <c r="W1082" t="s">
        <v>503</v>
      </c>
      <c r="X1082" t="s">
        <v>503</v>
      </c>
      <c r="AA1082" s="6" t="str">
        <f t="shared" si="87"/>
        <v>Other</v>
      </c>
      <c r="AB1082" s="6" t="str">
        <f t="shared" si="88"/>
        <v>A</v>
      </c>
      <c r="AC1082" s="6">
        <f>VLOOKUP(P1082,lists!$G:$H,2,FALSE)</f>
        <v>2</v>
      </c>
      <c r="AD1082" t="b">
        <f>VLOOKUP(G1082,lists!$B$2:$C$3,2,FALSE)</f>
        <v>1</v>
      </c>
      <c r="AE1082" t="b">
        <f>VLOOKUP(AA1082,lists!$B:$C,2,FALSE)</f>
        <v>1</v>
      </c>
      <c r="AF1082" t="b">
        <f>IF(AND(AC1082&gt;=VLOOKUP(FLAT!$I$1,lists!$G:$H,2,FALSE),AC1082&lt;=VLOOKUP(FLAT!$I$2,lists!$G:$H,2,FALSE)),TRUE,FALSE)</f>
        <v>1</v>
      </c>
      <c r="AG1082" t="b">
        <f>VLOOKUP(AB1082,lists!$B$7:$C$8,2,FALSE)</f>
        <v>1</v>
      </c>
      <c r="AH1082" t="b">
        <f>VLOOKUP(IF(H1082="","Open",SUBSTITUTE(H1082,"/Nov","")),lists!$B$27:$D$29,2,FALSE)</f>
        <v>1</v>
      </c>
      <c r="AI1082" t="b">
        <f>IF(FLAT!$I$5="All",TRUE,IF(FLAT!$I$5=TEXT('Raw - F'!C1082,"mmm"),TRUE,FALSE))</f>
        <v>1</v>
      </c>
      <c r="AJ1082" t="b">
        <f>VLOOKUP(L1082,lists!B:C,2,FALSE)</f>
        <v>1</v>
      </c>
      <c r="AK1082" t="b">
        <f>VLOOKUP(T1082,lists!$B$23:$D$25,2,FALSE)</f>
        <v>1</v>
      </c>
      <c r="AL1082">
        <f t="shared" si="89"/>
        <v>1</v>
      </c>
    </row>
    <row r="1083" spans="1:38" x14ac:dyDescent="0.35">
      <c r="A1083" s="1">
        <f t="shared" si="85"/>
        <v>1083</v>
      </c>
      <c r="B1083" s="1">
        <f t="shared" si="86"/>
        <v>1082</v>
      </c>
      <c r="C1083" s="5">
        <v>44363</v>
      </c>
      <c r="D1083" t="s">
        <v>656</v>
      </c>
      <c r="E1083" t="s">
        <v>302</v>
      </c>
      <c r="F1083" t="s">
        <v>302</v>
      </c>
      <c r="G1083" t="s">
        <v>6</v>
      </c>
      <c r="H1083" t="s">
        <v>227</v>
      </c>
      <c r="J1083" t="s">
        <v>35</v>
      </c>
      <c r="K1083" t="s">
        <v>5</v>
      </c>
      <c r="L1083">
        <v>5</v>
      </c>
      <c r="N1083" t="s">
        <v>330</v>
      </c>
      <c r="O1083" t="s">
        <v>38</v>
      </c>
      <c r="P1083" t="s">
        <v>70</v>
      </c>
      <c r="Q1083">
        <v>5000</v>
      </c>
      <c r="R1083" t="s">
        <v>495</v>
      </c>
      <c r="T1083" t="s">
        <v>241</v>
      </c>
      <c r="U1083">
        <v>1</v>
      </c>
      <c r="W1083" t="s">
        <v>503</v>
      </c>
      <c r="X1083" t="s">
        <v>503</v>
      </c>
      <c r="AA1083" s="6" t="str">
        <f t="shared" si="87"/>
        <v>Other</v>
      </c>
      <c r="AB1083" s="6" t="str">
        <f t="shared" si="88"/>
        <v>A</v>
      </c>
      <c r="AC1083" s="6">
        <f>VLOOKUP(P1083,lists!$G:$H,2,FALSE)</f>
        <v>4</v>
      </c>
      <c r="AD1083" t="b">
        <f>VLOOKUP(G1083,lists!$B$2:$C$3,2,FALSE)</f>
        <v>1</v>
      </c>
      <c r="AE1083" t="b">
        <f>VLOOKUP(AA1083,lists!$B:$C,2,FALSE)</f>
        <v>1</v>
      </c>
      <c r="AF1083" t="b">
        <f>IF(AND(AC1083&gt;=VLOOKUP(FLAT!$I$1,lists!$G:$H,2,FALSE),AC1083&lt;=VLOOKUP(FLAT!$I$2,lists!$G:$H,2,FALSE)),TRUE,FALSE)</f>
        <v>1</v>
      </c>
      <c r="AG1083" t="b">
        <f>VLOOKUP(AB1083,lists!$B$7:$C$8,2,FALSE)</f>
        <v>1</v>
      </c>
      <c r="AH1083" t="b">
        <f>VLOOKUP(IF(H1083="","Open",SUBSTITUTE(H1083,"/Nov","")),lists!$B$27:$D$29,2,FALSE)</f>
        <v>1</v>
      </c>
      <c r="AI1083" t="b">
        <f>IF(FLAT!$I$5="All",TRUE,IF(FLAT!$I$5=TEXT('Raw - F'!C1083,"mmm"),TRUE,FALSE))</f>
        <v>1</v>
      </c>
      <c r="AJ1083" t="b">
        <f>VLOOKUP(L1083,lists!B:C,2,FALSE)</f>
        <v>1</v>
      </c>
      <c r="AK1083" t="b">
        <f>VLOOKUP(T1083,lists!$B$23:$D$25,2,FALSE)</f>
        <v>1</v>
      </c>
      <c r="AL1083">
        <f t="shared" si="89"/>
        <v>1</v>
      </c>
    </row>
    <row r="1084" spans="1:38" x14ac:dyDescent="0.35">
      <c r="A1084" s="1">
        <f t="shared" si="85"/>
        <v>1084</v>
      </c>
      <c r="B1084" s="1">
        <f t="shared" si="86"/>
        <v>1083</v>
      </c>
      <c r="C1084" s="5">
        <v>44363</v>
      </c>
      <c r="D1084" t="s">
        <v>656</v>
      </c>
      <c r="E1084" t="s">
        <v>302</v>
      </c>
      <c r="F1084" t="s">
        <v>302</v>
      </c>
      <c r="G1084" t="s">
        <v>51</v>
      </c>
      <c r="H1084" t="s">
        <v>245</v>
      </c>
      <c r="J1084" t="s">
        <v>35</v>
      </c>
      <c r="K1084" t="s">
        <v>5</v>
      </c>
      <c r="L1084">
        <v>5</v>
      </c>
      <c r="N1084" t="s">
        <v>227</v>
      </c>
      <c r="O1084" t="s">
        <v>37</v>
      </c>
      <c r="P1084" t="s">
        <v>38</v>
      </c>
      <c r="Q1084">
        <v>5000</v>
      </c>
      <c r="R1084" t="s">
        <v>1399</v>
      </c>
      <c r="T1084" t="s">
        <v>241</v>
      </c>
      <c r="U1084">
        <v>1</v>
      </c>
      <c r="W1084" t="s">
        <v>503</v>
      </c>
      <c r="X1084" t="s">
        <v>503</v>
      </c>
      <c r="AA1084" s="6" t="str">
        <f t="shared" si="87"/>
        <v>Other</v>
      </c>
      <c r="AB1084" s="6" t="str">
        <f t="shared" si="88"/>
        <v>A</v>
      </c>
      <c r="AC1084" s="6">
        <f>VLOOKUP(P1084,lists!$G:$H,2,FALSE)</f>
        <v>3</v>
      </c>
      <c r="AD1084" t="b">
        <f>VLOOKUP(G1084,lists!$B$2:$C$3,2,FALSE)</f>
        <v>1</v>
      </c>
      <c r="AE1084" t="b">
        <f>VLOOKUP(AA1084,lists!$B:$C,2,FALSE)</f>
        <v>1</v>
      </c>
      <c r="AF1084" t="b">
        <f>IF(AND(AC1084&gt;=VLOOKUP(FLAT!$I$1,lists!$G:$H,2,FALSE),AC1084&lt;=VLOOKUP(FLAT!$I$2,lists!$G:$H,2,FALSE)),TRUE,FALSE)</f>
        <v>1</v>
      </c>
      <c r="AG1084" t="b">
        <f>VLOOKUP(AB1084,lists!$B$7:$C$8,2,FALSE)</f>
        <v>1</v>
      </c>
      <c r="AH1084" t="b">
        <f>VLOOKUP(IF(H1084="","Open",SUBSTITUTE(H1084,"/Nov","")),lists!$B$27:$D$29,2,FALSE)</f>
        <v>1</v>
      </c>
      <c r="AI1084" t="b">
        <f>IF(FLAT!$I$5="All",TRUE,IF(FLAT!$I$5=TEXT('Raw - F'!C1084,"mmm"),TRUE,FALSE))</f>
        <v>1</v>
      </c>
      <c r="AJ1084" t="b">
        <f>VLOOKUP(L1084,lists!B:C,2,FALSE)</f>
        <v>1</v>
      </c>
      <c r="AK1084" t="b">
        <f>VLOOKUP(T1084,lists!$B$23:$D$25,2,FALSE)</f>
        <v>1</v>
      </c>
      <c r="AL1084">
        <f t="shared" si="89"/>
        <v>1</v>
      </c>
    </row>
    <row r="1085" spans="1:38" x14ac:dyDescent="0.35">
      <c r="A1085" s="1">
        <f t="shared" si="85"/>
        <v>1085</v>
      </c>
      <c r="B1085" s="1">
        <f t="shared" si="86"/>
        <v>1084</v>
      </c>
      <c r="C1085" s="5">
        <v>44363</v>
      </c>
      <c r="D1085" t="s">
        <v>656</v>
      </c>
      <c r="E1085" t="s">
        <v>302</v>
      </c>
      <c r="F1085" t="s">
        <v>302</v>
      </c>
      <c r="G1085" t="s">
        <v>6</v>
      </c>
      <c r="H1085" t="s">
        <v>227</v>
      </c>
      <c r="J1085" t="s">
        <v>35</v>
      </c>
      <c r="K1085" t="s">
        <v>5</v>
      </c>
      <c r="L1085">
        <v>6</v>
      </c>
      <c r="N1085" t="s">
        <v>312</v>
      </c>
      <c r="O1085" t="s">
        <v>38</v>
      </c>
      <c r="P1085" t="s">
        <v>38</v>
      </c>
      <c r="Q1085">
        <v>4000</v>
      </c>
      <c r="R1085" t="s">
        <v>313</v>
      </c>
      <c r="T1085" t="s">
        <v>241</v>
      </c>
      <c r="U1085">
        <v>1</v>
      </c>
      <c r="W1085" t="s">
        <v>503</v>
      </c>
      <c r="X1085" t="s">
        <v>503</v>
      </c>
      <c r="AA1085" s="6" t="str">
        <f t="shared" si="87"/>
        <v>Other</v>
      </c>
      <c r="AB1085" s="6" t="str">
        <f t="shared" si="88"/>
        <v>A</v>
      </c>
      <c r="AC1085" s="6">
        <f>VLOOKUP(P1085,lists!$G:$H,2,FALSE)</f>
        <v>3</v>
      </c>
      <c r="AD1085" t="b">
        <f>VLOOKUP(G1085,lists!$B$2:$C$3,2,FALSE)</f>
        <v>1</v>
      </c>
      <c r="AE1085" t="b">
        <f>VLOOKUP(AA1085,lists!$B:$C,2,FALSE)</f>
        <v>1</v>
      </c>
      <c r="AF1085" t="b">
        <f>IF(AND(AC1085&gt;=VLOOKUP(FLAT!$I$1,lists!$G:$H,2,FALSE),AC1085&lt;=VLOOKUP(FLAT!$I$2,lists!$G:$H,2,FALSE)),TRUE,FALSE)</f>
        <v>1</v>
      </c>
      <c r="AG1085" t="b">
        <f>VLOOKUP(AB1085,lists!$B$7:$C$8,2,FALSE)</f>
        <v>1</v>
      </c>
      <c r="AH1085" t="b">
        <f>VLOOKUP(IF(H1085="","Open",SUBSTITUTE(H1085,"/Nov","")),lists!$B$27:$D$29,2,FALSE)</f>
        <v>1</v>
      </c>
      <c r="AI1085" t="b">
        <f>IF(FLAT!$I$5="All",TRUE,IF(FLAT!$I$5=TEXT('Raw - F'!C1085,"mmm"),TRUE,FALSE))</f>
        <v>1</v>
      </c>
      <c r="AJ1085" t="b">
        <f>VLOOKUP(L1085,lists!B:C,2,FALSE)</f>
        <v>1</v>
      </c>
      <c r="AK1085" t="b">
        <f>VLOOKUP(T1085,lists!$B$23:$D$25,2,FALSE)</f>
        <v>1</v>
      </c>
      <c r="AL1085">
        <f t="shared" si="89"/>
        <v>1</v>
      </c>
    </row>
    <row r="1086" spans="1:38" x14ac:dyDescent="0.35">
      <c r="A1086" s="1">
        <f t="shared" si="85"/>
        <v>1086</v>
      </c>
      <c r="B1086" s="1">
        <f t="shared" si="86"/>
        <v>1085</v>
      </c>
      <c r="C1086" s="5">
        <v>44363</v>
      </c>
      <c r="D1086" t="s">
        <v>590</v>
      </c>
      <c r="E1086" t="s">
        <v>302</v>
      </c>
      <c r="F1086" t="s">
        <v>302</v>
      </c>
      <c r="G1086" t="s">
        <v>6</v>
      </c>
      <c r="H1086" t="s">
        <v>227</v>
      </c>
      <c r="J1086" t="s">
        <v>35</v>
      </c>
      <c r="K1086" t="s">
        <v>5</v>
      </c>
      <c r="L1086">
        <v>4</v>
      </c>
      <c r="N1086" t="s">
        <v>318</v>
      </c>
      <c r="O1086" t="s">
        <v>591</v>
      </c>
      <c r="P1086" t="s">
        <v>70</v>
      </c>
      <c r="Q1086">
        <v>7650</v>
      </c>
      <c r="R1086" t="s">
        <v>1405</v>
      </c>
      <c r="T1086" t="s">
        <v>240</v>
      </c>
      <c r="U1086">
        <v>0</v>
      </c>
      <c r="W1086" t="s">
        <v>503</v>
      </c>
      <c r="X1086" t="s">
        <v>503</v>
      </c>
      <c r="AA1086" s="6" t="str">
        <f t="shared" si="87"/>
        <v>Other</v>
      </c>
      <c r="AB1086" s="6" t="str">
        <f t="shared" si="88"/>
        <v>A</v>
      </c>
      <c r="AC1086" s="6">
        <f>VLOOKUP(P1086,lists!$G:$H,2,FALSE)</f>
        <v>4</v>
      </c>
      <c r="AD1086" t="b">
        <f>VLOOKUP(G1086,lists!$B$2:$C$3,2,FALSE)</f>
        <v>1</v>
      </c>
      <c r="AE1086" t="b">
        <f>VLOOKUP(AA1086,lists!$B:$C,2,FALSE)</f>
        <v>1</v>
      </c>
      <c r="AF1086" t="b">
        <f>IF(AND(AC1086&gt;=VLOOKUP(FLAT!$I$1,lists!$G:$H,2,FALSE),AC1086&lt;=VLOOKUP(FLAT!$I$2,lists!$G:$H,2,FALSE)),TRUE,FALSE)</f>
        <v>1</v>
      </c>
      <c r="AG1086" t="b">
        <f>VLOOKUP(AB1086,lists!$B$7:$C$8,2,FALSE)</f>
        <v>1</v>
      </c>
      <c r="AH1086" t="b">
        <f>VLOOKUP(IF(H1086="","Open",SUBSTITUTE(H1086,"/Nov","")),lists!$B$27:$D$29,2,FALSE)</f>
        <v>1</v>
      </c>
      <c r="AI1086" t="b">
        <f>IF(FLAT!$I$5="All",TRUE,IF(FLAT!$I$5=TEXT('Raw - F'!C1086,"mmm"),TRUE,FALSE))</f>
        <v>1</v>
      </c>
      <c r="AJ1086" t="b">
        <f>VLOOKUP(L1086,lists!B:C,2,FALSE)</f>
        <v>1</v>
      </c>
      <c r="AK1086" t="b">
        <f>VLOOKUP(T1086,lists!$B$23:$D$25,2,FALSE)</f>
        <v>1</v>
      </c>
      <c r="AL1086">
        <f t="shared" si="89"/>
        <v>1</v>
      </c>
    </row>
    <row r="1087" spans="1:38" x14ac:dyDescent="0.35">
      <c r="A1087" s="1">
        <f t="shared" si="85"/>
        <v>1087</v>
      </c>
      <c r="B1087" s="1">
        <f t="shared" si="86"/>
        <v>1086</v>
      </c>
      <c r="C1087" s="5">
        <v>44363</v>
      </c>
      <c r="D1087" t="s">
        <v>590</v>
      </c>
      <c r="E1087" t="s">
        <v>302</v>
      </c>
      <c r="F1087" t="s">
        <v>302</v>
      </c>
      <c r="G1087" t="s">
        <v>51</v>
      </c>
      <c r="H1087" t="s">
        <v>245</v>
      </c>
      <c r="J1087" t="s">
        <v>33</v>
      </c>
      <c r="K1087" t="s">
        <v>5</v>
      </c>
      <c r="L1087">
        <v>4</v>
      </c>
      <c r="N1087" t="s">
        <v>227</v>
      </c>
      <c r="O1087" t="s">
        <v>598</v>
      </c>
      <c r="P1087" t="s">
        <v>37</v>
      </c>
      <c r="Q1087">
        <v>6500</v>
      </c>
      <c r="R1087" t="s">
        <v>589</v>
      </c>
      <c r="T1087" t="s">
        <v>240</v>
      </c>
      <c r="U1087">
        <v>0</v>
      </c>
      <c r="W1087" t="s">
        <v>503</v>
      </c>
      <c r="X1087" t="s">
        <v>503</v>
      </c>
      <c r="Z1087" t="s">
        <v>553</v>
      </c>
      <c r="AA1087" s="6" t="str">
        <f t="shared" si="87"/>
        <v>2yo</v>
      </c>
      <c r="AB1087" s="6" t="str">
        <f t="shared" si="88"/>
        <v>A</v>
      </c>
      <c r="AC1087" s="6">
        <f>VLOOKUP(P1087,lists!$G:$H,2,FALSE)</f>
        <v>2</v>
      </c>
      <c r="AD1087" t="b">
        <f>VLOOKUP(G1087,lists!$B$2:$C$3,2,FALSE)</f>
        <v>1</v>
      </c>
      <c r="AE1087" t="b">
        <f>VLOOKUP(AA1087,lists!$B:$C,2,FALSE)</f>
        <v>1</v>
      </c>
      <c r="AF1087" t="b">
        <f>IF(AND(AC1087&gt;=VLOOKUP(FLAT!$I$1,lists!$G:$H,2,FALSE),AC1087&lt;=VLOOKUP(FLAT!$I$2,lists!$G:$H,2,FALSE)),TRUE,FALSE)</f>
        <v>1</v>
      </c>
      <c r="AG1087" t="b">
        <f>VLOOKUP(AB1087,lists!$B$7:$C$8,2,FALSE)</f>
        <v>1</v>
      </c>
      <c r="AH1087" t="b">
        <f>VLOOKUP(IF(H1087="","Open",SUBSTITUTE(H1087,"/Nov","")),lists!$B$27:$D$29,2,FALSE)</f>
        <v>1</v>
      </c>
      <c r="AI1087" t="b">
        <f>IF(FLAT!$I$5="All",TRUE,IF(FLAT!$I$5=TEXT('Raw - F'!C1087,"mmm"),TRUE,FALSE))</f>
        <v>1</v>
      </c>
      <c r="AJ1087" t="b">
        <f>VLOOKUP(L1087,lists!B:C,2,FALSE)</f>
        <v>1</v>
      </c>
      <c r="AK1087" t="b">
        <f>VLOOKUP(T1087,lists!$B$23:$D$25,2,FALSE)</f>
        <v>1</v>
      </c>
      <c r="AL1087">
        <f t="shared" si="89"/>
        <v>1</v>
      </c>
    </row>
    <row r="1088" spans="1:38" x14ac:dyDescent="0.35">
      <c r="A1088" s="1">
        <f t="shared" si="85"/>
        <v>1088</v>
      </c>
      <c r="B1088" s="1">
        <f t="shared" si="86"/>
        <v>1087</v>
      </c>
      <c r="C1088" s="5">
        <v>44363</v>
      </c>
      <c r="D1088" t="s">
        <v>590</v>
      </c>
      <c r="E1088" t="s">
        <v>302</v>
      </c>
      <c r="F1088" t="s">
        <v>302</v>
      </c>
      <c r="G1088" t="s">
        <v>51</v>
      </c>
      <c r="H1088" t="s">
        <v>244</v>
      </c>
      <c r="J1088" t="s">
        <v>33</v>
      </c>
      <c r="K1088" t="s">
        <v>5</v>
      </c>
      <c r="L1088">
        <v>4</v>
      </c>
      <c r="N1088" t="s">
        <v>227</v>
      </c>
      <c r="O1088" t="s">
        <v>594</v>
      </c>
      <c r="P1088" t="s">
        <v>36</v>
      </c>
      <c r="Q1088">
        <v>6500</v>
      </c>
      <c r="R1088" t="s">
        <v>1404</v>
      </c>
      <c r="T1088" t="s">
        <v>240</v>
      </c>
      <c r="U1088">
        <v>0</v>
      </c>
      <c r="W1088" t="s">
        <v>503</v>
      </c>
      <c r="X1088" t="s">
        <v>583</v>
      </c>
      <c r="Y1088" t="s">
        <v>368</v>
      </c>
      <c r="Z1088" t="s">
        <v>553</v>
      </c>
      <c r="AA1088" s="6" t="str">
        <f t="shared" si="87"/>
        <v>2yo</v>
      </c>
      <c r="AB1088" s="6" t="str">
        <f t="shared" si="88"/>
        <v>A</v>
      </c>
      <c r="AC1088" s="6">
        <f>VLOOKUP(P1088,lists!$G:$H,2,FALSE)</f>
        <v>1</v>
      </c>
      <c r="AD1088" t="b">
        <f>VLOOKUP(G1088,lists!$B$2:$C$3,2,FALSE)</f>
        <v>1</v>
      </c>
      <c r="AE1088" t="b">
        <f>VLOOKUP(AA1088,lists!$B:$C,2,FALSE)</f>
        <v>1</v>
      </c>
      <c r="AF1088" t="b">
        <f>IF(AND(AC1088&gt;=VLOOKUP(FLAT!$I$1,lists!$G:$H,2,FALSE),AC1088&lt;=VLOOKUP(FLAT!$I$2,lists!$G:$H,2,FALSE)),TRUE,FALSE)</f>
        <v>1</v>
      </c>
      <c r="AG1088" t="b">
        <f>VLOOKUP(AB1088,lists!$B$7:$C$8,2,FALSE)</f>
        <v>1</v>
      </c>
      <c r="AH1088" t="b">
        <f>VLOOKUP(IF(H1088="","Open",SUBSTITUTE(H1088,"/Nov","")),lists!$B$27:$D$29,2,FALSE)</f>
        <v>1</v>
      </c>
      <c r="AI1088" t="b">
        <f>IF(FLAT!$I$5="All",TRUE,IF(FLAT!$I$5=TEXT('Raw - F'!C1088,"mmm"),TRUE,FALSE))</f>
        <v>1</v>
      </c>
      <c r="AJ1088" t="b">
        <f>VLOOKUP(L1088,lists!B:C,2,FALSE)</f>
        <v>1</v>
      </c>
      <c r="AK1088" t="b">
        <f>VLOOKUP(T1088,lists!$B$23:$D$25,2,FALSE)</f>
        <v>1</v>
      </c>
      <c r="AL1088">
        <f t="shared" si="89"/>
        <v>1</v>
      </c>
    </row>
    <row r="1089" spans="1:38" x14ac:dyDescent="0.35">
      <c r="A1089" s="1">
        <f t="shared" si="85"/>
        <v>1089</v>
      </c>
      <c r="B1089" s="1">
        <f t="shared" si="86"/>
        <v>1088</v>
      </c>
      <c r="C1089" s="5">
        <v>44363</v>
      </c>
      <c r="D1089" t="s">
        <v>590</v>
      </c>
      <c r="E1089" t="s">
        <v>302</v>
      </c>
      <c r="F1089" t="s">
        <v>302</v>
      </c>
      <c r="G1089" t="s">
        <v>6</v>
      </c>
      <c r="H1089" t="s">
        <v>227</v>
      </c>
      <c r="J1089" t="s">
        <v>35</v>
      </c>
      <c r="K1089" t="s">
        <v>5</v>
      </c>
      <c r="L1089">
        <v>5</v>
      </c>
      <c r="N1089" t="s">
        <v>330</v>
      </c>
      <c r="O1089" t="s">
        <v>598</v>
      </c>
      <c r="P1089" t="s">
        <v>37</v>
      </c>
      <c r="Q1089">
        <v>4900</v>
      </c>
      <c r="R1089" t="s">
        <v>1401</v>
      </c>
      <c r="T1089" t="s">
        <v>240</v>
      </c>
      <c r="U1089">
        <v>0</v>
      </c>
      <c r="W1089" t="s">
        <v>503</v>
      </c>
      <c r="X1089" t="s">
        <v>503</v>
      </c>
      <c r="AA1089" s="6" t="str">
        <f t="shared" si="87"/>
        <v>Other</v>
      </c>
      <c r="AB1089" s="6" t="str">
        <f t="shared" si="88"/>
        <v>A</v>
      </c>
      <c r="AC1089" s="6">
        <f>VLOOKUP(P1089,lists!$G:$H,2,FALSE)</f>
        <v>2</v>
      </c>
      <c r="AD1089" t="b">
        <f>VLOOKUP(G1089,lists!$B$2:$C$3,2,FALSE)</f>
        <v>1</v>
      </c>
      <c r="AE1089" t="b">
        <f>VLOOKUP(AA1089,lists!$B:$C,2,FALSE)</f>
        <v>1</v>
      </c>
      <c r="AF1089" t="b">
        <f>IF(AND(AC1089&gt;=VLOOKUP(FLAT!$I$1,lists!$G:$H,2,FALSE),AC1089&lt;=VLOOKUP(FLAT!$I$2,lists!$G:$H,2,FALSE)),TRUE,FALSE)</f>
        <v>1</v>
      </c>
      <c r="AG1089" t="b">
        <f>VLOOKUP(AB1089,lists!$B$7:$C$8,2,FALSE)</f>
        <v>1</v>
      </c>
      <c r="AH1089" t="b">
        <f>VLOOKUP(IF(H1089="","Open",SUBSTITUTE(H1089,"/Nov","")),lists!$B$27:$D$29,2,FALSE)</f>
        <v>1</v>
      </c>
      <c r="AI1089" t="b">
        <f>IF(FLAT!$I$5="All",TRUE,IF(FLAT!$I$5=TEXT('Raw - F'!C1089,"mmm"),TRUE,FALSE))</f>
        <v>1</v>
      </c>
      <c r="AJ1089" t="b">
        <f>VLOOKUP(L1089,lists!B:C,2,FALSE)</f>
        <v>1</v>
      </c>
      <c r="AK1089" t="b">
        <f>VLOOKUP(T1089,lists!$B$23:$D$25,2,FALSE)</f>
        <v>1</v>
      </c>
      <c r="AL1089">
        <f t="shared" si="89"/>
        <v>1</v>
      </c>
    </row>
    <row r="1090" spans="1:38" x14ac:dyDescent="0.35">
      <c r="A1090" s="1">
        <f t="shared" si="85"/>
        <v>1090</v>
      </c>
      <c r="B1090" s="1">
        <f t="shared" si="86"/>
        <v>1089</v>
      </c>
      <c r="C1090" s="5">
        <v>44363</v>
      </c>
      <c r="D1090" t="s">
        <v>590</v>
      </c>
      <c r="E1090" t="s">
        <v>302</v>
      </c>
      <c r="F1090" t="s">
        <v>302</v>
      </c>
      <c r="G1090" t="s">
        <v>6</v>
      </c>
      <c r="H1090" t="s">
        <v>227</v>
      </c>
      <c r="J1090" t="s">
        <v>34</v>
      </c>
      <c r="K1090" t="s">
        <v>5</v>
      </c>
      <c r="L1090">
        <v>5</v>
      </c>
      <c r="N1090" t="s">
        <v>330</v>
      </c>
      <c r="O1090" t="s">
        <v>591</v>
      </c>
      <c r="P1090" t="s">
        <v>70</v>
      </c>
      <c r="Q1090">
        <v>4900</v>
      </c>
      <c r="R1090" t="s">
        <v>1403</v>
      </c>
      <c r="T1090" t="s">
        <v>240</v>
      </c>
      <c r="U1090">
        <v>0</v>
      </c>
      <c r="W1090" t="s">
        <v>503</v>
      </c>
      <c r="X1090" t="s">
        <v>503</v>
      </c>
      <c r="AA1090" s="6" t="str">
        <f t="shared" si="87"/>
        <v>3yo</v>
      </c>
      <c r="AB1090" s="6" t="str">
        <f t="shared" si="88"/>
        <v>A</v>
      </c>
      <c r="AC1090" s="6">
        <f>VLOOKUP(P1090,lists!$G:$H,2,FALSE)</f>
        <v>4</v>
      </c>
      <c r="AD1090" t="b">
        <f>VLOOKUP(G1090,lists!$B$2:$C$3,2,FALSE)</f>
        <v>1</v>
      </c>
      <c r="AE1090" t="b">
        <f>VLOOKUP(AA1090,lists!$B:$C,2,FALSE)</f>
        <v>1</v>
      </c>
      <c r="AF1090" t="b">
        <f>IF(AND(AC1090&gt;=VLOOKUP(FLAT!$I$1,lists!$G:$H,2,FALSE),AC1090&lt;=VLOOKUP(FLAT!$I$2,lists!$G:$H,2,FALSE)),TRUE,FALSE)</f>
        <v>1</v>
      </c>
      <c r="AG1090" t="b">
        <f>VLOOKUP(AB1090,lists!$B$7:$C$8,2,FALSE)</f>
        <v>1</v>
      </c>
      <c r="AH1090" t="b">
        <f>VLOOKUP(IF(H1090="","Open",SUBSTITUTE(H1090,"/Nov","")),lists!$B$27:$D$29,2,FALSE)</f>
        <v>1</v>
      </c>
      <c r="AI1090" t="b">
        <f>IF(FLAT!$I$5="All",TRUE,IF(FLAT!$I$5=TEXT('Raw - F'!C1090,"mmm"),TRUE,FALSE))</f>
        <v>1</v>
      </c>
      <c r="AJ1090" t="b">
        <f>VLOOKUP(L1090,lists!B:C,2,FALSE)</f>
        <v>1</v>
      </c>
      <c r="AK1090" t="b">
        <f>VLOOKUP(T1090,lists!$B$23:$D$25,2,FALSE)</f>
        <v>1</v>
      </c>
      <c r="AL1090">
        <f t="shared" si="89"/>
        <v>1</v>
      </c>
    </row>
    <row r="1091" spans="1:38" x14ac:dyDescent="0.35">
      <c r="A1091" s="1">
        <f t="shared" si="85"/>
        <v>1091</v>
      </c>
      <c r="B1091" s="1">
        <f t="shared" si="86"/>
        <v>1090</v>
      </c>
      <c r="C1091" s="5">
        <v>44363</v>
      </c>
      <c r="D1091" t="s">
        <v>590</v>
      </c>
      <c r="E1091" t="s">
        <v>302</v>
      </c>
      <c r="F1091" t="s">
        <v>302</v>
      </c>
      <c r="G1091" t="s">
        <v>6</v>
      </c>
      <c r="H1091" t="s">
        <v>227</v>
      </c>
      <c r="J1091" t="s">
        <v>35</v>
      </c>
      <c r="K1091" t="s">
        <v>5</v>
      </c>
      <c r="L1091">
        <v>6</v>
      </c>
      <c r="N1091" t="s">
        <v>307</v>
      </c>
      <c r="O1091" t="s">
        <v>1012</v>
      </c>
      <c r="P1091" t="s">
        <v>77</v>
      </c>
      <c r="Q1091">
        <v>3900</v>
      </c>
      <c r="R1091" t="s">
        <v>1400</v>
      </c>
      <c r="T1091" t="s">
        <v>240</v>
      </c>
      <c r="U1091">
        <v>0</v>
      </c>
      <c r="W1091" t="s">
        <v>503</v>
      </c>
      <c r="X1091" t="s">
        <v>503</v>
      </c>
      <c r="AA1091" s="6" t="str">
        <f t="shared" si="87"/>
        <v>Other</v>
      </c>
      <c r="AB1091" s="6" t="str">
        <f t="shared" si="88"/>
        <v>A</v>
      </c>
      <c r="AC1091" s="6">
        <f>VLOOKUP(P1091,lists!$G:$H,2,FALSE)</f>
        <v>5</v>
      </c>
      <c r="AD1091" t="b">
        <f>VLOOKUP(G1091,lists!$B$2:$C$3,2,FALSE)</f>
        <v>1</v>
      </c>
      <c r="AE1091" t="b">
        <f>VLOOKUP(AA1091,lists!$B:$C,2,FALSE)</f>
        <v>1</v>
      </c>
      <c r="AF1091" t="b">
        <f>IF(AND(AC1091&gt;=VLOOKUP(FLAT!$I$1,lists!$G:$H,2,FALSE),AC1091&lt;=VLOOKUP(FLAT!$I$2,lists!$G:$H,2,FALSE)),TRUE,FALSE)</f>
        <v>1</v>
      </c>
      <c r="AG1091" t="b">
        <f>VLOOKUP(AB1091,lists!$B$7:$C$8,2,FALSE)</f>
        <v>1</v>
      </c>
      <c r="AH1091" t="b">
        <f>VLOOKUP(IF(H1091="","Open",SUBSTITUTE(H1091,"/Nov","")),lists!$B$27:$D$29,2,FALSE)</f>
        <v>1</v>
      </c>
      <c r="AI1091" t="b">
        <f>IF(FLAT!$I$5="All",TRUE,IF(FLAT!$I$5=TEXT('Raw - F'!C1091,"mmm"),TRUE,FALSE))</f>
        <v>1</v>
      </c>
      <c r="AJ1091" t="b">
        <f>VLOOKUP(L1091,lists!B:C,2,FALSE)</f>
        <v>1</v>
      </c>
      <c r="AK1091" t="b">
        <f>VLOOKUP(T1091,lists!$B$23:$D$25,2,FALSE)</f>
        <v>1</v>
      </c>
      <c r="AL1091">
        <f t="shared" si="89"/>
        <v>1</v>
      </c>
    </row>
    <row r="1092" spans="1:38" x14ac:dyDescent="0.35">
      <c r="A1092" s="1">
        <f t="shared" si="85"/>
        <v>1092</v>
      </c>
      <c r="B1092" s="1">
        <f t="shared" si="86"/>
        <v>1091</v>
      </c>
      <c r="C1092" s="5">
        <v>44363</v>
      </c>
      <c r="D1092" t="s">
        <v>590</v>
      </c>
      <c r="E1092" t="s">
        <v>302</v>
      </c>
      <c r="F1092" t="s">
        <v>302</v>
      </c>
      <c r="G1092" t="s">
        <v>6</v>
      </c>
      <c r="H1092" t="s">
        <v>227</v>
      </c>
      <c r="J1092" t="s">
        <v>54</v>
      </c>
      <c r="K1092" t="s">
        <v>5</v>
      </c>
      <c r="L1092">
        <v>6</v>
      </c>
      <c r="N1092" t="s">
        <v>307</v>
      </c>
      <c r="O1092" t="s">
        <v>797</v>
      </c>
      <c r="P1092" t="s">
        <v>59</v>
      </c>
      <c r="Q1092">
        <v>3900</v>
      </c>
      <c r="R1092" t="s">
        <v>1402</v>
      </c>
      <c r="T1092" t="s">
        <v>240</v>
      </c>
      <c r="U1092">
        <v>0</v>
      </c>
      <c r="V1092" t="s">
        <v>525</v>
      </c>
      <c r="W1092" t="s">
        <v>503</v>
      </c>
      <c r="X1092" t="s">
        <v>503</v>
      </c>
      <c r="AA1092" s="6" t="str">
        <f t="shared" si="87"/>
        <v>Other</v>
      </c>
      <c r="AB1092" s="6" t="str">
        <f t="shared" si="88"/>
        <v>A</v>
      </c>
      <c r="AC1092" s="6">
        <f>VLOOKUP(P1092,lists!$G:$H,2,FALSE)</f>
        <v>7</v>
      </c>
      <c r="AD1092" t="b">
        <f>VLOOKUP(G1092,lists!$B$2:$C$3,2,FALSE)</f>
        <v>1</v>
      </c>
      <c r="AE1092" t="b">
        <f>VLOOKUP(AA1092,lists!$B:$C,2,FALSE)</f>
        <v>1</v>
      </c>
      <c r="AF1092" t="b">
        <f>IF(AND(AC1092&gt;=VLOOKUP(FLAT!$I$1,lists!$G:$H,2,FALSE),AC1092&lt;=VLOOKUP(FLAT!$I$2,lists!$G:$H,2,FALSE)),TRUE,FALSE)</f>
        <v>1</v>
      </c>
      <c r="AG1092" t="b">
        <f>VLOOKUP(AB1092,lists!$B$7:$C$8,2,FALSE)</f>
        <v>1</v>
      </c>
      <c r="AH1092" t="b">
        <f>VLOOKUP(IF(H1092="","Open",SUBSTITUTE(H1092,"/Nov","")),lists!$B$27:$D$29,2,FALSE)</f>
        <v>1</v>
      </c>
      <c r="AI1092" t="b">
        <f>IF(FLAT!$I$5="All",TRUE,IF(FLAT!$I$5=TEXT('Raw - F'!C1092,"mmm"),TRUE,FALSE))</f>
        <v>1</v>
      </c>
      <c r="AJ1092" t="b">
        <f>VLOOKUP(L1092,lists!B:C,2,FALSE)</f>
        <v>1</v>
      </c>
      <c r="AK1092" t="b">
        <f>VLOOKUP(T1092,lists!$B$23:$D$25,2,FALSE)</f>
        <v>1</v>
      </c>
      <c r="AL1092">
        <f t="shared" si="89"/>
        <v>1</v>
      </c>
    </row>
    <row r="1093" spans="1:38" x14ac:dyDescent="0.35">
      <c r="A1093" s="1">
        <f t="shared" si="85"/>
        <v>1093</v>
      </c>
      <c r="B1093" s="1">
        <f t="shared" si="86"/>
        <v>1092</v>
      </c>
      <c r="C1093" s="5">
        <v>44363</v>
      </c>
      <c r="D1093" t="s">
        <v>690</v>
      </c>
      <c r="E1093" t="s">
        <v>302</v>
      </c>
      <c r="G1093" t="s">
        <v>6</v>
      </c>
      <c r="H1093" t="s">
        <v>227</v>
      </c>
      <c r="J1093" t="s">
        <v>35</v>
      </c>
      <c r="K1093" t="s">
        <v>5</v>
      </c>
      <c r="L1093">
        <v>6</v>
      </c>
      <c r="N1093" t="s">
        <v>312</v>
      </c>
      <c r="P1093" t="s">
        <v>36</v>
      </c>
      <c r="R1093" t="s">
        <v>341</v>
      </c>
      <c r="S1093" t="s">
        <v>368</v>
      </c>
      <c r="T1093" t="s">
        <v>240</v>
      </c>
      <c r="U1093">
        <v>0</v>
      </c>
      <c r="AA1093" s="6" t="str">
        <f t="shared" si="87"/>
        <v>Other</v>
      </c>
      <c r="AB1093" s="6" t="str">
        <f t="shared" si="88"/>
        <v>A</v>
      </c>
      <c r="AC1093" s="6">
        <f>VLOOKUP(P1093,lists!$G:$H,2,FALSE)</f>
        <v>1</v>
      </c>
      <c r="AD1093" t="b">
        <f>VLOOKUP(G1093,lists!$B$2:$C$3,2,FALSE)</f>
        <v>1</v>
      </c>
      <c r="AE1093" t="b">
        <f>VLOOKUP(AA1093,lists!$B:$C,2,FALSE)</f>
        <v>1</v>
      </c>
      <c r="AF1093" t="b">
        <f>IF(AND(AC1093&gt;=VLOOKUP(FLAT!$I$1,lists!$G:$H,2,FALSE),AC1093&lt;=VLOOKUP(FLAT!$I$2,lists!$G:$H,2,FALSE)),TRUE,FALSE)</f>
        <v>1</v>
      </c>
      <c r="AG1093" t="b">
        <f>VLOOKUP(AB1093,lists!$B$7:$C$8,2,FALSE)</f>
        <v>1</v>
      </c>
      <c r="AH1093" t="b">
        <f>VLOOKUP(IF(H1093="","Open",SUBSTITUTE(H1093,"/Nov","")),lists!$B$27:$D$29,2,FALSE)</f>
        <v>1</v>
      </c>
      <c r="AI1093" t="b">
        <f>IF(FLAT!$I$5="All",TRUE,IF(FLAT!$I$5=TEXT('Raw - F'!C1093,"mmm"),TRUE,FALSE))</f>
        <v>1</v>
      </c>
      <c r="AJ1093" t="b">
        <f>VLOOKUP(L1093,lists!B:C,2,FALSE)</f>
        <v>1</v>
      </c>
      <c r="AK1093" t="b">
        <f>VLOOKUP(T1093,lists!$B$23:$D$25,2,FALSE)</f>
        <v>1</v>
      </c>
      <c r="AL1093">
        <f t="shared" si="89"/>
        <v>1</v>
      </c>
    </row>
    <row r="1094" spans="1:38" x14ac:dyDescent="0.35">
      <c r="A1094" s="1">
        <f t="shared" ref="A1094:A1157" si="90">IF(B1094="",A1093,B1094+1)</f>
        <v>1094</v>
      </c>
      <c r="B1094" s="1">
        <f t="shared" si="86"/>
        <v>1093</v>
      </c>
      <c r="C1094" s="5">
        <v>44363</v>
      </c>
      <c r="D1094" t="s">
        <v>690</v>
      </c>
      <c r="E1094" t="s">
        <v>302</v>
      </c>
      <c r="F1094" t="s">
        <v>302</v>
      </c>
      <c r="G1094" t="s">
        <v>6</v>
      </c>
      <c r="H1094" t="s">
        <v>227</v>
      </c>
      <c r="J1094" t="s">
        <v>34</v>
      </c>
      <c r="K1094" t="s">
        <v>5</v>
      </c>
      <c r="L1094">
        <v>3</v>
      </c>
      <c r="N1094" t="s">
        <v>346</v>
      </c>
      <c r="O1094" t="s">
        <v>37</v>
      </c>
      <c r="P1094" t="s">
        <v>37</v>
      </c>
      <c r="Q1094">
        <v>12500</v>
      </c>
      <c r="R1094" t="s">
        <v>1408</v>
      </c>
      <c r="T1094" t="s">
        <v>240</v>
      </c>
      <c r="U1094">
        <v>0</v>
      </c>
      <c r="W1094" t="s">
        <v>503</v>
      </c>
      <c r="X1094" t="s">
        <v>503</v>
      </c>
      <c r="AA1094" s="6" t="str">
        <f t="shared" si="87"/>
        <v>3yo</v>
      </c>
      <c r="AB1094" s="6" t="str">
        <f t="shared" si="88"/>
        <v>A</v>
      </c>
      <c r="AC1094" s="6">
        <f>VLOOKUP(P1094,lists!$G:$H,2,FALSE)</f>
        <v>2</v>
      </c>
      <c r="AD1094" t="b">
        <f>VLOOKUP(G1094,lists!$B$2:$C$3,2,FALSE)</f>
        <v>1</v>
      </c>
      <c r="AE1094" t="b">
        <f>VLOOKUP(AA1094,lists!$B:$C,2,FALSE)</f>
        <v>1</v>
      </c>
      <c r="AF1094" t="b">
        <f>IF(AND(AC1094&gt;=VLOOKUP(FLAT!$I$1,lists!$G:$H,2,FALSE),AC1094&lt;=VLOOKUP(FLAT!$I$2,lists!$G:$H,2,FALSE)),TRUE,FALSE)</f>
        <v>1</v>
      </c>
      <c r="AG1094" t="b">
        <f>VLOOKUP(AB1094,lists!$B$7:$C$8,2,FALSE)</f>
        <v>1</v>
      </c>
      <c r="AH1094" t="b">
        <f>VLOOKUP(IF(H1094="","Open",SUBSTITUTE(H1094,"/Nov","")),lists!$B$27:$D$29,2,FALSE)</f>
        <v>1</v>
      </c>
      <c r="AI1094" t="b">
        <f>IF(FLAT!$I$5="All",TRUE,IF(FLAT!$I$5=TEXT('Raw - F'!C1094,"mmm"),TRUE,FALSE))</f>
        <v>1</v>
      </c>
      <c r="AJ1094" t="b">
        <f>VLOOKUP(L1094,lists!B:C,2,FALSE)</f>
        <v>1</v>
      </c>
      <c r="AK1094" t="b">
        <f>VLOOKUP(T1094,lists!$B$23:$D$25,2,FALSE)</f>
        <v>1</v>
      </c>
      <c r="AL1094">
        <f t="shared" si="89"/>
        <v>1</v>
      </c>
    </row>
    <row r="1095" spans="1:38" x14ac:dyDescent="0.35">
      <c r="A1095" s="1">
        <f t="shared" si="90"/>
        <v>1095</v>
      </c>
      <c r="B1095" s="1">
        <f t="shared" ref="B1095:B1158" si="91">IF(AND(A1094&lt;1,AL1095=1),1,IF(AL1095=1,A1094,""))</f>
        <v>1094</v>
      </c>
      <c r="C1095" s="5">
        <v>44363</v>
      </c>
      <c r="D1095" t="s">
        <v>690</v>
      </c>
      <c r="E1095" t="s">
        <v>302</v>
      </c>
      <c r="F1095" t="s">
        <v>302</v>
      </c>
      <c r="G1095" t="s">
        <v>6</v>
      </c>
      <c r="H1095" t="s">
        <v>227</v>
      </c>
      <c r="J1095" t="s">
        <v>35</v>
      </c>
      <c r="K1095" t="s">
        <v>7</v>
      </c>
      <c r="L1095">
        <v>4</v>
      </c>
      <c r="N1095" t="s">
        <v>348</v>
      </c>
      <c r="O1095" t="s">
        <v>435</v>
      </c>
      <c r="P1095" t="s">
        <v>76</v>
      </c>
      <c r="Q1095">
        <v>7650</v>
      </c>
      <c r="R1095" t="s">
        <v>1409</v>
      </c>
      <c r="T1095" t="s">
        <v>240</v>
      </c>
      <c r="U1095">
        <v>0</v>
      </c>
      <c r="W1095" t="s">
        <v>503</v>
      </c>
      <c r="X1095" t="s">
        <v>503</v>
      </c>
      <c r="AA1095" s="6" t="str">
        <f t="shared" si="87"/>
        <v>Other</v>
      </c>
      <c r="AB1095" s="6" t="str">
        <f t="shared" si="88"/>
        <v>F</v>
      </c>
      <c r="AC1095" s="6">
        <f>VLOOKUP(P1095,lists!$G:$H,2,FALSE)</f>
        <v>5</v>
      </c>
      <c r="AD1095" t="b">
        <f>VLOOKUP(G1095,lists!$B$2:$C$3,2,FALSE)</f>
        <v>1</v>
      </c>
      <c r="AE1095" t="b">
        <f>VLOOKUP(AA1095,lists!$B:$C,2,FALSE)</f>
        <v>1</v>
      </c>
      <c r="AF1095" t="b">
        <f>IF(AND(AC1095&gt;=VLOOKUP(FLAT!$I$1,lists!$G:$H,2,FALSE),AC1095&lt;=VLOOKUP(FLAT!$I$2,lists!$G:$H,2,FALSE)),TRUE,FALSE)</f>
        <v>1</v>
      </c>
      <c r="AG1095" t="b">
        <f>VLOOKUP(AB1095,lists!$B$7:$C$8,2,FALSE)</f>
        <v>1</v>
      </c>
      <c r="AH1095" t="b">
        <f>VLOOKUP(IF(H1095="","Open",SUBSTITUTE(H1095,"/Nov","")),lists!$B$27:$D$29,2,FALSE)</f>
        <v>1</v>
      </c>
      <c r="AI1095" t="b">
        <f>IF(FLAT!$I$5="All",TRUE,IF(FLAT!$I$5=TEXT('Raw - F'!C1095,"mmm"),TRUE,FALSE))</f>
        <v>1</v>
      </c>
      <c r="AJ1095" t="b">
        <f>VLOOKUP(L1095,lists!B:C,2,FALSE)</f>
        <v>1</v>
      </c>
      <c r="AK1095" t="b">
        <f>VLOOKUP(T1095,lists!$B$23:$D$25,2,FALSE)</f>
        <v>1</v>
      </c>
      <c r="AL1095">
        <f t="shared" si="89"/>
        <v>1</v>
      </c>
    </row>
    <row r="1096" spans="1:38" x14ac:dyDescent="0.35">
      <c r="A1096" s="1">
        <f t="shared" si="90"/>
        <v>1096</v>
      </c>
      <c r="B1096" s="1">
        <f t="shared" si="91"/>
        <v>1095</v>
      </c>
      <c r="C1096" s="5">
        <v>44363</v>
      </c>
      <c r="D1096" t="s">
        <v>690</v>
      </c>
      <c r="E1096" t="s">
        <v>302</v>
      </c>
      <c r="F1096" t="s">
        <v>302</v>
      </c>
      <c r="G1096" t="s">
        <v>6</v>
      </c>
      <c r="H1096" t="s">
        <v>227</v>
      </c>
      <c r="J1096" t="s">
        <v>1406</v>
      </c>
      <c r="K1096" t="s">
        <v>5</v>
      </c>
      <c r="L1096">
        <v>5</v>
      </c>
      <c r="N1096" t="s">
        <v>321</v>
      </c>
      <c r="O1096" t="s">
        <v>435</v>
      </c>
      <c r="P1096" t="s">
        <v>76</v>
      </c>
      <c r="Q1096">
        <v>4900</v>
      </c>
      <c r="R1096" t="s">
        <v>1407</v>
      </c>
      <c r="T1096" t="s">
        <v>240</v>
      </c>
      <c r="U1096">
        <v>0</v>
      </c>
      <c r="V1096" t="s">
        <v>525</v>
      </c>
      <c r="W1096" t="s">
        <v>1704</v>
      </c>
      <c r="X1096" t="s">
        <v>503</v>
      </c>
      <c r="AA1096" s="6" t="str">
        <f t="shared" si="87"/>
        <v>Other</v>
      </c>
      <c r="AB1096" s="6" t="str">
        <f t="shared" si="88"/>
        <v>A</v>
      </c>
      <c r="AC1096" s="6">
        <f>VLOOKUP(P1096,lists!$G:$H,2,FALSE)</f>
        <v>5</v>
      </c>
      <c r="AD1096" t="b">
        <f>VLOOKUP(G1096,lists!$B$2:$C$3,2,FALSE)</f>
        <v>1</v>
      </c>
      <c r="AE1096" t="b">
        <f>VLOOKUP(AA1096,lists!$B:$C,2,FALSE)</f>
        <v>1</v>
      </c>
      <c r="AF1096" t="b">
        <f>IF(AND(AC1096&gt;=VLOOKUP(FLAT!$I$1,lists!$G:$H,2,FALSE),AC1096&lt;=VLOOKUP(FLAT!$I$2,lists!$G:$H,2,FALSE)),TRUE,FALSE)</f>
        <v>1</v>
      </c>
      <c r="AG1096" t="b">
        <f>VLOOKUP(AB1096,lists!$B$7:$C$8,2,FALSE)</f>
        <v>1</v>
      </c>
      <c r="AH1096" t="b">
        <f>VLOOKUP(IF(H1096="","Open",SUBSTITUTE(H1096,"/Nov","")),lists!$B$27:$D$29,2,FALSE)</f>
        <v>1</v>
      </c>
      <c r="AI1096" t="b">
        <f>IF(FLAT!$I$5="All",TRUE,IF(FLAT!$I$5=TEXT('Raw - F'!C1096,"mmm"),TRUE,FALSE))</f>
        <v>1</v>
      </c>
      <c r="AJ1096" t="b">
        <f>VLOOKUP(L1096,lists!B:C,2,FALSE)</f>
        <v>1</v>
      </c>
      <c r="AK1096" t="b">
        <f>VLOOKUP(T1096,lists!$B$23:$D$25,2,FALSE)</f>
        <v>1</v>
      </c>
      <c r="AL1096">
        <f t="shared" si="89"/>
        <v>1</v>
      </c>
    </row>
    <row r="1097" spans="1:38" x14ac:dyDescent="0.35">
      <c r="A1097" s="1">
        <f t="shared" si="90"/>
        <v>1097</v>
      </c>
      <c r="B1097" s="1">
        <f t="shared" si="91"/>
        <v>1096</v>
      </c>
      <c r="C1097" s="5">
        <v>44363</v>
      </c>
      <c r="D1097" t="s">
        <v>690</v>
      </c>
      <c r="E1097" t="s">
        <v>302</v>
      </c>
      <c r="F1097" t="s">
        <v>302</v>
      </c>
      <c r="G1097" t="s">
        <v>6</v>
      </c>
      <c r="H1097" t="s">
        <v>227</v>
      </c>
      <c r="J1097" t="s">
        <v>54</v>
      </c>
      <c r="K1097" t="s">
        <v>5</v>
      </c>
      <c r="L1097">
        <v>5</v>
      </c>
      <c r="N1097" t="s">
        <v>321</v>
      </c>
      <c r="O1097" t="s">
        <v>434</v>
      </c>
      <c r="P1097" t="s">
        <v>59</v>
      </c>
      <c r="Q1097">
        <v>4900</v>
      </c>
      <c r="R1097" t="s">
        <v>536</v>
      </c>
      <c r="T1097" t="s">
        <v>240</v>
      </c>
      <c r="U1097">
        <v>0</v>
      </c>
      <c r="W1097" t="s">
        <v>503</v>
      </c>
      <c r="X1097" t="s">
        <v>503</v>
      </c>
      <c r="AA1097" s="6" t="str">
        <f t="shared" si="87"/>
        <v>Other</v>
      </c>
      <c r="AB1097" s="6" t="str">
        <f t="shared" si="88"/>
        <v>A</v>
      </c>
      <c r="AC1097" s="6">
        <f>VLOOKUP(P1097,lists!$G:$H,2,FALSE)</f>
        <v>7</v>
      </c>
      <c r="AD1097" t="b">
        <f>VLOOKUP(G1097,lists!$B$2:$C$3,2,FALSE)</f>
        <v>1</v>
      </c>
      <c r="AE1097" t="b">
        <f>VLOOKUP(AA1097,lists!$B:$C,2,FALSE)</f>
        <v>1</v>
      </c>
      <c r="AF1097" t="b">
        <f>IF(AND(AC1097&gt;=VLOOKUP(FLAT!$I$1,lists!$G:$H,2,FALSE),AC1097&lt;=VLOOKUP(FLAT!$I$2,lists!$G:$H,2,FALSE)),TRUE,FALSE)</f>
        <v>1</v>
      </c>
      <c r="AG1097" t="b">
        <f>VLOOKUP(AB1097,lists!$B$7:$C$8,2,FALSE)</f>
        <v>1</v>
      </c>
      <c r="AH1097" t="b">
        <f>VLOOKUP(IF(H1097="","Open",SUBSTITUTE(H1097,"/Nov","")),lists!$B$27:$D$29,2,FALSE)</f>
        <v>1</v>
      </c>
      <c r="AI1097" t="b">
        <f>IF(FLAT!$I$5="All",TRUE,IF(FLAT!$I$5=TEXT('Raw - F'!C1097,"mmm"),TRUE,FALSE))</f>
        <v>1</v>
      </c>
      <c r="AJ1097" t="b">
        <f>VLOOKUP(L1097,lists!B:C,2,FALSE)</f>
        <v>1</v>
      </c>
      <c r="AK1097" t="b">
        <f>VLOOKUP(T1097,lists!$B$23:$D$25,2,FALSE)</f>
        <v>1</v>
      </c>
      <c r="AL1097">
        <f t="shared" si="89"/>
        <v>1</v>
      </c>
    </row>
    <row r="1098" spans="1:38" x14ac:dyDescent="0.35">
      <c r="A1098" s="1">
        <f t="shared" si="90"/>
        <v>1098</v>
      </c>
      <c r="B1098" s="1">
        <f t="shared" si="91"/>
        <v>1097</v>
      </c>
      <c r="C1098" s="5">
        <v>44363</v>
      </c>
      <c r="D1098" t="s">
        <v>690</v>
      </c>
      <c r="E1098" t="s">
        <v>302</v>
      </c>
      <c r="F1098" t="s">
        <v>302</v>
      </c>
      <c r="G1098" t="s">
        <v>51</v>
      </c>
      <c r="H1098" t="s">
        <v>245</v>
      </c>
      <c r="J1098" t="s">
        <v>34</v>
      </c>
      <c r="K1098" t="s">
        <v>5</v>
      </c>
      <c r="L1098">
        <v>5</v>
      </c>
      <c r="N1098" t="s">
        <v>227</v>
      </c>
      <c r="O1098" t="s">
        <v>37</v>
      </c>
      <c r="P1098" t="s">
        <v>37</v>
      </c>
      <c r="Q1098">
        <v>4900</v>
      </c>
      <c r="R1098" t="s">
        <v>1410</v>
      </c>
      <c r="T1098" t="s">
        <v>240</v>
      </c>
      <c r="U1098">
        <v>0</v>
      </c>
      <c r="W1098" t="s">
        <v>503</v>
      </c>
      <c r="X1098" t="s">
        <v>503</v>
      </c>
      <c r="AA1098" s="6" t="str">
        <f t="shared" si="87"/>
        <v>3yo</v>
      </c>
      <c r="AB1098" s="6" t="str">
        <f t="shared" si="88"/>
        <v>A</v>
      </c>
      <c r="AC1098" s="6">
        <f>VLOOKUP(P1098,lists!$G:$H,2,FALSE)</f>
        <v>2</v>
      </c>
      <c r="AD1098" t="b">
        <f>VLOOKUP(G1098,lists!$B$2:$C$3,2,FALSE)</f>
        <v>1</v>
      </c>
      <c r="AE1098" t="b">
        <f>VLOOKUP(AA1098,lists!$B:$C,2,FALSE)</f>
        <v>1</v>
      </c>
      <c r="AF1098" t="b">
        <f>IF(AND(AC1098&gt;=VLOOKUP(FLAT!$I$1,lists!$G:$H,2,FALSE),AC1098&lt;=VLOOKUP(FLAT!$I$2,lists!$G:$H,2,FALSE)),TRUE,FALSE)</f>
        <v>1</v>
      </c>
      <c r="AG1098" t="b">
        <f>VLOOKUP(AB1098,lists!$B$7:$C$8,2,FALSE)</f>
        <v>1</v>
      </c>
      <c r="AH1098" t="b">
        <f>VLOOKUP(IF(H1098="","Open",SUBSTITUTE(H1098,"/Nov","")),lists!$B$27:$D$29,2,FALSE)</f>
        <v>1</v>
      </c>
      <c r="AI1098" t="b">
        <f>IF(FLAT!$I$5="All",TRUE,IF(FLAT!$I$5=TEXT('Raw - F'!C1098,"mmm"),TRUE,FALSE))</f>
        <v>1</v>
      </c>
      <c r="AJ1098" t="b">
        <f>VLOOKUP(L1098,lists!B:C,2,FALSE)</f>
        <v>1</v>
      </c>
      <c r="AK1098" t="b">
        <f>VLOOKUP(T1098,lists!$B$23:$D$25,2,FALSE)</f>
        <v>1</v>
      </c>
      <c r="AL1098">
        <f t="shared" si="89"/>
        <v>1</v>
      </c>
    </row>
    <row r="1099" spans="1:38" x14ac:dyDescent="0.35">
      <c r="A1099" s="1">
        <f t="shared" si="90"/>
        <v>1099</v>
      </c>
      <c r="B1099" s="1">
        <f t="shared" si="91"/>
        <v>1098</v>
      </c>
      <c r="C1099" s="5">
        <v>44363</v>
      </c>
      <c r="D1099" t="s">
        <v>690</v>
      </c>
      <c r="E1099" t="s">
        <v>302</v>
      </c>
      <c r="F1099" t="s">
        <v>302</v>
      </c>
      <c r="G1099" t="s">
        <v>51</v>
      </c>
      <c r="H1099" t="s">
        <v>245</v>
      </c>
      <c r="J1099" t="s">
        <v>33</v>
      </c>
      <c r="K1099" t="s">
        <v>7</v>
      </c>
      <c r="L1099">
        <v>5</v>
      </c>
      <c r="N1099" t="s">
        <v>227</v>
      </c>
      <c r="O1099" t="s">
        <v>36</v>
      </c>
      <c r="P1099" t="s">
        <v>36</v>
      </c>
      <c r="Q1099">
        <v>4900</v>
      </c>
      <c r="R1099" t="s">
        <v>1411</v>
      </c>
      <c r="T1099" t="s">
        <v>240</v>
      </c>
      <c r="U1099">
        <v>0</v>
      </c>
      <c r="W1099" t="s">
        <v>503</v>
      </c>
      <c r="X1099" t="s">
        <v>503</v>
      </c>
      <c r="AA1099" s="6" t="str">
        <f t="shared" si="87"/>
        <v>2yo</v>
      </c>
      <c r="AB1099" s="6" t="str">
        <f t="shared" si="88"/>
        <v>F</v>
      </c>
      <c r="AC1099" s="6">
        <f>VLOOKUP(P1099,lists!$G:$H,2,FALSE)</f>
        <v>1</v>
      </c>
      <c r="AD1099" t="b">
        <f>VLOOKUP(G1099,lists!$B$2:$C$3,2,FALSE)</f>
        <v>1</v>
      </c>
      <c r="AE1099" t="b">
        <f>VLOOKUP(AA1099,lists!$B:$C,2,FALSE)</f>
        <v>1</v>
      </c>
      <c r="AF1099" t="b">
        <f>IF(AND(AC1099&gt;=VLOOKUP(FLAT!$I$1,lists!$G:$H,2,FALSE),AC1099&lt;=VLOOKUP(FLAT!$I$2,lists!$G:$H,2,FALSE)),TRUE,FALSE)</f>
        <v>1</v>
      </c>
      <c r="AG1099" t="b">
        <f>VLOOKUP(AB1099,lists!$B$7:$C$8,2,FALSE)</f>
        <v>1</v>
      </c>
      <c r="AH1099" t="b">
        <f>VLOOKUP(IF(H1099="","Open",SUBSTITUTE(H1099,"/Nov","")),lists!$B$27:$D$29,2,FALSE)</f>
        <v>1</v>
      </c>
      <c r="AI1099" t="b">
        <f>IF(FLAT!$I$5="All",TRUE,IF(FLAT!$I$5=TEXT('Raw - F'!C1099,"mmm"),TRUE,FALSE))</f>
        <v>1</v>
      </c>
      <c r="AJ1099" t="b">
        <f>VLOOKUP(L1099,lists!B:C,2,FALSE)</f>
        <v>1</v>
      </c>
      <c r="AK1099" t="b">
        <f>VLOOKUP(T1099,lists!$B$23:$D$25,2,FALSE)</f>
        <v>1</v>
      </c>
      <c r="AL1099">
        <f t="shared" si="89"/>
        <v>1</v>
      </c>
    </row>
    <row r="1100" spans="1:38" x14ac:dyDescent="0.35">
      <c r="A1100" s="1">
        <f t="shared" si="90"/>
        <v>1100</v>
      </c>
      <c r="B1100" s="1">
        <f t="shared" si="91"/>
        <v>1099</v>
      </c>
      <c r="C1100" s="5">
        <v>44364</v>
      </c>
      <c r="D1100" t="s">
        <v>257</v>
      </c>
      <c r="E1100" t="s">
        <v>302</v>
      </c>
      <c r="G1100" t="s">
        <v>6</v>
      </c>
      <c r="H1100" t="s">
        <v>227</v>
      </c>
      <c r="J1100" t="s">
        <v>35</v>
      </c>
      <c r="K1100" t="s">
        <v>5</v>
      </c>
      <c r="L1100">
        <v>2</v>
      </c>
      <c r="N1100" t="s">
        <v>234</v>
      </c>
      <c r="O1100" t="s">
        <v>38</v>
      </c>
      <c r="P1100" t="s">
        <v>38</v>
      </c>
      <c r="R1100" t="s">
        <v>341</v>
      </c>
      <c r="T1100" t="s">
        <v>241</v>
      </c>
      <c r="U1100">
        <v>0</v>
      </c>
      <c r="AA1100" s="6" t="str">
        <f t="shared" si="87"/>
        <v>Other</v>
      </c>
      <c r="AB1100" s="6" t="str">
        <f t="shared" si="88"/>
        <v>A</v>
      </c>
      <c r="AC1100" s="6">
        <f>VLOOKUP(P1100,lists!$G:$H,2,FALSE)</f>
        <v>3</v>
      </c>
      <c r="AD1100" t="b">
        <f>VLOOKUP(G1100,lists!$B$2:$C$3,2,FALSE)</f>
        <v>1</v>
      </c>
      <c r="AE1100" t="b">
        <f>VLOOKUP(AA1100,lists!$B:$C,2,FALSE)</f>
        <v>1</v>
      </c>
      <c r="AF1100" t="b">
        <f>IF(AND(AC1100&gt;=VLOOKUP(FLAT!$I$1,lists!$G:$H,2,FALSE),AC1100&lt;=VLOOKUP(FLAT!$I$2,lists!$G:$H,2,FALSE)),TRUE,FALSE)</f>
        <v>1</v>
      </c>
      <c r="AG1100" t="b">
        <f>VLOOKUP(AB1100,lists!$B$7:$C$8,2,FALSE)</f>
        <v>1</v>
      </c>
      <c r="AH1100" t="b">
        <f>VLOOKUP(IF(H1100="","Open",SUBSTITUTE(H1100,"/Nov","")),lists!$B$27:$D$29,2,FALSE)</f>
        <v>1</v>
      </c>
      <c r="AI1100" t="b">
        <f>IF(FLAT!$I$5="All",TRUE,IF(FLAT!$I$5=TEXT('Raw - F'!C1100,"mmm"),TRUE,FALSE))</f>
        <v>1</v>
      </c>
      <c r="AJ1100" t="b">
        <f>VLOOKUP(L1100,lists!B:C,2,FALSE)</f>
        <v>1</v>
      </c>
      <c r="AK1100" t="b">
        <f>VLOOKUP(T1100,lists!$B$23:$D$25,2,FALSE)</f>
        <v>1</v>
      </c>
      <c r="AL1100">
        <f t="shared" si="89"/>
        <v>1</v>
      </c>
    </row>
    <row r="1101" spans="1:38" x14ac:dyDescent="0.35">
      <c r="A1101" s="1">
        <f t="shared" si="90"/>
        <v>1101</v>
      </c>
      <c r="B1101" s="1">
        <f t="shared" si="91"/>
        <v>1100</v>
      </c>
      <c r="C1101" s="5">
        <v>44364</v>
      </c>
      <c r="D1101" t="s">
        <v>257</v>
      </c>
      <c r="E1101" t="s">
        <v>302</v>
      </c>
      <c r="F1101" t="s">
        <v>302</v>
      </c>
      <c r="G1101" t="s">
        <v>51</v>
      </c>
      <c r="H1101" t="s">
        <v>227</v>
      </c>
      <c r="J1101" t="s">
        <v>54</v>
      </c>
      <c r="K1101" t="s">
        <v>5</v>
      </c>
      <c r="L1101">
        <v>1</v>
      </c>
      <c r="M1101" t="s">
        <v>574</v>
      </c>
      <c r="N1101" t="s">
        <v>227</v>
      </c>
      <c r="O1101" t="s">
        <v>1374</v>
      </c>
      <c r="P1101" t="s">
        <v>61</v>
      </c>
      <c r="Q1101">
        <v>250000</v>
      </c>
      <c r="R1101" t="s">
        <v>1412</v>
      </c>
      <c r="T1101" t="s">
        <v>241</v>
      </c>
      <c r="U1101">
        <v>0</v>
      </c>
      <c r="W1101" t="s">
        <v>503</v>
      </c>
      <c r="X1101" t="s">
        <v>503</v>
      </c>
      <c r="AA1101" s="6" t="str">
        <f t="shared" si="87"/>
        <v>Other</v>
      </c>
      <c r="AB1101" s="6" t="str">
        <f t="shared" si="88"/>
        <v>A</v>
      </c>
      <c r="AC1101" s="6">
        <f>VLOOKUP(P1101,lists!$G:$H,2,FALSE)</f>
        <v>11</v>
      </c>
      <c r="AD1101" t="b">
        <f>VLOOKUP(G1101,lists!$B$2:$C$3,2,FALSE)</f>
        <v>1</v>
      </c>
      <c r="AE1101" t="b">
        <f>VLOOKUP(AA1101,lists!$B:$C,2,FALSE)</f>
        <v>1</v>
      </c>
      <c r="AF1101" t="b">
        <f>IF(AND(AC1101&gt;=VLOOKUP(FLAT!$I$1,lists!$G:$H,2,FALSE),AC1101&lt;=VLOOKUP(FLAT!$I$2,lists!$G:$H,2,FALSE)),TRUE,FALSE)</f>
        <v>1</v>
      </c>
      <c r="AG1101" t="b">
        <f>VLOOKUP(AB1101,lists!$B$7:$C$8,2,FALSE)</f>
        <v>1</v>
      </c>
      <c r="AH1101" t="b">
        <f>VLOOKUP(IF(H1101="","Open",SUBSTITUTE(H1101,"/Nov","")),lists!$B$27:$D$29,2,FALSE)</f>
        <v>1</v>
      </c>
      <c r="AI1101" t="b">
        <f>IF(FLAT!$I$5="All",TRUE,IF(FLAT!$I$5=TEXT('Raw - F'!C1101,"mmm"),TRUE,FALSE))</f>
        <v>1</v>
      </c>
      <c r="AJ1101" t="b">
        <f>VLOOKUP(L1101,lists!B:C,2,FALSE)</f>
        <v>1</v>
      </c>
      <c r="AK1101" t="b">
        <f>VLOOKUP(T1101,lists!$B$23:$D$25,2,FALSE)</f>
        <v>1</v>
      </c>
      <c r="AL1101">
        <f t="shared" si="89"/>
        <v>1</v>
      </c>
    </row>
    <row r="1102" spans="1:38" x14ac:dyDescent="0.35">
      <c r="A1102" s="1">
        <f t="shared" si="90"/>
        <v>1102</v>
      </c>
      <c r="B1102" s="1">
        <f t="shared" si="91"/>
        <v>1101</v>
      </c>
      <c r="C1102" s="5">
        <v>44364</v>
      </c>
      <c r="D1102" t="s">
        <v>257</v>
      </c>
      <c r="E1102" t="s">
        <v>302</v>
      </c>
      <c r="F1102" t="s">
        <v>302</v>
      </c>
      <c r="G1102" t="s">
        <v>51</v>
      </c>
      <c r="H1102" t="s">
        <v>227</v>
      </c>
      <c r="J1102" t="s">
        <v>34</v>
      </c>
      <c r="K1102" t="s">
        <v>7</v>
      </c>
      <c r="L1102">
        <v>1</v>
      </c>
      <c r="M1102" t="s">
        <v>569</v>
      </c>
      <c r="N1102" t="s">
        <v>227</v>
      </c>
      <c r="O1102" t="s">
        <v>677</v>
      </c>
      <c r="P1102" t="s">
        <v>59</v>
      </c>
      <c r="Q1102">
        <v>110000</v>
      </c>
      <c r="R1102" t="s">
        <v>1413</v>
      </c>
      <c r="T1102" t="s">
        <v>241</v>
      </c>
      <c r="U1102">
        <v>0</v>
      </c>
      <c r="W1102" t="s">
        <v>503</v>
      </c>
      <c r="X1102" t="s">
        <v>503</v>
      </c>
      <c r="AA1102" s="6" t="str">
        <f t="shared" si="87"/>
        <v>3yo</v>
      </c>
      <c r="AB1102" s="6" t="str">
        <f t="shared" si="88"/>
        <v>F</v>
      </c>
      <c r="AC1102" s="6">
        <f>VLOOKUP(P1102,lists!$G:$H,2,FALSE)</f>
        <v>7</v>
      </c>
      <c r="AD1102" t="b">
        <f>VLOOKUP(G1102,lists!$B$2:$C$3,2,FALSE)</f>
        <v>1</v>
      </c>
      <c r="AE1102" t="b">
        <f>VLOOKUP(AA1102,lists!$B:$C,2,FALSE)</f>
        <v>1</v>
      </c>
      <c r="AF1102" t="b">
        <f>IF(AND(AC1102&gt;=VLOOKUP(FLAT!$I$1,lists!$G:$H,2,FALSE),AC1102&lt;=VLOOKUP(FLAT!$I$2,lists!$G:$H,2,FALSE)),TRUE,FALSE)</f>
        <v>1</v>
      </c>
      <c r="AG1102" t="b">
        <f>VLOOKUP(AB1102,lists!$B$7:$C$8,2,FALSE)</f>
        <v>1</v>
      </c>
      <c r="AH1102" t="b">
        <f>VLOOKUP(IF(H1102="","Open",SUBSTITUTE(H1102,"/Nov","")),lists!$B$27:$D$29,2,FALSE)</f>
        <v>1</v>
      </c>
      <c r="AI1102" t="b">
        <f>IF(FLAT!$I$5="All",TRUE,IF(FLAT!$I$5=TEXT('Raw - F'!C1102,"mmm"),TRUE,FALSE))</f>
        <v>1</v>
      </c>
      <c r="AJ1102" t="b">
        <f>VLOOKUP(L1102,lists!B:C,2,FALSE)</f>
        <v>1</v>
      </c>
      <c r="AK1102" t="b">
        <f>VLOOKUP(T1102,lists!$B$23:$D$25,2,FALSE)</f>
        <v>1</v>
      </c>
      <c r="AL1102">
        <f t="shared" si="89"/>
        <v>1</v>
      </c>
    </row>
    <row r="1103" spans="1:38" x14ac:dyDescent="0.35">
      <c r="A1103" s="1">
        <f t="shared" si="90"/>
        <v>1103</v>
      </c>
      <c r="B1103" s="1">
        <f t="shared" si="91"/>
        <v>1102</v>
      </c>
      <c r="C1103" s="5">
        <v>44364</v>
      </c>
      <c r="D1103" t="s">
        <v>257</v>
      </c>
      <c r="E1103" t="s">
        <v>302</v>
      </c>
      <c r="F1103" t="s">
        <v>302</v>
      </c>
      <c r="G1103" t="s">
        <v>6</v>
      </c>
      <c r="H1103" t="s">
        <v>227</v>
      </c>
      <c r="J1103" t="s">
        <v>34</v>
      </c>
      <c r="K1103" t="s">
        <v>5</v>
      </c>
      <c r="L1103">
        <v>2</v>
      </c>
      <c r="N1103" t="s">
        <v>234</v>
      </c>
      <c r="O1103" t="s">
        <v>677</v>
      </c>
      <c r="P1103" t="s">
        <v>59</v>
      </c>
      <c r="Q1103">
        <v>60000</v>
      </c>
      <c r="R1103" t="s">
        <v>1415</v>
      </c>
      <c r="T1103" t="s">
        <v>241</v>
      </c>
      <c r="U1103">
        <v>0</v>
      </c>
      <c r="W1103" t="s">
        <v>503</v>
      </c>
      <c r="X1103" t="s">
        <v>503</v>
      </c>
      <c r="AA1103" s="6" t="str">
        <f t="shared" si="87"/>
        <v>3yo</v>
      </c>
      <c r="AB1103" s="6" t="str">
        <f t="shared" si="88"/>
        <v>A</v>
      </c>
      <c r="AC1103" s="6">
        <f>VLOOKUP(P1103,lists!$G:$H,2,FALSE)</f>
        <v>7</v>
      </c>
      <c r="AD1103" t="b">
        <f>VLOOKUP(G1103,lists!$B$2:$C$3,2,FALSE)</f>
        <v>1</v>
      </c>
      <c r="AE1103" t="b">
        <f>VLOOKUP(AA1103,lists!$B:$C,2,FALSE)</f>
        <v>1</v>
      </c>
      <c r="AF1103" t="b">
        <f>IF(AND(AC1103&gt;=VLOOKUP(FLAT!$I$1,lists!$G:$H,2,FALSE),AC1103&lt;=VLOOKUP(FLAT!$I$2,lists!$G:$H,2,FALSE)),TRUE,FALSE)</f>
        <v>1</v>
      </c>
      <c r="AG1103" t="b">
        <f>VLOOKUP(AB1103,lists!$B$7:$C$8,2,FALSE)</f>
        <v>1</v>
      </c>
      <c r="AH1103" t="b">
        <f>VLOOKUP(IF(H1103="","Open",SUBSTITUTE(H1103,"/Nov","")),lists!$B$27:$D$29,2,FALSE)</f>
        <v>1</v>
      </c>
      <c r="AI1103" t="b">
        <f>IF(FLAT!$I$5="All",TRUE,IF(FLAT!$I$5=TEXT('Raw - F'!C1103,"mmm"),TRUE,FALSE))</f>
        <v>1</v>
      </c>
      <c r="AJ1103" t="b">
        <f>VLOOKUP(L1103,lists!B:C,2,FALSE)</f>
        <v>1</v>
      </c>
      <c r="AK1103" t="b">
        <f>VLOOKUP(T1103,lists!$B$23:$D$25,2,FALSE)</f>
        <v>1</v>
      </c>
      <c r="AL1103">
        <f t="shared" si="89"/>
        <v>1</v>
      </c>
    </row>
    <row r="1104" spans="1:38" x14ac:dyDescent="0.35">
      <c r="A1104" s="1">
        <f t="shared" si="90"/>
        <v>1104</v>
      </c>
      <c r="B1104" s="1">
        <f t="shared" si="91"/>
        <v>1103</v>
      </c>
      <c r="C1104" s="5">
        <v>44364</v>
      </c>
      <c r="D1104" t="s">
        <v>257</v>
      </c>
      <c r="E1104" t="s">
        <v>302</v>
      </c>
      <c r="F1104" t="s">
        <v>302</v>
      </c>
      <c r="G1104" t="s">
        <v>6</v>
      </c>
      <c r="H1104" t="s">
        <v>227</v>
      </c>
      <c r="J1104" t="s">
        <v>34</v>
      </c>
      <c r="K1104" t="s">
        <v>368</v>
      </c>
      <c r="L1104">
        <v>2</v>
      </c>
      <c r="N1104" t="s">
        <v>234</v>
      </c>
      <c r="O1104" t="s">
        <v>70</v>
      </c>
      <c r="P1104" t="s">
        <v>70</v>
      </c>
      <c r="Q1104">
        <v>60000</v>
      </c>
      <c r="R1104" t="s">
        <v>1416</v>
      </c>
      <c r="T1104" t="s">
        <v>241</v>
      </c>
      <c r="U1104">
        <v>0</v>
      </c>
      <c r="W1104" t="s">
        <v>503</v>
      </c>
      <c r="X1104" t="s">
        <v>503</v>
      </c>
      <c r="AA1104" s="6" t="str">
        <f t="shared" si="87"/>
        <v>3yo</v>
      </c>
      <c r="AB1104" s="6" t="str">
        <f t="shared" si="88"/>
        <v>A</v>
      </c>
      <c r="AC1104" s="6">
        <f>VLOOKUP(P1104,lists!$G:$H,2,FALSE)</f>
        <v>4</v>
      </c>
      <c r="AD1104" t="b">
        <f>VLOOKUP(G1104,lists!$B$2:$C$3,2,FALSE)</f>
        <v>1</v>
      </c>
      <c r="AE1104" t="b">
        <f>VLOOKUP(AA1104,lists!$B:$C,2,FALSE)</f>
        <v>1</v>
      </c>
      <c r="AF1104" t="b">
        <f>IF(AND(AC1104&gt;=VLOOKUP(FLAT!$I$1,lists!$G:$H,2,FALSE),AC1104&lt;=VLOOKUP(FLAT!$I$2,lists!$G:$H,2,FALSE)),TRUE,FALSE)</f>
        <v>1</v>
      </c>
      <c r="AG1104" t="b">
        <f>VLOOKUP(AB1104,lists!$B$7:$C$8,2,FALSE)</f>
        <v>1</v>
      </c>
      <c r="AH1104" t="b">
        <f>VLOOKUP(IF(H1104="","Open",SUBSTITUTE(H1104,"/Nov","")),lists!$B$27:$D$29,2,FALSE)</f>
        <v>1</v>
      </c>
      <c r="AI1104" t="b">
        <f>IF(FLAT!$I$5="All",TRUE,IF(FLAT!$I$5=TEXT('Raw - F'!C1104,"mmm"),TRUE,FALSE))</f>
        <v>1</v>
      </c>
      <c r="AJ1104" t="b">
        <f>VLOOKUP(L1104,lists!B:C,2,FALSE)</f>
        <v>1</v>
      </c>
      <c r="AK1104" t="b">
        <f>VLOOKUP(T1104,lists!$B$23:$D$25,2,FALSE)</f>
        <v>1</v>
      </c>
      <c r="AL1104">
        <f t="shared" si="89"/>
        <v>1</v>
      </c>
    </row>
    <row r="1105" spans="1:38" x14ac:dyDescent="0.35">
      <c r="A1105" s="1">
        <f t="shared" si="90"/>
        <v>1105</v>
      </c>
      <c r="B1105" s="1">
        <f t="shared" si="91"/>
        <v>1104</v>
      </c>
      <c r="C1105" s="5">
        <v>44364</v>
      </c>
      <c r="D1105" t="s">
        <v>257</v>
      </c>
      <c r="E1105" t="s">
        <v>302</v>
      </c>
      <c r="F1105" t="s">
        <v>302</v>
      </c>
      <c r="G1105" t="s">
        <v>51</v>
      </c>
      <c r="H1105" t="s">
        <v>227</v>
      </c>
      <c r="J1105" t="s">
        <v>34</v>
      </c>
      <c r="K1105" t="s">
        <v>5</v>
      </c>
      <c r="L1105">
        <v>1</v>
      </c>
      <c r="M1105" t="s">
        <v>576</v>
      </c>
      <c r="N1105" t="s">
        <v>227</v>
      </c>
      <c r="O1105" t="s">
        <v>702</v>
      </c>
      <c r="P1105" t="s">
        <v>76</v>
      </c>
      <c r="Q1105">
        <v>60000</v>
      </c>
      <c r="R1105" t="s">
        <v>1417</v>
      </c>
      <c r="T1105" t="s">
        <v>241</v>
      </c>
      <c r="U1105">
        <v>0</v>
      </c>
      <c r="W1105" t="s">
        <v>503</v>
      </c>
      <c r="X1105" t="s">
        <v>503</v>
      </c>
      <c r="AA1105" s="6" t="str">
        <f t="shared" si="87"/>
        <v>3yo</v>
      </c>
      <c r="AB1105" s="6" t="str">
        <f t="shared" si="88"/>
        <v>A</v>
      </c>
      <c r="AC1105" s="6">
        <f>VLOOKUP(P1105,lists!$G:$H,2,FALSE)</f>
        <v>5</v>
      </c>
      <c r="AD1105" t="b">
        <f>VLOOKUP(G1105,lists!$B$2:$C$3,2,FALSE)</f>
        <v>1</v>
      </c>
      <c r="AE1105" t="b">
        <f>VLOOKUP(AA1105,lists!$B:$C,2,FALSE)</f>
        <v>1</v>
      </c>
      <c r="AF1105" t="b">
        <f>IF(AND(AC1105&gt;=VLOOKUP(FLAT!$I$1,lists!$G:$H,2,FALSE),AC1105&lt;=VLOOKUP(FLAT!$I$2,lists!$G:$H,2,FALSE)),TRUE,FALSE)</f>
        <v>1</v>
      </c>
      <c r="AG1105" t="b">
        <f>VLOOKUP(AB1105,lists!$B$7:$C$8,2,FALSE)</f>
        <v>1</v>
      </c>
      <c r="AH1105" t="b">
        <f>VLOOKUP(IF(H1105="","Open",SUBSTITUTE(H1105,"/Nov","")),lists!$B$27:$D$29,2,FALSE)</f>
        <v>1</v>
      </c>
      <c r="AI1105" t="b">
        <f>IF(FLAT!$I$5="All",TRUE,IF(FLAT!$I$5=TEXT('Raw - F'!C1105,"mmm"),TRUE,FALSE))</f>
        <v>1</v>
      </c>
      <c r="AJ1105" t="b">
        <f>VLOOKUP(L1105,lists!B:C,2,FALSE)</f>
        <v>1</v>
      </c>
      <c r="AK1105" t="b">
        <f>VLOOKUP(T1105,lists!$B$23:$D$25,2,FALSE)</f>
        <v>1</v>
      </c>
      <c r="AL1105">
        <f t="shared" si="89"/>
        <v>1</v>
      </c>
    </row>
    <row r="1106" spans="1:38" x14ac:dyDescent="0.35">
      <c r="A1106" s="1">
        <f t="shared" si="90"/>
        <v>1106</v>
      </c>
      <c r="B1106" s="1">
        <f t="shared" si="91"/>
        <v>1105</v>
      </c>
      <c r="C1106" s="5">
        <v>44364</v>
      </c>
      <c r="D1106" t="s">
        <v>257</v>
      </c>
      <c r="E1106" t="s">
        <v>302</v>
      </c>
      <c r="F1106" t="s">
        <v>302</v>
      </c>
      <c r="G1106" t="s">
        <v>51</v>
      </c>
      <c r="H1106" t="s">
        <v>227</v>
      </c>
      <c r="J1106" t="s">
        <v>33</v>
      </c>
      <c r="K1106" t="s">
        <v>5</v>
      </c>
      <c r="L1106">
        <v>1</v>
      </c>
      <c r="M1106" t="s">
        <v>569</v>
      </c>
      <c r="N1106" t="s">
        <v>227</v>
      </c>
      <c r="O1106" t="s">
        <v>36</v>
      </c>
      <c r="P1106" t="s">
        <v>36</v>
      </c>
      <c r="Q1106">
        <v>50000</v>
      </c>
      <c r="R1106" t="s">
        <v>1414</v>
      </c>
      <c r="T1106" t="s">
        <v>241</v>
      </c>
      <c r="U1106">
        <v>0</v>
      </c>
      <c r="W1106" t="s">
        <v>503</v>
      </c>
      <c r="X1106" t="s">
        <v>503</v>
      </c>
      <c r="AA1106" s="6" t="str">
        <f t="shared" si="87"/>
        <v>2yo</v>
      </c>
      <c r="AB1106" s="6" t="str">
        <f t="shared" si="88"/>
        <v>A</v>
      </c>
      <c r="AC1106" s="6">
        <f>VLOOKUP(P1106,lists!$G:$H,2,FALSE)</f>
        <v>1</v>
      </c>
      <c r="AD1106" t="b">
        <f>VLOOKUP(G1106,lists!$B$2:$C$3,2,FALSE)</f>
        <v>1</v>
      </c>
      <c r="AE1106" t="b">
        <f>VLOOKUP(AA1106,lists!$B:$C,2,FALSE)</f>
        <v>1</v>
      </c>
      <c r="AF1106" t="b">
        <f>IF(AND(AC1106&gt;=VLOOKUP(FLAT!$I$1,lists!$G:$H,2,FALSE),AC1106&lt;=VLOOKUP(FLAT!$I$2,lists!$G:$H,2,FALSE)),TRUE,FALSE)</f>
        <v>1</v>
      </c>
      <c r="AG1106" t="b">
        <f>VLOOKUP(AB1106,lists!$B$7:$C$8,2,FALSE)</f>
        <v>1</v>
      </c>
      <c r="AH1106" t="b">
        <f>VLOOKUP(IF(H1106="","Open",SUBSTITUTE(H1106,"/Nov","")),lists!$B$27:$D$29,2,FALSE)</f>
        <v>1</v>
      </c>
      <c r="AI1106" t="b">
        <f>IF(FLAT!$I$5="All",TRUE,IF(FLAT!$I$5=TEXT('Raw - F'!C1106,"mmm"),TRUE,FALSE))</f>
        <v>1</v>
      </c>
      <c r="AJ1106" t="b">
        <f>VLOOKUP(L1106,lists!B:C,2,FALSE)</f>
        <v>1</v>
      </c>
      <c r="AK1106" t="b">
        <f>VLOOKUP(T1106,lists!$B$23:$D$25,2,FALSE)</f>
        <v>1</v>
      </c>
      <c r="AL1106">
        <f t="shared" si="89"/>
        <v>1</v>
      </c>
    </row>
    <row r="1107" spans="1:38" x14ac:dyDescent="0.35">
      <c r="A1107" s="1">
        <f t="shared" si="90"/>
        <v>1107</v>
      </c>
      <c r="B1107" s="1">
        <f t="shared" si="91"/>
        <v>1106</v>
      </c>
      <c r="C1107" s="5">
        <v>44364</v>
      </c>
      <c r="D1107" t="s">
        <v>656</v>
      </c>
      <c r="E1107" t="s">
        <v>302</v>
      </c>
      <c r="F1107" t="s">
        <v>302</v>
      </c>
      <c r="G1107" t="s">
        <v>6</v>
      </c>
      <c r="H1107" t="s">
        <v>227</v>
      </c>
      <c r="J1107" t="s">
        <v>54</v>
      </c>
      <c r="K1107" t="s">
        <v>5</v>
      </c>
      <c r="L1107">
        <v>3</v>
      </c>
      <c r="N1107" t="s">
        <v>359</v>
      </c>
      <c r="O1107" t="s">
        <v>70</v>
      </c>
      <c r="P1107" t="s">
        <v>70</v>
      </c>
      <c r="Q1107">
        <v>13000</v>
      </c>
      <c r="R1107" t="s">
        <v>1418</v>
      </c>
      <c r="T1107" t="s">
        <v>241</v>
      </c>
      <c r="U1107">
        <v>1</v>
      </c>
      <c r="W1107" t="s">
        <v>503</v>
      </c>
      <c r="X1107" t="s">
        <v>503</v>
      </c>
      <c r="AA1107" s="6" t="str">
        <f t="shared" si="87"/>
        <v>Other</v>
      </c>
      <c r="AB1107" s="6" t="str">
        <f t="shared" si="88"/>
        <v>A</v>
      </c>
      <c r="AC1107" s="6">
        <f>VLOOKUP(P1107,lists!$G:$H,2,FALSE)</f>
        <v>4</v>
      </c>
      <c r="AD1107" t="b">
        <f>VLOOKUP(G1107,lists!$B$2:$C$3,2,FALSE)</f>
        <v>1</v>
      </c>
      <c r="AE1107" t="b">
        <f>VLOOKUP(AA1107,lists!$B:$C,2,FALSE)</f>
        <v>1</v>
      </c>
      <c r="AF1107" t="b">
        <f>IF(AND(AC1107&gt;=VLOOKUP(FLAT!$I$1,lists!$G:$H,2,FALSE),AC1107&lt;=VLOOKUP(FLAT!$I$2,lists!$G:$H,2,FALSE)),TRUE,FALSE)</f>
        <v>1</v>
      </c>
      <c r="AG1107" t="b">
        <f>VLOOKUP(AB1107,lists!$B$7:$C$8,2,FALSE)</f>
        <v>1</v>
      </c>
      <c r="AH1107" t="b">
        <f>VLOOKUP(IF(H1107="","Open",SUBSTITUTE(H1107,"/Nov","")),lists!$B$27:$D$29,2,FALSE)</f>
        <v>1</v>
      </c>
      <c r="AI1107" t="b">
        <f>IF(FLAT!$I$5="All",TRUE,IF(FLAT!$I$5=TEXT('Raw - F'!C1107,"mmm"),TRUE,FALSE))</f>
        <v>1</v>
      </c>
      <c r="AJ1107" t="b">
        <f>VLOOKUP(L1107,lists!B:C,2,FALSE)</f>
        <v>1</v>
      </c>
      <c r="AK1107" t="b">
        <f>VLOOKUP(T1107,lists!$B$23:$D$25,2,FALSE)</f>
        <v>1</v>
      </c>
      <c r="AL1107">
        <f t="shared" si="89"/>
        <v>1</v>
      </c>
    </row>
    <row r="1108" spans="1:38" x14ac:dyDescent="0.35">
      <c r="A1108" s="1">
        <f t="shared" si="90"/>
        <v>1108</v>
      </c>
      <c r="B1108" s="1">
        <f t="shared" si="91"/>
        <v>1107</v>
      </c>
      <c r="C1108" s="5">
        <v>44364</v>
      </c>
      <c r="D1108" t="s">
        <v>656</v>
      </c>
      <c r="E1108" t="s">
        <v>302</v>
      </c>
      <c r="F1108" t="s">
        <v>302</v>
      </c>
      <c r="G1108" t="s">
        <v>6</v>
      </c>
      <c r="H1108" t="s">
        <v>227</v>
      </c>
      <c r="J1108" t="s">
        <v>54</v>
      </c>
      <c r="K1108" t="s">
        <v>5</v>
      </c>
      <c r="L1108">
        <v>4</v>
      </c>
      <c r="N1108" t="s">
        <v>348</v>
      </c>
      <c r="O1108" t="s">
        <v>572</v>
      </c>
      <c r="P1108" t="s">
        <v>76</v>
      </c>
      <c r="Q1108">
        <v>13000</v>
      </c>
      <c r="R1108" t="s">
        <v>1420</v>
      </c>
      <c r="T1108" t="s">
        <v>241</v>
      </c>
      <c r="U1108">
        <v>1</v>
      </c>
      <c r="W1108" t="s">
        <v>503</v>
      </c>
      <c r="X1108" t="s">
        <v>503</v>
      </c>
      <c r="AA1108" s="6" t="str">
        <f t="shared" si="87"/>
        <v>Other</v>
      </c>
      <c r="AB1108" s="6" t="str">
        <f t="shared" si="88"/>
        <v>A</v>
      </c>
      <c r="AC1108" s="6">
        <f>VLOOKUP(P1108,lists!$G:$H,2,FALSE)</f>
        <v>5</v>
      </c>
      <c r="AD1108" t="b">
        <f>VLOOKUP(G1108,lists!$B$2:$C$3,2,FALSE)</f>
        <v>1</v>
      </c>
      <c r="AE1108" t="b">
        <f>VLOOKUP(AA1108,lists!$B:$C,2,FALSE)</f>
        <v>1</v>
      </c>
      <c r="AF1108" t="b">
        <f>IF(AND(AC1108&gt;=VLOOKUP(FLAT!$I$1,lists!$G:$H,2,FALSE),AC1108&lt;=VLOOKUP(FLAT!$I$2,lists!$G:$H,2,FALSE)),TRUE,FALSE)</f>
        <v>1</v>
      </c>
      <c r="AG1108" t="b">
        <f>VLOOKUP(AB1108,lists!$B$7:$C$8,2,FALSE)</f>
        <v>1</v>
      </c>
      <c r="AH1108" t="b">
        <f>VLOOKUP(IF(H1108="","Open",SUBSTITUTE(H1108,"/Nov","")),lists!$B$27:$D$29,2,FALSE)</f>
        <v>1</v>
      </c>
      <c r="AI1108" t="b">
        <f>IF(FLAT!$I$5="All",TRUE,IF(FLAT!$I$5=TEXT('Raw - F'!C1108,"mmm"),TRUE,FALSE))</f>
        <v>1</v>
      </c>
      <c r="AJ1108" t="b">
        <f>VLOOKUP(L1108,lists!B:C,2,FALSE)</f>
        <v>1</v>
      </c>
      <c r="AK1108" t="b">
        <f>VLOOKUP(T1108,lists!$B$23:$D$25,2,FALSE)</f>
        <v>1</v>
      </c>
      <c r="AL1108">
        <f t="shared" si="89"/>
        <v>1</v>
      </c>
    </row>
    <row r="1109" spans="1:38" x14ac:dyDescent="0.35">
      <c r="A1109" s="1">
        <f t="shared" si="90"/>
        <v>1109</v>
      </c>
      <c r="B1109" s="1">
        <f t="shared" si="91"/>
        <v>1108</v>
      </c>
      <c r="C1109" s="5">
        <v>44364</v>
      </c>
      <c r="D1109" t="s">
        <v>656</v>
      </c>
      <c r="E1109" t="s">
        <v>302</v>
      </c>
      <c r="F1109" t="s">
        <v>302</v>
      </c>
      <c r="G1109" t="s">
        <v>6</v>
      </c>
      <c r="H1109" t="s">
        <v>227</v>
      </c>
      <c r="J1109" t="s">
        <v>35</v>
      </c>
      <c r="K1109" t="s">
        <v>7</v>
      </c>
      <c r="L1109">
        <v>3</v>
      </c>
      <c r="N1109" t="s">
        <v>359</v>
      </c>
      <c r="O1109" t="s">
        <v>37</v>
      </c>
      <c r="P1109" t="s">
        <v>37</v>
      </c>
      <c r="Q1109">
        <v>13000</v>
      </c>
      <c r="R1109" t="s">
        <v>1424</v>
      </c>
      <c r="T1109" t="s">
        <v>241</v>
      </c>
      <c r="U1109">
        <v>1</v>
      </c>
      <c r="W1109" t="s">
        <v>503</v>
      </c>
      <c r="X1109" t="s">
        <v>503</v>
      </c>
      <c r="AA1109" s="6" t="str">
        <f t="shared" si="87"/>
        <v>Other</v>
      </c>
      <c r="AB1109" s="6" t="str">
        <f t="shared" si="88"/>
        <v>F</v>
      </c>
      <c r="AC1109" s="6">
        <f>VLOOKUP(P1109,lists!$G:$H,2,FALSE)</f>
        <v>2</v>
      </c>
      <c r="AD1109" t="b">
        <f>VLOOKUP(G1109,lists!$B$2:$C$3,2,FALSE)</f>
        <v>1</v>
      </c>
      <c r="AE1109" t="b">
        <f>VLOOKUP(AA1109,lists!$B:$C,2,FALSE)</f>
        <v>1</v>
      </c>
      <c r="AF1109" t="b">
        <f>IF(AND(AC1109&gt;=VLOOKUP(FLAT!$I$1,lists!$G:$H,2,FALSE),AC1109&lt;=VLOOKUP(FLAT!$I$2,lists!$G:$H,2,FALSE)),TRUE,FALSE)</f>
        <v>1</v>
      </c>
      <c r="AG1109" t="b">
        <f>VLOOKUP(AB1109,lists!$B$7:$C$8,2,FALSE)</f>
        <v>1</v>
      </c>
      <c r="AH1109" t="b">
        <f>VLOOKUP(IF(H1109="","Open",SUBSTITUTE(H1109,"/Nov","")),lists!$B$27:$D$29,2,FALSE)</f>
        <v>1</v>
      </c>
      <c r="AI1109" t="b">
        <f>IF(FLAT!$I$5="All",TRUE,IF(FLAT!$I$5=TEXT('Raw - F'!C1109,"mmm"),TRUE,FALSE))</f>
        <v>1</v>
      </c>
      <c r="AJ1109" t="b">
        <f>VLOOKUP(L1109,lists!B:C,2,FALSE)</f>
        <v>1</v>
      </c>
      <c r="AK1109" t="b">
        <f>VLOOKUP(T1109,lists!$B$23:$D$25,2,FALSE)</f>
        <v>1</v>
      </c>
      <c r="AL1109">
        <f t="shared" si="89"/>
        <v>1</v>
      </c>
    </row>
    <row r="1110" spans="1:38" x14ac:dyDescent="0.35">
      <c r="A1110" s="1">
        <f t="shared" si="90"/>
        <v>1110</v>
      </c>
      <c r="B1110" s="1">
        <f t="shared" si="91"/>
        <v>1109</v>
      </c>
      <c r="C1110" s="5">
        <v>44364</v>
      </c>
      <c r="D1110" t="s">
        <v>656</v>
      </c>
      <c r="E1110" t="s">
        <v>302</v>
      </c>
      <c r="F1110" t="s">
        <v>302</v>
      </c>
      <c r="G1110" t="s">
        <v>6</v>
      </c>
      <c r="H1110" t="s">
        <v>227</v>
      </c>
      <c r="J1110" t="s">
        <v>34</v>
      </c>
      <c r="K1110" t="s">
        <v>5</v>
      </c>
      <c r="L1110">
        <v>5</v>
      </c>
      <c r="N1110" t="s">
        <v>321</v>
      </c>
      <c r="O1110" t="s">
        <v>315</v>
      </c>
      <c r="P1110" t="s">
        <v>102</v>
      </c>
      <c r="Q1110">
        <v>8000</v>
      </c>
      <c r="R1110" t="s">
        <v>1419</v>
      </c>
      <c r="T1110" t="s">
        <v>241</v>
      </c>
      <c r="U1110">
        <v>1</v>
      </c>
      <c r="W1110" t="s">
        <v>503</v>
      </c>
      <c r="X1110" t="s">
        <v>503</v>
      </c>
      <c r="AA1110" s="6" t="str">
        <f t="shared" si="87"/>
        <v>3yo</v>
      </c>
      <c r="AB1110" s="6" t="str">
        <f t="shared" si="88"/>
        <v>A</v>
      </c>
      <c r="AC1110" s="6">
        <f>VLOOKUP(P1110,lists!$G:$H,2,FALSE)</f>
        <v>9</v>
      </c>
      <c r="AD1110" t="b">
        <f>VLOOKUP(G1110,lists!$B$2:$C$3,2,FALSE)</f>
        <v>1</v>
      </c>
      <c r="AE1110" t="b">
        <f>VLOOKUP(AA1110,lists!$B:$C,2,FALSE)</f>
        <v>1</v>
      </c>
      <c r="AF1110" t="b">
        <f>IF(AND(AC1110&gt;=VLOOKUP(FLAT!$I$1,lists!$G:$H,2,FALSE),AC1110&lt;=VLOOKUP(FLAT!$I$2,lists!$G:$H,2,FALSE)),TRUE,FALSE)</f>
        <v>1</v>
      </c>
      <c r="AG1110" t="b">
        <f>VLOOKUP(AB1110,lists!$B$7:$C$8,2,FALSE)</f>
        <v>1</v>
      </c>
      <c r="AH1110" t="b">
        <f>VLOOKUP(IF(H1110="","Open",SUBSTITUTE(H1110,"/Nov","")),lists!$B$27:$D$29,2,FALSE)</f>
        <v>1</v>
      </c>
      <c r="AI1110" t="b">
        <f>IF(FLAT!$I$5="All",TRUE,IF(FLAT!$I$5=TEXT('Raw - F'!C1110,"mmm"),TRUE,FALSE))</f>
        <v>1</v>
      </c>
      <c r="AJ1110" t="b">
        <f>VLOOKUP(L1110,lists!B:C,2,FALSE)</f>
        <v>1</v>
      </c>
      <c r="AK1110" t="b">
        <f>VLOOKUP(T1110,lists!$B$23:$D$25,2,FALSE)</f>
        <v>1</v>
      </c>
      <c r="AL1110">
        <f t="shared" si="89"/>
        <v>1</v>
      </c>
    </row>
    <row r="1111" spans="1:38" x14ac:dyDescent="0.35">
      <c r="A1111" s="1">
        <f t="shared" si="90"/>
        <v>1111</v>
      </c>
      <c r="B1111" s="1">
        <f t="shared" si="91"/>
        <v>1110</v>
      </c>
      <c r="C1111" s="5">
        <v>44364</v>
      </c>
      <c r="D1111" t="s">
        <v>656</v>
      </c>
      <c r="E1111" t="s">
        <v>302</v>
      </c>
      <c r="F1111" t="s">
        <v>302</v>
      </c>
      <c r="G1111" t="s">
        <v>51</v>
      </c>
      <c r="H1111" t="s">
        <v>245</v>
      </c>
      <c r="J1111" t="s">
        <v>305</v>
      </c>
      <c r="K1111" t="s">
        <v>7</v>
      </c>
      <c r="L1111">
        <v>4</v>
      </c>
      <c r="N1111" t="s">
        <v>227</v>
      </c>
      <c r="O1111" t="s">
        <v>572</v>
      </c>
      <c r="P1111" t="s">
        <v>76</v>
      </c>
      <c r="Q1111">
        <v>8000</v>
      </c>
      <c r="R1111" t="s">
        <v>1422</v>
      </c>
      <c r="T1111" t="s">
        <v>241</v>
      </c>
      <c r="U1111">
        <v>1</v>
      </c>
      <c r="W1111" t="s">
        <v>503</v>
      </c>
      <c r="X1111" t="s">
        <v>660</v>
      </c>
      <c r="Y1111">
        <v>33000</v>
      </c>
      <c r="AA1111" s="6" t="str">
        <f t="shared" si="87"/>
        <v>Other</v>
      </c>
      <c r="AB1111" s="6" t="str">
        <f t="shared" si="88"/>
        <v>F</v>
      </c>
      <c r="AC1111" s="6">
        <f>VLOOKUP(P1111,lists!$G:$H,2,FALSE)</f>
        <v>5</v>
      </c>
      <c r="AD1111" t="b">
        <f>VLOOKUP(G1111,lists!$B$2:$C$3,2,FALSE)</f>
        <v>1</v>
      </c>
      <c r="AE1111" t="b">
        <f>VLOOKUP(AA1111,lists!$B:$C,2,FALSE)</f>
        <v>1</v>
      </c>
      <c r="AF1111" t="b">
        <f>IF(AND(AC1111&gt;=VLOOKUP(FLAT!$I$1,lists!$G:$H,2,FALSE),AC1111&lt;=VLOOKUP(FLAT!$I$2,lists!$G:$H,2,FALSE)),TRUE,FALSE)</f>
        <v>1</v>
      </c>
      <c r="AG1111" t="b">
        <f>VLOOKUP(AB1111,lists!$B$7:$C$8,2,FALSE)</f>
        <v>1</v>
      </c>
      <c r="AH1111" t="b">
        <f>VLOOKUP(IF(H1111="","Open",SUBSTITUTE(H1111,"/Nov","")),lists!$B$27:$D$29,2,FALSE)</f>
        <v>1</v>
      </c>
      <c r="AI1111" t="b">
        <f>IF(FLAT!$I$5="All",TRUE,IF(FLAT!$I$5=TEXT('Raw - F'!C1111,"mmm"),TRUE,FALSE))</f>
        <v>1</v>
      </c>
      <c r="AJ1111" t="b">
        <f>VLOOKUP(L1111,lists!B:C,2,FALSE)</f>
        <v>1</v>
      </c>
      <c r="AK1111" t="b">
        <f>VLOOKUP(T1111,lists!$B$23:$D$25,2,FALSE)</f>
        <v>1</v>
      </c>
      <c r="AL1111">
        <f t="shared" si="89"/>
        <v>1</v>
      </c>
    </row>
    <row r="1112" spans="1:38" x14ac:dyDescent="0.35">
      <c r="A1112" s="1">
        <f t="shared" si="90"/>
        <v>1112</v>
      </c>
      <c r="B1112" s="1">
        <f t="shared" si="91"/>
        <v>1111</v>
      </c>
      <c r="C1112" s="5">
        <v>44364</v>
      </c>
      <c r="D1112" t="s">
        <v>656</v>
      </c>
      <c r="E1112" t="s">
        <v>302</v>
      </c>
      <c r="F1112" t="s">
        <v>302</v>
      </c>
      <c r="G1112" t="s">
        <v>51</v>
      </c>
      <c r="H1112" t="s">
        <v>245</v>
      </c>
      <c r="J1112" t="s">
        <v>33</v>
      </c>
      <c r="K1112" t="s">
        <v>5</v>
      </c>
      <c r="L1112">
        <v>4</v>
      </c>
      <c r="N1112" t="s">
        <v>227</v>
      </c>
      <c r="O1112" t="s">
        <v>37</v>
      </c>
      <c r="P1112" t="s">
        <v>37</v>
      </c>
      <c r="Q1112">
        <v>8000</v>
      </c>
      <c r="R1112" t="s">
        <v>1423</v>
      </c>
      <c r="T1112" t="s">
        <v>241</v>
      </c>
      <c r="U1112">
        <v>1</v>
      </c>
      <c r="W1112" t="s">
        <v>503</v>
      </c>
      <c r="X1112" t="s">
        <v>583</v>
      </c>
      <c r="Y1112" t="s">
        <v>368</v>
      </c>
      <c r="Z1112" t="s">
        <v>553</v>
      </c>
      <c r="AA1112" s="6" t="str">
        <f t="shared" si="87"/>
        <v>2yo</v>
      </c>
      <c r="AB1112" s="6" t="str">
        <f t="shared" si="88"/>
        <v>A</v>
      </c>
      <c r="AC1112" s="6">
        <f>VLOOKUP(P1112,lists!$G:$H,2,FALSE)</f>
        <v>2</v>
      </c>
      <c r="AD1112" t="b">
        <f>VLOOKUP(G1112,lists!$B$2:$C$3,2,FALSE)</f>
        <v>1</v>
      </c>
      <c r="AE1112" t="b">
        <f>VLOOKUP(AA1112,lists!$B:$C,2,FALSE)</f>
        <v>1</v>
      </c>
      <c r="AF1112" t="b">
        <f>IF(AND(AC1112&gt;=VLOOKUP(FLAT!$I$1,lists!$G:$H,2,FALSE),AC1112&lt;=VLOOKUP(FLAT!$I$2,lists!$G:$H,2,FALSE)),TRUE,FALSE)</f>
        <v>1</v>
      </c>
      <c r="AG1112" t="b">
        <f>VLOOKUP(AB1112,lists!$B$7:$C$8,2,FALSE)</f>
        <v>1</v>
      </c>
      <c r="AH1112" t="b">
        <f>VLOOKUP(IF(H1112="","Open",SUBSTITUTE(H1112,"/Nov","")),lists!$B$27:$D$29,2,FALSE)</f>
        <v>1</v>
      </c>
      <c r="AI1112" t="b">
        <f>IF(FLAT!$I$5="All",TRUE,IF(FLAT!$I$5=TEXT('Raw - F'!C1112,"mmm"),TRUE,FALSE))</f>
        <v>1</v>
      </c>
      <c r="AJ1112" t="b">
        <f>VLOOKUP(L1112,lists!B:C,2,FALSE)</f>
        <v>1</v>
      </c>
      <c r="AK1112" t="b">
        <f>VLOOKUP(T1112,lists!$B$23:$D$25,2,FALSE)</f>
        <v>1</v>
      </c>
      <c r="AL1112">
        <f t="shared" si="89"/>
        <v>1</v>
      </c>
    </row>
    <row r="1113" spans="1:38" x14ac:dyDescent="0.35">
      <c r="A1113" s="1">
        <f t="shared" si="90"/>
        <v>1113</v>
      </c>
      <c r="B1113" s="1">
        <f t="shared" si="91"/>
        <v>1112</v>
      </c>
      <c r="C1113" s="5">
        <v>44364</v>
      </c>
      <c r="D1113" t="s">
        <v>656</v>
      </c>
      <c r="E1113" t="s">
        <v>302</v>
      </c>
      <c r="F1113" t="s">
        <v>302</v>
      </c>
      <c r="G1113" t="s">
        <v>6</v>
      </c>
      <c r="H1113" t="s">
        <v>227</v>
      </c>
      <c r="J1113" t="s">
        <v>54</v>
      </c>
      <c r="K1113" t="s">
        <v>5</v>
      </c>
      <c r="L1113">
        <v>4</v>
      </c>
      <c r="N1113" t="s">
        <v>318</v>
      </c>
      <c r="O1113" t="s">
        <v>55</v>
      </c>
      <c r="P1113" t="s">
        <v>61</v>
      </c>
      <c r="Q1113">
        <v>7200</v>
      </c>
      <c r="R1113" t="s">
        <v>1421</v>
      </c>
      <c r="T1113" t="s">
        <v>241</v>
      </c>
      <c r="U1113">
        <v>1</v>
      </c>
      <c r="W1113" t="s">
        <v>503</v>
      </c>
      <c r="X1113" t="s">
        <v>503</v>
      </c>
      <c r="AA1113" s="6" t="str">
        <f t="shared" si="87"/>
        <v>Other</v>
      </c>
      <c r="AB1113" s="6" t="str">
        <f t="shared" si="88"/>
        <v>A</v>
      </c>
      <c r="AC1113" s="6">
        <f>VLOOKUP(P1113,lists!$G:$H,2,FALSE)</f>
        <v>11</v>
      </c>
      <c r="AD1113" t="b">
        <f>VLOOKUP(G1113,lists!$B$2:$C$3,2,FALSE)</f>
        <v>1</v>
      </c>
      <c r="AE1113" t="b">
        <f>VLOOKUP(AA1113,lists!$B:$C,2,FALSE)</f>
        <v>1</v>
      </c>
      <c r="AF1113" t="b">
        <f>IF(AND(AC1113&gt;=VLOOKUP(FLAT!$I$1,lists!$G:$H,2,FALSE),AC1113&lt;=VLOOKUP(FLAT!$I$2,lists!$G:$H,2,FALSE)),TRUE,FALSE)</f>
        <v>1</v>
      </c>
      <c r="AG1113" t="b">
        <f>VLOOKUP(AB1113,lists!$B$7:$C$8,2,FALSE)</f>
        <v>1</v>
      </c>
      <c r="AH1113" t="b">
        <f>VLOOKUP(IF(H1113="","Open",SUBSTITUTE(H1113,"/Nov","")),lists!$B$27:$D$29,2,FALSE)</f>
        <v>1</v>
      </c>
      <c r="AI1113" t="b">
        <f>IF(FLAT!$I$5="All",TRUE,IF(FLAT!$I$5=TEXT('Raw - F'!C1113,"mmm"),TRUE,FALSE))</f>
        <v>1</v>
      </c>
      <c r="AJ1113" t="b">
        <f>VLOOKUP(L1113,lists!B:C,2,FALSE)</f>
        <v>1</v>
      </c>
      <c r="AK1113" t="b">
        <f>VLOOKUP(T1113,lists!$B$23:$D$25,2,FALSE)</f>
        <v>1</v>
      </c>
      <c r="AL1113">
        <f t="shared" si="89"/>
        <v>1</v>
      </c>
    </row>
    <row r="1114" spans="1:38" x14ac:dyDescent="0.35">
      <c r="A1114" s="1">
        <f t="shared" si="90"/>
        <v>1114</v>
      </c>
      <c r="B1114" s="1">
        <f t="shared" si="91"/>
        <v>1113</v>
      </c>
      <c r="C1114" s="5">
        <v>44364</v>
      </c>
      <c r="D1114" t="s">
        <v>84</v>
      </c>
      <c r="E1114" t="s">
        <v>302</v>
      </c>
      <c r="F1114" t="s">
        <v>302</v>
      </c>
      <c r="G1114" t="s">
        <v>6</v>
      </c>
      <c r="H1114" t="s">
        <v>227</v>
      </c>
      <c r="J1114" t="s">
        <v>34</v>
      </c>
      <c r="K1114" t="s">
        <v>7</v>
      </c>
      <c r="L1114">
        <v>5</v>
      </c>
      <c r="N1114" t="s">
        <v>321</v>
      </c>
      <c r="O1114" t="s">
        <v>570</v>
      </c>
      <c r="P1114" t="s">
        <v>59</v>
      </c>
      <c r="Q1114">
        <v>4900</v>
      </c>
      <c r="R1114" t="s">
        <v>1427</v>
      </c>
      <c r="T1114" t="s">
        <v>241</v>
      </c>
      <c r="U1114">
        <v>1</v>
      </c>
      <c r="W1114" t="s">
        <v>503</v>
      </c>
      <c r="X1114" t="s">
        <v>503</v>
      </c>
      <c r="AA1114" s="6" t="str">
        <f t="shared" si="87"/>
        <v>3yo</v>
      </c>
      <c r="AB1114" s="6" t="str">
        <f t="shared" si="88"/>
        <v>F</v>
      </c>
      <c r="AC1114" s="6">
        <f>VLOOKUP(P1114,lists!$G:$H,2,FALSE)</f>
        <v>7</v>
      </c>
      <c r="AD1114" t="b">
        <f>VLOOKUP(G1114,lists!$B$2:$C$3,2,FALSE)</f>
        <v>1</v>
      </c>
      <c r="AE1114" t="b">
        <f>VLOOKUP(AA1114,lists!$B:$C,2,FALSE)</f>
        <v>1</v>
      </c>
      <c r="AF1114" t="b">
        <f>IF(AND(AC1114&gt;=VLOOKUP(FLAT!$I$1,lists!$G:$H,2,FALSE),AC1114&lt;=VLOOKUP(FLAT!$I$2,lists!$G:$H,2,FALSE)),TRUE,FALSE)</f>
        <v>1</v>
      </c>
      <c r="AG1114" t="b">
        <f>VLOOKUP(AB1114,lists!$B$7:$C$8,2,FALSE)</f>
        <v>1</v>
      </c>
      <c r="AH1114" t="b">
        <f>VLOOKUP(IF(H1114="","Open",SUBSTITUTE(H1114,"/Nov","")),lists!$B$27:$D$29,2,FALSE)</f>
        <v>1</v>
      </c>
      <c r="AI1114" t="b">
        <f>IF(FLAT!$I$5="All",TRUE,IF(FLAT!$I$5=TEXT('Raw - F'!C1114,"mmm"),TRUE,FALSE))</f>
        <v>1</v>
      </c>
      <c r="AJ1114" t="b">
        <f>VLOOKUP(L1114,lists!B:C,2,FALSE)</f>
        <v>1</v>
      </c>
      <c r="AK1114" t="b">
        <f>VLOOKUP(T1114,lists!$B$23:$D$25,2,FALSE)</f>
        <v>1</v>
      </c>
      <c r="AL1114">
        <f t="shared" si="89"/>
        <v>1</v>
      </c>
    </row>
    <row r="1115" spans="1:38" x14ac:dyDescent="0.35">
      <c r="A1115" s="1">
        <f t="shared" si="90"/>
        <v>1115</v>
      </c>
      <c r="B1115" s="1">
        <f t="shared" si="91"/>
        <v>1114</v>
      </c>
      <c r="C1115" s="5">
        <v>44364</v>
      </c>
      <c r="D1115" t="s">
        <v>84</v>
      </c>
      <c r="E1115" t="s">
        <v>302</v>
      </c>
      <c r="F1115" t="s">
        <v>302</v>
      </c>
      <c r="G1115" t="s">
        <v>6</v>
      </c>
      <c r="H1115" t="s">
        <v>227</v>
      </c>
      <c r="J1115" t="s">
        <v>35</v>
      </c>
      <c r="K1115" t="s">
        <v>5</v>
      </c>
      <c r="L1115">
        <v>5</v>
      </c>
      <c r="N1115" t="s">
        <v>321</v>
      </c>
      <c r="O1115" t="s">
        <v>339</v>
      </c>
      <c r="P1115" t="s">
        <v>38</v>
      </c>
      <c r="Q1115">
        <v>4900</v>
      </c>
      <c r="R1115" t="s">
        <v>1428</v>
      </c>
      <c r="T1115" t="s">
        <v>241</v>
      </c>
      <c r="U1115">
        <v>1</v>
      </c>
      <c r="W1115" t="s">
        <v>503</v>
      </c>
      <c r="X1115" t="s">
        <v>503</v>
      </c>
      <c r="AA1115" s="6" t="str">
        <f t="shared" si="87"/>
        <v>Other</v>
      </c>
      <c r="AB1115" s="6" t="str">
        <f t="shared" si="88"/>
        <v>A</v>
      </c>
      <c r="AC1115" s="6">
        <f>VLOOKUP(P1115,lists!$G:$H,2,FALSE)</f>
        <v>3</v>
      </c>
      <c r="AD1115" t="b">
        <f>VLOOKUP(G1115,lists!$B$2:$C$3,2,FALSE)</f>
        <v>1</v>
      </c>
      <c r="AE1115" t="b">
        <f>VLOOKUP(AA1115,lists!$B:$C,2,FALSE)</f>
        <v>1</v>
      </c>
      <c r="AF1115" t="b">
        <f>IF(AND(AC1115&gt;=VLOOKUP(FLAT!$I$1,lists!$G:$H,2,FALSE),AC1115&lt;=VLOOKUP(FLAT!$I$2,lists!$G:$H,2,FALSE)),TRUE,FALSE)</f>
        <v>1</v>
      </c>
      <c r="AG1115" t="b">
        <f>VLOOKUP(AB1115,lists!$B$7:$C$8,2,FALSE)</f>
        <v>1</v>
      </c>
      <c r="AH1115" t="b">
        <f>VLOOKUP(IF(H1115="","Open",SUBSTITUTE(H1115,"/Nov","")),lists!$B$27:$D$29,2,FALSE)</f>
        <v>1</v>
      </c>
      <c r="AI1115" t="b">
        <f>IF(FLAT!$I$5="All",TRUE,IF(FLAT!$I$5=TEXT('Raw - F'!C1115,"mmm"),TRUE,FALSE))</f>
        <v>1</v>
      </c>
      <c r="AJ1115" t="b">
        <f>VLOOKUP(L1115,lists!B:C,2,FALSE)</f>
        <v>1</v>
      </c>
      <c r="AK1115" t="b">
        <f>VLOOKUP(T1115,lists!$B$23:$D$25,2,FALSE)</f>
        <v>1</v>
      </c>
      <c r="AL1115">
        <f t="shared" si="89"/>
        <v>1</v>
      </c>
    </row>
    <row r="1116" spans="1:38" x14ac:dyDescent="0.35">
      <c r="A1116" s="1">
        <f t="shared" si="90"/>
        <v>1116</v>
      </c>
      <c r="B1116" s="1">
        <f t="shared" si="91"/>
        <v>1115</v>
      </c>
      <c r="C1116" s="5">
        <v>44364</v>
      </c>
      <c r="D1116" t="s">
        <v>84</v>
      </c>
      <c r="E1116" t="s">
        <v>302</v>
      </c>
      <c r="F1116" t="s">
        <v>302</v>
      </c>
      <c r="G1116" t="s">
        <v>51</v>
      </c>
      <c r="H1116" t="s">
        <v>244</v>
      </c>
      <c r="J1116" t="s">
        <v>33</v>
      </c>
      <c r="K1116" t="s">
        <v>5</v>
      </c>
      <c r="L1116">
        <v>5</v>
      </c>
      <c r="N1116" t="s">
        <v>227</v>
      </c>
      <c r="O1116" t="s">
        <v>319</v>
      </c>
      <c r="P1116" t="s">
        <v>37</v>
      </c>
      <c r="Q1116">
        <v>4900</v>
      </c>
      <c r="R1116" t="s">
        <v>1429</v>
      </c>
      <c r="T1116" t="s">
        <v>241</v>
      </c>
      <c r="U1116">
        <v>1</v>
      </c>
      <c r="W1116" t="s">
        <v>503</v>
      </c>
      <c r="X1116" t="s">
        <v>503</v>
      </c>
      <c r="AA1116" s="6" t="str">
        <f t="shared" si="87"/>
        <v>2yo</v>
      </c>
      <c r="AB1116" s="6" t="str">
        <f t="shared" si="88"/>
        <v>A</v>
      </c>
      <c r="AC1116" s="6">
        <f>VLOOKUP(P1116,lists!$G:$H,2,FALSE)</f>
        <v>2</v>
      </c>
      <c r="AD1116" t="b">
        <f>VLOOKUP(G1116,lists!$B$2:$C$3,2,FALSE)</f>
        <v>1</v>
      </c>
      <c r="AE1116" t="b">
        <f>VLOOKUP(AA1116,lists!$B:$C,2,FALSE)</f>
        <v>1</v>
      </c>
      <c r="AF1116" t="b">
        <f>IF(AND(AC1116&gt;=VLOOKUP(FLAT!$I$1,lists!$G:$H,2,FALSE),AC1116&lt;=VLOOKUP(FLAT!$I$2,lists!$G:$H,2,FALSE)),TRUE,FALSE)</f>
        <v>1</v>
      </c>
      <c r="AG1116" t="b">
        <f>VLOOKUP(AB1116,lists!$B$7:$C$8,2,FALSE)</f>
        <v>1</v>
      </c>
      <c r="AH1116" t="b">
        <f>VLOOKUP(IF(H1116="","Open",SUBSTITUTE(H1116,"/Nov","")),lists!$B$27:$D$29,2,FALSE)</f>
        <v>1</v>
      </c>
      <c r="AI1116" t="b">
        <f>IF(FLAT!$I$5="All",TRUE,IF(FLAT!$I$5=TEXT('Raw - F'!C1116,"mmm"),TRUE,FALSE))</f>
        <v>1</v>
      </c>
      <c r="AJ1116" t="b">
        <f>VLOOKUP(L1116,lists!B:C,2,FALSE)</f>
        <v>1</v>
      </c>
      <c r="AK1116" t="b">
        <f>VLOOKUP(T1116,lists!$B$23:$D$25,2,FALSE)</f>
        <v>1</v>
      </c>
      <c r="AL1116">
        <f t="shared" si="89"/>
        <v>1</v>
      </c>
    </row>
    <row r="1117" spans="1:38" x14ac:dyDescent="0.35">
      <c r="A1117" s="1">
        <f t="shared" si="90"/>
        <v>1117</v>
      </c>
      <c r="B1117" s="1">
        <f t="shared" si="91"/>
        <v>1116</v>
      </c>
      <c r="C1117" s="5">
        <v>44364</v>
      </c>
      <c r="D1117" t="s">
        <v>84</v>
      </c>
      <c r="E1117" t="s">
        <v>302</v>
      </c>
      <c r="F1117" t="s">
        <v>302</v>
      </c>
      <c r="G1117" t="s">
        <v>6</v>
      </c>
      <c r="H1117" t="s">
        <v>227</v>
      </c>
      <c r="J1117" t="s">
        <v>34</v>
      </c>
      <c r="K1117" t="s">
        <v>5</v>
      </c>
      <c r="L1117">
        <v>6</v>
      </c>
      <c r="N1117" t="s">
        <v>312</v>
      </c>
      <c r="O1117" t="s">
        <v>339</v>
      </c>
      <c r="P1117" t="s">
        <v>70</v>
      </c>
      <c r="Q1117">
        <v>3900</v>
      </c>
      <c r="R1117" t="s">
        <v>994</v>
      </c>
      <c r="T1117" t="s">
        <v>241</v>
      </c>
      <c r="U1117">
        <v>1</v>
      </c>
      <c r="W1117" t="s">
        <v>503</v>
      </c>
      <c r="X1117" t="s">
        <v>503</v>
      </c>
      <c r="AA1117" s="6" t="str">
        <f t="shared" si="87"/>
        <v>3yo</v>
      </c>
      <c r="AB1117" s="6" t="str">
        <f t="shared" si="88"/>
        <v>A</v>
      </c>
      <c r="AC1117" s="6">
        <f>VLOOKUP(P1117,lists!$G:$H,2,FALSE)</f>
        <v>4</v>
      </c>
      <c r="AD1117" t="b">
        <f>VLOOKUP(G1117,lists!$B$2:$C$3,2,FALSE)</f>
        <v>1</v>
      </c>
      <c r="AE1117" t="b">
        <f>VLOOKUP(AA1117,lists!$B:$C,2,FALSE)</f>
        <v>1</v>
      </c>
      <c r="AF1117" t="b">
        <f>IF(AND(AC1117&gt;=VLOOKUP(FLAT!$I$1,lists!$G:$H,2,FALSE),AC1117&lt;=VLOOKUP(FLAT!$I$2,lists!$G:$H,2,FALSE)),TRUE,FALSE)</f>
        <v>1</v>
      </c>
      <c r="AG1117" t="b">
        <f>VLOOKUP(AB1117,lists!$B$7:$C$8,2,FALSE)</f>
        <v>1</v>
      </c>
      <c r="AH1117" t="b">
        <f>VLOOKUP(IF(H1117="","Open",SUBSTITUTE(H1117,"/Nov","")),lists!$B$27:$D$29,2,FALSE)</f>
        <v>1</v>
      </c>
      <c r="AI1117" t="b">
        <f>IF(FLAT!$I$5="All",TRUE,IF(FLAT!$I$5=TEXT('Raw - F'!C1117,"mmm"),TRUE,FALSE))</f>
        <v>1</v>
      </c>
      <c r="AJ1117" t="b">
        <f>VLOOKUP(L1117,lists!B:C,2,FALSE)</f>
        <v>1</v>
      </c>
      <c r="AK1117" t="b">
        <f>VLOOKUP(T1117,lists!$B$23:$D$25,2,FALSE)</f>
        <v>1</v>
      </c>
      <c r="AL1117">
        <f t="shared" si="89"/>
        <v>1</v>
      </c>
    </row>
    <row r="1118" spans="1:38" x14ac:dyDescent="0.35">
      <c r="A1118" s="1">
        <f t="shared" si="90"/>
        <v>1118</v>
      </c>
      <c r="B1118" s="1">
        <f t="shared" si="91"/>
        <v>1117</v>
      </c>
      <c r="C1118" s="5">
        <v>44364</v>
      </c>
      <c r="D1118" t="s">
        <v>84</v>
      </c>
      <c r="E1118" t="s">
        <v>302</v>
      </c>
      <c r="F1118" t="s">
        <v>302</v>
      </c>
      <c r="G1118" t="s">
        <v>6</v>
      </c>
      <c r="H1118" t="s">
        <v>227</v>
      </c>
      <c r="J1118" t="s">
        <v>54</v>
      </c>
      <c r="K1118" t="s">
        <v>5</v>
      </c>
      <c r="L1118">
        <v>6</v>
      </c>
      <c r="N1118" t="s">
        <v>312</v>
      </c>
      <c r="O1118" t="s">
        <v>323</v>
      </c>
      <c r="P1118" t="s">
        <v>36</v>
      </c>
      <c r="Q1118">
        <v>3900</v>
      </c>
      <c r="R1118" t="s">
        <v>1425</v>
      </c>
      <c r="T1118" t="s">
        <v>241</v>
      </c>
      <c r="U1118">
        <v>1</v>
      </c>
      <c r="W1118" t="s">
        <v>503</v>
      </c>
      <c r="X1118" t="s">
        <v>503</v>
      </c>
      <c r="AA1118" s="6" t="str">
        <f t="shared" si="87"/>
        <v>Other</v>
      </c>
      <c r="AB1118" s="6" t="str">
        <f t="shared" si="88"/>
        <v>A</v>
      </c>
      <c r="AC1118" s="6">
        <f>VLOOKUP(P1118,lists!$G:$H,2,FALSE)</f>
        <v>1</v>
      </c>
      <c r="AD1118" t="b">
        <f>VLOOKUP(G1118,lists!$B$2:$C$3,2,FALSE)</f>
        <v>1</v>
      </c>
      <c r="AE1118" t="b">
        <f>VLOOKUP(AA1118,lists!$B:$C,2,FALSE)</f>
        <v>1</v>
      </c>
      <c r="AF1118" t="b">
        <f>IF(AND(AC1118&gt;=VLOOKUP(FLAT!$I$1,lists!$G:$H,2,FALSE),AC1118&lt;=VLOOKUP(FLAT!$I$2,lists!$G:$H,2,FALSE)),TRUE,FALSE)</f>
        <v>1</v>
      </c>
      <c r="AG1118" t="b">
        <f>VLOOKUP(AB1118,lists!$B$7:$C$8,2,FALSE)</f>
        <v>1</v>
      </c>
      <c r="AH1118" t="b">
        <f>VLOOKUP(IF(H1118="","Open",SUBSTITUTE(H1118,"/Nov","")),lists!$B$27:$D$29,2,FALSE)</f>
        <v>1</v>
      </c>
      <c r="AI1118" t="b">
        <f>IF(FLAT!$I$5="All",TRUE,IF(FLAT!$I$5=TEXT('Raw - F'!C1118,"mmm"),TRUE,FALSE))</f>
        <v>1</v>
      </c>
      <c r="AJ1118" t="b">
        <f>VLOOKUP(L1118,lists!B:C,2,FALSE)</f>
        <v>1</v>
      </c>
      <c r="AK1118" t="b">
        <f>VLOOKUP(T1118,lists!$B$23:$D$25,2,FALSE)</f>
        <v>1</v>
      </c>
      <c r="AL1118">
        <f t="shared" si="89"/>
        <v>1</v>
      </c>
    </row>
    <row r="1119" spans="1:38" x14ac:dyDescent="0.35">
      <c r="A1119" s="1">
        <f t="shared" si="90"/>
        <v>1119</v>
      </c>
      <c r="B1119" s="1">
        <f t="shared" si="91"/>
        <v>1118</v>
      </c>
      <c r="C1119" s="5">
        <v>44364</v>
      </c>
      <c r="D1119" t="s">
        <v>84</v>
      </c>
      <c r="E1119" t="s">
        <v>302</v>
      </c>
      <c r="F1119" t="s">
        <v>302</v>
      </c>
      <c r="G1119" t="s">
        <v>6</v>
      </c>
      <c r="H1119" t="s">
        <v>227</v>
      </c>
      <c r="J1119" t="s">
        <v>35</v>
      </c>
      <c r="K1119" t="s">
        <v>5</v>
      </c>
      <c r="L1119">
        <v>6</v>
      </c>
      <c r="N1119" t="s">
        <v>307</v>
      </c>
      <c r="O1119" t="s">
        <v>319</v>
      </c>
      <c r="P1119" t="s">
        <v>37</v>
      </c>
      <c r="Q1119">
        <v>3900</v>
      </c>
      <c r="R1119" t="s">
        <v>500</v>
      </c>
      <c r="T1119" t="s">
        <v>241</v>
      </c>
      <c r="U1119">
        <v>1</v>
      </c>
      <c r="W1119" t="s">
        <v>503</v>
      </c>
      <c r="X1119" t="s">
        <v>503</v>
      </c>
      <c r="AA1119" s="6" t="str">
        <f t="shared" si="87"/>
        <v>Other</v>
      </c>
      <c r="AB1119" s="6" t="str">
        <f t="shared" si="88"/>
        <v>A</v>
      </c>
      <c r="AC1119" s="6">
        <f>VLOOKUP(P1119,lists!$G:$H,2,FALSE)</f>
        <v>2</v>
      </c>
      <c r="AD1119" t="b">
        <f>VLOOKUP(G1119,lists!$B$2:$C$3,2,FALSE)</f>
        <v>1</v>
      </c>
      <c r="AE1119" t="b">
        <f>VLOOKUP(AA1119,lists!$B:$C,2,FALSE)</f>
        <v>1</v>
      </c>
      <c r="AF1119" t="b">
        <f>IF(AND(AC1119&gt;=VLOOKUP(FLAT!$I$1,lists!$G:$H,2,FALSE),AC1119&lt;=VLOOKUP(FLAT!$I$2,lists!$G:$H,2,FALSE)),TRUE,FALSE)</f>
        <v>1</v>
      </c>
      <c r="AG1119" t="b">
        <f>VLOOKUP(AB1119,lists!$B$7:$C$8,2,FALSE)</f>
        <v>1</v>
      </c>
      <c r="AH1119" t="b">
        <f>VLOOKUP(IF(H1119="","Open",SUBSTITUTE(H1119,"/Nov","")),lists!$B$27:$D$29,2,FALSE)</f>
        <v>1</v>
      </c>
      <c r="AI1119" t="b">
        <f>IF(FLAT!$I$5="All",TRUE,IF(FLAT!$I$5=TEXT('Raw - F'!C1119,"mmm"),TRUE,FALSE))</f>
        <v>1</v>
      </c>
      <c r="AJ1119" t="b">
        <f>VLOOKUP(L1119,lists!B:C,2,FALSE)</f>
        <v>1</v>
      </c>
      <c r="AK1119" t="b">
        <f>VLOOKUP(T1119,lists!$B$23:$D$25,2,FALSE)</f>
        <v>1</v>
      </c>
      <c r="AL1119">
        <f t="shared" si="89"/>
        <v>1</v>
      </c>
    </row>
    <row r="1120" spans="1:38" x14ac:dyDescent="0.35">
      <c r="A1120" s="1">
        <f t="shared" si="90"/>
        <v>1120</v>
      </c>
      <c r="B1120" s="1">
        <f t="shared" si="91"/>
        <v>1119</v>
      </c>
      <c r="C1120" s="5">
        <v>44364</v>
      </c>
      <c r="D1120" t="s">
        <v>84</v>
      </c>
      <c r="E1120" t="s">
        <v>302</v>
      </c>
      <c r="F1120" t="s">
        <v>302</v>
      </c>
      <c r="G1120" t="s">
        <v>51</v>
      </c>
      <c r="H1120" t="s">
        <v>227</v>
      </c>
      <c r="J1120" t="s">
        <v>1406</v>
      </c>
      <c r="K1120" t="s">
        <v>5</v>
      </c>
      <c r="L1120">
        <v>6</v>
      </c>
      <c r="N1120" t="s">
        <v>227</v>
      </c>
      <c r="O1120" t="s">
        <v>323</v>
      </c>
      <c r="P1120" t="s">
        <v>36</v>
      </c>
      <c r="Q1120">
        <v>3900</v>
      </c>
      <c r="R1120" t="s">
        <v>1426</v>
      </c>
      <c r="T1120" t="s">
        <v>241</v>
      </c>
      <c r="U1120">
        <v>1</v>
      </c>
      <c r="W1120" t="s">
        <v>1704</v>
      </c>
      <c r="X1120" t="s">
        <v>503</v>
      </c>
      <c r="AA1120" s="6" t="str">
        <f t="shared" si="87"/>
        <v>Other</v>
      </c>
      <c r="AB1120" s="6" t="str">
        <f t="shared" si="88"/>
        <v>A</v>
      </c>
      <c r="AC1120" s="6">
        <f>VLOOKUP(P1120,lists!$G:$H,2,FALSE)</f>
        <v>1</v>
      </c>
      <c r="AD1120" t="b">
        <f>VLOOKUP(G1120,lists!$B$2:$C$3,2,FALSE)</f>
        <v>1</v>
      </c>
      <c r="AE1120" t="b">
        <f>VLOOKUP(AA1120,lists!$B:$C,2,FALSE)</f>
        <v>1</v>
      </c>
      <c r="AF1120" t="b">
        <f>IF(AND(AC1120&gt;=VLOOKUP(FLAT!$I$1,lists!$G:$H,2,FALSE),AC1120&lt;=VLOOKUP(FLAT!$I$2,lists!$G:$H,2,FALSE)),TRUE,FALSE)</f>
        <v>1</v>
      </c>
      <c r="AG1120" t="b">
        <f>VLOOKUP(AB1120,lists!$B$7:$C$8,2,FALSE)</f>
        <v>1</v>
      </c>
      <c r="AH1120" t="b">
        <f>VLOOKUP(IF(H1120="","Open",SUBSTITUTE(H1120,"/Nov","")),lists!$B$27:$D$29,2,FALSE)</f>
        <v>1</v>
      </c>
      <c r="AI1120" t="b">
        <f>IF(FLAT!$I$5="All",TRUE,IF(FLAT!$I$5=TEXT('Raw - F'!C1120,"mmm"),TRUE,FALSE))</f>
        <v>1</v>
      </c>
      <c r="AJ1120" t="b">
        <f>VLOOKUP(L1120,lists!B:C,2,FALSE)</f>
        <v>1</v>
      </c>
      <c r="AK1120" t="b">
        <f>VLOOKUP(T1120,lists!$B$23:$D$25,2,FALSE)</f>
        <v>1</v>
      </c>
      <c r="AL1120">
        <f t="shared" si="89"/>
        <v>1</v>
      </c>
    </row>
    <row r="1121" spans="1:38" x14ac:dyDescent="0.35">
      <c r="A1121" s="1">
        <f t="shared" si="90"/>
        <v>1121</v>
      </c>
      <c r="B1121" s="1">
        <f t="shared" si="91"/>
        <v>1120</v>
      </c>
      <c r="C1121" s="5">
        <v>44364</v>
      </c>
      <c r="D1121" t="s">
        <v>690</v>
      </c>
      <c r="E1121" t="s">
        <v>302</v>
      </c>
      <c r="F1121" t="s">
        <v>302</v>
      </c>
      <c r="G1121" t="s">
        <v>6</v>
      </c>
      <c r="H1121" t="s">
        <v>227</v>
      </c>
      <c r="J1121" t="s">
        <v>54</v>
      </c>
      <c r="K1121" t="s">
        <v>5</v>
      </c>
      <c r="L1121">
        <v>3</v>
      </c>
      <c r="N1121" t="s">
        <v>346</v>
      </c>
      <c r="O1121" t="s">
        <v>435</v>
      </c>
      <c r="P1121" t="s">
        <v>76</v>
      </c>
      <c r="Q1121">
        <v>12500</v>
      </c>
      <c r="R1121" t="s">
        <v>1149</v>
      </c>
      <c r="T1121" t="s">
        <v>240</v>
      </c>
      <c r="U1121">
        <v>0</v>
      </c>
      <c r="W1121" t="s">
        <v>503</v>
      </c>
      <c r="X1121" t="s">
        <v>503</v>
      </c>
      <c r="AA1121" s="6" t="str">
        <f t="shared" si="87"/>
        <v>Other</v>
      </c>
      <c r="AB1121" s="6" t="str">
        <f t="shared" si="88"/>
        <v>A</v>
      </c>
      <c r="AC1121" s="6">
        <f>VLOOKUP(P1121,lists!$G:$H,2,FALSE)</f>
        <v>5</v>
      </c>
      <c r="AD1121" t="b">
        <f>VLOOKUP(G1121,lists!$B$2:$C$3,2,FALSE)</f>
        <v>1</v>
      </c>
      <c r="AE1121" t="b">
        <f>VLOOKUP(AA1121,lists!$B:$C,2,FALSE)</f>
        <v>1</v>
      </c>
      <c r="AF1121" t="b">
        <f>IF(AND(AC1121&gt;=VLOOKUP(FLAT!$I$1,lists!$G:$H,2,FALSE),AC1121&lt;=VLOOKUP(FLAT!$I$2,lists!$G:$H,2,FALSE)),TRUE,FALSE)</f>
        <v>1</v>
      </c>
      <c r="AG1121" t="b">
        <f>VLOOKUP(AB1121,lists!$B$7:$C$8,2,FALSE)</f>
        <v>1</v>
      </c>
      <c r="AH1121" t="b">
        <f>VLOOKUP(IF(H1121="","Open",SUBSTITUTE(H1121,"/Nov","")),lists!$B$27:$D$29,2,FALSE)</f>
        <v>1</v>
      </c>
      <c r="AI1121" t="b">
        <f>IF(FLAT!$I$5="All",TRUE,IF(FLAT!$I$5=TEXT('Raw - F'!C1121,"mmm"),TRUE,FALSE))</f>
        <v>1</v>
      </c>
      <c r="AJ1121" t="b">
        <f>VLOOKUP(L1121,lists!B:C,2,FALSE)</f>
        <v>1</v>
      </c>
      <c r="AK1121" t="b">
        <f>VLOOKUP(T1121,lists!$B$23:$D$25,2,FALSE)</f>
        <v>1</v>
      </c>
      <c r="AL1121">
        <f t="shared" si="89"/>
        <v>1</v>
      </c>
    </row>
    <row r="1122" spans="1:38" x14ac:dyDescent="0.35">
      <c r="A1122" s="1">
        <f t="shared" si="90"/>
        <v>1122</v>
      </c>
      <c r="B1122" s="1">
        <f t="shared" si="91"/>
        <v>1121</v>
      </c>
      <c r="C1122" s="5">
        <v>44364</v>
      </c>
      <c r="D1122" t="s">
        <v>690</v>
      </c>
      <c r="E1122" t="s">
        <v>302</v>
      </c>
      <c r="F1122" t="s">
        <v>302</v>
      </c>
      <c r="G1122" t="s">
        <v>6</v>
      </c>
      <c r="H1122" t="s">
        <v>227</v>
      </c>
      <c r="J1122" t="s">
        <v>34</v>
      </c>
      <c r="K1122" t="s">
        <v>5</v>
      </c>
      <c r="L1122">
        <v>4</v>
      </c>
      <c r="N1122" t="s">
        <v>348</v>
      </c>
      <c r="O1122" t="s">
        <v>434</v>
      </c>
      <c r="P1122" t="s">
        <v>59</v>
      </c>
      <c r="Q1122">
        <v>7650</v>
      </c>
      <c r="R1122" t="s">
        <v>1430</v>
      </c>
      <c r="T1122" t="s">
        <v>240</v>
      </c>
      <c r="U1122">
        <v>0</v>
      </c>
      <c r="W1122" t="s">
        <v>503</v>
      </c>
      <c r="X1122" t="s">
        <v>503</v>
      </c>
      <c r="AA1122" s="6" t="str">
        <f t="shared" si="87"/>
        <v>3yo</v>
      </c>
      <c r="AB1122" s="6" t="str">
        <f t="shared" si="88"/>
        <v>A</v>
      </c>
      <c r="AC1122" s="6">
        <f>VLOOKUP(P1122,lists!$G:$H,2,FALSE)</f>
        <v>7</v>
      </c>
      <c r="AD1122" t="b">
        <f>VLOOKUP(G1122,lists!$B$2:$C$3,2,FALSE)</f>
        <v>1</v>
      </c>
      <c r="AE1122" t="b">
        <f>VLOOKUP(AA1122,lists!$B:$C,2,FALSE)</f>
        <v>1</v>
      </c>
      <c r="AF1122" t="b">
        <f>IF(AND(AC1122&gt;=VLOOKUP(FLAT!$I$1,lists!$G:$H,2,FALSE),AC1122&lt;=VLOOKUP(FLAT!$I$2,lists!$G:$H,2,FALSE)),TRUE,FALSE)</f>
        <v>1</v>
      </c>
      <c r="AG1122" t="b">
        <f>VLOOKUP(AB1122,lists!$B$7:$C$8,2,FALSE)</f>
        <v>1</v>
      </c>
      <c r="AH1122" t="b">
        <f>VLOOKUP(IF(H1122="","Open",SUBSTITUTE(H1122,"/Nov","")),lists!$B$27:$D$29,2,FALSE)</f>
        <v>1</v>
      </c>
      <c r="AI1122" t="b">
        <f>IF(FLAT!$I$5="All",TRUE,IF(FLAT!$I$5=TEXT('Raw - F'!C1122,"mmm"),TRUE,FALSE))</f>
        <v>1</v>
      </c>
      <c r="AJ1122" t="b">
        <f>VLOOKUP(L1122,lists!B:C,2,FALSE)</f>
        <v>1</v>
      </c>
      <c r="AK1122" t="b">
        <f>VLOOKUP(T1122,lists!$B$23:$D$25,2,FALSE)</f>
        <v>1</v>
      </c>
      <c r="AL1122">
        <f t="shared" si="89"/>
        <v>1</v>
      </c>
    </row>
    <row r="1123" spans="1:38" x14ac:dyDescent="0.35">
      <c r="A1123" s="1">
        <f t="shared" si="90"/>
        <v>1123</v>
      </c>
      <c r="B1123" s="1">
        <f t="shared" si="91"/>
        <v>1122</v>
      </c>
      <c r="C1123" s="5">
        <v>44364</v>
      </c>
      <c r="D1123" t="s">
        <v>690</v>
      </c>
      <c r="E1123" t="s">
        <v>302</v>
      </c>
      <c r="F1123" t="s">
        <v>302</v>
      </c>
      <c r="G1123" t="s">
        <v>6</v>
      </c>
      <c r="H1123" t="s">
        <v>227</v>
      </c>
      <c r="J1123" t="s">
        <v>34</v>
      </c>
      <c r="K1123" t="s">
        <v>5</v>
      </c>
      <c r="L1123">
        <v>5</v>
      </c>
      <c r="N1123" t="s">
        <v>330</v>
      </c>
      <c r="O1123" t="s">
        <v>36</v>
      </c>
      <c r="P1123" t="s">
        <v>36</v>
      </c>
      <c r="Q1123">
        <v>4900</v>
      </c>
      <c r="R1123" t="s">
        <v>1409</v>
      </c>
      <c r="T1123" t="s">
        <v>240</v>
      </c>
      <c r="U1123">
        <v>0</v>
      </c>
      <c r="W1123" t="s">
        <v>503</v>
      </c>
      <c r="X1123" t="s">
        <v>503</v>
      </c>
      <c r="AA1123" s="6" t="str">
        <f t="shared" si="87"/>
        <v>3yo</v>
      </c>
      <c r="AB1123" s="6" t="str">
        <f t="shared" si="88"/>
        <v>A</v>
      </c>
      <c r="AC1123" s="6">
        <f>VLOOKUP(P1123,lists!$G:$H,2,FALSE)</f>
        <v>1</v>
      </c>
      <c r="AD1123" t="b">
        <f>VLOOKUP(G1123,lists!$B$2:$C$3,2,FALSE)</f>
        <v>1</v>
      </c>
      <c r="AE1123" t="b">
        <f>VLOOKUP(AA1123,lists!$B:$C,2,FALSE)</f>
        <v>1</v>
      </c>
      <c r="AF1123" t="b">
        <f>IF(AND(AC1123&gt;=VLOOKUP(FLAT!$I$1,lists!$G:$H,2,FALSE),AC1123&lt;=VLOOKUP(FLAT!$I$2,lists!$G:$H,2,FALSE)),TRUE,FALSE)</f>
        <v>1</v>
      </c>
      <c r="AG1123" t="b">
        <f>VLOOKUP(AB1123,lists!$B$7:$C$8,2,FALSE)</f>
        <v>1</v>
      </c>
      <c r="AH1123" t="b">
        <f>VLOOKUP(IF(H1123="","Open",SUBSTITUTE(H1123,"/Nov","")),lists!$B$27:$D$29,2,FALSE)</f>
        <v>1</v>
      </c>
      <c r="AI1123" t="b">
        <f>IF(FLAT!$I$5="All",TRUE,IF(FLAT!$I$5=TEXT('Raw - F'!C1123,"mmm"),TRUE,FALSE))</f>
        <v>1</v>
      </c>
      <c r="AJ1123" t="b">
        <f>VLOOKUP(L1123,lists!B:C,2,FALSE)</f>
        <v>1</v>
      </c>
      <c r="AK1123" t="b">
        <f>VLOOKUP(T1123,lists!$B$23:$D$25,2,FALSE)</f>
        <v>1</v>
      </c>
      <c r="AL1123">
        <f t="shared" si="89"/>
        <v>1</v>
      </c>
    </row>
    <row r="1124" spans="1:38" x14ac:dyDescent="0.35">
      <c r="A1124" s="1">
        <f t="shared" si="90"/>
        <v>1124</v>
      </c>
      <c r="B1124" s="1">
        <f t="shared" si="91"/>
        <v>1123</v>
      </c>
      <c r="C1124" s="5">
        <v>44364</v>
      </c>
      <c r="D1124" t="s">
        <v>690</v>
      </c>
      <c r="E1124" t="s">
        <v>302</v>
      </c>
      <c r="F1124" t="s">
        <v>302</v>
      </c>
      <c r="G1124" t="s">
        <v>51</v>
      </c>
      <c r="H1124" t="s">
        <v>244</v>
      </c>
      <c r="J1124" t="s">
        <v>33</v>
      </c>
      <c r="K1124" t="s">
        <v>5</v>
      </c>
      <c r="L1124">
        <v>5</v>
      </c>
      <c r="N1124" t="s">
        <v>227</v>
      </c>
      <c r="O1124" t="s">
        <v>37</v>
      </c>
      <c r="P1124" t="s">
        <v>37</v>
      </c>
      <c r="Q1124">
        <v>4900</v>
      </c>
      <c r="R1124" t="s">
        <v>694</v>
      </c>
      <c r="T1124" t="s">
        <v>240</v>
      </c>
      <c r="U1124">
        <v>0</v>
      </c>
      <c r="W1124" t="s">
        <v>503</v>
      </c>
      <c r="X1124" t="s">
        <v>503</v>
      </c>
      <c r="Z1124" t="s">
        <v>553</v>
      </c>
      <c r="AA1124" s="6" t="str">
        <f t="shared" si="87"/>
        <v>2yo</v>
      </c>
      <c r="AB1124" s="6" t="str">
        <f t="shared" si="88"/>
        <v>A</v>
      </c>
      <c r="AC1124" s="6">
        <f>VLOOKUP(P1124,lists!$G:$H,2,FALSE)</f>
        <v>2</v>
      </c>
      <c r="AD1124" t="b">
        <f>VLOOKUP(G1124,lists!$B$2:$C$3,2,FALSE)</f>
        <v>1</v>
      </c>
      <c r="AE1124" t="b">
        <f>VLOOKUP(AA1124,lists!$B:$C,2,FALSE)</f>
        <v>1</v>
      </c>
      <c r="AF1124" t="b">
        <f>IF(AND(AC1124&gt;=VLOOKUP(FLAT!$I$1,lists!$G:$H,2,FALSE),AC1124&lt;=VLOOKUP(FLAT!$I$2,lists!$G:$H,2,FALSE)),TRUE,FALSE)</f>
        <v>1</v>
      </c>
      <c r="AG1124" t="b">
        <f>VLOOKUP(AB1124,lists!$B$7:$C$8,2,FALSE)</f>
        <v>1</v>
      </c>
      <c r="AH1124" t="b">
        <f>VLOOKUP(IF(H1124="","Open",SUBSTITUTE(H1124,"/Nov","")),lists!$B$27:$D$29,2,FALSE)</f>
        <v>1</v>
      </c>
      <c r="AI1124" t="b">
        <f>IF(FLAT!$I$5="All",TRUE,IF(FLAT!$I$5=TEXT('Raw - F'!C1124,"mmm"),TRUE,FALSE))</f>
        <v>1</v>
      </c>
      <c r="AJ1124" t="b">
        <f>VLOOKUP(L1124,lists!B:C,2,FALSE)</f>
        <v>1</v>
      </c>
      <c r="AK1124" t="b">
        <f>VLOOKUP(T1124,lists!$B$23:$D$25,2,FALSE)</f>
        <v>1</v>
      </c>
      <c r="AL1124">
        <f t="shared" si="89"/>
        <v>1</v>
      </c>
    </row>
    <row r="1125" spans="1:38" x14ac:dyDescent="0.35">
      <c r="A1125" s="1">
        <f t="shared" si="90"/>
        <v>1125</v>
      </c>
      <c r="B1125" s="1">
        <f t="shared" si="91"/>
        <v>1124</v>
      </c>
      <c r="C1125" s="5">
        <v>44364</v>
      </c>
      <c r="D1125" t="s">
        <v>690</v>
      </c>
      <c r="E1125" t="s">
        <v>302</v>
      </c>
      <c r="F1125" t="s">
        <v>302</v>
      </c>
      <c r="G1125" t="s">
        <v>6</v>
      </c>
      <c r="H1125" t="s">
        <v>227</v>
      </c>
      <c r="J1125" t="s">
        <v>54</v>
      </c>
      <c r="K1125" t="s">
        <v>5</v>
      </c>
      <c r="L1125">
        <v>6</v>
      </c>
      <c r="N1125" t="s">
        <v>314</v>
      </c>
      <c r="O1125" t="s">
        <v>37</v>
      </c>
      <c r="P1125" t="s">
        <v>37</v>
      </c>
      <c r="Q1125">
        <v>4900</v>
      </c>
      <c r="R1125" t="s">
        <v>1432</v>
      </c>
      <c r="T1125" t="s">
        <v>240</v>
      </c>
      <c r="U1125">
        <v>0</v>
      </c>
      <c r="W1125" t="s">
        <v>503</v>
      </c>
      <c r="X1125" t="s">
        <v>503</v>
      </c>
      <c r="AA1125" s="6" t="str">
        <f t="shared" si="87"/>
        <v>Other</v>
      </c>
      <c r="AB1125" s="6" t="str">
        <f t="shared" si="88"/>
        <v>A</v>
      </c>
      <c r="AC1125" s="6">
        <f>VLOOKUP(P1125,lists!$G:$H,2,FALSE)</f>
        <v>2</v>
      </c>
      <c r="AD1125" t="b">
        <f>VLOOKUP(G1125,lists!$B$2:$C$3,2,FALSE)</f>
        <v>1</v>
      </c>
      <c r="AE1125" t="b">
        <f>VLOOKUP(AA1125,lists!$B:$C,2,FALSE)</f>
        <v>1</v>
      </c>
      <c r="AF1125" t="b">
        <f>IF(AND(AC1125&gt;=VLOOKUP(FLAT!$I$1,lists!$G:$H,2,FALSE),AC1125&lt;=VLOOKUP(FLAT!$I$2,lists!$G:$H,2,FALSE)),TRUE,FALSE)</f>
        <v>1</v>
      </c>
      <c r="AG1125" t="b">
        <f>VLOOKUP(AB1125,lists!$B$7:$C$8,2,FALSE)</f>
        <v>1</v>
      </c>
      <c r="AH1125" t="b">
        <f>VLOOKUP(IF(H1125="","Open",SUBSTITUTE(H1125,"/Nov","")),lists!$B$27:$D$29,2,FALSE)</f>
        <v>1</v>
      </c>
      <c r="AI1125" t="b">
        <f>IF(FLAT!$I$5="All",TRUE,IF(FLAT!$I$5=TEXT('Raw - F'!C1125,"mmm"),TRUE,FALSE))</f>
        <v>1</v>
      </c>
      <c r="AJ1125" t="b">
        <f>VLOOKUP(L1125,lists!B:C,2,FALSE)</f>
        <v>1</v>
      </c>
      <c r="AK1125" t="b">
        <f>VLOOKUP(T1125,lists!$B$23:$D$25,2,FALSE)</f>
        <v>1</v>
      </c>
      <c r="AL1125">
        <f t="shared" si="89"/>
        <v>1</v>
      </c>
    </row>
    <row r="1126" spans="1:38" x14ac:dyDescent="0.35">
      <c r="A1126" s="1">
        <f t="shared" si="90"/>
        <v>1126</v>
      </c>
      <c r="B1126" s="1">
        <f t="shared" si="91"/>
        <v>1125</v>
      </c>
      <c r="C1126" s="5">
        <v>44364</v>
      </c>
      <c r="D1126" t="s">
        <v>690</v>
      </c>
      <c r="E1126" t="s">
        <v>302</v>
      </c>
      <c r="F1126" t="s">
        <v>302</v>
      </c>
      <c r="G1126" t="s">
        <v>6</v>
      </c>
      <c r="H1126" t="s">
        <v>227</v>
      </c>
      <c r="J1126" t="s">
        <v>54</v>
      </c>
      <c r="K1126" t="s">
        <v>5</v>
      </c>
      <c r="L1126">
        <v>6</v>
      </c>
      <c r="N1126" t="s">
        <v>314</v>
      </c>
      <c r="O1126" t="s">
        <v>434</v>
      </c>
      <c r="P1126" t="s">
        <v>59</v>
      </c>
      <c r="Q1126">
        <v>3900</v>
      </c>
      <c r="R1126" t="s">
        <v>1431</v>
      </c>
      <c r="T1126" t="s">
        <v>240</v>
      </c>
      <c r="U1126">
        <v>0</v>
      </c>
      <c r="V1126" t="s">
        <v>613</v>
      </c>
      <c r="W1126" t="s">
        <v>503</v>
      </c>
      <c r="X1126" t="s">
        <v>503</v>
      </c>
      <c r="AA1126" s="6" t="str">
        <f t="shared" si="87"/>
        <v>Other</v>
      </c>
      <c r="AB1126" s="6" t="str">
        <f t="shared" si="88"/>
        <v>A</v>
      </c>
      <c r="AC1126" s="6">
        <f>VLOOKUP(P1126,lists!$G:$H,2,FALSE)</f>
        <v>7</v>
      </c>
      <c r="AD1126" t="b">
        <f>VLOOKUP(G1126,lists!$B$2:$C$3,2,FALSE)</f>
        <v>1</v>
      </c>
      <c r="AE1126" t="b">
        <f>VLOOKUP(AA1126,lists!$B:$C,2,FALSE)</f>
        <v>1</v>
      </c>
      <c r="AF1126" t="b">
        <f>IF(AND(AC1126&gt;=VLOOKUP(FLAT!$I$1,lists!$G:$H,2,FALSE),AC1126&lt;=VLOOKUP(FLAT!$I$2,lists!$G:$H,2,FALSE)),TRUE,FALSE)</f>
        <v>1</v>
      </c>
      <c r="AG1126" t="b">
        <f>VLOOKUP(AB1126,lists!$B$7:$C$8,2,FALSE)</f>
        <v>1</v>
      </c>
      <c r="AH1126" t="b">
        <f>VLOOKUP(IF(H1126="","Open",SUBSTITUTE(H1126,"/Nov","")),lists!$B$27:$D$29,2,FALSE)</f>
        <v>1</v>
      </c>
      <c r="AI1126" t="b">
        <f>IF(FLAT!$I$5="All",TRUE,IF(FLAT!$I$5=TEXT('Raw - F'!C1126,"mmm"),TRUE,FALSE))</f>
        <v>1</v>
      </c>
      <c r="AJ1126" t="b">
        <f>VLOOKUP(L1126,lists!B:C,2,FALSE)</f>
        <v>1</v>
      </c>
      <c r="AK1126" t="b">
        <f>VLOOKUP(T1126,lists!$B$23:$D$25,2,FALSE)</f>
        <v>1</v>
      </c>
      <c r="AL1126">
        <f t="shared" si="89"/>
        <v>1</v>
      </c>
    </row>
    <row r="1127" spans="1:38" x14ac:dyDescent="0.35">
      <c r="A1127" s="1">
        <f t="shared" si="90"/>
        <v>1127</v>
      </c>
      <c r="B1127" s="1">
        <f t="shared" si="91"/>
        <v>1126</v>
      </c>
      <c r="C1127" s="5">
        <v>44364</v>
      </c>
      <c r="D1127" t="s">
        <v>690</v>
      </c>
      <c r="E1127" t="s">
        <v>302</v>
      </c>
      <c r="F1127" t="s">
        <v>302</v>
      </c>
      <c r="G1127" t="s">
        <v>6</v>
      </c>
      <c r="H1127" t="s">
        <v>227</v>
      </c>
      <c r="J1127" t="s">
        <v>34</v>
      </c>
      <c r="K1127" t="s">
        <v>5</v>
      </c>
      <c r="L1127">
        <v>6</v>
      </c>
      <c r="N1127" t="s">
        <v>307</v>
      </c>
      <c r="O1127" t="s">
        <v>434</v>
      </c>
      <c r="P1127" t="s">
        <v>59</v>
      </c>
      <c r="Q1127">
        <v>3900</v>
      </c>
      <c r="R1127" t="s">
        <v>1433</v>
      </c>
      <c r="T1127" t="s">
        <v>240</v>
      </c>
      <c r="U1127">
        <v>0</v>
      </c>
      <c r="W1127" t="s">
        <v>503</v>
      </c>
      <c r="X1127" t="s">
        <v>503</v>
      </c>
      <c r="AA1127" s="6" t="str">
        <f t="shared" si="87"/>
        <v>3yo</v>
      </c>
      <c r="AB1127" s="6" t="str">
        <f t="shared" si="88"/>
        <v>A</v>
      </c>
      <c r="AC1127" s="6">
        <f>VLOOKUP(P1127,lists!$G:$H,2,FALSE)</f>
        <v>7</v>
      </c>
      <c r="AD1127" t="b">
        <f>VLOOKUP(G1127,lists!$B$2:$C$3,2,FALSE)</f>
        <v>1</v>
      </c>
      <c r="AE1127" t="b">
        <f>VLOOKUP(AA1127,lists!$B:$C,2,FALSE)</f>
        <v>1</v>
      </c>
      <c r="AF1127" t="b">
        <f>IF(AND(AC1127&gt;=VLOOKUP(FLAT!$I$1,lists!$G:$H,2,FALSE),AC1127&lt;=VLOOKUP(FLAT!$I$2,lists!$G:$H,2,FALSE)),TRUE,FALSE)</f>
        <v>1</v>
      </c>
      <c r="AG1127" t="b">
        <f>VLOOKUP(AB1127,lists!$B$7:$C$8,2,FALSE)</f>
        <v>1</v>
      </c>
      <c r="AH1127" t="b">
        <f>VLOOKUP(IF(H1127="","Open",SUBSTITUTE(H1127,"/Nov","")),lists!$B$27:$D$29,2,FALSE)</f>
        <v>1</v>
      </c>
      <c r="AI1127" t="b">
        <f>IF(FLAT!$I$5="All",TRUE,IF(FLAT!$I$5=TEXT('Raw - F'!C1127,"mmm"),TRUE,FALSE))</f>
        <v>1</v>
      </c>
      <c r="AJ1127" t="b">
        <f>VLOOKUP(L1127,lists!B:C,2,FALSE)</f>
        <v>1</v>
      </c>
      <c r="AK1127" t="b">
        <f>VLOOKUP(T1127,lists!$B$23:$D$25,2,FALSE)</f>
        <v>1</v>
      </c>
      <c r="AL1127">
        <f t="shared" si="89"/>
        <v>1</v>
      </c>
    </row>
    <row r="1128" spans="1:38" x14ac:dyDescent="0.35">
      <c r="A1128" s="1">
        <f t="shared" si="90"/>
        <v>1128</v>
      </c>
      <c r="B1128" s="1">
        <f t="shared" si="91"/>
        <v>1127</v>
      </c>
      <c r="C1128" s="5">
        <v>44365</v>
      </c>
      <c r="D1128" t="s">
        <v>257</v>
      </c>
      <c r="E1128" t="s">
        <v>302</v>
      </c>
      <c r="G1128" t="s">
        <v>6</v>
      </c>
      <c r="H1128" t="s">
        <v>227</v>
      </c>
      <c r="J1128" t="s">
        <v>34</v>
      </c>
      <c r="K1128" t="s">
        <v>5</v>
      </c>
      <c r="L1128">
        <v>2</v>
      </c>
      <c r="N1128" t="s">
        <v>234</v>
      </c>
      <c r="O1128" t="s">
        <v>36</v>
      </c>
      <c r="P1128" t="s">
        <v>36</v>
      </c>
      <c r="R1128" t="s">
        <v>341</v>
      </c>
      <c r="T1128" t="s">
        <v>241</v>
      </c>
      <c r="U1128">
        <v>0</v>
      </c>
      <c r="AA1128" s="6" t="str">
        <f t="shared" si="87"/>
        <v>3yo</v>
      </c>
      <c r="AB1128" s="6" t="str">
        <f t="shared" si="88"/>
        <v>A</v>
      </c>
      <c r="AC1128" s="6">
        <f>VLOOKUP(P1128,lists!$G:$H,2,FALSE)</f>
        <v>1</v>
      </c>
      <c r="AD1128" t="b">
        <f>VLOOKUP(G1128,lists!$B$2:$C$3,2,FALSE)</f>
        <v>1</v>
      </c>
      <c r="AE1128" t="b">
        <f>VLOOKUP(AA1128,lists!$B:$C,2,FALSE)</f>
        <v>1</v>
      </c>
      <c r="AF1128" t="b">
        <f>IF(AND(AC1128&gt;=VLOOKUP(FLAT!$I$1,lists!$G:$H,2,FALSE),AC1128&lt;=VLOOKUP(FLAT!$I$2,lists!$G:$H,2,FALSE)),TRUE,FALSE)</f>
        <v>1</v>
      </c>
      <c r="AG1128" t="b">
        <f>VLOOKUP(AB1128,lists!$B$7:$C$8,2,FALSE)</f>
        <v>1</v>
      </c>
      <c r="AH1128" t="b">
        <f>VLOOKUP(IF(H1128="","Open",SUBSTITUTE(H1128,"/Nov","")),lists!$B$27:$D$29,2,FALSE)</f>
        <v>1</v>
      </c>
      <c r="AI1128" t="b">
        <f>IF(FLAT!$I$5="All",TRUE,IF(FLAT!$I$5=TEXT('Raw - F'!C1128,"mmm"),TRUE,FALSE))</f>
        <v>1</v>
      </c>
      <c r="AJ1128" t="b">
        <f>VLOOKUP(L1128,lists!B:C,2,FALSE)</f>
        <v>1</v>
      </c>
      <c r="AK1128" t="b">
        <f>VLOOKUP(T1128,lists!$B$23:$D$25,2,FALSE)</f>
        <v>1</v>
      </c>
      <c r="AL1128">
        <f t="shared" si="89"/>
        <v>1</v>
      </c>
    </row>
    <row r="1129" spans="1:38" x14ac:dyDescent="0.35">
      <c r="A1129" s="1">
        <f t="shared" si="90"/>
        <v>1129</v>
      </c>
      <c r="B1129" s="1">
        <f t="shared" si="91"/>
        <v>1128</v>
      </c>
      <c r="C1129" s="5">
        <v>44365</v>
      </c>
      <c r="D1129" t="s">
        <v>257</v>
      </c>
      <c r="E1129" t="s">
        <v>302</v>
      </c>
      <c r="F1129" t="s">
        <v>302</v>
      </c>
      <c r="G1129" t="s">
        <v>51</v>
      </c>
      <c r="H1129" t="s">
        <v>227</v>
      </c>
      <c r="J1129" t="s">
        <v>34</v>
      </c>
      <c r="K1129" t="s">
        <v>7</v>
      </c>
      <c r="L1129">
        <v>1</v>
      </c>
      <c r="M1129" t="s">
        <v>574</v>
      </c>
      <c r="N1129" t="s">
        <v>227</v>
      </c>
      <c r="O1129" t="s">
        <v>493</v>
      </c>
      <c r="P1129" t="s">
        <v>70</v>
      </c>
      <c r="Q1129">
        <v>250000</v>
      </c>
      <c r="R1129" t="s">
        <v>1435</v>
      </c>
      <c r="T1129" t="s">
        <v>241</v>
      </c>
      <c r="U1129">
        <v>0</v>
      </c>
      <c r="W1129" t="s">
        <v>503</v>
      </c>
      <c r="X1129" t="s">
        <v>503</v>
      </c>
      <c r="AA1129" s="6" t="str">
        <f t="shared" si="87"/>
        <v>3yo</v>
      </c>
      <c r="AB1129" s="6" t="str">
        <f t="shared" si="88"/>
        <v>F</v>
      </c>
      <c r="AC1129" s="6">
        <f>VLOOKUP(P1129,lists!$G:$H,2,FALSE)</f>
        <v>4</v>
      </c>
      <c r="AD1129" t="b">
        <f>VLOOKUP(G1129,lists!$B$2:$C$3,2,FALSE)</f>
        <v>1</v>
      </c>
      <c r="AE1129" t="b">
        <f>VLOOKUP(AA1129,lists!$B:$C,2,FALSE)</f>
        <v>1</v>
      </c>
      <c r="AF1129" t="b">
        <f>IF(AND(AC1129&gt;=VLOOKUP(FLAT!$I$1,lists!$G:$H,2,FALSE),AC1129&lt;=VLOOKUP(FLAT!$I$2,lists!$G:$H,2,FALSE)),TRUE,FALSE)</f>
        <v>1</v>
      </c>
      <c r="AG1129" t="b">
        <f>VLOOKUP(AB1129,lists!$B$7:$C$8,2,FALSE)</f>
        <v>1</v>
      </c>
      <c r="AH1129" t="b">
        <f>VLOOKUP(IF(H1129="","Open",SUBSTITUTE(H1129,"/Nov","")),lists!$B$27:$D$29,2,FALSE)</f>
        <v>1</v>
      </c>
      <c r="AI1129" t="b">
        <f>IF(FLAT!$I$5="All",TRUE,IF(FLAT!$I$5=TEXT('Raw - F'!C1129,"mmm"),TRUE,FALSE))</f>
        <v>1</v>
      </c>
      <c r="AJ1129" t="b">
        <f>VLOOKUP(L1129,lists!B:C,2,FALSE)</f>
        <v>1</v>
      </c>
      <c r="AK1129" t="b">
        <f>VLOOKUP(T1129,lists!$B$23:$D$25,2,FALSE)</f>
        <v>1</v>
      </c>
      <c r="AL1129">
        <f t="shared" si="89"/>
        <v>1</v>
      </c>
    </row>
    <row r="1130" spans="1:38" x14ac:dyDescent="0.35">
      <c r="A1130" s="1">
        <f t="shared" si="90"/>
        <v>1130</v>
      </c>
      <c r="B1130" s="1">
        <f t="shared" si="91"/>
        <v>1129</v>
      </c>
      <c r="C1130" s="5">
        <v>44365</v>
      </c>
      <c r="D1130" t="s">
        <v>257</v>
      </c>
      <c r="E1130" t="s">
        <v>302</v>
      </c>
      <c r="F1130" t="s">
        <v>302</v>
      </c>
      <c r="G1130" t="s">
        <v>51</v>
      </c>
      <c r="H1130" t="s">
        <v>227</v>
      </c>
      <c r="J1130" t="s">
        <v>34</v>
      </c>
      <c r="K1130" t="s">
        <v>368</v>
      </c>
      <c r="L1130">
        <v>1</v>
      </c>
      <c r="M1130" t="s">
        <v>574</v>
      </c>
      <c r="N1130" t="s">
        <v>227</v>
      </c>
      <c r="O1130" t="s">
        <v>37</v>
      </c>
      <c r="P1130" t="s">
        <v>37</v>
      </c>
      <c r="Q1130">
        <v>250000</v>
      </c>
      <c r="R1130" t="s">
        <v>1439</v>
      </c>
      <c r="T1130" t="s">
        <v>241</v>
      </c>
      <c r="U1130">
        <v>0</v>
      </c>
      <c r="W1130" t="s">
        <v>503</v>
      </c>
      <c r="X1130" t="s">
        <v>503</v>
      </c>
      <c r="AA1130" s="6" t="str">
        <f t="shared" ref="AA1130:AA1192" si="92">IF(OR(J1130="2yo",J1130="3yo"),J1130,"Other")</f>
        <v>3yo</v>
      </c>
      <c r="AB1130" s="6" t="str">
        <f t="shared" ref="AB1130:AB1192" si="93">IF(K1130="F",K1130,"A")</f>
        <v>A</v>
      </c>
      <c r="AC1130" s="6">
        <f>VLOOKUP(P1130,lists!$G:$H,2,FALSE)</f>
        <v>2</v>
      </c>
      <c r="AD1130" t="b">
        <f>VLOOKUP(G1130,lists!$B$2:$C$3,2,FALSE)</f>
        <v>1</v>
      </c>
      <c r="AE1130" t="b">
        <f>VLOOKUP(AA1130,lists!$B:$C,2,FALSE)</f>
        <v>1</v>
      </c>
      <c r="AF1130" t="b">
        <f>IF(AND(AC1130&gt;=VLOOKUP(FLAT!$I$1,lists!$G:$H,2,FALSE),AC1130&lt;=VLOOKUP(FLAT!$I$2,lists!$G:$H,2,FALSE)),TRUE,FALSE)</f>
        <v>1</v>
      </c>
      <c r="AG1130" t="b">
        <f>VLOOKUP(AB1130,lists!$B$7:$C$8,2,FALSE)</f>
        <v>1</v>
      </c>
      <c r="AH1130" t="b">
        <f>VLOOKUP(IF(H1130="","Open",SUBSTITUTE(H1130,"/Nov","")),lists!$B$27:$D$29,2,FALSE)</f>
        <v>1</v>
      </c>
      <c r="AI1130" t="b">
        <f>IF(FLAT!$I$5="All",TRUE,IF(FLAT!$I$5=TEXT('Raw - F'!C1130,"mmm"),TRUE,FALSE))</f>
        <v>1</v>
      </c>
      <c r="AJ1130" t="b">
        <f>VLOOKUP(L1130,lists!B:C,2,FALSE)</f>
        <v>1</v>
      </c>
      <c r="AK1130" t="b">
        <f>VLOOKUP(T1130,lists!$B$23:$D$25,2,FALSE)</f>
        <v>1</v>
      </c>
      <c r="AL1130">
        <f t="shared" ref="AL1130:AL1192" si="94">IF(AND(AD1130=TRUE,AE1130=TRUE,AF1130=TRUE,AG1130=TRUE,AH1130=TRUE,AI1130=TRUE,AJ1130=TRUE,AK1130=TRUE),1,0)</f>
        <v>1</v>
      </c>
    </row>
    <row r="1131" spans="1:38" x14ac:dyDescent="0.35">
      <c r="A1131" s="1">
        <f t="shared" si="90"/>
        <v>1131</v>
      </c>
      <c r="B1131" s="1">
        <f t="shared" si="91"/>
        <v>1130</v>
      </c>
      <c r="C1131" s="5">
        <v>44365</v>
      </c>
      <c r="D1131" t="s">
        <v>257</v>
      </c>
      <c r="E1131" t="s">
        <v>302</v>
      </c>
      <c r="F1131" t="s">
        <v>302</v>
      </c>
      <c r="G1131" t="s">
        <v>51</v>
      </c>
      <c r="H1131" t="s">
        <v>227</v>
      </c>
      <c r="J1131" t="s">
        <v>34</v>
      </c>
      <c r="K1131" t="s">
        <v>368</v>
      </c>
      <c r="L1131">
        <v>1</v>
      </c>
      <c r="M1131" t="s">
        <v>569</v>
      </c>
      <c r="N1131" t="s">
        <v>227</v>
      </c>
      <c r="O1131" t="s">
        <v>677</v>
      </c>
      <c r="P1131" t="s">
        <v>59</v>
      </c>
      <c r="Q1131">
        <v>110000</v>
      </c>
      <c r="R1131" t="s">
        <v>1434</v>
      </c>
      <c r="T1131" t="s">
        <v>241</v>
      </c>
      <c r="U1131">
        <v>0</v>
      </c>
      <c r="W1131" t="s">
        <v>503</v>
      </c>
      <c r="X1131" t="s">
        <v>503</v>
      </c>
      <c r="AA1131" s="6" t="str">
        <f t="shared" si="92"/>
        <v>3yo</v>
      </c>
      <c r="AB1131" s="6" t="str">
        <f t="shared" si="93"/>
        <v>A</v>
      </c>
      <c r="AC1131" s="6">
        <f>VLOOKUP(P1131,lists!$G:$H,2,FALSE)</f>
        <v>7</v>
      </c>
      <c r="AD1131" t="b">
        <f>VLOOKUP(G1131,lists!$B$2:$C$3,2,FALSE)</f>
        <v>1</v>
      </c>
      <c r="AE1131" t="b">
        <f>VLOOKUP(AA1131,lists!$B:$C,2,FALSE)</f>
        <v>1</v>
      </c>
      <c r="AF1131" t="b">
        <f>IF(AND(AC1131&gt;=VLOOKUP(FLAT!$I$1,lists!$G:$H,2,FALSE),AC1131&lt;=VLOOKUP(FLAT!$I$2,lists!$G:$H,2,FALSE)),TRUE,FALSE)</f>
        <v>1</v>
      </c>
      <c r="AG1131" t="b">
        <f>VLOOKUP(AB1131,lists!$B$7:$C$8,2,FALSE)</f>
        <v>1</v>
      </c>
      <c r="AH1131" t="b">
        <f>VLOOKUP(IF(H1131="","Open",SUBSTITUTE(H1131,"/Nov","")),lists!$B$27:$D$29,2,FALSE)</f>
        <v>1</v>
      </c>
      <c r="AI1131" t="b">
        <f>IF(FLAT!$I$5="All",TRUE,IF(FLAT!$I$5=TEXT('Raw - F'!C1131,"mmm"),TRUE,FALSE))</f>
        <v>1</v>
      </c>
      <c r="AJ1131" t="b">
        <f>VLOOKUP(L1131,lists!B:C,2,FALSE)</f>
        <v>1</v>
      </c>
      <c r="AK1131" t="b">
        <f>VLOOKUP(T1131,lists!$B$23:$D$25,2,FALSE)</f>
        <v>1</v>
      </c>
      <c r="AL1131">
        <f t="shared" si="94"/>
        <v>1</v>
      </c>
    </row>
    <row r="1132" spans="1:38" x14ac:dyDescent="0.35">
      <c r="A1132" s="1">
        <f t="shared" si="90"/>
        <v>1132</v>
      </c>
      <c r="B1132" s="1">
        <f t="shared" si="91"/>
        <v>1131</v>
      </c>
      <c r="C1132" s="5">
        <v>44365</v>
      </c>
      <c r="D1132" t="s">
        <v>257</v>
      </c>
      <c r="E1132" t="s">
        <v>302</v>
      </c>
      <c r="F1132" t="s">
        <v>302</v>
      </c>
      <c r="G1132" t="s">
        <v>6</v>
      </c>
      <c r="H1132" t="s">
        <v>227</v>
      </c>
      <c r="J1132" t="s">
        <v>35</v>
      </c>
      <c r="K1132" t="s">
        <v>5</v>
      </c>
      <c r="L1132">
        <v>2</v>
      </c>
      <c r="N1132" t="s">
        <v>234</v>
      </c>
      <c r="O1132" t="s">
        <v>677</v>
      </c>
      <c r="P1132" t="s">
        <v>59</v>
      </c>
      <c r="Q1132">
        <v>60000</v>
      </c>
      <c r="R1132" t="s">
        <v>1436</v>
      </c>
      <c r="T1132" t="s">
        <v>241</v>
      </c>
      <c r="U1132">
        <v>0</v>
      </c>
      <c r="W1132" t="s">
        <v>503</v>
      </c>
      <c r="X1132" t="s">
        <v>503</v>
      </c>
      <c r="AA1132" s="6" t="str">
        <f t="shared" si="92"/>
        <v>Other</v>
      </c>
      <c r="AB1132" s="6" t="str">
        <f t="shared" si="93"/>
        <v>A</v>
      </c>
      <c r="AC1132" s="6">
        <f>VLOOKUP(P1132,lists!$G:$H,2,FALSE)</f>
        <v>7</v>
      </c>
      <c r="AD1132" t="b">
        <f>VLOOKUP(G1132,lists!$B$2:$C$3,2,FALSE)</f>
        <v>1</v>
      </c>
      <c r="AE1132" t="b">
        <f>VLOOKUP(AA1132,lists!$B:$C,2,FALSE)</f>
        <v>1</v>
      </c>
      <c r="AF1132" t="b">
        <f>IF(AND(AC1132&gt;=VLOOKUP(FLAT!$I$1,lists!$G:$H,2,FALSE),AC1132&lt;=VLOOKUP(FLAT!$I$2,lists!$G:$H,2,FALSE)),TRUE,FALSE)</f>
        <v>1</v>
      </c>
      <c r="AG1132" t="b">
        <f>VLOOKUP(AB1132,lists!$B$7:$C$8,2,FALSE)</f>
        <v>1</v>
      </c>
      <c r="AH1132" t="b">
        <f>VLOOKUP(IF(H1132="","Open",SUBSTITUTE(H1132,"/Nov","")),lists!$B$27:$D$29,2,FALSE)</f>
        <v>1</v>
      </c>
      <c r="AI1132" t="b">
        <f>IF(FLAT!$I$5="All",TRUE,IF(FLAT!$I$5=TEXT('Raw - F'!C1132,"mmm"),TRUE,FALSE))</f>
        <v>1</v>
      </c>
      <c r="AJ1132" t="b">
        <f>VLOOKUP(L1132,lists!B:C,2,FALSE)</f>
        <v>1</v>
      </c>
      <c r="AK1132" t="b">
        <f>VLOOKUP(T1132,lists!$B$23:$D$25,2,FALSE)</f>
        <v>1</v>
      </c>
      <c r="AL1132">
        <f t="shared" si="94"/>
        <v>1</v>
      </c>
    </row>
    <row r="1133" spans="1:38" x14ac:dyDescent="0.35">
      <c r="A1133" s="1">
        <f t="shared" si="90"/>
        <v>1133</v>
      </c>
      <c r="B1133" s="1">
        <f t="shared" si="91"/>
        <v>1132</v>
      </c>
      <c r="C1133" s="5">
        <v>44365</v>
      </c>
      <c r="D1133" t="s">
        <v>257</v>
      </c>
      <c r="E1133" t="s">
        <v>302</v>
      </c>
      <c r="F1133" t="s">
        <v>302</v>
      </c>
      <c r="G1133" t="s">
        <v>6</v>
      </c>
      <c r="H1133" t="s">
        <v>227</v>
      </c>
      <c r="J1133" t="s">
        <v>34</v>
      </c>
      <c r="K1133" t="s">
        <v>7</v>
      </c>
      <c r="L1133">
        <v>2</v>
      </c>
      <c r="N1133" t="s">
        <v>234</v>
      </c>
      <c r="O1133" t="s">
        <v>70</v>
      </c>
      <c r="P1133" t="s">
        <v>70</v>
      </c>
      <c r="Q1133">
        <v>60000</v>
      </c>
      <c r="R1133" t="s">
        <v>1437</v>
      </c>
      <c r="T1133" t="s">
        <v>241</v>
      </c>
      <c r="U1133">
        <v>0</v>
      </c>
      <c r="W1133" t="s">
        <v>503</v>
      </c>
      <c r="X1133" t="s">
        <v>503</v>
      </c>
      <c r="AA1133" s="6" t="str">
        <f t="shared" si="92"/>
        <v>3yo</v>
      </c>
      <c r="AB1133" s="6" t="str">
        <f t="shared" si="93"/>
        <v>F</v>
      </c>
      <c r="AC1133" s="6">
        <f>VLOOKUP(P1133,lists!$G:$H,2,FALSE)</f>
        <v>4</v>
      </c>
      <c r="AD1133" t="b">
        <f>VLOOKUP(G1133,lists!$B$2:$C$3,2,FALSE)</f>
        <v>1</v>
      </c>
      <c r="AE1133" t="b">
        <f>VLOOKUP(AA1133,lists!$B:$C,2,FALSE)</f>
        <v>1</v>
      </c>
      <c r="AF1133" t="b">
        <f>IF(AND(AC1133&gt;=VLOOKUP(FLAT!$I$1,lists!$G:$H,2,FALSE),AC1133&lt;=VLOOKUP(FLAT!$I$2,lists!$G:$H,2,FALSE)),TRUE,FALSE)</f>
        <v>1</v>
      </c>
      <c r="AG1133" t="b">
        <f>VLOOKUP(AB1133,lists!$B$7:$C$8,2,FALSE)</f>
        <v>1</v>
      </c>
      <c r="AH1133" t="b">
        <f>VLOOKUP(IF(H1133="","Open",SUBSTITUTE(H1133,"/Nov","")),lists!$B$27:$D$29,2,FALSE)</f>
        <v>1</v>
      </c>
      <c r="AI1133" t="b">
        <f>IF(FLAT!$I$5="All",TRUE,IF(FLAT!$I$5=TEXT('Raw - F'!C1133,"mmm"),TRUE,FALSE))</f>
        <v>1</v>
      </c>
      <c r="AJ1133" t="b">
        <f>VLOOKUP(L1133,lists!B:C,2,FALSE)</f>
        <v>1</v>
      </c>
      <c r="AK1133" t="b">
        <f>VLOOKUP(T1133,lists!$B$23:$D$25,2,FALSE)</f>
        <v>1</v>
      </c>
      <c r="AL1133">
        <f t="shared" si="94"/>
        <v>1</v>
      </c>
    </row>
    <row r="1134" spans="1:38" x14ac:dyDescent="0.35">
      <c r="A1134" s="1">
        <f t="shared" si="90"/>
        <v>1134</v>
      </c>
      <c r="B1134" s="1">
        <f t="shared" si="91"/>
        <v>1133</v>
      </c>
      <c r="C1134" s="5">
        <v>44365</v>
      </c>
      <c r="D1134" t="s">
        <v>257</v>
      </c>
      <c r="E1134" t="s">
        <v>302</v>
      </c>
      <c r="F1134" t="s">
        <v>302</v>
      </c>
      <c r="G1134" t="s">
        <v>51</v>
      </c>
      <c r="H1134" t="s">
        <v>227</v>
      </c>
      <c r="J1134" t="s">
        <v>33</v>
      </c>
      <c r="K1134" t="s">
        <v>7</v>
      </c>
      <c r="L1134">
        <v>1</v>
      </c>
      <c r="M1134" t="s">
        <v>576</v>
      </c>
      <c r="N1134" t="s">
        <v>227</v>
      </c>
      <c r="O1134" t="s">
        <v>37</v>
      </c>
      <c r="P1134" t="s">
        <v>37</v>
      </c>
      <c r="Q1134">
        <v>45000</v>
      </c>
      <c r="R1134" t="s">
        <v>1438</v>
      </c>
      <c r="T1134" t="s">
        <v>241</v>
      </c>
      <c r="U1134">
        <v>0</v>
      </c>
      <c r="W1134" t="s">
        <v>503</v>
      </c>
      <c r="X1134" t="s">
        <v>503</v>
      </c>
      <c r="AA1134" s="6" t="str">
        <f t="shared" si="92"/>
        <v>2yo</v>
      </c>
      <c r="AB1134" s="6" t="str">
        <f t="shared" si="93"/>
        <v>F</v>
      </c>
      <c r="AC1134" s="6">
        <f>VLOOKUP(P1134,lists!$G:$H,2,FALSE)</f>
        <v>2</v>
      </c>
      <c r="AD1134" t="b">
        <f>VLOOKUP(G1134,lists!$B$2:$C$3,2,FALSE)</f>
        <v>1</v>
      </c>
      <c r="AE1134" t="b">
        <f>VLOOKUP(AA1134,lists!$B:$C,2,FALSE)</f>
        <v>1</v>
      </c>
      <c r="AF1134" t="b">
        <f>IF(AND(AC1134&gt;=VLOOKUP(FLAT!$I$1,lists!$G:$H,2,FALSE),AC1134&lt;=VLOOKUP(FLAT!$I$2,lists!$G:$H,2,FALSE)),TRUE,FALSE)</f>
        <v>1</v>
      </c>
      <c r="AG1134" t="b">
        <f>VLOOKUP(AB1134,lists!$B$7:$C$8,2,FALSE)</f>
        <v>1</v>
      </c>
      <c r="AH1134" t="b">
        <f>VLOOKUP(IF(H1134="","Open",SUBSTITUTE(H1134,"/Nov","")),lists!$B$27:$D$29,2,FALSE)</f>
        <v>1</v>
      </c>
      <c r="AI1134" t="b">
        <f>IF(FLAT!$I$5="All",TRUE,IF(FLAT!$I$5=TEXT('Raw - F'!C1134,"mmm"),TRUE,FALSE))</f>
        <v>1</v>
      </c>
      <c r="AJ1134" t="b">
        <f>VLOOKUP(L1134,lists!B:C,2,FALSE)</f>
        <v>1</v>
      </c>
      <c r="AK1134" t="b">
        <f>VLOOKUP(T1134,lists!$B$23:$D$25,2,FALSE)</f>
        <v>1</v>
      </c>
      <c r="AL1134">
        <f t="shared" si="94"/>
        <v>1</v>
      </c>
    </row>
    <row r="1135" spans="1:38" x14ac:dyDescent="0.35">
      <c r="A1135" s="1">
        <f t="shared" si="90"/>
        <v>1135</v>
      </c>
      <c r="B1135" s="1">
        <f t="shared" si="91"/>
        <v>1134</v>
      </c>
      <c r="C1135" s="5">
        <v>44365</v>
      </c>
      <c r="D1135" t="s">
        <v>558</v>
      </c>
      <c r="E1135" t="s">
        <v>302</v>
      </c>
      <c r="G1135" t="s">
        <v>6</v>
      </c>
      <c r="H1135" t="s">
        <v>227</v>
      </c>
      <c r="J1135" t="s">
        <v>34</v>
      </c>
      <c r="K1135" t="s">
        <v>5</v>
      </c>
      <c r="L1135">
        <v>4</v>
      </c>
      <c r="N1135" t="s">
        <v>348</v>
      </c>
      <c r="P1135" t="s">
        <v>70</v>
      </c>
      <c r="R1135" t="s">
        <v>341</v>
      </c>
      <c r="T1135" t="s">
        <v>241</v>
      </c>
      <c r="U1135">
        <v>0</v>
      </c>
      <c r="AA1135" s="6" t="str">
        <f t="shared" si="92"/>
        <v>3yo</v>
      </c>
      <c r="AB1135" s="6" t="str">
        <f t="shared" si="93"/>
        <v>A</v>
      </c>
      <c r="AC1135" s="6">
        <f>VLOOKUP(P1135,lists!$G:$H,2,FALSE)</f>
        <v>4</v>
      </c>
      <c r="AD1135" t="b">
        <f>VLOOKUP(G1135,lists!$B$2:$C$3,2,FALSE)</f>
        <v>1</v>
      </c>
      <c r="AE1135" t="b">
        <f>VLOOKUP(AA1135,lists!$B:$C,2,FALSE)</f>
        <v>1</v>
      </c>
      <c r="AF1135" t="b">
        <f>IF(AND(AC1135&gt;=VLOOKUP(FLAT!$I$1,lists!$G:$H,2,FALSE),AC1135&lt;=VLOOKUP(FLAT!$I$2,lists!$G:$H,2,FALSE)),TRUE,FALSE)</f>
        <v>1</v>
      </c>
      <c r="AG1135" t="b">
        <f>VLOOKUP(AB1135,lists!$B$7:$C$8,2,FALSE)</f>
        <v>1</v>
      </c>
      <c r="AH1135" t="b">
        <f>VLOOKUP(IF(H1135="","Open",SUBSTITUTE(H1135,"/Nov","")),lists!$B$27:$D$29,2,FALSE)</f>
        <v>1</v>
      </c>
      <c r="AI1135" t="b">
        <f>IF(FLAT!$I$5="All",TRUE,IF(FLAT!$I$5=TEXT('Raw - F'!C1135,"mmm"),TRUE,FALSE))</f>
        <v>1</v>
      </c>
      <c r="AJ1135" t="b">
        <f>VLOOKUP(L1135,lists!B:C,2,FALSE)</f>
        <v>1</v>
      </c>
      <c r="AK1135" t="b">
        <f>VLOOKUP(T1135,lists!$B$23:$D$25,2,FALSE)</f>
        <v>1</v>
      </c>
      <c r="AL1135">
        <f t="shared" si="94"/>
        <v>1</v>
      </c>
    </row>
    <row r="1136" spans="1:38" x14ac:dyDescent="0.35">
      <c r="A1136" s="1">
        <f t="shared" si="90"/>
        <v>1136</v>
      </c>
      <c r="B1136" s="1">
        <f t="shared" si="91"/>
        <v>1135</v>
      </c>
      <c r="C1136" s="5">
        <v>44365</v>
      </c>
      <c r="D1136" t="s">
        <v>558</v>
      </c>
      <c r="E1136" t="s">
        <v>302</v>
      </c>
      <c r="F1136" t="s">
        <v>302</v>
      </c>
      <c r="G1136" t="s">
        <v>6</v>
      </c>
      <c r="H1136" t="s">
        <v>227</v>
      </c>
      <c r="J1136" t="s">
        <v>34</v>
      </c>
      <c r="K1136" t="s">
        <v>5</v>
      </c>
      <c r="L1136">
        <v>3</v>
      </c>
      <c r="N1136" t="s">
        <v>346</v>
      </c>
      <c r="O1136" t="s">
        <v>943</v>
      </c>
      <c r="P1136" t="s">
        <v>59</v>
      </c>
      <c r="Q1136">
        <v>20000</v>
      </c>
      <c r="R1136" t="s">
        <v>1440</v>
      </c>
      <c r="T1136" t="s">
        <v>241</v>
      </c>
      <c r="U1136">
        <v>0</v>
      </c>
      <c r="W1136" t="s">
        <v>503</v>
      </c>
      <c r="X1136" t="s">
        <v>503</v>
      </c>
      <c r="AA1136" s="6" t="str">
        <f t="shared" si="92"/>
        <v>3yo</v>
      </c>
      <c r="AB1136" s="6" t="str">
        <f t="shared" si="93"/>
        <v>A</v>
      </c>
      <c r="AC1136" s="6">
        <f>VLOOKUP(P1136,lists!$G:$H,2,FALSE)</f>
        <v>7</v>
      </c>
      <c r="AD1136" t="b">
        <f>VLOOKUP(G1136,lists!$B$2:$C$3,2,FALSE)</f>
        <v>1</v>
      </c>
      <c r="AE1136" t="b">
        <f>VLOOKUP(AA1136,lists!$B:$C,2,FALSE)</f>
        <v>1</v>
      </c>
      <c r="AF1136" t="b">
        <f>IF(AND(AC1136&gt;=VLOOKUP(FLAT!$I$1,lists!$G:$H,2,FALSE),AC1136&lt;=VLOOKUP(FLAT!$I$2,lists!$G:$H,2,FALSE)),TRUE,FALSE)</f>
        <v>1</v>
      </c>
      <c r="AG1136" t="b">
        <f>VLOOKUP(AB1136,lists!$B$7:$C$8,2,FALSE)</f>
        <v>1</v>
      </c>
      <c r="AH1136" t="b">
        <f>VLOOKUP(IF(H1136="","Open",SUBSTITUTE(H1136,"/Nov","")),lists!$B$27:$D$29,2,FALSE)</f>
        <v>1</v>
      </c>
      <c r="AI1136" t="b">
        <f>IF(FLAT!$I$5="All",TRUE,IF(FLAT!$I$5=TEXT('Raw - F'!C1136,"mmm"),TRUE,FALSE))</f>
        <v>1</v>
      </c>
      <c r="AJ1136" t="b">
        <f>VLOOKUP(L1136,lists!B:C,2,FALSE)</f>
        <v>1</v>
      </c>
      <c r="AK1136" t="b">
        <f>VLOOKUP(T1136,lists!$B$23:$D$25,2,FALSE)</f>
        <v>1</v>
      </c>
      <c r="AL1136">
        <f t="shared" si="94"/>
        <v>1</v>
      </c>
    </row>
    <row r="1137" spans="1:38" x14ac:dyDescent="0.35">
      <c r="A1137" s="1">
        <f t="shared" si="90"/>
        <v>1137</v>
      </c>
      <c r="B1137" s="1">
        <f t="shared" si="91"/>
        <v>1136</v>
      </c>
      <c r="C1137" s="5">
        <v>44365</v>
      </c>
      <c r="D1137" t="s">
        <v>558</v>
      </c>
      <c r="E1137" t="s">
        <v>302</v>
      </c>
      <c r="F1137" t="s">
        <v>302</v>
      </c>
      <c r="G1137" t="s">
        <v>6</v>
      </c>
      <c r="H1137" t="s">
        <v>227</v>
      </c>
      <c r="J1137" t="s">
        <v>34</v>
      </c>
      <c r="K1137" t="s">
        <v>5</v>
      </c>
      <c r="L1137">
        <v>4</v>
      </c>
      <c r="N1137" t="s">
        <v>348</v>
      </c>
      <c r="O1137" t="s">
        <v>37</v>
      </c>
      <c r="P1137" t="s">
        <v>36</v>
      </c>
      <c r="Q1137">
        <v>12000</v>
      </c>
      <c r="R1137" t="s">
        <v>1195</v>
      </c>
      <c r="T1137" t="s">
        <v>241</v>
      </c>
      <c r="U1137">
        <v>0</v>
      </c>
      <c r="W1137" t="s">
        <v>503</v>
      </c>
      <c r="X1137" t="s">
        <v>503</v>
      </c>
      <c r="AA1137" s="6" t="str">
        <f t="shared" si="92"/>
        <v>3yo</v>
      </c>
      <c r="AB1137" s="6" t="str">
        <f t="shared" si="93"/>
        <v>A</v>
      </c>
      <c r="AC1137" s="6">
        <f>VLOOKUP(P1137,lists!$G:$H,2,FALSE)</f>
        <v>1</v>
      </c>
      <c r="AD1137" t="b">
        <f>VLOOKUP(G1137,lists!$B$2:$C$3,2,FALSE)</f>
        <v>1</v>
      </c>
      <c r="AE1137" t="b">
        <f>VLOOKUP(AA1137,lists!$B:$C,2,FALSE)</f>
        <v>1</v>
      </c>
      <c r="AF1137" t="b">
        <f>IF(AND(AC1137&gt;=VLOOKUP(FLAT!$I$1,lists!$G:$H,2,FALSE),AC1137&lt;=VLOOKUP(FLAT!$I$2,lists!$G:$H,2,FALSE)),TRUE,FALSE)</f>
        <v>1</v>
      </c>
      <c r="AG1137" t="b">
        <f>VLOOKUP(AB1137,lists!$B$7:$C$8,2,FALSE)</f>
        <v>1</v>
      </c>
      <c r="AH1137" t="b">
        <f>VLOOKUP(IF(H1137="","Open",SUBSTITUTE(H1137,"/Nov","")),lists!$B$27:$D$29,2,FALSE)</f>
        <v>1</v>
      </c>
      <c r="AI1137" t="b">
        <f>IF(FLAT!$I$5="All",TRUE,IF(FLAT!$I$5=TEXT('Raw - F'!C1137,"mmm"),TRUE,FALSE))</f>
        <v>1</v>
      </c>
      <c r="AJ1137" t="b">
        <f>VLOOKUP(L1137,lists!B:C,2,FALSE)</f>
        <v>1</v>
      </c>
      <c r="AK1137" t="b">
        <f>VLOOKUP(T1137,lists!$B$23:$D$25,2,FALSE)</f>
        <v>1</v>
      </c>
      <c r="AL1137">
        <f t="shared" si="94"/>
        <v>1</v>
      </c>
    </row>
    <row r="1138" spans="1:38" x14ac:dyDescent="0.35">
      <c r="A1138" s="1">
        <f t="shared" si="90"/>
        <v>1138</v>
      </c>
      <c r="B1138" s="1">
        <f t="shared" si="91"/>
        <v>1137</v>
      </c>
      <c r="C1138" s="5">
        <v>44365</v>
      </c>
      <c r="D1138" t="s">
        <v>558</v>
      </c>
      <c r="E1138" t="s">
        <v>302</v>
      </c>
      <c r="F1138" t="s">
        <v>302</v>
      </c>
      <c r="G1138" t="s">
        <v>6</v>
      </c>
      <c r="H1138" t="s">
        <v>227</v>
      </c>
      <c r="J1138" t="s">
        <v>54</v>
      </c>
      <c r="K1138" t="s">
        <v>5</v>
      </c>
      <c r="L1138">
        <v>3</v>
      </c>
      <c r="N1138" t="s">
        <v>346</v>
      </c>
      <c r="O1138" t="s">
        <v>943</v>
      </c>
      <c r="P1138" t="s">
        <v>59</v>
      </c>
      <c r="Q1138">
        <v>12000</v>
      </c>
      <c r="R1138" t="s">
        <v>1442</v>
      </c>
      <c r="T1138" t="s">
        <v>241</v>
      </c>
      <c r="U1138">
        <v>0</v>
      </c>
      <c r="W1138" t="s">
        <v>503</v>
      </c>
      <c r="X1138" t="s">
        <v>503</v>
      </c>
      <c r="AA1138" s="6" t="str">
        <f t="shared" si="92"/>
        <v>Other</v>
      </c>
      <c r="AB1138" s="6" t="str">
        <f t="shared" si="93"/>
        <v>A</v>
      </c>
      <c r="AC1138" s="6">
        <f>VLOOKUP(P1138,lists!$G:$H,2,FALSE)</f>
        <v>7</v>
      </c>
      <c r="AD1138" t="b">
        <f>VLOOKUP(G1138,lists!$B$2:$C$3,2,FALSE)</f>
        <v>1</v>
      </c>
      <c r="AE1138" t="b">
        <f>VLOOKUP(AA1138,lists!$B:$C,2,FALSE)</f>
        <v>1</v>
      </c>
      <c r="AF1138" t="b">
        <f>IF(AND(AC1138&gt;=VLOOKUP(FLAT!$I$1,lists!$G:$H,2,FALSE),AC1138&lt;=VLOOKUP(FLAT!$I$2,lists!$G:$H,2,FALSE)),TRUE,FALSE)</f>
        <v>1</v>
      </c>
      <c r="AG1138" t="b">
        <f>VLOOKUP(AB1138,lists!$B$7:$C$8,2,FALSE)</f>
        <v>1</v>
      </c>
      <c r="AH1138" t="b">
        <f>VLOOKUP(IF(H1138="","Open",SUBSTITUTE(H1138,"/Nov","")),lists!$B$27:$D$29,2,FALSE)</f>
        <v>1</v>
      </c>
      <c r="AI1138" t="b">
        <f>IF(FLAT!$I$5="All",TRUE,IF(FLAT!$I$5=TEXT('Raw - F'!C1138,"mmm"),TRUE,FALSE))</f>
        <v>1</v>
      </c>
      <c r="AJ1138" t="b">
        <f>VLOOKUP(L1138,lists!B:C,2,FALSE)</f>
        <v>1</v>
      </c>
      <c r="AK1138" t="b">
        <f>VLOOKUP(T1138,lists!$B$23:$D$25,2,FALSE)</f>
        <v>1</v>
      </c>
      <c r="AL1138">
        <f t="shared" si="94"/>
        <v>1</v>
      </c>
    </row>
    <row r="1139" spans="1:38" x14ac:dyDescent="0.35">
      <c r="A1139" s="1">
        <f t="shared" si="90"/>
        <v>1139</v>
      </c>
      <c r="B1139" s="1">
        <f t="shared" si="91"/>
        <v>1138</v>
      </c>
      <c r="C1139" s="5">
        <v>44365</v>
      </c>
      <c r="D1139" t="s">
        <v>558</v>
      </c>
      <c r="E1139" t="s">
        <v>302</v>
      </c>
      <c r="F1139" t="s">
        <v>302</v>
      </c>
      <c r="G1139" t="s">
        <v>51</v>
      </c>
      <c r="H1139" t="s">
        <v>245</v>
      </c>
      <c r="J1139" t="s">
        <v>33</v>
      </c>
      <c r="K1139" t="s">
        <v>5</v>
      </c>
      <c r="L1139">
        <v>4</v>
      </c>
      <c r="N1139" t="s">
        <v>227</v>
      </c>
      <c r="O1139" t="s">
        <v>37</v>
      </c>
      <c r="P1139" t="s">
        <v>37</v>
      </c>
      <c r="Q1139">
        <v>9100</v>
      </c>
      <c r="R1139" t="s">
        <v>1443</v>
      </c>
      <c r="T1139" t="s">
        <v>241</v>
      </c>
      <c r="U1139">
        <v>0</v>
      </c>
      <c r="W1139" t="s">
        <v>503</v>
      </c>
      <c r="X1139" t="s">
        <v>503</v>
      </c>
      <c r="AA1139" s="6" t="str">
        <f t="shared" si="92"/>
        <v>2yo</v>
      </c>
      <c r="AB1139" s="6" t="str">
        <f t="shared" si="93"/>
        <v>A</v>
      </c>
      <c r="AC1139" s="6">
        <f>VLOOKUP(P1139,lists!$G:$H,2,FALSE)</f>
        <v>2</v>
      </c>
      <c r="AD1139" t="b">
        <f>VLOOKUP(G1139,lists!$B$2:$C$3,2,FALSE)</f>
        <v>1</v>
      </c>
      <c r="AE1139" t="b">
        <f>VLOOKUP(AA1139,lists!$B:$C,2,FALSE)</f>
        <v>1</v>
      </c>
      <c r="AF1139" t="b">
        <f>IF(AND(AC1139&gt;=VLOOKUP(FLAT!$I$1,lists!$G:$H,2,FALSE),AC1139&lt;=VLOOKUP(FLAT!$I$2,lists!$G:$H,2,FALSE)),TRUE,FALSE)</f>
        <v>1</v>
      </c>
      <c r="AG1139" t="b">
        <f>VLOOKUP(AB1139,lists!$B$7:$C$8,2,FALSE)</f>
        <v>1</v>
      </c>
      <c r="AH1139" t="b">
        <f>VLOOKUP(IF(H1139="","Open",SUBSTITUTE(H1139,"/Nov","")),lists!$B$27:$D$29,2,FALSE)</f>
        <v>1</v>
      </c>
      <c r="AI1139" t="b">
        <f>IF(FLAT!$I$5="All",TRUE,IF(FLAT!$I$5=TEXT('Raw - F'!C1139,"mmm"),TRUE,FALSE))</f>
        <v>1</v>
      </c>
      <c r="AJ1139" t="b">
        <f>VLOOKUP(L1139,lists!B:C,2,FALSE)</f>
        <v>1</v>
      </c>
      <c r="AK1139" t="b">
        <f>VLOOKUP(T1139,lists!$B$23:$D$25,2,FALSE)</f>
        <v>1</v>
      </c>
      <c r="AL1139">
        <f t="shared" si="94"/>
        <v>1</v>
      </c>
    </row>
    <row r="1140" spans="1:38" x14ac:dyDescent="0.35">
      <c r="A1140" s="1">
        <f t="shared" si="90"/>
        <v>1140</v>
      </c>
      <c r="B1140" s="1">
        <f t="shared" si="91"/>
        <v>1139</v>
      </c>
      <c r="C1140" s="5">
        <v>44365</v>
      </c>
      <c r="D1140" t="s">
        <v>558</v>
      </c>
      <c r="E1140" t="s">
        <v>302</v>
      </c>
      <c r="F1140" t="s">
        <v>302</v>
      </c>
      <c r="G1140" t="s">
        <v>51</v>
      </c>
      <c r="H1140" t="s">
        <v>245</v>
      </c>
      <c r="J1140" t="s">
        <v>35</v>
      </c>
      <c r="K1140" t="s">
        <v>5</v>
      </c>
      <c r="L1140">
        <v>4</v>
      </c>
      <c r="N1140" t="s">
        <v>227</v>
      </c>
      <c r="O1140" t="s">
        <v>315</v>
      </c>
      <c r="P1140" t="s">
        <v>102</v>
      </c>
      <c r="Q1140">
        <v>9000</v>
      </c>
      <c r="R1140" t="s">
        <v>1441</v>
      </c>
      <c r="T1140" t="s">
        <v>241</v>
      </c>
      <c r="U1140">
        <v>0</v>
      </c>
      <c r="W1140" t="s">
        <v>503</v>
      </c>
      <c r="X1140" t="s">
        <v>503</v>
      </c>
      <c r="AA1140" s="6" t="str">
        <f t="shared" si="92"/>
        <v>Other</v>
      </c>
      <c r="AB1140" s="6" t="str">
        <f t="shared" si="93"/>
        <v>A</v>
      </c>
      <c r="AC1140" s="6">
        <f>VLOOKUP(P1140,lists!$G:$H,2,FALSE)</f>
        <v>9</v>
      </c>
      <c r="AD1140" t="b">
        <f>VLOOKUP(G1140,lists!$B$2:$C$3,2,FALSE)</f>
        <v>1</v>
      </c>
      <c r="AE1140" t="b">
        <f>VLOOKUP(AA1140,lists!$B:$C,2,FALSE)</f>
        <v>1</v>
      </c>
      <c r="AF1140" t="b">
        <f>IF(AND(AC1140&gt;=VLOOKUP(FLAT!$I$1,lists!$G:$H,2,FALSE),AC1140&lt;=VLOOKUP(FLAT!$I$2,lists!$G:$H,2,FALSE)),TRUE,FALSE)</f>
        <v>1</v>
      </c>
      <c r="AG1140" t="b">
        <f>VLOOKUP(AB1140,lists!$B$7:$C$8,2,FALSE)</f>
        <v>1</v>
      </c>
      <c r="AH1140" t="b">
        <f>VLOOKUP(IF(H1140="","Open",SUBSTITUTE(H1140,"/Nov","")),lists!$B$27:$D$29,2,FALSE)</f>
        <v>1</v>
      </c>
      <c r="AI1140" t="b">
        <f>IF(FLAT!$I$5="All",TRUE,IF(FLAT!$I$5=TEXT('Raw - F'!C1140,"mmm"),TRUE,FALSE))</f>
        <v>1</v>
      </c>
      <c r="AJ1140" t="b">
        <f>VLOOKUP(L1140,lists!B:C,2,FALSE)</f>
        <v>1</v>
      </c>
      <c r="AK1140" t="b">
        <f>VLOOKUP(T1140,lists!$B$23:$D$25,2,FALSE)</f>
        <v>1</v>
      </c>
      <c r="AL1140">
        <f t="shared" si="94"/>
        <v>1</v>
      </c>
    </row>
    <row r="1141" spans="1:38" x14ac:dyDescent="0.35">
      <c r="A1141" s="1">
        <f t="shared" si="90"/>
        <v>1141</v>
      </c>
      <c r="B1141" s="1">
        <f t="shared" si="91"/>
        <v>1140</v>
      </c>
      <c r="C1141" s="5">
        <v>44365</v>
      </c>
      <c r="D1141" t="s">
        <v>558</v>
      </c>
      <c r="E1141" t="s">
        <v>302</v>
      </c>
      <c r="F1141" t="s">
        <v>302</v>
      </c>
      <c r="G1141" t="s">
        <v>6</v>
      </c>
      <c r="H1141" t="s">
        <v>227</v>
      </c>
      <c r="J1141" t="s">
        <v>54</v>
      </c>
      <c r="K1141" t="s">
        <v>5</v>
      </c>
      <c r="L1141">
        <v>4</v>
      </c>
      <c r="N1141" t="s">
        <v>348</v>
      </c>
      <c r="O1141" t="s">
        <v>38</v>
      </c>
      <c r="P1141" t="s">
        <v>38</v>
      </c>
      <c r="Q1141">
        <v>8500</v>
      </c>
      <c r="R1141" t="s">
        <v>1306</v>
      </c>
      <c r="T1141" t="s">
        <v>241</v>
      </c>
      <c r="U1141">
        <v>0</v>
      </c>
      <c r="V1141" t="s">
        <v>525</v>
      </c>
      <c r="W1141" t="s">
        <v>503</v>
      </c>
      <c r="X1141" t="s">
        <v>503</v>
      </c>
      <c r="AA1141" s="6" t="str">
        <f t="shared" si="92"/>
        <v>Other</v>
      </c>
      <c r="AB1141" s="6" t="str">
        <f t="shared" si="93"/>
        <v>A</v>
      </c>
      <c r="AC1141" s="6">
        <f>VLOOKUP(P1141,lists!$G:$H,2,FALSE)</f>
        <v>3</v>
      </c>
      <c r="AD1141" t="b">
        <f>VLOOKUP(G1141,lists!$B$2:$C$3,2,FALSE)</f>
        <v>1</v>
      </c>
      <c r="AE1141" t="b">
        <f>VLOOKUP(AA1141,lists!$B:$C,2,FALSE)</f>
        <v>1</v>
      </c>
      <c r="AF1141" t="b">
        <f>IF(AND(AC1141&gt;=VLOOKUP(FLAT!$I$1,lists!$G:$H,2,FALSE),AC1141&lt;=VLOOKUP(FLAT!$I$2,lists!$G:$H,2,FALSE)),TRUE,FALSE)</f>
        <v>1</v>
      </c>
      <c r="AG1141" t="b">
        <f>VLOOKUP(AB1141,lists!$B$7:$C$8,2,FALSE)</f>
        <v>1</v>
      </c>
      <c r="AH1141" t="b">
        <f>VLOOKUP(IF(H1141="","Open",SUBSTITUTE(H1141,"/Nov","")),lists!$B$27:$D$29,2,FALSE)</f>
        <v>1</v>
      </c>
      <c r="AI1141" t="b">
        <f>IF(FLAT!$I$5="All",TRUE,IF(FLAT!$I$5=TEXT('Raw - F'!C1141,"mmm"),TRUE,FALSE))</f>
        <v>1</v>
      </c>
      <c r="AJ1141" t="b">
        <f>VLOOKUP(L1141,lists!B:C,2,FALSE)</f>
        <v>1</v>
      </c>
      <c r="AK1141" t="b">
        <f>VLOOKUP(T1141,lists!$B$23:$D$25,2,FALSE)</f>
        <v>1</v>
      </c>
      <c r="AL1141">
        <f t="shared" si="94"/>
        <v>1</v>
      </c>
    </row>
    <row r="1142" spans="1:38" x14ac:dyDescent="0.35">
      <c r="A1142" s="1">
        <f t="shared" si="90"/>
        <v>1142</v>
      </c>
      <c r="B1142" s="1">
        <f t="shared" si="91"/>
        <v>1141</v>
      </c>
      <c r="C1142" s="5">
        <v>44365</v>
      </c>
      <c r="D1142" t="s">
        <v>567</v>
      </c>
      <c r="E1142" t="s">
        <v>302</v>
      </c>
      <c r="F1142" t="s">
        <v>302</v>
      </c>
      <c r="G1142" t="s">
        <v>6</v>
      </c>
      <c r="H1142" t="s">
        <v>227</v>
      </c>
      <c r="J1142" t="s">
        <v>35</v>
      </c>
      <c r="K1142" t="s">
        <v>7</v>
      </c>
      <c r="L1142">
        <v>3</v>
      </c>
      <c r="N1142" t="s">
        <v>359</v>
      </c>
      <c r="O1142" t="s">
        <v>38</v>
      </c>
      <c r="P1142" t="s">
        <v>38</v>
      </c>
      <c r="Q1142">
        <v>14000</v>
      </c>
      <c r="R1142" t="s">
        <v>1444</v>
      </c>
      <c r="T1142" t="s">
        <v>239</v>
      </c>
      <c r="U1142">
        <v>0</v>
      </c>
      <c r="W1142" t="s">
        <v>503</v>
      </c>
      <c r="X1142" t="s">
        <v>503</v>
      </c>
      <c r="AA1142" s="6" t="str">
        <f t="shared" si="92"/>
        <v>Other</v>
      </c>
      <c r="AB1142" s="6" t="str">
        <f t="shared" si="93"/>
        <v>F</v>
      </c>
      <c r="AC1142" s="6">
        <f>VLOOKUP(P1142,lists!$G:$H,2,FALSE)</f>
        <v>3</v>
      </c>
      <c r="AD1142" t="b">
        <f>VLOOKUP(G1142,lists!$B$2:$C$3,2,FALSE)</f>
        <v>1</v>
      </c>
      <c r="AE1142" t="b">
        <f>VLOOKUP(AA1142,lists!$B:$C,2,FALSE)</f>
        <v>1</v>
      </c>
      <c r="AF1142" t="b">
        <f>IF(AND(AC1142&gt;=VLOOKUP(FLAT!$I$1,lists!$G:$H,2,FALSE),AC1142&lt;=VLOOKUP(FLAT!$I$2,lists!$G:$H,2,FALSE)),TRUE,FALSE)</f>
        <v>1</v>
      </c>
      <c r="AG1142" t="b">
        <f>VLOOKUP(AB1142,lists!$B$7:$C$8,2,FALSE)</f>
        <v>1</v>
      </c>
      <c r="AH1142" t="b">
        <f>VLOOKUP(IF(H1142="","Open",SUBSTITUTE(H1142,"/Nov","")),lists!$B$27:$D$29,2,FALSE)</f>
        <v>1</v>
      </c>
      <c r="AI1142" t="b">
        <f>IF(FLAT!$I$5="All",TRUE,IF(FLAT!$I$5=TEXT('Raw - F'!C1142,"mmm"),TRUE,FALSE))</f>
        <v>1</v>
      </c>
      <c r="AJ1142" t="b">
        <f>VLOOKUP(L1142,lists!B:C,2,FALSE)</f>
        <v>1</v>
      </c>
      <c r="AK1142" t="b">
        <f>VLOOKUP(T1142,lists!$B$23:$D$25,2,FALSE)</f>
        <v>1</v>
      </c>
      <c r="AL1142">
        <f t="shared" si="94"/>
        <v>1</v>
      </c>
    </row>
    <row r="1143" spans="1:38" x14ac:dyDescent="0.35">
      <c r="A1143" s="1">
        <f t="shared" si="90"/>
        <v>1143</v>
      </c>
      <c r="B1143" s="1">
        <f t="shared" si="91"/>
        <v>1142</v>
      </c>
      <c r="C1143" s="5">
        <v>44365</v>
      </c>
      <c r="D1143" t="s">
        <v>567</v>
      </c>
      <c r="E1143" t="s">
        <v>302</v>
      </c>
      <c r="F1143" t="s">
        <v>302</v>
      </c>
      <c r="G1143" t="s">
        <v>6</v>
      </c>
      <c r="H1143" t="s">
        <v>227</v>
      </c>
      <c r="J1143" t="s">
        <v>34</v>
      </c>
      <c r="K1143" t="s">
        <v>5</v>
      </c>
      <c r="L1143">
        <v>4</v>
      </c>
      <c r="N1143" t="s">
        <v>348</v>
      </c>
      <c r="O1143" t="s">
        <v>572</v>
      </c>
      <c r="P1143" t="s">
        <v>76</v>
      </c>
      <c r="Q1143">
        <v>10000</v>
      </c>
      <c r="R1143" t="s">
        <v>776</v>
      </c>
      <c r="T1143" t="s">
        <v>239</v>
      </c>
      <c r="U1143">
        <v>0</v>
      </c>
      <c r="W1143" t="s">
        <v>503</v>
      </c>
      <c r="X1143" t="s">
        <v>503</v>
      </c>
      <c r="AA1143" s="6" t="str">
        <f t="shared" si="92"/>
        <v>3yo</v>
      </c>
      <c r="AB1143" s="6" t="str">
        <f t="shared" si="93"/>
        <v>A</v>
      </c>
      <c r="AC1143" s="6">
        <f>VLOOKUP(P1143,lists!$G:$H,2,FALSE)</f>
        <v>5</v>
      </c>
      <c r="AD1143" t="b">
        <f>VLOOKUP(G1143,lists!$B$2:$C$3,2,FALSE)</f>
        <v>1</v>
      </c>
      <c r="AE1143" t="b">
        <f>VLOOKUP(AA1143,lists!$B:$C,2,FALSE)</f>
        <v>1</v>
      </c>
      <c r="AF1143" t="b">
        <f>IF(AND(AC1143&gt;=VLOOKUP(FLAT!$I$1,lists!$G:$H,2,FALSE),AC1143&lt;=VLOOKUP(FLAT!$I$2,lists!$G:$H,2,FALSE)),TRUE,FALSE)</f>
        <v>1</v>
      </c>
      <c r="AG1143" t="b">
        <f>VLOOKUP(AB1143,lists!$B$7:$C$8,2,FALSE)</f>
        <v>1</v>
      </c>
      <c r="AH1143" t="b">
        <f>VLOOKUP(IF(H1143="","Open",SUBSTITUTE(H1143,"/Nov","")),lists!$B$27:$D$29,2,FALSE)</f>
        <v>1</v>
      </c>
      <c r="AI1143" t="b">
        <f>IF(FLAT!$I$5="All",TRUE,IF(FLAT!$I$5=TEXT('Raw - F'!C1143,"mmm"),TRUE,FALSE))</f>
        <v>1</v>
      </c>
      <c r="AJ1143" t="b">
        <f>VLOOKUP(L1143,lists!B:C,2,FALSE)</f>
        <v>1</v>
      </c>
      <c r="AK1143" t="b">
        <f>VLOOKUP(T1143,lists!$B$23:$D$25,2,FALSE)</f>
        <v>1</v>
      </c>
      <c r="AL1143">
        <f t="shared" si="94"/>
        <v>1</v>
      </c>
    </row>
    <row r="1144" spans="1:38" x14ac:dyDescent="0.35">
      <c r="A1144" s="1">
        <f t="shared" si="90"/>
        <v>1144</v>
      </c>
      <c r="B1144" s="1">
        <f t="shared" si="91"/>
        <v>1143</v>
      </c>
      <c r="C1144" s="5">
        <v>44365</v>
      </c>
      <c r="D1144" t="s">
        <v>567</v>
      </c>
      <c r="E1144" t="s">
        <v>302</v>
      </c>
      <c r="F1144" t="s">
        <v>302</v>
      </c>
      <c r="G1144" t="s">
        <v>51</v>
      </c>
      <c r="H1144" t="s">
        <v>244</v>
      </c>
      <c r="J1144" t="s">
        <v>34</v>
      </c>
      <c r="K1144" t="s">
        <v>5</v>
      </c>
      <c r="L1144">
        <v>4</v>
      </c>
      <c r="N1144" t="s">
        <v>227</v>
      </c>
      <c r="O1144" t="s">
        <v>572</v>
      </c>
      <c r="P1144" t="s">
        <v>76</v>
      </c>
      <c r="Q1144">
        <v>9000</v>
      </c>
      <c r="R1144" t="s">
        <v>1447</v>
      </c>
      <c r="T1144" t="s">
        <v>239</v>
      </c>
      <c r="U1144">
        <v>0</v>
      </c>
      <c r="W1144" t="s">
        <v>503</v>
      </c>
      <c r="X1144" t="s">
        <v>503</v>
      </c>
      <c r="Z1144" t="s">
        <v>553</v>
      </c>
      <c r="AA1144" s="6" t="str">
        <f t="shared" si="92"/>
        <v>3yo</v>
      </c>
      <c r="AB1144" s="6" t="str">
        <f t="shared" si="93"/>
        <v>A</v>
      </c>
      <c r="AC1144" s="6">
        <f>VLOOKUP(P1144,lists!$G:$H,2,FALSE)</f>
        <v>5</v>
      </c>
      <c r="AD1144" t="b">
        <f>VLOOKUP(G1144,lists!$B$2:$C$3,2,FALSE)</f>
        <v>1</v>
      </c>
      <c r="AE1144" t="b">
        <f>VLOOKUP(AA1144,lists!$B:$C,2,FALSE)</f>
        <v>1</v>
      </c>
      <c r="AF1144" t="b">
        <f>IF(AND(AC1144&gt;=VLOOKUP(FLAT!$I$1,lists!$G:$H,2,FALSE),AC1144&lt;=VLOOKUP(FLAT!$I$2,lists!$G:$H,2,FALSE)),TRUE,FALSE)</f>
        <v>1</v>
      </c>
      <c r="AG1144" t="b">
        <f>VLOOKUP(AB1144,lists!$B$7:$C$8,2,FALSE)</f>
        <v>1</v>
      </c>
      <c r="AH1144" t="b">
        <f>VLOOKUP(IF(H1144="","Open",SUBSTITUTE(H1144,"/Nov","")),lists!$B$27:$D$29,2,FALSE)</f>
        <v>1</v>
      </c>
      <c r="AI1144" t="b">
        <f>IF(FLAT!$I$5="All",TRUE,IF(FLAT!$I$5=TEXT('Raw - F'!C1144,"mmm"),TRUE,FALSE))</f>
        <v>1</v>
      </c>
      <c r="AJ1144" t="b">
        <f>VLOOKUP(L1144,lists!B:C,2,FALSE)</f>
        <v>1</v>
      </c>
      <c r="AK1144" t="b">
        <f>VLOOKUP(T1144,lists!$B$23:$D$25,2,FALSE)</f>
        <v>1</v>
      </c>
      <c r="AL1144">
        <f t="shared" si="94"/>
        <v>1</v>
      </c>
    </row>
    <row r="1145" spans="1:38" x14ac:dyDescent="0.35">
      <c r="A1145" s="1">
        <f t="shared" si="90"/>
        <v>1145</v>
      </c>
      <c r="B1145" s="1">
        <f t="shared" si="91"/>
        <v>1144</v>
      </c>
      <c r="C1145" s="5">
        <v>44365</v>
      </c>
      <c r="D1145" t="s">
        <v>567</v>
      </c>
      <c r="E1145" t="s">
        <v>302</v>
      </c>
      <c r="F1145" t="s">
        <v>302</v>
      </c>
      <c r="G1145" t="s">
        <v>51</v>
      </c>
      <c r="H1145" t="s">
        <v>244</v>
      </c>
      <c r="J1145" t="s">
        <v>33</v>
      </c>
      <c r="K1145" t="s">
        <v>5</v>
      </c>
      <c r="L1145">
        <v>4</v>
      </c>
      <c r="N1145" t="s">
        <v>227</v>
      </c>
      <c r="O1145" t="s">
        <v>37</v>
      </c>
      <c r="P1145" t="s">
        <v>37</v>
      </c>
      <c r="Q1145">
        <v>8000</v>
      </c>
      <c r="R1145" t="s">
        <v>775</v>
      </c>
      <c r="T1145" t="s">
        <v>239</v>
      </c>
      <c r="U1145">
        <v>0</v>
      </c>
      <c r="W1145" t="s">
        <v>503</v>
      </c>
      <c r="X1145" t="s">
        <v>503</v>
      </c>
      <c r="AA1145" s="6" t="str">
        <f t="shared" si="92"/>
        <v>2yo</v>
      </c>
      <c r="AB1145" s="6" t="str">
        <f t="shared" si="93"/>
        <v>A</v>
      </c>
      <c r="AC1145" s="6">
        <f>VLOOKUP(P1145,lists!$G:$H,2,FALSE)</f>
        <v>2</v>
      </c>
      <c r="AD1145" t="b">
        <f>VLOOKUP(G1145,lists!$B$2:$C$3,2,FALSE)</f>
        <v>1</v>
      </c>
      <c r="AE1145" t="b">
        <f>VLOOKUP(AA1145,lists!$B:$C,2,FALSE)</f>
        <v>1</v>
      </c>
      <c r="AF1145" t="b">
        <f>IF(AND(AC1145&gt;=VLOOKUP(FLAT!$I$1,lists!$G:$H,2,FALSE),AC1145&lt;=VLOOKUP(FLAT!$I$2,lists!$G:$H,2,FALSE)),TRUE,FALSE)</f>
        <v>1</v>
      </c>
      <c r="AG1145" t="b">
        <f>VLOOKUP(AB1145,lists!$B$7:$C$8,2,FALSE)</f>
        <v>1</v>
      </c>
      <c r="AH1145" t="b">
        <f>VLOOKUP(IF(H1145="","Open",SUBSTITUTE(H1145,"/Nov","")),lists!$B$27:$D$29,2,FALSE)</f>
        <v>1</v>
      </c>
      <c r="AI1145" t="b">
        <f>IF(FLAT!$I$5="All",TRUE,IF(FLAT!$I$5=TEXT('Raw - F'!C1145,"mmm"),TRUE,FALSE))</f>
        <v>1</v>
      </c>
      <c r="AJ1145" t="b">
        <f>VLOOKUP(L1145,lists!B:C,2,FALSE)</f>
        <v>1</v>
      </c>
      <c r="AK1145" t="b">
        <f>VLOOKUP(T1145,lists!$B$23:$D$25,2,FALSE)</f>
        <v>1</v>
      </c>
      <c r="AL1145">
        <f t="shared" si="94"/>
        <v>1</v>
      </c>
    </row>
    <row r="1146" spans="1:38" x14ac:dyDescent="0.35">
      <c r="A1146" s="1">
        <f t="shared" si="90"/>
        <v>1146</v>
      </c>
      <c r="B1146" s="1">
        <f t="shared" si="91"/>
        <v>1145</v>
      </c>
      <c r="C1146" s="5">
        <v>44365</v>
      </c>
      <c r="D1146" t="s">
        <v>567</v>
      </c>
      <c r="E1146" t="s">
        <v>302</v>
      </c>
      <c r="F1146" t="s">
        <v>302</v>
      </c>
      <c r="G1146" t="s">
        <v>6</v>
      </c>
      <c r="H1146" t="s">
        <v>227</v>
      </c>
      <c r="J1146" t="s">
        <v>54</v>
      </c>
      <c r="K1146" t="s">
        <v>5</v>
      </c>
      <c r="L1146">
        <v>5</v>
      </c>
      <c r="N1146" t="s">
        <v>321</v>
      </c>
      <c r="O1146" t="s">
        <v>70</v>
      </c>
      <c r="P1146" t="s">
        <v>70</v>
      </c>
      <c r="Q1146">
        <v>6000</v>
      </c>
      <c r="R1146" t="s">
        <v>1445</v>
      </c>
      <c r="T1146" t="s">
        <v>239</v>
      </c>
      <c r="U1146">
        <v>0</v>
      </c>
      <c r="V1146" t="s">
        <v>525</v>
      </c>
      <c r="W1146" t="s">
        <v>503</v>
      </c>
      <c r="X1146" t="s">
        <v>503</v>
      </c>
      <c r="AA1146" s="6" t="str">
        <f t="shared" si="92"/>
        <v>Other</v>
      </c>
      <c r="AB1146" s="6" t="str">
        <f t="shared" si="93"/>
        <v>A</v>
      </c>
      <c r="AC1146" s="6">
        <f>VLOOKUP(P1146,lists!$G:$H,2,FALSE)</f>
        <v>4</v>
      </c>
      <c r="AD1146" t="b">
        <f>VLOOKUP(G1146,lists!$B$2:$C$3,2,FALSE)</f>
        <v>1</v>
      </c>
      <c r="AE1146" t="b">
        <f>VLOOKUP(AA1146,lists!$B:$C,2,FALSE)</f>
        <v>1</v>
      </c>
      <c r="AF1146" t="b">
        <f>IF(AND(AC1146&gt;=VLOOKUP(FLAT!$I$1,lists!$G:$H,2,FALSE),AC1146&lt;=VLOOKUP(FLAT!$I$2,lists!$G:$H,2,FALSE)),TRUE,FALSE)</f>
        <v>1</v>
      </c>
      <c r="AG1146" t="b">
        <f>VLOOKUP(AB1146,lists!$B$7:$C$8,2,FALSE)</f>
        <v>1</v>
      </c>
      <c r="AH1146" t="b">
        <f>VLOOKUP(IF(H1146="","Open",SUBSTITUTE(H1146,"/Nov","")),lists!$B$27:$D$29,2,FALSE)</f>
        <v>1</v>
      </c>
      <c r="AI1146" t="b">
        <f>IF(FLAT!$I$5="All",TRUE,IF(FLAT!$I$5=TEXT('Raw - F'!C1146,"mmm"),TRUE,FALSE))</f>
        <v>1</v>
      </c>
      <c r="AJ1146" t="b">
        <f>VLOOKUP(L1146,lists!B:C,2,FALSE)</f>
        <v>1</v>
      </c>
      <c r="AK1146" t="b">
        <f>VLOOKUP(T1146,lists!$B$23:$D$25,2,FALSE)</f>
        <v>1</v>
      </c>
      <c r="AL1146">
        <f t="shared" si="94"/>
        <v>1</v>
      </c>
    </row>
    <row r="1147" spans="1:38" x14ac:dyDescent="0.35">
      <c r="A1147" s="1">
        <f t="shared" si="90"/>
        <v>1147</v>
      </c>
      <c r="B1147" s="1">
        <f t="shared" si="91"/>
        <v>1146</v>
      </c>
      <c r="C1147" s="5">
        <v>44365</v>
      </c>
      <c r="D1147" t="s">
        <v>567</v>
      </c>
      <c r="E1147" t="s">
        <v>302</v>
      </c>
      <c r="F1147" t="s">
        <v>302</v>
      </c>
      <c r="G1147" t="s">
        <v>6</v>
      </c>
      <c r="H1147" t="s">
        <v>227</v>
      </c>
      <c r="J1147" t="s">
        <v>35</v>
      </c>
      <c r="K1147" t="s">
        <v>7</v>
      </c>
      <c r="L1147">
        <v>5</v>
      </c>
      <c r="N1147" t="s">
        <v>330</v>
      </c>
      <c r="O1147" t="s">
        <v>36</v>
      </c>
      <c r="P1147" t="s">
        <v>36</v>
      </c>
      <c r="Q1147">
        <v>6000</v>
      </c>
      <c r="R1147" t="s">
        <v>1446</v>
      </c>
      <c r="T1147" t="s">
        <v>239</v>
      </c>
      <c r="U1147">
        <v>0</v>
      </c>
      <c r="W1147" t="s">
        <v>503</v>
      </c>
      <c r="X1147" t="s">
        <v>503</v>
      </c>
      <c r="AA1147" s="6" t="str">
        <f t="shared" si="92"/>
        <v>Other</v>
      </c>
      <c r="AB1147" s="6" t="str">
        <f t="shared" si="93"/>
        <v>F</v>
      </c>
      <c r="AC1147" s="6">
        <f>VLOOKUP(P1147,lists!$G:$H,2,FALSE)</f>
        <v>1</v>
      </c>
      <c r="AD1147" t="b">
        <f>VLOOKUP(G1147,lists!$B$2:$C$3,2,FALSE)</f>
        <v>1</v>
      </c>
      <c r="AE1147" t="b">
        <f>VLOOKUP(AA1147,lists!$B:$C,2,FALSE)</f>
        <v>1</v>
      </c>
      <c r="AF1147" t="b">
        <f>IF(AND(AC1147&gt;=VLOOKUP(FLAT!$I$1,lists!$G:$H,2,FALSE),AC1147&lt;=VLOOKUP(FLAT!$I$2,lists!$G:$H,2,FALSE)),TRUE,FALSE)</f>
        <v>1</v>
      </c>
      <c r="AG1147" t="b">
        <f>VLOOKUP(AB1147,lists!$B$7:$C$8,2,FALSE)</f>
        <v>1</v>
      </c>
      <c r="AH1147" t="b">
        <f>VLOOKUP(IF(H1147="","Open",SUBSTITUTE(H1147,"/Nov","")),lists!$B$27:$D$29,2,FALSE)</f>
        <v>1</v>
      </c>
      <c r="AI1147" t="b">
        <f>IF(FLAT!$I$5="All",TRUE,IF(FLAT!$I$5=TEXT('Raw - F'!C1147,"mmm"),TRUE,FALSE))</f>
        <v>1</v>
      </c>
      <c r="AJ1147" t="b">
        <f>VLOOKUP(L1147,lists!B:C,2,FALSE)</f>
        <v>1</v>
      </c>
      <c r="AK1147" t="b">
        <f>VLOOKUP(T1147,lists!$B$23:$D$25,2,FALSE)</f>
        <v>1</v>
      </c>
      <c r="AL1147">
        <f t="shared" si="94"/>
        <v>1</v>
      </c>
    </row>
    <row r="1148" spans="1:38" x14ac:dyDescent="0.35">
      <c r="A1148" s="1">
        <f t="shared" si="90"/>
        <v>1148</v>
      </c>
      <c r="B1148" s="1">
        <f t="shared" si="91"/>
        <v>1147</v>
      </c>
      <c r="C1148" s="5">
        <v>44365</v>
      </c>
      <c r="D1148" t="s">
        <v>567</v>
      </c>
      <c r="E1148" t="s">
        <v>302</v>
      </c>
      <c r="F1148" t="s">
        <v>302</v>
      </c>
      <c r="G1148" t="s">
        <v>6</v>
      </c>
      <c r="H1148" t="s">
        <v>227</v>
      </c>
      <c r="J1148" t="s">
        <v>34</v>
      </c>
      <c r="K1148" t="s">
        <v>5</v>
      </c>
      <c r="L1148">
        <v>5</v>
      </c>
      <c r="N1148" t="s">
        <v>321</v>
      </c>
      <c r="O1148" t="s">
        <v>70</v>
      </c>
      <c r="P1148" t="s">
        <v>70</v>
      </c>
      <c r="Q1148">
        <v>6000</v>
      </c>
      <c r="R1148" t="s">
        <v>1448</v>
      </c>
      <c r="T1148" t="s">
        <v>239</v>
      </c>
      <c r="U1148">
        <v>0</v>
      </c>
      <c r="W1148" t="s">
        <v>503</v>
      </c>
      <c r="X1148" t="s">
        <v>503</v>
      </c>
      <c r="AA1148" s="6" t="str">
        <f t="shared" si="92"/>
        <v>3yo</v>
      </c>
      <c r="AB1148" s="6" t="str">
        <f t="shared" si="93"/>
        <v>A</v>
      </c>
      <c r="AC1148" s="6">
        <f>VLOOKUP(P1148,lists!$G:$H,2,FALSE)</f>
        <v>4</v>
      </c>
      <c r="AD1148" t="b">
        <f>VLOOKUP(G1148,lists!$B$2:$C$3,2,FALSE)</f>
        <v>1</v>
      </c>
      <c r="AE1148" t="b">
        <f>VLOOKUP(AA1148,lists!$B:$C,2,FALSE)</f>
        <v>1</v>
      </c>
      <c r="AF1148" t="b">
        <f>IF(AND(AC1148&gt;=VLOOKUP(FLAT!$I$1,lists!$G:$H,2,FALSE),AC1148&lt;=VLOOKUP(FLAT!$I$2,lists!$G:$H,2,FALSE)),TRUE,FALSE)</f>
        <v>1</v>
      </c>
      <c r="AG1148" t="b">
        <f>VLOOKUP(AB1148,lists!$B$7:$C$8,2,FALSE)</f>
        <v>1</v>
      </c>
      <c r="AH1148" t="b">
        <f>VLOOKUP(IF(H1148="","Open",SUBSTITUTE(H1148,"/Nov","")),lists!$B$27:$D$29,2,FALSE)</f>
        <v>1</v>
      </c>
      <c r="AI1148" t="b">
        <f>IF(FLAT!$I$5="All",TRUE,IF(FLAT!$I$5=TEXT('Raw - F'!C1148,"mmm"),TRUE,FALSE))</f>
        <v>1</v>
      </c>
      <c r="AJ1148" t="b">
        <f>VLOOKUP(L1148,lists!B:C,2,FALSE)</f>
        <v>1</v>
      </c>
      <c r="AK1148" t="b">
        <f>VLOOKUP(T1148,lists!$B$23:$D$25,2,FALSE)</f>
        <v>1</v>
      </c>
      <c r="AL1148">
        <f t="shared" si="94"/>
        <v>1</v>
      </c>
    </row>
    <row r="1149" spans="1:38" x14ac:dyDescent="0.35">
      <c r="A1149" s="1">
        <f t="shared" si="90"/>
        <v>1149</v>
      </c>
      <c r="B1149" s="1">
        <f t="shared" si="91"/>
        <v>1148</v>
      </c>
      <c r="C1149" s="5">
        <v>44365</v>
      </c>
      <c r="D1149" t="s">
        <v>863</v>
      </c>
      <c r="E1149" t="s">
        <v>302</v>
      </c>
      <c r="F1149" t="s">
        <v>302</v>
      </c>
      <c r="G1149" t="s">
        <v>6</v>
      </c>
      <c r="H1149" t="s">
        <v>227</v>
      </c>
      <c r="J1149" t="s">
        <v>35</v>
      </c>
      <c r="K1149" t="s">
        <v>5</v>
      </c>
      <c r="L1149">
        <v>3</v>
      </c>
      <c r="N1149" t="s">
        <v>346</v>
      </c>
      <c r="O1149" t="s">
        <v>394</v>
      </c>
      <c r="P1149" t="s">
        <v>70</v>
      </c>
      <c r="Q1149">
        <v>12000</v>
      </c>
      <c r="R1149" t="s">
        <v>335</v>
      </c>
      <c r="T1149" t="s">
        <v>240</v>
      </c>
      <c r="U1149">
        <v>0</v>
      </c>
      <c r="W1149" t="s">
        <v>503</v>
      </c>
      <c r="X1149" t="s">
        <v>503</v>
      </c>
      <c r="AA1149" s="6" t="str">
        <f t="shared" si="92"/>
        <v>Other</v>
      </c>
      <c r="AB1149" s="6" t="str">
        <f t="shared" si="93"/>
        <v>A</v>
      </c>
      <c r="AC1149" s="6">
        <f>VLOOKUP(P1149,lists!$G:$H,2,FALSE)</f>
        <v>4</v>
      </c>
      <c r="AD1149" t="b">
        <f>VLOOKUP(G1149,lists!$B$2:$C$3,2,FALSE)</f>
        <v>1</v>
      </c>
      <c r="AE1149" t="b">
        <f>VLOOKUP(AA1149,lists!$B:$C,2,FALSE)</f>
        <v>1</v>
      </c>
      <c r="AF1149" t="b">
        <f>IF(AND(AC1149&gt;=VLOOKUP(FLAT!$I$1,lists!$G:$H,2,FALSE),AC1149&lt;=VLOOKUP(FLAT!$I$2,lists!$G:$H,2,FALSE)),TRUE,FALSE)</f>
        <v>1</v>
      </c>
      <c r="AG1149" t="b">
        <f>VLOOKUP(AB1149,lists!$B$7:$C$8,2,FALSE)</f>
        <v>1</v>
      </c>
      <c r="AH1149" t="b">
        <f>VLOOKUP(IF(H1149="","Open",SUBSTITUTE(H1149,"/Nov","")),lists!$B$27:$D$29,2,FALSE)</f>
        <v>1</v>
      </c>
      <c r="AI1149" t="b">
        <f>IF(FLAT!$I$5="All",TRUE,IF(FLAT!$I$5=TEXT('Raw - F'!C1149,"mmm"),TRUE,FALSE))</f>
        <v>1</v>
      </c>
      <c r="AJ1149" t="b">
        <f>VLOOKUP(L1149,lists!B:C,2,FALSE)</f>
        <v>1</v>
      </c>
      <c r="AK1149" t="b">
        <f>VLOOKUP(T1149,lists!$B$23:$D$25,2,FALSE)</f>
        <v>1</v>
      </c>
      <c r="AL1149">
        <f t="shared" si="94"/>
        <v>1</v>
      </c>
    </row>
    <row r="1150" spans="1:38" x14ac:dyDescent="0.35">
      <c r="A1150" s="1">
        <f t="shared" si="90"/>
        <v>1150</v>
      </c>
      <c r="B1150" s="1">
        <f t="shared" si="91"/>
        <v>1149</v>
      </c>
      <c r="C1150" s="5">
        <v>44365</v>
      </c>
      <c r="D1150" t="s">
        <v>863</v>
      </c>
      <c r="E1150" t="s">
        <v>302</v>
      </c>
      <c r="F1150" t="s">
        <v>302</v>
      </c>
      <c r="G1150" t="s">
        <v>6</v>
      </c>
      <c r="H1150" t="s">
        <v>227</v>
      </c>
      <c r="J1150" t="s">
        <v>34</v>
      </c>
      <c r="K1150" t="s">
        <v>5</v>
      </c>
      <c r="L1150">
        <v>4</v>
      </c>
      <c r="N1150" t="s">
        <v>318</v>
      </c>
      <c r="O1150" t="s">
        <v>395</v>
      </c>
      <c r="P1150" t="s">
        <v>76</v>
      </c>
      <c r="Q1150">
        <v>9400</v>
      </c>
      <c r="R1150" t="s">
        <v>1449</v>
      </c>
      <c r="T1150" t="s">
        <v>240</v>
      </c>
      <c r="U1150">
        <v>0</v>
      </c>
      <c r="W1150" t="s">
        <v>503</v>
      </c>
      <c r="X1150" t="s">
        <v>503</v>
      </c>
      <c r="AA1150" s="6" t="str">
        <f t="shared" si="92"/>
        <v>3yo</v>
      </c>
      <c r="AB1150" s="6" t="str">
        <f t="shared" si="93"/>
        <v>A</v>
      </c>
      <c r="AC1150" s="6">
        <f>VLOOKUP(P1150,lists!$G:$H,2,FALSE)</f>
        <v>5</v>
      </c>
      <c r="AD1150" t="b">
        <f>VLOOKUP(G1150,lists!$B$2:$C$3,2,FALSE)</f>
        <v>1</v>
      </c>
      <c r="AE1150" t="b">
        <f>VLOOKUP(AA1150,lists!$B:$C,2,FALSE)</f>
        <v>1</v>
      </c>
      <c r="AF1150" t="b">
        <f>IF(AND(AC1150&gt;=VLOOKUP(FLAT!$I$1,lists!$G:$H,2,FALSE),AC1150&lt;=VLOOKUP(FLAT!$I$2,lists!$G:$H,2,FALSE)),TRUE,FALSE)</f>
        <v>1</v>
      </c>
      <c r="AG1150" t="b">
        <f>VLOOKUP(AB1150,lists!$B$7:$C$8,2,FALSE)</f>
        <v>1</v>
      </c>
      <c r="AH1150" t="b">
        <f>VLOOKUP(IF(H1150="","Open",SUBSTITUTE(H1150,"/Nov","")),lists!$B$27:$D$29,2,FALSE)</f>
        <v>1</v>
      </c>
      <c r="AI1150" t="b">
        <f>IF(FLAT!$I$5="All",TRUE,IF(FLAT!$I$5=TEXT('Raw - F'!C1150,"mmm"),TRUE,FALSE))</f>
        <v>1</v>
      </c>
      <c r="AJ1150" t="b">
        <f>VLOOKUP(L1150,lists!B:C,2,FALSE)</f>
        <v>1</v>
      </c>
      <c r="AK1150" t="b">
        <f>VLOOKUP(T1150,lists!$B$23:$D$25,2,FALSE)</f>
        <v>1</v>
      </c>
      <c r="AL1150">
        <f t="shared" si="94"/>
        <v>1</v>
      </c>
    </row>
    <row r="1151" spans="1:38" x14ac:dyDescent="0.35">
      <c r="A1151" s="1">
        <f t="shared" si="90"/>
        <v>1151</v>
      </c>
      <c r="B1151" s="1">
        <f t="shared" si="91"/>
        <v>1150</v>
      </c>
      <c r="C1151" s="5">
        <v>44365</v>
      </c>
      <c r="D1151" t="s">
        <v>863</v>
      </c>
      <c r="E1151" t="s">
        <v>302</v>
      </c>
      <c r="F1151" t="s">
        <v>302</v>
      </c>
      <c r="G1151" t="s">
        <v>51</v>
      </c>
      <c r="H1151" t="s">
        <v>227</v>
      </c>
      <c r="J1151" t="s">
        <v>35</v>
      </c>
      <c r="K1151" t="s">
        <v>5</v>
      </c>
      <c r="L1151">
        <v>5</v>
      </c>
      <c r="N1151" t="s">
        <v>227</v>
      </c>
      <c r="O1151" t="s">
        <v>38</v>
      </c>
      <c r="P1151" t="s">
        <v>38</v>
      </c>
      <c r="Q1151">
        <v>6300</v>
      </c>
      <c r="R1151" t="s">
        <v>1451</v>
      </c>
      <c r="T1151" t="s">
        <v>240</v>
      </c>
      <c r="U1151">
        <v>0</v>
      </c>
      <c r="W1151" t="s">
        <v>1705</v>
      </c>
      <c r="X1151" t="s">
        <v>503</v>
      </c>
      <c r="AA1151" s="6" t="str">
        <f t="shared" si="92"/>
        <v>Other</v>
      </c>
      <c r="AB1151" s="6" t="str">
        <f t="shared" si="93"/>
        <v>A</v>
      </c>
      <c r="AC1151" s="6">
        <f>VLOOKUP(P1151,lists!$G:$H,2,FALSE)</f>
        <v>3</v>
      </c>
      <c r="AD1151" t="b">
        <f>VLOOKUP(G1151,lists!$B$2:$C$3,2,FALSE)</f>
        <v>1</v>
      </c>
      <c r="AE1151" t="b">
        <f>VLOOKUP(AA1151,lists!$B:$C,2,FALSE)</f>
        <v>1</v>
      </c>
      <c r="AF1151" t="b">
        <f>IF(AND(AC1151&gt;=VLOOKUP(FLAT!$I$1,lists!$G:$H,2,FALSE),AC1151&lt;=VLOOKUP(FLAT!$I$2,lists!$G:$H,2,FALSE)),TRUE,FALSE)</f>
        <v>1</v>
      </c>
      <c r="AG1151" t="b">
        <f>VLOOKUP(AB1151,lists!$B$7:$C$8,2,FALSE)</f>
        <v>1</v>
      </c>
      <c r="AH1151" t="b">
        <f>VLOOKUP(IF(H1151="","Open",SUBSTITUTE(H1151,"/Nov","")),lists!$B$27:$D$29,2,FALSE)</f>
        <v>1</v>
      </c>
      <c r="AI1151" t="b">
        <f>IF(FLAT!$I$5="All",TRUE,IF(FLAT!$I$5=TEXT('Raw - F'!C1151,"mmm"),TRUE,FALSE))</f>
        <v>1</v>
      </c>
      <c r="AJ1151" t="b">
        <f>VLOOKUP(L1151,lists!B:C,2,FALSE)</f>
        <v>1</v>
      </c>
      <c r="AK1151" t="b">
        <f>VLOOKUP(T1151,lists!$B$23:$D$25,2,FALSE)</f>
        <v>1</v>
      </c>
      <c r="AL1151">
        <f t="shared" si="94"/>
        <v>1</v>
      </c>
    </row>
    <row r="1152" spans="1:38" x14ac:dyDescent="0.35">
      <c r="A1152" s="1">
        <f t="shared" si="90"/>
        <v>1152</v>
      </c>
      <c r="B1152" s="1">
        <f t="shared" si="91"/>
        <v>1151</v>
      </c>
      <c r="C1152" s="5">
        <v>44365</v>
      </c>
      <c r="D1152" t="s">
        <v>863</v>
      </c>
      <c r="E1152" t="s">
        <v>302</v>
      </c>
      <c r="F1152" t="s">
        <v>302</v>
      </c>
      <c r="G1152" t="s">
        <v>51</v>
      </c>
      <c r="H1152" t="s">
        <v>244</v>
      </c>
      <c r="J1152" t="s">
        <v>35</v>
      </c>
      <c r="K1152" t="s">
        <v>5</v>
      </c>
      <c r="L1152">
        <v>5</v>
      </c>
      <c r="N1152" t="s">
        <v>227</v>
      </c>
      <c r="O1152" t="s">
        <v>395</v>
      </c>
      <c r="P1152" t="s">
        <v>76</v>
      </c>
      <c r="Q1152">
        <v>6100</v>
      </c>
      <c r="R1152" t="s">
        <v>1452</v>
      </c>
      <c r="T1152" t="s">
        <v>240</v>
      </c>
      <c r="U1152">
        <v>0</v>
      </c>
      <c r="W1152" t="s">
        <v>503</v>
      </c>
      <c r="X1152" t="s">
        <v>503</v>
      </c>
      <c r="AA1152" s="6" t="str">
        <f t="shared" si="92"/>
        <v>Other</v>
      </c>
      <c r="AB1152" s="6" t="str">
        <f t="shared" si="93"/>
        <v>A</v>
      </c>
      <c r="AC1152" s="6">
        <f>VLOOKUP(P1152,lists!$G:$H,2,FALSE)</f>
        <v>5</v>
      </c>
      <c r="AD1152" t="b">
        <f>VLOOKUP(G1152,lists!$B$2:$C$3,2,FALSE)</f>
        <v>1</v>
      </c>
      <c r="AE1152" t="b">
        <f>VLOOKUP(AA1152,lists!$B:$C,2,FALSE)</f>
        <v>1</v>
      </c>
      <c r="AF1152" t="b">
        <f>IF(AND(AC1152&gt;=VLOOKUP(FLAT!$I$1,lists!$G:$H,2,FALSE),AC1152&lt;=VLOOKUP(FLAT!$I$2,lists!$G:$H,2,FALSE)),TRUE,FALSE)</f>
        <v>1</v>
      </c>
      <c r="AG1152" t="b">
        <f>VLOOKUP(AB1152,lists!$B$7:$C$8,2,FALSE)</f>
        <v>1</v>
      </c>
      <c r="AH1152" t="b">
        <f>VLOOKUP(IF(H1152="","Open",SUBSTITUTE(H1152,"/Nov","")),lists!$B$27:$D$29,2,FALSE)</f>
        <v>1</v>
      </c>
      <c r="AI1152" t="b">
        <f>IF(FLAT!$I$5="All",TRUE,IF(FLAT!$I$5=TEXT('Raw - F'!C1152,"mmm"),TRUE,FALSE))</f>
        <v>1</v>
      </c>
      <c r="AJ1152" t="b">
        <f>VLOOKUP(L1152,lists!B:C,2,FALSE)</f>
        <v>1</v>
      </c>
      <c r="AK1152" t="b">
        <f>VLOOKUP(T1152,lists!$B$23:$D$25,2,FALSE)</f>
        <v>1</v>
      </c>
      <c r="AL1152">
        <f t="shared" si="94"/>
        <v>1</v>
      </c>
    </row>
    <row r="1153" spans="1:38" x14ac:dyDescent="0.35">
      <c r="A1153" s="1">
        <f t="shared" si="90"/>
        <v>1153</v>
      </c>
      <c r="B1153" s="1">
        <f t="shared" si="91"/>
        <v>1152</v>
      </c>
      <c r="C1153" s="5">
        <v>44365</v>
      </c>
      <c r="D1153" t="s">
        <v>863</v>
      </c>
      <c r="E1153" t="s">
        <v>302</v>
      </c>
      <c r="F1153" t="s">
        <v>302</v>
      </c>
      <c r="G1153" t="s">
        <v>6</v>
      </c>
      <c r="H1153" t="s">
        <v>227</v>
      </c>
      <c r="J1153" t="s">
        <v>34</v>
      </c>
      <c r="K1153" t="s">
        <v>5</v>
      </c>
      <c r="L1153">
        <v>6</v>
      </c>
      <c r="N1153" t="s">
        <v>314</v>
      </c>
      <c r="O1153" t="s">
        <v>38</v>
      </c>
      <c r="P1153" t="s">
        <v>38</v>
      </c>
      <c r="Q1153">
        <v>5400</v>
      </c>
      <c r="R1153" t="s">
        <v>335</v>
      </c>
      <c r="T1153" t="s">
        <v>240</v>
      </c>
      <c r="U1153">
        <v>0</v>
      </c>
      <c r="W1153" t="s">
        <v>503</v>
      </c>
      <c r="X1153" t="s">
        <v>503</v>
      </c>
      <c r="AA1153" s="6" t="str">
        <f t="shared" si="92"/>
        <v>3yo</v>
      </c>
      <c r="AB1153" s="6" t="str">
        <f t="shared" si="93"/>
        <v>A</v>
      </c>
      <c r="AC1153" s="6">
        <f>VLOOKUP(P1153,lists!$G:$H,2,FALSE)</f>
        <v>3</v>
      </c>
      <c r="AD1153" t="b">
        <f>VLOOKUP(G1153,lists!$B$2:$C$3,2,FALSE)</f>
        <v>1</v>
      </c>
      <c r="AE1153" t="b">
        <f>VLOOKUP(AA1153,lists!$B:$C,2,FALSE)</f>
        <v>1</v>
      </c>
      <c r="AF1153" t="b">
        <f>IF(AND(AC1153&gt;=VLOOKUP(FLAT!$I$1,lists!$G:$H,2,FALSE),AC1153&lt;=VLOOKUP(FLAT!$I$2,lists!$G:$H,2,FALSE)),TRUE,FALSE)</f>
        <v>1</v>
      </c>
      <c r="AG1153" t="b">
        <f>VLOOKUP(AB1153,lists!$B$7:$C$8,2,FALSE)</f>
        <v>1</v>
      </c>
      <c r="AH1153" t="b">
        <f>VLOOKUP(IF(H1153="","Open",SUBSTITUTE(H1153,"/Nov","")),lists!$B$27:$D$29,2,FALSE)</f>
        <v>1</v>
      </c>
      <c r="AI1153" t="b">
        <f>IF(FLAT!$I$5="All",TRUE,IF(FLAT!$I$5=TEXT('Raw - F'!C1153,"mmm"),TRUE,FALSE))</f>
        <v>1</v>
      </c>
      <c r="AJ1153" t="b">
        <f>VLOOKUP(L1153,lists!B:C,2,FALSE)</f>
        <v>1</v>
      </c>
      <c r="AK1153" t="b">
        <f>VLOOKUP(T1153,lists!$B$23:$D$25,2,FALSE)</f>
        <v>1</v>
      </c>
      <c r="AL1153">
        <f t="shared" si="94"/>
        <v>1</v>
      </c>
    </row>
    <row r="1154" spans="1:38" x14ac:dyDescent="0.35">
      <c r="A1154" s="1">
        <f t="shared" si="90"/>
        <v>1154</v>
      </c>
      <c r="B1154" s="1">
        <f t="shared" si="91"/>
        <v>1153</v>
      </c>
      <c r="C1154" s="5">
        <v>44365</v>
      </c>
      <c r="D1154" t="s">
        <v>863</v>
      </c>
      <c r="E1154" t="s">
        <v>302</v>
      </c>
      <c r="F1154" t="s">
        <v>302</v>
      </c>
      <c r="G1154" t="s">
        <v>6</v>
      </c>
      <c r="H1154" t="s">
        <v>245</v>
      </c>
      <c r="J1154" t="s">
        <v>35</v>
      </c>
      <c r="K1154" t="s">
        <v>5</v>
      </c>
      <c r="L1154">
        <v>5</v>
      </c>
      <c r="N1154" t="s">
        <v>321</v>
      </c>
      <c r="O1154" t="s">
        <v>36</v>
      </c>
      <c r="P1154" t="s">
        <v>36</v>
      </c>
      <c r="Q1154">
        <v>5400</v>
      </c>
      <c r="R1154" t="s">
        <v>1450</v>
      </c>
      <c r="T1154" t="s">
        <v>240</v>
      </c>
      <c r="U1154">
        <v>0</v>
      </c>
      <c r="W1154" t="s">
        <v>503</v>
      </c>
      <c r="X1154" t="s">
        <v>503</v>
      </c>
      <c r="AA1154" s="6" t="str">
        <f t="shared" si="92"/>
        <v>Other</v>
      </c>
      <c r="AB1154" s="6" t="str">
        <f t="shared" si="93"/>
        <v>A</v>
      </c>
      <c r="AC1154" s="6">
        <f>VLOOKUP(P1154,lists!$G:$H,2,FALSE)</f>
        <v>1</v>
      </c>
      <c r="AD1154" t="b">
        <f>VLOOKUP(G1154,lists!$B$2:$C$3,2,FALSE)</f>
        <v>1</v>
      </c>
      <c r="AE1154" t="b">
        <f>VLOOKUP(AA1154,lists!$B:$C,2,FALSE)</f>
        <v>1</v>
      </c>
      <c r="AF1154" t="b">
        <f>IF(AND(AC1154&gt;=VLOOKUP(FLAT!$I$1,lists!$G:$H,2,FALSE),AC1154&lt;=VLOOKUP(FLAT!$I$2,lists!$G:$H,2,FALSE)),TRUE,FALSE)</f>
        <v>1</v>
      </c>
      <c r="AG1154" t="b">
        <f>VLOOKUP(AB1154,lists!$B$7:$C$8,2,FALSE)</f>
        <v>1</v>
      </c>
      <c r="AH1154" t="b">
        <f>VLOOKUP(IF(H1154="","Open",SUBSTITUTE(H1154,"/Nov","")),lists!$B$27:$D$29,2,FALSE)</f>
        <v>1</v>
      </c>
      <c r="AI1154" t="b">
        <f>IF(FLAT!$I$5="All",TRUE,IF(FLAT!$I$5=TEXT('Raw - F'!C1154,"mmm"),TRUE,FALSE))</f>
        <v>1</v>
      </c>
      <c r="AJ1154" t="b">
        <f>VLOOKUP(L1154,lists!B:C,2,FALSE)</f>
        <v>1</v>
      </c>
      <c r="AK1154" t="b">
        <f>VLOOKUP(T1154,lists!$B$23:$D$25,2,FALSE)</f>
        <v>1</v>
      </c>
      <c r="AL1154">
        <f t="shared" si="94"/>
        <v>1</v>
      </c>
    </row>
    <row r="1155" spans="1:38" x14ac:dyDescent="0.35">
      <c r="A1155" s="1">
        <f t="shared" si="90"/>
        <v>1155</v>
      </c>
      <c r="B1155" s="1">
        <f t="shared" si="91"/>
        <v>1154</v>
      </c>
      <c r="C1155" s="5">
        <v>44365</v>
      </c>
      <c r="D1155" t="s">
        <v>863</v>
      </c>
      <c r="E1155" t="s">
        <v>302</v>
      </c>
      <c r="F1155" t="s">
        <v>302</v>
      </c>
      <c r="G1155" t="s">
        <v>51</v>
      </c>
      <c r="H1155" t="s">
        <v>227</v>
      </c>
      <c r="J1155" t="s">
        <v>33</v>
      </c>
      <c r="K1155" t="s">
        <v>5</v>
      </c>
      <c r="L1155">
        <v>5</v>
      </c>
      <c r="N1155" t="s">
        <v>227</v>
      </c>
      <c r="O1155" t="s">
        <v>38</v>
      </c>
      <c r="P1155" t="s">
        <v>38</v>
      </c>
      <c r="Q1155">
        <v>5010</v>
      </c>
      <c r="R1155" t="s">
        <v>1453</v>
      </c>
      <c r="T1155" t="s">
        <v>240</v>
      </c>
      <c r="U1155">
        <v>0</v>
      </c>
      <c r="W1155" t="s">
        <v>1704</v>
      </c>
      <c r="X1155" t="s">
        <v>503</v>
      </c>
      <c r="AA1155" s="6" t="str">
        <f t="shared" si="92"/>
        <v>2yo</v>
      </c>
      <c r="AB1155" s="6" t="str">
        <f t="shared" si="93"/>
        <v>A</v>
      </c>
      <c r="AC1155" s="6">
        <f>VLOOKUP(P1155,lists!$G:$H,2,FALSE)</f>
        <v>3</v>
      </c>
      <c r="AD1155" t="b">
        <f>VLOOKUP(G1155,lists!$B$2:$C$3,2,FALSE)</f>
        <v>1</v>
      </c>
      <c r="AE1155" t="b">
        <f>VLOOKUP(AA1155,lists!$B:$C,2,FALSE)</f>
        <v>1</v>
      </c>
      <c r="AF1155" t="b">
        <f>IF(AND(AC1155&gt;=VLOOKUP(FLAT!$I$1,lists!$G:$H,2,FALSE),AC1155&lt;=VLOOKUP(FLAT!$I$2,lists!$G:$H,2,FALSE)),TRUE,FALSE)</f>
        <v>1</v>
      </c>
      <c r="AG1155" t="b">
        <f>VLOOKUP(AB1155,lists!$B$7:$C$8,2,FALSE)</f>
        <v>1</v>
      </c>
      <c r="AH1155" t="b">
        <f>VLOOKUP(IF(H1155="","Open",SUBSTITUTE(H1155,"/Nov","")),lists!$B$27:$D$29,2,FALSE)</f>
        <v>1</v>
      </c>
      <c r="AI1155" t="b">
        <f>IF(FLAT!$I$5="All",TRUE,IF(FLAT!$I$5=TEXT('Raw - F'!C1155,"mmm"),TRUE,FALSE))</f>
        <v>1</v>
      </c>
      <c r="AJ1155" t="b">
        <f>VLOOKUP(L1155,lists!B:C,2,FALSE)</f>
        <v>1</v>
      </c>
      <c r="AK1155" t="b">
        <f>VLOOKUP(T1155,lists!$B$23:$D$25,2,FALSE)</f>
        <v>1</v>
      </c>
      <c r="AL1155">
        <f t="shared" si="94"/>
        <v>1</v>
      </c>
    </row>
    <row r="1156" spans="1:38" x14ac:dyDescent="0.35">
      <c r="A1156" s="1">
        <f t="shared" si="90"/>
        <v>1156</v>
      </c>
      <c r="B1156" s="1">
        <f t="shared" si="91"/>
        <v>1155</v>
      </c>
      <c r="C1156" s="5">
        <v>44366</v>
      </c>
      <c r="D1156" t="s">
        <v>257</v>
      </c>
      <c r="E1156" t="s">
        <v>302</v>
      </c>
      <c r="G1156" t="s">
        <v>6</v>
      </c>
      <c r="H1156" t="s">
        <v>227</v>
      </c>
      <c r="J1156" t="s">
        <v>34</v>
      </c>
      <c r="K1156" t="s">
        <v>5</v>
      </c>
      <c r="L1156">
        <v>2</v>
      </c>
      <c r="N1156" t="s">
        <v>234</v>
      </c>
      <c r="O1156" t="s">
        <v>702</v>
      </c>
      <c r="P1156" t="s">
        <v>76</v>
      </c>
      <c r="R1156" t="s">
        <v>341</v>
      </c>
      <c r="T1156" t="s">
        <v>241</v>
      </c>
      <c r="U1156">
        <v>0</v>
      </c>
      <c r="AA1156" s="6" t="str">
        <f t="shared" si="92"/>
        <v>3yo</v>
      </c>
      <c r="AB1156" s="6" t="str">
        <f t="shared" si="93"/>
        <v>A</v>
      </c>
      <c r="AC1156" s="6">
        <f>VLOOKUP(P1156,lists!$G:$H,2,FALSE)</f>
        <v>5</v>
      </c>
      <c r="AD1156" t="b">
        <f>VLOOKUP(G1156,lists!$B$2:$C$3,2,FALSE)</f>
        <v>1</v>
      </c>
      <c r="AE1156" t="b">
        <f>VLOOKUP(AA1156,lists!$B:$C,2,FALSE)</f>
        <v>1</v>
      </c>
      <c r="AF1156" t="b">
        <f>IF(AND(AC1156&gt;=VLOOKUP(FLAT!$I$1,lists!$G:$H,2,FALSE),AC1156&lt;=VLOOKUP(FLAT!$I$2,lists!$G:$H,2,FALSE)),TRUE,FALSE)</f>
        <v>1</v>
      </c>
      <c r="AG1156" t="b">
        <f>VLOOKUP(AB1156,lists!$B$7:$C$8,2,FALSE)</f>
        <v>1</v>
      </c>
      <c r="AH1156" t="b">
        <f>VLOOKUP(IF(H1156="","Open",SUBSTITUTE(H1156,"/Nov","")),lists!$B$27:$D$29,2,FALSE)</f>
        <v>1</v>
      </c>
      <c r="AI1156" t="b">
        <f>IF(FLAT!$I$5="All",TRUE,IF(FLAT!$I$5=TEXT('Raw - F'!C1156,"mmm"),TRUE,FALSE))</f>
        <v>1</v>
      </c>
      <c r="AJ1156" t="b">
        <f>VLOOKUP(L1156,lists!B:C,2,FALSE)</f>
        <v>1</v>
      </c>
      <c r="AK1156" t="b">
        <f>VLOOKUP(T1156,lists!$B$23:$D$25,2,FALSE)</f>
        <v>1</v>
      </c>
      <c r="AL1156">
        <f t="shared" si="94"/>
        <v>1</v>
      </c>
    </row>
    <row r="1157" spans="1:38" x14ac:dyDescent="0.35">
      <c r="A1157" s="1">
        <f t="shared" si="90"/>
        <v>1157</v>
      </c>
      <c r="B1157" s="1">
        <f t="shared" si="91"/>
        <v>1156</v>
      </c>
      <c r="C1157" s="5">
        <v>44366</v>
      </c>
      <c r="D1157" t="s">
        <v>257</v>
      </c>
      <c r="E1157" t="s">
        <v>302</v>
      </c>
      <c r="F1157" t="s">
        <v>302</v>
      </c>
      <c r="G1157" t="s">
        <v>51</v>
      </c>
      <c r="H1157" t="s">
        <v>227</v>
      </c>
      <c r="J1157" t="s">
        <v>54</v>
      </c>
      <c r="K1157" t="s">
        <v>5</v>
      </c>
      <c r="L1157">
        <v>1</v>
      </c>
      <c r="M1157" t="s">
        <v>574</v>
      </c>
      <c r="N1157" t="s">
        <v>227</v>
      </c>
      <c r="O1157" t="s">
        <v>37</v>
      </c>
      <c r="P1157" t="s">
        <v>37</v>
      </c>
      <c r="Q1157">
        <v>250000</v>
      </c>
      <c r="R1157" t="s">
        <v>1455</v>
      </c>
      <c r="T1157" t="s">
        <v>241</v>
      </c>
      <c r="U1157">
        <v>0</v>
      </c>
      <c r="W1157" t="s">
        <v>503</v>
      </c>
      <c r="X1157" t="s">
        <v>503</v>
      </c>
      <c r="AA1157" s="6" t="str">
        <f t="shared" si="92"/>
        <v>Other</v>
      </c>
      <c r="AB1157" s="6" t="str">
        <f t="shared" si="93"/>
        <v>A</v>
      </c>
      <c r="AC1157" s="6">
        <f>VLOOKUP(P1157,lists!$G:$H,2,FALSE)</f>
        <v>2</v>
      </c>
      <c r="AD1157" t="b">
        <f>VLOOKUP(G1157,lists!$B$2:$C$3,2,FALSE)</f>
        <v>1</v>
      </c>
      <c r="AE1157" t="b">
        <f>VLOOKUP(AA1157,lists!$B:$C,2,FALSE)</f>
        <v>1</v>
      </c>
      <c r="AF1157" t="b">
        <f>IF(AND(AC1157&gt;=VLOOKUP(FLAT!$I$1,lists!$G:$H,2,FALSE),AC1157&lt;=VLOOKUP(FLAT!$I$2,lists!$G:$H,2,FALSE)),TRUE,FALSE)</f>
        <v>1</v>
      </c>
      <c r="AG1157" t="b">
        <f>VLOOKUP(AB1157,lists!$B$7:$C$8,2,FALSE)</f>
        <v>1</v>
      </c>
      <c r="AH1157" t="b">
        <f>VLOOKUP(IF(H1157="","Open",SUBSTITUTE(H1157,"/Nov","")),lists!$B$27:$D$29,2,FALSE)</f>
        <v>1</v>
      </c>
      <c r="AI1157" t="b">
        <f>IF(FLAT!$I$5="All",TRUE,IF(FLAT!$I$5=TEXT('Raw - F'!C1157,"mmm"),TRUE,FALSE))</f>
        <v>1</v>
      </c>
      <c r="AJ1157" t="b">
        <f>VLOOKUP(L1157,lists!B:C,2,FALSE)</f>
        <v>1</v>
      </c>
      <c r="AK1157" t="b">
        <f>VLOOKUP(T1157,lists!$B$23:$D$25,2,FALSE)</f>
        <v>1</v>
      </c>
      <c r="AL1157">
        <f t="shared" si="94"/>
        <v>1</v>
      </c>
    </row>
    <row r="1158" spans="1:38" x14ac:dyDescent="0.35">
      <c r="A1158" s="1">
        <f t="shared" ref="A1158:A1221" si="95">IF(B1158="",A1157,B1158+1)</f>
        <v>1158</v>
      </c>
      <c r="B1158" s="1">
        <f t="shared" si="91"/>
        <v>1157</v>
      </c>
      <c r="C1158" s="5">
        <v>44366</v>
      </c>
      <c r="D1158" t="s">
        <v>257</v>
      </c>
      <c r="E1158" t="s">
        <v>302</v>
      </c>
      <c r="F1158" t="s">
        <v>302</v>
      </c>
      <c r="G1158" t="s">
        <v>51</v>
      </c>
      <c r="H1158" t="s">
        <v>227</v>
      </c>
      <c r="J1158" t="s">
        <v>54</v>
      </c>
      <c r="K1158" t="s">
        <v>5</v>
      </c>
      <c r="L1158">
        <v>1</v>
      </c>
      <c r="M1158" t="s">
        <v>569</v>
      </c>
      <c r="N1158" t="s">
        <v>227</v>
      </c>
      <c r="O1158" t="s">
        <v>677</v>
      </c>
      <c r="P1158" t="s">
        <v>59</v>
      </c>
      <c r="Q1158">
        <v>125000</v>
      </c>
      <c r="R1158" t="s">
        <v>1457</v>
      </c>
      <c r="T1158" t="s">
        <v>241</v>
      </c>
      <c r="U1158">
        <v>0</v>
      </c>
      <c r="W1158" t="s">
        <v>503</v>
      </c>
      <c r="X1158" t="s">
        <v>503</v>
      </c>
      <c r="AA1158" s="6" t="str">
        <f t="shared" si="92"/>
        <v>Other</v>
      </c>
      <c r="AB1158" s="6" t="str">
        <f t="shared" si="93"/>
        <v>A</v>
      </c>
      <c r="AC1158" s="6">
        <f>VLOOKUP(P1158,lists!$G:$H,2,FALSE)</f>
        <v>7</v>
      </c>
      <c r="AD1158" t="b">
        <f>VLOOKUP(G1158,lists!$B$2:$C$3,2,FALSE)</f>
        <v>1</v>
      </c>
      <c r="AE1158" t="b">
        <f>VLOOKUP(AA1158,lists!$B:$C,2,FALSE)</f>
        <v>1</v>
      </c>
      <c r="AF1158" t="b">
        <f>IF(AND(AC1158&gt;=VLOOKUP(FLAT!$I$1,lists!$G:$H,2,FALSE),AC1158&lt;=VLOOKUP(FLAT!$I$2,lists!$G:$H,2,FALSE)),TRUE,FALSE)</f>
        <v>1</v>
      </c>
      <c r="AG1158" t="b">
        <f>VLOOKUP(AB1158,lists!$B$7:$C$8,2,FALSE)</f>
        <v>1</v>
      </c>
      <c r="AH1158" t="b">
        <f>VLOOKUP(IF(H1158="","Open",SUBSTITUTE(H1158,"/Nov","")),lists!$B$27:$D$29,2,FALSE)</f>
        <v>1</v>
      </c>
      <c r="AI1158" t="b">
        <f>IF(FLAT!$I$5="All",TRUE,IF(FLAT!$I$5=TEXT('Raw - F'!C1158,"mmm"),TRUE,FALSE))</f>
        <v>1</v>
      </c>
      <c r="AJ1158" t="b">
        <f>VLOOKUP(L1158,lists!B:C,2,FALSE)</f>
        <v>1</v>
      </c>
      <c r="AK1158" t="b">
        <f>VLOOKUP(T1158,lists!$B$23:$D$25,2,FALSE)</f>
        <v>1</v>
      </c>
      <c r="AL1158">
        <f t="shared" si="94"/>
        <v>1</v>
      </c>
    </row>
    <row r="1159" spans="1:38" x14ac:dyDescent="0.35">
      <c r="A1159" s="1">
        <f t="shared" si="95"/>
        <v>1159</v>
      </c>
      <c r="B1159" s="1">
        <f t="shared" ref="B1159:B1222" si="96">IF(AND(A1158&lt;1,AL1159=1),1,IF(AL1159=1,A1158,""))</f>
        <v>1158</v>
      </c>
      <c r="C1159" s="5">
        <v>44366</v>
      </c>
      <c r="D1159" t="s">
        <v>257</v>
      </c>
      <c r="E1159" t="s">
        <v>302</v>
      </c>
      <c r="F1159" t="s">
        <v>302</v>
      </c>
      <c r="G1159" t="s">
        <v>6</v>
      </c>
      <c r="H1159" t="s">
        <v>227</v>
      </c>
      <c r="J1159" t="s">
        <v>35</v>
      </c>
      <c r="K1159" t="s">
        <v>5</v>
      </c>
      <c r="L1159">
        <v>2</v>
      </c>
      <c r="N1159" t="s">
        <v>228</v>
      </c>
      <c r="O1159" t="s">
        <v>37</v>
      </c>
      <c r="P1159" t="s">
        <v>37</v>
      </c>
      <c r="Q1159">
        <v>75000</v>
      </c>
      <c r="R1159" t="s">
        <v>1458</v>
      </c>
      <c r="T1159" t="s">
        <v>241</v>
      </c>
      <c r="U1159">
        <v>0</v>
      </c>
      <c r="W1159" t="s">
        <v>503</v>
      </c>
      <c r="X1159" t="s">
        <v>503</v>
      </c>
      <c r="AA1159" s="6" t="str">
        <f t="shared" si="92"/>
        <v>Other</v>
      </c>
      <c r="AB1159" s="6" t="str">
        <f t="shared" si="93"/>
        <v>A</v>
      </c>
      <c r="AC1159" s="6">
        <f>VLOOKUP(P1159,lists!$G:$H,2,FALSE)</f>
        <v>2</v>
      </c>
      <c r="AD1159" t="b">
        <f>VLOOKUP(G1159,lists!$B$2:$C$3,2,FALSE)</f>
        <v>1</v>
      </c>
      <c r="AE1159" t="b">
        <f>VLOOKUP(AA1159,lists!$B:$C,2,FALSE)</f>
        <v>1</v>
      </c>
      <c r="AF1159" t="b">
        <f>IF(AND(AC1159&gt;=VLOOKUP(FLAT!$I$1,lists!$G:$H,2,FALSE),AC1159&lt;=VLOOKUP(FLAT!$I$2,lists!$G:$H,2,FALSE)),TRUE,FALSE)</f>
        <v>1</v>
      </c>
      <c r="AG1159" t="b">
        <f>VLOOKUP(AB1159,lists!$B$7:$C$8,2,FALSE)</f>
        <v>1</v>
      </c>
      <c r="AH1159" t="b">
        <f>VLOOKUP(IF(H1159="","Open",SUBSTITUTE(H1159,"/Nov","")),lists!$B$27:$D$29,2,FALSE)</f>
        <v>1</v>
      </c>
      <c r="AI1159" t="b">
        <f>IF(FLAT!$I$5="All",TRUE,IF(FLAT!$I$5=TEXT('Raw - F'!C1159,"mmm"),TRUE,FALSE))</f>
        <v>1</v>
      </c>
      <c r="AJ1159" t="b">
        <f>VLOOKUP(L1159,lists!B:C,2,FALSE)</f>
        <v>1</v>
      </c>
      <c r="AK1159" t="b">
        <f>VLOOKUP(T1159,lists!$B$23:$D$25,2,FALSE)</f>
        <v>1</v>
      </c>
      <c r="AL1159">
        <f t="shared" si="94"/>
        <v>1</v>
      </c>
    </row>
    <row r="1160" spans="1:38" x14ac:dyDescent="0.35">
      <c r="A1160" s="1">
        <f t="shared" si="95"/>
        <v>1160</v>
      </c>
      <c r="B1160" s="1">
        <f t="shared" si="96"/>
        <v>1159</v>
      </c>
      <c r="C1160" s="5">
        <v>44366</v>
      </c>
      <c r="D1160" t="s">
        <v>257</v>
      </c>
      <c r="E1160" t="s">
        <v>302</v>
      </c>
      <c r="F1160" t="s">
        <v>302</v>
      </c>
      <c r="G1160" t="s">
        <v>51</v>
      </c>
      <c r="H1160" t="s">
        <v>227</v>
      </c>
      <c r="J1160" t="s">
        <v>34</v>
      </c>
      <c r="K1160" t="s">
        <v>5</v>
      </c>
      <c r="L1160">
        <v>1</v>
      </c>
      <c r="M1160" t="s">
        <v>576</v>
      </c>
      <c r="N1160" t="s">
        <v>227</v>
      </c>
      <c r="O1160" t="s">
        <v>38</v>
      </c>
      <c r="P1160" t="s">
        <v>38</v>
      </c>
      <c r="Q1160">
        <v>60000</v>
      </c>
      <c r="R1160" t="s">
        <v>1454</v>
      </c>
      <c r="T1160" t="s">
        <v>241</v>
      </c>
      <c r="U1160">
        <v>0</v>
      </c>
      <c r="W1160" t="s">
        <v>503</v>
      </c>
      <c r="X1160" t="s">
        <v>503</v>
      </c>
      <c r="AA1160" s="6" t="str">
        <f t="shared" si="92"/>
        <v>3yo</v>
      </c>
      <c r="AB1160" s="6" t="str">
        <f t="shared" si="93"/>
        <v>A</v>
      </c>
      <c r="AC1160" s="6">
        <f>VLOOKUP(P1160,lists!$G:$H,2,FALSE)</f>
        <v>3</v>
      </c>
      <c r="AD1160" t="b">
        <f>VLOOKUP(G1160,lists!$B$2:$C$3,2,FALSE)</f>
        <v>1</v>
      </c>
      <c r="AE1160" t="b">
        <f>VLOOKUP(AA1160,lists!$B:$C,2,FALSE)</f>
        <v>1</v>
      </c>
      <c r="AF1160" t="b">
        <f>IF(AND(AC1160&gt;=VLOOKUP(FLAT!$I$1,lists!$G:$H,2,FALSE),AC1160&lt;=VLOOKUP(FLAT!$I$2,lists!$G:$H,2,FALSE)),TRUE,FALSE)</f>
        <v>1</v>
      </c>
      <c r="AG1160" t="b">
        <f>VLOOKUP(AB1160,lists!$B$7:$C$8,2,FALSE)</f>
        <v>1</v>
      </c>
      <c r="AH1160" t="b">
        <f>VLOOKUP(IF(H1160="","Open",SUBSTITUTE(H1160,"/Nov","")),lists!$B$27:$D$29,2,FALSE)</f>
        <v>1</v>
      </c>
      <c r="AI1160" t="b">
        <f>IF(FLAT!$I$5="All",TRUE,IF(FLAT!$I$5=TEXT('Raw - F'!C1160,"mmm"),TRUE,FALSE))</f>
        <v>1</v>
      </c>
      <c r="AJ1160" t="b">
        <f>VLOOKUP(L1160,lists!B:C,2,FALSE)</f>
        <v>1</v>
      </c>
      <c r="AK1160" t="b">
        <f>VLOOKUP(T1160,lists!$B$23:$D$25,2,FALSE)</f>
        <v>1</v>
      </c>
      <c r="AL1160">
        <f t="shared" si="94"/>
        <v>1</v>
      </c>
    </row>
    <row r="1161" spans="1:38" x14ac:dyDescent="0.35">
      <c r="A1161" s="1">
        <f t="shared" si="95"/>
        <v>1161</v>
      </c>
      <c r="B1161" s="1">
        <f t="shared" si="96"/>
        <v>1160</v>
      </c>
      <c r="C1161" s="5">
        <v>44366</v>
      </c>
      <c r="D1161" t="s">
        <v>257</v>
      </c>
      <c r="E1161" t="s">
        <v>302</v>
      </c>
      <c r="F1161" t="s">
        <v>302</v>
      </c>
      <c r="G1161" t="s">
        <v>51</v>
      </c>
      <c r="H1161" t="s">
        <v>227</v>
      </c>
      <c r="J1161" t="s">
        <v>33</v>
      </c>
      <c r="K1161" t="s">
        <v>5</v>
      </c>
      <c r="L1161">
        <v>1</v>
      </c>
      <c r="M1161" t="s">
        <v>559</v>
      </c>
      <c r="N1161" t="s">
        <v>227</v>
      </c>
      <c r="O1161" t="s">
        <v>38</v>
      </c>
      <c r="P1161" t="s">
        <v>38</v>
      </c>
      <c r="Q1161">
        <v>40000</v>
      </c>
      <c r="R1161" t="s">
        <v>1456</v>
      </c>
      <c r="T1161" t="s">
        <v>241</v>
      </c>
      <c r="U1161">
        <v>0</v>
      </c>
      <c r="W1161" t="s">
        <v>503</v>
      </c>
      <c r="X1161" t="s">
        <v>503</v>
      </c>
      <c r="AA1161" s="6" t="str">
        <f t="shared" si="92"/>
        <v>2yo</v>
      </c>
      <c r="AB1161" s="6" t="str">
        <f t="shared" si="93"/>
        <v>A</v>
      </c>
      <c r="AC1161" s="6">
        <f>VLOOKUP(P1161,lists!$G:$H,2,FALSE)</f>
        <v>3</v>
      </c>
      <c r="AD1161" t="b">
        <f>VLOOKUP(G1161,lists!$B$2:$C$3,2,FALSE)</f>
        <v>1</v>
      </c>
      <c r="AE1161" t="b">
        <f>VLOOKUP(AA1161,lists!$B:$C,2,FALSE)</f>
        <v>1</v>
      </c>
      <c r="AF1161" t="b">
        <f>IF(AND(AC1161&gt;=VLOOKUP(FLAT!$I$1,lists!$G:$H,2,FALSE),AC1161&lt;=VLOOKUP(FLAT!$I$2,lists!$G:$H,2,FALSE)),TRUE,FALSE)</f>
        <v>1</v>
      </c>
      <c r="AG1161" t="b">
        <f>VLOOKUP(AB1161,lists!$B$7:$C$8,2,FALSE)</f>
        <v>1</v>
      </c>
      <c r="AH1161" t="b">
        <f>VLOOKUP(IF(H1161="","Open",SUBSTITUTE(H1161,"/Nov","")),lists!$B$27:$D$29,2,FALSE)</f>
        <v>1</v>
      </c>
      <c r="AI1161" t="b">
        <f>IF(FLAT!$I$5="All",TRUE,IF(FLAT!$I$5=TEXT('Raw - F'!C1161,"mmm"),TRUE,FALSE))</f>
        <v>1</v>
      </c>
      <c r="AJ1161" t="b">
        <f>VLOOKUP(L1161,lists!B:C,2,FALSE)</f>
        <v>1</v>
      </c>
      <c r="AK1161" t="b">
        <f>VLOOKUP(T1161,lists!$B$23:$D$25,2,FALSE)</f>
        <v>1</v>
      </c>
      <c r="AL1161">
        <f t="shared" si="94"/>
        <v>1</v>
      </c>
    </row>
    <row r="1162" spans="1:38" x14ac:dyDescent="0.35">
      <c r="A1162" s="1">
        <f t="shared" si="95"/>
        <v>1162</v>
      </c>
      <c r="B1162" s="1">
        <f t="shared" si="96"/>
        <v>1161</v>
      </c>
      <c r="C1162" s="5">
        <v>44366</v>
      </c>
      <c r="D1162" t="s">
        <v>257</v>
      </c>
      <c r="E1162" t="s">
        <v>302</v>
      </c>
      <c r="F1162" t="s">
        <v>302</v>
      </c>
      <c r="G1162" t="s">
        <v>51</v>
      </c>
      <c r="H1162" t="s">
        <v>227</v>
      </c>
      <c r="I1162" t="s">
        <v>599</v>
      </c>
      <c r="J1162" t="s">
        <v>54</v>
      </c>
      <c r="K1162" t="s">
        <v>5</v>
      </c>
      <c r="L1162">
        <v>2</v>
      </c>
      <c r="N1162" t="s">
        <v>227</v>
      </c>
      <c r="O1162" t="s">
        <v>1459</v>
      </c>
      <c r="P1162" t="s">
        <v>61</v>
      </c>
      <c r="Q1162">
        <v>35000</v>
      </c>
      <c r="R1162" t="s">
        <v>1460</v>
      </c>
      <c r="T1162" t="s">
        <v>241</v>
      </c>
      <c r="U1162">
        <v>0</v>
      </c>
      <c r="W1162" t="s">
        <v>503</v>
      </c>
      <c r="X1162" t="s">
        <v>503</v>
      </c>
      <c r="AA1162" s="6" t="str">
        <f t="shared" si="92"/>
        <v>Other</v>
      </c>
      <c r="AB1162" s="6" t="str">
        <f t="shared" si="93"/>
        <v>A</v>
      </c>
      <c r="AC1162" s="6">
        <f>VLOOKUP(P1162,lists!$G:$H,2,FALSE)</f>
        <v>11</v>
      </c>
      <c r="AD1162" t="b">
        <f>VLOOKUP(G1162,lists!$B$2:$C$3,2,FALSE)</f>
        <v>1</v>
      </c>
      <c r="AE1162" t="b">
        <f>VLOOKUP(AA1162,lists!$B:$C,2,FALSE)</f>
        <v>1</v>
      </c>
      <c r="AF1162" t="b">
        <f>IF(AND(AC1162&gt;=VLOOKUP(FLAT!$I$1,lists!$G:$H,2,FALSE),AC1162&lt;=VLOOKUP(FLAT!$I$2,lists!$G:$H,2,FALSE)),TRUE,FALSE)</f>
        <v>1</v>
      </c>
      <c r="AG1162" t="b">
        <f>VLOOKUP(AB1162,lists!$B$7:$C$8,2,FALSE)</f>
        <v>1</v>
      </c>
      <c r="AH1162" t="b">
        <f>VLOOKUP(IF(H1162="","Open",SUBSTITUTE(H1162,"/Nov","")),lists!$B$27:$D$29,2,FALSE)</f>
        <v>1</v>
      </c>
      <c r="AI1162" t="b">
        <f>IF(FLAT!$I$5="All",TRUE,IF(FLAT!$I$5=TEXT('Raw - F'!C1162,"mmm"),TRUE,FALSE))</f>
        <v>1</v>
      </c>
      <c r="AJ1162" t="b">
        <f>VLOOKUP(L1162,lists!B:C,2,FALSE)</f>
        <v>1</v>
      </c>
      <c r="AK1162" t="b">
        <f>VLOOKUP(T1162,lists!$B$23:$D$25,2,FALSE)</f>
        <v>1</v>
      </c>
      <c r="AL1162">
        <f t="shared" si="94"/>
        <v>1</v>
      </c>
    </row>
    <row r="1163" spans="1:38" x14ac:dyDescent="0.35">
      <c r="A1163" s="1">
        <f t="shared" si="95"/>
        <v>1163</v>
      </c>
      <c r="B1163" s="1">
        <f t="shared" si="96"/>
        <v>1162</v>
      </c>
      <c r="C1163" s="5">
        <v>44366</v>
      </c>
      <c r="D1163" t="s">
        <v>154</v>
      </c>
      <c r="E1163" t="s">
        <v>302</v>
      </c>
      <c r="F1163" t="s">
        <v>302</v>
      </c>
      <c r="G1163" t="s">
        <v>6</v>
      </c>
      <c r="H1163" t="s">
        <v>227</v>
      </c>
      <c r="J1163" t="s">
        <v>35</v>
      </c>
      <c r="K1163" t="s">
        <v>7</v>
      </c>
      <c r="L1163">
        <v>4</v>
      </c>
      <c r="N1163" t="s">
        <v>348</v>
      </c>
      <c r="O1163" t="s">
        <v>36</v>
      </c>
      <c r="P1163" t="s">
        <v>36</v>
      </c>
      <c r="Q1163">
        <v>11000</v>
      </c>
      <c r="R1163" t="s">
        <v>1469</v>
      </c>
      <c r="T1163" t="s">
        <v>240</v>
      </c>
      <c r="U1163">
        <v>0</v>
      </c>
      <c r="W1163" t="s">
        <v>503</v>
      </c>
      <c r="X1163" t="s">
        <v>503</v>
      </c>
      <c r="Z1163" t="s">
        <v>553</v>
      </c>
      <c r="AA1163" s="6" t="str">
        <f t="shared" si="92"/>
        <v>Other</v>
      </c>
      <c r="AB1163" s="6" t="str">
        <f t="shared" si="93"/>
        <v>F</v>
      </c>
      <c r="AC1163" s="6">
        <f>VLOOKUP(P1163,lists!$G:$H,2,FALSE)</f>
        <v>1</v>
      </c>
      <c r="AD1163" t="b">
        <f>VLOOKUP(G1163,lists!$B$2:$C$3,2,FALSE)</f>
        <v>1</v>
      </c>
      <c r="AE1163" t="b">
        <f>VLOOKUP(AA1163,lists!$B:$C,2,FALSE)</f>
        <v>1</v>
      </c>
      <c r="AF1163" t="b">
        <f>IF(AND(AC1163&gt;=VLOOKUP(FLAT!$I$1,lists!$G:$H,2,FALSE),AC1163&lt;=VLOOKUP(FLAT!$I$2,lists!$G:$H,2,FALSE)),TRUE,FALSE)</f>
        <v>1</v>
      </c>
      <c r="AG1163" t="b">
        <f>VLOOKUP(AB1163,lists!$B$7:$C$8,2,FALSE)</f>
        <v>1</v>
      </c>
      <c r="AH1163" t="b">
        <f>VLOOKUP(IF(H1163="","Open",SUBSTITUTE(H1163,"/Nov","")),lists!$B$27:$D$29,2,FALSE)</f>
        <v>1</v>
      </c>
      <c r="AI1163" t="b">
        <f>IF(FLAT!$I$5="All",TRUE,IF(FLAT!$I$5=TEXT('Raw - F'!C1163,"mmm"),TRUE,FALSE))</f>
        <v>1</v>
      </c>
      <c r="AJ1163" t="b">
        <f>VLOOKUP(L1163,lists!B:C,2,FALSE)</f>
        <v>1</v>
      </c>
      <c r="AK1163" t="b">
        <f>VLOOKUP(T1163,lists!$B$23:$D$25,2,FALSE)</f>
        <v>1</v>
      </c>
      <c r="AL1163">
        <f t="shared" si="94"/>
        <v>1</v>
      </c>
    </row>
    <row r="1164" spans="1:38" x14ac:dyDescent="0.35">
      <c r="A1164" s="1">
        <f t="shared" si="95"/>
        <v>1164</v>
      </c>
      <c r="B1164" s="1">
        <f t="shared" si="96"/>
        <v>1163</v>
      </c>
      <c r="C1164" s="5">
        <v>44366</v>
      </c>
      <c r="D1164" t="s">
        <v>154</v>
      </c>
      <c r="E1164" t="s">
        <v>302</v>
      </c>
      <c r="F1164" t="s">
        <v>302</v>
      </c>
      <c r="G1164" t="s">
        <v>6</v>
      </c>
      <c r="H1164" t="s">
        <v>227</v>
      </c>
      <c r="J1164" t="s">
        <v>34</v>
      </c>
      <c r="K1164" t="s">
        <v>5</v>
      </c>
      <c r="L1164">
        <v>4</v>
      </c>
      <c r="N1164" t="s">
        <v>318</v>
      </c>
      <c r="O1164" t="s">
        <v>935</v>
      </c>
      <c r="P1164" t="s">
        <v>70</v>
      </c>
      <c r="Q1164">
        <v>10600</v>
      </c>
      <c r="R1164" t="s">
        <v>358</v>
      </c>
      <c r="T1164" t="s">
        <v>240</v>
      </c>
      <c r="U1164">
        <v>0</v>
      </c>
      <c r="W1164" t="s">
        <v>503</v>
      </c>
      <c r="X1164" t="s">
        <v>503</v>
      </c>
      <c r="AA1164" s="6" t="str">
        <f t="shared" si="92"/>
        <v>3yo</v>
      </c>
      <c r="AB1164" s="6" t="str">
        <f t="shared" si="93"/>
        <v>A</v>
      </c>
      <c r="AC1164" s="6">
        <f>VLOOKUP(P1164,lists!$G:$H,2,FALSE)</f>
        <v>4</v>
      </c>
      <c r="AD1164" t="b">
        <f>VLOOKUP(G1164,lists!$B$2:$C$3,2,FALSE)</f>
        <v>1</v>
      </c>
      <c r="AE1164" t="b">
        <f>VLOOKUP(AA1164,lists!$B:$C,2,FALSE)</f>
        <v>1</v>
      </c>
      <c r="AF1164" t="b">
        <f>IF(AND(AC1164&gt;=VLOOKUP(FLAT!$I$1,lists!$G:$H,2,FALSE),AC1164&lt;=VLOOKUP(FLAT!$I$2,lists!$G:$H,2,FALSE)),TRUE,FALSE)</f>
        <v>1</v>
      </c>
      <c r="AG1164" t="b">
        <f>VLOOKUP(AB1164,lists!$B$7:$C$8,2,FALSE)</f>
        <v>1</v>
      </c>
      <c r="AH1164" t="b">
        <f>VLOOKUP(IF(H1164="","Open",SUBSTITUTE(H1164,"/Nov","")),lists!$B$27:$D$29,2,FALSE)</f>
        <v>1</v>
      </c>
      <c r="AI1164" t="b">
        <f>IF(FLAT!$I$5="All",TRUE,IF(FLAT!$I$5=TEXT('Raw - F'!C1164,"mmm"),TRUE,FALSE))</f>
        <v>1</v>
      </c>
      <c r="AJ1164" t="b">
        <f>VLOOKUP(L1164,lists!B:C,2,FALSE)</f>
        <v>1</v>
      </c>
      <c r="AK1164" t="b">
        <f>VLOOKUP(T1164,lists!$B$23:$D$25,2,FALSE)</f>
        <v>1</v>
      </c>
      <c r="AL1164">
        <f t="shared" si="94"/>
        <v>1</v>
      </c>
    </row>
    <row r="1165" spans="1:38" x14ac:dyDescent="0.35">
      <c r="A1165" s="1">
        <f t="shared" si="95"/>
        <v>1165</v>
      </c>
      <c r="B1165" s="1">
        <f t="shared" si="96"/>
        <v>1164</v>
      </c>
      <c r="C1165" s="5">
        <v>44366</v>
      </c>
      <c r="D1165" t="s">
        <v>154</v>
      </c>
      <c r="E1165" t="s">
        <v>302</v>
      </c>
      <c r="F1165" t="s">
        <v>302</v>
      </c>
      <c r="G1165" t="s">
        <v>6</v>
      </c>
      <c r="H1165" t="s">
        <v>227</v>
      </c>
      <c r="J1165" t="s">
        <v>54</v>
      </c>
      <c r="K1165" t="s">
        <v>5</v>
      </c>
      <c r="L1165">
        <v>4</v>
      </c>
      <c r="N1165" t="s">
        <v>348</v>
      </c>
      <c r="O1165" t="s">
        <v>935</v>
      </c>
      <c r="P1165" t="s">
        <v>70</v>
      </c>
      <c r="Q1165">
        <v>10600</v>
      </c>
      <c r="R1165" t="s">
        <v>1471</v>
      </c>
      <c r="T1165" t="s">
        <v>240</v>
      </c>
      <c r="U1165">
        <v>0</v>
      </c>
      <c r="W1165" t="s">
        <v>503</v>
      </c>
      <c r="X1165" t="s">
        <v>503</v>
      </c>
      <c r="AA1165" s="6" t="str">
        <f t="shared" si="92"/>
        <v>Other</v>
      </c>
      <c r="AB1165" s="6" t="str">
        <f t="shared" si="93"/>
        <v>A</v>
      </c>
      <c r="AC1165" s="6">
        <f>VLOOKUP(P1165,lists!$G:$H,2,FALSE)</f>
        <v>4</v>
      </c>
      <c r="AD1165" t="b">
        <f>VLOOKUP(G1165,lists!$B$2:$C$3,2,FALSE)</f>
        <v>1</v>
      </c>
      <c r="AE1165" t="b">
        <f>VLOOKUP(AA1165,lists!$B:$C,2,FALSE)</f>
        <v>1</v>
      </c>
      <c r="AF1165" t="b">
        <f>IF(AND(AC1165&gt;=VLOOKUP(FLAT!$I$1,lists!$G:$H,2,FALSE),AC1165&lt;=VLOOKUP(FLAT!$I$2,lists!$G:$H,2,FALSE)),TRUE,FALSE)</f>
        <v>1</v>
      </c>
      <c r="AG1165" t="b">
        <f>VLOOKUP(AB1165,lists!$B$7:$C$8,2,FALSE)</f>
        <v>1</v>
      </c>
      <c r="AH1165" t="b">
        <f>VLOOKUP(IF(H1165="","Open",SUBSTITUTE(H1165,"/Nov","")),lists!$B$27:$D$29,2,FALSE)</f>
        <v>1</v>
      </c>
      <c r="AI1165" t="b">
        <f>IF(FLAT!$I$5="All",TRUE,IF(FLAT!$I$5=TEXT('Raw - F'!C1165,"mmm"),TRUE,FALSE))</f>
        <v>1</v>
      </c>
      <c r="AJ1165" t="b">
        <f>VLOOKUP(L1165,lists!B:C,2,FALSE)</f>
        <v>1</v>
      </c>
      <c r="AK1165" t="b">
        <f>VLOOKUP(T1165,lists!$B$23:$D$25,2,FALSE)</f>
        <v>1</v>
      </c>
      <c r="AL1165">
        <f t="shared" si="94"/>
        <v>1</v>
      </c>
    </row>
    <row r="1166" spans="1:38" x14ac:dyDescent="0.35">
      <c r="A1166" s="1">
        <f t="shared" si="95"/>
        <v>1166</v>
      </c>
      <c r="B1166" s="1">
        <f t="shared" si="96"/>
        <v>1165</v>
      </c>
      <c r="C1166" s="5">
        <v>44366</v>
      </c>
      <c r="D1166" t="s">
        <v>154</v>
      </c>
      <c r="E1166" t="s">
        <v>302</v>
      </c>
      <c r="F1166" t="s">
        <v>302</v>
      </c>
      <c r="G1166" t="s">
        <v>51</v>
      </c>
      <c r="H1166" t="s">
        <v>244</v>
      </c>
      <c r="J1166" t="s">
        <v>33</v>
      </c>
      <c r="K1166" t="s">
        <v>5</v>
      </c>
      <c r="L1166">
        <v>4</v>
      </c>
      <c r="N1166" t="s">
        <v>227</v>
      </c>
      <c r="O1166" t="s">
        <v>938</v>
      </c>
      <c r="P1166" t="s">
        <v>38</v>
      </c>
      <c r="Q1166">
        <v>9100</v>
      </c>
      <c r="R1166" t="s">
        <v>1468</v>
      </c>
      <c r="T1166" t="s">
        <v>240</v>
      </c>
      <c r="U1166">
        <v>0</v>
      </c>
      <c r="W1166" t="s">
        <v>503</v>
      </c>
      <c r="X1166" t="s">
        <v>503</v>
      </c>
      <c r="AA1166" s="6" t="str">
        <f t="shared" si="92"/>
        <v>2yo</v>
      </c>
      <c r="AB1166" s="6" t="str">
        <f t="shared" si="93"/>
        <v>A</v>
      </c>
      <c r="AC1166" s="6">
        <f>VLOOKUP(P1166,lists!$G:$H,2,FALSE)</f>
        <v>3</v>
      </c>
      <c r="AD1166" t="b">
        <f>VLOOKUP(G1166,lists!$B$2:$C$3,2,FALSE)</f>
        <v>1</v>
      </c>
      <c r="AE1166" t="b">
        <f>VLOOKUP(AA1166,lists!$B:$C,2,FALSE)</f>
        <v>1</v>
      </c>
      <c r="AF1166" t="b">
        <f>IF(AND(AC1166&gt;=VLOOKUP(FLAT!$I$1,lists!$G:$H,2,FALSE),AC1166&lt;=VLOOKUP(FLAT!$I$2,lists!$G:$H,2,FALSE)),TRUE,FALSE)</f>
        <v>1</v>
      </c>
      <c r="AG1166" t="b">
        <f>VLOOKUP(AB1166,lists!$B$7:$C$8,2,FALSE)</f>
        <v>1</v>
      </c>
      <c r="AH1166" t="b">
        <f>VLOOKUP(IF(H1166="","Open",SUBSTITUTE(H1166,"/Nov","")),lists!$B$27:$D$29,2,FALSE)</f>
        <v>1</v>
      </c>
      <c r="AI1166" t="b">
        <f>IF(FLAT!$I$5="All",TRUE,IF(FLAT!$I$5=TEXT('Raw - F'!C1166,"mmm"),TRUE,FALSE))</f>
        <v>1</v>
      </c>
      <c r="AJ1166" t="b">
        <f>VLOOKUP(L1166,lists!B:C,2,FALSE)</f>
        <v>1</v>
      </c>
      <c r="AK1166" t="b">
        <f>VLOOKUP(T1166,lists!$B$23:$D$25,2,FALSE)</f>
        <v>1</v>
      </c>
      <c r="AL1166">
        <f t="shared" si="94"/>
        <v>1</v>
      </c>
    </row>
    <row r="1167" spans="1:38" x14ac:dyDescent="0.35">
      <c r="A1167" s="1">
        <f t="shared" si="95"/>
        <v>1167</v>
      </c>
      <c r="B1167" s="1">
        <f t="shared" si="96"/>
        <v>1166</v>
      </c>
      <c r="C1167" s="5">
        <v>44366</v>
      </c>
      <c r="D1167" t="s">
        <v>154</v>
      </c>
      <c r="E1167" t="s">
        <v>302</v>
      </c>
      <c r="F1167" t="s">
        <v>302</v>
      </c>
      <c r="G1167" t="s">
        <v>6</v>
      </c>
      <c r="H1167" t="s">
        <v>227</v>
      </c>
      <c r="J1167" t="s">
        <v>35</v>
      </c>
      <c r="K1167" t="s">
        <v>5</v>
      </c>
      <c r="L1167">
        <v>5</v>
      </c>
      <c r="N1167" t="s">
        <v>330</v>
      </c>
      <c r="O1167" t="s">
        <v>365</v>
      </c>
      <c r="P1167" t="s">
        <v>76</v>
      </c>
      <c r="Q1167">
        <v>7100</v>
      </c>
      <c r="R1167" t="s">
        <v>1053</v>
      </c>
      <c r="T1167" t="s">
        <v>240</v>
      </c>
      <c r="U1167">
        <v>0</v>
      </c>
      <c r="W1167" t="s">
        <v>503</v>
      </c>
      <c r="X1167" t="s">
        <v>503</v>
      </c>
      <c r="AA1167" s="6" t="str">
        <f t="shared" si="92"/>
        <v>Other</v>
      </c>
      <c r="AB1167" s="6" t="str">
        <f t="shared" si="93"/>
        <v>A</v>
      </c>
      <c r="AC1167" s="6">
        <f>VLOOKUP(P1167,lists!$G:$H,2,FALSE)</f>
        <v>5</v>
      </c>
      <c r="AD1167" t="b">
        <f>VLOOKUP(G1167,lists!$B$2:$C$3,2,FALSE)</f>
        <v>1</v>
      </c>
      <c r="AE1167" t="b">
        <f>VLOOKUP(AA1167,lists!$B:$C,2,FALSE)</f>
        <v>1</v>
      </c>
      <c r="AF1167" t="b">
        <f>IF(AND(AC1167&gt;=VLOOKUP(FLAT!$I$1,lists!$G:$H,2,FALSE),AC1167&lt;=VLOOKUP(FLAT!$I$2,lists!$G:$H,2,FALSE)),TRUE,FALSE)</f>
        <v>1</v>
      </c>
      <c r="AG1167" t="b">
        <f>VLOOKUP(AB1167,lists!$B$7:$C$8,2,FALSE)</f>
        <v>1</v>
      </c>
      <c r="AH1167" t="b">
        <f>VLOOKUP(IF(H1167="","Open",SUBSTITUTE(H1167,"/Nov","")),lists!$B$27:$D$29,2,FALSE)</f>
        <v>1</v>
      </c>
      <c r="AI1167" t="b">
        <f>IF(FLAT!$I$5="All",TRUE,IF(FLAT!$I$5=TEXT('Raw - F'!C1167,"mmm"),TRUE,FALSE))</f>
        <v>1</v>
      </c>
      <c r="AJ1167" t="b">
        <f>VLOOKUP(L1167,lists!B:C,2,FALSE)</f>
        <v>1</v>
      </c>
      <c r="AK1167" t="b">
        <f>VLOOKUP(T1167,lists!$B$23:$D$25,2,FALSE)</f>
        <v>1</v>
      </c>
      <c r="AL1167">
        <f t="shared" si="94"/>
        <v>1</v>
      </c>
    </row>
    <row r="1168" spans="1:38" x14ac:dyDescent="0.35">
      <c r="A1168" s="1">
        <f t="shared" si="95"/>
        <v>1168</v>
      </c>
      <c r="B1168" s="1">
        <f t="shared" si="96"/>
        <v>1167</v>
      </c>
      <c r="C1168" s="5">
        <v>44366</v>
      </c>
      <c r="D1168" t="s">
        <v>154</v>
      </c>
      <c r="E1168" t="s">
        <v>302</v>
      </c>
      <c r="F1168" t="s">
        <v>302</v>
      </c>
      <c r="G1168" t="s">
        <v>51</v>
      </c>
      <c r="H1168" t="s">
        <v>245</v>
      </c>
      <c r="J1168" t="s">
        <v>35</v>
      </c>
      <c r="K1168" t="s">
        <v>7</v>
      </c>
      <c r="L1168">
        <v>5</v>
      </c>
      <c r="N1168" t="s">
        <v>227</v>
      </c>
      <c r="O1168" t="s">
        <v>1023</v>
      </c>
      <c r="P1168" t="s">
        <v>59</v>
      </c>
      <c r="Q1168">
        <v>7100</v>
      </c>
      <c r="R1168" t="s">
        <v>1470</v>
      </c>
      <c r="T1168" t="s">
        <v>240</v>
      </c>
      <c r="U1168">
        <v>0</v>
      </c>
      <c r="W1168" t="s">
        <v>503</v>
      </c>
      <c r="X1168" t="s">
        <v>503</v>
      </c>
      <c r="AA1168" s="6" t="str">
        <f t="shared" si="92"/>
        <v>Other</v>
      </c>
      <c r="AB1168" s="6" t="str">
        <f t="shared" si="93"/>
        <v>F</v>
      </c>
      <c r="AC1168" s="6">
        <f>VLOOKUP(P1168,lists!$G:$H,2,FALSE)</f>
        <v>7</v>
      </c>
      <c r="AD1168" t="b">
        <f>VLOOKUP(G1168,lists!$B$2:$C$3,2,FALSE)</f>
        <v>1</v>
      </c>
      <c r="AE1168" t="b">
        <f>VLOOKUP(AA1168,lists!$B:$C,2,FALSE)</f>
        <v>1</v>
      </c>
      <c r="AF1168" t="b">
        <f>IF(AND(AC1168&gt;=VLOOKUP(FLAT!$I$1,lists!$G:$H,2,FALSE),AC1168&lt;=VLOOKUP(FLAT!$I$2,lists!$G:$H,2,FALSE)),TRUE,FALSE)</f>
        <v>1</v>
      </c>
      <c r="AG1168" t="b">
        <f>VLOOKUP(AB1168,lists!$B$7:$C$8,2,FALSE)</f>
        <v>1</v>
      </c>
      <c r="AH1168" t="b">
        <f>VLOOKUP(IF(H1168="","Open",SUBSTITUTE(H1168,"/Nov","")),lists!$B$27:$D$29,2,FALSE)</f>
        <v>1</v>
      </c>
      <c r="AI1168" t="b">
        <f>IF(FLAT!$I$5="All",TRUE,IF(FLAT!$I$5=TEXT('Raw - F'!C1168,"mmm"),TRUE,FALSE))</f>
        <v>1</v>
      </c>
      <c r="AJ1168" t="b">
        <f>VLOOKUP(L1168,lists!B:C,2,FALSE)</f>
        <v>1</v>
      </c>
      <c r="AK1168" t="b">
        <f>VLOOKUP(T1168,lists!$B$23:$D$25,2,FALSE)</f>
        <v>1</v>
      </c>
      <c r="AL1168">
        <f t="shared" si="94"/>
        <v>1</v>
      </c>
    </row>
    <row r="1169" spans="1:38" x14ac:dyDescent="0.35">
      <c r="A1169" s="1">
        <f t="shared" si="95"/>
        <v>1169</v>
      </c>
      <c r="B1169" s="1">
        <f t="shared" si="96"/>
        <v>1168</v>
      </c>
      <c r="C1169" s="5">
        <v>44366</v>
      </c>
      <c r="D1169" t="s">
        <v>84</v>
      </c>
      <c r="E1169" t="s">
        <v>302</v>
      </c>
      <c r="F1169" t="s">
        <v>302</v>
      </c>
      <c r="G1169" t="s">
        <v>6</v>
      </c>
      <c r="H1169" t="s">
        <v>227</v>
      </c>
      <c r="J1169" t="s">
        <v>35</v>
      </c>
      <c r="K1169" t="s">
        <v>7</v>
      </c>
      <c r="L1169">
        <v>5</v>
      </c>
      <c r="N1169" t="s">
        <v>330</v>
      </c>
      <c r="O1169" t="s">
        <v>708</v>
      </c>
      <c r="P1169" t="s">
        <v>70</v>
      </c>
      <c r="Q1169">
        <v>7650</v>
      </c>
      <c r="R1169" t="s">
        <v>417</v>
      </c>
      <c r="T1169" t="s">
        <v>241</v>
      </c>
      <c r="U1169">
        <v>0</v>
      </c>
      <c r="W1169" t="s">
        <v>503</v>
      </c>
      <c r="X1169" t="s">
        <v>503</v>
      </c>
      <c r="AA1169" s="6" t="str">
        <f t="shared" si="92"/>
        <v>Other</v>
      </c>
      <c r="AB1169" s="6" t="str">
        <f t="shared" si="93"/>
        <v>F</v>
      </c>
      <c r="AC1169" s="6">
        <f>VLOOKUP(P1169,lists!$G:$H,2,FALSE)</f>
        <v>4</v>
      </c>
      <c r="AD1169" t="b">
        <f>VLOOKUP(G1169,lists!$B$2:$C$3,2,FALSE)</f>
        <v>1</v>
      </c>
      <c r="AE1169" t="b">
        <f>VLOOKUP(AA1169,lists!$B:$C,2,FALSE)</f>
        <v>1</v>
      </c>
      <c r="AF1169" t="b">
        <f>IF(AND(AC1169&gt;=VLOOKUP(FLAT!$I$1,lists!$G:$H,2,FALSE),AC1169&lt;=VLOOKUP(FLAT!$I$2,lists!$G:$H,2,FALSE)),TRUE,FALSE)</f>
        <v>1</v>
      </c>
      <c r="AG1169" t="b">
        <f>VLOOKUP(AB1169,lists!$B$7:$C$8,2,FALSE)</f>
        <v>1</v>
      </c>
      <c r="AH1169" t="b">
        <f>VLOOKUP(IF(H1169="","Open",SUBSTITUTE(H1169,"/Nov","")),lists!$B$27:$D$29,2,FALSE)</f>
        <v>1</v>
      </c>
      <c r="AI1169" t="b">
        <f>IF(FLAT!$I$5="All",TRUE,IF(FLAT!$I$5=TEXT('Raw - F'!C1169,"mmm"),TRUE,FALSE))</f>
        <v>1</v>
      </c>
      <c r="AJ1169" t="b">
        <f>VLOOKUP(L1169,lists!B:C,2,FALSE)</f>
        <v>1</v>
      </c>
      <c r="AK1169" t="b">
        <f>VLOOKUP(T1169,lists!$B$23:$D$25,2,FALSE)</f>
        <v>1</v>
      </c>
      <c r="AL1169">
        <f t="shared" si="94"/>
        <v>1</v>
      </c>
    </row>
    <row r="1170" spans="1:38" x14ac:dyDescent="0.35">
      <c r="A1170" s="1">
        <f t="shared" si="95"/>
        <v>1170</v>
      </c>
      <c r="B1170" s="1">
        <f t="shared" si="96"/>
        <v>1169</v>
      </c>
      <c r="C1170" s="5">
        <v>44366</v>
      </c>
      <c r="D1170" t="s">
        <v>84</v>
      </c>
      <c r="E1170" t="s">
        <v>302</v>
      </c>
      <c r="F1170" t="s">
        <v>302</v>
      </c>
      <c r="G1170" t="s">
        <v>6</v>
      </c>
      <c r="H1170" t="s">
        <v>227</v>
      </c>
      <c r="J1170" t="s">
        <v>35</v>
      </c>
      <c r="K1170" t="s">
        <v>5</v>
      </c>
      <c r="L1170">
        <v>5</v>
      </c>
      <c r="N1170" t="s">
        <v>330</v>
      </c>
      <c r="O1170" t="s">
        <v>572</v>
      </c>
      <c r="P1170" t="s">
        <v>76</v>
      </c>
      <c r="Q1170">
        <v>4900</v>
      </c>
      <c r="R1170" t="s">
        <v>500</v>
      </c>
      <c r="S1170" t="s">
        <v>7</v>
      </c>
      <c r="T1170" t="s">
        <v>241</v>
      </c>
      <c r="U1170">
        <v>0</v>
      </c>
      <c r="W1170" t="s">
        <v>503</v>
      </c>
      <c r="X1170" t="s">
        <v>503</v>
      </c>
      <c r="AA1170" s="6" t="str">
        <f t="shared" si="92"/>
        <v>Other</v>
      </c>
      <c r="AB1170" s="6" t="str">
        <f t="shared" si="93"/>
        <v>A</v>
      </c>
      <c r="AC1170" s="6">
        <f>VLOOKUP(P1170,lists!$G:$H,2,FALSE)</f>
        <v>5</v>
      </c>
      <c r="AD1170" t="b">
        <f>VLOOKUP(G1170,lists!$B$2:$C$3,2,FALSE)</f>
        <v>1</v>
      </c>
      <c r="AE1170" t="b">
        <f>VLOOKUP(AA1170,lists!$B:$C,2,FALSE)</f>
        <v>1</v>
      </c>
      <c r="AF1170" t="b">
        <f>IF(AND(AC1170&gt;=VLOOKUP(FLAT!$I$1,lists!$G:$H,2,FALSE),AC1170&lt;=VLOOKUP(FLAT!$I$2,lists!$G:$H,2,FALSE)),TRUE,FALSE)</f>
        <v>1</v>
      </c>
      <c r="AG1170" t="b">
        <f>VLOOKUP(AB1170,lists!$B$7:$C$8,2,FALSE)</f>
        <v>1</v>
      </c>
      <c r="AH1170" t="b">
        <f>VLOOKUP(IF(H1170="","Open",SUBSTITUTE(H1170,"/Nov","")),lists!$B$27:$D$29,2,FALSE)</f>
        <v>1</v>
      </c>
      <c r="AI1170" t="b">
        <f>IF(FLAT!$I$5="All",TRUE,IF(FLAT!$I$5=TEXT('Raw - F'!C1170,"mmm"),TRUE,FALSE))</f>
        <v>1</v>
      </c>
      <c r="AJ1170" t="b">
        <f>VLOOKUP(L1170,lists!B:C,2,FALSE)</f>
        <v>1</v>
      </c>
      <c r="AK1170" t="b">
        <f>VLOOKUP(T1170,lists!$B$23:$D$25,2,FALSE)</f>
        <v>1</v>
      </c>
      <c r="AL1170">
        <f t="shared" si="94"/>
        <v>1</v>
      </c>
    </row>
    <row r="1171" spans="1:38" x14ac:dyDescent="0.35">
      <c r="A1171" s="1">
        <f t="shared" si="95"/>
        <v>1171</v>
      </c>
      <c r="B1171" s="1">
        <f t="shared" si="96"/>
        <v>1170</v>
      </c>
      <c r="C1171" s="5">
        <v>44366</v>
      </c>
      <c r="D1171" t="s">
        <v>84</v>
      </c>
      <c r="E1171" t="s">
        <v>302</v>
      </c>
      <c r="F1171" t="s">
        <v>302</v>
      </c>
      <c r="G1171" t="s">
        <v>51</v>
      </c>
      <c r="H1171" t="s">
        <v>244</v>
      </c>
      <c r="J1171" t="s">
        <v>35</v>
      </c>
      <c r="K1171" t="s">
        <v>5</v>
      </c>
      <c r="L1171">
        <v>5</v>
      </c>
      <c r="N1171" t="s">
        <v>227</v>
      </c>
      <c r="O1171" t="s">
        <v>37</v>
      </c>
      <c r="P1171" t="s">
        <v>37</v>
      </c>
      <c r="Q1171">
        <v>4900</v>
      </c>
      <c r="R1171" t="s">
        <v>1475</v>
      </c>
      <c r="T1171" t="s">
        <v>241</v>
      </c>
      <c r="U1171">
        <v>0</v>
      </c>
      <c r="W1171" t="s">
        <v>503</v>
      </c>
      <c r="X1171" t="s">
        <v>503</v>
      </c>
      <c r="AA1171" s="6" t="str">
        <f t="shared" si="92"/>
        <v>Other</v>
      </c>
      <c r="AB1171" s="6" t="str">
        <f t="shared" si="93"/>
        <v>A</v>
      </c>
      <c r="AC1171" s="6">
        <f>VLOOKUP(P1171,lists!$G:$H,2,FALSE)</f>
        <v>2</v>
      </c>
      <c r="AD1171" t="b">
        <f>VLOOKUP(G1171,lists!$B$2:$C$3,2,FALSE)</f>
        <v>1</v>
      </c>
      <c r="AE1171" t="b">
        <f>VLOOKUP(AA1171,lists!$B:$C,2,FALSE)</f>
        <v>1</v>
      </c>
      <c r="AF1171" t="b">
        <f>IF(AND(AC1171&gt;=VLOOKUP(FLAT!$I$1,lists!$G:$H,2,FALSE),AC1171&lt;=VLOOKUP(FLAT!$I$2,lists!$G:$H,2,FALSE)),TRUE,FALSE)</f>
        <v>1</v>
      </c>
      <c r="AG1171" t="b">
        <f>VLOOKUP(AB1171,lists!$B$7:$C$8,2,FALSE)</f>
        <v>1</v>
      </c>
      <c r="AH1171" t="b">
        <f>VLOOKUP(IF(H1171="","Open",SUBSTITUTE(H1171,"/Nov","")),lists!$B$27:$D$29,2,FALSE)</f>
        <v>1</v>
      </c>
      <c r="AI1171" t="b">
        <f>IF(FLAT!$I$5="All",TRUE,IF(FLAT!$I$5=TEXT('Raw - F'!C1171,"mmm"),TRUE,FALSE))</f>
        <v>1</v>
      </c>
      <c r="AJ1171" t="b">
        <f>VLOOKUP(L1171,lists!B:C,2,FALSE)</f>
        <v>1</v>
      </c>
      <c r="AK1171" t="b">
        <f>VLOOKUP(T1171,lists!$B$23:$D$25,2,FALSE)</f>
        <v>1</v>
      </c>
      <c r="AL1171">
        <f t="shared" si="94"/>
        <v>1</v>
      </c>
    </row>
    <row r="1172" spans="1:38" x14ac:dyDescent="0.35">
      <c r="A1172" s="1">
        <f t="shared" si="95"/>
        <v>1172</v>
      </c>
      <c r="B1172" s="1">
        <f t="shared" si="96"/>
        <v>1171</v>
      </c>
      <c r="C1172" s="5">
        <v>44366</v>
      </c>
      <c r="D1172" t="s">
        <v>84</v>
      </c>
      <c r="E1172" t="s">
        <v>302</v>
      </c>
      <c r="F1172" t="s">
        <v>302</v>
      </c>
      <c r="G1172" t="s">
        <v>6</v>
      </c>
      <c r="H1172" t="s">
        <v>227</v>
      </c>
      <c r="J1172" t="s">
        <v>54</v>
      </c>
      <c r="K1172" t="s">
        <v>5</v>
      </c>
      <c r="L1172">
        <v>5</v>
      </c>
      <c r="N1172" t="s">
        <v>321</v>
      </c>
      <c r="O1172" t="s">
        <v>705</v>
      </c>
      <c r="P1172" t="s">
        <v>59</v>
      </c>
      <c r="Q1172">
        <v>4900</v>
      </c>
      <c r="R1172" t="s">
        <v>1121</v>
      </c>
      <c r="T1172" t="s">
        <v>241</v>
      </c>
      <c r="U1172">
        <v>0</v>
      </c>
      <c r="W1172" t="s">
        <v>503</v>
      </c>
      <c r="X1172" t="s">
        <v>503</v>
      </c>
      <c r="AA1172" s="6" t="str">
        <f t="shared" si="92"/>
        <v>Other</v>
      </c>
      <c r="AB1172" s="6" t="str">
        <f t="shared" si="93"/>
        <v>A</v>
      </c>
      <c r="AC1172" s="6">
        <f>VLOOKUP(P1172,lists!$G:$H,2,FALSE)</f>
        <v>7</v>
      </c>
      <c r="AD1172" t="b">
        <f>VLOOKUP(G1172,lists!$B$2:$C$3,2,FALSE)</f>
        <v>1</v>
      </c>
      <c r="AE1172" t="b">
        <f>VLOOKUP(AA1172,lists!$B:$C,2,FALSE)</f>
        <v>1</v>
      </c>
      <c r="AF1172" t="b">
        <f>IF(AND(AC1172&gt;=VLOOKUP(FLAT!$I$1,lists!$G:$H,2,FALSE),AC1172&lt;=VLOOKUP(FLAT!$I$2,lists!$G:$H,2,FALSE)),TRUE,FALSE)</f>
        <v>1</v>
      </c>
      <c r="AG1172" t="b">
        <f>VLOOKUP(AB1172,lists!$B$7:$C$8,2,FALSE)</f>
        <v>1</v>
      </c>
      <c r="AH1172" t="b">
        <f>VLOOKUP(IF(H1172="","Open",SUBSTITUTE(H1172,"/Nov","")),lists!$B$27:$D$29,2,FALSE)</f>
        <v>1</v>
      </c>
      <c r="AI1172" t="b">
        <f>IF(FLAT!$I$5="All",TRUE,IF(FLAT!$I$5=TEXT('Raw - F'!C1172,"mmm"),TRUE,FALSE))</f>
        <v>1</v>
      </c>
      <c r="AJ1172" t="b">
        <f>VLOOKUP(L1172,lists!B:C,2,FALSE)</f>
        <v>1</v>
      </c>
      <c r="AK1172" t="b">
        <f>VLOOKUP(T1172,lists!$B$23:$D$25,2,FALSE)</f>
        <v>1</v>
      </c>
      <c r="AL1172">
        <f t="shared" si="94"/>
        <v>1</v>
      </c>
    </row>
    <row r="1173" spans="1:38" x14ac:dyDescent="0.35">
      <c r="A1173" s="1">
        <f t="shared" si="95"/>
        <v>1173</v>
      </c>
      <c r="B1173" s="1">
        <f t="shared" si="96"/>
        <v>1172</v>
      </c>
      <c r="C1173" s="5">
        <v>44366</v>
      </c>
      <c r="D1173" t="s">
        <v>84</v>
      </c>
      <c r="E1173" t="s">
        <v>302</v>
      </c>
      <c r="F1173" t="s">
        <v>302</v>
      </c>
      <c r="G1173" t="s">
        <v>6</v>
      </c>
      <c r="H1173" t="s">
        <v>227</v>
      </c>
      <c r="J1173" t="s">
        <v>54</v>
      </c>
      <c r="K1173" t="s">
        <v>5</v>
      </c>
      <c r="L1173">
        <v>6</v>
      </c>
      <c r="N1173" t="s">
        <v>307</v>
      </c>
      <c r="O1173" t="s">
        <v>38</v>
      </c>
      <c r="P1173" t="s">
        <v>38</v>
      </c>
      <c r="Q1173">
        <v>3900</v>
      </c>
      <c r="R1173" t="s">
        <v>1472</v>
      </c>
      <c r="T1173" t="s">
        <v>241</v>
      </c>
      <c r="U1173">
        <v>0</v>
      </c>
      <c r="W1173" t="s">
        <v>503</v>
      </c>
      <c r="X1173" t="s">
        <v>503</v>
      </c>
      <c r="AA1173" s="6" t="str">
        <f t="shared" si="92"/>
        <v>Other</v>
      </c>
      <c r="AB1173" s="6" t="str">
        <f t="shared" si="93"/>
        <v>A</v>
      </c>
      <c r="AC1173" s="6">
        <f>VLOOKUP(P1173,lists!$G:$H,2,FALSE)</f>
        <v>3</v>
      </c>
      <c r="AD1173" t="b">
        <f>VLOOKUP(G1173,lists!$B$2:$C$3,2,FALSE)</f>
        <v>1</v>
      </c>
      <c r="AE1173" t="b">
        <f>VLOOKUP(AA1173,lists!$B:$C,2,FALSE)</f>
        <v>1</v>
      </c>
      <c r="AF1173" t="b">
        <f>IF(AND(AC1173&gt;=VLOOKUP(FLAT!$I$1,lists!$G:$H,2,FALSE),AC1173&lt;=VLOOKUP(FLAT!$I$2,lists!$G:$H,2,FALSE)),TRUE,FALSE)</f>
        <v>1</v>
      </c>
      <c r="AG1173" t="b">
        <f>VLOOKUP(AB1173,lists!$B$7:$C$8,2,FALSE)</f>
        <v>1</v>
      </c>
      <c r="AH1173" t="b">
        <f>VLOOKUP(IF(H1173="","Open",SUBSTITUTE(H1173,"/Nov","")),lists!$B$27:$D$29,2,FALSE)</f>
        <v>1</v>
      </c>
      <c r="AI1173" t="b">
        <f>IF(FLAT!$I$5="All",TRUE,IF(FLAT!$I$5=TEXT('Raw - F'!C1173,"mmm"),TRUE,FALSE))</f>
        <v>1</v>
      </c>
      <c r="AJ1173" t="b">
        <f>VLOOKUP(L1173,lists!B:C,2,FALSE)</f>
        <v>1</v>
      </c>
      <c r="AK1173" t="b">
        <f>VLOOKUP(T1173,lists!$B$23:$D$25,2,FALSE)</f>
        <v>1</v>
      </c>
      <c r="AL1173">
        <f t="shared" si="94"/>
        <v>1</v>
      </c>
    </row>
    <row r="1174" spans="1:38" x14ac:dyDescent="0.35">
      <c r="A1174" s="1">
        <f t="shared" si="95"/>
        <v>1174</v>
      </c>
      <c r="B1174" s="1">
        <f t="shared" si="96"/>
        <v>1173</v>
      </c>
      <c r="C1174" s="5">
        <v>44366</v>
      </c>
      <c r="D1174" t="s">
        <v>84</v>
      </c>
      <c r="E1174" t="s">
        <v>302</v>
      </c>
      <c r="F1174" t="s">
        <v>302</v>
      </c>
      <c r="G1174" t="s">
        <v>6</v>
      </c>
      <c r="H1174" t="s">
        <v>227</v>
      </c>
      <c r="J1174" t="s">
        <v>35</v>
      </c>
      <c r="K1174" t="s">
        <v>5</v>
      </c>
      <c r="L1174">
        <v>6</v>
      </c>
      <c r="N1174" t="s">
        <v>312</v>
      </c>
      <c r="O1174" t="s">
        <v>705</v>
      </c>
      <c r="P1174" t="s">
        <v>59</v>
      </c>
      <c r="Q1174">
        <v>3900</v>
      </c>
      <c r="R1174" t="s">
        <v>1473</v>
      </c>
      <c r="T1174" t="s">
        <v>241</v>
      </c>
      <c r="U1174">
        <v>0</v>
      </c>
      <c r="W1174" t="s">
        <v>503</v>
      </c>
      <c r="X1174" t="s">
        <v>503</v>
      </c>
      <c r="AA1174" s="6" t="str">
        <f t="shared" si="92"/>
        <v>Other</v>
      </c>
      <c r="AB1174" s="6" t="str">
        <f t="shared" si="93"/>
        <v>A</v>
      </c>
      <c r="AC1174" s="6">
        <f>VLOOKUP(P1174,lists!$G:$H,2,FALSE)</f>
        <v>7</v>
      </c>
      <c r="AD1174" t="b">
        <f>VLOOKUP(G1174,lists!$B$2:$C$3,2,FALSE)</f>
        <v>1</v>
      </c>
      <c r="AE1174" t="b">
        <f>VLOOKUP(AA1174,lists!$B:$C,2,FALSE)</f>
        <v>1</v>
      </c>
      <c r="AF1174" t="b">
        <f>IF(AND(AC1174&gt;=VLOOKUP(FLAT!$I$1,lists!$G:$H,2,FALSE),AC1174&lt;=VLOOKUP(FLAT!$I$2,lists!$G:$H,2,FALSE)),TRUE,FALSE)</f>
        <v>1</v>
      </c>
      <c r="AG1174" t="b">
        <f>VLOOKUP(AB1174,lists!$B$7:$C$8,2,FALSE)</f>
        <v>1</v>
      </c>
      <c r="AH1174" t="b">
        <f>VLOOKUP(IF(H1174="","Open",SUBSTITUTE(H1174,"/Nov","")),lists!$B$27:$D$29,2,FALSE)</f>
        <v>1</v>
      </c>
      <c r="AI1174" t="b">
        <f>IF(FLAT!$I$5="All",TRUE,IF(FLAT!$I$5=TEXT('Raw - F'!C1174,"mmm"),TRUE,FALSE))</f>
        <v>1</v>
      </c>
      <c r="AJ1174" t="b">
        <f>VLOOKUP(L1174,lists!B:C,2,FALSE)</f>
        <v>1</v>
      </c>
      <c r="AK1174" t="b">
        <f>VLOOKUP(T1174,lists!$B$23:$D$25,2,FALSE)</f>
        <v>1</v>
      </c>
      <c r="AL1174">
        <f t="shared" si="94"/>
        <v>1</v>
      </c>
    </row>
    <row r="1175" spans="1:38" x14ac:dyDescent="0.35">
      <c r="A1175" s="1">
        <f t="shared" si="95"/>
        <v>1175</v>
      </c>
      <c r="B1175" s="1">
        <f t="shared" si="96"/>
        <v>1174</v>
      </c>
      <c r="C1175" s="5">
        <v>44366</v>
      </c>
      <c r="D1175" t="s">
        <v>84</v>
      </c>
      <c r="E1175" t="s">
        <v>302</v>
      </c>
      <c r="F1175" t="s">
        <v>302</v>
      </c>
      <c r="G1175" t="s">
        <v>51</v>
      </c>
      <c r="H1175" t="s">
        <v>245</v>
      </c>
      <c r="J1175" t="s">
        <v>33</v>
      </c>
      <c r="K1175" t="s">
        <v>5</v>
      </c>
      <c r="L1175">
        <v>5</v>
      </c>
      <c r="N1175" t="s">
        <v>227</v>
      </c>
      <c r="O1175" t="s">
        <v>38</v>
      </c>
      <c r="P1175" t="s">
        <v>38</v>
      </c>
      <c r="Q1175">
        <v>3900</v>
      </c>
      <c r="R1175" t="s">
        <v>1474</v>
      </c>
      <c r="T1175" t="s">
        <v>241</v>
      </c>
      <c r="U1175">
        <v>0</v>
      </c>
      <c r="W1175" t="s">
        <v>503</v>
      </c>
      <c r="X1175" t="s">
        <v>583</v>
      </c>
      <c r="Y1175" t="s">
        <v>368</v>
      </c>
      <c r="AA1175" s="6" t="str">
        <f t="shared" si="92"/>
        <v>2yo</v>
      </c>
      <c r="AB1175" s="6" t="str">
        <f t="shared" si="93"/>
        <v>A</v>
      </c>
      <c r="AC1175" s="6">
        <f>VLOOKUP(P1175,lists!$G:$H,2,FALSE)</f>
        <v>3</v>
      </c>
      <c r="AD1175" t="b">
        <f>VLOOKUP(G1175,lists!$B$2:$C$3,2,FALSE)</f>
        <v>1</v>
      </c>
      <c r="AE1175" t="b">
        <f>VLOOKUP(AA1175,lists!$B:$C,2,FALSE)</f>
        <v>1</v>
      </c>
      <c r="AF1175" t="b">
        <f>IF(AND(AC1175&gt;=VLOOKUP(FLAT!$I$1,lists!$G:$H,2,FALSE),AC1175&lt;=VLOOKUP(FLAT!$I$2,lists!$G:$H,2,FALSE)),TRUE,FALSE)</f>
        <v>1</v>
      </c>
      <c r="AG1175" t="b">
        <f>VLOOKUP(AB1175,lists!$B$7:$C$8,2,FALSE)</f>
        <v>1</v>
      </c>
      <c r="AH1175" t="b">
        <f>VLOOKUP(IF(H1175="","Open",SUBSTITUTE(H1175,"/Nov","")),lists!$B$27:$D$29,2,FALSE)</f>
        <v>1</v>
      </c>
      <c r="AI1175" t="b">
        <f>IF(FLAT!$I$5="All",TRUE,IF(FLAT!$I$5=TEXT('Raw - F'!C1175,"mmm"),TRUE,FALSE))</f>
        <v>1</v>
      </c>
      <c r="AJ1175" t="b">
        <f>VLOOKUP(L1175,lists!B:C,2,FALSE)</f>
        <v>1</v>
      </c>
      <c r="AK1175" t="b">
        <f>VLOOKUP(T1175,lists!$B$23:$D$25,2,FALSE)</f>
        <v>1</v>
      </c>
      <c r="AL1175">
        <f t="shared" si="94"/>
        <v>1</v>
      </c>
    </row>
    <row r="1176" spans="1:38" x14ac:dyDescent="0.35">
      <c r="A1176" s="1">
        <f t="shared" si="95"/>
        <v>1176</v>
      </c>
      <c r="B1176" s="1">
        <f t="shared" si="96"/>
        <v>1175</v>
      </c>
      <c r="C1176" s="5">
        <v>44366</v>
      </c>
      <c r="D1176" t="s">
        <v>567</v>
      </c>
      <c r="E1176" t="s">
        <v>302</v>
      </c>
      <c r="F1176" t="s">
        <v>302</v>
      </c>
      <c r="G1176" t="s">
        <v>6</v>
      </c>
      <c r="H1176" t="s">
        <v>227</v>
      </c>
      <c r="J1176" t="s">
        <v>34</v>
      </c>
      <c r="K1176" t="s">
        <v>5</v>
      </c>
      <c r="L1176">
        <v>2</v>
      </c>
      <c r="N1176" t="s">
        <v>317</v>
      </c>
      <c r="O1176" t="s">
        <v>36</v>
      </c>
      <c r="P1176" t="s">
        <v>36</v>
      </c>
      <c r="Q1176">
        <v>20000</v>
      </c>
      <c r="R1176" t="s">
        <v>1476</v>
      </c>
      <c r="T1176" t="s">
        <v>239</v>
      </c>
      <c r="U1176">
        <v>0</v>
      </c>
      <c r="W1176" t="s">
        <v>503</v>
      </c>
      <c r="X1176" t="s">
        <v>503</v>
      </c>
      <c r="AA1176" s="6" t="str">
        <f t="shared" si="92"/>
        <v>3yo</v>
      </c>
      <c r="AB1176" s="6" t="str">
        <f t="shared" si="93"/>
        <v>A</v>
      </c>
      <c r="AC1176" s="6">
        <f>VLOOKUP(P1176,lists!$G:$H,2,FALSE)</f>
        <v>1</v>
      </c>
      <c r="AD1176" t="b">
        <f>VLOOKUP(G1176,lists!$B$2:$C$3,2,FALSE)</f>
        <v>1</v>
      </c>
      <c r="AE1176" t="b">
        <f>VLOOKUP(AA1176,lists!$B:$C,2,FALSE)</f>
        <v>1</v>
      </c>
      <c r="AF1176" t="b">
        <f>IF(AND(AC1176&gt;=VLOOKUP(FLAT!$I$1,lists!$G:$H,2,FALSE),AC1176&lt;=VLOOKUP(FLAT!$I$2,lists!$G:$H,2,FALSE)),TRUE,FALSE)</f>
        <v>1</v>
      </c>
      <c r="AG1176" t="b">
        <f>VLOOKUP(AB1176,lists!$B$7:$C$8,2,FALSE)</f>
        <v>1</v>
      </c>
      <c r="AH1176" t="b">
        <f>VLOOKUP(IF(H1176="","Open",SUBSTITUTE(H1176,"/Nov","")),lists!$B$27:$D$29,2,FALSE)</f>
        <v>1</v>
      </c>
      <c r="AI1176" t="b">
        <f>IF(FLAT!$I$5="All",TRUE,IF(FLAT!$I$5=TEXT('Raw - F'!C1176,"mmm"),TRUE,FALSE))</f>
        <v>1</v>
      </c>
      <c r="AJ1176" t="b">
        <f>VLOOKUP(L1176,lists!B:C,2,FALSE)</f>
        <v>1</v>
      </c>
      <c r="AK1176" t="b">
        <f>VLOOKUP(T1176,lists!$B$23:$D$25,2,FALSE)</f>
        <v>1</v>
      </c>
      <c r="AL1176">
        <f t="shared" si="94"/>
        <v>1</v>
      </c>
    </row>
    <row r="1177" spans="1:38" x14ac:dyDescent="0.35">
      <c r="A1177" s="1">
        <f t="shared" si="95"/>
        <v>1177</v>
      </c>
      <c r="B1177" s="1">
        <f t="shared" si="96"/>
        <v>1176</v>
      </c>
      <c r="C1177" s="5">
        <v>44366</v>
      </c>
      <c r="D1177" t="s">
        <v>567</v>
      </c>
      <c r="E1177" t="s">
        <v>302</v>
      </c>
      <c r="F1177" t="s">
        <v>302</v>
      </c>
      <c r="G1177" t="s">
        <v>6</v>
      </c>
      <c r="H1177" t="s">
        <v>227</v>
      </c>
      <c r="J1177" t="s">
        <v>35</v>
      </c>
      <c r="K1177" t="s">
        <v>5</v>
      </c>
      <c r="L1177">
        <v>4</v>
      </c>
      <c r="N1177" t="s">
        <v>348</v>
      </c>
      <c r="O1177" t="s">
        <v>37</v>
      </c>
      <c r="P1177" t="s">
        <v>37</v>
      </c>
      <c r="Q1177">
        <v>10000</v>
      </c>
      <c r="R1177" t="s">
        <v>1477</v>
      </c>
      <c r="T1177" t="s">
        <v>239</v>
      </c>
      <c r="U1177">
        <v>0</v>
      </c>
      <c r="W1177" t="s">
        <v>503</v>
      </c>
      <c r="X1177" t="s">
        <v>503</v>
      </c>
      <c r="AA1177" s="6" t="str">
        <f t="shared" si="92"/>
        <v>Other</v>
      </c>
      <c r="AB1177" s="6" t="str">
        <f t="shared" si="93"/>
        <v>A</v>
      </c>
      <c r="AC1177" s="6">
        <f>VLOOKUP(P1177,lists!$G:$H,2,FALSE)</f>
        <v>2</v>
      </c>
      <c r="AD1177" t="b">
        <f>VLOOKUP(G1177,lists!$B$2:$C$3,2,FALSE)</f>
        <v>1</v>
      </c>
      <c r="AE1177" t="b">
        <f>VLOOKUP(AA1177,lists!$B:$C,2,FALSE)</f>
        <v>1</v>
      </c>
      <c r="AF1177" t="b">
        <f>IF(AND(AC1177&gt;=VLOOKUP(FLAT!$I$1,lists!$G:$H,2,FALSE),AC1177&lt;=VLOOKUP(FLAT!$I$2,lists!$G:$H,2,FALSE)),TRUE,FALSE)</f>
        <v>1</v>
      </c>
      <c r="AG1177" t="b">
        <f>VLOOKUP(AB1177,lists!$B$7:$C$8,2,FALSE)</f>
        <v>1</v>
      </c>
      <c r="AH1177" t="b">
        <f>VLOOKUP(IF(H1177="","Open",SUBSTITUTE(H1177,"/Nov","")),lists!$B$27:$D$29,2,FALSE)</f>
        <v>1</v>
      </c>
      <c r="AI1177" t="b">
        <f>IF(FLAT!$I$5="All",TRUE,IF(FLAT!$I$5=TEXT('Raw - F'!C1177,"mmm"),TRUE,FALSE))</f>
        <v>1</v>
      </c>
      <c r="AJ1177" t="b">
        <f>VLOOKUP(L1177,lists!B:C,2,FALSE)</f>
        <v>1</v>
      </c>
      <c r="AK1177" t="b">
        <f>VLOOKUP(T1177,lists!$B$23:$D$25,2,FALSE)</f>
        <v>1</v>
      </c>
      <c r="AL1177">
        <f t="shared" si="94"/>
        <v>1</v>
      </c>
    </row>
    <row r="1178" spans="1:38" x14ac:dyDescent="0.35">
      <c r="A1178" s="1">
        <f t="shared" si="95"/>
        <v>1178</v>
      </c>
      <c r="B1178" s="1">
        <f t="shared" si="96"/>
        <v>1177</v>
      </c>
      <c r="C1178" s="5">
        <v>44366</v>
      </c>
      <c r="D1178" t="s">
        <v>567</v>
      </c>
      <c r="E1178" t="s">
        <v>302</v>
      </c>
      <c r="F1178" t="s">
        <v>302</v>
      </c>
      <c r="G1178" t="s">
        <v>6</v>
      </c>
      <c r="H1178" t="s">
        <v>227</v>
      </c>
      <c r="J1178" t="s">
        <v>34</v>
      </c>
      <c r="K1178" t="s">
        <v>5</v>
      </c>
      <c r="L1178">
        <v>4</v>
      </c>
      <c r="N1178" t="s">
        <v>318</v>
      </c>
      <c r="O1178" t="s">
        <v>38</v>
      </c>
      <c r="P1178" t="s">
        <v>38</v>
      </c>
      <c r="Q1178">
        <v>10000</v>
      </c>
      <c r="R1178" t="s">
        <v>1480</v>
      </c>
      <c r="T1178" t="s">
        <v>239</v>
      </c>
      <c r="U1178">
        <v>0</v>
      </c>
      <c r="W1178" t="s">
        <v>503</v>
      </c>
      <c r="X1178" t="s">
        <v>503</v>
      </c>
      <c r="AA1178" s="6" t="str">
        <f t="shared" si="92"/>
        <v>3yo</v>
      </c>
      <c r="AB1178" s="6" t="str">
        <f t="shared" si="93"/>
        <v>A</v>
      </c>
      <c r="AC1178" s="6">
        <f>VLOOKUP(P1178,lists!$G:$H,2,FALSE)</f>
        <v>3</v>
      </c>
      <c r="AD1178" t="b">
        <f>VLOOKUP(G1178,lists!$B$2:$C$3,2,FALSE)</f>
        <v>1</v>
      </c>
      <c r="AE1178" t="b">
        <f>VLOOKUP(AA1178,lists!$B:$C,2,FALSE)</f>
        <v>1</v>
      </c>
      <c r="AF1178" t="b">
        <f>IF(AND(AC1178&gt;=VLOOKUP(FLAT!$I$1,lists!$G:$H,2,FALSE),AC1178&lt;=VLOOKUP(FLAT!$I$2,lists!$G:$H,2,FALSE)),TRUE,FALSE)</f>
        <v>1</v>
      </c>
      <c r="AG1178" t="b">
        <f>VLOOKUP(AB1178,lists!$B$7:$C$8,2,FALSE)</f>
        <v>1</v>
      </c>
      <c r="AH1178" t="b">
        <f>VLOOKUP(IF(H1178="","Open",SUBSTITUTE(H1178,"/Nov","")),lists!$B$27:$D$29,2,FALSE)</f>
        <v>1</v>
      </c>
      <c r="AI1178" t="b">
        <f>IF(FLAT!$I$5="All",TRUE,IF(FLAT!$I$5=TEXT('Raw - F'!C1178,"mmm"),TRUE,FALSE))</f>
        <v>1</v>
      </c>
      <c r="AJ1178" t="b">
        <f>VLOOKUP(L1178,lists!B:C,2,FALSE)</f>
        <v>1</v>
      </c>
      <c r="AK1178" t="b">
        <f>VLOOKUP(T1178,lists!$B$23:$D$25,2,FALSE)</f>
        <v>1</v>
      </c>
      <c r="AL1178">
        <f t="shared" si="94"/>
        <v>1</v>
      </c>
    </row>
    <row r="1179" spans="1:38" x14ac:dyDescent="0.35">
      <c r="A1179" s="1">
        <f t="shared" si="95"/>
        <v>1179</v>
      </c>
      <c r="B1179" s="1">
        <f t="shared" si="96"/>
        <v>1178</v>
      </c>
      <c r="C1179" s="5">
        <v>44366</v>
      </c>
      <c r="D1179" t="s">
        <v>567</v>
      </c>
      <c r="E1179" t="s">
        <v>302</v>
      </c>
      <c r="F1179" t="s">
        <v>302</v>
      </c>
      <c r="G1179" t="s">
        <v>6</v>
      </c>
      <c r="H1179" t="s">
        <v>227</v>
      </c>
      <c r="J1179" t="s">
        <v>34</v>
      </c>
      <c r="K1179" t="s">
        <v>7</v>
      </c>
      <c r="L1179">
        <v>5</v>
      </c>
      <c r="N1179" t="s">
        <v>321</v>
      </c>
      <c r="O1179" t="s">
        <v>37</v>
      </c>
      <c r="P1179" t="s">
        <v>37</v>
      </c>
      <c r="Q1179">
        <v>10000</v>
      </c>
      <c r="R1179" t="s">
        <v>776</v>
      </c>
      <c r="T1179" t="s">
        <v>239</v>
      </c>
      <c r="U1179">
        <v>0</v>
      </c>
      <c r="W1179" t="s">
        <v>503</v>
      </c>
      <c r="X1179" t="s">
        <v>503</v>
      </c>
      <c r="AA1179" s="6" t="str">
        <f t="shared" si="92"/>
        <v>3yo</v>
      </c>
      <c r="AB1179" s="6" t="str">
        <f t="shared" si="93"/>
        <v>F</v>
      </c>
      <c r="AC1179" s="6">
        <f>VLOOKUP(P1179,lists!$G:$H,2,FALSE)</f>
        <v>2</v>
      </c>
      <c r="AD1179" t="b">
        <f>VLOOKUP(G1179,lists!$B$2:$C$3,2,FALSE)</f>
        <v>1</v>
      </c>
      <c r="AE1179" t="b">
        <f>VLOOKUP(AA1179,lists!$B:$C,2,FALSE)</f>
        <v>1</v>
      </c>
      <c r="AF1179" t="b">
        <f>IF(AND(AC1179&gt;=VLOOKUP(FLAT!$I$1,lists!$G:$H,2,FALSE),AC1179&lt;=VLOOKUP(FLAT!$I$2,lists!$G:$H,2,FALSE)),TRUE,FALSE)</f>
        <v>1</v>
      </c>
      <c r="AG1179" t="b">
        <f>VLOOKUP(AB1179,lists!$B$7:$C$8,2,FALSE)</f>
        <v>1</v>
      </c>
      <c r="AH1179" t="b">
        <f>VLOOKUP(IF(H1179="","Open",SUBSTITUTE(H1179,"/Nov","")),lists!$B$27:$D$29,2,FALSE)</f>
        <v>1</v>
      </c>
      <c r="AI1179" t="b">
        <f>IF(FLAT!$I$5="All",TRUE,IF(FLAT!$I$5=TEXT('Raw - F'!C1179,"mmm"),TRUE,FALSE))</f>
        <v>1</v>
      </c>
      <c r="AJ1179" t="b">
        <f>VLOOKUP(L1179,lists!B:C,2,FALSE)</f>
        <v>1</v>
      </c>
      <c r="AK1179" t="b">
        <f>VLOOKUP(T1179,lists!$B$23:$D$25,2,FALSE)</f>
        <v>1</v>
      </c>
      <c r="AL1179">
        <f t="shared" si="94"/>
        <v>1</v>
      </c>
    </row>
    <row r="1180" spans="1:38" x14ac:dyDescent="0.35">
      <c r="A1180" s="1">
        <f t="shared" si="95"/>
        <v>1180</v>
      </c>
      <c r="B1180" s="1">
        <f t="shared" si="96"/>
        <v>1179</v>
      </c>
      <c r="C1180" s="5">
        <v>44366</v>
      </c>
      <c r="D1180" t="s">
        <v>567</v>
      </c>
      <c r="E1180" t="s">
        <v>302</v>
      </c>
      <c r="F1180" t="s">
        <v>302</v>
      </c>
      <c r="G1180" t="s">
        <v>6</v>
      </c>
      <c r="H1180" t="s">
        <v>227</v>
      </c>
      <c r="J1180" t="s">
        <v>54</v>
      </c>
      <c r="K1180" t="s">
        <v>5</v>
      </c>
      <c r="L1180">
        <v>4</v>
      </c>
      <c r="N1180" t="s">
        <v>348</v>
      </c>
      <c r="O1180" t="s">
        <v>315</v>
      </c>
      <c r="P1180" t="s">
        <v>102</v>
      </c>
      <c r="Q1180">
        <v>10000</v>
      </c>
      <c r="R1180" t="s">
        <v>776</v>
      </c>
      <c r="T1180" t="s">
        <v>239</v>
      </c>
      <c r="U1180">
        <v>0</v>
      </c>
      <c r="W1180" t="s">
        <v>503</v>
      </c>
      <c r="X1180" t="s">
        <v>503</v>
      </c>
      <c r="AA1180" s="6" t="str">
        <f t="shared" si="92"/>
        <v>Other</v>
      </c>
      <c r="AB1180" s="6" t="str">
        <f t="shared" si="93"/>
        <v>A</v>
      </c>
      <c r="AC1180" s="6">
        <f>VLOOKUP(P1180,lists!$G:$H,2,FALSE)</f>
        <v>9</v>
      </c>
      <c r="AD1180" t="b">
        <f>VLOOKUP(G1180,lists!$B$2:$C$3,2,FALSE)</f>
        <v>1</v>
      </c>
      <c r="AE1180" t="b">
        <f>VLOOKUP(AA1180,lists!$B:$C,2,FALSE)</f>
        <v>1</v>
      </c>
      <c r="AF1180" t="b">
        <f>IF(AND(AC1180&gt;=VLOOKUP(FLAT!$I$1,lists!$G:$H,2,FALSE),AC1180&lt;=VLOOKUP(FLAT!$I$2,lists!$G:$H,2,FALSE)),TRUE,FALSE)</f>
        <v>1</v>
      </c>
      <c r="AG1180" t="b">
        <f>VLOOKUP(AB1180,lists!$B$7:$C$8,2,FALSE)</f>
        <v>1</v>
      </c>
      <c r="AH1180" t="b">
        <f>VLOOKUP(IF(H1180="","Open",SUBSTITUTE(H1180,"/Nov","")),lists!$B$27:$D$29,2,FALSE)</f>
        <v>1</v>
      </c>
      <c r="AI1180" t="b">
        <f>IF(FLAT!$I$5="All",TRUE,IF(FLAT!$I$5=TEXT('Raw - F'!C1180,"mmm"),TRUE,FALSE))</f>
        <v>1</v>
      </c>
      <c r="AJ1180" t="b">
        <f>VLOOKUP(L1180,lists!B:C,2,FALSE)</f>
        <v>1</v>
      </c>
      <c r="AK1180" t="b">
        <f>VLOOKUP(T1180,lists!$B$23:$D$25,2,FALSE)</f>
        <v>1</v>
      </c>
      <c r="AL1180">
        <f t="shared" si="94"/>
        <v>1</v>
      </c>
    </row>
    <row r="1181" spans="1:38" x14ac:dyDescent="0.35">
      <c r="A1181" s="1">
        <f t="shared" si="95"/>
        <v>1181</v>
      </c>
      <c r="B1181" s="1">
        <f t="shared" si="96"/>
        <v>1180</v>
      </c>
      <c r="C1181" s="5">
        <v>44366</v>
      </c>
      <c r="D1181" t="s">
        <v>567</v>
      </c>
      <c r="E1181" t="s">
        <v>302</v>
      </c>
      <c r="F1181" t="s">
        <v>302</v>
      </c>
      <c r="G1181" t="s">
        <v>51</v>
      </c>
      <c r="H1181" t="s">
        <v>244</v>
      </c>
      <c r="J1181" t="s">
        <v>34</v>
      </c>
      <c r="K1181" t="s">
        <v>5</v>
      </c>
      <c r="L1181">
        <v>4</v>
      </c>
      <c r="N1181" t="s">
        <v>227</v>
      </c>
      <c r="O1181" t="s">
        <v>70</v>
      </c>
      <c r="P1181" t="s">
        <v>70</v>
      </c>
      <c r="Q1181">
        <v>9000</v>
      </c>
      <c r="R1181" t="s">
        <v>1479</v>
      </c>
      <c r="T1181" t="s">
        <v>239</v>
      </c>
      <c r="U1181">
        <v>0</v>
      </c>
      <c r="W1181" t="s">
        <v>503</v>
      </c>
      <c r="X1181" t="s">
        <v>503</v>
      </c>
      <c r="Z1181" t="s">
        <v>553</v>
      </c>
      <c r="AA1181" s="6" t="str">
        <f t="shared" si="92"/>
        <v>3yo</v>
      </c>
      <c r="AB1181" s="6" t="str">
        <f t="shared" si="93"/>
        <v>A</v>
      </c>
      <c r="AC1181" s="6">
        <f>VLOOKUP(P1181,lists!$G:$H,2,FALSE)</f>
        <v>4</v>
      </c>
      <c r="AD1181" t="b">
        <f>VLOOKUP(G1181,lists!$B$2:$C$3,2,FALSE)</f>
        <v>1</v>
      </c>
      <c r="AE1181" t="b">
        <f>VLOOKUP(AA1181,lists!$B:$C,2,FALSE)</f>
        <v>1</v>
      </c>
      <c r="AF1181" t="b">
        <f>IF(AND(AC1181&gt;=VLOOKUP(FLAT!$I$1,lists!$G:$H,2,FALSE),AC1181&lt;=VLOOKUP(FLAT!$I$2,lists!$G:$H,2,FALSE)),TRUE,FALSE)</f>
        <v>1</v>
      </c>
      <c r="AG1181" t="b">
        <f>VLOOKUP(AB1181,lists!$B$7:$C$8,2,FALSE)</f>
        <v>1</v>
      </c>
      <c r="AH1181" t="b">
        <f>VLOOKUP(IF(H1181="","Open",SUBSTITUTE(H1181,"/Nov","")),lists!$B$27:$D$29,2,FALSE)</f>
        <v>1</v>
      </c>
      <c r="AI1181" t="b">
        <f>IF(FLAT!$I$5="All",TRUE,IF(FLAT!$I$5=TEXT('Raw - F'!C1181,"mmm"),TRUE,FALSE))</f>
        <v>1</v>
      </c>
      <c r="AJ1181" t="b">
        <f>VLOOKUP(L1181,lists!B:C,2,FALSE)</f>
        <v>1</v>
      </c>
      <c r="AK1181" t="b">
        <f>VLOOKUP(T1181,lists!$B$23:$D$25,2,FALSE)</f>
        <v>1</v>
      </c>
      <c r="AL1181">
        <f t="shared" si="94"/>
        <v>1</v>
      </c>
    </row>
    <row r="1182" spans="1:38" x14ac:dyDescent="0.35">
      <c r="A1182" s="1">
        <f t="shared" si="95"/>
        <v>1182</v>
      </c>
      <c r="B1182" s="1">
        <f t="shared" si="96"/>
        <v>1181</v>
      </c>
      <c r="C1182" s="5">
        <v>44366</v>
      </c>
      <c r="D1182" t="s">
        <v>567</v>
      </c>
      <c r="E1182" t="s">
        <v>302</v>
      </c>
      <c r="F1182" t="s">
        <v>302</v>
      </c>
      <c r="G1182" t="s">
        <v>51</v>
      </c>
      <c r="H1182" t="s">
        <v>244</v>
      </c>
      <c r="J1182" t="s">
        <v>33</v>
      </c>
      <c r="K1182" t="s">
        <v>5</v>
      </c>
      <c r="L1182">
        <v>4</v>
      </c>
      <c r="N1182" t="s">
        <v>227</v>
      </c>
      <c r="O1182" t="s">
        <v>38</v>
      </c>
      <c r="P1182" t="s">
        <v>38</v>
      </c>
      <c r="Q1182">
        <v>8000</v>
      </c>
      <c r="R1182" t="s">
        <v>1478</v>
      </c>
      <c r="T1182" t="s">
        <v>239</v>
      </c>
      <c r="U1182">
        <v>0</v>
      </c>
      <c r="W1182" t="s">
        <v>503</v>
      </c>
      <c r="X1182" t="s">
        <v>503</v>
      </c>
      <c r="Z1182" t="s">
        <v>553</v>
      </c>
      <c r="AA1182" s="6" t="str">
        <f t="shared" si="92"/>
        <v>2yo</v>
      </c>
      <c r="AB1182" s="6" t="str">
        <f t="shared" si="93"/>
        <v>A</v>
      </c>
      <c r="AC1182" s="6">
        <f>VLOOKUP(P1182,lists!$G:$H,2,FALSE)</f>
        <v>3</v>
      </c>
      <c r="AD1182" t="b">
        <f>VLOOKUP(G1182,lists!$B$2:$C$3,2,FALSE)</f>
        <v>1</v>
      </c>
      <c r="AE1182" t="b">
        <f>VLOOKUP(AA1182,lists!$B:$C,2,FALSE)</f>
        <v>1</v>
      </c>
      <c r="AF1182" t="b">
        <f>IF(AND(AC1182&gt;=VLOOKUP(FLAT!$I$1,lists!$G:$H,2,FALSE),AC1182&lt;=VLOOKUP(FLAT!$I$2,lists!$G:$H,2,FALSE)),TRUE,FALSE)</f>
        <v>1</v>
      </c>
      <c r="AG1182" t="b">
        <f>VLOOKUP(AB1182,lists!$B$7:$C$8,2,FALSE)</f>
        <v>1</v>
      </c>
      <c r="AH1182" t="b">
        <f>VLOOKUP(IF(H1182="","Open",SUBSTITUTE(H1182,"/Nov","")),lists!$B$27:$D$29,2,FALSE)</f>
        <v>1</v>
      </c>
      <c r="AI1182" t="b">
        <f>IF(FLAT!$I$5="All",TRUE,IF(FLAT!$I$5=TEXT('Raw - F'!C1182,"mmm"),TRUE,FALSE))</f>
        <v>1</v>
      </c>
      <c r="AJ1182" t="b">
        <f>VLOOKUP(L1182,lists!B:C,2,FALSE)</f>
        <v>1</v>
      </c>
      <c r="AK1182" t="b">
        <f>VLOOKUP(T1182,lists!$B$23:$D$25,2,FALSE)</f>
        <v>1</v>
      </c>
      <c r="AL1182">
        <f t="shared" si="94"/>
        <v>1</v>
      </c>
    </row>
    <row r="1183" spans="1:38" x14ac:dyDescent="0.35">
      <c r="A1183" s="1">
        <f t="shared" si="95"/>
        <v>1183</v>
      </c>
      <c r="B1183" s="1">
        <f t="shared" si="96"/>
        <v>1182</v>
      </c>
      <c r="C1183" s="5">
        <v>44366</v>
      </c>
      <c r="D1183" t="s">
        <v>863</v>
      </c>
      <c r="E1183" t="s">
        <v>302</v>
      </c>
      <c r="F1183" t="s">
        <v>302</v>
      </c>
      <c r="G1183" t="s">
        <v>6</v>
      </c>
      <c r="H1183" t="s">
        <v>227</v>
      </c>
      <c r="J1183" t="s">
        <v>54</v>
      </c>
      <c r="K1183" t="s">
        <v>5</v>
      </c>
      <c r="L1183">
        <v>3</v>
      </c>
      <c r="N1183" t="s">
        <v>359</v>
      </c>
      <c r="O1183" t="s">
        <v>38</v>
      </c>
      <c r="P1183" t="s">
        <v>38</v>
      </c>
      <c r="Q1183">
        <v>12000</v>
      </c>
      <c r="R1183" t="s">
        <v>1484</v>
      </c>
      <c r="T1183" t="s">
        <v>240</v>
      </c>
      <c r="U1183">
        <v>0</v>
      </c>
      <c r="W1183" t="s">
        <v>503</v>
      </c>
      <c r="X1183" t="s">
        <v>503</v>
      </c>
      <c r="AA1183" s="6" t="str">
        <f t="shared" si="92"/>
        <v>Other</v>
      </c>
      <c r="AB1183" s="6" t="str">
        <f t="shared" si="93"/>
        <v>A</v>
      </c>
      <c r="AC1183" s="6">
        <f>VLOOKUP(P1183,lists!$G:$H,2,FALSE)</f>
        <v>3</v>
      </c>
      <c r="AD1183" t="b">
        <f>VLOOKUP(G1183,lists!$B$2:$C$3,2,FALSE)</f>
        <v>1</v>
      </c>
      <c r="AE1183" t="b">
        <f>VLOOKUP(AA1183,lists!$B:$C,2,FALSE)</f>
        <v>1</v>
      </c>
      <c r="AF1183" t="b">
        <f>IF(AND(AC1183&gt;=VLOOKUP(FLAT!$I$1,lists!$G:$H,2,FALSE),AC1183&lt;=VLOOKUP(FLAT!$I$2,lists!$G:$H,2,FALSE)),TRUE,FALSE)</f>
        <v>1</v>
      </c>
      <c r="AG1183" t="b">
        <f>VLOOKUP(AB1183,lists!$B$7:$C$8,2,FALSE)</f>
        <v>1</v>
      </c>
      <c r="AH1183" t="b">
        <f>VLOOKUP(IF(H1183="","Open",SUBSTITUTE(H1183,"/Nov","")),lists!$B$27:$D$29,2,FALSE)</f>
        <v>1</v>
      </c>
      <c r="AI1183" t="b">
        <f>IF(FLAT!$I$5="All",TRUE,IF(FLAT!$I$5=TEXT('Raw - F'!C1183,"mmm"),TRUE,FALSE))</f>
        <v>1</v>
      </c>
      <c r="AJ1183" t="b">
        <f>VLOOKUP(L1183,lists!B:C,2,FALSE)</f>
        <v>1</v>
      </c>
      <c r="AK1183" t="b">
        <f>VLOOKUP(T1183,lists!$B$23:$D$25,2,FALSE)</f>
        <v>1</v>
      </c>
      <c r="AL1183">
        <f t="shared" si="94"/>
        <v>1</v>
      </c>
    </row>
    <row r="1184" spans="1:38" x14ac:dyDescent="0.35">
      <c r="A1184" s="1">
        <f t="shared" si="95"/>
        <v>1184</v>
      </c>
      <c r="B1184" s="1">
        <f t="shared" si="96"/>
        <v>1183</v>
      </c>
      <c r="C1184" s="5">
        <v>44366</v>
      </c>
      <c r="D1184" t="s">
        <v>863</v>
      </c>
      <c r="E1184" t="s">
        <v>302</v>
      </c>
      <c r="F1184" t="s">
        <v>302</v>
      </c>
      <c r="G1184" t="s">
        <v>6</v>
      </c>
      <c r="H1184" t="s">
        <v>227</v>
      </c>
      <c r="J1184" t="s">
        <v>34</v>
      </c>
      <c r="K1184" t="s">
        <v>5</v>
      </c>
      <c r="L1184">
        <v>4</v>
      </c>
      <c r="N1184" t="s">
        <v>348</v>
      </c>
      <c r="O1184" t="s">
        <v>36</v>
      </c>
      <c r="P1184" t="s">
        <v>36</v>
      </c>
      <c r="Q1184">
        <v>9400</v>
      </c>
      <c r="R1184" t="s">
        <v>421</v>
      </c>
      <c r="T1184" t="s">
        <v>240</v>
      </c>
      <c r="U1184">
        <v>0</v>
      </c>
      <c r="W1184" t="s">
        <v>503</v>
      </c>
      <c r="X1184" t="s">
        <v>503</v>
      </c>
      <c r="AA1184" s="6" t="str">
        <f t="shared" si="92"/>
        <v>3yo</v>
      </c>
      <c r="AB1184" s="6" t="str">
        <f t="shared" si="93"/>
        <v>A</v>
      </c>
      <c r="AC1184" s="6">
        <f>VLOOKUP(P1184,lists!$G:$H,2,FALSE)</f>
        <v>1</v>
      </c>
      <c r="AD1184" t="b">
        <f>VLOOKUP(G1184,lists!$B$2:$C$3,2,FALSE)</f>
        <v>1</v>
      </c>
      <c r="AE1184" t="b">
        <f>VLOOKUP(AA1184,lists!$B:$C,2,FALSE)</f>
        <v>1</v>
      </c>
      <c r="AF1184" t="b">
        <f>IF(AND(AC1184&gt;=VLOOKUP(FLAT!$I$1,lists!$G:$H,2,FALSE),AC1184&lt;=VLOOKUP(FLAT!$I$2,lists!$G:$H,2,FALSE)),TRUE,FALSE)</f>
        <v>1</v>
      </c>
      <c r="AG1184" t="b">
        <f>VLOOKUP(AB1184,lists!$B$7:$C$8,2,FALSE)</f>
        <v>1</v>
      </c>
      <c r="AH1184" t="b">
        <f>VLOOKUP(IF(H1184="","Open",SUBSTITUTE(H1184,"/Nov","")),lists!$B$27:$D$29,2,FALSE)</f>
        <v>1</v>
      </c>
      <c r="AI1184" t="b">
        <f>IF(FLAT!$I$5="All",TRUE,IF(FLAT!$I$5=TEXT('Raw - F'!C1184,"mmm"),TRUE,FALSE))</f>
        <v>1</v>
      </c>
      <c r="AJ1184" t="b">
        <f>VLOOKUP(L1184,lists!B:C,2,FALSE)</f>
        <v>1</v>
      </c>
      <c r="AK1184" t="b">
        <f>VLOOKUP(T1184,lists!$B$23:$D$25,2,FALSE)</f>
        <v>1</v>
      </c>
      <c r="AL1184">
        <f t="shared" si="94"/>
        <v>1</v>
      </c>
    </row>
    <row r="1185" spans="1:38" x14ac:dyDescent="0.35">
      <c r="A1185" s="1">
        <f t="shared" si="95"/>
        <v>1185</v>
      </c>
      <c r="B1185" s="1">
        <f t="shared" si="96"/>
        <v>1184</v>
      </c>
      <c r="C1185" s="5">
        <v>44366</v>
      </c>
      <c r="D1185" t="s">
        <v>863</v>
      </c>
      <c r="E1185" t="s">
        <v>302</v>
      </c>
      <c r="F1185" t="s">
        <v>302</v>
      </c>
      <c r="G1185" t="s">
        <v>51</v>
      </c>
      <c r="H1185" t="s">
        <v>244</v>
      </c>
      <c r="J1185" t="s">
        <v>33</v>
      </c>
      <c r="K1185" t="s">
        <v>5</v>
      </c>
      <c r="L1185">
        <v>5</v>
      </c>
      <c r="N1185" t="s">
        <v>227</v>
      </c>
      <c r="O1185" t="s">
        <v>419</v>
      </c>
      <c r="P1185" t="s">
        <v>37</v>
      </c>
      <c r="Q1185">
        <v>6100</v>
      </c>
      <c r="R1185" t="s">
        <v>1483</v>
      </c>
      <c r="T1185" t="s">
        <v>240</v>
      </c>
      <c r="U1185">
        <v>0</v>
      </c>
      <c r="W1185" t="s">
        <v>503</v>
      </c>
      <c r="X1185" t="s">
        <v>503</v>
      </c>
      <c r="Z1185" t="s">
        <v>553</v>
      </c>
      <c r="AA1185" s="6" t="str">
        <f t="shared" si="92"/>
        <v>2yo</v>
      </c>
      <c r="AB1185" s="6" t="str">
        <f t="shared" si="93"/>
        <v>A</v>
      </c>
      <c r="AC1185" s="6">
        <f>VLOOKUP(P1185,lists!$G:$H,2,FALSE)</f>
        <v>2</v>
      </c>
      <c r="AD1185" t="b">
        <f>VLOOKUP(G1185,lists!$B$2:$C$3,2,FALSE)</f>
        <v>1</v>
      </c>
      <c r="AE1185" t="b">
        <f>VLOOKUP(AA1185,lists!$B:$C,2,FALSE)</f>
        <v>1</v>
      </c>
      <c r="AF1185" t="b">
        <f>IF(AND(AC1185&gt;=VLOOKUP(FLAT!$I$1,lists!$G:$H,2,FALSE),AC1185&lt;=VLOOKUP(FLAT!$I$2,lists!$G:$H,2,FALSE)),TRUE,FALSE)</f>
        <v>1</v>
      </c>
      <c r="AG1185" t="b">
        <f>VLOOKUP(AB1185,lists!$B$7:$C$8,2,FALSE)</f>
        <v>1</v>
      </c>
      <c r="AH1185" t="b">
        <f>VLOOKUP(IF(H1185="","Open",SUBSTITUTE(H1185,"/Nov","")),lists!$B$27:$D$29,2,FALSE)</f>
        <v>1</v>
      </c>
      <c r="AI1185" t="b">
        <f>IF(FLAT!$I$5="All",TRUE,IF(FLAT!$I$5=TEXT('Raw - F'!C1185,"mmm"),TRUE,FALSE))</f>
        <v>1</v>
      </c>
      <c r="AJ1185" t="b">
        <f>VLOOKUP(L1185,lists!B:C,2,FALSE)</f>
        <v>1</v>
      </c>
      <c r="AK1185" t="b">
        <f>VLOOKUP(T1185,lists!$B$23:$D$25,2,FALSE)</f>
        <v>1</v>
      </c>
      <c r="AL1185">
        <f t="shared" si="94"/>
        <v>1</v>
      </c>
    </row>
    <row r="1186" spans="1:38" x14ac:dyDescent="0.35">
      <c r="A1186" s="1">
        <f t="shared" si="95"/>
        <v>1186</v>
      </c>
      <c r="B1186" s="1">
        <f t="shared" si="96"/>
        <v>1185</v>
      </c>
      <c r="C1186" s="5">
        <v>44366</v>
      </c>
      <c r="D1186" t="s">
        <v>863</v>
      </c>
      <c r="E1186" t="s">
        <v>302</v>
      </c>
      <c r="F1186" t="s">
        <v>302</v>
      </c>
      <c r="G1186" t="s">
        <v>51</v>
      </c>
      <c r="H1186" t="s">
        <v>244</v>
      </c>
      <c r="J1186" t="s">
        <v>347</v>
      </c>
      <c r="K1186" t="s">
        <v>5</v>
      </c>
      <c r="L1186">
        <v>5</v>
      </c>
      <c r="N1186" t="s">
        <v>227</v>
      </c>
      <c r="O1186" t="s">
        <v>419</v>
      </c>
      <c r="P1186" t="s">
        <v>37</v>
      </c>
      <c r="Q1186">
        <v>6100</v>
      </c>
      <c r="R1186" t="s">
        <v>1485</v>
      </c>
      <c r="T1186" t="s">
        <v>240</v>
      </c>
      <c r="U1186">
        <v>0</v>
      </c>
      <c r="W1186" t="s">
        <v>503</v>
      </c>
      <c r="X1186" t="s">
        <v>660</v>
      </c>
      <c r="Y1186">
        <v>20000</v>
      </c>
      <c r="AA1186" s="6" t="str">
        <f t="shared" si="92"/>
        <v>Other</v>
      </c>
      <c r="AB1186" s="6" t="str">
        <f t="shared" si="93"/>
        <v>A</v>
      </c>
      <c r="AC1186" s="6">
        <f>VLOOKUP(P1186,lists!$G:$H,2,FALSE)</f>
        <v>2</v>
      </c>
      <c r="AD1186" t="b">
        <f>VLOOKUP(G1186,lists!$B$2:$C$3,2,FALSE)</f>
        <v>1</v>
      </c>
      <c r="AE1186" t="b">
        <f>VLOOKUP(AA1186,lists!$B:$C,2,FALSE)</f>
        <v>1</v>
      </c>
      <c r="AF1186" t="b">
        <f>IF(AND(AC1186&gt;=VLOOKUP(FLAT!$I$1,lists!$G:$H,2,FALSE),AC1186&lt;=VLOOKUP(FLAT!$I$2,lists!$G:$H,2,FALSE)),TRUE,FALSE)</f>
        <v>1</v>
      </c>
      <c r="AG1186" t="b">
        <f>VLOOKUP(AB1186,lists!$B$7:$C$8,2,FALSE)</f>
        <v>1</v>
      </c>
      <c r="AH1186" t="b">
        <f>VLOOKUP(IF(H1186="","Open",SUBSTITUTE(H1186,"/Nov","")),lists!$B$27:$D$29,2,FALSE)</f>
        <v>1</v>
      </c>
      <c r="AI1186" t="b">
        <f>IF(FLAT!$I$5="All",TRUE,IF(FLAT!$I$5=TEXT('Raw - F'!C1186,"mmm"),TRUE,FALSE))</f>
        <v>1</v>
      </c>
      <c r="AJ1186" t="b">
        <f>VLOOKUP(L1186,lists!B:C,2,FALSE)</f>
        <v>1</v>
      </c>
      <c r="AK1186" t="b">
        <f>VLOOKUP(T1186,lists!$B$23:$D$25,2,FALSE)</f>
        <v>1</v>
      </c>
      <c r="AL1186">
        <f t="shared" si="94"/>
        <v>1</v>
      </c>
    </row>
    <row r="1187" spans="1:38" x14ac:dyDescent="0.35">
      <c r="A1187" s="1">
        <f t="shared" si="95"/>
        <v>1187</v>
      </c>
      <c r="B1187" s="1">
        <f t="shared" si="96"/>
        <v>1186</v>
      </c>
      <c r="C1187" s="5">
        <v>44366</v>
      </c>
      <c r="D1187" t="s">
        <v>863</v>
      </c>
      <c r="E1187" t="s">
        <v>302</v>
      </c>
      <c r="F1187" t="s">
        <v>302</v>
      </c>
      <c r="G1187" t="s">
        <v>6</v>
      </c>
      <c r="H1187" t="s">
        <v>245</v>
      </c>
      <c r="J1187" t="s">
        <v>54</v>
      </c>
      <c r="K1187" t="s">
        <v>5</v>
      </c>
      <c r="L1187">
        <v>6</v>
      </c>
      <c r="N1187" t="s">
        <v>314</v>
      </c>
      <c r="O1187" t="s">
        <v>394</v>
      </c>
      <c r="P1187" t="s">
        <v>70</v>
      </c>
      <c r="Q1187">
        <v>5400</v>
      </c>
      <c r="R1187" t="s">
        <v>1481</v>
      </c>
      <c r="T1187" t="s">
        <v>240</v>
      </c>
      <c r="U1187">
        <v>0</v>
      </c>
      <c r="W1187" t="s">
        <v>503</v>
      </c>
      <c r="X1187" t="s">
        <v>503</v>
      </c>
      <c r="AA1187" s="6" t="str">
        <f t="shared" si="92"/>
        <v>Other</v>
      </c>
      <c r="AB1187" s="6" t="str">
        <f t="shared" si="93"/>
        <v>A</v>
      </c>
      <c r="AC1187" s="6">
        <f>VLOOKUP(P1187,lists!$G:$H,2,FALSE)</f>
        <v>4</v>
      </c>
      <c r="AD1187" t="b">
        <f>VLOOKUP(G1187,lists!$B$2:$C$3,2,FALSE)</f>
        <v>1</v>
      </c>
      <c r="AE1187" t="b">
        <f>VLOOKUP(AA1187,lists!$B:$C,2,FALSE)</f>
        <v>1</v>
      </c>
      <c r="AF1187" t="b">
        <f>IF(AND(AC1187&gt;=VLOOKUP(FLAT!$I$1,lists!$G:$H,2,FALSE),AC1187&lt;=VLOOKUP(FLAT!$I$2,lists!$G:$H,2,FALSE)),TRUE,FALSE)</f>
        <v>1</v>
      </c>
      <c r="AG1187" t="b">
        <f>VLOOKUP(AB1187,lists!$B$7:$C$8,2,FALSE)</f>
        <v>1</v>
      </c>
      <c r="AH1187" t="b">
        <f>VLOOKUP(IF(H1187="","Open",SUBSTITUTE(H1187,"/Nov","")),lists!$B$27:$D$29,2,FALSE)</f>
        <v>1</v>
      </c>
      <c r="AI1187" t="b">
        <f>IF(FLAT!$I$5="All",TRUE,IF(FLAT!$I$5=TEXT('Raw - F'!C1187,"mmm"),TRUE,FALSE))</f>
        <v>1</v>
      </c>
      <c r="AJ1187" t="b">
        <f>VLOOKUP(L1187,lists!B:C,2,FALSE)</f>
        <v>1</v>
      </c>
      <c r="AK1187" t="b">
        <f>VLOOKUP(T1187,lists!$B$23:$D$25,2,FALSE)</f>
        <v>1</v>
      </c>
      <c r="AL1187">
        <f t="shared" si="94"/>
        <v>1</v>
      </c>
    </row>
    <row r="1188" spans="1:38" x14ac:dyDescent="0.35">
      <c r="A1188" s="1">
        <f t="shared" si="95"/>
        <v>1188</v>
      </c>
      <c r="B1188" s="1">
        <f t="shared" si="96"/>
        <v>1187</v>
      </c>
      <c r="C1188" s="5">
        <v>44366</v>
      </c>
      <c r="D1188" t="s">
        <v>863</v>
      </c>
      <c r="E1188" t="s">
        <v>302</v>
      </c>
      <c r="F1188" t="s">
        <v>302</v>
      </c>
      <c r="G1188" t="s">
        <v>6</v>
      </c>
      <c r="H1188" t="s">
        <v>227</v>
      </c>
      <c r="J1188" t="s">
        <v>54</v>
      </c>
      <c r="K1188" t="s">
        <v>5</v>
      </c>
      <c r="L1188">
        <v>6</v>
      </c>
      <c r="N1188" t="s">
        <v>307</v>
      </c>
      <c r="O1188" t="s">
        <v>865</v>
      </c>
      <c r="P1188" t="s">
        <v>102</v>
      </c>
      <c r="Q1188">
        <v>5010</v>
      </c>
      <c r="R1188" t="s">
        <v>1482</v>
      </c>
      <c r="T1188" t="s">
        <v>240</v>
      </c>
      <c r="U1188">
        <v>0</v>
      </c>
      <c r="W1188" t="s">
        <v>503</v>
      </c>
      <c r="X1188" t="s">
        <v>503</v>
      </c>
      <c r="AA1188" s="6" t="str">
        <f t="shared" si="92"/>
        <v>Other</v>
      </c>
      <c r="AB1188" s="6" t="str">
        <f t="shared" si="93"/>
        <v>A</v>
      </c>
      <c r="AC1188" s="6">
        <f>VLOOKUP(P1188,lists!$G:$H,2,FALSE)</f>
        <v>9</v>
      </c>
      <c r="AD1188" t="b">
        <f>VLOOKUP(G1188,lists!$B$2:$C$3,2,FALSE)</f>
        <v>1</v>
      </c>
      <c r="AE1188" t="b">
        <f>VLOOKUP(AA1188,lists!$B:$C,2,FALSE)</f>
        <v>1</v>
      </c>
      <c r="AF1188" t="b">
        <f>IF(AND(AC1188&gt;=VLOOKUP(FLAT!$I$1,lists!$G:$H,2,FALSE),AC1188&lt;=VLOOKUP(FLAT!$I$2,lists!$G:$H,2,FALSE)),TRUE,FALSE)</f>
        <v>1</v>
      </c>
      <c r="AG1188" t="b">
        <f>VLOOKUP(AB1188,lists!$B$7:$C$8,2,FALSE)</f>
        <v>1</v>
      </c>
      <c r="AH1188" t="b">
        <f>VLOOKUP(IF(H1188="","Open",SUBSTITUTE(H1188,"/Nov","")),lists!$B$27:$D$29,2,FALSE)</f>
        <v>1</v>
      </c>
      <c r="AI1188" t="b">
        <f>IF(FLAT!$I$5="All",TRUE,IF(FLAT!$I$5=TEXT('Raw - F'!C1188,"mmm"),TRUE,FALSE))</f>
        <v>1</v>
      </c>
      <c r="AJ1188" t="b">
        <f>VLOOKUP(L1188,lists!B:C,2,FALSE)</f>
        <v>1</v>
      </c>
      <c r="AK1188" t="b">
        <f>VLOOKUP(T1188,lists!$B$23:$D$25,2,FALSE)</f>
        <v>1</v>
      </c>
      <c r="AL1188">
        <f t="shared" si="94"/>
        <v>1</v>
      </c>
    </row>
    <row r="1189" spans="1:38" x14ac:dyDescent="0.35">
      <c r="A1189" s="1">
        <f t="shared" si="95"/>
        <v>1189</v>
      </c>
      <c r="B1189" s="1">
        <f t="shared" si="96"/>
        <v>1188</v>
      </c>
      <c r="C1189" s="5">
        <v>44366</v>
      </c>
      <c r="D1189" t="s">
        <v>863</v>
      </c>
      <c r="E1189" t="s">
        <v>302</v>
      </c>
      <c r="F1189" t="s">
        <v>302</v>
      </c>
      <c r="G1189" t="s">
        <v>6</v>
      </c>
      <c r="H1189" t="s">
        <v>227</v>
      </c>
      <c r="J1189" t="s">
        <v>34</v>
      </c>
      <c r="K1189" t="s">
        <v>5</v>
      </c>
      <c r="L1189">
        <v>6</v>
      </c>
      <c r="N1189" t="s">
        <v>314</v>
      </c>
      <c r="O1189" t="s">
        <v>36</v>
      </c>
      <c r="P1189" t="s">
        <v>37</v>
      </c>
      <c r="Q1189">
        <v>5010</v>
      </c>
      <c r="R1189" t="s">
        <v>1486</v>
      </c>
      <c r="T1189" t="s">
        <v>240</v>
      </c>
      <c r="U1189">
        <v>0</v>
      </c>
      <c r="W1189" t="s">
        <v>503</v>
      </c>
      <c r="X1189" t="s">
        <v>503</v>
      </c>
      <c r="AA1189" s="6" t="str">
        <f t="shared" si="92"/>
        <v>3yo</v>
      </c>
      <c r="AB1189" s="6" t="str">
        <f t="shared" si="93"/>
        <v>A</v>
      </c>
      <c r="AC1189" s="6">
        <f>VLOOKUP(P1189,lists!$G:$H,2,FALSE)</f>
        <v>2</v>
      </c>
      <c r="AD1189" t="b">
        <f>VLOOKUP(G1189,lists!$B$2:$C$3,2,FALSE)</f>
        <v>1</v>
      </c>
      <c r="AE1189" t="b">
        <f>VLOOKUP(AA1189,lists!$B:$C,2,FALSE)</f>
        <v>1</v>
      </c>
      <c r="AF1189" t="b">
        <f>IF(AND(AC1189&gt;=VLOOKUP(FLAT!$I$1,lists!$G:$H,2,FALSE),AC1189&lt;=VLOOKUP(FLAT!$I$2,lists!$G:$H,2,FALSE)),TRUE,FALSE)</f>
        <v>1</v>
      </c>
      <c r="AG1189" t="b">
        <f>VLOOKUP(AB1189,lists!$B$7:$C$8,2,FALSE)</f>
        <v>1</v>
      </c>
      <c r="AH1189" t="b">
        <f>VLOOKUP(IF(H1189="","Open",SUBSTITUTE(H1189,"/Nov","")),lists!$B$27:$D$29,2,FALSE)</f>
        <v>1</v>
      </c>
      <c r="AI1189" t="b">
        <f>IF(FLAT!$I$5="All",TRUE,IF(FLAT!$I$5=TEXT('Raw - F'!C1189,"mmm"),TRUE,FALSE))</f>
        <v>1</v>
      </c>
      <c r="AJ1189" t="b">
        <f>VLOOKUP(L1189,lists!B:C,2,FALSE)</f>
        <v>1</v>
      </c>
      <c r="AK1189" t="b">
        <f>VLOOKUP(T1189,lists!$B$23:$D$25,2,FALSE)</f>
        <v>1</v>
      </c>
      <c r="AL1189">
        <f t="shared" si="94"/>
        <v>1</v>
      </c>
    </row>
    <row r="1190" spans="1:38" x14ac:dyDescent="0.35">
      <c r="A1190" s="1">
        <f t="shared" si="95"/>
        <v>1190</v>
      </c>
      <c r="B1190" s="1">
        <f t="shared" si="96"/>
        <v>1189</v>
      </c>
      <c r="C1190" s="5">
        <v>44367</v>
      </c>
      <c r="D1190" t="s">
        <v>1054</v>
      </c>
      <c r="E1190" t="s">
        <v>302</v>
      </c>
      <c r="F1190" t="s">
        <v>302</v>
      </c>
      <c r="G1190" t="s">
        <v>51</v>
      </c>
      <c r="H1190" t="s">
        <v>227</v>
      </c>
      <c r="J1190" t="s">
        <v>54</v>
      </c>
      <c r="K1190" t="s">
        <v>7</v>
      </c>
      <c r="L1190">
        <v>1</v>
      </c>
      <c r="M1190" t="s">
        <v>559</v>
      </c>
      <c r="N1190" t="s">
        <v>227</v>
      </c>
      <c r="O1190" t="s">
        <v>401</v>
      </c>
      <c r="P1190" t="s">
        <v>59</v>
      </c>
      <c r="Q1190">
        <v>45000</v>
      </c>
      <c r="R1190" t="s">
        <v>1492</v>
      </c>
      <c r="T1190" t="s">
        <v>240</v>
      </c>
      <c r="U1190">
        <v>0</v>
      </c>
      <c r="W1190" t="s">
        <v>503</v>
      </c>
      <c r="X1190" t="s">
        <v>503</v>
      </c>
      <c r="AA1190" s="6" t="str">
        <f t="shared" si="92"/>
        <v>Other</v>
      </c>
      <c r="AB1190" s="6" t="str">
        <f t="shared" si="93"/>
        <v>F</v>
      </c>
      <c r="AC1190" s="6">
        <f>VLOOKUP(P1190,lists!$G:$H,2,FALSE)</f>
        <v>7</v>
      </c>
      <c r="AD1190" t="b">
        <f>VLOOKUP(G1190,lists!$B$2:$C$3,2,FALSE)</f>
        <v>1</v>
      </c>
      <c r="AE1190" t="b">
        <f>VLOOKUP(AA1190,lists!$B:$C,2,FALSE)</f>
        <v>1</v>
      </c>
      <c r="AF1190" t="b">
        <f>IF(AND(AC1190&gt;=VLOOKUP(FLAT!$I$1,lists!$G:$H,2,FALSE),AC1190&lt;=VLOOKUP(FLAT!$I$2,lists!$G:$H,2,FALSE)),TRUE,FALSE)</f>
        <v>1</v>
      </c>
      <c r="AG1190" t="b">
        <f>VLOOKUP(AB1190,lists!$B$7:$C$8,2,FALSE)</f>
        <v>1</v>
      </c>
      <c r="AH1190" t="b">
        <f>VLOOKUP(IF(H1190="","Open",SUBSTITUTE(H1190,"/Nov","")),lists!$B$27:$D$29,2,FALSE)</f>
        <v>1</v>
      </c>
      <c r="AI1190" t="b">
        <f>IF(FLAT!$I$5="All",TRUE,IF(FLAT!$I$5=TEXT('Raw - F'!C1190,"mmm"),TRUE,FALSE))</f>
        <v>1</v>
      </c>
      <c r="AJ1190" t="b">
        <f>VLOOKUP(L1190,lists!B:C,2,FALSE)</f>
        <v>1</v>
      </c>
      <c r="AK1190" t="b">
        <f>VLOOKUP(T1190,lists!$B$23:$D$25,2,FALSE)</f>
        <v>1</v>
      </c>
      <c r="AL1190">
        <f t="shared" si="94"/>
        <v>1</v>
      </c>
    </row>
    <row r="1191" spans="1:38" x14ac:dyDescent="0.35">
      <c r="A1191" s="1">
        <f t="shared" si="95"/>
        <v>1191</v>
      </c>
      <c r="B1191" s="1">
        <f t="shared" si="96"/>
        <v>1190</v>
      </c>
      <c r="C1191" s="5">
        <v>44367</v>
      </c>
      <c r="D1191" t="s">
        <v>1054</v>
      </c>
      <c r="E1191" t="s">
        <v>302</v>
      </c>
      <c r="F1191" t="s">
        <v>302</v>
      </c>
      <c r="G1191" t="s">
        <v>51</v>
      </c>
      <c r="H1191" t="s">
        <v>244</v>
      </c>
      <c r="J1191" t="s">
        <v>34</v>
      </c>
      <c r="K1191" t="s">
        <v>5</v>
      </c>
      <c r="L1191">
        <v>4</v>
      </c>
      <c r="N1191" t="s">
        <v>227</v>
      </c>
      <c r="O1191" t="s">
        <v>401</v>
      </c>
      <c r="P1191" t="s">
        <v>59</v>
      </c>
      <c r="Q1191">
        <v>15000</v>
      </c>
      <c r="R1191" t="s">
        <v>1491</v>
      </c>
      <c r="T1191" t="s">
        <v>240</v>
      </c>
      <c r="U1191">
        <v>0</v>
      </c>
      <c r="W1191" t="s">
        <v>503</v>
      </c>
      <c r="X1191" t="s">
        <v>503</v>
      </c>
      <c r="AA1191" s="6" t="str">
        <f t="shared" si="92"/>
        <v>3yo</v>
      </c>
      <c r="AB1191" s="6" t="str">
        <f t="shared" si="93"/>
        <v>A</v>
      </c>
      <c r="AC1191" s="6">
        <f>VLOOKUP(P1191,lists!$G:$H,2,FALSE)</f>
        <v>7</v>
      </c>
      <c r="AD1191" t="b">
        <f>VLOOKUP(G1191,lists!$B$2:$C$3,2,FALSE)</f>
        <v>1</v>
      </c>
      <c r="AE1191" t="b">
        <f>VLOOKUP(AA1191,lists!$B:$C,2,FALSE)</f>
        <v>1</v>
      </c>
      <c r="AF1191" t="b">
        <f>IF(AND(AC1191&gt;=VLOOKUP(FLAT!$I$1,lists!$G:$H,2,FALSE),AC1191&lt;=VLOOKUP(FLAT!$I$2,lists!$G:$H,2,FALSE)),TRUE,FALSE)</f>
        <v>1</v>
      </c>
      <c r="AG1191" t="b">
        <f>VLOOKUP(AB1191,lists!$B$7:$C$8,2,FALSE)</f>
        <v>1</v>
      </c>
      <c r="AH1191" t="b">
        <f>VLOOKUP(IF(H1191="","Open",SUBSTITUTE(H1191,"/Nov","")),lists!$B$27:$D$29,2,FALSE)</f>
        <v>1</v>
      </c>
      <c r="AI1191" t="b">
        <f>IF(FLAT!$I$5="All",TRUE,IF(FLAT!$I$5=TEXT('Raw - F'!C1191,"mmm"),TRUE,FALSE))</f>
        <v>1</v>
      </c>
      <c r="AJ1191" t="b">
        <f>VLOOKUP(L1191,lists!B:C,2,FALSE)</f>
        <v>1</v>
      </c>
      <c r="AK1191" t="b">
        <f>VLOOKUP(T1191,lists!$B$23:$D$25,2,FALSE)</f>
        <v>1</v>
      </c>
      <c r="AL1191">
        <f t="shared" si="94"/>
        <v>1</v>
      </c>
    </row>
    <row r="1192" spans="1:38" x14ac:dyDescent="0.35">
      <c r="A1192" s="1">
        <f t="shared" si="95"/>
        <v>1192</v>
      </c>
      <c r="B1192" s="1">
        <f t="shared" si="96"/>
        <v>1191</v>
      </c>
      <c r="C1192" s="5">
        <v>44367</v>
      </c>
      <c r="D1192" t="s">
        <v>1054</v>
      </c>
      <c r="E1192" t="s">
        <v>302</v>
      </c>
      <c r="F1192" t="s">
        <v>302</v>
      </c>
      <c r="G1192" t="s">
        <v>6</v>
      </c>
      <c r="H1192" t="s">
        <v>227</v>
      </c>
      <c r="J1192" t="s">
        <v>35</v>
      </c>
      <c r="K1192" t="s">
        <v>5</v>
      </c>
      <c r="L1192">
        <v>3</v>
      </c>
      <c r="N1192" t="s">
        <v>346</v>
      </c>
      <c r="O1192" t="s">
        <v>401</v>
      </c>
      <c r="P1192" t="s">
        <v>59</v>
      </c>
      <c r="Q1192">
        <v>12000</v>
      </c>
      <c r="R1192" t="s">
        <v>1487</v>
      </c>
      <c r="T1192" t="s">
        <v>240</v>
      </c>
      <c r="U1192">
        <v>0</v>
      </c>
      <c r="W1192" t="s">
        <v>503</v>
      </c>
      <c r="X1192" t="s">
        <v>503</v>
      </c>
      <c r="AA1192" s="6" t="str">
        <f t="shared" si="92"/>
        <v>Other</v>
      </c>
      <c r="AB1192" s="6" t="str">
        <f t="shared" si="93"/>
        <v>A</v>
      </c>
      <c r="AC1192" s="6">
        <f>VLOOKUP(P1192,lists!$G:$H,2,FALSE)</f>
        <v>7</v>
      </c>
      <c r="AD1192" t="b">
        <f>VLOOKUP(G1192,lists!$B$2:$C$3,2,FALSE)</f>
        <v>1</v>
      </c>
      <c r="AE1192" t="b">
        <f>VLOOKUP(AA1192,lists!$B:$C,2,FALSE)</f>
        <v>1</v>
      </c>
      <c r="AF1192" t="b">
        <f>IF(AND(AC1192&gt;=VLOOKUP(FLAT!$I$1,lists!$G:$H,2,FALSE),AC1192&lt;=VLOOKUP(FLAT!$I$2,lists!$G:$H,2,FALSE)),TRUE,FALSE)</f>
        <v>1</v>
      </c>
      <c r="AG1192" t="b">
        <f>VLOOKUP(AB1192,lists!$B$7:$C$8,2,FALSE)</f>
        <v>1</v>
      </c>
      <c r="AH1192" t="b">
        <f>VLOOKUP(IF(H1192="","Open",SUBSTITUTE(H1192,"/Nov","")),lists!$B$27:$D$29,2,FALSE)</f>
        <v>1</v>
      </c>
      <c r="AI1192" t="b">
        <f>IF(FLAT!$I$5="All",TRUE,IF(FLAT!$I$5=TEXT('Raw - F'!C1192,"mmm"),TRUE,FALSE))</f>
        <v>1</v>
      </c>
      <c r="AJ1192" t="b">
        <f>VLOOKUP(L1192,lists!B:C,2,FALSE)</f>
        <v>1</v>
      </c>
      <c r="AK1192" t="b">
        <f>VLOOKUP(T1192,lists!$B$23:$D$25,2,FALSE)</f>
        <v>1</v>
      </c>
      <c r="AL1192">
        <f t="shared" si="94"/>
        <v>1</v>
      </c>
    </row>
    <row r="1193" spans="1:38" x14ac:dyDescent="0.35">
      <c r="A1193" s="1">
        <f t="shared" si="95"/>
        <v>1193</v>
      </c>
      <c r="B1193" s="1">
        <f t="shared" si="96"/>
        <v>1192</v>
      </c>
      <c r="C1193" s="5">
        <v>44367</v>
      </c>
      <c r="D1193" t="s">
        <v>1054</v>
      </c>
      <c r="E1193" t="s">
        <v>302</v>
      </c>
      <c r="F1193" t="s">
        <v>302</v>
      </c>
      <c r="G1193" t="s">
        <v>6</v>
      </c>
      <c r="H1193" t="s">
        <v>227</v>
      </c>
      <c r="J1193" t="s">
        <v>35</v>
      </c>
      <c r="K1193" t="s">
        <v>7</v>
      </c>
      <c r="L1193">
        <v>3</v>
      </c>
      <c r="N1193" t="s">
        <v>346</v>
      </c>
      <c r="O1193" t="s">
        <v>402</v>
      </c>
      <c r="P1193" t="s">
        <v>70</v>
      </c>
      <c r="Q1193">
        <v>12000</v>
      </c>
      <c r="R1193" t="s">
        <v>1490</v>
      </c>
      <c r="T1193" t="s">
        <v>240</v>
      </c>
      <c r="U1193">
        <v>0</v>
      </c>
      <c r="W1193" t="s">
        <v>503</v>
      </c>
      <c r="X1193" t="s">
        <v>503</v>
      </c>
      <c r="AA1193" s="6" t="str">
        <f t="shared" ref="AA1193:AA1256" si="97">IF(OR(J1193="2yo",J1193="3yo"),J1193,"Other")</f>
        <v>Other</v>
      </c>
      <c r="AB1193" s="6" t="str">
        <f t="shared" ref="AB1193:AB1256" si="98">IF(K1193="F",K1193,"A")</f>
        <v>F</v>
      </c>
      <c r="AC1193" s="6">
        <f>VLOOKUP(P1193,lists!$G:$H,2,FALSE)</f>
        <v>4</v>
      </c>
      <c r="AD1193" t="b">
        <f>VLOOKUP(G1193,lists!$B$2:$C$3,2,FALSE)</f>
        <v>1</v>
      </c>
      <c r="AE1193" t="b">
        <f>VLOOKUP(AA1193,lists!$B:$C,2,FALSE)</f>
        <v>1</v>
      </c>
      <c r="AF1193" t="b">
        <f>IF(AND(AC1193&gt;=VLOOKUP(FLAT!$I$1,lists!$G:$H,2,FALSE),AC1193&lt;=VLOOKUP(FLAT!$I$2,lists!$G:$H,2,FALSE)),TRUE,FALSE)</f>
        <v>1</v>
      </c>
      <c r="AG1193" t="b">
        <f>VLOOKUP(AB1193,lists!$B$7:$C$8,2,FALSE)</f>
        <v>1</v>
      </c>
      <c r="AH1193" t="b">
        <f>VLOOKUP(IF(H1193="","Open",SUBSTITUTE(H1193,"/Nov","")),lists!$B$27:$D$29,2,FALSE)</f>
        <v>1</v>
      </c>
      <c r="AI1193" t="b">
        <f>IF(FLAT!$I$5="All",TRUE,IF(FLAT!$I$5=TEXT('Raw - F'!C1193,"mmm"),TRUE,FALSE))</f>
        <v>1</v>
      </c>
      <c r="AJ1193" t="b">
        <f>VLOOKUP(L1193,lists!B:C,2,FALSE)</f>
        <v>1</v>
      </c>
      <c r="AK1193" t="b">
        <f>VLOOKUP(T1193,lists!$B$23:$D$25,2,FALSE)</f>
        <v>1</v>
      </c>
      <c r="AL1193">
        <f t="shared" ref="AL1193:AL1256" si="99">IF(AND(AD1193=TRUE,AE1193=TRUE,AF1193=TRUE,AG1193=TRUE,AH1193=TRUE,AI1193=TRUE,AJ1193=TRUE,AK1193=TRUE),1,0)</f>
        <v>1</v>
      </c>
    </row>
    <row r="1194" spans="1:38" x14ac:dyDescent="0.35">
      <c r="A1194" s="1">
        <f t="shared" si="95"/>
        <v>1194</v>
      </c>
      <c r="B1194" s="1">
        <f t="shared" si="96"/>
        <v>1193</v>
      </c>
      <c r="C1194" s="5">
        <v>44367</v>
      </c>
      <c r="D1194" t="s">
        <v>1054</v>
      </c>
      <c r="E1194" t="s">
        <v>302</v>
      </c>
      <c r="F1194" t="s">
        <v>302</v>
      </c>
      <c r="G1194" t="s">
        <v>6</v>
      </c>
      <c r="H1194" t="s">
        <v>227</v>
      </c>
      <c r="J1194" t="s">
        <v>54</v>
      </c>
      <c r="K1194" t="s">
        <v>5</v>
      </c>
      <c r="L1194">
        <v>4</v>
      </c>
      <c r="N1194" t="s">
        <v>318</v>
      </c>
      <c r="O1194" t="s">
        <v>400</v>
      </c>
      <c r="P1194" t="s">
        <v>61</v>
      </c>
      <c r="Q1194">
        <v>8100</v>
      </c>
      <c r="R1194" t="s">
        <v>1488</v>
      </c>
      <c r="T1194" t="s">
        <v>240</v>
      </c>
      <c r="U1194">
        <v>0</v>
      </c>
      <c r="W1194" t="s">
        <v>503</v>
      </c>
      <c r="X1194" t="s">
        <v>503</v>
      </c>
      <c r="AA1194" s="6" t="str">
        <f t="shared" si="97"/>
        <v>Other</v>
      </c>
      <c r="AB1194" s="6" t="str">
        <f t="shared" si="98"/>
        <v>A</v>
      </c>
      <c r="AC1194" s="6">
        <f>VLOOKUP(P1194,lists!$G:$H,2,FALSE)</f>
        <v>11</v>
      </c>
      <c r="AD1194" t="b">
        <f>VLOOKUP(G1194,lists!$B$2:$C$3,2,FALSE)</f>
        <v>1</v>
      </c>
      <c r="AE1194" t="b">
        <f>VLOOKUP(AA1194,lists!$B:$C,2,FALSE)</f>
        <v>1</v>
      </c>
      <c r="AF1194" t="b">
        <f>IF(AND(AC1194&gt;=VLOOKUP(FLAT!$I$1,lists!$G:$H,2,FALSE),AC1194&lt;=VLOOKUP(FLAT!$I$2,lists!$G:$H,2,FALSE)),TRUE,FALSE)</f>
        <v>1</v>
      </c>
      <c r="AG1194" t="b">
        <f>VLOOKUP(AB1194,lists!$B$7:$C$8,2,FALSE)</f>
        <v>1</v>
      </c>
      <c r="AH1194" t="b">
        <f>VLOOKUP(IF(H1194="","Open",SUBSTITUTE(H1194,"/Nov","")),lists!$B$27:$D$29,2,FALSE)</f>
        <v>1</v>
      </c>
      <c r="AI1194" t="b">
        <f>IF(FLAT!$I$5="All",TRUE,IF(FLAT!$I$5=TEXT('Raw - F'!C1194,"mmm"),TRUE,FALSE))</f>
        <v>1</v>
      </c>
      <c r="AJ1194" t="b">
        <f>VLOOKUP(L1194,lists!B:C,2,FALSE)</f>
        <v>1</v>
      </c>
      <c r="AK1194" t="b">
        <f>VLOOKUP(T1194,lists!$B$23:$D$25,2,FALSE)</f>
        <v>1</v>
      </c>
      <c r="AL1194">
        <f t="shared" si="99"/>
        <v>1</v>
      </c>
    </row>
    <row r="1195" spans="1:38" x14ac:dyDescent="0.35">
      <c r="A1195" s="1">
        <f t="shared" si="95"/>
        <v>1195</v>
      </c>
      <c r="B1195" s="1">
        <f t="shared" si="96"/>
        <v>1194</v>
      </c>
      <c r="C1195" s="5">
        <v>44367</v>
      </c>
      <c r="D1195" t="s">
        <v>1054</v>
      </c>
      <c r="E1195" t="s">
        <v>302</v>
      </c>
      <c r="F1195" t="s">
        <v>302</v>
      </c>
      <c r="G1195" t="s">
        <v>51</v>
      </c>
      <c r="H1195" t="s">
        <v>244</v>
      </c>
      <c r="J1195" t="s">
        <v>33</v>
      </c>
      <c r="K1195" t="s">
        <v>7</v>
      </c>
      <c r="L1195">
        <v>5</v>
      </c>
      <c r="N1195" t="s">
        <v>227</v>
      </c>
      <c r="O1195" t="s">
        <v>37</v>
      </c>
      <c r="P1195" t="s">
        <v>37</v>
      </c>
      <c r="Q1195">
        <v>5600</v>
      </c>
      <c r="R1195" t="s">
        <v>1243</v>
      </c>
      <c r="S1195" t="s">
        <v>368</v>
      </c>
      <c r="T1195" t="s">
        <v>240</v>
      </c>
      <c r="U1195">
        <v>0</v>
      </c>
      <c r="W1195" t="s">
        <v>503</v>
      </c>
      <c r="X1195" t="s">
        <v>583</v>
      </c>
      <c r="Y1195" t="s">
        <v>368</v>
      </c>
      <c r="Z1195" t="s">
        <v>553</v>
      </c>
      <c r="AA1195" s="6" t="str">
        <f t="shared" si="97"/>
        <v>2yo</v>
      </c>
      <c r="AB1195" s="6" t="str">
        <f t="shared" si="98"/>
        <v>F</v>
      </c>
      <c r="AC1195" s="6">
        <f>VLOOKUP(P1195,lists!$G:$H,2,FALSE)</f>
        <v>2</v>
      </c>
      <c r="AD1195" t="b">
        <f>VLOOKUP(G1195,lists!$B$2:$C$3,2,FALSE)</f>
        <v>1</v>
      </c>
      <c r="AE1195" t="b">
        <f>VLOOKUP(AA1195,lists!$B:$C,2,FALSE)</f>
        <v>1</v>
      </c>
      <c r="AF1195" t="b">
        <f>IF(AND(AC1195&gt;=VLOOKUP(FLAT!$I$1,lists!$G:$H,2,FALSE),AC1195&lt;=VLOOKUP(FLAT!$I$2,lists!$G:$H,2,FALSE)),TRUE,FALSE)</f>
        <v>1</v>
      </c>
      <c r="AG1195" t="b">
        <f>VLOOKUP(AB1195,lists!$B$7:$C$8,2,FALSE)</f>
        <v>1</v>
      </c>
      <c r="AH1195" t="b">
        <f>VLOOKUP(IF(H1195="","Open",SUBSTITUTE(H1195,"/Nov","")),lists!$B$27:$D$29,2,FALSE)</f>
        <v>1</v>
      </c>
      <c r="AI1195" t="b">
        <f>IF(FLAT!$I$5="All",TRUE,IF(FLAT!$I$5=TEXT('Raw - F'!C1195,"mmm"),TRUE,FALSE))</f>
        <v>1</v>
      </c>
      <c r="AJ1195" t="b">
        <f>VLOOKUP(L1195,lists!B:C,2,FALSE)</f>
        <v>1</v>
      </c>
      <c r="AK1195" t="b">
        <f>VLOOKUP(T1195,lists!$B$23:$D$25,2,FALSE)</f>
        <v>1</v>
      </c>
      <c r="AL1195">
        <f t="shared" si="99"/>
        <v>1</v>
      </c>
    </row>
    <row r="1196" spans="1:38" x14ac:dyDescent="0.35">
      <c r="A1196" s="1">
        <f t="shared" si="95"/>
        <v>1196</v>
      </c>
      <c r="B1196" s="1">
        <f t="shared" si="96"/>
        <v>1195</v>
      </c>
      <c r="C1196" s="5">
        <v>44367</v>
      </c>
      <c r="D1196" t="s">
        <v>1054</v>
      </c>
      <c r="E1196" t="s">
        <v>302</v>
      </c>
      <c r="F1196" t="s">
        <v>302</v>
      </c>
      <c r="G1196" t="s">
        <v>6</v>
      </c>
      <c r="H1196" t="s">
        <v>227</v>
      </c>
      <c r="J1196" t="s">
        <v>35</v>
      </c>
      <c r="K1196" t="s">
        <v>5</v>
      </c>
      <c r="L1196">
        <v>3</v>
      </c>
      <c r="N1196" t="s">
        <v>346</v>
      </c>
      <c r="O1196" t="s">
        <v>37</v>
      </c>
      <c r="P1196" t="s">
        <v>37</v>
      </c>
      <c r="Q1196">
        <v>5600</v>
      </c>
      <c r="R1196" t="s">
        <v>1489</v>
      </c>
      <c r="T1196" t="s">
        <v>240</v>
      </c>
      <c r="U1196">
        <v>0</v>
      </c>
      <c r="W1196" t="s">
        <v>503</v>
      </c>
      <c r="X1196" t="s">
        <v>503</v>
      </c>
      <c r="AA1196" s="6" t="str">
        <f t="shared" si="97"/>
        <v>Other</v>
      </c>
      <c r="AB1196" s="6" t="str">
        <f t="shared" si="98"/>
        <v>A</v>
      </c>
      <c r="AC1196" s="6">
        <f>VLOOKUP(P1196,lists!$G:$H,2,FALSE)</f>
        <v>2</v>
      </c>
      <c r="AD1196" t="b">
        <f>VLOOKUP(G1196,lists!$B$2:$C$3,2,FALSE)</f>
        <v>1</v>
      </c>
      <c r="AE1196" t="b">
        <f>VLOOKUP(AA1196,lists!$B:$C,2,FALSE)</f>
        <v>1</v>
      </c>
      <c r="AF1196" t="b">
        <f>IF(AND(AC1196&gt;=VLOOKUP(FLAT!$I$1,lists!$G:$H,2,FALSE),AC1196&lt;=VLOOKUP(FLAT!$I$2,lists!$G:$H,2,FALSE)),TRUE,FALSE)</f>
        <v>1</v>
      </c>
      <c r="AG1196" t="b">
        <f>VLOOKUP(AB1196,lists!$B$7:$C$8,2,FALSE)</f>
        <v>1</v>
      </c>
      <c r="AH1196" t="b">
        <f>VLOOKUP(IF(H1196="","Open",SUBSTITUTE(H1196,"/Nov","")),lists!$B$27:$D$29,2,FALSE)</f>
        <v>1</v>
      </c>
      <c r="AI1196" t="b">
        <f>IF(FLAT!$I$5="All",TRUE,IF(FLAT!$I$5=TEXT('Raw - F'!C1196,"mmm"),TRUE,FALSE))</f>
        <v>1</v>
      </c>
      <c r="AJ1196" t="b">
        <f>VLOOKUP(L1196,lists!B:C,2,FALSE)</f>
        <v>1</v>
      </c>
      <c r="AK1196" t="b">
        <f>VLOOKUP(T1196,lists!$B$23:$D$25,2,FALSE)</f>
        <v>1</v>
      </c>
      <c r="AL1196">
        <f t="shared" si="99"/>
        <v>1</v>
      </c>
    </row>
    <row r="1197" spans="1:38" x14ac:dyDescent="0.35">
      <c r="A1197" s="1">
        <f t="shared" si="95"/>
        <v>1197</v>
      </c>
      <c r="B1197" s="1">
        <f t="shared" si="96"/>
        <v>1196</v>
      </c>
      <c r="C1197" s="5">
        <v>44368</v>
      </c>
      <c r="D1197" t="s">
        <v>258</v>
      </c>
      <c r="E1197" t="s">
        <v>302</v>
      </c>
      <c r="F1197" t="s">
        <v>302</v>
      </c>
      <c r="G1197" t="s">
        <v>51</v>
      </c>
      <c r="H1197" t="s">
        <v>244</v>
      </c>
      <c r="J1197" t="s">
        <v>347</v>
      </c>
      <c r="K1197" t="s">
        <v>5</v>
      </c>
      <c r="L1197">
        <v>5</v>
      </c>
      <c r="N1197" t="s">
        <v>227</v>
      </c>
      <c r="O1197" t="s">
        <v>572</v>
      </c>
      <c r="P1197" t="s">
        <v>76</v>
      </c>
      <c r="Q1197">
        <v>4900</v>
      </c>
      <c r="R1197" t="s">
        <v>1494</v>
      </c>
      <c r="T1197" t="s">
        <v>241</v>
      </c>
      <c r="U1197">
        <v>0</v>
      </c>
      <c r="W1197" t="s">
        <v>503</v>
      </c>
      <c r="X1197" t="s">
        <v>660</v>
      </c>
      <c r="Y1197">
        <v>15000</v>
      </c>
      <c r="AA1197" s="6" t="str">
        <f t="shared" si="97"/>
        <v>Other</v>
      </c>
      <c r="AB1197" s="6" t="str">
        <f t="shared" si="98"/>
        <v>A</v>
      </c>
      <c r="AC1197" s="6">
        <f>VLOOKUP(P1197,lists!$G:$H,2,FALSE)</f>
        <v>5</v>
      </c>
      <c r="AD1197" t="b">
        <f>VLOOKUP(G1197,lists!$B$2:$C$3,2,FALSE)</f>
        <v>1</v>
      </c>
      <c r="AE1197" t="b">
        <f>VLOOKUP(AA1197,lists!$B:$C,2,FALSE)</f>
        <v>1</v>
      </c>
      <c r="AF1197" t="b">
        <f>IF(AND(AC1197&gt;=VLOOKUP(FLAT!$I$1,lists!$G:$H,2,FALSE),AC1197&lt;=VLOOKUP(FLAT!$I$2,lists!$G:$H,2,FALSE)),TRUE,FALSE)</f>
        <v>1</v>
      </c>
      <c r="AG1197" t="b">
        <f>VLOOKUP(AB1197,lists!$B$7:$C$8,2,FALSE)</f>
        <v>1</v>
      </c>
      <c r="AH1197" t="b">
        <f>VLOOKUP(IF(H1197="","Open",SUBSTITUTE(H1197,"/Nov","")),lists!$B$27:$D$29,2,FALSE)</f>
        <v>1</v>
      </c>
      <c r="AI1197" t="b">
        <f>IF(FLAT!$I$5="All",TRUE,IF(FLAT!$I$5=TEXT('Raw - F'!C1197,"mmm"),TRUE,FALSE))</f>
        <v>1</v>
      </c>
      <c r="AJ1197" t="b">
        <f>VLOOKUP(L1197,lists!B:C,2,FALSE)</f>
        <v>1</v>
      </c>
      <c r="AK1197" t="b">
        <f>VLOOKUP(T1197,lists!$B$23:$D$25,2,FALSE)</f>
        <v>1</v>
      </c>
      <c r="AL1197">
        <f t="shared" si="99"/>
        <v>1</v>
      </c>
    </row>
    <row r="1198" spans="1:38" x14ac:dyDescent="0.35">
      <c r="A1198" s="1">
        <f t="shared" si="95"/>
        <v>1198</v>
      </c>
      <c r="B1198" s="1">
        <f t="shared" si="96"/>
        <v>1197</v>
      </c>
      <c r="C1198" s="5">
        <v>44368</v>
      </c>
      <c r="D1198" t="s">
        <v>258</v>
      </c>
      <c r="E1198" t="s">
        <v>302</v>
      </c>
      <c r="F1198" t="s">
        <v>302</v>
      </c>
      <c r="G1198" t="s">
        <v>51</v>
      </c>
      <c r="H1198" t="s">
        <v>245</v>
      </c>
      <c r="J1198" t="s">
        <v>35</v>
      </c>
      <c r="K1198" t="s">
        <v>5</v>
      </c>
      <c r="L1198">
        <v>5</v>
      </c>
      <c r="N1198" t="s">
        <v>227</v>
      </c>
      <c r="O1198" t="s">
        <v>544</v>
      </c>
      <c r="P1198" t="s">
        <v>70</v>
      </c>
      <c r="Q1198">
        <v>4900</v>
      </c>
      <c r="R1198" t="s">
        <v>1495</v>
      </c>
      <c r="T1198" t="s">
        <v>241</v>
      </c>
      <c r="U1198">
        <v>0</v>
      </c>
      <c r="W1198" t="s">
        <v>503</v>
      </c>
      <c r="X1198" t="s">
        <v>503</v>
      </c>
      <c r="AA1198" s="6" t="str">
        <f t="shared" si="97"/>
        <v>Other</v>
      </c>
      <c r="AB1198" s="6" t="str">
        <f t="shared" si="98"/>
        <v>A</v>
      </c>
      <c r="AC1198" s="6">
        <f>VLOOKUP(P1198,lists!$G:$H,2,FALSE)</f>
        <v>4</v>
      </c>
      <c r="AD1198" t="b">
        <f>VLOOKUP(G1198,lists!$B$2:$C$3,2,FALSE)</f>
        <v>1</v>
      </c>
      <c r="AE1198" t="b">
        <f>VLOOKUP(AA1198,lists!$B:$C,2,FALSE)</f>
        <v>1</v>
      </c>
      <c r="AF1198" t="b">
        <f>IF(AND(AC1198&gt;=VLOOKUP(FLAT!$I$1,lists!$G:$H,2,FALSE),AC1198&lt;=VLOOKUP(FLAT!$I$2,lists!$G:$H,2,FALSE)),TRUE,FALSE)</f>
        <v>1</v>
      </c>
      <c r="AG1198" t="b">
        <f>VLOOKUP(AB1198,lists!$B$7:$C$8,2,FALSE)</f>
        <v>1</v>
      </c>
      <c r="AH1198" t="b">
        <f>VLOOKUP(IF(H1198="","Open",SUBSTITUTE(H1198,"/Nov","")),lists!$B$27:$D$29,2,FALSE)</f>
        <v>1</v>
      </c>
      <c r="AI1198" t="b">
        <f>IF(FLAT!$I$5="All",TRUE,IF(FLAT!$I$5=TEXT('Raw - F'!C1198,"mmm"),TRUE,FALSE))</f>
        <v>1</v>
      </c>
      <c r="AJ1198" t="b">
        <f>VLOOKUP(L1198,lists!B:C,2,FALSE)</f>
        <v>1</v>
      </c>
      <c r="AK1198" t="b">
        <f>VLOOKUP(T1198,lists!$B$23:$D$25,2,FALSE)</f>
        <v>1</v>
      </c>
      <c r="AL1198">
        <f t="shared" si="99"/>
        <v>1</v>
      </c>
    </row>
    <row r="1199" spans="1:38" x14ac:dyDescent="0.35">
      <c r="A1199" s="1">
        <f t="shared" si="95"/>
        <v>1199</v>
      </c>
      <c r="B1199" s="1">
        <f t="shared" si="96"/>
        <v>1198</v>
      </c>
      <c r="C1199" s="5">
        <v>44368</v>
      </c>
      <c r="D1199" t="s">
        <v>258</v>
      </c>
      <c r="E1199" t="s">
        <v>302</v>
      </c>
      <c r="F1199" t="s">
        <v>302</v>
      </c>
      <c r="G1199" t="s">
        <v>6</v>
      </c>
      <c r="H1199" t="s">
        <v>227</v>
      </c>
      <c r="J1199" t="s">
        <v>34</v>
      </c>
      <c r="K1199" t="s">
        <v>5</v>
      </c>
      <c r="L1199">
        <v>6</v>
      </c>
      <c r="N1199" t="s">
        <v>307</v>
      </c>
      <c r="O1199" t="s">
        <v>572</v>
      </c>
      <c r="P1199" t="s">
        <v>76</v>
      </c>
      <c r="Q1199">
        <v>3900</v>
      </c>
      <c r="R1199" t="s">
        <v>1493</v>
      </c>
      <c r="T1199" t="s">
        <v>241</v>
      </c>
      <c r="U1199">
        <v>0</v>
      </c>
      <c r="W1199" t="s">
        <v>503</v>
      </c>
      <c r="X1199" t="s">
        <v>503</v>
      </c>
      <c r="AA1199" s="6" t="str">
        <f t="shared" si="97"/>
        <v>3yo</v>
      </c>
      <c r="AB1199" s="6" t="str">
        <f t="shared" si="98"/>
        <v>A</v>
      </c>
      <c r="AC1199" s="6">
        <f>VLOOKUP(P1199,lists!$G:$H,2,FALSE)</f>
        <v>5</v>
      </c>
      <c r="AD1199" t="b">
        <f>VLOOKUP(G1199,lists!$B$2:$C$3,2,FALSE)</f>
        <v>1</v>
      </c>
      <c r="AE1199" t="b">
        <f>VLOOKUP(AA1199,lists!$B:$C,2,FALSE)</f>
        <v>1</v>
      </c>
      <c r="AF1199" t="b">
        <f>IF(AND(AC1199&gt;=VLOOKUP(FLAT!$I$1,lists!$G:$H,2,FALSE),AC1199&lt;=VLOOKUP(FLAT!$I$2,lists!$G:$H,2,FALSE)),TRUE,FALSE)</f>
        <v>1</v>
      </c>
      <c r="AG1199" t="b">
        <f>VLOOKUP(AB1199,lists!$B$7:$C$8,2,FALSE)</f>
        <v>1</v>
      </c>
      <c r="AH1199" t="b">
        <f>VLOOKUP(IF(H1199="","Open",SUBSTITUTE(H1199,"/Nov","")),lists!$B$27:$D$29,2,FALSE)</f>
        <v>1</v>
      </c>
      <c r="AI1199" t="b">
        <f>IF(FLAT!$I$5="All",TRUE,IF(FLAT!$I$5=TEXT('Raw - F'!C1199,"mmm"),TRUE,FALSE))</f>
        <v>1</v>
      </c>
      <c r="AJ1199" t="b">
        <f>VLOOKUP(L1199,lists!B:C,2,FALSE)</f>
        <v>1</v>
      </c>
      <c r="AK1199" t="b">
        <f>VLOOKUP(T1199,lists!$B$23:$D$25,2,FALSE)</f>
        <v>1</v>
      </c>
      <c r="AL1199">
        <f t="shared" si="99"/>
        <v>1</v>
      </c>
    </row>
    <row r="1200" spans="1:38" x14ac:dyDescent="0.35">
      <c r="A1200" s="1">
        <f t="shared" si="95"/>
        <v>1200</v>
      </c>
      <c r="B1200" s="1">
        <f t="shared" si="96"/>
        <v>1199</v>
      </c>
      <c r="C1200" s="5">
        <v>44368</v>
      </c>
      <c r="D1200" t="s">
        <v>258</v>
      </c>
      <c r="E1200" t="s">
        <v>302</v>
      </c>
      <c r="F1200" t="s">
        <v>302</v>
      </c>
      <c r="G1200" t="s">
        <v>6</v>
      </c>
      <c r="H1200" t="s">
        <v>227</v>
      </c>
      <c r="J1200" t="s">
        <v>34</v>
      </c>
      <c r="K1200" t="s">
        <v>5</v>
      </c>
      <c r="L1200">
        <v>6</v>
      </c>
      <c r="N1200" t="s">
        <v>314</v>
      </c>
      <c r="O1200" t="s">
        <v>544</v>
      </c>
      <c r="P1200" t="s">
        <v>70</v>
      </c>
      <c r="Q1200">
        <v>3900</v>
      </c>
      <c r="R1200" t="s">
        <v>982</v>
      </c>
      <c r="T1200" t="s">
        <v>241</v>
      </c>
      <c r="U1200">
        <v>0</v>
      </c>
      <c r="W1200" t="s">
        <v>503</v>
      </c>
      <c r="X1200" t="s">
        <v>503</v>
      </c>
      <c r="AA1200" s="6" t="str">
        <f t="shared" si="97"/>
        <v>3yo</v>
      </c>
      <c r="AB1200" s="6" t="str">
        <f t="shared" si="98"/>
        <v>A</v>
      </c>
      <c r="AC1200" s="6">
        <f>VLOOKUP(P1200,lists!$G:$H,2,FALSE)</f>
        <v>4</v>
      </c>
      <c r="AD1200" t="b">
        <f>VLOOKUP(G1200,lists!$B$2:$C$3,2,FALSE)</f>
        <v>1</v>
      </c>
      <c r="AE1200" t="b">
        <f>VLOOKUP(AA1200,lists!$B:$C,2,FALSE)</f>
        <v>1</v>
      </c>
      <c r="AF1200" t="b">
        <f>IF(AND(AC1200&gt;=VLOOKUP(FLAT!$I$1,lists!$G:$H,2,FALSE),AC1200&lt;=VLOOKUP(FLAT!$I$2,lists!$G:$H,2,FALSE)),TRUE,FALSE)</f>
        <v>1</v>
      </c>
      <c r="AG1200" t="b">
        <f>VLOOKUP(AB1200,lists!$B$7:$C$8,2,FALSE)</f>
        <v>1</v>
      </c>
      <c r="AH1200" t="b">
        <f>VLOOKUP(IF(H1200="","Open",SUBSTITUTE(H1200,"/Nov","")),lists!$B$27:$D$29,2,FALSE)</f>
        <v>1</v>
      </c>
      <c r="AI1200" t="b">
        <f>IF(FLAT!$I$5="All",TRUE,IF(FLAT!$I$5=TEXT('Raw - F'!C1200,"mmm"),TRUE,FALSE))</f>
        <v>1</v>
      </c>
      <c r="AJ1200" t="b">
        <f>VLOOKUP(L1200,lists!B:C,2,FALSE)</f>
        <v>1</v>
      </c>
      <c r="AK1200" t="b">
        <f>VLOOKUP(T1200,lists!$B$23:$D$25,2,FALSE)</f>
        <v>1</v>
      </c>
      <c r="AL1200">
        <f t="shared" si="99"/>
        <v>1</v>
      </c>
    </row>
    <row r="1201" spans="1:38" x14ac:dyDescent="0.35">
      <c r="A1201" s="1">
        <f t="shared" si="95"/>
        <v>1201</v>
      </c>
      <c r="B1201" s="1">
        <f t="shared" si="96"/>
        <v>1200</v>
      </c>
      <c r="C1201" s="5">
        <v>44368</v>
      </c>
      <c r="D1201" t="s">
        <v>258</v>
      </c>
      <c r="E1201" t="s">
        <v>302</v>
      </c>
      <c r="F1201" t="s">
        <v>302</v>
      </c>
      <c r="G1201" t="s">
        <v>6</v>
      </c>
      <c r="H1201" t="s">
        <v>227</v>
      </c>
      <c r="J1201" t="s">
        <v>35</v>
      </c>
      <c r="K1201" t="s">
        <v>5</v>
      </c>
      <c r="L1201">
        <v>6</v>
      </c>
      <c r="N1201" t="s">
        <v>314</v>
      </c>
      <c r="O1201" t="s">
        <v>303</v>
      </c>
      <c r="P1201" t="s">
        <v>37</v>
      </c>
      <c r="Q1201">
        <v>3900</v>
      </c>
      <c r="R1201" t="s">
        <v>1496</v>
      </c>
      <c r="T1201" t="s">
        <v>241</v>
      </c>
      <c r="U1201">
        <v>0</v>
      </c>
      <c r="W1201" t="s">
        <v>503</v>
      </c>
      <c r="X1201" t="s">
        <v>503</v>
      </c>
      <c r="AA1201" s="6" t="str">
        <f t="shared" si="97"/>
        <v>Other</v>
      </c>
      <c r="AB1201" s="6" t="str">
        <f t="shared" si="98"/>
        <v>A</v>
      </c>
      <c r="AC1201" s="6">
        <f>VLOOKUP(P1201,lists!$G:$H,2,FALSE)</f>
        <v>2</v>
      </c>
      <c r="AD1201" t="b">
        <f>VLOOKUP(G1201,lists!$B$2:$C$3,2,FALSE)</f>
        <v>1</v>
      </c>
      <c r="AE1201" t="b">
        <f>VLOOKUP(AA1201,lists!$B:$C,2,FALSE)</f>
        <v>1</v>
      </c>
      <c r="AF1201" t="b">
        <f>IF(AND(AC1201&gt;=VLOOKUP(FLAT!$I$1,lists!$G:$H,2,FALSE),AC1201&lt;=VLOOKUP(FLAT!$I$2,lists!$G:$H,2,FALSE)),TRUE,FALSE)</f>
        <v>1</v>
      </c>
      <c r="AG1201" t="b">
        <f>VLOOKUP(AB1201,lists!$B$7:$C$8,2,FALSE)</f>
        <v>1</v>
      </c>
      <c r="AH1201" t="b">
        <f>VLOOKUP(IF(H1201="","Open",SUBSTITUTE(H1201,"/Nov","")),lists!$B$27:$D$29,2,FALSE)</f>
        <v>1</v>
      </c>
      <c r="AI1201" t="b">
        <f>IF(FLAT!$I$5="All",TRUE,IF(FLAT!$I$5=TEXT('Raw - F'!C1201,"mmm"),TRUE,FALSE))</f>
        <v>1</v>
      </c>
      <c r="AJ1201" t="b">
        <f>VLOOKUP(L1201,lists!B:C,2,FALSE)</f>
        <v>1</v>
      </c>
      <c r="AK1201" t="b">
        <f>VLOOKUP(T1201,lists!$B$23:$D$25,2,FALSE)</f>
        <v>1</v>
      </c>
      <c r="AL1201">
        <f t="shared" si="99"/>
        <v>1</v>
      </c>
    </row>
    <row r="1202" spans="1:38" x14ac:dyDescent="0.35">
      <c r="A1202" s="1">
        <f t="shared" si="95"/>
        <v>1202</v>
      </c>
      <c r="B1202" s="1">
        <f t="shared" si="96"/>
        <v>1201</v>
      </c>
      <c r="C1202" s="5">
        <v>44368</v>
      </c>
      <c r="D1202" t="s">
        <v>258</v>
      </c>
      <c r="E1202" t="s">
        <v>302</v>
      </c>
      <c r="F1202" t="s">
        <v>302</v>
      </c>
      <c r="G1202" t="s">
        <v>6</v>
      </c>
      <c r="H1202" t="s">
        <v>227</v>
      </c>
      <c r="J1202" t="s">
        <v>35</v>
      </c>
      <c r="K1202" t="s">
        <v>5</v>
      </c>
      <c r="L1202">
        <v>6</v>
      </c>
      <c r="N1202" t="s">
        <v>307</v>
      </c>
      <c r="O1202" t="s">
        <v>545</v>
      </c>
      <c r="P1202" t="s">
        <v>36</v>
      </c>
      <c r="Q1202">
        <v>3900</v>
      </c>
      <c r="R1202" t="s">
        <v>1497</v>
      </c>
      <c r="T1202" t="s">
        <v>241</v>
      </c>
      <c r="U1202">
        <v>0</v>
      </c>
      <c r="W1202" t="s">
        <v>503</v>
      </c>
      <c r="X1202" t="s">
        <v>503</v>
      </c>
      <c r="AA1202" s="6" t="str">
        <f t="shared" si="97"/>
        <v>Other</v>
      </c>
      <c r="AB1202" s="6" t="str">
        <f t="shared" si="98"/>
        <v>A</v>
      </c>
      <c r="AC1202" s="6">
        <f>VLOOKUP(P1202,lists!$G:$H,2,FALSE)</f>
        <v>1</v>
      </c>
      <c r="AD1202" t="b">
        <f>VLOOKUP(G1202,lists!$B$2:$C$3,2,FALSE)</f>
        <v>1</v>
      </c>
      <c r="AE1202" t="b">
        <f>VLOOKUP(AA1202,lists!$B:$C,2,FALSE)</f>
        <v>1</v>
      </c>
      <c r="AF1202" t="b">
        <f>IF(AND(AC1202&gt;=VLOOKUP(FLAT!$I$1,lists!$G:$H,2,FALSE),AC1202&lt;=VLOOKUP(FLAT!$I$2,lists!$G:$H,2,FALSE)),TRUE,FALSE)</f>
        <v>1</v>
      </c>
      <c r="AG1202" t="b">
        <f>VLOOKUP(AB1202,lists!$B$7:$C$8,2,FALSE)</f>
        <v>1</v>
      </c>
      <c r="AH1202" t="b">
        <f>VLOOKUP(IF(H1202="","Open",SUBSTITUTE(H1202,"/Nov","")),lists!$B$27:$D$29,2,FALSE)</f>
        <v>1</v>
      </c>
      <c r="AI1202" t="b">
        <f>IF(FLAT!$I$5="All",TRUE,IF(FLAT!$I$5=TEXT('Raw - F'!C1202,"mmm"),TRUE,FALSE))</f>
        <v>1</v>
      </c>
      <c r="AJ1202" t="b">
        <f>VLOOKUP(L1202,lists!B:C,2,FALSE)</f>
        <v>1</v>
      </c>
      <c r="AK1202" t="b">
        <f>VLOOKUP(T1202,lists!$B$23:$D$25,2,FALSE)</f>
        <v>1</v>
      </c>
      <c r="AL1202">
        <f t="shared" si="99"/>
        <v>1</v>
      </c>
    </row>
    <row r="1203" spans="1:38" x14ac:dyDescent="0.35">
      <c r="A1203" s="1">
        <f t="shared" si="95"/>
        <v>1203</v>
      </c>
      <c r="B1203" s="1">
        <f t="shared" si="96"/>
        <v>1202</v>
      </c>
      <c r="C1203" s="5">
        <v>44368</v>
      </c>
      <c r="D1203" t="s">
        <v>258</v>
      </c>
      <c r="E1203" t="s">
        <v>302</v>
      </c>
      <c r="F1203" t="s">
        <v>302</v>
      </c>
      <c r="G1203" t="s">
        <v>6</v>
      </c>
      <c r="H1203" t="s">
        <v>227</v>
      </c>
      <c r="J1203" t="s">
        <v>34</v>
      </c>
      <c r="K1203" t="s">
        <v>5</v>
      </c>
      <c r="L1203">
        <v>6</v>
      </c>
      <c r="N1203" t="s">
        <v>307</v>
      </c>
      <c r="O1203" t="s">
        <v>1198</v>
      </c>
      <c r="P1203" t="s">
        <v>38</v>
      </c>
      <c r="Q1203">
        <v>3900</v>
      </c>
      <c r="R1203" t="s">
        <v>1498</v>
      </c>
      <c r="T1203" t="s">
        <v>241</v>
      </c>
      <c r="U1203">
        <v>0</v>
      </c>
      <c r="W1203" t="s">
        <v>503</v>
      </c>
      <c r="X1203" t="s">
        <v>503</v>
      </c>
      <c r="AA1203" s="6" t="str">
        <f t="shared" si="97"/>
        <v>3yo</v>
      </c>
      <c r="AB1203" s="6" t="str">
        <f t="shared" si="98"/>
        <v>A</v>
      </c>
      <c r="AC1203" s="6">
        <f>VLOOKUP(P1203,lists!$G:$H,2,FALSE)</f>
        <v>3</v>
      </c>
      <c r="AD1203" t="b">
        <f>VLOOKUP(G1203,lists!$B$2:$C$3,2,FALSE)</f>
        <v>1</v>
      </c>
      <c r="AE1203" t="b">
        <f>VLOOKUP(AA1203,lists!$B:$C,2,FALSE)</f>
        <v>1</v>
      </c>
      <c r="AF1203" t="b">
        <f>IF(AND(AC1203&gt;=VLOOKUP(FLAT!$I$1,lists!$G:$H,2,FALSE),AC1203&lt;=VLOOKUP(FLAT!$I$2,lists!$G:$H,2,FALSE)),TRUE,FALSE)</f>
        <v>1</v>
      </c>
      <c r="AG1203" t="b">
        <f>VLOOKUP(AB1203,lists!$B$7:$C$8,2,FALSE)</f>
        <v>1</v>
      </c>
      <c r="AH1203" t="b">
        <f>VLOOKUP(IF(H1203="","Open",SUBSTITUTE(H1203,"/Nov","")),lists!$B$27:$D$29,2,FALSE)</f>
        <v>1</v>
      </c>
      <c r="AI1203" t="b">
        <f>IF(FLAT!$I$5="All",TRUE,IF(FLAT!$I$5=TEXT('Raw - F'!C1203,"mmm"),TRUE,FALSE))</f>
        <v>1</v>
      </c>
      <c r="AJ1203" t="b">
        <f>VLOOKUP(L1203,lists!B:C,2,FALSE)</f>
        <v>1</v>
      </c>
      <c r="AK1203" t="b">
        <f>VLOOKUP(T1203,lists!$B$23:$D$25,2,FALSE)</f>
        <v>1</v>
      </c>
      <c r="AL1203">
        <f t="shared" si="99"/>
        <v>1</v>
      </c>
    </row>
    <row r="1204" spans="1:38" x14ac:dyDescent="0.35">
      <c r="A1204" s="1">
        <f t="shared" si="95"/>
        <v>1204</v>
      </c>
      <c r="B1204" s="1">
        <f t="shared" si="96"/>
        <v>1203</v>
      </c>
      <c r="C1204" s="5">
        <v>44368</v>
      </c>
      <c r="D1204" t="s">
        <v>629</v>
      </c>
      <c r="E1204" t="s">
        <v>302</v>
      </c>
      <c r="F1204" t="s">
        <v>302</v>
      </c>
      <c r="G1204" t="s">
        <v>6</v>
      </c>
      <c r="H1204" t="s">
        <v>227</v>
      </c>
      <c r="J1204" t="s">
        <v>35</v>
      </c>
      <c r="K1204" t="s">
        <v>5</v>
      </c>
      <c r="L1204">
        <v>3</v>
      </c>
      <c r="N1204" t="s">
        <v>359</v>
      </c>
      <c r="O1204" t="s">
        <v>399</v>
      </c>
      <c r="P1204" t="s">
        <v>37</v>
      </c>
      <c r="Q1204">
        <v>11500</v>
      </c>
      <c r="R1204" t="s">
        <v>979</v>
      </c>
      <c r="T1204" t="s">
        <v>241</v>
      </c>
      <c r="U1204">
        <v>0</v>
      </c>
      <c r="W1204" t="s">
        <v>503</v>
      </c>
      <c r="X1204" t="s">
        <v>503</v>
      </c>
      <c r="AA1204" s="6" t="str">
        <f t="shared" si="97"/>
        <v>Other</v>
      </c>
      <c r="AB1204" s="6" t="str">
        <f t="shared" si="98"/>
        <v>A</v>
      </c>
      <c r="AC1204" s="6">
        <f>VLOOKUP(P1204,lists!$G:$H,2,FALSE)</f>
        <v>2</v>
      </c>
      <c r="AD1204" t="b">
        <f>VLOOKUP(G1204,lists!$B$2:$C$3,2,FALSE)</f>
        <v>1</v>
      </c>
      <c r="AE1204" t="b">
        <f>VLOOKUP(AA1204,lists!$B:$C,2,FALSE)</f>
        <v>1</v>
      </c>
      <c r="AF1204" t="b">
        <f>IF(AND(AC1204&gt;=VLOOKUP(FLAT!$I$1,lists!$G:$H,2,FALSE),AC1204&lt;=VLOOKUP(FLAT!$I$2,lists!$G:$H,2,FALSE)),TRUE,FALSE)</f>
        <v>1</v>
      </c>
      <c r="AG1204" t="b">
        <f>VLOOKUP(AB1204,lists!$B$7:$C$8,2,FALSE)</f>
        <v>1</v>
      </c>
      <c r="AH1204" t="b">
        <f>VLOOKUP(IF(H1204="","Open",SUBSTITUTE(H1204,"/Nov","")),lists!$B$27:$D$29,2,FALSE)</f>
        <v>1</v>
      </c>
      <c r="AI1204" t="b">
        <f>IF(FLAT!$I$5="All",TRUE,IF(FLAT!$I$5=TEXT('Raw - F'!C1204,"mmm"),TRUE,FALSE))</f>
        <v>1</v>
      </c>
      <c r="AJ1204" t="b">
        <f>VLOOKUP(L1204,lists!B:C,2,FALSE)</f>
        <v>1</v>
      </c>
      <c r="AK1204" t="b">
        <f>VLOOKUP(T1204,lists!$B$23:$D$25,2,FALSE)</f>
        <v>1</v>
      </c>
      <c r="AL1204">
        <f t="shared" si="99"/>
        <v>1</v>
      </c>
    </row>
    <row r="1205" spans="1:38" x14ac:dyDescent="0.35">
      <c r="A1205" s="1">
        <f t="shared" si="95"/>
        <v>1205</v>
      </c>
      <c r="B1205" s="1">
        <f t="shared" si="96"/>
        <v>1204</v>
      </c>
      <c r="C1205" s="5">
        <v>44368</v>
      </c>
      <c r="D1205" t="s">
        <v>629</v>
      </c>
      <c r="E1205" t="s">
        <v>302</v>
      </c>
      <c r="F1205" t="s">
        <v>302</v>
      </c>
      <c r="G1205" t="s">
        <v>6</v>
      </c>
      <c r="H1205" t="s">
        <v>227</v>
      </c>
      <c r="J1205" t="s">
        <v>34</v>
      </c>
      <c r="K1205" t="s">
        <v>5</v>
      </c>
      <c r="L1205">
        <v>4</v>
      </c>
      <c r="N1205" t="s">
        <v>318</v>
      </c>
      <c r="O1205" t="s">
        <v>572</v>
      </c>
      <c r="P1205" t="s">
        <v>76</v>
      </c>
      <c r="Q1205">
        <v>8550</v>
      </c>
      <c r="R1205" t="s">
        <v>1499</v>
      </c>
      <c r="T1205" t="s">
        <v>241</v>
      </c>
      <c r="U1205">
        <v>0</v>
      </c>
      <c r="W1205" t="s">
        <v>503</v>
      </c>
      <c r="X1205" t="s">
        <v>503</v>
      </c>
      <c r="AA1205" s="6" t="str">
        <f t="shared" si="97"/>
        <v>3yo</v>
      </c>
      <c r="AB1205" s="6" t="str">
        <f t="shared" si="98"/>
        <v>A</v>
      </c>
      <c r="AC1205" s="6">
        <f>VLOOKUP(P1205,lists!$G:$H,2,FALSE)</f>
        <v>5</v>
      </c>
      <c r="AD1205" t="b">
        <f>VLOOKUP(G1205,lists!$B$2:$C$3,2,FALSE)</f>
        <v>1</v>
      </c>
      <c r="AE1205" t="b">
        <f>VLOOKUP(AA1205,lists!$B:$C,2,FALSE)</f>
        <v>1</v>
      </c>
      <c r="AF1205" t="b">
        <f>IF(AND(AC1205&gt;=VLOOKUP(FLAT!$I$1,lists!$G:$H,2,FALSE),AC1205&lt;=VLOOKUP(FLAT!$I$2,lists!$G:$H,2,FALSE)),TRUE,FALSE)</f>
        <v>1</v>
      </c>
      <c r="AG1205" t="b">
        <f>VLOOKUP(AB1205,lists!$B$7:$C$8,2,FALSE)</f>
        <v>1</v>
      </c>
      <c r="AH1205" t="b">
        <f>VLOOKUP(IF(H1205="","Open",SUBSTITUTE(H1205,"/Nov","")),lists!$B$27:$D$29,2,FALSE)</f>
        <v>1</v>
      </c>
      <c r="AI1205" t="b">
        <f>IF(FLAT!$I$5="All",TRUE,IF(FLAT!$I$5=TEXT('Raw - F'!C1205,"mmm"),TRUE,FALSE))</f>
        <v>1</v>
      </c>
      <c r="AJ1205" t="b">
        <f>VLOOKUP(L1205,lists!B:C,2,FALSE)</f>
        <v>1</v>
      </c>
      <c r="AK1205" t="b">
        <f>VLOOKUP(T1205,lists!$B$23:$D$25,2,FALSE)</f>
        <v>1</v>
      </c>
      <c r="AL1205">
        <f t="shared" si="99"/>
        <v>1</v>
      </c>
    </row>
    <row r="1206" spans="1:38" x14ac:dyDescent="0.35">
      <c r="A1206" s="1">
        <f t="shared" si="95"/>
        <v>1206</v>
      </c>
      <c r="B1206" s="1">
        <f t="shared" si="96"/>
        <v>1205</v>
      </c>
      <c r="C1206" s="5">
        <v>44368</v>
      </c>
      <c r="D1206" t="s">
        <v>629</v>
      </c>
      <c r="E1206" t="s">
        <v>302</v>
      </c>
      <c r="F1206" t="s">
        <v>302</v>
      </c>
      <c r="G1206" t="s">
        <v>6</v>
      </c>
      <c r="H1206" t="s">
        <v>227</v>
      </c>
      <c r="J1206" t="s">
        <v>34</v>
      </c>
      <c r="K1206" t="s">
        <v>5</v>
      </c>
      <c r="L1206">
        <v>4</v>
      </c>
      <c r="N1206" t="s">
        <v>318</v>
      </c>
      <c r="O1206" t="s">
        <v>446</v>
      </c>
      <c r="P1206" t="s">
        <v>88</v>
      </c>
      <c r="Q1206">
        <v>7650</v>
      </c>
      <c r="R1206" t="s">
        <v>1500</v>
      </c>
      <c r="T1206" t="s">
        <v>241</v>
      </c>
      <c r="U1206">
        <v>0</v>
      </c>
      <c r="W1206" t="s">
        <v>503</v>
      </c>
      <c r="X1206" t="s">
        <v>503</v>
      </c>
      <c r="AA1206" s="6" t="str">
        <f t="shared" si="97"/>
        <v>3yo</v>
      </c>
      <c r="AB1206" s="6" t="str">
        <f t="shared" si="98"/>
        <v>A</v>
      </c>
      <c r="AC1206" s="6">
        <f>VLOOKUP(P1206,lists!$G:$H,2,FALSE)</f>
        <v>6</v>
      </c>
      <c r="AD1206" t="b">
        <f>VLOOKUP(G1206,lists!$B$2:$C$3,2,FALSE)</f>
        <v>1</v>
      </c>
      <c r="AE1206" t="b">
        <f>VLOOKUP(AA1206,lists!$B:$C,2,FALSE)</f>
        <v>1</v>
      </c>
      <c r="AF1206" t="b">
        <f>IF(AND(AC1206&gt;=VLOOKUP(FLAT!$I$1,lists!$G:$H,2,FALSE),AC1206&lt;=VLOOKUP(FLAT!$I$2,lists!$G:$H,2,FALSE)),TRUE,FALSE)</f>
        <v>1</v>
      </c>
      <c r="AG1206" t="b">
        <f>VLOOKUP(AB1206,lists!$B$7:$C$8,2,FALSE)</f>
        <v>1</v>
      </c>
      <c r="AH1206" t="b">
        <f>VLOOKUP(IF(H1206="","Open",SUBSTITUTE(H1206,"/Nov","")),lists!$B$27:$D$29,2,FALSE)</f>
        <v>1</v>
      </c>
      <c r="AI1206" t="b">
        <f>IF(FLAT!$I$5="All",TRUE,IF(FLAT!$I$5=TEXT('Raw - F'!C1206,"mmm"),TRUE,FALSE))</f>
        <v>1</v>
      </c>
      <c r="AJ1206" t="b">
        <f>VLOOKUP(L1206,lists!B:C,2,FALSE)</f>
        <v>1</v>
      </c>
      <c r="AK1206" t="b">
        <f>VLOOKUP(T1206,lists!$B$23:$D$25,2,FALSE)</f>
        <v>1</v>
      </c>
      <c r="AL1206">
        <f t="shared" si="99"/>
        <v>1</v>
      </c>
    </row>
    <row r="1207" spans="1:38" x14ac:dyDescent="0.35">
      <c r="A1207" s="1">
        <f t="shared" si="95"/>
        <v>1207</v>
      </c>
      <c r="B1207" s="1">
        <f t="shared" si="96"/>
        <v>1206</v>
      </c>
      <c r="C1207" s="5">
        <v>44368</v>
      </c>
      <c r="D1207" t="s">
        <v>629</v>
      </c>
      <c r="E1207" t="s">
        <v>302</v>
      </c>
      <c r="F1207" t="s">
        <v>302</v>
      </c>
      <c r="G1207" t="s">
        <v>6</v>
      </c>
      <c r="H1207" t="s">
        <v>227</v>
      </c>
      <c r="J1207" t="s">
        <v>34</v>
      </c>
      <c r="K1207" t="s">
        <v>5</v>
      </c>
      <c r="L1207">
        <v>6</v>
      </c>
      <c r="N1207" t="s">
        <v>314</v>
      </c>
      <c r="O1207" t="s">
        <v>399</v>
      </c>
      <c r="P1207" t="s">
        <v>37</v>
      </c>
      <c r="Q1207">
        <v>4900</v>
      </c>
      <c r="R1207" t="s">
        <v>324</v>
      </c>
      <c r="T1207" t="s">
        <v>241</v>
      </c>
      <c r="U1207">
        <v>0</v>
      </c>
      <c r="W1207" t="s">
        <v>503</v>
      </c>
      <c r="X1207" t="s">
        <v>503</v>
      </c>
      <c r="AA1207" s="6" t="str">
        <f t="shared" si="97"/>
        <v>3yo</v>
      </c>
      <c r="AB1207" s="6" t="str">
        <f t="shared" si="98"/>
        <v>A</v>
      </c>
      <c r="AC1207" s="6">
        <f>VLOOKUP(P1207,lists!$G:$H,2,FALSE)</f>
        <v>2</v>
      </c>
      <c r="AD1207" t="b">
        <f>VLOOKUP(G1207,lists!$B$2:$C$3,2,FALSE)</f>
        <v>1</v>
      </c>
      <c r="AE1207" t="b">
        <f>VLOOKUP(AA1207,lists!$B:$C,2,FALSE)</f>
        <v>1</v>
      </c>
      <c r="AF1207" t="b">
        <f>IF(AND(AC1207&gt;=VLOOKUP(FLAT!$I$1,lists!$G:$H,2,FALSE),AC1207&lt;=VLOOKUP(FLAT!$I$2,lists!$G:$H,2,FALSE)),TRUE,FALSE)</f>
        <v>1</v>
      </c>
      <c r="AG1207" t="b">
        <f>VLOOKUP(AB1207,lists!$B$7:$C$8,2,FALSE)</f>
        <v>1</v>
      </c>
      <c r="AH1207" t="b">
        <f>VLOOKUP(IF(H1207="","Open",SUBSTITUTE(H1207,"/Nov","")),lists!$B$27:$D$29,2,FALSE)</f>
        <v>1</v>
      </c>
      <c r="AI1207" t="b">
        <f>IF(FLAT!$I$5="All",TRUE,IF(FLAT!$I$5=TEXT('Raw - F'!C1207,"mmm"),TRUE,FALSE))</f>
        <v>1</v>
      </c>
      <c r="AJ1207" t="b">
        <f>VLOOKUP(L1207,lists!B:C,2,FALSE)</f>
        <v>1</v>
      </c>
      <c r="AK1207" t="b">
        <f>VLOOKUP(T1207,lists!$B$23:$D$25,2,FALSE)</f>
        <v>1</v>
      </c>
      <c r="AL1207">
        <f t="shared" si="99"/>
        <v>1</v>
      </c>
    </row>
    <row r="1208" spans="1:38" x14ac:dyDescent="0.35">
      <c r="A1208" s="1">
        <f t="shared" si="95"/>
        <v>1208</v>
      </c>
      <c r="B1208" s="1">
        <f t="shared" si="96"/>
        <v>1207</v>
      </c>
      <c r="C1208" s="5">
        <v>44368</v>
      </c>
      <c r="D1208" t="s">
        <v>629</v>
      </c>
      <c r="E1208" t="s">
        <v>302</v>
      </c>
      <c r="F1208" t="s">
        <v>302</v>
      </c>
      <c r="G1208" t="s">
        <v>51</v>
      </c>
      <c r="H1208" t="s">
        <v>244</v>
      </c>
      <c r="J1208" t="s">
        <v>35</v>
      </c>
      <c r="K1208" t="s">
        <v>5</v>
      </c>
      <c r="L1208">
        <v>5</v>
      </c>
      <c r="N1208" t="s">
        <v>227</v>
      </c>
      <c r="O1208" t="s">
        <v>397</v>
      </c>
      <c r="P1208" t="s">
        <v>70</v>
      </c>
      <c r="Q1208">
        <v>4900</v>
      </c>
      <c r="R1208" t="s">
        <v>1501</v>
      </c>
      <c r="T1208" t="s">
        <v>241</v>
      </c>
      <c r="U1208">
        <v>0</v>
      </c>
      <c r="W1208" t="s">
        <v>503</v>
      </c>
      <c r="X1208" t="s">
        <v>503</v>
      </c>
      <c r="AA1208" s="6" t="str">
        <f t="shared" si="97"/>
        <v>Other</v>
      </c>
      <c r="AB1208" s="6" t="str">
        <f t="shared" si="98"/>
        <v>A</v>
      </c>
      <c r="AC1208" s="6">
        <f>VLOOKUP(P1208,lists!$G:$H,2,FALSE)</f>
        <v>4</v>
      </c>
      <c r="AD1208" t="b">
        <f>VLOOKUP(G1208,lists!$B$2:$C$3,2,FALSE)</f>
        <v>1</v>
      </c>
      <c r="AE1208" t="b">
        <f>VLOOKUP(AA1208,lists!$B:$C,2,FALSE)</f>
        <v>1</v>
      </c>
      <c r="AF1208" t="b">
        <f>IF(AND(AC1208&gt;=VLOOKUP(FLAT!$I$1,lists!$G:$H,2,FALSE),AC1208&lt;=VLOOKUP(FLAT!$I$2,lists!$G:$H,2,FALSE)),TRUE,FALSE)</f>
        <v>1</v>
      </c>
      <c r="AG1208" t="b">
        <f>VLOOKUP(AB1208,lists!$B$7:$C$8,2,FALSE)</f>
        <v>1</v>
      </c>
      <c r="AH1208" t="b">
        <f>VLOOKUP(IF(H1208="","Open",SUBSTITUTE(H1208,"/Nov","")),lists!$B$27:$D$29,2,FALSE)</f>
        <v>1</v>
      </c>
      <c r="AI1208" t="b">
        <f>IF(FLAT!$I$5="All",TRUE,IF(FLAT!$I$5=TEXT('Raw - F'!C1208,"mmm"),TRUE,FALSE))</f>
        <v>1</v>
      </c>
      <c r="AJ1208" t="b">
        <f>VLOOKUP(L1208,lists!B:C,2,FALSE)</f>
        <v>1</v>
      </c>
      <c r="AK1208" t="b">
        <f>VLOOKUP(T1208,lists!$B$23:$D$25,2,FALSE)</f>
        <v>1</v>
      </c>
      <c r="AL1208">
        <f t="shared" si="99"/>
        <v>1</v>
      </c>
    </row>
    <row r="1209" spans="1:38" x14ac:dyDescent="0.35">
      <c r="A1209" s="1">
        <f t="shared" si="95"/>
        <v>1209</v>
      </c>
      <c r="B1209" s="1">
        <f t="shared" si="96"/>
        <v>1208</v>
      </c>
      <c r="C1209" s="5">
        <v>44368</v>
      </c>
      <c r="D1209" t="s">
        <v>629</v>
      </c>
      <c r="E1209" t="s">
        <v>302</v>
      </c>
      <c r="F1209" t="s">
        <v>302</v>
      </c>
      <c r="G1209" t="s">
        <v>51</v>
      </c>
      <c r="H1209" t="s">
        <v>245</v>
      </c>
      <c r="J1209" t="s">
        <v>33</v>
      </c>
      <c r="K1209" t="s">
        <v>5</v>
      </c>
      <c r="L1209">
        <v>5</v>
      </c>
      <c r="N1209" t="s">
        <v>227</v>
      </c>
      <c r="O1209" t="s">
        <v>399</v>
      </c>
      <c r="P1209" t="s">
        <v>37</v>
      </c>
      <c r="Q1209">
        <v>4900</v>
      </c>
      <c r="R1209" t="s">
        <v>1502</v>
      </c>
      <c r="T1209" t="s">
        <v>241</v>
      </c>
      <c r="U1209">
        <v>0</v>
      </c>
      <c r="W1209" t="s">
        <v>503</v>
      </c>
      <c r="X1209" t="s">
        <v>503</v>
      </c>
      <c r="AA1209" s="6" t="str">
        <f t="shared" si="97"/>
        <v>2yo</v>
      </c>
      <c r="AB1209" s="6" t="str">
        <f t="shared" si="98"/>
        <v>A</v>
      </c>
      <c r="AC1209" s="6">
        <f>VLOOKUP(P1209,lists!$G:$H,2,FALSE)</f>
        <v>2</v>
      </c>
      <c r="AD1209" t="b">
        <f>VLOOKUP(G1209,lists!$B$2:$C$3,2,FALSE)</f>
        <v>1</v>
      </c>
      <c r="AE1209" t="b">
        <f>VLOOKUP(AA1209,lists!$B:$C,2,FALSE)</f>
        <v>1</v>
      </c>
      <c r="AF1209" t="b">
        <f>IF(AND(AC1209&gt;=VLOOKUP(FLAT!$I$1,lists!$G:$H,2,FALSE),AC1209&lt;=VLOOKUP(FLAT!$I$2,lists!$G:$H,2,FALSE)),TRUE,FALSE)</f>
        <v>1</v>
      </c>
      <c r="AG1209" t="b">
        <f>VLOOKUP(AB1209,lists!$B$7:$C$8,2,FALSE)</f>
        <v>1</v>
      </c>
      <c r="AH1209" t="b">
        <f>VLOOKUP(IF(H1209="","Open",SUBSTITUTE(H1209,"/Nov","")),lists!$B$27:$D$29,2,FALSE)</f>
        <v>1</v>
      </c>
      <c r="AI1209" t="b">
        <f>IF(FLAT!$I$5="All",TRUE,IF(FLAT!$I$5=TEXT('Raw - F'!C1209,"mmm"),TRUE,FALSE))</f>
        <v>1</v>
      </c>
      <c r="AJ1209" t="b">
        <f>VLOOKUP(L1209,lists!B:C,2,FALSE)</f>
        <v>1</v>
      </c>
      <c r="AK1209" t="b">
        <f>VLOOKUP(T1209,lists!$B$23:$D$25,2,FALSE)</f>
        <v>1</v>
      </c>
      <c r="AL1209">
        <f t="shared" si="99"/>
        <v>1</v>
      </c>
    </row>
    <row r="1210" spans="1:38" x14ac:dyDescent="0.35">
      <c r="A1210" s="1">
        <f t="shared" si="95"/>
        <v>1210</v>
      </c>
      <c r="B1210" s="1">
        <f t="shared" si="96"/>
        <v>1209</v>
      </c>
      <c r="C1210" s="5">
        <v>44368</v>
      </c>
      <c r="D1210" t="s">
        <v>629</v>
      </c>
      <c r="E1210" t="s">
        <v>302</v>
      </c>
      <c r="F1210" t="s">
        <v>302</v>
      </c>
      <c r="G1210" t="s">
        <v>6</v>
      </c>
      <c r="H1210" t="s">
        <v>227</v>
      </c>
      <c r="J1210" t="s">
        <v>34</v>
      </c>
      <c r="K1210" t="s">
        <v>5</v>
      </c>
      <c r="L1210">
        <v>6</v>
      </c>
      <c r="N1210" t="s">
        <v>307</v>
      </c>
      <c r="O1210" t="s">
        <v>329</v>
      </c>
      <c r="P1210" t="s">
        <v>36</v>
      </c>
      <c r="Q1210">
        <v>3900</v>
      </c>
      <c r="R1210" t="s">
        <v>1503</v>
      </c>
      <c r="T1210" t="s">
        <v>241</v>
      </c>
      <c r="U1210">
        <v>0</v>
      </c>
      <c r="W1210" t="s">
        <v>503</v>
      </c>
      <c r="X1210" t="s">
        <v>503</v>
      </c>
      <c r="AA1210" s="6" t="str">
        <f t="shared" si="97"/>
        <v>3yo</v>
      </c>
      <c r="AB1210" s="6" t="str">
        <f t="shared" si="98"/>
        <v>A</v>
      </c>
      <c r="AC1210" s="6">
        <f>VLOOKUP(P1210,lists!$G:$H,2,FALSE)</f>
        <v>1</v>
      </c>
      <c r="AD1210" t="b">
        <f>VLOOKUP(G1210,lists!$B$2:$C$3,2,FALSE)</f>
        <v>1</v>
      </c>
      <c r="AE1210" t="b">
        <f>VLOOKUP(AA1210,lists!$B:$C,2,FALSE)</f>
        <v>1</v>
      </c>
      <c r="AF1210" t="b">
        <f>IF(AND(AC1210&gt;=VLOOKUP(FLAT!$I$1,lists!$G:$H,2,FALSE),AC1210&lt;=VLOOKUP(FLAT!$I$2,lists!$G:$H,2,FALSE)),TRUE,FALSE)</f>
        <v>1</v>
      </c>
      <c r="AG1210" t="b">
        <f>VLOOKUP(AB1210,lists!$B$7:$C$8,2,FALSE)</f>
        <v>1</v>
      </c>
      <c r="AH1210" t="b">
        <f>VLOOKUP(IF(H1210="","Open",SUBSTITUTE(H1210,"/Nov","")),lists!$B$27:$D$29,2,FALSE)</f>
        <v>1</v>
      </c>
      <c r="AI1210" t="b">
        <f>IF(FLAT!$I$5="All",TRUE,IF(FLAT!$I$5=TEXT('Raw - F'!C1210,"mmm"),TRUE,FALSE))</f>
        <v>1</v>
      </c>
      <c r="AJ1210" t="b">
        <f>VLOOKUP(L1210,lists!B:C,2,FALSE)</f>
        <v>1</v>
      </c>
      <c r="AK1210" t="b">
        <f>VLOOKUP(T1210,lists!$B$23:$D$25,2,FALSE)</f>
        <v>1</v>
      </c>
      <c r="AL1210">
        <f t="shared" si="99"/>
        <v>1</v>
      </c>
    </row>
    <row r="1211" spans="1:38" x14ac:dyDescent="0.35">
      <c r="A1211" s="1">
        <f t="shared" si="95"/>
        <v>1211</v>
      </c>
      <c r="B1211" s="1">
        <f t="shared" si="96"/>
        <v>1210</v>
      </c>
      <c r="C1211" s="5">
        <v>44368</v>
      </c>
      <c r="D1211" t="s">
        <v>636</v>
      </c>
      <c r="E1211" t="s">
        <v>302</v>
      </c>
      <c r="F1211" t="s">
        <v>302</v>
      </c>
      <c r="G1211" t="s">
        <v>51</v>
      </c>
      <c r="H1211" t="s">
        <v>244</v>
      </c>
      <c r="J1211" t="s">
        <v>33</v>
      </c>
      <c r="K1211" t="s">
        <v>5</v>
      </c>
      <c r="L1211">
        <v>4</v>
      </c>
      <c r="N1211" t="s">
        <v>227</v>
      </c>
      <c r="O1211" t="s">
        <v>329</v>
      </c>
      <c r="P1211" t="s">
        <v>36</v>
      </c>
      <c r="Q1211">
        <v>6500</v>
      </c>
      <c r="R1211" t="s">
        <v>1475</v>
      </c>
      <c r="T1211" t="s">
        <v>239</v>
      </c>
      <c r="U1211">
        <v>1</v>
      </c>
      <c r="W1211" t="s">
        <v>503</v>
      </c>
      <c r="X1211" t="s">
        <v>503</v>
      </c>
      <c r="Z1211" t="s">
        <v>553</v>
      </c>
      <c r="AA1211" s="6" t="str">
        <f t="shared" si="97"/>
        <v>2yo</v>
      </c>
      <c r="AB1211" s="6" t="str">
        <f t="shared" si="98"/>
        <v>A</v>
      </c>
      <c r="AC1211" s="6">
        <f>VLOOKUP(P1211,lists!$G:$H,2,FALSE)</f>
        <v>1</v>
      </c>
      <c r="AD1211" t="b">
        <f>VLOOKUP(G1211,lists!$B$2:$C$3,2,FALSE)</f>
        <v>1</v>
      </c>
      <c r="AE1211" t="b">
        <f>VLOOKUP(AA1211,lists!$B:$C,2,FALSE)</f>
        <v>1</v>
      </c>
      <c r="AF1211" t="b">
        <f>IF(AND(AC1211&gt;=VLOOKUP(FLAT!$I$1,lists!$G:$H,2,FALSE),AC1211&lt;=VLOOKUP(FLAT!$I$2,lists!$G:$H,2,FALSE)),TRUE,FALSE)</f>
        <v>1</v>
      </c>
      <c r="AG1211" t="b">
        <f>VLOOKUP(AB1211,lists!$B$7:$C$8,2,FALSE)</f>
        <v>1</v>
      </c>
      <c r="AH1211" t="b">
        <f>VLOOKUP(IF(H1211="","Open",SUBSTITUTE(H1211,"/Nov","")),lists!$B$27:$D$29,2,FALSE)</f>
        <v>1</v>
      </c>
      <c r="AI1211" t="b">
        <f>IF(FLAT!$I$5="All",TRUE,IF(FLAT!$I$5=TEXT('Raw - F'!C1211,"mmm"),TRUE,FALSE))</f>
        <v>1</v>
      </c>
      <c r="AJ1211" t="b">
        <f>VLOOKUP(L1211,lists!B:C,2,FALSE)</f>
        <v>1</v>
      </c>
      <c r="AK1211" t="b">
        <f>VLOOKUP(T1211,lists!$B$23:$D$25,2,FALSE)</f>
        <v>1</v>
      </c>
      <c r="AL1211">
        <f t="shared" si="99"/>
        <v>1</v>
      </c>
    </row>
    <row r="1212" spans="1:38" x14ac:dyDescent="0.35">
      <c r="A1212" s="1">
        <f t="shared" si="95"/>
        <v>1212</v>
      </c>
      <c r="B1212" s="1">
        <f t="shared" si="96"/>
        <v>1211</v>
      </c>
      <c r="C1212" s="5">
        <v>44368</v>
      </c>
      <c r="D1212" t="s">
        <v>636</v>
      </c>
      <c r="E1212" t="s">
        <v>302</v>
      </c>
      <c r="F1212" t="s">
        <v>302</v>
      </c>
      <c r="G1212" t="s">
        <v>6</v>
      </c>
      <c r="H1212" t="s">
        <v>227</v>
      </c>
      <c r="J1212" t="s">
        <v>34</v>
      </c>
      <c r="K1212" t="s">
        <v>5</v>
      </c>
      <c r="L1212">
        <v>5</v>
      </c>
      <c r="N1212" t="s">
        <v>321</v>
      </c>
      <c r="O1212" t="s">
        <v>329</v>
      </c>
      <c r="P1212" t="s">
        <v>36</v>
      </c>
      <c r="Q1212">
        <v>4900</v>
      </c>
      <c r="R1212" t="s">
        <v>1504</v>
      </c>
      <c r="T1212" t="s">
        <v>239</v>
      </c>
      <c r="U1212">
        <v>1</v>
      </c>
      <c r="W1212" t="s">
        <v>503</v>
      </c>
      <c r="X1212" t="s">
        <v>503</v>
      </c>
      <c r="AA1212" s="6" t="str">
        <f t="shared" si="97"/>
        <v>3yo</v>
      </c>
      <c r="AB1212" s="6" t="str">
        <f t="shared" si="98"/>
        <v>A</v>
      </c>
      <c r="AC1212" s="6">
        <f>VLOOKUP(P1212,lists!$G:$H,2,FALSE)</f>
        <v>1</v>
      </c>
      <c r="AD1212" t="b">
        <f>VLOOKUP(G1212,lists!$B$2:$C$3,2,FALSE)</f>
        <v>1</v>
      </c>
      <c r="AE1212" t="b">
        <f>VLOOKUP(AA1212,lists!$B:$C,2,FALSE)</f>
        <v>1</v>
      </c>
      <c r="AF1212" t="b">
        <f>IF(AND(AC1212&gt;=VLOOKUP(FLAT!$I$1,lists!$G:$H,2,FALSE),AC1212&lt;=VLOOKUP(FLAT!$I$2,lists!$G:$H,2,FALSE)),TRUE,FALSE)</f>
        <v>1</v>
      </c>
      <c r="AG1212" t="b">
        <f>VLOOKUP(AB1212,lists!$B$7:$C$8,2,FALSE)</f>
        <v>1</v>
      </c>
      <c r="AH1212" t="b">
        <f>VLOOKUP(IF(H1212="","Open",SUBSTITUTE(H1212,"/Nov","")),lists!$B$27:$D$29,2,FALSE)</f>
        <v>1</v>
      </c>
      <c r="AI1212" t="b">
        <f>IF(FLAT!$I$5="All",TRUE,IF(FLAT!$I$5=TEXT('Raw - F'!C1212,"mmm"),TRUE,FALSE))</f>
        <v>1</v>
      </c>
      <c r="AJ1212" t="b">
        <f>VLOOKUP(L1212,lists!B:C,2,FALSE)</f>
        <v>1</v>
      </c>
      <c r="AK1212" t="b">
        <f>VLOOKUP(T1212,lists!$B$23:$D$25,2,FALSE)</f>
        <v>1</v>
      </c>
      <c r="AL1212">
        <f t="shared" si="99"/>
        <v>1</v>
      </c>
    </row>
    <row r="1213" spans="1:38" x14ac:dyDescent="0.35">
      <c r="A1213" s="1">
        <f t="shared" si="95"/>
        <v>1213</v>
      </c>
      <c r="B1213" s="1">
        <f t="shared" si="96"/>
        <v>1212</v>
      </c>
      <c r="C1213" s="5">
        <v>44368</v>
      </c>
      <c r="D1213" t="s">
        <v>636</v>
      </c>
      <c r="E1213" t="s">
        <v>302</v>
      </c>
      <c r="F1213" t="s">
        <v>302</v>
      </c>
      <c r="G1213" t="s">
        <v>51</v>
      </c>
      <c r="H1213" t="s">
        <v>244</v>
      </c>
      <c r="J1213" t="s">
        <v>35</v>
      </c>
      <c r="K1213" t="s">
        <v>5</v>
      </c>
      <c r="L1213">
        <v>5</v>
      </c>
      <c r="N1213" t="s">
        <v>227</v>
      </c>
      <c r="O1213" t="s">
        <v>327</v>
      </c>
      <c r="P1213" t="s">
        <v>38</v>
      </c>
      <c r="Q1213">
        <v>4900</v>
      </c>
      <c r="R1213" t="s">
        <v>461</v>
      </c>
      <c r="T1213" t="s">
        <v>239</v>
      </c>
      <c r="U1213">
        <v>1</v>
      </c>
      <c r="W1213" t="s">
        <v>503</v>
      </c>
      <c r="X1213" t="s">
        <v>503</v>
      </c>
      <c r="AA1213" s="6" t="str">
        <f t="shared" si="97"/>
        <v>Other</v>
      </c>
      <c r="AB1213" s="6" t="str">
        <f t="shared" si="98"/>
        <v>A</v>
      </c>
      <c r="AC1213" s="6">
        <f>VLOOKUP(P1213,lists!$G:$H,2,FALSE)</f>
        <v>3</v>
      </c>
      <c r="AD1213" t="b">
        <f>VLOOKUP(G1213,lists!$B$2:$C$3,2,FALSE)</f>
        <v>1</v>
      </c>
      <c r="AE1213" t="b">
        <f>VLOOKUP(AA1213,lists!$B:$C,2,FALSE)</f>
        <v>1</v>
      </c>
      <c r="AF1213" t="b">
        <f>IF(AND(AC1213&gt;=VLOOKUP(FLAT!$I$1,lists!$G:$H,2,FALSE),AC1213&lt;=VLOOKUP(FLAT!$I$2,lists!$G:$H,2,FALSE)),TRUE,FALSE)</f>
        <v>1</v>
      </c>
      <c r="AG1213" t="b">
        <f>VLOOKUP(AB1213,lists!$B$7:$C$8,2,FALSE)</f>
        <v>1</v>
      </c>
      <c r="AH1213" t="b">
        <f>VLOOKUP(IF(H1213="","Open",SUBSTITUTE(H1213,"/Nov","")),lists!$B$27:$D$29,2,FALSE)</f>
        <v>1</v>
      </c>
      <c r="AI1213" t="b">
        <f>IF(FLAT!$I$5="All",TRUE,IF(FLAT!$I$5=TEXT('Raw - F'!C1213,"mmm"),TRUE,FALSE))</f>
        <v>1</v>
      </c>
      <c r="AJ1213" t="b">
        <f>VLOOKUP(L1213,lists!B:C,2,FALSE)</f>
        <v>1</v>
      </c>
      <c r="AK1213" t="b">
        <f>VLOOKUP(T1213,lists!$B$23:$D$25,2,FALSE)</f>
        <v>1</v>
      </c>
      <c r="AL1213">
        <f t="shared" si="99"/>
        <v>1</v>
      </c>
    </row>
    <row r="1214" spans="1:38" x14ac:dyDescent="0.35">
      <c r="A1214" s="1">
        <f t="shared" si="95"/>
        <v>1214</v>
      </c>
      <c r="B1214" s="1">
        <f t="shared" si="96"/>
        <v>1213</v>
      </c>
      <c r="C1214" s="5">
        <v>44368</v>
      </c>
      <c r="D1214" t="s">
        <v>636</v>
      </c>
      <c r="E1214" t="s">
        <v>302</v>
      </c>
      <c r="F1214" t="s">
        <v>302</v>
      </c>
      <c r="G1214" t="s">
        <v>6</v>
      </c>
      <c r="H1214" t="s">
        <v>227</v>
      </c>
      <c r="J1214" t="s">
        <v>34</v>
      </c>
      <c r="K1214" t="s">
        <v>5</v>
      </c>
      <c r="L1214">
        <v>6</v>
      </c>
      <c r="N1214" t="s">
        <v>312</v>
      </c>
      <c r="O1214" t="s">
        <v>326</v>
      </c>
      <c r="P1214" t="s">
        <v>37</v>
      </c>
      <c r="Q1214">
        <v>4900</v>
      </c>
      <c r="R1214" t="s">
        <v>1506</v>
      </c>
      <c r="T1214" t="s">
        <v>239</v>
      </c>
      <c r="U1214">
        <v>1</v>
      </c>
      <c r="X1214" t="s">
        <v>503</v>
      </c>
      <c r="AA1214" s="6" t="str">
        <f t="shared" si="97"/>
        <v>3yo</v>
      </c>
      <c r="AB1214" s="6" t="str">
        <f t="shared" si="98"/>
        <v>A</v>
      </c>
      <c r="AC1214" s="6">
        <f>VLOOKUP(P1214,lists!$G:$H,2,FALSE)</f>
        <v>2</v>
      </c>
      <c r="AD1214" t="b">
        <f>VLOOKUP(G1214,lists!$B$2:$C$3,2,FALSE)</f>
        <v>1</v>
      </c>
      <c r="AE1214" t="b">
        <f>VLOOKUP(AA1214,lists!$B:$C,2,FALSE)</f>
        <v>1</v>
      </c>
      <c r="AF1214" t="b">
        <f>IF(AND(AC1214&gt;=VLOOKUP(FLAT!$I$1,lists!$G:$H,2,FALSE),AC1214&lt;=VLOOKUP(FLAT!$I$2,lists!$G:$H,2,FALSE)),TRUE,FALSE)</f>
        <v>1</v>
      </c>
      <c r="AG1214" t="b">
        <f>VLOOKUP(AB1214,lists!$B$7:$C$8,2,FALSE)</f>
        <v>1</v>
      </c>
      <c r="AH1214" t="b">
        <f>VLOOKUP(IF(H1214="","Open",SUBSTITUTE(H1214,"/Nov","")),lists!$B$27:$D$29,2,FALSE)</f>
        <v>1</v>
      </c>
      <c r="AI1214" t="b">
        <f>IF(FLAT!$I$5="All",TRUE,IF(FLAT!$I$5=TEXT('Raw - F'!C1214,"mmm"),TRUE,FALSE))</f>
        <v>1</v>
      </c>
      <c r="AJ1214" t="b">
        <f>VLOOKUP(L1214,lists!B:C,2,FALSE)</f>
        <v>1</v>
      </c>
      <c r="AK1214" t="b">
        <f>VLOOKUP(T1214,lists!$B$23:$D$25,2,FALSE)</f>
        <v>1</v>
      </c>
      <c r="AL1214">
        <f t="shared" si="99"/>
        <v>1</v>
      </c>
    </row>
    <row r="1215" spans="1:38" x14ac:dyDescent="0.35">
      <c r="A1215" s="1">
        <f t="shared" si="95"/>
        <v>1215</v>
      </c>
      <c r="B1215" s="1">
        <f t="shared" si="96"/>
        <v>1214</v>
      </c>
      <c r="C1215" s="5">
        <v>44368</v>
      </c>
      <c r="D1215" t="s">
        <v>636</v>
      </c>
      <c r="E1215" t="s">
        <v>302</v>
      </c>
      <c r="F1215" t="s">
        <v>302</v>
      </c>
      <c r="G1215" t="s">
        <v>6</v>
      </c>
      <c r="H1215" t="s">
        <v>227</v>
      </c>
      <c r="J1215" t="s">
        <v>35</v>
      </c>
      <c r="K1215" t="s">
        <v>5</v>
      </c>
      <c r="L1215">
        <v>6</v>
      </c>
      <c r="N1215" t="s">
        <v>307</v>
      </c>
      <c r="O1215" t="s">
        <v>327</v>
      </c>
      <c r="P1215" t="s">
        <v>38</v>
      </c>
      <c r="Q1215">
        <v>3900</v>
      </c>
      <c r="R1215" t="s">
        <v>498</v>
      </c>
      <c r="T1215" t="s">
        <v>239</v>
      </c>
      <c r="U1215">
        <v>1</v>
      </c>
      <c r="W1215" t="s">
        <v>503</v>
      </c>
      <c r="X1215" t="s">
        <v>503</v>
      </c>
      <c r="AA1215" s="6" t="str">
        <f t="shared" si="97"/>
        <v>Other</v>
      </c>
      <c r="AB1215" s="6" t="str">
        <f t="shared" si="98"/>
        <v>A</v>
      </c>
      <c r="AC1215" s="6">
        <f>VLOOKUP(P1215,lists!$G:$H,2,FALSE)</f>
        <v>3</v>
      </c>
      <c r="AD1215" t="b">
        <f>VLOOKUP(G1215,lists!$B$2:$C$3,2,FALSE)</f>
        <v>1</v>
      </c>
      <c r="AE1215" t="b">
        <f>VLOOKUP(AA1215,lists!$B:$C,2,FALSE)</f>
        <v>1</v>
      </c>
      <c r="AF1215" t="b">
        <f>IF(AND(AC1215&gt;=VLOOKUP(FLAT!$I$1,lists!$G:$H,2,FALSE),AC1215&lt;=VLOOKUP(FLAT!$I$2,lists!$G:$H,2,FALSE)),TRUE,FALSE)</f>
        <v>1</v>
      </c>
      <c r="AG1215" t="b">
        <f>VLOOKUP(AB1215,lists!$B$7:$C$8,2,FALSE)</f>
        <v>1</v>
      </c>
      <c r="AH1215" t="b">
        <f>VLOOKUP(IF(H1215="","Open",SUBSTITUTE(H1215,"/Nov","")),lists!$B$27:$D$29,2,FALSE)</f>
        <v>1</v>
      </c>
      <c r="AI1215" t="b">
        <f>IF(FLAT!$I$5="All",TRUE,IF(FLAT!$I$5=TEXT('Raw - F'!C1215,"mmm"),TRUE,FALSE))</f>
        <v>1</v>
      </c>
      <c r="AJ1215" t="b">
        <f>VLOOKUP(L1215,lists!B:C,2,FALSE)</f>
        <v>1</v>
      </c>
      <c r="AK1215" t="b">
        <f>VLOOKUP(T1215,lists!$B$23:$D$25,2,FALSE)</f>
        <v>1</v>
      </c>
      <c r="AL1215">
        <f t="shared" si="99"/>
        <v>1</v>
      </c>
    </row>
    <row r="1216" spans="1:38" x14ac:dyDescent="0.35">
      <c r="A1216" s="1">
        <f t="shared" si="95"/>
        <v>1216</v>
      </c>
      <c r="B1216" s="1">
        <f t="shared" si="96"/>
        <v>1215</v>
      </c>
      <c r="C1216" s="5">
        <v>44368</v>
      </c>
      <c r="D1216" t="s">
        <v>636</v>
      </c>
      <c r="E1216" t="s">
        <v>302</v>
      </c>
      <c r="F1216" t="s">
        <v>302</v>
      </c>
      <c r="G1216" t="s">
        <v>6</v>
      </c>
      <c r="H1216" t="s">
        <v>227</v>
      </c>
      <c r="J1216" t="s">
        <v>54</v>
      </c>
      <c r="K1216" t="s">
        <v>5</v>
      </c>
      <c r="L1216">
        <v>6</v>
      </c>
      <c r="N1216" t="s">
        <v>307</v>
      </c>
      <c r="O1216" t="s">
        <v>328</v>
      </c>
      <c r="P1216" t="s">
        <v>102</v>
      </c>
      <c r="Q1216">
        <v>3900</v>
      </c>
      <c r="R1216" t="s">
        <v>1505</v>
      </c>
      <c r="T1216" t="s">
        <v>239</v>
      </c>
      <c r="U1216">
        <v>1</v>
      </c>
      <c r="V1216" t="s">
        <v>526</v>
      </c>
      <c r="X1216" t="s">
        <v>503</v>
      </c>
      <c r="AA1216" s="6" t="str">
        <f t="shared" si="97"/>
        <v>Other</v>
      </c>
      <c r="AB1216" s="6" t="str">
        <f t="shared" si="98"/>
        <v>A</v>
      </c>
      <c r="AC1216" s="6">
        <f>VLOOKUP(P1216,lists!$G:$H,2,FALSE)</f>
        <v>9</v>
      </c>
      <c r="AD1216" t="b">
        <f>VLOOKUP(G1216,lists!$B$2:$C$3,2,FALSE)</f>
        <v>1</v>
      </c>
      <c r="AE1216" t="b">
        <f>VLOOKUP(AA1216,lists!$B:$C,2,FALSE)</f>
        <v>1</v>
      </c>
      <c r="AF1216" t="b">
        <f>IF(AND(AC1216&gt;=VLOOKUP(FLAT!$I$1,lists!$G:$H,2,FALSE),AC1216&lt;=VLOOKUP(FLAT!$I$2,lists!$G:$H,2,FALSE)),TRUE,FALSE)</f>
        <v>1</v>
      </c>
      <c r="AG1216" t="b">
        <f>VLOOKUP(AB1216,lists!$B$7:$C$8,2,FALSE)</f>
        <v>1</v>
      </c>
      <c r="AH1216" t="b">
        <f>VLOOKUP(IF(H1216="","Open",SUBSTITUTE(H1216,"/Nov","")),lists!$B$27:$D$29,2,FALSE)</f>
        <v>1</v>
      </c>
      <c r="AI1216" t="b">
        <f>IF(FLAT!$I$5="All",TRUE,IF(FLAT!$I$5=TEXT('Raw - F'!C1216,"mmm"),TRUE,FALSE))</f>
        <v>1</v>
      </c>
      <c r="AJ1216" t="b">
        <f>VLOOKUP(L1216,lists!B:C,2,FALSE)</f>
        <v>1</v>
      </c>
      <c r="AK1216" t="b">
        <f>VLOOKUP(T1216,lists!$B$23:$D$25,2,FALSE)</f>
        <v>1</v>
      </c>
      <c r="AL1216">
        <f t="shared" si="99"/>
        <v>1</v>
      </c>
    </row>
    <row r="1217" spans="1:38" x14ac:dyDescent="0.35">
      <c r="A1217" s="1">
        <f t="shared" si="95"/>
        <v>1217</v>
      </c>
      <c r="B1217" s="1">
        <f t="shared" si="96"/>
        <v>1216</v>
      </c>
      <c r="C1217" s="5">
        <v>44368</v>
      </c>
      <c r="D1217" t="s">
        <v>636</v>
      </c>
      <c r="E1217" t="s">
        <v>302</v>
      </c>
      <c r="F1217" t="s">
        <v>302</v>
      </c>
      <c r="G1217" t="s">
        <v>6</v>
      </c>
      <c r="H1217" t="s">
        <v>227</v>
      </c>
      <c r="J1217" t="s">
        <v>54</v>
      </c>
      <c r="K1217" t="s">
        <v>5</v>
      </c>
      <c r="L1217">
        <v>6</v>
      </c>
      <c r="N1217" t="s">
        <v>314</v>
      </c>
      <c r="O1217" t="s">
        <v>350</v>
      </c>
      <c r="P1217" t="s">
        <v>70</v>
      </c>
      <c r="Q1217">
        <v>3900</v>
      </c>
      <c r="R1217" t="s">
        <v>389</v>
      </c>
      <c r="T1217" t="s">
        <v>239</v>
      </c>
      <c r="U1217">
        <v>1</v>
      </c>
      <c r="W1217" t="s">
        <v>503</v>
      </c>
      <c r="X1217" t="s">
        <v>503</v>
      </c>
      <c r="AA1217" s="6" t="str">
        <f t="shared" si="97"/>
        <v>Other</v>
      </c>
      <c r="AB1217" s="6" t="str">
        <f t="shared" si="98"/>
        <v>A</v>
      </c>
      <c r="AC1217" s="6">
        <f>VLOOKUP(P1217,lists!$G:$H,2,FALSE)</f>
        <v>4</v>
      </c>
      <c r="AD1217" t="b">
        <f>VLOOKUP(G1217,lists!$B$2:$C$3,2,FALSE)</f>
        <v>1</v>
      </c>
      <c r="AE1217" t="b">
        <f>VLOOKUP(AA1217,lists!$B:$C,2,FALSE)</f>
        <v>1</v>
      </c>
      <c r="AF1217" t="b">
        <f>IF(AND(AC1217&gt;=VLOOKUP(FLAT!$I$1,lists!$G:$H,2,FALSE),AC1217&lt;=VLOOKUP(FLAT!$I$2,lists!$G:$H,2,FALSE)),TRUE,FALSE)</f>
        <v>1</v>
      </c>
      <c r="AG1217" t="b">
        <f>VLOOKUP(AB1217,lists!$B$7:$C$8,2,FALSE)</f>
        <v>1</v>
      </c>
      <c r="AH1217" t="b">
        <f>VLOOKUP(IF(H1217="","Open",SUBSTITUTE(H1217,"/Nov","")),lists!$B$27:$D$29,2,FALSE)</f>
        <v>1</v>
      </c>
      <c r="AI1217" t="b">
        <f>IF(FLAT!$I$5="All",TRUE,IF(FLAT!$I$5=TEXT('Raw - F'!C1217,"mmm"),TRUE,FALSE))</f>
        <v>1</v>
      </c>
      <c r="AJ1217" t="b">
        <f>VLOOKUP(L1217,lists!B:C,2,FALSE)</f>
        <v>1</v>
      </c>
      <c r="AK1217" t="b">
        <f>VLOOKUP(T1217,lists!$B$23:$D$25,2,FALSE)</f>
        <v>1</v>
      </c>
      <c r="AL1217">
        <f t="shared" si="99"/>
        <v>1</v>
      </c>
    </row>
    <row r="1218" spans="1:38" x14ac:dyDescent="0.35">
      <c r="A1218" s="1">
        <f t="shared" si="95"/>
        <v>1218</v>
      </c>
      <c r="B1218" s="1">
        <f t="shared" si="96"/>
        <v>1217</v>
      </c>
      <c r="C1218" s="5">
        <v>44369</v>
      </c>
      <c r="D1218" t="s">
        <v>71</v>
      </c>
      <c r="E1218" t="s">
        <v>302</v>
      </c>
      <c r="F1218" t="s">
        <v>302</v>
      </c>
      <c r="G1218" t="s">
        <v>51</v>
      </c>
      <c r="H1218" t="s">
        <v>227</v>
      </c>
      <c r="J1218" t="s">
        <v>35</v>
      </c>
      <c r="K1218" t="s">
        <v>7</v>
      </c>
      <c r="L1218">
        <v>1</v>
      </c>
      <c r="M1218" t="s">
        <v>559</v>
      </c>
      <c r="N1218" t="s">
        <v>227</v>
      </c>
      <c r="O1218" t="s">
        <v>36</v>
      </c>
      <c r="P1218" t="s">
        <v>36</v>
      </c>
      <c r="Q1218">
        <v>45000</v>
      </c>
      <c r="R1218" t="s">
        <v>1464</v>
      </c>
      <c r="S1218" t="s">
        <v>368</v>
      </c>
      <c r="T1218" t="s">
        <v>240</v>
      </c>
      <c r="U1218">
        <v>0</v>
      </c>
      <c r="W1218" t="s">
        <v>503</v>
      </c>
      <c r="X1218" t="s">
        <v>503</v>
      </c>
      <c r="Z1218" t="s">
        <v>553</v>
      </c>
      <c r="AA1218" s="6" t="str">
        <f t="shared" si="97"/>
        <v>Other</v>
      </c>
      <c r="AB1218" s="6" t="str">
        <f t="shared" si="98"/>
        <v>F</v>
      </c>
      <c r="AC1218" s="6">
        <f>VLOOKUP(P1218,lists!$G:$H,2,FALSE)</f>
        <v>1</v>
      </c>
      <c r="AD1218" t="b">
        <f>VLOOKUP(G1218,lists!$B$2:$C$3,2,FALSE)</f>
        <v>1</v>
      </c>
      <c r="AE1218" t="b">
        <f>VLOOKUP(AA1218,lists!$B:$C,2,FALSE)</f>
        <v>1</v>
      </c>
      <c r="AF1218" t="b">
        <f>IF(AND(AC1218&gt;=VLOOKUP(FLAT!$I$1,lists!$G:$H,2,FALSE),AC1218&lt;=VLOOKUP(FLAT!$I$2,lists!$G:$H,2,FALSE)),TRUE,FALSE)</f>
        <v>1</v>
      </c>
      <c r="AG1218" t="b">
        <f>VLOOKUP(AB1218,lists!$B$7:$C$8,2,FALSE)</f>
        <v>1</v>
      </c>
      <c r="AH1218" t="b">
        <f>VLOOKUP(IF(H1218="","Open",SUBSTITUTE(H1218,"/Nov","")),lists!$B$27:$D$29,2,FALSE)</f>
        <v>1</v>
      </c>
      <c r="AI1218" t="b">
        <f>IF(FLAT!$I$5="All",TRUE,IF(FLAT!$I$5=TEXT('Raw - F'!C1218,"mmm"),TRUE,FALSE))</f>
        <v>1</v>
      </c>
      <c r="AJ1218" t="b">
        <f>VLOOKUP(L1218,lists!B:C,2,FALSE)</f>
        <v>1</v>
      </c>
      <c r="AK1218" t="b">
        <f>VLOOKUP(T1218,lists!$B$23:$D$25,2,FALSE)</f>
        <v>1</v>
      </c>
      <c r="AL1218">
        <f t="shared" si="99"/>
        <v>1</v>
      </c>
    </row>
    <row r="1219" spans="1:38" x14ac:dyDescent="0.35">
      <c r="A1219" s="1">
        <f t="shared" si="95"/>
        <v>1219</v>
      </c>
      <c r="B1219" s="1">
        <f t="shared" si="96"/>
        <v>1218</v>
      </c>
      <c r="C1219" s="5">
        <v>44369</v>
      </c>
      <c r="D1219" t="s">
        <v>71</v>
      </c>
      <c r="E1219" t="s">
        <v>302</v>
      </c>
      <c r="F1219" t="s">
        <v>302</v>
      </c>
      <c r="G1219" t="s">
        <v>6</v>
      </c>
      <c r="H1219" t="s">
        <v>227</v>
      </c>
      <c r="J1219" t="s">
        <v>54</v>
      </c>
      <c r="K1219" t="s">
        <v>5</v>
      </c>
      <c r="L1219">
        <v>4</v>
      </c>
      <c r="N1219" t="s">
        <v>318</v>
      </c>
      <c r="O1219" t="s">
        <v>542</v>
      </c>
      <c r="P1219" t="s">
        <v>110</v>
      </c>
      <c r="Q1219">
        <v>35000</v>
      </c>
      <c r="R1219" t="s">
        <v>1466</v>
      </c>
      <c r="T1219" t="s">
        <v>240</v>
      </c>
      <c r="U1219">
        <v>0</v>
      </c>
      <c r="W1219" t="s">
        <v>503</v>
      </c>
      <c r="X1219" t="s">
        <v>503</v>
      </c>
      <c r="AA1219" s="6" t="str">
        <f t="shared" si="97"/>
        <v>Other</v>
      </c>
      <c r="AB1219" s="6" t="str">
        <f t="shared" si="98"/>
        <v>A</v>
      </c>
      <c r="AC1219" s="6">
        <f>VLOOKUP(P1219,lists!$G:$H,2,FALSE)</f>
        <v>8</v>
      </c>
      <c r="AD1219" t="b">
        <f>VLOOKUP(G1219,lists!$B$2:$C$3,2,FALSE)</f>
        <v>1</v>
      </c>
      <c r="AE1219" t="b">
        <f>VLOOKUP(AA1219,lists!$B:$C,2,FALSE)</f>
        <v>1</v>
      </c>
      <c r="AF1219" t="b">
        <f>IF(AND(AC1219&gt;=VLOOKUP(FLAT!$I$1,lists!$G:$H,2,FALSE),AC1219&lt;=VLOOKUP(FLAT!$I$2,lists!$G:$H,2,FALSE)),TRUE,FALSE)</f>
        <v>1</v>
      </c>
      <c r="AG1219" t="b">
        <f>VLOOKUP(AB1219,lists!$B$7:$C$8,2,FALSE)</f>
        <v>1</v>
      </c>
      <c r="AH1219" t="b">
        <f>VLOOKUP(IF(H1219="","Open",SUBSTITUTE(H1219,"/Nov","")),lists!$B$27:$D$29,2,FALSE)</f>
        <v>1</v>
      </c>
      <c r="AI1219" t="b">
        <f>IF(FLAT!$I$5="All",TRUE,IF(FLAT!$I$5=TEXT('Raw - F'!C1219,"mmm"),TRUE,FALSE))</f>
        <v>1</v>
      </c>
      <c r="AJ1219" t="b">
        <f>VLOOKUP(L1219,lists!B:C,2,FALSE)</f>
        <v>1</v>
      </c>
      <c r="AK1219" t="b">
        <f>VLOOKUP(T1219,lists!$B$23:$D$25,2,FALSE)</f>
        <v>1</v>
      </c>
      <c r="AL1219">
        <f t="shared" si="99"/>
        <v>1</v>
      </c>
    </row>
    <row r="1220" spans="1:38" x14ac:dyDescent="0.35">
      <c r="A1220" s="1">
        <f t="shared" si="95"/>
        <v>1220</v>
      </c>
      <c r="B1220" s="1">
        <f t="shared" si="96"/>
        <v>1219</v>
      </c>
      <c r="C1220" s="5">
        <v>44369</v>
      </c>
      <c r="D1220" t="s">
        <v>71</v>
      </c>
      <c r="E1220" t="s">
        <v>302</v>
      </c>
      <c r="F1220" t="s">
        <v>302</v>
      </c>
      <c r="G1220" t="s">
        <v>6</v>
      </c>
      <c r="H1220" t="s">
        <v>227</v>
      </c>
      <c r="J1220" t="s">
        <v>54</v>
      </c>
      <c r="K1220" t="s">
        <v>5</v>
      </c>
      <c r="L1220">
        <v>5</v>
      </c>
      <c r="N1220" t="s">
        <v>330</v>
      </c>
      <c r="O1220" t="s">
        <v>70</v>
      </c>
      <c r="P1220" t="s">
        <v>70</v>
      </c>
      <c r="Q1220">
        <v>30000</v>
      </c>
      <c r="R1220" t="s">
        <v>1461</v>
      </c>
      <c r="T1220" t="s">
        <v>240</v>
      </c>
      <c r="U1220">
        <v>0</v>
      </c>
      <c r="W1220" t="s">
        <v>503</v>
      </c>
      <c r="X1220" t="s">
        <v>503</v>
      </c>
      <c r="AA1220" s="6" t="str">
        <f t="shared" si="97"/>
        <v>Other</v>
      </c>
      <c r="AB1220" s="6" t="str">
        <f t="shared" si="98"/>
        <v>A</v>
      </c>
      <c r="AC1220" s="6">
        <f>VLOOKUP(P1220,lists!$G:$H,2,FALSE)</f>
        <v>4</v>
      </c>
      <c r="AD1220" t="b">
        <f>VLOOKUP(G1220,lists!$B$2:$C$3,2,FALSE)</f>
        <v>1</v>
      </c>
      <c r="AE1220" t="b">
        <f>VLOOKUP(AA1220,lists!$B:$C,2,FALSE)</f>
        <v>1</v>
      </c>
      <c r="AF1220" t="b">
        <f>IF(AND(AC1220&gt;=VLOOKUP(FLAT!$I$1,lists!$G:$H,2,FALSE),AC1220&lt;=VLOOKUP(FLAT!$I$2,lists!$G:$H,2,FALSE)),TRUE,FALSE)</f>
        <v>1</v>
      </c>
      <c r="AG1220" t="b">
        <f>VLOOKUP(AB1220,lists!$B$7:$C$8,2,FALSE)</f>
        <v>1</v>
      </c>
      <c r="AH1220" t="b">
        <f>VLOOKUP(IF(H1220="","Open",SUBSTITUTE(H1220,"/Nov","")),lists!$B$27:$D$29,2,FALSE)</f>
        <v>1</v>
      </c>
      <c r="AI1220" t="b">
        <f>IF(FLAT!$I$5="All",TRUE,IF(FLAT!$I$5=TEXT('Raw - F'!C1220,"mmm"),TRUE,FALSE))</f>
        <v>1</v>
      </c>
      <c r="AJ1220" t="b">
        <f>VLOOKUP(L1220,lists!B:C,2,FALSE)</f>
        <v>1</v>
      </c>
      <c r="AK1220" t="b">
        <f>VLOOKUP(T1220,lists!$B$23:$D$25,2,FALSE)</f>
        <v>1</v>
      </c>
      <c r="AL1220">
        <f t="shared" si="99"/>
        <v>1</v>
      </c>
    </row>
    <row r="1221" spans="1:38" x14ac:dyDescent="0.35">
      <c r="A1221" s="1">
        <f t="shared" si="95"/>
        <v>1221</v>
      </c>
      <c r="B1221" s="1">
        <f t="shared" si="96"/>
        <v>1220</v>
      </c>
      <c r="C1221" s="5">
        <v>44369</v>
      </c>
      <c r="D1221" t="s">
        <v>71</v>
      </c>
      <c r="E1221" t="s">
        <v>302</v>
      </c>
      <c r="F1221" t="s">
        <v>302</v>
      </c>
      <c r="G1221" t="s">
        <v>6</v>
      </c>
      <c r="H1221" t="s">
        <v>227</v>
      </c>
      <c r="J1221" t="s">
        <v>34</v>
      </c>
      <c r="K1221" t="s">
        <v>5</v>
      </c>
      <c r="L1221">
        <v>3</v>
      </c>
      <c r="N1221" t="s">
        <v>346</v>
      </c>
      <c r="O1221" t="s">
        <v>478</v>
      </c>
      <c r="P1221" t="s">
        <v>38</v>
      </c>
      <c r="Q1221">
        <v>15000</v>
      </c>
      <c r="R1221" t="s">
        <v>1463</v>
      </c>
      <c r="S1221" t="s">
        <v>368</v>
      </c>
      <c r="T1221" t="s">
        <v>240</v>
      </c>
      <c r="U1221">
        <v>0</v>
      </c>
      <c r="W1221" t="s">
        <v>503</v>
      </c>
      <c r="X1221" t="s">
        <v>503</v>
      </c>
      <c r="AA1221" s="6" t="str">
        <f t="shared" si="97"/>
        <v>3yo</v>
      </c>
      <c r="AB1221" s="6" t="str">
        <f t="shared" si="98"/>
        <v>A</v>
      </c>
      <c r="AC1221" s="6">
        <f>VLOOKUP(P1221,lists!$G:$H,2,FALSE)</f>
        <v>3</v>
      </c>
      <c r="AD1221" t="b">
        <f>VLOOKUP(G1221,lists!$B$2:$C$3,2,FALSE)</f>
        <v>1</v>
      </c>
      <c r="AE1221" t="b">
        <f>VLOOKUP(AA1221,lists!$B:$C,2,FALSE)</f>
        <v>1</v>
      </c>
      <c r="AF1221" t="b">
        <f>IF(AND(AC1221&gt;=VLOOKUP(FLAT!$I$1,lists!$G:$H,2,FALSE),AC1221&lt;=VLOOKUP(FLAT!$I$2,lists!$G:$H,2,FALSE)),TRUE,FALSE)</f>
        <v>1</v>
      </c>
      <c r="AG1221" t="b">
        <f>VLOOKUP(AB1221,lists!$B$7:$C$8,2,FALSE)</f>
        <v>1</v>
      </c>
      <c r="AH1221" t="b">
        <f>VLOOKUP(IF(H1221="","Open",SUBSTITUTE(H1221,"/Nov","")),lists!$B$27:$D$29,2,FALSE)</f>
        <v>1</v>
      </c>
      <c r="AI1221" t="b">
        <f>IF(FLAT!$I$5="All",TRUE,IF(FLAT!$I$5=TEXT('Raw - F'!C1221,"mmm"),TRUE,FALSE))</f>
        <v>1</v>
      </c>
      <c r="AJ1221" t="b">
        <f>VLOOKUP(L1221,lists!B:C,2,FALSE)</f>
        <v>1</v>
      </c>
      <c r="AK1221" t="b">
        <f>VLOOKUP(T1221,lists!$B$23:$D$25,2,FALSE)</f>
        <v>1</v>
      </c>
      <c r="AL1221">
        <f t="shared" si="99"/>
        <v>1</v>
      </c>
    </row>
    <row r="1222" spans="1:38" x14ac:dyDescent="0.35">
      <c r="A1222" s="1">
        <f t="shared" ref="A1222:A1285" si="100">IF(B1222="",A1221,B1222+1)</f>
        <v>1222</v>
      </c>
      <c r="B1222" s="1">
        <f t="shared" si="96"/>
        <v>1221</v>
      </c>
      <c r="C1222" s="5">
        <v>44369</v>
      </c>
      <c r="D1222" t="s">
        <v>71</v>
      </c>
      <c r="E1222" t="s">
        <v>302</v>
      </c>
      <c r="F1222" t="s">
        <v>302</v>
      </c>
      <c r="G1222" t="s">
        <v>6</v>
      </c>
      <c r="H1222" t="s">
        <v>227</v>
      </c>
      <c r="J1222" t="s">
        <v>35</v>
      </c>
      <c r="K1222" t="s">
        <v>5</v>
      </c>
      <c r="L1222">
        <v>4</v>
      </c>
      <c r="N1222" t="s">
        <v>348</v>
      </c>
      <c r="O1222" t="s">
        <v>36</v>
      </c>
      <c r="P1222" t="s">
        <v>36</v>
      </c>
      <c r="Q1222">
        <v>8200</v>
      </c>
      <c r="R1222" t="s">
        <v>1462</v>
      </c>
      <c r="S1222" t="s">
        <v>368</v>
      </c>
      <c r="T1222" t="s">
        <v>240</v>
      </c>
      <c r="U1222">
        <v>0</v>
      </c>
      <c r="W1222" t="s">
        <v>503</v>
      </c>
      <c r="X1222" t="s">
        <v>503</v>
      </c>
      <c r="AA1222" s="6" t="str">
        <f t="shared" si="97"/>
        <v>Other</v>
      </c>
      <c r="AB1222" s="6" t="str">
        <f t="shared" si="98"/>
        <v>A</v>
      </c>
      <c r="AC1222" s="6">
        <f>VLOOKUP(P1222,lists!$G:$H,2,FALSE)</f>
        <v>1</v>
      </c>
      <c r="AD1222" t="b">
        <f>VLOOKUP(G1222,lists!$B$2:$C$3,2,FALSE)</f>
        <v>1</v>
      </c>
      <c r="AE1222" t="b">
        <f>VLOOKUP(AA1222,lists!$B:$C,2,FALSE)</f>
        <v>1</v>
      </c>
      <c r="AF1222" t="b">
        <f>IF(AND(AC1222&gt;=VLOOKUP(FLAT!$I$1,lists!$G:$H,2,FALSE),AC1222&lt;=VLOOKUP(FLAT!$I$2,lists!$G:$H,2,FALSE)),TRUE,FALSE)</f>
        <v>1</v>
      </c>
      <c r="AG1222" t="b">
        <f>VLOOKUP(AB1222,lists!$B$7:$C$8,2,FALSE)</f>
        <v>1</v>
      </c>
      <c r="AH1222" t="b">
        <f>VLOOKUP(IF(H1222="","Open",SUBSTITUTE(H1222,"/Nov","")),lists!$B$27:$D$29,2,FALSE)</f>
        <v>1</v>
      </c>
      <c r="AI1222" t="b">
        <f>IF(FLAT!$I$5="All",TRUE,IF(FLAT!$I$5=TEXT('Raw - F'!C1222,"mmm"),TRUE,FALSE))</f>
        <v>1</v>
      </c>
      <c r="AJ1222" t="b">
        <f>VLOOKUP(L1222,lists!B:C,2,FALSE)</f>
        <v>1</v>
      </c>
      <c r="AK1222" t="b">
        <f>VLOOKUP(T1222,lists!$B$23:$D$25,2,FALSE)</f>
        <v>1</v>
      </c>
      <c r="AL1222">
        <f t="shared" si="99"/>
        <v>1</v>
      </c>
    </row>
    <row r="1223" spans="1:38" x14ac:dyDescent="0.35">
      <c r="A1223" s="1">
        <f t="shared" si="100"/>
        <v>1223</v>
      </c>
      <c r="B1223" s="1">
        <f t="shared" ref="B1223:B1286" si="101">IF(AND(A1222&lt;1,AL1223=1),1,IF(AL1223=1,A1222,""))</f>
        <v>1222</v>
      </c>
      <c r="C1223" s="5">
        <v>44369</v>
      </c>
      <c r="D1223" t="s">
        <v>71</v>
      </c>
      <c r="E1223" t="s">
        <v>302</v>
      </c>
      <c r="F1223" t="s">
        <v>302</v>
      </c>
      <c r="G1223" t="s">
        <v>6</v>
      </c>
      <c r="H1223" t="s">
        <v>227</v>
      </c>
      <c r="J1223" t="s">
        <v>35</v>
      </c>
      <c r="K1223" t="s">
        <v>5</v>
      </c>
      <c r="L1223">
        <v>6</v>
      </c>
      <c r="N1223" t="s">
        <v>314</v>
      </c>
      <c r="O1223" t="s">
        <v>37</v>
      </c>
      <c r="P1223" t="s">
        <v>37</v>
      </c>
      <c r="Q1223">
        <v>8200</v>
      </c>
      <c r="R1223" t="s">
        <v>1465</v>
      </c>
      <c r="T1223" t="s">
        <v>240</v>
      </c>
      <c r="U1223">
        <v>0</v>
      </c>
      <c r="W1223" t="s">
        <v>503</v>
      </c>
      <c r="X1223" t="s">
        <v>503</v>
      </c>
      <c r="AA1223" s="6" t="str">
        <f t="shared" si="97"/>
        <v>Other</v>
      </c>
      <c r="AB1223" s="6" t="str">
        <f t="shared" si="98"/>
        <v>A</v>
      </c>
      <c r="AC1223" s="6">
        <f>VLOOKUP(P1223,lists!$G:$H,2,FALSE)</f>
        <v>2</v>
      </c>
      <c r="AD1223" t="b">
        <f>VLOOKUP(G1223,lists!$B$2:$C$3,2,FALSE)</f>
        <v>1</v>
      </c>
      <c r="AE1223" t="b">
        <f>VLOOKUP(AA1223,lists!$B:$C,2,FALSE)</f>
        <v>1</v>
      </c>
      <c r="AF1223" t="b">
        <f>IF(AND(AC1223&gt;=VLOOKUP(FLAT!$I$1,lists!$G:$H,2,FALSE),AC1223&lt;=VLOOKUP(FLAT!$I$2,lists!$G:$H,2,FALSE)),TRUE,FALSE)</f>
        <v>1</v>
      </c>
      <c r="AG1223" t="b">
        <f>VLOOKUP(AB1223,lists!$B$7:$C$8,2,FALSE)</f>
        <v>1</v>
      </c>
      <c r="AH1223" t="b">
        <f>VLOOKUP(IF(H1223="","Open",SUBSTITUTE(H1223,"/Nov","")),lists!$B$27:$D$29,2,FALSE)</f>
        <v>1</v>
      </c>
      <c r="AI1223" t="b">
        <f>IF(FLAT!$I$5="All",TRUE,IF(FLAT!$I$5=TEXT('Raw - F'!C1223,"mmm"),TRUE,FALSE))</f>
        <v>1</v>
      </c>
      <c r="AJ1223" t="b">
        <f>VLOOKUP(L1223,lists!B:C,2,FALSE)</f>
        <v>1</v>
      </c>
      <c r="AK1223" t="b">
        <f>VLOOKUP(T1223,lists!$B$23:$D$25,2,FALSE)</f>
        <v>1</v>
      </c>
      <c r="AL1223">
        <f t="shared" si="99"/>
        <v>1</v>
      </c>
    </row>
    <row r="1224" spans="1:38" x14ac:dyDescent="0.35">
      <c r="A1224" s="1">
        <f t="shared" si="100"/>
        <v>1224</v>
      </c>
      <c r="B1224" s="1">
        <f t="shared" si="101"/>
        <v>1223</v>
      </c>
      <c r="C1224" s="5">
        <v>44369</v>
      </c>
      <c r="D1224" t="s">
        <v>71</v>
      </c>
      <c r="E1224" t="s">
        <v>302</v>
      </c>
      <c r="F1224" t="s">
        <v>302</v>
      </c>
      <c r="G1224" t="s">
        <v>51</v>
      </c>
      <c r="H1224" t="s">
        <v>245</v>
      </c>
      <c r="J1224" t="s">
        <v>33</v>
      </c>
      <c r="K1224" t="s">
        <v>5</v>
      </c>
      <c r="L1224">
        <v>4</v>
      </c>
      <c r="N1224" t="s">
        <v>227</v>
      </c>
      <c r="O1224" t="s">
        <v>37</v>
      </c>
      <c r="P1224" t="s">
        <v>37</v>
      </c>
      <c r="Q1224">
        <v>6500</v>
      </c>
      <c r="R1224" t="s">
        <v>1467</v>
      </c>
      <c r="S1224" t="s">
        <v>368</v>
      </c>
      <c r="T1224" t="s">
        <v>240</v>
      </c>
      <c r="U1224">
        <v>0</v>
      </c>
      <c r="W1224" t="s">
        <v>503</v>
      </c>
      <c r="X1224" t="s">
        <v>503</v>
      </c>
      <c r="Z1224" t="s">
        <v>553</v>
      </c>
      <c r="AA1224" s="6" t="str">
        <f t="shared" si="97"/>
        <v>2yo</v>
      </c>
      <c r="AB1224" s="6" t="str">
        <f t="shared" si="98"/>
        <v>A</v>
      </c>
      <c r="AC1224" s="6">
        <f>VLOOKUP(P1224,lists!$G:$H,2,FALSE)</f>
        <v>2</v>
      </c>
      <c r="AD1224" t="b">
        <f>VLOOKUP(G1224,lists!$B$2:$C$3,2,FALSE)</f>
        <v>1</v>
      </c>
      <c r="AE1224" t="b">
        <f>VLOOKUP(AA1224,lists!$B:$C,2,FALSE)</f>
        <v>1</v>
      </c>
      <c r="AF1224" t="b">
        <f>IF(AND(AC1224&gt;=VLOOKUP(FLAT!$I$1,lists!$G:$H,2,FALSE),AC1224&lt;=VLOOKUP(FLAT!$I$2,lists!$G:$H,2,FALSE)),TRUE,FALSE)</f>
        <v>1</v>
      </c>
      <c r="AG1224" t="b">
        <f>VLOOKUP(AB1224,lists!$B$7:$C$8,2,FALSE)</f>
        <v>1</v>
      </c>
      <c r="AH1224" t="b">
        <f>VLOOKUP(IF(H1224="","Open",SUBSTITUTE(H1224,"/Nov","")),lists!$B$27:$D$29,2,FALSE)</f>
        <v>1</v>
      </c>
      <c r="AI1224" t="b">
        <f>IF(FLAT!$I$5="All",TRUE,IF(FLAT!$I$5=TEXT('Raw - F'!C1224,"mmm"),TRUE,FALSE))</f>
        <v>1</v>
      </c>
      <c r="AJ1224" t="b">
        <f>VLOOKUP(L1224,lists!B:C,2,FALSE)</f>
        <v>1</v>
      </c>
      <c r="AK1224" t="b">
        <f>VLOOKUP(T1224,lists!$B$23:$D$25,2,FALSE)</f>
        <v>1</v>
      </c>
      <c r="AL1224">
        <f t="shared" si="99"/>
        <v>1</v>
      </c>
    </row>
    <row r="1225" spans="1:38" x14ac:dyDescent="0.35">
      <c r="A1225" s="1">
        <f t="shared" si="100"/>
        <v>1225</v>
      </c>
      <c r="B1225" s="1">
        <f t="shared" si="101"/>
        <v>1224</v>
      </c>
      <c r="C1225" s="5">
        <v>44369</v>
      </c>
      <c r="D1225" t="s">
        <v>623</v>
      </c>
      <c r="E1225" t="s">
        <v>302</v>
      </c>
      <c r="F1225" t="s">
        <v>302</v>
      </c>
      <c r="G1225" t="s">
        <v>6</v>
      </c>
      <c r="H1225" t="s">
        <v>227</v>
      </c>
      <c r="J1225" t="s">
        <v>54</v>
      </c>
      <c r="K1225" t="s">
        <v>5</v>
      </c>
      <c r="L1225">
        <v>4</v>
      </c>
      <c r="N1225" t="s">
        <v>318</v>
      </c>
      <c r="O1225" t="s">
        <v>428</v>
      </c>
      <c r="P1225" t="s">
        <v>76</v>
      </c>
      <c r="Q1225">
        <v>10000</v>
      </c>
      <c r="R1225" t="s">
        <v>1508</v>
      </c>
      <c r="T1225" t="s">
        <v>240</v>
      </c>
      <c r="U1225">
        <v>0</v>
      </c>
      <c r="W1225" t="s">
        <v>503</v>
      </c>
      <c r="X1225" t="s">
        <v>503</v>
      </c>
      <c r="AA1225" s="6" t="str">
        <f t="shared" si="97"/>
        <v>Other</v>
      </c>
      <c r="AB1225" s="6" t="str">
        <f t="shared" si="98"/>
        <v>A</v>
      </c>
      <c r="AC1225" s="6">
        <f>VLOOKUP(P1225,lists!$G:$H,2,FALSE)</f>
        <v>5</v>
      </c>
      <c r="AD1225" t="b">
        <f>VLOOKUP(G1225,lists!$B$2:$C$3,2,FALSE)</f>
        <v>1</v>
      </c>
      <c r="AE1225" t="b">
        <f>VLOOKUP(AA1225,lists!$B:$C,2,FALSE)</f>
        <v>1</v>
      </c>
      <c r="AF1225" t="b">
        <f>IF(AND(AC1225&gt;=VLOOKUP(FLAT!$I$1,lists!$G:$H,2,FALSE),AC1225&lt;=VLOOKUP(FLAT!$I$2,lists!$G:$H,2,FALSE)),TRUE,FALSE)</f>
        <v>1</v>
      </c>
      <c r="AG1225" t="b">
        <f>VLOOKUP(AB1225,lists!$B$7:$C$8,2,FALSE)</f>
        <v>1</v>
      </c>
      <c r="AH1225" t="b">
        <f>VLOOKUP(IF(H1225="","Open",SUBSTITUTE(H1225,"/Nov","")),lists!$B$27:$D$29,2,FALSE)</f>
        <v>1</v>
      </c>
      <c r="AI1225" t="b">
        <f>IF(FLAT!$I$5="All",TRUE,IF(FLAT!$I$5=TEXT('Raw - F'!C1225,"mmm"),TRUE,FALSE))</f>
        <v>1</v>
      </c>
      <c r="AJ1225" t="b">
        <f>VLOOKUP(L1225,lists!B:C,2,FALSE)</f>
        <v>1</v>
      </c>
      <c r="AK1225" t="b">
        <f>VLOOKUP(T1225,lists!$B$23:$D$25,2,FALSE)</f>
        <v>1</v>
      </c>
      <c r="AL1225">
        <f t="shared" si="99"/>
        <v>1</v>
      </c>
    </row>
    <row r="1226" spans="1:38" x14ac:dyDescent="0.35">
      <c r="A1226" s="1">
        <f t="shared" si="100"/>
        <v>1226</v>
      </c>
      <c r="B1226" s="1">
        <f t="shared" si="101"/>
        <v>1225</v>
      </c>
      <c r="C1226" s="5">
        <v>44369</v>
      </c>
      <c r="D1226" t="s">
        <v>623</v>
      </c>
      <c r="E1226" t="s">
        <v>302</v>
      </c>
      <c r="F1226" t="s">
        <v>302</v>
      </c>
      <c r="G1226" t="s">
        <v>6</v>
      </c>
      <c r="H1226" t="s">
        <v>227</v>
      </c>
      <c r="J1226" t="s">
        <v>35</v>
      </c>
      <c r="K1226" t="s">
        <v>5</v>
      </c>
      <c r="L1226">
        <v>5</v>
      </c>
      <c r="N1226" t="s">
        <v>330</v>
      </c>
      <c r="O1226" t="s">
        <v>427</v>
      </c>
      <c r="P1226" t="s">
        <v>38</v>
      </c>
      <c r="Q1226">
        <v>6400</v>
      </c>
      <c r="R1226" t="s">
        <v>1507</v>
      </c>
      <c r="T1226" t="s">
        <v>240</v>
      </c>
      <c r="U1226">
        <v>0</v>
      </c>
      <c r="W1226" t="s">
        <v>503</v>
      </c>
      <c r="X1226" t="s">
        <v>503</v>
      </c>
      <c r="AA1226" s="6" t="str">
        <f t="shared" si="97"/>
        <v>Other</v>
      </c>
      <c r="AB1226" s="6" t="str">
        <f t="shared" si="98"/>
        <v>A</v>
      </c>
      <c r="AC1226" s="6">
        <f>VLOOKUP(P1226,lists!$G:$H,2,FALSE)</f>
        <v>3</v>
      </c>
      <c r="AD1226" t="b">
        <f>VLOOKUP(G1226,lists!$B$2:$C$3,2,FALSE)</f>
        <v>1</v>
      </c>
      <c r="AE1226" t="b">
        <f>VLOOKUP(AA1226,lists!$B:$C,2,FALSE)</f>
        <v>1</v>
      </c>
      <c r="AF1226" t="b">
        <f>IF(AND(AC1226&gt;=VLOOKUP(FLAT!$I$1,lists!$G:$H,2,FALSE),AC1226&lt;=VLOOKUP(FLAT!$I$2,lists!$G:$H,2,FALSE)),TRUE,FALSE)</f>
        <v>1</v>
      </c>
      <c r="AG1226" t="b">
        <f>VLOOKUP(AB1226,lists!$B$7:$C$8,2,FALSE)</f>
        <v>1</v>
      </c>
      <c r="AH1226" t="b">
        <f>VLOOKUP(IF(H1226="","Open",SUBSTITUTE(H1226,"/Nov","")),lists!$B$27:$D$29,2,FALSE)</f>
        <v>1</v>
      </c>
      <c r="AI1226" t="b">
        <f>IF(FLAT!$I$5="All",TRUE,IF(FLAT!$I$5=TEXT('Raw - F'!C1226,"mmm"),TRUE,FALSE))</f>
        <v>1</v>
      </c>
      <c r="AJ1226" t="b">
        <f>VLOOKUP(L1226,lists!B:C,2,FALSE)</f>
        <v>1</v>
      </c>
      <c r="AK1226" t="b">
        <f>VLOOKUP(T1226,lists!$B$23:$D$25,2,FALSE)</f>
        <v>1</v>
      </c>
      <c r="AL1226">
        <f t="shared" si="99"/>
        <v>1</v>
      </c>
    </row>
    <row r="1227" spans="1:38" x14ac:dyDescent="0.35">
      <c r="A1227" s="1">
        <f t="shared" si="100"/>
        <v>1227</v>
      </c>
      <c r="B1227" s="1">
        <f t="shared" si="101"/>
        <v>1226</v>
      </c>
      <c r="C1227" s="5">
        <v>44369</v>
      </c>
      <c r="D1227" t="s">
        <v>623</v>
      </c>
      <c r="E1227" t="s">
        <v>302</v>
      </c>
      <c r="F1227" t="s">
        <v>302</v>
      </c>
      <c r="G1227" t="s">
        <v>51</v>
      </c>
      <c r="H1227" t="s">
        <v>245</v>
      </c>
      <c r="J1227" t="s">
        <v>34</v>
      </c>
      <c r="K1227" t="s">
        <v>5</v>
      </c>
      <c r="L1227">
        <v>5</v>
      </c>
      <c r="N1227" t="s">
        <v>227</v>
      </c>
      <c r="O1227" t="s">
        <v>430</v>
      </c>
      <c r="P1227" t="s">
        <v>70</v>
      </c>
      <c r="Q1227">
        <v>6400</v>
      </c>
      <c r="R1227" t="s">
        <v>1470</v>
      </c>
      <c r="T1227" t="s">
        <v>240</v>
      </c>
      <c r="U1227">
        <v>0</v>
      </c>
      <c r="W1227" t="s">
        <v>503</v>
      </c>
      <c r="X1227" t="s">
        <v>660</v>
      </c>
      <c r="AA1227" s="6" t="str">
        <f t="shared" si="97"/>
        <v>3yo</v>
      </c>
      <c r="AB1227" s="6" t="str">
        <f t="shared" si="98"/>
        <v>A</v>
      </c>
      <c r="AC1227" s="6">
        <f>VLOOKUP(P1227,lists!$G:$H,2,FALSE)</f>
        <v>4</v>
      </c>
      <c r="AD1227" t="b">
        <f>VLOOKUP(G1227,lists!$B$2:$C$3,2,FALSE)</f>
        <v>1</v>
      </c>
      <c r="AE1227" t="b">
        <f>VLOOKUP(AA1227,lists!$B:$C,2,FALSE)</f>
        <v>1</v>
      </c>
      <c r="AF1227" t="b">
        <f>IF(AND(AC1227&gt;=VLOOKUP(FLAT!$I$1,lists!$G:$H,2,FALSE),AC1227&lt;=VLOOKUP(FLAT!$I$2,lists!$G:$H,2,FALSE)),TRUE,FALSE)</f>
        <v>1</v>
      </c>
      <c r="AG1227" t="b">
        <f>VLOOKUP(AB1227,lists!$B$7:$C$8,2,FALSE)</f>
        <v>1</v>
      </c>
      <c r="AH1227" t="b">
        <f>VLOOKUP(IF(H1227="","Open",SUBSTITUTE(H1227,"/Nov","")),lists!$B$27:$D$29,2,FALSE)</f>
        <v>1</v>
      </c>
      <c r="AI1227" t="b">
        <f>IF(FLAT!$I$5="All",TRUE,IF(FLAT!$I$5=TEXT('Raw - F'!C1227,"mmm"),TRUE,FALSE))</f>
        <v>1</v>
      </c>
      <c r="AJ1227" t="b">
        <f>VLOOKUP(L1227,lists!B:C,2,FALSE)</f>
        <v>1</v>
      </c>
      <c r="AK1227" t="b">
        <f>VLOOKUP(T1227,lists!$B$23:$D$25,2,FALSE)</f>
        <v>1</v>
      </c>
      <c r="AL1227">
        <f t="shared" si="99"/>
        <v>1</v>
      </c>
    </row>
    <row r="1228" spans="1:38" x14ac:dyDescent="0.35">
      <c r="A1228" s="1">
        <f t="shared" si="100"/>
        <v>1228</v>
      </c>
      <c r="B1228" s="1">
        <f t="shared" si="101"/>
        <v>1227</v>
      </c>
      <c r="C1228" s="5">
        <v>44369</v>
      </c>
      <c r="D1228" t="s">
        <v>623</v>
      </c>
      <c r="E1228" t="s">
        <v>302</v>
      </c>
      <c r="F1228" t="s">
        <v>302</v>
      </c>
      <c r="G1228" t="s">
        <v>6</v>
      </c>
      <c r="H1228" t="s">
        <v>227</v>
      </c>
      <c r="J1228" t="s">
        <v>54</v>
      </c>
      <c r="K1228" t="s">
        <v>5</v>
      </c>
      <c r="L1228">
        <v>6</v>
      </c>
      <c r="N1228" t="s">
        <v>549</v>
      </c>
      <c r="O1228" t="s">
        <v>429</v>
      </c>
      <c r="P1228" t="s">
        <v>59</v>
      </c>
      <c r="Q1228">
        <v>6400</v>
      </c>
      <c r="R1228" t="s">
        <v>1510</v>
      </c>
      <c r="T1228" t="s">
        <v>240</v>
      </c>
      <c r="U1228">
        <v>0</v>
      </c>
      <c r="W1228" t="s">
        <v>503</v>
      </c>
      <c r="X1228" t="s">
        <v>503</v>
      </c>
      <c r="AA1228" s="6" t="str">
        <f t="shared" si="97"/>
        <v>Other</v>
      </c>
      <c r="AB1228" s="6" t="str">
        <f t="shared" si="98"/>
        <v>A</v>
      </c>
      <c r="AC1228" s="6">
        <f>VLOOKUP(P1228,lists!$G:$H,2,FALSE)</f>
        <v>7</v>
      </c>
      <c r="AD1228" t="b">
        <f>VLOOKUP(G1228,lists!$B$2:$C$3,2,FALSE)</f>
        <v>1</v>
      </c>
      <c r="AE1228" t="b">
        <f>VLOOKUP(AA1228,lists!$B:$C,2,FALSE)</f>
        <v>1</v>
      </c>
      <c r="AF1228" t="b">
        <f>IF(AND(AC1228&gt;=VLOOKUP(FLAT!$I$1,lists!$G:$H,2,FALSE),AC1228&lt;=VLOOKUP(FLAT!$I$2,lists!$G:$H,2,FALSE)),TRUE,FALSE)</f>
        <v>1</v>
      </c>
      <c r="AG1228" t="b">
        <f>VLOOKUP(AB1228,lists!$B$7:$C$8,2,FALSE)</f>
        <v>1</v>
      </c>
      <c r="AH1228" t="b">
        <f>VLOOKUP(IF(H1228="","Open",SUBSTITUTE(H1228,"/Nov","")),lists!$B$27:$D$29,2,FALSE)</f>
        <v>1</v>
      </c>
      <c r="AI1228" t="b">
        <f>IF(FLAT!$I$5="All",TRUE,IF(FLAT!$I$5=TEXT('Raw - F'!C1228,"mmm"),TRUE,FALSE))</f>
        <v>1</v>
      </c>
      <c r="AJ1228" t="b">
        <f>VLOOKUP(L1228,lists!B:C,2,FALSE)</f>
        <v>1</v>
      </c>
      <c r="AK1228" t="b">
        <f>VLOOKUP(T1228,lists!$B$23:$D$25,2,FALSE)</f>
        <v>1</v>
      </c>
      <c r="AL1228">
        <f t="shared" si="99"/>
        <v>1</v>
      </c>
    </row>
    <row r="1229" spans="1:38" x14ac:dyDescent="0.35">
      <c r="A1229" s="1">
        <f t="shared" si="100"/>
        <v>1229</v>
      </c>
      <c r="B1229" s="1">
        <f t="shared" si="101"/>
        <v>1228</v>
      </c>
      <c r="C1229" s="5">
        <v>44369</v>
      </c>
      <c r="D1229" t="s">
        <v>623</v>
      </c>
      <c r="E1229" t="s">
        <v>302</v>
      </c>
      <c r="F1229" t="s">
        <v>302</v>
      </c>
      <c r="G1229" t="s">
        <v>51</v>
      </c>
      <c r="H1229" t="s">
        <v>245</v>
      </c>
      <c r="J1229" t="s">
        <v>33</v>
      </c>
      <c r="K1229" t="s">
        <v>5</v>
      </c>
      <c r="L1229">
        <v>5</v>
      </c>
      <c r="N1229" t="s">
        <v>227</v>
      </c>
      <c r="O1229" t="s">
        <v>427</v>
      </c>
      <c r="P1229" t="s">
        <v>38</v>
      </c>
      <c r="Q1229">
        <v>6000</v>
      </c>
      <c r="R1229" t="s">
        <v>1509</v>
      </c>
      <c r="T1229" t="s">
        <v>240</v>
      </c>
      <c r="U1229">
        <v>0</v>
      </c>
      <c r="W1229" t="s">
        <v>503</v>
      </c>
      <c r="X1229" t="s">
        <v>503</v>
      </c>
      <c r="Z1229" t="s">
        <v>553</v>
      </c>
      <c r="AA1229" s="6" t="str">
        <f t="shared" si="97"/>
        <v>2yo</v>
      </c>
      <c r="AB1229" s="6" t="str">
        <f t="shared" si="98"/>
        <v>A</v>
      </c>
      <c r="AC1229" s="6">
        <f>VLOOKUP(P1229,lists!$G:$H,2,FALSE)</f>
        <v>3</v>
      </c>
      <c r="AD1229" t="b">
        <f>VLOOKUP(G1229,lists!$B$2:$C$3,2,FALSE)</f>
        <v>1</v>
      </c>
      <c r="AE1229" t="b">
        <f>VLOOKUP(AA1229,lists!$B:$C,2,FALSE)</f>
        <v>1</v>
      </c>
      <c r="AF1229" t="b">
        <f>IF(AND(AC1229&gt;=VLOOKUP(FLAT!$I$1,lists!$G:$H,2,FALSE),AC1229&lt;=VLOOKUP(FLAT!$I$2,lists!$G:$H,2,FALSE)),TRUE,FALSE)</f>
        <v>1</v>
      </c>
      <c r="AG1229" t="b">
        <f>VLOOKUP(AB1229,lists!$B$7:$C$8,2,FALSE)</f>
        <v>1</v>
      </c>
      <c r="AH1229" t="b">
        <f>VLOOKUP(IF(H1229="","Open",SUBSTITUTE(H1229,"/Nov","")),lists!$B$27:$D$29,2,FALSE)</f>
        <v>1</v>
      </c>
      <c r="AI1229" t="b">
        <f>IF(FLAT!$I$5="All",TRUE,IF(FLAT!$I$5=TEXT('Raw - F'!C1229,"mmm"),TRUE,FALSE))</f>
        <v>1</v>
      </c>
      <c r="AJ1229" t="b">
        <f>VLOOKUP(L1229,lists!B:C,2,FALSE)</f>
        <v>1</v>
      </c>
      <c r="AK1229" t="b">
        <f>VLOOKUP(T1229,lists!$B$23:$D$25,2,FALSE)</f>
        <v>1</v>
      </c>
      <c r="AL1229">
        <f t="shared" si="99"/>
        <v>1</v>
      </c>
    </row>
    <row r="1230" spans="1:38" x14ac:dyDescent="0.35">
      <c r="A1230" s="1">
        <f t="shared" si="100"/>
        <v>1230</v>
      </c>
      <c r="B1230" s="1">
        <f t="shared" si="101"/>
        <v>1229</v>
      </c>
      <c r="C1230" s="5">
        <v>44369</v>
      </c>
      <c r="D1230" t="s">
        <v>623</v>
      </c>
      <c r="E1230" t="s">
        <v>302</v>
      </c>
      <c r="F1230" t="s">
        <v>302</v>
      </c>
      <c r="G1230" t="s">
        <v>6</v>
      </c>
      <c r="H1230" t="s">
        <v>227</v>
      </c>
      <c r="J1230" t="s">
        <v>34</v>
      </c>
      <c r="K1230" t="s">
        <v>5</v>
      </c>
      <c r="L1230">
        <v>6</v>
      </c>
      <c r="N1230" t="s">
        <v>307</v>
      </c>
      <c r="O1230" t="s">
        <v>428</v>
      </c>
      <c r="P1230" t="s">
        <v>76</v>
      </c>
      <c r="Q1230">
        <v>4500</v>
      </c>
      <c r="R1230" t="s">
        <v>1292</v>
      </c>
      <c r="T1230" t="s">
        <v>240</v>
      </c>
      <c r="U1230">
        <v>0</v>
      </c>
      <c r="W1230" t="s">
        <v>503</v>
      </c>
      <c r="X1230" t="s">
        <v>503</v>
      </c>
      <c r="AA1230" s="6" t="str">
        <f t="shared" si="97"/>
        <v>3yo</v>
      </c>
      <c r="AB1230" s="6" t="str">
        <f t="shared" si="98"/>
        <v>A</v>
      </c>
      <c r="AC1230" s="6">
        <f>VLOOKUP(P1230,lists!$G:$H,2,FALSE)</f>
        <v>5</v>
      </c>
      <c r="AD1230" t="b">
        <f>VLOOKUP(G1230,lists!$B$2:$C$3,2,FALSE)</f>
        <v>1</v>
      </c>
      <c r="AE1230" t="b">
        <f>VLOOKUP(AA1230,lists!$B:$C,2,FALSE)</f>
        <v>1</v>
      </c>
      <c r="AF1230" t="b">
        <f>IF(AND(AC1230&gt;=VLOOKUP(FLAT!$I$1,lists!$G:$H,2,FALSE),AC1230&lt;=VLOOKUP(FLAT!$I$2,lists!$G:$H,2,FALSE)),TRUE,FALSE)</f>
        <v>1</v>
      </c>
      <c r="AG1230" t="b">
        <f>VLOOKUP(AB1230,lists!$B$7:$C$8,2,FALSE)</f>
        <v>1</v>
      </c>
      <c r="AH1230" t="b">
        <f>VLOOKUP(IF(H1230="","Open",SUBSTITUTE(H1230,"/Nov","")),lists!$B$27:$D$29,2,FALSE)</f>
        <v>1</v>
      </c>
      <c r="AI1230" t="b">
        <f>IF(FLAT!$I$5="All",TRUE,IF(FLAT!$I$5=TEXT('Raw - F'!C1230,"mmm"),TRUE,FALSE))</f>
        <v>1</v>
      </c>
      <c r="AJ1230" t="b">
        <f>VLOOKUP(L1230,lists!B:C,2,FALSE)</f>
        <v>1</v>
      </c>
      <c r="AK1230" t="b">
        <f>VLOOKUP(T1230,lists!$B$23:$D$25,2,FALSE)</f>
        <v>1</v>
      </c>
      <c r="AL1230">
        <f t="shared" si="99"/>
        <v>1</v>
      </c>
    </row>
    <row r="1231" spans="1:38" x14ac:dyDescent="0.35">
      <c r="A1231" s="1">
        <f t="shared" si="100"/>
        <v>1231</v>
      </c>
      <c r="B1231" s="1">
        <f t="shared" si="101"/>
        <v>1230</v>
      </c>
      <c r="C1231" s="5">
        <v>44369</v>
      </c>
      <c r="D1231" t="s">
        <v>623</v>
      </c>
      <c r="E1231" t="s">
        <v>302</v>
      </c>
      <c r="F1231" t="s">
        <v>302</v>
      </c>
      <c r="G1231" t="s">
        <v>6</v>
      </c>
      <c r="H1231" t="s">
        <v>227</v>
      </c>
      <c r="J1231" t="s">
        <v>34</v>
      </c>
      <c r="K1231" t="s">
        <v>5</v>
      </c>
      <c r="L1231">
        <v>6</v>
      </c>
      <c r="N1231" t="s">
        <v>314</v>
      </c>
      <c r="O1231" t="s">
        <v>36</v>
      </c>
      <c r="P1231" t="s">
        <v>36</v>
      </c>
      <c r="Q1231">
        <v>4400</v>
      </c>
      <c r="R1231" t="s">
        <v>496</v>
      </c>
      <c r="T1231" t="s">
        <v>240</v>
      </c>
      <c r="U1231">
        <v>0</v>
      </c>
      <c r="V1231" t="s">
        <v>525</v>
      </c>
      <c r="W1231" t="s">
        <v>503</v>
      </c>
      <c r="X1231" t="s">
        <v>503</v>
      </c>
      <c r="AA1231" s="6" t="str">
        <f t="shared" si="97"/>
        <v>3yo</v>
      </c>
      <c r="AB1231" s="6" t="str">
        <f t="shared" si="98"/>
        <v>A</v>
      </c>
      <c r="AC1231" s="6">
        <f>VLOOKUP(P1231,lists!$G:$H,2,FALSE)</f>
        <v>1</v>
      </c>
      <c r="AD1231" t="b">
        <f>VLOOKUP(G1231,lists!$B$2:$C$3,2,FALSE)</f>
        <v>1</v>
      </c>
      <c r="AE1231" t="b">
        <f>VLOOKUP(AA1231,lists!$B:$C,2,FALSE)</f>
        <v>1</v>
      </c>
      <c r="AF1231" t="b">
        <f>IF(AND(AC1231&gt;=VLOOKUP(FLAT!$I$1,lists!$G:$H,2,FALSE),AC1231&lt;=VLOOKUP(FLAT!$I$2,lists!$G:$H,2,FALSE)),TRUE,FALSE)</f>
        <v>1</v>
      </c>
      <c r="AG1231" t="b">
        <f>VLOOKUP(AB1231,lists!$B$7:$C$8,2,FALSE)</f>
        <v>1</v>
      </c>
      <c r="AH1231" t="b">
        <f>VLOOKUP(IF(H1231="","Open",SUBSTITUTE(H1231,"/Nov","")),lists!$B$27:$D$29,2,FALSE)</f>
        <v>1</v>
      </c>
      <c r="AI1231" t="b">
        <f>IF(FLAT!$I$5="All",TRUE,IF(FLAT!$I$5=TEXT('Raw - F'!C1231,"mmm"),TRUE,FALSE))</f>
        <v>1</v>
      </c>
      <c r="AJ1231" t="b">
        <f>VLOOKUP(L1231,lists!B:C,2,FALSE)</f>
        <v>1</v>
      </c>
      <c r="AK1231" t="b">
        <f>VLOOKUP(T1231,lists!$B$23:$D$25,2,FALSE)</f>
        <v>1</v>
      </c>
      <c r="AL1231">
        <f t="shared" si="99"/>
        <v>1</v>
      </c>
    </row>
    <row r="1232" spans="1:38" x14ac:dyDescent="0.35">
      <c r="A1232" s="1">
        <f t="shared" si="100"/>
        <v>1232</v>
      </c>
      <c r="B1232" s="1">
        <f t="shared" si="101"/>
        <v>1231</v>
      </c>
      <c r="C1232" s="5">
        <v>44369</v>
      </c>
      <c r="D1232" t="s">
        <v>876</v>
      </c>
      <c r="E1232" t="s">
        <v>302</v>
      </c>
      <c r="F1232" t="s">
        <v>302</v>
      </c>
      <c r="G1232" t="s">
        <v>6</v>
      </c>
      <c r="H1232" t="s">
        <v>227</v>
      </c>
      <c r="J1232" t="s">
        <v>54</v>
      </c>
      <c r="K1232" t="s">
        <v>5</v>
      </c>
      <c r="L1232">
        <v>4</v>
      </c>
      <c r="N1232" t="s">
        <v>318</v>
      </c>
      <c r="O1232" t="s">
        <v>438</v>
      </c>
      <c r="P1232" t="s">
        <v>38</v>
      </c>
      <c r="Q1232">
        <v>7650</v>
      </c>
      <c r="R1232" t="s">
        <v>1513</v>
      </c>
      <c r="T1232" t="s">
        <v>241</v>
      </c>
      <c r="U1232">
        <v>0</v>
      </c>
      <c r="W1232" t="s">
        <v>503</v>
      </c>
      <c r="X1232" t="s">
        <v>503</v>
      </c>
      <c r="AA1232" s="6" t="str">
        <f t="shared" si="97"/>
        <v>Other</v>
      </c>
      <c r="AB1232" s="6" t="str">
        <f t="shared" si="98"/>
        <v>A</v>
      </c>
      <c r="AC1232" s="6">
        <f>VLOOKUP(P1232,lists!$G:$H,2,FALSE)</f>
        <v>3</v>
      </c>
      <c r="AD1232" t="b">
        <f>VLOOKUP(G1232,lists!$B$2:$C$3,2,FALSE)</f>
        <v>1</v>
      </c>
      <c r="AE1232" t="b">
        <f>VLOOKUP(AA1232,lists!$B:$C,2,FALSE)</f>
        <v>1</v>
      </c>
      <c r="AF1232" t="b">
        <f>IF(AND(AC1232&gt;=VLOOKUP(FLAT!$I$1,lists!$G:$H,2,FALSE),AC1232&lt;=VLOOKUP(FLAT!$I$2,lists!$G:$H,2,FALSE)),TRUE,FALSE)</f>
        <v>1</v>
      </c>
      <c r="AG1232" t="b">
        <f>VLOOKUP(AB1232,lists!$B$7:$C$8,2,FALSE)</f>
        <v>1</v>
      </c>
      <c r="AH1232" t="b">
        <f>VLOOKUP(IF(H1232="","Open",SUBSTITUTE(H1232,"/Nov","")),lists!$B$27:$D$29,2,FALSE)</f>
        <v>1</v>
      </c>
      <c r="AI1232" t="b">
        <f>IF(FLAT!$I$5="All",TRUE,IF(FLAT!$I$5=TEXT('Raw - F'!C1232,"mmm"),TRUE,FALSE))</f>
        <v>1</v>
      </c>
      <c r="AJ1232" t="b">
        <f>VLOOKUP(L1232,lists!B:C,2,FALSE)</f>
        <v>1</v>
      </c>
      <c r="AK1232" t="b">
        <f>VLOOKUP(T1232,lists!$B$23:$D$25,2,FALSE)</f>
        <v>1</v>
      </c>
      <c r="AL1232">
        <f t="shared" si="99"/>
        <v>1</v>
      </c>
    </row>
    <row r="1233" spans="1:38" x14ac:dyDescent="0.35">
      <c r="A1233" s="1">
        <f t="shared" si="100"/>
        <v>1233</v>
      </c>
      <c r="B1233" s="1">
        <f t="shared" si="101"/>
        <v>1232</v>
      </c>
      <c r="C1233" s="5">
        <v>44369</v>
      </c>
      <c r="D1233" t="s">
        <v>876</v>
      </c>
      <c r="E1233" t="s">
        <v>302</v>
      </c>
      <c r="F1233" t="s">
        <v>302</v>
      </c>
      <c r="G1233" t="s">
        <v>6</v>
      </c>
      <c r="H1233" t="s">
        <v>227</v>
      </c>
      <c r="J1233" t="s">
        <v>35</v>
      </c>
      <c r="K1233" t="s">
        <v>5</v>
      </c>
      <c r="L1233">
        <v>6</v>
      </c>
      <c r="N1233" t="s">
        <v>549</v>
      </c>
      <c r="O1233" t="s">
        <v>438</v>
      </c>
      <c r="P1233" t="s">
        <v>38</v>
      </c>
      <c r="Q1233">
        <v>4900</v>
      </c>
      <c r="R1233" t="s">
        <v>1512</v>
      </c>
      <c r="T1233" t="s">
        <v>241</v>
      </c>
      <c r="U1233">
        <v>0</v>
      </c>
      <c r="W1233" t="s">
        <v>503</v>
      </c>
      <c r="X1233" t="s">
        <v>503</v>
      </c>
      <c r="AA1233" s="6" t="str">
        <f t="shared" si="97"/>
        <v>Other</v>
      </c>
      <c r="AB1233" s="6" t="str">
        <f t="shared" si="98"/>
        <v>A</v>
      </c>
      <c r="AC1233" s="6">
        <f>VLOOKUP(P1233,lists!$G:$H,2,FALSE)</f>
        <v>3</v>
      </c>
      <c r="AD1233" t="b">
        <f>VLOOKUP(G1233,lists!$B$2:$C$3,2,FALSE)</f>
        <v>1</v>
      </c>
      <c r="AE1233" t="b">
        <f>VLOOKUP(AA1233,lists!$B:$C,2,FALSE)</f>
        <v>1</v>
      </c>
      <c r="AF1233" t="b">
        <f>IF(AND(AC1233&gt;=VLOOKUP(FLAT!$I$1,lists!$G:$H,2,FALSE),AC1233&lt;=VLOOKUP(FLAT!$I$2,lists!$G:$H,2,FALSE)),TRUE,FALSE)</f>
        <v>1</v>
      </c>
      <c r="AG1233" t="b">
        <f>VLOOKUP(AB1233,lists!$B$7:$C$8,2,FALSE)</f>
        <v>1</v>
      </c>
      <c r="AH1233" t="b">
        <f>VLOOKUP(IF(H1233="","Open",SUBSTITUTE(H1233,"/Nov","")),lists!$B$27:$D$29,2,FALSE)</f>
        <v>1</v>
      </c>
      <c r="AI1233" t="b">
        <f>IF(FLAT!$I$5="All",TRUE,IF(FLAT!$I$5=TEXT('Raw - F'!C1233,"mmm"),TRUE,FALSE))</f>
        <v>1</v>
      </c>
      <c r="AJ1233" t="b">
        <f>VLOOKUP(L1233,lists!B:C,2,FALSE)</f>
        <v>1</v>
      </c>
      <c r="AK1233" t="b">
        <f>VLOOKUP(T1233,lists!$B$23:$D$25,2,FALSE)</f>
        <v>1</v>
      </c>
      <c r="AL1233">
        <f t="shared" si="99"/>
        <v>1</v>
      </c>
    </row>
    <row r="1234" spans="1:38" x14ac:dyDescent="0.35">
      <c r="A1234" s="1">
        <f t="shared" si="100"/>
        <v>1234</v>
      </c>
      <c r="B1234" s="1">
        <f t="shared" si="101"/>
        <v>1233</v>
      </c>
      <c r="C1234" s="5">
        <v>44369</v>
      </c>
      <c r="D1234" t="s">
        <v>876</v>
      </c>
      <c r="E1234" t="s">
        <v>302</v>
      </c>
      <c r="F1234" t="s">
        <v>302</v>
      </c>
      <c r="G1234" t="s">
        <v>51</v>
      </c>
      <c r="H1234" t="s">
        <v>245</v>
      </c>
      <c r="J1234" t="s">
        <v>347</v>
      </c>
      <c r="K1234" t="s">
        <v>5</v>
      </c>
      <c r="L1234">
        <v>5</v>
      </c>
      <c r="N1234" t="s">
        <v>227</v>
      </c>
      <c r="O1234" t="s">
        <v>439</v>
      </c>
      <c r="P1234" t="s">
        <v>70</v>
      </c>
      <c r="Q1234">
        <v>4900</v>
      </c>
      <c r="R1234" t="s">
        <v>1515</v>
      </c>
      <c r="T1234" t="s">
        <v>241</v>
      </c>
      <c r="U1234">
        <v>0</v>
      </c>
      <c r="W1234" t="s">
        <v>503</v>
      </c>
      <c r="X1234" t="s">
        <v>660</v>
      </c>
      <c r="Y1234">
        <v>15000</v>
      </c>
      <c r="AA1234" s="6" t="str">
        <f t="shared" si="97"/>
        <v>Other</v>
      </c>
      <c r="AB1234" s="6" t="str">
        <f t="shared" si="98"/>
        <v>A</v>
      </c>
      <c r="AC1234" s="6">
        <f>VLOOKUP(P1234,lists!$G:$H,2,FALSE)</f>
        <v>4</v>
      </c>
      <c r="AD1234" t="b">
        <f>VLOOKUP(G1234,lists!$B$2:$C$3,2,FALSE)</f>
        <v>1</v>
      </c>
      <c r="AE1234" t="b">
        <f>VLOOKUP(AA1234,lists!$B:$C,2,FALSE)</f>
        <v>1</v>
      </c>
      <c r="AF1234" t="b">
        <f>IF(AND(AC1234&gt;=VLOOKUP(FLAT!$I$1,lists!$G:$H,2,FALSE),AC1234&lt;=VLOOKUP(FLAT!$I$2,lists!$G:$H,2,FALSE)),TRUE,FALSE)</f>
        <v>1</v>
      </c>
      <c r="AG1234" t="b">
        <f>VLOOKUP(AB1234,lists!$B$7:$C$8,2,FALSE)</f>
        <v>1</v>
      </c>
      <c r="AH1234" t="b">
        <f>VLOOKUP(IF(H1234="","Open",SUBSTITUTE(H1234,"/Nov","")),lists!$B$27:$D$29,2,FALSE)</f>
        <v>1</v>
      </c>
      <c r="AI1234" t="b">
        <f>IF(FLAT!$I$5="All",TRUE,IF(FLAT!$I$5=TEXT('Raw - F'!C1234,"mmm"),TRUE,FALSE))</f>
        <v>1</v>
      </c>
      <c r="AJ1234" t="b">
        <f>VLOOKUP(L1234,lists!B:C,2,FALSE)</f>
        <v>1</v>
      </c>
      <c r="AK1234" t="b">
        <f>VLOOKUP(T1234,lists!$B$23:$D$25,2,FALSE)</f>
        <v>1</v>
      </c>
      <c r="AL1234">
        <f t="shared" si="99"/>
        <v>1</v>
      </c>
    </row>
    <row r="1235" spans="1:38" x14ac:dyDescent="0.35">
      <c r="A1235" s="1">
        <f t="shared" si="100"/>
        <v>1235</v>
      </c>
      <c r="B1235" s="1">
        <f t="shared" si="101"/>
        <v>1234</v>
      </c>
      <c r="C1235" s="5">
        <v>44369</v>
      </c>
      <c r="D1235" t="s">
        <v>876</v>
      </c>
      <c r="E1235" t="s">
        <v>302</v>
      </c>
      <c r="F1235" t="s">
        <v>302</v>
      </c>
      <c r="G1235" t="s">
        <v>6</v>
      </c>
      <c r="H1235" t="s">
        <v>227</v>
      </c>
      <c r="J1235" t="s">
        <v>54</v>
      </c>
      <c r="K1235" t="s">
        <v>5</v>
      </c>
      <c r="L1235">
        <v>6</v>
      </c>
      <c r="N1235" t="s">
        <v>314</v>
      </c>
      <c r="O1235" t="s">
        <v>484</v>
      </c>
      <c r="P1235" t="s">
        <v>59</v>
      </c>
      <c r="Q1235">
        <v>3900</v>
      </c>
      <c r="R1235" t="s">
        <v>1511</v>
      </c>
      <c r="T1235" t="s">
        <v>241</v>
      </c>
      <c r="U1235">
        <v>0</v>
      </c>
      <c r="V1235" t="s">
        <v>526</v>
      </c>
      <c r="W1235" t="s">
        <v>503</v>
      </c>
      <c r="X1235" t="s">
        <v>503</v>
      </c>
      <c r="AA1235" s="6" t="str">
        <f t="shared" si="97"/>
        <v>Other</v>
      </c>
      <c r="AB1235" s="6" t="str">
        <f t="shared" si="98"/>
        <v>A</v>
      </c>
      <c r="AC1235" s="6">
        <f>VLOOKUP(P1235,lists!$G:$H,2,FALSE)</f>
        <v>7</v>
      </c>
      <c r="AD1235" t="b">
        <f>VLOOKUP(G1235,lists!$B$2:$C$3,2,FALSE)</f>
        <v>1</v>
      </c>
      <c r="AE1235" t="b">
        <f>VLOOKUP(AA1235,lists!$B:$C,2,FALSE)</f>
        <v>1</v>
      </c>
      <c r="AF1235" t="b">
        <f>IF(AND(AC1235&gt;=VLOOKUP(FLAT!$I$1,lists!$G:$H,2,FALSE),AC1235&lt;=VLOOKUP(FLAT!$I$2,lists!$G:$H,2,FALSE)),TRUE,FALSE)</f>
        <v>1</v>
      </c>
      <c r="AG1235" t="b">
        <f>VLOOKUP(AB1235,lists!$B$7:$C$8,2,FALSE)</f>
        <v>1</v>
      </c>
      <c r="AH1235" t="b">
        <f>VLOOKUP(IF(H1235="","Open",SUBSTITUTE(H1235,"/Nov","")),lists!$B$27:$D$29,2,FALSE)</f>
        <v>1</v>
      </c>
      <c r="AI1235" t="b">
        <f>IF(FLAT!$I$5="All",TRUE,IF(FLAT!$I$5=TEXT('Raw - F'!C1235,"mmm"),TRUE,FALSE))</f>
        <v>1</v>
      </c>
      <c r="AJ1235" t="b">
        <f>VLOOKUP(L1235,lists!B:C,2,FALSE)</f>
        <v>1</v>
      </c>
      <c r="AK1235" t="b">
        <f>VLOOKUP(T1235,lists!$B$23:$D$25,2,FALSE)</f>
        <v>1</v>
      </c>
      <c r="AL1235">
        <f t="shared" si="99"/>
        <v>1</v>
      </c>
    </row>
    <row r="1236" spans="1:38" x14ac:dyDescent="0.35">
      <c r="A1236" s="1">
        <f t="shared" si="100"/>
        <v>1236</v>
      </c>
      <c r="B1236" s="1">
        <f t="shared" si="101"/>
        <v>1235</v>
      </c>
      <c r="C1236" s="5">
        <v>44369</v>
      </c>
      <c r="D1236" t="s">
        <v>876</v>
      </c>
      <c r="E1236" t="s">
        <v>302</v>
      </c>
      <c r="F1236" t="s">
        <v>302</v>
      </c>
      <c r="G1236" t="s">
        <v>6</v>
      </c>
      <c r="H1236" t="s">
        <v>227</v>
      </c>
      <c r="J1236" t="s">
        <v>35</v>
      </c>
      <c r="K1236" t="s">
        <v>5</v>
      </c>
      <c r="L1236">
        <v>6</v>
      </c>
      <c r="N1236" t="s">
        <v>307</v>
      </c>
      <c r="O1236" t="s">
        <v>439</v>
      </c>
      <c r="P1236" t="s">
        <v>37</v>
      </c>
      <c r="Q1236">
        <v>3900</v>
      </c>
      <c r="R1236" t="s">
        <v>417</v>
      </c>
      <c r="T1236" t="s">
        <v>241</v>
      </c>
      <c r="U1236">
        <v>0</v>
      </c>
      <c r="W1236" t="s">
        <v>503</v>
      </c>
      <c r="X1236" t="s">
        <v>503</v>
      </c>
      <c r="AA1236" s="6" t="str">
        <f t="shared" si="97"/>
        <v>Other</v>
      </c>
      <c r="AB1236" s="6" t="str">
        <f t="shared" si="98"/>
        <v>A</v>
      </c>
      <c r="AC1236" s="6">
        <f>VLOOKUP(P1236,lists!$G:$H,2,FALSE)</f>
        <v>2</v>
      </c>
      <c r="AD1236" t="b">
        <f>VLOOKUP(G1236,lists!$B$2:$C$3,2,FALSE)</f>
        <v>1</v>
      </c>
      <c r="AE1236" t="b">
        <f>VLOOKUP(AA1236,lists!$B:$C,2,FALSE)</f>
        <v>1</v>
      </c>
      <c r="AF1236" t="b">
        <f>IF(AND(AC1236&gt;=VLOOKUP(FLAT!$I$1,lists!$G:$H,2,FALSE),AC1236&lt;=VLOOKUP(FLAT!$I$2,lists!$G:$H,2,FALSE)),TRUE,FALSE)</f>
        <v>1</v>
      </c>
      <c r="AG1236" t="b">
        <f>VLOOKUP(AB1236,lists!$B$7:$C$8,2,FALSE)</f>
        <v>1</v>
      </c>
      <c r="AH1236" t="b">
        <f>VLOOKUP(IF(H1236="","Open",SUBSTITUTE(H1236,"/Nov","")),lists!$B$27:$D$29,2,FALSE)</f>
        <v>1</v>
      </c>
      <c r="AI1236" t="b">
        <f>IF(FLAT!$I$5="All",TRUE,IF(FLAT!$I$5=TEXT('Raw - F'!C1236,"mmm"),TRUE,FALSE))</f>
        <v>1</v>
      </c>
      <c r="AJ1236" t="b">
        <f>VLOOKUP(L1236,lists!B:C,2,FALSE)</f>
        <v>1</v>
      </c>
      <c r="AK1236" t="b">
        <f>VLOOKUP(T1236,lists!$B$23:$D$25,2,FALSE)</f>
        <v>1</v>
      </c>
      <c r="AL1236">
        <f t="shared" si="99"/>
        <v>1</v>
      </c>
    </row>
    <row r="1237" spans="1:38" x14ac:dyDescent="0.35">
      <c r="A1237" s="1">
        <f t="shared" si="100"/>
        <v>1237</v>
      </c>
      <c r="B1237" s="1">
        <f t="shared" si="101"/>
        <v>1236</v>
      </c>
      <c r="C1237" s="5">
        <v>44369</v>
      </c>
      <c r="D1237" t="s">
        <v>876</v>
      </c>
      <c r="E1237" t="s">
        <v>302</v>
      </c>
      <c r="F1237" t="s">
        <v>302</v>
      </c>
      <c r="G1237" t="s">
        <v>6</v>
      </c>
      <c r="H1237" t="s">
        <v>227</v>
      </c>
      <c r="J1237" t="s">
        <v>35</v>
      </c>
      <c r="K1237" t="s">
        <v>5</v>
      </c>
      <c r="L1237">
        <v>6</v>
      </c>
      <c r="N1237" t="s">
        <v>312</v>
      </c>
      <c r="O1237" t="s">
        <v>442</v>
      </c>
      <c r="P1237" t="s">
        <v>70</v>
      </c>
      <c r="Q1237">
        <v>3900</v>
      </c>
      <c r="R1237" t="s">
        <v>1514</v>
      </c>
      <c r="T1237" t="s">
        <v>241</v>
      </c>
      <c r="U1237">
        <v>0</v>
      </c>
      <c r="W1237" t="s">
        <v>503</v>
      </c>
      <c r="X1237" t="s">
        <v>503</v>
      </c>
      <c r="AA1237" s="6" t="str">
        <f t="shared" si="97"/>
        <v>Other</v>
      </c>
      <c r="AB1237" s="6" t="str">
        <f t="shared" si="98"/>
        <v>A</v>
      </c>
      <c r="AC1237" s="6">
        <f>VLOOKUP(P1237,lists!$G:$H,2,FALSE)</f>
        <v>4</v>
      </c>
      <c r="AD1237" t="b">
        <f>VLOOKUP(G1237,lists!$B$2:$C$3,2,FALSE)</f>
        <v>1</v>
      </c>
      <c r="AE1237" t="b">
        <f>VLOOKUP(AA1237,lists!$B:$C,2,FALSE)</f>
        <v>1</v>
      </c>
      <c r="AF1237" t="b">
        <f>IF(AND(AC1237&gt;=VLOOKUP(FLAT!$I$1,lists!$G:$H,2,FALSE),AC1237&lt;=VLOOKUP(FLAT!$I$2,lists!$G:$H,2,FALSE)),TRUE,FALSE)</f>
        <v>1</v>
      </c>
      <c r="AG1237" t="b">
        <f>VLOOKUP(AB1237,lists!$B$7:$C$8,2,FALSE)</f>
        <v>1</v>
      </c>
      <c r="AH1237" t="b">
        <f>VLOOKUP(IF(H1237="","Open",SUBSTITUTE(H1237,"/Nov","")),lists!$B$27:$D$29,2,FALSE)</f>
        <v>1</v>
      </c>
      <c r="AI1237" t="b">
        <f>IF(FLAT!$I$5="All",TRUE,IF(FLAT!$I$5=TEXT('Raw - F'!C1237,"mmm"),TRUE,FALSE))</f>
        <v>1</v>
      </c>
      <c r="AJ1237" t="b">
        <f>VLOOKUP(L1237,lists!B:C,2,FALSE)</f>
        <v>1</v>
      </c>
      <c r="AK1237" t="b">
        <f>VLOOKUP(T1237,lists!$B$23:$D$25,2,FALSE)</f>
        <v>1</v>
      </c>
      <c r="AL1237">
        <f t="shared" si="99"/>
        <v>1</v>
      </c>
    </row>
    <row r="1238" spans="1:38" x14ac:dyDescent="0.35">
      <c r="A1238" s="1">
        <f t="shared" si="100"/>
        <v>1238</v>
      </c>
      <c r="B1238" s="1">
        <f t="shared" si="101"/>
        <v>1237</v>
      </c>
      <c r="C1238" s="5">
        <v>44369</v>
      </c>
      <c r="D1238" t="s">
        <v>876</v>
      </c>
      <c r="E1238" t="s">
        <v>302</v>
      </c>
      <c r="F1238" t="s">
        <v>302</v>
      </c>
      <c r="G1238" t="s">
        <v>6</v>
      </c>
      <c r="H1238" t="s">
        <v>227</v>
      </c>
      <c r="J1238" t="s">
        <v>35</v>
      </c>
      <c r="K1238" t="s">
        <v>5</v>
      </c>
      <c r="L1238">
        <v>6</v>
      </c>
      <c r="N1238" t="s">
        <v>314</v>
      </c>
      <c r="O1238" t="s">
        <v>428</v>
      </c>
      <c r="P1238" t="s">
        <v>76</v>
      </c>
      <c r="Q1238">
        <v>3900</v>
      </c>
      <c r="R1238" t="s">
        <v>1516</v>
      </c>
      <c r="T1238" t="s">
        <v>241</v>
      </c>
      <c r="U1238">
        <v>0</v>
      </c>
      <c r="W1238" t="s">
        <v>503</v>
      </c>
      <c r="X1238" t="s">
        <v>503</v>
      </c>
      <c r="AA1238" s="6" t="str">
        <f t="shared" si="97"/>
        <v>Other</v>
      </c>
      <c r="AB1238" s="6" t="str">
        <f t="shared" si="98"/>
        <v>A</v>
      </c>
      <c r="AC1238" s="6">
        <f>VLOOKUP(P1238,lists!$G:$H,2,FALSE)</f>
        <v>5</v>
      </c>
      <c r="AD1238" t="b">
        <f>VLOOKUP(G1238,lists!$B$2:$C$3,2,FALSE)</f>
        <v>1</v>
      </c>
      <c r="AE1238" t="b">
        <f>VLOOKUP(AA1238,lists!$B:$C,2,FALSE)</f>
        <v>1</v>
      </c>
      <c r="AF1238" t="b">
        <f>IF(AND(AC1238&gt;=VLOOKUP(FLAT!$I$1,lists!$G:$H,2,FALSE),AC1238&lt;=VLOOKUP(FLAT!$I$2,lists!$G:$H,2,FALSE)),TRUE,FALSE)</f>
        <v>1</v>
      </c>
      <c r="AG1238" t="b">
        <f>VLOOKUP(AB1238,lists!$B$7:$C$8,2,FALSE)</f>
        <v>1</v>
      </c>
      <c r="AH1238" t="b">
        <f>VLOOKUP(IF(H1238="","Open",SUBSTITUTE(H1238,"/Nov","")),lists!$B$27:$D$29,2,FALSE)</f>
        <v>1</v>
      </c>
      <c r="AI1238" t="b">
        <f>IF(FLAT!$I$5="All",TRUE,IF(FLAT!$I$5=TEXT('Raw - F'!C1238,"mmm"),TRUE,FALSE))</f>
        <v>1</v>
      </c>
      <c r="AJ1238" t="b">
        <f>VLOOKUP(L1238,lists!B:C,2,FALSE)</f>
        <v>1</v>
      </c>
      <c r="AK1238" t="b">
        <f>VLOOKUP(T1238,lists!$B$23:$D$25,2,FALSE)</f>
        <v>1</v>
      </c>
      <c r="AL1238">
        <f t="shared" si="99"/>
        <v>1</v>
      </c>
    </row>
    <row r="1239" spans="1:38" x14ac:dyDescent="0.35">
      <c r="A1239" s="1">
        <f t="shared" si="100"/>
        <v>1239</v>
      </c>
      <c r="B1239" s="1">
        <f t="shared" si="101"/>
        <v>1238</v>
      </c>
      <c r="C1239" s="5">
        <v>44369</v>
      </c>
      <c r="D1239" t="s">
        <v>143</v>
      </c>
      <c r="E1239" t="s">
        <v>302</v>
      </c>
      <c r="F1239" t="s">
        <v>302</v>
      </c>
      <c r="G1239" t="s">
        <v>6</v>
      </c>
      <c r="H1239" t="s">
        <v>227</v>
      </c>
      <c r="J1239" t="s">
        <v>35</v>
      </c>
      <c r="K1239" t="s">
        <v>5</v>
      </c>
      <c r="L1239">
        <v>4</v>
      </c>
      <c r="N1239" t="s">
        <v>348</v>
      </c>
      <c r="O1239" t="s">
        <v>570</v>
      </c>
      <c r="P1239" t="s">
        <v>59</v>
      </c>
      <c r="Q1239">
        <v>7650</v>
      </c>
      <c r="R1239" t="s">
        <v>1523</v>
      </c>
      <c r="T1239" t="s">
        <v>241</v>
      </c>
      <c r="U1239">
        <v>0</v>
      </c>
      <c r="W1239" t="s">
        <v>503</v>
      </c>
      <c r="X1239" t="s">
        <v>503</v>
      </c>
      <c r="AA1239" s="6" t="str">
        <f t="shared" si="97"/>
        <v>Other</v>
      </c>
      <c r="AB1239" s="6" t="str">
        <f t="shared" si="98"/>
        <v>A</v>
      </c>
      <c r="AC1239" s="6">
        <f>VLOOKUP(P1239,lists!$G:$H,2,FALSE)</f>
        <v>7</v>
      </c>
      <c r="AD1239" t="b">
        <f>VLOOKUP(G1239,lists!$B$2:$C$3,2,FALSE)</f>
        <v>1</v>
      </c>
      <c r="AE1239" t="b">
        <f>VLOOKUP(AA1239,lists!$B:$C,2,FALSE)</f>
        <v>1</v>
      </c>
      <c r="AF1239" t="b">
        <f>IF(AND(AC1239&gt;=VLOOKUP(FLAT!$I$1,lists!$G:$H,2,FALSE),AC1239&lt;=VLOOKUP(FLAT!$I$2,lists!$G:$H,2,FALSE)),TRUE,FALSE)</f>
        <v>1</v>
      </c>
      <c r="AG1239" t="b">
        <f>VLOOKUP(AB1239,lists!$B$7:$C$8,2,FALSE)</f>
        <v>1</v>
      </c>
      <c r="AH1239" t="b">
        <f>VLOOKUP(IF(H1239="","Open",SUBSTITUTE(H1239,"/Nov","")),lists!$B$27:$D$29,2,FALSE)</f>
        <v>1</v>
      </c>
      <c r="AI1239" t="b">
        <f>IF(FLAT!$I$5="All",TRUE,IF(FLAT!$I$5=TEXT('Raw - F'!C1239,"mmm"),TRUE,FALSE))</f>
        <v>1</v>
      </c>
      <c r="AJ1239" t="b">
        <f>VLOOKUP(L1239,lists!B:C,2,FALSE)</f>
        <v>1</v>
      </c>
      <c r="AK1239" t="b">
        <f>VLOOKUP(T1239,lists!$B$23:$D$25,2,FALSE)</f>
        <v>1</v>
      </c>
      <c r="AL1239">
        <f t="shared" si="99"/>
        <v>1</v>
      </c>
    </row>
    <row r="1240" spans="1:38" x14ac:dyDescent="0.35">
      <c r="A1240" s="1">
        <f t="shared" si="100"/>
        <v>1240</v>
      </c>
      <c r="B1240" s="1">
        <f t="shared" si="101"/>
        <v>1239</v>
      </c>
      <c r="C1240" s="5">
        <v>44369</v>
      </c>
      <c r="D1240" t="s">
        <v>143</v>
      </c>
      <c r="E1240" t="s">
        <v>302</v>
      </c>
      <c r="F1240" t="s">
        <v>302</v>
      </c>
      <c r="G1240" t="s">
        <v>51</v>
      </c>
      <c r="H1240" t="s">
        <v>244</v>
      </c>
      <c r="J1240" t="s">
        <v>33</v>
      </c>
      <c r="K1240" t="s">
        <v>7</v>
      </c>
      <c r="L1240">
        <v>4</v>
      </c>
      <c r="N1240" t="s">
        <v>227</v>
      </c>
      <c r="O1240" t="s">
        <v>38</v>
      </c>
      <c r="P1240" t="s">
        <v>38</v>
      </c>
      <c r="Q1240">
        <v>6500</v>
      </c>
      <c r="R1240" t="s">
        <v>1518</v>
      </c>
      <c r="T1240" t="s">
        <v>241</v>
      </c>
      <c r="U1240">
        <v>0</v>
      </c>
      <c r="W1240" t="s">
        <v>503</v>
      </c>
      <c r="X1240" t="s">
        <v>503</v>
      </c>
      <c r="AA1240" s="6" t="str">
        <f t="shared" si="97"/>
        <v>2yo</v>
      </c>
      <c r="AB1240" s="6" t="str">
        <f t="shared" si="98"/>
        <v>F</v>
      </c>
      <c r="AC1240" s="6">
        <f>VLOOKUP(P1240,lists!$G:$H,2,FALSE)</f>
        <v>3</v>
      </c>
      <c r="AD1240" t="b">
        <f>VLOOKUP(G1240,lists!$B$2:$C$3,2,FALSE)</f>
        <v>1</v>
      </c>
      <c r="AE1240" t="b">
        <f>VLOOKUP(AA1240,lists!$B:$C,2,FALSE)</f>
        <v>1</v>
      </c>
      <c r="AF1240" t="b">
        <f>IF(AND(AC1240&gt;=VLOOKUP(FLAT!$I$1,lists!$G:$H,2,FALSE),AC1240&lt;=VLOOKUP(FLAT!$I$2,lists!$G:$H,2,FALSE)),TRUE,FALSE)</f>
        <v>1</v>
      </c>
      <c r="AG1240" t="b">
        <f>VLOOKUP(AB1240,lists!$B$7:$C$8,2,FALSE)</f>
        <v>1</v>
      </c>
      <c r="AH1240" t="b">
        <f>VLOOKUP(IF(H1240="","Open",SUBSTITUTE(H1240,"/Nov","")),lists!$B$27:$D$29,2,FALSE)</f>
        <v>1</v>
      </c>
      <c r="AI1240" t="b">
        <f>IF(FLAT!$I$5="All",TRUE,IF(FLAT!$I$5=TEXT('Raw - F'!C1240,"mmm"),TRUE,FALSE))</f>
        <v>1</v>
      </c>
      <c r="AJ1240" t="b">
        <f>VLOOKUP(L1240,lists!B:C,2,FALSE)</f>
        <v>1</v>
      </c>
      <c r="AK1240" t="b">
        <f>VLOOKUP(T1240,lists!$B$23:$D$25,2,FALSE)</f>
        <v>1</v>
      </c>
      <c r="AL1240">
        <f t="shared" si="99"/>
        <v>1</v>
      </c>
    </row>
    <row r="1241" spans="1:38" x14ac:dyDescent="0.35">
      <c r="A1241" s="1">
        <f t="shared" si="100"/>
        <v>1241</v>
      </c>
      <c r="B1241" s="1">
        <f t="shared" si="101"/>
        <v>1240</v>
      </c>
      <c r="C1241" s="5">
        <v>44369</v>
      </c>
      <c r="D1241" t="s">
        <v>143</v>
      </c>
      <c r="E1241" t="s">
        <v>302</v>
      </c>
      <c r="F1241" t="s">
        <v>302</v>
      </c>
      <c r="G1241" t="s">
        <v>51</v>
      </c>
      <c r="H1241" t="s">
        <v>244</v>
      </c>
      <c r="J1241" t="s">
        <v>33</v>
      </c>
      <c r="K1241" t="s">
        <v>7</v>
      </c>
      <c r="L1241">
        <v>4</v>
      </c>
      <c r="N1241" t="s">
        <v>227</v>
      </c>
      <c r="O1241" t="s">
        <v>37</v>
      </c>
      <c r="P1241" t="s">
        <v>37</v>
      </c>
      <c r="Q1241">
        <v>6500</v>
      </c>
      <c r="R1241" t="s">
        <v>1520</v>
      </c>
      <c r="T1241" t="s">
        <v>241</v>
      </c>
      <c r="U1241">
        <v>0</v>
      </c>
      <c r="W1241" t="s">
        <v>503</v>
      </c>
      <c r="X1241" t="s">
        <v>583</v>
      </c>
      <c r="Y1241" t="s">
        <v>584</v>
      </c>
      <c r="Z1241" t="s">
        <v>553</v>
      </c>
      <c r="AA1241" s="6" t="str">
        <f t="shared" si="97"/>
        <v>2yo</v>
      </c>
      <c r="AB1241" s="6" t="str">
        <f t="shared" si="98"/>
        <v>F</v>
      </c>
      <c r="AC1241" s="6">
        <f>VLOOKUP(P1241,lists!$G:$H,2,FALSE)</f>
        <v>2</v>
      </c>
      <c r="AD1241" t="b">
        <f>VLOOKUP(G1241,lists!$B$2:$C$3,2,FALSE)</f>
        <v>1</v>
      </c>
      <c r="AE1241" t="b">
        <f>VLOOKUP(AA1241,lists!$B:$C,2,FALSE)</f>
        <v>1</v>
      </c>
      <c r="AF1241" t="b">
        <f>IF(AND(AC1241&gt;=VLOOKUP(FLAT!$I$1,lists!$G:$H,2,FALSE),AC1241&lt;=VLOOKUP(FLAT!$I$2,lists!$G:$H,2,FALSE)),TRUE,FALSE)</f>
        <v>1</v>
      </c>
      <c r="AG1241" t="b">
        <f>VLOOKUP(AB1241,lists!$B$7:$C$8,2,FALSE)</f>
        <v>1</v>
      </c>
      <c r="AH1241" t="b">
        <f>VLOOKUP(IF(H1241="","Open",SUBSTITUTE(H1241,"/Nov","")),lists!$B$27:$D$29,2,FALSE)</f>
        <v>1</v>
      </c>
      <c r="AI1241" t="b">
        <f>IF(FLAT!$I$5="All",TRUE,IF(FLAT!$I$5=TEXT('Raw - F'!C1241,"mmm"),TRUE,FALSE))</f>
        <v>1</v>
      </c>
      <c r="AJ1241" t="b">
        <f>VLOOKUP(L1241,lists!B:C,2,FALSE)</f>
        <v>1</v>
      </c>
      <c r="AK1241" t="b">
        <f>VLOOKUP(T1241,lists!$B$23:$D$25,2,FALSE)</f>
        <v>1</v>
      </c>
      <c r="AL1241">
        <f t="shared" si="99"/>
        <v>1</v>
      </c>
    </row>
    <row r="1242" spans="1:38" x14ac:dyDescent="0.35">
      <c r="A1242" s="1">
        <f t="shared" si="100"/>
        <v>1242</v>
      </c>
      <c r="B1242" s="1">
        <f t="shared" si="101"/>
        <v>1241</v>
      </c>
      <c r="C1242" s="5">
        <v>44369</v>
      </c>
      <c r="D1242" t="s">
        <v>143</v>
      </c>
      <c r="E1242" t="s">
        <v>302</v>
      </c>
      <c r="F1242" t="s">
        <v>302</v>
      </c>
      <c r="G1242" t="s">
        <v>6</v>
      </c>
      <c r="H1242" t="s">
        <v>227</v>
      </c>
      <c r="J1242" t="s">
        <v>35</v>
      </c>
      <c r="K1242" t="s">
        <v>5</v>
      </c>
      <c r="L1242">
        <v>5</v>
      </c>
      <c r="N1242" t="s">
        <v>330</v>
      </c>
      <c r="O1242" t="s">
        <v>37</v>
      </c>
      <c r="P1242" t="s">
        <v>37</v>
      </c>
      <c r="Q1242">
        <v>5500</v>
      </c>
      <c r="R1242" t="s">
        <v>1519</v>
      </c>
      <c r="T1242" t="s">
        <v>241</v>
      </c>
      <c r="U1242">
        <v>0</v>
      </c>
      <c r="W1242" t="s">
        <v>503</v>
      </c>
      <c r="X1242" t="s">
        <v>503</v>
      </c>
      <c r="AA1242" s="6" t="str">
        <f t="shared" si="97"/>
        <v>Other</v>
      </c>
      <c r="AB1242" s="6" t="str">
        <f t="shared" si="98"/>
        <v>A</v>
      </c>
      <c r="AC1242" s="6">
        <f>VLOOKUP(P1242,lists!$G:$H,2,FALSE)</f>
        <v>2</v>
      </c>
      <c r="AD1242" t="b">
        <f>VLOOKUP(G1242,lists!$B$2:$C$3,2,FALSE)</f>
        <v>1</v>
      </c>
      <c r="AE1242" t="b">
        <f>VLOOKUP(AA1242,lists!$B:$C,2,FALSE)</f>
        <v>1</v>
      </c>
      <c r="AF1242" t="b">
        <f>IF(AND(AC1242&gt;=VLOOKUP(FLAT!$I$1,lists!$G:$H,2,FALSE),AC1242&lt;=VLOOKUP(FLAT!$I$2,lists!$G:$H,2,FALSE)),TRUE,FALSE)</f>
        <v>1</v>
      </c>
      <c r="AG1242" t="b">
        <f>VLOOKUP(AB1242,lists!$B$7:$C$8,2,FALSE)</f>
        <v>1</v>
      </c>
      <c r="AH1242" t="b">
        <f>VLOOKUP(IF(H1242="","Open",SUBSTITUTE(H1242,"/Nov","")),lists!$B$27:$D$29,2,FALSE)</f>
        <v>1</v>
      </c>
      <c r="AI1242" t="b">
        <f>IF(FLAT!$I$5="All",TRUE,IF(FLAT!$I$5=TEXT('Raw - F'!C1242,"mmm"),TRUE,FALSE))</f>
        <v>1</v>
      </c>
      <c r="AJ1242" t="b">
        <f>VLOOKUP(L1242,lists!B:C,2,FALSE)</f>
        <v>1</v>
      </c>
      <c r="AK1242" t="b">
        <f>VLOOKUP(T1242,lists!$B$23:$D$25,2,FALSE)</f>
        <v>1</v>
      </c>
      <c r="AL1242">
        <f t="shared" si="99"/>
        <v>1</v>
      </c>
    </row>
    <row r="1243" spans="1:38" x14ac:dyDescent="0.35">
      <c r="A1243" s="1">
        <f t="shared" si="100"/>
        <v>1243</v>
      </c>
      <c r="B1243" s="1">
        <f t="shared" si="101"/>
        <v>1242</v>
      </c>
      <c r="C1243" s="5">
        <v>44369</v>
      </c>
      <c r="D1243" t="s">
        <v>143</v>
      </c>
      <c r="E1243" t="s">
        <v>302</v>
      </c>
      <c r="F1243" t="s">
        <v>302</v>
      </c>
      <c r="G1243" t="s">
        <v>6</v>
      </c>
      <c r="H1243" t="s">
        <v>227</v>
      </c>
      <c r="J1243" t="s">
        <v>34</v>
      </c>
      <c r="K1243" t="s">
        <v>5</v>
      </c>
      <c r="L1243">
        <v>5</v>
      </c>
      <c r="N1243" t="s">
        <v>321</v>
      </c>
      <c r="O1243" t="s">
        <v>70</v>
      </c>
      <c r="P1243" t="s">
        <v>38</v>
      </c>
      <c r="Q1243">
        <v>5000</v>
      </c>
      <c r="R1243" t="s">
        <v>1521</v>
      </c>
      <c r="T1243" t="s">
        <v>241</v>
      </c>
      <c r="U1243">
        <v>0</v>
      </c>
      <c r="W1243" t="s">
        <v>503</v>
      </c>
      <c r="X1243" t="s">
        <v>503</v>
      </c>
      <c r="AA1243" s="6" t="str">
        <f t="shared" si="97"/>
        <v>3yo</v>
      </c>
      <c r="AB1243" s="6" t="str">
        <f t="shared" si="98"/>
        <v>A</v>
      </c>
      <c r="AC1243" s="6">
        <f>VLOOKUP(P1243,lists!$G:$H,2,FALSE)</f>
        <v>3</v>
      </c>
      <c r="AD1243" t="b">
        <f>VLOOKUP(G1243,lists!$B$2:$C$3,2,FALSE)</f>
        <v>1</v>
      </c>
      <c r="AE1243" t="b">
        <f>VLOOKUP(AA1243,lists!$B:$C,2,FALSE)</f>
        <v>1</v>
      </c>
      <c r="AF1243" t="b">
        <f>IF(AND(AC1243&gt;=VLOOKUP(FLAT!$I$1,lists!$G:$H,2,FALSE),AC1243&lt;=VLOOKUP(FLAT!$I$2,lists!$G:$H,2,FALSE)),TRUE,FALSE)</f>
        <v>1</v>
      </c>
      <c r="AG1243" t="b">
        <f>VLOOKUP(AB1243,lists!$B$7:$C$8,2,FALSE)</f>
        <v>1</v>
      </c>
      <c r="AH1243" t="b">
        <f>VLOOKUP(IF(H1243="","Open",SUBSTITUTE(H1243,"/Nov","")),lists!$B$27:$D$29,2,FALSE)</f>
        <v>1</v>
      </c>
      <c r="AI1243" t="b">
        <f>IF(FLAT!$I$5="All",TRUE,IF(FLAT!$I$5=TEXT('Raw - F'!C1243,"mmm"),TRUE,FALSE))</f>
        <v>1</v>
      </c>
      <c r="AJ1243" t="b">
        <f>VLOOKUP(L1243,lists!B:C,2,FALSE)</f>
        <v>1</v>
      </c>
      <c r="AK1243" t="b">
        <f>VLOOKUP(T1243,lists!$B$23:$D$25,2,FALSE)</f>
        <v>1</v>
      </c>
      <c r="AL1243">
        <f t="shared" si="99"/>
        <v>1</v>
      </c>
    </row>
    <row r="1244" spans="1:38" x14ac:dyDescent="0.35">
      <c r="A1244" s="1">
        <f t="shared" si="100"/>
        <v>1244</v>
      </c>
      <c r="B1244" s="1">
        <f t="shared" si="101"/>
        <v>1243</v>
      </c>
      <c r="C1244" s="5">
        <v>44369</v>
      </c>
      <c r="D1244" t="s">
        <v>143</v>
      </c>
      <c r="E1244" t="s">
        <v>302</v>
      </c>
      <c r="F1244" t="s">
        <v>302</v>
      </c>
      <c r="G1244" t="s">
        <v>6</v>
      </c>
      <c r="H1244" t="s">
        <v>227</v>
      </c>
      <c r="J1244" t="s">
        <v>54</v>
      </c>
      <c r="K1244" t="s">
        <v>5</v>
      </c>
      <c r="L1244">
        <v>5</v>
      </c>
      <c r="N1244" t="s">
        <v>330</v>
      </c>
      <c r="O1244" t="s">
        <v>803</v>
      </c>
      <c r="P1244" t="s">
        <v>88</v>
      </c>
      <c r="Q1244">
        <v>4900</v>
      </c>
      <c r="R1244" t="s">
        <v>1517</v>
      </c>
      <c r="T1244" t="s">
        <v>241</v>
      </c>
      <c r="U1244">
        <v>0</v>
      </c>
      <c r="V1244" t="s">
        <v>525</v>
      </c>
      <c r="W1244" t="s">
        <v>503</v>
      </c>
      <c r="X1244" t="s">
        <v>503</v>
      </c>
      <c r="AA1244" s="6" t="str">
        <f t="shared" si="97"/>
        <v>Other</v>
      </c>
      <c r="AB1244" s="6" t="str">
        <f t="shared" si="98"/>
        <v>A</v>
      </c>
      <c r="AC1244" s="6">
        <f>VLOOKUP(P1244,lists!$G:$H,2,FALSE)</f>
        <v>6</v>
      </c>
      <c r="AD1244" t="b">
        <f>VLOOKUP(G1244,lists!$B$2:$C$3,2,FALSE)</f>
        <v>1</v>
      </c>
      <c r="AE1244" t="b">
        <f>VLOOKUP(AA1244,lists!$B:$C,2,FALSE)</f>
        <v>1</v>
      </c>
      <c r="AF1244" t="b">
        <f>IF(AND(AC1244&gt;=VLOOKUP(FLAT!$I$1,lists!$G:$H,2,FALSE),AC1244&lt;=VLOOKUP(FLAT!$I$2,lists!$G:$H,2,FALSE)),TRUE,FALSE)</f>
        <v>1</v>
      </c>
      <c r="AG1244" t="b">
        <f>VLOOKUP(AB1244,lists!$B$7:$C$8,2,FALSE)</f>
        <v>1</v>
      </c>
      <c r="AH1244" t="b">
        <f>VLOOKUP(IF(H1244="","Open",SUBSTITUTE(H1244,"/Nov","")),lists!$B$27:$D$29,2,FALSE)</f>
        <v>1</v>
      </c>
      <c r="AI1244" t="b">
        <f>IF(FLAT!$I$5="All",TRUE,IF(FLAT!$I$5=TEXT('Raw - F'!C1244,"mmm"),TRUE,FALSE))</f>
        <v>1</v>
      </c>
      <c r="AJ1244" t="b">
        <f>VLOOKUP(L1244,lists!B:C,2,FALSE)</f>
        <v>1</v>
      </c>
      <c r="AK1244" t="b">
        <f>VLOOKUP(T1244,lists!$B$23:$D$25,2,FALSE)</f>
        <v>1</v>
      </c>
      <c r="AL1244">
        <f t="shared" si="99"/>
        <v>1</v>
      </c>
    </row>
    <row r="1245" spans="1:38" x14ac:dyDescent="0.35">
      <c r="A1245" s="1">
        <f t="shared" si="100"/>
        <v>1245</v>
      </c>
      <c r="B1245" s="1">
        <f t="shared" si="101"/>
        <v>1244</v>
      </c>
      <c r="C1245" s="5">
        <v>44369</v>
      </c>
      <c r="D1245" t="s">
        <v>143</v>
      </c>
      <c r="E1245" t="s">
        <v>302</v>
      </c>
      <c r="F1245" t="s">
        <v>302</v>
      </c>
      <c r="G1245" t="s">
        <v>6</v>
      </c>
      <c r="H1245" t="s">
        <v>227</v>
      </c>
      <c r="J1245" t="s">
        <v>35</v>
      </c>
      <c r="K1245" t="s">
        <v>5</v>
      </c>
      <c r="L1245">
        <v>5</v>
      </c>
      <c r="N1245" t="s">
        <v>321</v>
      </c>
      <c r="O1245" t="s">
        <v>38</v>
      </c>
      <c r="P1245" t="s">
        <v>38</v>
      </c>
      <c r="Q1245">
        <v>4900</v>
      </c>
      <c r="R1245" t="s">
        <v>1522</v>
      </c>
      <c r="T1245" t="s">
        <v>241</v>
      </c>
      <c r="U1245">
        <v>0</v>
      </c>
      <c r="W1245" t="s">
        <v>503</v>
      </c>
      <c r="X1245" t="s">
        <v>503</v>
      </c>
      <c r="AA1245" s="6" t="str">
        <f t="shared" si="97"/>
        <v>Other</v>
      </c>
      <c r="AB1245" s="6" t="str">
        <f t="shared" si="98"/>
        <v>A</v>
      </c>
      <c r="AC1245" s="6">
        <f>VLOOKUP(P1245,lists!$G:$H,2,FALSE)</f>
        <v>3</v>
      </c>
      <c r="AD1245" t="b">
        <f>VLOOKUP(G1245,lists!$B$2:$C$3,2,FALSE)</f>
        <v>1</v>
      </c>
      <c r="AE1245" t="b">
        <f>VLOOKUP(AA1245,lists!$B:$C,2,FALSE)</f>
        <v>1</v>
      </c>
      <c r="AF1245" t="b">
        <f>IF(AND(AC1245&gt;=VLOOKUP(FLAT!$I$1,lists!$G:$H,2,FALSE),AC1245&lt;=VLOOKUP(FLAT!$I$2,lists!$G:$H,2,FALSE)),TRUE,FALSE)</f>
        <v>1</v>
      </c>
      <c r="AG1245" t="b">
        <f>VLOOKUP(AB1245,lists!$B$7:$C$8,2,FALSE)</f>
        <v>1</v>
      </c>
      <c r="AH1245" t="b">
        <f>VLOOKUP(IF(H1245="","Open",SUBSTITUTE(H1245,"/Nov","")),lists!$B$27:$D$29,2,FALSE)</f>
        <v>1</v>
      </c>
      <c r="AI1245" t="b">
        <f>IF(FLAT!$I$5="All",TRUE,IF(FLAT!$I$5=TEXT('Raw - F'!C1245,"mmm"),TRUE,FALSE))</f>
        <v>1</v>
      </c>
      <c r="AJ1245" t="b">
        <f>VLOOKUP(L1245,lists!B:C,2,FALSE)</f>
        <v>1</v>
      </c>
      <c r="AK1245" t="b">
        <f>VLOOKUP(T1245,lists!$B$23:$D$25,2,FALSE)</f>
        <v>1</v>
      </c>
      <c r="AL1245">
        <f t="shared" si="99"/>
        <v>1</v>
      </c>
    </row>
    <row r="1246" spans="1:38" x14ac:dyDescent="0.35">
      <c r="A1246" s="1">
        <f t="shared" si="100"/>
        <v>1246</v>
      </c>
      <c r="B1246" s="1">
        <f t="shared" si="101"/>
        <v>1245</v>
      </c>
      <c r="C1246" s="5">
        <v>44370</v>
      </c>
      <c r="D1246" t="s">
        <v>614</v>
      </c>
      <c r="E1246" t="s">
        <v>302</v>
      </c>
      <c r="F1246" t="s">
        <v>302</v>
      </c>
      <c r="G1246" t="s">
        <v>6</v>
      </c>
      <c r="H1246" t="s">
        <v>227</v>
      </c>
      <c r="J1246" t="s">
        <v>35</v>
      </c>
      <c r="K1246" t="s">
        <v>5</v>
      </c>
      <c r="L1246">
        <v>4</v>
      </c>
      <c r="N1246" t="s">
        <v>348</v>
      </c>
      <c r="O1246" t="s">
        <v>383</v>
      </c>
      <c r="P1246" t="s">
        <v>37</v>
      </c>
      <c r="Q1246">
        <v>7650</v>
      </c>
      <c r="R1246" t="s">
        <v>1524</v>
      </c>
      <c r="T1246" t="s">
        <v>241</v>
      </c>
      <c r="U1246">
        <v>0</v>
      </c>
      <c r="W1246" t="s">
        <v>503</v>
      </c>
      <c r="X1246" t="s">
        <v>503</v>
      </c>
      <c r="AA1246" s="6" t="str">
        <f t="shared" si="97"/>
        <v>Other</v>
      </c>
      <c r="AB1246" s="6" t="str">
        <f t="shared" si="98"/>
        <v>A</v>
      </c>
      <c r="AC1246" s="6">
        <f>VLOOKUP(P1246,lists!$G:$H,2,FALSE)</f>
        <v>2</v>
      </c>
      <c r="AD1246" t="b">
        <f>VLOOKUP(G1246,lists!$B$2:$C$3,2,FALSE)</f>
        <v>1</v>
      </c>
      <c r="AE1246" t="b">
        <f>VLOOKUP(AA1246,lists!$B:$C,2,FALSE)</f>
        <v>1</v>
      </c>
      <c r="AF1246" t="b">
        <f>IF(AND(AC1246&gt;=VLOOKUP(FLAT!$I$1,lists!$G:$H,2,FALSE),AC1246&lt;=VLOOKUP(FLAT!$I$2,lists!$G:$H,2,FALSE)),TRUE,FALSE)</f>
        <v>1</v>
      </c>
      <c r="AG1246" t="b">
        <f>VLOOKUP(AB1246,lists!$B$7:$C$8,2,FALSE)</f>
        <v>1</v>
      </c>
      <c r="AH1246" t="b">
        <f>VLOOKUP(IF(H1246="","Open",SUBSTITUTE(H1246,"/Nov","")),lists!$B$27:$D$29,2,FALSE)</f>
        <v>1</v>
      </c>
      <c r="AI1246" t="b">
        <f>IF(FLAT!$I$5="All",TRUE,IF(FLAT!$I$5=TEXT('Raw - F'!C1246,"mmm"),TRUE,FALSE))</f>
        <v>1</v>
      </c>
      <c r="AJ1246" t="b">
        <f>VLOOKUP(L1246,lists!B:C,2,FALSE)</f>
        <v>1</v>
      </c>
      <c r="AK1246" t="b">
        <f>VLOOKUP(T1246,lists!$B$23:$D$25,2,FALSE)</f>
        <v>1</v>
      </c>
      <c r="AL1246">
        <f t="shared" si="99"/>
        <v>1</v>
      </c>
    </row>
    <row r="1247" spans="1:38" x14ac:dyDescent="0.35">
      <c r="A1247" s="1">
        <f t="shared" si="100"/>
        <v>1247</v>
      </c>
      <c r="B1247" s="1">
        <f t="shared" si="101"/>
        <v>1246</v>
      </c>
      <c r="C1247" s="5">
        <v>44370</v>
      </c>
      <c r="D1247" t="s">
        <v>614</v>
      </c>
      <c r="E1247" t="s">
        <v>302</v>
      </c>
      <c r="F1247" t="s">
        <v>302</v>
      </c>
      <c r="G1247" t="s">
        <v>51</v>
      </c>
      <c r="H1247" t="s">
        <v>244</v>
      </c>
      <c r="J1247" t="s">
        <v>33</v>
      </c>
      <c r="K1247" t="s">
        <v>7</v>
      </c>
      <c r="L1247">
        <v>4</v>
      </c>
      <c r="N1247" t="s">
        <v>227</v>
      </c>
      <c r="O1247" t="s">
        <v>383</v>
      </c>
      <c r="P1247" t="s">
        <v>37</v>
      </c>
      <c r="Q1247">
        <v>6500</v>
      </c>
      <c r="R1247" t="s">
        <v>432</v>
      </c>
      <c r="T1247" t="s">
        <v>241</v>
      </c>
      <c r="U1247">
        <v>0</v>
      </c>
      <c r="W1247" t="s">
        <v>503</v>
      </c>
      <c r="X1247" t="s">
        <v>503</v>
      </c>
      <c r="Z1247" t="s">
        <v>553</v>
      </c>
      <c r="AA1247" s="6" t="str">
        <f t="shared" si="97"/>
        <v>2yo</v>
      </c>
      <c r="AB1247" s="6" t="str">
        <f t="shared" si="98"/>
        <v>F</v>
      </c>
      <c r="AC1247" s="6">
        <f>VLOOKUP(P1247,lists!$G:$H,2,FALSE)</f>
        <v>2</v>
      </c>
      <c r="AD1247" t="b">
        <f>VLOOKUP(G1247,lists!$B$2:$C$3,2,FALSE)</f>
        <v>1</v>
      </c>
      <c r="AE1247" t="b">
        <f>VLOOKUP(AA1247,lists!$B:$C,2,FALSE)</f>
        <v>1</v>
      </c>
      <c r="AF1247" t="b">
        <f>IF(AND(AC1247&gt;=VLOOKUP(FLAT!$I$1,lists!$G:$H,2,FALSE),AC1247&lt;=VLOOKUP(FLAT!$I$2,lists!$G:$H,2,FALSE)),TRUE,FALSE)</f>
        <v>1</v>
      </c>
      <c r="AG1247" t="b">
        <f>VLOOKUP(AB1247,lists!$B$7:$C$8,2,FALSE)</f>
        <v>1</v>
      </c>
      <c r="AH1247" t="b">
        <f>VLOOKUP(IF(H1247="","Open",SUBSTITUTE(H1247,"/Nov","")),lists!$B$27:$D$29,2,FALSE)</f>
        <v>1</v>
      </c>
      <c r="AI1247" t="b">
        <f>IF(FLAT!$I$5="All",TRUE,IF(FLAT!$I$5=TEXT('Raw - F'!C1247,"mmm"),TRUE,FALSE))</f>
        <v>1</v>
      </c>
      <c r="AJ1247" t="b">
        <f>VLOOKUP(L1247,lists!B:C,2,FALSE)</f>
        <v>1</v>
      </c>
      <c r="AK1247" t="b">
        <f>VLOOKUP(T1247,lists!$B$23:$D$25,2,FALSE)</f>
        <v>1</v>
      </c>
      <c r="AL1247">
        <f t="shared" si="99"/>
        <v>1</v>
      </c>
    </row>
    <row r="1248" spans="1:38" x14ac:dyDescent="0.35">
      <c r="A1248" s="1">
        <f t="shared" si="100"/>
        <v>1248</v>
      </c>
      <c r="B1248" s="1">
        <f t="shared" si="101"/>
        <v>1247</v>
      </c>
      <c r="C1248" s="5">
        <v>44370</v>
      </c>
      <c r="D1248" t="s">
        <v>614</v>
      </c>
      <c r="E1248" t="s">
        <v>302</v>
      </c>
      <c r="F1248" t="s">
        <v>302</v>
      </c>
      <c r="G1248" t="s">
        <v>6</v>
      </c>
      <c r="H1248" t="s">
        <v>227</v>
      </c>
      <c r="J1248" t="s">
        <v>35</v>
      </c>
      <c r="K1248" t="s">
        <v>5</v>
      </c>
      <c r="L1248">
        <v>5</v>
      </c>
      <c r="N1248" t="s">
        <v>321</v>
      </c>
      <c r="O1248" t="s">
        <v>761</v>
      </c>
      <c r="P1248" t="s">
        <v>110</v>
      </c>
      <c r="Q1248">
        <v>4900</v>
      </c>
      <c r="R1248" t="s">
        <v>1525</v>
      </c>
      <c r="T1248" t="s">
        <v>241</v>
      </c>
      <c r="U1248">
        <v>0</v>
      </c>
      <c r="W1248" t="s">
        <v>503</v>
      </c>
      <c r="X1248" t="s">
        <v>503</v>
      </c>
      <c r="AA1248" s="6" t="str">
        <f t="shared" si="97"/>
        <v>Other</v>
      </c>
      <c r="AB1248" s="6" t="str">
        <f t="shared" si="98"/>
        <v>A</v>
      </c>
      <c r="AC1248" s="6">
        <f>VLOOKUP(P1248,lists!$G:$H,2,FALSE)</f>
        <v>8</v>
      </c>
      <c r="AD1248" t="b">
        <f>VLOOKUP(G1248,lists!$B$2:$C$3,2,FALSE)</f>
        <v>1</v>
      </c>
      <c r="AE1248" t="b">
        <f>VLOOKUP(AA1248,lists!$B:$C,2,FALSE)</f>
        <v>1</v>
      </c>
      <c r="AF1248" t="b">
        <f>IF(AND(AC1248&gt;=VLOOKUP(FLAT!$I$1,lists!$G:$H,2,FALSE),AC1248&lt;=VLOOKUP(FLAT!$I$2,lists!$G:$H,2,FALSE)),TRUE,FALSE)</f>
        <v>1</v>
      </c>
      <c r="AG1248" t="b">
        <f>VLOOKUP(AB1248,lists!$B$7:$C$8,2,FALSE)</f>
        <v>1</v>
      </c>
      <c r="AH1248" t="b">
        <f>VLOOKUP(IF(H1248="","Open",SUBSTITUTE(H1248,"/Nov","")),lists!$B$27:$D$29,2,FALSE)</f>
        <v>1</v>
      </c>
      <c r="AI1248" t="b">
        <f>IF(FLAT!$I$5="All",TRUE,IF(FLAT!$I$5=TEXT('Raw - F'!C1248,"mmm"),TRUE,FALSE))</f>
        <v>1</v>
      </c>
      <c r="AJ1248" t="b">
        <f>VLOOKUP(L1248,lists!B:C,2,FALSE)</f>
        <v>1</v>
      </c>
      <c r="AK1248" t="b">
        <f>VLOOKUP(T1248,lists!$B$23:$D$25,2,FALSE)</f>
        <v>1</v>
      </c>
      <c r="AL1248">
        <f t="shared" si="99"/>
        <v>1</v>
      </c>
    </row>
    <row r="1249" spans="1:38" x14ac:dyDescent="0.35">
      <c r="A1249" s="1">
        <f t="shared" si="100"/>
        <v>1249</v>
      </c>
      <c r="B1249" s="1">
        <f t="shared" si="101"/>
        <v>1248</v>
      </c>
      <c r="C1249" s="5">
        <v>44370</v>
      </c>
      <c r="D1249" t="s">
        <v>614</v>
      </c>
      <c r="E1249" t="s">
        <v>302</v>
      </c>
      <c r="F1249" t="s">
        <v>302</v>
      </c>
      <c r="G1249" t="s">
        <v>6</v>
      </c>
      <c r="H1249" t="s">
        <v>227</v>
      </c>
      <c r="J1249" t="s">
        <v>35</v>
      </c>
      <c r="K1249" t="s">
        <v>5</v>
      </c>
      <c r="L1249">
        <v>5</v>
      </c>
      <c r="N1249" t="s">
        <v>321</v>
      </c>
      <c r="O1249" t="s">
        <v>70</v>
      </c>
      <c r="P1249" t="s">
        <v>70</v>
      </c>
      <c r="Q1249">
        <v>4900</v>
      </c>
      <c r="R1249" t="s">
        <v>1526</v>
      </c>
      <c r="T1249" t="s">
        <v>241</v>
      </c>
      <c r="U1249">
        <v>0</v>
      </c>
      <c r="W1249" t="s">
        <v>503</v>
      </c>
      <c r="X1249" t="s">
        <v>503</v>
      </c>
      <c r="AA1249" s="6" t="str">
        <f t="shared" si="97"/>
        <v>Other</v>
      </c>
      <c r="AB1249" s="6" t="str">
        <f t="shared" si="98"/>
        <v>A</v>
      </c>
      <c r="AC1249" s="6">
        <f>VLOOKUP(P1249,lists!$G:$H,2,FALSE)</f>
        <v>4</v>
      </c>
      <c r="AD1249" t="b">
        <f>VLOOKUP(G1249,lists!$B$2:$C$3,2,FALSE)</f>
        <v>1</v>
      </c>
      <c r="AE1249" t="b">
        <f>VLOOKUP(AA1249,lists!$B:$C,2,FALSE)</f>
        <v>1</v>
      </c>
      <c r="AF1249" t="b">
        <f>IF(AND(AC1249&gt;=VLOOKUP(FLAT!$I$1,lists!$G:$H,2,FALSE),AC1249&lt;=VLOOKUP(FLAT!$I$2,lists!$G:$H,2,FALSE)),TRUE,FALSE)</f>
        <v>1</v>
      </c>
      <c r="AG1249" t="b">
        <f>VLOOKUP(AB1249,lists!$B$7:$C$8,2,FALSE)</f>
        <v>1</v>
      </c>
      <c r="AH1249" t="b">
        <f>VLOOKUP(IF(H1249="","Open",SUBSTITUTE(H1249,"/Nov","")),lists!$B$27:$D$29,2,FALSE)</f>
        <v>1</v>
      </c>
      <c r="AI1249" t="b">
        <f>IF(FLAT!$I$5="All",TRUE,IF(FLAT!$I$5=TEXT('Raw - F'!C1249,"mmm"),TRUE,FALSE))</f>
        <v>1</v>
      </c>
      <c r="AJ1249" t="b">
        <f>VLOOKUP(L1249,lists!B:C,2,FALSE)</f>
        <v>1</v>
      </c>
      <c r="AK1249" t="b">
        <f>VLOOKUP(T1249,lists!$B$23:$D$25,2,FALSE)</f>
        <v>1</v>
      </c>
      <c r="AL1249">
        <f t="shared" si="99"/>
        <v>1</v>
      </c>
    </row>
    <row r="1250" spans="1:38" x14ac:dyDescent="0.35">
      <c r="A1250" s="1">
        <f t="shared" si="100"/>
        <v>1250</v>
      </c>
      <c r="B1250" s="1">
        <f t="shared" si="101"/>
        <v>1249</v>
      </c>
      <c r="C1250" s="5">
        <v>44370</v>
      </c>
      <c r="D1250" t="s">
        <v>614</v>
      </c>
      <c r="E1250" t="s">
        <v>302</v>
      </c>
      <c r="F1250" t="s">
        <v>302</v>
      </c>
      <c r="G1250" t="s">
        <v>51</v>
      </c>
      <c r="H1250" t="s">
        <v>245</v>
      </c>
      <c r="J1250" t="s">
        <v>35</v>
      </c>
      <c r="K1250" t="s">
        <v>5</v>
      </c>
      <c r="L1250">
        <v>5</v>
      </c>
      <c r="N1250" t="s">
        <v>227</v>
      </c>
      <c r="O1250" t="s">
        <v>412</v>
      </c>
      <c r="P1250" t="s">
        <v>59</v>
      </c>
      <c r="Q1250">
        <v>4900</v>
      </c>
      <c r="R1250" t="s">
        <v>958</v>
      </c>
      <c r="T1250" t="s">
        <v>241</v>
      </c>
      <c r="U1250">
        <v>0</v>
      </c>
      <c r="W1250" t="s">
        <v>503</v>
      </c>
      <c r="X1250" t="s">
        <v>503</v>
      </c>
      <c r="AA1250" s="6" t="str">
        <f t="shared" si="97"/>
        <v>Other</v>
      </c>
      <c r="AB1250" s="6" t="str">
        <f t="shared" si="98"/>
        <v>A</v>
      </c>
      <c r="AC1250" s="6">
        <f>VLOOKUP(P1250,lists!$G:$H,2,FALSE)</f>
        <v>7</v>
      </c>
      <c r="AD1250" t="b">
        <f>VLOOKUP(G1250,lists!$B$2:$C$3,2,FALSE)</f>
        <v>1</v>
      </c>
      <c r="AE1250" t="b">
        <f>VLOOKUP(AA1250,lists!$B:$C,2,FALSE)</f>
        <v>1</v>
      </c>
      <c r="AF1250" t="b">
        <f>IF(AND(AC1250&gt;=VLOOKUP(FLAT!$I$1,lists!$G:$H,2,FALSE),AC1250&lt;=VLOOKUP(FLAT!$I$2,lists!$G:$H,2,FALSE)),TRUE,FALSE)</f>
        <v>1</v>
      </c>
      <c r="AG1250" t="b">
        <f>VLOOKUP(AB1250,lists!$B$7:$C$8,2,FALSE)</f>
        <v>1</v>
      </c>
      <c r="AH1250" t="b">
        <f>VLOOKUP(IF(H1250="","Open",SUBSTITUTE(H1250,"/Nov","")),lists!$B$27:$D$29,2,FALSE)</f>
        <v>1</v>
      </c>
      <c r="AI1250" t="b">
        <f>IF(FLAT!$I$5="All",TRUE,IF(FLAT!$I$5=TEXT('Raw - F'!C1250,"mmm"),TRUE,FALSE))</f>
        <v>1</v>
      </c>
      <c r="AJ1250" t="b">
        <f>VLOOKUP(L1250,lists!B:C,2,FALSE)</f>
        <v>1</v>
      </c>
      <c r="AK1250" t="b">
        <f>VLOOKUP(T1250,lists!$B$23:$D$25,2,FALSE)</f>
        <v>1</v>
      </c>
      <c r="AL1250">
        <f t="shared" si="99"/>
        <v>1</v>
      </c>
    </row>
    <row r="1251" spans="1:38" x14ac:dyDescent="0.35">
      <c r="A1251" s="1">
        <f t="shared" si="100"/>
        <v>1251</v>
      </c>
      <c r="B1251" s="1">
        <f t="shared" si="101"/>
        <v>1250</v>
      </c>
      <c r="C1251" s="5">
        <v>44370</v>
      </c>
      <c r="D1251" t="s">
        <v>614</v>
      </c>
      <c r="E1251" t="s">
        <v>302</v>
      </c>
      <c r="F1251" t="s">
        <v>302</v>
      </c>
      <c r="G1251" t="s">
        <v>6</v>
      </c>
      <c r="H1251" t="s">
        <v>227</v>
      </c>
      <c r="J1251" t="s">
        <v>35</v>
      </c>
      <c r="K1251" t="s">
        <v>5</v>
      </c>
      <c r="L1251">
        <v>5</v>
      </c>
      <c r="N1251" t="s">
        <v>330</v>
      </c>
      <c r="O1251" t="s">
        <v>382</v>
      </c>
      <c r="P1251" t="s">
        <v>36</v>
      </c>
      <c r="Q1251">
        <v>4900</v>
      </c>
      <c r="R1251" t="s">
        <v>1527</v>
      </c>
      <c r="T1251" t="s">
        <v>241</v>
      </c>
      <c r="U1251">
        <v>0</v>
      </c>
      <c r="W1251" t="s">
        <v>503</v>
      </c>
      <c r="X1251" t="s">
        <v>503</v>
      </c>
      <c r="AA1251" s="6" t="str">
        <f t="shared" si="97"/>
        <v>Other</v>
      </c>
      <c r="AB1251" s="6" t="str">
        <f t="shared" si="98"/>
        <v>A</v>
      </c>
      <c r="AC1251" s="6">
        <f>VLOOKUP(P1251,lists!$G:$H,2,FALSE)</f>
        <v>1</v>
      </c>
      <c r="AD1251" t="b">
        <f>VLOOKUP(G1251,lists!$B$2:$C$3,2,FALSE)</f>
        <v>1</v>
      </c>
      <c r="AE1251" t="b">
        <f>VLOOKUP(AA1251,lists!$B:$C,2,FALSE)</f>
        <v>1</v>
      </c>
      <c r="AF1251" t="b">
        <f>IF(AND(AC1251&gt;=VLOOKUP(FLAT!$I$1,lists!$G:$H,2,FALSE),AC1251&lt;=VLOOKUP(FLAT!$I$2,lists!$G:$H,2,FALSE)),TRUE,FALSE)</f>
        <v>1</v>
      </c>
      <c r="AG1251" t="b">
        <f>VLOOKUP(AB1251,lists!$B$7:$C$8,2,FALSE)</f>
        <v>1</v>
      </c>
      <c r="AH1251" t="b">
        <f>VLOOKUP(IF(H1251="","Open",SUBSTITUTE(H1251,"/Nov","")),lists!$B$27:$D$29,2,FALSE)</f>
        <v>1</v>
      </c>
      <c r="AI1251" t="b">
        <f>IF(FLAT!$I$5="All",TRUE,IF(FLAT!$I$5=TEXT('Raw - F'!C1251,"mmm"),TRUE,FALSE))</f>
        <v>1</v>
      </c>
      <c r="AJ1251" t="b">
        <f>VLOOKUP(L1251,lists!B:C,2,FALSE)</f>
        <v>1</v>
      </c>
      <c r="AK1251" t="b">
        <f>VLOOKUP(T1251,lists!$B$23:$D$25,2,FALSE)</f>
        <v>1</v>
      </c>
      <c r="AL1251">
        <f t="shared" si="99"/>
        <v>1</v>
      </c>
    </row>
    <row r="1252" spans="1:38" x14ac:dyDescent="0.35">
      <c r="A1252" s="1">
        <f t="shared" si="100"/>
        <v>1252</v>
      </c>
      <c r="B1252" s="1">
        <f t="shared" si="101"/>
        <v>1251</v>
      </c>
      <c r="C1252" s="5">
        <v>44370</v>
      </c>
      <c r="D1252" t="s">
        <v>614</v>
      </c>
      <c r="E1252" t="s">
        <v>302</v>
      </c>
      <c r="F1252" t="s">
        <v>302</v>
      </c>
      <c r="G1252" t="s">
        <v>6</v>
      </c>
      <c r="H1252" t="s">
        <v>227</v>
      </c>
      <c r="J1252" t="s">
        <v>35</v>
      </c>
      <c r="K1252" t="s">
        <v>5</v>
      </c>
      <c r="L1252">
        <v>6</v>
      </c>
      <c r="N1252" t="s">
        <v>312</v>
      </c>
      <c r="O1252" t="s">
        <v>617</v>
      </c>
      <c r="P1252" t="s">
        <v>76</v>
      </c>
      <c r="Q1252">
        <v>3900</v>
      </c>
      <c r="R1252" t="s">
        <v>417</v>
      </c>
      <c r="T1252" t="s">
        <v>241</v>
      </c>
      <c r="U1252">
        <v>0</v>
      </c>
      <c r="W1252" t="s">
        <v>503</v>
      </c>
      <c r="X1252" t="s">
        <v>503</v>
      </c>
      <c r="AA1252" s="6" t="str">
        <f t="shared" si="97"/>
        <v>Other</v>
      </c>
      <c r="AB1252" s="6" t="str">
        <f t="shared" si="98"/>
        <v>A</v>
      </c>
      <c r="AC1252" s="6">
        <f>VLOOKUP(P1252,lists!$G:$H,2,FALSE)</f>
        <v>5</v>
      </c>
      <c r="AD1252" t="b">
        <f>VLOOKUP(G1252,lists!$B$2:$C$3,2,FALSE)</f>
        <v>1</v>
      </c>
      <c r="AE1252" t="b">
        <f>VLOOKUP(AA1252,lists!$B:$C,2,FALSE)</f>
        <v>1</v>
      </c>
      <c r="AF1252" t="b">
        <f>IF(AND(AC1252&gt;=VLOOKUP(FLAT!$I$1,lists!$G:$H,2,FALSE),AC1252&lt;=VLOOKUP(FLAT!$I$2,lists!$G:$H,2,FALSE)),TRUE,FALSE)</f>
        <v>1</v>
      </c>
      <c r="AG1252" t="b">
        <f>VLOOKUP(AB1252,lists!$B$7:$C$8,2,FALSE)</f>
        <v>1</v>
      </c>
      <c r="AH1252" t="b">
        <f>VLOOKUP(IF(H1252="","Open",SUBSTITUTE(H1252,"/Nov","")),lists!$B$27:$D$29,2,FALSE)</f>
        <v>1</v>
      </c>
      <c r="AI1252" t="b">
        <f>IF(FLAT!$I$5="All",TRUE,IF(FLAT!$I$5=TEXT('Raw - F'!C1252,"mmm"),TRUE,FALSE))</f>
        <v>1</v>
      </c>
      <c r="AJ1252" t="b">
        <f>VLOOKUP(L1252,lists!B:C,2,FALSE)</f>
        <v>1</v>
      </c>
      <c r="AK1252" t="b">
        <f>VLOOKUP(T1252,lists!$B$23:$D$25,2,FALSE)</f>
        <v>1</v>
      </c>
      <c r="AL1252">
        <f t="shared" si="99"/>
        <v>1</v>
      </c>
    </row>
    <row r="1253" spans="1:38" x14ac:dyDescent="0.35">
      <c r="A1253" s="1">
        <f t="shared" si="100"/>
        <v>1253</v>
      </c>
      <c r="B1253" s="1">
        <f t="shared" si="101"/>
        <v>1252</v>
      </c>
      <c r="C1253" s="5">
        <v>44370</v>
      </c>
      <c r="D1253" t="s">
        <v>259</v>
      </c>
      <c r="E1253" t="s">
        <v>302</v>
      </c>
      <c r="F1253" t="s">
        <v>302</v>
      </c>
      <c r="G1253" t="s">
        <v>51</v>
      </c>
      <c r="H1253" t="s">
        <v>227</v>
      </c>
      <c r="J1253" t="s">
        <v>34</v>
      </c>
      <c r="K1253" t="s">
        <v>7</v>
      </c>
      <c r="L1253">
        <v>1</v>
      </c>
      <c r="M1253" t="s">
        <v>559</v>
      </c>
      <c r="N1253" t="s">
        <v>227</v>
      </c>
      <c r="O1253" t="s">
        <v>848</v>
      </c>
      <c r="P1253" t="s">
        <v>38</v>
      </c>
      <c r="Q1253">
        <v>40000</v>
      </c>
      <c r="R1253" t="s">
        <v>1531</v>
      </c>
      <c r="T1253" t="s">
        <v>240</v>
      </c>
      <c r="U1253">
        <v>0</v>
      </c>
      <c r="W1253" t="s">
        <v>503</v>
      </c>
      <c r="X1253" t="s">
        <v>503</v>
      </c>
      <c r="AA1253" s="6" t="str">
        <f t="shared" si="97"/>
        <v>3yo</v>
      </c>
      <c r="AB1253" s="6" t="str">
        <f t="shared" si="98"/>
        <v>F</v>
      </c>
      <c r="AC1253" s="6">
        <f>VLOOKUP(P1253,lists!$G:$H,2,FALSE)</f>
        <v>3</v>
      </c>
      <c r="AD1253" t="b">
        <f>VLOOKUP(G1253,lists!$B$2:$C$3,2,FALSE)</f>
        <v>1</v>
      </c>
      <c r="AE1253" t="b">
        <f>VLOOKUP(AA1253,lists!$B:$C,2,FALSE)</f>
        <v>1</v>
      </c>
      <c r="AF1253" t="b">
        <f>IF(AND(AC1253&gt;=VLOOKUP(FLAT!$I$1,lists!$G:$H,2,FALSE),AC1253&lt;=VLOOKUP(FLAT!$I$2,lists!$G:$H,2,FALSE)),TRUE,FALSE)</f>
        <v>1</v>
      </c>
      <c r="AG1253" t="b">
        <f>VLOOKUP(AB1253,lists!$B$7:$C$8,2,FALSE)</f>
        <v>1</v>
      </c>
      <c r="AH1253" t="b">
        <f>VLOOKUP(IF(H1253="","Open",SUBSTITUTE(H1253,"/Nov","")),lists!$B$27:$D$29,2,FALSE)</f>
        <v>1</v>
      </c>
      <c r="AI1253" t="b">
        <f>IF(FLAT!$I$5="All",TRUE,IF(FLAT!$I$5=TEXT('Raw - F'!C1253,"mmm"),TRUE,FALSE))</f>
        <v>1</v>
      </c>
      <c r="AJ1253" t="b">
        <f>VLOOKUP(L1253,lists!B:C,2,FALSE)</f>
        <v>1</v>
      </c>
      <c r="AK1253" t="b">
        <f>VLOOKUP(T1253,lists!$B$23:$D$25,2,FALSE)</f>
        <v>1</v>
      </c>
      <c r="AL1253">
        <f t="shared" si="99"/>
        <v>1</v>
      </c>
    </row>
    <row r="1254" spans="1:38" x14ac:dyDescent="0.35">
      <c r="A1254" s="1">
        <f t="shared" si="100"/>
        <v>1254</v>
      </c>
      <c r="B1254" s="1">
        <f t="shared" si="101"/>
        <v>1253</v>
      </c>
      <c r="C1254" s="5">
        <v>44370</v>
      </c>
      <c r="D1254" t="s">
        <v>259</v>
      </c>
      <c r="E1254" t="s">
        <v>302</v>
      </c>
      <c r="F1254" t="s">
        <v>302</v>
      </c>
      <c r="G1254" t="s">
        <v>6</v>
      </c>
      <c r="H1254" t="s">
        <v>227</v>
      </c>
      <c r="J1254" t="s">
        <v>35</v>
      </c>
      <c r="K1254" t="s">
        <v>5</v>
      </c>
      <c r="L1254">
        <v>4</v>
      </c>
      <c r="N1254" t="s">
        <v>348</v>
      </c>
      <c r="O1254" t="s">
        <v>853</v>
      </c>
      <c r="P1254" t="s">
        <v>70</v>
      </c>
      <c r="Q1254">
        <v>29100</v>
      </c>
      <c r="R1254" t="s">
        <v>1528</v>
      </c>
      <c r="T1254" t="s">
        <v>240</v>
      </c>
      <c r="U1254">
        <v>0</v>
      </c>
      <c r="W1254" t="s">
        <v>503</v>
      </c>
      <c r="X1254" t="s">
        <v>503</v>
      </c>
      <c r="AA1254" s="6" t="str">
        <f t="shared" si="97"/>
        <v>Other</v>
      </c>
      <c r="AB1254" s="6" t="str">
        <f t="shared" si="98"/>
        <v>A</v>
      </c>
      <c r="AC1254" s="6">
        <f>VLOOKUP(P1254,lists!$G:$H,2,FALSE)</f>
        <v>4</v>
      </c>
      <c r="AD1254" t="b">
        <f>VLOOKUP(G1254,lists!$B$2:$C$3,2,FALSE)</f>
        <v>1</v>
      </c>
      <c r="AE1254" t="b">
        <f>VLOOKUP(AA1254,lists!$B:$C,2,FALSE)</f>
        <v>1</v>
      </c>
      <c r="AF1254" t="b">
        <f>IF(AND(AC1254&gt;=VLOOKUP(FLAT!$I$1,lists!$G:$H,2,FALSE),AC1254&lt;=VLOOKUP(FLAT!$I$2,lists!$G:$H,2,FALSE)),TRUE,FALSE)</f>
        <v>1</v>
      </c>
      <c r="AG1254" t="b">
        <f>VLOOKUP(AB1254,lists!$B$7:$C$8,2,FALSE)</f>
        <v>1</v>
      </c>
      <c r="AH1254" t="b">
        <f>VLOOKUP(IF(H1254="","Open",SUBSTITUTE(H1254,"/Nov","")),lists!$B$27:$D$29,2,FALSE)</f>
        <v>1</v>
      </c>
      <c r="AI1254" t="b">
        <f>IF(FLAT!$I$5="All",TRUE,IF(FLAT!$I$5=TEXT('Raw - F'!C1254,"mmm"),TRUE,FALSE))</f>
        <v>1</v>
      </c>
      <c r="AJ1254" t="b">
        <f>VLOOKUP(L1254,lists!B:C,2,FALSE)</f>
        <v>1</v>
      </c>
      <c r="AK1254" t="b">
        <f>VLOOKUP(T1254,lists!$B$23:$D$25,2,FALSE)</f>
        <v>1</v>
      </c>
      <c r="AL1254">
        <f t="shared" si="99"/>
        <v>1</v>
      </c>
    </row>
    <row r="1255" spans="1:38" x14ac:dyDescent="0.35">
      <c r="A1255" s="1">
        <f t="shared" si="100"/>
        <v>1255</v>
      </c>
      <c r="B1255" s="1">
        <f t="shared" si="101"/>
        <v>1254</v>
      </c>
      <c r="C1255" s="5">
        <v>44370</v>
      </c>
      <c r="D1255" t="s">
        <v>259</v>
      </c>
      <c r="E1255" t="s">
        <v>302</v>
      </c>
      <c r="F1255" t="s">
        <v>302</v>
      </c>
      <c r="G1255" t="s">
        <v>6</v>
      </c>
      <c r="H1255" t="s">
        <v>227</v>
      </c>
      <c r="J1255" t="s">
        <v>35</v>
      </c>
      <c r="K1255" t="s">
        <v>5</v>
      </c>
      <c r="L1255">
        <v>4</v>
      </c>
      <c r="N1255" t="s">
        <v>348</v>
      </c>
      <c r="O1255" t="s">
        <v>1015</v>
      </c>
      <c r="P1255" t="s">
        <v>88</v>
      </c>
      <c r="Q1255">
        <v>29100</v>
      </c>
      <c r="R1255" t="s">
        <v>1529</v>
      </c>
      <c r="T1255" t="s">
        <v>240</v>
      </c>
      <c r="U1255">
        <v>0</v>
      </c>
      <c r="W1255" t="s">
        <v>503</v>
      </c>
      <c r="X1255" t="s">
        <v>503</v>
      </c>
      <c r="AA1255" s="6" t="str">
        <f t="shared" si="97"/>
        <v>Other</v>
      </c>
      <c r="AB1255" s="6" t="str">
        <f t="shared" si="98"/>
        <v>A</v>
      </c>
      <c r="AC1255" s="6">
        <f>VLOOKUP(P1255,lists!$G:$H,2,FALSE)</f>
        <v>6</v>
      </c>
      <c r="AD1255" t="b">
        <f>VLOOKUP(G1255,lists!$B$2:$C$3,2,FALSE)</f>
        <v>1</v>
      </c>
      <c r="AE1255" t="b">
        <f>VLOOKUP(AA1255,lists!$B:$C,2,FALSE)</f>
        <v>1</v>
      </c>
      <c r="AF1255" t="b">
        <f>IF(AND(AC1255&gt;=VLOOKUP(FLAT!$I$1,lists!$G:$H,2,FALSE),AC1255&lt;=VLOOKUP(FLAT!$I$2,lists!$G:$H,2,FALSE)),TRUE,FALSE)</f>
        <v>1</v>
      </c>
      <c r="AG1255" t="b">
        <f>VLOOKUP(AB1255,lists!$B$7:$C$8,2,FALSE)</f>
        <v>1</v>
      </c>
      <c r="AH1255" t="b">
        <f>VLOOKUP(IF(H1255="","Open",SUBSTITUTE(H1255,"/Nov","")),lists!$B$27:$D$29,2,FALSE)</f>
        <v>1</v>
      </c>
      <c r="AI1255" t="b">
        <f>IF(FLAT!$I$5="All",TRUE,IF(FLAT!$I$5=TEXT('Raw - F'!C1255,"mmm"),TRUE,FALSE))</f>
        <v>1</v>
      </c>
      <c r="AJ1255" t="b">
        <f>VLOOKUP(L1255,lists!B:C,2,FALSE)</f>
        <v>1</v>
      </c>
      <c r="AK1255" t="b">
        <f>VLOOKUP(T1255,lists!$B$23:$D$25,2,FALSE)</f>
        <v>1</v>
      </c>
      <c r="AL1255">
        <f t="shared" si="99"/>
        <v>1</v>
      </c>
    </row>
    <row r="1256" spans="1:38" x14ac:dyDescent="0.35">
      <c r="A1256" s="1">
        <f t="shared" si="100"/>
        <v>1256</v>
      </c>
      <c r="B1256" s="1">
        <f t="shared" si="101"/>
        <v>1255</v>
      </c>
      <c r="C1256" s="5">
        <v>44370</v>
      </c>
      <c r="D1256" t="s">
        <v>259</v>
      </c>
      <c r="E1256" t="s">
        <v>302</v>
      </c>
      <c r="F1256" t="s">
        <v>302</v>
      </c>
      <c r="G1256" t="s">
        <v>6</v>
      </c>
      <c r="H1256" t="s">
        <v>227</v>
      </c>
      <c r="J1256" t="s">
        <v>35</v>
      </c>
      <c r="K1256" t="s">
        <v>7</v>
      </c>
      <c r="L1256">
        <v>4</v>
      </c>
      <c r="N1256" t="s">
        <v>318</v>
      </c>
      <c r="O1256" t="s">
        <v>848</v>
      </c>
      <c r="P1256" t="s">
        <v>38</v>
      </c>
      <c r="Q1256">
        <v>10600</v>
      </c>
      <c r="R1256" t="s">
        <v>527</v>
      </c>
      <c r="T1256" t="s">
        <v>240</v>
      </c>
      <c r="U1256">
        <v>0</v>
      </c>
      <c r="W1256" t="s">
        <v>503</v>
      </c>
      <c r="X1256" t="s">
        <v>503</v>
      </c>
      <c r="AA1256" s="6" t="str">
        <f t="shared" si="97"/>
        <v>Other</v>
      </c>
      <c r="AB1256" s="6" t="str">
        <f t="shared" si="98"/>
        <v>F</v>
      </c>
      <c r="AC1256" s="6">
        <f>VLOOKUP(P1256,lists!$G:$H,2,FALSE)</f>
        <v>3</v>
      </c>
      <c r="AD1256" t="b">
        <f>VLOOKUP(G1256,lists!$B$2:$C$3,2,FALSE)</f>
        <v>1</v>
      </c>
      <c r="AE1256" t="b">
        <f>VLOOKUP(AA1256,lists!$B:$C,2,FALSE)</f>
        <v>1</v>
      </c>
      <c r="AF1256" t="b">
        <f>IF(AND(AC1256&gt;=VLOOKUP(FLAT!$I$1,lists!$G:$H,2,FALSE),AC1256&lt;=VLOOKUP(FLAT!$I$2,lists!$G:$H,2,FALSE)),TRUE,FALSE)</f>
        <v>1</v>
      </c>
      <c r="AG1256" t="b">
        <f>VLOOKUP(AB1256,lists!$B$7:$C$8,2,FALSE)</f>
        <v>1</v>
      </c>
      <c r="AH1256" t="b">
        <f>VLOOKUP(IF(H1256="","Open",SUBSTITUTE(H1256,"/Nov","")),lists!$B$27:$D$29,2,FALSE)</f>
        <v>1</v>
      </c>
      <c r="AI1256" t="b">
        <f>IF(FLAT!$I$5="All",TRUE,IF(FLAT!$I$5=TEXT('Raw - F'!C1256,"mmm"),TRUE,FALSE))</f>
        <v>1</v>
      </c>
      <c r="AJ1256" t="b">
        <f>VLOOKUP(L1256,lists!B:C,2,FALSE)</f>
        <v>1</v>
      </c>
      <c r="AK1256" t="b">
        <f>VLOOKUP(T1256,lists!$B$23:$D$25,2,FALSE)</f>
        <v>1</v>
      </c>
      <c r="AL1256">
        <f t="shared" si="99"/>
        <v>1</v>
      </c>
    </row>
    <row r="1257" spans="1:38" x14ac:dyDescent="0.35">
      <c r="A1257" s="1">
        <f t="shared" si="100"/>
        <v>1257</v>
      </c>
      <c r="B1257" s="1">
        <f t="shared" si="101"/>
        <v>1256</v>
      </c>
      <c r="C1257" s="5">
        <v>44370</v>
      </c>
      <c r="D1257" t="s">
        <v>259</v>
      </c>
      <c r="E1257" t="s">
        <v>302</v>
      </c>
      <c r="F1257" t="s">
        <v>302</v>
      </c>
      <c r="G1257" t="s">
        <v>6</v>
      </c>
      <c r="H1257" t="s">
        <v>227</v>
      </c>
      <c r="J1257" t="s">
        <v>35</v>
      </c>
      <c r="K1257" t="s">
        <v>5</v>
      </c>
      <c r="L1257">
        <v>4</v>
      </c>
      <c r="N1257" t="s">
        <v>227</v>
      </c>
      <c r="O1257" t="s">
        <v>853</v>
      </c>
      <c r="P1257" t="s">
        <v>70</v>
      </c>
      <c r="Q1257">
        <v>10600</v>
      </c>
      <c r="R1257" t="s">
        <v>1532</v>
      </c>
      <c r="T1257" t="s">
        <v>240</v>
      </c>
      <c r="U1257">
        <v>0</v>
      </c>
      <c r="W1257" t="s">
        <v>503</v>
      </c>
      <c r="X1257" t="s">
        <v>503</v>
      </c>
      <c r="AA1257" s="6" t="str">
        <f t="shared" ref="AA1257:AA1271" si="102">IF(OR(J1257="2yo",J1257="3yo"),J1257,"Other")</f>
        <v>Other</v>
      </c>
      <c r="AB1257" s="6" t="str">
        <f t="shared" ref="AB1257:AB1271" si="103">IF(K1257="F",K1257,"A")</f>
        <v>A</v>
      </c>
      <c r="AC1257" s="6">
        <f>VLOOKUP(P1257,lists!$G:$H,2,FALSE)</f>
        <v>4</v>
      </c>
      <c r="AD1257" t="b">
        <f>VLOOKUP(G1257,lists!$B$2:$C$3,2,FALSE)</f>
        <v>1</v>
      </c>
      <c r="AE1257" t="b">
        <f>VLOOKUP(AA1257,lists!$B:$C,2,FALSE)</f>
        <v>1</v>
      </c>
      <c r="AF1257" t="b">
        <f>IF(AND(AC1257&gt;=VLOOKUP(FLAT!$I$1,lists!$G:$H,2,FALSE),AC1257&lt;=VLOOKUP(FLAT!$I$2,lists!$G:$H,2,FALSE)),TRUE,FALSE)</f>
        <v>1</v>
      </c>
      <c r="AG1257" t="b">
        <f>VLOOKUP(AB1257,lists!$B$7:$C$8,2,FALSE)</f>
        <v>1</v>
      </c>
      <c r="AH1257" t="b">
        <f>VLOOKUP(IF(H1257="","Open",SUBSTITUTE(H1257,"/Nov","")),lists!$B$27:$D$29,2,FALSE)</f>
        <v>1</v>
      </c>
      <c r="AI1257" t="b">
        <f>IF(FLAT!$I$5="All",TRUE,IF(FLAT!$I$5=TEXT('Raw - F'!C1257,"mmm"),TRUE,FALSE))</f>
        <v>1</v>
      </c>
      <c r="AJ1257" t="b">
        <f>VLOOKUP(L1257,lists!B:C,2,FALSE)</f>
        <v>1</v>
      </c>
      <c r="AK1257" t="b">
        <f>VLOOKUP(T1257,lists!$B$23:$D$25,2,FALSE)</f>
        <v>1</v>
      </c>
      <c r="AL1257">
        <f t="shared" ref="AL1257:AL1304" si="104">IF(AND(AD1257=TRUE,AE1257=TRUE,AF1257=TRUE,AG1257=TRUE,AH1257=TRUE,AI1257=TRUE,AJ1257=TRUE,AK1257=TRUE),1,0)</f>
        <v>1</v>
      </c>
    </row>
    <row r="1258" spans="1:38" x14ac:dyDescent="0.35">
      <c r="A1258" s="1">
        <f t="shared" si="100"/>
        <v>1258</v>
      </c>
      <c r="B1258" s="1">
        <f t="shared" si="101"/>
        <v>1257</v>
      </c>
      <c r="C1258" s="5">
        <v>44370</v>
      </c>
      <c r="D1258" t="s">
        <v>259</v>
      </c>
      <c r="E1258" t="s">
        <v>302</v>
      </c>
      <c r="F1258" t="s">
        <v>302</v>
      </c>
      <c r="G1258" t="s">
        <v>51</v>
      </c>
      <c r="H1258" t="s">
        <v>244</v>
      </c>
      <c r="J1258" t="s">
        <v>33</v>
      </c>
      <c r="K1258" t="s">
        <v>5</v>
      </c>
      <c r="L1258">
        <v>4</v>
      </c>
      <c r="N1258" t="s">
        <v>227</v>
      </c>
      <c r="O1258" t="s">
        <v>855</v>
      </c>
      <c r="P1258" t="s">
        <v>37</v>
      </c>
      <c r="Q1258">
        <v>7100</v>
      </c>
      <c r="R1258" t="s">
        <v>413</v>
      </c>
      <c r="T1258" t="s">
        <v>240</v>
      </c>
      <c r="U1258">
        <v>0</v>
      </c>
      <c r="W1258" t="s">
        <v>503</v>
      </c>
      <c r="X1258" t="s">
        <v>503</v>
      </c>
      <c r="Z1258" t="s">
        <v>553</v>
      </c>
      <c r="AA1258" s="6" t="str">
        <f t="shared" si="102"/>
        <v>2yo</v>
      </c>
      <c r="AB1258" s="6" t="str">
        <f t="shared" si="103"/>
        <v>A</v>
      </c>
      <c r="AC1258" s="6">
        <f>VLOOKUP(P1258,lists!$G:$H,2,FALSE)</f>
        <v>2</v>
      </c>
      <c r="AD1258" t="b">
        <f>VLOOKUP(G1258,lists!$B$2:$C$3,2,FALSE)</f>
        <v>1</v>
      </c>
      <c r="AE1258" t="b">
        <f>VLOOKUP(AA1258,lists!$B:$C,2,FALSE)</f>
        <v>1</v>
      </c>
      <c r="AF1258" t="b">
        <f>IF(AND(AC1258&gt;=VLOOKUP(FLAT!$I$1,lists!$G:$H,2,FALSE),AC1258&lt;=VLOOKUP(FLAT!$I$2,lists!$G:$H,2,FALSE)),TRUE,FALSE)</f>
        <v>1</v>
      </c>
      <c r="AG1258" t="b">
        <f>VLOOKUP(AB1258,lists!$B$7:$C$8,2,FALSE)</f>
        <v>1</v>
      </c>
      <c r="AH1258" t="b">
        <f>VLOOKUP(IF(H1258="","Open",SUBSTITUTE(H1258,"/Nov","")),lists!$B$27:$D$29,2,FALSE)</f>
        <v>1</v>
      </c>
      <c r="AI1258" t="b">
        <f>IF(FLAT!$I$5="All",TRUE,IF(FLAT!$I$5=TEXT('Raw - F'!C1258,"mmm"),TRUE,FALSE))</f>
        <v>1</v>
      </c>
      <c r="AJ1258" t="b">
        <f>VLOOKUP(L1258,lists!B:C,2,FALSE)</f>
        <v>1</v>
      </c>
      <c r="AK1258" t="b">
        <f>VLOOKUP(T1258,lists!$B$23:$D$25,2,FALSE)</f>
        <v>1</v>
      </c>
      <c r="AL1258">
        <f t="shared" si="104"/>
        <v>1</v>
      </c>
    </row>
    <row r="1259" spans="1:38" x14ac:dyDescent="0.35">
      <c r="A1259" s="1">
        <f t="shared" si="100"/>
        <v>1259</v>
      </c>
      <c r="B1259" s="1">
        <f t="shared" si="101"/>
        <v>1258</v>
      </c>
      <c r="C1259" s="5">
        <v>44370</v>
      </c>
      <c r="D1259" t="s">
        <v>259</v>
      </c>
      <c r="E1259" t="s">
        <v>302</v>
      </c>
      <c r="F1259" t="s">
        <v>302</v>
      </c>
      <c r="G1259" t="s">
        <v>51</v>
      </c>
      <c r="H1259" t="s">
        <v>245</v>
      </c>
      <c r="J1259" t="s">
        <v>33</v>
      </c>
      <c r="K1259" t="s">
        <v>5</v>
      </c>
      <c r="L1259">
        <v>4</v>
      </c>
      <c r="N1259" t="s">
        <v>227</v>
      </c>
      <c r="O1259" t="s">
        <v>36</v>
      </c>
      <c r="P1259" t="s">
        <v>36</v>
      </c>
      <c r="Q1259">
        <v>5600</v>
      </c>
      <c r="R1259" t="s">
        <v>1530</v>
      </c>
      <c r="T1259" t="s">
        <v>240</v>
      </c>
      <c r="U1259">
        <v>0</v>
      </c>
      <c r="W1259" t="s">
        <v>503</v>
      </c>
      <c r="X1259" t="s">
        <v>583</v>
      </c>
      <c r="Y1259" t="s">
        <v>584</v>
      </c>
      <c r="AA1259" s="6" t="str">
        <f t="shared" si="102"/>
        <v>2yo</v>
      </c>
      <c r="AB1259" s="6" t="str">
        <f t="shared" si="103"/>
        <v>A</v>
      </c>
      <c r="AC1259" s="6">
        <f>VLOOKUP(P1259,lists!$G:$H,2,FALSE)</f>
        <v>1</v>
      </c>
      <c r="AD1259" t="b">
        <f>VLOOKUP(G1259,lists!$B$2:$C$3,2,FALSE)</f>
        <v>1</v>
      </c>
      <c r="AE1259" t="b">
        <f>VLOOKUP(AA1259,lists!$B:$C,2,FALSE)</f>
        <v>1</v>
      </c>
      <c r="AF1259" t="b">
        <f>IF(AND(AC1259&gt;=VLOOKUP(FLAT!$I$1,lists!$G:$H,2,FALSE),AC1259&lt;=VLOOKUP(FLAT!$I$2,lists!$G:$H,2,FALSE)),TRUE,FALSE)</f>
        <v>1</v>
      </c>
      <c r="AG1259" t="b">
        <f>VLOOKUP(AB1259,lists!$B$7:$C$8,2,FALSE)</f>
        <v>1</v>
      </c>
      <c r="AH1259" t="b">
        <f>VLOOKUP(IF(H1259="","Open",SUBSTITUTE(H1259,"/Nov","")),lists!$B$27:$D$29,2,FALSE)</f>
        <v>1</v>
      </c>
      <c r="AI1259" t="b">
        <f>IF(FLAT!$I$5="All",TRUE,IF(FLAT!$I$5=TEXT('Raw - F'!C1259,"mmm"),TRUE,FALSE))</f>
        <v>1</v>
      </c>
      <c r="AJ1259" t="b">
        <f>VLOOKUP(L1259,lists!B:C,2,FALSE)</f>
        <v>1</v>
      </c>
      <c r="AK1259" t="b">
        <f>VLOOKUP(T1259,lists!$B$23:$D$25,2,FALSE)</f>
        <v>1</v>
      </c>
      <c r="AL1259">
        <f t="shared" si="104"/>
        <v>1</v>
      </c>
    </row>
    <row r="1260" spans="1:38" x14ac:dyDescent="0.35">
      <c r="A1260" s="1">
        <f t="shared" si="100"/>
        <v>1260</v>
      </c>
      <c r="B1260" s="1">
        <f t="shared" si="101"/>
        <v>1259</v>
      </c>
      <c r="C1260" s="5">
        <v>44370</v>
      </c>
      <c r="D1260" t="s">
        <v>83</v>
      </c>
      <c r="E1260" t="s">
        <v>302</v>
      </c>
      <c r="F1260" t="s">
        <v>302</v>
      </c>
      <c r="G1260" t="s">
        <v>6</v>
      </c>
      <c r="H1260" t="s">
        <v>227</v>
      </c>
      <c r="J1260" t="s">
        <v>54</v>
      </c>
      <c r="K1260" t="s">
        <v>5</v>
      </c>
      <c r="L1260">
        <v>4</v>
      </c>
      <c r="N1260" t="s">
        <v>348</v>
      </c>
      <c r="O1260" t="s">
        <v>354</v>
      </c>
      <c r="P1260" t="s">
        <v>88</v>
      </c>
      <c r="Q1260">
        <v>7650</v>
      </c>
      <c r="R1260" t="s">
        <v>1534</v>
      </c>
      <c r="T1260" t="s">
        <v>241</v>
      </c>
      <c r="U1260">
        <v>1</v>
      </c>
      <c r="W1260" t="s">
        <v>503</v>
      </c>
      <c r="X1260" t="s">
        <v>503</v>
      </c>
      <c r="AA1260" s="6" t="str">
        <f t="shared" si="102"/>
        <v>Other</v>
      </c>
      <c r="AB1260" s="6" t="str">
        <f t="shared" si="103"/>
        <v>A</v>
      </c>
      <c r="AC1260" s="6">
        <f>VLOOKUP(P1260,lists!$G:$H,2,FALSE)</f>
        <v>6</v>
      </c>
      <c r="AD1260" t="b">
        <f>VLOOKUP(G1260,lists!$B$2:$C$3,2,FALSE)</f>
        <v>1</v>
      </c>
      <c r="AE1260" t="b">
        <f>VLOOKUP(AA1260,lists!$B:$C,2,FALSE)</f>
        <v>1</v>
      </c>
      <c r="AF1260" t="b">
        <f>IF(AND(AC1260&gt;=VLOOKUP(FLAT!$I$1,lists!$G:$H,2,FALSE),AC1260&lt;=VLOOKUP(FLAT!$I$2,lists!$G:$H,2,FALSE)),TRUE,FALSE)</f>
        <v>1</v>
      </c>
      <c r="AG1260" t="b">
        <f>VLOOKUP(AB1260,lists!$B$7:$C$8,2,FALSE)</f>
        <v>1</v>
      </c>
      <c r="AH1260" t="b">
        <f>VLOOKUP(IF(H1260="","Open",SUBSTITUTE(H1260,"/Nov","")),lists!$B$27:$D$29,2,FALSE)</f>
        <v>1</v>
      </c>
      <c r="AI1260" t="b">
        <f>IF(FLAT!$I$5="All",TRUE,IF(FLAT!$I$5=TEXT('Raw - F'!C1260,"mmm"),TRUE,FALSE))</f>
        <v>1</v>
      </c>
      <c r="AJ1260" t="b">
        <f>VLOOKUP(L1260,lists!B:C,2,FALSE)</f>
        <v>1</v>
      </c>
      <c r="AK1260" t="b">
        <f>VLOOKUP(T1260,lists!$B$23:$D$25,2,FALSE)</f>
        <v>1</v>
      </c>
      <c r="AL1260">
        <f t="shared" si="104"/>
        <v>1</v>
      </c>
    </row>
    <row r="1261" spans="1:38" x14ac:dyDescent="0.35">
      <c r="A1261" s="1">
        <f t="shared" si="100"/>
        <v>1261</v>
      </c>
      <c r="B1261" s="1">
        <f t="shared" si="101"/>
        <v>1260</v>
      </c>
      <c r="C1261" s="5">
        <v>44370</v>
      </c>
      <c r="D1261" t="s">
        <v>83</v>
      </c>
      <c r="E1261" t="s">
        <v>302</v>
      </c>
      <c r="F1261" t="s">
        <v>302</v>
      </c>
      <c r="G1261" t="s">
        <v>6</v>
      </c>
      <c r="H1261" t="s">
        <v>227</v>
      </c>
      <c r="J1261" t="s">
        <v>35</v>
      </c>
      <c r="K1261" t="s">
        <v>5</v>
      </c>
      <c r="L1261">
        <v>4</v>
      </c>
      <c r="N1261" t="s">
        <v>318</v>
      </c>
      <c r="O1261" t="s">
        <v>70</v>
      </c>
      <c r="P1261" t="s">
        <v>70</v>
      </c>
      <c r="Q1261">
        <v>7650</v>
      </c>
      <c r="R1261" t="s">
        <v>338</v>
      </c>
      <c r="T1261" t="s">
        <v>241</v>
      </c>
      <c r="U1261">
        <v>1</v>
      </c>
      <c r="W1261" t="s">
        <v>503</v>
      </c>
      <c r="X1261" t="s">
        <v>503</v>
      </c>
      <c r="AA1261" s="6" t="str">
        <f t="shared" si="102"/>
        <v>Other</v>
      </c>
      <c r="AB1261" s="6" t="str">
        <f t="shared" si="103"/>
        <v>A</v>
      </c>
      <c r="AC1261" s="6">
        <f>VLOOKUP(P1261,lists!$G:$H,2,FALSE)</f>
        <v>4</v>
      </c>
      <c r="AD1261" t="b">
        <f>VLOOKUP(G1261,lists!$B$2:$C$3,2,FALSE)</f>
        <v>1</v>
      </c>
      <c r="AE1261" t="b">
        <f>VLOOKUP(AA1261,lists!$B:$C,2,FALSE)</f>
        <v>1</v>
      </c>
      <c r="AF1261" t="b">
        <f>IF(AND(AC1261&gt;=VLOOKUP(FLAT!$I$1,lists!$G:$H,2,FALSE),AC1261&lt;=VLOOKUP(FLAT!$I$2,lists!$G:$H,2,FALSE)),TRUE,FALSE)</f>
        <v>1</v>
      </c>
      <c r="AG1261" t="b">
        <f>VLOOKUP(AB1261,lists!$B$7:$C$8,2,FALSE)</f>
        <v>1</v>
      </c>
      <c r="AH1261" t="b">
        <f>VLOOKUP(IF(H1261="","Open",SUBSTITUTE(H1261,"/Nov","")),lists!$B$27:$D$29,2,FALSE)</f>
        <v>1</v>
      </c>
      <c r="AI1261" t="b">
        <f>IF(FLAT!$I$5="All",TRUE,IF(FLAT!$I$5=TEXT('Raw - F'!C1261,"mmm"),TRUE,FALSE))</f>
        <v>1</v>
      </c>
      <c r="AJ1261" t="b">
        <f>VLOOKUP(L1261,lists!B:C,2,FALSE)</f>
        <v>1</v>
      </c>
      <c r="AK1261" t="b">
        <f>VLOOKUP(T1261,lists!$B$23:$D$25,2,FALSE)</f>
        <v>1</v>
      </c>
      <c r="AL1261">
        <f t="shared" si="104"/>
        <v>1</v>
      </c>
    </row>
    <row r="1262" spans="1:38" x14ac:dyDescent="0.35">
      <c r="A1262" s="1">
        <f t="shared" si="100"/>
        <v>1262</v>
      </c>
      <c r="B1262" s="1">
        <f t="shared" si="101"/>
        <v>1261</v>
      </c>
      <c r="C1262" s="5">
        <v>44370</v>
      </c>
      <c r="D1262" t="s">
        <v>83</v>
      </c>
      <c r="E1262" t="s">
        <v>302</v>
      </c>
      <c r="F1262" t="s">
        <v>302</v>
      </c>
      <c r="G1262" t="s">
        <v>51</v>
      </c>
      <c r="H1262" t="s">
        <v>244</v>
      </c>
      <c r="J1262" t="s">
        <v>33</v>
      </c>
      <c r="K1262" t="s">
        <v>7</v>
      </c>
      <c r="L1262">
        <v>4</v>
      </c>
      <c r="N1262" t="s">
        <v>227</v>
      </c>
      <c r="O1262" t="s">
        <v>38</v>
      </c>
      <c r="P1262" t="s">
        <v>38</v>
      </c>
      <c r="Q1262">
        <v>7500</v>
      </c>
      <c r="R1262" t="s">
        <v>1535</v>
      </c>
      <c r="T1262" t="s">
        <v>241</v>
      </c>
      <c r="U1262">
        <v>1</v>
      </c>
      <c r="W1262" t="s">
        <v>503</v>
      </c>
      <c r="X1262" t="s">
        <v>503</v>
      </c>
      <c r="Z1262" t="s">
        <v>553</v>
      </c>
      <c r="AA1262" s="6" t="str">
        <f t="shared" si="102"/>
        <v>2yo</v>
      </c>
      <c r="AB1262" s="6" t="str">
        <f t="shared" si="103"/>
        <v>F</v>
      </c>
      <c r="AC1262" s="6">
        <f>VLOOKUP(P1262,lists!$G:$H,2,FALSE)</f>
        <v>3</v>
      </c>
      <c r="AD1262" t="b">
        <f>VLOOKUP(G1262,lists!$B$2:$C$3,2,FALSE)</f>
        <v>1</v>
      </c>
      <c r="AE1262" t="b">
        <f>VLOOKUP(AA1262,lists!$B:$C,2,FALSE)</f>
        <v>1</v>
      </c>
      <c r="AF1262" t="b">
        <f>IF(AND(AC1262&gt;=VLOOKUP(FLAT!$I$1,lists!$G:$H,2,FALSE),AC1262&lt;=VLOOKUP(FLAT!$I$2,lists!$G:$H,2,FALSE)),TRUE,FALSE)</f>
        <v>1</v>
      </c>
      <c r="AG1262" t="b">
        <f>VLOOKUP(AB1262,lists!$B$7:$C$8,2,FALSE)</f>
        <v>1</v>
      </c>
      <c r="AH1262" t="b">
        <f>VLOOKUP(IF(H1262="","Open",SUBSTITUTE(H1262,"/Nov","")),lists!$B$27:$D$29,2,FALSE)</f>
        <v>1</v>
      </c>
      <c r="AI1262" t="b">
        <f>IF(FLAT!$I$5="All",TRUE,IF(FLAT!$I$5=TEXT('Raw - F'!C1262,"mmm"),TRUE,FALSE))</f>
        <v>1</v>
      </c>
      <c r="AJ1262" t="b">
        <f>VLOOKUP(L1262,lists!B:C,2,FALSE)</f>
        <v>1</v>
      </c>
      <c r="AK1262" t="b">
        <f>VLOOKUP(T1262,lists!$B$23:$D$25,2,FALSE)</f>
        <v>1</v>
      </c>
      <c r="AL1262">
        <f t="shared" si="104"/>
        <v>1</v>
      </c>
    </row>
    <row r="1263" spans="1:38" x14ac:dyDescent="0.35">
      <c r="A1263" s="1">
        <f t="shared" si="100"/>
        <v>1263</v>
      </c>
      <c r="B1263" s="1">
        <f t="shared" si="101"/>
        <v>1262</v>
      </c>
      <c r="C1263" s="5">
        <v>44370</v>
      </c>
      <c r="D1263" t="s">
        <v>83</v>
      </c>
      <c r="E1263" t="s">
        <v>302</v>
      </c>
      <c r="F1263" t="s">
        <v>302</v>
      </c>
      <c r="G1263" t="s">
        <v>51</v>
      </c>
      <c r="H1263" t="s">
        <v>244</v>
      </c>
      <c r="J1263" t="s">
        <v>33</v>
      </c>
      <c r="K1263" t="s">
        <v>5</v>
      </c>
      <c r="L1263">
        <v>4</v>
      </c>
      <c r="N1263" t="s">
        <v>227</v>
      </c>
      <c r="O1263" t="s">
        <v>37</v>
      </c>
      <c r="P1263" t="s">
        <v>37</v>
      </c>
      <c r="Q1263">
        <v>7500</v>
      </c>
      <c r="R1263" t="s">
        <v>1535</v>
      </c>
      <c r="T1263" t="s">
        <v>241</v>
      </c>
      <c r="U1263">
        <v>1</v>
      </c>
      <c r="W1263" t="s">
        <v>503</v>
      </c>
      <c r="X1263" t="s">
        <v>503</v>
      </c>
      <c r="Z1263" t="s">
        <v>553</v>
      </c>
      <c r="AA1263" s="6" t="str">
        <f t="shared" si="102"/>
        <v>2yo</v>
      </c>
      <c r="AB1263" s="6" t="str">
        <f t="shared" si="103"/>
        <v>A</v>
      </c>
      <c r="AC1263" s="6">
        <f>VLOOKUP(P1263,lists!$G:$H,2,FALSE)</f>
        <v>2</v>
      </c>
      <c r="AD1263" t="b">
        <f>VLOOKUP(G1263,lists!$B$2:$C$3,2,FALSE)</f>
        <v>1</v>
      </c>
      <c r="AE1263" t="b">
        <f>VLOOKUP(AA1263,lists!$B:$C,2,FALSE)</f>
        <v>1</v>
      </c>
      <c r="AF1263" t="b">
        <f>IF(AND(AC1263&gt;=VLOOKUP(FLAT!$I$1,lists!$G:$H,2,FALSE),AC1263&lt;=VLOOKUP(FLAT!$I$2,lists!$G:$H,2,FALSE)),TRUE,FALSE)</f>
        <v>1</v>
      </c>
      <c r="AG1263" t="b">
        <f>VLOOKUP(AB1263,lists!$B$7:$C$8,2,FALSE)</f>
        <v>1</v>
      </c>
      <c r="AH1263" t="b">
        <f>VLOOKUP(IF(H1263="","Open",SUBSTITUTE(H1263,"/Nov","")),lists!$B$27:$D$29,2,FALSE)</f>
        <v>1</v>
      </c>
      <c r="AI1263" t="b">
        <f>IF(FLAT!$I$5="All",TRUE,IF(FLAT!$I$5=TEXT('Raw - F'!C1263,"mmm"),TRUE,FALSE))</f>
        <v>1</v>
      </c>
      <c r="AJ1263" t="b">
        <f>VLOOKUP(L1263,lists!B:C,2,FALSE)</f>
        <v>1</v>
      </c>
      <c r="AK1263" t="b">
        <f>VLOOKUP(T1263,lists!$B$23:$D$25,2,FALSE)</f>
        <v>1</v>
      </c>
      <c r="AL1263">
        <f t="shared" si="104"/>
        <v>1</v>
      </c>
    </row>
    <row r="1264" spans="1:38" x14ac:dyDescent="0.35">
      <c r="A1264" s="1">
        <f t="shared" si="100"/>
        <v>1264</v>
      </c>
      <c r="B1264" s="1">
        <f t="shared" si="101"/>
        <v>1263</v>
      </c>
      <c r="C1264" s="5">
        <v>44370</v>
      </c>
      <c r="D1264" t="s">
        <v>83</v>
      </c>
      <c r="E1264" t="s">
        <v>302</v>
      </c>
      <c r="F1264" t="s">
        <v>302</v>
      </c>
      <c r="G1264" t="s">
        <v>6</v>
      </c>
      <c r="H1264" t="s">
        <v>227</v>
      </c>
      <c r="J1264" t="s">
        <v>35</v>
      </c>
      <c r="K1264" t="s">
        <v>7</v>
      </c>
      <c r="L1264">
        <v>5</v>
      </c>
      <c r="N1264" t="s">
        <v>330</v>
      </c>
      <c r="O1264" t="s">
        <v>38</v>
      </c>
      <c r="P1264" t="s">
        <v>38</v>
      </c>
      <c r="Q1264">
        <v>4900</v>
      </c>
      <c r="R1264" t="s">
        <v>1533</v>
      </c>
      <c r="T1264" t="s">
        <v>241</v>
      </c>
      <c r="U1264">
        <v>1</v>
      </c>
      <c r="W1264" t="s">
        <v>503</v>
      </c>
      <c r="X1264" t="s">
        <v>503</v>
      </c>
      <c r="AA1264" s="6" t="str">
        <f t="shared" si="102"/>
        <v>Other</v>
      </c>
      <c r="AB1264" s="6" t="str">
        <f t="shared" si="103"/>
        <v>F</v>
      </c>
      <c r="AC1264" s="6">
        <f>VLOOKUP(P1264,lists!$G:$H,2,FALSE)</f>
        <v>3</v>
      </c>
      <c r="AD1264" t="b">
        <f>VLOOKUP(G1264,lists!$B$2:$C$3,2,FALSE)</f>
        <v>1</v>
      </c>
      <c r="AE1264" t="b">
        <f>VLOOKUP(AA1264,lists!$B:$C,2,FALSE)</f>
        <v>1</v>
      </c>
      <c r="AF1264" t="b">
        <f>IF(AND(AC1264&gt;=VLOOKUP(FLAT!$I$1,lists!$G:$H,2,FALSE),AC1264&lt;=VLOOKUP(FLAT!$I$2,lists!$G:$H,2,FALSE)),TRUE,FALSE)</f>
        <v>1</v>
      </c>
      <c r="AG1264" t="b">
        <f>VLOOKUP(AB1264,lists!$B$7:$C$8,2,FALSE)</f>
        <v>1</v>
      </c>
      <c r="AH1264" t="b">
        <f>VLOOKUP(IF(H1264="","Open",SUBSTITUTE(H1264,"/Nov","")),lists!$B$27:$D$29,2,FALSE)</f>
        <v>1</v>
      </c>
      <c r="AI1264" t="b">
        <f>IF(FLAT!$I$5="All",TRUE,IF(FLAT!$I$5=TEXT('Raw - F'!C1264,"mmm"),TRUE,FALSE))</f>
        <v>1</v>
      </c>
      <c r="AJ1264" t="b">
        <f>VLOOKUP(L1264,lists!B:C,2,FALSE)</f>
        <v>1</v>
      </c>
      <c r="AK1264" t="b">
        <f>VLOOKUP(T1264,lists!$B$23:$D$25,2,FALSE)</f>
        <v>1</v>
      </c>
      <c r="AL1264">
        <f t="shared" si="104"/>
        <v>1</v>
      </c>
    </row>
    <row r="1265" spans="1:38" x14ac:dyDescent="0.35">
      <c r="A1265" s="1">
        <f t="shared" si="100"/>
        <v>1265</v>
      </c>
      <c r="B1265" s="1">
        <f t="shared" si="101"/>
        <v>1264</v>
      </c>
      <c r="C1265" s="5">
        <v>44370</v>
      </c>
      <c r="D1265" t="s">
        <v>83</v>
      </c>
      <c r="E1265" t="s">
        <v>302</v>
      </c>
      <c r="F1265" t="s">
        <v>302</v>
      </c>
      <c r="G1265" t="s">
        <v>6</v>
      </c>
      <c r="H1265" t="s">
        <v>227</v>
      </c>
      <c r="J1265" t="s">
        <v>34</v>
      </c>
      <c r="K1265" t="s">
        <v>5</v>
      </c>
      <c r="L1265">
        <v>6</v>
      </c>
      <c r="N1265" t="s">
        <v>312</v>
      </c>
      <c r="O1265" t="s">
        <v>38</v>
      </c>
      <c r="P1265" t="s">
        <v>38</v>
      </c>
      <c r="Q1265">
        <v>3900</v>
      </c>
      <c r="R1265" t="s">
        <v>369</v>
      </c>
      <c r="T1265" t="s">
        <v>241</v>
      </c>
      <c r="U1265">
        <v>1</v>
      </c>
      <c r="V1265" t="s">
        <v>525</v>
      </c>
      <c r="W1265" t="s">
        <v>503</v>
      </c>
      <c r="X1265" t="s">
        <v>503</v>
      </c>
      <c r="AA1265" s="6" t="str">
        <f t="shared" si="102"/>
        <v>3yo</v>
      </c>
      <c r="AB1265" s="6" t="str">
        <f t="shared" si="103"/>
        <v>A</v>
      </c>
      <c r="AC1265" s="6">
        <f>VLOOKUP(P1265,lists!$G:$H,2,FALSE)</f>
        <v>3</v>
      </c>
      <c r="AD1265" t="b">
        <f>VLOOKUP(G1265,lists!$B$2:$C$3,2,FALSE)</f>
        <v>1</v>
      </c>
      <c r="AE1265" t="b">
        <f>VLOOKUP(AA1265,lists!$B:$C,2,FALSE)</f>
        <v>1</v>
      </c>
      <c r="AF1265" t="b">
        <f>IF(AND(AC1265&gt;=VLOOKUP(FLAT!$I$1,lists!$G:$H,2,FALSE),AC1265&lt;=VLOOKUP(FLAT!$I$2,lists!$G:$H,2,FALSE)),TRUE,FALSE)</f>
        <v>1</v>
      </c>
      <c r="AG1265" t="b">
        <f>VLOOKUP(AB1265,lists!$B$7:$C$8,2,FALSE)</f>
        <v>1</v>
      </c>
      <c r="AH1265" t="b">
        <f>VLOOKUP(IF(H1265="","Open",SUBSTITUTE(H1265,"/Nov","")),lists!$B$27:$D$29,2,FALSE)</f>
        <v>1</v>
      </c>
      <c r="AI1265" t="b">
        <f>IF(FLAT!$I$5="All",TRUE,IF(FLAT!$I$5=TEXT('Raw - F'!C1265,"mmm"),TRUE,FALSE))</f>
        <v>1</v>
      </c>
      <c r="AJ1265" t="b">
        <f>VLOOKUP(L1265,lists!B:C,2,FALSE)</f>
        <v>1</v>
      </c>
      <c r="AK1265" t="b">
        <f>VLOOKUP(T1265,lists!$B$23:$D$25,2,FALSE)</f>
        <v>1</v>
      </c>
      <c r="AL1265">
        <f t="shared" si="104"/>
        <v>1</v>
      </c>
    </row>
    <row r="1266" spans="1:38" x14ac:dyDescent="0.35">
      <c r="A1266" s="1">
        <f t="shared" si="100"/>
        <v>1266</v>
      </c>
      <c r="B1266" s="1">
        <f t="shared" si="101"/>
        <v>1265</v>
      </c>
      <c r="C1266" s="5">
        <v>44370</v>
      </c>
      <c r="D1266" t="s">
        <v>83</v>
      </c>
      <c r="E1266" t="s">
        <v>302</v>
      </c>
      <c r="F1266" t="s">
        <v>302</v>
      </c>
      <c r="G1266" t="s">
        <v>6</v>
      </c>
      <c r="H1266" t="s">
        <v>227</v>
      </c>
      <c r="J1266" t="s">
        <v>54</v>
      </c>
      <c r="K1266" t="s">
        <v>5</v>
      </c>
      <c r="L1266">
        <v>6</v>
      </c>
      <c r="N1266" t="s">
        <v>314</v>
      </c>
      <c r="O1266" t="s">
        <v>331</v>
      </c>
      <c r="P1266" t="s">
        <v>61</v>
      </c>
      <c r="Q1266">
        <v>3900</v>
      </c>
      <c r="R1266" t="s">
        <v>335</v>
      </c>
      <c r="T1266" t="s">
        <v>241</v>
      </c>
      <c r="U1266">
        <v>1</v>
      </c>
      <c r="W1266" t="s">
        <v>503</v>
      </c>
      <c r="X1266" t="s">
        <v>503</v>
      </c>
      <c r="AA1266" s="6" t="str">
        <f t="shared" si="102"/>
        <v>Other</v>
      </c>
      <c r="AB1266" s="6" t="str">
        <f t="shared" si="103"/>
        <v>A</v>
      </c>
      <c r="AC1266" s="6">
        <f>VLOOKUP(P1266,lists!$G:$H,2,FALSE)</f>
        <v>11</v>
      </c>
      <c r="AD1266" t="b">
        <f>VLOOKUP(G1266,lists!$B$2:$C$3,2,FALSE)</f>
        <v>1</v>
      </c>
      <c r="AE1266" t="b">
        <f>VLOOKUP(AA1266,lists!$B:$C,2,FALSE)</f>
        <v>1</v>
      </c>
      <c r="AF1266" t="b">
        <f>IF(AND(AC1266&gt;=VLOOKUP(FLAT!$I$1,lists!$G:$H,2,FALSE),AC1266&lt;=VLOOKUP(FLAT!$I$2,lists!$G:$H,2,FALSE)),TRUE,FALSE)</f>
        <v>1</v>
      </c>
      <c r="AG1266" t="b">
        <f>VLOOKUP(AB1266,lists!$B$7:$C$8,2,FALSE)</f>
        <v>1</v>
      </c>
      <c r="AH1266" t="b">
        <f>VLOOKUP(IF(H1266="","Open",SUBSTITUTE(H1266,"/Nov","")),lists!$B$27:$D$29,2,FALSE)</f>
        <v>1</v>
      </c>
      <c r="AI1266" t="b">
        <f>IF(FLAT!$I$5="All",TRUE,IF(FLAT!$I$5=TEXT('Raw - F'!C1266,"mmm"),TRUE,FALSE))</f>
        <v>1</v>
      </c>
      <c r="AJ1266" t="b">
        <f>VLOOKUP(L1266,lists!B:C,2,FALSE)</f>
        <v>1</v>
      </c>
      <c r="AK1266" t="b">
        <f>VLOOKUP(T1266,lists!$B$23:$D$25,2,FALSE)</f>
        <v>1</v>
      </c>
      <c r="AL1266">
        <f t="shared" si="104"/>
        <v>1</v>
      </c>
    </row>
    <row r="1267" spans="1:38" x14ac:dyDescent="0.35">
      <c r="A1267" s="1">
        <f t="shared" si="100"/>
        <v>1267</v>
      </c>
      <c r="B1267" s="1">
        <f t="shared" si="101"/>
        <v>1266</v>
      </c>
      <c r="C1267" s="5">
        <v>44370</v>
      </c>
      <c r="D1267" t="s">
        <v>606</v>
      </c>
      <c r="E1267" t="s">
        <v>302</v>
      </c>
      <c r="F1267" t="s">
        <v>302</v>
      </c>
      <c r="G1267" t="s">
        <v>6</v>
      </c>
      <c r="H1267" t="s">
        <v>227</v>
      </c>
      <c r="J1267" t="s">
        <v>34</v>
      </c>
      <c r="K1267" t="s">
        <v>5</v>
      </c>
      <c r="L1267">
        <v>3</v>
      </c>
      <c r="N1267" t="s">
        <v>359</v>
      </c>
      <c r="O1267" t="s">
        <v>401</v>
      </c>
      <c r="P1267" t="s">
        <v>59</v>
      </c>
      <c r="Q1267">
        <v>20000</v>
      </c>
      <c r="R1267" t="s">
        <v>1537</v>
      </c>
      <c r="T1267" t="s">
        <v>241</v>
      </c>
      <c r="U1267">
        <v>0</v>
      </c>
      <c r="W1267" t="s">
        <v>503</v>
      </c>
      <c r="X1267" t="s">
        <v>503</v>
      </c>
      <c r="AA1267" s="6" t="str">
        <f t="shared" si="102"/>
        <v>3yo</v>
      </c>
      <c r="AB1267" s="6" t="str">
        <f t="shared" si="103"/>
        <v>A</v>
      </c>
      <c r="AC1267" s="6">
        <f>VLOOKUP(P1267,lists!$G:$H,2,FALSE)</f>
        <v>7</v>
      </c>
      <c r="AD1267" t="b">
        <f>VLOOKUP(G1267,lists!$B$2:$C$3,2,FALSE)</f>
        <v>1</v>
      </c>
      <c r="AE1267" t="b">
        <f>VLOOKUP(AA1267,lists!$B:$C,2,FALSE)</f>
        <v>1</v>
      </c>
      <c r="AF1267" t="b">
        <f>IF(AND(AC1267&gt;=VLOOKUP(FLAT!$I$1,lists!$G:$H,2,FALSE),AC1267&lt;=VLOOKUP(FLAT!$I$2,lists!$G:$H,2,FALSE)),TRUE,FALSE)</f>
        <v>1</v>
      </c>
      <c r="AG1267" t="b">
        <f>VLOOKUP(AB1267,lists!$B$7:$C$8,2,FALSE)</f>
        <v>1</v>
      </c>
      <c r="AH1267" t="b">
        <f>VLOOKUP(IF(H1267="","Open",SUBSTITUTE(H1267,"/Nov","")),lists!$B$27:$D$29,2,FALSE)</f>
        <v>1</v>
      </c>
      <c r="AI1267" t="b">
        <f>IF(FLAT!$I$5="All",TRUE,IF(FLAT!$I$5=TEXT('Raw - F'!C1267,"mmm"),TRUE,FALSE))</f>
        <v>1</v>
      </c>
      <c r="AJ1267" t="b">
        <f>VLOOKUP(L1267,lists!B:C,2,FALSE)</f>
        <v>1</v>
      </c>
      <c r="AK1267" t="b">
        <f>VLOOKUP(T1267,lists!$B$23:$D$25,2,FALSE)</f>
        <v>1</v>
      </c>
      <c r="AL1267">
        <f t="shared" si="104"/>
        <v>1</v>
      </c>
    </row>
    <row r="1268" spans="1:38" x14ac:dyDescent="0.35">
      <c r="A1268" s="1">
        <f t="shared" si="100"/>
        <v>1268</v>
      </c>
      <c r="B1268" s="1">
        <f t="shared" si="101"/>
        <v>1267</v>
      </c>
      <c r="C1268" s="5">
        <v>44370</v>
      </c>
      <c r="D1268" t="s">
        <v>606</v>
      </c>
      <c r="E1268" t="s">
        <v>302</v>
      </c>
      <c r="F1268" t="s">
        <v>302</v>
      </c>
      <c r="G1268" t="s">
        <v>6</v>
      </c>
      <c r="H1268" t="s">
        <v>227</v>
      </c>
      <c r="J1268" t="s">
        <v>35</v>
      </c>
      <c r="K1268" t="s">
        <v>5</v>
      </c>
      <c r="L1268">
        <v>2</v>
      </c>
      <c r="N1268" t="s">
        <v>367</v>
      </c>
      <c r="O1268" t="s">
        <v>70</v>
      </c>
      <c r="P1268" t="s">
        <v>70</v>
      </c>
      <c r="Q1268">
        <v>19000</v>
      </c>
      <c r="R1268" t="s">
        <v>1261</v>
      </c>
      <c r="T1268" t="s">
        <v>241</v>
      </c>
      <c r="U1268">
        <v>0</v>
      </c>
      <c r="W1268" t="s">
        <v>503</v>
      </c>
      <c r="X1268" t="s">
        <v>503</v>
      </c>
      <c r="AA1268" s="6" t="str">
        <f t="shared" si="102"/>
        <v>Other</v>
      </c>
      <c r="AB1268" s="6" t="str">
        <f t="shared" si="103"/>
        <v>A</v>
      </c>
      <c r="AC1268" s="6">
        <f>VLOOKUP(P1268,lists!$G:$H,2,FALSE)</f>
        <v>4</v>
      </c>
      <c r="AD1268" t="b">
        <f>VLOOKUP(G1268,lists!$B$2:$C$3,2,FALSE)</f>
        <v>1</v>
      </c>
      <c r="AE1268" t="b">
        <f>VLOOKUP(AA1268,lists!$B:$C,2,FALSE)</f>
        <v>1</v>
      </c>
      <c r="AF1268" t="b">
        <f>IF(AND(AC1268&gt;=VLOOKUP(FLAT!$I$1,lists!$G:$H,2,FALSE),AC1268&lt;=VLOOKUP(FLAT!$I$2,lists!$G:$H,2,FALSE)),TRUE,FALSE)</f>
        <v>1</v>
      </c>
      <c r="AG1268" t="b">
        <f>VLOOKUP(AB1268,lists!$B$7:$C$8,2,FALSE)</f>
        <v>1</v>
      </c>
      <c r="AH1268" t="b">
        <f>VLOOKUP(IF(H1268="","Open",SUBSTITUTE(H1268,"/Nov","")),lists!$B$27:$D$29,2,FALSE)</f>
        <v>1</v>
      </c>
      <c r="AI1268" t="b">
        <f>IF(FLAT!$I$5="All",TRUE,IF(FLAT!$I$5=TEXT('Raw - F'!C1268,"mmm"),TRUE,FALSE))</f>
        <v>1</v>
      </c>
      <c r="AJ1268" t="b">
        <f>VLOOKUP(L1268,lists!B:C,2,FALSE)</f>
        <v>1</v>
      </c>
      <c r="AK1268" t="b">
        <f>VLOOKUP(T1268,lists!$B$23:$D$25,2,FALSE)</f>
        <v>1</v>
      </c>
      <c r="AL1268">
        <f t="shared" si="104"/>
        <v>1</v>
      </c>
    </row>
    <row r="1269" spans="1:38" x14ac:dyDescent="0.35">
      <c r="A1269" s="1">
        <f t="shared" si="100"/>
        <v>1269</v>
      </c>
      <c r="B1269" s="1">
        <f t="shared" si="101"/>
        <v>1268</v>
      </c>
      <c r="C1269" s="5">
        <v>44370</v>
      </c>
      <c r="D1269" t="s">
        <v>606</v>
      </c>
      <c r="E1269" t="s">
        <v>302</v>
      </c>
      <c r="F1269" t="s">
        <v>302</v>
      </c>
      <c r="G1269" t="s">
        <v>51</v>
      </c>
      <c r="H1269" t="s">
        <v>227</v>
      </c>
      <c r="I1269" t="s">
        <v>1540</v>
      </c>
      <c r="J1269" t="s">
        <v>33</v>
      </c>
      <c r="K1269" t="s">
        <v>5</v>
      </c>
      <c r="L1269">
        <v>3</v>
      </c>
      <c r="N1269" t="s">
        <v>227</v>
      </c>
      <c r="O1269" t="s">
        <v>37</v>
      </c>
      <c r="P1269" t="s">
        <v>37</v>
      </c>
      <c r="Q1269">
        <v>10000</v>
      </c>
      <c r="R1269" t="s">
        <v>1541</v>
      </c>
      <c r="T1269" t="s">
        <v>241</v>
      </c>
      <c r="U1269">
        <v>0</v>
      </c>
      <c r="W1269" t="s">
        <v>503</v>
      </c>
      <c r="X1269" t="s">
        <v>748</v>
      </c>
      <c r="Y1269">
        <v>50000</v>
      </c>
      <c r="AA1269" s="6" t="str">
        <f t="shared" si="102"/>
        <v>2yo</v>
      </c>
      <c r="AB1269" s="6" t="str">
        <f t="shared" si="103"/>
        <v>A</v>
      </c>
      <c r="AC1269" s="6">
        <f>VLOOKUP(P1269,lists!$G:$H,2,FALSE)</f>
        <v>2</v>
      </c>
      <c r="AD1269" t="b">
        <f>VLOOKUP(G1269,lists!$B$2:$C$3,2,FALSE)</f>
        <v>1</v>
      </c>
      <c r="AE1269" t="b">
        <f>VLOOKUP(AA1269,lists!$B:$C,2,FALSE)</f>
        <v>1</v>
      </c>
      <c r="AF1269" t="b">
        <f>IF(AND(AC1269&gt;=VLOOKUP(FLAT!$I$1,lists!$G:$H,2,FALSE),AC1269&lt;=VLOOKUP(FLAT!$I$2,lists!$G:$H,2,FALSE)),TRUE,FALSE)</f>
        <v>1</v>
      </c>
      <c r="AG1269" t="b">
        <f>VLOOKUP(AB1269,lists!$B$7:$C$8,2,FALSE)</f>
        <v>1</v>
      </c>
      <c r="AH1269" t="b">
        <f>VLOOKUP(IF(H1269="","Open",SUBSTITUTE(H1269,"/Nov","")),lists!$B$27:$D$29,2,FALSE)</f>
        <v>1</v>
      </c>
      <c r="AI1269" t="b">
        <f>IF(FLAT!$I$5="All",TRUE,IF(FLAT!$I$5=TEXT('Raw - F'!C1269,"mmm"),TRUE,FALSE))</f>
        <v>1</v>
      </c>
      <c r="AJ1269" t="b">
        <f>VLOOKUP(L1269,lists!B:C,2,FALSE)</f>
        <v>1</v>
      </c>
      <c r="AK1269" t="b">
        <f>VLOOKUP(T1269,lists!$B$23:$D$25,2,FALSE)</f>
        <v>1</v>
      </c>
      <c r="AL1269">
        <f t="shared" si="104"/>
        <v>1</v>
      </c>
    </row>
    <row r="1270" spans="1:38" x14ac:dyDescent="0.35">
      <c r="A1270" s="1">
        <f t="shared" si="100"/>
        <v>1270</v>
      </c>
      <c r="B1270" s="1">
        <f t="shared" si="101"/>
        <v>1269</v>
      </c>
      <c r="C1270" s="5">
        <v>44370</v>
      </c>
      <c r="D1270" t="s">
        <v>606</v>
      </c>
      <c r="E1270" t="s">
        <v>302</v>
      </c>
      <c r="F1270" t="s">
        <v>302</v>
      </c>
      <c r="G1270" t="s">
        <v>6</v>
      </c>
      <c r="H1270" t="s">
        <v>227</v>
      </c>
      <c r="J1270" t="s">
        <v>173</v>
      </c>
      <c r="K1270" t="s">
        <v>5</v>
      </c>
      <c r="L1270">
        <v>4</v>
      </c>
      <c r="N1270" t="s">
        <v>318</v>
      </c>
      <c r="O1270" t="s">
        <v>36</v>
      </c>
      <c r="P1270" t="s">
        <v>36</v>
      </c>
      <c r="Q1270">
        <v>8000</v>
      </c>
      <c r="R1270" t="s">
        <v>1536</v>
      </c>
      <c r="T1270" t="s">
        <v>241</v>
      </c>
      <c r="U1270">
        <v>0</v>
      </c>
      <c r="W1270" t="s">
        <v>503</v>
      </c>
      <c r="X1270" t="s">
        <v>503</v>
      </c>
      <c r="AA1270" s="6" t="str">
        <f t="shared" si="102"/>
        <v>Other</v>
      </c>
      <c r="AB1270" s="6" t="str">
        <f t="shared" si="103"/>
        <v>A</v>
      </c>
      <c r="AC1270" s="6">
        <f>VLOOKUP(P1270,lists!$G:$H,2,FALSE)</f>
        <v>1</v>
      </c>
      <c r="AD1270" t="b">
        <f>VLOOKUP(G1270,lists!$B$2:$C$3,2,FALSE)</f>
        <v>1</v>
      </c>
      <c r="AE1270" t="b">
        <f>VLOOKUP(AA1270,lists!$B:$C,2,FALSE)</f>
        <v>1</v>
      </c>
      <c r="AF1270" t="b">
        <f>IF(AND(AC1270&gt;=VLOOKUP(FLAT!$I$1,lists!$G:$H,2,FALSE),AC1270&lt;=VLOOKUP(FLAT!$I$2,lists!$G:$H,2,FALSE)),TRUE,FALSE)</f>
        <v>1</v>
      </c>
      <c r="AG1270" t="b">
        <f>VLOOKUP(AB1270,lists!$B$7:$C$8,2,FALSE)</f>
        <v>1</v>
      </c>
      <c r="AH1270" t="b">
        <f>VLOOKUP(IF(H1270="","Open",SUBSTITUTE(H1270,"/Nov","")),lists!$B$27:$D$29,2,FALSE)</f>
        <v>1</v>
      </c>
      <c r="AI1270" t="b">
        <f>IF(FLAT!$I$5="All",TRUE,IF(FLAT!$I$5=TEXT('Raw - F'!C1270,"mmm"),TRUE,FALSE))</f>
        <v>1</v>
      </c>
      <c r="AJ1270" t="b">
        <f>VLOOKUP(L1270,lists!B:C,2,FALSE)</f>
        <v>1</v>
      </c>
      <c r="AK1270" t="b">
        <f>VLOOKUP(T1270,lists!$B$23:$D$25,2,FALSE)</f>
        <v>1</v>
      </c>
      <c r="AL1270">
        <f t="shared" si="104"/>
        <v>1</v>
      </c>
    </row>
    <row r="1271" spans="1:38" x14ac:dyDescent="0.35">
      <c r="A1271" s="1">
        <f t="shared" si="100"/>
        <v>1271</v>
      </c>
      <c r="B1271" s="1">
        <f t="shared" si="101"/>
        <v>1270</v>
      </c>
      <c r="C1271" s="5">
        <v>44370</v>
      </c>
      <c r="D1271" t="s">
        <v>606</v>
      </c>
      <c r="E1271" t="s">
        <v>302</v>
      </c>
      <c r="F1271" t="s">
        <v>302</v>
      </c>
      <c r="G1271" t="s">
        <v>51</v>
      </c>
      <c r="H1271" t="s">
        <v>245</v>
      </c>
      <c r="J1271" t="s">
        <v>35</v>
      </c>
      <c r="K1271" t="s">
        <v>5</v>
      </c>
      <c r="L1271">
        <v>4</v>
      </c>
      <c r="N1271" t="s">
        <v>227</v>
      </c>
      <c r="O1271" t="s">
        <v>473</v>
      </c>
      <c r="P1271" t="s">
        <v>76</v>
      </c>
      <c r="Q1271">
        <v>8000</v>
      </c>
      <c r="R1271" t="s">
        <v>426</v>
      </c>
      <c r="T1271" t="s">
        <v>241</v>
      </c>
      <c r="U1271">
        <v>0</v>
      </c>
      <c r="W1271" t="s">
        <v>503</v>
      </c>
      <c r="X1271" t="s">
        <v>503</v>
      </c>
      <c r="Z1271" t="s">
        <v>553</v>
      </c>
      <c r="AA1271" s="6" t="str">
        <f t="shared" si="102"/>
        <v>Other</v>
      </c>
      <c r="AB1271" s="6" t="str">
        <f t="shared" si="103"/>
        <v>A</v>
      </c>
      <c r="AC1271" s="6">
        <f>VLOOKUP(P1271,lists!$G:$H,2,FALSE)</f>
        <v>5</v>
      </c>
      <c r="AD1271" t="b">
        <f>VLOOKUP(G1271,lists!$B$2:$C$3,2,FALSE)</f>
        <v>1</v>
      </c>
      <c r="AE1271" t="b">
        <f>VLOOKUP(AA1271,lists!$B:$C,2,FALSE)</f>
        <v>1</v>
      </c>
      <c r="AF1271" t="b">
        <f>IF(AND(AC1271&gt;=VLOOKUP(FLAT!$I$1,lists!$G:$H,2,FALSE),AC1271&lt;=VLOOKUP(FLAT!$I$2,lists!$G:$H,2,FALSE)),TRUE,FALSE)</f>
        <v>1</v>
      </c>
      <c r="AG1271" t="b">
        <f>VLOOKUP(AB1271,lists!$B$7:$C$8,2,FALSE)</f>
        <v>1</v>
      </c>
      <c r="AH1271" t="b">
        <f>VLOOKUP(IF(H1271="","Open",SUBSTITUTE(H1271,"/Nov","")),lists!$B$27:$D$29,2,FALSE)</f>
        <v>1</v>
      </c>
      <c r="AI1271" t="b">
        <f>IF(FLAT!$I$5="All",TRUE,IF(FLAT!$I$5=TEXT('Raw - F'!C1271,"mmm"),TRUE,FALSE))</f>
        <v>1</v>
      </c>
      <c r="AJ1271" t="b">
        <f>VLOOKUP(L1271,lists!B:C,2,FALSE)</f>
        <v>1</v>
      </c>
      <c r="AK1271" t="b">
        <f>VLOOKUP(T1271,lists!$B$23:$D$25,2,FALSE)</f>
        <v>1</v>
      </c>
      <c r="AL1271">
        <f t="shared" si="104"/>
        <v>1</v>
      </c>
    </row>
    <row r="1272" spans="1:38" x14ac:dyDescent="0.35">
      <c r="A1272" s="1">
        <f t="shared" si="100"/>
        <v>1272</v>
      </c>
      <c r="B1272" s="1">
        <f t="shared" si="101"/>
        <v>1271</v>
      </c>
      <c r="C1272" s="5">
        <v>44370</v>
      </c>
      <c r="D1272" t="s">
        <v>606</v>
      </c>
      <c r="E1272" t="s">
        <v>302</v>
      </c>
      <c r="F1272" t="s">
        <v>302</v>
      </c>
      <c r="G1272" t="s">
        <v>6</v>
      </c>
      <c r="H1272" t="s">
        <v>227</v>
      </c>
      <c r="J1272" t="s">
        <v>54</v>
      </c>
      <c r="K1272" t="s">
        <v>5</v>
      </c>
      <c r="L1272">
        <v>3</v>
      </c>
      <c r="N1272" t="s">
        <v>346</v>
      </c>
      <c r="O1272" t="s">
        <v>472</v>
      </c>
      <c r="P1272" t="s">
        <v>102</v>
      </c>
      <c r="Q1272">
        <v>8000</v>
      </c>
      <c r="R1272" t="s">
        <v>1539</v>
      </c>
      <c r="T1272" t="s">
        <v>241</v>
      </c>
      <c r="U1272">
        <v>0</v>
      </c>
      <c r="W1272" t="s">
        <v>503</v>
      </c>
      <c r="X1272" t="s">
        <v>503</v>
      </c>
      <c r="AA1272" s="6" t="str">
        <f t="shared" ref="AA1272:AA1304" si="105">IF(OR(J1272="2yo",J1272="3yo"),J1272,"Other")</f>
        <v>Other</v>
      </c>
      <c r="AB1272" s="6" t="str">
        <f t="shared" ref="AB1272:AB1304" si="106">IF(K1272="F",K1272,"A")</f>
        <v>A</v>
      </c>
      <c r="AC1272" s="6">
        <f>VLOOKUP(P1272,lists!$G:$H,2,FALSE)</f>
        <v>9</v>
      </c>
      <c r="AD1272" t="b">
        <f>VLOOKUP(G1272,lists!$B$2:$C$3,2,FALSE)</f>
        <v>1</v>
      </c>
      <c r="AE1272" t="b">
        <f>VLOOKUP(AA1272,lists!$B:$C,2,FALSE)</f>
        <v>1</v>
      </c>
      <c r="AF1272" t="b">
        <f>IF(AND(AC1272&gt;=VLOOKUP(FLAT!$I$1,lists!$G:$H,2,FALSE),AC1272&lt;=VLOOKUP(FLAT!$I$2,lists!$G:$H,2,FALSE)),TRUE,FALSE)</f>
        <v>1</v>
      </c>
      <c r="AG1272" t="b">
        <f>VLOOKUP(AB1272,lists!$B$7:$C$8,2,FALSE)</f>
        <v>1</v>
      </c>
      <c r="AH1272" t="b">
        <f>VLOOKUP(IF(H1272="","Open",SUBSTITUTE(H1272,"/Nov","")),lists!$B$27:$D$29,2,FALSE)</f>
        <v>1</v>
      </c>
      <c r="AI1272" t="b">
        <f>IF(FLAT!$I$5="All",TRUE,IF(FLAT!$I$5=TEXT('Raw - F'!C1272,"mmm"),TRUE,FALSE))</f>
        <v>1</v>
      </c>
      <c r="AJ1272" t="b">
        <f>VLOOKUP(L1272,lists!B:C,2,FALSE)</f>
        <v>1</v>
      </c>
      <c r="AK1272" t="b">
        <f>VLOOKUP(T1272,lists!$B$23:$D$25,2,FALSE)</f>
        <v>1</v>
      </c>
      <c r="AL1272">
        <f t="shared" si="104"/>
        <v>1</v>
      </c>
    </row>
    <row r="1273" spans="1:38" x14ac:dyDescent="0.35">
      <c r="A1273" s="1">
        <f t="shared" si="100"/>
        <v>1273</v>
      </c>
      <c r="B1273" s="1">
        <f t="shared" si="101"/>
        <v>1272</v>
      </c>
      <c r="C1273" s="5">
        <v>44370</v>
      </c>
      <c r="D1273" t="s">
        <v>606</v>
      </c>
      <c r="E1273" t="s">
        <v>302</v>
      </c>
      <c r="F1273" t="s">
        <v>302</v>
      </c>
      <c r="G1273" t="s">
        <v>51</v>
      </c>
      <c r="H1273" t="s">
        <v>245</v>
      </c>
      <c r="J1273" t="s">
        <v>33</v>
      </c>
      <c r="K1273" t="s">
        <v>5</v>
      </c>
      <c r="L1273">
        <v>4</v>
      </c>
      <c r="N1273" t="s">
        <v>227</v>
      </c>
      <c r="O1273" t="s">
        <v>470</v>
      </c>
      <c r="P1273" t="s">
        <v>38</v>
      </c>
      <c r="Q1273">
        <v>7000</v>
      </c>
      <c r="R1273" t="s">
        <v>1538</v>
      </c>
      <c r="T1273" t="s">
        <v>241</v>
      </c>
      <c r="U1273">
        <v>0</v>
      </c>
      <c r="W1273" t="s">
        <v>503</v>
      </c>
      <c r="X1273" t="s">
        <v>503</v>
      </c>
      <c r="Z1273" t="s">
        <v>553</v>
      </c>
      <c r="AA1273" s="6" t="str">
        <f t="shared" si="105"/>
        <v>2yo</v>
      </c>
      <c r="AB1273" s="6" t="str">
        <f t="shared" si="106"/>
        <v>A</v>
      </c>
      <c r="AC1273" s="6">
        <f>VLOOKUP(P1273,lists!$G:$H,2,FALSE)</f>
        <v>3</v>
      </c>
      <c r="AD1273" t="b">
        <f>VLOOKUP(G1273,lists!$B$2:$C$3,2,FALSE)</f>
        <v>1</v>
      </c>
      <c r="AE1273" t="b">
        <f>VLOOKUP(AA1273,lists!$B:$C,2,FALSE)</f>
        <v>1</v>
      </c>
      <c r="AF1273" t="b">
        <f>IF(AND(AC1273&gt;=VLOOKUP(FLAT!$I$1,lists!$G:$H,2,FALSE),AC1273&lt;=VLOOKUP(FLAT!$I$2,lists!$G:$H,2,FALSE)),TRUE,FALSE)</f>
        <v>1</v>
      </c>
      <c r="AG1273" t="b">
        <f>VLOOKUP(AB1273,lists!$B$7:$C$8,2,FALSE)</f>
        <v>1</v>
      </c>
      <c r="AH1273" t="b">
        <f>VLOOKUP(IF(H1273="","Open",SUBSTITUTE(H1273,"/Nov","")),lists!$B$27:$D$29,2,FALSE)</f>
        <v>1</v>
      </c>
      <c r="AI1273" t="b">
        <f>IF(FLAT!$I$5="All",TRUE,IF(FLAT!$I$5=TEXT('Raw - F'!C1273,"mmm"),TRUE,FALSE))</f>
        <v>1</v>
      </c>
      <c r="AJ1273" t="b">
        <f>VLOOKUP(L1273,lists!B:C,2,FALSE)</f>
        <v>1</v>
      </c>
      <c r="AK1273" t="b">
        <f>VLOOKUP(T1273,lists!$B$23:$D$25,2,FALSE)</f>
        <v>1</v>
      </c>
      <c r="AL1273">
        <f t="shared" si="104"/>
        <v>1</v>
      </c>
    </row>
    <row r="1274" spans="1:38" x14ac:dyDescent="0.35">
      <c r="A1274" s="1">
        <f t="shared" si="100"/>
        <v>1274</v>
      </c>
      <c r="B1274" s="1">
        <f t="shared" si="101"/>
        <v>1273</v>
      </c>
      <c r="C1274" s="5">
        <v>44371</v>
      </c>
      <c r="D1274" t="s">
        <v>590</v>
      </c>
      <c r="E1274" t="s">
        <v>302</v>
      </c>
      <c r="F1274" t="s">
        <v>302</v>
      </c>
      <c r="G1274" t="s">
        <v>6</v>
      </c>
      <c r="H1274" t="s">
        <v>227</v>
      </c>
      <c r="J1274" t="s">
        <v>35</v>
      </c>
      <c r="K1274" t="s">
        <v>5</v>
      </c>
      <c r="L1274">
        <v>4</v>
      </c>
      <c r="N1274" t="s">
        <v>318</v>
      </c>
      <c r="O1274" t="s">
        <v>594</v>
      </c>
      <c r="P1274" t="s">
        <v>36</v>
      </c>
      <c r="Q1274">
        <v>7650</v>
      </c>
      <c r="R1274" t="s">
        <v>1542</v>
      </c>
      <c r="T1274" t="s">
        <v>240</v>
      </c>
      <c r="U1274">
        <v>0</v>
      </c>
      <c r="W1274" t="s">
        <v>503</v>
      </c>
      <c r="X1274" t="s">
        <v>503</v>
      </c>
      <c r="AA1274" s="6" t="str">
        <f t="shared" si="105"/>
        <v>Other</v>
      </c>
      <c r="AB1274" s="6" t="str">
        <f t="shared" si="106"/>
        <v>A</v>
      </c>
      <c r="AC1274" s="6">
        <f>VLOOKUP(P1274,lists!$G:$H,2,FALSE)</f>
        <v>1</v>
      </c>
      <c r="AD1274" t="b">
        <f>VLOOKUP(G1274,lists!$B$2:$C$3,2,FALSE)</f>
        <v>1</v>
      </c>
      <c r="AE1274" t="b">
        <f>VLOOKUP(AA1274,lists!$B:$C,2,FALSE)</f>
        <v>1</v>
      </c>
      <c r="AF1274" t="b">
        <f>IF(AND(AC1274&gt;=VLOOKUP(FLAT!$I$1,lists!$G:$H,2,FALSE),AC1274&lt;=VLOOKUP(FLAT!$I$2,lists!$G:$H,2,FALSE)),TRUE,FALSE)</f>
        <v>1</v>
      </c>
      <c r="AG1274" t="b">
        <f>VLOOKUP(AB1274,lists!$B$7:$C$8,2,FALSE)</f>
        <v>1</v>
      </c>
      <c r="AH1274" t="b">
        <f>VLOOKUP(IF(H1274="","Open",SUBSTITUTE(H1274,"/Nov","")),lists!$B$27:$D$29,2,FALSE)</f>
        <v>1</v>
      </c>
      <c r="AI1274" t="b">
        <f>IF(FLAT!$I$5="All",TRUE,IF(FLAT!$I$5=TEXT('Raw - F'!C1274,"mmm"),TRUE,FALSE))</f>
        <v>1</v>
      </c>
      <c r="AJ1274" t="b">
        <f>VLOOKUP(L1274,lists!B:C,2,FALSE)</f>
        <v>1</v>
      </c>
      <c r="AK1274" t="b">
        <f>VLOOKUP(T1274,lists!$B$23:$D$25,2,FALSE)</f>
        <v>1</v>
      </c>
      <c r="AL1274">
        <f t="shared" si="104"/>
        <v>1</v>
      </c>
    </row>
    <row r="1275" spans="1:38" x14ac:dyDescent="0.35">
      <c r="A1275" s="1">
        <f t="shared" si="100"/>
        <v>1275</v>
      </c>
      <c r="B1275" s="1">
        <f t="shared" si="101"/>
        <v>1274</v>
      </c>
      <c r="C1275" s="5">
        <v>44371</v>
      </c>
      <c r="D1275" t="s">
        <v>590</v>
      </c>
      <c r="E1275" t="s">
        <v>302</v>
      </c>
      <c r="F1275" t="s">
        <v>302</v>
      </c>
      <c r="G1275" t="s">
        <v>6</v>
      </c>
      <c r="H1275" t="s">
        <v>227</v>
      </c>
      <c r="J1275" t="s">
        <v>35</v>
      </c>
      <c r="K1275" t="s">
        <v>7</v>
      </c>
      <c r="L1275">
        <v>4</v>
      </c>
      <c r="N1275" t="s">
        <v>318</v>
      </c>
      <c r="O1275" t="s">
        <v>591</v>
      </c>
      <c r="P1275" t="s">
        <v>70</v>
      </c>
      <c r="Q1275">
        <v>7650</v>
      </c>
      <c r="R1275" t="s">
        <v>1545</v>
      </c>
      <c r="T1275" t="s">
        <v>240</v>
      </c>
      <c r="U1275">
        <v>0</v>
      </c>
      <c r="W1275" t="s">
        <v>503</v>
      </c>
      <c r="X1275" t="s">
        <v>503</v>
      </c>
      <c r="AA1275" s="6" t="str">
        <f t="shared" si="105"/>
        <v>Other</v>
      </c>
      <c r="AB1275" s="6" t="str">
        <f t="shared" si="106"/>
        <v>F</v>
      </c>
      <c r="AC1275" s="6">
        <f>VLOOKUP(P1275,lists!$G:$H,2,FALSE)</f>
        <v>4</v>
      </c>
      <c r="AD1275" t="b">
        <f>VLOOKUP(G1275,lists!$B$2:$C$3,2,FALSE)</f>
        <v>1</v>
      </c>
      <c r="AE1275" t="b">
        <f>VLOOKUP(AA1275,lists!$B:$C,2,FALSE)</f>
        <v>1</v>
      </c>
      <c r="AF1275" t="b">
        <f>IF(AND(AC1275&gt;=VLOOKUP(FLAT!$I$1,lists!$G:$H,2,FALSE),AC1275&lt;=VLOOKUP(FLAT!$I$2,lists!$G:$H,2,FALSE)),TRUE,FALSE)</f>
        <v>1</v>
      </c>
      <c r="AG1275" t="b">
        <f>VLOOKUP(AB1275,lists!$B$7:$C$8,2,FALSE)</f>
        <v>1</v>
      </c>
      <c r="AH1275" t="b">
        <f>VLOOKUP(IF(H1275="","Open",SUBSTITUTE(H1275,"/Nov","")),lists!$B$27:$D$29,2,FALSE)</f>
        <v>1</v>
      </c>
      <c r="AI1275" t="b">
        <f>IF(FLAT!$I$5="All",TRUE,IF(FLAT!$I$5=TEXT('Raw - F'!C1275,"mmm"),TRUE,FALSE))</f>
        <v>1</v>
      </c>
      <c r="AJ1275" t="b">
        <f>VLOOKUP(L1275,lists!B:C,2,FALSE)</f>
        <v>1</v>
      </c>
      <c r="AK1275" t="b">
        <f>VLOOKUP(T1275,lists!$B$23:$D$25,2,FALSE)</f>
        <v>1</v>
      </c>
      <c r="AL1275">
        <f t="shared" si="104"/>
        <v>1</v>
      </c>
    </row>
    <row r="1276" spans="1:38" x14ac:dyDescent="0.35">
      <c r="A1276" s="1">
        <f t="shared" si="100"/>
        <v>1276</v>
      </c>
      <c r="B1276" s="1">
        <f t="shared" si="101"/>
        <v>1275</v>
      </c>
      <c r="C1276" s="5">
        <v>44371</v>
      </c>
      <c r="D1276" t="s">
        <v>590</v>
      </c>
      <c r="E1276" t="s">
        <v>302</v>
      </c>
      <c r="F1276" t="s">
        <v>302</v>
      </c>
      <c r="G1276" t="s">
        <v>51</v>
      </c>
      <c r="H1276" t="s">
        <v>245</v>
      </c>
      <c r="J1276" t="s">
        <v>33</v>
      </c>
      <c r="K1276" t="s">
        <v>5</v>
      </c>
      <c r="L1276">
        <v>5</v>
      </c>
      <c r="N1276" t="s">
        <v>227</v>
      </c>
      <c r="O1276" t="s">
        <v>598</v>
      </c>
      <c r="P1276" t="s">
        <v>37</v>
      </c>
      <c r="Q1276">
        <v>6500</v>
      </c>
      <c r="R1276" t="s">
        <v>1546</v>
      </c>
      <c r="T1276" t="s">
        <v>240</v>
      </c>
      <c r="U1276">
        <v>0</v>
      </c>
      <c r="W1276" t="s">
        <v>503</v>
      </c>
      <c r="X1276" t="s">
        <v>583</v>
      </c>
      <c r="Y1276" t="s">
        <v>868</v>
      </c>
      <c r="Z1276" t="s">
        <v>553</v>
      </c>
      <c r="AA1276" s="6" t="str">
        <f t="shared" si="105"/>
        <v>2yo</v>
      </c>
      <c r="AB1276" s="6" t="str">
        <f t="shared" si="106"/>
        <v>A</v>
      </c>
      <c r="AC1276" s="6">
        <f>VLOOKUP(P1276,lists!$G:$H,2,FALSE)</f>
        <v>2</v>
      </c>
      <c r="AD1276" t="b">
        <f>VLOOKUP(G1276,lists!$B$2:$C$3,2,FALSE)</f>
        <v>1</v>
      </c>
      <c r="AE1276" t="b">
        <f>VLOOKUP(AA1276,lists!$B:$C,2,FALSE)</f>
        <v>1</v>
      </c>
      <c r="AF1276" t="b">
        <f>IF(AND(AC1276&gt;=VLOOKUP(FLAT!$I$1,lists!$G:$H,2,FALSE),AC1276&lt;=VLOOKUP(FLAT!$I$2,lists!$G:$H,2,FALSE)),TRUE,FALSE)</f>
        <v>1</v>
      </c>
      <c r="AG1276" t="b">
        <f>VLOOKUP(AB1276,lists!$B$7:$C$8,2,FALSE)</f>
        <v>1</v>
      </c>
      <c r="AH1276" t="b">
        <f>VLOOKUP(IF(H1276="","Open",SUBSTITUTE(H1276,"/Nov","")),lists!$B$27:$D$29,2,FALSE)</f>
        <v>1</v>
      </c>
      <c r="AI1276" t="b">
        <f>IF(FLAT!$I$5="All",TRUE,IF(FLAT!$I$5=TEXT('Raw - F'!C1276,"mmm"),TRUE,FALSE))</f>
        <v>1</v>
      </c>
      <c r="AJ1276" t="b">
        <f>VLOOKUP(L1276,lists!B:C,2,FALSE)</f>
        <v>1</v>
      </c>
      <c r="AK1276" t="b">
        <f>VLOOKUP(T1276,lists!$B$23:$D$25,2,FALSE)</f>
        <v>1</v>
      </c>
      <c r="AL1276">
        <f t="shared" si="104"/>
        <v>1</v>
      </c>
    </row>
    <row r="1277" spans="1:38" x14ac:dyDescent="0.35">
      <c r="A1277" s="1">
        <f t="shared" si="100"/>
        <v>1277</v>
      </c>
      <c r="B1277" s="1">
        <f t="shared" si="101"/>
        <v>1276</v>
      </c>
      <c r="C1277" s="5">
        <v>44371</v>
      </c>
      <c r="D1277" t="s">
        <v>590</v>
      </c>
      <c r="E1277" t="s">
        <v>302</v>
      </c>
      <c r="F1277" t="s">
        <v>302</v>
      </c>
      <c r="G1277" t="s">
        <v>6</v>
      </c>
      <c r="H1277" t="s">
        <v>227</v>
      </c>
      <c r="J1277" t="s">
        <v>54</v>
      </c>
      <c r="K1277" t="s">
        <v>5</v>
      </c>
      <c r="L1277">
        <v>5</v>
      </c>
      <c r="N1277" t="s">
        <v>330</v>
      </c>
      <c r="O1277" t="s">
        <v>596</v>
      </c>
      <c r="P1277" t="s">
        <v>110</v>
      </c>
      <c r="Q1277">
        <v>4900</v>
      </c>
      <c r="R1277" t="s">
        <v>1543</v>
      </c>
      <c r="T1277" t="s">
        <v>240</v>
      </c>
      <c r="U1277">
        <v>0</v>
      </c>
      <c r="V1277" t="s">
        <v>526</v>
      </c>
      <c r="W1277" t="s">
        <v>503</v>
      </c>
      <c r="X1277" t="s">
        <v>503</v>
      </c>
      <c r="AA1277" s="6" t="str">
        <f t="shared" si="105"/>
        <v>Other</v>
      </c>
      <c r="AB1277" s="6" t="str">
        <f t="shared" si="106"/>
        <v>A</v>
      </c>
      <c r="AC1277" s="6">
        <f>VLOOKUP(P1277,lists!$G:$H,2,FALSE)</f>
        <v>8</v>
      </c>
      <c r="AD1277" t="b">
        <f>VLOOKUP(G1277,lists!$B$2:$C$3,2,FALSE)</f>
        <v>1</v>
      </c>
      <c r="AE1277" t="b">
        <f>VLOOKUP(AA1277,lists!$B:$C,2,FALSE)</f>
        <v>1</v>
      </c>
      <c r="AF1277" t="b">
        <f>IF(AND(AC1277&gt;=VLOOKUP(FLAT!$I$1,lists!$G:$H,2,FALSE),AC1277&lt;=VLOOKUP(FLAT!$I$2,lists!$G:$H,2,FALSE)),TRUE,FALSE)</f>
        <v>1</v>
      </c>
      <c r="AG1277" t="b">
        <f>VLOOKUP(AB1277,lists!$B$7:$C$8,2,FALSE)</f>
        <v>1</v>
      </c>
      <c r="AH1277" t="b">
        <f>VLOOKUP(IF(H1277="","Open",SUBSTITUTE(H1277,"/Nov","")),lists!$B$27:$D$29,2,FALSE)</f>
        <v>1</v>
      </c>
      <c r="AI1277" t="b">
        <f>IF(FLAT!$I$5="All",TRUE,IF(FLAT!$I$5=TEXT('Raw - F'!C1277,"mmm"),TRUE,FALSE))</f>
        <v>1</v>
      </c>
      <c r="AJ1277" t="b">
        <f>VLOOKUP(L1277,lists!B:C,2,FALSE)</f>
        <v>1</v>
      </c>
      <c r="AK1277" t="b">
        <f>VLOOKUP(T1277,lists!$B$23:$D$25,2,FALSE)</f>
        <v>1</v>
      </c>
      <c r="AL1277">
        <f t="shared" si="104"/>
        <v>1</v>
      </c>
    </row>
    <row r="1278" spans="1:38" x14ac:dyDescent="0.35">
      <c r="A1278" s="1">
        <f t="shared" si="100"/>
        <v>1278</v>
      </c>
      <c r="B1278" s="1">
        <f t="shared" si="101"/>
        <v>1277</v>
      </c>
      <c r="C1278" s="5">
        <v>44371</v>
      </c>
      <c r="D1278" t="s">
        <v>590</v>
      </c>
      <c r="E1278" t="s">
        <v>302</v>
      </c>
      <c r="F1278" t="s">
        <v>302</v>
      </c>
      <c r="G1278" t="s">
        <v>51</v>
      </c>
      <c r="H1278" t="s">
        <v>245</v>
      </c>
      <c r="J1278" t="s">
        <v>35</v>
      </c>
      <c r="K1278" t="s">
        <v>5</v>
      </c>
      <c r="L1278">
        <v>5</v>
      </c>
      <c r="N1278" t="s">
        <v>227</v>
      </c>
      <c r="O1278" t="s">
        <v>1012</v>
      </c>
      <c r="P1278" t="s">
        <v>77</v>
      </c>
      <c r="Q1278">
        <v>4900</v>
      </c>
      <c r="R1278" t="s">
        <v>1544</v>
      </c>
      <c r="T1278" t="s">
        <v>240</v>
      </c>
      <c r="U1278">
        <v>0</v>
      </c>
      <c r="W1278" t="s">
        <v>503</v>
      </c>
      <c r="X1278" t="s">
        <v>503</v>
      </c>
      <c r="AA1278" s="6" t="str">
        <f t="shared" si="105"/>
        <v>Other</v>
      </c>
      <c r="AB1278" s="6" t="str">
        <f t="shared" si="106"/>
        <v>A</v>
      </c>
      <c r="AC1278" s="6">
        <f>VLOOKUP(P1278,lists!$G:$H,2,FALSE)</f>
        <v>5</v>
      </c>
      <c r="AD1278" t="b">
        <f>VLOOKUP(G1278,lists!$B$2:$C$3,2,FALSE)</f>
        <v>1</v>
      </c>
      <c r="AE1278" t="b">
        <f>VLOOKUP(AA1278,lists!$B:$C,2,FALSE)</f>
        <v>1</v>
      </c>
      <c r="AF1278" t="b">
        <f>IF(AND(AC1278&gt;=VLOOKUP(FLAT!$I$1,lists!$G:$H,2,FALSE),AC1278&lt;=VLOOKUP(FLAT!$I$2,lists!$G:$H,2,FALSE)),TRUE,FALSE)</f>
        <v>1</v>
      </c>
      <c r="AG1278" t="b">
        <f>VLOOKUP(AB1278,lists!$B$7:$C$8,2,FALSE)</f>
        <v>1</v>
      </c>
      <c r="AH1278" t="b">
        <f>VLOOKUP(IF(H1278="","Open",SUBSTITUTE(H1278,"/Nov","")),lists!$B$27:$D$29,2,FALSE)</f>
        <v>1</v>
      </c>
      <c r="AI1278" t="b">
        <f>IF(FLAT!$I$5="All",TRUE,IF(FLAT!$I$5=TEXT('Raw - F'!C1278,"mmm"),TRUE,FALSE))</f>
        <v>1</v>
      </c>
      <c r="AJ1278" t="b">
        <f>VLOOKUP(L1278,lists!B:C,2,FALSE)</f>
        <v>1</v>
      </c>
      <c r="AK1278" t="b">
        <f>VLOOKUP(T1278,lists!$B$23:$D$25,2,FALSE)</f>
        <v>1</v>
      </c>
      <c r="AL1278">
        <f t="shared" si="104"/>
        <v>1</v>
      </c>
    </row>
    <row r="1279" spans="1:38" x14ac:dyDescent="0.35">
      <c r="A1279" s="1">
        <f t="shared" si="100"/>
        <v>1279</v>
      </c>
      <c r="B1279" s="1">
        <f t="shared" si="101"/>
        <v>1278</v>
      </c>
      <c r="C1279" s="5">
        <v>44371</v>
      </c>
      <c r="D1279" t="s">
        <v>590</v>
      </c>
      <c r="E1279" t="s">
        <v>302</v>
      </c>
      <c r="F1279" t="s">
        <v>302</v>
      </c>
      <c r="G1279" t="s">
        <v>6</v>
      </c>
      <c r="H1279" t="s">
        <v>227</v>
      </c>
      <c r="J1279" t="s">
        <v>35</v>
      </c>
      <c r="K1279" t="s">
        <v>5</v>
      </c>
      <c r="L1279">
        <v>6</v>
      </c>
      <c r="N1279" t="s">
        <v>312</v>
      </c>
      <c r="O1279" t="s">
        <v>598</v>
      </c>
      <c r="P1279" t="s">
        <v>37</v>
      </c>
      <c r="Q1279">
        <v>3900</v>
      </c>
      <c r="R1279" t="s">
        <v>485</v>
      </c>
      <c r="T1279" t="s">
        <v>240</v>
      </c>
      <c r="U1279">
        <v>0</v>
      </c>
      <c r="W1279" t="s">
        <v>503</v>
      </c>
      <c r="X1279" t="s">
        <v>503</v>
      </c>
      <c r="AA1279" s="6" t="str">
        <f t="shared" si="105"/>
        <v>Other</v>
      </c>
      <c r="AB1279" s="6" t="str">
        <f t="shared" si="106"/>
        <v>A</v>
      </c>
      <c r="AC1279" s="6">
        <f>VLOOKUP(P1279,lists!$G:$H,2,FALSE)</f>
        <v>2</v>
      </c>
      <c r="AD1279" t="b">
        <f>VLOOKUP(G1279,lists!$B$2:$C$3,2,FALSE)</f>
        <v>1</v>
      </c>
      <c r="AE1279" t="b">
        <f>VLOOKUP(AA1279,lists!$B:$C,2,FALSE)</f>
        <v>1</v>
      </c>
      <c r="AF1279" t="b">
        <f>IF(AND(AC1279&gt;=VLOOKUP(FLAT!$I$1,lists!$G:$H,2,FALSE),AC1279&lt;=VLOOKUP(FLAT!$I$2,lists!$G:$H,2,FALSE)),TRUE,FALSE)</f>
        <v>1</v>
      </c>
      <c r="AG1279" t="b">
        <f>VLOOKUP(AB1279,lists!$B$7:$C$8,2,FALSE)</f>
        <v>1</v>
      </c>
      <c r="AH1279" t="b">
        <f>VLOOKUP(IF(H1279="","Open",SUBSTITUTE(H1279,"/Nov","")),lists!$B$27:$D$29,2,FALSE)</f>
        <v>1</v>
      </c>
      <c r="AI1279" t="b">
        <f>IF(FLAT!$I$5="All",TRUE,IF(FLAT!$I$5=TEXT('Raw - F'!C1279,"mmm"),TRUE,FALSE))</f>
        <v>1</v>
      </c>
      <c r="AJ1279" t="b">
        <f>VLOOKUP(L1279,lists!B:C,2,FALSE)</f>
        <v>1</v>
      </c>
      <c r="AK1279" t="b">
        <f>VLOOKUP(T1279,lists!$B$23:$D$25,2,FALSE)</f>
        <v>1</v>
      </c>
      <c r="AL1279">
        <f t="shared" si="104"/>
        <v>1</v>
      </c>
    </row>
    <row r="1280" spans="1:38" x14ac:dyDescent="0.35">
      <c r="A1280" s="1">
        <f t="shared" si="100"/>
        <v>1280</v>
      </c>
      <c r="B1280" s="1">
        <f t="shared" si="101"/>
        <v>1279</v>
      </c>
      <c r="C1280" s="5">
        <v>44371</v>
      </c>
      <c r="D1280" t="s">
        <v>590</v>
      </c>
      <c r="E1280" t="s">
        <v>302</v>
      </c>
      <c r="F1280" t="s">
        <v>302</v>
      </c>
      <c r="G1280" t="s">
        <v>6</v>
      </c>
      <c r="H1280" t="s">
        <v>227</v>
      </c>
      <c r="J1280" t="s">
        <v>35</v>
      </c>
      <c r="K1280" t="s">
        <v>5</v>
      </c>
      <c r="L1280">
        <v>6</v>
      </c>
      <c r="N1280" t="s">
        <v>307</v>
      </c>
      <c r="O1280" t="s">
        <v>594</v>
      </c>
      <c r="P1280" t="s">
        <v>36</v>
      </c>
      <c r="Q1280">
        <v>3900</v>
      </c>
      <c r="R1280" t="s">
        <v>1547</v>
      </c>
      <c r="T1280" t="s">
        <v>240</v>
      </c>
      <c r="U1280">
        <v>0</v>
      </c>
      <c r="W1280" t="s">
        <v>1704</v>
      </c>
      <c r="X1280" t="s">
        <v>503</v>
      </c>
      <c r="AA1280" s="6" t="str">
        <f t="shared" si="105"/>
        <v>Other</v>
      </c>
      <c r="AB1280" s="6" t="str">
        <f t="shared" si="106"/>
        <v>A</v>
      </c>
      <c r="AC1280" s="6">
        <f>VLOOKUP(P1280,lists!$G:$H,2,FALSE)</f>
        <v>1</v>
      </c>
      <c r="AD1280" t="b">
        <f>VLOOKUP(G1280,lists!$B$2:$C$3,2,FALSE)</f>
        <v>1</v>
      </c>
      <c r="AE1280" t="b">
        <f>VLOOKUP(AA1280,lists!$B:$C,2,FALSE)</f>
        <v>1</v>
      </c>
      <c r="AF1280" t="b">
        <f>IF(AND(AC1280&gt;=VLOOKUP(FLAT!$I$1,lists!$G:$H,2,FALSE),AC1280&lt;=VLOOKUP(FLAT!$I$2,lists!$G:$H,2,FALSE)),TRUE,FALSE)</f>
        <v>1</v>
      </c>
      <c r="AG1280" t="b">
        <f>VLOOKUP(AB1280,lists!$B$7:$C$8,2,FALSE)</f>
        <v>1</v>
      </c>
      <c r="AH1280" t="b">
        <f>VLOOKUP(IF(H1280="","Open",SUBSTITUTE(H1280,"/Nov","")),lists!$B$27:$D$29,2,FALSE)</f>
        <v>1</v>
      </c>
      <c r="AI1280" t="b">
        <f>IF(FLAT!$I$5="All",TRUE,IF(FLAT!$I$5=TEXT('Raw - F'!C1280,"mmm"),TRUE,FALSE))</f>
        <v>1</v>
      </c>
      <c r="AJ1280" t="b">
        <f>VLOOKUP(L1280,lists!B:C,2,FALSE)</f>
        <v>1</v>
      </c>
      <c r="AK1280" t="b">
        <f>VLOOKUP(T1280,lists!$B$23:$D$25,2,FALSE)</f>
        <v>1</v>
      </c>
      <c r="AL1280">
        <f t="shared" si="104"/>
        <v>1</v>
      </c>
    </row>
    <row r="1281" spans="1:38" x14ac:dyDescent="0.35">
      <c r="A1281" s="1">
        <f t="shared" si="100"/>
        <v>1281</v>
      </c>
      <c r="B1281" s="1">
        <f t="shared" si="101"/>
        <v>1280</v>
      </c>
      <c r="C1281" s="5">
        <v>44371</v>
      </c>
      <c r="D1281" t="s">
        <v>111</v>
      </c>
      <c r="E1281" t="s">
        <v>302</v>
      </c>
      <c r="F1281" t="s">
        <v>302</v>
      </c>
      <c r="G1281" t="s">
        <v>51</v>
      </c>
      <c r="H1281" t="s">
        <v>244</v>
      </c>
      <c r="J1281" t="s">
        <v>33</v>
      </c>
      <c r="K1281" t="s">
        <v>5</v>
      </c>
      <c r="L1281">
        <v>4</v>
      </c>
      <c r="N1281" t="s">
        <v>227</v>
      </c>
      <c r="O1281" t="s">
        <v>38</v>
      </c>
      <c r="P1281" t="s">
        <v>38</v>
      </c>
      <c r="Q1281">
        <v>7100</v>
      </c>
      <c r="R1281" t="s">
        <v>413</v>
      </c>
      <c r="T1281" t="s">
        <v>239</v>
      </c>
      <c r="U1281">
        <v>0</v>
      </c>
      <c r="W1281" t="s">
        <v>503</v>
      </c>
      <c r="X1281" t="s">
        <v>503</v>
      </c>
      <c r="Z1281" t="s">
        <v>553</v>
      </c>
      <c r="AA1281" s="6" t="str">
        <f t="shared" si="105"/>
        <v>2yo</v>
      </c>
      <c r="AB1281" s="6" t="str">
        <f t="shared" si="106"/>
        <v>A</v>
      </c>
      <c r="AC1281" s="6">
        <f>VLOOKUP(P1281,lists!$G:$H,2,FALSE)</f>
        <v>3</v>
      </c>
      <c r="AD1281" t="b">
        <f>VLOOKUP(G1281,lists!$B$2:$C$3,2,FALSE)</f>
        <v>1</v>
      </c>
      <c r="AE1281" t="b">
        <f>VLOOKUP(AA1281,lists!$B:$C,2,FALSE)</f>
        <v>1</v>
      </c>
      <c r="AF1281" t="b">
        <f>IF(AND(AC1281&gt;=VLOOKUP(FLAT!$I$1,lists!$G:$H,2,FALSE),AC1281&lt;=VLOOKUP(FLAT!$I$2,lists!$G:$H,2,FALSE)),TRUE,FALSE)</f>
        <v>1</v>
      </c>
      <c r="AG1281" t="b">
        <f>VLOOKUP(AB1281,lists!$B$7:$C$8,2,FALSE)</f>
        <v>1</v>
      </c>
      <c r="AH1281" t="b">
        <f>VLOOKUP(IF(H1281="","Open",SUBSTITUTE(H1281,"/Nov","")),lists!$B$27:$D$29,2,FALSE)</f>
        <v>1</v>
      </c>
      <c r="AI1281" t="b">
        <f>IF(FLAT!$I$5="All",TRUE,IF(FLAT!$I$5=TEXT('Raw - F'!C1281,"mmm"),TRUE,FALSE))</f>
        <v>1</v>
      </c>
      <c r="AJ1281" t="b">
        <f>VLOOKUP(L1281,lists!B:C,2,FALSE)</f>
        <v>1</v>
      </c>
      <c r="AK1281" t="b">
        <f>VLOOKUP(T1281,lists!$B$23:$D$25,2,FALSE)</f>
        <v>1</v>
      </c>
      <c r="AL1281">
        <f t="shared" si="104"/>
        <v>1</v>
      </c>
    </row>
    <row r="1282" spans="1:38" x14ac:dyDescent="0.35">
      <c r="A1282" s="1">
        <f t="shared" si="100"/>
        <v>1282</v>
      </c>
      <c r="B1282" s="1">
        <f t="shared" si="101"/>
        <v>1281</v>
      </c>
      <c r="C1282" s="5">
        <v>44371</v>
      </c>
      <c r="D1282" t="s">
        <v>111</v>
      </c>
      <c r="E1282" t="s">
        <v>302</v>
      </c>
      <c r="F1282" t="s">
        <v>302</v>
      </c>
      <c r="G1282" t="s">
        <v>6</v>
      </c>
      <c r="H1282" t="s">
        <v>227</v>
      </c>
      <c r="J1282" t="s">
        <v>35</v>
      </c>
      <c r="K1282" t="s">
        <v>5</v>
      </c>
      <c r="L1282">
        <v>5</v>
      </c>
      <c r="N1282" t="s">
        <v>330</v>
      </c>
      <c r="O1282" t="s">
        <v>38</v>
      </c>
      <c r="P1282" t="s">
        <v>38</v>
      </c>
      <c r="Q1282">
        <v>4900</v>
      </c>
      <c r="R1282" t="s">
        <v>1548</v>
      </c>
      <c r="T1282" t="s">
        <v>239</v>
      </c>
      <c r="U1282">
        <v>0</v>
      </c>
      <c r="W1282" t="s">
        <v>503</v>
      </c>
      <c r="X1282" t="s">
        <v>503</v>
      </c>
      <c r="AA1282" s="6" t="str">
        <f t="shared" si="105"/>
        <v>Other</v>
      </c>
      <c r="AB1282" s="6" t="str">
        <f t="shared" si="106"/>
        <v>A</v>
      </c>
      <c r="AC1282" s="6">
        <f>VLOOKUP(P1282,lists!$G:$H,2,FALSE)</f>
        <v>3</v>
      </c>
      <c r="AD1282" t="b">
        <f>VLOOKUP(G1282,lists!$B$2:$C$3,2,FALSE)</f>
        <v>1</v>
      </c>
      <c r="AE1282" t="b">
        <f>VLOOKUP(AA1282,lists!$B:$C,2,FALSE)</f>
        <v>1</v>
      </c>
      <c r="AF1282" t="b">
        <f>IF(AND(AC1282&gt;=VLOOKUP(FLAT!$I$1,lists!$G:$H,2,FALSE),AC1282&lt;=VLOOKUP(FLAT!$I$2,lists!$G:$H,2,FALSE)),TRUE,FALSE)</f>
        <v>1</v>
      </c>
      <c r="AG1282" t="b">
        <f>VLOOKUP(AB1282,lists!$B$7:$C$8,2,FALSE)</f>
        <v>1</v>
      </c>
      <c r="AH1282" t="b">
        <f>VLOOKUP(IF(H1282="","Open",SUBSTITUTE(H1282,"/Nov","")),lists!$B$27:$D$29,2,FALSE)</f>
        <v>1</v>
      </c>
      <c r="AI1282" t="b">
        <f>IF(FLAT!$I$5="All",TRUE,IF(FLAT!$I$5=TEXT('Raw - F'!C1282,"mmm"),TRUE,FALSE))</f>
        <v>1</v>
      </c>
      <c r="AJ1282" t="b">
        <f>VLOOKUP(L1282,lists!B:C,2,FALSE)</f>
        <v>1</v>
      </c>
      <c r="AK1282" t="b">
        <f>VLOOKUP(T1282,lists!$B$23:$D$25,2,FALSE)</f>
        <v>1</v>
      </c>
      <c r="AL1282">
        <f t="shared" si="104"/>
        <v>1</v>
      </c>
    </row>
    <row r="1283" spans="1:38" x14ac:dyDescent="0.35">
      <c r="A1283" s="1">
        <f t="shared" si="100"/>
        <v>1283</v>
      </c>
      <c r="B1283" s="1">
        <f t="shared" si="101"/>
        <v>1282</v>
      </c>
      <c r="C1283" s="5">
        <v>44371</v>
      </c>
      <c r="D1283" t="s">
        <v>111</v>
      </c>
      <c r="E1283" t="s">
        <v>302</v>
      </c>
      <c r="F1283" t="s">
        <v>302</v>
      </c>
      <c r="G1283" t="s">
        <v>6</v>
      </c>
      <c r="H1283" t="s">
        <v>227</v>
      </c>
      <c r="J1283" t="s">
        <v>34</v>
      </c>
      <c r="K1283" t="s">
        <v>5</v>
      </c>
      <c r="L1283">
        <v>5</v>
      </c>
      <c r="N1283" t="s">
        <v>330</v>
      </c>
      <c r="O1283" t="s">
        <v>572</v>
      </c>
      <c r="P1283" t="s">
        <v>76</v>
      </c>
      <c r="Q1283">
        <v>4900</v>
      </c>
      <c r="R1283" t="s">
        <v>1096</v>
      </c>
      <c r="T1283" t="s">
        <v>239</v>
      </c>
      <c r="U1283">
        <v>0</v>
      </c>
      <c r="W1283" t="s">
        <v>503</v>
      </c>
      <c r="X1283" t="s">
        <v>503</v>
      </c>
      <c r="AA1283" s="6" t="str">
        <f t="shared" si="105"/>
        <v>3yo</v>
      </c>
      <c r="AB1283" s="6" t="str">
        <f t="shared" si="106"/>
        <v>A</v>
      </c>
      <c r="AC1283" s="6">
        <f>VLOOKUP(P1283,lists!$G:$H,2,FALSE)</f>
        <v>5</v>
      </c>
      <c r="AD1283" t="b">
        <f>VLOOKUP(G1283,lists!$B$2:$C$3,2,FALSE)</f>
        <v>1</v>
      </c>
      <c r="AE1283" t="b">
        <f>VLOOKUP(AA1283,lists!$B:$C,2,FALSE)</f>
        <v>1</v>
      </c>
      <c r="AF1283" t="b">
        <f>IF(AND(AC1283&gt;=VLOOKUP(FLAT!$I$1,lists!$G:$H,2,FALSE),AC1283&lt;=VLOOKUP(FLAT!$I$2,lists!$G:$H,2,FALSE)),TRUE,FALSE)</f>
        <v>1</v>
      </c>
      <c r="AG1283" t="b">
        <f>VLOOKUP(AB1283,lists!$B$7:$C$8,2,FALSE)</f>
        <v>1</v>
      </c>
      <c r="AH1283" t="b">
        <f>VLOOKUP(IF(H1283="","Open",SUBSTITUTE(H1283,"/Nov","")),lists!$B$27:$D$29,2,FALSE)</f>
        <v>1</v>
      </c>
      <c r="AI1283" t="b">
        <f>IF(FLAT!$I$5="All",TRUE,IF(FLAT!$I$5=TEXT('Raw - F'!C1283,"mmm"),TRUE,FALSE))</f>
        <v>1</v>
      </c>
      <c r="AJ1283" t="b">
        <f>VLOOKUP(L1283,lists!B:C,2,FALSE)</f>
        <v>1</v>
      </c>
      <c r="AK1283" t="b">
        <f>VLOOKUP(T1283,lists!$B$23:$D$25,2,FALSE)</f>
        <v>1</v>
      </c>
      <c r="AL1283">
        <f t="shared" si="104"/>
        <v>1</v>
      </c>
    </row>
    <row r="1284" spans="1:38" x14ac:dyDescent="0.35">
      <c r="A1284" s="1">
        <f t="shared" si="100"/>
        <v>1284</v>
      </c>
      <c r="B1284" s="1">
        <f t="shared" si="101"/>
        <v>1283</v>
      </c>
      <c r="C1284" s="5">
        <v>44371</v>
      </c>
      <c r="D1284" t="s">
        <v>111</v>
      </c>
      <c r="E1284" t="s">
        <v>302</v>
      </c>
      <c r="F1284" t="s">
        <v>302</v>
      </c>
      <c r="G1284" t="s">
        <v>6</v>
      </c>
      <c r="H1284" t="s">
        <v>227</v>
      </c>
      <c r="J1284" t="s">
        <v>35</v>
      </c>
      <c r="K1284" t="s">
        <v>7</v>
      </c>
      <c r="L1284">
        <v>5</v>
      </c>
      <c r="N1284" t="s">
        <v>330</v>
      </c>
      <c r="O1284" t="s">
        <v>391</v>
      </c>
      <c r="P1284" t="s">
        <v>70</v>
      </c>
      <c r="Q1284">
        <v>4900</v>
      </c>
      <c r="R1284" t="s">
        <v>1550</v>
      </c>
      <c r="T1284" t="s">
        <v>239</v>
      </c>
      <c r="U1284">
        <v>0</v>
      </c>
      <c r="W1284" t="s">
        <v>503</v>
      </c>
      <c r="X1284" t="s">
        <v>503</v>
      </c>
      <c r="AA1284" s="6" t="str">
        <f t="shared" si="105"/>
        <v>Other</v>
      </c>
      <c r="AB1284" s="6" t="str">
        <f t="shared" si="106"/>
        <v>F</v>
      </c>
      <c r="AC1284" s="6">
        <f>VLOOKUP(P1284,lists!$G:$H,2,FALSE)</f>
        <v>4</v>
      </c>
      <c r="AD1284" t="b">
        <f>VLOOKUP(G1284,lists!$B$2:$C$3,2,FALSE)</f>
        <v>1</v>
      </c>
      <c r="AE1284" t="b">
        <f>VLOOKUP(AA1284,lists!$B:$C,2,FALSE)</f>
        <v>1</v>
      </c>
      <c r="AF1284" t="b">
        <f>IF(AND(AC1284&gt;=VLOOKUP(FLAT!$I$1,lists!$G:$H,2,FALSE),AC1284&lt;=VLOOKUP(FLAT!$I$2,lists!$G:$H,2,FALSE)),TRUE,FALSE)</f>
        <v>1</v>
      </c>
      <c r="AG1284" t="b">
        <f>VLOOKUP(AB1284,lists!$B$7:$C$8,2,FALSE)</f>
        <v>1</v>
      </c>
      <c r="AH1284" t="b">
        <f>VLOOKUP(IF(H1284="","Open",SUBSTITUTE(H1284,"/Nov","")),lists!$B$27:$D$29,2,FALSE)</f>
        <v>1</v>
      </c>
      <c r="AI1284" t="b">
        <f>IF(FLAT!$I$5="All",TRUE,IF(FLAT!$I$5=TEXT('Raw - F'!C1284,"mmm"),TRUE,FALSE))</f>
        <v>1</v>
      </c>
      <c r="AJ1284" t="b">
        <f>VLOOKUP(L1284,lists!B:C,2,FALSE)</f>
        <v>1</v>
      </c>
      <c r="AK1284" t="b">
        <f>VLOOKUP(T1284,lists!$B$23:$D$25,2,FALSE)</f>
        <v>1</v>
      </c>
      <c r="AL1284">
        <f t="shared" si="104"/>
        <v>1</v>
      </c>
    </row>
    <row r="1285" spans="1:38" x14ac:dyDescent="0.35">
      <c r="A1285" s="1">
        <f t="shared" si="100"/>
        <v>1285</v>
      </c>
      <c r="B1285" s="1">
        <f t="shared" si="101"/>
        <v>1284</v>
      </c>
      <c r="C1285" s="5">
        <v>44371</v>
      </c>
      <c r="D1285" t="s">
        <v>111</v>
      </c>
      <c r="E1285" t="s">
        <v>302</v>
      </c>
      <c r="F1285" t="s">
        <v>302</v>
      </c>
      <c r="G1285" t="s">
        <v>6</v>
      </c>
      <c r="H1285" t="s">
        <v>227</v>
      </c>
      <c r="J1285" t="s">
        <v>34</v>
      </c>
      <c r="K1285" t="s">
        <v>5</v>
      </c>
      <c r="L1285">
        <v>5</v>
      </c>
      <c r="N1285" t="s">
        <v>321</v>
      </c>
      <c r="O1285" t="s">
        <v>37</v>
      </c>
      <c r="P1285" t="s">
        <v>37</v>
      </c>
      <c r="Q1285">
        <v>4900</v>
      </c>
      <c r="R1285" t="s">
        <v>1551</v>
      </c>
      <c r="T1285" t="s">
        <v>239</v>
      </c>
      <c r="U1285">
        <v>0</v>
      </c>
      <c r="W1285" t="s">
        <v>503</v>
      </c>
      <c r="X1285" t="s">
        <v>503</v>
      </c>
      <c r="AA1285" s="6" t="str">
        <f t="shared" si="105"/>
        <v>3yo</v>
      </c>
      <c r="AB1285" s="6" t="str">
        <f t="shared" si="106"/>
        <v>A</v>
      </c>
      <c r="AC1285" s="6">
        <f>VLOOKUP(P1285,lists!$G:$H,2,FALSE)</f>
        <v>2</v>
      </c>
      <c r="AD1285" t="b">
        <f>VLOOKUP(G1285,lists!$B$2:$C$3,2,FALSE)</f>
        <v>1</v>
      </c>
      <c r="AE1285" t="b">
        <f>VLOOKUP(AA1285,lists!$B:$C,2,FALSE)</f>
        <v>1</v>
      </c>
      <c r="AF1285" t="b">
        <f>IF(AND(AC1285&gt;=VLOOKUP(FLAT!$I$1,lists!$G:$H,2,FALSE),AC1285&lt;=VLOOKUP(FLAT!$I$2,lists!$G:$H,2,FALSE)),TRUE,FALSE)</f>
        <v>1</v>
      </c>
      <c r="AG1285" t="b">
        <f>VLOOKUP(AB1285,lists!$B$7:$C$8,2,FALSE)</f>
        <v>1</v>
      </c>
      <c r="AH1285" t="b">
        <f>VLOOKUP(IF(H1285="","Open",SUBSTITUTE(H1285,"/Nov","")),lists!$B$27:$D$29,2,FALSE)</f>
        <v>1</v>
      </c>
      <c r="AI1285" t="b">
        <f>IF(FLAT!$I$5="All",TRUE,IF(FLAT!$I$5=TEXT('Raw - F'!C1285,"mmm"),TRUE,FALSE))</f>
        <v>1</v>
      </c>
      <c r="AJ1285" t="b">
        <f>VLOOKUP(L1285,lists!B:C,2,FALSE)</f>
        <v>1</v>
      </c>
      <c r="AK1285" t="b">
        <f>VLOOKUP(T1285,lists!$B$23:$D$25,2,FALSE)</f>
        <v>1</v>
      </c>
      <c r="AL1285">
        <f t="shared" si="104"/>
        <v>1</v>
      </c>
    </row>
    <row r="1286" spans="1:38" x14ac:dyDescent="0.35">
      <c r="A1286" s="1">
        <f t="shared" ref="A1286:A1349" si="107">IF(B1286="",A1285,B1286+1)</f>
        <v>1286</v>
      </c>
      <c r="B1286" s="1">
        <f t="shared" si="101"/>
        <v>1285</v>
      </c>
      <c r="C1286" s="5">
        <v>44371</v>
      </c>
      <c r="D1286" t="s">
        <v>111</v>
      </c>
      <c r="E1286" t="s">
        <v>302</v>
      </c>
      <c r="F1286" t="s">
        <v>302</v>
      </c>
      <c r="G1286" t="s">
        <v>6</v>
      </c>
      <c r="H1286" t="s">
        <v>227</v>
      </c>
      <c r="J1286" t="s">
        <v>54</v>
      </c>
      <c r="K1286" t="s">
        <v>5</v>
      </c>
      <c r="L1286">
        <v>6</v>
      </c>
      <c r="N1286" t="s">
        <v>307</v>
      </c>
      <c r="O1286" t="s">
        <v>392</v>
      </c>
      <c r="P1286" t="s">
        <v>59</v>
      </c>
      <c r="Q1286">
        <v>3900</v>
      </c>
      <c r="R1286" t="s">
        <v>1549</v>
      </c>
      <c r="T1286" t="s">
        <v>239</v>
      </c>
      <c r="U1286">
        <v>0</v>
      </c>
      <c r="W1286" t="s">
        <v>503</v>
      </c>
      <c r="X1286" t="s">
        <v>503</v>
      </c>
      <c r="AA1286" s="6" t="str">
        <f t="shared" si="105"/>
        <v>Other</v>
      </c>
      <c r="AB1286" s="6" t="str">
        <f t="shared" si="106"/>
        <v>A</v>
      </c>
      <c r="AC1286" s="6">
        <f>VLOOKUP(P1286,lists!$G:$H,2,FALSE)</f>
        <v>7</v>
      </c>
      <c r="AD1286" t="b">
        <f>VLOOKUP(G1286,lists!$B$2:$C$3,2,FALSE)</f>
        <v>1</v>
      </c>
      <c r="AE1286" t="b">
        <f>VLOOKUP(AA1286,lists!$B:$C,2,FALSE)</f>
        <v>1</v>
      </c>
      <c r="AF1286" t="b">
        <f>IF(AND(AC1286&gt;=VLOOKUP(FLAT!$I$1,lists!$G:$H,2,FALSE),AC1286&lt;=VLOOKUP(FLAT!$I$2,lists!$G:$H,2,FALSE)),TRUE,FALSE)</f>
        <v>1</v>
      </c>
      <c r="AG1286" t="b">
        <f>VLOOKUP(AB1286,lists!$B$7:$C$8,2,FALSE)</f>
        <v>1</v>
      </c>
      <c r="AH1286" t="b">
        <f>VLOOKUP(IF(H1286="","Open",SUBSTITUTE(H1286,"/Nov","")),lists!$B$27:$D$29,2,FALSE)</f>
        <v>1</v>
      </c>
      <c r="AI1286" t="b">
        <f>IF(FLAT!$I$5="All",TRUE,IF(FLAT!$I$5=TEXT('Raw - F'!C1286,"mmm"),TRUE,FALSE))</f>
        <v>1</v>
      </c>
      <c r="AJ1286" t="b">
        <f>VLOOKUP(L1286,lists!B:C,2,FALSE)</f>
        <v>1</v>
      </c>
      <c r="AK1286" t="b">
        <f>VLOOKUP(T1286,lists!$B$23:$D$25,2,FALSE)</f>
        <v>1</v>
      </c>
      <c r="AL1286">
        <f t="shared" si="104"/>
        <v>1</v>
      </c>
    </row>
    <row r="1287" spans="1:38" x14ac:dyDescent="0.35">
      <c r="A1287" s="1">
        <f t="shared" si="107"/>
        <v>1287</v>
      </c>
      <c r="B1287" s="1">
        <f t="shared" ref="B1287:B1350" si="108">IF(AND(A1286&lt;1,AL1287=1),1,IF(AL1287=1,A1286,""))</f>
        <v>1286</v>
      </c>
      <c r="C1287" s="5">
        <v>44371</v>
      </c>
      <c r="D1287" t="s">
        <v>111</v>
      </c>
      <c r="E1287" t="s">
        <v>302</v>
      </c>
      <c r="F1287" t="s">
        <v>302</v>
      </c>
      <c r="G1287" t="s">
        <v>6</v>
      </c>
      <c r="H1287" t="s">
        <v>227</v>
      </c>
      <c r="J1287" t="s">
        <v>34</v>
      </c>
      <c r="K1287" t="s">
        <v>5</v>
      </c>
      <c r="L1287">
        <v>6</v>
      </c>
      <c r="N1287" t="s">
        <v>314</v>
      </c>
      <c r="O1287" t="s">
        <v>391</v>
      </c>
      <c r="P1287" t="s">
        <v>70</v>
      </c>
      <c r="Q1287">
        <v>3900</v>
      </c>
      <c r="R1287" t="s">
        <v>387</v>
      </c>
      <c r="T1287" t="s">
        <v>239</v>
      </c>
      <c r="U1287">
        <v>0</v>
      </c>
      <c r="W1287" t="s">
        <v>503</v>
      </c>
      <c r="X1287" t="s">
        <v>503</v>
      </c>
      <c r="AA1287" s="6" t="str">
        <f t="shared" si="105"/>
        <v>3yo</v>
      </c>
      <c r="AB1287" s="6" t="str">
        <f t="shared" si="106"/>
        <v>A</v>
      </c>
      <c r="AC1287" s="6">
        <f>VLOOKUP(P1287,lists!$G:$H,2,FALSE)</f>
        <v>4</v>
      </c>
      <c r="AD1287" t="b">
        <f>VLOOKUP(G1287,lists!$B$2:$C$3,2,FALSE)</f>
        <v>1</v>
      </c>
      <c r="AE1287" t="b">
        <f>VLOOKUP(AA1287,lists!$B:$C,2,FALSE)</f>
        <v>1</v>
      </c>
      <c r="AF1287" t="b">
        <f>IF(AND(AC1287&gt;=VLOOKUP(FLAT!$I$1,lists!$G:$H,2,FALSE),AC1287&lt;=VLOOKUP(FLAT!$I$2,lists!$G:$H,2,FALSE)),TRUE,FALSE)</f>
        <v>1</v>
      </c>
      <c r="AG1287" t="b">
        <f>VLOOKUP(AB1287,lists!$B$7:$C$8,2,FALSE)</f>
        <v>1</v>
      </c>
      <c r="AH1287" t="b">
        <f>VLOOKUP(IF(H1287="","Open",SUBSTITUTE(H1287,"/Nov","")),lists!$B$27:$D$29,2,FALSE)</f>
        <v>1</v>
      </c>
      <c r="AI1287" t="b">
        <f>IF(FLAT!$I$5="All",TRUE,IF(FLAT!$I$5=TEXT('Raw - F'!C1287,"mmm"),TRUE,FALSE))</f>
        <v>1</v>
      </c>
      <c r="AJ1287" t="b">
        <f>VLOOKUP(L1287,lists!B:C,2,FALSE)</f>
        <v>1</v>
      </c>
      <c r="AK1287" t="b">
        <f>VLOOKUP(T1287,lists!$B$23:$D$25,2,FALSE)</f>
        <v>1</v>
      </c>
      <c r="AL1287">
        <f t="shared" si="104"/>
        <v>1</v>
      </c>
    </row>
    <row r="1288" spans="1:38" x14ac:dyDescent="0.35">
      <c r="A1288" s="1">
        <f t="shared" si="107"/>
        <v>1288</v>
      </c>
      <c r="B1288" s="1">
        <f t="shared" si="108"/>
        <v>1287</v>
      </c>
      <c r="C1288" s="5">
        <v>44371</v>
      </c>
      <c r="D1288" t="s">
        <v>75</v>
      </c>
      <c r="E1288" t="s">
        <v>302</v>
      </c>
      <c r="F1288" t="s">
        <v>302</v>
      </c>
      <c r="G1288" t="s">
        <v>6</v>
      </c>
      <c r="H1288" t="s">
        <v>227</v>
      </c>
      <c r="J1288" t="s">
        <v>54</v>
      </c>
      <c r="K1288" t="s">
        <v>5</v>
      </c>
      <c r="L1288">
        <v>2</v>
      </c>
      <c r="N1288" t="s">
        <v>317</v>
      </c>
      <c r="O1288" t="s">
        <v>345</v>
      </c>
      <c r="P1288" t="s">
        <v>70</v>
      </c>
      <c r="Q1288">
        <v>32000</v>
      </c>
      <c r="R1288" t="s">
        <v>1554</v>
      </c>
      <c r="T1288" t="s">
        <v>240</v>
      </c>
      <c r="U1288">
        <v>1</v>
      </c>
      <c r="W1288" t="s">
        <v>503</v>
      </c>
      <c r="X1288" t="s">
        <v>503</v>
      </c>
      <c r="AA1288" s="6" t="str">
        <f t="shared" si="105"/>
        <v>Other</v>
      </c>
      <c r="AB1288" s="6" t="str">
        <f t="shared" si="106"/>
        <v>A</v>
      </c>
      <c r="AC1288" s="6">
        <f>VLOOKUP(P1288,lists!$G:$H,2,FALSE)</f>
        <v>4</v>
      </c>
      <c r="AD1288" t="b">
        <f>VLOOKUP(G1288,lists!$B$2:$C$3,2,FALSE)</f>
        <v>1</v>
      </c>
      <c r="AE1288" t="b">
        <f>VLOOKUP(AA1288,lists!$B:$C,2,FALSE)</f>
        <v>1</v>
      </c>
      <c r="AF1288" t="b">
        <f>IF(AND(AC1288&gt;=VLOOKUP(FLAT!$I$1,lists!$G:$H,2,FALSE),AC1288&lt;=VLOOKUP(FLAT!$I$2,lists!$G:$H,2,FALSE)),TRUE,FALSE)</f>
        <v>1</v>
      </c>
      <c r="AG1288" t="b">
        <f>VLOOKUP(AB1288,lists!$B$7:$C$8,2,FALSE)</f>
        <v>1</v>
      </c>
      <c r="AH1288" t="b">
        <f>VLOOKUP(IF(H1288="","Open",SUBSTITUTE(H1288,"/Nov","")),lists!$B$27:$D$29,2,FALSE)</f>
        <v>1</v>
      </c>
      <c r="AI1288" t="b">
        <f>IF(FLAT!$I$5="All",TRUE,IF(FLAT!$I$5=TEXT('Raw - F'!C1288,"mmm"),TRUE,FALSE))</f>
        <v>1</v>
      </c>
      <c r="AJ1288" t="b">
        <f>VLOOKUP(L1288,lists!B:C,2,FALSE)</f>
        <v>1</v>
      </c>
      <c r="AK1288" t="b">
        <f>VLOOKUP(T1288,lists!$B$23:$D$25,2,FALSE)</f>
        <v>1</v>
      </c>
      <c r="AL1288">
        <f t="shared" si="104"/>
        <v>1</v>
      </c>
    </row>
    <row r="1289" spans="1:38" x14ac:dyDescent="0.35">
      <c r="A1289" s="1">
        <f t="shared" si="107"/>
        <v>1289</v>
      </c>
      <c r="B1289" s="1">
        <f t="shared" si="108"/>
        <v>1288</v>
      </c>
      <c r="C1289" s="5">
        <v>44371</v>
      </c>
      <c r="D1289" t="s">
        <v>75</v>
      </c>
      <c r="E1289" t="s">
        <v>302</v>
      </c>
      <c r="F1289" t="s">
        <v>302</v>
      </c>
      <c r="G1289" t="s">
        <v>6</v>
      </c>
      <c r="H1289" t="s">
        <v>227</v>
      </c>
      <c r="J1289" t="s">
        <v>34</v>
      </c>
      <c r="K1289" t="s">
        <v>5</v>
      </c>
      <c r="L1289">
        <v>4</v>
      </c>
      <c r="N1289" t="s">
        <v>318</v>
      </c>
      <c r="O1289" t="s">
        <v>36</v>
      </c>
      <c r="P1289" t="s">
        <v>36</v>
      </c>
      <c r="Q1289">
        <v>8550</v>
      </c>
      <c r="R1289" t="s">
        <v>463</v>
      </c>
      <c r="T1289" t="s">
        <v>240</v>
      </c>
      <c r="U1289">
        <v>1</v>
      </c>
      <c r="W1289" t="s">
        <v>503</v>
      </c>
      <c r="X1289" t="s">
        <v>503</v>
      </c>
      <c r="AA1289" s="6" t="str">
        <f t="shared" si="105"/>
        <v>3yo</v>
      </c>
      <c r="AB1289" s="6" t="str">
        <f t="shared" si="106"/>
        <v>A</v>
      </c>
      <c r="AC1289" s="6">
        <f>VLOOKUP(P1289,lists!$G:$H,2,FALSE)</f>
        <v>1</v>
      </c>
      <c r="AD1289" t="b">
        <f>VLOOKUP(G1289,lists!$B$2:$C$3,2,FALSE)</f>
        <v>1</v>
      </c>
      <c r="AE1289" t="b">
        <f>VLOOKUP(AA1289,lists!$B:$C,2,FALSE)</f>
        <v>1</v>
      </c>
      <c r="AF1289" t="b">
        <f>IF(AND(AC1289&gt;=VLOOKUP(FLAT!$I$1,lists!$G:$H,2,FALSE),AC1289&lt;=VLOOKUP(FLAT!$I$2,lists!$G:$H,2,FALSE)),TRUE,FALSE)</f>
        <v>1</v>
      </c>
      <c r="AG1289" t="b">
        <f>VLOOKUP(AB1289,lists!$B$7:$C$8,2,FALSE)</f>
        <v>1</v>
      </c>
      <c r="AH1289" t="b">
        <f>VLOOKUP(IF(H1289="","Open",SUBSTITUTE(H1289,"/Nov","")),lists!$B$27:$D$29,2,FALSE)</f>
        <v>1</v>
      </c>
      <c r="AI1289" t="b">
        <f>IF(FLAT!$I$5="All",TRUE,IF(FLAT!$I$5=TEXT('Raw - F'!C1289,"mmm"),TRUE,FALSE))</f>
        <v>1</v>
      </c>
      <c r="AJ1289" t="b">
        <f>VLOOKUP(L1289,lists!B:C,2,FALSE)</f>
        <v>1</v>
      </c>
      <c r="AK1289" t="b">
        <f>VLOOKUP(T1289,lists!$B$23:$D$25,2,FALSE)</f>
        <v>1</v>
      </c>
      <c r="AL1289">
        <f t="shared" si="104"/>
        <v>1</v>
      </c>
    </row>
    <row r="1290" spans="1:38" x14ac:dyDescent="0.35">
      <c r="A1290" s="1">
        <f t="shared" si="107"/>
        <v>1290</v>
      </c>
      <c r="B1290" s="1">
        <f t="shared" si="108"/>
        <v>1289</v>
      </c>
      <c r="C1290" s="5">
        <v>44371</v>
      </c>
      <c r="D1290" t="s">
        <v>75</v>
      </c>
      <c r="E1290" t="s">
        <v>302</v>
      </c>
      <c r="F1290" t="s">
        <v>302</v>
      </c>
      <c r="G1290" t="s">
        <v>51</v>
      </c>
      <c r="H1290" t="s">
        <v>244</v>
      </c>
      <c r="J1290" t="s">
        <v>33</v>
      </c>
      <c r="K1290" t="s">
        <v>5</v>
      </c>
      <c r="L1290">
        <v>4</v>
      </c>
      <c r="N1290" t="s">
        <v>227</v>
      </c>
      <c r="O1290" t="s">
        <v>37</v>
      </c>
      <c r="P1290" t="s">
        <v>37</v>
      </c>
      <c r="Q1290">
        <v>6500</v>
      </c>
      <c r="R1290" t="s">
        <v>373</v>
      </c>
      <c r="T1290" t="s">
        <v>240</v>
      </c>
      <c r="U1290">
        <v>1</v>
      </c>
      <c r="W1290" t="s">
        <v>503</v>
      </c>
      <c r="X1290" t="s">
        <v>503</v>
      </c>
      <c r="AA1290" s="6" t="str">
        <f t="shared" si="105"/>
        <v>2yo</v>
      </c>
      <c r="AB1290" s="6" t="str">
        <f t="shared" si="106"/>
        <v>A</v>
      </c>
      <c r="AC1290" s="6">
        <f>VLOOKUP(P1290,lists!$G:$H,2,FALSE)</f>
        <v>2</v>
      </c>
      <c r="AD1290" t="b">
        <f>VLOOKUP(G1290,lists!$B$2:$C$3,2,FALSE)</f>
        <v>1</v>
      </c>
      <c r="AE1290" t="b">
        <f>VLOOKUP(AA1290,lists!$B:$C,2,FALSE)</f>
        <v>1</v>
      </c>
      <c r="AF1290" t="b">
        <f>IF(AND(AC1290&gt;=VLOOKUP(FLAT!$I$1,lists!$G:$H,2,FALSE),AC1290&lt;=VLOOKUP(FLAT!$I$2,lists!$G:$H,2,FALSE)),TRUE,FALSE)</f>
        <v>1</v>
      </c>
      <c r="AG1290" t="b">
        <f>VLOOKUP(AB1290,lists!$B$7:$C$8,2,FALSE)</f>
        <v>1</v>
      </c>
      <c r="AH1290" t="b">
        <f>VLOOKUP(IF(H1290="","Open",SUBSTITUTE(H1290,"/Nov","")),lists!$B$27:$D$29,2,FALSE)</f>
        <v>1</v>
      </c>
      <c r="AI1290" t="b">
        <f>IF(FLAT!$I$5="All",TRUE,IF(FLAT!$I$5=TEXT('Raw - F'!C1290,"mmm"),TRUE,FALSE))</f>
        <v>1</v>
      </c>
      <c r="AJ1290" t="b">
        <f>VLOOKUP(L1290,lists!B:C,2,FALSE)</f>
        <v>1</v>
      </c>
      <c r="AK1290" t="b">
        <f>VLOOKUP(T1290,lists!$B$23:$D$25,2,FALSE)</f>
        <v>1</v>
      </c>
      <c r="AL1290">
        <f t="shared" si="104"/>
        <v>1</v>
      </c>
    </row>
    <row r="1291" spans="1:38" x14ac:dyDescent="0.35">
      <c r="A1291" s="1">
        <f t="shared" si="107"/>
        <v>1291</v>
      </c>
      <c r="B1291" s="1">
        <f t="shared" si="108"/>
        <v>1290</v>
      </c>
      <c r="C1291" s="5">
        <v>44371</v>
      </c>
      <c r="D1291" t="s">
        <v>75</v>
      </c>
      <c r="E1291" t="s">
        <v>302</v>
      </c>
      <c r="F1291" t="s">
        <v>302</v>
      </c>
      <c r="G1291" t="s">
        <v>51</v>
      </c>
      <c r="H1291" t="s">
        <v>244</v>
      </c>
      <c r="J1291" t="s">
        <v>33</v>
      </c>
      <c r="K1291" t="s">
        <v>5</v>
      </c>
      <c r="L1291">
        <v>5</v>
      </c>
      <c r="N1291" t="s">
        <v>227</v>
      </c>
      <c r="O1291" t="s">
        <v>310</v>
      </c>
      <c r="P1291" t="s">
        <v>38</v>
      </c>
      <c r="Q1291">
        <v>4900</v>
      </c>
      <c r="R1291" t="s">
        <v>1552</v>
      </c>
      <c r="T1291" t="s">
        <v>240</v>
      </c>
      <c r="U1291">
        <v>1</v>
      </c>
      <c r="W1291" t="s">
        <v>503</v>
      </c>
      <c r="X1291" t="s">
        <v>583</v>
      </c>
      <c r="Y1291" t="s">
        <v>868</v>
      </c>
      <c r="AA1291" s="6" t="str">
        <f t="shared" si="105"/>
        <v>2yo</v>
      </c>
      <c r="AB1291" s="6" t="str">
        <f t="shared" si="106"/>
        <v>A</v>
      </c>
      <c r="AC1291" s="6">
        <f>VLOOKUP(P1291,lists!$G:$H,2,FALSE)</f>
        <v>3</v>
      </c>
      <c r="AD1291" t="b">
        <f>VLOOKUP(G1291,lists!$B$2:$C$3,2,FALSE)</f>
        <v>1</v>
      </c>
      <c r="AE1291" t="b">
        <f>VLOOKUP(AA1291,lists!$B:$C,2,FALSE)</f>
        <v>1</v>
      </c>
      <c r="AF1291" t="b">
        <f>IF(AND(AC1291&gt;=VLOOKUP(FLAT!$I$1,lists!$G:$H,2,FALSE),AC1291&lt;=VLOOKUP(FLAT!$I$2,lists!$G:$H,2,FALSE)),TRUE,FALSE)</f>
        <v>1</v>
      </c>
      <c r="AG1291" t="b">
        <f>VLOOKUP(AB1291,lists!$B$7:$C$8,2,FALSE)</f>
        <v>1</v>
      </c>
      <c r="AH1291" t="b">
        <f>VLOOKUP(IF(H1291="","Open",SUBSTITUTE(H1291,"/Nov","")),lists!$B$27:$D$29,2,FALSE)</f>
        <v>1</v>
      </c>
      <c r="AI1291" t="b">
        <f>IF(FLAT!$I$5="All",TRUE,IF(FLAT!$I$5=TEXT('Raw - F'!C1291,"mmm"),TRUE,FALSE))</f>
        <v>1</v>
      </c>
      <c r="AJ1291" t="b">
        <f>VLOOKUP(L1291,lists!B:C,2,FALSE)</f>
        <v>1</v>
      </c>
      <c r="AK1291" t="b">
        <f>VLOOKUP(T1291,lists!$B$23:$D$25,2,FALSE)</f>
        <v>1</v>
      </c>
      <c r="AL1291">
        <f t="shared" si="104"/>
        <v>1</v>
      </c>
    </row>
    <row r="1292" spans="1:38" x14ac:dyDescent="0.35">
      <c r="A1292" s="1">
        <f t="shared" si="107"/>
        <v>1292</v>
      </c>
      <c r="B1292" s="1">
        <f t="shared" si="108"/>
        <v>1291</v>
      </c>
      <c r="C1292" s="5">
        <v>44371</v>
      </c>
      <c r="D1292" t="s">
        <v>75</v>
      </c>
      <c r="E1292" t="s">
        <v>302</v>
      </c>
      <c r="F1292" t="s">
        <v>302</v>
      </c>
      <c r="G1292" t="s">
        <v>6</v>
      </c>
      <c r="H1292" t="s">
        <v>227</v>
      </c>
      <c r="J1292" t="s">
        <v>34</v>
      </c>
      <c r="K1292" t="s">
        <v>5</v>
      </c>
      <c r="L1292">
        <v>5</v>
      </c>
      <c r="N1292" t="s">
        <v>321</v>
      </c>
      <c r="O1292" t="s">
        <v>310</v>
      </c>
      <c r="P1292" t="s">
        <v>38</v>
      </c>
      <c r="Q1292">
        <v>4900</v>
      </c>
      <c r="R1292" t="s">
        <v>1553</v>
      </c>
      <c r="T1292" t="s">
        <v>240</v>
      </c>
      <c r="U1292">
        <v>1</v>
      </c>
      <c r="W1292" t="s">
        <v>503</v>
      </c>
      <c r="X1292" t="s">
        <v>503</v>
      </c>
      <c r="AA1292" s="6" t="str">
        <f t="shared" si="105"/>
        <v>3yo</v>
      </c>
      <c r="AB1292" s="6" t="str">
        <f t="shared" si="106"/>
        <v>A</v>
      </c>
      <c r="AC1292" s="6">
        <f>VLOOKUP(P1292,lists!$G:$H,2,FALSE)</f>
        <v>3</v>
      </c>
      <c r="AD1292" t="b">
        <f>VLOOKUP(G1292,lists!$B$2:$C$3,2,FALSE)</f>
        <v>1</v>
      </c>
      <c r="AE1292" t="b">
        <f>VLOOKUP(AA1292,lists!$B:$C,2,FALSE)</f>
        <v>1</v>
      </c>
      <c r="AF1292" t="b">
        <f>IF(AND(AC1292&gt;=VLOOKUP(FLAT!$I$1,lists!$G:$H,2,FALSE),AC1292&lt;=VLOOKUP(FLAT!$I$2,lists!$G:$H,2,FALSE)),TRUE,FALSE)</f>
        <v>1</v>
      </c>
      <c r="AG1292" t="b">
        <f>VLOOKUP(AB1292,lists!$B$7:$C$8,2,FALSE)</f>
        <v>1</v>
      </c>
      <c r="AH1292" t="b">
        <f>VLOOKUP(IF(H1292="","Open",SUBSTITUTE(H1292,"/Nov","")),lists!$B$27:$D$29,2,FALSE)</f>
        <v>1</v>
      </c>
      <c r="AI1292" t="b">
        <f>IF(FLAT!$I$5="All",TRUE,IF(FLAT!$I$5=TEXT('Raw - F'!C1292,"mmm"),TRUE,FALSE))</f>
        <v>1</v>
      </c>
      <c r="AJ1292" t="b">
        <f>VLOOKUP(L1292,lists!B:C,2,FALSE)</f>
        <v>1</v>
      </c>
      <c r="AK1292" t="b">
        <f>VLOOKUP(T1292,lists!$B$23:$D$25,2,FALSE)</f>
        <v>1</v>
      </c>
      <c r="AL1292">
        <f t="shared" si="104"/>
        <v>1</v>
      </c>
    </row>
    <row r="1293" spans="1:38" x14ac:dyDescent="0.35">
      <c r="A1293" s="1">
        <f t="shared" si="107"/>
        <v>1293</v>
      </c>
      <c r="B1293" s="1">
        <f t="shared" si="108"/>
        <v>1292</v>
      </c>
      <c r="C1293" s="5">
        <v>44371</v>
      </c>
      <c r="D1293" t="s">
        <v>75</v>
      </c>
      <c r="E1293" t="s">
        <v>302</v>
      </c>
      <c r="F1293" t="s">
        <v>302</v>
      </c>
      <c r="G1293" t="s">
        <v>6</v>
      </c>
      <c r="H1293" t="s">
        <v>227</v>
      </c>
      <c r="J1293" t="s">
        <v>34</v>
      </c>
      <c r="K1293" t="s">
        <v>5</v>
      </c>
      <c r="L1293">
        <v>5</v>
      </c>
      <c r="N1293" t="s">
        <v>321</v>
      </c>
      <c r="O1293" t="s">
        <v>353</v>
      </c>
      <c r="P1293" t="s">
        <v>59</v>
      </c>
      <c r="Q1293">
        <v>4900</v>
      </c>
      <c r="R1293" t="s">
        <v>417</v>
      </c>
      <c r="T1293" t="s">
        <v>240</v>
      </c>
      <c r="U1293">
        <v>1</v>
      </c>
      <c r="W1293" t="s">
        <v>503</v>
      </c>
      <c r="X1293" t="s">
        <v>503</v>
      </c>
      <c r="AA1293" s="6" t="str">
        <f t="shared" si="105"/>
        <v>3yo</v>
      </c>
      <c r="AB1293" s="6" t="str">
        <f t="shared" si="106"/>
        <v>A</v>
      </c>
      <c r="AC1293" s="6">
        <f>VLOOKUP(P1293,lists!$G:$H,2,FALSE)</f>
        <v>7</v>
      </c>
      <c r="AD1293" t="b">
        <f>VLOOKUP(G1293,lists!$B$2:$C$3,2,FALSE)</f>
        <v>1</v>
      </c>
      <c r="AE1293" t="b">
        <f>VLOOKUP(AA1293,lists!$B:$C,2,FALSE)</f>
        <v>1</v>
      </c>
      <c r="AF1293" t="b">
        <f>IF(AND(AC1293&gt;=VLOOKUP(FLAT!$I$1,lists!$G:$H,2,FALSE),AC1293&lt;=VLOOKUP(FLAT!$I$2,lists!$G:$H,2,FALSE)),TRUE,FALSE)</f>
        <v>1</v>
      </c>
      <c r="AG1293" t="b">
        <f>VLOOKUP(AB1293,lists!$B$7:$C$8,2,FALSE)</f>
        <v>1</v>
      </c>
      <c r="AH1293" t="b">
        <f>VLOOKUP(IF(H1293="","Open",SUBSTITUTE(H1293,"/Nov","")),lists!$B$27:$D$29,2,FALSE)</f>
        <v>1</v>
      </c>
      <c r="AI1293" t="b">
        <f>IF(FLAT!$I$5="All",TRUE,IF(FLAT!$I$5=TEXT('Raw - F'!C1293,"mmm"),TRUE,FALSE))</f>
        <v>1</v>
      </c>
      <c r="AJ1293" t="b">
        <f>VLOOKUP(L1293,lists!B:C,2,FALSE)</f>
        <v>1</v>
      </c>
      <c r="AK1293" t="b">
        <f>VLOOKUP(T1293,lists!$B$23:$D$25,2,FALSE)</f>
        <v>1</v>
      </c>
      <c r="AL1293">
        <f t="shared" si="104"/>
        <v>1</v>
      </c>
    </row>
    <row r="1294" spans="1:38" x14ac:dyDescent="0.35">
      <c r="A1294" s="1">
        <f t="shared" si="107"/>
        <v>1294</v>
      </c>
      <c r="B1294" s="1">
        <f t="shared" si="108"/>
        <v>1293</v>
      </c>
      <c r="C1294" s="5">
        <v>44371</v>
      </c>
      <c r="D1294" t="s">
        <v>75</v>
      </c>
      <c r="E1294" t="s">
        <v>302</v>
      </c>
      <c r="F1294" t="s">
        <v>302</v>
      </c>
      <c r="G1294" t="s">
        <v>6</v>
      </c>
      <c r="H1294" t="s">
        <v>227</v>
      </c>
      <c r="J1294" t="s">
        <v>35</v>
      </c>
      <c r="K1294" t="s">
        <v>5</v>
      </c>
      <c r="L1294">
        <v>6</v>
      </c>
      <c r="N1294" t="s">
        <v>314</v>
      </c>
      <c r="O1294" t="s">
        <v>345</v>
      </c>
      <c r="P1294" t="s">
        <v>70</v>
      </c>
      <c r="Q1294">
        <v>3900</v>
      </c>
      <c r="R1294" t="s">
        <v>1555</v>
      </c>
      <c r="T1294" t="s">
        <v>240</v>
      </c>
      <c r="U1294">
        <v>1</v>
      </c>
      <c r="W1294" t="s">
        <v>503</v>
      </c>
      <c r="X1294" t="s">
        <v>503</v>
      </c>
      <c r="AA1294" s="6" t="str">
        <f t="shared" si="105"/>
        <v>Other</v>
      </c>
      <c r="AB1294" s="6" t="str">
        <f t="shared" si="106"/>
        <v>A</v>
      </c>
      <c r="AC1294" s="6">
        <f>VLOOKUP(P1294,lists!$G:$H,2,FALSE)</f>
        <v>4</v>
      </c>
      <c r="AD1294" t="b">
        <f>VLOOKUP(G1294,lists!$B$2:$C$3,2,FALSE)</f>
        <v>1</v>
      </c>
      <c r="AE1294" t="b">
        <f>VLOOKUP(AA1294,lists!$B:$C,2,FALSE)</f>
        <v>1</v>
      </c>
      <c r="AF1294" t="b">
        <f>IF(AND(AC1294&gt;=VLOOKUP(FLAT!$I$1,lists!$G:$H,2,FALSE),AC1294&lt;=VLOOKUP(FLAT!$I$2,lists!$G:$H,2,FALSE)),TRUE,FALSE)</f>
        <v>1</v>
      </c>
      <c r="AG1294" t="b">
        <f>VLOOKUP(AB1294,lists!$B$7:$C$8,2,FALSE)</f>
        <v>1</v>
      </c>
      <c r="AH1294" t="b">
        <f>VLOOKUP(IF(H1294="","Open",SUBSTITUTE(H1294,"/Nov","")),lists!$B$27:$D$29,2,FALSE)</f>
        <v>1</v>
      </c>
      <c r="AI1294" t="b">
        <f>IF(FLAT!$I$5="All",TRUE,IF(FLAT!$I$5=TEXT('Raw - F'!C1294,"mmm"),TRUE,FALSE))</f>
        <v>1</v>
      </c>
      <c r="AJ1294" t="b">
        <f>VLOOKUP(L1294,lists!B:C,2,FALSE)</f>
        <v>1</v>
      </c>
      <c r="AK1294" t="b">
        <f>VLOOKUP(T1294,lists!$B$23:$D$25,2,FALSE)</f>
        <v>1</v>
      </c>
      <c r="AL1294">
        <f t="shared" si="104"/>
        <v>1</v>
      </c>
    </row>
    <row r="1295" spans="1:38" x14ac:dyDescent="0.35">
      <c r="A1295" s="1">
        <f t="shared" si="107"/>
        <v>1295</v>
      </c>
      <c r="B1295" s="1">
        <f t="shared" si="108"/>
        <v>1294</v>
      </c>
      <c r="C1295" s="5">
        <v>44371</v>
      </c>
      <c r="D1295" t="s">
        <v>567</v>
      </c>
      <c r="E1295" t="s">
        <v>302</v>
      </c>
      <c r="F1295" t="s">
        <v>302</v>
      </c>
      <c r="G1295" t="s">
        <v>6</v>
      </c>
      <c r="H1295" t="s">
        <v>227</v>
      </c>
      <c r="J1295" t="s">
        <v>35</v>
      </c>
      <c r="K1295" t="s">
        <v>5</v>
      </c>
      <c r="L1295">
        <v>2</v>
      </c>
      <c r="N1295" t="s">
        <v>367</v>
      </c>
      <c r="O1295" t="s">
        <v>38</v>
      </c>
      <c r="P1295" t="s">
        <v>38</v>
      </c>
      <c r="Q1295">
        <v>20000</v>
      </c>
      <c r="R1295" t="s">
        <v>1557</v>
      </c>
      <c r="T1295" t="s">
        <v>239</v>
      </c>
      <c r="U1295">
        <v>0</v>
      </c>
      <c r="W1295" t="s">
        <v>503</v>
      </c>
      <c r="X1295" t="s">
        <v>503</v>
      </c>
      <c r="AA1295" s="6" t="str">
        <f t="shared" si="105"/>
        <v>Other</v>
      </c>
      <c r="AB1295" s="6" t="str">
        <f t="shared" si="106"/>
        <v>A</v>
      </c>
      <c r="AC1295" s="6">
        <f>VLOOKUP(P1295,lists!$G:$H,2,FALSE)</f>
        <v>3</v>
      </c>
      <c r="AD1295" t="b">
        <f>VLOOKUP(G1295,lists!$B$2:$C$3,2,FALSE)</f>
        <v>1</v>
      </c>
      <c r="AE1295" t="b">
        <f>VLOOKUP(AA1295,lists!$B:$C,2,FALSE)</f>
        <v>1</v>
      </c>
      <c r="AF1295" t="b">
        <f>IF(AND(AC1295&gt;=VLOOKUP(FLAT!$I$1,lists!$G:$H,2,FALSE),AC1295&lt;=VLOOKUP(FLAT!$I$2,lists!$G:$H,2,FALSE)),TRUE,FALSE)</f>
        <v>1</v>
      </c>
      <c r="AG1295" t="b">
        <f>VLOOKUP(AB1295,lists!$B$7:$C$8,2,FALSE)</f>
        <v>1</v>
      </c>
      <c r="AH1295" t="b">
        <f>VLOOKUP(IF(H1295="","Open",SUBSTITUTE(H1295,"/Nov","")),lists!$B$27:$D$29,2,FALSE)</f>
        <v>1</v>
      </c>
      <c r="AI1295" t="b">
        <f>IF(FLAT!$I$5="All",TRUE,IF(FLAT!$I$5=TEXT('Raw - F'!C1295,"mmm"),TRUE,FALSE))</f>
        <v>1</v>
      </c>
      <c r="AJ1295" t="b">
        <f>VLOOKUP(L1295,lists!B:C,2,FALSE)</f>
        <v>1</v>
      </c>
      <c r="AK1295" t="b">
        <f>VLOOKUP(T1295,lists!$B$23:$D$25,2,FALSE)</f>
        <v>1</v>
      </c>
      <c r="AL1295">
        <f t="shared" si="104"/>
        <v>1</v>
      </c>
    </row>
    <row r="1296" spans="1:38" x14ac:dyDescent="0.35">
      <c r="A1296" s="1">
        <f t="shared" si="107"/>
        <v>1296</v>
      </c>
      <c r="B1296" s="1">
        <f t="shared" si="108"/>
        <v>1295</v>
      </c>
      <c r="C1296" s="5">
        <v>44371</v>
      </c>
      <c r="D1296" t="s">
        <v>567</v>
      </c>
      <c r="E1296" t="s">
        <v>302</v>
      </c>
      <c r="F1296" t="s">
        <v>302</v>
      </c>
      <c r="G1296" t="s">
        <v>6</v>
      </c>
      <c r="H1296" t="s">
        <v>227</v>
      </c>
      <c r="J1296" t="s">
        <v>35</v>
      </c>
      <c r="K1296" t="s">
        <v>5</v>
      </c>
      <c r="L1296">
        <v>4</v>
      </c>
      <c r="N1296" t="s">
        <v>348</v>
      </c>
      <c r="O1296" t="s">
        <v>36</v>
      </c>
      <c r="P1296" t="s">
        <v>36</v>
      </c>
      <c r="Q1296">
        <v>10000</v>
      </c>
      <c r="R1296" t="s">
        <v>1556</v>
      </c>
      <c r="T1296" t="s">
        <v>239</v>
      </c>
      <c r="U1296">
        <v>0</v>
      </c>
      <c r="W1296" t="s">
        <v>503</v>
      </c>
      <c r="X1296" t="s">
        <v>503</v>
      </c>
      <c r="AA1296" s="6" t="str">
        <f t="shared" si="105"/>
        <v>Other</v>
      </c>
      <c r="AB1296" s="6" t="str">
        <f t="shared" si="106"/>
        <v>A</v>
      </c>
      <c r="AC1296" s="6">
        <f>VLOOKUP(P1296,lists!$G:$H,2,FALSE)</f>
        <v>1</v>
      </c>
      <c r="AD1296" t="b">
        <f>VLOOKUP(G1296,lists!$B$2:$C$3,2,FALSE)</f>
        <v>1</v>
      </c>
      <c r="AE1296" t="b">
        <f>VLOOKUP(AA1296,lists!$B:$C,2,FALSE)</f>
        <v>1</v>
      </c>
      <c r="AF1296" t="b">
        <f>IF(AND(AC1296&gt;=VLOOKUP(FLAT!$I$1,lists!$G:$H,2,FALSE),AC1296&lt;=VLOOKUP(FLAT!$I$2,lists!$G:$H,2,FALSE)),TRUE,FALSE)</f>
        <v>1</v>
      </c>
      <c r="AG1296" t="b">
        <f>VLOOKUP(AB1296,lists!$B$7:$C$8,2,FALSE)</f>
        <v>1</v>
      </c>
      <c r="AH1296" t="b">
        <f>VLOOKUP(IF(H1296="","Open",SUBSTITUTE(H1296,"/Nov","")),lists!$B$27:$D$29,2,FALSE)</f>
        <v>1</v>
      </c>
      <c r="AI1296" t="b">
        <f>IF(FLAT!$I$5="All",TRUE,IF(FLAT!$I$5=TEXT('Raw - F'!C1296,"mmm"),TRUE,FALSE))</f>
        <v>1</v>
      </c>
      <c r="AJ1296" t="b">
        <f>VLOOKUP(L1296,lists!B:C,2,FALSE)</f>
        <v>1</v>
      </c>
      <c r="AK1296" t="b">
        <f>VLOOKUP(T1296,lists!$B$23:$D$25,2,FALSE)</f>
        <v>1</v>
      </c>
      <c r="AL1296">
        <f t="shared" si="104"/>
        <v>1</v>
      </c>
    </row>
    <row r="1297" spans="1:38" x14ac:dyDescent="0.35">
      <c r="A1297" s="1">
        <f t="shared" si="107"/>
        <v>1297</v>
      </c>
      <c r="B1297" s="1">
        <f t="shared" si="108"/>
        <v>1296</v>
      </c>
      <c r="C1297" s="5">
        <v>44371</v>
      </c>
      <c r="D1297" t="s">
        <v>567</v>
      </c>
      <c r="E1297" t="s">
        <v>302</v>
      </c>
      <c r="F1297" t="s">
        <v>302</v>
      </c>
      <c r="G1297" t="s">
        <v>6</v>
      </c>
      <c r="H1297" t="s">
        <v>227</v>
      </c>
      <c r="J1297" t="s">
        <v>35</v>
      </c>
      <c r="K1297" t="s">
        <v>5</v>
      </c>
      <c r="L1297">
        <v>4</v>
      </c>
      <c r="N1297" t="s">
        <v>348</v>
      </c>
      <c r="O1297" t="s">
        <v>70</v>
      </c>
      <c r="P1297" t="s">
        <v>70</v>
      </c>
      <c r="Q1297">
        <v>10000</v>
      </c>
      <c r="R1297" t="s">
        <v>1559</v>
      </c>
      <c r="T1297" t="s">
        <v>239</v>
      </c>
      <c r="U1297">
        <v>0</v>
      </c>
      <c r="W1297" t="s">
        <v>503</v>
      </c>
      <c r="X1297" t="s">
        <v>503</v>
      </c>
      <c r="AA1297" s="6" t="str">
        <f t="shared" si="105"/>
        <v>Other</v>
      </c>
      <c r="AB1297" s="6" t="str">
        <f t="shared" si="106"/>
        <v>A</v>
      </c>
      <c r="AC1297" s="6">
        <f>VLOOKUP(P1297,lists!$G:$H,2,FALSE)</f>
        <v>4</v>
      </c>
      <c r="AD1297" t="b">
        <f>VLOOKUP(G1297,lists!$B$2:$C$3,2,FALSE)</f>
        <v>1</v>
      </c>
      <c r="AE1297" t="b">
        <f>VLOOKUP(AA1297,lists!$B:$C,2,FALSE)</f>
        <v>1</v>
      </c>
      <c r="AF1297" t="b">
        <f>IF(AND(AC1297&gt;=VLOOKUP(FLAT!$I$1,lists!$G:$H,2,FALSE),AC1297&lt;=VLOOKUP(FLAT!$I$2,lists!$G:$H,2,FALSE)),TRUE,FALSE)</f>
        <v>1</v>
      </c>
      <c r="AG1297" t="b">
        <f>VLOOKUP(AB1297,lists!$B$7:$C$8,2,FALSE)</f>
        <v>1</v>
      </c>
      <c r="AH1297" t="b">
        <f>VLOOKUP(IF(H1297="","Open",SUBSTITUTE(H1297,"/Nov","")),lists!$B$27:$D$29,2,FALSE)</f>
        <v>1</v>
      </c>
      <c r="AI1297" t="b">
        <f>IF(FLAT!$I$5="All",TRUE,IF(FLAT!$I$5=TEXT('Raw - F'!C1297,"mmm"),TRUE,FALSE))</f>
        <v>1</v>
      </c>
      <c r="AJ1297" t="b">
        <f>VLOOKUP(L1297,lists!B:C,2,FALSE)</f>
        <v>1</v>
      </c>
      <c r="AK1297" t="b">
        <f>VLOOKUP(T1297,lists!$B$23:$D$25,2,FALSE)</f>
        <v>1</v>
      </c>
      <c r="AL1297">
        <f t="shared" si="104"/>
        <v>1</v>
      </c>
    </row>
    <row r="1298" spans="1:38" x14ac:dyDescent="0.35">
      <c r="A1298" s="1">
        <f t="shared" si="107"/>
        <v>1298</v>
      </c>
      <c r="B1298" s="1">
        <f t="shared" si="108"/>
        <v>1297</v>
      </c>
      <c r="C1298" s="5">
        <v>44371</v>
      </c>
      <c r="D1298" t="s">
        <v>567</v>
      </c>
      <c r="E1298" t="s">
        <v>302</v>
      </c>
      <c r="F1298" t="s">
        <v>302</v>
      </c>
      <c r="G1298" t="s">
        <v>6</v>
      </c>
      <c r="H1298" t="s">
        <v>227</v>
      </c>
      <c r="J1298" t="s">
        <v>34</v>
      </c>
      <c r="K1298" t="s">
        <v>5</v>
      </c>
      <c r="L1298">
        <v>4</v>
      </c>
      <c r="N1298" t="s">
        <v>348</v>
      </c>
      <c r="O1298" t="s">
        <v>37</v>
      </c>
      <c r="P1298" t="s">
        <v>37</v>
      </c>
      <c r="Q1298">
        <v>10000</v>
      </c>
      <c r="R1298" t="s">
        <v>1561</v>
      </c>
      <c r="T1298" t="s">
        <v>239</v>
      </c>
      <c r="U1298">
        <v>0</v>
      </c>
      <c r="W1298" t="s">
        <v>503</v>
      </c>
      <c r="X1298" t="s">
        <v>503</v>
      </c>
      <c r="AA1298" s="6" t="str">
        <f t="shared" si="105"/>
        <v>3yo</v>
      </c>
      <c r="AB1298" s="6" t="str">
        <f t="shared" si="106"/>
        <v>A</v>
      </c>
      <c r="AC1298" s="6">
        <f>VLOOKUP(P1298,lists!$G:$H,2,FALSE)</f>
        <v>2</v>
      </c>
      <c r="AD1298" t="b">
        <f>VLOOKUP(G1298,lists!$B$2:$C$3,2,FALSE)</f>
        <v>1</v>
      </c>
      <c r="AE1298" t="b">
        <f>VLOOKUP(AA1298,lists!$B:$C,2,FALSE)</f>
        <v>1</v>
      </c>
      <c r="AF1298" t="b">
        <f>IF(AND(AC1298&gt;=VLOOKUP(FLAT!$I$1,lists!$G:$H,2,FALSE),AC1298&lt;=VLOOKUP(FLAT!$I$2,lists!$G:$H,2,FALSE)),TRUE,FALSE)</f>
        <v>1</v>
      </c>
      <c r="AG1298" t="b">
        <f>VLOOKUP(AB1298,lists!$B$7:$C$8,2,FALSE)</f>
        <v>1</v>
      </c>
      <c r="AH1298" t="b">
        <f>VLOOKUP(IF(H1298="","Open",SUBSTITUTE(H1298,"/Nov","")),lists!$B$27:$D$29,2,FALSE)</f>
        <v>1</v>
      </c>
      <c r="AI1298" t="b">
        <f>IF(FLAT!$I$5="All",TRUE,IF(FLAT!$I$5=TEXT('Raw - F'!C1298,"mmm"),TRUE,FALSE))</f>
        <v>1</v>
      </c>
      <c r="AJ1298" t="b">
        <f>VLOOKUP(L1298,lists!B:C,2,FALSE)</f>
        <v>1</v>
      </c>
      <c r="AK1298" t="b">
        <f>VLOOKUP(T1298,lists!$B$23:$D$25,2,FALSE)</f>
        <v>1</v>
      </c>
      <c r="AL1298">
        <f t="shared" si="104"/>
        <v>1</v>
      </c>
    </row>
    <row r="1299" spans="1:38" x14ac:dyDescent="0.35">
      <c r="A1299" s="1">
        <f t="shared" si="107"/>
        <v>1299</v>
      </c>
      <c r="B1299" s="1">
        <f t="shared" si="108"/>
        <v>1298</v>
      </c>
      <c r="C1299" s="5">
        <v>44371</v>
      </c>
      <c r="D1299" t="s">
        <v>567</v>
      </c>
      <c r="E1299" t="s">
        <v>302</v>
      </c>
      <c r="F1299" t="s">
        <v>302</v>
      </c>
      <c r="G1299" t="s">
        <v>51</v>
      </c>
      <c r="H1299" t="s">
        <v>244</v>
      </c>
      <c r="J1299" t="s">
        <v>35</v>
      </c>
      <c r="K1299" t="s">
        <v>7</v>
      </c>
      <c r="L1299">
        <v>4</v>
      </c>
      <c r="N1299" t="s">
        <v>227</v>
      </c>
      <c r="O1299" t="s">
        <v>38</v>
      </c>
      <c r="P1299" t="s">
        <v>38</v>
      </c>
      <c r="Q1299">
        <v>8000</v>
      </c>
      <c r="R1299" t="s">
        <v>1560</v>
      </c>
      <c r="T1299" t="s">
        <v>239</v>
      </c>
      <c r="U1299">
        <v>0</v>
      </c>
      <c r="W1299" t="s">
        <v>503</v>
      </c>
      <c r="X1299" t="s">
        <v>503</v>
      </c>
      <c r="AA1299" s="6" t="str">
        <f t="shared" si="105"/>
        <v>Other</v>
      </c>
      <c r="AB1299" s="6" t="str">
        <f t="shared" si="106"/>
        <v>F</v>
      </c>
      <c r="AC1299" s="6">
        <f>VLOOKUP(P1299,lists!$G:$H,2,FALSE)</f>
        <v>3</v>
      </c>
      <c r="AD1299" t="b">
        <f>VLOOKUP(G1299,lists!$B$2:$C$3,2,FALSE)</f>
        <v>1</v>
      </c>
      <c r="AE1299" t="b">
        <f>VLOOKUP(AA1299,lists!$B:$C,2,FALSE)</f>
        <v>1</v>
      </c>
      <c r="AF1299" t="b">
        <f>IF(AND(AC1299&gt;=VLOOKUP(FLAT!$I$1,lists!$G:$H,2,FALSE),AC1299&lt;=VLOOKUP(FLAT!$I$2,lists!$G:$H,2,FALSE)),TRUE,FALSE)</f>
        <v>1</v>
      </c>
      <c r="AG1299" t="b">
        <f>VLOOKUP(AB1299,lists!$B$7:$C$8,2,FALSE)</f>
        <v>1</v>
      </c>
      <c r="AH1299" t="b">
        <f>VLOOKUP(IF(H1299="","Open",SUBSTITUTE(H1299,"/Nov","")),lists!$B$27:$D$29,2,FALSE)</f>
        <v>1</v>
      </c>
      <c r="AI1299" t="b">
        <f>IF(FLAT!$I$5="All",TRUE,IF(FLAT!$I$5=TEXT('Raw - F'!C1299,"mmm"),TRUE,FALSE))</f>
        <v>1</v>
      </c>
      <c r="AJ1299" t="b">
        <f>VLOOKUP(L1299,lists!B:C,2,FALSE)</f>
        <v>1</v>
      </c>
      <c r="AK1299" t="b">
        <f>VLOOKUP(T1299,lists!$B$23:$D$25,2,FALSE)</f>
        <v>1</v>
      </c>
      <c r="AL1299">
        <f t="shared" si="104"/>
        <v>1</v>
      </c>
    </row>
    <row r="1300" spans="1:38" x14ac:dyDescent="0.35">
      <c r="A1300" s="1">
        <f t="shared" si="107"/>
        <v>1300</v>
      </c>
      <c r="B1300" s="1">
        <f t="shared" si="108"/>
        <v>1299</v>
      </c>
      <c r="C1300" s="5">
        <v>44371</v>
      </c>
      <c r="D1300" t="s">
        <v>567</v>
      </c>
      <c r="E1300" t="s">
        <v>302</v>
      </c>
      <c r="F1300" t="s">
        <v>302</v>
      </c>
      <c r="G1300" t="s">
        <v>51</v>
      </c>
      <c r="H1300" t="s">
        <v>244</v>
      </c>
      <c r="J1300" t="s">
        <v>33</v>
      </c>
      <c r="K1300" t="s">
        <v>5</v>
      </c>
      <c r="L1300">
        <v>4</v>
      </c>
      <c r="N1300" t="s">
        <v>227</v>
      </c>
      <c r="O1300" t="s">
        <v>37</v>
      </c>
      <c r="P1300" t="s">
        <v>37</v>
      </c>
      <c r="Q1300">
        <v>7000</v>
      </c>
      <c r="R1300" t="s">
        <v>1558</v>
      </c>
      <c r="T1300" t="s">
        <v>239</v>
      </c>
      <c r="U1300">
        <v>0</v>
      </c>
      <c r="W1300" t="s">
        <v>503</v>
      </c>
      <c r="X1300" t="s">
        <v>583</v>
      </c>
      <c r="Y1300" t="s">
        <v>584</v>
      </c>
      <c r="Z1300" t="s">
        <v>553</v>
      </c>
      <c r="AA1300" s="6" t="str">
        <f t="shared" si="105"/>
        <v>2yo</v>
      </c>
      <c r="AB1300" s="6" t="str">
        <f t="shared" si="106"/>
        <v>A</v>
      </c>
      <c r="AC1300" s="6">
        <f>VLOOKUP(P1300,lists!$G:$H,2,FALSE)</f>
        <v>2</v>
      </c>
      <c r="AD1300" t="b">
        <f>VLOOKUP(G1300,lists!$B$2:$C$3,2,FALSE)</f>
        <v>1</v>
      </c>
      <c r="AE1300" t="b">
        <f>VLOOKUP(AA1300,lists!$B:$C,2,FALSE)</f>
        <v>1</v>
      </c>
      <c r="AF1300" t="b">
        <f>IF(AND(AC1300&gt;=VLOOKUP(FLAT!$I$1,lists!$G:$H,2,FALSE),AC1300&lt;=VLOOKUP(FLAT!$I$2,lists!$G:$H,2,FALSE)),TRUE,FALSE)</f>
        <v>1</v>
      </c>
      <c r="AG1300" t="b">
        <f>VLOOKUP(AB1300,lists!$B$7:$C$8,2,FALSE)</f>
        <v>1</v>
      </c>
      <c r="AH1300" t="b">
        <f>VLOOKUP(IF(H1300="","Open",SUBSTITUTE(H1300,"/Nov","")),lists!$B$27:$D$29,2,FALSE)</f>
        <v>1</v>
      </c>
      <c r="AI1300" t="b">
        <f>IF(FLAT!$I$5="All",TRUE,IF(FLAT!$I$5=TEXT('Raw - F'!C1300,"mmm"),TRUE,FALSE))</f>
        <v>1</v>
      </c>
      <c r="AJ1300" t="b">
        <f>VLOOKUP(L1300,lists!B:C,2,FALSE)</f>
        <v>1</v>
      </c>
      <c r="AK1300" t="b">
        <f>VLOOKUP(T1300,lists!$B$23:$D$25,2,FALSE)</f>
        <v>1</v>
      </c>
      <c r="AL1300">
        <f t="shared" si="104"/>
        <v>1</v>
      </c>
    </row>
    <row r="1301" spans="1:38" x14ac:dyDescent="0.35">
      <c r="A1301" s="1">
        <f t="shared" si="107"/>
        <v>1301</v>
      </c>
      <c r="B1301" s="1">
        <f t="shared" si="108"/>
        <v>1300</v>
      </c>
      <c r="C1301" s="5">
        <v>44371</v>
      </c>
      <c r="D1301" t="s">
        <v>567</v>
      </c>
      <c r="E1301" t="s">
        <v>302</v>
      </c>
      <c r="F1301" t="s">
        <v>302</v>
      </c>
      <c r="G1301" t="s">
        <v>6</v>
      </c>
      <c r="H1301" t="s">
        <v>227</v>
      </c>
      <c r="J1301" t="s">
        <v>35</v>
      </c>
      <c r="K1301" t="s">
        <v>5</v>
      </c>
      <c r="L1301">
        <v>5</v>
      </c>
      <c r="N1301" t="s">
        <v>321</v>
      </c>
      <c r="O1301" t="s">
        <v>570</v>
      </c>
      <c r="P1301" t="s">
        <v>59</v>
      </c>
      <c r="Q1301">
        <v>6000</v>
      </c>
      <c r="R1301" t="s">
        <v>808</v>
      </c>
      <c r="T1301" t="s">
        <v>239</v>
      </c>
      <c r="U1301">
        <v>0</v>
      </c>
      <c r="W1301" t="s">
        <v>503</v>
      </c>
      <c r="X1301" t="s">
        <v>503</v>
      </c>
      <c r="AA1301" s="6" t="str">
        <f t="shared" si="105"/>
        <v>Other</v>
      </c>
      <c r="AB1301" s="6" t="str">
        <f t="shared" si="106"/>
        <v>A</v>
      </c>
      <c r="AC1301" s="6">
        <f>VLOOKUP(P1301,lists!$G:$H,2,FALSE)</f>
        <v>7</v>
      </c>
      <c r="AD1301" t="b">
        <f>VLOOKUP(G1301,lists!$B$2:$C$3,2,FALSE)</f>
        <v>1</v>
      </c>
      <c r="AE1301" t="b">
        <f>VLOOKUP(AA1301,lists!$B:$C,2,FALSE)</f>
        <v>1</v>
      </c>
      <c r="AF1301" t="b">
        <f>IF(AND(AC1301&gt;=VLOOKUP(FLAT!$I$1,lists!$G:$H,2,FALSE),AC1301&lt;=VLOOKUP(FLAT!$I$2,lists!$G:$H,2,FALSE)),TRUE,FALSE)</f>
        <v>1</v>
      </c>
      <c r="AG1301" t="b">
        <f>VLOOKUP(AB1301,lists!$B$7:$C$8,2,FALSE)</f>
        <v>1</v>
      </c>
      <c r="AH1301" t="b">
        <f>VLOOKUP(IF(H1301="","Open",SUBSTITUTE(H1301,"/Nov","")),lists!$B$27:$D$29,2,FALSE)</f>
        <v>1</v>
      </c>
      <c r="AI1301" t="b">
        <f>IF(FLAT!$I$5="All",TRUE,IF(FLAT!$I$5=TEXT('Raw - F'!C1301,"mmm"),TRUE,FALSE))</f>
        <v>1</v>
      </c>
      <c r="AJ1301" t="b">
        <f>VLOOKUP(L1301,lists!B:C,2,FALSE)</f>
        <v>1</v>
      </c>
      <c r="AK1301" t="b">
        <f>VLOOKUP(T1301,lists!$B$23:$D$25,2,FALSE)</f>
        <v>1</v>
      </c>
      <c r="AL1301">
        <f t="shared" si="104"/>
        <v>1</v>
      </c>
    </row>
    <row r="1302" spans="1:38" x14ac:dyDescent="0.35">
      <c r="A1302" s="1">
        <f t="shared" si="107"/>
        <v>1302</v>
      </c>
      <c r="B1302" s="1">
        <f t="shared" si="108"/>
        <v>1301</v>
      </c>
      <c r="C1302" s="5">
        <v>44371</v>
      </c>
      <c r="D1302" t="s">
        <v>408</v>
      </c>
      <c r="E1302" t="s">
        <v>302</v>
      </c>
      <c r="F1302" t="s">
        <v>302</v>
      </c>
      <c r="G1302" t="s">
        <v>6</v>
      </c>
      <c r="H1302" t="s">
        <v>227</v>
      </c>
      <c r="J1302" t="s">
        <v>35</v>
      </c>
      <c r="K1302" t="s">
        <v>5</v>
      </c>
      <c r="L1302">
        <v>4</v>
      </c>
      <c r="N1302" t="s">
        <v>318</v>
      </c>
      <c r="O1302" t="s">
        <v>687</v>
      </c>
      <c r="P1302" t="s">
        <v>37</v>
      </c>
      <c r="Q1302">
        <v>9600</v>
      </c>
      <c r="R1302" t="s">
        <v>396</v>
      </c>
      <c r="T1302" t="s">
        <v>239</v>
      </c>
      <c r="U1302">
        <v>0</v>
      </c>
      <c r="W1302" t="s">
        <v>503</v>
      </c>
      <c r="X1302" t="s">
        <v>503</v>
      </c>
      <c r="AA1302" s="6" t="str">
        <f t="shared" si="105"/>
        <v>Other</v>
      </c>
      <c r="AB1302" s="6" t="str">
        <f t="shared" si="106"/>
        <v>A</v>
      </c>
      <c r="AC1302" s="6">
        <f>VLOOKUP(P1302,lists!$G:$H,2,FALSE)</f>
        <v>2</v>
      </c>
      <c r="AD1302" t="b">
        <f>VLOOKUP(G1302,lists!$B$2:$C$3,2,FALSE)</f>
        <v>1</v>
      </c>
      <c r="AE1302" t="b">
        <f>VLOOKUP(AA1302,lists!$B:$C,2,FALSE)</f>
        <v>1</v>
      </c>
      <c r="AF1302" t="b">
        <f>IF(AND(AC1302&gt;=VLOOKUP(FLAT!$I$1,lists!$G:$H,2,FALSE),AC1302&lt;=VLOOKUP(FLAT!$I$2,lists!$G:$H,2,FALSE)),TRUE,FALSE)</f>
        <v>1</v>
      </c>
      <c r="AG1302" t="b">
        <f>VLOOKUP(AB1302,lists!$B$7:$C$8,2,FALSE)</f>
        <v>1</v>
      </c>
      <c r="AH1302" t="b">
        <f>VLOOKUP(IF(H1302="","Open",SUBSTITUTE(H1302,"/Nov","")),lists!$B$27:$D$29,2,FALSE)</f>
        <v>1</v>
      </c>
      <c r="AI1302" t="b">
        <f>IF(FLAT!$I$5="All",TRUE,IF(FLAT!$I$5=TEXT('Raw - F'!C1302,"mmm"),TRUE,FALSE))</f>
        <v>1</v>
      </c>
      <c r="AJ1302" t="b">
        <f>VLOOKUP(L1302,lists!B:C,2,FALSE)</f>
        <v>1</v>
      </c>
      <c r="AK1302" t="b">
        <f>VLOOKUP(T1302,lists!$B$23:$D$25,2,FALSE)</f>
        <v>1</v>
      </c>
      <c r="AL1302">
        <f t="shared" si="104"/>
        <v>1</v>
      </c>
    </row>
    <row r="1303" spans="1:38" x14ac:dyDescent="0.35">
      <c r="A1303" s="1">
        <f t="shared" si="107"/>
        <v>1303</v>
      </c>
      <c r="B1303" s="1">
        <f t="shared" si="108"/>
        <v>1302</v>
      </c>
      <c r="C1303" s="5">
        <v>44371</v>
      </c>
      <c r="D1303" t="s">
        <v>408</v>
      </c>
      <c r="E1303" t="s">
        <v>302</v>
      </c>
      <c r="F1303" t="s">
        <v>302</v>
      </c>
      <c r="G1303" t="s">
        <v>51</v>
      </c>
      <c r="H1303" t="s">
        <v>244</v>
      </c>
      <c r="J1303" t="s">
        <v>35</v>
      </c>
      <c r="K1303" t="s">
        <v>5</v>
      </c>
      <c r="L1303">
        <v>4</v>
      </c>
      <c r="N1303" t="s">
        <v>227</v>
      </c>
      <c r="O1303" t="s">
        <v>411</v>
      </c>
      <c r="P1303" t="s">
        <v>70</v>
      </c>
      <c r="Q1303">
        <v>9600</v>
      </c>
      <c r="R1303" t="s">
        <v>1562</v>
      </c>
      <c r="T1303" t="s">
        <v>239</v>
      </c>
      <c r="U1303">
        <v>0</v>
      </c>
      <c r="W1303" t="s">
        <v>503</v>
      </c>
      <c r="X1303" t="s">
        <v>503</v>
      </c>
      <c r="AA1303" s="6" t="str">
        <f t="shared" si="105"/>
        <v>Other</v>
      </c>
      <c r="AB1303" s="6" t="str">
        <f t="shared" si="106"/>
        <v>A</v>
      </c>
      <c r="AC1303" s="6">
        <f>VLOOKUP(P1303,lists!$G:$H,2,FALSE)</f>
        <v>4</v>
      </c>
      <c r="AD1303" t="b">
        <f>VLOOKUP(G1303,lists!$B$2:$C$3,2,FALSE)</f>
        <v>1</v>
      </c>
      <c r="AE1303" t="b">
        <f>VLOOKUP(AA1303,lists!$B:$C,2,FALSE)</f>
        <v>1</v>
      </c>
      <c r="AF1303" t="b">
        <f>IF(AND(AC1303&gt;=VLOOKUP(FLAT!$I$1,lists!$G:$H,2,FALSE),AC1303&lt;=VLOOKUP(FLAT!$I$2,lists!$G:$H,2,FALSE)),TRUE,FALSE)</f>
        <v>1</v>
      </c>
      <c r="AG1303" t="b">
        <f>VLOOKUP(AB1303,lists!$B$7:$C$8,2,FALSE)</f>
        <v>1</v>
      </c>
      <c r="AH1303" t="b">
        <f>VLOOKUP(IF(H1303="","Open",SUBSTITUTE(H1303,"/Nov","")),lists!$B$27:$D$29,2,FALSE)</f>
        <v>1</v>
      </c>
      <c r="AI1303" t="b">
        <f>IF(FLAT!$I$5="All",TRUE,IF(FLAT!$I$5=TEXT('Raw - F'!C1303,"mmm"),TRUE,FALSE))</f>
        <v>1</v>
      </c>
      <c r="AJ1303" t="b">
        <f>VLOOKUP(L1303,lists!B:C,2,FALSE)</f>
        <v>1</v>
      </c>
      <c r="AK1303" t="b">
        <f>VLOOKUP(T1303,lists!$B$23:$D$25,2,FALSE)</f>
        <v>1</v>
      </c>
      <c r="AL1303">
        <f t="shared" si="104"/>
        <v>1</v>
      </c>
    </row>
    <row r="1304" spans="1:38" x14ac:dyDescent="0.35">
      <c r="A1304" s="1">
        <f t="shared" si="107"/>
        <v>1304</v>
      </c>
      <c r="B1304" s="1">
        <f t="shared" si="108"/>
        <v>1303</v>
      </c>
      <c r="C1304" s="5">
        <v>44371</v>
      </c>
      <c r="D1304" t="s">
        <v>408</v>
      </c>
      <c r="E1304" t="s">
        <v>302</v>
      </c>
      <c r="F1304" t="s">
        <v>302</v>
      </c>
      <c r="G1304" t="s">
        <v>6</v>
      </c>
      <c r="H1304" t="s">
        <v>227</v>
      </c>
      <c r="J1304" t="s">
        <v>34</v>
      </c>
      <c r="K1304" t="s">
        <v>5</v>
      </c>
      <c r="L1304">
        <v>5</v>
      </c>
      <c r="N1304" t="s">
        <v>321</v>
      </c>
      <c r="O1304" t="s">
        <v>411</v>
      </c>
      <c r="P1304" t="s">
        <v>70</v>
      </c>
      <c r="Q1304">
        <v>5600</v>
      </c>
      <c r="R1304" t="s">
        <v>709</v>
      </c>
      <c r="T1304" t="s">
        <v>239</v>
      </c>
      <c r="U1304">
        <v>0</v>
      </c>
      <c r="W1304" t="s">
        <v>503</v>
      </c>
      <c r="X1304" t="s">
        <v>503</v>
      </c>
      <c r="AA1304" s="6" t="str">
        <f t="shared" si="105"/>
        <v>3yo</v>
      </c>
      <c r="AB1304" s="6" t="str">
        <f t="shared" si="106"/>
        <v>A</v>
      </c>
      <c r="AC1304" s="6">
        <f>VLOOKUP(P1304,lists!$G:$H,2,FALSE)</f>
        <v>4</v>
      </c>
      <c r="AD1304" t="b">
        <f>VLOOKUP(G1304,lists!$B$2:$C$3,2,FALSE)</f>
        <v>1</v>
      </c>
      <c r="AE1304" t="b">
        <f>VLOOKUP(AA1304,lists!$B:$C,2,FALSE)</f>
        <v>1</v>
      </c>
      <c r="AF1304" t="b">
        <f>IF(AND(AC1304&gt;=VLOOKUP(FLAT!$I$1,lists!$G:$H,2,FALSE),AC1304&lt;=VLOOKUP(FLAT!$I$2,lists!$G:$H,2,FALSE)),TRUE,FALSE)</f>
        <v>1</v>
      </c>
      <c r="AG1304" t="b">
        <f>VLOOKUP(AB1304,lists!$B$7:$C$8,2,FALSE)</f>
        <v>1</v>
      </c>
      <c r="AH1304" t="b">
        <f>VLOOKUP(IF(H1304="","Open",SUBSTITUTE(H1304,"/Nov","")),lists!$B$27:$D$29,2,FALSE)</f>
        <v>1</v>
      </c>
      <c r="AI1304" t="b">
        <f>IF(FLAT!$I$5="All",TRUE,IF(FLAT!$I$5=TEXT('Raw - F'!C1304,"mmm"),TRUE,FALSE))</f>
        <v>1</v>
      </c>
      <c r="AJ1304" t="b">
        <f>VLOOKUP(L1304,lists!B:C,2,FALSE)</f>
        <v>1</v>
      </c>
      <c r="AK1304" t="b">
        <f>VLOOKUP(T1304,lists!$B$23:$D$25,2,FALSE)</f>
        <v>1</v>
      </c>
      <c r="AL1304">
        <f t="shared" si="104"/>
        <v>1</v>
      </c>
    </row>
    <row r="1305" spans="1:38" x14ac:dyDescent="0.35">
      <c r="A1305" s="1">
        <f t="shared" si="107"/>
        <v>1305</v>
      </c>
      <c r="B1305" s="1">
        <f t="shared" si="108"/>
        <v>1304</v>
      </c>
      <c r="C1305" s="5">
        <v>44371</v>
      </c>
      <c r="D1305" t="s">
        <v>408</v>
      </c>
      <c r="E1305" t="s">
        <v>302</v>
      </c>
      <c r="F1305" t="s">
        <v>302</v>
      </c>
      <c r="G1305" t="s">
        <v>6</v>
      </c>
      <c r="H1305" t="s">
        <v>227</v>
      </c>
      <c r="J1305" t="s">
        <v>54</v>
      </c>
      <c r="K1305" t="s">
        <v>5</v>
      </c>
      <c r="L1305">
        <v>5</v>
      </c>
      <c r="N1305" t="s">
        <v>330</v>
      </c>
      <c r="O1305" t="s">
        <v>315</v>
      </c>
      <c r="P1305" t="s">
        <v>102</v>
      </c>
      <c r="Q1305">
        <v>5600</v>
      </c>
      <c r="R1305" t="s">
        <v>1563</v>
      </c>
      <c r="T1305" t="s">
        <v>239</v>
      </c>
      <c r="U1305">
        <v>0</v>
      </c>
      <c r="V1305" t="s">
        <v>525</v>
      </c>
      <c r="W1305" t="s">
        <v>503</v>
      </c>
      <c r="X1305" t="s">
        <v>503</v>
      </c>
      <c r="AA1305" s="6" t="str">
        <f t="shared" ref="AA1305:AA1358" si="109">IF(OR(J1305="2yo",J1305="3yo"),J1305,"Other")</f>
        <v>Other</v>
      </c>
      <c r="AB1305" s="6" t="str">
        <f t="shared" ref="AB1305:AB1358" si="110">IF(K1305="F",K1305,"A")</f>
        <v>A</v>
      </c>
      <c r="AC1305" s="6">
        <f>VLOOKUP(P1305,lists!$G:$H,2,FALSE)</f>
        <v>9</v>
      </c>
      <c r="AD1305" t="b">
        <f>VLOOKUP(G1305,lists!$B$2:$C$3,2,FALSE)</f>
        <v>1</v>
      </c>
      <c r="AE1305" t="b">
        <f>VLOOKUP(AA1305,lists!$B:$C,2,FALSE)</f>
        <v>1</v>
      </c>
      <c r="AF1305" t="b">
        <f>IF(AND(AC1305&gt;=VLOOKUP(FLAT!$I$1,lists!$G:$H,2,FALSE),AC1305&lt;=VLOOKUP(FLAT!$I$2,lists!$G:$H,2,FALSE)),TRUE,FALSE)</f>
        <v>1</v>
      </c>
      <c r="AG1305" t="b">
        <f>VLOOKUP(AB1305,lists!$B$7:$C$8,2,FALSE)</f>
        <v>1</v>
      </c>
      <c r="AH1305" t="b">
        <f>VLOOKUP(IF(H1305="","Open",SUBSTITUTE(H1305,"/Nov","")),lists!$B$27:$D$29,2,FALSE)</f>
        <v>1</v>
      </c>
      <c r="AI1305" t="b">
        <f>IF(FLAT!$I$5="All",TRUE,IF(FLAT!$I$5=TEXT('Raw - F'!C1305,"mmm"),TRUE,FALSE))</f>
        <v>1</v>
      </c>
      <c r="AJ1305" t="b">
        <f>VLOOKUP(L1305,lists!B:C,2,FALSE)</f>
        <v>1</v>
      </c>
      <c r="AK1305" t="b">
        <f>VLOOKUP(T1305,lists!$B$23:$D$25,2,FALSE)</f>
        <v>1</v>
      </c>
      <c r="AL1305">
        <f t="shared" ref="AL1305:AL1358" si="111">IF(AND(AD1305=TRUE,AE1305=TRUE,AF1305=TRUE,AG1305=TRUE,AH1305=TRUE,AI1305=TRUE,AJ1305=TRUE,AK1305=TRUE),1,0)</f>
        <v>1</v>
      </c>
    </row>
    <row r="1306" spans="1:38" x14ac:dyDescent="0.35">
      <c r="A1306" s="1">
        <f t="shared" si="107"/>
        <v>1306</v>
      </c>
      <c r="B1306" s="1">
        <f t="shared" si="108"/>
        <v>1305</v>
      </c>
      <c r="C1306" s="5">
        <v>44371</v>
      </c>
      <c r="D1306" t="s">
        <v>408</v>
      </c>
      <c r="E1306" t="s">
        <v>302</v>
      </c>
      <c r="F1306" t="s">
        <v>302</v>
      </c>
      <c r="G1306" t="s">
        <v>51</v>
      </c>
      <c r="H1306" t="s">
        <v>244</v>
      </c>
      <c r="J1306" t="s">
        <v>35</v>
      </c>
      <c r="K1306" t="s">
        <v>5</v>
      </c>
      <c r="L1306">
        <v>5</v>
      </c>
      <c r="N1306" t="s">
        <v>227</v>
      </c>
      <c r="O1306" t="s">
        <v>410</v>
      </c>
      <c r="P1306" t="s">
        <v>76</v>
      </c>
      <c r="Q1306">
        <v>5600</v>
      </c>
      <c r="R1306" t="s">
        <v>361</v>
      </c>
      <c r="T1306" t="s">
        <v>239</v>
      </c>
      <c r="U1306">
        <v>0</v>
      </c>
      <c r="W1306" t="s">
        <v>503</v>
      </c>
      <c r="X1306" t="s">
        <v>503</v>
      </c>
      <c r="AA1306" s="6" t="str">
        <f t="shared" si="109"/>
        <v>Other</v>
      </c>
      <c r="AB1306" s="6" t="str">
        <f t="shared" si="110"/>
        <v>A</v>
      </c>
      <c r="AC1306" s="6">
        <f>VLOOKUP(P1306,lists!$G:$H,2,FALSE)</f>
        <v>5</v>
      </c>
      <c r="AD1306" t="b">
        <f>VLOOKUP(G1306,lists!$B$2:$C$3,2,FALSE)</f>
        <v>1</v>
      </c>
      <c r="AE1306" t="b">
        <f>VLOOKUP(AA1306,lists!$B:$C,2,FALSE)</f>
        <v>1</v>
      </c>
      <c r="AF1306" t="b">
        <f>IF(AND(AC1306&gt;=VLOOKUP(FLAT!$I$1,lists!$G:$H,2,FALSE),AC1306&lt;=VLOOKUP(FLAT!$I$2,lists!$G:$H,2,FALSE)),TRUE,FALSE)</f>
        <v>1</v>
      </c>
      <c r="AG1306" t="b">
        <f>VLOOKUP(AB1306,lists!$B$7:$C$8,2,FALSE)</f>
        <v>1</v>
      </c>
      <c r="AH1306" t="b">
        <f>VLOOKUP(IF(H1306="","Open",SUBSTITUTE(H1306,"/Nov","")),lists!$B$27:$D$29,2,FALSE)</f>
        <v>1</v>
      </c>
      <c r="AI1306" t="b">
        <f>IF(FLAT!$I$5="All",TRUE,IF(FLAT!$I$5=TEXT('Raw - F'!C1306,"mmm"),TRUE,FALSE))</f>
        <v>1</v>
      </c>
      <c r="AJ1306" t="b">
        <f>VLOOKUP(L1306,lists!B:C,2,FALSE)</f>
        <v>1</v>
      </c>
      <c r="AK1306" t="b">
        <f>VLOOKUP(T1306,lists!$B$23:$D$25,2,FALSE)</f>
        <v>1</v>
      </c>
      <c r="AL1306">
        <f t="shared" si="111"/>
        <v>1</v>
      </c>
    </row>
    <row r="1307" spans="1:38" x14ac:dyDescent="0.35">
      <c r="A1307" s="1">
        <f t="shared" si="107"/>
        <v>1307</v>
      </c>
      <c r="B1307" s="1">
        <f t="shared" si="108"/>
        <v>1306</v>
      </c>
      <c r="C1307" s="5">
        <v>44371</v>
      </c>
      <c r="D1307" t="s">
        <v>408</v>
      </c>
      <c r="E1307" t="s">
        <v>302</v>
      </c>
      <c r="F1307" t="s">
        <v>302</v>
      </c>
      <c r="G1307" t="s">
        <v>51</v>
      </c>
      <c r="H1307" t="s">
        <v>245</v>
      </c>
      <c r="J1307" t="s">
        <v>33</v>
      </c>
      <c r="K1307" t="s">
        <v>5</v>
      </c>
      <c r="L1307">
        <v>5</v>
      </c>
      <c r="N1307" t="s">
        <v>227</v>
      </c>
      <c r="O1307" t="s">
        <v>687</v>
      </c>
      <c r="P1307" t="s">
        <v>37</v>
      </c>
      <c r="Q1307">
        <v>5600</v>
      </c>
      <c r="R1307" t="s">
        <v>1564</v>
      </c>
      <c r="T1307" t="s">
        <v>239</v>
      </c>
      <c r="U1307">
        <v>0</v>
      </c>
      <c r="W1307" t="s">
        <v>503</v>
      </c>
      <c r="X1307" t="s">
        <v>583</v>
      </c>
      <c r="Y1307" t="s">
        <v>368</v>
      </c>
      <c r="AA1307" s="6" t="str">
        <f t="shared" si="109"/>
        <v>2yo</v>
      </c>
      <c r="AB1307" s="6" t="str">
        <f t="shared" si="110"/>
        <v>A</v>
      </c>
      <c r="AC1307" s="6">
        <f>VLOOKUP(P1307,lists!$G:$H,2,FALSE)</f>
        <v>2</v>
      </c>
      <c r="AD1307" t="b">
        <f>VLOOKUP(G1307,lists!$B$2:$C$3,2,FALSE)</f>
        <v>1</v>
      </c>
      <c r="AE1307" t="b">
        <f>VLOOKUP(AA1307,lists!$B:$C,2,FALSE)</f>
        <v>1</v>
      </c>
      <c r="AF1307" t="b">
        <f>IF(AND(AC1307&gt;=VLOOKUP(FLAT!$I$1,lists!$G:$H,2,FALSE),AC1307&lt;=VLOOKUP(FLAT!$I$2,lists!$G:$H,2,FALSE)),TRUE,FALSE)</f>
        <v>1</v>
      </c>
      <c r="AG1307" t="b">
        <f>VLOOKUP(AB1307,lists!$B$7:$C$8,2,FALSE)</f>
        <v>1</v>
      </c>
      <c r="AH1307" t="b">
        <f>VLOOKUP(IF(H1307="","Open",SUBSTITUTE(H1307,"/Nov","")),lists!$B$27:$D$29,2,FALSE)</f>
        <v>1</v>
      </c>
      <c r="AI1307" t="b">
        <f>IF(FLAT!$I$5="All",TRUE,IF(FLAT!$I$5=TEXT('Raw - F'!C1307,"mmm"),TRUE,FALSE))</f>
        <v>1</v>
      </c>
      <c r="AJ1307" t="b">
        <f>VLOOKUP(L1307,lists!B:C,2,FALSE)</f>
        <v>1</v>
      </c>
      <c r="AK1307" t="b">
        <f>VLOOKUP(T1307,lists!$B$23:$D$25,2,FALSE)</f>
        <v>1</v>
      </c>
      <c r="AL1307">
        <f t="shared" si="111"/>
        <v>1</v>
      </c>
    </row>
    <row r="1308" spans="1:38" x14ac:dyDescent="0.35">
      <c r="A1308" s="1">
        <f t="shared" si="107"/>
        <v>1308</v>
      </c>
      <c r="B1308" s="1">
        <f t="shared" si="108"/>
        <v>1307</v>
      </c>
      <c r="C1308" s="5">
        <v>44371</v>
      </c>
      <c r="D1308" t="s">
        <v>408</v>
      </c>
      <c r="E1308" t="s">
        <v>302</v>
      </c>
      <c r="F1308" t="s">
        <v>302</v>
      </c>
      <c r="G1308" t="s">
        <v>6</v>
      </c>
      <c r="H1308" t="s">
        <v>227</v>
      </c>
      <c r="J1308" t="s">
        <v>35</v>
      </c>
      <c r="K1308" t="s">
        <v>5</v>
      </c>
      <c r="L1308">
        <v>6</v>
      </c>
      <c r="N1308" t="s">
        <v>314</v>
      </c>
      <c r="O1308" t="s">
        <v>409</v>
      </c>
      <c r="P1308" t="s">
        <v>36</v>
      </c>
      <c r="Q1308">
        <v>4600</v>
      </c>
      <c r="R1308" t="s">
        <v>351</v>
      </c>
      <c r="T1308" t="s">
        <v>239</v>
      </c>
      <c r="U1308">
        <v>0</v>
      </c>
      <c r="W1308" t="s">
        <v>503</v>
      </c>
      <c r="X1308" t="s">
        <v>503</v>
      </c>
      <c r="AA1308" s="6" t="str">
        <f t="shared" si="109"/>
        <v>Other</v>
      </c>
      <c r="AB1308" s="6" t="str">
        <f t="shared" si="110"/>
        <v>A</v>
      </c>
      <c r="AC1308" s="6">
        <f>VLOOKUP(P1308,lists!$G:$H,2,FALSE)</f>
        <v>1</v>
      </c>
      <c r="AD1308" t="b">
        <f>VLOOKUP(G1308,lists!$B$2:$C$3,2,FALSE)</f>
        <v>1</v>
      </c>
      <c r="AE1308" t="b">
        <f>VLOOKUP(AA1308,lists!$B:$C,2,FALSE)</f>
        <v>1</v>
      </c>
      <c r="AF1308" t="b">
        <f>IF(AND(AC1308&gt;=VLOOKUP(FLAT!$I$1,lists!$G:$H,2,FALSE),AC1308&lt;=VLOOKUP(FLAT!$I$2,lists!$G:$H,2,FALSE)),TRUE,FALSE)</f>
        <v>1</v>
      </c>
      <c r="AG1308" t="b">
        <f>VLOOKUP(AB1308,lists!$B$7:$C$8,2,FALSE)</f>
        <v>1</v>
      </c>
      <c r="AH1308" t="b">
        <f>VLOOKUP(IF(H1308="","Open",SUBSTITUTE(H1308,"/Nov","")),lists!$B$27:$D$29,2,FALSE)</f>
        <v>1</v>
      </c>
      <c r="AI1308" t="b">
        <f>IF(FLAT!$I$5="All",TRUE,IF(FLAT!$I$5=TEXT('Raw - F'!C1308,"mmm"),TRUE,FALSE))</f>
        <v>1</v>
      </c>
      <c r="AJ1308" t="b">
        <f>VLOOKUP(L1308,lists!B:C,2,FALSE)</f>
        <v>1</v>
      </c>
      <c r="AK1308" t="b">
        <f>VLOOKUP(T1308,lists!$B$23:$D$25,2,FALSE)</f>
        <v>1</v>
      </c>
      <c r="AL1308">
        <f t="shared" si="111"/>
        <v>1</v>
      </c>
    </row>
    <row r="1309" spans="1:38" x14ac:dyDescent="0.35">
      <c r="A1309" s="1">
        <f t="shared" si="107"/>
        <v>1309</v>
      </c>
      <c r="B1309" s="1">
        <f t="shared" si="108"/>
        <v>1308</v>
      </c>
      <c r="C1309" s="5">
        <v>44372</v>
      </c>
      <c r="D1309" t="s">
        <v>642</v>
      </c>
      <c r="E1309" t="s">
        <v>302</v>
      </c>
      <c r="F1309" t="s">
        <v>302</v>
      </c>
      <c r="G1309" t="s">
        <v>6</v>
      </c>
      <c r="H1309" t="s">
        <v>227</v>
      </c>
      <c r="J1309" t="s">
        <v>35</v>
      </c>
      <c r="K1309" t="s">
        <v>7</v>
      </c>
      <c r="L1309">
        <v>3</v>
      </c>
      <c r="N1309" t="s">
        <v>346</v>
      </c>
      <c r="O1309" t="s">
        <v>648</v>
      </c>
      <c r="P1309" t="s">
        <v>76</v>
      </c>
      <c r="Q1309">
        <v>11500</v>
      </c>
      <c r="R1309" t="s">
        <v>1565</v>
      </c>
      <c r="T1309" t="s">
        <v>239</v>
      </c>
      <c r="U1309">
        <v>0</v>
      </c>
      <c r="W1309" t="s">
        <v>503</v>
      </c>
      <c r="X1309" t="s">
        <v>503</v>
      </c>
      <c r="Z1309" t="s">
        <v>553</v>
      </c>
      <c r="AA1309" s="6" t="str">
        <f t="shared" si="109"/>
        <v>Other</v>
      </c>
      <c r="AB1309" s="6" t="str">
        <f t="shared" si="110"/>
        <v>F</v>
      </c>
      <c r="AC1309" s="6">
        <f>VLOOKUP(P1309,lists!$G:$H,2,FALSE)</f>
        <v>5</v>
      </c>
      <c r="AD1309" t="b">
        <f>VLOOKUP(G1309,lists!$B$2:$C$3,2,FALSE)</f>
        <v>1</v>
      </c>
      <c r="AE1309" t="b">
        <f>VLOOKUP(AA1309,lists!$B:$C,2,FALSE)</f>
        <v>1</v>
      </c>
      <c r="AF1309" t="b">
        <f>IF(AND(AC1309&gt;=VLOOKUP(FLAT!$I$1,lists!$G:$H,2,FALSE),AC1309&lt;=VLOOKUP(FLAT!$I$2,lists!$G:$H,2,FALSE)),TRUE,FALSE)</f>
        <v>1</v>
      </c>
      <c r="AG1309" t="b">
        <f>VLOOKUP(AB1309,lists!$B$7:$C$8,2,FALSE)</f>
        <v>1</v>
      </c>
      <c r="AH1309" t="b">
        <f>VLOOKUP(IF(H1309="","Open",SUBSTITUTE(H1309,"/Nov","")),lists!$B$27:$D$29,2,FALSE)</f>
        <v>1</v>
      </c>
      <c r="AI1309" t="b">
        <f>IF(FLAT!$I$5="All",TRUE,IF(FLAT!$I$5=TEXT('Raw - F'!C1309,"mmm"),TRUE,FALSE))</f>
        <v>1</v>
      </c>
      <c r="AJ1309" t="b">
        <f>VLOOKUP(L1309,lists!B:C,2,FALSE)</f>
        <v>1</v>
      </c>
      <c r="AK1309" t="b">
        <f>VLOOKUP(T1309,lists!$B$23:$D$25,2,FALSE)</f>
        <v>1</v>
      </c>
      <c r="AL1309">
        <f t="shared" si="111"/>
        <v>1</v>
      </c>
    </row>
    <row r="1310" spans="1:38" x14ac:dyDescent="0.35">
      <c r="A1310" s="1">
        <f t="shared" si="107"/>
        <v>1310</v>
      </c>
      <c r="B1310" s="1">
        <f t="shared" si="108"/>
        <v>1309</v>
      </c>
      <c r="C1310" s="5">
        <v>44372</v>
      </c>
      <c r="D1310" t="s">
        <v>642</v>
      </c>
      <c r="E1310" t="s">
        <v>302</v>
      </c>
      <c r="F1310" t="s">
        <v>302</v>
      </c>
      <c r="G1310" t="s">
        <v>6</v>
      </c>
      <c r="H1310" t="s">
        <v>227</v>
      </c>
      <c r="J1310" t="s">
        <v>34</v>
      </c>
      <c r="K1310" t="s">
        <v>5</v>
      </c>
      <c r="L1310">
        <v>4</v>
      </c>
      <c r="N1310" t="s">
        <v>348</v>
      </c>
      <c r="O1310" t="s">
        <v>648</v>
      </c>
      <c r="P1310" t="s">
        <v>76</v>
      </c>
      <c r="Q1310">
        <v>7250</v>
      </c>
      <c r="R1310" t="s">
        <v>1568</v>
      </c>
      <c r="T1310" t="s">
        <v>239</v>
      </c>
      <c r="U1310">
        <v>0</v>
      </c>
      <c r="W1310" t="s">
        <v>503</v>
      </c>
      <c r="X1310" t="s">
        <v>503</v>
      </c>
      <c r="AA1310" s="6" t="str">
        <f t="shared" si="109"/>
        <v>3yo</v>
      </c>
      <c r="AB1310" s="6" t="str">
        <f t="shared" si="110"/>
        <v>A</v>
      </c>
      <c r="AC1310" s="6">
        <f>VLOOKUP(P1310,lists!$G:$H,2,FALSE)</f>
        <v>5</v>
      </c>
      <c r="AD1310" t="b">
        <f>VLOOKUP(G1310,lists!$B$2:$C$3,2,FALSE)</f>
        <v>1</v>
      </c>
      <c r="AE1310" t="b">
        <f>VLOOKUP(AA1310,lists!$B:$C,2,FALSE)</f>
        <v>1</v>
      </c>
      <c r="AF1310" t="b">
        <f>IF(AND(AC1310&gt;=VLOOKUP(FLAT!$I$1,lists!$G:$H,2,FALSE),AC1310&lt;=VLOOKUP(FLAT!$I$2,lists!$G:$H,2,FALSE)),TRUE,FALSE)</f>
        <v>1</v>
      </c>
      <c r="AG1310" t="b">
        <f>VLOOKUP(AB1310,lists!$B$7:$C$8,2,FALSE)</f>
        <v>1</v>
      </c>
      <c r="AH1310" t="b">
        <f>VLOOKUP(IF(H1310="","Open",SUBSTITUTE(H1310,"/Nov","")),lists!$B$27:$D$29,2,FALSE)</f>
        <v>1</v>
      </c>
      <c r="AI1310" t="b">
        <f>IF(FLAT!$I$5="All",TRUE,IF(FLAT!$I$5=TEXT('Raw - F'!C1310,"mmm"),TRUE,FALSE))</f>
        <v>1</v>
      </c>
      <c r="AJ1310" t="b">
        <f>VLOOKUP(L1310,lists!B:C,2,FALSE)</f>
        <v>1</v>
      </c>
      <c r="AK1310" t="b">
        <f>VLOOKUP(T1310,lists!$B$23:$D$25,2,FALSE)</f>
        <v>1</v>
      </c>
      <c r="AL1310">
        <f t="shared" si="111"/>
        <v>1</v>
      </c>
    </row>
    <row r="1311" spans="1:38" x14ac:dyDescent="0.35">
      <c r="A1311" s="1">
        <f t="shared" si="107"/>
        <v>1311</v>
      </c>
      <c r="B1311" s="1">
        <f t="shared" si="108"/>
        <v>1310</v>
      </c>
      <c r="C1311" s="5">
        <v>44372</v>
      </c>
      <c r="D1311" t="s">
        <v>642</v>
      </c>
      <c r="E1311" t="s">
        <v>302</v>
      </c>
      <c r="F1311" t="s">
        <v>302</v>
      </c>
      <c r="G1311" t="s">
        <v>6</v>
      </c>
      <c r="H1311" t="s">
        <v>227</v>
      </c>
      <c r="J1311" t="s">
        <v>34</v>
      </c>
      <c r="K1311" t="s">
        <v>5</v>
      </c>
      <c r="L1311">
        <v>4</v>
      </c>
      <c r="N1311" t="s">
        <v>318</v>
      </c>
      <c r="O1311" t="s">
        <v>664</v>
      </c>
      <c r="P1311" t="s">
        <v>70</v>
      </c>
      <c r="Q1311">
        <v>7250</v>
      </c>
      <c r="R1311" t="s">
        <v>1569</v>
      </c>
      <c r="T1311" t="s">
        <v>239</v>
      </c>
      <c r="U1311">
        <v>0</v>
      </c>
      <c r="V1311" t="s">
        <v>613</v>
      </c>
      <c r="W1311" t="s">
        <v>503</v>
      </c>
      <c r="X1311" t="s">
        <v>503</v>
      </c>
      <c r="AA1311" s="6" t="str">
        <f t="shared" si="109"/>
        <v>3yo</v>
      </c>
      <c r="AB1311" s="6" t="str">
        <f t="shared" si="110"/>
        <v>A</v>
      </c>
      <c r="AC1311" s="6">
        <f>VLOOKUP(P1311,lists!$G:$H,2,FALSE)</f>
        <v>4</v>
      </c>
      <c r="AD1311" t="b">
        <f>VLOOKUP(G1311,lists!$B$2:$C$3,2,FALSE)</f>
        <v>1</v>
      </c>
      <c r="AE1311" t="b">
        <f>VLOOKUP(AA1311,lists!$B:$C,2,FALSE)</f>
        <v>1</v>
      </c>
      <c r="AF1311" t="b">
        <f>IF(AND(AC1311&gt;=VLOOKUP(FLAT!$I$1,lists!$G:$H,2,FALSE),AC1311&lt;=VLOOKUP(FLAT!$I$2,lists!$G:$H,2,FALSE)),TRUE,FALSE)</f>
        <v>1</v>
      </c>
      <c r="AG1311" t="b">
        <f>VLOOKUP(AB1311,lists!$B$7:$C$8,2,FALSE)</f>
        <v>1</v>
      </c>
      <c r="AH1311" t="b">
        <f>VLOOKUP(IF(H1311="","Open",SUBSTITUTE(H1311,"/Nov","")),lists!$B$27:$D$29,2,FALSE)</f>
        <v>1</v>
      </c>
      <c r="AI1311" t="b">
        <f>IF(FLAT!$I$5="All",TRUE,IF(FLAT!$I$5=TEXT('Raw - F'!C1311,"mmm"),TRUE,FALSE))</f>
        <v>1</v>
      </c>
      <c r="AJ1311" t="b">
        <f>VLOOKUP(L1311,lists!B:C,2,FALSE)</f>
        <v>1</v>
      </c>
      <c r="AK1311" t="b">
        <f>VLOOKUP(T1311,lists!$B$23:$D$25,2,FALSE)</f>
        <v>1</v>
      </c>
      <c r="AL1311">
        <f t="shared" si="111"/>
        <v>1</v>
      </c>
    </row>
    <row r="1312" spans="1:38" x14ac:dyDescent="0.35">
      <c r="A1312" s="1">
        <f t="shared" si="107"/>
        <v>1312</v>
      </c>
      <c r="B1312" s="1">
        <f t="shared" si="108"/>
        <v>1311</v>
      </c>
      <c r="C1312" s="5">
        <v>44372</v>
      </c>
      <c r="D1312" t="s">
        <v>642</v>
      </c>
      <c r="E1312" t="s">
        <v>302</v>
      </c>
      <c r="F1312" t="s">
        <v>302</v>
      </c>
      <c r="G1312" t="s">
        <v>51</v>
      </c>
      <c r="H1312" t="s">
        <v>227</v>
      </c>
      <c r="J1312" t="s">
        <v>54</v>
      </c>
      <c r="K1312" t="s">
        <v>5</v>
      </c>
      <c r="L1312">
        <v>4</v>
      </c>
      <c r="N1312" t="s">
        <v>227</v>
      </c>
      <c r="O1312" t="s">
        <v>664</v>
      </c>
      <c r="P1312" t="s">
        <v>70</v>
      </c>
      <c r="Q1312">
        <v>7250</v>
      </c>
      <c r="R1312" t="s">
        <v>1570</v>
      </c>
      <c r="T1312" t="s">
        <v>239</v>
      </c>
      <c r="U1312">
        <v>0</v>
      </c>
      <c r="W1312" t="s">
        <v>1705</v>
      </c>
      <c r="X1312" t="s">
        <v>503</v>
      </c>
      <c r="AA1312" s="6" t="str">
        <f t="shared" si="109"/>
        <v>Other</v>
      </c>
      <c r="AB1312" s="6" t="str">
        <f t="shared" si="110"/>
        <v>A</v>
      </c>
      <c r="AC1312" s="6">
        <f>VLOOKUP(P1312,lists!$G:$H,2,FALSE)</f>
        <v>4</v>
      </c>
      <c r="AD1312" t="b">
        <f>VLOOKUP(G1312,lists!$B$2:$C$3,2,FALSE)</f>
        <v>1</v>
      </c>
      <c r="AE1312" t="b">
        <f>VLOOKUP(AA1312,lists!$B:$C,2,FALSE)</f>
        <v>1</v>
      </c>
      <c r="AF1312" t="b">
        <f>IF(AND(AC1312&gt;=VLOOKUP(FLAT!$I$1,lists!$G:$H,2,FALSE),AC1312&lt;=VLOOKUP(FLAT!$I$2,lists!$G:$H,2,FALSE)),TRUE,FALSE)</f>
        <v>1</v>
      </c>
      <c r="AG1312" t="b">
        <f>VLOOKUP(AB1312,lists!$B$7:$C$8,2,FALSE)</f>
        <v>1</v>
      </c>
      <c r="AH1312" t="b">
        <f>VLOOKUP(IF(H1312="","Open",SUBSTITUTE(H1312,"/Nov","")),lists!$B$27:$D$29,2,FALSE)</f>
        <v>1</v>
      </c>
      <c r="AI1312" t="b">
        <f>IF(FLAT!$I$5="All",TRUE,IF(FLAT!$I$5=TEXT('Raw - F'!C1312,"mmm"),TRUE,FALSE))</f>
        <v>1</v>
      </c>
      <c r="AJ1312" t="b">
        <f>VLOOKUP(L1312,lists!B:C,2,FALSE)</f>
        <v>1</v>
      </c>
      <c r="AK1312" t="b">
        <f>VLOOKUP(T1312,lists!$B$23:$D$25,2,FALSE)</f>
        <v>1</v>
      </c>
      <c r="AL1312">
        <f t="shared" si="111"/>
        <v>1</v>
      </c>
    </row>
    <row r="1313" spans="1:38" x14ac:dyDescent="0.35">
      <c r="A1313" s="1">
        <f t="shared" si="107"/>
        <v>1313</v>
      </c>
      <c r="B1313" s="1">
        <f t="shared" si="108"/>
        <v>1312</v>
      </c>
      <c r="C1313" s="5">
        <v>44372</v>
      </c>
      <c r="D1313" t="s">
        <v>642</v>
      </c>
      <c r="E1313" t="s">
        <v>302</v>
      </c>
      <c r="F1313" t="s">
        <v>302</v>
      </c>
      <c r="G1313" t="s">
        <v>51</v>
      </c>
      <c r="H1313" t="s">
        <v>245</v>
      </c>
      <c r="J1313" t="s">
        <v>33</v>
      </c>
      <c r="K1313" t="s">
        <v>5</v>
      </c>
      <c r="L1313">
        <v>4</v>
      </c>
      <c r="N1313" t="s">
        <v>227</v>
      </c>
      <c r="O1313" t="s">
        <v>322</v>
      </c>
      <c r="P1313" t="s">
        <v>38</v>
      </c>
      <c r="Q1313">
        <v>6100</v>
      </c>
      <c r="R1313" t="s">
        <v>1566</v>
      </c>
      <c r="T1313" t="s">
        <v>239</v>
      </c>
      <c r="U1313">
        <v>0</v>
      </c>
      <c r="W1313" t="s">
        <v>503</v>
      </c>
      <c r="X1313" t="s">
        <v>583</v>
      </c>
      <c r="Y1313" t="s">
        <v>368</v>
      </c>
      <c r="Z1313" t="s">
        <v>553</v>
      </c>
      <c r="AA1313" s="6" t="str">
        <f t="shared" si="109"/>
        <v>2yo</v>
      </c>
      <c r="AB1313" s="6" t="str">
        <f t="shared" si="110"/>
        <v>A</v>
      </c>
      <c r="AC1313" s="6">
        <f>VLOOKUP(P1313,lists!$G:$H,2,FALSE)</f>
        <v>3</v>
      </c>
      <c r="AD1313" t="b">
        <f>VLOOKUP(G1313,lists!$B$2:$C$3,2,FALSE)</f>
        <v>1</v>
      </c>
      <c r="AE1313" t="b">
        <f>VLOOKUP(AA1313,lists!$B:$C,2,FALSE)</f>
        <v>1</v>
      </c>
      <c r="AF1313" t="b">
        <f>IF(AND(AC1313&gt;=VLOOKUP(FLAT!$I$1,lists!$G:$H,2,FALSE),AC1313&lt;=VLOOKUP(FLAT!$I$2,lists!$G:$H,2,FALSE)),TRUE,FALSE)</f>
        <v>1</v>
      </c>
      <c r="AG1313" t="b">
        <f>VLOOKUP(AB1313,lists!$B$7:$C$8,2,FALSE)</f>
        <v>1</v>
      </c>
      <c r="AH1313" t="b">
        <f>VLOOKUP(IF(H1313="","Open",SUBSTITUTE(H1313,"/Nov","")),lists!$B$27:$D$29,2,FALSE)</f>
        <v>1</v>
      </c>
      <c r="AI1313" t="b">
        <f>IF(FLAT!$I$5="All",TRUE,IF(FLAT!$I$5=TEXT('Raw - F'!C1313,"mmm"),TRUE,FALSE))</f>
        <v>1</v>
      </c>
      <c r="AJ1313" t="b">
        <f>VLOOKUP(L1313,lists!B:C,2,FALSE)</f>
        <v>1</v>
      </c>
      <c r="AK1313" t="b">
        <f>VLOOKUP(T1313,lists!$B$23:$D$25,2,FALSE)</f>
        <v>1</v>
      </c>
      <c r="AL1313">
        <f t="shared" si="111"/>
        <v>1</v>
      </c>
    </row>
    <row r="1314" spans="1:38" x14ac:dyDescent="0.35">
      <c r="A1314" s="1">
        <f t="shared" si="107"/>
        <v>1314</v>
      </c>
      <c r="B1314" s="1">
        <f t="shared" si="108"/>
        <v>1313</v>
      </c>
      <c r="C1314" s="5">
        <v>44372</v>
      </c>
      <c r="D1314" t="s">
        <v>642</v>
      </c>
      <c r="E1314" t="s">
        <v>302</v>
      </c>
      <c r="F1314" t="s">
        <v>302</v>
      </c>
      <c r="G1314" t="s">
        <v>6</v>
      </c>
      <c r="H1314" t="s">
        <v>227</v>
      </c>
      <c r="J1314" t="s">
        <v>35</v>
      </c>
      <c r="K1314" t="s">
        <v>5</v>
      </c>
      <c r="L1314">
        <v>4</v>
      </c>
      <c r="N1314" t="s">
        <v>318</v>
      </c>
      <c r="O1314" t="s">
        <v>322</v>
      </c>
      <c r="P1314" t="s">
        <v>38</v>
      </c>
      <c r="Q1314">
        <v>4500</v>
      </c>
      <c r="R1314" t="s">
        <v>1567</v>
      </c>
      <c r="T1314" t="s">
        <v>239</v>
      </c>
      <c r="U1314">
        <v>0</v>
      </c>
      <c r="W1314" t="s">
        <v>503</v>
      </c>
      <c r="X1314" t="s">
        <v>503</v>
      </c>
      <c r="AA1314" s="6" t="str">
        <f t="shared" si="109"/>
        <v>Other</v>
      </c>
      <c r="AB1314" s="6" t="str">
        <f t="shared" si="110"/>
        <v>A</v>
      </c>
      <c r="AC1314" s="6">
        <f>VLOOKUP(P1314,lists!$G:$H,2,FALSE)</f>
        <v>3</v>
      </c>
      <c r="AD1314" t="b">
        <f>VLOOKUP(G1314,lists!$B$2:$C$3,2,FALSE)</f>
        <v>1</v>
      </c>
      <c r="AE1314" t="b">
        <f>VLOOKUP(AA1314,lists!$B:$C,2,FALSE)</f>
        <v>1</v>
      </c>
      <c r="AF1314" t="b">
        <f>IF(AND(AC1314&gt;=VLOOKUP(FLAT!$I$1,lists!$G:$H,2,FALSE),AC1314&lt;=VLOOKUP(FLAT!$I$2,lists!$G:$H,2,FALSE)),TRUE,FALSE)</f>
        <v>1</v>
      </c>
      <c r="AG1314" t="b">
        <f>VLOOKUP(AB1314,lists!$B$7:$C$8,2,FALSE)</f>
        <v>1</v>
      </c>
      <c r="AH1314" t="b">
        <f>VLOOKUP(IF(H1314="","Open",SUBSTITUTE(H1314,"/Nov","")),lists!$B$27:$D$29,2,FALSE)</f>
        <v>1</v>
      </c>
      <c r="AI1314" t="b">
        <f>IF(FLAT!$I$5="All",TRUE,IF(FLAT!$I$5=TEXT('Raw - F'!C1314,"mmm"),TRUE,FALSE))</f>
        <v>1</v>
      </c>
      <c r="AJ1314" t="b">
        <f>VLOOKUP(L1314,lists!B:C,2,FALSE)</f>
        <v>1</v>
      </c>
      <c r="AK1314" t="b">
        <f>VLOOKUP(T1314,lists!$B$23:$D$25,2,FALSE)</f>
        <v>1</v>
      </c>
      <c r="AL1314">
        <f t="shared" si="111"/>
        <v>1</v>
      </c>
    </row>
    <row r="1315" spans="1:38" x14ac:dyDescent="0.35">
      <c r="A1315" s="1">
        <f t="shared" si="107"/>
        <v>1315</v>
      </c>
      <c r="B1315" s="1">
        <f t="shared" si="108"/>
        <v>1314</v>
      </c>
      <c r="C1315" s="5">
        <v>44372</v>
      </c>
      <c r="D1315" t="s">
        <v>107</v>
      </c>
      <c r="E1315" t="s">
        <v>302</v>
      </c>
      <c r="F1315" t="s">
        <v>302</v>
      </c>
      <c r="G1315" t="s">
        <v>6</v>
      </c>
      <c r="H1315" t="s">
        <v>227</v>
      </c>
      <c r="J1315" t="s">
        <v>34</v>
      </c>
      <c r="K1315" t="s">
        <v>5</v>
      </c>
      <c r="L1315">
        <v>3</v>
      </c>
      <c r="N1315" t="s">
        <v>359</v>
      </c>
      <c r="O1315" t="s">
        <v>493</v>
      </c>
      <c r="P1315" t="s">
        <v>70</v>
      </c>
      <c r="Q1315">
        <v>12000</v>
      </c>
      <c r="R1315" t="s">
        <v>1571</v>
      </c>
      <c r="T1315" t="s">
        <v>240</v>
      </c>
      <c r="U1315">
        <v>0</v>
      </c>
      <c r="W1315" t="s">
        <v>503</v>
      </c>
      <c r="X1315" t="s">
        <v>503</v>
      </c>
      <c r="AA1315" s="6" t="str">
        <f t="shared" si="109"/>
        <v>3yo</v>
      </c>
      <c r="AB1315" s="6" t="str">
        <f t="shared" si="110"/>
        <v>A</v>
      </c>
      <c r="AC1315" s="6">
        <f>VLOOKUP(P1315,lists!$G:$H,2,FALSE)</f>
        <v>4</v>
      </c>
      <c r="AD1315" t="b">
        <f>VLOOKUP(G1315,lists!$B$2:$C$3,2,FALSE)</f>
        <v>1</v>
      </c>
      <c r="AE1315" t="b">
        <f>VLOOKUP(AA1315,lists!$B:$C,2,FALSE)</f>
        <v>1</v>
      </c>
      <c r="AF1315" t="b">
        <f>IF(AND(AC1315&gt;=VLOOKUP(FLAT!$I$1,lists!$G:$H,2,FALSE),AC1315&lt;=VLOOKUP(FLAT!$I$2,lists!$G:$H,2,FALSE)),TRUE,FALSE)</f>
        <v>1</v>
      </c>
      <c r="AG1315" t="b">
        <f>VLOOKUP(AB1315,lists!$B$7:$C$8,2,FALSE)</f>
        <v>1</v>
      </c>
      <c r="AH1315" t="b">
        <f>VLOOKUP(IF(H1315="","Open",SUBSTITUTE(H1315,"/Nov","")),lists!$B$27:$D$29,2,FALSE)</f>
        <v>1</v>
      </c>
      <c r="AI1315" t="b">
        <f>IF(FLAT!$I$5="All",TRUE,IF(FLAT!$I$5=TEXT('Raw - F'!C1315,"mmm"),TRUE,FALSE))</f>
        <v>1</v>
      </c>
      <c r="AJ1315" t="b">
        <f>VLOOKUP(L1315,lists!B:C,2,FALSE)</f>
        <v>1</v>
      </c>
      <c r="AK1315" t="b">
        <f>VLOOKUP(T1315,lists!$B$23:$D$25,2,FALSE)</f>
        <v>1</v>
      </c>
      <c r="AL1315">
        <f t="shared" si="111"/>
        <v>1</v>
      </c>
    </row>
    <row r="1316" spans="1:38" x14ac:dyDescent="0.35">
      <c r="A1316" s="1">
        <f t="shared" si="107"/>
        <v>1316</v>
      </c>
      <c r="B1316" s="1">
        <f t="shared" si="108"/>
        <v>1315</v>
      </c>
      <c r="C1316" s="5">
        <v>44372</v>
      </c>
      <c r="D1316" t="s">
        <v>107</v>
      </c>
      <c r="E1316" t="s">
        <v>302</v>
      </c>
      <c r="F1316" t="s">
        <v>302</v>
      </c>
      <c r="G1316" t="s">
        <v>6</v>
      </c>
      <c r="H1316" t="s">
        <v>227</v>
      </c>
      <c r="J1316" t="s">
        <v>34</v>
      </c>
      <c r="K1316" t="s">
        <v>5</v>
      </c>
      <c r="L1316">
        <v>4</v>
      </c>
      <c r="N1316" t="s">
        <v>348</v>
      </c>
      <c r="O1316" t="s">
        <v>1203</v>
      </c>
      <c r="P1316" t="s">
        <v>61</v>
      </c>
      <c r="Q1316">
        <v>7650</v>
      </c>
      <c r="R1316" t="s">
        <v>487</v>
      </c>
      <c r="T1316" t="s">
        <v>240</v>
      </c>
      <c r="U1316">
        <v>0</v>
      </c>
      <c r="W1316" t="s">
        <v>503</v>
      </c>
      <c r="X1316" t="s">
        <v>503</v>
      </c>
      <c r="AA1316" s="6" t="str">
        <f t="shared" si="109"/>
        <v>3yo</v>
      </c>
      <c r="AB1316" s="6" t="str">
        <f t="shared" si="110"/>
        <v>A</v>
      </c>
      <c r="AC1316" s="6">
        <f>VLOOKUP(P1316,lists!$G:$H,2,FALSE)</f>
        <v>11</v>
      </c>
      <c r="AD1316" t="b">
        <f>VLOOKUP(G1316,lists!$B$2:$C$3,2,FALSE)</f>
        <v>1</v>
      </c>
      <c r="AE1316" t="b">
        <f>VLOOKUP(AA1316,lists!$B:$C,2,FALSE)</f>
        <v>1</v>
      </c>
      <c r="AF1316" t="b">
        <f>IF(AND(AC1316&gt;=VLOOKUP(FLAT!$I$1,lists!$G:$H,2,FALSE),AC1316&lt;=VLOOKUP(FLAT!$I$2,lists!$G:$H,2,FALSE)),TRUE,FALSE)</f>
        <v>1</v>
      </c>
      <c r="AG1316" t="b">
        <f>VLOOKUP(AB1316,lists!$B$7:$C$8,2,FALSE)</f>
        <v>1</v>
      </c>
      <c r="AH1316" t="b">
        <f>VLOOKUP(IF(H1316="","Open",SUBSTITUTE(H1316,"/Nov","")),lists!$B$27:$D$29,2,FALSE)</f>
        <v>1</v>
      </c>
      <c r="AI1316" t="b">
        <f>IF(FLAT!$I$5="All",TRUE,IF(FLAT!$I$5=TEXT('Raw - F'!C1316,"mmm"),TRUE,FALSE))</f>
        <v>1</v>
      </c>
      <c r="AJ1316" t="b">
        <f>VLOOKUP(L1316,lists!B:C,2,FALSE)</f>
        <v>1</v>
      </c>
      <c r="AK1316" t="b">
        <f>VLOOKUP(T1316,lists!$B$23:$D$25,2,FALSE)</f>
        <v>1</v>
      </c>
      <c r="AL1316">
        <f t="shared" si="111"/>
        <v>1</v>
      </c>
    </row>
    <row r="1317" spans="1:38" x14ac:dyDescent="0.35">
      <c r="A1317" s="1">
        <f t="shared" si="107"/>
        <v>1317</v>
      </c>
      <c r="B1317" s="1">
        <f t="shared" si="108"/>
        <v>1316</v>
      </c>
      <c r="C1317" s="5">
        <v>44372</v>
      </c>
      <c r="D1317" t="s">
        <v>107</v>
      </c>
      <c r="E1317" t="s">
        <v>302</v>
      </c>
      <c r="F1317" t="s">
        <v>302</v>
      </c>
      <c r="G1317" t="s">
        <v>51</v>
      </c>
      <c r="H1317" t="s">
        <v>244</v>
      </c>
      <c r="J1317" t="s">
        <v>33</v>
      </c>
      <c r="K1317" t="s">
        <v>5</v>
      </c>
      <c r="L1317">
        <v>4</v>
      </c>
      <c r="N1317" t="s">
        <v>227</v>
      </c>
      <c r="O1317" t="s">
        <v>380</v>
      </c>
      <c r="P1317" t="s">
        <v>38</v>
      </c>
      <c r="Q1317">
        <v>6500</v>
      </c>
      <c r="R1317" t="s">
        <v>630</v>
      </c>
      <c r="T1317" t="s">
        <v>240</v>
      </c>
      <c r="U1317">
        <v>0</v>
      </c>
      <c r="W1317" t="s">
        <v>503</v>
      </c>
      <c r="X1317" t="s">
        <v>503</v>
      </c>
      <c r="Z1317" t="s">
        <v>553</v>
      </c>
      <c r="AA1317" s="6" t="str">
        <f t="shared" si="109"/>
        <v>2yo</v>
      </c>
      <c r="AB1317" s="6" t="str">
        <f t="shared" si="110"/>
        <v>A</v>
      </c>
      <c r="AC1317" s="6">
        <f>VLOOKUP(P1317,lists!$G:$H,2,FALSE)</f>
        <v>3</v>
      </c>
      <c r="AD1317" t="b">
        <f>VLOOKUP(G1317,lists!$B$2:$C$3,2,FALSE)</f>
        <v>1</v>
      </c>
      <c r="AE1317" t="b">
        <f>VLOOKUP(AA1317,lists!$B:$C,2,FALSE)</f>
        <v>1</v>
      </c>
      <c r="AF1317" t="b">
        <f>IF(AND(AC1317&gt;=VLOOKUP(FLAT!$I$1,lists!$G:$H,2,FALSE),AC1317&lt;=VLOOKUP(FLAT!$I$2,lists!$G:$H,2,FALSE)),TRUE,FALSE)</f>
        <v>1</v>
      </c>
      <c r="AG1317" t="b">
        <f>VLOOKUP(AB1317,lists!$B$7:$C$8,2,FALSE)</f>
        <v>1</v>
      </c>
      <c r="AH1317" t="b">
        <f>VLOOKUP(IF(H1317="","Open",SUBSTITUTE(H1317,"/Nov","")),lists!$B$27:$D$29,2,FALSE)</f>
        <v>1</v>
      </c>
      <c r="AI1317" t="b">
        <f>IF(FLAT!$I$5="All",TRUE,IF(FLAT!$I$5=TEXT('Raw - F'!C1317,"mmm"),TRUE,FALSE))</f>
        <v>1</v>
      </c>
      <c r="AJ1317" t="b">
        <f>VLOOKUP(L1317,lists!B:C,2,FALSE)</f>
        <v>1</v>
      </c>
      <c r="AK1317" t="b">
        <f>VLOOKUP(T1317,lists!$B$23:$D$25,2,FALSE)</f>
        <v>1</v>
      </c>
      <c r="AL1317">
        <f t="shared" si="111"/>
        <v>1</v>
      </c>
    </row>
    <row r="1318" spans="1:38" x14ac:dyDescent="0.35">
      <c r="A1318" s="1">
        <f t="shared" si="107"/>
        <v>1318</v>
      </c>
      <c r="B1318" s="1">
        <f t="shared" si="108"/>
        <v>1317</v>
      </c>
      <c r="C1318" s="5">
        <v>44372</v>
      </c>
      <c r="D1318" t="s">
        <v>107</v>
      </c>
      <c r="E1318" t="s">
        <v>302</v>
      </c>
      <c r="F1318" t="s">
        <v>302</v>
      </c>
      <c r="G1318" t="s">
        <v>51</v>
      </c>
      <c r="H1318" t="s">
        <v>244</v>
      </c>
      <c r="J1318" t="s">
        <v>35</v>
      </c>
      <c r="K1318" t="s">
        <v>7</v>
      </c>
      <c r="L1318">
        <v>5</v>
      </c>
      <c r="N1318" t="s">
        <v>227</v>
      </c>
      <c r="O1318" t="s">
        <v>377</v>
      </c>
      <c r="P1318" t="s">
        <v>76</v>
      </c>
      <c r="Q1318">
        <v>4900</v>
      </c>
      <c r="R1318" t="s">
        <v>482</v>
      </c>
      <c r="T1318" t="s">
        <v>240</v>
      </c>
      <c r="U1318">
        <v>0</v>
      </c>
      <c r="W1318" t="s">
        <v>503</v>
      </c>
      <c r="X1318" t="s">
        <v>503</v>
      </c>
      <c r="AA1318" s="6" t="str">
        <f t="shared" si="109"/>
        <v>Other</v>
      </c>
      <c r="AB1318" s="6" t="str">
        <f t="shared" si="110"/>
        <v>F</v>
      </c>
      <c r="AC1318" s="6">
        <f>VLOOKUP(P1318,lists!$G:$H,2,FALSE)</f>
        <v>5</v>
      </c>
      <c r="AD1318" t="b">
        <f>VLOOKUP(G1318,lists!$B$2:$C$3,2,FALSE)</f>
        <v>1</v>
      </c>
      <c r="AE1318" t="b">
        <f>VLOOKUP(AA1318,lists!$B:$C,2,FALSE)</f>
        <v>1</v>
      </c>
      <c r="AF1318" t="b">
        <f>IF(AND(AC1318&gt;=VLOOKUP(FLAT!$I$1,lists!$G:$H,2,FALSE),AC1318&lt;=VLOOKUP(FLAT!$I$2,lists!$G:$H,2,FALSE)),TRUE,FALSE)</f>
        <v>1</v>
      </c>
      <c r="AG1318" t="b">
        <f>VLOOKUP(AB1318,lists!$B$7:$C$8,2,FALSE)</f>
        <v>1</v>
      </c>
      <c r="AH1318" t="b">
        <f>VLOOKUP(IF(H1318="","Open",SUBSTITUTE(H1318,"/Nov","")),lists!$B$27:$D$29,2,FALSE)</f>
        <v>1</v>
      </c>
      <c r="AI1318" t="b">
        <f>IF(FLAT!$I$5="All",TRUE,IF(FLAT!$I$5=TEXT('Raw - F'!C1318,"mmm"),TRUE,FALSE))</f>
        <v>1</v>
      </c>
      <c r="AJ1318" t="b">
        <f>VLOOKUP(L1318,lists!B:C,2,FALSE)</f>
        <v>1</v>
      </c>
      <c r="AK1318" t="b">
        <f>VLOOKUP(T1318,lists!$B$23:$D$25,2,FALSE)</f>
        <v>1</v>
      </c>
      <c r="AL1318">
        <f t="shared" si="111"/>
        <v>1</v>
      </c>
    </row>
    <row r="1319" spans="1:38" x14ac:dyDescent="0.35">
      <c r="A1319" s="1">
        <f t="shared" si="107"/>
        <v>1319</v>
      </c>
      <c r="B1319" s="1">
        <f t="shared" si="108"/>
        <v>1318</v>
      </c>
      <c r="C1319" s="5">
        <v>44372</v>
      </c>
      <c r="D1319" t="s">
        <v>107</v>
      </c>
      <c r="E1319" t="s">
        <v>302</v>
      </c>
      <c r="F1319" t="s">
        <v>302</v>
      </c>
      <c r="G1319" t="s">
        <v>6</v>
      </c>
      <c r="H1319" t="s">
        <v>227</v>
      </c>
      <c r="J1319" t="s">
        <v>35</v>
      </c>
      <c r="K1319" t="s">
        <v>5</v>
      </c>
      <c r="L1319">
        <v>5</v>
      </c>
      <c r="N1319" t="s">
        <v>321</v>
      </c>
      <c r="O1319" t="s">
        <v>493</v>
      </c>
      <c r="P1319" t="s">
        <v>70</v>
      </c>
      <c r="Q1319">
        <v>4900</v>
      </c>
      <c r="R1319" t="s">
        <v>487</v>
      </c>
      <c r="T1319" t="s">
        <v>240</v>
      </c>
      <c r="U1319">
        <v>0</v>
      </c>
      <c r="W1319" t="s">
        <v>503</v>
      </c>
      <c r="X1319" t="s">
        <v>503</v>
      </c>
      <c r="AA1319" s="6" t="str">
        <f t="shared" si="109"/>
        <v>Other</v>
      </c>
      <c r="AB1319" s="6" t="str">
        <f t="shared" si="110"/>
        <v>A</v>
      </c>
      <c r="AC1319" s="6">
        <f>VLOOKUP(P1319,lists!$G:$H,2,FALSE)</f>
        <v>4</v>
      </c>
      <c r="AD1319" t="b">
        <f>VLOOKUP(G1319,lists!$B$2:$C$3,2,FALSE)</f>
        <v>1</v>
      </c>
      <c r="AE1319" t="b">
        <f>VLOOKUP(AA1319,lists!$B:$C,2,FALSE)</f>
        <v>1</v>
      </c>
      <c r="AF1319" t="b">
        <f>IF(AND(AC1319&gt;=VLOOKUP(FLAT!$I$1,lists!$G:$H,2,FALSE),AC1319&lt;=VLOOKUP(FLAT!$I$2,lists!$G:$H,2,FALSE)),TRUE,FALSE)</f>
        <v>1</v>
      </c>
      <c r="AG1319" t="b">
        <f>VLOOKUP(AB1319,lists!$B$7:$C$8,2,FALSE)</f>
        <v>1</v>
      </c>
      <c r="AH1319" t="b">
        <f>VLOOKUP(IF(H1319="","Open",SUBSTITUTE(H1319,"/Nov","")),lists!$B$27:$D$29,2,FALSE)</f>
        <v>1</v>
      </c>
      <c r="AI1319" t="b">
        <f>IF(FLAT!$I$5="All",TRUE,IF(FLAT!$I$5=TEXT('Raw - F'!C1319,"mmm"),TRUE,FALSE))</f>
        <v>1</v>
      </c>
      <c r="AJ1319" t="b">
        <f>VLOOKUP(L1319,lists!B:C,2,FALSE)</f>
        <v>1</v>
      </c>
      <c r="AK1319" t="b">
        <f>VLOOKUP(T1319,lists!$B$23:$D$25,2,FALSE)</f>
        <v>1</v>
      </c>
      <c r="AL1319">
        <f t="shared" si="111"/>
        <v>1</v>
      </c>
    </row>
    <row r="1320" spans="1:38" x14ac:dyDescent="0.35">
      <c r="A1320" s="1">
        <f t="shared" si="107"/>
        <v>1320</v>
      </c>
      <c r="B1320" s="1">
        <f t="shared" si="108"/>
        <v>1319</v>
      </c>
      <c r="C1320" s="5">
        <v>44372</v>
      </c>
      <c r="D1320" t="s">
        <v>107</v>
      </c>
      <c r="E1320" t="s">
        <v>302</v>
      </c>
      <c r="F1320" t="s">
        <v>302</v>
      </c>
      <c r="G1320" t="s">
        <v>6</v>
      </c>
      <c r="H1320" t="s">
        <v>227</v>
      </c>
      <c r="J1320" t="s">
        <v>54</v>
      </c>
      <c r="K1320" t="s">
        <v>5</v>
      </c>
      <c r="L1320">
        <v>5</v>
      </c>
      <c r="N1320" t="s">
        <v>321</v>
      </c>
      <c r="O1320" t="s">
        <v>37</v>
      </c>
      <c r="P1320" t="s">
        <v>37</v>
      </c>
      <c r="Q1320">
        <v>4900</v>
      </c>
      <c r="R1320" t="s">
        <v>1577</v>
      </c>
      <c r="S1320" t="s">
        <v>7</v>
      </c>
      <c r="T1320" t="s">
        <v>240</v>
      </c>
      <c r="U1320">
        <v>1</v>
      </c>
      <c r="W1320" t="s">
        <v>503</v>
      </c>
      <c r="X1320" t="s">
        <v>503</v>
      </c>
      <c r="AA1320" s="6" t="str">
        <f t="shared" si="109"/>
        <v>Other</v>
      </c>
      <c r="AB1320" s="6" t="str">
        <f t="shared" si="110"/>
        <v>A</v>
      </c>
      <c r="AC1320" s="6">
        <f>VLOOKUP(P1320,lists!$G:$H,2,FALSE)</f>
        <v>2</v>
      </c>
      <c r="AD1320" t="b">
        <f>VLOOKUP(G1320,lists!$B$2:$C$3,2,FALSE)</f>
        <v>1</v>
      </c>
      <c r="AE1320" t="b">
        <f>VLOOKUP(AA1320,lists!$B:$C,2,FALSE)</f>
        <v>1</v>
      </c>
      <c r="AF1320" t="b">
        <f>IF(AND(AC1320&gt;=VLOOKUP(FLAT!$I$1,lists!$G:$H,2,FALSE),AC1320&lt;=VLOOKUP(FLAT!$I$2,lists!$G:$H,2,FALSE)),TRUE,FALSE)</f>
        <v>1</v>
      </c>
      <c r="AG1320" t="b">
        <f>VLOOKUP(AB1320,lists!$B$7:$C$8,2,FALSE)</f>
        <v>1</v>
      </c>
      <c r="AH1320" t="b">
        <f>VLOOKUP(IF(H1320="","Open",SUBSTITUTE(H1320,"/Nov","")),lists!$B$27:$D$29,2,FALSE)</f>
        <v>1</v>
      </c>
      <c r="AI1320" t="b">
        <f>IF(FLAT!$I$5="All",TRUE,IF(FLAT!$I$5=TEXT('Raw - F'!C1320,"mmm"),TRUE,FALSE))</f>
        <v>1</v>
      </c>
      <c r="AJ1320" t="b">
        <f>VLOOKUP(L1320,lists!B:C,2,FALSE)</f>
        <v>1</v>
      </c>
      <c r="AK1320" t="b">
        <f>VLOOKUP(T1320,lists!$B$23:$D$25,2,FALSE)</f>
        <v>1</v>
      </c>
      <c r="AL1320">
        <f t="shared" si="111"/>
        <v>1</v>
      </c>
    </row>
    <row r="1321" spans="1:38" x14ac:dyDescent="0.35">
      <c r="A1321" s="1">
        <f t="shared" si="107"/>
        <v>1321</v>
      </c>
      <c r="B1321" s="1">
        <f t="shared" si="108"/>
        <v>1320</v>
      </c>
      <c r="C1321" s="5">
        <v>44372</v>
      </c>
      <c r="D1321" t="s">
        <v>107</v>
      </c>
      <c r="E1321" t="s">
        <v>302</v>
      </c>
      <c r="F1321" t="s">
        <v>302</v>
      </c>
      <c r="G1321" t="s">
        <v>6</v>
      </c>
      <c r="H1321" t="s">
        <v>227</v>
      </c>
      <c r="J1321" t="s">
        <v>34</v>
      </c>
      <c r="K1321" t="s">
        <v>5</v>
      </c>
      <c r="L1321">
        <v>6</v>
      </c>
      <c r="N1321" t="s">
        <v>307</v>
      </c>
      <c r="O1321" t="s">
        <v>379</v>
      </c>
      <c r="P1321" t="s">
        <v>37</v>
      </c>
      <c r="Q1321">
        <v>3900</v>
      </c>
      <c r="R1321" t="s">
        <v>1572</v>
      </c>
      <c r="T1321" t="s">
        <v>240</v>
      </c>
      <c r="U1321">
        <v>0</v>
      </c>
      <c r="W1321" t="s">
        <v>503</v>
      </c>
      <c r="X1321" t="s">
        <v>503</v>
      </c>
      <c r="AA1321" s="6" t="str">
        <f t="shared" si="109"/>
        <v>3yo</v>
      </c>
      <c r="AB1321" s="6" t="str">
        <f t="shared" si="110"/>
        <v>A</v>
      </c>
      <c r="AC1321" s="6">
        <f>VLOOKUP(P1321,lists!$G:$H,2,FALSE)</f>
        <v>2</v>
      </c>
      <c r="AD1321" t="b">
        <f>VLOOKUP(G1321,lists!$B$2:$C$3,2,FALSE)</f>
        <v>1</v>
      </c>
      <c r="AE1321" t="b">
        <f>VLOOKUP(AA1321,lists!$B:$C,2,FALSE)</f>
        <v>1</v>
      </c>
      <c r="AF1321" t="b">
        <f>IF(AND(AC1321&gt;=VLOOKUP(FLAT!$I$1,lists!$G:$H,2,FALSE),AC1321&lt;=VLOOKUP(FLAT!$I$2,lists!$G:$H,2,FALSE)),TRUE,FALSE)</f>
        <v>1</v>
      </c>
      <c r="AG1321" t="b">
        <f>VLOOKUP(AB1321,lists!$B$7:$C$8,2,FALSE)</f>
        <v>1</v>
      </c>
      <c r="AH1321" t="b">
        <f>VLOOKUP(IF(H1321="","Open",SUBSTITUTE(H1321,"/Nov","")),lists!$B$27:$D$29,2,FALSE)</f>
        <v>1</v>
      </c>
      <c r="AI1321" t="b">
        <f>IF(FLAT!$I$5="All",TRUE,IF(FLAT!$I$5=TEXT('Raw - F'!C1321,"mmm"),TRUE,FALSE))</f>
        <v>1</v>
      </c>
      <c r="AJ1321" t="b">
        <f>VLOOKUP(L1321,lists!B:C,2,FALSE)</f>
        <v>1</v>
      </c>
      <c r="AK1321" t="b">
        <f>VLOOKUP(T1321,lists!$B$23:$D$25,2,FALSE)</f>
        <v>1</v>
      </c>
      <c r="AL1321">
        <f t="shared" si="111"/>
        <v>1</v>
      </c>
    </row>
    <row r="1322" spans="1:38" x14ac:dyDescent="0.35">
      <c r="A1322" s="1">
        <f t="shared" si="107"/>
        <v>1322</v>
      </c>
      <c r="B1322" s="1">
        <f t="shared" si="108"/>
        <v>1321</v>
      </c>
      <c r="C1322" s="5">
        <v>44372</v>
      </c>
      <c r="D1322" t="s">
        <v>75</v>
      </c>
      <c r="E1322" t="s">
        <v>302</v>
      </c>
      <c r="F1322" t="s">
        <v>302</v>
      </c>
      <c r="G1322" t="s">
        <v>51</v>
      </c>
      <c r="H1322" t="s">
        <v>227</v>
      </c>
      <c r="J1322" t="s">
        <v>35</v>
      </c>
      <c r="K1322" t="s">
        <v>7</v>
      </c>
      <c r="L1322">
        <v>1</v>
      </c>
      <c r="M1322" t="s">
        <v>576</v>
      </c>
      <c r="N1322" t="s">
        <v>227</v>
      </c>
      <c r="O1322" t="s">
        <v>365</v>
      </c>
      <c r="P1322" t="s">
        <v>76</v>
      </c>
      <c r="Q1322">
        <v>60000</v>
      </c>
      <c r="R1322" t="s">
        <v>1579</v>
      </c>
      <c r="T1322" t="s">
        <v>240</v>
      </c>
      <c r="U1322">
        <v>1</v>
      </c>
      <c r="W1322" t="s">
        <v>503</v>
      </c>
      <c r="X1322" t="s">
        <v>503</v>
      </c>
      <c r="AA1322" s="6" t="str">
        <f t="shared" si="109"/>
        <v>Other</v>
      </c>
      <c r="AB1322" s="6" t="str">
        <f t="shared" si="110"/>
        <v>F</v>
      </c>
      <c r="AC1322" s="6">
        <f>VLOOKUP(P1322,lists!$G:$H,2,FALSE)</f>
        <v>5</v>
      </c>
      <c r="AD1322" t="b">
        <f>VLOOKUP(G1322,lists!$B$2:$C$3,2,FALSE)</f>
        <v>1</v>
      </c>
      <c r="AE1322" t="b">
        <f>VLOOKUP(AA1322,lists!$B:$C,2,FALSE)</f>
        <v>1</v>
      </c>
      <c r="AF1322" t="b">
        <f>IF(AND(AC1322&gt;=VLOOKUP(FLAT!$I$1,lists!$G:$H,2,FALSE),AC1322&lt;=VLOOKUP(FLAT!$I$2,lists!$G:$H,2,FALSE)),TRUE,FALSE)</f>
        <v>1</v>
      </c>
      <c r="AG1322" t="b">
        <f>VLOOKUP(AB1322,lists!$B$7:$C$8,2,FALSE)</f>
        <v>1</v>
      </c>
      <c r="AH1322" t="b">
        <f>VLOOKUP(IF(H1322="","Open",SUBSTITUTE(H1322,"/Nov","")),lists!$B$27:$D$29,2,FALSE)</f>
        <v>1</v>
      </c>
      <c r="AI1322" t="b">
        <f>IF(FLAT!$I$5="All",TRUE,IF(FLAT!$I$5=TEXT('Raw - F'!C1322,"mmm"),TRUE,FALSE))</f>
        <v>1</v>
      </c>
      <c r="AJ1322" t="b">
        <f>VLOOKUP(L1322,lists!B:C,2,FALSE)</f>
        <v>1</v>
      </c>
      <c r="AK1322" t="b">
        <f>VLOOKUP(T1322,lists!$B$23:$D$25,2,FALSE)</f>
        <v>1</v>
      </c>
      <c r="AL1322">
        <f t="shared" si="111"/>
        <v>1</v>
      </c>
    </row>
    <row r="1323" spans="1:38" x14ac:dyDescent="0.35">
      <c r="A1323" s="1">
        <f t="shared" si="107"/>
        <v>1323</v>
      </c>
      <c r="B1323" s="1">
        <f t="shared" si="108"/>
        <v>1322</v>
      </c>
      <c r="C1323" s="5">
        <v>44372</v>
      </c>
      <c r="D1323" t="s">
        <v>75</v>
      </c>
      <c r="E1323" t="s">
        <v>302</v>
      </c>
      <c r="F1323" t="s">
        <v>302</v>
      </c>
      <c r="G1323" t="s">
        <v>6</v>
      </c>
      <c r="H1323" t="s">
        <v>227</v>
      </c>
      <c r="J1323" t="s">
        <v>35</v>
      </c>
      <c r="K1323" t="s">
        <v>5</v>
      </c>
      <c r="L1323">
        <v>2</v>
      </c>
      <c r="N1323" t="s">
        <v>317</v>
      </c>
      <c r="O1323" t="s">
        <v>36</v>
      </c>
      <c r="P1323" t="s">
        <v>36</v>
      </c>
      <c r="Q1323">
        <v>50000</v>
      </c>
      <c r="R1323" t="s">
        <v>1574</v>
      </c>
      <c r="T1323" t="s">
        <v>240</v>
      </c>
      <c r="U1323">
        <v>1</v>
      </c>
      <c r="W1323" t="s">
        <v>503</v>
      </c>
      <c r="X1323" t="s">
        <v>503</v>
      </c>
      <c r="AA1323" s="6" t="str">
        <f t="shared" si="109"/>
        <v>Other</v>
      </c>
      <c r="AB1323" s="6" t="str">
        <f t="shared" si="110"/>
        <v>A</v>
      </c>
      <c r="AC1323" s="6">
        <f>VLOOKUP(P1323,lists!$G:$H,2,FALSE)</f>
        <v>1</v>
      </c>
      <c r="AD1323" t="b">
        <f>VLOOKUP(G1323,lists!$B$2:$C$3,2,FALSE)</f>
        <v>1</v>
      </c>
      <c r="AE1323" t="b">
        <f>VLOOKUP(AA1323,lists!$B:$C,2,FALSE)</f>
        <v>1</v>
      </c>
      <c r="AF1323" t="b">
        <f>IF(AND(AC1323&gt;=VLOOKUP(FLAT!$I$1,lists!$G:$H,2,FALSE),AC1323&lt;=VLOOKUP(FLAT!$I$2,lists!$G:$H,2,FALSE)),TRUE,FALSE)</f>
        <v>1</v>
      </c>
      <c r="AG1323" t="b">
        <f>VLOOKUP(AB1323,lists!$B$7:$C$8,2,FALSE)</f>
        <v>1</v>
      </c>
      <c r="AH1323" t="b">
        <f>VLOOKUP(IF(H1323="","Open",SUBSTITUTE(H1323,"/Nov","")),lists!$B$27:$D$29,2,FALSE)</f>
        <v>1</v>
      </c>
      <c r="AI1323" t="b">
        <f>IF(FLAT!$I$5="All",TRUE,IF(FLAT!$I$5=TEXT('Raw - F'!C1323,"mmm"),TRUE,FALSE))</f>
        <v>1</v>
      </c>
      <c r="AJ1323" t="b">
        <f>VLOOKUP(L1323,lists!B:C,2,FALSE)</f>
        <v>1</v>
      </c>
      <c r="AK1323" t="b">
        <f>VLOOKUP(T1323,lists!$B$23:$D$25,2,FALSE)</f>
        <v>1</v>
      </c>
      <c r="AL1323">
        <f t="shared" si="111"/>
        <v>1</v>
      </c>
    </row>
    <row r="1324" spans="1:38" x14ac:dyDescent="0.35">
      <c r="A1324" s="1">
        <f t="shared" si="107"/>
        <v>1324</v>
      </c>
      <c r="B1324" s="1">
        <f t="shared" si="108"/>
        <v>1323</v>
      </c>
      <c r="C1324" s="5">
        <v>44372</v>
      </c>
      <c r="D1324" t="s">
        <v>75</v>
      </c>
      <c r="E1324" t="s">
        <v>302</v>
      </c>
      <c r="F1324" t="s">
        <v>302</v>
      </c>
      <c r="G1324" t="s">
        <v>6</v>
      </c>
      <c r="H1324" t="s">
        <v>227</v>
      </c>
      <c r="J1324" t="s">
        <v>35</v>
      </c>
      <c r="K1324" t="s">
        <v>5</v>
      </c>
      <c r="L1324">
        <v>4</v>
      </c>
      <c r="N1324" t="s">
        <v>318</v>
      </c>
      <c r="O1324" t="s">
        <v>345</v>
      </c>
      <c r="P1324" t="s">
        <v>70</v>
      </c>
      <c r="Q1324">
        <v>7650</v>
      </c>
      <c r="R1324" t="s">
        <v>1553</v>
      </c>
      <c r="T1324" t="s">
        <v>240</v>
      </c>
      <c r="U1324">
        <v>1</v>
      </c>
      <c r="W1324" t="s">
        <v>503</v>
      </c>
      <c r="X1324" t="s">
        <v>503</v>
      </c>
      <c r="AA1324" s="6" t="str">
        <f t="shared" si="109"/>
        <v>Other</v>
      </c>
      <c r="AB1324" s="6" t="str">
        <f t="shared" si="110"/>
        <v>A</v>
      </c>
      <c r="AC1324" s="6">
        <f>VLOOKUP(P1324,lists!$G:$H,2,FALSE)</f>
        <v>4</v>
      </c>
      <c r="AD1324" t="b">
        <f>VLOOKUP(G1324,lists!$B$2:$C$3,2,FALSE)</f>
        <v>1</v>
      </c>
      <c r="AE1324" t="b">
        <f>VLOOKUP(AA1324,lists!$B:$C,2,FALSE)</f>
        <v>1</v>
      </c>
      <c r="AF1324" t="b">
        <f>IF(AND(AC1324&gt;=VLOOKUP(FLAT!$I$1,lists!$G:$H,2,FALSE),AC1324&lt;=VLOOKUP(FLAT!$I$2,lists!$G:$H,2,FALSE)),TRUE,FALSE)</f>
        <v>1</v>
      </c>
      <c r="AG1324" t="b">
        <f>VLOOKUP(AB1324,lists!$B$7:$C$8,2,FALSE)</f>
        <v>1</v>
      </c>
      <c r="AH1324" t="b">
        <f>VLOOKUP(IF(H1324="","Open",SUBSTITUTE(H1324,"/Nov","")),lists!$B$27:$D$29,2,FALSE)</f>
        <v>1</v>
      </c>
      <c r="AI1324" t="b">
        <f>IF(FLAT!$I$5="All",TRUE,IF(FLAT!$I$5=TEXT('Raw - F'!C1324,"mmm"),TRUE,FALSE))</f>
        <v>1</v>
      </c>
      <c r="AJ1324" t="b">
        <f>VLOOKUP(L1324,lists!B:C,2,FALSE)</f>
        <v>1</v>
      </c>
      <c r="AK1324" t="b">
        <f>VLOOKUP(T1324,lists!$B$23:$D$25,2,FALSE)</f>
        <v>1</v>
      </c>
      <c r="AL1324">
        <f t="shared" si="111"/>
        <v>1</v>
      </c>
    </row>
    <row r="1325" spans="1:38" x14ac:dyDescent="0.35">
      <c r="A1325" s="1">
        <f t="shared" si="107"/>
        <v>1325</v>
      </c>
      <c r="B1325" s="1">
        <f t="shared" si="108"/>
        <v>1324</v>
      </c>
      <c r="C1325" s="5">
        <v>44372</v>
      </c>
      <c r="D1325" t="s">
        <v>75</v>
      </c>
      <c r="E1325" t="s">
        <v>302</v>
      </c>
      <c r="F1325" t="s">
        <v>302</v>
      </c>
      <c r="G1325" t="s">
        <v>6</v>
      </c>
      <c r="H1325" t="s">
        <v>227</v>
      </c>
      <c r="J1325" t="s">
        <v>35</v>
      </c>
      <c r="K1325" t="s">
        <v>5</v>
      </c>
      <c r="L1325">
        <v>6</v>
      </c>
      <c r="N1325" t="s">
        <v>307</v>
      </c>
      <c r="O1325" t="s">
        <v>379</v>
      </c>
      <c r="P1325" t="s">
        <v>38</v>
      </c>
      <c r="Q1325">
        <v>4900</v>
      </c>
      <c r="R1325" t="s">
        <v>1573</v>
      </c>
      <c r="S1325" t="s">
        <v>7</v>
      </c>
      <c r="T1325" t="s">
        <v>240</v>
      </c>
      <c r="U1325">
        <v>0</v>
      </c>
      <c r="W1325" t="s">
        <v>503</v>
      </c>
      <c r="X1325" t="s">
        <v>503</v>
      </c>
      <c r="AA1325" s="6" t="str">
        <f t="shared" si="109"/>
        <v>Other</v>
      </c>
      <c r="AB1325" s="6" t="str">
        <f t="shared" si="110"/>
        <v>A</v>
      </c>
      <c r="AC1325" s="6">
        <f>VLOOKUP(P1325,lists!$G:$H,2,FALSE)</f>
        <v>3</v>
      </c>
      <c r="AD1325" t="b">
        <f>VLOOKUP(G1325,lists!$B$2:$C$3,2,FALSE)</f>
        <v>1</v>
      </c>
      <c r="AE1325" t="b">
        <f>VLOOKUP(AA1325,lists!$B:$C,2,FALSE)</f>
        <v>1</v>
      </c>
      <c r="AF1325" t="b">
        <f>IF(AND(AC1325&gt;=VLOOKUP(FLAT!$I$1,lists!$G:$H,2,FALSE),AC1325&lt;=VLOOKUP(FLAT!$I$2,lists!$G:$H,2,FALSE)),TRUE,FALSE)</f>
        <v>1</v>
      </c>
      <c r="AG1325" t="b">
        <f>VLOOKUP(AB1325,lists!$B$7:$C$8,2,FALSE)</f>
        <v>1</v>
      </c>
      <c r="AH1325" t="b">
        <f>VLOOKUP(IF(H1325="","Open",SUBSTITUTE(H1325,"/Nov","")),lists!$B$27:$D$29,2,FALSE)</f>
        <v>1</v>
      </c>
      <c r="AI1325" t="b">
        <f>IF(FLAT!$I$5="All",TRUE,IF(FLAT!$I$5=TEXT('Raw - F'!C1325,"mmm"),TRUE,FALSE))</f>
        <v>1</v>
      </c>
      <c r="AJ1325" t="b">
        <f>VLOOKUP(L1325,lists!B:C,2,FALSE)</f>
        <v>1</v>
      </c>
      <c r="AK1325" t="b">
        <f>VLOOKUP(T1325,lists!$B$23:$D$25,2,FALSE)</f>
        <v>1</v>
      </c>
      <c r="AL1325">
        <f t="shared" si="111"/>
        <v>1</v>
      </c>
    </row>
    <row r="1326" spans="1:38" x14ac:dyDescent="0.35">
      <c r="A1326" s="1">
        <f t="shared" si="107"/>
        <v>1326</v>
      </c>
      <c r="B1326" s="1">
        <f t="shared" si="108"/>
        <v>1325</v>
      </c>
      <c r="C1326" s="5">
        <v>44372</v>
      </c>
      <c r="D1326" t="s">
        <v>75</v>
      </c>
      <c r="E1326" t="s">
        <v>302</v>
      </c>
      <c r="F1326" t="s">
        <v>302</v>
      </c>
      <c r="G1326" t="s">
        <v>6</v>
      </c>
      <c r="H1326" t="s">
        <v>227</v>
      </c>
      <c r="J1326" t="s">
        <v>54</v>
      </c>
      <c r="K1326" t="s">
        <v>5</v>
      </c>
      <c r="L1326">
        <v>6</v>
      </c>
      <c r="N1326" t="s">
        <v>314</v>
      </c>
      <c r="O1326" t="s">
        <v>365</v>
      </c>
      <c r="P1326" t="s">
        <v>76</v>
      </c>
      <c r="Q1326">
        <v>4900</v>
      </c>
      <c r="R1326" t="s">
        <v>1575</v>
      </c>
      <c r="T1326" t="s">
        <v>240</v>
      </c>
      <c r="U1326">
        <v>1</v>
      </c>
      <c r="W1326" t="s">
        <v>503</v>
      </c>
      <c r="X1326" t="s">
        <v>503</v>
      </c>
      <c r="AA1326" s="6" t="str">
        <f t="shared" si="109"/>
        <v>Other</v>
      </c>
      <c r="AB1326" s="6" t="str">
        <f t="shared" si="110"/>
        <v>A</v>
      </c>
      <c r="AC1326" s="6">
        <f>VLOOKUP(P1326,lists!$G:$H,2,FALSE)</f>
        <v>5</v>
      </c>
      <c r="AD1326" t="b">
        <f>VLOOKUP(G1326,lists!$B$2:$C$3,2,FALSE)</f>
        <v>1</v>
      </c>
      <c r="AE1326" t="b">
        <f>VLOOKUP(AA1326,lists!$B:$C,2,FALSE)</f>
        <v>1</v>
      </c>
      <c r="AF1326" t="b">
        <f>IF(AND(AC1326&gt;=VLOOKUP(FLAT!$I$1,lists!$G:$H,2,FALSE),AC1326&lt;=VLOOKUP(FLAT!$I$2,lists!$G:$H,2,FALSE)),TRUE,FALSE)</f>
        <v>1</v>
      </c>
      <c r="AG1326" t="b">
        <f>VLOOKUP(AB1326,lists!$B$7:$C$8,2,FALSE)</f>
        <v>1</v>
      </c>
      <c r="AH1326" t="b">
        <f>VLOOKUP(IF(H1326="","Open",SUBSTITUTE(H1326,"/Nov","")),lists!$B$27:$D$29,2,FALSE)</f>
        <v>1</v>
      </c>
      <c r="AI1326" t="b">
        <f>IF(FLAT!$I$5="All",TRUE,IF(FLAT!$I$5=TEXT('Raw - F'!C1326,"mmm"),TRUE,FALSE))</f>
        <v>1</v>
      </c>
      <c r="AJ1326" t="b">
        <f>VLOOKUP(L1326,lists!B:C,2,FALSE)</f>
        <v>1</v>
      </c>
      <c r="AK1326" t="b">
        <f>VLOOKUP(T1326,lists!$B$23:$D$25,2,FALSE)</f>
        <v>1</v>
      </c>
      <c r="AL1326">
        <f t="shared" si="111"/>
        <v>1</v>
      </c>
    </row>
    <row r="1327" spans="1:38" x14ac:dyDescent="0.35">
      <c r="A1327" s="1">
        <f t="shared" si="107"/>
        <v>1327</v>
      </c>
      <c r="B1327" s="1">
        <f t="shared" si="108"/>
        <v>1326</v>
      </c>
      <c r="C1327" s="5">
        <v>44372</v>
      </c>
      <c r="D1327" t="s">
        <v>75</v>
      </c>
      <c r="E1327" t="s">
        <v>302</v>
      </c>
      <c r="F1327" t="s">
        <v>302</v>
      </c>
      <c r="G1327" t="s">
        <v>6</v>
      </c>
      <c r="H1327" t="s">
        <v>227</v>
      </c>
      <c r="J1327" t="s">
        <v>35</v>
      </c>
      <c r="K1327" t="s">
        <v>5</v>
      </c>
      <c r="L1327">
        <v>5</v>
      </c>
      <c r="N1327" t="s">
        <v>321</v>
      </c>
      <c r="O1327" t="s">
        <v>36</v>
      </c>
      <c r="P1327" t="s">
        <v>36</v>
      </c>
      <c r="Q1327">
        <v>4900</v>
      </c>
      <c r="R1327" t="s">
        <v>1576</v>
      </c>
      <c r="S1327" t="s">
        <v>7</v>
      </c>
      <c r="T1327" t="s">
        <v>240</v>
      </c>
      <c r="U1327">
        <v>1</v>
      </c>
      <c r="W1327" t="s">
        <v>503</v>
      </c>
      <c r="X1327" t="s">
        <v>503</v>
      </c>
      <c r="AA1327" s="6" t="str">
        <f t="shared" si="109"/>
        <v>Other</v>
      </c>
      <c r="AB1327" s="6" t="str">
        <f t="shared" si="110"/>
        <v>A</v>
      </c>
      <c r="AC1327" s="6">
        <f>VLOOKUP(P1327,lists!$G:$H,2,FALSE)</f>
        <v>1</v>
      </c>
      <c r="AD1327" t="b">
        <f>VLOOKUP(G1327,lists!$B$2:$C$3,2,FALSE)</f>
        <v>1</v>
      </c>
      <c r="AE1327" t="b">
        <f>VLOOKUP(AA1327,lists!$B:$C,2,FALSE)</f>
        <v>1</v>
      </c>
      <c r="AF1327" t="b">
        <f>IF(AND(AC1327&gt;=VLOOKUP(FLAT!$I$1,lists!$G:$H,2,FALSE),AC1327&lt;=VLOOKUP(FLAT!$I$2,lists!$G:$H,2,FALSE)),TRUE,FALSE)</f>
        <v>1</v>
      </c>
      <c r="AG1327" t="b">
        <f>VLOOKUP(AB1327,lists!$B$7:$C$8,2,FALSE)</f>
        <v>1</v>
      </c>
      <c r="AH1327" t="b">
        <f>VLOOKUP(IF(H1327="","Open",SUBSTITUTE(H1327,"/Nov","")),lists!$B$27:$D$29,2,FALSE)</f>
        <v>1</v>
      </c>
      <c r="AI1327" t="b">
        <f>IF(FLAT!$I$5="All",TRUE,IF(FLAT!$I$5=TEXT('Raw - F'!C1327,"mmm"),TRUE,FALSE))</f>
        <v>1</v>
      </c>
      <c r="AJ1327" t="b">
        <f>VLOOKUP(L1327,lists!B:C,2,FALSE)</f>
        <v>1</v>
      </c>
      <c r="AK1327" t="b">
        <f>VLOOKUP(T1327,lists!$B$23:$D$25,2,FALSE)</f>
        <v>1</v>
      </c>
      <c r="AL1327">
        <f t="shared" si="111"/>
        <v>1</v>
      </c>
    </row>
    <row r="1328" spans="1:38" x14ac:dyDescent="0.35">
      <c r="A1328" s="1">
        <f t="shared" si="107"/>
        <v>1328</v>
      </c>
      <c r="B1328" s="1">
        <f t="shared" si="108"/>
        <v>1327</v>
      </c>
      <c r="C1328" s="5">
        <v>44372</v>
      </c>
      <c r="D1328" t="s">
        <v>75</v>
      </c>
      <c r="E1328" t="s">
        <v>302</v>
      </c>
      <c r="F1328" t="s">
        <v>302</v>
      </c>
      <c r="G1328" t="s">
        <v>51</v>
      </c>
      <c r="H1328" t="s">
        <v>244</v>
      </c>
      <c r="J1328" t="s">
        <v>35</v>
      </c>
      <c r="K1328" t="s">
        <v>5</v>
      </c>
      <c r="L1328">
        <v>5</v>
      </c>
      <c r="N1328" t="s">
        <v>227</v>
      </c>
      <c r="O1328" t="s">
        <v>310</v>
      </c>
      <c r="P1328" t="s">
        <v>38</v>
      </c>
      <c r="Q1328">
        <v>4900</v>
      </c>
      <c r="R1328" t="s">
        <v>1578</v>
      </c>
      <c r="T1328" t="s">
        <v>240</v>
      </c>
      <c r="U1328">
        <v>1</v>
      </c>
      <c r="W1328" t="s">
        <v>503</v>
      </c>
      <c r="X1328" t="s">
        <v>503</v>
      </c>
      <c r="AA1328" s="6" t="str">
        <f t="shared" si="109"/>
        <v>Other</v>
      </c>
      <c r="AB1328" s="6" t="str">
        <f t="shared" si="110"/>
        <v>A</v>
      </c>
      <c r="AC1328" s="6">
        <f>VLOOKUP(P1328,lists!$G:$H,2,FALSE)</f>
        <v>3</v>
      </c>
      <c r="AD1328" t="b">
        <f>VLOOKUP(G1328,lists!$B$2:$C$3,2,FALSE)</f>
        <v>1</v>
      </c>
      <c r="AE1328" t="b">
        <f>VLOOKUP(AA1328,lists!$B:$C,2,FALSE)</f>
        <v>1</v>
      </c>
      <c r="AF1328" t="b">
        <f>IF(AND(AC1328&gt;=VLOOKUP(FLAT!$I$1,lists!$G:$H,2,FALSE),AC1328&lt;=VLOOKUP(FLAT!$I$2,lists!$G:$H,2,FALSE)),TRUE,FALSE)</f>
        <v>1</v>
      </c>
      <c r="AG1328" t="b">
        <f>VLOOKUP(AB1328,lists!$B$7:$C$8,2,FALSE)</f>
        <v>1</v>
      </c>
      <c r="AH1328" t="b">
        <f>VLOOKUP(IF(H1328="","Open",SUBSTITUTE(H1328,"/Nov","")),lists!$B$27:$D$29,2,FALSE)</f>
        <v>1</v>
      </c>
      <c r="AI1328" t="b">
        <f>IF(FLAT!$I$5="All",TRUE,IF(FLAT!$I$5=TEXT('Raw - F'!C1328,"mmm"),TRUE,FALSE))</f>
        <v>1</v>
      </c>
      <c r="AJ1328" t="b">
        <f>VLOOKUP(L1328,lists!B:C,2,FALSE)</f>
        <v>1</v>
      </c>
      <c r="AK1328" t="b">
        <f>VLOOKUP(T1328,lists!$B$23:$D$25,2,FALSE)</f>
        <v>1</v>
      </c>
      <c r="AL1328">
        <f t="shared" si="111"/>
        <v>1</v>
      </c>
    </row>
    <row r="1329" spans="1:38" x14ac:dyDescent="0.35">
      <c r="A1329" s="1">
        <f t="shared" si="107"/>
        <v>1329</v>
      </c>
      <c r="B1329" s="1">
        <f t="shared" si="108"/>
        <v>1328</v>
      </c>
      <c r="C1329" s="5">
        <v>44372</v>
      </c>
      <c r="D1329" t="s">
        <v>567</v>
      </c>
      <c r="E1329" t="s">
        <v>302</v>
      </c>
      <c r="F1329" t="s">
        <v>302</v>
      </c>
      <c r="G1329" t="s">
        <v>6</v>
      </c>
      <c r="H1329" t="s">
        <v>227</v>
      </c>
      <c r="J1329" t="s">
        <v>35</v>
      </c>
      <c r="K1329" t="s">
        <v>5</v>
      </c>
      <c r="L1329">
        <v>2</v>
      </c>
      <c r="N1329" t="s">
        <v>367</v>
      </c>
      <c r="O1329" t="s">
        <v>572</v>
      </c>
      <c r="P1329" t="s">
        <v>76</v>
      </c>
      <c r="Q1329">
        <v>20000</v>
      </c>
      <c r="R1329" t="s">
        <v>1581</v>
      </c>
      <c r="T1329" t="s">
        <v>239</v>
      </c>
      <c r="U1329">
        <v>0</v>
      </c>
      <c r="W1329" t="s">
        <v>503</v>
      </c>
      <c r="X1329" t="s">
        <v>503</v>
      </c>
      <c r="AA1329" s="6" t="str">
        <f t="shared" si="109"/>
        <v>Other</v>
      </c>
      <c r="AB1329" s="6" t="str">
        <f t="shared" si="110"/>
        <v>A</v>
      </c>
      <c r="AC1329" s="6">
        <f>VLOOKUP(P1329,lists!$G:$H,2,FALSE)</f>
        <v>5</v>
      </c>
      <c r="AD1329" t="b">
        <f>VLOOKUP(G1329,lists!$B$2:$C$3,2,FALSE)</f>
        <v>1</v>
      </c>
      <c r="AE1329" t="b">
        <f>VLOOKUP(AA1329,lists!$B:$C,2,FALSE)</f>
        <v>1</v>
      </c>
      <c r="AF1329" t="b">
        <f>IF(AND(AC1329&gt;=VLOOKUP(FLAT!$I$1,lists!$G:$H,2,FALSE),AC1329&lt;=VLOOKUP(FLAT!$I$2,lists!$G:$H,2,FALSE)),TRUE,FALSE)</f>
        <v>1</v>
      </c>
      <c r="AG1329" t="b">
        <f>VLOOKUP(AB1329,lists!$B$7:$C$8,2,FALSE)</f>
        <v>1</v>
      </c>
      <c r="AH1329" t="b">
        <f>VLOOKUP(IF(H1329="","Open",SUBSTITUTE(H1329,"/Nov","")),lists!$B$27:$D$29,2,FALSE)</f>
        <v>1</v>
      </c>
      <c r="AI1329" t="b">
        <f>IF(FLAT!$I$5="All",TRUE,IF(FLAT!$I$5=TEXT('Raw - F'!C1329,"mmm"),TRUE,FALSE))</f>
        <v>1</v>
      </c>
      <c r="AJ1329" t="b">
        <f>VLOOKUP(L1329,lists!B:C,2,FALSE)</f>
        <v>1</v>
      </c>
      <c r="AK1329" t="b">
        <f>VLOOKUP(T1329,lists!$B$23:$D$25,2,FALSE)</f>
        <v>1</v>
      </c>
      <c r="AL1329">
        <f t="shared" si="111"/>
        <v>1</v>
      </c>
    </row>
    <row r="1330" spans="1:38" x14ac:dyDescent="0.35">
      <c r="A1330" s="1">
        <f t="shared" si="107"/>
        <v>1330</v>
      </c>
      <c r="B1330" s="1">
        <f t="shared" si="108"/>
        <v>1329</v>
      </c>
      <c r="C1330" s="5">
        <v>44372</v>
      </c>
      <c r="D1330" t="s">
        <v>567</v>
      </c>
      <c r="E1330" t="s">
        <v>302</v>
      </c>
      <c r="F1330" t="s">
        <v>302</v>
      </c>
      <c r="G1330" t="s">
        <v>6</v>
      </c>
      <c r="H1330" t="s">
        <v>227</v>
      </c>
      <c r="J1330" t="s">
        <v>34</v>
      </c>
      <c r="K1330" t="s">
        <v>7</v>
      </c>
      <c r="L1330">
        <v>4</v>
      </c>
      <c r="N1330" t="s">
        <v>321</v>
      </c>
      <c r="O1330" t="s">
        <v>706</v>
      </c>
      <c r="P1330" t="s">
        <v>76</v>
      </c>
      <c r="Q1330">
        <v>15000</v>
      </c>
      <c r="R1330" t="s">
        <v>1580</v>
      </c>
      <c r="S1330" t="s">
        <v>7</v>
      </c>
      <c r="T1330" t="s">
        <v>239</v>
      </c>
      <c r="U1330">
        <v>0</v>
      </c>
      <c r="W1330" t="s">
        <v>503</v>
      </c>
      <c r="X1330" t="s">
        <v>503</v>
      </c>
      <c r="AA1330" s="6" t="str">
        <f t="shared" si="109"/>
        <v>3yo</v>
      </c>
      <c r="AB1330" s="6" t="str">
        <f t="shared" si="110"/>
        <v>F</v>
      </c>
      <c r="AC1330" s="6">
        <f>VLOOKUP(P1330,lists!$G:$H,2,FALSE)</f>
        <v>5</v>
      </c>
      <c r="AD1330" t="b">
        <f>VLOOKUP(G1330,lists!$B$2:$C$3,2,FALSE)</f>
        <v>1</v>
      </c>
      <c r="AE1330" t="b">
        <f>VLOOKUP(AA1330,lists!$B:$C,2,FALSE)</f>
        <v>1</v>
      </c>
      <c r="AF1330" t="b">
        <f>IF(AND(AC1330&gt;=VLOOKUP(FLAT!$I$1,lists!$G:$H,2,FALSE),AC1330&lt;=VLOOKUP(FLAT!$I$2,lists!$G:$H,2,FALSE)),TRUE,FALSE)</f>
        <v>1</v>
      </c>
      <c r="AG1330" t="b">
        <f>VLOOKUP(AB1330,lists!$B$7:$C$8,2,FALSE)</f>
        <v>1</v>
      </c>
      <c r="AH1330" t="b">
        <f>VLOOKUP(IF(H1330="","Open",SUBSTITUTE(H1330,"/Nov","")),lists!$B$27:$D$29,2,FALSE)</f>
        <v>1</v>
      </c>
      <c r="AI1330" t="b">
        <f>IF(FLAT!$I$5="All",TRUE,IF(FLAT!$I$5=TEXT('Raw - F'!C1330,"mmm"),TRUE,FALSE))</f>
        <v>1</v>
      </c>
      <c r="AJ1330" t="b">
        <f>VLOOKUP(L1330,lists!B:C,2,FALSE)</f>
        <v>1</v>
      </c>
      <c r="AK1330" t="b">
        <f>VLOOKUP(T1330,lists!$B$23:$D$25,2,FALSE)</f>
        <v>1</v>
      </c>
      <c r="AL1330">
        <f t="shared" si="111"/>
        <v>1</v>
      </c>
    </row>
    <row r="1331" spans="1:38" x14ac:dyDescent="0.35">
      <c r="A1331" s="1">
        <f t="shared" si="107"/>
        <v>1331</v>
      </c>
      <c r="B1331" s="1">
        <f t="shared" si="108"/>
        <v>1330</v>
      </c>
      <c r="C1331" s="5">
        <v>44372</v>
      </c>
      <c r="D1331" t="s">
        <v>567</v>
      </c>
      <c r="E1331" t="s">
        <v>302</v>
      </c>
      <c r="F1331" t="s">
        <v>302</v>
      </c>
      <c r="G1331" t="s">
        <v>6</v>
      </c>
      <c r="H1331" t="s">
        <v>227</v>
      </c>
      <c r="J1331" t="s">
        <v>35</v>
      </c>
      <c r="K1331" t="s">
        <v>7</v>
      </c>
      <c r="L1331">
        <v>3</v>
      </c>
      <c r="N1331" t="s">
        <v>346</v>
      </c>
      <c r="O1331" t="s">
        <v>37</v>
      </c>
      <c r="P1331" t="s">
        <v>37</v>
      </c>
      <c r="Q1331">
        <v>14000</v>
      </c>
      <c r="R1331" t="s">
        <v>431</v>
      </c>
      <c r="T1331" t="s">
        <v>239</v>
      </c>
      <c r="U1331">
        <v>0</v>
      </c>
      <c r="W1331" t="s">
        <v>503</v>
      </c>
      <c r="X1331" t="s">
        <v>503</v>
      </c>
      <c r="AA1331" s="6" t="str">
        <f t="shared" si="109"/>
        <v>Other</v>
      </c>
      <c r="AB1331" s="6" t="str">
        <f t="shared" si="110"/>
        <v>F</v>
      </c>
      <c r="AC1331" s="6">
        <f>VLOOKUP(P1331,lists!$G:$H,2,FALSE)</f>
        <v>2</v>
      </c>
      <c r="AD1331" t="b">
        <f>VLOOKUP(G1331,lists!$B$2:$C$3,2,FALSE)</f>
        <v>1</v>
      </c>
      <c r="AE1331" t="b">
        <f>VLOOKUP(AA1331,lists!$B:$C,2,FALSE)</f>
        <v>1</v>
      </c>
      <c r="AF1331" t="b">
        <f>IF(AND(AC1331&gt;=VLOOKUP(FLAT!$I$1,lists!$G:$H,2,FALSE),AC1331&lt;=VLOOKUP(FLAT!$I$2,lists!$G:$H,2,FALSE)),TRUE,FALSE)</f>
        <v>1</v>
      </c>
      <c r="AG1331" t="b">
        <f>VLOOKUP(AB1331,lists!$B$7:$C$8,2,FALSE)</f>
        <v>1</v>
      </c>
      <c r="AH1331" t="b">
        <f>VLOOKUP(IF(H1331="","Open",SUBSTITUTE(H1331,"/Nov","")),lists!$B$27:$D$29,2,FALSE)</f>
        <v>1</v>
      </c>
      <c r="AI1331" t="b">
        <f>IF(FLAT!$I$5="All",TRUE,IF(FLAT!$I$5=TEXT('Raw - F'!C1331,"mmm"),TRUE,FALSE))</f>
        <v>1</v>
      </c>
      <c r="AJ1331" t="b">
        <f>VLOOKUP(L1331,lists!B:C,2,FALSE)</f>
        <v>1</v>
      </c>
      <c r="AK1331" t="b">
        <f>VLOOKUP(T1331,lists!$B$23:$D$25,2,FALSE)</f>
        <v>1</v>
      </c>
      <c r="AL1331">
        <f t="shared" si="111"/>
        <v>1</v>
      </c>
    </row>
    <row r="1332" spans="1:38" x14ac:dyDescent="0.35">
      <c r="A1332" s="1">
        <f t="shared" si="107"/>
        <v>1332</v>
      </c>
      <c r="B1332" s="1">
        <f t="shared" si="108"/>
        <v>1331</v>
      </c>
      <c r="C1332" s="5">
        <v>44372</v>
      </c>
      <c r="D1332" t="s">
        <v>567</v>
      </c>
      <c r="E1332" t="s">
        <v>302</v>
      </c>
      <c r="F1332" t="s">
        <v>302</v>
      </c>
      <c r="G1332" t="s">
        <v>6</v>
      </c>
      <c r="H1332" t="s">
        <v>227</v>
      </c>
      <c r="J1332" t="s">
        <v>34</v>
      </c>
      <c r="K1332" t="s">
        <v>5</v>
      </c>
      <c r="L1332">
        <v>4</v>
      </c>
      <c r="N1332" t="s">
        <v>348</v>
      </c>
      <c r="O1332" t="s">
        <v>38</v>
      </c>
      <c r="P1332" t="s">
        <v>38</v>
      </c>
      <c r="Q1332">
        <v>10000</v>
      </c>
      <c r="R1332" t="s">
        <v>964</v>
      </c>
      <c r="T1332" t="s">
        <v>239</v>
      </c>
      <c r="U1332">
        <v>0</v>
      </c>
      <c r="W1332" t="s">
        <v>503</v>
      </c>
      <c r="X1332" t="s">
        <v>503</v>
      </c>
      <c r="AA1332" s="6" t="str">
        <f t="shared" si="109"/>
        <v>3yo</v>
      </c>
      <c r="AB1332" s="6" t="str">
        <f t="shared" si="110"/>
        <v>A</v>
      </c>
      <c r="AC1332" s="6">
        <f>VLOOKUP(P1332,lists!$G:$H,2,FALSE)</f>
        <v>3</v>
      </c>
      <c r="AD1332" t="b">
        <f>VLOOKUP(G1332,lists!$B$2:$C$3,2,FALSE)</f>
        <v>1</v>
      </c>
      <c r="AE1332" t="b">
        <f>VLOOKUP(AA1332,lists!$B:$C,2,FALSE)</f>
        <v>1</v>
      </c>
      <c r="AF1332" t="b">
        <f>IF(AND(AC1332&gt;=VLOOKUP(FLAT!$I$1,lists!$G:$H,2,FALSE),AC1332&lt;=VLOOKUP(FLAT!$I$2,lists!$G:$H,2,FALSE)),TRUE,FALSE)</f>
        <v>1</v>
      </c>
      <c r="AG1332" t="b">
        <f>VLOOKUP(AB1332,lists!$B$7:$C$8,2,FALSE)</f>
        <v>1</v>
      </c>
      <c r="AH1332" t="b">
        <f>VLOOKUP(IF(H1332="","Open",SUBSTITUTE(H1332,"/Nov","")),lists!$B$27:$D$29,2,FALSE)</f>
        <v>1</v>
      </c>
      <c r="AI1332" t="b">
        <f>IF(FLAT!$I$5="All",TRUE,IF(FLAT!$I$5=TEXT('Raw - F'!C1332,"mmm"),TRUE,FALSE))</f>
        <v>1</v>
      </c>
      <c r="AJ1332" t="b">
        <f>VLOOKUP(L1332,lists!B:C,2,FALSE)</f>
        <v>1</v>
      </c>
      <c r="AK1332" t="b">
        <f>VLOOKUP(T1332,lists!$B$23:$D$25,2,FALSE)</f>
        <v>1</v>
      </c>
      <c r="AL1332">
        <f t="shared" si="111"/>
        <v>1</v>
      </c>
    </row>
    <row r="1333" spans="1:38" x14ac:dyDescent="0.35">
      <c r="A1333" s="1">
        <f t="shared" si="107"/>
        <v>1333</v>
      </c>
      <c r="B1333" s="1">
        <f t="shared" si="108"/>
        <v>1332</v>
      </c>
      <c r="C1333" s="5">
        <v>44372</v>
      </c>
      <c r="D1333" t="s">
        <v>567</v>
      </c>
      <c r="E1333" t="s">
        <v>302</v>
      </c>
      <c r="F1333" t="s">
        <v>302</v>
      </c>
      <c r="G1333" t="s">
        <v>51</v>
      </c>
      <c r="H1333" t="s">
        <v>245</v>
      </c>
      <c r="J1333" t="s">
        <v>33</v>
      </c>
      <c r="K1333" t="s">
        <v>7</v>
      </c>
      <c r="L1333">
        <v>4</v>
      </c>
      <c r="N1333" t="s">
        <v>227</v>
      </c>
      <c r="O1333" t="s">
        <v>37</v>
      </c>
      <c r="P1333" t="s">
        <v>37</v>
      </c>
      <c r="Q1333">
        <v>8000</v>
      </c>
      <c r="R1333" t="s">
        <v>426</v>
      </c>
      <c r="T1333" t="s">
        <v>239</v>
      </c>
      <c r="U1333">
        <v>0</v>
      </c>
      <c r="W1333" t="s">
        <v>503</v>
      </c>
      <c r="X1333" t="s">
        <v>503</v>
      </c>
      <c r="Z1333" t="s">
        <v>553</v>
      </c>
      <c r="AA1333" s="6" t="str">
        <f t="shared" si="109"/>
        <v>2yo</v>
      </c>
      <c r="AB1333" s="6" t="str">
        <f t="shared" si="110"/>
        <v>F</v>
      </c>
      <c r="AC1333" s="6">
        <f>VLOOKUP(P1333,lists!$G:$H,2,FALSE)</f>
        <v>2</v>
      </c>
      <c r="AD1333" t="b">
        <f>VLOOKUP(G1333,lists!$B$2:$C$3,2,FALSE)</f>
        <v>1</v>
      </c>
      <c r="AE1333" t="b">
        <f>VLOOKUP(AA1333,lists!$B:$C,2,FALSE)</f>
        <v>1</v>
      </c>
      <c r="AF1333" t="b">
        <f>IF(AND(AC1333&gt;=VLOOKUP(FLAT!$I$1,lists!$G:$H,2,FALSE),AC1333&lt;=VLOOKUP(FLAT!$I$2,lists!$G:$H,2,FALSE)),TRUE,FALSE)</f>
        <v>1</v>
      </c>
      <c r="AG1333" t="b">
        <f>VLOOKUP(AB1333,lists!$B$7:$C$8,2,FALSE)</f>
        <v>1</v>
      </c>
      <c r="AH1333" t="b">
        <f>VLOOKUP(IF(H1333="","Open",SUBSTITUTE(H1333,"/Nov","")),lists!$B$27:$D$29,2,FALSE)</f>
        <v>1</v>
      </c>
      <c r="AI1333" t="b">
        <f>IF(FLAT!$I$5="All",TRUE,IF(FLAT!$I$5=TEXT('Raw - F'!C1333,"mmm"),TRUE,FALSE))</f>
        <v>1</v>
      </c>
      <c r="AJ1333" t="b">
        <f>VLOOKUP(L1333,lists!B:C,2,FALSE)</f>
        <v>1</v>
      </c>
      <c r="AK1333" t="b">
        <f>VLOOKUP(T1333,lists!$B$23:$D$25,2,FALSE)</f>
        <v>1</v>
      </c>
      <c r="AL1333">
        <f t="shared" si="111"/>
        <v>1</v>
      </c>
    </row>
    <row r="1334" spans="1:38" x14ac:dyDescent="0.35">
      <c r="A1334" s="1">
        <f t="shared" si="107"/>
        <v>1334</v>
      </c>
      <c r="B1334" s="1">
        <f t="shared" si="108"/>
        <v>1333</v>
      </c>
      <c r="C1334" s="5">
        <v>44372</v>
      </c>
      <c r="D1334" t="s">
        <v>567</v>
      </c>
      <c r="E1334" t="s">
        <v>302</v>
      </c>
      <c r="F1334" t="s">
        <v>302</v>
      </c>
      <c r="G1334" t="s">
        <v>51</v>
      </c>
      <c r="H1334" t="s">
        <v>244</v>
      </c>
      <c r="J1334" t="s">
        <v>35</v>
      </c>
      <c r="K1334" t="s">
        <v>7</v>
      </c>
      <c r="L1334">
        <v>4</v>
      </c>
      <c r="N1334" t="s">
        <v>227</v>
      </c>
      <c r="O1334" t="s">
        <v>70</v>
      </c>
      <c r="P1334" t="s">
        <v>70</v>
      </c>
      <c r="Q1334">
        <v>8000</v>
      </c>
      <c r="R1334" t="s">
        <v>1583</v>
      </c>
      <c r="T1334" t="s">
        <v>239</v>
      </c>
      <c r="U1334">
        <v>0</v>
      </c>
      <c r="W1334" t="s">
        <v>503</v>
      </c>
      <c r="X1334" t="s">
        <v>503</v>
      </c>
      <c r="AA1334" s="6" t="str">
        <f t="shared" si="109"/>
        <v>Other</v>
      </c>
      <c r="AB1334" s="6" t="str">
        <f t="shared" si="110"/>
        <v>F</v>
      </c>
      <c r="AC1334" s="6">
        <f>VLOOKUP(P1334,lists!$G:$H,2,FALSE)</f>
        <v>4</v>
      </c>
      <c r="AD1334" t="b">
        <f>VLOOKUP(G1334,lists!$B$2:$C$3,2,FALSE)</f>
        <v>1</v>
      </c>
      <c r="AE1334" t="b">
        <f>VLOOKUP(AA1334,lists!$B:$C,2,FALSE)</f>
        <v>1</v>
      </c>
      <c r="AF1334" t="b">
        <f>IF(AND(AC1334&gt;=VLOOKUP(FLAT!$I$1,lists!$G:$H,2,FALSE),AC1334&lt;=VLOOKUP(FLAT!$I$2,lists!$G:$H,2,FALSE)),TRUE,FALSE)</f>
        <v>1</v>
      </c>
      <c r="AG1334" t="b">
        <f>VLOOKUP(AB1334,lists!$B$7:$C$8,2,FALSE)</f>
        <v>1</v>
      </c>
      <c r="AH1334" t="b">
        <f>VLOOKUP(IF(H1334="","Open",SUBSTITUTE(H1334,"/Nov","")),lists!$B$27:$D$29,2,FALSE)</f>
        <v>1</v>
      </c>
      <c r="AI1334" t="b">
        <f>IF(FLAT!$I$5="All",TRUE,IF(FLAT!$I$5=TEXT('Raw - F'!C1334,"mmm"),TRUE,FALSE))</f>
        <v>1</v>
      </c>
      <c r="AJ1334" t="b">
        <f>VLOOKUP(L1334,lists!B:C,2,FALSE)</f>
        <v>1</v>
      </c>
      <c r="AK1334" t="b">
        <f>VLOOKUP(T1334,lists!$B$23:$D$25,2,FALSE)</f>
        <v>1</v>
      </c>
      <c r="AL1334">
        <f t="shared" si="111"/>
        <v>1</v>
      </c>
    </row>
    <row r="1335" spans="1:38" x14ac:dyDescent="0.35">
      <c r="A1335" s="1">
        <f t="shared" si="107"/>
        <v>1335</v>
      </c>
      <c r="B1335" s="1">
        <f t="shared" si="108"/>
        <v>1334</v>
      </c>
      <c r="C1335" s="5">
        <v>44372</v>
      </c>
      <c r="D1335" t="s">
        <v>567</v>
      </c>
      <c r="E1335" t="s">
        <v>302</v>
      </c>
      <c r="F1335" t="s">
        <v>302</v>
      </c>
      <c r="G1335" t="s">
        <v>6</v>
      </c>
      <c r="H1335" t="s">
        <v>227</v>
      </c>
      <c r="J1335" t="s">
        <v>35</v>
      </c>
      <c r="K1335" t="s">
        <v>5</v>
      </c>
      <c r="L1335">
        <v>5</v>
      </c>
      <c r="N1335" t="s">
        <v>330</v>
      </c>
      <c r="O1335" t="s">
        <v>70</v>
      </c>
      <c r="P1335" t="s">
        <v>70</v>
      </c>
      <c r="Q1335">
        <v>6000</v>
      </c>
      <c r="R1335" t="s">
        <v>1582</v>
      </c>
      <c r="T1335" t="s">
        <v>239</v>
      </c>
      <c r="U1335">
        <v>0</v>
      </c>
      <c r="W1335" t="s">
        <v>503</v>
      </c>
      <c r="X1335" t="s">
        <v>503</v>
      </c>
      <c r="AA1335" s="6" t="str">
        <f t="shared" si="109"/>
        <v>Other</v>
      </c>
      <c r="AB1335" s="6" t="str">
        <f t="shared" si="110"/>
        <v>A</v>
      </c>
      <c r="AC1335" s="6">
        <f>VLOOKUP(P1335,lists!$G:$H,2,FALSE)</f>
        <v>4</v>
      </c>
      <c r="AD1335" t="b">
        <f>VLOOKUP(G1335,lists!$B$2:$C$3,2,FALSE)</f>
        <v>1</v>
      </c>
      <c r="AE1335" t="b">
        <f>VLOOKUP(AA1335,lists!$B:$C,2,FALSE)</f>
        <v>1</v>
      </c>
      <c r="AF1335" t="b">
        <f>IF(AND(AC1335&gt;=VLOOKUP(FLAT!$I$1,lists!$G:$H,2,FALSE),AC1335&lt;=VLOOKUP(FLAT!$I$2,lists!$G:$H,2,FALSE)),TRUE,FALSE)</f>
        <v>1</v>
      </c>
      <c r="AG1335" t="b">
        <f>VLOOKUP(AB1335,lists!$B$7:$C$8,2,FALSE)</f>
        <v>1</v>
      </c>
      <c r="AH1335" t="b">
        <f>VLOOKUP(IF(H1335="","Open",SUBSTITUTE(H1335,"/Nov","")),lists!$B$27:$D$29,2,FALSE)</f>
        <v>1</v>
      </c>
      <c r="AI1335" t="b">
        <f>IF(FLAT!$I$5="All",TRUE,IF(FLAT!$I$5=TEXT('Raw - F'!C1335,"mmm"),TRUE,FALSE))</f>
        <v>1</v>
      </c>
      <c r="AJ1335" t="b">
        <f>VLOOKUP(L1335,lists!B:C,2,FALSE)</f>
        <v>1</v>
      </c>
      <c r="AK1335" t="b">
        <f>VLOOKUP(T1335,lists!$B$23:$D$25,2,FALSE)</f>
        <v>1</v>
      </c>
      <c r="AL1335">
        <f t="shared" si="111"/>
        <v>1</v>
      </c>
    </row>
    <row r="1336" spans="1:38" x14ac:dyDescent="0.35">
      <c r="A1336" s="1">
        <f t="shared" si="107"/>
        <v>1336</v>
      </c>
      <c r="B1336" s="1">
        <f t="shared" si="108"/>
        <v>1335</v>
      </c>
      <c r="C1336" s="5">
        <v>44372</v>
      </c>
      <c r="D1336" t="s">
        <v>897</v>
      </c>
      <c r="E1336" t="s">
        <v>302</v>
      </c>
      <c r="F1336" t="s">
        <v>302</v>
      </c>
      <c r="G1336" t="s">
        <v>6</v>
      </c>
      <c r="H1336" t="s">
        <v>227</v>
      </c>
      <c r="J1336" t="s">
        <v>35</v>
      </c>
      <c r="K1336" t="s">
        <v>5</v>
      </c>
      <c r="L1336">
        <v>3</v>
      </c>
      <c r="N1336" t="s">
        <v>346</v>
      </c>
      <c r="O1336" t="s">
        <v>486</v>
      </c>
      <c r="P1336" t="s">
        <v>38</v>
      </c>
      <c r="Q1336">
        <v>11500</v>
      </c>
      <c r="R1336" t="s">
        <v>1584</v>
      </c>
      <c r="T1336" t="s">
        <v>239</v>
      </c>
      <c r="U1336">
        <v>0</v>
      </c>
      <c r="W1336" t="s">
        <v>503</v>
      </c>
      <c r="X1336" t="s">
        <v>503</v>
      </c>
      <c r="AA1336" s="6" t="str">
        <f t="shared" si="109"/>
        <v>Other</v>
      </c>
      <c r="AB1336" s="6" t="str">
        <f t="shared" si="110"/>
        <v>A</v>
      </c>
      <c r="AC1336" s="6">
        <f>VLOOKUP(P1336,lists!$G:$H,2,FALSE)</f>
        <v>3</v>
      </c>
      <c r="AD1336" t="b">
        <f>VLOOKUP(G1336,lists!$B$2:$C$3,2,FALSE)</f>
        <v>1</v>
      </c>
      <c r="AE1336" t="b">
        <f>VLOOKUP(AA1336,lists!$B:$C,2,FALSE)</f>
        <v>1</v>
      </c>
      <c r="AF1336" t="b">
        <f>IF(AND(AC1336&gt;=VLOOKUP(FLAT!$I$1,lists!$G:$H,2,FALSE),AC1336&lt;=VLOOKUP(FLAT!$I$2,lists!$G:$H,2,FALSE)),TRUE,FALSE)</f>
        <v>1</v>
      </c>
      <c r="AG1336" t="b">
        <f>VLOOKUP(AB1336,lists!$B$7:$C$8,2,FALSE)</f>
        <v>1</v>
      </c>
      <c r="AH1336" t="b">
        <f>VLOOKUP(IF(H1336="","Open",SUBSTITUTE(H1336,"/Nov","")),lists!$B$27:$D$29,2,FALSE)</f>
        <v>1</v>
      </c>
      <c r="AI1336" t="b">
        <f>IF(FLAT!$I$5="All",TRUE,IF(FLAT!$I$5=TEXT('Raw - F'!C1336,"mmm"),TRUE,FALSE))</f>
        <v>1</v>
      </c>
      <c r="AJ1336" t="b">
        <f>VLOOKUP(L1336,lists!B:C,2,FALSE)</f>
        <v>1</v>
      </c>
      <c r="AK1336" t="b">
        <f>VLOOKUP(T1336,lists!$B$23:$D$25,2,FALSE)</f>
        <v>1</v>
      </c>
      <c r="AL1336">
        <f t="shared" si="111"/>
        <v>1</v>
      </c>
    </row>
    <row r="1337" spans="1:38" x14ac:dyDescent="0.35">
      <c r="A1337" s="1">
        <f t="shared" si="107"/>
        <v>1337</v>
      </c>
      <c r="B1337" s="1">
        <f t="shared" si="108"/>
        <v>1336</v>
      </c>
      <c r="C1337" s="5">
        <v>44372</v>
      </c>
      <c r="D1337" t="s">
        <v>897</v>
      </c>
      <c r="E1337" t="s">
        <v>302</v>
      </c>
      <c r="F1337" t="s">
        <v>302</v>
      </c>
      <c r="G1337" t="s">
        <v>6</v>
      </c>
      <c r="H1337" t="s">
        <v>227</v>
      </c>
      <c r="J1337" t="s">
        <v>35</v>
      </c>
      <c r="K1337" t="s">
        <v>5</v>
      </c>
      <c r="L1337">
        <v>4</v>
      </c>
      <c r="N1337" t="s">
        <v>318</v>
      </c>
      <c r="O1337" t="s">
        <v>453</v>
      </c>
      <c r="P1337" t="s">
        <v>36</v>
      </c>
      <c r="Q1337">
        <v>7650</v>
      </c>
      <c r="R1337" t="s">
        <v>1588</v>
      </c>
      <c r="T1337" t="s">
        <v>239</v>
      </c>
      <c r="U1337">
        <v>0</v>
      </c>
      <c r="W1337" t="s">
        <v>503</v>
      </c>
      <c r="X1337" t="s">
        <v>503</v>
      </c>
      <c r="AA1337" s="6" t="str">
        <f t="shared" si="109"/>
        <v>Other</v>
      </c>
      <c r="AB1337" s="6" t="str">
        <f t="shared" si="110"/>
        <v>A</v>
      </c>
      <c r="AC1337" s="6">
        <f>VLOOKUP(P1337,lists!$G:$H,2,FALSE)</f>
        <v>1</v>
      </c>
      <c r="AD1337" t="b">
        <f>VLOOKUP(G1337,lists!$B$2:$C$3,2,FALSE)</f>
        <v>1</v>
      </c>
      <c r="AE1337" t="b">
        <f>VLOOKUP(AA1337,lists!$B:$C,2,FALSE)</f>
        <v>1</v>
      </c>
      <c r="AF1337" t="b">
        <f>IF(AND(AC1337&gt;=VLOOKUP(FLAT!$I$1,lists!$G:$H,2,FALSE),AC1337&lt;=VLOOKUP(FLAT!$I$2,lists!$G:$H,2,FALSE)),TRUE,FALSE)</f>
        <v>1</v>
      </c>
      <c r="AG1337" t="b">
        <f>VLOOKUP(AB1337,lists!$B$7:$C$8,2,FALSE)</f>
        <v>1</v>
      </c>
      <c r="AH1337" t="b">
        <f>VLOOKUP(IF(H1337="","Open",SUBSTITUTE(H1337,"/Nov","")),lists!$B$27:$D$29,2,FALSE)</f>
        <v>1</v>
      </c>
      <c r="AI1337" t="b">
        <f>IF(FLAT!$I$5="All",TRUE,IF(FLAT!$I$5=TEXT('Raw - F'!C1337,"mmm"),TRUE,FALSE))</f>
        <v>1</v>
      </c>
      <c r="AJ1337" t="b">
        <f>VLOOKUP(L1337,lists!B:C,2,FALSE)</f>
        <v>1</v>
      </c>
      <c r="AK1337" t="b">
        <f>VLOOKUP(T1337,lists!$B$23:$D$25,2,FALSE)</f>
        <v>1</v>
      </c>
      <c r="AL1337">
        <f t="shared" si="111"/>
        <v>1</v>
      </c>
    </row>
    <row r="1338" spans="1:38" x14ac:dyDescent="0.35">
      <c r="A1338" s="1">
        <f t="shared" si="107"/>
        <v>1338</v>
      </c>
      <c r="B1338" s="1">
        <f t="shared" si="108"/>
        <v>1337</v>
      </c>
      <c r="C1338" s="5">
        <v>44372</v>
      </c>
      <c r="D1338" t="s">
        <v>897</v>
      </c>
      <c r="E1338" t="s">
        <v>302</v>
      </c>
      <c r="F1338" t="s">
        <v>302</v>
      </c>
      <c r="G1338" t="s">
        <v>51</v>
      </c>
      <c r="H1338" t="s">
        <v>244</v>
      </c>
      <c r="J1338" t="s">
        <v>33</v>
      </c>
      <c r="K1338" t="s">
        <v>5</v>
      </c>
      <c r="L1338">
        <v>5</v>
      </c>
      <c r="N1338" t="s">
        <v>227</v>
      </c>
      <c r="O1338" t="s">
        <v>451</v>
      </c>
      <c r="P1338" t="s">
        <v>37</v>
      </c>
      <c r="Q1338">
        <v>7100</v>
      </c>
      <c r="R1338" t="s">
        <v>413</v>
      </c>
      <c r="T1338" t="s">
        <v>239</v>
      </c>
      <c r="U1338">
        <v>0</v>
      </c>
      <c r="W1338" t="s">
        <v>503</v>
      </c>
      <c r="X1338" t="s">
        <v>583</v>
      </c>
      <c r="Y1338" t="s">
        <v>868</v>
      </c>
      <c r="Z1338" t="s">
        <v>553</v>
      </c>
      <c r="AA1338" s="6" t="str">
        <f t="shared" si="109"/>
        <v>2yo</v>
      </c>
      <c r="AB1338" s="6" t="str">
        <f t="shared" si="110"/>
        <v>A</v>
      </c>
      <c r="AC1338" s="6">
        <f>VLOOKUP(P1338,lists!$G:$H,2,FALSE)</f>
        <v>2</v>
      </c>
      <c r="AD1338" t="b">
        <f>VLOOKUP(G1338,lists!$B$2:$C$3,2,FALSE)</f>
        <v>1</v>
      </c>
      <c r="AE1338" t="b">
        <f>VLOOKUP(AA1338,lists!$B:$C,2,FALSE)</f>
        <v>1</v>
      </c>
      <c r="AF1338" t="b">
        <f>IF(AND(AC1338&gt;=VLOOKUP(FLAT!$I$1,lists!$G:$H,2,FALSE),AC1338&lt;=VLOOKUP(FLAT!$I$2,lists!$G:$H,2,FALSE)),TRUE,FALSE)</f>
        <v>1</v>
      </c>
      <c r="AG1338" t="b">
        <f>VLOOKUP(AB1338,lists!$B$7:$C$8,2,FALSE)</f>
        <v>1</v>
      </c>
      <c r="AH1338" t="b">
        <f>VLOOKUP(IF(H1338="","Open",SUBSTITUTE(H1338,"/Nov","")),lists!$B$27:$D$29,2,FALSE)</f>
        <v>1</v>
      </c>
      <c r="AI1338" t="b">
        <f>IF(FLAT!$I$5="All",TRUE,IF(FLAT!$I$5=TEXT('Raw - F'!C1338,"mmm"),TRUE,FALSE))</f>
        <v>1</v>
      </c>
      <c r="AJ1338" t="b">
        <f>VLOOKUP(L1338,lists!B:C,2,FALSE)</f>
        <v>1</v>
      </c>
      <c r="AK1338" t="b">
        <f>VLOOKUP(T1338,lists!$B$23:$D$25,2,FALSE)</f>
        <v>1</v>
      </c>
      <c r="AL1338">
        <f t="shared" si="111"/>
        <v>1</v>
      </c>
    </row>
    <row r="1339" spans="1:38" x14ac:dyDescent="0.35">
      <c r="A1339" s="1">
        <f t="shared" si="107"/>
        <v>1339</v>
      </c>
      <c r="B1339" s="1">
        <f t="shared" si="108"/>
        <v>1338</v>
      </c>
      <c r="C1339" s="5">
        <v>44372</v>
      </c>
      <c r="D1339" t="s">
        <v>897</v>
      </c>
      <c r="E1339" t="s">
        <v>302</v>
      </c>
      <c r="F1339" t="s">
        <v>302</v>
      </c>
      <c r="G1339" t="s">
        <v>6</v>
      </c>
      <c r="H1339" t="s">
        <v>227</v>
      </c>
      <c r="J1339" t="s">
        <v>35</v>
      </c>
      <c r="K1339" t="s">
        <v>7</v>
      </c>
      <c r="L1339">
        <v>5</v>
      </c>
      <c r="N1339" t="s">
        <v>330</v>
      </c>
      <c r="O1339" t="s">
        <v>451</v>
      </c>
      <c r="P1339" t="s">
        <v>36</v>
      </c>
      <c r="Q1339">
        <v>4900</v>
      </c>
      <c r="R1339" t="s">
        <v>1585</v>
      </c>
      <c r="T1339" t="s">
        <v>239</v>
      </c>
      <c r="U1339">
        <v>0</v>
      </c>
      <c r="W1339" t="s">
        <v>503</v>
      </c>
      <c r="X1339" t="s">
        <v>503</v>
      </c>
      <c r="AA1339" s="6" t="str">
        <f t="shared" si="109"/>
        <v>Other</v>
      </c>
      <c r="AB1339" s="6" t="str">
        <f t="shared" si="110"/>
        <v>F</v>
      </c>
      <c r="AC1339" s="6">
        <f>VLOOKUP(P1339,lists!$G:$H,2,FALSE)</f>
        <v>1</v>
      </c>
      <c r="AD1339" t="b">
        <f>VLOOKUP(G1339,lists!$B$2:$C$3,2,FALSE)</f>
        <v>1</v>
      </c>
      <c r="AE1339" t="b">
        <f>VLOOKUP(AA1339,lists!$B:$C,2,FALSE)</f>
        <v>1</v>
      </c>
      <c r="AF1339" t="b">
        <f>IF(AND(AC1339&gt;=VLOOKUP(FLAT!$I$1,lists!$G:$H,2,FALSE),AC1339&lt;=VLOOKUP(FLAT!$I$2,lists!$G:$H,2,FALSE)),TRUE,FALSE)</f>
        <v>1</v>
      </c>
      <c r="AG1339" t="b">
        <f>VLOOKUP(AB1339,lists!$B$7:$C$8,2,FALSE)</f>
        <v>1</v>
      </c>
      <c r="AH1339" t="b">
        <f>VLOOKUP(IF(H1339="","Open",SUBSTITUTE(H1339,"/Nov","")),lists!$B$27:$D$29,2,FALSE)</f>
        <v>1</v>
      </c>
      <c r="AI1339" t="b">
        <f>IF(FLAT!$I$5="All",TRUE,IF(FLAT!$I$5=TEXT('Raw - F'!C1339,"mmm"),TRUE,FALSE))</f>
        <v>1</v>
      </c>
      <c r="AJ1339" t="b">
        <f>VLOOKUP(L1339,lists!B:C,2,FALSE)</f>
        <v>1</v>
      </c>
      <c r="AK1339" t="b">
        <f>VLOOKUP(T1339,lists!$B$23:$D$25,2,FALSE)</f>
        <v>1</v>
      </c>
      <c r="AL1339">
        <f t="shared" si="111"/>
        <v>1</v>
      </c>
    </row>
    <row r="1340" spans="1:38" x14ac:dyDescent="0.35">
      <c r="A1340" s="1">
        <f t="shared" si="107"/>
        <v>1340</v>
      </c>
      <c r="B1340" s="1">
        <f t="shared" si="108"/>
        <v>1339</v>
      </c>
      <c r="C1340" s="5">
        <v>44372</v>
      </c>
      <c r="D1340" t="s">
        <v>897</v>
      </c>
      <c r="E1340" t="s">
        <v>302</v>
      </c>
      <c r="F1340" t="s">
        <v>302</v>
      </c>
      <c r="G1340" t="s">
        <v>6</v>
      </c>
      <c r="H1340" t="s">
        <v>227</v>
      </c>
      <c r="J1340" t="s">
        <v>34</v>
      </c>
      <c r="K1340" t="s">
        <v>5</v>
      </c>
      <c r="L1340">
        <v>6</v>
      </c>
      <c r="N1340" t="s">
        <v>314</v>
      </c>
      <c r="O1340" t="s">
        <v>900</v>
      </c>
      <c r="P1340" t="s">
        <v>102</v>
      </c>
      <c r="Q1340">
        <v>4800</v>
      </c>
      <c r="R1340" t="s">
        <v>1586</v>
      </c>
      <c r="T1340" t="s">
        <v>239</v>
      </c>
      <c r="U1340">
        <v>0</v>
      </c>
      <c r="W1340" t="s">
        <v>503</v>
      </c>
      <c r="X1340" t="s">
        <v>503</v>
      </c>
      <c r="AA1340" s="6" t="str">
        <f t="shared" si="109"/>
        <v>3yo</v>
      </c>
      <c r="AB1340" s="6" t="str">
        <f t="shared" si="110"/>
        <v>A</v>
      </c>
      <c r="AC1340" s="6">
        <f>VLOOKUP(P1340,lists!$G:$H,2,FALSE)</f>
        <v>9</v>
      </c>
      <c r="AD1340" t="b">
        <f>VLOOKUP(G1340,lists!$B$2:$C$3,2,FALSE)</f>
        <v>1</v>
      </c>
      <c r="AE1340" t="b">
        <f>VLOOKUP(AA1340,lists!$B:$C,2,FALSE)</f>
        <v>1</v>
      </c>
      <c r="AF1340" t="b">
        <f>IF(AND(AC1340&gt;=VLOOKUP(FLAT!$I$1,lists!$G:$H,2,FALSE),AC1340&lt;=VLOOKUP(FLAT!$I$2,lists!$G:$H,2,FALSE)),TRUE,FALSE)</f>
        <v>1</v>
      </c>
      <c r="AG1340" t="b">
        <f>VLOOKUP(AB1340,lists!$B$7:$C$8,2,FALSE)</f>
        <v>1</v>
      </c>
      <c r="AH1340" t="b">
        <f>VLOOKUP(IF(H1340="","Open",SUBSTITUTE(H1340,"/Nov","")),lists!$B$27:$D$29,2,FALSE)</f>
        <v>1</v>
      </c>
      <c r="AI1340" t="b">
        <f>IF(FLAT!$I$5="All",TRUE,IF(FLAT!$I$5=TEXT('Raw - F'!C1340,"mmm"),TRUE,FALSE))</f>
        <v>1</v>
      </c>
      <c r="AJ1340" t="b">
        <f>VLOOKUP(L1340,lists!B:C,2,FALSE)</f>
        <v>1</v>
      </c>
      <c r="AK1340" t="b">
        <f>VLOOKUP(T1340,lists!$B$23:$D$25,2,FALSE)</f>
        <v>1</v>
      </c>
      <c r="AL1340">
        <f t="shared" si="111"/>
        <v>1</v>
      </c>
    </row>
    <row r="1341" spans="1:38" x14ac:dyDescent="0.35">
      <c r="A1341" s="1">
        <f t="shared" si="107"/>
        <v>1341</v>
      </c>
      <c r="B1341" s="1">
        <f t="shared" si="108"/>
        <v>1340</v>
      </c>
      <c r="C1341" s="5">
        <v>44372</v>
      </c>
      <c r="D1341" t="s">
        <v>897</v>
      </c>
      <c r="E1341" t="s">
        <v>302</v>
      </c>
      <c r="F1341" t="s">
        <v>302</v>
      </c>
      <c r="G1341" t="s">
        <v>6</v>
      </c>
      <c r="H1341" t="s">
        <v>227</v>
      </c>
      <c r="J1341" t="s">
        <v>54</v>
      </c>
      <c r="K1341" t="s">
        <v>5</v>
      </c>
      <c r="L1341">
        <v>6</v>
      </c>
      <c r="N1341" t="s">
        <v>307</v>
      </c>
      <c r="O1341" t="s">
        <v>453</v>
      </c>
      <c r="P1341" t="s">
        <v>70</v>
      </c>
      <c r="Q1341">
        <v>3900</v>
      </c>
      <c r="R1341" t="s">
        <v>1587</v>
      </c>
      <c r="T1341" t="s">
        <v>239</v>
      </c>
      <c r="U1341">
        <v>0</v>
      </c>
      <c r="V1341" t="s">
        <v>525</v>
      </c>
      <c r="W1341" t="s">
        <v>503</v>
      </c>
      <c r="X1341" t="s">
        <v>503</v>
      </c>
      <c r="AA1341" s="6" t="str">
        <f t="shared" si="109"/>
        <v>Other</v>
      </c>
      <c r="AB1341" s="6" t="str">
        <f t="shared" si="110"/>
        <v>A</v>
      </c>
      <c r="AC1341" s="6">
        <f>VLOOKUP(P1341,lists!$G:$H,2,FALSE)</f>
        <v>4</v>
      </c>
      <c r="AD1341" t="b">
        <f>VLOOKUP(G1341,lists!$B$2:$C$3,2,FALSE)</f>
        <v>1</v>
      </c>
      <c r="AE1341" t="b">
        <f>VLOOKUP(AA1341,lists!$B:$C,2,FALSE)</f>
        <v>1</v>
      </c>
      <c r="AF1341" t="b">
        <f>IF(AND(AC1341&gt;=VLOOKUP(FLAT!$I$1,lists!$G:$H,2,FALSE),AC1341&lt;=VLOOKUP(FLAT!$I$2,lists!$G:$H,2,FALSE)),TRUE,FALSE)</f>
        <v>1</v>
      </c>
      <c r="AG1341" t="b">
        <f>VLOOKUP(AB1341,lists!$B$7:$C$8,2,FALSE)</f>
        <v>1</v>
      </c>
      <c r="AH1341" t="b">
        <f>VLOOKUP(IF(H1341="","Open",SUBSTITUTE(H1341,"/Nov","")),lists!$B$27:$D$29,2,FALSE)</f>
        <v>1</v>
      </c>
      <c r="AI1341" t="b">
        <f>IF(FLAT!$I$5="All",TRUE,IF(FLAT!$I$5=TEXT('Raw - F'!C1341,"mmm"),TRUE,FALSE))</f>
        <v>1</v>
      </c>
      <c r="AJ1341" t="b">
        <f>VLOOKUP(L1341,lists!B:C,2,FALSE)</f>
        <v>1</v>
      </c>
      <c r="AK1341" t="b">
        <f>VLOOKUP(T1341,lists!$B$23:$D$25,2,FALSE)</f>
        <v>1</v>
      </c>
      <c r="AL1341">
        <f t="shared" si="111"/>
        <v>1</v>
      </c>
    </row>
    <row r="1342" spans="1:38" x14ac:dyDescent="0.35">
      <c r="A1342" s="1">
        <f t="shared" si="107"/>
        <v>1342</v>
      </c>
      <c r="B1342" s="1">
        <f t="shared" si="108"/>
        <v>1341</v>
      </c>
      <c r="C1342" s="5">
        <v>44372</v>
      </c>
      <c r="D1342" t="s">
        <v>897</v>
      </c>
      <c r="E1342" t="s">
        <v>302</v>
      </c>
      <c r="F1342" t="s">
        <v>302</v>
      </c>
      <c r="G1342" t="s">
        <v>51</v>
      </c>
      <c r="H1342" t="s">
        <v>227</v>
      </c>
      <c r="I1342" t="s">
        <v>880</v>
      </c>
      <c r="J1342" t="s">
        <v>35</v>
      </c>
      <c r="K1342" t="s">
        <v>5</v>
      </c>
      <c r="L1342">
        <v>6</v>
      </c>
      <c r="N1342" t="s">
        <v>316</v>
      </c>
      <c r="O1342" t="s">
        <v>37</v>
      </c>
      <c r="P1342" t="s">
        <v>37</v>
      </c>
      <c r="Q1342">
        <v>3900</v>
      </c>
      <c r="R1342" t="s">
        <v>1608</v>
      </c>
      <c r="T1342" t="s">
        <v>241</v>
      </c>
      <c r="U1342">
        <v>0</v>
      </c>
      <c r="W1342" t="s">
        <v>503</v>
      </c>
      <c r="X1342" t="s">
        <v>503</v>
      </c>
      <c r="AA1342" s="6" t="str">
        <f t="shared" si="109"/>
        <v>Other</v>
      </c>
      <c r="AB1342" s="6" t="str">
        <f t="shared" si="110"/>
        <v>A</v>
      </c>
      <c r="AC1342" s="6">
        <f>VLOOKUP(P1342,lists!$G:$H,2,FALSE)</f>
        <v>2</v>
      </c>
      <c r="AD1342" t="b">
        <f>VLOOKUP(G1342,lists!$B$2:$C$3,2,FALSE)</f>
        <v>1</v>
      </c>
      <c r="AE1342" t="b">
        <f>VLOOKUP(AA1342,lists!$B:$C,2,FALSE)</f>
        <v>1</v>
      </c>
      <c r="AF1342" t="b">
        <f>IF(AND(AC1342&gt;=VLOOKUP(FLAT!$I$1,lists!$G:$H,2,FALSE),AC1342&lt;=VLOOKUP(FLAT!$I$2,lists!$G:$H,2,FALSE)),TRUE,FALSE)</f>
        <v>1</v>
      </c>
      <c r="AG1342" t="b">
        <f>VLOOKUP(AB1342,lists!$B$7:$C$8,2,FALSE)</f>
        <v>1</v>
      </c>
      <c r="AH1342" t="b">
        <f>VLOOKUP(IF(H1342="","Open",SUBSTITUTE(H1342,"/Nov","")),lists!$B$27:$D$29,2,FALSE)</f>
        <v>1</v>
      </c>
      <c r="AI1342" t="b">
        <f>IF(FLAT!$I$5="All",TRUE,IF(FLAT!$I$5=TEXT('Raw - F'!C1342,"mmm"),TRUE,FALSE))</f>
        <v>1</v>
      </c>
      <c r="AJ1342" t="b">
        <f>VLOOKUP(L1342,lists!B:C,2,FALSE)</f>
        <v>1</v>
      </c>
      <c r="AK1342" t="b">
        <f>VLOOKUP(T1342,lists!$B$23:$D$25,2,FALSE)</f>
        <v>1</v>
      </c>
      <c r="AL1342">
        <f t="shared" si="111"/>
        <v>1</v>
      </c>
    </row>
    <row r="1343" spans="1:38" x14ac:dyDescent="0.35">
      <c r="A1343" s="1">
        <f t="shared" si="107"/>
        <v>1343</v>
      </c>
      <c r="B1343" s="1">
        <f t="shared" si="108"/>
        <v>1342</v>
      </c>
      <c r="C1343" s="5">
        <v>44373</v>
      </c>
      <c r="D1343" t="s">
        <v>642</v>
      </c>
      <c r="E1343" t="s">
        <v>302</v>
      </c>
      <c r="F1343" t="s">
        <v>302</v>
      </c>
      <c r="G1343" t="s">
        <v>6</v>
      </c>
      <c r="H1343" t="s">
        <v>227</v>
      </c>
      <c r="J1343" t="s">
        <v>34</v>
      </c>
      <c r="K1343" t="s">
        <v>5</v>
      </c>
      <c r="L1343">
        <v>2</v>
      </c>
      <c r="N1343" t="s">
        <v>367</v>
      </c>
      <c r="O1343" t="s">
        <v>322</v>
      </c>
      <c r="P1343" t="s">
        <v>38</v>
      </c>
      <c r="Q1343">
        <v>19000</v>
      </c>
      <c r="R1343" t="s">
        <v>1592</v>
      </c>
      <c r="T1343" t="s">
        <v>239</v>
      </c>
      <c r="U1343">
        <v>0</v>
      </c>
      <c r="W1343" t="s">
        <v>503</v>
      </c>
      <c r="X1343" t="s">
        <v>503</v>
      </c>
      <c r="AA1343" s="6" t="str">
        <f t="shared" si="109"/>
        <v>3yo</v>
      </c>
      <c r="AB1343" s="6" t="str">
        <f t="shared" si="110"/>
        <v>A</v>
      </c>
      <c r="AC1343" s="6">
        <f>VLOOKUP(P1343,lists!$G:$H,2,FALSE)</f>
        <v>3</v>
      </c>
      <c r="AD1343" t="b">
        <f>VLOOKUP(G1343,lists!$B$2:$C$3,2,FALSE)</f>
        <v>1</v>
      </c>
      <c r="AE1343" t="b">
        <f>VLOOKUP(AA1343,lists!$B:$C,2,FALSE)</f>
        <v>1</v>
      </c>
      <c r="AF1343" t="b">
        <f>IF(AND(AC1343&gt;=VLOOKUP(FLAT!$I$1,lists!$G:$H,2,FALSE),AC1343&lt;=VLOOKUP(FLAT!$I$2,lists!$G:$H,2,FALSE)),TRUE,FALSE)</f>
        <v>1</v>
      </c>
      <c r="AG1343" t="b">
        <f>VLOOKUP(AB1343,lists!$B$7:$C$8,2,FALSE)</f>
        <v>1</v>
      </c>
      <c r="AH1343" t="b">
        <f>VLOOKUP(IF(H1343="","Open",SUBSTITUTE(H1343,"/Nov","")),lists!$B$27:$D$29,2,FALSE)</f>
        <v>1</v>
      </c>
      <c r="AI1343" t="b">
        <f>IF(FLAT!$I$5="All",TRUE,IF(FLAT!$I$5=TEXT('Raw - F'!C1343,"mmm"),TRUE,FALSE))</f>
        <v>1</v>
      </c>
      <c r="AJ1343" t="b">
        <f>VLOOKUP(L1343,lists!B:C,2,FALSE)</f>
        <v>1</v>
      </c>
      <c r="AK1343" t="b">
        <f>VLOOKUP(T1343,lists!$B$23:$D$25,2,FALSE)</f>
        <v>1</v>
      </c>
      <c r="AL1343">
        <f t="shared" si="111"/>
        <v>1</v>
      </c>
    </row>
    <row r="1344" spans="1:38" x14ac:dyDescent="0.35">
      <c r="A1344" s="1">
        <f t="shared" si="107"/>
        <v>1344</v>
      </c>
      <c r="B1344" s="1">
        <f t="shared" si="108"/>
        <v>1343</v>
      </c>
      <c r="C1344" s="5">
        <v>44373</v>
      </c>
      <c r="D1344" t="s">
        <v>642</v>
      </c>
      <c r="E1344" t="s">
        <v>302</v>
      </c>
      <c r="F1344" t="s">
        <v>302</v>
      </c>
      <c r="G1344" t="s">
        <v>6</v>
      </c>
      <c r="H1344" t="s">
        <v>227</v>
      </c>
      <c r="J1344" t="s">
        <v>35</v>
      </c>
      <c r="K1344" t="s">
        <v>5</v>
      </c>
      <c r="L1344">
        <v>3</v>
      </c>
      <c r="N1344" t="s">
        <v>359</v>
      </c>
      <c r="O1344" t="s">
        <v>645</v>
      </c>
      <c r="P1344" t="s">
        <v>36</v>
      </c>
      <c r="Q1344">
        <v>11500</v>
      </c>
      <c r="R1344" t="s">
        <v>1590</v>
      </c>
      <c r="T1344" t="s">
        <v>239</v>
      </c>
      <c r="U1344">
        <v>0</v>
      </c>
      <c r="W1344" t="s">
        <v>503</v>
      </c>
      <c r="X1344" t="s">
        <v>503</v>
      </c>
      <c r="AA1344" s="6" t="str">
        <f t="shared" si="109"/>
        <v>Other</v>
      </c>
      <c r="AB1344" s="6" t="str">
        <f t="shared" si="110"/>
        <v>A</v>
      </c>
      <c r="AC1344" s="6">
        <f>VLOOKUP(P1344,lists!$G:$H,2,FALSE)</f>
        <v>1</v>
      </c>
      <c r="AD1344" t="b">
        <f>VLOOKUP(G1344,lists!$B$2:$C$3,2,FALSE)</f>
        <v>1</v>
      </c>
      <c r="AE1344" t="b">
        <f>VLOOKUP(AA1344,lists!$B:$C,2,FALSE)</f>
        <v>1</v>
      </c>
      <c r="AF1344" t="b">
        <f>IF(AND(AC1344&gt;=VLOOKUP(FLAT!$I$1,lists!$G:$H,2,FALSE),AC1344&lt;=VLOOKUP(FLAT!$I$2,lists!$G:$H,2,FALSE)),TRUE,FALSE)</f>
        <v>1</v>
      </c>
      <c r="AG1344" t="b">
        <f>VLOOKUP(AB1344,lists!$B$7:$C$8,2,FALSE)</f>
        <v>1</v>
      </c>
      <c r="AH1344" t="b">
        <f>VLOOKUP(IF(H1344="","Open",SUBSTITUTE(H1344,"/Nov","")),lists!$B$27:$D$29,2,FALSE)</f>
        <v>1</v>
      </c>
      <c r="AI1344" t="b">
        <f>IF(FLAT!$I$5="All",TRUE,IF(FLAT!$I$5=TEXT('Raw - F'!C1344,"mmm"),TRUE,FALSE))</f>
        <v>1</v>
      </c>
      <c r="AJ1344" t="b">
        <f>VLOOKUP(L1344,lists!B:C,2,FALSE)</f>
        <v>1</v>
      </c>
      <c r="AK1344" t="b">
        <f>VLOOKUP(T1344,lists!$B$23:$D$25,2,FALSE)</f>
        <v>1</v>
      </c>
      <c r="AL1344">
        <f t="shared" si="111"/>
        <v>1</v>
      </c>
    </row>
    <row r="1345" spans="1:38" x14ac:dyDescent="0.35">
      <c r="A1345" s="1">
        <f t="shared" si="107"/>
        <v>1345</v>
      </c>
      <c r="B1345" s="1">
        <f t="shared" si="108"/>
        <v>1344</v>
      </c>
      <c r="C1345" s="5">
        <v>44373</v>
      </c>
      <c r="D1345" t="s">
        <v>642</v>
      </c>
      <c r="E1345" t="s">
        <v>302</v>
      </c>
      <c r="F1345" t="s">
        <v>302</v>
      </c>
      <c r="G1345" t="s">
        <v>6</v>
      </c>
      <c r="H1345" t="s">
        <v>227</v>
      </c>
      <c r="J1345" t="s">
        <v>35</v>
      </c>
      <c r="K1345" t="s">
        <v>5</v>
      </c>
      <c r="L1345">
        <v>4</v>
      </c>
      <c r="N1345" t="s">
        <v>318</v>
      </c>
      <c r="O1345" t="s">
        <v>643</v>
      </c>
      <c r="P1345" t="s">
        <v>59</v>
      </c>
      <c r="Q1345">
        <v>7250</v>
      </c>
      <c r="R1345" t="s">
        <v>1591</v>
      </c>
      <c r="T1345" t="s">
        <v>239</v>
      </c>
      <c r="U1345">
        <v>0</v>
      </c>
      <c r="W1345" t="s">
        <v>503</v>
      </c>
      <c r="X1345" t="s">
        <v>503</v>
      </c>
      <c r="AA1345" s="6" t="str">
        <f t="shared" si="109"/>
        <v>Other</v>
      </c>
      <c r="AB1345" s="6" t="str">
        <f t="shared" si="110"/>
        <v>A</v>
      </c>
      <c r="AC1345" s="6">
        <f>VLOOKUP(P1345,lists!$G:$H,2,FALSE)</f>
        <v>7</v>
      </c>
      <c r="AD1345" t="b">
        <f>VLOOKUP(G1345,lists!$B$2:$C$3,2,FALSE)</f>
        <v>1</v>
      </c>
      <c r="AE1345" t="b">
        <f>VLOOKUP(AA1345,lists!$B:$C,2,FALSE)</f>
        <v>1</v>
      </c>
      <c r="AF1345" t="b">
        <f>IF(AND(AC1345&gt;=VLOOKUP(FLAT!$I$1,lists!$G:$H,2,FALSE),AC1345&lt;=VLOOKUP(FLAT!$I$2,lists!$G:$H,2,FALSE)),TRUE,FALSE)</f>
        <v>1</v>
      </c>
      <c r="AG1345" t="b">
        <f>VLOOKUP(AB1345,lists!$B$7:$C$8,2,FALSE)</f>
        <v>1</v>
      </c>
      <c r="AH1345" t="b">
        <f>VLOOKUP(IF(H1345="","Open",SUBSTITUTE(H1345,"/Nov","")),lists!$B$27:$D$29,2,FALSE)</f>
        <v>1</v>
      </c>
      <c r="AI1345" t="b">
        <f>IF(FLAT!$I$5="All",TRUE,IF(FLAT!$I$5=TEXT('Raw - F'!C1345,"mmm"),TRUE,FALSE))</f>
        <v>1</v>
      </c>
      <c r="AJ1345" t="b">
        <f>VLOOKUP(L1345,lists!B:C,2,FALSE)</f>
        <v>1</v>
      </c>
      <c r="AK1345" t="b">
        <f>VLOOKUP(T1345,lists!$B$23:$D$25,2,FALSE)</f>
        <v>1</v>
      </c>
      <c r="AL1345">
        <f t="shared" si="111"/>
        <v>1</v>
      </c>
    </row>
    <row r="1346" spans="1:38" x14ac:dyDescent="0.35">
      <c r="A1346" s="1">
        <f t="shared" si="107"/>
        <v>1346</v>
      </c>
      <c r="B1346" s="1">
        <f t="shared" si="108"/>
        <v>1345</v>
      </c>
      <c r="C1346" s="5">
        <v>44373</v>
      </c>
      <c r="D1346" t="s">
        <v>642</v>
      </c>
      <c r="E1346" t="s">
        <v>302</v>
      </c>
      <c r="F1346" t="s">
        <v>302</v>
      </c>
      <c r="G1346" t="s">
        <v>6</v>
      </c>
      <c r="H1346" t="s">
        <v>227</v>
      </c>
      <c r="J1346" t="s">
        <v>54</v>
      </c>
      <c r="K1346" t="s">
        <v>5</v>
      </c>
      <c r="L1346">
        <v>4</v>
      </c>
      <c r="N1346" t="s">
        <v>348</v>
      </c>
      <c r="O1346" t="s">
        <v>1593</v>
      </c>
      <c r="P1346" t="s">
        <v>61</v>
      </c>
      <c r="Q1346">
        <v>7250</v>
      </c>
      <c r="R1346" t="s">
        <v>1594</v>
      </c>
      <c r="T1346" t="s">
        <v>239</v>
      </c>
      <c r="U1346">
        <v>0</v>
      </c>
      <c r="W1346" t="s">
        <v>503</v>
      </c>
      <c r="X1346" t="s">
        <v>503</v>
      </c>
      <c r="AA1346" s="6" t="str">
        <f t="shared" si="109"/>
        <v>Other</v>
      </c>
      <c r="AB1346" s="6" t="str">
        <f t="shared" si="110"/>
        <v>A</v>
      </c>
      <c r="AC1346" s="6">
        <f>VLOOKUP(P1346,lists!$G:$H,2,FALSE)</f>
        <v>11</v>
      </c>
      <c r="AD1346" t="b">
        <f>VLOOKUP(G1346,lists!$B$2:$C$3,2,FALSE)</f>
        <v>1</v>
      </c>
      <c r="AE1346" t="b">
        <f>VLOOKUP(AA1346,lists!$B:$C,2,FALSE)</f>
        <v>1</v>
      </c>
      <c r="AF1346" t="b">
        <f>IF(AND(AC1346&gt;=VLOOKUP(FLAT!$I$1,lists!$G:$H,2,FALSE),AC1346&lt;=VLOOKUP(FLAT!$I$2,lists!$G:$H,2,FALSE)),TRUE,FALSE)</f>
        <v>1</v>
      </c>
      <c r="AG1346" t="b">
        <f>VLOOKUP(AB1346,lists!$B$7:$C$8,2,FALSE)</f>
        <v>1</v>
      </c>
      <c r="AH1346" t="b">
        <f>VLOOKUP(IF(H1346="","Open",SUBSTITUTE(H1346,"/Nov","")),lists!$B$27:$D$29,2,FALSE)</f>
        <v>1</v>
      </c>
      <c r="AI1346" t="b">
        <f>IF(FLAT!$I$5="All",TRUE,IF(FLAT!$I$5=TEXT('Raw - F'!C1346,"mmm"),TRUE,FALSE))</f>
        <v>1</v>
      </c>
      <c r="AJ1346" t="b">
        <f>VLOOKUP(L1346,lists!B:C,2,FALSE)</f>
        <v>1</v>
      </c>
      <c r="AK1346" t="b">
        <f>VLOOKUP(T1346,lists!$B$23:$D$25,2,FALSE)</f>
        <v>1</v>
      </c>
      <c r="AL1346">
        <f t="shared" si="111"/>
        <v>1</v>
      </c>
    </row>
    <row r="1347" spans="1:38" x14ac:dyDescent="0.35">
      <c r="A1347" s="1">
        <f t="shared" si="107"/>
        <v>1347</v>
      </c>
      <c r="B1347" s="1">
        <f t="shared" si="108"/>
        <v>1346</v>
      </c>
      <c r="C1347" s="5">
        <v>44373</v>
      </c>
      <c r="D1347" t="s">
        <v>642</v>
      </c>
      <c r="E1347" t="s">
        <v>302</v>
      </c>
      <c r="F1347" t="s">
        <v>302</v>
      </c>
      <c r="G1347" t="s">
        <v>51</v>
      </c>
      <c r="H1347" t="s">
        <v>244</v>
      </c>
      <c r="J1347" t="s">
        <v>35</v>
      </c>
      <c r="K1347" t="s">
        <v>5</v>
      </c>
      <c r="L1347">
        <v>4</v>
      </c>
      <c r="N1347" t="s">
        <v>227</v>
      </c>
      <c r="O1347" t="s">
        <v>664</v>
      </c>
      <c r="P1347" t="s">
        <v>70</v>
      </c>
      <c r="Q1347">
        <v>7250</v>
      </c>
      <c r="R1347" t="s">
        <v>1595</v>
      </c>
      <c r="T1347" t="s">
        <v>239</v>
      </c>
      <c r="U1347">
        <v>0</v>
      </c>
      <c r="W1347" t="s">
        <v>503</v>
      </c>
      <c r="X1347" t="s">
        <v>503</v>
      </c>
      <c r="AA1347" s="6" t="str">
        <f t="shared" si="109"/>
        <v>Other</v>
      </c>
      <c r="AB1347" s="6" t="str">
        <f t="shared" si="110"/>
        <v>A</v>
      </c>
      <c r="AC1347" s="6">
        <f>VLOOKUP(P1347,lists!$G:$H,2,FALSE)</f>
        <v>4</v>
      </c>
      <c r="AD1347" t="b">
        <f>VLOOKUP(G1347,lists!$B$2:$C$3,2,FALSE)</f>
        <v>1</v>
      </c>
      <c r="AE1347" t="b">
        <f>VLOOKUP(AA1347,lists!$B:$C,2,FALSE)</f>
        <v>1</v>
      </c>
      <c r="AF1347" t="b">
        <f>IF(AND(AC1347&gt;=VLOOKUP(FLAT!$I$1,lists!$G:$H,2,FALSE),AC1347&lt;=VLOOKUP(FLAT!$I$2,lists!$G:$H,2,FALSE)),TRUE,FALSE)</f>
        <v>1</v>
      </c>
      <c r="AG1347" t="b">
        <f>VLOOKUP(AB1347,lists!$B$7:$C$8,2,FALSE)</f>
        <v>1</v>
      </c>
      <c r="AH1347" t="b">
        <f>VLOOKUP(IF(H1347="","Open",SUBSTITUTE(H1347,"/Nov","")),lists!$B$27:$D$29,2,FALSE)</f>
        <v>1</v>
      </c>
      <c r="AI1347" t="b">
        <f>IF(FLAT!$I$5="All",TRUE,IF(FLAT!$I$5=TEXT('Raw - F'!C1347,"mmm"),TRUE,FALSE))</f>
        <v>1</v>
      </c>
      <c r="AJ1347" t="b">
        <f>VLOOKUP(L1347,lists!B:C,2,FALSE)</f>
        <v>1</v>
      </c>
      <c r="AK1347" t="b">
        <f>VLOOKUP(T1347,lists!$B$23:$D$25,2,FALSE)</f>
        <v>1</v>
      </c>
      <c r="AL1347">
        <f t="shared" si="111"/>
        <v>1</v>
      </c>
    </row>
    <row r="1348" spans="1:38" x14ac:dyDescent="0.35">
      <c r="A1348" s="1">
        <f t="shared" si="107"/>
        <v>1348</v>
      </c>
      <c r="B1348" s="1">
        <f t="shared" si="108"/>
        <v>1347</v>
      </c>
      <c r="C1348" s="5">
        <v>44373</v>
      </c>
      <c r="D1348" t="s">
        <v>642</v>
      </c>
      <c r="E1348" t="s">
        <v>302</v>
      </c>
      <c r="F1348" t="s">
        <v>302</v>
      </c>
      <c r="G1348" t="s">
        <v>6</v>
      </c>
      <c r="H1348" t="s">
        <v>227</v>
      </c>
      <c r="J1348" t="s">
        <v>54</v>
      </c>
      <c r="K1348" t="s">
        <v>5</v>
      </c>
      <c r="L1348">
        <v>4</v>
      </c>
      <c r="N1348" t="s">
        <v>348</v>
      </c>
      <c r="O1348" t="s">
        <v>645</v>
      </c>
      <c r="P1348" t="s">
        <v>36</v>
      </c>
      <c r="Q1348">
        <v>7250</v>
      </c>
      <c r="R1348" t="s">
        <v>894</v>
      </c>
      <c r="T1348" t="s">
        <v>239</v>
      </c>
      <c r="U1348">
        <v>0</v>
      </c>
      <c r="W1348" t="s">
        <v>503</v>
      </c>
      <c r="X1348" t="s">
        <v>503</v>
      </c>
      <c r="AA1348" s="6" t="str">
        <f t="shared" si="109"/>
        <v>Other</v>
      </c>
      <c r="AB1348" s="6" t="str">
        <f t="shared" si="110"/>
        <v>A</v>
      </c>
      <c r="AC1348" s="6">
        <f>VLOOKUP(P1348,lists!$G:$H,2,FALSE)</f>
        <v>1</v>
      </c>
      <c r="AD1348" t="b">
        <f>VLOOKUP(G1348,lists!$B$2:$C$3,2,FALSE)</f>
        <v>1</v>
      </c>
      <c r="AE1348" t="b">
        <f>VLOOKUP(AA1348,lists!$B:$C,2,FALSE)</f>
        <v>1</v>
      </c>
      <c r="AF1348" t="b">
        <f>IF(AND(AC1348&gt;=VLOOKUP(FLAT!$I$1,lists!$G:$H,2,FALSE),AC1348&lt;=VLOOKUP(FLAT!$I$2,lists!$G:$H,2,FALSE)),TRUE,FALSE)</f>
        <v>1</v>
      </c>
      <c r="AG1348" t="b">
        <f>VLOOKUP(AB1348,lists!$B$7:$C$8,2,FALSE)</f>
        <v>1</v>
      </c>
      <c r="AH1348" t="b">
        <f>VLOOKUP(IF(H1348="","Open",SUBSTITUTE(H1348,"/Nov","")),lists!$B$27:$D$29,2,FALSE)</f>
        <v>1</v>
      </c>
      <c r="AI1348" t="b">
        <f>IF(FLAT!$I$5="All",TRUE,IF(FLAT!$I$5=TEXT('Raw - F'!C1348,"mmm"),TRUE,FALSE))</f>
        <v>1</v>
      </c>
      <c r="AJ1348" t="b">
        <f>VLOOKUP(L1348,lists!B:C,2,FALSE)</f>
        <v>1</v>
      </c>
      <c r="AK1348" t="b">
        <f>VLOOKUP(T1348,lists!$B$23:$D$25,2,FALSE)</f>
        <v>1</v>
      </c>
      <c r="AL1348">
        <f t="shared" si="111"/>
        <v>1</v>
      </c>
    </row>
    <row r="1349" spans="1:38" x14ac:dyDescent="0.35">
      <c r="A1349" s="1">
        <f t="shared" si="107"/>
        <v>1349</v>
      </c>
      <c r="B1349" s="1">
        <f t="shared" si="108"/>
        <v>1348</v>
      </c>
      <c r="C1349" s="5">
        <v>44373</v>
      </c>
      <c r="D1349" t="s">
        <v>642</v>
      </c>
      <c r="E1349" t="s">
        <v>302</v>
      </c>
      <c r="F1349" t="s">
        <v>302</v>
      </c>
      <c r="G1349" t="s">
        <v>51</v>
      </c>
      <c r="H1349" t="s">
        <v>245</v>
      </c>
      <c r="J1349" t="s">
        <v>33</v>
      </c>
      <c r="K1349" t="s">
        <v>5</v>
      </c>
      <c r="L1349">
        <v>4</v>
      </c>
      <c r="N1349" t="s">
        <v>227</v>
      </c>
      <c r="O1349" t="s">
        <v>645</v>
      </c>
      <c r="P1349" t="s">
        <v>36</v>
      </c>
      <c r="Q1349">
        <v>6100</v>
      </c>
      <c r="R1349" t="s">
        <v>1596</v>
      </c>
      <c r="T1349" t="s">
        <v>239</v>
      </c>
      <c r="U1349">
        <v>0</v>
      </c>
      <c r="W1349" t="s">
        <v>503</v>
      </c>
      <c r="X1349" t="s">
        <v>503</v>
      </c>
      <c r="Z1349" t="s">
        <v>553</v>
      </c>
      <c r="AA1349" s="6" t="str">
        <f t="shared" si="109"/>
        <v>2yo</v>
      </c>
      <c r="AB1349" s="6" t="str">
        <f t="shared" si="110"/>
        <v>A</v>
      </c>
      <c r="AC1349" s="6">
        <f>VLOOKUP(P1349,lists!$G:$H,2,FALSE)</f>
        <v>1</v>
      </c>
      <c r="AD1349" t="b">
        <f>VLOOKUP(G1349,lists!$B$2:$C$3,2,FALSE)</f>
        <v>1</v>
      </c>
      <c r="AE1349" t="b">
        <f>VLOOKUP(AA1349,lists!$B:$C,2,FALSE)</f>
        <v>1</v>
      </c>
      <c r="AF1349" t="b">
        <f>IF(AND(AC1349&gt;=VLOOKUP(FLAT!$I$1,lists!$G:$H,2,FALSE),AC1349&lt;=VLOOKUP(FLAT!$I$2,lists!$G:$H,2,FALSE)),TRUE,FALSE)</f>
        <v>1</v>
      </c>
      <c r="AG1349" t="b">
        <f>VLOOKUP(AB1349,lists!$B$7:$C$8,2,FALSE)</f>
        <v>1</v>
      </c>
      <c r="AH1349" t="b">
        <f>VLOOKUP(IF(H1349="","Open",SUBSTITUTE(H1349,"/Nov","")),lists!$B$27:$D$29,2,FALSE)</f>
        <v>1</v>
      </c>
      <c r="AI1349" t="b">
        <f>IF(FLAT!$I$5="All",TRUE,IF(FLAT!$I$5=TEXT('Raw - F'!C1349,"mmm"),TRUE,FALSE))</f>
        <v>1</v>
      </c>
      <c r="AJ1349" t="b">
        <f>VLOOKUP(L1349,lists!B:C,2,FALSE)</f>
        <v>1</v>
      </c>
      <c r="AK1349" t="b">
        <f>VLOOKUP(T1349,lists!$B$23:$D$25,2,FALSE)</f>
        <v>1</v>
      </c>
      <c r="AL1349">
        <f t="shared" si="111"/>
        <v>1</v>
      </c>
    </row>
    <row r="1350" spans="1:38" x14ac:dyDescent="0.35">
      <c r="A1350" s="1">
        <f t="shared" ref="A1350:A1413" si="112">IF(B1350="",A1349,B1350+1)</f>
        <v>1350</v>
      </c>
      <c r="B1350" s="1">
        <f t="shared" si="108"/>
        <v>1349</v>
      </c>
      <c r="C1350" s="5">
        <v>44373</v>
      </c>
      <c r="D1350" t="s">
        <v>107</v>
      </c>
      <c r="E1350" t="s">
        <v>302</v>
      </c>
      <c r="F1350" t="s">
        <v>302</v>
      </c>
      <c r="G1350" t="s">
        <v>6</v>
      </c>
      <c r="H1350" t="s">
        <v>227</v>
      </c>
      <c r="J1350" t="s">
        <v>54</v>
      </c>
      <c r="K1350" t="s">
        <v>5</v>
      </c>
      <c r="L1350">
        <v>4</v>
      </c>
      <c r="N1350" t="s">
        <v>348</v>
      </c>
      <c r="O1350" t="s">
        <v>379</v>
      </c>
      <c r="P1350" t="s">
        <v>37</v>
      </c>
      <c r="Q1350">
        <v>7650</v>
      </c>
      <c r="R1350" t="s">
        <v>1597</v>
      </c>
      <c r="T1350" t="s">
        <v>240</v>
      </c>
      <c r="U1350">
        <v>0</v>
      </c>
      <c r="W1350" t="s">
        <v>503</v>
      </c>
      <c r="X1350" t="s">
        <v>503</v>
      </c>
      <c r="AA1350" s="6" t="str">
        <f t="shared" si="109"/>
        <v>Other</v>
      </c>
      <c r="AB1350" s="6" t="str">
        <f t="shared" si="110"/>
        <v>A</v>
      </c>
      <c r="AC1350" s="6">
        <f>VLOOKUP(P1350,lists!$G:$H,2,FALSE)</f>
        <v>2</v>
      </c>
      <c r="AD1350" t="b">
        <f>VLOOKUP(G1350,lists!$B$2:$C$3,2,FALSE)</f>
        <v>1</v>
      </c>
      <c r="AE1350" t="b">
        <f>VLOOKUP(AA1350,lists!$B:$C,2,FALSE)</f>
        <v>1</v>
      </c>
      <c r="AF1350" t="b">
        <f>IF(AND(AC1350&gt;=VLOOKUP(FLAT!$I$1,lists!$G:$H,2,FALSE),AC1350&lt;=VLOOKUP(FLAT!$I$2,lists!$G:$H,2,FALSE)),TRUE,FALSE)</f>
        <v>1</v>
      </c>
      <c r="AG1350" t="b">
        <f>VLOOKUP(AB1350,lists!$B$7:$C$8,2,FALSE)</f>
        <v>1</v>
      </c>
      <c r="AH1350" t="b">
        <f>VLOOKUP(IF(H1350="","Open",SUBSTITUTE(H1350,"/Nov","")),lists!$B$27:$D$29,2,FALSE)</f>
        <v>1</v>
      </c>
      <c r="AI1350" t="b">
        <f>IF(FLAT!$I$5="All",TRUE,IF(FLAT!$I$5=TEXT('Raw - F'!C1350,"mmm"),TRUE,FALSE))</f>
        <v>1</v>
      </c>
      <c r="AJ1350" t="b">
        <f>VLOOKUP(L1350,lists!B:C,2,FALSE)</f>
        <v>1</v>
      </c>
      <c r="AK1350" t="b">
        <f>VLOOKUP(T1350,lists!$B$23:$D$25,2,FALSE)</f>
        <v>1</v>
      </c>
      <c r="AL1350">
        <f t="shared" si="111"/>
        <v>1</v>
      </c>
    </row>
    <row r="1351" spans="1:38" x14ac:dyDescent="0.35">
      <c r="A1351" s="1">
        <f t="shared" si="112"/>
        <v>1351</v>
      </c>
      <c r="B1351" s="1">
        <f t="shared" ref="B1351:B1414" si="113">IF(AND(A1350&lt;1,AL1351=1),1,IF(AL1351=1,A1350,""))</f>
        <v>1350</v>
      </c>
      <c r="C1351" s="5">
        <v>44373</v>
      </c>
      <c r="D1351" t="s">
        <v>107</v>
      </c>
      <c r="E1351" t="s">
        <v>302</v>
      </c>
      <c r="F1351" t="s">
        <v>302</v>
      </c>
      <c r="G1351" t="s">
        <v>6</v>
      </c>
      <c r="H1351" t="s">
        <v>227</v>
      </c>
      <c r="J1351" t="s">
        <v>54</v>
      </c>
      <c r="K1351" t="s">
        <v>5</v>
      </c>
      <c r="L1351">
        <v>4</v>
      </c>
      <c r="N1351" t="s">
        <v>348</v>
      </c>
      <c r="O1351" t="s">
        <v>380</v>
      </c>
      <c r="P1351" t="s">
        <v>38</v>
      </c>
      <c r="Q1351">
        <v>7650</v>
      </c>
      <c r="R1351" t="s">
        <v>1598</v>
      </c>
      <c r="T1351" t="s">
        <v>240</v>
      </c>
      <c r="U1351">
        <v>0</v>
      </c>
      <c r="W1351" t="s">
        <v>503</v>
      </c>
      <c r="X1351" t="s">
        <v>503</v>
      </c>
      <c r="AA1351" s="6" t="str">
        <f t="shared" si="109"/>
        <v>Other</v>
      </c>
      <c r="AB1351" s="6" t="str">
        <f t="shared" si="110"/>
        <v>A</v>
      </c>
      <c r="AC1351" s="6">
        <f>VLOOKUP(P1351,lists!$G:$H,2,FALSE)</f>
        <v>3</v>
      </c>
      <c r="AD1351" t="b">
        <f>VLOOKUP(G1351,lists!$B$2:$C$3,2,FALSE)</f>
        <v>1</v>
      </c>
      <c r="AE1351" t="b">
        <f>VLOOKUP(AA1351,lists!$B:$C,2,FALSE)</f>
        <v>1</v>
      </c>
      <c r="AF1351" t="b">
        <f>IF(AND(AC1351&gt;=VLOOKUP(FLAT!$I$1,lists!$G:$H,2,FALSE),AC1351&lt;=VLOOKUP(FLAT!$I$2,lists!$G:$H,2,FALSE)),TRUE,FALSE)</f>
        <v>1</v>
      </c>
      <c r="AG1351" t="b">
        <f>VLOOKUP(AB1351,lists!$B$7:$C$8,2,FALSE)</f>
        <v>1</v>
      </c>
      <c r="AH1351" t="b">
        <f>VLOOKUP(IF(H1351="","Open",SUBSTITUTE(H1351,"/Nov","")),lists!$B$27:$D$29,2,FALSE)</f>
        <v>1</v>
      </c>
      <c r="AI1351" t="b">
        <f>IF(FLAT!$I$5="All",TRUE,IF(FLAT!$I$5=TEXT('Raw - F'!C1351,"mmm"),TRUE,FALSE))</f>
        <v>1</v>
      </c>
      <c r="AJ1351" t="b">
        <f>VLOOKUP(L1351,lists!B:C,2,FALSE)</f>
        <v>1</v>
      </c>
      <c r="AK1351" t="b">
        <f>VLOOKUP(T1351,lists!$B$23:$D$25,2,FALSE)</f>
        <v>1</v>
      </c>
      <c r="AL1351">
        <f t="shared" si="111"/>
        <v>1</v>
      </c>
    </row>
    <row r="1352" spans="1:38" x14ac:dyDescent="0.35">
      <c r="A1352" s="1">
        <f t="shared" si="112"/>
        <v>1352</v>
      </c>
      <c r="B1352" s="1">
        <f t="shared" si="113"/>
        <v>1351</v>
      </c>
      <c r="C1352" s="5">
        <v>44373</v>
      </c>
      <c r="D1352" t="s">
        <v>107</v>
      </c>
      <c r="E1352" t="s">
        <v>302</v>
      </c>
      <c r="F1352" t="s">
        <v>302</v>
      </c>
      <c r="G1352" t="s">
        <v>6</v>
      </c>
      <c r="H1352" t="s">
        <v>227</v>
      </c>
      <c r="J1352" t="s">
        <v>34</v>
      </c>
      <c r="K1352" t="s">
        <v>5</v>
      </c>
      <c r="L1352">
        <v>4</v>
      </c>
      <c r="N1352" t="s">
        <v>318</v>
      </c>
      <c r="O1352" t="s">
        <v>1599</v>
      </c>
      <c r="P1352" t="s">
        <v>37</v>
      </c>
      <c r="Q1352">
        <v>7650</v>
      </c>
      <c r="R1352" t="s">
        <v>1600</v>
      </c>
      <c r="T1352" t="s">
        <v>240</v>
      </c>
      <c r="U1352">
        <v>0</v>
      </c>
      <c r="W1352" t="s">
        <v>503</v>
      </c>
      <c r="X1352" t="s">
        <v>503</v>
      </c>
      <c r="AA1352" s="6" t="str">
        <f t="shared" si="109"/>
        <v>3yo</v>
      </c>
      <c r="AB1352" s="6" t="str">
        <f t="shared" si="110"/>
        <v>A</v>
      </c>
      <c r="AC1352" s="6">
        <f>VLOOKUP(P1352,lists!$G:$H,2,FALSE)</f>
        <v>2</v>
      </c>
      <c r="AD1352" t="b">
        <f>VLOOKUP(G1352,lists!$B$2:$C$3,2,FALSE)</f>
        <v>1</v>
      </c>
      <c r="AE1352" t="b">
        <f>VLOOKUP(AA1352,lists!$B:$C,2,FALSE)</f>
        <v>1</v>
      </c>
      <c r="AF1352" t="b">
        <f>IF(AND(AC1352&gt;=VLOOKUP(FLAT!$I$1,lists!$G:$H,2,FALSE),AC1352&lt;=VLOOKUP(FLAT!$I$2,lists!$G:$H,2,FALSE)),TRUE,FALSE)</f>
        <v>1</v>
      </c>
      <c r="AG1352" t="b">
        <f>VLOOKUP(AB1352,lists!$B$7:$C$8,2,FALSE)</f>
        <v>1</v>
      </c>
      <c r="AH1352" t="b">
        <f>VLOOKUP(IF(H1352="","Open",SUBSTITUTE(H1352,"/Nov","")),lists!$B$27:$D$29,2,FALSE)</f>
        <v>1</v>
      </c>
      <c r="AI1352" t="b">
        <f>IF(FLAT!$I$5="All",TRUE,IF(FLAT!$I$5=TEXT('Raw - F'!C1352,"mmm"),TRUE,FALSE))</f>
        <v>1</v>
      </c>
      <c r="AJ1352" t="b">
        <f>VLOOKUP(L1352,lists!B:C,2,FALSE)</f>
        <v>1</v>
      </c>
      <c r="AK1352" t="b">
        <f>VLOOKUP(T1352,lists!$B$23:$D$25,2,FALSE)</f>
        <v>1</v>
      </c>
      <c r="AL1352">
        <f t="shared" si="111"/>
        <v>1</v>
      </c>
    </row>
    <row r="1353" spans="1:38" x14ac:dyDescent="0.35">
      <c r="A1353" s="1">
        <f t="shared" si="112"/>
        <v>1353</v>
      </c>
      <c r="B1353" s="1">
        <f t="shared" si="113"/>
        <v>1352</v>
      </c>
      <c r="C1353" s="5">
        <v>44373</v>
      </c>
      <c r="D1353" t="s">
        <v>107</v>
      </c>
      <c r="E1353" t="s">
        <v>302</v>
      </c>
      <c r="F1353" t="s">
        <v>302</v>
      </c>
      <c r="G1353" t="s">
        <v>51</v>
      </c>
      <c r="H1353" t="s">
        <v>245</v>
      </c>
      <c r="J1353" t="s">
        <v>35</v>
      </c>
      <c r="K1353" t="s">
        <v>5</v>
      </c>
      <c r="L1353">
        <v>5</v>
      </c>
      <c r="N1353" t="s">
        <v>227</v>
      </c>
      <c r="O1353" t="s">
        <v>379</v>
      </c>
      <c r="P1353" t="s">
        <v>37</v>
      </c>
      <c r="Q1353">
        <v>4900</v>
      </c>
      <c r="R1353" t="s">
        <v>1601</v>
      </c>
      <c r="T1353" t="s">
        <v>240</v>
      </c>
      <c r="U1353">
        <v>0</v>
      </c>
      <c r="W1353" t="s">
        <v>503</v>
      </c>
      <c r="X1353" t="s">
        <v>503</v>
      </c>
      <c r="AA1353" s="6" t="str">
        <f t="shared" si="109"/>
        <v>Other</v>
      </c>
      <c r="AB1353" s="6" t="str">
        <f t="shared" si="110"/>
        <v>A</v>
      </c>
      <c r="AC1353" s="6">
        <f>VLOOKUP(P1353,lists!$G:$H,2,FALSE)</f>
        <v>2</v>
      </c>
      <c r="AD1353" t="b">
        <f>VLOOKUP(G1353,lists!$B$2:$C$3,2,FALSE)</f>
        <v>1</v>
      </c>
      <c r="AE1353" t="b">
        <f>VLOOKUP(AA1353,lists!$B:$C,2,FALSE)</f>
        <v>1</v>
      </c>
      <c r="AF1353" t="b">
        <f>IF(AND(AC1353&gt;=VLOOKUP(FLAT!$I$1,lists!$G:$H,2,FALSE),AC1353&lt;=VLOOKUP(FLAT!$I$2,lists!$G:$H,2,FALSE)),TRUE,FALSE)</f>
        <v>1</v>
      </c>
      <c r="AG1353" t="b">
        <f>VLOOKUP(AB1353,lists!$B$7:$C$8,2,FALSE)</f>
        <v>1</v>
      </c>
      <c r="AH1353" t="b">
        <f>VLOOKUP(IF(H1353="","Open",SUBSTITUTE(H1353,"/Nov","")),lists!$B$27:$D$29,2,FALSE)</f>
        <v>1</v>
      </c>
      <c r="AI1353" t="b">
        <f>IF(FLAT!$I$5="All",TRUE,IF(FLAT!$I$5=TEXT('Raw - F'!C1353,"mmm"),TRUE,FALSE))</f>
        <v>1</v>
      </c>
      <c r="AJ1353" t="b">
        <f>VLOOKUP(L1353,lists!B:C,2,FALSE)</f>
        <v>1</v>
      </c>
      <c r="AK1353" t="b">
        <f>VLOOKUP(T1353,lists!$B$23:$D$25,2,FALSE)</f>
        <v>1</v>
      </c>
      <c r="AL1353">
        <f t="shared" si="111"/>
        <v>1</v>
      </c>
    </row>
    <row r="1354" spans="1:38" x14ac:dyDescent="0.35">
      <c r="A1354" s="1">
        <f t="shared" si="112"/>
        <v>1354</v>
      </c>
      <c r="B1354" s="1">
        <f t="shared" si="113"/>
        <v>1353</v>
      </c>
      <c r="C1354" s="5">
        <v>44373</v>
      </c>
      <c r="D1354" t="s">
        <v>107</v>
      </c>
      <c r="E1354" t="s">
        <v>302</v>
      </c>
      <c r="F1354" t="s">
        <v>302</v>
      </c>
      <c r="G1354" t="s">
        <v>6</v>
      </c>
      <c r="H1354" t="s">
        <v>227</v>
      </c>
      <c r="J1354" t="s">
        <v>54</v>
      </c>
      <c r="K1354" t="s">
        <v>7</v>
      </c>
      <c r="L1354">
        <v>5</v>
      </c>
      <c r="N1354" t="s">
        <v>330</v>
      </c>
      <c r="O1354" t="s">
        <v>377</v>
      </c>
      <c r="P1354" t="s">
        <v>76</v>
      </c>
      <c r="Q1354">
        <v>4900</v>
      </c>
      <c r="R1354" t="s">
        <v>548</v>
      </c>
      <c r="T1354" t="s">
        <v>240</v>
      </c>
      <c r="U1354">
        <v>0</v>
      </c>
      <c r="W1354" t="s">
        <v>503</v>
      </c>
      <c r="X1354" t="s">
        <v>503</v>
      </c>
      <c r="AA1354" s="6" t="str">
        <f t="shared" si="109"/>
        <v>Other</v>
      </c>
      <c r="AB1354" s="6" t="str">
        <f t="shared" si="110"/>
        <v>F</v>
      </c>
      <c r="AC1354" s="6">
        <f>VLOOKUP(P1354,lists!$G:$H,2,FALSE)</f>
        <v>5</v>
      </c>
      <c r="AD1354" t="b">
        <f>VLOOKUP(G1354,lists!$B$2:$C$3,2,FALSE)</f>
        <v>1</v>
      </c>
      <c r="AE1354" t="b">
        <f>VLOOKUP(AA1354,lists!$B:$C,2,FALSE)</f>
        <v>1</v>
      </c>
      <c r="AF1354" t="b">
        <f>IF(AND(AC1354&gt;=VLOOKUP(FLAT!$I$1,lists!$G:$H,2,FALSE),AC1354&lt;=VLOOKUP(FLAT!$I$2,lists!$G:$H,2,FALSE)),TRUE,FALSE)</f>
        <v>1</v>
      </c>
      <c r="AG1354" t="b">
        <f>VLOOKUP(AB1354,lists!$B$7:$C$8,2,FALSE)</f>
        <v>1</v>
      </c>
      <c r="AH1354" t="b">
        <f>VLOOKUP(IF(H1354="","Open",SUBSTITUTE(H1354,"/Nov","")),lists!$B$27:$D$29,2,FALSE)</f>
        <v>1</v>
      </c>
      <c r="AI1354" t="b">
        <f>IF(FLAT!$I$5="All",TRUE,IF(FLAT!$I$5=TEXT('Raw - F'!C1354,"mmm"),TRUE,FALSE))</f>
        <v>1</v>
      </c>
      <c r="AJ1354" t="b">
        <f>VLOOKUP(L1354,lists!B:C,2,FALSE)</f>
        <v>1</v>
      </c>
      <c r="AK1354" t="b">
        <f>VLOOKUP(T1354,lists!$B$23:$D$25,2,FALSE)</f>
        <v>1</v>
      </c>
      <c r="AL1354">
        <f t="shared" si="111"/>
        <v>1</v>
      </c>
    </row>
    <row r="1355" spans="1:38" x14ac:dyDescent="0.35">
      <c r="A1355" s="1">
        <f t="shared" si="112"/>
        <v>1355</v>
      </c>
      <c r="B1355" s="1">
        <f t="shared" si="113"/>
        <v>1354</v>
      </c>
      <c r="C1355" s="5">
        <v>44373</v>
      </c>
      <c r="D1355" t="s">
        <v>107</v>
      </c>
      <c r="E1355" t="s">
        <v>302</v>
      </c>
      <c r="F1355" t="s">
        <v>302</v>
      </c>
      <c r="G1355" t="s">
        <v>6</v>
      </c>
      <c r="H1355" t="s">
        <v>227</v>
      </c>
      <c r="J1355" t="s">
        <v>54</v>
      </c>
      <c r="K1355" t="s">
        <v>5</v>
      </c>
      <c r="L1355">
        <v>5</v>
      </c>
      <c r="N1355" t="s">
        <v>330</v>
      </c>
      <c r="O1355" t="s">
        <v>381</v>
      </c>
      <c r="P1355" t="s">
        <v>59</v>
      </c>
      <c r="Q1355">
        <v>4900</v>
      </c>
      <c r="R1355" t="s">
        <v>1602</v>
      </c>
      <c r="T1355" t="s">
        <v>240</v>
      </c>
      <c r="U1355">
        <v>0</v>
      </c>
      <c r="W1355" t="s">
        <v>503</v>
      </c>
      <c r="X1355" t="s">
        <v>503</v>
      </c>
      <c r="AA1355" s="6" t="str">
        <f t="shared" si="109"/>
        <v>Other</v>
      </c>
      <c r="AB1355" s="6" t="str">
        <f t="shared" si="110"/>
        <v>A</v>
      </c>
      <c r="AC1355" s="6">
        <f>VLOOKUP(P1355,lists!$G:$H,2,FALSE)</f>
        <v>7</v>
      </c>
      <c r="AD1355" t="b">
        <f>VLOOKUP(G1355,lists!$B$2:$C$3,2,FALSE)</f>
        <v>1</v>
      </c>
      <c r="AE1355" t="b">
        <f>VLOOKUP(AA1355,lists!$B:$C,2,FALSE)</f>
        <v>1</v>
      </c>
      <c r="AF1355" t="b">
        <f>IF(AND(AC1355&gt;=VLOOKUP(FLAT!$I$1,lists!$G:$H,2,FALSE),AC1355&lt;=VLOOKUP(FLAT!$I$2,lists!$G:$H,2,FALSE)),TRUE,FALSE)</f>
        <v>1</v>
      </c>
      <c r="AG1355" t="b">
        <f>VLOOKUP(AB1355,lists!$B$7:$C$8,2,FALSE)</f>
        <v>1</v>
      </c>
      <c r="AH1355" t="b">
        <f>VLOOKUP(IF(H1355="","Open",SUBSTITUTE(H1355,"/Nov","")),lists!$B$27:$D$29,2,FALSE)</f>
        <v>1</v>
      </c>
      <c r="AI1355" t="b">
        <f>IF(FLAT!$I$5="All",TRUE,IF(FLAT!$I$5=TEXT('Raw - F'!C1355,"mmm"),TRUE,FALSE))</f>
        <v>1</v>
      </c>
      <c r="AJ1355" t="b">
        <f>VLOOKUP(L1355,lists!B:C,2,FALSE)</f>
        <v>1</v>
      </c>
      <c r="AK1355" t="b">
        <f>VLOOKUP(T1355,lists!$B$23:$D$25,2,FALSE)</f>
        <v>1</v>
      </c>
      <c r="AL1355">
        <f t="shared" si="111"/>
        <v>1</v>
      </c>
    </row>
    <row r="1356" spans="1:38" x14ac:dyDescent="0.35">
      <c r="A1356" s="1">
        <f t="shared" si="112"/>
        <v>1356</v>
      </c>
      <c r="B1356" s="1">
        <f t="shared" si="113"/>
        <v>1355</v>
      </c>
      <c r="C1356" s="5">
        <v>44373</v>
      </c>
      <c r="D1356" t="s">
        <v>107</v>
      </c>
      <c r="E1356" t="s">
        <v>302</v>
      </c>
      <c r="F1356" t="s">
        <v>302</v>
      </c>
      <c r="G1356" t="s">
        <v>51</v>
      </c>
      <c r="H1356" t="s">
        <v>245</v>
      </c>
      <c r="J1356" t="s">
        <v>33</v>
      </c>
      <c r="K1356" t="s">
        <v>7</v>
      </c>
      <c r="L1356">
        <v>5</v>
      </c>
      <c r="N1356" t="s">
        <v>227</v>
      </c>
      <c r="O1356" t="s">
        <v>380</v>
      </c>
      <c r="P1356" t="s">
        <v>38</v>
      </c>
      <c r="Q1356">
        <v>4900</v>
      </c>
      <c r="R1356" t="s">
        <v>1603</v>
      </c>
      <c r="T1356" t="s">
        <v>240</v>
      </c>
      <c r="U1356">
        <v>0</v>
      </c>
      <c r="W1356" t="s">
        <v>503</v>
      </c>
      <c r="X1356" t="s">
        <v>583</v>
      </c>
      <c r="Y1356" t="s">
        <v>368</v>
      </c>
      <c r="Z1356" t="s">
        <v>553</v>
      </c>
      <c r="AA1356" s="6" t="str">
        <f t="shared" si="109"/>
        <v>2yo</v>
      </c>
      <c r="AB1356" s="6" t="str">
        <f t="shared" si="110"/>
        <v>F</v>
      </c>
      <c r="AC1356" s="6">
        <f>VLOOKUP(P1356,lists!$G:$H,2,FALSE)</f>
        <v>3</v>
      </c>
      <c r="AD1356" t="b">
        <f>VLOOKUP(G1356,lists!$B$2:$C$3,2,FALSE)</f>
        <v>1</v>
      </c>
      <c r="AE1356" t="b">
        <f>VLOOKUP(AA1356,lists!$B:$C,2,FALSE)</f>
        <v>1</v>
      </c>
      <c r="AF1356" t="b">
        <f>IF(AND(AC1356&gt;=VLOOKUP(FLAT!$I$1,lists!$G:$H,2,FALSE),AC1356&lt;=VLOOKUP(FLAT!$I$2,lists!$G:$H,2,FALSE)),TRUE,FALSE)</f>
        <v>1</v>
      </c>
      <c r="AG1356" t="b">
        <f>VLOOKUP(AB1356,lists!$B$7:$C$8,2,FALSE)</f>
        <v>1</v>
      </c>
      <c r="AH1356" t="b">
        <f>VLOOKUP(IF(H1356="","Open",SUBSTITUTE(H1356,"/Nov","")),lists!$B$27:$D$29,2,FALSE)</f>
        <v>1</v>
      </c>
      <c r="AI1356" t="b">
        <f>IF(FLAT!$I$5="All",TRUE,IF(FLAT!$I$5=TEXT('Raw - F'!C1356,"mmm"),TRUE,FALSE))</f>
        <v>1</v>
      </c>
      <c r="AJ1356" t="b">
        <f>VLOOKUP(L1356,lists!B:C,2,FALSE)</f>
        <v>1</v>
      </c>
      <c r="AK1356" t="b">
        <f>VLOOKUP(T1356,lists!$B$23:$D$25,2,FALSE)</f>
        <v>1</v>
      </c>
      <c r="AL1356">
        <f t="shared" si="111"/>
        <v>1</v>
      </c>
    </row>
    <row r="1357" spans="1:38" x14ac:dyDescent="0.35">
      <c r="A1357" s="1">
        <f t="shared" si="112"/>
        <v>1357</v>
      </c>
      <c r="B1357" s="1">
        <f t="shared" si="113"/>
        <v>1356</v>
      </c>
      <c r="C1357" s="5">
        <v>44373</v>
      </c>
      <c r="D1357" t="s">
        <v>75</v>
      </c>
      <c r="E1357" t="s">
        <v>302</v>
      </c>
      <c r="F1357" t="s">
        <v>302</v>
      </c>
      <c r="G1357" t="s">
        <v>6</v>
      </c>
      <c r="H1357" t="s">
        <v>227</v>
      </c>
      <c r="J1357" t="s">
        <v>35</v>
      </c>
      <c r="K1357" t="s">
        <v>5</v>
      </c>
      <c r="L1357">
        <v>2</v>
      </c>
      <c r="N1357" t="s">
        <v>227</v>
      </c>
      <c r="O1357" t="s">
        <v>95</v>
      </c>
      <c r="P1357" t="s">
        <v>61</v>
      </c>
      <c r="Q1357">
        <v>75000</v>
      </c>
      <c r="R1357" t="s">
        <v>1609</v>
      </c>
      <c r="T1357" t="s">
        <v>240</v>
      </c>
      <c r="U1357">
        <v>1</v>
      </c>
      <c r="W1357" t="s">
        <v>503</v>
      </c>
      <c r="X1357" t="s">
        <v>503</v>
      </c>
      <c r="AA1357" s="6" t="str">
        <f t="shared" si="109"/>
        <v>Other</v>
      </c>
      <c r="AB1357" s="6" t="str">
        <f t="shared" si="110"/>
        <v>A</v>
      </c>
      <c r="AC1357" s="6">
        <f>VLOOKUP(P1357,lists!$G:$H,2,FALSE)</f>
        <v>11</v>
      </c>
      <c r="AD1357" t="b">
        <f>VLOOKUP(G1357,lists!$B$2:$C$3,2,FALSE)</f>
        <v>1</v>
      </c>
      <c r="AE1357" t="b">
        <f>VLOOKUP(AA1357,lists!$B:$C,2,FALSE)</f>
        <v>1</v>
      </c>
      <c r="AF1357" t="b">
        <f>IF(AND(AC1357&gt;=VLOOKUP(FLAT!$I$1,lists!$G:$H,2,FALSE),AC1357&lt;=VLOOKUP(FLAT!$I$2,lists!$G:$H,2,FALSE)),TRUE,FALSE)</f>
        <v>1</v>
      </c>
      <c r="AG1357" t="b">
        <f>VLOOKUP(AB1357,lists!$B$7:$C$8,2,FALSE)</f>
        <v>1</v>
      </c>
      <c r="AH1357" t="b">
        <f>VLOOKUP(IF(H1357="","Open",SUBSTITUTE(H1357,"/Nov","")),lists!$B$27:$D$29,2,FALSE)</f>
        <v>1</v>
      </c>
      <c r="AI1357" t="b">
        <f>IF(FLAT!$I$5="All",TRUE,IF(FLAT!$I$5=TEXT('Raw - F'!C1357,"mmm"),TRUE,FALSE))</f>
        <v>1</v>
      </c>
      <c r="AJ1357" t="b">
        <f>VLOOKUP(L1357,lists!B:C,2,FALSE)</f>
        <v>1</v>
      </c>
      <c r="AK1357" t="b">
        <f>VLOOKUP(T1357,lists!$B$23:$D$25,2,FALSE)</f>
        <v>1</v>
      </c>
      <c r="AL1357">
        <f t="shared" si="111"/>
        <v>1</v>
      </c>
    </row>
    <row r="1358" spans="1:38" x14ac:dyDescent="0.35">
      <c r="A1358" s="1">
        <f t="shared" si="112"/>
        <v>1358</v>
      </c>
      <c r="B1358" s="1">
        <f t="shared" si="113"/>
        <v>1357</v>
      </c>
      <c r="C1358" s="5">
        <v>44373</v>
      </c>
      <c r="D1358" t="s">
        <v>75</v>
      </c>
      <c r="E1358" t="s">
        <v>302</v>
      </c>
      <c r="F1358" t="s">
        <v>302</v>
      </c>
      <c r="G1358" t="s">
        <v>51</v>
      </c>
      <c r="H1358" t="s">
        <v>227</v>
      </c>
      <c r="J1358" t="s">
        <v>35</v>
      </c>
      <c r="K1358" t="s">
        <v>5</v>
      </c>
      <c r="L1358">
        <v>1</v>
      </c>
      <c r="M1358" t="s">
        <v>576</v>
      </c>
      <c r="N1358" t="s">
        <v>227</v>
      </c>
      <c r="O1358" t="s">
        <v>37</v>
      </c>
      <c r="P1358" t="s">
        <v>37</v>
      </c>
      <c r="Q1358">
        <v>70000</v>
      </c>
      <c r="R1358" t="s">
        <v>1612</v>
      </c>
      <c r="T1358" t="s">
        <v>240</v>
      </c>
      <c r="U1358">
        <v>1</v>
      </c>
      <c r="W1358" t="s">
        <v>503</v>
      </c>
      <c r="X1358" t="s">
        <v>503</v>
      </c>
      <c r="AA1358" s="6" t="str">
        <f t="shared" si="109"/>
        <v>Other</v>
      </c>
      <c r="AB1358" s="6" t="str">
        <f t="shared" si="110"/>
        <v>A</v>
      </c>
      <c r="AC1358" s="6">
        <f>VLOOKUP(P1358,lists!$G:$H,2,FALSE)</f>
        <v>2</v>
      </c>
      <c r="AD1358" t="b">
        <f>VLOOKUP(G1358,lists!$B$2:$C$3,2,FALSE)</f>
        <v>1</v>
      </c>
      <c r="AE1358" t="b">
        <f>VLOOKUP(AA1358,lists!$B:$C,2,FALSE)</f>
        <v>1</v>
      </c>
      <c r="AF1358" t="b">
        <f>IF(AND(AC1358&gt;=VLOOKUP(FLAT!$I$1,lists!$G:$H,2,FALSE),AC1358&lt;=VLOOKUP(FLAT!$I$2,lists!$G:$H,2,FALSE)),TRUE,FALSE)</f>
        <v>1</v>
      </c>
      <c r="AG1358" t="b">
        <f>VLOOKUP(AB1358,lists!$B$7:$C$8,2,FALSE)</f>
        <v>1</v>
      </c>
      <c r="AH1358" t="b">
        <f>VLOOKUP(IF(H1358="","Open",SUBSTITUTE(H1358,"/Nov","")),lists!$B$27:$D$29,2,FALSE)</f>
        <v>1</v>
      </c>
      <c r="AI1358" t="b">
        <f>IF(FLAT!$I$5="All",TRUE,IF(FLAT!$I$5=TEXT('Raw - F'!C1358,"mmm"),TRUE,FALSE))</f>
        <v>1</v>
      </c>
      <c r="AJ1358" t="b">
        <f>VLOOKUP(L1358,lists!B:C,2,FALSE)</f>
        <v>1</v>
      </c>
      <c r="AK1358" t="b">
        <f>VLOOKUP(T1358,lists!$B$23:$D$25,2,FALSE)</f>
        <v>1</v>
      </c>
      <c r="AL1358">
        <f t="shared" si="111"/>
        <v>1</v>
      </c>
    </row>
    <row r="1359" spans="1:38" x14ac:dyDescent="0.35">
      <c r="A1359" s="1">
        <f t="shared" si="112"/>
        <v>1359</v>
      </c>
      <c r="B1359" s="1">
        <f t="shared" si="113"/>
        <v>1358</v>
      </c>
      <c r="C1359" s="5">
        <v>44373</v>
      </c>
      <c r="D1359" t="s">
        <v>75</v>
      </c>
      <c r="E1359" t="s">
        <v>302</v>
      </c>
      <c r="F1359" t="s">
        <v>302</v>
      </c>
      <c r="G1359" t="s">
        <v>6</v>
      </c>
      <c r="H1359" t="s">
        <v>227</v>
      </c>
      <c r="J1359" t="s">
        <v>35</v>
      </c>
      <c r="K1359" t="s">
        <v>5</v>
      </c>
      <c r="L1359">
        <v>2</v>
      </c>
      <c r="N1359" t="s">
        <v>367</v>
      </c>
      <c r="O1359" t="s">
        <v>37</v>
      </c>
      <c r="P1359" t="s">
        <v>37</v>
      </c>
      <c r="Q1359">
        <v>25000</v>
      </c>
      <c r="R1359" t="s">
        <v>1611</v>
      </c>
      <c r="T1359" t="s">
        <v>240</v>
      </c>
      <c r="U1359">
        <v>1</v>
      </c>
      <c r="W1359" t="s">
        <v>503</v>
      </c>
      <c r="X1359" t="s">
        <v>503</v>
      </c>
      <c r="AA1359" s="6" t="str">
        <f t="shared" ref="AA1359:AA1387" si="114">IF(OR(J1359="2yo",J1359="3yo"),J1359,"Other")</f>
        <v>Other</v>
      </c>
      <c r="AB1359" s="6" t="str">
        <f t="shared" ref="AB1359:AB1387" si="115">IF(K1359="F",K1359,"A")</f>
        <v>A</v>
      </c>
      <c r="AC1359" s="6">
        <f>VLOOKUP(P1359,lists!$G:$H,2,FALSE)</f>
        <v>2</v>
      </c>
      <c r="AD1359" t="b">
        <f>VLOOKUP(G1359,lists!$B$2:$C$3,2,FALSE)</f>
        <v>1</v>
      </c>
      <c r="AE1359" t="b">
        <f>VLOOKUP(AA1359,lists!$B:$C,2,FALSE)</f>
        <v>1</v>
      </c>
      <c r="AF1359" t="b">
        <f>IF(AND(AC1359&gt;=VLOOKUP(FLAT!$I$1,lists!$G:$H,2,FALSE),AC1359&lt;=VLOOKUP(FLAT!$I$2,lists!$G:$H,2,FALSE)),TRUE,FALSE)</f>
        <v>1</v>
      </c>
      <c r="AG1359" t="b">
        <f>VLOOKUP(AB1359,lists!$B$7:$C$8,2,FALSE)</f>
        <v>1</v>
      </c>
      <c r="AH1359" t="b">
        <f>VLOOKUP(IF(H1359="","Open",SUBSTITUTE(H1359,"/Nov","")),lists!$B$27:$D$29,2,FALSE)</f>
        <v>1</v>
      </c>
      <c r="AI1359" t="b">
        <f>IF(FLAT!$I$5="All",TRUE,IF(FLAT!$I$5=TEXT('Raw - F'!C1359,"mmm"),TRUE,FALSE))</f>
        <v>1</v>
      </c>
      <c r="AJ1359" t="b">
        <f>VLOOKUP(L1359,lists!B:C,2,FALSE)</f>
        <v>1</v>
      </c>
      <c r="AK1359" t="b">
        <f>VLOOKUP(T1359,lists!$B$23:$D$25,2,FALSE)</f>
        <v>1</v>
      </c>
      <c r="AL1359">
        <f t="shared" ref="AL1359:AL1387" si="116">IF(AND(AD1359=TRUE,AE1359=TRUE,AF1359=TRUE,AG1359=TRUE,AH1359=TRUE,AI1359=TRUE,AJ1359=TRUE,AK1359=TRUE),1,0)</f>
        <v>1</v>
      </c>
    </row>
    <row r="1360" spans="1:38" x14ac:dyDescent="0.35">
      <c r="A1360" s="1">
        <f t="shared" si="112"/>
        <v>1360</v>
      </c>
      <c r="B1360" s="1">
        <f t="shared" si="113"/>
        <v>1359</v>
      </c>
      <c r="C1360" s="5">
        <v>44373</v>
      </c>
      <c r="D1360" t="s">
        <v>75</v>
      </c>
      <c r="E1360" t="s">
        <v>302</v>
      </c>
      <c r="F1360" t="s">
        <v>302</v>
      </c>
      <c r="G1360" t="s">
        <v>6</v>
      </c>
      <c r="H1360" t="s">
        <v>227</v>
      </c>
      <c r="J1360" t="s">
        <v>35</v>
      </c>
      <c r="K1360" t="s">
        <v>5</v>
      </c>
      <c r="L1360">
        <v>2</v>
      </c>
      <c r="N1360" t="s">
        <v>317</v>
      </c>
      <c r="O1360" t="s">
        <v>310</v>
      </c>
      <c r="P1360" t="s">
        <v>38</v>
      </c>
      <c r="Q1360">
        <v>25000</v>
      </c>
      <c r="R1360" t="s">
        <v>945</v>
      </c>
      <c r="T1360" t="s">
        <v>240</v>
      </c>
      <c r="U1360">
        <v>1</v>
      </c>
      <c r="W1360" t="s">
        <v>503</v>
      </c>
      <c r="X1360" t="s">
        <v>503</v>
      </c>
      <c r="AA1360" s="6" t="str">
        <f t="shared" si="114"/>
        <v>Other</v>
      </c>
      <c r="AB1360" s="6" t="str">
        <f t="shared" si="115"/>
        <v>A</v>
      </c>
      <c r="AC1360" s="6">
        <f>VLOOKUP(P1360,lists!$G:$H,2,FALSE)</f>
        <v>3</v>
      </c>
      <c r="AD1360" t="b">
        <f>VLOOKUP(G1360,lists!$B$2:$C$3,2,FALSE)</f>
        <v>1</v>
      </c>
      <c r="AE1360" t="b">
        <f>VLOOKUP(AA1360,lists!$B:$C,2,FALSE)</f>
        <v>1</v>
      </c>
      <c r="AF1360" t="b">
        <f>IF(AND(AC1360&gt;=VLOOKUP(FLAT!$I$1,lists!$G:$H,2,FALSE),AC1360&lt;=VLOOKUP(FLAT!$I$2,lists!$G:$H,2,FALSE)),TRUE,FALSE)</f>
        <v>1</v>
      </c>
      <c r="AG1360" t="b">
        <f>VLOOKUP(AB1360,lists!$B$7:$C$8,2,FALSE)</f>
        <v>1</v>
      </c>
      <c r="AH1360" t="b">
        <f>VLOOKUP(IF(H1360="","Open",SUBSTITUTE(H1360,"/Nov","")),lists!$B$27:$D$29,2,FALSE)</f>
        <v>1</v>
      </c>
      <c r="AI1360" t="b">
        <f>IF(FLAT!$I$5="All",TRUE,IF(FLAT!$I$5=TEXT('Raw - F'!C1360,"mmm"),TRUE,FALSE))</f>
        <v>1</v>
      </c>
      <c r="AJ1360" t="b">
        <f>VLOOKUP(L1360,lists!B:C,2,FALSE)</f>
        <v>1</v>
      </c>
      <c r="AK1360" t="b">
        <f>VLOOKUP(T1360,lists!$B$23:$D$25,2,FALSE)</f>
        <v>1</v>
      </c>
      <c r="AL1360">
        <f t="shared" si="116"/>
        <v>1</v>
      </c>
    </row>
    <row r="1361" spans="1:38" x14ac:dyDescent="0.35">
      <c r="A1361" s="1">
        <f t="shared" si="112"/>
        <v>1361</v>
      </c>
      <c r="B1361" s="1">
        <f t="shared" si="113"/>
        <v>1360</v>
      </c>
      <c r="C1361" s="5">
        <v>44373</v>
      </c>
      <c r="D1361" t="s">
        <v>75</v>
      </c>
      <c r="E1361" t="s">
        <v>302</v>
      </c>
      <c r="F1361" t="s">
        <v>302</v>
      </c>
      <c r="G1361" t="s">
        <v>51</v>
      </c>
      <c r="H1361" t="s">
        <v>244</v>
      </c>
      <c r="J1361" t="s">
        <v>33</v>
      </c>
      <c r="K1361" t="s">
        <v>5</v>
      </c>
      <c r="L1361">
        <v>3</v>
      </c>
      <c r="N1361" t="s">
        <v>227</v>
      </c>
      <c r="O1361" t="s">
        <v>36</v>
      </c>
      <c r="P1361" t="s">
        <v>36</v>
      </c>
      <c r="Q1361">
        <v>12000</v>
      </c>
      <c r="R1361" t="s">
        <v>941</v>
      </c>
      <c r="T1361" t="s">
        <v>240</v>
      </c>
      <c r="U1361">
        <v>1</v>
      </c>
      <c r="W1361" t="s">
        <v>503</v>
      </c>
      <c r="X1361" t="s">
        <v>503</v>
      </c>
      <c r="Z1361" t="s">
        <v>553</v>
      </c>
      <c r="AA1361" s="6" t="str">
        <f t="shared" si="114"/>
        <v>2yo</v>
      </c>
      <c r="AB1361" s="6" t="str">
        <f t="shared" si="115"/>
        <v>A</v>
      </c>
      <c r="AC1361" s="6">
        <f>VLOOKUP(P1361,lists!$G:$H,2,FALSE)</f>
        <v>1</v>
      </c>
      <c r="AD1361" t="b">
        <f>VLOOKUP(G1361,lists!$B$2:$C$3,2,FALSE)</f>
        <v>1</v>
      </c>
      <c r="AE1361" t="b">
        <f>VLOOKUP(AA1361,lists!$B:$C,2,FALSE)</f>
        <v>1</v>
      </c>
      <c r="AF1361" t="b">
        <f>IF(AND(AC1361&gt;=VLOOKUP(FLAT!$I$1,lists!$G:$H,2,FALSE),AC1361&lt;=VLOOKUP(FLAT!$I$2,lists!$G:$H,2,FALSE)),TRUE,FALSE)</f>
        <v>1</v>
      </c>
      <c r="AG1361" t="b">
        <f>VLOOKUP(AB1361,lists!$B$7:$C$8,2,FALSE)</f>
        <v>1</v>
      </c>
      <c r="AH1361" t="b">
        <f>VLOOKUP(IF(H1361="","Open",SUBSTITUTE(H1361,"/Nov","")),lists!$B$27:$D$29,2,FALSE)</f>
        <v>1</v>
      </c>
      <c r="AI1361" t="b">
        <f>IF(FLAT!$I$5="All",TRUE,IF(FLAT!$I$5=TEXT('Raw - F'!C1361,"mmm"),TRUE,FALSE))</f>
        <v>1</v>
      </c>
      <c r="AJ1361" t="b">
        <f>VLOOKUP(L1361,lists!B:C,2,FALSE)</f>
        <v>1</v>
      </c>
      <c r="AK1361" t="b">
        <f>VLOOKUP(T1361,lists!$B$23:$D$25,2,FALSE)</f>
        <v>1</v>
      </c>
      <c r="AL1361">
        <f t="shared" si="116"/>
        <v>1</v>
      </c>
    </row>
    <row r="1362" spans="1:38" x14ac:dyDescent="0.35">
      <c r="A1362" s="1">
        <f t="shared" si="112"/>
        <v>1362</v>
      </c>
      <c r="B1362" s="1">
        <f t="shared" si="113"/>
        <v>1361</v>
      </c>
      <c r="C1362" s="5">
        <v>44373</v>
      </c>
      <c r="D1362" t="s">
        <v>75</v>
      </c>
      <c r="E1362" t="s">
        <v>302</v>
      </c>
      <c r="F1362" t="s">
        <v>302</v>
      </c>
      <c r="G1362" t="s">
        <v>6</v>
      </c>
      <c r="H1362" t="s">
        <v>227</v>
      </c>
      <c r="J1362" t="s">
        <v>54</v>
      </c>
      <c r="K1362" t="s">
        <v>5</v>
      </c>
      <c r="L1362">
        <v>4</v>
      </c>
      <c r="N1362" t="s">
        <v>348</v>
      </c>
      <c r="O1362" t="s">
        <v>365</v>
      </c>
      <c r="P1362" t="s">
        <v>76</v>
      </c>
      <c r="Q1362">
        <v>7650</v>
      </c>
      <c r="R1362" t="s">
        <v>1613</v>
      </c>
      <c r="T1362" t="s">
        <v>240</v>
      </c>
      <c r="U1362">
        <v>1</v>
      </c>
      <c r="W1362" t="s">
        <v>503</v>
      </c>
      <c r="X1362" t="s">
        <v>503</v>
      </c>
      <c r="AA1362" s="6" t="str">
        <f t="shared" si="114"/>
        <v>Other</v>
      </c>
      <c r="AB1362" s="6" t="str">
        <f t="shared" si="115"/>
        <v>A</v>
      </c>
      <c r="AC1362" s="6">
        <f>VLOOKUP(P1362,lists!$G:$H,2,FALSE)</f>
        <v>5</v>
      </c>
      <c r="AD1362" t="b">
        <f>VLOOKUP(G1362,lists!$B$2:$C$3,2,FALSE)</f>
        <v>1</v>
      </c>
      <c r="AE1362" t="b">
        <f>VLOOKUP(AA1362,lists!$B:$C,2,FALSE)</f>
        <v>1</v>
      </c>
      <c r="AF1362" t="b">
        <f>IF(AND(AC1362&gt;=VLOOKUP(FLAT!$I$1,lists!$G:$H,2,FALSE),AC1362&lt;=VLOOKUP(FLAT!$I$2,lists!$G:$H,2,FALSE)),TRUE,FALSE)</f>
        <v>1</v>
      </c>
      <c r="AG1362" t="b">
        <f>VLOOKUP(AB1362,lists!$B$7:$C$8,2,FALSE)</f>
        <v>1</v>
      </c>
      <c r="AH1362" t="b">
        <f>VLOOKUP(IF(H1362="","Open",SUBSTITUTE(H1362,"/Nov","")),lists!$B$27:$D$29,2,FALSE)</f>
        <v>1</v>
      </c>
      <c r="AI1362" t="b">
        <f>IF(FLAT!$I$5="All",TRUE,IF(FLAT!$I$5=TEXT('Raw - F'!C1362,"mmm"),TRUE,FALSE))</f>
        <v>1</v>
      </c>
      <c r="AJ1362" t="b">
        <f>VLOOKUP(L1362,lists!B:C,2,FALSE)</f>
        <v>1</v>
      </c>
      <c r="AK1362" t="b">
        <f>VLOOKUP(T1362,lists!$B$23:$D$25,2,FALSE)</f>
        <v>1</v>
      </c>
      <c r="AL1362">
        <f t="shared" si="116"/>
        <v>1</v>
      </c>
    </row>
    <row r="1363" spans="1:38" x14ac:dyDescent="0.35">
      <c r="A1363" s="1">
        <f t="shared" si="112"/>
        <v>1363</v>
      </c>
      <c r="B1363" s="1">
        <f t="shared" si="113"/>
        <v>1362</v>
      </c>
      <c r="C1363" s="5">
        <v>44373</v>
      </c>
      <c r="D1363" t="s">
        <v>75</v>
      </c>
      <c r="E1363" t="s">
        <v>302</v>
      </c>
      <c r="F1363" t="s">
        <v>302</v>
      </c>
      <c r="G1363" t="s">
        <v>6</v>
      </c>
      <c r="H1363" t="s">
        <v>227</v>
      </c>
      <c r="J1363" t="s">
        <v>54</v>
      </c>
      <c r="K1363" t="s">
        <v>5</v>
      </c>
      <c r="L1363">
        <v>4</v>
      </c>
      <c r="N1363" t="s">
        <v>318</v>
      </c>
      <c r="O1363" t="s">
        <v>353</v>
      </c>
      <c r="P1363" t="s">
        <v>59</v>
      </c>
      <c r="Q1363">
        <v>7650</v>
      </c>
      <c r="R1363" t="s">
        <v>945</v>
      </c>
      <c r="T1363" t="s">
        <v>240</v>
      </c>
      <c r="U1363">
        <v>1</v>
      </c>
      <c r="W1363" t="s">
        <v>503</v>
      </c>
      <c r="X1363" t="s">
        <v>503</v>
      </c>
      <c r="AA1363" s="6" t="str">
        <f t="shared" si="114"/>
        <v>Other</v>
      </c>
      <c r="AB1363" s="6" t="str">
        <f t="shared" si="115"/>
        <v>A</v>
      </c>
      <c r="AC1363" s="6">
        <f>VLOOKUP(P1363,lists!$G:$H,2,FALSE)</f>
        <v>7</v>
      </c>
      <c r="AD1363" t="b">
        <f>VLOOKUP(G1363,lists!$B$2:$C$3,2,FALSE)</f>
        <v>1</v>
      </c>
      <c r="AE1363" t="b">
        <f>VLOOKUP(AA1363,lists!$B:$C,2,FALSE)</f>
        <v>1</v>
      </c>
      <c r="AF1363" t="b">
        <f>IF(AND(AC1363&gt;=VLOOKUP(FLAT!$I$1,lists!$G:$H,2,FALSE),AC1363&lt;=VLOOKUP(FLAT!$I$2,lists!$G:$H,2,FALSE)),TRUE,FALSE)</f>
        <v>1</v>
      </c>
      <c r="AG1363" t="b">
        <f>VLOOKUP(AB1363,lists!$B$7:$C$8,2,FALSE)</f>
        <v>1</v>
      </c>
      <c r="AH1363" t="b">
        <f>VLOOKUP(IF(H1363="","Open",SUBSTITUTE(H1363,"/Nov","")),lists!$B$27:$D$29,2,FALSE)</f>
        <v>1</v>
      </c>
      <c r="AI1363" t="b">
        <f>IF(FLAT!$I$5="All",TRUE,IF(FLAT!$I$5=TEXT('Raw - F'!C1363,"mmm"),TRUE,FALSE))</f>
        <v>1</v>
      </c>
      <c r="AJ1363" t="b">
        <f>VLOOKUP(L1363,lists!B:C,2,FALSE)</f>
        <v>1</v>
      </c>
      <c r="AK1363" t="b">
        <f>VLOOKUP(T1363,lists!$B$23:$D$25,2,FALSE)</f>
        <v>1</v>
      </c>
      <c r="AL1363">
        <f t="shared" si="116"/>
        <v>1</v>
      </c>
    </row>
    <row r="1364" spans="1:38" x14ac:dyDescent="0.35">
      <c r="A1364" s="1">
        <f t="shared" si="112"/>
        <v>1364</v>
      </c>
      <c r="B1364" s="1">
        <f t="shared" si="113"/>
        <v>1363</v>
      </c>
      <c r="C1364" s="5">
        <v>44373</v>
      </c>
      <c r="D1364" t="s">
        <v>75</v>
      </c>
      <c r="E1364" t="s">
        <v>302</v>
      </c>
      <c r="F1364" t="s">
        <v>302</v>
      </c>
      <c r="G1364" t="s">
        <v>6</v>
      </c>
      <c r="H1364" t="s">
        <v>227</v>
      </c>
      <c r="J1364" t="s">
        <v>35</v>
      </c>
      <c r="K1364" t="s">
        <v>5</v>
      </c>
      <c r="L1364">
        <v>2</v>
      </c>
      <c r="N1364" t="s">
        <v>227</v>
      </c>
      <c r="O1364" t="s">
        <v>95</v>
      </c>
      <c r="P1364" t="s">
        <v>61</v>
      </c>
      <c r="Q1364">
        <v>1</v>
      </c>
      <c r="R1364" t="s">
        <v>1610</v>
      </c>
      <c r="T1364" t="s">
        <v>240</v>
      </c>
      <c r="U1364">
        <v>1</v>
      </c>
      <c r="W1364" t="s">
        <v>503</v>
      </c>
      <c r="X1364" t="s">
        <v>503</v>
      </c>
      <c r="AA1364" s="6" t="str">
        <f t="shared" si="114"/>
        <v>Other</v>
      </c>
      <c r="AB1364" s="6" t="str">
        <f t="shared" si="115"/>
        <v>A</v>
      </c>
      <c r="AC1364" s="6">
        <f>VLOOKUP(P1364,lists!$G:$H,2,FALSE)</f>
        <v>11</v>
      </c>
      <c r="AD1364" t="b">
        <f>VLOOKUP(G1364,lists!$B$2:$C$3,2,FALSE)</f>
        <v>1</v>
      </c>
      <c r="AE1364" t="b">
        <f>VLOOKUP(AA1364,lists!$B:$C,2,FALSE)</f>
        <v>1</v>
      </c>
      <c r="AF1364" t="b">
        <f>IF(AND(AC1364&gt;=VLOOKUP(FLAT!$I$1,lists!$G:$H,2,FALSE),AC1364&lt;=VLOOKUP(FLAT!$I$2,lists!$G:$H,2,FALSE)),TRUE,FALSE)</f>
        <v>1</v>
      </c>
      <c r="AG1364" t="b">
        <f>VLOOKUP(AB1364,lists!$B$7:$C$8,2,FALSE)</f>
        <v>1</v>
      </c>
      <c r="AH1364" t="b">
        <f>VLOOKUP(IF(H1364="","Open",SUBSTITUTE(H1364,"/Nov","")),lists!$B$27:$D$29,2,FALSE)</f>
        <v>1</v>
      </c>
      <c r="AI1364" t="b">
        <f>IF(FLAT!$I$5="All",TRUE,IF(FLAT!$I$5=TEXT('Raw - F'!C1364,"mmm"),TRUE,FALSE))</f>
        <v>1</v>
      </c>
      <c r="AJ1364" t="b">
        <f>VLOOKUP(L1364,lists!B:C,2,FALSE)</f>
        <v>1</v>
      </c>
      <c r="AK1364" t="b">
        <f>VLOOKUP(T1364,lists!$B$23:$D$25,2,FALSE)</f>
        <v>1</v>
      </c>
      <c r="AL1364">
        <f t="shared" si="116"/>
        <v>1</v>
      </c>
    </row>
    <row r="1365" spans="1:38" x14ac:dyDescent="0.35">
      <c r="A1365" s="1">
        <f t="shared" si="112"/>
        <v>1365</v>
      </c>
      <c r="B1365" s="1">
        <f t="shared" si="113"/>
        <v>1364</v>
      </c>
      <c r="C1365" s="5">
        <v>44373</v>
      </c>
      <c r="D1365" t="s">
        <v>567</v>
      </c>
      <c r="E1365" t="s">
        <v>302</v>
      </c>
      <c r="F1365" t="s">
        <v>302</v>
      </c>
      <c r="G1365" t="s">
        <v>51</v>
      </c>
      <c r="H1365" t="s">
        <v>227</v>
      </c>
      <c r="J1365" t="s">
        <v>35</v>
      </c>
      <c r="K1365" t="s">
        <v>5</v>
      </c>
      <c r="L1365">
        <v>1</v>
      </c>
      <c r="M1365" t="s">
        <v>576</v>
      </c>
      <c r="N1365" t="s">
        <v>227</v>
      </c>
      <c r="O1365" t="s">
        <v>38</v>
      </c>
      <c r="P1365" t="s">
        <v>38</v>
      </c>
      <c r="Q1365">
        <v>60000</v>
      </c>
      <c r="R1365" t="s">
        <v>1615</v>
      </c>
      <c r="T1365" t="s">
        <v>239</v>
      </c>
      <c r="U1365">
        <v>0</v>
      </c>
      <c r="W1365" t="s">
        <v>503</v>
      </c>
      <c r="X1365" t="s">
        <v>503</v>
      </c>
      <c r="AA1365" s="6" t="str">
        <f t="shared" si="114"/>
        <v>Other</v>
      </c>
      <c r="AB1365" s="6" t="str">
        <f t="shared" si="115"/>
        <v>A</v>
      </c>
      <c r="AC1365" s="6">
        <f>VLOOKUP(P1365,lists!$G:$H,2,FALSE)</f>
        <v>3</v>
      </c>
      <c r="AD1365" t="b">
        <f>VLOOKUP(G1365,lists!$B$2:$C$3,2,FALSE)</f>
        <v>1</v>
      </c>
      <c r="AE1365" t="b">
        <f>VLOOKUP(AA1365,lists!$B:$C,2,FALSE)</f>
        <v>1</v>
      </c>
      <c r="AF1365" t="b">
        <f>IF(AND(AC1365&gt;=VLOOKUP(FLAT!$I$1,lists!$G:$H,2,FALSE),AC1365&lt;=VLOOKUP(FLAT!$I$2,lists!$G:$H,2,FALSE)),TRUE,FALSE)</f>
        <v>1</v>
      </c>
      <c r="AG1365" t="b">
        <f>VLOOKUP(AB1365,lists!$B$7:$C$8,2,FALSE)</f>
        <v>1</v>
      </c>
      <c r="AH1365" t="b">
        <f>VLOOKUP(IF(H1365="","Open",SUBSTITUTE(H1365,"/Nov","")),lists!$B$27:$D$29,2,FALSE)</f>
        <v>1</v>
      </c>
      <c r="AI1365" t="b">
        <f>IF(FLAT!$I$5="All",TRUE,IF(FLAT!$I$5=TEXT('Raw - F'!C1365,"mmm"),TRUE,FALSE))</f>
        <v>1</v>
      </c>
      <c r="AJ1365" t="b">
        <f>VLOOKUP(L1365,lists!B:C,2,FALSE)</f>
        <v>1</v>
      </c>
      <c r="AK1365" t="b">
        <f>VLOOKUP(T1365,lists!$B$23:$D$25,2,FALSE)</f>
        <v>1</v>
      </c>
      <c r="AL1365">
        <f t="shared" si="116"/>
        <v>1</v>
      </c>
    </row>
    <row r="1366" spans="1:38" x14ac:dyDescent="0.35">
      <c r="A1366" s="1">
        <f t="shared" si="112"/>
        <v>1366</v>
      </c>
      <c r="B1366" s="1">
        <f t="shared" si="113"/>
        <v>1365</v>
      </c>
      <c r="C1366" s="5">
        <v>44373</v>
      </c>
      <c r="D1366" t="s">
        <v>567</v>
      </c>
      <c r="E1366" t="s">
        <v>302</v>
      </c>
      <c r="F1366" t="s">
        <v>302</v>
      </c>
      <c r="G1366" t="s">
        <v>51</v>
      </c>
      <c r="H1366" t="s">
        <v>227</v>
      </c>
      <c r="J1366" t="s">
        <v>54</v>
      </c>
      <c r="K1366" t="s">
        <v>5</v>
      </c>
      <c r="L1366">
        <v>1</v>
      </c>
      <c r="M1366" t="s">
        <v>559</v>
      </c>
      <c r="N1366" t="s">
        <v>227</v>
      </c>
      <c r="O1366" t="s">
        <v>570</v>
      </c>
      <c r="P1366" t="s">
        <v>59</v>
      </c>
      <c r="Q1366">
        <v>40000</v>
      </c>
      <c r="R1366" t="s">
        <v>1616</v>
      </c>
      <c r="T1366" t="s">
        <v>239</v>
      </c>
      <c r="U1366">
        <v>0</v>
      </c>
      <c r="W1366" t="s">
        <v>503</v>
      </c>
      <c r="X1366" t="s">
        <v>503</v>
      </c>
      <c r="AA1366" s="6" t="str">
        <f t="shared" si="114"/>
        <v>Other</v>
      </c>
      <c r="AB1366" s="6" t="str">
        <f t="shared" si="115"/>
        <v>A</v>
      </c>
      <c r="AC1366" s="6">
        <f>VLOOKUP(P1366,lists!$G:$H,2,FALSE)</f>
        <v>7</v>
      </c>
      <c r="AD1366" t="b">
        <f>VLOOKUP(G1366,lists!$B$2:$C$3,2,FALSE)</f>
        <v>1</v>
      </c>
      <c r="AE1366" t="b">
        <f>VLOOKUP(AA1366,lists!$B:$C,2,FALSE)</f>
        <v>1</v>
      </c>
      <c r="AF1366" t="b">
        <f>IF(AND(AC1366&gt;=VLOOKUP(FLAT!$I$1,lists!$G:$H,2,FALSE),AC1366&lt;=VLOOKUP(FLAT!$I$2,lists!$G:$H,2,FALSE)),TRUE,FALSE)</f>
        <v>1</v>
      </c>
      <c r="AG1366" t="b">
        <f>VLOOKUP(AB1366,lists!$B$7:$C$8,2,FALSE)</f>
        <v>1</v>
      </c>
      <c r="AH1366" t="b">
        <f>VLOOKUP(IF(H1366="","Open",SUBSTITUTE(H1366,"/Nov","")),lists!$B$27:$D$29,2,FALSE)</f>
        <v>1</v>
      </c>
      <c r="AI1366" t="b">
        <f>IF(FLAT!$I$5="All",TRUE,IF(FLAT!$I$5=TEXT('Raw - F'!C1366,"mmm"),TRUE,FALSE))</f>
        <v>1</v>
      </c>
      <c r="AJ1366" t="b">
        <f>VLOOKUP(L1366,lists!B:C,2,FALSE)</f>
        <v>1</v>
      </c>
      <c r="AK1366" t="b">
        <f>VLOOKUP(T1366,lists!$B$23:$D$25,2,FALSE)</f>
        <v>1</v>
      </c>
      <c r="AL1366">
        <f t="shared" si="116"/>
        <v>1</v>
      </c>
    </row>
    <row r="1367" spans="1:38" x14ac:dyDescent="0.35">
      <c r="A1367" s="1">
        <f t="shared" si="112"/>
        <v>1367</v>
      </c>
      <c r="B1367" s="1">
        <f t="shared" si="113"/>
        <v>1366</v>
      </c>
      <c r="C1367" s="5">
        <v>44373</v>
      </c>
      <c r="D1367" t="s">
        <v>567</v>
      </c>
      <c r="E1367" t="s">
        <v>302</v>
      </c>
      <c r="F1367" t="s">
        <v>302</v>
      </c>
      <c r="G1367" t="s">
        <v>51</v>
      </c>
      <c r="H1367" t="s">
        <v>227</v>
      </c>
      <c r="J1367" t="s">
        <v>33</v>
      </c>
      <c r="K1367" t="s">
        <v>7</v>
      </c>
      <c r="L1367">
        <v>1</v>
      </c>
      <c r="M1367" t="s">
        <v>559</v>
      </c>
      <c r="N1367" t="s">
        <v>227</v>
      </c>
      <c r="O1367" t="s">
        <v>37</v>
      </c>
      <c r="P1367" t="s">
        <v>37</v>
      </c>
      <c r="Q1367">
        <v>30000</v>
      </c>
      <c r="R1367" t="s">
        <v>1617</v>
      </c>
      <c r="T1367" t="s">
        <v>239</v>
      </c>
      <c r="U1367">
        <v>0</v>
      </c>
      <c r="W1367" t="s">
        <v>503</v>
      </c>
      <c r="X1367" t="s">
        <v>503</v>
      </c>
      <c r="AA1367" s="6" t="str">
        <f t="shared" si="114"/>
        <v>2yo</v>
      </c>
      <c r="AB1367" s="6" t="str">
        <f t="shared" si="115"/>
        <v>F</v>
      </c>
      <c r="AC1367" s="6">
        <f>VLOOKUP(P1367,lists!$G:$H,2,FALSE)</f>
        <v>2</v>
      </c>
      <c r="AD1367" t="b">
        <f>VLOOKUP(G1367,lists!$B$2:$C$3,2,FALSE)</f>
        <v>1</v>
      </c>
      <c r="AE1367" t="b">
        <f>VLOOKUP(AA1367,lists!$B:$C,2,FALSE)</f>
        <v>1</v>
      </c>
      <c r="AF1367" t="b">
        <f>IF(AND(AC1367&gt;=VLOOKUP(FLAT!$I$1,lists!$G:$H,2,FALSE),AC1367&lt;=VLOOKUP(FLAT!$I$2,lists!$G:$H,2,FALSE)),TRUE,FALSE)</f>
        <v>1</v>
      </c>
      <c r="AG1367" t="b">
        <f>VLOOKUP(AB1367,lists!$B$7:$C$8,2,FALSE)</f>
        <v>1</v>
      </c>
      <c r="AH1367" t="b">
        <f>VLOOKUP(IF(H1367="","Open",SUBSTITUTE(H1367,"/Nov","")),lists!$B$27:$D$29,2,FALSE)</f>
        <v>1</v>
      </c>
      <c r="AI1367" t="b">
        <f>IF(FLAT!$I$5="All",TRUE,IF(FLAT!$I$5=TEXT('Raw - F'!C1367,"mmm"),TRUE,FALSE))</f>
        <v>1</v>
      </c>
      <c r="AJ1367" t="b">
        <f>VLOOKUP(L1367,lists!B:C,2,FALSE)</f>
        <v>1</v>
      </c>
      <c r="AK1367" t="b">
        <f>VLOOKUP(T1367,lists!$B$23:$D$25,2,FALSE)</f>
        <v>1</v>
      </c>
      <c r="AL1367">
        <f t="shared" si="116"/>
        <v>1</v>
      </c>
    </row>
    <row r="1368" spans="1:38" x14ac:dyDescent="0.35">
      <c r="A1368" s="1">
        <f t="shared" si="112"/>
        <v>1368</v>
      </c>
      <c r="B1368" s="1">
        <f t="shared" si="113"/>
        <v>1367</v>
      </c>
      <c r="C1368" s="5">
        <v>44373</v>
      </c>
      <c r="D1368" t="s">
        <v>567</v>
      </c>
      <c r="E1368" t="s">
        <v>302</v>
      </c>
      <c r="F1368" t="s">
        <v>302</v>
      </c>
      <c r="G1368" t="s">
        <v>6</v>
      </c>
      <c r="H1368" t="s">
        <v>227</v>
      </c>
      <c r="J1368" t="s">
        <v>35</v>
      </c>
      <c r="K1368" t="s">
        <v>7</v>
      </c>
      <c r="L1368">
        <v>4</v>
      </c>
      <c r="N1368" t="s">
        <v>348</v>
      </c>
      <c r="O1368" t="s">
        <v>70</v>
      </c>
      <c r="P1368" t="s">
        <v>70</v>
      </c>
      <c r="Q1368">
        <v>14000</v>
      </c>
      <c r="R1368" t="s">
        <v>1614</v>
      </c>
      <c r="T1368" t="s">
        <v>239</v>
      </c>
      <c r="U1368">
        <v>0</v>
      </c>
      <c r="W1368" t="s">
        <v>503</v>
      </c>
      <c r="X1368" t="s">
        <v>503</v>
      </c>
      <c r="AA1368" s="6" t="str">
        <f t="shared" si="114"/>
        <v>Other</v>
      </c>
      <c r="AB1368" s="6" t="str">
        <f t="shared" si="115"/>
        <v>F</v>
      </c>
      <c r="AC1368" s="6">
        <f>VLOOKUP(P1368,lists!$G:$H,2,FALSE)</f>
        <v>4</v>
      </c>
      <c r="AD1368" t="b">
        <f>VLOOKUP(G1368,lists!$B$2:$C$3,2,FALSE)</f>
        <v>1</v>
      </c>
      <c r="AE1368" t="b">
        <f>VLOOKUP(AA1368,lists!$B:$C,2,FALSE)</f>
        <v>1</v>
      </c>
      <c r="AF1368" t="b">
        <f>IF(AND(AC1368&gt;=VLOOKUP(FLAT!$I$1,lists!$G:$H,2,FALSE),AC1368&lt;=VLOOKUP(FLAT!$I$2,lists!$G:$H,2,FALSE)),TRUE,FALSE)</f>
        <v>1</v>
      </c>
      <c r="AG1368" t="b">
        <f>VLOOKUP(AB1368,lists!$B$7:$C$8,2,FALSE)</f>
        <v>1</v>
      </c>
      <c r="AH1368" t="b">
        <f>VLOOKUP(IF(H1368="","Open",SUBSTITUTE(H1368,"/Nov","")),lists!$B$27:$D$29,2,FALSE)</f>
        <v>1</v>
      </c>
      <c r="AI1368" t="b">
        <f>IF(FLAT!$I$5="All",TRUE,IF(FLAT!$I$5=TEXT('Raw - F'!C1368,"mmm"),TRUE,FALSE))</f>
        <v>1</v>
      </c>
      <c r="AJ1368" t="b">
        <f>VLOOKUP(L1368,lists!B:C,2,FALSE)</f>
        <v>1</v>
      </c>
      <c r="AK1368" t="b">
        <f>VLOOKUP(T1368,lists!$B$23:$D$25,2,FALSE)</f>
        <v>1</v>
      </c>
      <c r="AL1368">
        <f t="shared" si="116"/>
        <v>1</v>
      </c>
    </row>
    <row r="1369" spans="1:38" x14ac:dyDescent="0.35">
      <c r="A1369" s="1">
        <f t="shared" si="112"/>
        <v>1369</v>
      </c>
      <c r="B1369" s="1">
        <f t="shared" si="113"/>
        <v>1368</v>
      </c>
      <c r="C1369" s="5">
        <v>44373</v>
      </c>
      <c r="D1369" t="s">
        <v>567</v>
      </c>
      <c r="E1369" t="s">
        <v>302</v>
      </c>
      <c r="F1369" t="s">
        <v>302</v>
      </c>
      <c r="G1369" t="s">
        <v>6</v>
      </c>
      <c r="H1369" t="s">
        <v>227</v>
      </c>
      <c r="J1369" t="s">
        <v>35</v>
      </c>
      <c r="K1369" t="s">
        <v>5</v>
      </c>
      <c r="L1369">
        <v>4</v>
      </c>
      <c r="N1369" t="s">
        <v>318</v>
      </c>
      <c r="O1369" t="s">
        <v>572</v>
      </c>
      <c r="P1369" t="s">
        <v>76</v>
      </c>
      <c r="Q1369">
        <v>10000</v>
      </c>
      <c r="R1369" t="s">
        <v>1337</v>
      </c>
      <c r="T1369" t="s">
        <v>239</v>
      </c>
      <c r="U1369">
        <v>0</v>
      </c>
      <c r="W1369" t="s">
        <v>503</v>
      </c>
      <c r="X1369" t="s">
        <v>503</v>
      </c>
      <c r="AA1369" s="6" t="str">
        <f t="shared" si="114"/>
        <v>Other</v>
      </c>
      <c r="AB1369" s="6" t="str">
        <f t="shared" si="115"/>
        <v>A</v>
      </c>
      <c r="AC1369" s="6">
        <f>VLOOKUP(P1369,lists!$G:$H,2,FALSE)</f>
        <v>5</v>
      </c>
      <c r="AD1369" t="b">
        <f>VLOOKUP(G1369,lists!$B$2:$C$3,2,FALSE)</f>
        <v>1</v>
      </c>
      <c r="AE1369" t="b">
        <f>VLOOKUP(AA1369,lists!$B:$C,2,FALSE)</f>
        <v>1</v>
      </c>
      <c r="AF1369" t="b">
        <f>IF(AND(AC1369&gt;=VLOOKUP(FLAT!$I$1,lists!$G:$H,2,FALSE),AC1369&lt;=VLOOKUP(FLAT!$I$2,lists!$G:$H,2,FALSE)),TRUE,FALSE)</f>
        <v>1</v>
      </c>
      <c r="AG1369" t="b">
        <f>VLOOKUP(AB1369,lists!$B$7:$C$8,2,FALSE)</f>
        <v>1</v>
      </c>
      <c r="AH1369" t="b">
        <f>VLOOKUP(IF(H1369="","Open",SUBSTITUTE(H1369,"/Nov","")),lists!$B$27:$D$29,2,FALSE)</f>
        <v>1</v>
      </c>
      <c r="AI1369" t="b">
        <f>IF(FLAT!$I$5="All",TRUE,IF(FLAT!$I$5=TEXT('Raw - F'!C1369,"mmm"),TRUE,FALSE))</f>
        <v>1</v>
      </c>
      <c r="AJ1369" t="b">
        <f>VLOOKUP(L1369,lists!B:C,2,FALSE)</f>
        <v>1</v>
      </c>
      <c r="AK1369" t="b">
        <f>VLOOKUP(T1369,lists!$B$23:$D$25,2,FALSE)</f>
        <v>1</v>
      </c>
      <c r="AL1369">
        <f t="shared" si="116"/>
        <v>1</v>
      </c>
    </row>
    <row r="1370" spans="1:38" x14ac:dyDescent="0.35">
      <c r="A1370" s="1">
        <f t="shared" si="112"/>
        <v>1370</v>
      </c>
      <c r="B1370" s="1">
        <f t="shared" si="113"/>
        <v>1369</v>
      </c>
      <c r="C1370" s="5">
        <v>44373</v>
      </c>
      <c r="D1370" t="s">
        <v>567</v>
      </c>
      <c r="E1370" t="s">
        <v>302</v>
      </c>
      <c r="F1370" t="s">
        <v>302</v>
      </c>
      <c r="G1370" t="s">
        <v>6</v>
      </c>
      <c r="H1370" t="s">
        <v>227</v>
      </c>
      <c r="J1370" t="s">
        <v>35</v>
      </c>
      <c r="K1370" t="s">
        <v>7</v>
      </c>
      <c r="L1370">
        <v>3</v>
      </c>
      <c r="N1370" t="s">
        <v>346</v>
      </c>
      <c r="O1370" t="s">
        <v>570</v>
      </c>
      <c r="P1370" t="s">
        <v>59</v>
      </c>
      <c r="Q1370">
        <v>10000</v>
      </c>
      <c r="R1370" t="s">
        <v>1341</v>
      </c>
      <c r="T1370" t="s">
        <v>239</v>
      </c>
      <c r="U1370">
        <v>0</v>
      </c>
      <c r="W1370" t="s">
        <v>503</v>
      </c>
      <c r="X1370" t="s">
        <v>503</v>
      </c>
      <c r="AA1370" s="6" t="str">
        <f t="shared" si="114"/>
        <v>Other</v>
      </c>
      <c r="AB1370" s="6" t="str">
        <f t="shared" si="115"/>
        <v>F</v>
      </c>
      <c r="AC1370" s="6">
        <f>VLOOKUP(P1370,lists!$G:$H,2,FALSE)</f>
        <v>7</v>
      </c>
      <c r="AD1370" t="b">
        <f>VLOOKUP(G1370,lists!$B$2:$C$3,2,FALSE)</f>
        <v>1</v>
      </c>
      <c r="AE1370" t="b">
        <f>VLOOKUP(AA1370,lists!$B:$C,2,FALSE)</f>
        <v>1</v>
      </c>
      <c r="AF1370" t="b">
        <f>IF(AND(AC1370&gt;=VLOOKUP(FLAT!$I$1,lists!$G:$H,2,FALSE),AC1370&lt;=VLOOKUP(FLAT!$I$2,lists!$G:$H,2,FALSE)),TRUE,FALSE)</f>
        <v>1</v>
      </c>
      <c r="AG1370" t="b">
        <f>VLOOKUP(AB1370,lists!$B$7:$C$8,2,FALSE)</f>
        <v>1</v>
      </c>
      <c r="AH1370" t="b">
        <f>VLOOKUP(IF(H1370="","Open",SUBSTITUTE(H1370,"/Nov","")),lists!$B$27:$D$29,2,FALSE)</f>
        <v>1</v>
      </c>
      <c r="AI1370" t="b">
        <f>IF(FLAT!$I$5="All",TRUE,IF(FLAT!$I$5=TEXT('Raw - F'!C1370,"mmm"),TRUE,FALSE))</f>
        <v>1</v>
      </c>
      <c r="AJ1370" t="b">
        <f>VLOOKUP(L1370,lists!B:C,2,FALSE)</f>
        <v>1</v>
      </c>
      <c r="AK1370" t="b">
        <f>VLOOKUP(T1370,lists!$B$23:$D$25,2,FALSE)</f>
        <v>1</v>
      </c>
      <c r="AL1370">
        <f t="shared" si="116"/>
        <v>1</v>
      </c>
    </row>
    <row r="1371" spans="1:38" x14ac:dyDescent="0.35">
      <c r="A1371" s="1">
        <f t="shared" si="112"/>
        <v>1371</v>
      </c>
      <c r="B1371" s="1">
        <f t="shared" si="113"/>
        <v>1370</v>
      </c>
      <c r="C1371" s="5">
        <v>44373</v>
      </c>
      <c r="D1371" t="s">
        <v>567</v>
      </c>
      <c r="E1371" t="s">
        <v>302</v>
      </c>
      <c r="F1371" t="s">
        <v>302</v>
      </c>
      <c r="G1371" t="s">
        <v>51</v>
      </c>
      <c r="H1371" t="s">
        <v>245</v>
      </c>
      <c r="J1371" t="s">
        <v>33</v>
      </c>
      <c r="K1371" t="s">
        <v>7</v>
      </c>
      <c r="L1371">
        <v>4</v>
      </c>
      <c r="N1371" t="s">
        <v>227</v>
      </c>
      <c r="O1371" t="s">
        <v>38</v>
      </c>
      <c r="P1371" t="s">
        <v>38</v>
      </c>
      <c r="Q1371">
        <v>8000</v>
      </c>
      <c r="R1371" t="s">
        <v>1618</v>
      </c>
      <c r="T1371" t="s">
        <v>239</v>
      </c>
      <c r="U1371">
        <v>0</v>
      </c>
      <c r="W1371" t="s">
        <v>503</v>
      </c>
      <c r="X1371" t="s">
        <v>503</v>
      </c>
      <c r="AA1371" s="6" t="str">
        <f t="shared" si="114"/>
        <v>2yo</v>
      </c>
      <c r="AB1371" s="6" t="str">
        <f t="shared" si="115"/>
        <v>F</v>
      </c>
      <c r="AC1371" s="6">
        <f>VLOOKUP(P1371,lists!$G:$H,2,FALSE)</f>
        <v>3</v>
      </c>
      <c r="AD1371" t="b">
        <f>VLOOKUP(G1371,lists!$B$2:$C$3,2,FALSE)</f>
        <v>1</v>
      </c>
      <c r="AE1371" t="b">
        <f>VLOOKUP(AA1371,lists!$B:$C,2,FALSE)</f>
        <v>1</v>
      </c>
      <c r="AF1371" t="b">
        <f>IF(AND(AC1371&gt;=VLOOKUP(FLAT!$I$1,lists!$G:$H,2,FALSE),AC1371&lt;=VLOOKUP(FLAT!$I$2,lists!$G:$H,2,FALSE)),TRUE,FALSE)</f>
        <v>1</v>
      </c>
      <c r="AG1371" t="b">
        <f>VLOOKUP(AB1371,lists!$B$7:$C$8,2,FALSE)</f>
        <v>1</v>
      </c>
      <c r="AH1371" t="b">
        <f>VLOOKUP(IF(H1371="","Open",SUBSTITUTE(H1371,"/Nov","")),lists!$B$27:$D$29,2,FALSE)</f>
        <v>1</v>
      </c>
      <c r="AI1371" t="b">
        <f>IF(FLAT!$I$5="All",TRUE,IF(FLAT!$I$5=TEXT('Raw - F'!C1371,"mmm"),TRUE,FALSE))</f>
        <v>1</v>
      </c>
      <c r="AJ1371" t="b">
        <f>VLOOKUP(L1371,lists!B:C,2,FALSE)</f>
        <v>1</v>
      </c>
      <c r="AK1371" t="b">
        <f>VLOOKUP(T1371,lists!$B$23:$D$25,2,FALSE)</f>
        <v>1</v>
      </c>
      <c r="AL1371">
        <f t="shared" si="116"/>
        <v>1</v>
      </c>
    </row>
    <row r="1372" spans="1:38" x14ac:dyDescent="0.35">
      <c r="A1372" s="1">
        <f t="shared" si="112"/>
        <v>1372</v>
      </c>
      <c r="B1372" s="1">
        <f t="shared" si="113"/>
        <v>1371</v>
      </c>
      <c r="C1372" s="5">
        <v>44373</v>
      </c>
      <c r="D1372" t="s">
        <v>629</v>
      </c>
      <c r="E1372" t="s">
        <v>302</v>
      </c>
      <c r="F1372" t="s">
        <v>302</v>
      </c>
      <c r="G1372" t="s">
        <v>51</v>
      </c>
      <c r="H1372" t="s">
        <v>227</v>
      </c>
      <c r="J1372" t="s">
        <v>35</v>
      </c>
      <c r="K1372" t="s">
        <v>5</v>
      </c>
      <c r="L1372">
        <v>1</v>
      </c>
      <c r="M1372" t="s">
        <v>559</v>
      </c>
      <c r="N1372" t="s">
        <v>227</v>
      </c>
      <c r="O1372" t="s">
        <v>397</v>
      </c>
      <c r="P1372" t="s">
        <v>70</v>
      </c>
      <c r="Q1372">
        <v>37000</v>
      </c>
      <c r="R1372" t="s">
        <v>1622</v>
      </c>
      <c r="T1372" t="s">
        <v>241</v>
      </c>
      <c r="U1372">
        <v>0</v>
      </c>
      <c r="W1372" t="s">
        <v>503</v>
      </c>
      <c r="X1372" t="s">
        <v>503</v>
      </c>
      <c r="AA1372" s="6" t="str">
        <f t="shared" si="114"/>
        <v>Other</v>
      </c>
      <c r="AB1372" s="6" t="str">
        <f t="shared" si="115"/>
        <v>A</v>
      </c>
      <c r="AC1372" s="6">
        <f>VLOOKUP(P1372,lists!$G:$H,2,FALSE)</f>
        <v>4</v>
      </c>
      <c r="AD1372" t="b">
        <f>VLOOKUP(G1372,lists!$B$2:$C$3,2,FALSE)</f>
        <v>1</v>
      </c>
      <c r="AE1372" t="b">
        <f>VLOOKUP(AA1372,lists!$B:$C,2,FALSE)</f>
        <v>1</v>
      </c>
      <c r="AF1372" t="b">
        <f>IF(AND(AC1372&gt;=VLOOKUP(FLAT!$I$1,lists!$G:$H,2,FALSE),AC1372&lt;=VLOOKUP(FLAT!$I$2,lists!$G:$H,2,FALSE)),TRUE,FALSE)</f>
        <v>1</v>
      </c>
      <c r="AG1372" t="b">
        <f>VLOOKUP(AB1372,lists!$B$7:$C$8,2,FALSE)</f>
        <v>1</v>
      </c>
      <c r="AH1372" t="b">
        <f>VLOOKUP(IF(H1372="","Open",SUBSTITUTE(H1372,"/Nov","")),lists!$B$27:$D$29,2,FALSE)</f>
        <v>1</v>
      </c>
      <c r="AI1372" t="b">
        <f>IF(FLAT!$I$5="All",TRUE,IF(FLAT!$I$5=TEXT('Raw - F'!C1372,"mmm"),TRUE,FALSE))</f>
        <v>1</v>
      </c>
      <c r="AJ1372" t="b">
        <f>VLOOKUP(L1372,lists!B:C,2,FALSE)</f>
        <v>1</v>
      </c>
      <c r="AK1372" t="b">
        <f>VLOOKUP(T1372,lists!$B$23:$D$25,2,FALSE)</f>
        <v>1</v>
      </c>
      <c r="AL1372">
        <f t="shared" si="116"/>
        <v>1</v>
      </c>
    </row>
    <row r="1373" spans="1:38" x14ac:dyDescent="0.35">
      <c r="A1373" s="1">
        <f t="shared" si="112"/>
        <v>1373</v>
      </c>
      <c r="B1373" s="1">
        <f t="shared" si="113"/>
        <v>1372</v>
      </c>
      <c r="C1373" s="5">
        <v>44373</v>
      </c>
      <c r="D1373" t="s">
        <v>629</v>
      </c>
      <c r="E1373" t="s">
        <v>302</v>
      </c>
      <c r="F1373" t="s">
        <v>302</v>
      </c>
      <c r="G1373" t="s">
        <v>6</v>
      </c>
      <c r="H1373" t="s">
        <v>227</v>
      </c>
      <c r="J1373" t="s">
        <v>35</v>
      </c>
      <c r="K1373" t="s">
        <v>5</v>
      </c>
      <c r="L1373">
        <v>2</v>
      </c>
      <c r="N1373" t="s">
        <v>317</v>
      </c>
      <c r="O1373" t="s">
        <v>397</v>
      </c>
      <c r="P1373" t="s">
        <v>70</v>
      </c>
      <c r="Q1373">
        <v>20000</v>
      </c>
      <c r="R1373" t="s">
        <v>1619</v>
      </c>
      <c r="T1373" t="s">
        <v>241</v>
      </c>
      <c r="U1373">
        <v>0</v>
      </c>
      <c r="W1373" t="s">
        <v>503</v>
      </c>
      <c r="X1373" t="s">
        <v>503</v>
      </c>
      <c r="AA1373" s="6" t="str">
        <f t="shared" si="114"/>
        <v>Other</v>
      </c>
      <c r="AB1373" s="6" t="str">
        <f t="shared" si="115"/>
        <v>A</v>
      </c>
      <c r="AC1373" s="6">
        <f>VLOOKUP(P1373,lists!$G:$H,2,FALSE)</f>
        <v>4</v>
      </c>
      <c r="AD1373" t="b">
        <f>VLOOKUP(G1373,lists!$B$2:$C$3,2,FALSE)</f>
        <v>1</v>
      </c>
      <c r="AE1373" t="b">
        <f>VLOOKUP(AA1373,lists!$B:$C,2,FALSE)</f>
        <v>1</v>
      </c>
      <c r="AF1373" t="b">
        <f>IF(AND(AC1373&gt;=VLOOKUP(FLAT!$I$1,lists!$G:$H,2,FALSE),AC1373&lt;=VLOOKUP(FLAT!$I$2,lists!$G:$H,2,FALSE)),TRUE,FALSE)</f>
        <v>1</v>
      </c>
      <c r="AG1373" t="b">
        <f>VLOOKUP(AB1373,lists!$B$7:$C$8,2,FALSE)</f>
        <v>1</v>
      </c>
      <c r="AH1373" t="b">
        <f>VLOOKUP(IF(H1373="","Open",SUBSTITUTE(H1373,"/Nov","")),lists!$B$27:$D$29,2,FALSE)</f>
        <v>1</v>
      </c>
      <c r="AI1373" t="b">
        <f>IF(FLAT!$I$5="All",TRUE,IF(FLAT!$I$5=TEXT('Raw - F'!C1373,"mmm"),TRUE,FALSE))</f>
        <v>1</v>
      </c>
      <c r="AJ1373" t="b">
        <f>VLOOKUP(L1373,lists!B:C,2,FALSE)</f>
        <v>1</v>
      </c>
      <c r="AK1373" t="b">
        <f>VLOOKUP(T1373,lists!$B$23:$D$25,2,FALSE)</f>
        <v>1</v>
      </c>
      <c r="AL1373">
        <f t="shared" si="116"/>
        <v>1</v>
      </c>
    </row>
    <row r="1374" spans="1:38" x14ac:dyDescent="0.35">
      <c r="A1374" s="1">
        <f t="shared" si="112"/>
        <v>1374</v>
      </c>
      <c r="B1374" s="1">
        <f t="shared" si="113"/>
        <v>1373</v>
      </c>
      <c r="C1374" s="5">
        <v>44373</v>
      </c>
      <c r="D1374" t="s">
        <v>629</v>
      </c>
      <c r="E1374" t="s">
        <v>302</v>
      </c>
      <c r="F1374" t="s">
        <v>302</v>
      </c>
      <c r="G1374" t="s">
        <v>6</v>
      </c>
      <c r="H1374" t="s">
        <v>227</v>
      </c>
      <c r="J1374" t="s">
        <v>54</v>
      </c>
      <c r="K1374" t="s">
        <v>5</v>
      </c>
      <c r="L1374">
        <v>2</v>
      </c>
      <c r="N1374" t="s">
        <v>367</v>
      </c>
      <c r="O1374" t="s">
        <v>446</v>
      </c>
      <c r="P1374" t="s">
        <v>59</v>
      </c>
      <c r="Q1374">
        <v>20000</v>
      </c>
      <c r="R1374" t="s">
        <v>979</v>
      </c>
      <c r="T1374" t="s">
        <v>241</v>
      </c>
      <c r="U1374">
        <v>0</v>
      </c>
      <c r="W1374" t="s">
        <v>503</v>
      </c>
      <c r="X1374" t="s">
        <v>503</v>
      </c>
      <c r="AA1374" s="6" t="str">
        <f t="shared" si="114"/>
        <v>Other</v>
      </c>
      <c r="AB1374" s="6" t="str">
        <f t="shared" si="115"/>
        <v>A</v>
      </c>
      <c r="AC1374" s="6">
        <f>VLOOKUP(P1374,lists!$G:$H,2,FALSE)</f>
        <v>7</v>
      </c>
      <c r="AD1374" t="b">
        <f>VLOOKUP(G1374,lists!$B$2:$C$3,2,FALSE)</f>
        <v>1</v>
      </c>
      <c r="AE1374" t="b">
        <f>VLOOKUP(AA1374,lists!$B:$C,2,FALSE)</f>
        <v>1</v>
      </c>
      <c r="AF1374" t="b">
        <f>IF(AND(AC1374&gt;=VLOOKUP(FLAT!$I$1,lists!$G:$H,2,FALSE),AC1374&lt;=VLOOKUP(FLAT!$I$2,lists!$G:$H,2,FALSE)),TRUE,FALSE)</f>
        <v>1</v>
      </c>
      <c r="AG1374" t="b">
        <f>VLOOKUP(AB1374,lists!$B$7:$C$8,2,FALSE)</f>
        <v>1</v>
      </c>
      <c r="AH1374" t="b">
        <f>VLOOKUP(IF(H1374="","Open",SUBSTITUTE(H1374,"/Nov","")),lists!$B$27:$D$29,2,FALSE)</f>
        <v>1</v>
      </c>
      <c r="AI1374" t="b">
        <f>IF(FLAT!$I$5="All",TRUE,IF(FLAT!$I$5=TEXT('Raw - F'!C1374,"mmm"),TRUE,FALSE))</f>
        <v>1</v>
      </c>
      <c r="AJ1374" t="b">
        <f>VLOOKUP(L1374,lists!B:C,2,FALSE)</f>
        <v>1</v>
      </c>
      <c r="AK1374" t="b">
        <f>VLOOKUP(T1374,lists!$B$23:$D$25,2,FALSE)</f>
        <v>1</v>
      </c>
      <c r="AL1374">
        <f t="shared" si="116"/>
        <v>1</v>
      </c>
    </row>
    <row r="1375" spans="1:38" x14ac:dyDescent="0.35">
      <c r="A1375" s="1">
        <f t="shared" si="112"/>
        <v>1375</v>
      </c>
      <c r="B1375" s="1">
        <f t="shared" si="113"/>
        <v>1374</v>
      </c>
      <c r="C1375" s="5">
        <v>44373</v>
      </c>
      <c r="D1375" t="s">
        <v>629</v>
      </c>
      <c r="E1375" t="s">
        <v>302</v>
      </c>
      <c r="F1375" t="s">
        <v>302</v>
      </c>
      <c r="G1375" t="s">
        <v>51</v>
      </c>
      <c r="H1375" t="s">
        <v>227</v>
      </c>
      <c r="I1375" t="s">
        <v>599</v>
      </c>
      <c r="J1375" t="s">
        <v>33</v>
      </c>
      <c r="K1375" t="s">
        <v>7</v>
      </c>
      <c r="L1375">
        <v>2</v>
      </c>
      <c r="N1375" t="s">
        <v>227</v>
      </c>
      <c r="O1375" t="s">
        <v>329</v>
      </c>
      <c r="P1375" t="s">
        <v>36</v>
      </c>
      <c r="Q1375">
        <v>18000</v>
      </c>
      <c r="R1375" t="s">
        <v>1620</v>
      </c>
      <c r="T1375" t="s">
        <v>241</v>
      </c>
      <c r="U1375">
        <v>0</v>
      </c>
      <c r="W1375" t="s">
        <v>503</v>
      </c>
      <c r="X1375" t="s">
        <v>503</v>
      </c>
      <c r="Z1375" t="s">
        <v>553</v>
      </c>
      <c r="AA1375" s="6" t="str">
        <f t="shared" si="114"/>
        <v>2yo</v>
      </c>
      <c r="AB1375" s="6" t="str">
        <f t="shared" si="115"/>
        <v>F</v>
      </c>
      <c r="AC1375" s="6">
        <f>VLOOKUP(P1375,lists!$G:$H,2,FALSE)</f>
        <v>1</v>
      </c>
      <c r="AD1375" t="b">
        <f>VLOOKUP(G1375,lists!$B$2:$C$3,2,FALSE)</f>
        <v>1</v>
      </c>
      <c r="AE1375" t="b">
        <f>VLOOKUP(AA1375,lists!$B:$C,2,FALSE)</f>
        <v>1</v>
      </c>
      <c r="AF1375" t="b">
        <f>IF(AND(AC1375&gt;=VLOOKUP(FLAT!$I$1,lists!$G:$H,2,FALSE),AC1375&lt;=VLOOKUP(FLAT!$I$2,lists!$G:$H,2,FALSE)),TRUE,FALSE)</f>
        <v>1</v>
      </c>
      <c r="AG1375" t="b">
        <f>VLOOKUP(AB1375,lists!$B$7:$C$8,2,FALSE)</f>
        <v>1</v>
      </c>
      <c r="AH1375" t="b">
        <f>VLOOKUP(IF(H1375="","Open",SUBSTITUTE(H1375,"/Nov","")),lists!$B$27:$D$29,2,FALSE)</f>
        <v>1</v>
      </c>
      <c r="AI1375" t="b">
        <f>IF(FLAT!$I$5="All",TRUE,IF(FLAT!$I$5=TEXT('Raw - F'!C1375,"mmm"),TRUE,FALSE))</f>
        <v>1</v>
      </c>
      <c r="AJ1375" t="b">
        <f>VLOOKUP(L1375,lists!B:C,2,FALSE)</f>
        <v>1</v>
      </c>
      <c r="AK1375" t="b">
        <f>VLOOKUP(T1375,lists!$B$23:$D$25,2,FALSE)</f>
        <v>1</v>
      </c>
      <c r="AL1375">
        <f t="shared" si="116"/>
        <v>1</v>
      </c>
    </row>
    <row r="1376" spans="1:38" x14ac:dyDescent="0.35">
      <c r="A1376" s="1">
        <f t="shared" si="112"/>
        <v>1376</v>
      </c>
      <c r="B1376" s="1">
        <f t="shared" si="113"/>
        <v>1375</v>
      </c>
      <c r="C1376" s="5">
        <v>44373</v>
      </c>
      <c r="D1376" t="s">
        <v>629</v>
      </c>
      <c r="E1376" t="s">
        <v>302</v>
      </c>
      <c r="F1376" t="s">
        <v>302</v>
      </c>
      <c r="G1376" t="s">
        <v>51</v>
      </c>
      <c r="H1376" t="s">
        <v>244</v>
      </c>
      <c r="J1376" t="s">
        <v>33</v>
      </c>
      <c r="K1376" t="s">
        <v>5</v>
      </c>
      <c r="L1376">
        <v>5</v>
      </c>
      <c r="N1376" t="s">
        <v>227</v>
      </c>
      <c r="O1376" t="s">
        <v>399</v>
      </c>
      <c r="P1376" t="s">
        <v>37</v>
      </c>
      <c r="Q1376">
        <v>4900</v>
      </c>
      <c r="R1376" t="s">
        <v>1621</v>
      </c>
      <c r="T1376" t="s">
        <v>241</v>
      </c>
      <c r="U1376">
        <v>0</v>
      </c>
      <c r="W1376" t="s">
        <v>503</v>
      </c>
      <c r="X1376" t="s">
        <v>503</v>
      </c>
      <c r="AA1376" s="6" t="str">
        <f t="shared" si="114"/>
        <v>2yo</v>
      </c>
      <c r="AB1376" s="6" t="str">
        <f t="shared" si="115"/>
        <v>A</v>
      </c>
      <c r="AC1376" s="6">
        <f>VLOOKUP(P1376,lists!$G:$H,2,FALSE)</f>
        <v>2</v>
      </c>
      <c r="AD1376" t="b">
        <f>VLOOKUP(G1376,lists!$B$2:$C$3,2,FALSE)</f>
        <v>1</v>
      </c>
      <c r="AE1376" t="b">
        <f>VLOOKUP(AA1376,lists!$B:$C,2,FALSE)</f>
        <v>1</v>
      </c>
      <c r="AF1376" t="b">
        <f>IF(AND(AC1376&gt;=VLOOKUP(FLAT!$I$1,lists!$G:$H,2,FALSE),AC1376&lt;=VLOOKUP(FLAT!$I$2,lists!$G:$H,2,FALSE)),TRUE,FALSE)</f>
        <v>1</v>
      </c>
      <c r="AG1376" t="b">
        <f>VLOOKUP(AB1376,lists!$B$7:$C$8,2,FALSE)</f>
        <v>1</v>
      </c>
      <c r="AH1376" t="b">
        <f>VLOOKUP(IF(H1376="","Open",SUBSTITUTE(H1376,"/Nov","")),lists!$B$27:$D$29,2,FALSE)</f>
        <v>1</v>
      </c>
      <c r="AI1376" t="b">
        <f>IF(FLAT!$I$5="All",TRUE,IF(FLAT!$I$5=TEXT('Raw - F'!C1376,"mmm"),TRUE,FALSE))</f>
        <v>1</v>
      </c>
      <c r="AJ1376" t="b">
        <f>VLOOKUP(L1376,lists!B:C,2,FALSE)</f>
        <v>1</v>
      </c>
      <c r="AK1376" t="b">
        <f>VLOOKUP(T1376,lists!$B$23:$D$25,2,FALSE)</f>
        <v>1</v>
      </c>
      <c r="AL1376">
        <f t="shared" si="116"/>
        <v>1</v>
      </c>
    </row>
    <row r="1377" spans="1:38" x14ac:dyDescent="0.35">
      <c r="A1377" s="1">
        <f t="shared" si="112"/>
        <v>1377</v>
      </c>
      <c r="B1377" s="1">
        <f t="shared" si="113"/>
        <v>1376</v>
      </c>
      <c r="C1377" s="5">
        <v>44373</v>
      </c>
      <c r="D1377" t="s">
        <v>629</v>
      </c>
      <c r="E1377" t="s">
        <v>302</v>
      </c>
      <c r="F1377" t="s">
        <v>302</v>
      </c>
      <c r="G1377" t="s">
        <v>51</v>
      </c>
      <c r="H1377" t="s">
        <v>244</v>
      </c>
      <c r="J1377" t="s">
        <v>35</v>
      </c>
      <c r="K1377" t="s">
        <v>5</v>
      </c>
      <c r="L1377">
        <v>5</v>
      </c>
      <c r="N1377" t="s">
        <v>227</v>
      </c>
      <c r="O1377" t="s">
        <v>329</v>
      </c>
      <c r="P1377" t="s">
        <v>36</v>
      </c>
      <c r="Q1377">
        <v>4900</v>
      </c>
      <c r="R1377" t="s">
        <v>870</v>
      </c>
      <c r="T1377" t="s">
        <v>241</v>
      </c>
      <c r="U1377">
        <v>0</v>
      </c>
      <c r="W1377" t="s">
        <v>503</v>
      </c>
      <c r="X1377" t="s">
        <v>503</v>
      </c>
      <c r="AA1377" s="6" t="str">
        <f t="shared" si="114"/>
        <v>Other</v>
      </c>
      <c r="AB1377" s="6" t="str">
        <f t="shared" si="115"/>
        <v>A</v>
      </c>
      <c r="AC1377" s="6">
        <f>VLOOKUP(P1377,lists!$G:$H,2,FALSE)</f>
        <v>1</v>
      </c>
      <c r="AD1377" t="b">
        <f>VLOOKUP(G1377,lists!$B$2:$C$3,2,FALSE)</f>
        <v>1</v>
      </c>
      <c r="AE1377" t="b">
        <f>VLOOKUP(AA1377,lists!$B:$C,2,FALSE)</f>
        <v>1</v>
      </c>
      <c r="AF1377" t="b">
        <f>IF(AND(AC1377&gt;=VLOOKUP(FLAT!$I$1,lists!$G:$H,2,FALSE),AC1377&lt;=VLOOKUP(FLAT!$I$2,lists!$G:$H,2,FALSE)),TRUE,FALSE)</f>
        <v>1</v>
      </c>
      <c r="AG1377" t="b">
        <f>VLOOKUP(AB1377,lists!$B$7:$C$8,2,FALSE)</f>
        <v>1</v>
      </c>
      <c r="AH1377" t="b">
        <f>VLOOKUP(IF(H1377="","Open",SUBSTITUTE(H1377,"/Nov","")),lists!$B$27:$D$29,2,FALSE)</f>
        <v>1</v>
      </c>
      <c r="AI1377" t="b">
        <f>IF(FLAT!$I$5="All",TRUE,IF(FLAT!$I$5=TEXT('Raw - F'!C1377,"mmm"),TRUE,FALSE))</f>
        <v>1</v>
      </c>
      <c r="AJ1377" t="b">
        <f>VLOOKUP(L1377,lists!B:C,2,FALSE)</f>
        <v>1</v>
      </c>
      <c r="AK1377" t="b">
        <f>VLOOKUP(T1377,lists!$B$23:$D$25,2,FALSE)</f>
        <v>1</v>
      </c>
      <c r="AL1377">
        <f t="shared" si="116"/>
        <v>1</v>
      </c>
    </row>
    <row r="1378" spans="1:38" x14ac:dyDescent="0.35">
      <c r="A1378" s="1">
        <f t="shared" si="112"/>
        <v>1378</v>
      </c>
      <c r="B1378" s="1">
        <f t="shared" si="113"/>
        <v>1377</v>
      </c>
      <c r="C1378" s="5">
        <v>44373</v>
      </c>
      <c r="D1378" t="s">
        <v>629</v>
      </c>
      <c r="E1378" t="s">
        <v>302</v>
      </c>
      <c r="F1378" t="s">
        <v>302</v>
      </c>
      <c r="G1378" t="s">
        <v>6</v>
      </c>
      <c r="H1378" t="s">
        <v>227</v>
      </c>
      <c r="J1378" t="s">
        <v>34</v>
      </c>
      <c r="K1378" t="s">
        <v>5</v>
      </c>
      <c r="L1378">
        <v>6</v>
      </c>
      <c r="N1378" t="s">
        <v>312</v>
      </c>
      <c r="O1378" t="s">
        <v>446</v>
      </c>
      <c r="P1378" t="s">
        <v>59</v>
      </c>
      <c r="Q1378">
        <v>3900</v>
      </c>
      <c r="R1378" t="s">
        <v>1623</v>
      </c>
      <c r="T1378" t="s">
        <v>241</v>
      </c>
      <c r="U1378">
        <v>0</v>
      </c>
      <c r="V1378" t="s">
        <v>525</v>
      </c>
      <c r="W1378" t="s">
        <v>503</v>
      </c>
      <c r="X1378" t="s">
        <v>503</v>
      </c>
      <c r="AA1378" s="6" t="str">
        <f t="shared" si="114"/>
        <v>3yo</v>
      </c>
      <c r="AB1378" s="6" t="str">
        <f t="shared" si="115"/>
        <v>A</v>
      </c>
      <c r="AC1378" s="6">
        <f>VLOOKUP(P1378,lists!$G:$H,2,FALSE)</f>
        <v>7</v>
      </c>
      <c r="AD1378" t="b">
        <f>VLOOKUP(G1378,lists!$B$2:$C$3,2,FALSE)</f>
        <v>1</v>
      </c>
      <c r="AE1378" t="b">
        <f>VLOOKUP(AA1378,lists!$B:$C,2,FALSE)</f>
        <v>1</v>
      </c>
      <c r="AF1378" t="b">
        <f>IF(AND(AC1378&gt;=VLOOKUP(FLAT!$I$1,lists!$G:$H,2,FALSE),AC1378&lt;=VLOOKUP(FLAT!$I$2,lists!$G:$H,2,FALSE)),TRUE,FALSE)</f>
        <v>1</v>
      </c>
      <c r="AG1378" t="b">
        <f>VLOOKUP(AB1378,lists!$B$7:$C$8,2,FALSE)</f>
        <v>1</v>
      </c>
      <c r="AH1378" t="b">
        <f>VLOOKUP(IF(H1378="","Open",SUBSTITUTE(H1378,"/Nov","")),lists!$B$27:$D$29,2,FALSE)</f>
        <v>1</v>
      </c>
      <c r="AI1378" t="b">
        <f>IF(FLAT!$I$5="All",TRUE,IF(FLAT!$I$5=TEXT('Raw - F'!C1378,"mmm"),TRUE,FALSE))</f>
        <v>1</v>
      </c>
      <c r="AJ1378" t="b">
        <f>VLOOKUP(L1378,lists!B:C,2,FALSE)</f>
        <v>1</v>
      </c>
      <c r="AK1378" t="b">
        <f>VLOOKUP(T1378,lists!$B$23:$D$25,2,FALSE)</f>
        <v>1</v>
      </c>
      <c r="AL1378">
        <f t="shared" si="116"/>
        <v>1</v>
      </c>
    </row>
    <row r="1379" spans="1:38" x14ac:dyDescent="0.35">
      <c r="A1379" s="1">
        <f t="shared" si="112"/>
        <v>1379</v>
      </c>
      <c r="B1379" s="1">
        <f t="shared" si="113"/>
        <v>1378</v>
      </c>
      <c r="C1379" s="5">
        <v>44373</v>
      </c>
      <c r="D1379" t="s">
        <v>763</v>
      </c>
      <c r="E1379" t="s">
        <v>302</v>
      </c>
      <c r="F1379" t="s">
        <v>302</v>
      </c>
      <c r="G1379" t="s">
        <v>6</v>
      </c>
      <c r="H1379" t="s">
        <v>227</v>
      </c>
      <c r="J1379" t="s">
        <v>35</v>
      </c>
      <c r="K1379" t="s">
        <v>5</v>
      </c>
      <c r="L1379">
        <v>2</v>
      </c>
      <c r="N1379" t="s">
        <v>234</v>
      </c>
      <c r="O1379" t="s">
        <v>37</v>
      </c>
      <c r="P1379" t="s">
        <v>37</v>
      </c>
      <c r="Q1379">
        <v>50000</v>
      </c>
      <c r="R1379" t="s">
        <v>970</v>
      </c>
      <c r="T1379" t="s">
        <v>240</v>
      </c>
      <c r="U1379">
        <v>0</v>
      </c>
      <c r="W1379" t="s">
        <v>503</v>
      </c>
      <c r="X1379" t="s">
        <v>503</v>
      </c>
      <c r="AA1379" s="6" t="str">
        <f t="shared" si="114"/>
        <v>Other</v>
      </c>
      <c r="AB1379" s="6" t="str">
        <f t="shared" si="115"/>
        <v>A</v>
      </c>
      <c r="AC1379" s="6">
        <f>VLOOKUP(P1379,lists!$G:$H,2,FALSE)</f>
        <v>2</v>
      </c>
      <c r="AD1379" t="b">
        <f>VLOOKUP(G1379,lists!$B$2:$C$3,2,FALSE)</f>
        <v>1</v>
      </c>
      <c r="AE1379" t="b">
        <f>VLOOKUP(AA1379,lists!$B:$C,2,FALSE)</f>
        <v>1</v>
      </c>
      <c r="AF1379" t="b">
        <f>IF(AND(AC1379&gt;=VLOOKUP(FLAT!$I$1,lists!$G:$H,2,FALSE),AC1379&lt;=VLOOKUP(FLAT!$I$2,lists!$G:$H,2,FALSE)),TRUE,FALSE)</f>
        <v>1</v>
      </c>
      <c r="AG1379" t="b">
        <f>VLOOKUP(AB1379,lists!$B$7:$C$8,2,FALSE)</f>
        <v>1</v>
      </c>
      <c r="AH1379" t="b">
        <f>VLOOKUP(IF(H1379="","Open",SUBSTITUTE(H1379,"/Nov","")),lists!$B$27:$D$29,2,FALSE)</f>
        <v>1</v>
      </c>
      <c r="AI1379" t="b">
        <f>IF(FLAT!$I$5="All",TRUE,IF(FLAT!$I$5=TEXT('Raw - F'!C1379,"mmm"),TRUE,FALSE))</f>
        <v>1</v>
      </c>
      <c r="AJ1379" t="b">
        <f>VLOOKUP(L1379,lists!B:C,2,FALSE)</f>
        <v>1</v>
      </c>
      <c r="AK1379" t="b">
        <f>VLOOKUP(T1379,lists!$B$23:$D$25,2,FALSE)</f>
        <v>1</v>
      </c>
      <c r="AL1379">
        <f t="shared" si="116"/>
        <v>1</v>
      </c>
    </row>
    <row r="1380" spans="1:38" x14ac:dyDescent="0.35">
      <c r="A1380" s="1">
        <f t="shared" si="112"/>
        <v>1380</v>
      </c>
      <c r="B1380" s="1">
        <f t="shared" si="113"/>
        <v>1379</v>
      </c>
      <c r="C1380" s="5">
        <v>44373</v>
      </c>
      <c r="D1380" t="s">
        <v>763</v>
      </c>
      <c r="E1380" t="s">
        <v>302</v>
      </c>
      <c r="F1380" t="s">
        <v>302</v>
      </c>
      <c r="G1380" t="s">
        <v>6</v>
      </c>
      <c r="H1380" t="s">
        <v>227</v>
      </c>
      <c r="J1380" t="s">
        <v>54</v>
      </c>
      <c r="K1380" t="s">
        <v>5</v>
      </c>
      <c r="L1380">
        <v>3</v>
      </c>
      <c r="N1380" t="s">
        <v>346</v>
      </c>
      <c r="O1380" t="s">
        <v>36</v>
      </c>
      <c r="P1380" t="s">
        <v>36</v>
      </c>
      <c r="Q1380">
        <v>25000</v>
      </c>
      <c r="R1380" t="s">
        <v>1624</v>
      </c>
      <c r="T1380" t="s">
        <v>240</v>
      </c>
      <c r="U1380">
        <v>0</v>
      </c>
      <c r="W1380" t="s">
        <v>503</v>
      </c>
      <c r="X1380" t="s">
        <v>503</v>
      </c>
      <c r="AA1380" s="6" t="str">
        <f t="shared" si="114"/>
        <v>Other</v>
      </c>
      <c r="AB1380" s="6" t="str">
        <f t="shared" si="115"/>
        <v>A</v>
      </c>
      <c r="AC1380" s="6">
        <f>VLOOKUP(P1380,lists!$G:$H,2,FALSE)</f>
        <v>1</v>
      </c>
      <c r="AD1380" t="b">
        <f>VLOOKUP(G1380,lists!$B$2:$C$3,2,FALSE)</f>
        <v>1</v>
      </c>
      <c r="AE1380" t="b">
        <f>VLOOKUP(AA1380,lists!$B:$C,2,FALSE)</f>
        <v>1</v>
      </c>
      <c r="AF1380" t="b">
        <f>IF(AND(AC1380&gt;=VLOOKUP(FLAT!$I$1,lists!$G:$H,2,FALSE),AC1380&lt;=VLOOKUP(FLAT!$I$2,lists!$G:$H,2,FALSE)),TRUE,FALSE)</f>
        <v>1</v>
      </c>
      <c r="AG1380" t="b">
        <f>VLOOKUP(AB1380,lists!$B$7:$C$8,2,FALSE)</f>
        <v>1</v>
      </c>
      <c r="AH1380" t="b">
        <f>VLOOKUP(IF(H1380="","Open",SUBSTITUTE(H1380,"/Nov","")),lists!$B$27:$D$29,2,FALSE)</f>
        <v>1</v>
      </c>
      <c r="AI1380" t="b">
        <f>IF(FLAT!$I$5="All",TRUE,IF(FLAT!$I$5=TEXT('Raw - F'!C1380,"mmm"),TRUE,FALSE))</f>
        <v>1</v>
      </c>
      <c r="AJ1380" t="b">
        <f>VLOOKUP(L1380,lists!B:C,2,FALSE)</f>
        <v>1</v>
      </c>
      <c r="AK1380" t="b">
        <f>VLOOKUP(T1380,lists!$B$23:$D$25,2,FALSE)</f>
        <v>1</v>
      </c>
      <c r="AL1380">
        <f t="shared" si="116"/>
        <v>1</v>
      </c>
    </row>
    <row r="1381" spans="1:38" x14ac:dyDescent="0.35">
      <c r="A1381" s="1">
        <f t="shared" si="112"/>
        <v>1381</v>
      </c>
      <c r="B1381" s="1">
        <f t="shared" si="113"/>
        <v>1380</v>
      </c>
      <c r="C1381" s="5">
        <v>44373</v>
      </c>
      <c r="D1381" t="s">
        <v>763</v>
      </c>
      <c r="E1381" t="s">
        <v>302</v>
      </c>
      <c r="F1381" t="s">
        <v>302</v>
      </c>
      <c r="G1381" t="s">
        <v>51</v>
      </c>
      <c r="H1381" t="s">
        <v>244</v>
      </c>
      <c r="J1381" t="s">
        <v>33</v>
      </c>
      <c r="K1381" t="s">
        <v>5</v>
      </c>
      <c r="L1381">
        <v>3</v>
      </c>
      <c r="N1381" t="s">
        <v>227</v>
      </c>
      <c r="O1381" t="s">
        <v>37</v>
      </c>
      <c r="P1381" t="s">
        <v>37</v>
      </c>
      <c r="Q1381">
        <v>15000</v>
      </c>
      <c r="R1381" t="s">
        <v>471</v>
      </c>
      <c r="T1381" t="s">
        <v>240</v>
      </c>
      <c r="U1381">
        <v>0</v>
      </c>
      <c r="W1381" t="s">
        <v>503</v>
      </c>
      <c r="X1381" t="s">
        <v>583</v>
      </c>
      <c r="Y1381" t="s">
        <v>5</v>
      </c>
      <c r="AA1381" s="6" t="str">
        <f t="shared" si="114"/>
        <v>2yo</v>
      </c>
      <c r="AB1381" s="6" t="str">
        <f t="shared" si="115"/>
        <v>A</v>
      </c>
      <c r="AC1381" s="6">
        <f>VLOOKUP(P1381,lists!$G:$H,2,FALSE)</f>
        <v>2</v>
      </c>
      <c r="AD1381" t="b">
        <f>VLOOKUP(G1381,lists!$B$2:$C$3,2,FALSE)</f>
        <v>1</v>
      </c>
      <c r="AE1381" t="b">
        <f>VLOOKUP(AA1381,lists!$B:$C,2,FALSE)</f>
        <v>1</v>
      </c>
      <c r="AF1381" t="b">
        <f>IF(AND(AC1381&gt;=VLOOKUP(FLAT!$I$1,lists!$G:$H,2,FALSE),AC1381&lt;=VLOOKUP(FLAT!$I$2,lists!$G:$H,2,FALSE)),TRUE,FALSE)</f>
        <v>1</v>
      </c>
      <c r="AG1381" t="b">
        <f>VLOOKUP(AB1381,lists!$B$7:$C$8,2,FALSE)</f>
        <v>1</v>
      </c>
      <c r="AH1381" t="b">
        <f>VLOOKUP(IF(H1381="","Open",SUBSTITUTE(H1381,"/Nov","")),lists!$B$27:$D$29,2,FALSE)</f>
        <v>1</v>
      </c>
      <c r="AI1381" t="b">
        <f>IF(FLAT!$I$5="All",TRUE,IF(FLAT!$I$5=TEXT('Raw - F'!C1381,"mmm"),TRUE,FALSE))</f>
        <v>1</v>
      </c>
      <c r="AJ1381" t="b">
        <f>VLOOKUP(L1381,lists!B:C,2,FALSE)</f>
        <v>1</v>
      </c>
      <c r="AK1381" t="b">
        <f>VLOOKUP(T1381,lists!$B$23:$D$25,2,FALSE)</f>
        <v>1</v>
      </c>
      <c r="AL1381">
        <f t="shared" si="116"/>
        <v>1</v>
      </c>
    </row>
    <row r="1382" spans="1:38" x14ac:dyDescent="0.35">
      <c r="A1382" s="1">
        <f t="shared" si="112"/>
        <v>1382</v>
      </c>
      <c r="B1382" s="1">
        <f t="shared" si="113"/>
        <v>1381</v>
      </c>
      <c r="C1382" s="5">
        <v>44373</v>
      </c>
      <c r="D1382" t="s">
        <v>763</v>
      </c>
      <c r="E1382" t="s">
        <v>302</v>
      </c>
      <c r="F1382" t="s">
        <v>302</v>
      </c>
      <c r="G1382" t="s">
        <v>6</v>
      </c>
      <c r="H1382" t="s">
        <v>227</v>
      </c>
      <c r="J1382" t="s">
        <v>35</v>
      </c>
      <c r="K1382" t="s">
        <v>5</v>
      </c>
      <c r="L1382">
        <v>3</v>
      </c>
      <c r="N1382" t="s">
        <v>346</v>
      </c>
      <c r="O1382" t="s">
        <v>786</v>
      </c>
      <c r="P1382" t="s">
        <v>70</v>
      </c>
      <c r="Q1382">
        <v>15000</v>
      </c>
      <c r="R1382" t="s">
        <v>1503</v>
      </c>
      <c r="T1382" t="s">
        <v>240</v>
      </c>
      <c r="U1382">
        <v>0</v>
      </c>
      <c r="W1382" t="s">
        <v>503</v>
      </c>
      <c r="X1382" t="s">
        <v>503</v>
      </c>
      <c r="AA1382" s="6" t="str">
        <f t="shared" si="114"/>
        <v>Other</v>
      </c>
      <c r="AB1382" s="6" t="str">
        <f t="shared" si="115"/>
        <v>A</v>
      </c>
      <c r="AC1382" s="6">
        <f>VLOOKUP(P1382,lists!$G:$H,2,FALSE)</f>
        <v>4</v>
      </c>
      <c r="AD1382" t="b">
        <f>VLOOKUP(G1382,lists!$B$2:$C$3,2,FALSE)</f>
        <v>1</v>
      </c>
      <c r="AE1382" t="b">
        <f>VLOOKUP(AA1382,lists!$B:$C,2,FALSE)</f>
        <v>1</v>
      </c>
      <c r="AF1382" t="b">
        <f>IF(AND(AC1382&gt;=VLOOKUP(FLAT!$I$1,lists!$G:$H,2,FALSE),AC1382&lt;=VLOOKUP(FLAT!$I$2,lists!$G:$H,2,FALSE)),TRUE,FALSE)</f>
        <v>1</v>
      </c>
      <c r="AG1382" t="b">
        <f>VLOOKUP(AB1382,lists!$B$7:$C$8,2,FALSE)</f>
        <v>1</v>
      </c>
      <c r="AH1382" t="b">
        <f>VLOOKUP(IF(H1382="","Open",SUBSTITUTE(H1382,"/Nov","")),lists!$B$27:$D$29,2,FALSE)</f>
        <v>1</v>
      </c>
      <c r="AI1382" t="b">
        <f>IF(FLAT!$I$5="All",TRUE,IF(FLAT!$I$5=TEXT('Raw - F'!C1382,"mmm"),TRUE,FALSE))</f>
        <v>1</v>
      </c>
      <c r="AJ1382" t="b">
        <f>VLOOKUP(L1382,lists!B:C,2,FALSE)</f>
        <v>1</v>
      </c>
      <c r="AK1382" t="b">
        <f>VLOOKUP(T1382,lists!$B$23:$D$25,2,FALSE)</f>
        <v>1</v>
      </c>
      <c r="AL1382">
        <f t="shared" si="116"/>
        <v>1</v>
      </c>
    </row>
    <row r="1383" spans="1:38" x14ac:dyDescent="0.35">
      <c r="A1383" s="1">
        <f t="shared" si="112"/>
        <v>1383</v>
      </c>
      <c r="B1383" s="1">
        <f t="shared" si="113"/>
        <v>1382</v>
      </c>
      <c r="C1383" s="5">
        <v>44373</v>
      </c>
      <c r="D1383" t="s">
        <v>763</v>
      </c>
      <c r="E1383" t="s">
        <v>302</v>
      </c>
      <c r="F1383" t="s">
        <v>302</v>
      </c>
      <c r="G1383" t="s">
        <v>6</v>
      </c>
      <c r="H1383" t="s">
        <v>227</v>
      </c>
      <c r="J1383" t="s">
        <v>54</v>
      </c>
      <c r="K1383" t="s">
        <v>5</v>
      </c>
      <c r="L1383">
        <v>4</v>
      </c>
      <c r="N1383" t="s">
        <v>348</v>
      </c>
      <c r="O1383" t="s">
        <v>767</v>
      </c>
      <c r="P1383" t="s">
        <v>59</v>
      </c>
      <c r="Q1383">
        <v>13400</v>
      </c>
      <c r="R1383" t="s">
        <v>1625</v>
      </c>
      <c r="T1383" t="s">
        <v>240</v>
      </c>
      <c r="U1383">
        <v>0</v>
      </c>
      <c r="V1383" t="s">
        <v>525</v>
      </c>
      <c r="W1383" t="s">
        <v>503</v>
      </c>
      <c r="X1383" t="s">
        <v>503</v>
      </c>
      <c r="AA1383" s="6" t="str">
        <f t="shared" si="114"/>
        <v>Other</v>
      </c>
      <c r="AB1383" s="6" t="str">
        <f t="shared" si="115"/>
        <v>A</v>
      </c>
      <c r="AC1383" s="6">
        <f>VLOOKUP(P1383,lists!$G:$H,2,FALSE)</f>
        <v>7</v>
      </c>
      <c r="AD1383" t="b">
        <f>VLOOKUP(G1383,lists!$B$2:$C$3,2,FALSE)</f>
        <v>1</v>
      </c>
      <c r="AE1383" t="b">
        <f>VLOOKUP(AA1383,lists!$B:$C,2,FALSE)</f>
        <v>1</v>
      </c>
      <c r="AF1383" t="b">
        <f>IF(AND(AC1383&gt;=VLOOKUP(FLAT!$I$1,lists!$G:$H,2,FALSE),AC1383&lt;=VLOOKUP(FLAT!$I$2,lists!$G:$H,2,FALSE)),TRUE,FALSE)</f>
        <v>1</v>
      </c>
      <c r="AG1383" t="b">
        <f>VLOOKUP(AB1383,lists!$B$7:$C$8,2,FALSE)</f>
        <v>1</v>
      </c>
      <c r="AH1383" t="b">
        <f>VLOOKUP(IF(H1383="","Open",SUBSTITUTE(H1383,"/Nov","")),lists!$B$27:$D$29,2,FALSE)</f>
        <v>1</v>
      </c>
      <c r="AI1383" t="b">
        <f>IF(FLAT!$I$5="All",TRUE,IF(FLAT!$I$5=TEXT('Raw - F'!C1383,"mmm"),TRUE,FALSE))</f>
        <v>1</v>
      </c>
      <c r="AJ1383" t="b">
        <f>VLOOKUP(L1383,lists!B:C,2,FALSE)</f>
        <v>1</v>
      </c>
      <c r="AK1383" t="b">
        <f>VLOOKUP(T1383,lists!$B$23:$D$25,2,FALSE)</f>
        <v>1</v>
      </c>
      <c r="AL1383">
        <f t="shared" si="116"/>
        <v>1</v>
      </c>
    </row>
    <row r="1384" spans="1:38" x14ac:dyDescent="0.35">
      <c r="A1384" s="1">
        <f t="shared" si="112"/>
        <v>1384</v>
      </c>
      <c r="B1384" s="1">
        <f t="shared" si="113"/>
        <v>1383</v>
      </c>
      <c r="C1384" s="5">
        <v>44373</v>
      </c>
      <c r="D1384" t="s">
        <v>763</v>
      </c>
      <c r="E1384" t="s">
        <v>302</v>
      </c>
      <c r="F1384" t="s">
        <v>302</v>
      </c>
      <c r="G1384" t="s">
        <v>6</v>
      </c>
      <c r="H1384" t="s">
        <v>227</v>
      </c>
      <c r="J1384" t="s">
        <v>54</v>
      </c>
      <c r="K1384" t="s">
        <v>5</v>
      </c>
      <c r="L1384">
        <v>4</v>
      </c>
      <c r="N1384" t="s">
        <v>348</v>
      </c>
      <c r="O1384" t="s">
        <v>95</v>
      </c>
      <c r="P1384" t="s">
        <v>61</v>
      </c>
      <c r="Q1384">
        <v>13400</v>
      </c>
      <c r="R1384" t="s">
        <v>1626</v>
      </c>
      <c r="T1384" t="s">
        <v>240</v>
      </c>
      <c r="U1384">
        <v>0</v>
      </c>
      <c r="W1384" t="s">
        <v>503</v>
      </c>
      <c r="X1384" t="s">
        <v>503</v>
      </c>
      <c r="AA1384" s="6" t="str">
        <f t="shared" si="114"/>
        <v>Other</v>
      </c>
      <c r="AB1384" s="6" t="str">
        <f t="shared" si="115"/>
        <v>A</v>
      </c>
      <c r="AC1384" s="6">
        <f>VLOOKUP(P1384,lists!$G:$H,2,FALSE)</f>
        <v>11</v>
      </c>
      <c r="AD1384" t="b">
        <f>VLOOKUP(G1384,lists!$B$2:$C$3,2,FALSE)</f>
        <v>1</v>
      </c>
      <c r="AE1384" t="b">
        <f>VLOOKUP(AA1384,lists!$B:$C,2,FALSE)</f>
        <v>1</v>
      </c>
      <c r="AF1384" t="b">
        <f>IF(AND(AC1384&gt;=VLOOKUP(FLAT!$I$1,lists!$G:$H,2,FALSE),AC1384&lt;=VLOOKUP(FLAT!$I$2,lists!$G:$H,2,FALSE)),TRUE,FALSE)</f>
        <v>1</v>
      </c>
      <c r="AG1384" t="b">
        <f>VLOOKUP(AB1384,lists!$B$7:$C$8,2,FALSE)</f>
        <v>1</v>
      </c>
      <c r="AH1384" t="b">
        <f>VLOOKUP(IF(H1384="","Open",SUBSTITUTE(H1384,"/Nov","")),lists!$B$27:$D$29,2,FALSE)</f>
        <v>1</v>
      </c>
      <c r="AI1384" t="b">
        <f>IF(FLAT!$I$5="All",TRUE,IF(FLAT!$I$5=TEXT('Raw - F'!C1384,"mmm"),TRUE,FALSE))</f>
        <v>1</v>
      </c>
      <c r="AJ1384" t="b">
        <f>VLOOKUP(L1384,lists!B:C,2,FALSE)</f>
        <v>1</v>
      </c>
      <c r="AK1384" t="b">
        <f>VLOOKUP(T1384,lists!$B$23:$D$25,2,FALSE)</f>
        <v>1</v>
      </c>
      <c r="AL1384">
        <f t="shared" si="116"/>
        <v>1</v>
      </c>
    </row>
    <row r="1385" spans="1:38" x14ac:dyDescent="0.35">
      <c r="A1385" s="1">
        <f t="shared" si="112"/>
        <v>1385</v>
      </c>
      <c r="B1385" s="1">
        <f t="shared" si="113"/>
        <v>1384</v>
      </c>
      <c r="C1385" s="5">
        <v>44373</v>
      </c>
      <c r="D1385" t="s">
        <v>763</v>
      </c>
      <c r="E1385" t="s">
        <v>302</v>
      </c>
      <c r="F1385" t="s">
        <v>302</v>
      </c>
      <c r="G1385" t="s">
        <v>6</v>
      </c>
      <c r="H1385" t="s">
        <v>227</v>
      </c>
      <c r="J1385" t="s">
        <v>34</v>
      </c>
      <c r="K1385" t="s">
        <v>7</v>
      </c>
      <c r="L1385">
        <v>4</v>
      </c>
      <c r="N1385" t="s">
        <v>348</v>
      </c>
      <c r="O1385" t="s">
        <v>38</v>
      </c>
      <c r="P1385" t="s">
        <v>38</v>
      </c>
      <c r="Q1385">
        <v>13400</v>
      </c>
      <c r="R1385" t="s">
        <v>783</v>
      </c>
      <c r="T1385" t="s">
        <v>240</v>
      </c>
      <c r="U1385">
        <v>0</v>
      </c>
      <c r="W1385" t="s">
        <v>503</v>
      </c>
      <c r="X1385" t="s">
        <v>503</v>
      </c>
      <c r="Z1385" t="s">
        <v>553</v>
      </c>
      <c r="AA1385" s="6" t="str">
        <f t="shared" si="114"/>
        <v>3yo</v>
      </c>
      <c r="AB1385" s="6" t="str">
        <f t="shared" si="115"/>
        <v>F</v>
      </c>
      <c r="AC1385" s="6">
        <f>VLOOKUP(P1385,lists!$G:$H,2,FALSE)</f>
        <v>3</v>
      </c>
      <c r="AD1385" t="b">
        <f>VLOOKUP(G1385,lists!$B$2:$C$3,2,FALSE)</f>
        <v>1</v>
      </c>
      <c r="AE1385" t="b">
        <f>VLOOKUP(AA1385,lists!$B:$C,2,FALSE)</f>
        <v>1</v>
      </c>
      <c r="AF1385" t="b">
        <f>IF(AND(AC1385&gt;=VLOOKUP(FLAT!$I$1,lists!$G:$H,2,FALSE),AC1385&lt;=VLOOKUP(FLAT!$I$2,lists!$G:$H,2,FALSE)),TRUE,FALSE)</f>
        <v>1</v>
      </c>
      <c r="AG1385" t="b">
        <f>VLOOKUP(AB1385,lists!$B$7:$C$8,2,FALSE)</f>
        <v>1</v>
      </c>
      <c r="AH1385" t="b">
        <f>VLOOKUP(IF(H1385="","Open",SUBSTITUTE(H1385,"/Nov","")),lists!$B$27:$D$29,2,FALSE)</f>
        <v>1</v>
      </c>
      <c r="AI1385" t="b">
        <f>IF(FLAT!$I$5="All",TRUE,IF(FLAT!$I$5=TEXT('Raw - F'!C1385,"mmm"),TRUE,FALSE))</f>
        <v>1</v>
      </c>
      <c r="AJ1385" t="b">
        <f>VLOOKUP(L1385,lists!B:C,2,FALSE)</f>
        <v>1</v>
      </c>
      <c r="AK1385" t="b">
        <f>VLOOKUP(T1385,lists!$B$23:$D$25,2,FALSE)</f>
        <v>1</v>
      </c>
      <c r="AL1385">
        <f t="shared" si="116"/>
        <v>1</v>
      </c>
    </row>
    <row r="1386" spans="1:38" x14ac:dyDescent="0.35">
      <c r="A1386" s="1">
        <f t="shared" si="112"/>
        <v>1386</v>
      </c>
      <c r="B1386" s="1">
        <f t="shared" si="113"/>
        <v>1385</v>
      </c>
      <c r="C1386" s="5">
        <v>44374</v>
      </c>
      <c r="D1386" t="s">
        <v>629</v>
      </c>
      <c r="E1386" t="s">
        <v>302</v>
      </c>
      <c r="F1386" t="s">
        <v>302</v>
      </c>
      <c r="G1386" t="s">
        <v>6</v>
      </c>
      <c r="H1386" t="s">
        <v>227</v>
      </c>
      <c r="J1386" t="s">
        <v>34</v>
      </c>
      <c r="K1386" t="s">
        <v>5</v>
      </c>
      <c r="L1386">
        <v>3</v>
      </c>
      <c r="N1386" t="s">
        <v>359</v>
      </c>
      <c r="O1386" t="s">
        <v>329</v>
      </c>
      <c r="P1386" t="s">
        <v>36</v>
      </c>
      <c r="Q1386">
        <v>12000</v>
      </c>
      <c r="R1386" t="s">
        <v>1121</v>
      </c>
      <c r="T1386" t="s">
        <v>241</v>
      </c>
      <c r="U1386">
        <v>0</v>
      </c>
      <c r="W1386" t="s">
        <v>503</v>
      </c>
      <c r="X1386" t="s">
        <v>503</v>
      </c>
      <c r="AA1386" s="6" t="str">
        <f t="shared" si="114"/>
        <v>3yo</v>
      </c>
      <c r="AB1386" s="6" t="str">
        <f t="shared" si="115"/>
        <v>A</v>
      </c>
      <c r="AC1386" s="6">
        <f>VLOOKUP(P1386,lists!$G:$H,2,FALSE)</f>
        <v>1</v>
      </c>
      <c r="AD1386" t="b">
        <f>VLOOKUP(G1386,lists!$B$2:$C$3,2,FALSE)</f>
        <v>1</v>
      </c>
      <c r="AE1386" t="b">
        <f>VLOOKUP(AA1386,lists!$B:$C,2,FALSE)</f>
        <v>1</v>
      </c>
      <c r="AF1386" t="b">
        <f>IF(AND(AC1386&gt;=VLOOKUP(FLAT!$I$1,lists!$G:$H,2,FALSE),AC1386&lt;=VLOOKUP(FLAT!$I$2,lists!$G:$H,2,FALSE)),TRUE,FALSE)</f>
        <v>1</v>
      </c>
      <c r="AG1386" t="b">
        <f>VLOOKUP(AB1386,lists!$B$7:$C$8,2,FALSE)</f>
        <v>1</v>
      </c>
      <c r="AH1386" t="b">
        <f>VLOOKUP(IF(H1386="","Open",SUBSTITUTE(H1386,"/Nov","")),lists!$B$27:$D$29,2,FALSE)</f>
        <v>1</v>
      </c>
      <c r="AI1386" t="b">
        <f>IF(FLAT!$I$5="All",TRUE,IF(FLAT!$I$5=TEXT('Raw - F'!C1386,"mmm"),TRUE,FALSE))</f>
        <v>1</v>
      </c>
      <c r="AJ1386" t="b">
        <f>VLOOKUP(L1386,lists!B:C,2,FALSE)</f>
        <v>1</v>
      </c>
      <c r="AK1386" t="b">
        <f>VLOOKUP(T1386,lists!$B$23:$D$25,2,FALSE)</f>
        <v>1</v>
      </c>
      <c r="AL1386">
        <f t="shared" si="116"/>
        <v>1</v>
      </c>
    </row>
    <row r="1387" spans="1:38" x14ac:dyDescent="0.35">
      <c r="A1387" s="1">
        <f t="shared" si="112"/>
        <v>1387</v>
      </c>
      <c r="B1387" s="1">
        <f t="shared" si="113"/>
        <v>1386</v>
      </c>
      <c r="C1387" s="5">
        <v>44374</v>
      </c>
      <c r="D1387" t="s">
        <v>629</v>
      </c>
      <c r="E1387" t="s">
        <v>302</v>
      </c>
      <c r="F1387" t="s">
        <v>302</v>
      </c>
      <c r="G1387" t="s">
        <v>51</v>
      </c>
      <c r="H1387" t="s">
        <v>244</v>
      </c>
      <c r="J1387" t="s">
        <v>347</v>
      </c>
      <c r="K1387" t="s">
        <v>5</v>
      </c>
      <c r="L1387">
        <v>4</v>
      </c>
      <c r="N1387" t="s">
        <v>227</v>
      </c>
      <c r="O1387" t="s">
        <v>397</v>
      </c>
      <c r="P1387" t="s">
        <v>70</v>
      </c>
      <c r="Q1387">
        <v>7650</v>
      </c>
      <c r="R1387" t="s">
        <v>1627</v>
      </c>
      <c r="T1387" t="s">
        <v>241</v>
      </c>
      <c r="U1387">
        <v>0</v>
      </c>
      <c r="W1387" t="s">
        <v>503</v>
      </c>
      <c r="X1387" t="s">
        <v>660</v>
      </c>
      <c r="Y1387">
        <v>33000</v>
      </c>
      <c r="AA1387" s="6" t="str">
        <f t="shared" si="114"/>
        <v>Other</v>
      </c>
      <c r="AB1387" s="6" t="str">
        <f t="shared" si="115"/>
        <v>A</v>
      </c>
      <c r="AC1387" s="6">
        <f>VLOOKUP(P1387,lists!$G:$H,2,FALSE)</f>
        <v>4</v>
      </c>
      <c r="AD1387" t="b">
        <f>VLOOKUP(G1387,lists!$B$2:$C$3,2,FALSE)</f>
        <v>1</v>
      </c>
      <c r="AE1387" t="b">
        <f>VLOOKUP(AA1387,lists!$B:$C,2,FALSE)</f>
        <v>1</v>
      </c>
      <c r="AF1387" t="b">
        <f>IF(AND(AC1387&gt;=VLOOKUP(FLAT!$I$1,lists!$G:$H,2,FALSE),AC1387&lt;=VLOOKUP(FLAT!$I$2,lists!$G:$H,2,FALSE)),TRUE,FALSE)</f>
        <v>1</v>
      </c>
      <c r="AG1387" t="b">
        <f>VLOOKUP(AB1387,lists!$B$7:$C$8,2,FALSE)</f>
        <v>1</v>
      </c>
      <c r="AH1387" t="b">
        <f>VLOOKUP(IF(H1387="","Open",SUBSTITUTE(H1387,"/Nov","")),lists!$B$27:$D$29,2,FALSE)</f>
        <v>1</v>
      </c>
      <c r="AI1387" t="b">
        <f>IF(FLAT!$I$5="All",TRUE,IF(FLAT!$I$5=TEXT('Raw - F'!C1387,"mmm"),TRUE,FALSE))</f>
        <v>1</v>
      </c>
      <c r="AJ1387" t="b">
        <f>VLOOKUP(L1387,lists!B:C,2,FALSE)</f>
        <v>1</v>
      </c>
      <c r="AK1387" t="b">
        <f>VLOOKUP(T1387,lists!$B$23:$D$25,2,FALSE)</f>
        <v>1</v>
      </c>
      <c r="AL1387">
        <f t="shared" si="116"/>
        <v>1</v>
      </c>
    </row>
    <row r="1388" spans="1:38" x14ac:dyDescent="0.35">
      <c r="A1388" s="1">
        <f t="shared" si="112"/>
        <v>1388</v>
      </c>
      <c r="B1388" s="1">
        <f t="shared" si="113"/>
        <v>1387</v>
      </c>
      <c r="C1388" s="5">
        <v>44374</v>
      </c>
      <c r="D1388" t="s">
        <v>629</v>
      </c>
      <c r="E1388" t="s">
        <v>302</v>
      </c>
      <c r="F1388" t="s">
        <v>302</v>
      </c>
      <c r="G1388" t="s">
        <v>6</v>
      </c>
      <c r="H1388" t="s">
        <v>227</v>
      </c>
      <c r="J1388" t="s">
        <v>35</v>
      </c>
      <c r="K1388" t="s">
        <v>5</v>
      </c>
      <c r="L1388">
        <v>5</v>
      </c>
      <c r="N1388" t="s">
        <v>321</v>
      </c>
      <c r="O1388" t="s">
        <v>399</v>
      </c>
      <c r="P1388" t="s">
        <v>37</v>
      </c>
      <c r="Q1388">
        <v>7650</v>
      </c>
      <c r="R1388" t="s">
        <v>1629</v>
      </c>
      <c r="T1388" t="s">
        <v>241</v>
      </c>
      <c r="U1388">
        <v>0</v>
      </c>
      <c r="W1388" t="s">
        <v>503</v>
      </c>
      <c r="X1388" t="s">
        <v>503</v>
      </c>
      <c r="AA1388" s="6" t="str">
        <f t="shared" ref="AA1388:AA1451" si="117">IF(OR(J1388="2yo",J1388="3yo"),J1388,"Other")</f>
        <v>Other</v>
      </c>
      <c r="AB1388" s="6" t="str">
        <f t="shared" ref="AB1388:AB1451" si="118">IF(K1388="F",K1388,"A")</f>
        <v>A</v>
      </c>
      <c r="AC1388" s="6">
        <f>VLOOKUP(P1388,lists!$G:$H,2,FALSE)</f>
        <v>2</v>
      </c>
      <c r="AD1388" t="b">
        <f>VLOOKUP(G1388,lists!$B$2:$C$3,2,FALSE)</f>
        <v>1</v>
      </c>
      <c r="AE1388" t="b">
        <f>VLOOKUP(AA1388,lists!$B:$C,2,FALSE)</f>
        <v>1</v>
      </c>
      <c r="AF1388" t="b">
        <f>IF(AND(AC1388&gt;=VLOOKUP(FLAT!$I$1,lists!$G:$H,2,FALSE),AC1388&lt;=VLOOKUP(FLAT!$I$2,lists!$G:$H,2,FALSE)),TRUE,FALSE)</f>
        <v>1</v>
      </c>
      <c r="AG1388" t="b">
        <f>VLOOKUP(AB1388,lists!$B$7:$C$8,2,FALSE)</f>
        <v>1</v>
      </c>
      <c r="AH1388" t="b">
        <f>VLOOKUP(IF(H1388="","Open",SUBSTITUTE(H1388,"/Nov","")),lists!$B$27:$D$29,2,FALSE)</f>
        <v>1</v>
      </c>
      <c r="AI1388" t="b">
        <f>IF(FLAT!$I$5="All",TRUE,IF(FLAT!$I$5=TEXT('Raw - F'!C1388,"mmm"),TRUE,FALSE))</f>
        <v>1</v>
      </c>
      <c r="AJ1388" t="b">
        <f>VLOOKUP(L1388,lists!B:C,2,FALSE)</f>
        <v>1</v>
      </c>
      <c r="AK1388" t="b">
        <f>VLOOKUP(T1388,lists!$B$23:$D$25,2,FALSE)</f>
        <v>1</v>
      </c>
      <c r="AL1388">
        <f t="shared" ref="AL1388:AL1451" si="119">IF(AND(AD1388=TRUE,AE1388=TRUE,AF1388=TRUE,AG1388=TRUE,AH1388=TRUE,AI1388=TRUE,AJ1388=TRUE,AK1388=TRUE),1,0)</f>
        <v>1</v>
      </c>
    </row>
    <row r="1389" spans="1:38" x14ac:dyDescent="0.35">
      <c r="A1389" s="1">
        <f t="shared" si="112"/>
        <v>1389</v>
      </c>
      <c r="B1389" s="1">
        <f t="shared" si="113"/>
        <v>1388</v>
      </c>
      <c r="C1389" s="5">
        <v>44374</v>
      </c>
      <c r="D1389" t="s">
        <v>629</v>
      </c>
      <c r="E1389" t="s">
        <v>302</v>
      </c>
      <c r="F1389" t="s">
        <v>302</v>
      </c>
      <c r="G1389" t="s">
        <v>6</v>
      </c>
      <c r="H1389" t="s">
        <v>227</v>
      </c>
      <c r="J1389" t="s">
        <v>54</v>
      </c>
      <c r="K1389" t="s">
        <v>5</v>
      </c>
      <c r="L1389">
        <v>4</v>
      </c>
      <c r="N1389" t="s">
        <v>318</v>
      </c>
      <c r="O1389" t="s">
        <v>446</v>
      </c>
      <c r="P1389" t="s">
        <v>59</v>
      </c>
      <c r="Q1389">
        <v>7650</v>
      </c>
      <c r="R1389" t="s">
        <v>1630</v>
      </c>
      <c r="T1389" t="s">
        <v>241</v>
      </c>
      <c r="U1389">
        <v>0</v>
      </c>
      <c r="W1389" t="s">
        <v>503</v>
      </c>
      <c r="X1389" t="s">
        <v>503</v>
      </c>
      <c r="AA1389" s="6" t="str">
        <f t="shared" si="117"/>
        <v>Other</v>
      </c>
      <c r="AB1389" s="6" t="str">
        <f t="shared" si="118"/>
        <v>A</v>
      </c>
      <c r="AC1389" s="6">
        <f>VLOOKUP(P1389,lists!$G:$H,2,FALSE)</f>
        <v>7</v>
      </c>
      <c r="AD1389" t="b">
        <f>VLOOKUP(G1389,lists!$B$2:$C$3,2,FALSE)</f>
        <v>1</v>
      </c>
      <c r="AE1389" t="b">
        <f>VLOOKUP(AA1389,lists!$B:$C,2,FALSE)</f>
        <v>1</v>
      </c>
      <c r="AF1389" t="b">
        <f>IF(AND(AC1389&gt;=VLOOKUP(FLAT!$I$1,lists!$G:$H,2,FALSE),AC1389&lt;=VLOOKUP(FLAT!$I$2,lists!$G:$H,2,FALSE)),TRUE,FALSE)</f>
        <v>1</v>
      </c>
      <c r="AG1389" t="b">
        <f>VLOOKUP(AB1389,lists!$B$7:$C$8,2,FALSE)</f>
        <v>1</v>
      </c>
      <c r="AH1389" t="b">
        <f>VLOOKUP(IF(H1389="","Open",SUBSTITUTE(H1389,"/Nov","")),lists!$B$27:$D$29,2,FALSE)</f>
        <v>1</v>
      </c>
      <c r="AI1389" t="b">
        <f>IF(FLAT!$I$5="All",TRUE,IF(FLAT!$I$5=TEXT('Raw - F'!C1389,"mmm"),TRUE,FALSE))</f>
        <v>1</v>
      </c>
      <c r="AJ1389" t="b">
        <f>VLOOKUP(L1389,lists!B:C,2,FALSE)</f>
        <v>1</v>
      </c>
      <c r="AK1389" t="b">
        <f>VLOOKUP(T1389,lists!$B$23:$D$25,2,FALSE)</f>
        <v>1</v>
      </c>
      <c r="AL1389">
        <f t="shared" si="119"/>
        <v>1</v>
      </c>
    </row>
    <row r="1390" spans="1:38" x14ac:dyDescent="0.35">
      <c r="A1390" s="1">
        <f t="shared" si="112"/>
        <v>1390</v>
      </c>
      <c r="B1390" s="1">
        <f t="shared" si="113"/>
        <v>1389</v>
      </c>
      <c r="C1390" s="5">
        <v>44374</v>
      </c>
      <c r="D1390" t="s">
        <v>629</v>
      </c>
      <c r="E1390" t="s">
        <v>302</v>
      </c>
      <c r="F1390" t="s">
        <v>302</v>
      </c>
      <c r="G1390" t="s">
        <v>6</v>
      </c>
      <c r="H1390" t="s">
        <v>227</v>
      </c>
      <c r="J1390" t="s">
        <v>35</v>
      </c>
      <c r="K1390" t="s">
        <v>7</v>
      </c>
      <c r="L1390">
        <v>5</v>
      </c>
      <c r="N1390" t="s">
        <v>321</v>
      </c>
      <c r="O1390" t="s">
        <v>397</v>
      </c>
      <c r="P1390" t="s">
        <v>70</v>
      </c>
      <c r="Q1390">
        <v>4900</v>
      </c>
      <c r="R1390" t="s">
        <v>1628</v>
      </c>
      <c r="T1390" t="s">
        <v>241</v>
      </c>
      <c r="U1390">
        <v>0</v>
      </c>
      <c r="W1390" t="s">
        <v>503</v>
      </c>
      <c r="X1390" t="s">
        <v>503</v>
      </c>
      <c r="AA1390" s="6" t="str">
        <f t="shared" si="117"/>
        <v>Other</v>
      </c>
      <c r="AB1390" s="6" t="str">
        <f t="shared" si="118"/>
        <v>F</v>
      </c>
      <c r="AC1390" s="6">
        <f>VLOOKUP(P1390,lists!$G:$H,2,FALSE)</f>
        <v>4</v>
      </c>
      <c r="AD1390" t="b">
        <f>VLOOKUP(G1390,lists!$B$2:$C$3,2,FALSE)</f>
        <v>1</v>
      </c>
      <c r="AE1390" t="b">
        <f>VLOOKUP(AA1390,lists!$B:$C,2,FALSE)</f>
        <v>1</v>
      </c>
      <c r="AF1390" t="b">
        <f>IF(AND(AC1390&gt;=VLOOKUP(FLAT!$I$1,lists!$G:$H,2,FALSE),AC1390&lt;=VLOOKUP(FLAT!$I$2,lists!$G:$H,2,FALSE)),TRUE,FALSE)</f>
        <v>1</v>
      </c>
      <c r="AG1390" t="b">
        <f>VLOOKUP(AB1390,lists!$B$7:$C$8,2,FALSE)</f>
        <v>1</v>
      </c>
      <c r="AH1390" t="b">
        <f>VLOOKUP(IF(H1390="","Open",SUBSTITUTE(H1390,"/Nov","")),lists!$B$27:$D$29,2,FALSE)</f>
        <v>1</v>
      </c>
      <c r="AI1390" t="b">
        <f>IF(FLAT!$I$5="All",TRUE,IF(FLAT!$I$5=TEXT('Raw - F'!C1390,"mmm"),TRUE,FALSE))</f>
        <v>1</v>
      </c>
      <c r="AJ1390" t="b">
        <f>VLOOKUP(L1390,lists!B:C,2,FALSE)</f>
        <v>1</v>
      </c>
      <c r="AK1390" t="b">
        <f>VLOOKUP(T1390,lists!$B$23:$D$25,2,FALSE)</f>
        <v>1</v>
      </c>
      <c r="AL1390">
        <f t="shared" si="119"/>
        <v>1</v>
      </c>
    </row>
    <row r="1391" spans="1:38" x14ac:dyDescent="0.35">
      <c r="A1391" s="1">
        <f t="shared" si="112"/>
        <v>1391</v>
      </c>
      <c r="B1391" s="1">
        <f t="shared" si="113"/>
        <v>1390</v>
      </c>
      <c r="C1391" s="5">
        <v>44374</v>
      </c>
      <c r="D1391" t="s">
        <v>629</v>
      </c>
      <c r="E1391" t="s">
        <v>302</v>
      </c>
      <c r="F1391" t="s">
        <v>302</v>
      </c>
      <c r="G1391" t="s">
        <v>51</v>
      </c>
      <c r="H1391" t="s">
        <v>244</v>
      </c>
      <c r="J1391" t="s">
        <v>305</v>
      </c>
      <c r="K1391" t="s">
        <v>5</v>
      </c>
      <c r="L1391">
        <v>5</v>
      </c>
      <c r="N1391" t="s">
        <v>227</v>
      </c>
      <c r="O1391" t="s">
        <v>399</v>
      </c>
      <c r="P1391" t="s">
        <v>37</v>
      </c>
      <c r="Q1391">
        <v>4900</v>
      </c>
      <c r="R1391" t="s">
        <v>1631</v>
      </c>
      <c r="T1391" t="s">
        <v>241</v>
      </c>
      <c r="U1391">
        <v>0</v>
      </c>
      <c r="W1391" t="s">
        <v>503</v>
      </c>
      <c r="X1391" t="s">
        <v>503</v>
      </c>
      <c r="AA1391" s="6" t="str">
        <f t="shared" si="117"/>
        <v>Other</v>
      </c>
      <c r="AB1391" s="6" t="str">
        <f t="shared" si="118"/>
        <v>A</v>
      </c>
      <c r="AC1391" s="6">
        <f>VLOOKUP(P1391,lists!$G:$H,2,FALSE)</f>
        <v>2</v>
      </c>
      <c r="AD1391" t="b">
        <f>VLOOKUP(G1391,lists!$B$2:$C$3,2,FALSE)</f>
        <v>1</v>
      </c>
      <c r="AE1391" t="b">
        <f>VLOOKUP(AA1391,lists!$B:$C,2,FALSE)</f>
        <v>1</v>
      </c>
      <c r="AF1391" t="b">
        <f>IF(AND(AC1391&gt;=VLOOKUP(FLAT!$I$1,lists!$G:$H,2,FALSE),AC1391&lt;=VLOOKUP(FLAT!$I$2,lists!$G:$H,2,FALSE)),TRUE,FALSE)</f>
        <v>1</v>
      </c>
      <c r="AG1391" t="b">
        <f>VLOOKUP(AB1391,lists!$B$7:$C$8,2,FALSE)</f>
        <v>1</v>
      </c>
      <c r="AH1391" t="b">
        <f>VLOOKUP(IF(H1391="","Open",SUBSTITUTE(H1391,"/Nov","")),lists!$B$27:$D$29,2,FALSE)</f>
        <v>1</v>
      </c>
      <c r="AI1391" t="b">
        <f>IF(FLAT!$I$5="All",TRUE,IF(FLAT!$I$5=TEXT('Raw - F'!C1391,"mmm"),TRUE,FALSE))</f>
        <v>1</v>
      </c>
      <c r="AJ1391" t="b">
        <f>VLOOKUP(L1391,lists!B:C,2,FALSE)</f>
        <v>1</v>
      </c>
      <c r="AK1391" t="b">
        <f>VLOOKUP(T1391,lists!$B$23:$D$25,2,FALSE)</f>
        <v>1</v>
      </c>
      <c r="AL1391">
        <f t="shared" si="119"/>
        <v>1</v>
      </c>
    </row>
    <row r="1392" spans="1:38" x14ac:dyDescent="0.35">
      <c r="A1392" s="1">
        <f t="shared" si="112"/>
        <v>1392</v>
      </c>
      <c r="B1392" s="1">
        <f t="shared" si="113"/>
        <v>1391</v>
      </c>
      <c r="C1392" s="5">
        <v>44374</v>
      </c>
      <c r="D1392" t="s">
        <v>629</v>
      </c>
      <c r="E1392" t="s">
        <v>302</v>
      </c>
      <c r="F1392" t="s">
        <v>302</v>
      </c>
      <c r="G1392" t="s">
        <v>6</v>
      </c>
      <c r="H1392" t="s">
        <v>227</v>
      </c>
      <c r="J1392" t="s">
        <v>54</v>
      </c>
      <c r="K1392" t="s">
        <v>5</v>
      </c>
      <c r="L1392">
        <v>5</v>
      </c>
      <c r="N1392" t="s">
        <v>330</v>
      </c>
      <c r="O1392" t="s">
        <v>572</v>
      </c>
      <c r="P1392" t="s">
        <v>76</v>
      </c>
      <c r="Q1392">
        <v>4900</v>
      </c>
      <c r="R1392" t="s">
        <v>1632</v>
      </c>
      <c r="T1392" t="s">
        <v>241</v>
      </c>
      <c r="U1392">
        <v>0</v>
      </c>
      <c r="W1392" t="s">
        <v>503</v>
      </c>
      <c r="X1392" t="s">
        <v>503</v>
      </c>
      <c r="AA1392" s="6" t="str">
        <f t="shared" si="117"/>
        <v>Other</v>
      </c>
      <c r="AB1392" s="6" t="str">
        <f t="shared" si="118"/>
        <v>A</v>
      </c>
      <c r="AC1392" s="6">
        <f>VLOOKUP(P1392,lists!$G:$H,2,FALSE)</f>
        <v>5</v>
      </c>
      <c r="AD1392" t="b">
        <f>VLOOKUP(G1392,lists!$B$2:$C$3,2,FALSE)</f>
        <v>1</v>
      </c>
      <c r="AE1392" t="b">
        <f>VLOOKUP(AA1392,lists!$B:$C,2,FALSE)</f>
        <v>1</v>
      </c>
      <c r="AF1392" t="b">
        <f>IF(AND(AC1392&gt;=VLOOKUP(FLAT!$I$1,lists!$G:$H,2,FALSE),AC1392&lt;=VLOOKUP(FLAT!$I$2,lists!$G:$H,2,FALSE)),TRUE,FALSE)</f>
        <v>1</v>
      </c>
      <c r="AG1392" t="b">
        <f>VLOOKUP(AB1392,lists!$B$7:$C$8,2,FALSE)</f>
        <v>1</v>
      </c>
      <c r="AH1392" t="b">
        <f>VLOOKUP(IF(H1392="","Open",SUBSTITUTE(H1392,"/Nov","")),lists!$B$27:$D$29,2,FALSE)</f>
        <v>1</v>
      </c>
      <c r="AI1392" t="b">
        <f>IF(FLAT!$I$5="All",TRUE,IF(FLAT!$I$5=TEXT('Raw - F'!C1392,"mmm"),TRUE,FALSE))</f>
        <v>1</v>
      </c>
      <c r="AJ1392" t="b">
        <f>VLOOKUP(L1392,lists!B:C,2,FALSE)</f>
        <v>1</v>
      </c>
      <c r="AK1392" t="b">
        <f>VLOOKUP(T1392,lists!$B$23:$D$25,2,FALSE)</f>
        <v>1</v>
      </c>
      <c r="AL1392">
        <f t="shared" si="119"/>
        <v>1</v>
      </c>
    </row>
    <row r="1393" spans="1:38" x14ac:dyDescent="0.35">
      <c r="A1393" s="1">
        <f t="shared" si="112"/>
        <v>1393</v>
      </c>
      <c r="B1393" s="1">
        <f t="shared" si="113"/>
        <v>1392</v>
      </c>
      <c r="C1393" s="5">
        <v>44375</v>
      </c>
      <c r="D1393" t="s">
        <v>84</v>
      </c>
      <c r="E1393" t="s">
        <v>302</v>
      </c>
      <c r="F1393" t="s">
        <v>302</v>
      </c>
      <c r="G1393" t="s">
        <v>6</v>
      </c>
      <c r="H1393" t="s">
        <v>227</v>
      </c>
      <c r="J1393" t="s">
        <v>35</v>
      </c>
      <c r="K1393" t="s">
        <v>5</v>
      </c>
      <c r="L1393">
        <v>4</v>
      </c>
      <c r="N1393" t="s">
        <v>348</v>
      </c>
      <c r="O1393" t="s">
        <v>38</v>
      </c>
      <c r="P1393" t="s">
        <v>38</v>
      </c>
      <c r="Q1393">
        <v>7650</v>
      </c>
      <c r="R1393" t="s">
        <v>1607</v>
      </c>
      <c r="T1393" t="s">
        <v>241</v>
      </c>
      <c r="U1393">
        <v>0</v>
      </c>
      <c r="W1393" t="s">
        <v>503</v>
      </c>
      <c r="X1393" t="s">
        <v>503</v>
      </c>
      <c r="AA1393" s="6" t="str">
        <f t="shared" si="117"/>
        <v>Other</v>
      </c>
      <c r="AB1393" s="6" t="str">
        <f t="shared" si="118"/>
        <v>A</v>
      </c>
      <c r="AC1393" s="6">
        <f>VLOOKUP(P1393,lists!$G:$H,2,FALSE)</f>
        <v>3</v>
      </c>
      <c r="AD1393" t="b">
        <f>VLOOKUP(G1393,lists!$B$2:$C$3,2,FALSE)</f>
        <v>1</v>
      </c>
      <c r="AE1393" t="b">
        <f>VLOOKUP(AA1393,lists!$B:$C,2,FALSE)</f>
        <v>1</v>
      </c>
      <c r="AF1393" t="b">
        <f>IF(AND(AC1393&gt;=VLOOKUP(FLAT!$I$1,lists!$G:$H,2,FALSE),AC1393&lt;=VLOOKUP(FLAT!$I$2,lists!$G:$H,2,FALSE)),TRUE,FALSE)</f>
        <v>1</v>
      </c>
      <c r="AG1393" t="b">
        <f>VLOOKUP(AB1393,lists!$B$7:$C$8,2,FALSE)</f>
        <v>1</v>
      </c>
      <c r="AH1393" t="b">
        <f>VLOOKUP(IF(H1393="","Open",SUBSTITUTE(H1393,"/Nov","")),lists!$B$27:$D$29,2,FALSE)</f>
        <v>1</v>
      </c>
      <c r="AI1393" t="b">
        <f>IF(FLAT!$I$5="All",TRUE,IF(FLAT!$I$5=TEXT('Raw - F'!C1393,"mmm"),TRUE,FALSE))</f>
        <v>1</v>
      </c>
      <c r="AJ1393" t="b">
        <f>VLOOKUP(L1393,lists!B:C,2,FALSE)</f>
        <v>1</v>
      </c>
      <c r="AK1393" t="b">
        <f>VLOOKUP(T1393,lists!$B$23:$D$25,2,FALSE)</f>
        <v>1</v>
      </c>
      <c r="AL1393">
        <f t="shared" si="119"/>
        <v>1</v>
      </c>
    </row>
    <row r="1394" spans="1:38" x14ac:dyDescent="0.35">
      <c r="A1394" s="1">
        <f t="shared" si="112"/>
        <v>1394</v>
      </c>
      <c r="B1394" s="1">
        <f t="shared" si="113"/>
        <v>1393</v>
      </c>
      <c r="C1394" s="5">
        <v>44375</v>
      </c>
      <c r="D1394" t="s">
        <v>84</v>
      </c>
      <c r="E1394" t="s">
        <v>302</v>
      </c>
      <c r="F1394" t="s">
        <v>302</v>
      </c>
      <c r="G1394" t="s">
        <v>6</v>
      </c>
      <c r="H1394" t="s">
        <v>227</v>
      </c>
      <c r="J1394" t="s">
        <v>35</v>
      </c>
      <c r="K1394" t="s">
        <v>5</v>
      </c>
      <c r="L1394">
        <v>5</v>
      </c>
      <c r="N1394" t="s">
        <v>321</v>
      </c>
      <c r="O1394" t="s">
        <v>907</v>
      </c>
      <c r="P1394" t="s">
        <v>36</v>
      </c>
      <c r="Q1394">
        <v>4900</v>
      </c>
      <c r="R1394" t="s">
        <v>1604</v>
      </c>
      <c r="T1394" t="s">
        <v>241</v>
      </c>
      <c r="U1394">
        <v>0</v>
      </c>
      <c r="W1394" t="s">
        <v>503</v>
      </c>
      <c r="X1394" t="s">
        <v>503</v>
      </c>
      <c r="AA1394" s="6" t="str">
        <f t="shared" si="117"/>
        <v>Other</v>
      </c>
      <c r="AB1394" s="6" t="str">
        <f t="shared" si="118"/>
        <v>A</v>
      </c>
      <c r="AC1394" s="6">
        <f>VLOOKUP(P1394,lists!$G:$H,2,FALSE)</f>
        <v>1</v>
      </c>
      <c r="AD1394" t="b">
        <f>VLOOKUP(G1394,lists!$B$2:$C$3,2,FALSE)</f>
        <v>1</v>
      </c>
      <c r="AE1394" t="b">
        <f>VLOOKUP(AA1394,lists!$B:$C,2,FALSE)</f>
        <v>1</v>
      </c>
      <c r="AF1394" t="b">
        <f>IF(AND(AC1394&gt;=VLOOKUP(FLAT!$I$1,lists!$G:$H,2,FALSE),AC1394&lt;=VLOOKUP(FLAT!$I$2,lists!$G:$H,2,FALSE)),TRUE,FALSE)</f>
        <v>1</v>
      </c>
      <c r="AG1394" t="b">
        <f>VLOOKUP(AB1394,lists!$B$7:$C$8,2,FALSE)</f>
        <v>1</v>
      </c>
      <c r="AH1394" t="b">
        <f>VLOOKUP(IF(H1394="","Open",SUBSTITUTE(H1394,"/Nov","")),lists!$B$27:$D$29,2,FALSE)</f>
        <v>1</v>
      </c>
      <c r="AI1394" t="b">
        <f>IF(FLAT!$I$5="All",TRUE,IF(FLAT!$I$5=TEXT('Raw - F'!C1394,"mmm"),TRUE,FALSE))</f>
        <v>1</v>
      </c>
      <c r="AJ1394" t="b">
        <f>VLOOKUP(L1394,lists!B:C,2,FALSE)</f>
        <v>1</v>
      </c>
      <c r="AK1394" t="b">
        <f>VLOOKUP(T1394,lists!$B$23:$D$25,2,FALSE)</f>
        <v>1</v>
      </c>
      <c r="AL1394">
        <f t="shared" si="119"/>
        <v>1</v>
      </c>
    </row>
    <row r="1395" spans="1:38" x14ac:dyDescent="0.35">
      <c r="A1395" s="1">
        <f t="shared" si="112"/>
        <v>1395</v>
      </c>
      <c r="B1395" s="1">
        <f t="shared" si="113"/>
        <v>1394</v>
      </c>
      <c r="C1395" s="5">
        <v>44375</v>
      </c>
      <c r="D1395" t="s">
        <v>84</v>
      </c>
      <c r="E1395" t="s">
        <v>302</v>
      </c>
      <c r="F1395" t="s">
        <v>302</v>
      </c>
      <c r="G1395" t="s">
        <v>6</v>
      </c>
      <c r="H1395" t="s">
        <v>227</v>
      </c>
      <c r="J1395" t="s">
        <v>34</v>
      </c>
      <c r="K1395" t="s">
        <v>5</v>
      </c>
      <c r="L1395">
        <v>5</v>
      </c>
      <c r="N1395" t="s">
        <v>330</v>
      </c>
      <c r="O1395" t="s">
        <v>705</v>
      </c>
      <c r="P1395" t="s">
        <v>59</v>
      </c>
      <c r="Q1395">
        <v>4900</v>
      </c>
      <c r="R1395" t="s">
        <v>1605</v>
      </c>
      <c r="T1395" t="s">
        <v>241</v>
      </c>
      <c r="U1395">
        <v>0</v>
      </c>
      <c r="W1395" t="s">
        <v>503</v>
      </c>
      <c r="X1395" t="s">
        <v>503</v>
      </c>
      <c r="AA1395" s="6" t="str">
        <f t="shared" si="117"/>
        <v>3yo</v>
      </c>
      <c r="AB1395" s="6" t="str">
        <f t="shared" si="118"/>
        <v>A</v>
      </c>
      <c r="AC1395" s="6">
        <f>VLOOKUP(P1395,lists!$G:$H,2,FALSE)</f>
        <v>7</v>
      </c>
      <c r="AD1395" t="b">
        <f>VLOOKUP(G1395,lists!$B$2:$C$3,2,FALSE)</f>
        <v>1</v>
      </c>
      <c r="AE1395" t="b">
        <f>VLOOKUP(AA1395,lists!$B:$C,2,FALSE)</f>
        <v>1</v>
      </c>
      <c r="AF1395" t="b">
        <f>IF(AND(AC1395&gt;=VLOOKUP(FLAT!$I$1,lists!$G:$H,2,FALSE),AC1395&lt;=VLOOKUP(FLAT!$I$2,lists!$G:$H,2,FALSE)),TRUE,FALSE)</f>
        <v>1</v>
      </c>
      <c r="AG1395" t="b">
        <f>VLOOKUP(AB1395,lists!$B$7:$C$8,2,FALSE)</f>
        <v>1</v>
      </c>
      <c r="AH1395" t="b">
        <f>VLOOKUP(IF(H1395="","Open",SUBSTITUTE(H1395,"/Nov","")),lists!$B$27:$D$29,2,FALSE)</f>
        <v>1</v>
      </c>
      <c r="AI1395" t="b">
        <f>IF(FLAT!$I$5="All",TRUE,IF(FLAT!$I$5=TEXT('Raw - F'!C1395,"mmm"),TRUE,FALSE))</f>
        <v>1</v>
      </c>
      <c r="AJ1395" t="b">
        <f>VLOOKUP(L1395,lists!B:C,2,FALSE)</f>
        <v>1</v>
      </c>
      <c r="AK1395" t="b">
        <f>VLOOKUP(T1395,lists!$B$23:$D$25,2,FALSE)</f>
        <v>1</v>
      </c>
      <c r="AL1395">
        <f t="shared" si="119"/>
        <v>1</v>
      </c>
    </row>
    <row r="1396" spans="1:38" x14ac:dyDescent="0.35">
      <c r="A1396" s="1">
        <f t="shared" si="112"/>
        <v>1396</v>
      </c>
      <c r="B1396" s="1">
        <f t="shared" si="113"/>
        <v>1395</v>
      </c>
      <c r="C1396" s="5">
        <v>44375</v>
      </c>
      <c r="D1396" t="s">
        <v>84</v>
      </c>
      <c r="E1396" t="s">
        <v>302</v>
      </c>
      <c r="F1396" t="s">
        <v>302</v>
      </c>
      <c r="G1396" t="s">
        <v>51</v>
      </c>
      <c r="H1396" t="s">
        <v>244</v>
      </c>
      <c r="J1396" t="s">
        <v>33</v>
      </c>
      <c r="K1396" t="s">
        <v>5</v>
      </c>
      <c r="L1396">
        <v>5</v>
      </c>
      <c r="N1396" t="s">
        <v>227</v>
      </c>
      <c r="O1396" t="s">
        <v>907</v>
      </c>
      <c r="P1396" t="s">
        <v>36</v>
      </c>
      <c r="Q1396">
        <v>4900</v>
      </c>
      <c r="R1396" t="s">
        <v>1606</v>
      </c>
      <c r="T1396" t="s">
        <v>241</v>
      </c>
      <c r="U1396">
        <v>0</v>
      </c>
      <c r="W1396" t="s">
        <v>503</v>
      </c>
      <c r="X1396" t="s">
        <v>503</v>
      </c>
      <c r="Z1396" t="s">
        <v>553</v>
      </c>
      <c r="AA1396" s="6" t="str">
        <f t="shared" si="117"/>
        <v>2yo</v>
      </c>
      <c r="AB1396" s="6" t="str">
        <f t="shared" si="118"/>
        <v>A</v>
      </c>
      <c r="AC1396" s="6">
        <f>VLOOKUP(P1396,lists!$G:$H,2,FALSE)</f>
        <v>1</v>
      </c>
      <c r="AD1396" t="b">
        <f>VLOOKUP(G1396,lists!$B$2:$C$3,2,FALSE)</f>
        <v>1</v>
      </c>
      <c r="AE1396" t="b">
        <f>VLOOKUP(AA1396,lists!$B:$C,2,FALSE)</f>
        <v>1</v>
      </c>
      <c r="AF1396" t="b">
        <f>IF(AND(AC1396&gt;=VLOOKUP(FLAT!$I$1,lists!$G:$H,2,FALSE),AC1396&lt;=VLOOKUP(FLAT!$I$2,lists!$G:$H,2,FALSE)),TRUE,FALSE)</f>
        <v>1</v>
      </c>
      <c r="AG1396" t="b">
        <f>VLOOKUP(AB1396,lists!$B$7:$C$8,2,FALSE)</f>
        <v>1</v>
      </c>
      <c r="AH1396" t="b">
        <f>VLOOKUP(IF(H1396="","Open",SUBSTITUTE(H1396,"/Nov","")),lists!$B$27:$D$29,2,FALSE)</f>
        <v>1</v>
      </c>
      <c r="AI1396" t="b">
        <f>IF(FLAT!$I$5="All",TRUE,IF(FLAT!$I$5=TEXT('Raw - F'!C1396,"mmm"),TRUE,FALSE))</f>
        <v>1</v>
      </c>
      <c r="AJ1396" t="b">
        <f>VLOOKUP(L1396,lists!B:C,2,FALSE)</f>
        <v>1</v>
      </c>
      <c r="AK1396" t="b">
        <f>VLOOKUP(T1396,lists!$B$23:$D$25,2,FALSE)</f>
        <v>1</v>
      </c>
      <c r="AL1396">
        <f t="shared" si="119"/>
        <v>1</v>
      </c>
    </row>
    <row r="1397" spans="1:38" x14ac:dyDescent="0.35">
      <c r="A1397" s="1">
        <f t="shared" si="112"/>
        <v>1397</v>
      </c>
      <c r="B1397" s="1">
        <f t="shared" si="113"/>
        <v>1396</v>
      </c>
      <c r="C1397" s="5">
        <v>44375</v>
      </c>
      <c r="D1397" t="s">
        <v>84</v>
      </c>
      <c r="E1397" t="s">
        <v>302</v>
      </c>
      <c r="F1397" t="s">
        <v>302</v>
      </c>
      <c r="G1397" t="s">
        <v>6</v>
      </c>
      <c r="H1397" t="s">
        <v>227</v>
      </c>
      <c r="J1397" t="s">
        <v>35</v>
      </c>
      <c r="K1397" t="s">
        <v>5</v>
      </c>
      <c r="L1397">
        <v>6</v>
      </c>
      <c r="N1397" t="s">
        <v>307</v>
      </c>
      <c r="O1397" t="s">
        <v>448</v>
      </c>
      <c r="P1397" t="s">
        <v>76</v>
      </c>
      <c r="Q1397">
        <v>3900</v>
      </c>
      <c r="R1397" t="s">
        <v>1589</v>
      </c>
      <c r="T1397" t="s">
        <v>239</v>
      </c>
      <c r="U1397">
        <v>0</v>
      </c>
      <c r="W1397" t="s">
        <v>503</v>
      </c>
      <c r="X1397" t="s">
        <v>503</v>
      </c>
      <c r="AA1397" s="6" t="str">
        <f t="shared" si="117"/>
        <v>Other</v>
      </c>
      <c r="AB1397" s="6" t="str">
        <f t="shared" si="118"/>
        <v>A</v>
      </c>
      <c r="AC1397" s="6">
        <f>VLOOKUP(P1397,lists!$G:$H,2,FALSE)</f>
        <v>5</v>
      </c>
      <c r="AD1397" t="b">
        <f>VLOOKUP(G1397,lists!$B$2:$C$3,2,FALSE)</f>
        <v>1</v>
      </c>
      <c r="AE1397" t="b">
        <f>VLOOKUP(AA1397,lists!$B:$C,2,FALSE)</f>
        <v>1</v>
      </c>
      <c r="AF1397" t="b">
        <f>IF(AND(AC1397&gt;=VLOOKUP(FLAT!$I$1,lists!$G:$H,2,FALSE),AC1397&lt;=VLOOKUP(FLAT!$I$2,lists!$G:$H,2,FALSE)),TRUE,FALSE)</f>
        <v>1</v>
      </c>
      <c r="AG1397" t="b">
        <f>VLOOKUP(AB1397,lists!$B$7:$C$8,2,FALSE)</f>
        <v>1</v>
      </c>
      <c r="AH1397" t="b">
        <f>VLOOKUP(IF(H1397="","Open",SUBSTITUTE(H1397,"/Nov","")),lists!$B$27:$D$29,2,FALSE)</f>
        <v>1</v>
      </c>
      <c r="AI1397" t="b">
        <f>IF(FLAT!$I$5="All",TRUE,IF(FLAT!$I$5=TEXT('Raw - F'!C1397,"mmm"),TRUE,FALSE))</f>
        <v>1</v>
      </c>
      <c r="AJ1397" t="b">
        <f>VLOOKUP(L1397,lists!B:C,2,FALSE)</f>
        <v>1</v>
      </c>
      <c r="AK1397" t="b">
        <f>VLOOKUP(T1397,lists!$B$23:$D$25,2,FALSE)</f>
        <v>1</v>
      </c>
      <c r="AL1397">
        <f t="shared" si="119"/>
        <v>1</v>
      </c>
    </row>
    <row r="1398" spans="1:38" x14ac:dyDescent="0.35">
      <c r="A1398" s="1">
        <f t="shared" si="112"/>
        <v>1398</v>
      </c>
      <c r="B1398" s="1">
        <f t="shared" si="113"/>
        <v>1397</v>
      </c>
      <c r="C1398" s="5">
        <v>44375</v>
      </c>
      <c r="D1398" t="s">
        <v>84</v>
      </c>
      <c r="E1398" t="s">
        <v>302</v>
      </c>
      <c r="F1398" t="s">
        <v>302</v>
      </c>
      <c r="G1398" t="s">
        <v>6</v>
      </c>
      <c r="H1398" t="s">
        <v>227</v>
      </c>
      <c r="J1398" t="s">
        <v>35</v>
      </c>
      <c r="K1398" t="s">
        <v>5</v>
      </c>
      <c r="L1398">
        <v>6</v>
      </c>
      <c r="N1398" t="s">
        <v>314</v>
      </c>
      <c r="O1398" t="s">
        <v>38</v>
      </c>
      <c r="P1398" t="s">
        <v>38</v>
      </c>
      <c r="Q1398">
        <v>3900</v>
      </c>
      <c r="R1398" t="s">
        <v>994</v>
      </c>
      <c r="T1398" t="s">
        <v>241</v>
      </c>
      <c r="U1398">
        <v>0</v>
      </c>
      <c r="W1398" t="s">
        <v>503</v>
      </c>
      <c r="X1398" t="s">
        <v>503</v>
      </c>
      <c r="AA1398" s="6" t="str">
        <f t="shared" si="117"/>
        <v>Other</v>
      </c>
      <c r="AB1398" s="6" t="str">
        <f t="shared" si="118"/>
        <v>A</v>
      </c>
      <c r="AC1398" s="6">
        <f>VLOOKUP(P1398,lists!$G:$H,2,FALSE)</f>
        <v>3</v>
      </c>
      <c r="AD1398" t="b">
        <f>VLOOKUP(G1398,lists!$B$2:$C$3,2,FALSE)</f>
        <v>1</v>
      </c>
      <c r="AE1398" t="b">
        <f>VLOOKUP(AA1398,lists!$B:$C,2,FALSE)</f>
        <v>1</v>
      </c>
      <c r="AF1398" t="b">
        <f>IF(AND(AC1398&gt;=VLOOKUP(FLAT!$I$1,lists!$G:$H,2,FALSE),AC1398&lt;=VLOOKUP(FLAT!$I$2,lists!$G:$H,2,FALSE)),TRUE,FALSE)</f>
        <v>1</v>
      </c>
      <c r="AG1398" t="b">
        <f>VLOOKUP(AB1398,lists!$B$7:$C$8,2,FALSE)</f>
        <v>1</v>
      </c>
      <c r="AH1398" t="b">
        <f>VLOOKUP(IF(H1398="","Open",SUBSTITUTE(H1398,"/Nov","")),lists!$B$27:$D$29,2,FALSE)</f>
        <v>1</v>
      </c>
      <c r="AI1398" t="b">
        <f>IF(FLAT!$I$5="All",TRUE,IF(FLAT!$I$5=TEXT('Raw - F'!C1398,"mmm"),TRUE,FALSE))</f>
        <v>1</v>
      </c>
      <c r="AJ1398" t="b">
        <f>VLOOKUP(L1398,lists!B:C,2,FALSE)</f>
        <v>1</v>
      </c>
      <c r="AK1398" t="b">
        <f>VLOOKUP(T1398,lists!$B$23:$D$25,2,FALSE)</f>
        <v>1</v>
      </c>
      <c r="AL1398">
        <f t="shared" si="119"/>
        <v>1</v>
      </c>
    </row>
    <row r="1399" spans="1:38" x14ac:dyDescent="0.35">
      <c r="A1399" s="1">
        <f t="shared" si="112"/>
        <v>1399</v>
      </c>
      <c r="B1399" s="1">
        <f t="shared" si="113"/>
        <v>1398</v>
      </c>
      <c r="C1399" s="5">
        <v>44375</v>
      </c>
      <c r="D1399" t="s">
        <v>84</v>
      </c>
      <c r="E1399" t="s">
        <v>302</v>
      </c>
      <c r="F1399" t="s">
        <v>302</v>
      </c>
      <c r="G1399" t="s">
        <v>51</v>
      </c>
      <c r="H1399" t="s">
        <v>244</v>
      </c>
      <c r="J1399" t="s">
        <v>347</v>
      </c>
      <c r="K1399" t="s">
        <v>7</v>
      </c>
      <c r="L1399">
        <v>6</v>
      </c>
      <c r="N1399" t="s">
        <v>227</v>
      </c>
      <c r="O1399" t="s">
        <v>38</v>
      </c>
      <c r="P1399" t="s">
        <v>76</v>
      </c>
      <c r="Q1399">
        <v>3900</v>
      </c>
      <c r="R1399" t="s">
        <v>1236</v>
      </c>
      <c r="T1399" t="s">
        <v>241</v>
      </c>
      <c r="U1399">
        <v>0</v>
      </c>
      <c r="W1399" t="s">
        <v>503</v>
      </c>
      <c r="X1399" t="s">
        <v>660</v>
      </c>
      <c r="Y1399">
        <v>20000</v>
      </c>
      <c r="AA1399" s="6" t="str">
        <f t="shared" si="117"/>
        <v>Other</v>
      </c>
      <c r="AB1399" s="6" t="str">
        <f t="shared" si="118"/>
        <v>F</v>
      </c>
      <c r="AC1399" s="6">
        <f>VLOOKUP(P1399,lists!$G:$H,2,FALSE)</f>
        <v>5</v>
      </c>
      <c r="AD1399" t="b">
        <f>VLOOKUP(G1399,lists!$B$2:$C$3,2,FALSE)</f>
        <v>1</v>
      </c>
      <c r="AE1399" t="b">
        <f>VLOOKUP(AA1399,lists!$B:$C,2,FALSE)</f>
        <v>1</v>
      </c>
      <c r="AF1399" t="b">
        <f>IF(AND(AC1399&gt;=VLOOKUP(FLAT!$I$1,lists!$G:$H,2,FALSE),AC1399&lt;=VLOOKUP(FLAT!$I$2,lists!$G:$H,2,FALSE)),TRUE,FALSE)</f>
        <v>1</v>
      </c>
      <c r="AG1399" t="b">
        <f>VLOOKUP(AB1399,lists!$B$7:$C$8,2,FALSE)</f>
        <v>1</v>
      </c>
      <c r="AH1399" t="b">
        <f>VLOOKUP(IF(H1399="","Open",SUBSTITUTE(H1399,"/Nov","")),lists!$B$27:$D$29,2,FALSE)</f>
        <v>1</v>
      </c>
      <c r="AI1399" t="b">
        <f>IF(FLAT!$I$5="All",TRUE,IF(FLAT!$I$5=TEXT('Raw - F'!C1399,"mmm"),TRUE,FALSE))</f>
        <v>1</v>
      </c>
      <c r="AJ1399" t="b">
        <f>VLOOKUP(L1399,lists!B:C,2,FALSE)</f>
        <v>1</v>
      </c>
      <c r="AK1399" t="b">
        <f>VLOOKUP(T1399,lists!$B$23:$D$25,2,FALSE)</f>
        <v>1</v>
      </c>
      <c r="AL1399">
        <f t="shared" si="119"/>
        <v>1</v>
      </c>
    </row>
    <row r="1400" spans="1:38" x14ac:dyDescent="0.35">
      <c r="A1400" s="1">
        <f t="shared" si="112"/>
        <v>1400</v>
      </c>
      <c r="B1400" s="1">
        <f t="shared" si="113"/>
        <v>1399</v>
      </c>
      <c r="C1400" s="5">
        <v>44375</v>
      </c>
      <c r="D1400" t="s">
        <v>67</v>
      </c>
      <c r="E1400" t="s">
        <v>302</v>
      </c>
      <c r="F1400" t="s">
        <v>302</v>
      </c>
      <c r="G1400" t="s">
        <v>6</v>
      </c>
      <c r="H1400" t="s">
        <v>227</v>
      </c>
      <c r="J1400" t="s">
        <v>35</v>
      </c>
      <c r="K1400" t="s">
        <v>5</v>
      </c>
      <c r="L1400">
        <v>4</v>
      </c>
      <c r="N1400" t="s">
        <v>318</v>
      </c>
      <c r="O1400" t="s">
        <v>386</v>
      </c>
      <c r="P1400" t="s">
        <v>102</v>
      </c>
      <c r="Q1400">
        <v>8400</v>
      </c>
      <c r="R1400" t="s">
        <v>1635</v>
      </c>
      <c r="T1400" t="s">
        <v>240</v>
      </c>
      <c r="U1400">
        <v>0</v>
      </c>
      <c r="W1400" t="s">
        <v>503</v>
      </c>
      <c r="X1400" t="s">
        <v>503</v>
      </c>
      <c r="AA1400" s="6" t="str">
        <f t="shared" si="117"/>
        <v>Other</v>
      </c>
      <c r="AB1400" s="6" t="str">
        <f t="shared" si="118"/>
        <v>A</v>
      </c>
      <c r="AC1400" s="6">
        <f>VLOOKUP(P1400,lists!$G:$H,2,FALSE)</f>
        <v>9</v>
      </c>
      <c r="AD1400" t="b">
        <f>VLOOKUP(G1400,lists!$B$2:$C$3,2,FALSE)</f>
        <v>1</v>
      </c>
      <c r="AE1400" t="b">
        <f>VLOOKUP(AA1400,lists!$B:$C,2,FALSE)</f>
        <v>1</v>
      </c>
      <c r="AF1400" t="b">
        <f>IF(AND(AC1400&gt;=VLOOKUP(FLAT!$I$1,lists!$G:$H,2,FALSE),AC1400&lt;=VLOOKUP(FLAT!$I$2,lists!$G:$H,2,FALSE)),TRUE,FALSE)</f>
        <v>1</v>
      </c>
      <c r="AG1400" t="b">
        <f>VLOOKUP(AB1400,lists!$B$7:$C$8,2,FALSE)</f>
        <v>1</v>
      </c>
      <c r="AH1400" t="b">
        <f>VLOOKUP(IF(H1400="","Open",SUBSTITUTE(H1400,"/Nov","")),lists!$B$27:$D$29,2,FALSE)</f>
        <v>1</v>
      </c>
      <c r="AI1400" t="b">
        <f>IF(FLAT!$I$5="All",TRUE,IF(FLAT!$I$5=TEXT('Raw - F'!C1400,"mmm"),TRUE,FALSE))</f>
        <v>1</v>
      </c>
      <c r="AJ1400" t="b">
        <f>VLOOKUP(L1400,lists!B:C,2,FALSE)</f>
        <v>1</v>
      </c>
      <c r="AK1400" t="b">
        <f>VLOOKUP(T1400,lists!$B$23:$D$25,2,FALSE)</f>
        <v>1</v>
      </c>
      <c r="AL1400">
        <f t="shared" si="119"/>
        <v>1</v>
      </c>
    </row>
    <row r="1401" spans="1:38" x14ac:dyDescent="0.35">
      <c r="A1401" s="1">
        <f t="shared" si="112"/>
        <v>1401</v>
      </c>
      <c r="B1401" s="1">
        <f t="shared" si="113"/>
        <v>1400</v>
      </c>
      <c r="C1401" s="5">
        <v>44375</v>
      </c>
      <c r="D1401" t="s">
        <v>67</v>
      </c>
      <c r="E1401" t="s">
        <v>302</v>
      </c>
      <c r="F1401" t="s">
        <v>302</v>
      </c>
      <c r="G1401" t="s">
        <v>6</v>
      </c>
      <c r="H1401" t="s">
        <v>227</v>
      </c>
      <c r="J1401" t="s">
        <v>34</v>
      </c>
      <c r="K1401" t="s">
        <v>5</v>
      </c>
      <c r="L1401">
        <v>6</v>
      </c>
      <c r="N1401" t="s">
        <v>312</v>
      </c>
      <c r="O1401" t="s">
        <v>415</v>
      </c>
      <c r="P1401" t="s">
        <v>70</v>
      </c>
      <c r="Q1401">
        <v>4900</v>
      </c>
      <c r="R1401" t="s">
        <v>1633</v>
      </c>
      <c r="T1401" t="s">
        <v>240</v>
      </c>
      <c r="U1401">
        <v>0</v>
      </c>
      <c r="W1401" t="s">
        <v>503</v>
      </c>
      <c r="X1401" t="s">
        <v>503</v>
      </c>
      <c r="AA1401" s="6" t="str">
        <f t="shared" si="117"/>
        <v>3yo</v>
      </c>
      <c r="AB1401" s="6" t="str">
        <f t="shared" si="118"/>
        <v>A</v>
      </c>
      <c r="AC1401" s="6">
        <f>VLOOKUP(P1401,lists!$G:$H,2,FALSE)</f>
        <v>4</v>
      </c>
      <c r="AD1401" t="b">
        <f>VLOOKUP(G1401,lists!$B$2:$C$3,2,FALSE)</f>
        <v>1</v>
      </c>
      <c r="AE1401" t="b">
        <f>VLOOKUP(AA1401,lists!$B:$C,2,FALSE)</f>
        <v>1</v>
      </c>
      <c r="AF1401" t="b">
        <f>IF(AND(AC1401&gt;=VLOOKUP(FLAT!$I$1,lists!$G:$H,2,FALSE),AC1401&lt;=VLOOKUP(FLAT!$I$2,lists!$G:$H,2,FALSE)),TRUE,FALSE)</f>
        <v>1</v>
      </c>
      <c r="AG1401" t="b">
        <f>VLOOKUP(AB1401,lists!$B$7:$C$8,2,FALSE)</f>
        <v>1</v>
      </c>
      <c r="AH1401" t="b">
        <f>VLOOKUP(IF(H1401="","Open",SUBSTITUTE(H1401,"/Nov","")),lists!$B$27:$D$29,2,FALSE)</f>
        <v>1</v>
      </c>
      <c r="AI1401" t="b">
        <f>IF(FLAT!$I$5="All",TRUE,IF(FLAT!$I$5=TEXT('Raw - F'!C1401,"mmm"),TRUE,FALSE))</f>
        <v>1</v>
      </c>
      <c r="AJ1401" t="b">
        <f>VLOOKUP(L1401,lists!B:C,2,FALSE)</f>
        <v>1</v>
      </c>
      <c r="AK1401" t="b">
        <f>VLOOKUP(T1401,lists!$B$23:$D$25,2,FALSE)</f>
        <v>1</v>
      </c>
      <c r="AL1401">
        <f t="shared" si="119"/>
        <v>1</v>
      </c>
    </row>
    <row r="1402" spans="1:38" x14ac:dyDescent="0.35">
      <c r="A1402" s="1">
        <f t="shared" si="112"/>
        <v>1402</v>
      </c>
      <c r="B1402" s="1">
        <f t="shared" si="113"/>
        <v>1401</v>
      </c>
      <c r="C1402" s="5">
        <v>44375</v>
      </c>
      <c r="D1402" t="s">
        <v>67</v>
      </c>
      <c r="E1402" t="s">
        <v>302</v>
      </c>
      <c r="F1402" t="s">
        <v>302</v>
      </c>
      <c r="G1402" t="s">
        <v>6</v>
      </c>
      <c r="H1402" t="s">
        <v>227</v>
      </c>
      <c r="J1402" t="s">
        <v>54</v>
      </c>
      <c r="K1402" t="s">
        <v>5</v>
      </c>
      <c r="L1402">
        <v>5</v>
      </c>
      <c r="N1402" t="s">
        <v>330</v>
      </c>
      <c r="O1402" t="s">
        <v>385</v>
      </c>
      <c r="P1402" t="s">
        <v>36</v>
      </c>
      <c r="Q1402">
        <v>4900</v>
      </c>
      <c r="R1402" t="s">
        <v>1635</v>
      </c>
      <c r="T1402" t="s">
        <v>240</v>
      </c>
      <c r="U1402">
        <v>0</v>
      </c>
      <c r="W1402" t="s">
        <v>503</v>
      </c>
      <c r="X1402" t="s">
        <v>503</v>
      </c>
      <c r="AA1402" s="6" t="str">
        <f t="shared" si="117"/>
        <v>Other</v>
      </c>
      <c r="AB1402" s="6" t="str">
        <f t="shared" si="118"/>
        <v>A</v>
      </c>
      <c r="AC1402" s="6">
        <f>VLOOKUP(P1402,lists!$G:$H,2,FALSE)</f>
        <v>1</v>
      </c>
      <c r="AD1402" t="b">
        <f>VLOOKUP(G1402,lists!$B$2:$C$3,2,FALSE)</f>
        <v>1</v>
      </c>
      <c r="AE1402" t="b">
        <f>VLOOKUP(AA1402,lists!$B:$C,2,FALSE)</f>
        <v>1</v>
      </c>
      <c r="AF1402" t="b">
        <f>IF(AND(AC1402&gt;=VLOOKUP(FLAT!$I$1,lists!$G:$H,2,FALSE),AC1402&lt;=VLOOKUP(FLAT!$I$2,lists!$G:$H,2,FALSE)),TRUE,FALSE)</f>
        <v>1</v>
      </c>
      <c r="AG1402" t="b">
        <f>VLOOKUP(AB1402,lists!$B$7:$C$8,2,FALSE)</f>
        <v>1</v>
      </c>
      <c r="AH1402" t="b">
        <f>VLOOKUP(IF(H1402="","Open",SUBSTITUTE(H1402,"/Nov","")),lists!$B$27:$D$29,2,FALSE)</f>
        <v>1</v>
      </c>
      <c r="AI1402" t="b">
        <f>IF(FLAT!$I$5="All",TRUE,IF(FLAT!$I$5=TEXT('Raw - F'!C1402,"mmm"),TRUE,FALSE))</f>
        <v>1</v>
      </c>
      <c r="AJ1402" t="b">
        <f>VLOOKUP(L1402,lists!B:C,2,FALSE)</f>
        <v>1</v>
      </c>
      <c r="AK1402" t="b">
        <f>VLOOKUP(T1402,lists!$B$23:$D$25,2,FALSE)</f>
        <v>1</v>
      </c>
      <c r="AL1402">
        <f t="shared" si="119"/>
        <v>1</v>
      </c>
    </row>
    <row r="1403" spans="1:38" x14ac:dyDescent="0.35">
      <c r="A1403" s="1">
        <f t="shared" si="112"/>
        <v>1403</v>
      </c>
      <c r="B1403" s="1">
        <f t="shared" si="113"/>
        <v>1402</v>
      </c>
      <c r="C1403" s="5">
        <v>44375</v>
      </c>
      <c r="D1403" t="s">
        <v>67</v>
      </c>
      <c r="E1403" t="s">
        <v>302</v>
      </c>
      <c r="F1403" t="s">
        <v>302</v>
      </c>
      <c r="G1403" t="s">
        <v>6</v>
      </c>
      <c r="H1403" t="s">
        <v>227</v>
      </c>
      <c r="J1403" t="s">
        <v>54</v>
      </c>
      <c r="K1403" t="s">
        <v>5</v>
      </c>
      <c r="L1403">
        <v>5</v>
      </c>
      <c r="N1403" t="s">
        <v>321</v>
      </c>
      <c r="O1403" t="s">
        <v>384</v>
      </c>
      <c r="P1403" t="s">
        <v>70</v>
      </c>
      <c r="Q1403">
        <v>4900</v>
      </c>
      <c r="R1403" t="s">
        <v>1636</v>
      </c>
      <c r="T1403" t="s">
        <v>240</v>
      </c>
      <c r="U1403">
        <v>0</v>
      </c>
      <c r="W1403" t="s">
        <v>503</v>
      </c>
      <c r="X1403" t="s">
        <v>503</v>
      </c>
      <c r="AA1403" s="6" t="str">
        <f t="shared" si="117"/>
        <v>Other</v>
      </c>
      <c r="AB1403" s="6" t="str">
        <f t="shared" si="118"/>
        <v>A</v>
      </c>
      <c r="AC1403" s="6">
        <f>VLOOKUP(P1403,lists!$G:$H,2,FALSE)</f>
        <v>4</v>
      </c>
      <c r="AD1403" t="b">
        <f>VLOOKUP(G1403,lists!$B$2:$C$3,2,FALSE)</f>
        <v>1</v>
      </c>
      <c r="AE1403" t="b">
        <f>VLOOKUP(AA1403,lists!$B:$C,2,FALSE)</f>
        <v>1</v>
      </c>
      <c r="AF1403" t="b">
        <f>IF(AND(AC1403&gt;=VLOOKUP(FLAT!$I$1,lists!$G:$H,2,FALSE),AC1403&lt;=VLOOKUP(FLAT!$I$2,lists!$G:$H,2,FALSE)),TRUE,FALSE)</f>
        <v>1</v>
      </c>
      <c r="AG1403" t="b">
        <f>VLOOKUP(AB1403,lists!$B$7:$C$8,2,FALSE)</f>
        <v>1</v>
      </c>
      <c r="AH1403" t="b">
        <f>VLOOKUP(IF(H1403="","Open",SUBSTITUTE(H1403,"/Nov","")),lists!$B$27:$D$29,2,FALSE)</f>
        <v>1</v>
      </c>
      <c r="AI1403" t="b">
        <f>IF(FLAT!$I$5="All",TRUE,IF(FLAT!$I$5=TEXT('Raw - F'!C1403,"mmm"),TRUE,FALSE))</f>
        <v>1</v>
      </c>
      <c r="AJ1403" t="b">
        <f>VLOOKUP(L1403,lists!B:C,2,FALSE)</f>
        <v>1</v>
      </c>
      <c r="AK1403" t="b">
        <f>VLOOKUP(T1403,lists!$B$23:$D$25,2,FALSE)</f>
        <v>1</v>
      </c>
      <c r="AL1403">
        <f t="shared" si="119"/>
        <v>1</v>
      </c>
    </row>
    <row r="1404" spans="1:38" x14ac:dyDescent="0.35">
      <c r="A1404" s="1">
        <f t="shared" si="112"/>
        <v>1404</v>
      </c>
      <c r="B1404" s="1">
        <f t="shared" si="113"/>
        <v>1403</v>
      </c>
      <c r="C1404" s="5">
        <v>44375</v>
      </c>
      <c r="D1404" t="s">
        <v>67</v>
      </c>
      <c r="E1404" t="s">
        <v>302</v>
      </c>
      <c r="F1404" t="s">
        <v>302</v>
      </c>
      <c r="G1404" t="s">
        <v>6</v>
      </c>
      <c r="H1404" t="s">
        <v>227</v>
      </c>
      <c r="J1404" t="s">
        <v>34</v>
      </c>
      <c r="K1404" t="s">
        <v>5</v>
      </c>
      <c r="L1404">
        <v>6</v>
      </c>
      <c r="N1404" t="s">
        <v>307</v>
      </c>
      <c r="O1404" t="s">
        <v>388</v>
      </c>
      <c r="P1404" t="s">
        <v>36</v>
      </c>
      <c r="Q1404">
        <v>4400</v>
      </c>
      <c r="R1404" t="s">
        <v>540</v>
      </c>
      <c r="T1404" t="s">
        <v>240</v>
      </c>
      <c r="U1404">
        <v>0</v>
      </c>
      <c r="W1404" t="s">
        <v>503</v>
      </c>
      <c r="X1404" t="s">
        <v>503</v>
      </c>
      <c r="AA1404" s="6" t="str">
        <f t="shared" si="117"/>
        <v>3yo</v>
      </c>
      <c r="AB1404" s="6" t="str">
        <f t="shared" si="118"/>
        <v>A</v>
      </c>
      <c r="AC1404" s="6">
        <f>VLOOKUP(P1404,lists!$G:$H,2,FALSE)</f>
        <v>1</v>
      </c>
      <c r="AD1404" t="b">
        <f>VLOOKUP(G1404,lists!$B$2:$C$3,2,FALSE)</f>
        <v>1</v>
      </c>
      <c r="AE1404" t="b">
        <f>VLOOKUP(AA1404,lists!$B:$C,2,FALSE)</f>
        <v>1</v>
      </c>
      <c r="AF1404" t="b">
        <f>IF(AND(AC1404&gt;=VLOOKUP(FLAT!$I$1,lists!$G:$H,2,FALSE),AC1404&lt;=VLOOKUP(FLAT!$I$2,lists!$G:$H,2,FALSE)),TRUE,FALSE)</f>
        <v>1</v>
      </c>
      <c r="AG1404" t="b">
        <f>VLOOKUP(AB1404,lists!$B$7:$C$8,2,FALSE)</f>
        <v>1</v>
      </c>
      <c r="AH1404" t="b">
        <f>VLOOKUP(IF(H1404="","Open",SUBSTITUTE(H1404,"/Nov","")),lists!$B$27:$D$29,2,FALSE)</f>
        <v>1</v>
      </c>
      <c r="AI1404" t="b">
        <f>IF(FLAT!$I$5="All",TRUE,IF(FLAT!$I$5=TEXT('Raw - F'!C1404,"mmm"),TRUE,FALSE))</f>
        <v>1</v>
      </c>
      <c r="AJ1404" t="b">
        <f>VLOOKUP(L1404,lists!B:C,2,FALSE)</f>
        <v>1</v>
      </c>
      <c r="AK1404" t="b">
        <f>VLOOKUP(T1404,lists!$B$23:$D$25,2,FALSE)</f>
        <v>1</v>
      </c>
      <c r="AL1404">
        <f t="shared" si="119"/>
        <v>1</v>
      </c>
    </row>
    <row r="1405" spans="1:38" x14ac:dyDescent="0.35">
      <c r="A1405" s="1">
        <f t="shared" si="112"/>
        <v>1405</v>
      </c>
      <c r="B1405" s="1">
        <f t="shared" si="113"/>
        <v>1404</v>
      </c>
      <c r="C1405" s="5">
        <v>44375</v>
      </c>
      <c r="D1405" t="s">
        <v>67</v>
      </c>
      <c r="E1405" t="s">
        <v>302</v>
      </c>
      <c r="F1405" t="s">
        <v>302</v>
      </c>
      <c r="G1405" t="s">
        <v>6</v>
      </c>
      <c r="H1405" t="s">
        <v>227</v>
      </c>
      <c r="J1405" t="s">
        <v>35</v>
      </c>
      <c r="K1405" t="s">
        <v>5</v>
      </c>
      <c r="L1405">
        <v>6</v>
      </c>
      <c r="N1405" t="s">
        <v>314</v>
      </c>
      <c r="O1405" t="s">
        <v>385</v>
      </c>
      <c r="P1405" t="s">
        <v>38</v>
      </c>
      <c r="Q1405">
        <v>3900</v>
      </c>
      <c r="R1405" t="s">
        <v>1634</v>
      </c>
      <c r="T1405" t="s">
        <v>240</v>
      </c>
      <c r="U1405">
        <v>0</v>
      </c>
      <c r="W1405" t="s">
        <v>503</v>
      </c>
      <c r="X1405" t="s">
        <v>503</v>
      </c>
      <c r="AA1405" s="6" t="str">
        <f t="shared" si="117"/>
        <v>Other</v>
      </c>
      <c r="AB1405" s="6" t="str">
        <f t="shared" si="118"/>
        <v>A</v>
      </c>
      <c r="AC1405" s="6">
        <f>VLOOKUP(P1405,lists!$G:$H,2,FALSE)</f>
        <v>3</v>
      </c>
      <c r="AD1405" t="b">
        <f>VLOOKUP(G1405,lists!$B$2:$C$3,2,FALSE)</f>
        <v>1</v>
      </c>
      <c r="AE1405" t="b">
        <f>VLOOKUP(AA1405,lists!$B:$C,2,FALSE)</f>
        <v>1</v>
      </c>
      <c r="AF1405" t="b">
        <f>IF(AND(AC1405&gt;=VLOOKUP(FLAT!$I$1,lists!$G:$H,2,FALSE),AC1405&lt;=VLOOKUP(FLAT!$I$2,lists!$G:$H,2,FALSE)),TRUE,FALSE)</f>
        <v>1</v>
      </c>
      <c r="AG1405" t="b">
        <f>VLOOKUP(AB1405,lists!$B$7:$C$8,2,FALSE)</f>
        <v>1</v>
      </c>
      <c r="AH1405" t="b">
        <f>VLOOKUP(IF(H1405="","Open",SUBSTITUTE(H1405,"/Nov","")),lists!$B$27:$D$29,2,FALSE)</f>
        <v>1</v>
      </c>
      <c r="AI1405" t="b">
        <f>IF(FLAT!$I$5="All",TRUE,IF(FLAT!$I$5=TEXT('Raw - F'!C1405,"mmm"),TRUE,FALSE))</f>
        <v>1</v>
      </c>
      <c r="AJ1405" t="b">
        <f>VLOOKUP(L1405,lists!B:C,2,FALSE)</f>
        <v>1</v>
      </c>
      <c r="AK1405" t="b">
        <f>VLOOKUP(T1405,lists!$B$23:$D$25,2,FALSE)</f>
        <v>1</v>
      </c>
      <c r="AL1405">
        <f t="shared" si="119"/>
        <v>1</v>
      </c>
    </row>
    <row r="1406" spans="1:38" x14ac:dyDescent="0.35">
      <c r="A1406" s="1">
        <f t="shared" si="112"/>
        <v>1406</v>
      </c>
      <c r="B1406" s="1">
        <f t="shared" si="113"/>
        <v>1405</v>
      </c>
      <c r="C1406" s="5">
        <v>44375</v>
      </c>
      <c r="D1406" t="s">
        <v>1054</v>
      </c>
      <c r="E1406" t="s">
        <v>302</v>
      </c>
      <c r="F1406" t="s">
        <v>302</v>
      </c>
      <c r="G1406" t="s">
        <v>51</v>
      </c>
      <c r="H1406" t="s">
        <v>227</v>
      </c>
      <c r="I1406" t="s">
        <v>599</v>
      </c>
      <c r="J1406" t="s">
        <v>33</v>
      </c>
      <c r="K1406" t="s">
        <v>5</v>
      </c>
      <c r="L1406">
        <v>2</v>
      </c>
      <c r="N1406" t="s">
        <v>227</v>
      </c>
      <c r="O1406" t="s">
        <v>37</v>
      </c>
      <c r="P1406" t="s">
        <v>37</v>
      </c>
      <c r="Q1406">
        <v>20000</v>
      </c>
      <c r="R1406" t="s">
        <v>1639</v>
      </c>
      <c r="T1406" t="s">
        <v>240</v>
      </c>
      <c r="U1406">
        <v>0</v>
      </c>
      <c r="W1406" t="s">
        <v>503</v>
      </c>
      <c r="X1406" t="s">
        <v>503</v>
      </c>
      <c r="Z1406" t="s">
        <v>553</v>
      </c>
      <c r="AA1406" s="6" t="str">
        <f t="shared" si="117"/>
        <v>2yo</v>
      </c>
      <c r="AB1406" s="6" t="str">
        <f t="shared" si="118"/>
        <v>A</v>
      </c>
      <c r="AC1406" s="6">
        <f>VLOOKUP(P1406,lists!$G:$H,2,FALSE)</f>
        <v>2</v>
      </c>
      <c r="AD1406" t="b">
        <f>VLOOKUP(G1406,lists!$B$2:$C$3,2,FALSE)</f>
        <v>1</v>
      </c>
      <c r="AE1406" t="b">
        <f>VLOOKUP(AA1406,lists!$B:$C,2,FALSE)</f>
        <v>1</v>
      </c>
      <c r="AF1406" t="b">
        <f>IF(AND(AC1406&gt;=VLOOKUP(FLAT!$I$1,lists!$G:$H,2,FALSE),AC1406&lt;=VLOOKUP(FLAT!$I$2,lists!$G:$H,2,FALSE)),TRUE,FALSE)</f>
        <v>1</v>
      </c>
      <c r="AG1406" t="b">
        <f>VLOOKUP(AB1406,lists!$B$7:$C$8,2,FALSE)</f>
        <v>1</v>
      </c>
      <c r="AH1406" t="b">
        <f>VLOOKUP(IF(H1406="","Open",SUBSTITUTE(H1406,"/Nov","")),lists!$B$27:$D$29,2,FALSE)</f>
        <v>1</v>
      </c>
      <c r="AI1406" t="b">
        <f>IF(FLAT!$I$5="All",TRUE,IF(FLAT!$I$5=TEXT('Raw - F'!C1406,"mmm"),TRUE,FALSE))</f>
        <v>1</v>
      </c>
      <c r="AJ1406" t="b">
        <f>VLOOKUP(L1406,lists!B:C,2,FALSE)</f>
        <v>1</v>
      </c>
      <c r="AK1406" t="b">
        <f>VLOOKUP(T1406,lists!$B$23:$D$25,2,FALSE)</f>
        <v>1</v>
      </c>
      <c r="AL1406">
        <f t="shared" si="119"/>
        <v>1</v>
      </c>
    </row>
    <row r="1407" spans="1:38" x14ac:dyDescent="0.35">
      <c r="A1407" s="1">
        <f t="shared" si="112"/>
        <v>1407</v>
      </c>
      <c r="B1407" s="1">
        <f t="shared" si="113"/>
        <v>1406</v>
      </c>
      <c r="C1407" s="5">
        <v>44375</v>
      </c>
      <c r="D1407" t="s">
        <v>1054</v>
      </c>
      <c r="E1407" t="s">
        <v>302</v>
      </c>
      <c r="F1407" t="s">
        <v>302</v>
      </c>
      <c r="G1407" t="s">
        <v>6</v>
      </c>
      <c r="H1407" t="s">
        <v>227</v>
      </c>
      <c r="J1407" t="s">
        <v>35</v>
      </c>
      <c r="K1407" t="s">
        <v>7</v>
      </c>
      <c r="L1407">
        <v>4</v>
      </c>
      <c r="N1407" t="s">
        <v>318</v>
      </c>
      <c r="O1407" t="s">
        <v>37</v>
      </c>
      <c r="P1407" t="s">
        <v>37</v>
      </c>
      <c r="Q1407">
        <v>12000</v>
      </c>
      <c r="R1407" t="s">
        <v>445</v>
      </c>
      <c r="T1407" t="s">
        <v>240</v>
      </c>
      <c r="U1407">
        <v>0</v>
      </c>
      <c r="W1407" t="s">
        <v>503</v>
      </c>
      <c r="X1407" t="s">
        <v>503</v>
      </c>
      <c r="AA1407" s="6" t="str">
        <f t="shared" si="117"/>
        <v>Other</v>
      </c>
      <c r="AB1407" s="6" t="str">
        <f t="shared" si="118"/>
        <v>F</v>
      </c>
      <c r="AC1407" s="6">
        <f>VLOOKUP(P1407,lists!$G:$H,2,FALSE)</f>
        <v>2</v>
      </c>
      <c r="AD1407" t="b">
        <f>VLOOKUP(G1407,lists!$B$2:$C$3,2,FALSE)</f>
        <v>1</v>
      </c>
      <c r="AE1407" t="b">
        <f>VLOOKUP(AA1407,lists!$B:$C,2,FALSE)</f>
        <v>1</v>
      </c>
      <c r="AF1407" t="b">
        <f>IF(AND(AC1407&gt;=VLOOKUP(FLAT!$I$1,lists!$G:$H,2,FALSE),AC1407&lt;=VLOOKUP(FLAT!$I$2,lists!$G:$H,2,FALSE)),TRUE,FALSE)</f>
        <v>1</v>
      </c>
      <c r="AG1407" t="b">
        <f>VLOOKUP(AB1407,lists!$B$7:$C$8,2,FALSE)</f>
        <v>1</v>
      </c>
      <c r="AH1407" t="b">
        <f>VLOOKUP(IF(H1407="","Open",SUBSTITUTE(H1407,"/Nov","")),lists!$B$27:$D$29,2,FALSE)</f>
        <v>1</v>
      </c>
      <c r="AI1407" t="b">
        <f>IF(FLAT!$I$5="All",TRUE,IF(FLAT!$I$5=TEXT('Raw - F'!C1407,"mmm"),TRUE,FALSE))</f>
        <v>1</v>
      </c>
      <c r="AJ1407" t="b">
        <f>VLOOKUP(L1407,lists!B:C,2,FALSE)</f>
        <v>1</v>
      </c>
      <c r="AK1407" t="b">
        <f>VLOOKUP(T1407,lists!$B$23:$D$25,2,FALSE)</f>
        <v>1</v>
      </c>
      <c r="AL1407">
        <f t="shared" si="119"/>
        <v>1</v>
      </c>
    </row>
    <row r="1408" spans="1:38" x14ac:dyDescent="0.35">
      <c r="A1408" s="1">
        <f t="shared" si="112"/>
        <v>1408</v>
      </c>
      <c r="B1408" s="1">
        <f t="shared" si="113"/>
        <v>1407</v>
      </c>
      <c r="C1408" s="5">
        <v>44375</v>
      </c>
      <c r="D1408" t="s">
        <v>1054</v>
      </c>
      <c r="E1408" t="s">
        <v>302</v>
      </c>
      <c r="F1408" t="s">
        <v>302</v>
      </c>
      <c r="G1408" t="s">
        <v>6</v>
      </c>
      <c r="H1408" t="s">
        <v>227</v>
      </c>
      <c r="J1408" t="s">
        <v>35</v>
      </c>
      <c r="K1408" t="s">
        <v>5</v>
      </c>
      <c r="L1408">
        <v>4</v>
      </c>
      <c r="N1408" t="s">
        <v>348</v>
      </c>
      <c r="O1408" t="s">
        <v>402</v>
      </c>
      <c r="P1408" t="s">
        <v>70</v>
      </c>
      <c r="Q1408">
        <v>8100</v>
      </c>
      <c r="R1408" t="s">
        <v>1641</v>
      </c>
      <c r="T1408" t="s">
        <v>240</v>
      </c>
      <c r="U1408">
        <v>0</v>
      </c>
      <c r="W1408" t="s">
        <v>503</v>
      </c>
      <c r="X1408" t="s">
        <v>503</v>
      </c>
      <c r="AA1408" s="6" t="str">
        <f t="shared" si="117"/>
        <v>Other</v>
      </c>
      <c r="AB1408" s="6" t="str">
        <f t="shared" si="118"/>
        <v>A</v>
      </c>
      <c r="AC1408" s="6">
        <f>VLOOKUP(P1408,lists!$G:$H,2,FALSE)</f>
        <v>4</v>
      </c>
      <c r="AD1408" t="b">
        <f>VLOOKUP(G1408,lists!$B$2:$C$3,2,FALSE)</f>
        <v>1</v>
      </c>
      <c r="AE1408" t="b">
        <f>VLOOKUP(AA1408,lists!$B:$C,2,FALSE)</f>
        <v>1</v>
      </c>
      <c r="AF1408" t="b">
        <f>IF(AND(AC1408&gt;=VLOOKUP(FLAT!$I$1,lists!$G:$H,2,FALSE),AC1408&lt;=VLOOKUP(FLAT!$I$2,lists!$G:$H,2,FALSE)),TRUE,FALSE)</f>
        <v>1</v>
      </c>
      <c r="AG1408" t="b">
        <f>VLOOKUP(AB1408,lists!$B$7:$C$8,2,FALSE)</f>
        <v>1</v>
      </c>
      <c r="AH1408" t="b">
        <f>VLOOKUP(IF(H1408="","Open",SUBSTITUTE(H1408,"/Nov","")),lists!$B$27:$D$29,2,FALSE)</f>
        <v>1</v>
      </c>
      <c r="AI1408" t="b">
        <f>IF(FLAT!$I$5="All",TRUE,IF(FLAT!$I$5=TEXT('Raw - F'!C1408,"mmm"),TRUE,FALSE))</f>
        <v>1</v>
      </c>
      <c r="AJ1408" t="b">
        <f>VLOOKUP(L1408,lists!B:C,2,FALSE)</f>
        <v>1</v>
      </c>
      <c r="AK1408" t="b">
        <f>VLOOKUP(T1408,lists!$B$23:$D$25,2,FALSE)</f>
        <v>1</v>
      </c>
      <c r="AL1408">
        <f t="shared" si="119"/>
        <v>1</v>
      </c>
    </row>
    <row r="1409" spans="1:38" x14ac:dyDescent="0.35">
      <c r="A1409" s="1">
        <f t="shared" si="112"/>
        <v>1409</v>
      </c>
      <c r="B1409" s="1">
        <f t="shared" si="113"/>
        <v>1408</v>
      </c>
      <c r="C1409" s="5">
        <v>44375</v>
      </c>
      <c r="D1409" t="s">
        <v>1054</v>
      </c>
      <c r="E1409" t="s">
        <v>302</v>
      </c>
      <c r="F1409" t="s">
        <v>302</v>
      </c>
      <c r="G1409" t="s">
        <v>6</v>
      </c>
      <c r="H1409" t="s">
        <v>227</v>
      </c>
      <c r="J1409" t="s">
        <v>35</v>
      </c>
      <c r="K1409" t="s">
        <v>5</v>
      </c>
      <c r="L1409">
        <v>5</v>
      </c>
      <c r="N1409" t="s">
        <v>330</v>
      </c>
      <c r="O1409" t="s">
        <v>403</v>
      </c>
      <c r="P1409" t="s">
        <v>76</v>
      </c>
      <c r="Q1409">
        <v>5600</v>
      </c>
      <c r="R1409" t="s">
        <v>1637</v>
      </c>
      <c r="T1409" t="s">
        <v>240</v>
      </c>
      <c r="U1409">
        <v>0</v>
      </c>
      <c r="V1409" t="s">
        <v>613</v>
      </c>
      <c r="W1409" t="s">
        <v>503</v>
      </c>
      <c r="X1409" t="s">
        <v>503</v>
      </c>
      <c r="AA1409" s="6" t="str">
        <f t="shared" si="117"/>
        <v>Other</v>
      </c>
      <c r="AB1409" s="6" t="str">
        <f t="shared" si="118"/>
        <v>A</v>
      </c>
      <c r="AC1409" s="6">
        <f>VLOOKUP(P1409,lists!$G:$H,2,FALSE)</f>
        <v>5</v>
      </c>
      <c r="AD1409" t="b">
        <f>VLOOKUP(G1409,lists!$B$2:$C$3,2,FALSE)</f>
        <v>1</v>
      </c>
      <c r="AE1409" t="b">
        <f>VLOOKUP(AA1409,lists!$B:$C,2,FALSE)</f>
        <v>1</v>
      </c>
      <c r="AF1409" t="b">
        <f>IF(AND(AC1409&gt;=VLOOKUP(FLAT!$I$1,lists!$G:$H,2,FALSE),AC1409&lt;=VLOOKUP(FLAT!$I$2,lists!$G:$H,2,FALSE)),TRUE,FALSE)</f>
        <v>1</v>
      </c>
      <c r="AG1409" t="b">
        <f>VLOOKUP(AB1409,lists!$B$7:$C$8,2,FALSE)</f>
        <v>1</v>
      </c>
      <c r="AH1409" t="b">
        <f>VLOOKUP(IF(H1409="","Open",SUBSTITUTE(H1409,"/Nov","")),lists!$B$27:$D$29,2,FALSE)</f>
        <v>1</v>
      </c>
      <c r="AI1409" t="b">
        <f>IF(FLAT!$I$5="All",TRUE,IF(FLAT!$I$5=TEXT('Raw - F'!C1409,"mmm"),TRUE,FALSE))</f>
        <v>1</v>
      </c>
      <c r="AJ1409" t="b">
        <f>VLOOKUP(L1409,lists!B:C,2,FALSE)</f>
        <v>1</v>
      </c>
      <c r="AK1409" t="b">
        <f>VLOOKUP(T1409,lists!$B$23:$D$25,2,FALSE)</f>
        <v>1</v>
      </c>
      <c r="AL1409">
        <f t="shared" si="119"/>
        <v>1</v>
      </c>
    </row>
    <row r="1410" spans="1:38" x14ac:dyDescent="0.35">
      <c r="A1410" s="1">
        <f t="shared" si="112"/>
        <v>1410</v>
      </c>
      <c r="B1410" s="1">
        <f t="shared" si="113"/>
        <v>1409</v>
      </c>
      <c r="C1410" s="5">
        <v>44375</v>
      </c>
      <c r="D1410" t="s">
        <v>1054</v>
      </c>
      <c r="E1410" t="s">
        <v>302</v>
      </c>
      <c r="F1410" t="s">
        <v>302</v>
      </c>
      <c r="G1410" t="s">
        <v>51</v>
      </c>
      <c r="H1410" t="s">
        <v>227</v>
      </c>
      <c r="I1410" t="s">
        <v>880</v>
      </c>
      <c r="J1410" t="s">
        <v>34</v>
      </c>
      <c r="K1410" t="s">
        <v>5</v>
      </c>
      <c r="L1410">
        <v>5</v>
      </c>
      <c r="N1410" t="s">
        <v>371</v>
      </c>
      <c r="O1410" t="s">
        <v>37</v>
      </c>
      <c r="P1410" t="s">
        <v>37</v>
      </c>
      <c r="Q1410">
        <v>5600</v>
      </c>
      <c r="R1410" t="s">
        <v>1640</v>
      </c>
      <c r="T1410" t="s">
        <v>240</v>
      </c>
      <c r="U1410">
        <v>0</v>
      </c>
      <c r="W1410" t="s">
        <v>503</v>
      </c>
      <c r="X1410" t="s">
        <v>503</v>
      </c>
      <c r="AA1410" s="6" t="str">
        <f t="shared" si="117"/>
        <v>3yo</v>
      </c>
      <c r="AB1410" s="6" t="str">
        <f t="shared" si="118"/>
        <v>A</v>
      </c>
      <c r="AC1410" s="6">
        <f>VLOOKUP(P1410,lists!$G:$H,2,FALSE)</f>
        <v>2</v>
      </c>
      <c r="AD1410" t="b">
        <f>VLOOKUP(G1410,lists!$B$2:$C$3,2,FALSE)</f>
        <v>1</v>
      </c>
      <c r="AE1410" t="b">
        <f>VLOOKUP(AA1410,lists!$B:$C,2,FALSE)</f>
        <v>1</v>
      </c>
      <c r="AF1410" t="b">
        <f>IF(AND(AC1410&gt;=VLOOKUP(FLAT!$I$1,lists!$G:$H,2,FALSE),AC1410&lt;=VLOOKUP(FLAT!$I$2,lists!$G:$H,2,FALSE)),TRUE,FALSE)</f>
        <v>1</v>
      </c>
      <c r="AG1410" t="b">
        <f>VLOOKUP(AB1410,lists!$B$7:$C$8,2,FALSE)</f>
        <v>1</v>
      </c>
      <c r="AH1410" t="b">
        <f>VLOOKUP(IF(H1410="","Open",SUBSTITUTE(H1410,"/Nov","")),lists!$B$27:$D$29,2,FALSE)</f>
        <v>1</v>
      </c>
      <c r="AI1410" t="b">
        <f>IF(FLAT!$I$5="All",TRUE,IF(FLAT!$I$5=TEXT('Raw - F'!C1410,"mmm"),TRUE,FALSE))</f>
        <v>1</v>
      </c>
      <c r="AJ1410" t="b">
        <f>VLOOKUP(L1410,lists!B:C,2,FALSE)</f>
        <v>1</v>
      </c>
      <c r="AK1410" t="b">
        <f>VLOOKUP(T1410,lists!$B$23:$D$25,2,FALSE)</f>
        <v>1</v>
      </c>
      <c r="AL1410">
        <f t="shared" si="119"/>
        <v>1</v>
      </c>
    </row>
    <row r="1411" spans="1:38" x14ac:dyDescent="0.35">
      <c r="A1411" s="1">
        <f t="shared" si="112"/>
        <v>1411</v>
      </c>
      <c r="B1411" s="1">
        <f t="shared" si="113"/>
        <v>1410</v>
      </c>
      <c r="C1411" s="5">
        <v>44375</v>
      </c>
      <c r="D1411" t="s">
        <v>1054</v>
      </c>
      <c r="E1411" t="s">
        <v>302</v>
      </c>
      <c r="F1411" t="s">
        <v>302</v>
      </c>
      <c r="G1411" t="s">
        <v>6</v>
      </c>
      <c r="H1411" t="s">
        <v>227</v>
      </c>
      <c r="J1411" t="s">
        <v>35</v>
      </c>
      <c r="K1411" t="s">
        <v>5</v>
      </c>
      <c r="L1411">
        <v>5</v>
      </c>
      <c r="N1411" t="s">
        <v>330</v>
      </c>
      <c r="O1411" t="s">
        <v>37</v>
      </c>
      <c r="P1411" t="s">
        <v>37</v>
      </c>
      <c r="Q1411">
        <v>5600</v>
      </c>
      <c r="R1411" t="s">
        <v>1642</v>
      </c>
      <c r="T1411" t="s">
        <v>240</v>
      </c>
      <c r="U1411">
        <v>0</v>
      </c>
      <c r="W1411" t="s">
        <v>503</v>
      </c>
      <c r="X1411" t="s">
        <v>503</v>
      </c>
      <c r="AA1411" s="6" t="str">
        <f t="shared" si="117"/>
        <v>Other</v>
      </c>
      <c r="AB1411" s="6" t="str">
        <f t="shared" si="118"/>
        <v>A</v>
      </c>
      <c r="AC1411" s="6">
        <f>VLOOKUP(P1411,lists!$G:$H,2,FALSE)</f>
        <v>2</v>
      </c>
      <c r="AD1411" t="b">
        <f>VLOOKUP(G1411,lists!$B$2:$C$3,2,FALSE)</f>
        <v>1</v>
      </c>
      <c r="AE1411" t="b">
        <f>VLOOKUP(AA1411,lists!$B:$C,2,FALSE)</f>
        <v>1</v>
      </c>
      <c r="AF1411" t="b">
        <f>IF(AND(AC1411&gt;=VLOOKUP(FLAT!$I$1,lists!$G:$H,2,FALSE),AC1411&lt;=VLOOKUP(FLAT!$I$2,lists!$G:$H,2,FALSE)),TRUE,FALSE)</f>
        <v>1</v>
      </c>
      <c r="AG1411" t="b">
        <f>VLOOKUP(AB1411,lists!$B$7:$C$8,2,FALSE)</f>
        <v>1</v>
      </c>
      <c r="AH1411" t="b">
        <f>VLOOKUP(IF(H1411="","Open",SUBSTITUTE(H1411,"/Nov","")),lists!$B$27:$D$29,2,FALSE)</f>
        <v>1</v>
      </c>
      <c r="AI1411" t="b">
        <f>IF(FLAT!$I$5="All",TRUE,IF(FLAT!$I$5=TEXT('Raw - F'!C1411,"mmm"),TRUE,FALSE))</f>
        <v>1</v>
      </c>
      <c r="AJ1411" t="b">
        <f>VLOOKUP(L1411,lists!B:C,2,FALSE)</f>
        <v>1</v>
      </c>
      <c r="AK1411" t="b">
        <f>VLOOKUP(T1411,lists!$B$23:$D$25,2,FALSE)</f>
        <v>1</v>
      </c>
      <c r="AL1411">
        <f t="shared" si="119"/>
        <v>1</v>
      </c>
    </row>
    <row r="1412" spans="1:38" x14ac:dyDescent="0.35">
      <c r="A1412" s="1">
        <f t="shared" si="112"/>
        <v>1412</v>
      </c>
      <c r="B1412" s="1">
        <f t="shared" si="113"/>
        <v>1411</v>
      </c>
      <c r="C1412" s="5">
        <v>44375</v>
      </c>
      <c r="D1412" t="s">
        <v>1054</v>
      </c>
      <c r="E1412" t="s">
        <v>302</v>
      </c>
      <c r="F1412" t="s">
        <v>302</v>
      </c>
      <c r="G1412" t="s">
        <v>6</v>
      </c>
      <c r="H1412" t="s">
        <v>227</v>
      </c>
      <c r="J1412" t="s">
        <v>34</v>
      </c>
      <c r="K1412" t="s">
        <v>5</v>
      </c>
      <c r="L1412">
        <v>6</v>
      </c>
      <c r="N1412" t="s">
        <v>314</v>
      </c>
      <c r="O1412" t="s">
        <v>401</v>
      </c>
      <c r="P1412" t="s">
        <v>59</v>
      </c>
      <c r="Q1412">
        <v>5000</v>
      </c>
      <c r="R1412" t="s">
        <v>1638</v>
      </c>
      <c r="T1412" t="s">
        <v>240</v>
      </c>
      <c r="U1412">
        <v>0</v>
      </c>
      <c r="W1412" t="s">
        <v>503</v>
      </c>
      <c r="X1412" t="s">
        <v>503</v>
      </c>
      <c r="AA1412" s="6" t="str">
        <f t="shared" si="117"/>
        <v>3yo</v>
      </c>
      <c r="AB1412" s="6" t="str">
        <f t="shared" si="118"/>
        <v>A</v>
      </c>
      <c r="AC1412" s="6">
        <f>VLOOKUP(P1412,lists!$G:$H,2,FALSE)</f>
        <v>7</v>
      </c>
      <c r="AD1412" t="b">
        <f>VLOOKUP(G1412,lists!$B$2:$C$3,2,FALSE)</f>
        <v>1</v>
      </c>
      <c r="AE1412" t="b">
        <f>VLOOKUP(AA1412,lists!$B:$C,2,FALSE)</f>
        <v>1</v>
      </c>
      <c r="AF1412" t="b">
        <f>IF(AND(AC1412&gt;=VLOOKUP(FLAT!$I$1,lists!$G:$H,2,FALSE),AC1412&lt;=VLOOKUP(FLAT!$I$2,lists!$G:$H,2,FALSE)),TRUE,FALSE)</f>
        <v>1</v>
      </c>
      <c r="AG1412" t="b">
        <f>VLOOKUP(AB1412,lists!$B$7:$C$8,2,FALSE)</f>
        <v>1</v>
      </c>
      <c r="AH1412" t="b">
        <f>VLOOKUP(IF(H1412="","Open",SUBSTITUTE(H1412,"/Nov","")),lists!$B$27:$D$29,2,FALSE)</f>
        <v>1</v>
      </c>
      <c r="AI1412" t="b">
        <f>IF(FLAT!$I$5="All",TRUE,IF(FLAT!$I$5=TEXT('Raw - F'!C1412,"mmm"),TRUE,FALSE))</f>
        <v>1</v>
      </c>
      <c r="AJ1412" t="b">
        <f>VLOOKUP(L1412,lists!B:C,2,FALSE)</f>
        <v>1</v>
      </c>
      <c r="AK1412" t="b">
        <f>VLOOKUP(T1412,lists!$B$23:$D$25,2,FALSE)</f>
        <v>1</v>
      </c>
      <c r="AL1412">
        <f t="shared" si="119"/>
        <v>1</v>
      </c>
    </row>
    <row r="1413" spans="1:38" x14ac:dyDescent="0.35">
      <c r="A1413" s="1">
        <f t="shared" si="112"/>
        <v>1413</v>
      </c>
      <c r="B1413" s="1">
        <f t="shared" si="113"/>
        <v>1412</v>
      </c>
      <c r="C1413" s="5">
        <v>44375</v>
      </c>
      <c r="D1413" t="s">
        <v>629</v>
      </c>
      <c r="E1413" t="s">
        <v>302</v>
      </c>
      <c r="F1413" t="s">
        <v>302</v>
      </c>
      <c r="G1413" t="s">
        <v>6</v>
      </c>
      <c r="H1413" t="s">
        <v>227</v>
      </c>
      <c r="J1413" t="s">
        <v>35</v>
      </c>
      <c r="K1413" t="s">
        <v>5</v>
      </c>
      <c r="L1413">
        <v>2</v>
      </c>
      <c r="N1413" t="s">
        <v>317</v>
      </c>
      <c r="O1413" t="s">
        <v>399</v>
      </c>
      <c r="P1413" t="s">
        <v>37</v>
      </c>
      <c r="Q1413">
        <v>20000</v>
      </c>
      <c r="R1413" t="s">
        <v>464</v>
      </c>
      <c r="T1413" t="s">
        <v>241</v>
      </c>
      <c r="U1413">
        <v>0</v>
      </c>
      <c r="W1413" t="s">
        <v>503</v>
      </c>
      <c r="X1413" t="s">
        <v>503</v>
      </c>
      <c r="AA1413" s="6" t="str">
        <f t="shared" si="117"/>
        <v>Other</v>
      </c>
      <c r="AB1413" s="6" t="str">
        <f t="shared" si="118"/>
        <v>A</v>
      </c>
      <c r="AC1413" s="6">
        <f>VLOOKUP(P1413,lists!$G:$H,2,FALSE)</f>
        <v>2</v>
      </c>
      <c r="AD1413" t="b">
        <f>VLOOKUP(G1413,lists!$B$2:$C$3,2,FALSE)</f>
        <v>1</v>
      </c>
      <c r="AE1413" t="b">
        <f>VLOOKUP(AA1413,lists!$B:$C,2,FALSE)</f>
        <v>1</v>
      </c>
      <c r="AF1413" t="b">
        <f>IF(AND(AC1413&gt;=VLOOKUP(FLAT!$I$1,lists!$G:$H,2,FALSE),AC1413&lt;=VLOOKUP(FLAT!$I$2,lists!$G:$H,2,FALSE)),TRUE,FALSE)</f>
        <v>1</v>
      </c>
      <c r="AG1413" t="b">
        <f>VLOOKUP(AB1413,lists!$B$7:$C$8,2,FALSE)</f>
        <v>1</v>
      </c>
      <c r="AH1413" t="b">
        <f>VLOOKUP(IF(H1413="","Open",SUBSTITUTE(H1413,"/Nov","")),lists!$B$27:$D$29,2,FALSE)</f>
        <v>1</v>
      </c>
      <c r="AI1413" t="b">
        <f>IF(FLAT!$I$5="All",TRUE,IF(FLAT!$I$5=TEXT('Raw - F'!C1413,"mmm"),TRUE,FALSE))</f>
        <v>1</v>
      </c>
      <c r="AJ1413" t="b">
        <f>VLOOKUP(L1413,lists!B:C,2,FALSE)</f>
        <v>1</v>
      </c>
      <c r="AK1413" t="b">
        <f>VLOOKUP(T1413,lists!$B$23:$D$25,2,FALSE)</f>
        <v>1</v>
      </c>
      <c r="AL1413">
        <f t="shared" si="119"/>
        <v>1</v>
      </c>
    </row>
    <row r="1414" spans="1:38" x14ac:dyDescent="0.35">
      <c r="A1414" s="1">
        <f t="shared" ref="A1414:A1469" si="120">IF(B1414="",A1413,B1414+1)</f>
        <v>1414</v>
      </c>
      <c r="B1414" s="1">
        <f t="shared" si="113"/>
        <v>1413</v>
      </c>
      <c r="C1414" s="5">
        <v>44375</v>
      </c>
      <c r="D1414" t="s">
        <v>629</v>
      </c>
      <c r="E1414" t="s">
        <v>302</v>
      </c>
      <c r="F1414" t="s">
        <v>302</v>
      </c>
      <c r="G1414" t="s">
        <v>6</v>
      </c>
      <c r="H1414" t="s">
        <v>227</v>
      </c>
      <c r="J1414" t="s">
        <v>35</v>
      </c>
      <c r="K1414" t="s">
        <v>5</v>
      </c>
      <c r="L1414">
        <v>3</v>
      </c>
      <c r="N1414" t="s">
        <v>346</v>
      </c>
      <c r="O1414" t="s">
        <v>572</v>
      </c>
      <c r="P1414" t="s">
        <v>76</v>
      </c>
      <c r="Q1414">
        <v>12000</v>
      </c>
      <c r="R1414" t="s">
        <v>979</v>
      </c>
      <c r="T1414" t="s">
        <v>241</v>
      </c>
      <c r="U1414">
        <v>0</v>
      </c>
      <c r="W1414" t="s">
        <v>503</v>
      </c>
      <c r="X1414" t="s">
        <v>503</v>
      </c>
      <c r="AA1414" s="6" t="str">
        <f t="shared" si="117"/>
        <v>Other</v>
      </c>
      <c r="AB1414" s="6" t="str">
        <f t="shared" si="118"/>
        <v>A</v>
      </c>
      <c r="AC1414" s="6">
        <f>VLOOKUP(P1414,lists!$G:$H,2,FALSE)</f>
        <v>5</v>
      </c>
      <c r="AD1414" t="b">
        <f>VLOOKUP(G1414,lists!$B$2:$C$3,2,FALSE)</f>
        <v>1</v>
      </c>
      <c r="AE1414" t="b">
        <f>VLOOKUP(AA1414,lists!$B:$C,2,FALSE)</f>
        <v>1</v>
      </c>
      <c r="AF1414" t="b">
        <f>IF(AND(AC1414&gt;=VLOOKUP(FLAT!$I$1,lists!$G:$H,2,FALSE),AC1414&lt;=VLOOKUP(FLAT!$I$2,lists!$G:$H,2,FALSE)),TRUE,FALSE)</f>
        <v>1</v>
      </c>
      <c r="AG1414" t="b">
        <f>VLOOKUP(AB1414,lists!$B$7:$C$8,2,FALSE)</f>
        <v>1</v>
      </c>
      <c r="AH1414" t="b">
        <f>VLOOKUP(IF(H1414="","Open",SUBSTITUTE(H1414,"/Nov","")),lists!$B$27:$D$29,2,FALSE)</f>
        <v>1</v>
      </c>
      <c r="AI1414" t="b">
        <f>IF(FLAT!$I$5="All",TRUE,IF(FLAT!$I$5=TEXT('Raw - F'!C1414,"mmm"),TRUE,FALSE))</f>
        <v>1</v>
      </c>
      <c r="AJ1414" t="b">
        <f>VLOOKUP(L1414,lists!B:C,2,FALSE)</f>
        <v>1</v>
      </c>
      <c r="AK1414" t="b">
        <f>VLOOKUP(T1414,lists!$B$23:$D$25,2,FALSE)</f>
        <v>1</v>
      </c>
      <c r="AL1414">
        <f t="shared" si="119"/>
        <v>1</v>
      </c>
    </row>
    <row r="1415" spans="1:38" x14ac:dyDescent="0.35">
      <c r="A1415" s="1">
        <f t="shared" si="120"/>
        <v>1415</v>
      </c>
      <c r="B1415" s="1">
        <f t="shared" ref="B1415:B1469" si="121">IF(AND(A1414&lt;1,AL1415=1),1,IF(AL1415=1,A1414,""))</f>
        <v>1414</v>
      </c>
      <c r="C1415" s="5">
        <v>44375</v>
      </c>
      <c r="D1415" t="s">
        <v>629</v>
      </c>
      <c r="E1415" t="s">
        <v>302</v>
      </c>
      <c r="F1415" t="s">
        <v>302</v>
      </c>
      <c r="G1415" t="s">
        <v>51</v>
      </c>
      <c r="H1415" t="s">
        <v>245</v>
      </c>
      <c r="J1415" t="s">
        <v>33</v>
      </c>
      <c r="K1415" t="s">
        <v>7</v>
      </c>
      <c r="L1415">
        <v>4</v>
      </c>
      <c r="N1415" t="s">
        <v>227</v>
      </c>
      <c r="O1415" t="s">
        <v>329</v>
      </c>
      <c r="P1415" t="s">
        <v>36</v>
      </c>
      <c r="Q1415">
        <v>5600</v>
      </c>
      <c r="R1415" t="s">
        <v>437</v>
      </c>
      <c r="T1415" t="s">
        <v>241</v>
      </c>
      <c r="U1415">
        <v>0</v>
      </c>
      <c r="W1415" t="s">
        <v>503</v>
      </c>
      <c r="X1415" t="s">
        <v>583</v>
      </c>
      <c r="Y1415" t="s">
        <v>5</v>
      </c>
      <c r="Z1415" t="s">
        <v>553</v>
      </c>
      <c r="AA1415" s="6" t="str">
        <f t="shared" si="117"/>
        <v>2yo</v>
      </c>
      <c r="AB1415" s="6" t="str">
        <f t="shared" si="118"/>
        <v>F</v>
      </c>
      <c r="AC1415" s="6">
        <f>VLOOKUP(P1415,lists!$G:$H,2,FALSE)</f>
        <v>1</v>
      </c>
      <c r="AD1415" t="b">
        <f>VLOOKUP(G1415,lists!$B$2:$C$3,2,FALSE)</f>
        <v>1</v>
      </c>
      <c r="AE1415" t="b">
        <f>VLOOKUP(AA1415,lists!$B:$C,2,FALSE)</f>
        <v>1</v>
      </c>
      <c r="AF1415" t="b">
        <f>IF(AND(AC1415&gt;=VLOOKUP(FLAT!$I$1,lists!$G:$H,2,FALSE),AC1415&lt;=VLOOKUP(FLAT!$I$2,lists!$G:$H,2,FALSE)),TRUE,FALSE)</f>
        <v>1</v>
      </c>
      <c r="AG1415" t="b">
        <f>VLOOKUP(AB1415,lists!$B$7:$C$8,2,FALSE)</f>
        <v>1</v>
      </c>
      <c r="AH1415" t="b">
        <f>VLOOKUP(IF(H1415="","Open",SUBSTITUTE(H1415,"/Nov","")),lists!$B$27:$D$29,2,FALSE)</f>
        <v>1</v>
      </c>
      <c r="AI1415" t="b">
        <f>IF(FLAT!$I$5="All",TRUE,IF(FLAT!$I$5=TEXT('Raw - F'!C1415,"mmm"),TRUE,FALSE))</f>
        <v>1</v>
      </c>
      <c r="AJ1415" t="b">
        <f>VLOOKUP(L1415,lists!B:C,2,FALSE)</f>
        <v>1</v>
      </c>
      <c r="AK1415" t="b">
        <f>VLOOKUP(T1415,lists!$B$23:$D$25,2,FALSE)</f>
        <v>1</v>
      </c>
      <c r="AL1415">
        <f t="shared" si="119"/>
        <v>1</v>
      </c>
    </row>
    <row r="1416" spans="1:38" x14ac:dyDescent="0.35">
      <c r="A1416" s="1">
        <f t="shared" si="120"/>
        <v>1416</v>
      </c>
      <c r="B1416" s="1">
        <f t="shared" si="121"/>
        <v>1415</v>
      </c>
      <c r="C1416" s="5">
        <v>44375</v>
      </c>
      <c r="D1416" t="s">
        <v>629</v>
      </c>
      <c r="E1416" t="s">
        <v>302</v>
      </c>
      <c r="F1416" t="s">
        <v>302</v>
      </c>
      <c r="G1416" t="s">
        <v>6</v>
      </c>
      <c r="H1416" t="s">
        <v>227</v>
      </c>
      <c r="J1416" t="s">
        <v>35</v>
      </c>
      <c r="K1416" t="s">
        <v>7</v>
      </c>
      <c r="L1416">
        <v>5</v>
      </c>
      <c r="N1416" t="s">
        <v>330</v>
      </c>
      <c r="O1416" t="s">
        <v>446</v>
      </c>
      <c r="P1416" t="s">
        <v>59</v>
      </c>
      <c r="Q1416">
        <v>4900</v>
      </c>
      <c r="R1416" t="s">
        <v>1503</v>
      </c>
      <c r="T1416" t="s">
        <v>241</v>
      </c>
      <c r="U1416">
        <v>0</v>
      </c>
      <c r="W1416" t="s">
        <v>503</v>
      </c>
      <c r="X1416" t="s">
        <v>503</v>
      </c>
      <c r="AA1416" s="6" t="str">
        <f t="shared" si="117"/>
        <v>Other</v>
      </c>
      <c r="AB1416" s="6" t="str">
        <f t="shared" si="118"/>
        <v>F</v>
      </c>
      <c r="AC1416" s="6">
        <f>VLOOKUP(P1416,lists!$G:$H,2,FALSE)</f>
        <v>7</v>
      </c>
      <c r="AD1416" t="b">
        <f>VLOOKUP(G1416,lists!$B$2:$C$3,2,FALSE)</f>
        <v>1</v>
      </c>
      <c r="AE1416" t="b">
        <f>VLOOKUP(AA1416,lists!$B:$C,2,FALSE)</f>
        <v>1</v>
      </c>
      <c r="AF1416" t="b">
        <f>IF(AND(AC1416&gt;=VLOOKUP(FLAT!$I$1,lists!$G:$H,2,FALSE),AC1416&lt;=VLOOKUP(FLAT!$I$2,lists!$G:$H,2,FALSE)),TRUE,FALSE)</f>
        <v>1</v>
      </c>
      <c r="AG1416" t="b">
        <f>VLOOKUP(AB1416,lists!$B$7:$C$8,2,FALSE)</f>
        <v>1</v>
      </c>
      <c r="AH1416" t="b">
        <f>VLOOKUP(IF(H1416="","Open",SUBSTITUTE(H1416,"/Nov","")),lists!$B$27:$D$29,2,FALSE)</f>
        <v>1</v>
      </c>
      <c r="AI1416" t="b">
        <f>IF(FLAT!$I$5="All",TRUE,IF(FLAT!$I$5=TEXT('Raw - F'!C1416,"mmm"),TRUE,FALSE))</f>
        <v>1</v>
      </c>
      <c r="AJ1416" t="b">
        <f>VLOOKUP(L1416,lists!B:C,2,FALSE)</f>
        <v>1</v>
      </c>
      <c r="AK1416" t="b">
        <f>VLOOKUP(T1416,lists!$B$23:$D$25,2,FALSE)</f>
        <v>1</v>
      </c>
      <c r="AL1416">
        <f t="shared" si="119"/>
        <v>1</v>
      </c>
    </row>
    <row r="1417" spans="1:38" x14ac:dyDescent="0.35">
      <c r="A1417" s="1">
        <f t="shared" si="120"/>
        <v>1417</v>
      </c>
      <c r="B1417" s="1">
        <f t="shared" si="121"/>
        <v>1416</v>
      </c>
      <c r="C1417" s="5">
        <v>44375</v>
      </c>
      <c r="D1417" t="s">
        <v>629</v>
      </c>
      <c r="E1417" t="s">
        <v>302</v>
      </c>
      <c r="F1417" t="s">
        <v>302</v>
      </c>
      <c r="G1417" t="s">
        <v>6</v>
      </c>
      <c r="H1417" t="s">
        <v>227</v>
      </c>
      <c r="J1417" t="s">
        <v>35</v>
      </c>
      <c r="K1417" t="s">
        <v>5</v>
      </c>
      <c r="L1417">
        <v>5</v>
      </c>
      <c r="N1417" t="s">
        <v>330</v>
      </c>
      <c r="O1417" t="s">
        <v>397</v>
      </c>
      <c r="P1417" t="s">
        <v>70</v>
      </c>
      <c r="Q1417">
        <v>4900</v>
      </c>
      <c r="R1417" t="s">
        <v>479</v>
      </c>
      <c r="T1417" t="s">
        <v>241</v>
      </c>
      <c r="U1417">
        <v>0</v>
      </c>
      <c r="W1417" t="s">
        <v>503</v>
      </c>
      <c r="X1417" t="s">
        <v>503</v>
      </c>
      <c r="AA1417" s="6" t="str">
        <f t="shared" si="117"/>
        <v>Other</v>
      </c>
      <c r="AB1417" s="6" t="str">
        <f t="shared" si="118"/>
        <v>A</v>
      </c>
      <c r="AC1417" s="6">
        <f>VLOOKUP(P1417,lists!$G:$H,2,FALSE)</f>
        <v>4</v>
      </c>
      <c r="AD1417" t="b">
        <f>VLOOKUP(G1417,lists!$B$2:$C$3,2,FALSE)</f>
        <v>1</v>
      </c>
      <c r="AE1417" t="b">
        <f>VLOOKUP(AA1417,lists!$B:$C,2,FALSE)</f>
        <v>1</v>
      </c>
      <c r="AF1417" t="b">
        <f>IF(AND(AC1417&gt;=VLOOKUP(FLAT!$I$1,lists!$G:$H,2,FALSE),AC1417&lt;=VLOOKUP(FLAT!$I$2,lists!$G:$H,2,FALSE)),TRUE,FALSE)</f>
        <v>1</v>
      </c>
      <c r="AG1417" t="b">
        <f>VLOOKUP(AB1417,lists!$B$7:$C$8,2,FALSE)</f>
        <v>1</v>
      </c>
      <c r="AH1417" t="b">
        <f>VLOOKUP(IF(H1417="","Open",SUBSTITUTE(H1417,"/Nov","")),lists!$B$27:$D$29,2,FALSE)</f>
        <v>1</v>
      </c>
      <c r="AI1417" t="b">
        <f>IF(FLAT!$I$5="All",TRUE,IF(FLAT!$I$5=TEXT('Raw - F'!C1417,"mmm"),TRUE,FALSE))</f>
        <v>1</v>
      </c>
      <c r="AJ1417" t="b">
        <f>VLOOKUP(L1417,lists!B:C,2,FALSE)</f>
        <v>1</v>
      </c>
      <c r="AK1417" t="b">
        <f>VLOOKUP(T1417,lists!$B$23:$D$25,2,FALSE)</f>
        <v>1</v>
      </c>
      <c r="AL1417">
        <f t="shared" si="119"/>
        <v>1</v>
      </c>
    </row>
    <row r="1418" spans="1:38" x14ac:dyDescent="0.35">
      <c r="A1418" s="1">
        <f t="shared" si="120"/>
        <v>1418</v>
      </c>
      <c r="B1418" s="1">
        <f t="shared" si="121"/>
        <v>1417</v>
      </c>
      <c r="C1418" s="5">
        <v>44375</v>
      </c>
      <c r="D1418" t="s">
        <v>629</v>
      </c>
      <c r="E1418" t="s">
        <v>302</v>
      </c>
      <c r="F1418" t="s">
        <v>302</v>
      </c>
      <c r="G1418" t="s">
        <v>51</v>
      </c>
      <c r="H1418" t="s">
        <v>245</v>
      </c>
      <c r="J1418" t="s">
        <v>35</v>
      </c>
      <c r="K1418" t="s">
        <v>5</v>
      </c>
      <c r="L1418">
        <v>5</v>
      </c>
      <c r="N1418" t="s">
        <v>227</v>
      </c>
      <c r="O1418" t="s">
        <v>397</v>
      </c>
      <c r="P1418" t="s">
        <v>70</v>
      </c>
      <c r="Q1418">
        <v>4900</v>
      </c>
      <c r="R1418" t="s">
        <v>1645</v>
      </c>
      <c r="T1418" t="s">
        <v>241</v>
      </c>
      <c r="U1418">
        <v>0</v>
      </c>
      <c r="W1418" t="s">
        <v>503</v>
      </c>
      <c r="X1418" t="s">
        <v>503</v>
      </c>
      <c r="AA1418" s="6" t="str">
        <f t="shared" si="117"/>
        <v>Other</v>
      </c>
      <c r="AB1418" s="6" t="str">
        <f t="shared" si="118"/>
        <v>A</v>
      </c>
      <c r="AC1418" s="6">
        <f>VLOOKUP(P1418,lists!$G:$H,2,FALSE)</f>
        <v>4</v>
      </c>
      <c r="AD1418" t="b">
        <f>VLOOKUP(G1418,lists!$B$2:$C$3,2,FALSE)</f>
        <v>1</v>
      </c>
      <c r="AE1418" t="b">
        <f>VLOOKUP(AA1418,lists!$B:$C,2,FALSE)</f>
        <v>1</v>
      </c>
      <c r="AF1418" t="b">
        <f>IF(AND(AC1418&gt;=VLOOKUP(FLAT!$I$1,lists!$G:$H,2,FALSE),AC1418&lt;=VLOOKUP(FLAT!$I$2,lists!$G:$H,2,FALSE)),TRUE,FALSE)</f>
        <v>1</v>
      </c>
      <c r="AG1418" t="b">
        <f>VLOOKUP(AB1418,lists!$B$7:$C$8,2,FALSE)</f>
        <v>1</v>
      </c>
      <c r="AH1418" t="b">
        <f>VLOOKUP(IF(H1418="","Open",SUBSTITUTE(H1418,"/Nov","")),lists!$B$27:$D$29,2,FALSE)</f>
        <v>1</v>
      </c>
      <c r="AI1418" t="b">
        <f>IF(FLAT!$I$5="All",TRUE,IF(FLAT!$I$5=TEXT('Raw - F'!C1418,"mmm"),TRUE,FALSE))</f>
        <v>1</v>
      </c>
      <c r="AJ1418" t="b">
        <f>VLOOKUP(L1418,lists!B:C,2,FALSE)</f>
        <v>1</v>
      </c>
      <c r="AK1418" t="b">
        <f>VLOOKUP(T1418,lists!$B$23:$D$25,2,FALSE)</f>
        <v>1</v>
      </c>
      <c r="AL1418">
        <f t="shared" si="119"/>
        <v>1</v>
      </c>
    </row>
    <row r="1419" spans="1:38" x14ac:dyDescent="0.35">
      <c r="A1419" s="1">
        <f t="shared" si="120"/>
        <v>1419</v>
      </c>
      <c r="B1419" s="1">
        <f t="shared" si="121"/>
        <v>1418</v>
      </c>
      <c r="C1419" s="5">
        <v>44375</v>
      </c>
      <c r="D1419" t="s">
        <v>629</v>
      </c>
      <c r="E1419" t="s">
        <v>302</v>
      </c>
      <c r="F1419" t="s">
        <v>302</v>
      </c>
      <c r="G1419" t="s">
        <v>6</v>
      </c>
      <c r="H1419" t="s">
        <v>227</v>
      </c>
      <c r="J1419" t="s">
        <v>34</v>
      </c>
      <c r="K1419" t="s">
        <v>5</v>
      </c>
      <c r="L1419">
        <v>5</v>
      </c>
      <c r="N1419" t="s">
        <v>330</v>
      </c>
      <c r="O1419" t="s">
        <v>399</v>
      </c>
      <c r="P1419" t="s">
        <v>1643</v>
      </c>
      <c r="Q1419">
        <v>3900</v>
      </c>
      <c r="R1419" t="s">
        <v>1644</v>
      </c>
      <c r="T1419" t="s">
        <v>241</v>
      </c>
      <c r="U1419">
        <v>0</v>
      </c>
      <c r="X1419" t="s">
        <v>503</v>
      </c>
      <c r="AA1419" s="6" t="str">
        <f t="shared" si="117"/>
        <v>3yo</v>
      </c>
      <c r="AB1419" s="6" t="str">
        <f t="shared" si="118"/>
        <v>A</v>
      </c>
      <c r="AC1419" s="6">
        <f>VLOOKUP(P1419,lists!$G:$H,2,FALSE)</f>
        <v>1</v>
      </c>
      <c r="AD1419" t="b">
        <f>VLOOKUP(G1419,lists!$B$2:$C$3,2,FALSE)</f>
        <v>1</v>
      </c>
      <c r="AE1419" t="b">
        <f>VLOOKUP(AA1419,lists!$B:$C,2,FALSE)</f>
        <v>1</v>
      </c>
      <c r="AF1419" t="b">
        <f>IF(AND(AC1419&gt;=VLOOKUP(FLAT!$I$1,lists!$G:$H,2,FALSE),AC1419&lt;=VLOOKUP(FLAT!$I$2,lists!$G:$H,2,FALSE)),TRUE,FALSE)</f>
        <v>1</v>
      </c>
      <c r="AG1419" t="b">
        <f>VLOOKUP(AB1419,lists!$B$7:$C$8,2,FALSE)</f>
        <v>1</v>
      </c>
      <c r="AH1419" t="b">
        <f>VLOOKUP(IF(H1419="","Open",SUBSTITUTE(H1419,"/Nov","")),lists!$B$27:$D$29,2,FALSE)</f>
        <v>1</v>
      </c>
      <c r="AI1419" t="b">
        <f>IF(FLAT!$I$5="All",TRUE,IF(FLAT!$I$5=TEXT('Raw - F'!C1419,"mmm"),TRUE,FALSE))</f>
        <v>1</v>
      </c>
      <c r="AJ1419" t="b">
        <f>VLOOKUP(L1419,lists!B:C,2,FALSE)</f>
        <v>1</v>
      </c>
      <c r="AK1419" t="b">
        <f>VLOOKUP(T1419,lists!$B$23:$D$25,2,FALSE)</f>
        <v>1</v>
      </c>
      <c r="AL1419">
        <f t="shared" si="119"/>
        <v>1</v>
      </c>
    </row>
    <row r="1420" spans="1:38" x14ac:dyDescent="0.35">
      <c r="A1420" s="1">
        <f t="shared" si="120"/>
        <v>1420</v>
      </c>
      <c r="B1420" s="1">
        <f t="shared" si="121"/>
        <v>1419</v>
      </c>
      <c r="C1420" s="5">
        <v>44376</v>
      </c>
      <c r="D1420" t="s">
        <v>876</v>
      </c>
      <c r="E1420" t="s">
        <v>302</v>
      </c>
      <c r="F1420" t="s">
        <v>302</v>
      </c>
      <c r="G1420" t="s">
        <v>6</v>
      </c>
      <c r="H1420" t="s">
        <v>227</v>
      </c>
      <c r="J1420" t="s">
        <v>35</v>
      </c>
      <c r="K1420" t="s">
        <v>5</v>
      </c>
      <c r="L1420">
        <v>5</v>
      </c>
      <c r="N1420" t="s">
        <v>321</v>
      </c>
      <c r="O1420" t="s">
        <v>441</v>
      </c>
      <c r="P1420" t="s">
        <v>36</v>
      </c>
      <c r="Q1420">
        <v>4900</v>
      </c>
      <c r="R1420" t="s">
        <v>417</v>
      </c>
      <c r="T1420" t="s">
        <v>241</v>
      </c>
      <c r="U1420">
        <v>0</v>
      </c>
      <c r="W1420" t="s">
        <v>503</v>
      </c>
      <c r="X1420" t="s">
        <v>503</v>
      </c>
      <c r="AA1420" s="6" t="str">
        <f t="shared" si="117"/>
        <v>Other</v>
      </c>
      <c r="AB1420" s="6" t="str">
        <f t="shared" si="118"/>
        <v>A</v>
      </c>
      <c r="AC1420" s="6">
        <f>VLOOKUP(P1420,lists!$G:$H,2,FALSE)</f>
        <v>1</v>
      </c>
      <c r="AD1420" t="b">
        <f>VLOOKUP(G1420,lists!$B$2:$C$3,2,FALSE)</f>
        <v>1</v>
      </c>
      <c r="AE1420" t="b">
        <f>VLOOKUP(AA1420,lists!$B:$C,2,FALSE)</f>
        <v>1</v>
      </c>
      <c r="AF1420" t="b">
        <f>IF(AND(AC1420&gt;=VLOOKUP(FLAT!$I$1,lists!$G:$H,2,FALSE),AC1420&lt;=VLOOKUP(FLAT!$I$2,lists!$G:$H,2,FALSE)),TRUE,FALSE)</f>
        <v>1</v>
      </c>
      <c r="AG1420" t="b">
        <f>VLOOKUP(AB1420,lists!$B$7:$C$8,2,FALSE)</f>
        <v>1</v>
      </c>
      <c r="AH1420" t="b">
        <f>VLOOKUP(IF(H1420="","Open",SUBSTITUTE(H1420,"/Nov","")),lists!$B$27:$D$29,2,FALSE)</f>
        <v>1</v>
      </c>
      <c r="AI1420" t="b">
        <f>IF(FLAT!$I$5="All",TRUE,IF(FLAT!$I$5=TEXT('Raw - F'!C1420,"mmm"),TRUE,FALSE))</f>
        <v>1</v>
      </c>
      <c r="AJ1420" t="b">
        <f>VLOOKUP(L1420,lists!B:C,2,FALSE)</f>
        <v>1</v>
      </c>
      <c r="AK1420" t="b">
        <f>VLOOKUP(T1420,lists!$B$23:$D$25,2,FALSE)</f>
        <v>1</v>
      </c>
      <c r="AL1420">
        <f t="shared" si="119"/>
        <v>1</v>
      </c>
    </row>
    <row r="1421" spans="1:38" x14ac:dyDescent="0.35">
      <c r="A1421" s="1">
        <f t="shared" si="120"/>
        <v>1421</v>
      </c>
      <c r="B1421" s="1">
        <f t="shared" si="121"/>
        <v>1420</v>
      </c>
      <c r="C1421" s="5">
        <v>44376</v>
      </c>
      <c r="D1421" t="s">
        <v>876</v>
      </c>
      <c r="E1421" t="s">
        <v>302</v>
      </c>
      <c r="F1421" t="s">
        <v>302</v>
      </c>
      <c r="G1421" t="s">
        <v>51</v>
      </c>
      <c r="H1421" t="s">
        <v>245</v>
      </c>
      <c r="J1421" t="s">
        <v>35</v>
      </c>
      <c r="K1421" t="s">
        <v>5</v>
      </c>
      <c r="L1421">
        <v>5</v>
      </c>
      <c r="N1421" t="s">
        <v>227</v>
      </c>
      <c r="O1421" t="s">
        <v>428</v>
      </c>
      <c r="P1421" t="s">
        <v>38</v>
      </c>
      <c r="Q1421">
        <v>4900</v>
      </c>
      <c r="R1421" t="s">
        <v>1649</v>
      </c>
      <c r="T1421" t="s">
        <v>241</v>
      </c>
      <c r="U1421">
        <v>0</v>
      </c>
      <c r="W1421" t="s">
        <v>503</v>
      </c>
      <c r="X1421" t="s">
        <v>503</v>
      </c>
      <c r="AA1421" s="6" t="str">
        <f t="shared" si="117"/>
        <v>Other</v>
      </c>
      <c r="AB1421" s="6" t="str">
        <f t="shared" si="118"/>
        <v>A</v>
      </c>
      <c r="AC1421" s="6">
        <f>VLOOKUP(P1421,lists!$G:$H,2,FALSE)</f>
        <v>3</v>
      </c>
      <c r="AD1421" t="b">
        <f>VLOOKUP(G1421,lists!$B$2:$C$3,2,FALSE)</f>
        <v>1</v>
      </c>
      <c r="AE1421" t="b">
        <f>VLOOKUP(AA1421,lists!$B:$C,2,FALSE)</f>
        <v>1</v>
      </c>
      <c r="AF1421" t="b">
        <f>IF(AND(AC1421&gt;=VLOOKUP(FLAT!$I$1,lists!$G:$H,2,FALSE),AC1421&lt;=VLOOKUP(FLAT!$I$2,lists!$G:$H,2,FALSE)),TRUE,FALSE)</f>
        <v>1</v>
      </c>
      <c r="AG1421" t="b">
        <f>VLOOKUP(AB1421,lists!$B$7:$C$8,2,FALSE)</f>
        <v>1</v>
      </c>
      <c r="AH1421" t="b">
        <f>VLOOKUP(IF(H1421="","Open",SUBSTITUTE(H1421,"/Nov","")),lists!$B$27:$D$29,2,FALSE)</f>
        <v>1</v>
      </c>
      <c r="AI1421" t="b">
        <f>IF(FLAT!$I$5="All",TRUE,IF(FLAT!$I$5=TEXT('Raw - F'!C1421,"mmm"),TRUE,FALSE))</f>
        <v>1</v>
      </c>
      <c r="AJ1421" t="b">
        <f>VLOOKUP(L1421,lists!B:C,2,FALSE)</f>
        <v>1</v>
      </c>
      <c r="AK1421" t="b">
        <f>VLOOKUP(T1421,lists!$B$23:$D$25,2,FALSE)</f>
        <v>1</v>
      </c>
      <c r="AL1421">
        <f t="shared" si="119"/>
        <v>1</v>
      </c>
    </row>
    <row r="1422" spans="1:38" x14ac:dyDescent="0.35">
      <c r="A1422" s="1">
        <f t="shared" si="120"/>
        <v>1422</v>
      </c>
      <c r="B1422" s="1">
        <f t="shared" si="121"/>
        <v>1421</v>
      </c>
      <c r="C1422" s="5">
        <v>44376</v>
      </c>
      <c r="D1422" t="s">
        <v>876</v>
      </c>
      <c r="E1422" t="s">
        <v>302</v>
      </c>
      <c r="F1422" t="s">
        <v>302</v>
      </c>
      <c r="G1422" t="s">
        <v>6</v>
      </c>
      <c r="H1422" t="s">
        <v>227</v>
      </c>
      <c r="J1422" t="s">
        <v>34</v>
      </c>
      <c r="K1422" t="s">
        <v>5</v>
      </c>
      <c r="L1422">
        <v>6</v>
      </c>
      <c r="N1422" t="s">
        <v>314</v>
      </c>
      <c r="O1422" t="s">
        <v>438</v>
      </c>
      <c r="P1422" t="s">
        <v>38</v>
      </c>
      <c r="Q1422">
        <v>3900</v>
      </c>
      <c r="R1422" t="s">
        <v>1646</v>
      </c>
      <c r="T1422" t="s">
        <v>241</v>
      </c>
      <c r="U1422">
        <v>0</v>
      </c>
      <c r="W1422" t="s">
        <v>503</v>
      </c>
      <c r="X1422" t="s">
        <v>503</v>
      </c>
      <c r="AA1422" s="6" t="str">
        <f t="shared" si="117"/>
        <v>3yo</v>
      </c>
      <c r="AB1422" s="6" t="str">
        <f t="shared" si="118"/>
        <v>A</v>
      </c>
      <c r="AC1422" s="6">
        <f>VLOOKUP(P1422,lists!$G:$H,2,FALSE)</f>
        <v>3</v>
      </c>
      <c r="AD1422" t="b">
        <f>VLOOKUP(G1422,lists!$B$2:$C$3,2,FALSE)</f>
        <v>1</v>
      </c>
      <c r="AE1422" t="b">
        <f>VLOOKUP(AA1422,lists!$B:$C,2,FALSE)</f>
        <v>1</v>
      </c>
      <c r="AF1422" t="b">
        <f>IF(AND(AC1422&gt;=VLOOKUP(FLAT!$I$1,lists!$G:$H,2,FALSE),AC1422&lt;=VLOOKUP(FLAT!$I$2,lists!$G:$H,2,FALSE)),TRUE,FALSE)</f>
        <v>1</v>
      </c>
      <c r="AG1422" t="b">
        <f>VLOOKUP(AB1422,lists!$B$7:$C$8,2,FALSE)</f>
        <v>1</v>
      </c>
      <c r="AH1422" t="b">
        <f>VLOOKUP(IF(H1422="","Open",SUBSTITUTE(H1422,"/Nov","")),lists!$B$27:$D$29,2,FALSE)</f>
        <v>1</v>
      </c>
      <c r="AI1422" t="b">
        <f>IF(FLAT!$I$5="All",TRUE,IF(FLAT!$I$5=TEXT('Raw - F'!C1422,"mmm"),TRUE,FALSE))</f>
        <v>1</v>
      </c>
      <c r="AJ1422" t="b">
        <f>VLOOKUP(L1422,lists!B:C,2,FALSE)</f>
        <v>1</v>
      </c>
      <c r="AK1422" t="b">
        <f>VLOOKUP(T1422,lists!$B$23:$D$25,2,FALSE)</f>
        <v>1</v>
      </c>
      <c r="AL1422">
        <f t="shared" si="119"/>
        <v>1</v>
      </c>
    </row>
    <row r="1423" spans="1:38" x14ac:dyDescent="0.35">
      <c r="A1423" s="1">
        <f t="shared" si="120"/>
        <v>1423</v>
      </c>
      <c r="B1423" s="1">
        <f t="shared" si="121"/>
        <v>1422</v>
      </c>
      <c r="C1423" s="5">
        <v>44376</v>
      </c>
      <c r="D1423" t="s">
        <v>876</v>
      </c>
      <c r="E1423" t="s">
        <v>302</v>
      </c>
      <c r="F1423" t="s">
        <v>302</v>
      </c>
      <c r="G1423" t="s">
        <v>6</v>
      </c>
      <c r="H1423" t="s">
        <v>227</v>
      </c>
      <c r="J1423" t="s">
        <v>34</v>
      </c>
      <c r="K1423" t="s">
        <v>5</v>
      </c>
      <c r="L1423">
        <v>6</v>
      </c>
      <c r="N1423" t="s">
        <v>314</v>
      </c>
      <c r="O1423" t="s">
        <v>428</v>
      </c>
      <c r="P1423" t="s">
        <v>76</v>
      </c>
      <c r="Q1423">
        <v>3900</v>
      </c>
      <c r="R1423" t="s">
        <v>1647</v>
      </c>
      <c r="T1423" t="s">
        <v>241</v>
      </c>
      <c r="U1423">
        <v>0</v>
      </c>
      <c r="W1423" t="s">
        <v>503</v>
      </c>
      <c r="X1423" t="s">
        <v>503</v>
      </c>
      <c r="AA1423" s="6" t="str">
        <f t="shared" si="117"/>
        <v>3yo</v>
      </c>
      <c r="AB1423" s="6" t="str">
        <f t="shared" si="118"/>
        <v>A</v>
      </c>
      <c r="AC1423" s="6">
        <f>VLOOKUP(P1423,lists!$G:$H,2,FALSE)</f>
        <v>5</v>
      </c>
      <c r="AD1423" t="b">
        <f>VLOOKUP(G1423,lists!$B$2:$C$3,2,FALSE)</f>
        <v>1</v>
      </c>
      <c r="AE1423" t="b">
        <f>VLOOKUP(AA1423,lists!$B:$C,2,FALSE)</f>
        <v>1</v>
      </c>
      <c r="AF1423" t="b">
        <f>IF(AND(AC1423&gt;=VLOOKUP(FLAT!$I$1,lists!$G:$H,2,FALSE),AC1423&lt;=VLOOKUP(FLAT!$I$2,lists!$G:$H,2,FALSE)),TRUE,FALSE)</f>
        <v>1</v>
      </c>
      <c r="AG1423" t="b">
        <f>VLOOKUP(AB1423,lists!$B$7:$C$8,2,FALSE)</f>
        <v>1</v>
      </c>
      <c r="AH1423" t="b">
        <f>VLOOKUP(IF(H1423="","Open",SUBSTITUTE(H1423,"/Nov","")),lists!$B$27:$D$29,2,FALSE)</f>
        <v>1</v>
      </c>
      <c r="AI1423" t="b">
        <f>IF(FLAT!$I$5="All",TRUE,IF(FLAT!$I$5=TEXT('Raw - F'!C1423,"mmm"),TRUE,FALSE))</f>
        <v>1</v>
      </c>
      <c r="AJ1423" t="b">
        <f>VLOOKUP(L1423,lists!B:C,2,FALSE)</f>
        <v>1</v>
      </c>
      <c r="AK1423" t="b">
        <f>VLOOKUP(T1423,lists!$B$23:$D$25,2,FALSE)</f>
        <v>1</v>
      </c>
      <c r="AL1423">
        <f t="shared" si="119"/>
        <v>1</v>
      </c>
    </row>
    <row r="1424" spans="1:38" x14ac:dyDescent="0.35">
      <c r="A1424" s="1">
        <f t="shared" si="120"/>
        <v>1424</v>
      </c>
      <c r="B1424" s="1">
        <f t="shared" si="121"/>
        <v>1423</v>
      </c>
      <c r="C1424" s="5">
        <v>44376</v>
      </c>
      <c r="D1424" t="s">
        <v>876</v>
      </c>
      <c r="E1424" t="s">
        <v>302</v>
      </c>
      <c r="F1424" t="s">
        <v>302</v>
      </c>
      <c r="G1424" t="s">
        <v>6</v>
      </c>
      <c r="H1424" t="s">
        <v>227</v>
      </c>
      <c r="J1424" t="s">
        <v>35</v>
      </c>
      <c r="K1424" t="s">
        <v>5</v>
      </c>
      <c r="L1424">
        <v>6</v>
      </c>
      <c r="N1424" t="s">
        <v>307</v>
      </c>
      <c r="O1424" t="s">
        <v>438</v>
      </c>
      <c r="P1424" t="s">
        <v>38</v>
      </c>
      <c r="Q1424">
        <v>3900</v>
      </c>
      <c r="R1424" t="s">
        <v>1648</v>
      </c>
      <c r="T1424" t="s">
        <v>241</v>
      </c>
      <c r="U1424">
        <v>0</v>
      </c>
      <c r="W1424" t="s">
        <v>503</v>
      </c>
      <c r="X1424" t="s">
        <v>503</v>
      </c>
      <c r="AA1424" s="6" t="str">
        <f t="shared" si="117"/>
        <v>Other</v>
      </c>
      <c r="AB1424" s="6" t="str">
        <f t="shared" si="118"/>
        <v>A</v>
      </c>
      <c r="AC1424" s="6">
        <f>VLOOKUP(P1424,lists!$G:$H,2,FALSE)</f>
        <v>3</v>
      </c>
      <c r="AD1424" t="b">
        <f>VLOOKUP(G1424,lists!$B$2:$C$3,2,FALSE)</f>
        <v>1</v>
      </c>
      <c r="AE1424" t="b">
        <f>VLOOKUP(AA1424,lists!$B:$C,2,FALSE)</f>
        <v>1</v>
      </c>
      <c r="AF1424" t="b">
        <f>IF(AND(AC1424&gt;=VLOOKUP(FLAT!$I$1,lists!$G:$H,2,FALSE),AC1424&lt;=VLOOKUP(FLAT!$I$2,lists!$G:$H,2,FALSE)),TRUE,FALSE)</f>
        <v>1</v>
      </c>
      <c r="AG1424" t="b">
        <f>VLOOKUP(AB1424,lists!$B$7:$C$8,2,FALSE)</f>
        <v>1</v>
      </c>
      <c r="AH1424" t="b">
        <f>VLOOKUP(IF(H1424="","Open",SUBSTITUTE(H1424,"/Nov","")),lists!$B$27:$D$29,2,FALSE)</f>
        <v>1</v>
      </c>
      <c r="AI1424" t="b">
        <f>IF(FLAT!$I$5="All",TRUE,IF(FLAT!$I$5=TEXT('Raw - F'!C1424,"mmm"),TRUE,FALSE))</f>
        <v>1</v>
      </c>
      <c r="AJ1424" t="b">
        <f>VLOOKUP(L1424,lists!B:C,2,FALSE)</f>
        <v>1</v>
      </c>
      <c r="AK1424" t="b">
        <f>VLOOKUP(T1424,lists!$B$23:$D$25,2,FALSE)</f>
        <v>1</v>
      </c>
      <c r="AL1424">
        <f t="shared" si="119"/>
        <v>1</v>
      </c>
    </row>
    <row r="1425" spans="1:38" x14ac:dyDescent="0.35">
      <c r="A1425" s="1">
        <f t="shared" si="120"/>
        <v>1425</v>
      </c>
      <c r="B1425" s="1">
        <f t="shared" si="121"/>
        <v>1424</v>
      </c>
      <c r="C1425" s="5">
        <v>44376</v>
      </c>
      <c r="D1425" t="s">
        <v>876</v>
      </c>
      <c r="E1425" t="s">
        <v>302</v>
      </c>
      <c r="F1425" t="s">
        <v>302</v>
      </c>
      <c r="G1425" t="s">
        <v>6</v>
      </c>
      <c r="H1425" t="s">
        <v>227</v>
      </c>
      <c r="J1425" t="s">
        <v>35</v>
      </c>
      <c r="K1425" t="s">
        <v>5</v>
      </c>
      <c r="L1425">
        <v>6</v>
      </c>
      <c r="N1425" t="s">
        <v>314</v>
      </c>
      <c r="O1425" t="s">
        <v>442</v>
      </c>
      <c r="P1425" t="s">
        <v>70</v>
      </c>
      <c r="Q1425">
        <v>3900</v>
      </c>
      <c r="R1425" t="s">
        <v>994</v>
      </c>
      <c r="T1425" t="s">
        <v>241</v>
      </c>
      <c r="U1425">
        <v>0</v>
      </c>
      <c r="W1425" t="s">
        <v>503</v>
      </c>
      <c r="X1425" t="s">
        <v>503</v>
      </c>
      <c r="AA1425" s="6" t="str">
        <f t="shared" si="117"/>
        <v>Other</v>
      </c>
      <c r="AB1425" s="6" t="str">
        <f t="shared" si="118"/>
        <v>A</v>
      </c>
      <c r="AC1425" s="6">
        <f>VLOOKUP(P1425,lists!$G:$H,2,FALSE)</f>
        <v>4</v>
      </c>
      <c r="AD1425" t="b">
        <f>VLOOKUP(G1425,lists!$B$2:$C$3,2,FALSE)</f>
        <v>1</v>
      </c>
      <c r="AE1425" t="b">
        <f>VLOOKUP(AA1425,lists!$B:$C,2,FALSE)</f>
        <v>1</v>
      </c>
      <c r="AF1425" t="b">
        <f>IF(AND(AC1425&gt;=VLOOKUP(FLAT!$I$1,lists!$G:$H,2,FALSE),AC1425&lt;=VLOOKUP(FLAT!$I$2,lists!$G:$H,2,FALSE)),TRUE,FALSE)</f>
        <v>1</v>
      </c>
      <c r="AG1425" t="b">
        <f>VLOOKUP(AB1425,lists!$B$7:$C$8,2,FALSE)</f>
        <v>1</v>
      </c>
      <c r="AH1425" t="b">
        <f>VLOOKUP(IF(H1425="","Open",SUBSTITUTE(H1425,"/Nov","")),lists!$B$27:$D$29,2,FALSE)</f>
        <v>1</v>
      </c>
      <c r="AI1425" t="b">
        <f>IF(FLAT!$I$5="All",TRUE,IF(FLAT!$I$5=TEXT('Raw - F'!C1425,"mmm"),TRUE,FALSE))</f>
        <v>1</v>
      </c>
      <c r="AJ1425" t="b">
        <f>VLOOKUP(L1425,lists!B:C,2,FALSE)</f>
        <v>1</v>
      </c>
      <c r="AK1425" t="b">
        <f>VLOOKUP(T1425,lists!$B$23:$D$25,2,FALSE)</f>
        <v>1</v>
      </c>
      <c r="AL1425">
        <f t="shared" si="119"/>
        <v>1</v>
      </c>
    </row>
    <row r="1426" spans="1:38" x14ac:dyDescent="0.35">
      <c r="A1426" s="1">
        <f t="shared" si="120"/>
        <v>1426</v>
      </c>
      <c r="B1426" s="1">
        <f t="shared" si="121"/>
        <v>1425</v>
      </c>
      <c r="C1426" s="5">
        <v>44376</v>
      </c>
      <c r="D1426" t="s">
        <v>876</v>
      </c>
      <c r="E1426" t="s">
        <v>302</v>
      </c>
      <c r="F1426" t="s">
        <v>302</v>
      </c>
      <c r="G1426" t="s">
        <v>6</v>
      </c>
      <c r="H1426" t="s">
        <v>227</v>
      </c>
      <c r="J1426" t="s">
        <v>54</v>
      </c>
      <c r="K1426" t="s">
        <v>5</v>
      </c>
      <c r="L1426">
        <v>6</v>
      </c>
      <c r="N1426" t="s">
        <v>312</v>
      </c>
      <c r="O1426" t="s">
        <v>428</v>
      </c>
      <c r="P1426" t="s">
        <v>76</v>
      </c>
      <c r="Q1426">
        <v>3900</v>
      </c>
      <c r="R1426" t="s">
        <v>1650</v>
      </c>
      <c r="T1426" t="s">
        <v>241</v>
      </c>
      <c r="U1426">
        <v>0</v>
      </c>
      <c r="W1426" t="s">
        <v>503</v>
      </c>
      <c r="X1426" t="s">
        <v>503</v>
      </c>
      <c r="AA1426" s="6" t="str">
        <f t="shared" si="117"/>
        <v>Other</v>
      </c>
      <c r="AB1426" s="6" t="str">
        <f t="shared" si="118"/>
        <v>A</v>
      </c>
      <c r="AC1426" s="6">
        <f>VLOOKUP(P1426,lists!$G:$H,2,FALSE)</f>
        <v>5</v>
      </c>
      <c r="AD1426" t="b">
        <f>VLOOKUP(G1426,lists!$B$2:$C$3,2,FALSE)</f>
        <v>1</v>
      </c>
      <c r="AE1426" t="b">
        <f>VLOOKUP(AA1426,lists!$B:$C,2,FALSE)</f>
        <v>1</v>
      </c>
      <c r="AF1426" t="b">
        <f>IF(AND(AC1426&gt;=VLOOKUP(FLAT!$I$1,lists!$G:$H,2,FALSE),AC1426&lt;=VLOOKUP(FLAT!$I$2,lists!$G:$H,2,FALSE)),TRUE,FALSE)</f>
        <v>1</v>
      </c>
      <c r="AG1426" t="b">
        <f>VLOOKUP(AB1426,lists!$B$7:$C$8,2,FALSE)</f>
        <v>1</v>
      </c>
      <c r="AH1426" t="b">
        <f>VLOOKUP(IF(H1426="","Open",SUBSTITUTE(H1426,"/Nov","")),lists!$B$27:$D$29,2,FALSE)</f>
        <v>1</v>
      </c>
      <c r="AI1426" t="b">
        <f>IF(FLAT!$I$5="All",TRUE,IF(FLAT!$I$5=TEXT('Raw - F'!C1426,"mmm"),TRUE,FALSE))</f>
        <v>1</v>
      </c>
      <c r="AJ1426" t="b">
        <f>VLOOKUP(L1426,lists!B:C,2,FALSE)</f>
        <v>1</v>
      </c>
      <c r="AK1426" t="b">
        <f>VLOOKUP(T1426,lists!$B$23:$D$25,2,FALSE)</f>
        <v>1</v>
      </c>
      <c r="AL1426">
        <f t="shared" si="119"/>
        <v>1</v>
      </c>
    </row>
    <row r="1427" spans="1:38" x14ac:dyDescent="0.35">
      <c r="A1427" s="1">
        <f t="shared" si="120"/>
        <v>1427</v>
      </c>
      <c r="B1427" s="1">
        <f t="shared" si="121"/>
        <v>1426</v>
      </c>
      <c r="C1427" s="5">
        <v>44376</v>
      </c>
      <c r="D1427" t="s">
        <v>258</v>
      </c>
      <c r="E1427" t="s">
        <v>302</v>
      </c>
      <c r="F1427" t="s">
        <v>302</v>
      </c>
      <c r="G1427" t="s">
        <v>51</v>
      </c>
      <c r="H1427" t="s">
        <v>245</v>
      </c>
      <c r="J1427" t="s">
        <v>33</v>
      </c>
      <c r="K1427" t="s">
        <v>5</v>
      </c>
      <c r="L1427">
        <v>5</v>
      </c>
      <c r="N1427" t="s">
        <v>227</v>
      </c>
      <c r="O1427" t="s">
        <v>303</v>
      </c>
      <c r="P1427" t="s">
        <v>37</v>
      </c>
      <c r="Q1427">
        <v>7100</v>
      </c>
      <c r="R1427" t="s">
        <v>1652</v>
      </c>
      <c r="T1427" t="s">
        <v>241</v>
      </c>
      <c r="U1427">
        <v>0</v>
      </c>
      <c r="W1427" t="s">
        <v>503</v>
      </c>
      <c r="X1427" t="s">
        <v>583</v>
      </c>
      <c r="Y1427" t="s">
        <v>368</v>
      </c>
      <c r="Z1427" t="s">
        <v>553</v>
      </c>
      <c r="AA1427" s="6" t="str">
        <f t="shared" si="117"/>
        <v>2yo</v>
      </c>
      <c r="AB1427" s="6" t="str">
        <f t="shared" si="118"/>
        <v>A</v>
      </c>
      <c r="AC1427" s="6">
        <f>VLOOKUP(P1427,lists!$G:$H,2,FALSE)</f>
        <v>2</v>
      </c>
      <c r="AD1427" t="b">
        <f>VLOOKUP(G1427,lists!$B$2:$C$3,2,FALSE)</f>
        <v>1</v>
      </c>
      <c r="AE1427" t="b">
        <f>VLOOKUP(AA1427,lists!$B:$C,2,FALSE)</f>
        <v>1</v>
      </c>
      <c r="AF1427" t="b">
        <f>IF(AND(AC1427&gt;=VLOOKUP(FLAT!$I$1,lists!$G:$H,2,FALSE),AC1427&lt;=VLOOKUP(FLAT!$I$2,lists!$G:$H,2,FALSE)),TRUE,FALSE)</f>
        <v>1</v>
      </c>
      <c r="AG1427" t="b">
        <f>VLOOKUP(AB1427,lists!$B$7:$C$8,2,FALSE)</f>
        <v>1</v>
      </c>
      <c r="AH1427" t="b">
        <f>VLOOKUP(IF(H1427="","Open",SUBSTITUTE(H1427,"/Nov","")),lists!$B$27:$D$29,2,FALSE)</f>
        <v>1</v>
      </c>
      <c r="AI1427" t="b">
        <f>IF(FLAT!$I$5="All",TRUE,IF(FLAT!$I$5=TEXT('Raw - F'!C1427,"mmm"),TRUE,FALSE))</f>
        <v>1</v>
      </c>
      <c r="AJ1427" t="b">
        <f>VLOOKUP(L1427,lists!B:C,2,FALSE)</f>
        <v>1</v>
      </c>
      <c r="AK1427" t="b">
        <f>VLOOKUP(T1427,lists!$B$23:$D$25,2,FALSE)</f>
        <v>1</v>
      </c>
      <c r="AL1427">
        <f t="shared" si="119"/>
        <v>1</v>
      </c>
    </row>
    <row r="1428" spans="1:38" x14ac:dyDescent="0.35">
      <c r="A1428" s="1">
        <f t="shared" si="120"/>
        <v>1428</v>
      </c>
      <c r="B1428" s="1">
        <f t="shared" si="121"/>
        <v>1427</v>
      </c>
      <c r="C1428" s="5">
        <v>44376</v>
      </c>
      <c r="D1428" t="s">
        <v>258</v>
      </c>
      <c r="E1428" t="s">
        <v>302</v>
      </c>
      <c r="F1428" t="s">
        <v>302</v>
      </c>
      <c r="G1428" t="s">
        <v>6</v>
      </c>
      <c r="H1428" t="s">
        <v>227</v>
      </c>
      <c r="J1428" t="s">
        <v>35</v>
      </c>
      <c r="K1428" t="s">
        <v>5</v>
      </c>
      <c r="L1428">
        <v>5</v>
      </c>
      <c r="N1428" t="s">
        <v>330</v>
      </c>
      <c r="O1428" t="s">
        <v>1198</v>
      </c>
      <c r="P1428" t="s">
        <v>38</v>
      </c>
      <c r="Q1428">
        <v>4900</v>
      </c>
      <c r="R1428" t="s">
        <v>1651</v>
      </c>
      <c r="T1428" t="s">
        <v>241</v>
      </c>
      <c r="U1428">
        <v>0</v>
      </c>
      <c r="W1428" t="s">
        <v>503</v>
      </c>
      <c r="X1428" t="s">
        <v>503</v>
      </c>
      <c r="AA1428" s="6" t="str">
        <f t="shared" si="117"/>
        <v>Other</v>
      </c>
      <c r="AB1428" s="6" t="str">
        <f t="shared" si="118"/>
        <v>A</v>
      </c>
      <c r="AC1428" s="6">
        <f>VLOOKUP(P1428,lists!$G:$H,2,FALSE)</f>
        <v>3</v>
      </c>
      <c r="AD1428" t="b">
        <f>VLOOKUP(G1428,lists!$B$2:$C$3,2,FALSE)</f>
        <v>1</v>
      </c>
      <c r="AE1428" t="b">
        <f>VLOOKUP(AA1428,lists!$B:$C,2,FALSE)</f>
        <v>1</v>
      </c>
      <c r="AF1428" t="b">
        <f>IF(AND(AC1428&gt;=VLOOKUP(FLAT!$I$1,lists!$G:$H,2,FALSE),AC1428&lt;=VLOOKUP(FLAT!$I$2,lists!$G:$H,2,FALSE)),TRUE,FALSE)</f>
        <v>1</v>
      </c>
      <c r="AG1428" t="b">
        <f>VLOOKUP(AB1428,lists!$B$7:$C$8,2,FALSE)</f>
        <v>1</v>
      </c>
      <c r="AH1428" t="b">
        <f>VLOOKUP(IF(H1428="","Open",SUBSTITUTE(H1428,"/Nov","")),lists!$B$27:$D$29,2,FALSE)</f>
        <v>1</v>
      </c>
      <c r="AI1428" t="b">
        <f>IF(FLAT!$I$5="All",TRUE,IF(FLAT!$I$5=TEXT('Raw - F'!C1428,"mmm"),TRUE,FALSE))</f>
        <v>1</v>
      </c>
      <c r="AJ1428" t="b">
        <f>VLOOKUP(L1428,lists!B:C,2,FALSE)</f>
        <v>1</v>
      </c>
      <c r="AK1428" t="b">
        <f>VLOOKUP(T1428,lists!$B$23:$D$25,2,FALSE)</f>
        <v>1</v>
      </c>
      <c r="AL1428">
        <f t="shared" si="119"/>
        <v>1</v>
      </c>
    </row>
    <row r="1429" spans="1:38" x14ac:dyDescent="0.35">
      <c r="A1429" s="1">
        <f t="shared" si="120"/>
        <v>1429</v>
      </c>
      <c r="B1429" s="1">
        <f t="shared" si="121"/>
        <v>1428</v>
      </c>
      <c r="C1429" s="5">
        <v>44376</v>
      </c>
      <c r="D1429" t="s">
        <v>258</v>
      </c>
      <c r="E1429" t="s">
        <v>302</v>
      </c>
      <c r="F1429" t="s">
        <v>302</v>
      </c>
      <c r="G1429" t="s">
        <v>6</v>
      </c>
      <c r="H1429" t="s">
        <v>227</v>
      </c>
      <c r="J1429" t="s">
        <v>54</v>
      </c>
      <c r="K1429" t="s">
        <v>5</v>
      </c>
      <c r="L1429">
        <v>6</v>
      </c>
      <c r="N1429" t="s">
        <v>314</v>
      </c>
      <c r="O1429" t="s">
        <v>572</v>
      </c>
      <c r="P1429" t="s">
        <v>59</v>
      </c>
      <c r="Q1429">
        <v>4900</v>
      </c>
      <c r="R1429" t="s">
        <v>1654</v>
      </c>
      <c r="T1429" t="s">
        <v>241</v>
      </c>
      <c r="U1429">
        <v>0</v>
      </c>
      <c r="W1429" t="s">
        <v>503</v>
      </c>
      <c r="X1429" t="s">
        <v>503</v>
      </c>
      <c r="AA1429" s="6" t="str">
        <f t="shared" si="117"/>
        <v>Other</v>
      </c>
      <c r="AB1429" s="6" t="str">
        <f t="shared" si="118"/>
        <v>A</v>
      </c>
      <c r="AC1429" s="6">
        <f>VLOOKUP(P1429,lists!$G:$H,2,FALSE)</f>
        <v>7</v>
      </c>
      <c r="AD1429" t="b">
        <f>VLOOKUP(G1429,lists!$B$2:$C$3,2,FALSE)</f>
        <v>1</v>
      </c>
      <c r="AE1429" t="b">
        <f>VLOOKUP(AA1429,lists!$B:$C,2,FALSE)</f>
        <v>1</v>
      </c>
      <c r="AF1429" t="b">
        <f>IF(AND(AC1429&gt;=VLOOKUP(FLAT!$I$1,lists!$G:$H,2,FALSE),AC1429&lt;=VLOOKUP(FLAT!$I$2,lists!$G:$H,2,FALSE)),TRUE,FALSE)</f>
        <v>1</v>
      </c>
      <c r="AG1429" t="b">
        <f>VLOOKUP(AB1429,lists!$B$7:$C$8,2,FALSE)</f>
        <v>1</v>
      </c>
      <c r="AH1429" t="b">
        <f>VLOOKUP(IF(H1429="","Open",SUBSTITUTE(H1429,"/Nov","")),lists!$B$27:$D$29,2,FALSE)</f>
        <v>1</v>
      </c>
      <c r="AI1429" t="b">
        <f>IF(FLAT!$I$5="All",TRUE,IF(FLAT!$I$5=TEXT('Raw - F'!C1429,"mmm"),TRUE,FALSE))</f>
        <v>1</v>
      </c>
      <c r="AJ1429" t="b">
        <f>VLOOKUP(L1429,lists!B:C,2,FALSE)</f>
        <v>1</v>
      </c>
      <c r="AK1429" t="b">
        <f>VLOOKUP(T1429,lists!$B$23:$D$25,2,FALSE)</f>
        <v>1</v>
      </c>
      <c r="AL1429">
        <f t="shared" si="119"/>
        <v>1</v>
      </c>
    </row>
    <row r="1430" spans="1:38" x14ac:dyDescent="0.35">
      <c r="A1430" s="1">
        <f t="shared" si="120"/>
        <v>1430</v>
      </c>
      <c r="B1430" s="1">
        <f t="shared" si="121"/>
        <v>1429</v>
      </c>
      <c r="C1430" s="5">
        <v>44376</v>
      </c>
      <c r="D1430" t="s">
        <v>258</v>
      </c>
      <c r="E1430" t="s">
        <v>302</v>
      </c>
      <c r="F1430" t="s">
        <v>302</v>
      </c>
      <c r="G1430" t="s">
        <v>6</v>
      </c>
      <c r="H1430" t="s">
        <v>227</v>
      </c>
      <c r="J1430" t="s">
        <v>54</v>
      </c>
      <c r="K1430" t="s">
        <v>5</v>
      </c>
      <c r="L1430">
        <v>5</v>
      </c>
      <c r="N1430" t="s">
        <v>330</v>
      </c>
      <c r="O1430" t="s">
        <v>55</v>
      </c>
      <c r="P1430" t="s">
        <v>61</v>
      </c>
      <c r="Q1430">
        <v>4900</v>
      </c>
      <c r="R1430" t="s">
        <v>1656</v>
      </c>
      <c r="T1430" t="s">
        <v>241</v>
      </c>
      <c r="U1430">
        <v>0</v>
      </c>
      <c r="W1430" t="s">
        <v>503</v>
      </c>
      <c r="X1430" t="s">
        <v>503</v>
      </c>
      <c r="AA1430" s="6" t="str">
        <f t="shared" si="117"/>
        <v>Other</v>
      </c>
      <c r="AB1430" s="6" t="str">
        <f t="shared" si="118"/>
        <v>A</v>
      </c>
      <c r="AC1430" s="6">
        <f>VLOOKUP(P1430,lists!$G:$H,2,FALSE)</f>
        <v>11</v>
      </c>
      <c r="AD1430" t="b">
        <f>VLOOKUP(G1430,lists!$B$2:$C$3,2,FALSE)</f>
        <v>1</v>
      </c>
      <c r="AE1430" t="b">
        <f>VLOOKUP(AA1430,lists!$B:$C,2,FALSE)</f>
        <v>1</v>
      </c>
      <c r="AF1430" t="b">
        <f>IF(AND(AC1430&gt;=VLOOKUP(FLAT!$I$1,lists!$G:$H,2,FALSE),AC1430&lt;=VLOOKUP(FLAT!$I$2,lists!$G:$H,2,FALSE)),TRUE,FALSE)</f>
        <v>1</v>
      </c>
      <c r="AG1430" t="b">
        <f>VLOOKUP(AB1430,lists!$B$7:$C$8,2,FALSE)</f>
        <v>1</v>
      </c>
      <c r="AH1430" t="b">
        <f>VLOOKUP(IF(H1430="","Open",SUBSTITUTE(H1430,"/Nov","")),lists!$B$27:$D$29,2,FALSE)</f>
        <v>1</v>
      </c>
      <c r="AI1430" t="b">
        <f>IF(FLAT!$I$5="All",TRUE,IF(FLAT!$I$5=TEXT('Raw - F'!C1430,"mmm"),TRUE,FALSE))</f>
        <v>1</v>
      </c>
      <c r="AJ1430" t="b">
        <f>VLOOKUP(L1430,lists!B:C,2,FALSE)</f>
        <v>1</v>
      </c>
      <c r="AK1430" t="b">
        <f>VLOOKUP(T1430,lists!$B$23:$D$25,2,FALSE)</f>
        <v>1</v>
      </c>
      <c r="AL1430">
        <f t="shared" si="119"/>
        <v>1</v>
      </c>
    </row>
    <row r="1431" spans="1:38" x14ac:dyDescent="0.35">
      <c r="A1431" s="1">
        <f t="shared" si="120"/>
        <v>1431</v>
      </c>
      <c r="B1431" s="1">
        <f t="shared" si="121"/>
        <v>1430</v>
      </c>
      <c r="C1431" s="5">
        <v>44376</v>
      </c>
      <c r="D1431" t="s">
        <v>258</v>
      </c>
      <c r="E1431" t="s">
        <v>302</v>
      </c>
      <c r="F1431" t="s">
        <v>302</v>
      </c>
      <c r="G1431" t="s">
        <v>6</v>
      </c>
      <c r="H1431" t="s">
        <v>227</v>
      </c>
      <c r="J1431" t="s">
        <v>34</v>
      </c>
      <c r="K1431" t="s">
        <v>5</v>
      </c>
      <c r="L1431">
        <v>6</v>
      </c>
      <c r="N1431" t="s">
        <v>307</v>
      </c>
      <c r="O1431" t="s">
        <v>570</v>
      </c>
      <c r="P1431" t="s">
        <v>59</v>
      </c>
      <c r="Q1431">
        <v>3900</v>
      </c>
      <c r="R1431" t="s">
        <v>543</v>
      </c>
      <c r="T1431" t="s">
        <v>241</v>
      </c>
      <c r="U1431">
        <v>0</v>
      </c>
      <c r="W1431" t="s">
        <v>503</v>
      </c>
      <c r="X1431" t="s">
        <v>503</v>
      </c>
      <c r="AA1431" s="6" t="str">
        <f t="shared" si="117"/>
        <v>3yo</v>
      </c>
      <c r="AB1431" s="6" t="str">
        <f t="shared" si="118"/>
        <v>A</v>
      </c>
      <c r="AC1431" s="6">
        <f>VLOOKUP(P1431,lists!$G:$H,2,FALSE)</f>
        <v>7</v>
      </c>
      <c r="AD1431" t="b">
        <f>VLOOKUP(G1431,lists!$B$2:$C$3,2,FALSE)</f>
        <v>1</v>
      </c>
      <c r="AE1431" t="b">
        <f>VLOOKUP(AA1431,lists!$B:$C,2,FALSE)</f>
        <v>1</v>
      </c>
      <c r="AF1431" t="b">
        <f>IF(AND(AC1431&gt;=VLOOKUP(FLAT!$I$1,lists!$G:$H,2,FALSE),AC1431&lt;=VLOOKUP(FLAT!$I$2,lists!$G:$H,2,FALSE)),TRUE,FALSE)</f>
        <v>1</v>
      </c>
      <c r="AG1431" t="b">
        <f>VLOOKUP(AB1431,lists!$B$7:$C$8,2,FALSE)</f>
        <v>1</v>
      </c>
      <c r="AH1431" t="b">
        <f>VLOOKUP(IF(H1431="","Open",SUBSTITUTE(H1431,"/Nov","")),lists!$B$27:$D$29,2,FALSE)</f>
        <v>1</v>
      </c>
      <c r="AI1431" t="b">
        <f>IF(FLAT!$I$5="All",TRUE,IF(FLAT!$I$5=TEXT('Raw - F'!C1431,"mmm"),TRUE,FALSE))</f>
        <v>1</v>
      </c>
      <c r="AJ1431" t="b">
        <f>VLOOKUP(L1431,lists!B:C,2,FALSE)</f>
        <v>1</v>
      </c>
      <c r="AK1431" t="b">
        <f>VLOOKUP(T1431,lists!$B$23:$D$25,2,FALSE)</f>
        <v>1</v>
      </c>
      <c r="AL1431">
        <f t="shared" si="119"/>
        <v>1</v>
      </c>
    </row>
    <row r="1432" spans="1:38" x14ac:dyDescent="0.35">
      <c r="A1432" s="1">
        <f t="shared" si="120"/>
        <v>1432</v>
      </c>
      <c r="B1432" s="1">
        <f t="shared" si="121"/>
        <v>1431</v>
      </c>
      <c r="C1432" s="5">
        <v>44376</v>
      </c>
      <c r="D1432" t="s">
        <v>258</v>
      </c>
      <c r="E1432" t="s">
        <v>302</v>
      </c>
      <c r="F1432" t="s">
        <v>302</v>
      </c>
      <c r="G1432" t="s">
        <v>6</v>
      </c>
      <c r="H1432" t="s">
        <v>227</v>
      </c>
      <c r="J1432" t="s">
        <v>35</v>
      </c>
      <c r="K1432" t="s">
        <v>5</v>
      </c>
      <c r="L1432">
        <v>6</v>
      </c>
      <c r="N1432" t="s">
        <v>312</v>
      </c>
      <c r="O1432" t="s">
        <v>303</v>
      </c>
      <c r="P1432" t="s">
        <v>37</v>
      </c>
      <c r="Q1432">
        <v>3900</v>
      </c>
      <c r="R1432" t="s">
        <v>1653</v>
      </c>
      <c r="T1432" t="s">
        <v>241</v>
      </c>
      <c r="U1432">
        <v>0</v>
      </c>
      <c r="W1432" t="s">
        <v>503</v>
      </c>
      <c r="X1432" t="s">
        <v>503</v>
      </c>
      <c r="AA1432" s="6" t="str">
        <f t="shared" si="117"/>
        <v>Other</v>
      </c>
      <c r="AB1432" s="6" t="str">
        <f t="shared" si="118"/>
        <v>A</v>
      </c>
      <c r="AC1432" s="6">
        <f>VLOOKUP(P1432,lists!$G:$H,2,FALSE)</f>
        <v>2</v>
      </c>
      <c r="AD1432" t="b">
        <f>VLOOKUP(G1432,lists!$B$2:$C$3,2,FALSE)</f>
        <v>1</v>
      </c>
      <c r="AE1432" t="b">
        <f>VLOOKUP(AA1432,lists!$B:$C,2,FALSE)</f>
        <v>1</v>
      </c>
      <c r="AF1432" t="b">
        <f>IF(AND(AC1432&gt;=VLOOKUP(FLAT!$I$1,lists!$G:$H,2,FALSE),AC1432&lt;=VLOOKUP(FLAT!$I$2,lists!$G:$H,2,FALSE)),TRUE,FALSE)</f>
        <v>1</v>
      </c>
      <c r="AG1432" t="b">
        <f>VLOOKUP(AB1432,lists!$B$7:$C$8,2,FALSE)</f>
        <v>1</v>
      </c>
      <c r="AH1432" t="b">
        <f>VLOOKUP(IF(H1432="","Open",SUBSTITUTE(H1432,"/Nov","")),lists!$B$27:$D$29,2,FALSE)</f>
        <v>1</v>
      </c>
      <c r="AI1432" t="b">
        <f>IF(FLAT!$I$5="All",TRUE,IF(FLAT!$I$5=TEXT('Raw - F'!C1432,"mmm"),TRUE,FALSE))</f>
        <v>1</v>
      </c>
      <c r="AJ1432" t="b">
        <f>VLOOKUP(L1432,lists!B:C,2,FALSE)</f>
        <v>1</v>
      </c>
      <c r="AK1432" t="b">
        <f>VLOOKUP(T1432,lists!$B$23:$D$25,2,FALSE)</f>
        <v>1</v>
      </c>
      <c r="AL1432">
        <f t="shared" si="119"/>
        <v>1</v>
      </c>
    </row>
    <row r="1433" spans="1:38" x14ac:dyDescent="0.35">
      <c r="A1433" s="1">
        <f t="shared" si="120"/>
        <v>1433</v>
      </c>
      <c r="B1433" s="1">
        <f t="shared" si="121"/>
        <v>1432</v>
      </c>
      <c r="C1433" s="5">
        <v>44376</v>
      </c>
      <c r="D1433" t="s">
        <v>258</v>
      </c>
      <c r="E1433" t="s">
        <v>302</v>
      </c>
      <c r="F1433" t="s">
        <v>302</v>
      </c>
      <c r="G1433" t="s">
        <v>51</v>
      </c>
      <c r="H1433" t="s">
        <v>245</v>
      </c>
      <c r="J1433" t="s">
        <v>33</v>
      </c>
      <c r="K1433" t="s">
        <v>5</v>
      </c>
      <c r="L1433">
        <v>5</v>
      </c>
      <c r="N1433" t="s">
        <v>227</v>
      </c>
      <c r="O1433" t="s">
        <v>1198</v>
      </c>
      <c r="P1433" t="s">
        <v>38</v>
      </c>
      <c r="Q1433">
        <v>3900</v>
      </c>
      <c r="R1433" t="s">
        <v>1655</v>
      </c>
      <c r="T1433" t="s">
        <v>241</v>
      </c>
      <c r="U1433">
        <v>0</v>
      </c>
      <c r="W1433" t="s">
        <v>503</v>
      </c>
      <c r="X1433" t="s">
        <v>583</v>
      </c>
      <c r="Y1433" t="s">
        <v>368</v>
      </c>
      <c r="AA1433" s="6" t="str">
        <f t="shared" si="117"/>
        <v>2yo</v>
      </c>
      <c r="AB1433" s="6" t="str">
        <f t="shared" si="118"/>
        <v>A</v>
      </c>
      <c r="AC1433" s="6">
        <f>VLOOKUP(P1433,lists!$G:$H,2,FALSE)</f>
        <v>3</v>
      </c>
      <c r="AD1433" t="b">
        <f>VLOOKUP(G1433,lists!$B$2:$C$3,2,FALSE)</f>
        <v>1</v>
      </c>
      <c r="AE1433" t="b">
        <f>VLOOKUP(AA1433,lists!$B:$C,2,FALSE)</f>
        <v>1</v>
      </c>
      <c r="AF1433" t="b">
        <f>IF(AND(AC1433&gt;=VLOOKUP(FLAT!$I$1,lists!$G:$H,2,FALSE),AC1433&lt;=VLOOKUP(FLAT!$I$2,lists!$G:$H,2,FALSE)),TRUE,FALSE)</f>
        <v>1</v>
      </c>
      <c r="AG1433" t="b">
        <f>VLOOKUP(AB1433,lists!$B$7:$C$8,2,FALSE)</f>
        <v>1</v>
      </c>
      <c r="AH1433" t="b">
        <f>VLOOKUP(IF(H1433="","Open",SUBSTITUTE(H1433,"/Nov","")),lists!$B$27:$D$29,2,FALSE)</f>
        <v>1</v>
      </c>
      <c r="AI1433" t="b">
        <f>IF(FLAT!$I$5="All",TRUE,IF(FLAT!$I$5=TEXT('Raw - F'!C1433,"mmm"),TRUE,FALSE))</f>
        <v>1</v>
      </c>
      <c r="AJ1433" t="b">
        <f>VLOOKUP(L1433,lists!B:C,2,FALSE)</f>
        <v>1</v>
      </c>
      <c r="AK1433" t="b">
        <f>VLOOKUP(T1433,lists!$B$23:$D$25,2,FALSE)</f>
        <v>1</v>
      </c>
      <c r="AL1433">
        <f t="shared" si="119"/>
        <v>1</v>
      </c>
    </row>
    <row r="1434" spans="1:38" x14ac:dyDescent="0.35">
      <c r="A1434" s="1">
        <f t="shared" si="120"/>
        <v>1434</v>
      </c>
      <c r="B1434" s="1">
        <f t="shared" si="121"/>
        <v>1433</v>
      </c>
      <c r="C1434" s="5">
        <v>44376</v>
      </c>
      <c r="D1434" t="s">
        <v>590</v>
      </c>
      <c r="E1434" t="s">
        <v>302</v>
      </c>
      <c r="F1434" t="s">
        <v>302</v>
      </c>
      <c r="G1434" t="s">
        <v>6</v>
      </c>
      <c r="H1434" t="s">
        <v>227</v>
      </c>
      <c r="J1434" t="s">
        <v>35</v>
      </c>
      <c r="K1434" t="s">
        <v>5</v>
      </c>
      <c r="L1434">
        <v>2</v>
      </c>
      <c r="N1434" t="s">
        <v>367</v>
      </c>
      <c r="O1434" t="s">
        <v>591</v>
      </c>
      <c r="P1434" t="s">
        <v>70</v>
      </c>
      <c r="Q1434">
        <v>35000</v>
      </c>
      <c r="R1434" t="s">
        <v>1662</v>
      </c>
      <c r="T1434" t="s">
        <v>240</v>
      </c>
      <c r="U1434">
        <v>0</v>
      </c>
      <c r="W1434" t="s">
        <v>503</v>
      </c>
      <c r="X1434" t="s">
        <v>503</v>
      </c>
      <c r="AA1434" s="6" t="str">
        <f t="shared" si="117"/>
        <v>Other</v>
      </c>
      <c r="AB1434" s="6" t="str">
        <f t="shared" si="118"/>
        <v>A</v>
      </c>
      <c r="AC1434" s="6">
        <f>VLOOKUP(P1434,lists!$G:$H,2,FALSE)</f>
        <v>4</v>
      </c>
      <c r="AD1434" t="b">
        <f>VLOOKUP(G1434,lists!$B$2:$C$3,2,FALSE)</f>
        <v>1</v>
      </c>
      <c r="AE1434" t="b">
        <f>VLOOKUP(AA1434,lists!$B:$C,2,FALSE)</f>
        <v>1</v>
      </c>
      <c r="AF1434" t="b">
        <f>IF(AND(AC1434&gt;=VLOOKUP(FLAT!$I$1,lists!$G:$H,2,FALSE),AC1434&lt;=VLOOKUP(FLAT!$I$2,lists!$G:$H,2,FALSE)),TRUE,FALSE)</f>
        <v>1</v>
      </c>
      <c r="AG1434" t="b">
        <f>VLOOKUP(AB1434,lists!$B$7:$C$8,2,FALSE)</f>
        <v>1</v>
      </c>
      <c r="AH1434" t="b">
        <f>VLOOKUP(IF(H1434="","Open",SUBSTITUTE(H1434,"/Nov","")),lists!$B$27:$D$29,2,FALSE)</f>
        <v>1</v>
      </c>
      <c r="AI1434" t="b">
        <f>IF(FLAT!$I$5="All",TRUE,IF(FLAT!$I$5=TEXT('Raw - F'!C1434,"mmm"),TRUE,FALSE))</f>
        <v>1</v>
      </c>
      <c r="AJ1434" t="b">
        <f>VLOOKUP(L1434,lists!B:C,2,FALSE)</f>
        <v>1</v>
      </c>
      <c r="AK1434" t="b">
        <f>VLOOKUP(T1434,lists!$B$23:$D$25,2,FALSE)</f>
        <v>1</v>
      </c>
      <c r="AL1434">
        <f t="shared" si="119"/>
        <v>1</v>
      </c>
    </row>
    <row r="1435" spans="1:38" x14ac:dyDescent="0.35">
      <c r="A1435" s="1">
        <f t="shared" si="120"/>
        <v>1435</v>
      </c>
      <c r="B1435" s="1">
        <f t="shared" si="121"/>
        <v>1434</v>
      </c>
      <c r="C1435" s="5">
        <v>44376</v>
      </c>
      <c r="D1435" t="s">
        <v>590</v>
      </c>
      <c r="E1435" t="s">
        <v>302</v>
      </c>
      <c r="F1435" t="s">
        <v>302</v>
      </c>
      <c r="G1435" t="s">
        <v>6</v>
      </c>
      <c r="H1435" t="s">
        <v>227</v>
      </c>
      <c r="J1435" t="s">
        <v>35</v>
      </c>
      <c r="K1435" t="s">
        <v>5</v>
      </c>
      <c r="L1435">
        <v>4</v>
      </c>
      <c r="N1435" t="s">
        <v>318</v>
      </c>
      <c r="O1435" t="s">
        <v>598</v>
      </c>
      <c r="P1435" t="s">
        <v>37</v>
      </c>
      <c r="Q1435">
        <v>10000</v>
      </c>
      <c r="R1435" t="s">
        <v>1659</v>
      </c>
      <c r="T1435" t="s">
        <v>240</v>
      </c>
      <c r="U1435">
        <v>0</v>
      </c>
      <c r="W1435" t="s">
        <v>503</v>
      </c>
      <c r="X1435" t="s">
        <v>503</v>
      </c>
      <c r="AA1435" s="6" t="str">
        <f t="shared" si="117"/>
        <v>Other</v>
      </c>
      <c r="AB1435" s="6" t="str">
        <f t="shared" si="118"/>
        <v>A</v>
      </c>
      <c r="AC1435" s="6">
        <f>VLOOKUP(P1435,lists!$G:$H,2,FALSE)</f>
        <v>2</v>
      </c>
      <c r="AD1435" t="b">
        <f>VLOOKUP(G1435,lists!$B$2:$C$3,2,FALSE)</f>
        <v>1</v>
      </c>
      <c r="AE1435" t="b">
        <f>VLOOKUP(AA1435,lists!$B:$C,2,FALSE)</f>
        <v>1</v>
      </c>
      <c r="AF1435" t="b">
        <f>IF(AND(AC1435&gt;=VLOOKUP(FLAT!$I$1,lists!$G:$H,2,FALSE),AC1435&lt;=VLOOKUP(FLAT!$I$2,lists!$G:$H,2,FALSE)),TRUE,FALSE)</f>
        <v>1</v>
      </c>
      <c r="AG1435" t="b">
        <f>VLOOKUP(AB1435,lists!$B$7:$C$8,2,FALSE)</f>
        <v>1</v>
      </c>
      <c r="AH1435" t="b">
        <f>VLOOKUP(IF(H1435="","Open",SUBSTITUTE(H1435,"/Nov","")),lists!$B$27:$D$29,2,FALSE)</f>
        <v>1</v>
      </c>
      <c r="AI1435" t="b">
        <f>IF(FLAT!$I$5="All",TRUE,IF(FLAT!$I$5=TEXT('Raw - F'!C1435,"mmm"),TRUE,FALSE))</f>
        <v>1</v>
      </c>
      <c r="AJ1435" t="b">
        <f>VLOOKUP(L1435,lists!B:C,2,FALSE)</f>
        <v>1</v>
      </c>
      <c r="AK1435" t="b">
        <f>VLOOKUP(T1435,lists!$B$23:$D$25,2,FALSE)</f>
        <v>1</v>
      </c>
      <c r="AL1435">
        <f t="shared" si="119"/>
        <v>1</v>
      </c>
    </row>
    <row r="1436" spans="1:38" x14ac:dyDescent="0.35">
      <c r="A1436" s="1">
        <f t="shared" si="120"/>
        <v>1436</v>
      </c>
      <c r="B1436" s="1">
        <f t="shared" si="121"/>
        <v>1435</v>
      </c>
      <c r="C1436" s="5">
        <v>44376</v>
      </c>
      <c r="D1436" t="s">
        <v>590</v>
      </c>
      <c r="E1436" t="s">
        <v>302</v>
      </c>
      <c r="F1436" t="s">
        <v>302</v>
      </c>
      <c r="G1436" t="s">
        <v>51</v>
      </c>
      <c r="H1436" t="s">
        <v>245</v>
      </c>
      <c r="J1436" t="s">
        <v>33</v>
      </c>
      <c r="K1436" t="s">
        <v>5</v>
      </c>
      <c r="L1436">
        <v>4</v>
      </c>
      <c r="N1436" t="s">
        <v>227</v>
      </c>
      <c r="O1436" t="s">
        <v>598</v>
      </c>
      <c r="P1436" t="s">
        <v>37</v>
      </c>
      <c r="Q1436">
        <v>8000</v>
      </c>
      <c r="R1436" t="s">
        <v>1661</v>
      </c>
      <c r="T1436" t="s">
        <v>240</v>
      </c>
      <c r="U1436">
        <v>0</v>
      </c>
      <c r="W1436" t="s">
        <v>503</v>
      </c>
      <c r="X1436" t="s">
        <v>748</v>
      </c>
      <c r="Y1436" t="s">
        <v>1124</v>
      </c>
      <c r="AA1436" s="6" t="str">
        <f t="shared" si="117"/>
        <v>2yo</v>
      </c>
      <c r="AB1436" s="6" t="str">
        <f t="shared" si="118"/>
        <v>A</v>
      </c>
      <c r="AC1436" s="6">
        <f>VLOOKUP(P1436,lists!$G:$H,2,FALSE)</f>
        <v>2</v>
      </c>
      <c r="AD1436" t="b">
        <f>VLOOKUP(G1436,lists!$B$2:$C$3,2,FALSE)</f>
        <v>1</v>
      </c>
      <c r="AE1436" t="b">
        <f>VLOOKUP(AA1436,lists!$B:$C,2,FALSE)</f>
        <v>1</v>
      </c>
      <c r="AF1436" t="b">
        <f>IF(AND(AC1436&gt;=VLOOKUP(FLAT!$I$1,lists!$G:$H,2,FALSE),AC1436&lt;=VLOOKUP(FLAT!$I$2,lists!$G:$H,2,FALSE)),TRUE,FALSE)</f>
        <v>1</v>
      </c>
      <c r="AG1436" t="b">
        <f>VLOOKUP(AB1436,lists!$B$7:$C$8,2,FALSE)</f>
        <v>1</v>
      </c>
      <c r="AH1436" t="b">
        <f>VLOOKUP(IF(H1436="","Open",SUBSTITUTE(H1436,"/Nov","")),lists!$B$27:$D$29,2,FALSE)</f>
        <v>1</v>
      </c>
      <c r="AI1436" t="b">
        <f>IF(FLAT!$I$5="All",TRUE,IF(FLAT!$I$5=TEXT('Raw - F'!C1436,"mmm"),TRUE,FALSE))</f>
        <v>1</v>
      </c>
      <c r="AJ1436" t="b">
        <f>VLOOKUP(L1436,lists!B:C,2,FALSE)</f>
        <v>1</v>
      </c>
      <c r="AK1436" t="b">
        <f>VLOOKUP(T1436,lists!$B$23:$D$25,2,FALSE)</f>
        <v>1</v>
      </c>
      <c r="AL1436">
        <f t="shared" si="119"/>
        <v>1</v>
      </c>
    </row>
    <row r="1437" spans="1:38" x14ac:dyDescent="0.35">
      <c r="A1437" s="1">
        <f t="shared" si="120"/>
        <v>1437</v>
      </c>
      <c r="B1437" s="1">
        <f t="shared" si="121"/>
        <v>1436</v>
      </c>
      <c r="C1437" s="5">
        <v>44376</v>
      </c>
      <c r="D1437" t="s">
        <v>590</v>
      </c>
      <c r="E1437" t="s">
        <v>302</v>
      </c>
      <c r="F1437" t="s">
        <v>302</v>
      </c>
      <c r="G1437" t="s">
        <v>6</v>
      </c>
      <c r="H1437" t="s">
        <v>227</v>
      </c>
      <c r="J1437" t="s">
        <v>35</v>
      </c>
      <c r="K1437" t="s">
        <v>5</v>
      </c>
      <c r="L1437">
        <v>5</v>
      </c>
      <c r="N1437" t="s">
        <v>321</v>
      </c>
      <c r="O1437" t="s">
        <v>596</v>
      </c>
      <c r="P1437" t="s">
        <v>110</v>
      </c>
      <c r="Q1437">
        <v>7000</v>
      </c>
      <c r="R1437" t="s">
        <v>1657</v>
      </c>
      <c r="T1437" t="s">
        <v>240</v>
      </c>
      <c r="U1437">
        <v>0</v>
      </c>
      <c r="W1437" t="s">
        <v>503</v>
      </c>
      <c r="X1437" t="s">
        <v>503</v>
      </c>
      <c r="AA1437" s="6" t="str">
        <f t="shared" si="117"/>
        <v>Other</v>
      </c>
      <c r="AB1437" s="6" t="str">
        <f t="shared" si="118"/>
        <v>A</v>
      </c>
      <c r="AC1437" s="6">
        <f>VLOOKUP(P1437,lists!$G:$H,2,FALSE)</f>
        <v>8</v>
      </c>
      <c r="AD1437" t="b">
        <f>VLOOKUP(G1437,lists!$B$2:$C$3,2,FALSE)</f>
        <v>1</v>
      </c>
      <c r="AE1437" t="b">
        <f>VLOOKUP(AA1437,lists!$B:$C,2,FALSE)</f>
        <v>1</v>
      </c>
      <c r="AF1437" t="b">
        <f>IF(AND(AC1437&gt;=VLOOKUP(FLAT!$I$1,lists!$G:$H,2,FALSE),AC1437&lt;=VLOOKUP(FLAT!$I$2,lists!$G:$H,2,FALSE)),TRUE,FALSE)</f>
        <v>1</v>
      </c>
      <c r="AG1437" t="b">
        <f>VLOOKUP(AB1437,lists!$B$7:$C$8,2,FALSE)</f>
        <v>1</v>
      </c>
      <c r="AH1437" t="b">
        <f>VLOOKUP(IF(H1437="","Open",SUBSTITUTE(H1437,"/Nov","")),lists!$B$27:$D$29,2,FALSE)</f>
        <v>1</v>
      </c>
      <c r="AI1437" t="b">
        <f>IF(FLAT!$I$5="All",TRUE,IF(FLAT!$I$5=TEXT('Raw - F'!C1437,"mmm"),TRUE,FALSE))</f>
        <v>1</v>
      </c>
      <c r="AJ1437" t="b">
        <f>VLOOKUP(L1437,lists!B:C,2,FALSE)</f>
        <v>1</v>
      </c>
      <c r="AK1437" t="b">
        <f>VLOOKUP(T1437,lists!$B$23:$D$25,2,FALSE)</f>
        <v>1</v>
      </c>
      <c r="AL1437">
        <f t="shared" si="119"/>
        <v>1</v>
      </c>
    </row>
    <row r="1438" spans="1:38" x14ac:dyDescent="0.35">
      <c r="A1438" s="1">
        <f t="shared" si="120"/>
        <v>1438</v>
      </c>
      <c r="B1438" s="1">
        <f t="shared" si="121"/>
        <v>1437</v>
      </c>
      <c r="C1438" s="5">
        <v>44376</v>
      </c>
      <c r="D1438" t="s">
        <v>590</v>
      </c>
      <c r="E1438" t="s">
        <v>302</v>
      </c>
      <c r="F1438" t="s">
        <v>302</v>
      </c>
      <c r="G1438" t="s">
        <v>51</v>
      </c>
      <c r="H1438" t="s">
        <v>244</v>
      </c>
      <c r="J1438" t="s">
        <v>35</v>
      </c>
      <c r="K1438" t="s">
        <v>5</v>
      </c>
      <c r="L1438">
        <v>5</v>
      </c>
      <c r="N1438" t="s">
        <v>227</v>
      </c>
      <c r="O1438" t="s">
        <v>598</v>
      </c>
      <c r="P1438" t="s">
        <v>37</v>
      </c>
      <c r="Q1438">
        <v>7000</v>
      </c>
      <c r="R1438" t="s">
        <v>476</v>
      </c>
      <c r="T1438" t="s">
        <v>240</v>
      </c>
      <c r="U1438">
        <v>0</v>
      </c>
      <c r="W1438" t="s">
        <v>503</v>
      </c>
      <c r="X1438" t="s">
        <v>503</v>
      </c>
      <c r="AA1438" s="6" t="str">
        <f t="shared" si="117"/>
        <v>Other</v>
      </c>
      <c r="AB1438" s="6" t="str">
        <f t="shared" si="118"/>
        <v>A</v>
      </c>
      <c r="AC1438" s="6">
        <f>VLOOKUP(P1438,lists!$G:$H,2,FALSE)</f>
        <v>2</v>
      </c>
      <c r="AD1438" t="b">
        <f>VLOOKUP(G1438,lists!$B$2:$C$3,2,FALSE)</f>
        <v>1</v>
      </c>
      <c r="AE1438" t="b">
        <f>VLOOKUP(AA1438,lists!$B:$C,2,FALSE)</f>
        <v>1</v>
      </c>
      <c r="AF1438" t="b">
        <f>IF(AND(AC1438&gt;=VLOOKUP(FLAT!$I$1,lists!$G:$H,2,FALSE),AC1438&lt;=VLOOKUP(FLAT!$I$2,lists!$G:$H,2,FALSE)),TRUE,FALSE)</f>
        <v>1</v>
      </c>
      <c r="AG1438" t="b">
        <f>VLOOKUP(AB1438,lists!$B$7:$C$8,2,FALSE)</f>
        <v>1</v>
      </c>
      <c r="AH1438" t="b">
        <f>VLOOKUP(IF(H1438="","Open",SUBSTITUTE(H1438,"/Nov","")),lists!$B$27:$D$29,2,FALSE)</f>
        <v>1</v>
      </c>
      <c r="AI1438" t="b">
        <f>IF(FLAT!$I$5="All",TRUE,IF(FLAT!$I$5=TEXT('Raw - F'!C1438,"mmm"),TRUE,FALSE))</f>
        <v>1</v>
      </c>
      <c r="AJ1438" t="b">
        <f>VLOOKUP(L1438,lists!B:C,2,FALSE)</f>
        <v>1</v>
      </c>
      <c r="AK1438" t="b">
        <f>VLOOKUP(T1438,lists!$B$23:$D$25,2,FALSE)</f>
        <v>1</v>
      </c>
      <c r="AL1438">
        <f t="shared" si="119"/>
        <v>1</v>
      </c>
    </row>
    <row r="1439" spans="1:38" x14ac:dyDescent="0.35">
      <c r="A1439" s="1">
        <f t="shared" si="120"/>
        <v>1439</v>
      </c>
      <c r="B1439" s="1">
        <f t="shared" si="121"/>
        <v>1438</v>
      </c>
      <c r="C1439" s="5">
        <v>44376</v>
      </c>
      <c r="D1439" t="s">
        <v>590</v>
      </c>
      <c r="E1439" t="s">
        <v>302</v>
      </c>
      <c r="F1439" t="s">
        <v>302</v>
      </c>
      <c r="G1439" t="s">
        <v>6</v>
      </c>
      <c r="H1439" t="s">
        <v>227</v>
      </c>
      <c r="J1439" t="s">
        <v>34</v>
      </c>
      <c r="K1439" t="s">
        <v>5</v>
      </c>
      <c r="L1439">
        <v>5</v>
      </c>
      <c r="N1439" t="s">
        <v>330</v>
      </c>
      <c r="O1439" t="s">
        <v>591</v>
      </c>
      <c r="P1439" t="s">
        <v>70</v>
      </c>
      <c r="Q1439">
        <v>7000</v>
      </c>
      <c r="R1439" t="s">
        <v>1660</v>
      </c>
      <c r="T1439" t="s">
        <v>240</v>
      </c>
      <c r="U1439">
        <v>0</v>
      </c>
      <c r="W1439" t="s">
        <v>503</v>
      </c>
      <c r="X1439" t="s">
        <v>503</v>
      </c>
      <c r="AA1439" s="6" t="str">
        <f t="shared" si="117"/>
        <v>3yo</v>
      </c>
      <c r="AB1439" s="6" t="str">
        <f t="shared" si="118"/>
        <v>A</v>
      </c>
      <c r="AC1439" s="6">
        <f>VLOOKUP(P1439,lists!$G:$H,2,FALSE)</f>
        <v>4</v>
      </c>
      <c r="AD1439" t="b">
        <f>VLOOKUP(G1439,lists!$B$2:$C$3,2,FALSE)</f>
        <v>1</v>
      </c>
      <c r="AE1439" t="b">
        <f>VLOOKUP(AA1439,lists!$B:$C,2,FALSE)</f>
        <v>1</v>
      </c>
      <c r="AF1439" t="b">
        <f>IF(AND(AC1439&gt;=VLOOKUP(FLAT!$I$1,lists!$G:$H,2,FALSE),AC1439&lt;=VLOOKUP(FLAT!$I$2,lists!$G:$H,2,FALSE)),TRUE,FALSE)</f>
        <v>1</v>
      </c>
      <c r="AG1439" t="b">
        <f>VLOOKUP(AB1439,lists!$B$7:$C$8,2,FALSE)</f>
        <v>1</v>
      </c>
      <c r="AH1439" t="b">
        <f>VLOOKUP(IF(H1439="","Open",SUBSTITUTE(H1439,"/Nov","")),lists!$B$27:$D$29,2,FALSE)</f>
        <v>1</v>
      </c>
      <c r="AI1439" t="b">
        <f>IF(FLAT!$I$5="All",TRUE,IF(FLAT!$I$5=TEXT('Raw - F'!C1439,"mmm"),TRUE,FALSE))</f>
        <v>1</v>
      </c>
      <c r="AJ1439" t="b">
        <f>VLOOKUP(L1439,lists!B:C,2,FALSE)</f>
        <v>1</v>
      </c>
      <c r="AK1439" t="b">
        <f>VLOOKUP(T1439,lists!$B$23:$D$25,2,FALSE)</f>
        <v>1</v>
      </c>
      <c r="AL1439">
        <f t="shared" si="119"/>
        <v>1</v>
      </c>
    </row>
    <row r="1440" spans="1:38" x14ac:dyDescent="0.35">
      <c r="A1440" s="1">
        <f t="shared" si="120"/>
        <v>1440</v>
      </c>
      <c r="B1440" s="1">
        <f t="shared" si="121"/>
        <v>1439</v>
      </c>
      <c r="C1440" s="5">
        <v>44376</v>
      </c>
      <c r="D1440" t="s">
        <v>590</v>
      </c>
      <c r="E1440" t="s">
        <v>302</v>
      </c>
      <c r="F1440" t="s">
        <v>302</v>
      </c>
      <c r="G1440" t="s">
        <v>6</v>
      </c>
      <c r="H1440" t="s">
        <v>227</v>
      </c>
      <c r="J1440" t="s">
        <v>35</v>
      </c>
      <c r="K1440" t="s">
        <v>5</v>
      </c>
      <c r="L1440">
        <v>6</v>
      </c>
      <c r="N1440" t="s">
        <v>312</v>
      </c>
      <c r="O1440" t="s">
        <v>594</v>
      </c>
      <c r="P1440" t="s">
        <v>36</v>
      </c>
      <c r="Q1440">
        <v>5000</v>
      </c>
      <c r="R1440" t="s">
        <v>1658</v>
      </c>
      <c r="T1440" t="s">
        <v>240</v>
      </c>
      <c r="U1440">
        <v>0</v>
      </c>
      <c r="W1440" t="s">
        <v>503</v>
      </c>
      <c r="X1440" t="s">
        <v>503</v>
      </c>
      <c r="AA1440" s="6" t="str">
        <f t="shared" si="117"/>
        <v>Other</v>
      </c>
      <c r="AB1440" s="6" t="str">
        <f t="shared" si="118"/>
        <v>A</v>
      </c>
      <c r="AC1440" s="6">
        <f>VLOOKUP(P1440,lists!$G:$H,2,FALSE)</f>
        <v>1</v>
      </c>
      <c r="AD1440" t="b">
        <f>VLOOKUP(G1440,lists!$B$2:$C$3,2,FALSE)</f>
        <v>1</v>
      </c>
      <c r="AE1440" t="b">
        <f>VLOOKUP(AA1440,lists!$B:$C,2,FALSE)</f>
        <v>1</v>
      </c>
      <c r="AF1440" t="b">
        <f>IF(AND(AC1440&gt;=VLOOKUP(FLAT!$I$1,lists!$G:$H,2,FALSE),AC1440&lt;=VLOOKUP(FLAT!$I$2,lists!$G:$H,2,FALSE)),TRUE,FALSE)</f>
        <v>1</v>
      </c>
      <c r="AG1440" t="b">
        <f>VLOOKUP(AB1440,lists!$B$7:$C$8,2,FALSE)</f>
        <v>1</v>
      </c>
      <c r="AH1440" t="b">
        <f>VLOOKUP(IF(H1440="","Open",SUBSTITUTE(H1440,"/Nov","")),lists!$B$27:$D$29,2,FALSE)</f>
        <v>1</v>
      </c>
      <c r="AI1440" t="b">
        <f>IF(FLAT!$I$5="All",TRUE,IF(FLAT!$I$5=TEXT('Raw - F'!C1440,"mmm"),TRUE,FALSE))</f>
        <v>1</v>
      </c>
      <c r="AJ1440" t="b">
        <f>VLOOKUP(L1440,lists!B:C,2,FALSE)</f>
        <v>1</v>
      </c>
      <c r="AK1440" t="b">
        <f>VLOOKUP(T1440,lists!$B$23:$D$25,2,FALSE)</f>
        <v>1</v>
      </c>
      <c r="AL1440">
        <f t="shared" si="119"/>
        <v>1</v>
      </c>
    </row>
    <row r="1441" spans="1:38" x14ac:dyDescent="0.35">
      <c r="A1441" s="1">
        <f t="shared" si="120"/>
        <v>1441</v>
      </c>
      <c r="B1441" s="1">
        <f t="shared" si="121"/>
        <v>1440</v>
      </c>
      <c r="C1441" s="5">
        <v>44377</v>
      </c>
      <c r="D1441" t="s">
        <v>614</v>
      </c>
      <c r="E1441" t="s">
        <v>302</v>
      </c>
      <c r="F1441" t="s">
        <v>302</v>
      </c>
      <c r="G1441" t="s">
        <v>6</v>
      </c>
      <c r="H1441" t="s">
        <v>227</v>
      </c>
      <c r="J1441" t="s">
        <v>35</v>
      </c>
      <c r="K1441" t="s">
        <v>5</v>
      </c>
      <c r="L1441">
        <v>3</v>
      </c>
      <c r="N1441" t="s">
        <v>346</v>
      </c>
      <c r="O1441" t="s">
        <v>70</v>
      </c>
      <c r="P1441" t="s">
        <v>70</v>
      </c>
      <c r="Q1441">
        <v>12500</v>
      </c>
      <c r="R1441" t="s">
        <v>1663</v>
      </c>
      <c r="T1441" t="s">
        <v>241</v>
      </c>
      <c r="U1441">
        <v>0</v>
      </c>
      <c r="W1441" t="s">
        <v>503</v>
      </c>
      <c r="X1441" t="s">
        <v>503</v>
      </c>
      <c r="AA1441" s="6" t="str">
        <f t="shared" si="117"/>
        <v>Other</v>
      </c>
      <c r="AB1441" s="6" t="str">
        <f t="shared" si="118"/>
        <v>A</v>
      </c>
      <c r="AC1441" s="6">
        <f>VLOOKUP(P1441,lists!$G:$H,2,FALSE)</f>
        <v>4</v>
      </c>
      <c r="AD1441" t="b">
        <f>VLOOKUP(G1441,lists!$B$2:$C$3,2,FALSE)</f>
        <v>1</v>
      </c>
      <c r="AE1441" t="b">
        <f>VLOOKUP(AA1441,lists!$B:$C,2,FALSE)</f>
        <v>1</v>
      </c>
      <c r="AF1441" t="b">
        <f>IF(AND(AC1441&gt;=VLOOKUP(FLAT!$I$1,lists!$G:$H,2,FALSE),AC1441&lt;=VLOOKUP(FLAT!$I$2,lists!$G:$H,2,FALSE)),TRUE,FALSE)</f>
        <v>1</v>
      </c>
      <c r="AG1441" t="b">
        <f>VLOOKUP(AB1441,lists!$B$7:$C$8,2,FALSE)</f>
        <v>1</v>
      </c>
      <c r="AH1441" t="b">
        <f>VLOOKUP(IF(H1441="","Open",SUBSTITUTE(H1441,"/Nov","")),lists!$B$27:$D$29,2,FALSE)</f>
        <v>1</v>
      </c>
      <c r="AI1441" t="b">
        <f>IF(FLAT!$I$5="All",TRUE,IF(FLAT!$I$5=TEXT('Raw - F'!C1441,"mmm"),TRUE,FALSE))</f>
        <v>1</v>
      </c>
      <c r="AJ1441" t="b">
        <f>VLOOKUP(L1441,lists!B:C,2,FALSE)</f>
        <v>1</v>
      </c>
      <c r="AK1441" t="b">
        <f>VLOOKUP(T1441,lists!$B$23:$D$25,2,FALSE)</f>
        <v>1</v>
      </c>
      <c r="AL1441">
        <f t="shared" si="119"/>
        <v>1</v>
      </c>
    </row>
    <row r="1442" spans="1:38" x14ac:dyDescent="0.35">
      <c r="A1442" s="1">
        <f t="shared" si="120"/>
        <v>1442</v>
      </c>
      <c r="B1442" s="1">
        <f t="shared" si="121"/>
        <v>1441</v>
      </c>
      <c r="C1442" s="5">
        <v>44377</v>
      </c>
      <c r="D1442" t="s">
        <v>614</v>
      </c>
      <c r="E1442" t="s">
        <v>302</v>
      </c>
      <c r="F1442" t="s">
        <v>302</v>
      </c>
      <c r="G1442" t="s">
        <v>6</v>
      </c>
      <c r="H1442" t="s">
        <v>227</v>
      </c>
      <c r="J1442" t="s">
        <v>35</v>
      </c>
      <c r="K1442" t="s">
        <v>5</v>
      </c>
      <c r="L1442">
        <v>4</v>
      </c>
      <c r="N1442" t="s">
        <v>318</v>
      </c>
      <c r="O1442" t="s">
        <v>383</v>
      </c>
      <c r="P1442" t="s">
        <v>37</v>
      </c>
      <c r="Q1442">
        <v>7650</v>
      </c>
      <c r="R1442" t="s">
        <v>1665</v>
      </c>
      <c r="T1442" t="s">
        <v>241</v>
      </c>
      <c r="U1442">
        <v>0</v>
      </c>
      <c r="W1442" t="s">
        <v>503</v>
      </c>
      <c r="X1442" t="s">
        <v>503</v>
      </c>
      <c r="AA1442" s="6" t="str">
        <f t="shared" si="117"/>
        <v>Other</v>
      </c>
      <c r="AB1442" s="6" t="str">
        <f t="shared" si="118"/>
        <v>A</v>
      </c>
      <c r="AC1442" s="6">
        <f>VLOOKUP(P1442,lists!$G:$H,2,FALSE)</f>
        <v>2</v>
      </c>
      <c r="AD1442" t="b">
        <f>VLOOKUP(G1442,lists!$B$2:$C$3,2,FALSE)</f>
        <v>1</v>
      </c>
      <c r="AE1442" t="b">
        <f>VLOOKUP(AA1442,lists!$B:$C,2,FALSE)</f>
        <v>1</v>
      </c>
      <c r="AF1442" t="b">
        <f>IF(AND(AC1442&gt;=VLOOKUP(FLAT!$I$1,lists!$G:$H,2,FALSE),AC1442&lt;=VLOOKUP(FLAT!$I$2,lists!$G:$H,2,FALSE)),TRUE,FALSE)</f>
        <v>1</v>
      </c>
      <c r="AG1442" t="b">
        <f>VLOOKUP(AB1442,lists!$B$7:$C$8,2,FALSE)</f>
        <v>1</v>
      </c>
      <c r="AH1442" t="b">
        <f>VLOOKUP(IF(H1442="","Open",SUBSTITUTE(H1442,"/Nov","")),lists!$B$27:$D$29,2,FALSE)</f>
        <v>1</v>
      </c>
      <c r="AI1442" t="b">
        <f>IF(FLAT!$I$5="All",TRUE,IF(FLAT!$I$5=TEXT('Raw - F'!C1442,"mmm"),TRUE,FALSE))</f>
        <v>1</v>
      </c>
      <c r="AJ1442" t="b">
        <f>VLOOKUP(L1442,lists!B:C,2,FALSE)</f>
        <v>1</v>
      </c>
      <c r="AK1442" t="b">
        <f>VLOOKUP(T1442,lists!$B$23:$D$25,2,FALSE)</f>
        <v>1</v>
      </c>
      <c r="AL1442">
        <f t="shared" si="119"/>
        <v>1</v>
      </c>
    </row>
    <row r="1443" spans="1:38" x14ac:dyDescent="0.35">
      <c r="A1443" s="1">
        <f t="shared" si="120"/>
        <v>1443</v>
      </c>
      <c r="B1443" s="1">
        <f t="shared" si="121"/>
        <v>1442</v>
      </c>
      <c r="C1443" s="5">
        <v>44377</v>
      </c>
      <c r="D1443" t="s">
        <v>614</v>
      </c>
      <c r="E1443" t="s">
        <v>302</v>
      </c>
      <c r="F1443" t="s">
        <v>302</v>
      </c>
      <c r="G1443" t="s">
        <v>51</v>
      </c>
      <c r="H1443" t="s">
        <v>245</v>
      </c>
      <c r="J1443" t="s">
        <v>35</v>
      </c>
      <c r="K1443" t="s">
        <v>5</v>
      </c>
      <c r="L1443">
        <v>4</v>
      </c>
      <c r="N1443" t="s">
        <v>227</v>
      </c>
      <c r="O1443" t="s">
        <v>70</v>
      </c>
      <c r="P1443" t="s">
        <v>70</v>
      </c>
      <c r="Q1443">
        <v>7650</v>
      </c>
      <c r="R1443" t="s">
        <v>1667</v>
      </c>
      <c r="T1443" t="s">
        <v>241</v>
      </c>
      <c r="U1443">
        <v>0</v>
      </c>
      <c r="W1443" t="s">
        <v>503</v>
      </c>
      <c r="X1443" t="s">
        <v>503</v>
      </c>
      <c r="AA1443" s="6" t="str">
        <f t="shared" si="117"/>
        <v>Other</v>
      </c>
      <c r="AB1443" s="6" t="str">
        <f t="shared" si="118"/>
        <v>A</v>
      </c>
      <c r="AC1443" s="6">
        <f>VLOOKUP(P1443,lists!$G:$H,2,FALSE)</f>
        <v>4</v>
      </c>
      <c r="AD1443" t="b">
        <f>VLOOKUP(G1443,lists!$B$2:$C$3,2,FALSE)</f>
        <v>1</v>
      </c>
      <c r="AE1443" t="b">
        <f>VLOOKUP(AA1443,lists!$B:$C,2,FALSE)</f>
        <v>1</v>
      </c>
      <c r="AF1443" t="b">
        <f>IF(AND(AC1443&gt;=VLOOKUP(FLAT!$I$1,lists!$G:$H,2,FALSE),AC1443&lt;=VLOOKUP(FLAT!$I$2,lists!$G:$H,2,FALSE)),TRUE,FALSE)</f>
        <v>1</v>
      </c>
      <c r="AG1443" t="b">
        <f>VLOOKUP(AB1443,lists!$B$7:$C$8,2,FALSE)</f>
        <v>1</v>
      </c>
      <c r="AH1443" t="b">
        <f>VLOOKUP(IF(H1443="","Open",SUBSTITUTE(H1443,"/Nov","")),lists!$B$27:$D$29,2,FALSE)</f>
        <v>1</v>
      </c>
      <c r="AI1443" t="b">
        <f>IF(FLAT!$I$5="All",TRUE,IF(FLAT!$I$5=TEXT('Raw - F'!C1443,"mmm"),TRUE,FALSE))</f>
        <v>1</v>
      </c>
      <c r="AJ1443" t="b">
        <f>VLOOKUP(L1443,lists!B:C,2,FALSE)</f>
        <v>1</v>
      </c>
      <c r="AK1443" t="b">
        <f>VLOOKUP(T1443,lists!$B$23:$D$25,2,FALSE)</f>
        <v>1</v>
      </c>
      <c r="AL1443">
        <f t="shared" si="119"/>
        <v>1</v>
      </c>
    </row>
    <row r="1444" spans="1:38" x14ac:dyDescent="0.35">
      <c r="A1444" s="1">
        <f t="shared" si="120"/>
        <v>1444</v>
      </c>
      <c r="B1444" s="1">
        <f t="shared" si="121"/>
        <v>1443</v>
      </c>
      <c r="C1444" s="5">
        <v>44377</v>
      </c>
      <c r="D1444" t="s">
        <v>614</v>
      </c>
      <c r="E1444" t="s">
        <v>302</v>
      </c>
      <c r="F1444" t="s">
        <v>302</v>
      </c>
      <c r="G1444" t="s">
        <v>6</v>
      </c>
      <c r="H1444" t="s">
        <v>227</v>
      </c>
      <c r="J1444" t="s">
        <v>35</v>
      </c>
      <c r="K1444" t="s">
        <v>5</v>
      </c>
      <c r="L1444">
        <v>6</v>
      </c>
      <c r="N1444" t="s">
        <v>314</v>
      </c>
      <c r="O1444" t="s">
        <v>617</v>
      </c>
      <c r="P1444" t="s">
        <v>76</v>
      </c>
      <c r="Q1444">
        <v>3900</v>
      </c>
      <c r="R1444" t="s">
        <v>1664</v>
      </c>
      <c r="T1444" t="s">
        <v>241</v>
      </c>
      <c r="U1444">
        <v>0</v>
      </c>
      <c r="W1444" t="s">
        <v>503</v>
      </c>
      <c r="X1444" t="s">
        <v>503</v>
      </c>
      <c r="AA1444" s="6" t="str">
        <f t="shared" si="117"/>
        <v>Other</v>
      </c>
      <c r="AB1444" s="6" t="str">
        <f t="shared" si="118"/>
        <v>A</v>
      </c>
      <c r="AC1444" s="6">
        <f>VLOOKUP(P1444,lists!$G:$H,2,FALSE)</f>
        <v>5</v>
      </c>
      <c r="AD1444" t="b">
        <f>VLOOKUP(G1444,lists!$B$2:$C$3,2,FALSE)</f>
        <v>1</v>
      </c>
      <c r="AE1444" t="b">
        <f>VLOOKUP(AA1444,lists!$B:$C,2,FALSE)</f>
        <v>1</v>
      </c>
      <c r="AF1444" t="b">
        <f>IF(AND(AC1444&gt;=VLOOKUP(FLAT!$I$1,lists!$G:$H,2,FALSE),AC1444&lt;=VLOOKUP(FLAT!$I$2,lists!$G:$H,2,FALSE)),TRUE,FALSE)</f>
        <v>1</v>
      </c>
      <c r="AG1444" t="b">
        <f>VLOOKUP(AB1444,lists!$B$7:$C$8,2,FALSE)</f>
        <v>1</v>
      </c>
      <c r="AH1444" t="b">
        <f>VLOOKUP(IF(H1444="","Open",SUBSTITUTE(H1444,"/Nov","")),lists!$B$27:$D$29,2,FALSE)</f>
        <v>1</v>
      </c>
      <c r="AI1444" t="b">
        <f>IF(FLAT!$I$5="All",TRUE,IF(FLAT!$I$5=TEXT('Raw - F'!C1444,"mmm"),TRUE,FALSE))</f>
        <v>1</v>
      </c>
      <c r="AJ1444" t="b">
        <f>VLOOKUP(L1444,lists!B:C,2,FALSE)</f>
        <v>1</v>
      </c>
      <c r="AK1444" t="b">
        <f>VLOOKUP(T1444,lists!$B$23:$D$25,2,FALSE)</f>
        <v>1</v>
      </c>
      <c r="AL1444">
        <f t="shared" si="119"/>
        <v>1</v>
      </c>
    </row>
    <row r="1445" spans="1:38" x14ac:dyDescent="0.35">
      <c r="A1445" s="1">
        <f t="shared" si="120"/>
        <v>1445</v>
      </c>
      <c r="B1445" s="1">
        <f t="shared" si="121"/>
        <v>1444</v>
      </c>
      <c r="C1445" s="5">
        <v>44377</v>
      </c>
      <c r="D1445" t="s">
        <v>614</v>
      </c>
      <c r="E1445" t="s">
        <v>302</v>
      </c>
      <c r="F1445" t="s">
        <v>302</v>
      </c>
      <c r="G1445" t="s">
        <v>6</v>
      </c>
      <c r="H1445" t="s">
        <v>227</v>
      </c>
      <c r="J1445" t="s">
        <v>35</v>
      </c>
      <c r="K1445" t="s">
        <v>5</v>
      </c>
      <c r="L1445">
        <v>6</v>
      </c>
      <c r="N1445" t="s">
        <v>312</v>
      </c>
      <c r="O1445" t="s">
        <v>412</v>
      </c>
      <c r="P1445" t="s">
        <v>59</v>
      </c>
      <c r="Q1445">
        <v>3900</v>
      </c>
      <c r="R1445" t="s">
        <v>1666</v>
      </c>
      <c r="T1445" t="s">
        <v>241</v>
      </c>
      <c r="U1445">
        <v>0</v>
      </c>
      <c r="W1445" t="s">
        <v>503</v>
      </c>
      <c r="X1445" t="s">
        <v>503</v>
      </c>
      <c r="AA1445" s="6" t="str">
        <f t="shared" si="117"/>
        <v>Other</v>
      </c>
      <c r="AB1445" s="6" t="str">
        <f t="shared" si="118"/>
        <v>A</v>
      </c>
      <c r="AC1445" s="6">
        <f>VLOOKUP(P1445,lists!$G:$H,2,FALSE)</f>
        <v>7</v>
      </c>
      <c r="AD1445" t="b">
        <f>VLOOKUP(G1445,lists!$B$2:$C$3,2,FALSE)</f>
        <v>1</v>
      </c>
      <c r="AE1445" t="b">
        <f>VLOOKUP(AA1445,lists!$B:$C,2,FALSE)</f>
        <v>1</v>
      </c>
      <c r="AF1445" t="b">
        <f>IF(AND(AC1445&gt;=VLOOKUP(FLAT!$I$1,lists!$G:$H,2,FALSE),AC1445&lt;=VLOOKUP(FLAT!$I$2,lists!$G:$H,2,FALSE)),TRUE,FALSE)</f>
        <v>1</v>
      </c>
      <c r="AG1445" t="b">
        <f>VLOOKUP(AB1445,lists!$B$7:$C$8,2,FALSE)</f>
        <v>1</v>
      </c>
      <c r="AH1445" t="b">
        <f>VLOOKUP(IF(H1445="","Open",SUBSTITUTE(H1445,"/Nov","")),lists!$B$27:$D$29,2,FALSE)</f>
        <v>1</v>
      </c>
      <c r="AI1445" t="b">
        <f>IF(FLAT!$I$5="All",TRUE,IF(FLAT!$I$5=TEXT('Raw - F'!C1445,"mmm"),TRUE,FALSE))</f>
        <v>1</v>
      </c>
      <c r="AJ1445" t="b">
        <f>VLOOKUP(L1445,lists!B:C,2,FALSE)</f>
        <v>1</v>
      </c>
      <c r="AK1445" t="b">
        <f>VLOOKUP(T1445,lists!$B$23:$D$25,2,FALSE)</f>
        <v>1</v>
      </c>
      <c r="AL1445">
        <f t="shared" si="119"/>
        <v>1</v>
      </c>
    </row>
    <row r="1446" spans="1:38" x14ac:dyDescent="0.35">
      <c r="A1446" s="1">
        <f t="shared" si="120"/>
        <v>1446</v>
      </c>
      <c r="B1446" s="1">
        <f t="shared" si="121"/>
        <v>1445</v>
      </c>
      <c r="C1446" s="5">
        <v>44377</v>
      </c>
      <c r="D1446" t="s">
        <v>614</v>
      </c>
      <c r="E1446" t="s">
        <v>302</v>
      </c>
      <c r="F1446" t="s">
        <v>302</v>
      </c>
      <c r="G1446" t="s">
        <v>51</v>
      </c>
      <c r="H1446" t="s">
        <v>227</v>
      </c>
      <c r="I1446" t="s">
        <v>880</v>
      </c>
      <c r="J1446" t="s">
        <v>35</v>
      </c>
      <c r="K1446" t="s">
        <v>5</v>
      </c>
      <c r="L1446">
        <v>6</v>
      </c>
      <c r="N1446" t="s">
        <v>316</v>
      </c>
      <c r="O1446" t="s">
        <v>382</v>
      </c>
      <c r="P1446" t="s">
        <v>36</v>
      </c>
      <c r="Q1446">
        <v>3900</v>
      </c>
      <c r="R1446" t="s">
        <v>1668</v>
      </c>
      <c r="T1446" t="s">
        <v>241</v>
      </c>
      <c r="U1446">
        <v>0</v>
      </c>
      <c r="W1446" t="s">
        <v>503</v>
      </c>
      <c r="X1446" t="s">
        <v>503</v>
      </c>
      <c r="AA1446" s="6" t="str">
        <f t="shared" si="117"/>
        <v>Other</v>
      </c>
      <c r="AB1446" s="6" t="str">
        <f t="shared" si="118"/>
        <v>A</v>
      </c>
      <c r="AC1446" s="6">
        <f>VLOOKUP(P1446,lists!$G:$H,2,FALSE)</f>
        <v>1</v>
      </c>
      <c r="AD1446" t="b">
        <f>VLOOKUP(G1446,lists!$B$2:$C$3,2,FALSE)</f>
        <v>1</v>
      </c>
      <c r="AE1446" t="b">
        <f>VLOOKUP(AA1446,lists!$B:$C,2,FALSE)</f>
        <v>1</v>
      </c>
      <c r="AF1446" t="b">
        <f>IF(AND(AC1446&gt;=VLOOKUP(FLAT!$I$1,lists!$G:$H,2,FALSE),AC1446&lt;=VLOOKUP(FLAT!$I$2,lists!$G:$H,2,FALSE)),TRUE,FALSE)</f>
        <v>1</v>
      </c>
      <c r="AG1446" t="b">
        <f>VLOOKUP(AB1446,lists!$B$7:$C$8,2,FALSE)</f>
        <v>1</v>
      </c>
      <c r="AH1446" t="b">
        <f>VLOOKUP(IF(H1446="","Open",SUBSTITUTE(H1446,"/Nov","")),lists!$B$27:$D$29,2,FALSE)</f>
        <v>1</v>
      </c>
      <c r="AI1446" t="b">
        <f>IF(FLAT!$I$5="All",TRUE,IF(FLAT!$I$5=TEXT('Raw - F'!C1446,"mmm"),TRUE,FALSE))</f>
        <v>1</v>
      </c>
      <c r="AJ1446" t="b">
        <f>VLOOKUP(L1446,lists!B:C,2,FALSE)</f>
        <v>1</v>
      </c>
      <c r="AK1446" t="b">
        <f>VLOOKUP(T1446,lists!$B$23:$D$25,2,FALSE)</f>
        <v>1</v>
      </c>
      <c r="AL1446">
        <f t="shared" si="119"/>
        <v>1</v>
      </c>
    </row>
    <row r="1447" spans="1:38" x14ac:dyDescent="0.35">
      <c r="A1447" s="1">
        <f t="shared" si="120"/>
        <v>1447</v>
      </c>
      <c r="B1447" s="1">
        <f t="shared" si="121"/>
        <v>1446</v>
      </c>
      <c r="C1447" s="5">
        <v>44377</v>
      </c>
      <c r="D1447" t="s">
        <v>614</v>
      </c>
      <c r="E1447" t="s">
        <v>302</v>
      </c>
      <c r="F1447" t="s">
        <v>302</v>
      </c>
      <c r="G1447" t="s">
        <v>6</v>
      </c>
      <c r="H1447" t="s">
        <v>227</v>
      </c>
      <c r="J1447" t="s">
        <v>54</v>
      </c>
      <c r="K1447" t="s">
        <v>5</v>
      </c>
      <c r="L1447">
        <v>6</v>
      </c>
      <c r="N1447" t="s">
        <v>314</v>
      </c>
      <c r="O1447" t="s">
        <v>383</v>
      </c>
      <c r="P1447" t="s">
        <v>37</v>
      </c>
      <c r="Q1447">
        <v>3900</v>
      </c>
      <c r="R1447" t="s">
        <v>1527</v>
      </c>
      <c r="T1447" t="s">
        <v>241</v>
      </c>
      <c r="U1447">
        <v>0</v>
      </c>
      <c r="W1447" t="s">
        <v>503</v>
      </c>
      <c r="X1447" t="s">
        <v>503</v>
      </c>
      <c r="AA1447" s="6" t="str">
        <f t="shared" si="117"/>
        <v>Other</v>
      </c>
      <c r="AB1447" s="6" t="str">
        <f t="shared" si="118"/>
        <v>A</v>
      </c>
      <c r="AC1447" s="6">
        <f>VLOOKUP(P1447,lists!$G:$H,2,FALSE)</f>
        <v>2</v>
      </c>
      <c r="AD1447" t="b">
        <f>VLOOKUP(G1447,lists!$B$2:$C$3,2,FALSE)</f>
        <v>1</v>
      </c>
      <c r="AE1447" t="b">
        <f>VLOOKUP(AA1447,lists!$B:$C,2,FALSE)</f>
        <v>1</v>
      </c>
      <c r="AF1447" t="b">
        <f>IF(AND(AC1447&gt;=VLOOKUP(FLAT!$I$1,lists!$G:$H,2,FALSE),AC1447&lt;=VLOOKUP(FLAT!$I$2,lists!$G:$H,2,FALSE)),TRUE,FALSE)</f>
        <v>1</v>
      </c>
      <c r="AG1447" t="b">
        <f>VLOOKUP(AB1447,lists!$B$7:$C$8,2,FALSE)</f>
        <v>1</v>
      </c>
      <c r="AH1447" t="b">
        <f>VLOOKUP(IF(H1447="","Open",SUBSTITUTE(H1447,"/Nov","")),lists!$B$27:$D$29,2,FALSE)</f>
        <v>1</v>
      </c>
      <c r="AI1447" t="b">
        <f>IF(FLAT!$I$5="All",TRUE,IF(FLAT!$I$5=TEXT('Raw - F'!C1447,"mmm"),TRUE,FALSE))</f>
        <v>1</v>
      </c>
      <c r="AJ1447" t="b">
        <f>VLOOKUP(L1447,lists!B:C,2,FALSE)</f>
        <v>1</v>
      </c>
      <c r="AK1447" t="b">
        <f>VLOOKUP(T1447,lists!$B$23:$D$25,2,FALSE)</f>
        <v>1</v>
      </c>
      <c r="AL1447">
        <f t="shared" si="119"/>
        <v>1</v>
      </c>
    </row>
    <row r="1448" spans="1:38" x14ac:dyDescent="0.35">
      <c r="A1448" s="1">
        <f t="shared" si="120"/>
        <v>1448</v>
      </c>
      <c r="B1448" s="1">
        <f t="shared" si="121"/>
        <v>1447</v>
      </c>
      <c r="C1448" s="5">
        <v>44377</v>
      </c>
      <c r="D1448" t="s">
        <v>83</v>
      </c>
      <c r="E1448" t="s">
        <v>302</v>
      </c>
      <c r="F1448" t="s">
        <v>302</v>
      </c>
      <c r="G1448" t="s">
        <v>6</v>
      </c>
      <c r="H1448" t="s">
        <v>227</v>
      </c>
      <c r="J1448" t="s">
        <v>54</v>
      </c>
      <c r="K1448" t="s">
        <v>5</v>
      </c>
      <c r="L1448">
        <v>3</v>
      </c>
      <c r="N1448" t="s">
        <v>346</v>
      </c>
      <c r="O1448" t="s">
        <v>336</v>
      </c>
      <c r="P1448" t="s">
        <v>59</v>
      </c>
      <c r="Q1448">
        <v>10400</v>
      </c>
      <c r="R1448" t="s">
        <v>1673</v>
      </c>
      <c r="T1448" t="s">
        <v>241</v>
      </c>
      <c r="U1448">
        <v>1</v>
      </c>
      <c r="W1448" t="s">
        <v>503</v>
      </c>
      <c r="X1448" t="s">
        <v>503</v>
      </c>
      <c r="AA1448" s="6" t="str">
        <f t="shared" si="117"/>
        <v>Other</v>
      </c>
      <c r="AB1448" s="6" t="str">
        <f t="shared" si="118"/>
        <v>A</v>
      </c>
      <c r="AC1448" s="6">
        <f>VLOOKUP(P1448,lists!$G:$H,2,FALSE)</f>
        <v>7</v>
      </c>
      <c r="AD1448" t="b">
        <f>VLOOKUP(G1448,lists!$B$2:$C$3,2,FALSE)</f>
        <v>1</v>
      </c>
      <c r="AE1448" t="b">
        <f>VLOOKUP(AA1448,lists!$B:$C,2,FALSE)</f>
        <v>1</v>
      </c>
      <c r="AF1448" t="b">
        <f>IF(AND(AC1448&gt;=VLOOKUP(FLAT!$I$1,lists!$G:$H,2,FALSE),AC1448&lt;=VLOOKUP(FLAT!$I$2,lists!$G:$H,2,FALSE)),TRUE,FALSE)</f>
        <v>1</v>
      </c>
      <c r="AG1448" t="b">
        <f>VLOOKUP(AB1448,lists!$B$7:$C$8,2,FALSE)</f>
        <v>1</v>
      </c>
      <c r="AH1448" t="b">
        <f>VLOOKUP(IF(H1448="","Open",SUBSTITUTE(H1448,"/Nov","")),lists!$B$27:$D$29,2,FALSE)</f>
        <v>1</v>
      </c>
      <c r="AI1448" t="b">
        <f>IF(FLAT!$I$5="All",TRUE,IF(FLAT!$I$5=TEXT('Raw - F'!C1448,"mmm"),TRUE,FALSE))</f>
        <v>1</v>
      </c>
      <c r="AJ1448" t="b">
        <f>VLOOKUP(L1448,lists!B:C,2,FALSE)</f>
        <v>1</v>
      </c>
      <c r="AK1448" t="b">
        <f>VLOOKUP(T1448,lists!$B$23:$D$25,2,FALSE)</f>
        <v>1</v>
      </c>
      <c r="AL1448">
        <f t="shared" si="119"/>
        <v>1</v>
      </c>
    </row>
    <row r="1449" spans="1:38" x14ac:dyDescent="0.35">
      <c r="A1449" s="1">
        <f t="shared" si="120"/>
        <v>1449</v>
      </c>
      <c r="B1449" s="1">
        <f t="shared" si="121"/>
        <v>1448</v>
      </c>
      <c r="C1449" s="5">
        <v>44377</v>
      </c>
      <c r="D1449" t="s">
        <v>83</v>
      </c>
      <c r="E1449" t="s">
        <v>302</v>
      </c>
      <c r="F1449" t="s">
        <v>302</v>
      </c>
      <c r="G1449" t="s">
        <v>6</v>
      </c>
      <c r="H1449" t="s">
        <v>227</v>
      </c>
      <c r="J1449" t="s">
        <v>54</v>
      </c>
      <c r="K1449" t="s">
        <v>5</v>
      </c>
      <c r="L1449">
        <v>4</v>
      </c>
      <c r="N1449" t="s">
        <v>318</v>
      </c>
      <c r="O1449" t="s">
        <v>331</v>
      </c>
      <c r="P1449" t="s">
        <v>61</v>
      </c>
      <c r="Q1449">
        <v>7250</v>
      </c>
      <c r="R1449" t="s">
        <v>1669</v>
      </c>
      <c r="T1449" t="s">
        <v>241</v>
      </c>
      <c r="U1449">
        <v>1</v>
      </c>
      <c r="W1449" t="s">
        <v>503</v>
      </c>
      <c r="X1449" t="s">
        <v>503</v>
      </c>
      <c r="AA1449" s="6" t="str">
        <f t="shared" si="117"/>
        <v>Other</v>
      </c>
      <c r="AB1449" s="6" t="str">
        <f t="shared" si="118"/>
        <v>A</v>
      </c>
      <c r="AC1449" s="6">
        <f>VLOOKUP(P1449,lists!$G:$H,2,FALSE)</f>
        <v>11</v>
      </c>
      <c r="AD1449" t="b">
        <f>VLOOKUP(G1449,lists!$B$2:$C$3,2,FALSE)</f>
        <v>1</v>
      </c>
      <c r="AE1449" t="b">
        <f>VLOOKUP(AA1449,lists!$B:$C,2,FALSE)</f>
        <v>1</v>
      </c>
      <c r="AF1449" t="b">
        <f>IF(AND(AC1449&gt;=VLOOKUP(FLAT!$I$1,lists!$G:$H,2,FALSE),AC1449&lt;=VLOOKUP(FLAT!$I$2,lists!$G:$H,2,FALSE)),TRUE,FALSE)</f>
        <v>1</v>
      </c>
      <c r="AG1449" t="b">
        <f>VLOOKUP(AB1449,lists!$B$7:$C$8,2,FALSE)</f>
        <v>1</v>
      </c>
      <c r="AH1449" t="b">
        <f>VLOOKUP(IF(H1449="","Open",SUBSTITUTE(H1449,"/Nov","")),lists!$B$27:$D$29,2,FALSE)</f>
        <v>1</v>
      </c>
      <c r="AI1449" t="b">
        <f>IF(FLAT!$I$5="All",TRUE,IF(FLAT!$I$5=TEXT('Raw - F'!C1449,"mmm"),TRUE,FALSE))</f>
        <v>1</v>
      </c>
      <c r="AJ1449" t="b">
        <f>VLOOKUP(L1449,lists!B:C,2,FALSE)</f>
        <v>1</v>
      </c>
      <c r="AK1449" t="b">
        <f>VLOOKUP(T1449,lists!$B$23:$D$25,2,FALSE)</f>
        <v>1</v>
      </c>
      <c r="AL1449">
        <f t="shared" si="119"/>
        <v>1</v>
      </c>
    </row>
    <row r="1450" spans="1:38" x14ac:dyDescent="0.35">
      <c r="A1450" s="1">
        <f t="shared" si="120"/>
        <v>1450</v>
      </c>
      <c r="B1450" s="1">
        <f t="shared" si="121"/>
        <v>1449</v>
      </c>
      <c r="C1450" s="5">
        <v>44377</v>
      </c>
      <c r="D1450" t="s">
        <v>83</v>
      </c>
      <c r="E1450" t="s">
        <v>302</v>
      </c>
      <c r="F1450" t="s">
        <v>302</v>
      </c>
      <c r="G1450" t="s">
        <v>6</v>
      </c>
      <c r="H1450" t="s">
        <v>227</v>
      </c>
      <c r="J1450" t="s">
        <v>54</v>
      </c>
      <c r="K1450" t="s">
        <v>5</v>
      </c>
      <c r="L1450">
        <v>4</v>
      </c>
      <c r="N1450" t="s">
        <v>318</v>
      </c>
      <c r="O1450" t="s">
        <v>70</v>
      </c>
      <c r="P1450" t="s">
        <v>70</v>
      </c>
      <c r="Q1450">
        <v>7250</v>
      </c>
      <c r="R1450" t="s">
        <v>1671</v>
      </c>
      <c r="T1450" t="s">
        <v>241</v>
      </c>
      <c r="U1450">
        <v>1</v>
      </c>
      <c r="W1450" t="s">
        <v>503</v>
      </c>
      <c r="X1450" t="s">
        <v>503</v>
      </c>
      <c r="AA1450" s="6" t="str">
        <f t="shared" si="117"/>
        <v>Other</v>
      </c>
      <c r="AB1450" s="6" t="str">
        <f t="shared" si="118"/>
        <v>A</v>
      </c>
      <c r="AC1450" s="6">
        <f>VLOOKUP(P1450,lists!$G:$H,2,FALSE)</f>
        <v>4</v>
      </c>
      <c r="AD1450" t="b">
        <f>VLOOKUP(G1450,lists!$B$2:$C$3,2,FALSE)</f>
        <v>1</v>
      </c>
      <c r="AE1450" t="b">
        <f>VLOOKUP(AA1450,lists!$B:$C,2,FALSE)</f>
        <v>1</v>
      </c>
      <c r="AF1450" t="b">
        <f>IF(AND(AC1450&gt;=VLOOKUP(FLAT!$I$1,lists!$G:$H,2,FALSE),AC1450&lt;=VLOOKUP(FLAT!$I$2,lists!$G:$H,2,FALSE)),TRUE,FALSE)</f>
        <v>1</v>
      </c>
      <c r="AG1450" t="b">
        <f>VLOOKUP(AB1450,lists!$B$7:$C$8,2,FALSE)</f>
        <v>1</v>
      </c>
      <c r="AH1450" t="b">
        <f>VLOOKUP(IF(H1450="","Open",SUBSTITUTE(H1450,"/Nov","")),lists!$B$27:$D$29,2,FALSE)</f>
        <v>1</v>
      </c>
      <c r="AI1450" t="b">
        <f>IF(FLAT!$I$5="All",TRUE,IF(FLAT!$I$5=TEXT('Raw - F'!C1450,"mmm"),TRUE,FALSE))</f>
        <v>1</v>
      </c>
      <c r="AJ1450" t="b">
        <f>VLOOKUP(L1450,lists!B:C,2,FALSE)</f>
        <v>1</v>
      </c>
      <c r="AK1450" t="b">
        <f>VLOOKUP(T1450,lists!$B$23:$D$25,2,FALSE)</f>
        <v>1</v>
      </c>
      <c r="AL1450">
        <f t="shared" si="119"/>
        <v>1</v>
      </c>
    </row>
    <row r="1451" spans="1:38" x14ac:dyDescent="0.35">
      <c r="A1451" s="1">
        <f t="shared" si="120"/>
        <v>1451</v>
      </c>
      <c r="B1451" s="1">
        <f t="shared" si="121"/>
        <v>1450</v>
      </c>
      <c r="C1451" s="5">
        <v>44377</v>
      </c>
      <c r="D1451" t="s">
        <v>83</v>
      </c>
      <c r="E1451" t="s">
        <v>302</v>
      </c>
      <c r="F1451" t="s">
        <v>302</v>
      </c>
      <c r="G1451" t="s">
        <v>51</v>
      </c>
      <c r="H1451" t="s">
        <v>244</v>
      </c>
      <c r="J1451" t="s">
        <v>33</v>
      </c>
      <c r="K1451" t="s">
        <v>7</v>
      </c>
      <c r="L1451">
        <v>5</v>
      </c>
      <c r="N1451" t="s">
        <v>227</v>
      </c>
      <c r="O1451" t="s">
        <v>38</v>
      </c>
      <c r="P1451" t="s">
        <v>38</v>
      </c>
      <c r="Q1451">
        <v>6400</v>
      </c>
      <c r="R1451" t="s">
        <v>413</v>
      </c>
      <c r="T1451" t="s">
        <v>241</v>
      </c>
      <c r="U1451">
        <v>1</v>
      </c>
      <c r="W1451" t="s">
        <v>503</v>
      </c>
      <c r="X1451" t="s">
        <v>503</v>
      </c>
      <c r="Z1451" t="s">
        <v>553</v>
      </c>
      <c r="AA1451" s="6" t="str">
        <f t="shared" si="117"/>
        <v>2yo</v>
      </c>
      <c r="AB1451" s="6" t="str">
        <f t="shared" si="118"/>
        <v>F</v>
      </c>
      <c r="AC1451" s="6">
        <f>VLOOKUP(P1451,lists!$G:$H,2,FALSE)</f>
        <v>3</v>
      </c>
      <c r="AD1451" t="b">
        <f>VLOOKUP(G1451,lists!$B$2:$C$3,2,FALSE)</f>
        <v>1</v>
      </c>
      <c r="AE1451" t="b">
        <f>VLOOKUP(AA1451,lists!$B:$C,2,FALSE)</f>
        <v>1</v>
      </c>
      <c r="AF1451" t="b">
        <f>IF(AND(AC1451&gt;=VLOOKUP(FLAT!$I$1,lists!$G:$H,2,FALSE),AC1451&lt;=VLOOKUP(FLAT!$I$2,lists!$G:$H,2,FALSE)),TRUE,FALSE)</f>
        <v>1</v>
      </c>
      <c r="AG1451" t="b">
        <f>VLOOKUP(AB1451,lists!$B$7:$C$8,2,FALSE)</f>
        <v>1</v>
      </c>
      <c r="AH1451" t="b">
        <f>VLOOKUP(IF(H1451="","Open",SUBSTITUTE(H1451,"/Nov","")),lists!$B$27:$D$29,2,FALSE)</f>
        <v>1</v>
      </c>
      <c r="AI1451" t="b">
        <f>IF(FLAT!$I$5="All",TRUE,IF(FLAT!$I$5=TEXT('Raw - F'!C1451,"mmm"),TRUE,FALSE))</f>
        <v>1</v>
      </c>
      <c r="AJ1451" t="b">
        <f>VLOOKUP(L1451,lists!B:C,2,FALSE)</f>
        <v>1</v>
      </c>
      <c r="AK1451" t="b">
        <f>VLOOKUP(T1451,lists!$B$23:$D$25,2,FALSE)</f>
        <v>1</v>
      </c>
      <c r="AL1451">
        <f t="shared" si="119"/>
        <v>1</v>
      </c>
    </row>
    <row r="1452" spans="1:38" x14ac:dyDescent="0.35">
      <c r="A1452" s="1">
        <f t="shared" si="120"/>
        <v>1452</v>
      </c>
      <c r="B1452" s="1">
        <f t="shared" si="121"/>
        <v>1451</v>
      </c>
      <c r="C1452" s="5">
        <v>44377</v>
      </c>
      <c r="D1452" t="s">
        <v>83</v>
      </c>
      <c r="E1452" t="s">
        <v>302</v>
      </c>
      <c r="F1452" t="s">
        <v>302</v>
      </c>
      <c r="G1452" t="s">
        <v>6</v>
      </c>
      <c r="H1452" t="s">
        <v>227</v>
      </c>
      <c r="J1452" t="s">
        <v>34</v>
      </c>
      <c r="K1452" t="s">
        <v>5</v>
      </c>
      <c r="L1452">
        <v>5</v>
      </c>
      <c r="N1452" t="s">
        <v>330</v>
      </c>
      <c r="O1452" t="s">
        <v>37</v>
      </c>
      <c r="P1452" t="s">
        <v>37</v>
      </c>
      <c r="Q1452">
        <v>5400</v>
      </c>
      <c r="R1452" t="s">
        <v>344</v>
      </c>
      <c r="T1452" t="s">
        <v>241</v>
      </c>
      <c r="U1452">
        <v>1</v>
      </c>
      <c r="W1452" t="s">
        <v>503</v>
      </c>
      <c r="X1452" t="s">
        <v>503</v>
      </c>
      <c r="AA1452" s="6" t="str">
        <f t="shared" ref="AA1452:AA1469" si="122">IF(OR(J1452="2yo",J1452="3yo"),J1452,"Other")</f>
        <v>3yo</v>
      </c>
      <c r="AB1452" s="6" t="str">
        <f t="shared" ref="AB1452:AB1469" si="123">IF(K1452="F",K1452,"A")</f>
        <v>A</v>
      </c>
      <c r="AC1452" s="6">
        <f>VLOOKUP(P1452,lists!$G:$H,2,FALSE)</f>
        <v>2</v>
      </c>
      <c r="AD1452" t="b">
        <f>VLOOKUP(G1452,lists!$B$2:$C$3,2,FALSE)</f>
        <v>1</v>
      </c>
      <c r="AE1452" t="b">
        <f>VLOOKUP(AA1452,lists!$B:$C,2,FALSE)</f>
        <v>1</v>
      </c>
      <c r="AF1452" t="b">
        <f>IF(AND(AC1452&gt;=VLOOKUP(FLAT!$I$1,lists!$G:$H,2,FALSE),AC1452&lt;=VLOOKUP(FLAT!$I$2,lists!$G:$H,2,FALSE)),TRUE,FALSE)</f>
        <v>1</v>
      </c>
      <c r="AG1452" t="b">
        <f>VLOOKUP(AB1452,lists!$B$7:$C$8,2,FALSE)</f>
        <v>1</v>
      </c>
      <c r="AH1452" t="b">
        <f>VLOOKUP(IF(H1452="","Open",SUBSTITUTE(H1452,"/Nov","")),lists!$B$27:$D$29,2,FALSE)</f>
        <v>1</v>
      </c>
      <c r="AI1452" t="b">
        <f>IF(FLAT!$I$5="All",TRUE,IF(FLAT!$I$5=TEXT('Raw - F'!C1452,"mmm"),TRUE,FALSE))</f>
        <v>1</v>
      </c>
      <c r="AJ1452" t="b">
        <f>VLOOKUP(L1452,lists!B:C,2,FALSE)</f>
        <v>1</v>
      </c>
      <c r="AK1452" t="b">
        <f>VLOOKUP(T1452,lists!$B$23:$D$25,2,FALSE)</f>
        <v>1</v>
      </c>
      <c r="AL1452">
        <f t="shared" ref="AL1452:AL1469" si="124">IF(AND(AD1452=TRUE,AE1452=TRUE,AF1452=TRUE,AG1452=TRUE,AH1452=TRUE,AI1452=TRUE,AJ1452=TRUE,AK1452=TRUE),1,0)</f>
        <v>1</v>
      </c>
    </row>
    <row r="1453" spans="1:38" x14ac:dyDescent="0.35">
      <c r="A1453" s="1">
        <f t="shared" si="120"/>
        <v>1453</v>
      </c>
      <c r="B1453" s="1">
        <f t="shared" si="121"/>
        <v>1452</v>
      </c>
      <c r="C1453" s="5">
        <v>44377</v>
      </c>
      <c r="D1453" t="s">
        <v>83</v>
      </c>
      <c r="E1453" t="s">
        <v>302</v>
      </c>
      <c r="F1453" t="s">
        <v>302</v>
      </c>
      <c r="G1453" t="s">
        <v>51</v>
      </c>
      <c r="H1453" t="s">
        <v>244</v>
      </c>
      <c r="J1453" t="s">
        <v>35</v>
      </c>
      <c r="K1453" t="s">
        <v>7</v>
      </c>
      <c r="L1453">
        <v>5</v>
      </c>
      <c r="N1453" t="s">
        <v>227</v>
      </c>
      <c r="O1453" t="s">
        <v>336</v>
      </c>
      <c r="P1453" t="s">
        <v>59</v>
      </c>
      <c r="Q1453">
        <v>5400</v>
      </c>
      <c r="R1453" t="s">
        <v>1670</v>
      </c>
      <c r="T1453" t="s">
        <v>241</v>
      </c>
      <c r="U1453">
        <v>1</v>
      </c>
      <c r="W1453" t="s">
        <v>503</v>
      </c>
      <c r="X1453" t="s">
        <v>503</v>
      </c>
      <c r="AA1453" s="6" t="str">
        <f t="shared" si="122"/>
        <v>Other</v>
      </c>
      <c r="AB1453" s="6" t="str">
        <f t="shared" si="123"/>
        <v>F</v>
      </c>
      <c r="AC1453" s="6">
        <f>VLOOKUP(P1453,lists!$G:$H,2,FALSE)</f>
        <v>7</v>
      </c>
      <c r="AD1453" t="b">
        <f>VLOOKUP(G1453,lists!$B$2:$C$3,2,FALSE)</f>
        <v>1</v>
      </c>
      <c r="AE1453" t="b">
        <f>VLOOKUP(AA1453,lists!$B:$C,2,FALSE)</f>
        <v>1</v>
      </c>
      <c r="AF1453" t="b">
        <f>IF(AND(AC1453&gt;=VLOOKUP(FLAT!$I$1,lists!$G:$H,2,FALSE),AC1453&lt;=VLOOKUP(FLAT!$I$2,lists!$G:$H,2,FALSE)),TRUE,FALSE)</f>
        <v>1</v>
      </c>
      <c r="AG1453" t="b">
        <f>VLOOKUP(AB1453,lists!$B$7:$C$8,2,FALSE)</f>
        <v>1</v>
      </c>
      <c r="AH1453" t="b">
        <f>VLOOKUP(IF(H1453="","Open",SUBSTITUTE(H1453,"/Nov","")),lists!$B$27:$D$29,2,FALSE)</f>
        <v>1</v>
      </c>
      <c r="AI1453" t="b">
        <f>IF(FLAT!$I$5="All",TRUE,IF(FLAT!$I$5=TEXT('Raw - F'!C1453,"mmm"),TRUE,FALSE))</f>
        <v>1</v>
      </c>
      <c r="AJ1453" t="b">
        <f>VLOOKUP(L1453,lists!B:C,2,FALSE)</f>
        <v>1</v>
      </c>
      <c r="AK1453" t="b">
        <f>VLOOKUP(T1453,lists!$B$23:$D$25,2,FALSE)</f>
        <v>1</v>
      </c>
      <c r="AL1453">
        <f t="shared" si="124"/>
        <v>1</v>
      </c>
    </row>
    <row r="1454" spans="1:38" x14ac:dyDescent="0.35">
      <c r="A1454" s="1">
        <f t="shared" si="120"/>
        <v>1454</v>
      </c>
      <c r="B1454" s="1">
        <f t="shared" si="121"/>
        <v>1453</v>
      </c>
      <c r="C1454" s="5">
        <v>44377</v>
      </c>
      <c r="D1454" t="s">
        <v>83</v>
      </c>
      <c r="E1454" t="s">
        <v>302</v>
      </c>
      <c r="F1454" t="s">
        <v>302</v>
      </c>
      <c r="G1454" t="s">
        <v>6</v>
      </c>
      <c r="H1454" t="s">
        <v>227</v>
      </c>
      <c r="J1454" t="s">
        <v>54</v>
      </c>
      <c r="K1454" t="s">
        <v>5</v>
      </c>
      <c r="L1454">
        <v>5</v>
      </c>
      <c r="N1454" t="s">
        <v>330</v>
      </c>
      <c r="O1454" t="s">
        <v>37</v>
      </c>
      <c r="P1454" t="s">
        <v>37</v>
      </c>
      <c r="Q1454">
        <v>5400</v>
      </c>
      <c r="R1454" t="s">
        <v>1672</v>
      </c>
      <c r="T1454" t="s">
        <v>241</v>
      </c>
      <c r="U1454">
        <v>1</v>
      </c>
      <c r="W1454" t="s">
        <v>503</v>
      </c>
      <c r="X1454" t="s">
        <v>503</v>
      </c>
      <c r="AA1454" s="6" t="str">
        <f t="shared" si="122"/>
        <v>Other</v>
      </c>
      <c r="AB1454" s="6" t="str">
        <f t="shared" si="123"/>
        <v>A</v>
      </c>
      <c r="AC1454" s="6">
        <f>VLOOKUP(P1454,lists!$G:$H,2,FALSE)</f>
        <v>2</v>
      </c>
      <c r="AD1454" t="b">
        <f>VLOOKUP(G1454,lists!$B$2:$C$3,2,FALSE)</f>
        <v>1</v>
      </c>
      <c r="AE1454" t="b">
        <f>VLOOKUP(AA1454,lists!$B:$C,2,FALSE)</f>
        <v>1</v>
      </c>
      <c r="AF1454" t="b">
        <f>IF(AND(AC1454&gt;=VLOOKUP(FLAT!$I$1,lists!$G:$H,2,FALSE),AC1454&lt;=VLOOKUP(FLAT!$I$2,lists!$G:$H,2,FALSE)),TRUE,FALSE)</f>
        <v>1</v>
      </c>
      <c r="AG1454" t="b">
        <f>VLOOKUP(AB1454,lists!$B$7:$C$8,2,FALSE)</f>
        <v>1</v>
      </c>
      <c r="AH1454" t="b">
        <f>VLOOKUP(IF(H1454="","Open",SUBSTITUTE(H1454,"/Nov","")),lists!$B$27:$D$29,2,FALSE)</f>
        <v>1</v>
      </c>
      <c r="AI1454" t="b">
        <f>IF(FLAT!$I$5="All",TRUE,IF(FLAT!$I$5=TEXT('Raw - F'!C1454,"mmm"),TRUE,FALSE))</f>
        <v>1</v>
      </c>
      <c r="AJ1454" t="b">
        <f>VLOOKUP(L1454,lists!B:C,2,FALSE)</f>
        <v>1</v>
      </c>
      <c r="AK1454" t="b">
        <f>VLOOKUP(T1454,lists!$B$23:$D$25,2,FALSE)</f>
        <v>1</v>
      </c>
      <c r="AL1454">
        <f t="shared" si="124"/>
        <v>1</v>
      </c>
    </row>
    <row r="1455" spans="1:38" x14ac:dyDescent="0.35">
      <c r="A1455" s="1">
        <f t="shared" si="120"/>
        <v>1455</v>
      </c>
      <c r="B1455" s="1">
        <f t="shared" si="121"/>
        <v>1454</v>
      </c>
      <c r="C1455" s="5">
        <v>44377</v>
      </c>
      <c r="D1455" t="s">
        <v>67</v>
      </c>
      <c r="E1455" t="s">
        <v>302</v>
      </c>
      <c r="F1455" t="s">
        <v>302</v>
      </c>
      <c r="G1455" t="s">
        <v>6</v>
      </c>
      <c r="H1455" t="s">
        <v>227</v>
      </c>
      <c r="J1455" t="s">
        <v>35</v>
      </c>
      <c r="K1455" t="s">
        <v>5</v>
      </c>
      <c r="L1455">
        <v>3</v>
      </c>
      <c r="N1455" t="s">
        <v>359</v>
      </c>
      <c r="O1455" t="s">
        <v>386</v>
      </c>
      <c r="P1455" t="s">
        <v>38</v>
      </c>
      <c r="Q1455">
        <v>10400</v>
      </c>
      <c r="R1455" t="s">
        <v>390</v>
      </c>
      <c r="T1455" t="s">
        <v>240</v>
      </c>
      <c r="U1455">
        <v>0</v>
      </c>
      <c r="W1455" t="s">
        <v>503</v>
      </c>
      <c r="X1455" t="s">
        <v>503</v>
      </c>
      <c r="AA1455" s="6" t="str">
        <f t="shared" si="122"/>
        <v>Other</v>
      </c>
      <c r="AB1455" s="6" t="str">
        <f t="shared" si="123"/>
        <v>A</v>
      </c>
      <c r="AC1455" s="6">
        <f>VLOOKUP(P1455,lists!$G:$H,2,FALSE)</f>
        <v>3</v>
      </c>
      <c r="AD1455" t="b">
        <f>VLOOKUP(G1455,lists!$B$2:$C$3,2,FALSE)</f>
        <v>1</v>
      </c>
      <c r="AE1455" t="b">
        <f>VLOOKUP(AA1455,lists!$B:$C,2,FALSE)</f>
        <v>1</v>
      </c>
      <c r="AF1455" t="b">
        <f>IF(AND(AC1455&gt;=VLOOKUP(FLAT!$I$1,lists!$G:$H,2,FALSE),AC1455&lt;=VLOOKUP(FLAT!$I$2,lists!$G:$H,2,FALSE)),TRUE,FALSE)</f>
        <v>1</v>
      </c>
      <c r="AG1455" t="b">
        <f>VLOOKUP(AB1455,lists!$B$7:$C$8,2,FALSE)</f>
        <v>1</v>
      </c>
      <c r="AH1455" t="b">
        <f>VLOOKUP(IF(H1455="","Open",SUBSTITUTE(H1455,"/Nov","")),lists!$B$27:$D$29,2,FALSE)</f>
        <v>1</v>
      </c>
      <c r="AI1455" t="b">
        <f>IF(FLAT!$I$5="All",TRUE,IF(FLAT!$I$5=TEXT('Raw - F'!C1455,"mmm"),TRUE,FALSE))</f>
        <v>1</v>
      </c>
      <c r="AJ1455" t="b">
        <f>VLOOKUP(L1455,lists!B:C,2,FALSE)</f>
        <v>1</v>
      </c>
      <c r="AK1455" t="b">
        <f>VLOOKUP(T1455,lists!$B$23:$D$25,2,FALSE)</f>
        <v>1</v>
      </c>
      <c r="AL1455">
        <f t="shared" si="124"/>
        <v>1</v>
      </c>
    </row>
    <row r="1456" spans="1:38" x14ac:dyDescent="0.35">
      <c r="A1456" s="1">
        <f t="shared" si="120"/>
        <v>1456</v>
      </c>
      <c r="B1456" s="1">
        <f t="shared" si="121"/>
        <v>1455</v>
      </c>
      <c r="C1456" s="5">
        <v>44377</v>
      </c>
      <c r="D1456" t="s">
        <v>67</v>
      </c>
      <c r="E1456" t="s">
        <v>302</v>
      </c>
      <c r="F1456" t="s">
        <v>302</v>
      </c>
      <c r="G1456" t="s">
        <v>51</v>
      </c>
      <c r="H1456" t="s">
        <v>245</v>
      </c>
      <c r="J1456" t="s">
        <v>33</v>
      </c>
      <c r="K1456" t="s">
        <v>5</v>
      </c>
      <c r="L1456">
        <v>5</v>
      </c>
      <c r="N1456" t="s">
        <v>227</v>
      </c>
      <c r="O1456" t="s">
        <v>385</v>
      </c>
      <c r="P1456" t="s">
        <v>36</v>
      </c>
      <c r="Q1456">
        <v>6400</v>
      </c>
      <c r="R1456" t="s">
        <v>589</v>
      </c>
      <c r="T1456" t="s">
        <v>240</v>
      </c>
      <c r="U1456">
        <v>0</v>
      </c>
      <c r="W1456" t="s">
        <v>503</v>
      </c>
      <c r="X1456" t="s">
        <v>583</v>
      </c>
      <c r="Y1456" t="s">
        <v>868</v>
      </c>
      <c r="Z1456" t="s">
        <v>553</v>
      </c>
      <c r="AA1456" s="6" t="str">
        <f t="shared" si="122"/>
        <v>2yo</v>
      </c>
      <c r="AB1456" s="6" t="str">
        <f t="shared" si="123"/>
        <v>A</v>
      </c>
      <c r="AC1456" s="6">
        <f>VLOOKUP(P1456,lists!$G:$H,2,FALSE)</f>
        <v>1</v>
      </c>
      <c r="AD1456" t="b">
        <f>VLOOKUP(G1456,lists!$B$2:$C$3,2,FALSE)</f>
        <v>1</v>
      </c>
      <c r="AE1456" t="b">
        <f>VLOOKUP(AA1456,lists!$B:$C,2,FALSE)</f>
        <v>1</v>
      </c>
      <c r="AF1456" t="b">
        <f>IF(AND(AC1456&gt;=VLOOKUP(FLAT!$I$1,lists!$G:$H,2,FALSE),AC1456&lt;=VLOOKUP(FLAT!$I$2,lists!$G:$H,2,FALSE)),TRUE,FALSE)</f>
        <v>1</v>
      </c>
      <c r="AG1456" t="b">
        <f>VLOOKUP(AB1456,lists!$B$7:$C$8,2,FALSE)</f>
        <v>1</v>
      </c>
      <c r="AH1456" t="b">
        <f>VLOOKUP(IF(H1456="","Open",SUBSTITUTE(H1456,"/Nov","")),lists!$B$27:$D$29,2,FALSE)</f>
        <v>1</v>
      </c>
      <c r="AI1456" t="b">
        <f>IF(FLAT!$I$5="All",TRUE,IF(FLAT!$I$5=TEXT('Raw - F'!C1456,"mmm"),TRUE,FALSE))</f>
        <v>1</v>
      </c>
      <c r="AJ1456" t="b">
        <f>VLOOKUP(L1456,lists!B:C,2,FALSE)</f>
        <v>1</v>
      </c>
      <c r="AK1456" t="b">
        <f>VLOOKUP(T1456,lists!$B$23:$D$25,2,FALSE)</f>
        <v>1</v>
      </c>
      <c r="AL1456">
        <f t="shared" si="124"/>
        <v>1</v>
      </c>
    </row>
    <row r="1457" spans="1:38" x14ac:dyDescent="0.35">
      <c r="A1457" s="1">
        <f t="shared" si="120"/>
        <v>1457</v>
      </c>
      <c r="B1457" s="1">
        <f t="shared" si="121"/>
        <v>1456</v>
      </c>
      <c r="C1457" s="5">
        <v>44377</v>
      </c>
      <c r="D1457" t="s">
        <v>67</v>
      </c>
      <c r="E1457" t="s">
        <v>302</v>
      </c>
      <c r="F1457" t="s">
        <v>302</v>
      </c>
      <c r="G1457" t="s">
        <v>51</v>
      </c>
      <c r="H1457" t="s">
        <v>245</v>
      </c>
      <c r="J1457" t="s">
        <v>33</v>
      </c>
      <c r="K1457" t="s">
        <v>5</v>
      </c>
      <c r="L1457">
        <v>5</v>
      </c>
      <c r="N1457" t="s">
        <v>227</v>
      </c>
      <c r="O1457" t="s">
        <v>386</v>
      </c>
      <c r="P1457" t="s">
        <v>38</v>
      </c>
      <c r="Q1457">
        <v>5900</v>
      </c>
      <c r="R1457" t="s">
        <v>1676</v>
      </c>
      <c r="T1457" t="s">
        <v>240</v>
      </c>
      <c r="U1457">
        <v>0</v>
      </c>
      <c r="W1457" t="s">
        <v>503</v>
      </c>
      <c r="X1457" t="s">
        <v>583</v>
      </c>
      <c r="Y1457" t="s">
        <v>868</v>
      </c>
      <c r="AA1457" s="6" t="str">
        <f t="shared" si="122"/>
        <v>2yo</v>
      </c>
      <c r="AB1457" s="6" t="str">
        <f t="shared" si="123"/>
        <v>A</v>
      </c>
      <c r="AC1457" s="6">
        <f>VLOOKUP(P1457,lists!$G:$H,2,FALSE)</f>
        <v>3</v>
      </c>
      <c r="AD1457" t="b">
        <f>VLOOKUP(G1457,lists!$B$2:$C$3,2,FALSE)</f>
        <v>1</v>
      </c>
      <c r="AE1457" t="b">
        <f>VLOOKUP(AA1457,lists!$B:$C,2,FALSE)</f>
        <v>1</v>
      </c>
      <c r="AF1457" t="b">
        <f>IF(AND(AC1457&gt;=VLOOKUP(FLAT!$I$1,lists!$G:$H,2,FALSE),AC1457&lt;=VLOOKUP(FLAT!$I$2,lists!$G:$H,2,FALSE)),TRUE,FALSE)</f>
        <v>1</v>
      </c>
      <c r="AG1457" t="b">
        <f>VLOOKUP(AB1457,lists!$B$7:$C$8,2,FALSE)</f>
        <v>1</v>
      </c>
      <c r="AH1457" t="b">
        <f>VLOOKUP(IF(H1457="","Open",SUBSTITUTE(H1457,"/Nov","")),lists!$B$27:$D$29,2,FALSE)</f>
        <v>1</v>
      </c>
      <c r="AI1457" t="b">
        <f>IF(FLAT!$I$5="All",TRUE,IF(FLAT!$I$5=TEXT('Raw - F'!C1457,"mmm"),TRUE,FALSE))</f>
        <v>1</v>
      </c>
      <c r="AJ1457" t="b">
        <f>VLOOKUP(L1457,lists!B:C,2,FALSE)</f>
        <v>1</v>
      </c>
      <c r="AK1457" t="b">
        <f>VLOOKUP(T1457,lists!$B$23:$D$25,2,FALSE)</f>
        <v>1</v>
      </c>
      <c r="AL1457">
        <f t="shared" si="124"/>
        <v>1</v>
      </c>
    </row>
    <row r="1458" spans="1:38" x14ac:dyDescent="0.35">
      <c r="A1458" s="1">
        <f t="shared" si="120"/>
        <v>1458</v>
      </c>
      <c r="B1458" s="1">
        <f t="shared" si="121"/>
        <v>1457</v>
      </c>
      <c r="C1458" s="5">
        <v>44377</v>
      </c>
      <c r="D1458" t="s">
        <v>67</v>
      </c>
      <c r="E1458" t="s">
        <v>302</v>
      </c>
      <c r="F1458" t="s">
        <v>302</v>
      </c>
      <c r="G1458" t="s">
        <v>6</v>
      </c>
      <c r="H1458" t="s">
        <v>227</v>
      </c>
      <c r="J1458" t="s">
        <v>35</v>
      </c>
      <c r="K1458" t="s">
        <v>5</v>
      </c>
      <c r="L1458">
        <v>4</v>
      </c>
      <c r="N1458" t="s">
        <v>318</v>
      </c>
      <c r="O1458" t="s">
        <v>385</v>
      </c>
      <c r="P1458" t="s">
        <v>36</v>
      </c>
      <c r="Q1458">
        <v>5400</v>
      </c>
      <c r="R1458" t="s">
        <v>390</v>
      </c>
      <c r="T1458" t="s">
        <v>240</v>
      </c>
      <c r="U1458">
        <v>0</v>
      </c>
      <c r="W1458" t="s">
        <v>503</v>
      </c>
      <c r="X1458" t="s">
        <v>503</v>
      </c>
      <c r="AA1458" s="6" t="str">
        <f t="shared" si="122"/>
        <v>Other</v>
      </c>
      <c r="AB1458" s="6" t="str">
        <f t="shared" si="123"/>
        <v>A</v>
      </c>
      <c r="AC1458" s="6">
        <f>VLOOKUP(P1458,lists!$G:$H,2,FALSE)</f>
        <v>1</v>
      </c>
      <c r="AD1458" t="b">
        <f>VLOOKUP(G1458,lists!$B$2:$C$3,2,FALSE)</f>
        <v>1</v>
      </c>
      <c r="AE1458" t="b">
        <f>VLOOKUP(AA1458,lists!$B:$C,2,FALSE)</f>
        <v>1</v>
      </c>
      <c r="AF1458" t="b">
        <f>IF(AND(AC1458&gt;=VLOOKUP(FLAT!$I$1,lists!$G:$H,2,FALSE),AC1458&lt;=VLOOKUP(FLAT!$I$2,lists!$G:$H,2,FALSE)),TRUE,FALSE)</f>
        <v>1</v>
      </c>
      <c r="AG1458" t="b">
        <f>VLOOKUP(AB1458,lists!$B$7:$C$8,2,FALSE)</f>
        <v>1</v>
      </c>
      <c r="AH1458" t="b">
        <f>VLOOKUP(IF(H1458="","Open",SUBSTITUTE(H1458,"/Nov","")),lists!$B$27:$D$29,2,FALSE)</f>
        <v>1</v>
      </c>
      <c r="AI1458" t="b">
        <f>IF(FLAT!$I$5="All",TRUE,IF(FLAT!$I$5=TEXT('Raw - F'!C1458,"mmm"),TRUE,FALSE))</f>
        <v>1</v>
      </c>
      <c r="AJ1458" t="b">
        <f>VLOOKUP(L1458,lists!B:C,2,FALSE)</f>
        <v>1</v>
      </c>
      <c r="AK1458" t="b">
        <f>VLOOKUP(T1458,lists!$B$23:$D$25,2,FALSE)</f>
        <v>1</v>
      </c>
      <c r="AL1458">
        <f t="shared" si="124"/>
        <v>1</v>
      </c>
    </row>
    <row r="1459" spans="1:38" x14ac:dyDescent="0.35">
      <c r="A1459" s="1">
        <f t="shared" si="120"/>
        <v>1459</v>
      </c>
      <c r="B1459" s="1">
        <f t="shared" si="121"/>
        <v>1458</v>
      </c>
      <c r="C1459" s="5">
        <v>44377</v>
      </c>
      <c r="D1459" t="s">
        <v>67</v>
      </c>
      <c r="E1459" t="s">
        <v>302</v>
      </c>
      <c r="F1459" t="s">
        <v>302</v>
      </c>
      <c r="G1459" t="s">
        <v>51</v>
      </c>
      <c r="H1459" t="s">
        <v>245</v>
      </c>
      <c r="J1459" t="s">
        <v>35</v>
      </c>
      <c r="K1459" t="s">
        <v>7</v>
      </c>
      <c r="L1459">
        <v>5</v>
      </c>
      <c r="N1459" t="s">
        <v>227</v>
      </c>
      <c r="O1459" t="s">
        <v>386</v>
      </c>
      <c r="P1459" t="s">
        <v>70</v>
      </c>
      <c r="Q1459">
        <v>5100</v>
      </c>
      <c r="R1459" t="s">
        <v>413</v>
      </c>
      <c r="T1459" t="s">
        <v>240</v>
      </c>
      <c r="U1459">
        <v>0</v>
      </c>
      <c r="W1459" t="s">
        <v>503</v>
      </c>
      <c r="X1459" t="s">
        <v>660</v>
      </c>
      <c r="Y1459">
        <v>25000</v>
      </c>
      <c r="Z1459" t="s">
        <v>553</v>
      </c>
      <c r="AA1459" s="6" t="str">
        <f t="shared" si="122"/>
        <v>Other</v>
      </c>
      <c r="AB1459" s="6" t="str">
        <f t="shared" si="123"/>
        <v>F</v>
      </c>
      <c r="AC1459" s="6">
        <f>VLOOKUP(P1459,lists!$G:$H,2,FALSE)</f>
        <v>4</v>
      </c>
      <c r="AD1459" t="b">
        <f>VLOOKUP(G1459,lists!$B$2:$C$3,2,FALSE)</f>
        <v>1</v>
      </c>
      <c r="AE1459" t="b">
        <f>VLOOKUP(AA1459,lists!$B:$C,2,FALSE)</f>
        <v>1</v>
      </c>
      <c r="AF1459" t="b">
        <f>IF(AND(AC1459&gt;=VLOOKUP(FLAT!$I$1,lists!$G:$H,2,FALSE),AC1459&lt;=VLOOKUP(FLAT!$I$2,lists!$G:$H,2,FALSE)),TRUE,FALSE)</f>
        <v>1</v>
      </c>
      <c r="AG1459" t="b">
        <f>VLOOKUP(AB1459,lists!$B$7:$C$8,2,FALSE)</f>
        <v>1</v>
      </c>
      <c r="AH1459" t="b">
        <f>VLOOKUP(IF(H1459="","Open",SUBSTITUTE(H1459,"/Nov","")),lists!$B$27:$D$29,2,FALSE)</f>
        <v>1</v>
      </c>
      <c r="AI1459" t="b">
        <f>IF(FLAT!$I$5="All",TRUE,IF(FLAT!$I$5=TEXT('Raw - F'!C1459,"mmm"),TRUE,FALSE))</f>
        <v>1</v>
      </c>
      <c r="AJ1459" t="b">
        <f>VLOOKUP(L1459,lists!B:C,2,FALSE)</f>
        <v>1</v>
      </c>
      <c r="AK1459" t="b">
        <f>VLOOKUP(T1459,lists!$B$23:$D$25,2,FALSE)</f>
        <v>1</v>
      </c>
      <c r="AL1459">
        <f t="shared" si="124"/>
        <v>1</v>
      </c>
    </row>
    <row r="1460" spans="1:38" x14ac:dyDescent="0.35">
      <c r="A1460" s="1">
        <f t="shared" si="120"/>
        <v>1460</v>
      </c>
      <c r="B1460" s="1">
        <f t="shared" si="121"/>
        <v>1459</v>
      </c>
      <c r="C1460" s="5">
        <v>44377</v>
      </c>
      <c r="D1460" t="s">
        <v>67</v>
      </c>
      <c r="E1460" t="s">
        <v>302</v>
      </c>
      <c r="F1460" t="s">
        <v>302</v>
      </c>
      <c r="G1460" t="s">
        <v>6</v>
      </c>
      <c r="H1460" t="s">
        <v>227</v>
      </c>
      <c r="J1460" t="s">
        <v>54</v>
      </c>
      <c r="K1460" t="s">
        <v>5</v>
      </c>
      <c r="L1460">
        <v>6</v>
      </c>
      <c r="N1460" t="s">
        <v>312</v>
      </c>
      <c r="O1460" t="s">
        <v>388</v>
      </c>
      <c r="P1460" t="s">
        <v>59</v>
      </c>
      <c r="Q1460">
        <v>4300</v>
      </c>
      <c r="R1460" t="s">
        <v>1674</v>
      </c>
      <c r="T1460" t="s">
        <v>240</v>
      </c>
      <c r="U1460">
        <v>0</v>
      </c>
      <c r="W1460" t="s">
        <v>503</v>
      </c>
      <c r="X1460" t="s">
        <v>503</v>
      </c>
      <c r="AA1460" s="6" t="str">
        <f t="shared" si="122"/>
        <v>Other</v>
      </c>
      <c r="AB1460" s="6" t="str">
        <f t="shared" si="123"/>
        <v>A</v>
      </c>
      <c r="AC1460" s="6">
        <f>VLOOKUP(P1460,lists!$G:$H,2,FALSE)</f>
        <v>7</v>
      </c>
      <c r="AD1460" t="b">
        <f>VLOOKUP(G1460,lists!$B$2:$C$3,2,FALSE)</f>
        <v>1</v>
      </c>
      <c r="AE1460" t="b">
        <f>VLOOKUP(AA1460,lists!$B:$C,2,FALSE)</f>
        <v>1</v>
      </c>
      <c r="AF1460" t="b">
        <f>IF(AND(AC1460&gt;=VLOOKUP(FLAT!$I$1,lists!$G:$H,2,FALSE),AC1460&lt;=VLOOKUP(FLAT!$I$2,lists!$G:$H,2,FALSE)),TRUE,FALSE)</f>
        <v>1</v>
      </c>
      <c r="AG1460" t="b">
        <f>VLOOKUP(AB1460,lists!$B$7:$C$8,2,FALSE)</f>
        <v>1</v>
      </c>
      <c r="AH1460" t="b">
        <f>VLOOKUP(IF(H1460="","Open",SUBSTITUTE(H1460,"/Nov","")),lists!$B$27:$D$29,2,FALSE)</f>
        <v>1</v>
      </c>
      <c r="AI1460" t="b">
        <f>IF(FLAT!$I$5="All",TRUE,IF(FLAT!$I$5=TEXT('Raw - F'!C1460,"mmm"),TRUE,FALSE))</f>
        <v>1</v>
      </c>
      <c r="AJ1460" t="b">
        <f>VLOOKUP(L1460,lists!B:C,2,FALSE)</f>
        <v>1</v>
      </c>
      <c r="AK1460" t="b">
        <f>VLOOKUP(T1460,lists!$B$23:$D$25,2,FALSE)</f>
        <v>1</v>
      </c>
      <c r="AL1460">
        <f t="shared" si="124"/>
        <v>1</v>
      </c>
    </row>
    <row r="1461" spans="1:38" x14ac:dyDescent="0.35">
      <c r="A1461" s="1">
        <f t="shared" si="120"/>
        <v>1461</v>
      </c>
      <c r="B1461" s="1">
        <f t="shared" si="121"/>
        <v>1460</v>
      </c>
      <c r="C1461" s="5">
        <v>44377</v>
      </c>
      <c r="D1461" t="s">
        <v>67</v>
      </c>
      <c r="E1461" t="s">
        <v>302</v>
      </c>
      <c r="F1461" t="s">
        <v>302</v>
      </c>
      <c r="G1461" t="s">
        <v>6</v>
      </c>
      <c r="H1461" t="s">
        <v>227</v>
      </c>
      <c r="J1461" t="s">
        <v>54</v>
      </c>
      <c r="K1461" t="s">
        <v>5</v>
      </c>
      <c r="L1461">
        <v>6</v>
      </c>
      <c r="N1461" t="s">
        <v>314</v>
      </c>
      <c r="O1461" t="s">
        <v>420</v>
      </c>
      <c r="P1461" t="s">
        <v>61</v>
      </c>
      <c r="Q1461">
        <v>4300</v>
      </c>
      <c r="R1461" t="s">
        <v>1675</v>
      </c>
      <c r="T1461" t="s">
        <v>240</v>
      </c>
      <c r="U1461">
        <v>0</v>
      </c>
      <c r="W1461" t="s">
        <v>503</v>
      </c>
      <c r="X1461" t="s">
        <v>503</v>
      </c>
      <c r="AA1461" s="6" t="str">
        <f t="shared" si="122"/>
        <v>Other</v>
      </c>
      <c r="AB1461" s="6" t="str">
        <f t="shared" si="123"/>
        <v>A</v>
      </c>
      <c r="AC1461" s="6">
        <f>VLOOKUP(P1461,lists!$G:$H,2,FALSE)</f>
        <v>11</v>
      </c>
      <c r="AD1461" t="b">
        <f>VLOOKUP(G1461,lists!$B$2:$C$3,2,FALSE)</f>
        <v>1</v>
      </c>
      <c r="AE1461" t="b">
        <f>VLOOKUP(AA1461,lists!$B:$C,2,FALSE)</f>
        <v>1</v>
      </c>
      <c r="AF1461" t="b">
        <f>IF(AND(AC1461&gt;=VLOOKUP(FLAT!$I$1,lists!$G:$H,2,FALSE),AC1461&lt;=VLOOKUP(FLAT!$I$2,lists!$G:$H,2,FALSE)),TRUE,FALSE)</f>
        <v>1</v>
      </c>
      <c r="AG1461" t="b">
        <f>VLOOKUP(AB1461,lists!$B$7:$C$8,2,FALSE)</f>
        <v>1</v>
      </c>
      <c r="AH1461" t="b">
        <f>VLOOKUP(IF(H1461="","Open",SUBSTITUTE(H1461,"/Nov","")),lists!$B$27:$D$29,2,FALSE)</f>
        <v>1</v>
      </c>
      <c r="AI1461" t="b">
        <f>IF(FLAT!$I$5="All",TRUE,IF(FLAT!$I$5=TEXT('Raw - F'!C1461,"mmm"),TRUE,FALSE))</f>
        <v>1</v>
      </c>
      <c r="AJ1461" t="b">
        <f>VLOOKUP(L1461,lists!B:C,2,FALSE)</f>
        <v>1</v>
      </c>
      <c r="AK1461" t="b">
        <f>VLOOKUP(T1461,lists!$B$23:$D$25,2,FALSE)</f>
        <v>1</v>
      </c>
      <c r="AL1461">
        <f t="shared" si="124"/>
        <v>1</v>
      </c>
    </row>
    <row r="1462" spans="1:38" x14ac:dyDescent="0.35">
      <c r="A1462" s="1">
        <f t="shared" si="120"/>
        <v>1462</v>
      </c>
      <c r="B1462" s="1">
        <f t="shared" si="121"/>
        <v>1461</v>
      </c>
      <c r="C1462" s="5">
        <v>44377</v>
      </c>
      <c r="D1462" t="s">
        <v>67</v>
      </c>
      <c r="E1462" t="s">
        <v>302</v>
      </c>
      <c r="F1462" t="s">
        <v>302</v>
      </c>
      <c r="G1462" t="s">
        <v>6</v>
      </c>
      <c r="H1462" t="s">
        <v>227</v>
      </c>
      <c r="J1462" t="s">
        <v>54</v>
      </c>
      <c r="K1462" t="s">
        <v>5</v>
      </c>
      <c r="L1462">
        <v>6</v>
      </c>
      <c r="N1462" t="s">
        <v>314</v>
      </c>
      <c r="O1462" t="s">
        <v>499</v>
      </c>
      <c r="P1462" t="s">
        <v>77</v>
      </c>
      <c r="Q1462">
        <v>4300</v>
      </c>
      <c r="R1462" t="s">
        <v>1677</v>
      </c>
      <c r="T1462" t="s">
        <v>240</v>
      </c>
      <c r="U1462">
        <v>0</v>
      </c>
      <c r="W1462" t="s">
        <v>503</v>
      </c>
      <c r="X1462" t="s">
        <v>503</v>
      </c>
      <c r="AA1462" s="6" t="str">
        <f t="shared" si="122"/>
        <v>Other</v>
      </c>
      <c r="AB1462" s="6" t="str">
        <f t="shared" si="123"/>
        <v>A</v>
      </c>
      <c r="AC1462" s="6">
        <f>VLOOKUP(P1462,lists!$G:$H,2,FALSE)</f>
        <v>5</v>
      </c>
      <c r="AD1462" t="b">
        <f>VLOOKUP(G1462,lists!$B$2:$C$3,2,FALSE)</f>
        <v>1</v>
      </c>
      <c r="AE1462" t="b">
        <f>VLOOKUP(AA1462,lists!$B:$C,2,FALSE)</f>
        <v>1</v>
      </c>
      <c r="AF1462" t="b">
        <f>IF(AND(AC1462&gt;=VLOOKUP(FLAT!$I$1,lists!$G:$H,2,FALSE),AC1462&lt;=VLOOKUP(FLAT!$I$2,lists!$G:$H,2,FALSE)),TRUE,FALSE)</f>
        <v>1</v>
      </c>
      <c r="AG1462" t="b">
        <f>VLOOKUP(AB1462,lists!$B$7:$C$8,2,FALSE)</f>
        <v>1</v>
      </c>
      <c r="AH1462" t="b">
        <f>VLOOKUP(IF(H1462="","Open",SUBSTITUTE(H1462,"/Nov","")),lists!$B$27:$D$29,2,FALSE)</f>
        <v>1</v>
      </c>
      <c r="AI1462" t="b">
        <f>IF(FLAT!$I$5="All",TRUE,IF(FLAT!$I$5=TEXT('Raw - F'!C1462,"mmm"),TRUE,FALSE))</f>
        <v>1</v>
      </c>
      <c r="AJ1462" t="b">
        <f>VLOOKUP(L1462,lists!B:C,2,FALSE)</f>
        <v>1</v>
      </c>
      <c r="AK1462" t="b">
        <f>VLOOKUP(T1462,lists!$B$23:$D$25,2,FALSE)</f>
        <v>1</v>
      </c>
      <c r="AL1462">
        <f t="shared" si="124"/>
        <v>1</v>
      </c>
    </row>
    <row r="1463" spans="1:38" x14ac:dyDescent="0.35">
      <c r="A1463" s="1">
        <f t="shared" si="120"/>
        <v>1463</v>
      </c>
      <c r="B1463" s="1">
        <f t="shared" si="121"/>
        <v>1462</v>
      </c>
      <c r="C1463" s="5">
        <v>44377</v>
      </c>
      <c r="D1463" t="s">
        <v>581</v>
      </c>
      <c r="E1463" t="s">
        <v>302</v>
      </c>
      <c r="F1463" t="s">
        <v>302</v>
      </c>
      <c r="G1463" t="s">
        <v>6</v>
      </c>
      <c r="H1463" t="s">
        <v>227</v>
      </c>
      <c r="J1463" t="s">
        <v>35</v>
      </c>
      <c r="K1463" t="s">
        <v>5</v>
      </c>
      <c r="L1463">
        <v>3</v>
      </c>
      <c r="N1463" t="s">
        <v>359</v>
      </c>
      <c r="O1463" t="s">
        <v>37</v>
      </c>
      <c r="P1463" t="s">
        <v>37</v>
      </c>
      <c r="Q1463">
        <v>15000</v>
      </c>
      <c r="R1463" t="s">
        <v>1678</v>
      </c>
      <c r="T1463" t="s">
        <v>240</v>
      </c>
      <c r="U1463">
        <v>0</v>
      </c>
      <c r="W1463" t="s">
        <v>503</v>
      </c>
      <c r="X1463" t="s">
        <v>503</v>
      </c>
      <c r="AA1463" s="6" t="str">
        <f t="shared" si="122"/>
        <v>Other</v>
      </c>
      <c r="AB1463" s="6" t="str">
        <f t="shared" si="123"/>
        <v>A</v>
      </c>
      <c r="AC1463" s="6">
        <f>VLOOKUP(P1463,lists!$G:$H,2,FALSE)</f>
        <v>2</v>
      </c>
      <c r="AD1463" t="b">
        <f>VLOOKUP(G1463,lists!$B$2:$C$3,2,FALSE)</f>
        <v>1</v>
      </c>
      <c r="AE1463" t="b">
        <f>VLOOKUP(AA1463,lists!$B:$C,2,FALSE)</f>
        <v>1</v>
      </c>
      <c r="AF1463" t="b">
        <f>IF(AND(AC1463&gt;=VLOOKUP(FLAT!$I$1,lists!$G:$H,2,FALSE),AC1463&lt;=VLOOKUP(FLAT!$I$2,lists!$G:$H,2,FALSE)),TRUE,FALSE)</f>
        <v>1</v>
      </c>
      <c r="AG1463" t="b">
        <f>VLOOKUP(AB1463,lists!$B$7:$C$8,2,FALSE)</f>
        <v>1</v>
      </c>
      <c r="AH1463" t="b">
        <f>VLOOKUP(IF(H1463="","Open",SUBSTITUTE(H1463,"/Nov","")),lists!$B$27:$D$29,2,FALSE)</f>
        <v>1</v>
      </c>
      <c r="AI1463" t="b">
        <f>IF(FLAT!$I$5="All",TRUE,IF(FLAT!$I$5=TEXT('Raw - F'!C1463,"mmm"),TRUE,FALSE))</f>
        <v>1</v>
      </c>
      <c r="AJ1463" t="b">
        <f>VLOOKUP(L1463,lists!B:C,2,FALSE)</f>
        <v>1</v>
      </c>
      <c r="AK1463" t="b">
        <f>VLOOKUP(T1463,lists!$B$23:$D$25,2,FALSE)</f>
        <v>1</v>
      </c>
      <c r="AL1463">
        <f t="shared" si="124"/>
        <v>1</v>
      </c>
    </row>
    <row r="1464" spans="1:38" x14ac:dyDescent="0.35">
      <c r="A1464" s="1">
        <f t="shared" si="120"/>
        <v>1464</v>
      </c>
      <c r="B1464" s="1">
        <f t="shared" si="121"/>
        <v>1463</v>
      </c>
      <c r="C1464" s="5">
        <v>44377</v>
      </c>
      <c r="D1464" t="s">
        <v>581</v>
      </c>
      <c r="E1464" t="s">
        <v>302</v>
      </c>
      <c r="F1464" t="s">
        <v>302</v>
      </c>
      <c r="G1464" t="s">
        <v>51</v>
      </c>
      <c r="H1464" t="s">
        <v>244</v>
      </c>
      <c r="J1464" t="s">
        <v>35</v>
      </c>
      <c r="K1464" t="s">
        <v>5</v>
      </c>
      <c r="L1464">
        <v>5</v>
      </c>
      <c r="N1464" t="s">
        <v>227</v>
      </c>
      <c r="O1464" t="s">
        <v>443</v>
      </c>
      <c r="P1464" t="s">
        <v>70</v>
      </c>
      <c r="Q1464">
        <v>6600</v>
      </c>
      <c r="R1464" t="s">
        <v>1680</v>
      </c>
      <c r="T1464" t="s">
        <v>240</v>
      </c>
      <c r="U1464">
        <v>0</v>
      </c>
      <c r="W1464" t="s">
        <v>503</v>
      </c>
      <c r="X1464" t="s">
        <v>503</v>
      </c>
      <c r="Z1464" t="s">
        <v>553</v>
      </c>
      <c r="AA1464" s="6" t="str">
        <f t="shared" si="122"/>
        <v>Other</v>
      </c>
      <c r="AB1464" s="6" t="str">
        <f t="shared" si="123"/>
        <v>A</v>
      </c>
      <c r="AC1464" s="6">
        <f>VLOOKUP(P1464,lists!$G:$H,2,FALSE)</f>
        <v>4</v>
      </c>
      <c r="AD1464" t="b">
        <f>VLOOKUP(G1464,lists!$B$2:$C$3,2,FALSE)</f>
        <v>1</v>
      </c>
      <c r="AE1464" t="b">
        <f>VLOOKUP(AA1464,lists!$B:$C,2,FALSE)</f>
        <v>1</v>
      </c>
      <c r="AF1464" t="b">
        <f>IF(AND(AC1464&gt;=VLOOKUP(FLAT!$I$1,lists!$G:$H,2,FALSE),AC1464&lt;=VLOOKUP(FLAT!$I$2,lists!$G:$H,2,FALSE)),TRUE,FALSE)</f>
        <v>1</v>
      </c>
      <c r="AG1464" t="b">
        <f>VLOOKUP(AB1464,lists!$B$7:$C$8,2,FALSE)</f>
        <v>1</v>
      </c>
      <c r="AH1464" t="b">
        <f>VLOOKUP(IF(H1464="","Open",SUBSTITUTE(H1464,"/Nov","")),lists!$B$27:$D$29,2,FALSE)</f>
        <v>1</v>
      </c>
      <c r="AI1464" t="b">
        <f>IF(FLAT!$I$5="All",TRUE,IF(FLAT!$I$5=TEXT('Raw - F'!C1464,"mmm"),TRUE,FALSE))</f>
        <v>1</v>
      </c>
      <c r="AJ1464" t="b">
        <f>VLOOKUP(L1464,lists!B:C,2,FALSE)</f>
        <v>1</v>
      </c>
      <c r="AK1464" t="b">
        <f>VLOOKUP(T1464,lists!$B$23:$D$25,2,FALSE)</f>
        <v>1</v>
      </c>
      <c r="AL1464">
        <f t="shared" si="124"/>
        <v>1</v>
      </c>
    </row>
    <row r="1465" spans="1:38" x14ac:dyDescent="0.35">
      <c r="A1465" s="1">
        <f t="shared" si="120"/>
        <v>1465</v>
      </c>
      <c r="B1465" s="1">
        <f t="shared" si="121"/>
        <v>1464</v>
      </c>
      <c r="C1465" s="5">
        <v>44377</v>
      </c>
      <c r="D1465" t="s">
        <v>581</v>
      </c>
      <c r="E1465" t="s">
        <v>302</v>
      </c>
      <c r="F1465" t="s">
        <v>302</v>
      </c>
      <c r="G1465" t="s">
        <v>51</v>
      </c>
      <c r="H1465" t="s">
        <v>244</v>
      </c>
      <c r="J1465" t="s">
        <v>33</v>
      </c>
      <c r="K1465" t="s">
        <v>5</v>
      </c>
      <c r="L1465">
        <v>5</v>
      </c>
      <c r="N1465" t="s">
        <v>227</v>
      </c>
      <c r="O1465" t="s">
        <v>37</v>
      </c>
      <c r="P1465" t="s">
        <v>37</v>
      </c>
      <c r="Q1465">
        <v>5600</v>
      </c>
      <c r="R1465" t="s">
        <v>1682</v>
      </c>
      <c r="T1465" t="s">
        <v>240</v>
      </c>
      <c r="U1465">
        <v>0</v>
      </c>
      <c r="W1465" t="s">
        <v>503</v>
      </c>
      <c r="X1465" t="s">
        <v>583</v>
      </c>
      <c r="Y1465" t="s">
        <v>368</v>
      </c>
      <c r="Z1465" t="s">
        <v>553</v>
      </c>
      <c r="AA1465" s="6" t="str">
        <f t="shared" si="122"/>
        <v>2yo</v>
      </c>
      <c r="AB1465" s="6" t="str">
        <f t="shared" si="123"/>
        <v>A</v>
      </c>
      <c r="AC1465" s="6">
        <f>VLOOKUP(P1465,lists!$G:$H,2,FALSE)</f>
        <v>2</v>
      </c>
      <c r="AD1465" t="b">
        <f>VLOOKUP(G1465,lists!$B$2:$C$3,2,FALSE)</f>
        <v>1</v>
      </c>
      <c r="AE1465" t="b">
        <f>VLOOKUP(AA1465,lists!$B:$C,2,FALSE)</f>
        <v>1</v>
      </c>
      <c r="AF1465" t="b">
        <f>IF(AND(AC1465&gt;=VLOOKUP(FLAT!$I$1,lists!$G:$H,2,FALSE),AC1465&lt;=VLOOKUP(FLAT!$I$2,lists!$G:$H,2,FALSE)),TRUE,FALSE)</f>
        <v>1</v>
      </c>
      <c r="AG1465" t="b">
        <f>VLOOKUP(AB1465,lists!$B$7:$C$8,2,FALSE)</f>
        <v>1</v>
      </c>
      <c r="AH1465" t="b">
        <f>VLOOKUP(IF(H1465="","Open",SUBSTITUTE(H1465,"/Nov","")),lists!$B$27:$D$29,2,FALSE)</f>
        <v>1</v>
      </c>
      <c r="AI1465" t="b">
        <f>IF(FLAT!$I$5="All",TRUE,IF(FLAT!$I$5=TEXT('Raw - F'!C1465,"mmm"),TRUE,FALSE))</f>
        <v>1</v>
      </c>
      <c r="AJ1465" t="b">
        <f>VLOOKUP(L1465,lists!B:C,2,FALSE)</f>
        <v>1</v>
      </c>
      <c r="AK1465" t="b">
        <f>VLOOKUP(T1465,lists!$B$23:$D$25,2,FALSE)</f>
        <v>1</v>
      </c>
      <c r="AL1465">
        <f t="shared" si="124"/>
        <v>1</v>
      </c>
    </row>
    <row r="1466" spans="1:38" x14ac:dyDescent="0.35">
      <c r="A1466" s="1">
        <f t="shared" si="120"/>
        <v>1466</v>
      </c>
      <c r="B1466" s="1">
        <f t="shared" si="121"/>
        <v>1465</v>
      </c>
      <c r="C1466" s="5">
        <v>44377</v>
      </c>
      <c r="D1466" t="s">
        <v>581</v>
      </c>
      <c r="E1466" t="s">
        <v>302</v>
      </c>
      <c r="F1466" t="s">
        <v>302</v>
      </c>
      <c r="G1466" t="s">
        <v>6</v>
      </c>
      <c r="H1466" t="s">
        <v>227</v>
      </c>
      <c r="J1466" t="s">
        <v>35</v>
      </c>
      <c r="K1466" t="s">
        <v>5</v>
      </c>
      <c r="L1466">
        <v>5</v>
      </c>
      <c r="N1466" t="s">
        <v>330</v>
      </c>
      <c r="O1466" t="s">
        <v>38</v>
      </c>
      <c r="P1466" t="s">
        <v>38</v>
      </c>
      <c r="Q1466">
        <v>5400</v>
      </c>
      <c r="R1466" t="s">
        <v>1679</v>
      </c>
      <c r="T1466" t="s">
        <v>240</v>
      </c>
      <c r="U1466">
        <v>0</v>
      </c>
      <c r="W1466" t="s">
        <v>503</v>
      </c>
      <c r="X1466" t="s">
        <v>503</v>
      </c>
      <c r="AA1466" s="6" t="str">
        <f t="shared" si="122"/>
        <v>Other</v>
      </c>
      <c r="AB1466" s="6" t="str">
        <f t="shared" si="123"/>
        <v>A</v>
      </c>
      <c r="AC1466" s="6">
        <f>VLOOKUP(P1466,lists!$G:$H,2,FALSE)</f>
        <v>3</v>
      </c>
      <c r="AD1466" t="b">
        <f>VLOOKUP(G1466,lists!$B$2:$C$3,2,FALSE)</f>
        <v>1</v>
      </c>
      <c r="AE1466" t="b">
        <f>VLOOKUP(AA1466,lists!$B:$C,2,FALSE)</f>
        <v>1</v>
      </c>
      <c r="AF1466" t="b">
        <f>IF(AND(AC1466&gt;=VLOOKUP(FLAT!$I$1,lists!$G:$H,2,FALSE),AC1466&lt;=VLOOKUP(FLAT!$I$2,lists!$G:$H,2,FALSE)),TRUE,FALSE)</f>
        <v>1</v>
      </c>
      <c r="AG1466" t="b">
        <f>VLOOKUP(AB1466,lists!$B$7:$C$8,2,FALSE)</f>
        <v>1</v>
      </c>
      <c r="AH1466" t="b">
        <f>VLOOKUP(IF(H1466="","Open",SUBSTITUTE(H1466,"/Nov","")),lists!$B$27:$D$29,2,FALSE)</f>
        <v>1</v>
      </c>
      <c r="AI1466" t="b">
        <f>IF(FLAT!$I$5="All",TRUE,IF(FLAT!$I$5=TEXT('Raw - F'!C1466,"mmm"),TRUE,FALSE))</f>
        <v>1</v>
      </c>
      <c r="AJ1466" t="b">
        <f>VLOOKUP(L1466,lists!B:C,2,FALSE)</f>
        <v>1</v>
      </c>
      <c r="AK1466" t="b">
        <f>VLOOKUP(T1466,lists!$B$23:$D$25,2,FALSE)</f>
        <v>1</v>
      </c>
      <c r="AL1466">
        <f t="shared" si="124"/>
        <v>1</v>
      </c>
    </row>
    <row r="1467" spans="1:38" x14ac:dyDescent="0.35">
      <c r="A1467" s="1">
        <f t="shared" si="120"/>
        <v>1467</v>
      </c>
      <c r="B1467" s="1">
        <f t="shared" si="121"/>
        <v>1466</v>
      </c>
      <c r="C1467" s="5">
        <v>44377</v>
      </c>
      <c r="D1467" t="s">
        <v>581</v>
      </c>
      <c r="E1467" t="s">
        <v>302</v>
      </c>
      <c r="F1467" t="s">
        <v>302</v>
      </c>
      <c r="G1467" t="s">
        <v>6</v>
      </c>
      <c r="H1467" t="s">
        <v>227</v>
      </c>
      <c r="J1467" t="s">
        <v>34</v>
      </c>
      <c r="K1467" t="s">
        <v>5</v>
      </c>
      <c r="L1467">
        <v>6</v>
      </c>
      <c r="N1467" t="s">
        <v>314</v>
      </c>
      <c r="O1467" t="s">
        <v>315</v>
      </c>
      <c r="P1467" t="s">
        <v>102</v>
      </c>
      <c r="Q1467">
        <v>5400</v>
      </c>
      <c r="R1467" t="s">
        <v>1681</v>
      </c>
      <c r="T1467" t="s">
        <v>240</v>
      </c>
      <c r="U1467">
        <v>0</v>
      </c>
      <c r="W1467" t="s">
        <v>503</v>
      </c>
      <c r="X1467" t="s">
        <v>503</v>
      </c>
      <c r="AA1467" s="6" t="str">
        <f t="shared" si="122"/>
        <v>3yo</v>
      </c>
      <c r="AB1467" s="6" t="str">
        <f t="shared" si="123"/>
        <v>A</v>
      </c>
      <c r="AC1467" s="6">
        <f>VLOOKUP(P1467,lists!$G:$H,2,FALSE)</f>
        <v>9</v>
      </c>
      <c r="AD1467" t="b">
        <f>VLOOKUP(G1467,lists!$B$2:$C$3,2,FALSE)</f>
        <v>1</v>
      </c>
      <c r="AE1467" t="b">
        <f>VLOOKUP(AA1467,lists!$B:$C,2,FALSE)</f>
        <v>1</v>
      </c>
      <c r="AF1467" t="b">
        <f>IF(AND(AC1467&gt;=VLOOKUP(FLAT!$I$1,lists!$G:$H,2,FALSE),AC1467&lt;=VLOOKUP(FLAT!$I$2,lists!$G:$H,2,FALSE)),TRUE,FALSE)</f>
        <v>1</v>
      </c>
      <c r="AG1467" t="b">
        <f>VLOOKUP(AB1467,lists!$B$7:$C$8,2,FALSE)</f>
        <v>1</v>
      </c>
      <c r="AH1467" t="b">
        <f>VLOOKUP(IF(H1467="","Open",SUBSTITUTE(H1467,"/Nov","")),lists!$B$27:$D$29,2,FALSE)</f>
        <v>1</v>
      </c>
      <c r="AI1467" t="b">
        <f>IF(FLAT!$I$5="All",TRUE,IF(FLAT!$I$5=TEXT('Raw - F'!C1467,"mmm"),TRUE,FALSE))</f>
        <v>1</v>
      </c>
      <c r="AJ1467" t="b">
        <f>VLOOKUP(L1467,lists!B:C,2,FALSE)</f>
        <v>1</v>
      </c>
      <c r="AK1467" t="b">
        <f>VLOOKUP(T1467,lists!$B$23:$D$25,2,FALSE)</f>
        <v>1</v>
      </c>
      <c r="AL1467">
        <f t="shared" si="124"/>
        <v>1</v>
      </c>
    </row>
    <row r="1468" spans="1:38" x14ac:dyDescent="0.35">
      <c r="A1468" s="1">
        <f t="shared" si="120"/>
        <v>1468</v>
      </c>
      <c r="B1468" s="1">
        <f t="shared" si="121"/>
        <v>1467</v>
      </c>
      <c r="C1468" s="5">
        <v>44377</v>
      </c>
      <c r="D1468" t="s">
        <v>581</v>
      </c>
      <c r="E1468" t="s">
        <v>302</v>
      </c>
      <c r="F1468" t="s">
        <v>302</v>
      </c>
      <c r="G1468" t="s">
        <v>6</v>
      </c>
      <c r="H1468" t="s">
        <v>227</v>
      </c>
      <c r="J1468" t="s">
        <v>35</v>
      </c>
      <c r="K1468" t="s">
        <v>5</v>
      </c>
      <c r="L1468">
        <v>6</v>
      </c>
      <c r="N1468" t="s">
        <v>307</v>
      </c>
      <c r="O1468" t="s">
        <v>37</v>
      </c>
      <c r="P1468" t="s">
        <v>37</v>
      </c>
      <c r="Q1468">
        <v>4400</v>
      </c>
      <c r="R1468" t="s">
        <v>659</v>
      </c>
      <c r="T1468" t="s">
        <v>240</v>
      </c>
      <c r="U1468">
        <v>0</v>
      </c>
      <c r="W1468" t="s">
        <v>503</v>
      </c>
      <c r="X1468" t="s">
        <v>503</v>
      </c>
      <c r="AA1468" s="6" t="str">
        <f t="shared" si="122"/>
        <v>Other</v>
      </c>
      <c r="AB1468" s="6" t="str">
        <f t="shared" si="123"/>
        <v>A</v>
      </c>
      <c r="AC1468" s="6">
        <f>VLOOKUP(P1468,lists!$G:$H,2,FALSE)</f>
        <v>2</v>
      </c>
      <c r="AD1468" t="b">
        <f>VLOOKUP(G1468,lists!$B$2:$C$3,2,FALSE)</f>
        <v>1</v>
      </c>
      <c r="AE1468" t="b">
        <f>VLOOKUP(AA1468,lists!$B:$C,2,FALSE)</f>
        <v>1</v>
      </c>
      <c r="AF1468" t="b">
        <f>IF(AND(AC1468&gt;=VLOOKUP(FLAT!$I$1,lists!$G:$H,2,FALSE),AC1468&lt;=VLOOKUP(FLAT!$I$2,lists!$G:$H,2,FALSE)),TRUE,FALSE)</f>
        <v>1</v>
      </c>
      <c r="AG1468" t="b">
        <f>VLOOKUP(AB1468,lists!$B$7:$C$8,2,FALSE)</f>
        <v>1</v>
      </c>
      <c r="AH1468" t="b">
        <f>VLOOKUP(IF(H1468="","Open",SUBSTITUTE(H1468,"/Nov","")),lists!$B$27:$D$29,2,FALSE)</f>
        <v>1</v>
      </c>
      <c r="AI1468" t="b">
        <f>IF(FLAT!$I$5="All",TRUE,IF(FLAT!$I$5=TEXT('Raw - F'!C1468,"mmm"),TRUE,FALSE))</f>
        <v>1</v>
      </c>
      <c r="AJ1468" t="b">
        <f>VLOOKUP(L1468,lists!B:C,2,FALSE)</f>
        <v>1</v>
      </c>
      <c r="AK1468" t="b">
        <f>VLOOKUP(T1468,lists!$B$23:$D$25,2,FALSE)</f>
        <v>1</v>
      </c>
      <c r="AL1468">
        <f t="shared" si="124"/>
        <v>1</v>
      </c>
    </row>
    <row r="1469" spans="1:38" x14ac:dyDescent="0.35">
      <c r="A1469" s="1">
        <f t="shared" si="120"/>
        <v>1469</v>
      </c>
      <c r="B1469" s="1">
        <f t="shared" si="121"/>
        <v>1468</v>
      </c>
      <c r="C1469" s="5">
        <v>44377</v>
      </c>
      <c r="D1469" t="s">
        <v>581</v>
      </c>
      <c r="E1469" t="s">
        <v>302</v>
      </c>
      <c r="F1469" t="s">
        <v>302</v>
      </c>
      <c r="G1469" t="s">
        <v>6</v>
      </c>
      <c r="H1469" t="s">
        <v>227</v>
      </c>
      <c r="J1469" t="s">
        <v>347</v>
      </c>
      <c r="K1469" t="s">
        <v>5</v>
      </c>
      <c r="L1469">
        <v>6</v>
      </c>
      <c r="N1469" t="s">
        <v>312</v>
      </c>
      <c r="O1469" t="s">
        <v>443</v>
      </c>
      <c r="P1469" t="s">
        <v>70</v>
      </c>
      <c r="Q1469">
        <v>4400</v>
      </c>
      <c r="R1469" t="s">
        <v>1683</v>
      </c>
      <c r="T1469" t="s">
        <v>240</v>
      </c>
      <c r="U1469">
        <v>0</v>
      </c>
      <c r="W1469" t="s">
        <v>1704</v>
      </c>
      <c r="X1469" t="s">
        <v>503</v>
      </c>
      <c r="AA1469" s="6" t="str">
        <f t="shared" si="122"/>
        <v>Other</v>
      </c>
      <c r="AB1469" s="6" t="str">
        <f t="shared" si="123"/>
        <v>A</v>
      </c>
      <c r="AC1469" s="6">
        <f>VLOOKUP(P1469,lists!$G:$H,2,FALSE)</f>
        <v>4</v>
      </c>
      <c r="AD1469" t="b">
        <f>VLOOKUP(G1469,lists!$B$2:$C$3,2,FALSE)</f>
        <v>1</v>
      </c>
      <c r="AE1469" t="b">
        <f>VLOOKUP(AA1469,lists!$B:$C,2,FALSE)</f>
        <v>1</v>
      </c>
      <c r="AF1469" t="b">
        <f>IF(AND(AC1469&gt;=VLOOKUP(FLAT!$I$1,lists!$G:$H,2,FALSE),AC1469&lt;=VLOOKUP(FLAT!$I$2,lists!$G:$H,2,FALSE)),TRUE,FALSE)</f>
        <v>1</v>
      </c>
      <c r="AG1469" t="b">
        <f>VLOOKUP(AB1469,lists!$B$7:$C$8,2,FALSE)</f>
        <v>1</v>
      </c>
      <c r="AH1469" t="b">
        <f>VLOOKUP(IF(H1469="","Open",SUBSTITUTE(H1469,"/Nov","")),lists!$B$27:$D$29,2,FALSE)</f>
        <v>1</v>
      </c>
      <c r="AI1469" t="b">
        <f>IF(FLAT!$I$5="All",TRUE,IF(FLAT!$I$5=TEXT('Raw - F'!C1469,"mmm"),TRUE,FALSE))</f>
        <v>1</v>
      </c>
      <c r="AJ1469" t="b">
        <f>VLOOKUP(L1469,lists!B:C,2,FALSE)</f>
        <v>1</v>
      </c>
      <c r="AK1469" t="b">
        <f>VLOOKUP(T1469,lists!$B$23:$D$25,2,FALSE)</f>
        <v>1</v>
      </c>
      <c r="AL1469">
        <f t="shared" si="124"/>
        <v>1</v>
      </c>
    </row>
  </sheetData>
  <autoFilter ref="A1:AL1469" xr:uid="{00000000-0009-0000-0000-000000000000}"/>
  <sortState xmlns:xlrd2="http://schemas.microsoft.com/office/spreadsheetml/2017/richdata2" ref="C2:Z3323">
    <sortCondition ref="C2:C3323"/>
    <sortCondition ref="D2:D3323"/>
    <sortCondition descending="1" ref="Q2:Q3323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1EAE6159-7CA4-42C8-9271-0B5EE9AC01EA}">
            <xm:f>C2&lt;&gt;'\\thejockeyclub.co.uk\HomeDFS\Racing\Programme Book\2019\PB1\[Flat PB1 Final changes.xlsm]Old - F'!#REF!</xm:f>
            <x14:dxf>
              <fill>
                <patternFill>
                  <bgColor theme="4" tint="0.39994506668294322"/>
                </patternFill>
              </fill>
            </x14:dxf>
          </x14:cfRule>
          <xm:sqref>L1280 D1281:L1281 D1282:D1287 E1283:E1287 J1282:L1287 N1276:T1287 J1289:L1290 N1289:T1290 T1291 N1292:T1292 N1293:P1301 Q1299:S1301 D1304 D1276:L1279 H1280:I1280 H1282:I1285 H1287:I1296 Q1293:T1298 D1289:E1303 J1291:K1304 L1292:L1304 N1302:S1304 T1299:T1304 C2:T1275</xm:sqref>
        </x14:conditionalFormatting>
        <x14:conditionalFormatting xmlns:xm="http://schemas.microsoft.com/office/excel/2006/main">
          <x14:cfRule type="expression" priority="7" id="{98239BD1-1C8F-4005-9E2B-F829839E89C5}">
            <xm:f>C2&lt;&gt;'\\thejockeyclub.co.uk\HomeDFS\Racing\Programme Book\2019\PB1\[Flat PB1 Final changes.xlsm]IC - F'!#REF!</xm:f>
            <x14:dxf>
              <fill>
                <patternFill>
                  <bgColor theme="5" tint="0.59996337778862885"/>
                </patternFill>
              </fill>
            </x14:dxf>
          </x14:cfRule>
          <xm:sqref>L1280 D1281:L1281 D1282:D1287 E1283:E1287 J1282:L1287 N1276:S1287 T1279:T1287 J1289:L1290 N1289:T1290 T1291 N1292:T1292 N1293:P1301 Q1299:S1301 D1304 D1276:L1279 H1280:I1280 H1282:I1285 H1287:I1296 Q1293:T1298 D1289:E1303 J1291:K1304 L1292:L1304 N1302:S1304 T1299:T1304 C2:S1275</xm:sqref>
        </x14:conditionalFormatting>
        <x14:conditionalFormatting xmlns:xm="http://schemas.microsoft.com/office/excel/2006/main">
          <x14:cfRule type="expression" priority="6" id="{506F78DF-0E63-4AE8-A461-58ED188206E7}">
            <xm:f>D1288&lt;&gt;'\\thejockeyclub.co.uk\HomeDFS\Racing\Programme Book\2019\PB1\[Flat PB1 Final changes.xlsm]Old - F'!#REF!</xm:f>
            <x14:dxf>
              <fill>
                <patternFill>
                  <bgColor theme="4" tint="0.39994506668294322"/>
                </patternFill>
              </fill>
            </x14:dxf>
          </x14:cfRule>
          <xm:sqref>D1288:E1288 J1288:L1288 N1288:T1288</xm:sqref>
        </x14:conditionalFormatting>
        <x14:conditionalFormatting xmlns:xm="http://schemas.microsoft.com/office/excel/2006/main">
          <x14:cfRule type="expression" priority="5" id="{E7C1FC3B-A72A-4136-8650-F7B113C51780}">
            <xm:f>D1288&lt;&gt;'\\thejockeyclub.co.uk\HomeDFS\Racing\Programme Book\2019\PB1\[Flat PB1 Final changes.xlsm]IC - F'!#REF!</xm:f>
            <x14:dxf>
              <fill>
                <patternFill>
                  <bgColor theme="5" tint="0.59996337778862885"/>
                </patternFill>
              </fill>
            </x14:dxf>
          </x14:cfRule>
          <xm:sqref>D1288:E1288 J1288:L1288 N1288:T1288</xm:sqref>
        </x14:conditionalFormatting>
        <x14:conditionalFormatting xmlns:xm="http://schemas.microsoft.com/office/excel/2006/main">
          <x14:cfRule type="expression" priority="4" id="{218158C1-C315-47C5-9B39-C6F8B3B22116}">
            <xm:f>M1291&lt;&gt;'\\thejockeyclub.co.uk\HomeDFS\Racing\Programme Book\2019\PB1\[Flat PB1 Final changes.xlsm]Old - F'!#REF!</xm:f>
            <x14:dxf>
              <fill>
                <patternFill>
                  <bgColor theme="4" tint="0.39994506668294322"/>
                </patternFill>
              </fill>
            </x14:dxf>
          </x14:cfRule>
          <xm:sqref>M1296 M1291</xm:sqref>
        </x14:conditionalFormatting>
        <x14:conditionalFormatting xmlns:xm="http://schemas.microsoft.com/office/excel/2006/main">
          <x14:cfRule type="expression" priority="3" id="{80CEC183-046B-4C1F-B55E-3C5D933FBC15}">
            <xm:f>M1291&lt;&gt;'\\thejockeyclub.co.uk\HomeDFS\Racing\Programme Book\2019\PB1\[Flat PB1 Final changes.xlsm]IC - F'!#REF!</xm:f>
            <x14:dxf>
              <fill>
                <patternFill>
                  <bgColor theme="5" tint="0.59996337778862885"/>
                </patternFill>
              </fill>
            </x14:dxf>
          </x14:cfRule>
          <xm:sqref>M1296 M1291</xm:sqref>
        </x14:conditionalFormatting>
        <x14:conditionalFormatting xmlns:xm="http://schemas.microsoft.com/office/excel/2006/main">
          <x14:cfRule type="expression" priority="2" id="{13472C60-C632-484A-A40C-31E4208DC9A9}">
            <xm:f>M1292&lt;&gt;'\\thejockeyclub.co.uk\HomeDFS\Racing\Programme Book\2019\PB1\[Flat PB1 Final changes.xlsm]Old - F'!#REF!</xm:f>
            <x14:dxf>
              <fill>
                <patternFill>
                  <bgColor theme="4" tint="0.39994506668294322"/>
                </patternFill>
              </fill>
            </x14:dxf>
          </x14:cfRule>
          <xm:sqref>M1329 M1292</xm:sqref>
        </x14:conditionalFormatting>
        <x14:conditionalFormatting xmlns:xm="http://schemas.microsoft.com/office/excel/2006/main">
          <x14:cfRule type="expression" priority="1" id="{F51C6BEE-FE73-49F4-8EFC-46E99FFFE2E3}">
            <xm:f>M1292&lt;&gt;'\\thejockeyclub.co.uk\HomeDFS\Racing\Programme Book\2019\PB1\[Flat PB1 Final changes.xlsm]IC - F'!#REF!</xm:f>
            <x14:dxf>
              <fill>
                <patternFill>
                  <bgColor theme="5" tint="0.59996337778862885"/>
                </patternFill>
              </fill>
            </x14:dxf>
          </x14:cfRule>
          <xm:sqref>M1329 M1292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I573"/>
  <sheetViews>
    <sheetView workbookViewId="0">
      <selection activeCell="N574" sqref="N574"/>
    </sheetView>
  </sheetViews>
  <sheetFormatPr defaultRowHeight="14.5" x14ac:dyDescent="0.35"/>
  <cols>
    <col min="3" max="3" width="10.7265625" style="5" bestFit="1" customWidth="1"/>
    <col min="4" max="4" width="11.81640625" customWidth="1"/>
    <col min="13" max="13" width="10.453125" customWidth="1"/>
    <col min="14" max="15" width="13.453125" customWidth="1"/>
    <col min="16" max="16" width="12.453125" bestFit="1" customWidth="1"/>
    <col min="17" max="17" width="19" customWidth="1"/>
    <col min="18" max="18" width="12.453125" customWidth="1"/>
    <col min="19" max="19" width="24.81640625" bestFit="1" customWidth="1"/>
    <col min="20" max="24" width="24.81640625" customWidth="1"/>
    <col min="25" max="25" width="20.26953125" style="6" customWidth="1"/>
    <col min="26" max="26" width="9.1796875" style="6"/>
    <col min="32" max="32" width="9.81640625" bestFit="1" customWidth="1"/>
    <col min="34" max="34" width="12.453125" bestFit="1" customWidth="1"/>
  </cols>
  <sheetData>
    <row r="1" spans="1:35" x14ac:dyDescent="0.35">
      <c r="C1" s="5" t="s">
        <v>39</v>
      </c>
      <c r="D1" t="s">
        <v>40</v>
      </c>
      <c r="E1" t="s">
        <v>0</v>
      </c>
      <c r="F1" t="s">
        <v>10</v>
      </c>
      <c r="G1" t="s">
        <v>41</v>
      </c>
      <c r="H1" t="s">
        <v>42</v>
      </c>
      <c r="I1" t="s">
        <v>1687</v>
      </c>
      <c r="J1" t="s">
        <v>1688</v>
      </c>
      <c r="K1" t="s">
        <v>43</v>
      </c>
      <c r="L1" t="s">
        <v>1</v>
      </c>
      <c r="M1" t="s">
        <v>3</v>
      </c>
      <c r="N1" t="s">
        <v>44</v>
      </c>
      <c r="O1" t="s">
        <v>225</v>
      </c>
      <c r="P1" t="s">
        <v>4</v>
      </c>
      <c r="Q1" t="s">
        <v>45</v>
      </c>
      <c r="R1" t="s">
        <v>519</v>
      </c>
      <c r="S1" t="s">
        <v>46</v>
      </c>
      <c r="T1" t="s">
        <v>238</v>
      </c>
      <c r="U1" t="s">
        <v>521</v>
      </c>
      <c r="V1" t="s">
        <v>522</v>
      </c>
      <c r="W1" t="s">
        <v>523</v>
      </c>
      <c r="X1" t="s">
        <v>1689</v>
      </c>
      <c r="Y1" s="6" t="s">
        <v>223</v>
      </c>
      <c r="Z1" s="6" t="s">
        <v>14</v>
      </c>
      <c r="AA1" t="s">
        <v>8</v>
      </c>
      <c r="AB1" t="s">
        <v>11</v>
      </c>
      <c r="AC1" t="s">
        <v>15</v>
      </c>
      <c r="AD1" t="s">
        <v>16</v>
      </c>
      <c r="AE1" t="s">
        <v>26</v>
      </c>
      <c r="AF1" t="s">
        <v>32</v>
      </c>
      <c r="AG1" t="s">
        <v>25</v>
      </c>
      <c r="AH1" t="s">
        <v>243</v>
      </c>
      <c r="AI1" t="s">
        <v>9</v>
      </c>
    </row>
    <row r="2" spans="1:35" x14ac:dyDescent="0.35">
      <c r="A2" s="1">
        <f>IF(B2="",A1,B2+1)</f>
        <v>2</v>
      </c>
      <c r="B2" s="1">
        <f>IF(AND(A1&lt;1,AI2=1),1,IF(AI2=1,A1,""))</f>
        <v>1</v>
      </c>
      <c r="C2" s="5">
        <v>44317</v>
      </c>
      <c r="D2" t="s">
        <v>189</v>
      </c>
      <c r="E2" t="s">
        <v>47</v>
      </c>
      <c r="F2" t="s">
        <v>53</v>
      </c>
      <c r="G2" t="s">
        <v>51</v>
      </c>
      <c r="H2" t="s">
        <v>227</v>
      </c>
      <c r="K2" t="s">
        <v>54</v>
      </c>
      <c r="L2" t="s">
        <v>5</v>
      </c>
      <c r="M2">
        <v>4</v>
      </c>
      <c r="O2" t="s">
        <v>227</v>
      </c>
      <c r="P2" t="s">
        <v>191</v>
      </c>
      <c r="Q2" t="s">
        <v>55</v>
      </c>
      <c r="R2">
        <v>5900</v>
      </c>
      <c r="S2" t="s">
        <v>1693</v>
      </c>
      <c r="T2" t="s">
        <v>240</v>
      </c>
      <c r="V2" t="s">
        <v>518</v>
      </c>
      <c r="W2" t="s">
        <v>503</v>
      </c>
      <c r="X2">
        <v>0</v>
      </c>
      <c r="Y2" s="6" t="str">
        <f>IF(L2="F",L2,"A")</f>
        <v>A</v>
      </c>
      <c r="Z2" s="6">
        <f>VLOOKUP(Q2,lists!Q:R,2,FALSE)</f>
        <v>2</v>
      </c>
      <c r="AA2" t="b">
        <f>VLOOKUP(G2,lists!$B$2:$D$3,3,FALSE)</f>
        <v>1</v>
      </c>
      <c r="AB2" t="b">
        <f>VLOOKUP(F2,lists!$B:$C,2,FALSE)</f>
        <v>1</v>
      </c>
      <c r="AC2" t="b">
        <f>IF(AND(Z2&gt;=VLOOKUP(JUMP!$I$1,lists!$Q:$R,2,FALSE),Z2&lt;=VLOOKUP(JUMP!$I$2,lists!$Q:$R,2,FALSE)),TRUE,FALSE)</f>
        <v>1</v>
      </c>
      <c r="AD2" t="b">
        <f>VLOOKUP(Y2,lists!$B$7:$D$8,3,FALSE)</f>
        <v>1</v>
      </c>
      <c r="AE2" t="b">
        <f>VLOOKUP(SUBSTITUTE(IF(H2="","Open",H2),"Beg","Mdn"),lists!$B$27:$D$29,3,FALSE)</f>
        <v>1</v>
      </c>
      <c r="AF2" t="b">
        <f>IF(JUMP!$I$5="All",TRUE,IF(JUMP!$I$5=TEXT('Raw - J'!C2,"mmm"),TRUE,FALSE))</f>
        <v>1</v>
      </c>
      <c r="AG2" t="b">
        <f>VLOOKUP(M2,lists!B:D,3,FALSE)</f>
        <v>1</v>
      </c>
      <c r="AH2" t="b">
        <f>VLOOKUP(T2,lists!$B$23:$D$25,3,FALSE)</f>
        <v>1</v>
      </c>
      <c r="AI2">
        <f>IF(AND(AA2=TRUE,AB2=TRUE,AC2=TRUE,AD2=TRUE,AE2=TRUE,AF2=TRUE,AG2=TRUE,AH2=TRUE),1,0)</f>
        <v>1</v>
      </c>
    </row>
    <row r="3" spans="1:35" x14ac:dyDescent="0.35">
      <c r="A3" s="1">
        <f t="shared" ref="A3:A65" si="0">IF(B3="",A2,B3+1)</f>
        <v>3</v>
      </c>
      <c r="B3" s="1">
        <f t="shared" ref="B3:B65" si="1">IF(AND(A2&lt;1,AI3=1),1,IF(AI3=1,A2,""))</f>
        <v>2</v>
      </c>
      <c r="C3" s="5">
        <v>44317</v>
      </c>
      <c r="D3" t="s">
        <v>189</v>
      </c>
      <c r="E3" t="s">
        <v>47</v>
      </c>
      <c r="F3" t="s">
        <v>53</v>
      </c>
      <c r="G3" t="s">
        <v>51</v>
      </c>
      <c r="H3" t="s">
        <v>244</v>
      </c>
      <c r="K3" t="s">
        <v>54</v>
      </c>
      <c r="L3" t="s">
        <v>5</v>
      </c>
      <c r="M3">
        <v>4</v>
      </c>
      <c r="O3" t="s">
        <v>227</v>
      </c>
      <c r="P3" t="s">
        <v>191</v>
      </c>
      <c r="Q3" t="s">
        <v>55</v>
      </c>
      <c r="R3">
        <v>6200</v>
      </c>
      <c r="S3" t="s">
        <v>1691</v>
      </c>
      <c r="T3" t="s">
        <v>240</v>
      </c>
      <c r="V3" t="s">
        <v>503</v>
      </c>
      <c r="W3" t="s">
        <v>503</v>
      </c>
      <c r="X3">
        <v>0</v>
      </c>
      <c r="Y3" s="6" t="str">
        <f t="shared" ref="Y3:Y65" si="2">IF(L3="F",L3,"A")</f>
        <v>A</v>
      </c>
      <c r="Z3" s="6">
        <f>VLOOKUP(Q3,lists!Q:R,2,FALSE)</f>
        <v>2</v>
      </c>
      <c r="AA3" t="b">
        <f>VLOOKUP(G3,lists!$B$2:$D$3,3,FALSE)</f>
        <v>1</v>
      </c>
      <c r="AB3" t="b">
        <f>VLOOKUP(F3,lists!$B:$C,2,FALSE)</f>
        <v>1</v>
      </c>
      <c r="AC3" t="b">
        <f>IF(AND(Z3&gt;=VLOOKUP(JUMP!$I$1,lists!$Q:$R,2,FALSE),Z3&lt;=VLOOKUP(JUMP!$I$2,lists!$Q:$R,2,FALSE)),TRUE,FALSE)</f>
        <v>1</v>
      </c>
      <c r="AD3" t="b">
        <f>VLOOKUP(Y3,lists!$B$7:$D$8,3,FALSE)</f>
        <v>1</v>
      </c>
      <c r="AE3" t="b">
        <f>VLOOKUP(SUBSTITUTE(IF(H3="","Open",H3),"Beg","Mdn"),lists!$B$27:$D$29,3,FALSE)</f>
        <v>1</v>
      </c>
      <c r="AF3" t="b">
        <f>IF(JUMP!$I$5="All",TRUE,IF(JUMP!$I$5=TEXT('Raw - J'!C3,"mmm"),TRUE,FALSE))</f>
        <v>1</v>
      </c>
      <c r="AG3" t="b">
        <f>VLOOKUP(M3,lists!B:D,3,FALSE)</f>
        <v>1</v>
      </c>
      <c r="AH3" t="b">
        <f>VLOOKUP(T3,lists!$B$23:$D$25,3,FALSE)</f>
        <v>1</v>
      </c>
      <c r="AI3">
        <f t="shared" ref="AI3:AI66" si="3">IF(AND(AA3=TRUE,AB3=TRUE,AC3=TRUE,AD3=TRUE,AE3=TRUE,AF3=TRUE,AG3=TRUE,AH3=TRUE),1,0)</f>
        <v>1</v>
      </c>
    </row>
    <row r="4" spans="1:35" x14ac:dyDescent="0.35">
      <c r="A4" s="1">
        <f t="shared" si="0"/>
        <v>4</v>
      </c>
      <c r="B4" s="1">
        <f t="shared" si="1"/>
        <v>3</v>
      </c>
      <c r="C4" s="5">
        <v>44317</v>
      </c>
      <c r="D4" t="s">
        <v>189</v>
      </c>
      <c r="E4" t="s">
        <v>47</v>
      </c>
      <c r="F4" t="s">
        <v>48</v>
      </c>
      <c r="G4" t="s">
        <v>6</v>
      </c>
      <c r="H4" t="s">
        <v>227</v>
      </c>
      <c r="K4" t="s">
        <v>49</v>
      </c>
      <c r="L4" t="s">
        <v>5</v>
      </c>
      <c r="M4">
        <v>5</v>
      </c>
      <c r="O4" t="s">
        <v>229</v>
      </c>
      <c r="P4" t="s">
        <v>192</v>
      </c>
      <c r="Q4" t="s">
        <v>50</v>
      </c>
      <c r="R4">
        <v>6500</v>
      </c>
      <c r="S4" t="s">
        <v>1697</v>
      </c>
      <c r="T4" t="s">
        <v>240</v>
      </c>
      <c r="V4" t="s">
        <v>503</v>
      </c>
      <c r="W4" t="s">
        <v>503</v>
      </c>
      <c r="X4">
        <v>0</v>
      </c>
      <c r="Y4" s="6" t="str">
        <f t="shared" si="2"/>
        <v>A</v>
      </c>
      <c r="Z4" s="6">
        <f>VLOOKUP(Q4,lists!Q:R,2,FALSE)</f>
        <v>3</v>
      </c>
      <c r="AA4" t="b">
        <f>VLOOKUP(G4,lists!$B$2:$D$3,3,FALSE)</f>
        <v>1</v>
      </c>
      <c r="AB4" t="b">
        <f>VLOOKUP(F4,lists!$B:$C,2,FALSE)</f>
        <v>1</v>
      </c>
      <c r="AC4" t="b">
        <f>IF(AND(Z4&gt;=VLOOKUP(JUMP!$I$1,lists!$Q:$R,2,FALSE),Z4&lt;=VLOOKUP(JUMP!$I$2,lists!$Q:$R,2,FALSE)),TRUE,FALSE)</f>
        <v>1</v>
      </c>
      <c r="AD4" t="b">
        <f>VLOOKUP(Y4,lists!$B$7:$D$8,3,FALSE)</f>
        <v>1</v>
      </c>
      <c r="AE4" t="b">
        <f>VLOOKUP(SUBSTITUTE(IF(H4="","Open",H4),"Beg","Mdn"),lists!$B$27:$D$29,3,FALSE)</f>
        <v>1</v>
      </c>
      <c r="AF4" t="b">
        <f>IF(JUMP!$I$5="All",TRUE,IF(JUMP!$I$5=TEXT('Raw - J'!C4,"mmm"),TRUE,FALSE))</f>
        <v>1</v>
      </c>
      <c r="AG4" t="b">
        <f>VLOOKUP(M4,lists!B:D,3,FALSE)</f>
        <v>1</v>
      </c>
      <c r="AH4" t="b">
        <f>VLOOKUP(T4,lists!$B$23:$D$25,3,FALSE)</f>
        <v>1</v>
      </c>
      <c r="AI4">
        <f t="shared" si="3"/>
        <v>1</v>
      </c>
    </row>
    <row r="5" spans="1:35" x14ac:dyDescent="0.35">
      <c r="A5" s="1">
        <f t="shared" si="0"/>
        <v>5</v>
      </c>
      <c r="B5" s="1">
        <f t="shared" si="1"/>
        <v>4</v>
      </c>
      <c r="C5" s="5">
        <v>44317</v>
      </c>
      <c r="D5" t="s">
        <v>189</v>
      </c>
      <c r="E5" t="s">
        <v>47</v>
      </c>
      <c r="F5" t="s">
        <v>53</v>
      </c>
      <c r="G5" t="s">
        <v>6</v>
      </c>
      <c r="H5" t="s">
        <v>227</v>
      </c>
      <c r="K5" t="s">
        <v>54</v>
      </c>
      <c r="L5" t="s">
        <v>5</v>
      </c>
      <c r="M5">
        <v>5</v>
      </c>
      <c r="O5" t="s">
        <v>234</v>
      </c>
      <c r="P5" t="s">
        <v>193</v>
      </c>
      <c r="Q5" t="s">
        <v>52</v>
      </c>
      <c r="R5">
        <v>6600</v>
      </c>
      <c r="S5" t="s">
        <v>1694</v>
      </c>
      <c r="T5" t="s">
        <v>240</v>
      </c>
      <c r="U5" t="s">
        <v>1695</v>
      </c>
      <c r="V5" t="s">
        <v>503</v>
      </c>
      <c r="W5" t="s">
        <v>503</v>
      </c>
      <c r="X5">
        <v>0</v>
      </c>
      <c r="Y5" s="6" t="str">
        <f t="shared" si="2"/>
        <v>A</v>
      </c>
      <c r="Z5" s="6">
        <f>VLOOKUP(Q5,lists!Q:R,2,FALSE)</f>
        <v>5</v>
      </c>
      <c r="AA5" t="b">
        <f>VLOOKUP(G5,lists!$B$2:$D$3,3,FALSE)</f>
        <v>1</v>
      </c>
      <c r="AB5" t="b">
        <f>VLOOKUP(F5,lists!$B:$C,2,FALSE)</f>
        <v>1</v>
      </c>
      <c r="AC5" t="b">
        <f>IF(AND(Z5&gt;=VLOOKUP(JUMP!$I$1,lists!$Q:$R,2,FALSE),Z5&lt;=VLOOKUP(JUMP!$I$2,lists!$Q:$R,2,FALSE)),TRUE,FALSE)</f>
        <v>1</v>
      </c>
      <c r="AD5" t="b">
        <f>VLOOKUP(Y5,lists!$B$7:$D$8,3,FALSE)</f>
        <v>1</v>
      </c>
      <c r="AE5" t="b">
        <f>VLOOKUP(SUBSTITUTE(IF(H5="","Open",H5),"Beg","Mdn"),lists!$B$27:$D$29,3,FALSE)</f>
        <v>1</v>
      </c>
      <c r="AF5" t="b">
        <f>IF(JUMP!$I$5="All",TRUE,IF(JUMP!$I$5=TEXT('Raw - J'!C5,"mmm"),TRUE,FALSE))</f>
        <v>1</v>
      </c>
      <c r="AG5" t="b">
        <f>VLOOKUP(M5,lists!B:D,3,FALSE)</f>
        <v>1</v>
      </c>
      <c r="AH5" t="b">
        <f>VLOOKUP(T5,lists!$B$23:$D$25,3,FALSE)</f>
        <v>1</v>
      </c>
      <c r="AI5">
        <f t="shared" si="3"/>
        <v>1</v>
      </c>
    </row>
    <row r="6" spans="1:35" x14ac:dyDescent="0.35">
      <c r="A6" s="1">
        <f t="shared" si="0"/>
        <v>6</v>
      </c>
      <c r="B6" s="1">
        <f t="shared" si="1"/>
        <v>5</v>
      </c>
      <c r="C6" s="5">
        <v>44317</v>
      </c>
      <c r="D6" t="s">
        <v>189</v>
      </c>
      <c r="E6" t="s">
        <v>47</v>
      </c>
      <c r="F6" t="s">
        <v>48</v>
      </c>
      <c r="G6" t="s">
        <v>51</v>
      </c>
      <c r="H6" t="s">
        <v>255</v>
      </c>
      <c r="K6" t="s">
        <v>49</v>
      </c>
      <c r="L6" t="s">
        <v>5</v>
      </c>
      <c r="M6">
        <v>4</v>
      </c>
      <c r="O6" t="s">
        <v>227</v>
      </c>
      <c r="P6" t="s">
        <v>192</v>
      </c>
      <c r="Q6" t="s">
        <v>50</v>
      </c>
      <c r="R6">
        <v>7200</v>
      </c>
      <c r="S6" t="s">
        <v>1692</v>
      </c>
      <c r="T6" t="s">
        <v>240</v>
      </c>
      <c r="V6" t="s">
        <v>503</v>
      </c>
      <c r="W6" t="s">
        <v>503</v>
      </c>
      <c r="X6">
        <v>0</v>
      </c>
      <c r="Y6" s="6" t="str">
        <f t="shared" si="2"/>
        <v>A</v>
      </c>
      <c r="Z6" s="6">
        <f>VLOOKUP(Q6,lists!Q:R,2,FALSE)</f>
        <v>3</v>
      </c>
      <c r="AA6" t="b">
        <f>VLOOKUP(G6,lists!$B$2:$D$3,3,FALSE)</f>
        <v>1</v>
      </c>
      <c r="AB6" t="b">
        <f>VLOOKUP(F6,lists!$B:$C,2,FALSE)</f>
        <v>1</v>
      </c>
      <c r="AC6" t="b">
        <f>IF(AND(Z6&gt;=VLOOKUP(JUMP!$I$1,lists!$Q:$R,2,FALSE),Z6&lt;=VLOOKUP(JUMP!$I$2,lists!$Q:$R,2,FALSE)),TRUE,FALSE)</f>
        <v>1</v>
      </c>
      <c r="AD6" t="b">
        <f>VLOOKUP(Y6,lists!$B$7:$D$8,3,FALSE)</f>
        <v>1</v>
      </c>
      <c r="AE6" t="b">
        <f>VLOOKUP(SUBSTITUTE(IF(H6="","Open",H6),"Beg","Mdn"),lists!$B$27:$D$29,3,FALSE)</f>
        <v>1</v>
      </c>
      <c r="AF6" t="b">
        <f>IF(JUMP!$I$5="All",TRUE,IF(JUMP!$I$5=TEXT('Raw - J'!C6,"mmm"),TRUE,FALSE))</f>
        <v>1</v>
      </c>
      <c r="AG6" t="b">
        <f>VLOOKUP(M6,lists!B:D,3,FALSE)</f>
        <v>1</v>
      </c>
      <c r="AH6" t="b">
        <f>VLOOKUP(T6,lists!$B$23:$D$25,3,FALSE)</f>
        <v>1</v>
      </c>
      <c r="AI6">
        <f t="shared" si="3"/>
        <v>1</v>
      </c>
    </row>
    <row r="7" spans="1:35" x14ac:dyDescent="0.35">
      <c r="A7" s="1">
        <f t="shared" si="0"/>
        <v>7</v>
      </c>
      <c r="B7" s="1">
        <f t="shared" si="1"/>
        <v>6</v>
      </c>
      <c r="C7" s="5">
        <v>44317</v>
      </c>
      <c r="D7" t="s">
        <v>189</v>
      </c>
      <c r="E7" t="s">
        <v>47</v>
      </c>
      <c r="F7" t="s">
        <v>48</v>
      </c>
      <c r="G7" t="s">
        <v>6</v>
      </c>
      <c r="H7" t="s">
        <v>227</v>
      </c>
      <c r="K7" t="s">
        <v>49</v>
      </c>
      <c r="L7" t="s">
        <v>5</v>
      </c>
      <c r="M7">
        <v>4</v>
      </c>
      <c r="O7" t="s">
        <v>226</v>
      </c>
      <c r="P7" t="s">
        <v>190</v>
      </c>
      <c r="Q7" t="s">
        <v>52</v>
      </c>
      <c r="R7">
        <v>9800</v>
      </c>
      <c r="S7" t="s">
        <v>1696</v>
      </c>
      <c r="T7" t="s">
        <v>240</v>
      </c>
      <c r="V7" t="s">
        <v>503</v>
      </c>
      <c r="W7" t="s">
        <v>503</v>
      </c>
      <c r="X7">
        <v>0</v>
      </c>
      <c r="Y7" s="6" t="str">
        <f t="shared" si="2"/>
        <v>A</v>
      </c>
      <c r="Z7" s="6">
        <f>VLOOKUP(Q7,lists!Q:R,2,FALSE)</f>
        <v>5</v>
      </c>
      <c r="AA7" t="b">
        <f>VLOOKUP(G7,lists!$B$2:$D$3,3,FALSE)</f>
        <v>1</v>
      </c>
      <c r="AB7" t="b">
        <f>VLOOKUP(F7,lists!$B:$C,2,FALSE)</f>
        <v>1</v>
      </c>
      <c r="AC7" t="b">
        <f>IF(AND(Z7&gt;=VLOOKUP(JUMP!$I$1,lists!$Q:$R,2,FALSE),Z7&lt;=VLOOKUP(JUMP!$I$2,lists!$Q:$R,2,FALSE)),TRUE,FALSE)</f>
        <v>1</v>
      </c>
      <c r="AD7" t="b">
        <f>VLOOKUP(Y7,lists!$B$7:$D$8,3,FALSE)</f>
        <v>1</v>
      </c>
      <c r="AE7" t="b">
        <f>VLOOKUP(SUBSTITUTE(IF(H7="","Open",H7),"Beg","Mdn"),lists!$B$27:$D$29,3,FALSE)</f>
        <v>1</v>
      </c>
      <c r="AF7" t="b">
        <f>IF(JUMP!$I$5="All",TRUE,IF(JUMP!$I$5=TEXT('Raw - J'!C7,"mmm"),TRUE,FALSE))</f>
        <v>1</v>
      </c>
      <c r="AG7" t="b">
        <f>VLOOKUP(M7,lists!B:D,3,FALSE)</f>
        <v>1</v>
      </c>
      <c r="AH7" t="b">
        <f>VLOOKUP(T7,lists!$B$23:$D$25,3,FALSE)</f>
        <v>1</v>
      </c>
      <c r="AI7">
        <f t="shared" si="3"/>
        <v>1</v>
      </c>
    </row>
    <row r="8" spans="1:35" x14ac:dyDescent="0.35">
      <c r="A8" s="1">
        <f t="shared" si="0"/>
        <v>8</v>
      </c>
      <c r="B8" s="1">
        <f t="shared" si="1"/>
        <v>7</v>
      </c>
      <c r="C8" s="5">
        <v>44317</v>
      </c>
      <c r="D8" t="s">
        <v>189</v>
      </c>
      <c r="E8" t="s">
        <v>47</v>
      </c>
      <c r="F8" t="s">
        <v>53</v>
      </c>
      <c r="G8" t="s">
        <v>6</v>
      </c>
      <c r="H8" t="s">
        <v>227</v>
      </c>
      <c r="K8" t="s">
        <v>54</v>
      </c>
      <c r="L8" t="s">
        <v>5</v>
      </c>
      <c r="M8">
        <v>3</v>
      </c>
      <c r="O8" t="s">
        <v>231</v>
      </c>
      <c r="P8" t="s">
        <v>191</v>
      </c>
      <c r="Q8" t="s">
        <v>55</v>
      </c>
      <c r="R8">
        <v>10400</v>
      </c>
      <c r="S8" t="s">
        <v>1690</v>
      </c>
      <c r="T8" t="s">
        <v>240</v>
      </c>
      <c r="V8" t="s">
        <v>503</v>
      </c>
      <c r="W8" t="s">
        <v>503</v>
      </c>
      <c r="X8">
        <v>0</v>
      </c>
      <c r="Y8" s="6" t="str">
        <f t="shared" si="2"/>
        <v>A</v>
      </c>
      <c r="Z8" s="6">
        <f>VLOOKUP(Q8,lists!Q:R,2,FALSE)</f>
        <v>2</v>
      </c>
      <c r="AA8" t="b">
        <f>VLOOKUP(G8,lists!$B$2:$D$3,3,FALSE)</f>
        <v>1</v>
      </c>
      <c r="AB8" t="b">
        <f>VLOOKUP(F8,lists!$B:$C,2,FALSE)</f>
        <v>1</v>
      </c>
      <c r="AC8" t="b">
        <f>IF(AND(Z8&gt;=VLOOKUP(JUMP!$I$1,lists!$Q:$R,2,FALSE),Z8&lt;=VLOOKUP(JUMP!$I$2,lists!$Q:$R,2,FALSE)),TRUE,FALSE)</f>
        <v>1</v>
      </c>
      <c r="AD8" t="b">
        <f>VLOOKUP(Y8,lists!$B$7:$D$8,3,FALSE)</f>
        <v>1</v>
      </c>
      <c r="AE8" t="b">
        <f>VLOOKUP(SUBSTITUTE(IF(H8="","Open",H8),"Beg","Mdn"),lists!$B$27:$D$29,3,FALSE)</f>
        <v>1</v>
      </c>
      <c r="AF8" t="b">
        <f>IF(JUMP!$I$5="All",TRUE,IF(JUMP!$I$5=TEXT('Raw - J'!C8,"mmm"),TRUE,FALSE))</f>
        <v>1</v>
      </c>
      <c r="AG8" t="b">
        <f>VLOOKUP(M8,lists!B:D,3,FALSE)</f>
        <v>1</v>
      </c>
      <c r="AH8" t="b">
        <f>VLOOKUP(T8,lists!$B$23:$D$25,3,FALSE)</f>
        <v>1</v>
      </c>
      <c r="AI8">
        <f t="shared" si="3"/>
        <v>1</v>
      </c>
    </row>
    <row r="9" spans="1:35" x14ac:dyDescent="0.35">
      <c r="A9" s="1">
        <f t="shared" si="0"/>
        <v>9</v>
      </c>
      <c r="B9" s="1">
        <f t="shared" si="1"/>
        <v>8</v>
      </c>
      <c r="C9" s="5">
        <v>44317</v>
      </c>
      <c r="D9" t="s">
        <v>161</v>
      </c>
      <c r="E9" t="s">
        <v>47</v>
      </c>
      <c r="F9" t="s">
        <v>53</v>
      </c>
      <c r="G9" t="s">
        <v>6</v>
      </c>
      <c r="H9" t="s">
        <v>244</v>
      </c>
      <c r="K9" t="s">
        <v>54</v>
      </c>
      <c r="L9" t="s">
        <v>5</v>
      </c>
      <c r="M9">
        <v>5</v>
      </c>
      <c r="O9" t="s">
        <v>229</v>
      </c>
      <c r="P9" t="s">
        <v>177</v>
      </c>
      <c r="Q9" t="s">
        <v>52</v>
      </c>
      <c r="R9">
        <v>4400</v>
      </c>
      <c r="S9" t="s">
        <v>1701</v>
      </c>
      <c r="T9" t="s">
        <v>239</v>
      </c>
      <c r="V9" t="s">
        <v>503</v>
      </c>
      <c r="W9" t="s">
        <v>503</v>
      </c>
      <c r="X9">
        <v>0</v>
      </c>
      <c r="Y9" s="6" t="str">
        <f t="shared" si="2"/>
        <v>A</v>
      </c>
      <c r="Z9" s="6">
        <f>VLOOKUP(Q9,lists!Q:R,2,FALSE)</f>
        <v>5</v>
      </c>
      <c r="AA9" t="b">
        <f>VLOOKUP(G9,lists!$B$2:$D$3,3,FALSE)</f>
        <v>1</v>
      </c>
      <c r="AB9" t="b">
        <f>VLOOKUP(F9,lists!$B:$C,2,FALSE)</f>
        <v>1</v>
      </c>
      <c r="AC9" t="b">
        <f>IF(AND(Z9&gt;=VLOOKUP(JUMP!$I$1,lists!$Q:$R,2,FALSE),Z9&lt;=VLOOKUP(JUMP!$I$2,lists!$Q:$R,2,FALSE)),TRUE,FALSE)</f>
        <v>1</v>
      </c>
      <c r="AD9" t="b">
        <f>VLOOKUP(Y9,lists!$B$7:$D$8,3,FALSE)</f>
        <v>1</v>
      </c>
      <c r="AE9" t="b">
        <f>VLOOKUP(SUBSTITUTE(IF(H9="","Open",H9),"Beg","Mdn"),lists!$B$27:$D$29,3,FALSE)</f>
        <v>1</v>
      </c>
      <c r="AF9" t="b">
        <f>IF(JUMP!$I$5="All",TRUE,IF(JUMP!$I$5=TEXT('Raw - J'!C9,"mmm"),TRUE,FALSE))</f>
        <v>1</v>
      </c>
      <c r="AG9" t="b">
        <f>VLOOKUP(M9,lists!B:D,3,FALSE)</f>
        <v>1</v>
      </c>
      <c r="AH9" t="b">
        <f>VLOOKUP(T9,lists!$B$23:$D$25,3,FALSE)</f>
        <v>1</v>
      </c>
      <c r="AI9">
        <f t="shared" si="3"/>
        <v>1</v>
      </c>
    </row>
    <row r="10" spans="1:35" x14ac:dyDescent="0.35">
      <c r="A10" s="1">
        <f t="shared" si="0"/>
        <v>10</v>
      </c>
      <c r="B10" s="1">
        <f t="shared" si="1"/>
        <v>9</v>
      </c>
      <c r="C10" s="5">
        <v>44317</v>
      </c>
      <c r="D10" t="s">
        <v>161</v>
      </c>
      <c r="E10" t="s">
        <v>47</v>
      </c>
      <c r="F10" t="s">
        <v>48</v>
      </c>
      <c r="G10" t="s">
        <v>6</v>
      </c>
      <c r="H10" t="s">
        <v>227</v>
      </c>
      <c r="K10" t="s">
        <v>49</v>
      </c>
      <c r="L10" t="s">
        <v>5</v>
      </c>
      <c r="M10">
        <v>5</v>
      </c>
      <c r="O10" t="s">
        <v>229</v>
      </c>
      <c r="P10" t="s">
        <v>164</v>
      </c>
      <c r="Q10" t="s">
        <v>52</v>
      </c>
      <c r="R10">
        <v>4700</v>
      </c>
      <c r="S10" t="s">
        <v>153</v>
      </c>
      <c r="T10" t="s">
        <v>239</v>
      </c>
      <c r="V10" t="s">
        <v>503</v>
      </c>
      <c r="W10" t="s">
        <v>503</v>
      </c>
      <c r="X10">
        <v>0</v>
      </c>
      <c r="Y10" s="6" t="str">
        <f t="shared" si="2"/>
        <v>A</v>
      </c>
      <c r="Z10" s="6">
        <f>VLOOKUP(Q10,lists!Q:R,2,FALSE)</f>
        <v>5</v>
      </c>
      <c r="AA10" t="b">
        <f>VLOOKUP(G10,lists!$B$2:$D$3,3,FALSE)</f>
        <v>1</v>
      </c>
      <c r="AB10" t="b">
        <f>VLOOKUP(F10,lists!$B:$C,2,FALSE)</f>
        <v>1</v>
      </c>
      <c r="AC10" t="b">
        <f>IF(AND(Z10&gt;=VLOOKUP(JUMP!$I$1,lists!$Q:$R,2,FALSE),Z10&lt;=VLOOKUP(JUMP!$I$2,lists!$Q:$R,2,FALSE)),TRUE,FALSE)</f>
        <v>1</v>
      </c>
      <c r="AD10" t="b">
        <f>VLOOKUP(Y10,lists!$B$7:$D$8,3,FALSE)</f>
        <v>1</v>
      </c>
      <c r="AE10" t="b">
        <f>VLOOKUP(SUBSTITUTE(IF(H10="","Open",H10),"Beg","Mdn"),lists!$B$27:$D$29,3,FALSE)</f>
        <v>1</v>
      </c>
      <c r="AF10" t="b">
        <f>IF(JUMP!$I$5="All",TRUE,IF(JUMP!$I$5=TEXT('Raw - J'!C10,"mmm"),TRUE,FALSE))</f>
        <v>1</v>
      </c>
      <c r="AG10" t="b">
        <f>VLOOKUP(M10,lists!B:D,3,FALSE)</f>
        <v>1</v>
      </c>
      <c r="AH10" t="b">
        <f>VLOOKUP(T10,lists!$B$23:$D$25,3,FALSE)</f>
        <v>1</v>
      </c>
      <c r="AI10">
        <f t="shared" si="3"/>
        <v>1</v>
      </c>
    </row>
    <row r="11" spans="1:35" x14ac:dyDescent="0.35">
      <c r="A11" s="1">
        <f t="shared" si="0"/>
        <v>11</v>
      </c>
      <c r="B11" s="1">
        <f t="shared" si="1"/>
        <v>10</v>
      </c>
      <c r="C11" s="5">
        <v>44317</v>
      </c>
      <c r="D11" t="s">
        <v>161</v>
      </c>
      <c r="E11" t="s">
        <v>47</v>
      </c>
      <c r="F11" t="s">
        <v>53</v>
      </c>
      <c r="G11" t="s">
        <v>51</v>
      </c>
      <c r="H11" t="s">
        <v>245</v>
      </c>
      <c r="J11" t="s">
        <v>1702</v>
      </c>
      <c r="K11" t="s">
        <v>54</v>
      </c>
      <c r="L11" t="s">
        <v>5</v>
      </c>
      <c r="M11">
        <v>4</v>
      </c>
      <c r="O11" t="s">
        <v>227</v>
      </c>
      <c r="P11" t="s">
        <v>165</v>
      </c>
      <c r="Q11" t="s">
        <v>55</v>
      </c>
      <c r="R11">
        <v>5400</v>
      </c>
      <c r="S11" t="s">
        <v>510</v>
      </c>
      <c r="T11" t="s">
        <v>239</v>
      </c>
      <c r="V11" t="s">
        <v>503</v>
      </c>
      <c r="W11" t="s">
        <v>503</v>
      </c>
      <c r="X11">
        <v>0</v>
      </c>
      <c r="Y11" s="6" t="str">
        <f t="shared" si="2"/>
        <v>A</v>
      </c>
      <c r="Z11" s="6">
        <f>VLOOKUP(Q11,lists!Q:R,2,FALSE)</f>
        <v>2</v>
      </c>
      <c r="AA11" t="b">
        <f>VLOOKUP(G11,lists!$B$2:$D$3,3,FALSE)</f>
        <v>1</v>
      </c>
      <c r="AB11" t="b">
        <f>VLOOKUP(F11,lists!$B:$C,2,FALSE)</f>
        <v>1</v>
      </c>
      <c r="AC11" t="b">
        <f>IF(AND(Z11&gt;=VLOOKUP(JUMP!$I$1,lists!$Q:$R,2,FALSE),Z11&lt;=VLOOKUP(JUMP!$I$2,lists!$Q:$R,2,FALSE)),TRUE,FALSE)</f>
        <v>1</v>
      </c>
      <c r="AD11" t="b">
        <f>VLOOKUP(Y11,lists!$B$7:$D$8,3,FALSE)</f>
        <v>1</v>
      </c>
      <c r="AE11" t="b">
        <f>VLOOKUP(SUBSTITUTE(IF(H11="","Open",H11),"Beg","Mdn"),lists!$B$27:$D$29,3,FALSE)</f>
        <v>1</v>
      </c>
      <c r="AF11" t="b">
        <f>IF(JUMP!$I$5="All",TRUE,IF(JUMP!$I$5=TEXT('Raw - J'!C11,"mmm"),TRUE,FALSE))</f>
        <v>1</v>
      </c>
      <c r="AG11" t="b">
        <f>VLOOKUP(M11,lists!B:D,3,FALSE)</f>
        <v>1</v>
      </c>
      <c r="AH11" t="b">
        <f>VLOOKUP(T11,lists!$B$23:$D$25,3,FALSE)</f>
        <v>1</v>
      </c>
      <c r="AI11">
        <f t="shared" si="3"/>
        <v>1</v>
      </c>
    </row>
    <row r="12" spans="1:35" x14ac:dyDescent="0.35">
      <c r="A12" s="1">
        <f t="shared" si="0"/>
        <v>12</v>
      </c>
      <c r="B12" s="1">
        <f t="shared" si="1"/>
        <v>11</v>
      </c>
      <c r="C12" s="5">
        <v>44317</v>
      </c>
      <c r="D12" t="s">
        <v>161</v>
      </c>
      <c r="E12" t="s">
        <v>47</v>
      </c>
      <c r="F12" t="s">
        <v>48</v>
      </c>
      <c r="G12" t="s">
        <v>51</v>
      </c>
      <c r="H12" t="s">
        <v>255</v>
      </c>
      <c r="K12" t="s">
        <v>49</v>
      </c>
      <c r="L12" t="s">
        <v>5</v>
      </c>
      <c r="M12">
        <v>4</v>
      </c>
      <c r="O12" t="s">
        <v>227</v>
      </c>
      <c r="P12" t="s">
        <v>176</v>
      </c>
      <c r="Q12" t="s">
        <v>55</v>
      </c>
      <c r="R12">
        <v>6000</v>
      </c>
      <c r="S12" t="s">
        <v>1698</v>
      </c>
      <c r="T12" t="s">
        <v>239</v>
      </c>
      <c r="V12" t="s">
        <v>503</v>
      </c>
      <c r="W12" t="s">
        <v>503</v>
      </c>
      <c r="X12">
        <v>0</v>
      </c>
      <c r="Y12" s="6" t="str">
        <f t="shared" si="2"/>
        <v>A</v>
      </c>
      <c r="Z12" s="6">
        <f>VLOOKUP(Q12,lists!Q:R,2,FALSE)</f>
        <v>2</v>
      </c>
      <c r="AA12" t="b">
        <f>VLOOKUP(G12,lists!$B$2:$D$3,3,FALSE)</f>
        <v>1</v>
      </c>
      <c r="AB12" t="b">
        <f>VLOOKUP(F12,lists!$B:$C,2,FALSE)</f>
        <v>1</v>
      </c>
      <c r="AC12" t="b">
        <f>IF(AND(Z12&gt;=VLOOKUP(JUMP!$I$1,lists!$Q:$R,2,FALSE),Z12&lt;=VLOOKUP(JUMP!$I$2,lists!$Q:$R,2,FALSE)),TRUE,FALSE)</f>
        <v>1</v>
      </c>
      <c r="AD12" t="b">
        <f>VLOOKUP(Y12,lists!$B$7:$D$8,3,FALSE)</f>
        <v>1</v>
      </c>
      <c r="AE12" t="b">
        <f>VLOOKUP(SUBSTITUTE(IF(H12="","Open",H12),"Beg","Mdn"),lists!$B$27:$D$29,3,FALSE)</f>
        <v>1</v>
      </c>
      <c r="AF12" t="b">
        <f>IF(JUMP!$I$5="All",TRUE,IF(JUMP!$I$5=TEXT('Raw - J'!C12,"mmm"),TRUE,FALSE))</f>
        <v>1</v>
      </c>
      <c r="AG12" t="b">
        <f>VLOOKUP(M12,lists!B:D,3,FALSE)</f>
        <v>1</v>
      </c>
      <c r="AH12" t="b">
        <f>VLOOKUP(T12,lists!$B$23:$D$25,3,FALSE)</f>
        <v>1</v>
      </c>
      <c r="AI12">
        <f t="shared" si="3"/>
        <v>1</v>
      </c>
    </row>
    <row r="13" spans="1:35" x14ac:dyDescent="0.35">
      <c r="A13" s="1">
        <f t="shared" si="0"/>
        <v>13</v>
      </c>
      <c r="B13" s="1">
        <f t="shared" si="1"/>
        <v>12</v>
      </c>
      <c r="C13" s="5">
        <v>44317</v>
      </c>
      <c r="D13" t="s">
        <v>161</v>
      </c>
      <c r="E13" t="s">
        <v>47</v>
      </c>
      <c r="F13" t="s">
        <v>48</v>
      </c>
      <c r="G13" t="s">
        <v>6</v>
      </c>
      <c r="H13" t="s">
        <v>244</v>
      </c>
      <c r="K13" t="s">
        <v>49</v>
      </c>
      <c r="L13" t="s">
        <v>5</v>
      </c>
      <c r="M13">
        <v>4</v>
      </c>
      <c r="O13" t="s">
        <v>226</v>
      </c>
      <c r="P13" t="s">
        <v>163</v>
      </c>
      <c r="Q13" t="s">
        <v>129</v>
      </c>
      <c r="R13">
        <v>6700</v>
      </c>
      <c r="S13" t="s">
        <v>1699</v>
      </c>
      <c r="T13" t="s">
        <v>239</v>
      </c>
      <c r="V13" t="s">
        <v>503</v>
      </c>
      <c r="W13" t="s">
        <v>503</v>
      </c>
      <c r="X13">
        <v>0</v>
      </c>
      <c r="Y13" s="6" t="str">
        <f t="shared" si="2"/>
        <v>A</v>
      </c>
      <c r="Z13" s="6">
        <f>VLOOKUP(Q13,lists!Q:R,2,FALSE)</f>
        <v>4</v>
      </c>
      <c r="AA13" t="b">
        <f>VLOOKUP(G13,lists!$B$2:$D$3,3,FALSE)</f>
        <v>1</v>
      </c>
      <c r="AB13" t="b">
        <f>VLOOKUP(F13,lists!$B:$C,2,FALSE)</f>
        <v>1</v>
      </c>
      <c r="AC13" t="b">
        <f>IF(AND(Z13&gt;=VLOOKUP(JUMP!$I$1,lists!$Q:$R,2,FALSE),Z13&lt;=VLOOKUP(JUMP!$I$2,lists!$Q:$R,2,FALSE)),TRUE,FALSE)</f>
        <v>1</v>
      </c>
      <c r="AD13" t="b">
        <f>VLOOKUP(Y13,lists!$B$7:$D$8,3,FALSE)</f>
        <v>1</v>
      </c>
      <c r="AE13" t="b">
        <f>VLOOKUP(SUBSTITUTE(IF(H13="","Open",H13),"Beg","Mdn"),lists!$B$27:$D$29,3,FALSE)</f>
        <v>1</v>
      </c>
      <c r="AF13" t="b">
        <f>IF(JUMP!$I$5="All",TRUE,IF(JUMP!$I$5=TEXT('Raw - J'!C13,"mmm"),TRUE,FALSE))</f>
        <v>1</v>
      </c>
      <c r="AG13" t="b">
        <f>VLOOKUP(M13,lists!B:D,3,FALSE)</f>
        <v>1</v>
      </c>
      <c r="AH13" t="b">
        <f>VLOOKUP(T13,lists!$B$23:$D$25,3,FALSE)</f>
        <v>1</v>
      </c>
      <c r="AI13">
        <f t="shared" si="3"/>
        <v>1</v>
      </c>
    </row>
    <row r="14" spans="1:35" x14ac:dyDescent="0.35">
      <c r="A14" s="1">
        <f t="shared" si="0"/>
        <v>14</v>
      </c>
      <c r="B14" s="1">
        <f t="shared" si="1"/>
        <v>13</v>
      </c>
      <c r="C14" s="5">
        <v>44317</v>
      </c>
      <c r="D14" t="s">
        <v>161</v>
      </c>
      <c r="E14" t="s">
        <v>47</v>
      </c>
      <c r="F14" t="s">
        <v>53</v>
      </c>
      <c r="G14" t="s">
        <v>6</v>
      </c>
      <c r="H14" t="s">
        <v>227</v>
      </c>
      <c r="K14" t="s">
        <v>54</v>
      </c>
      <c r="L14" t="s">
        <v>5</v>
      </c>
      <c r="M14">
        <v>3</v>
      </c>
      <c r="O14" t="s">
        <v>232</v>
      </c>
      <c r="P14" t="s">
        <v>162</v>
      </c>
      <c r="Q14" t="s">
        <v>50</v>
      </c>
      <c r="R14">
        <v>9200</v>
      </c>
      <c r="S14" t="s">
        <v>220</v>
      </c>
      <c r="T14" t="s">
        <v>239</v>
      </c>
      <c r="V14" t="s">
        <v>503</v>
      </c>
      <c r="W14" t="s">
        <v>503</v>
      </c>
      <c r="X14">
        <v>0</v>
      </c>
      <c r="Y14" s="6" t="str">
        <f t="shared" si="2"/>
        <v>A</v>
      </c>
      <c r="Z14" s="6">
        <f>VLOOKUP(Q14,lists!Q:R,2,FALSE)</f>
        <v>3</v>
      </c>
      <c r="AA14" t="b">
        <f>VLOOKUP(G14,lists!$B$2:$D$3,3,FALSE)</f>
        <v>1</v>
      </c>
      <c r="AB14" t="b">
        <f>VLOOKUP(F14,lists!$B:$C,2,FALSE)</f>
        <v>1</v>
      </c>
      <c r="AC14" t="b">
        <f>IF(AND(Z14&gt;=VLOOKUP(JUMP!$I$1,lists!$Q:$R,2,FALSE),Z14&lt;=VLOOKUP(JUMP!$I$2,lists!$Q:$R,2,FALSE)),TRUE,FALSE)</f>
        <v>1</v>
      </c>
      <c r="AD14" t="b">
        <f>VLOOKUP(Y14,lists!$B$7:$D$8,3,FALSE)</f>
        <v>1</v>
      </c>
      <c r="AE14" t="b">
        <f>VLOOKUP(SUBSTITUTE(IF(H14="","Open",H14),"Beg","Mdn"),lists!$B$27:$D$29,3,FALSE)</f>
        <v>1</v>
      </c>
      <c r="AF14" t="b">
        <f>IF(JUMP!$I$5="All",TRUE,IF(JUMP!$I$5=TEXT('Raw - J'!C14,"mmm"),TRUE,FALSE))</f>
        <v>1</v>
      </c>
      <c r="AG14" t="b">
        <f>VLOOKUP(M14,lists!B:D,3,FALSE)</f>
        <v>1</v>
      </c>
      <c r="AH14" t="b">
        <f>VLOOKUP(T14,lists!$B$23:$D$25,3,FALSE)</f>
        <v>1</v>
      </c>
      <c r="AI14">
        <f t="shared" si="3"/>
        <v>1</v>
      </c>
    </row>
    <row r="15" spans="1:35" x14ac:dyDescent="0.35">
      <c r="A15" s="1">
        <f t="shared" si="0"/>
        <v>15</v>
      </c>
      <c r="B15" s="1">
        <f t="shared" si="1"/>
        <v>14</v>
      </c>
      <c r="C15" s="5">
        <v>44317</v>
      </c>
      <c r="D15" t="s">
        <v>161</v>
      </c>
      <c r="E15" t="s">
        <v>47</v>
      </c>
      <c r="F15" t="s">
        <v>48</v>
      </c>
      <c r="G15" t="s">
        <v>6</v>
      </c>
      <c r="H15" t="s">
        <v>227</v>
      </c>
      <c r="K15" t="s">
        <v>49</v>
      </c>
      <c r="L15" t="s">
        <v>5</v>
      </c>
      <c r="M15">
        <v>2</v>
      </c>
      <c r="O15" t="s">
        <v>227</v>
      </c>
      <c r="P15" t="s">
        <v>164</v>
      </c>
      <c r="Q15" t="s">
        <v>52</v>
      </c>
      <c r="R15">
        <v>35000</v>
      </c>
      <c r="S15" t="s">
        <v>1700</v>
      </c>
      <c r="T15" t="s">
        <v>239</v>
      </c>
      <c r="V15" t="s">
        <v>503</v>
      </c>
      <c r="W15" t="s">
        <v>503</v>
      </c>
      <c r="X15">
        <v>0</v>
      </c>
      <c r="Y15" s="6" t="str">
        <f t="shared" si="2"/>
        <v>A</v>
      </c>
      <c r="Z15" s="6">
        <f>VLOOKUP(Q15,lists!Q:R,2,FALSE)</f>
        <v>5</v>
      </c>
      <c r="AA15" t="b">
        <f>VLOOKUP(G15,lists!$B$2:$D$3,3,FALSE)</f>
        <v>1</v>
      </c>
      <c r="AB15" t="b">
        <f>VLOOKUP(F15,lists!$B:$C,2,FALSE)</f>
        <v>1</v>
      </c>
      <c r="AC15" t="b">
        <f>IF(AND(Z15&gt;=VLOOKUP(JUMP!$I$1,lists!$Q:$R,2,FALSE),Z15&lt;=VLOOKUP(JUMP!$I$2,lists!$Q:$R,2,FALSE)),TRUE,FALSE)</f>
        <v>1</v>
      </c>
      <c r="AD15" t="b">
        <f>VLOOKUP(Y15,lists!$B$7:$D$8,3,FALSE)</f>
        <v>1</v>
      </c>
      <c r="AE15" t="b">
        <f>VLOOKUP(SUBSTITUTE(IF(H15="","Open",H15),"Beg","Mdn"),lists!$B$27:$D$29,3,FALSE)</f>
        <v>1</v>
      </c>
      <c r="AF15" t="b">
        <f>IF(JUMP!$I$5="All",TRUE,IF(JUMP!$I$5=TEXT('Raw - J'!C15,"mmm"),TRUE,FALSE))</f>
        <v>1</v>
      </c>
      <c r="AG15" t="b">
        <f>VLOOKUP(M15,lists!B:D,3,FALSE)</f>
        <v>1</v>
      </c>
      <c r="AH15" t="b">
        <f>VLOOKUP(T15,lists!$B$23:$D$25,3,FALSE)</f>
        <v>1</v>
      </c>
      <c r="AI15">
        <f t="shared" si="3"/>
        <v>1</v>
      </c>
    </row>
    <row r="16" spans="1:35" x14ac:dyDescent="0.35">
      <c r="A16" s="1">
        <f t="shared" si="0"/>
        <v>16</v>
      </c>
      <c r="B16" s="1">
        <f t="shared" si="1"/>
        <v>15</v>
      </c>
      <c r="C16" s="5">
        <v>44319</v>
      </c>
      <c r="D16" t="s">
        <v>83</v>
      </c>
      <c r="E16" t="s">
        <v>47</v>
      </c>
      <c r="F16" t="s">
        <v>53</v>
      </c>
      <c r="G16" t="s">
        <v>6</v>
      </c>
      <c r="H16" t="s">
        <v>227</v>
      </c>
      <c r="K16" t="s">
        <v>54</v>
      </c>
      <c r="L16" t="s">
        <v>5</v>
      </c>
      <c r="M16">
        <v>4</v>
      </c>
      <c r="O16" t="s">
        <v>226</v>
      </c>
      <c r="P16" t="s">
        <v>122</v>
      </c>
      <c r="Q16" t="s">
        <v>50</v>
      </c>
      <c r="R16">
        <v>5400</v>
      </c>
      <c r="S16" t="s">
        <v>1706</v>
      </c>
      <c r="T16" t="s">
        <v>241</v>
      </c>
      <c r="V16" t="s">
        <v>503</v>
      </c>
      <c r="W16" t="s">
        <v>503</v>
      </c>
      <c r="X16">
        <v>0</v>
      </c>
      <c r="Y16" s="6" t="str">
        <f t="shared" si="2"/>
        <v>A</v>
      </c>
      <c r="Z16" s="6">
        <f>VLOOKUP(Q16,lists!Q:R,2,FALSE)</f>
        <v>3</v>
      </c>
      <c r="AA16" t="b">
        <f>VLOOKUP(G16,lists!$B$2:$D$3,3,FALSE)</f>
        <v>1</v>
      </c>
      <c r="AB16" t="b">
        <f>VLOOKUP(F16,lists!$B:$C,2,FALSE)</f>
        <v>1</v>
      </c>
      <c r="AC16" t="b">
        <f>IF(AND(Z16&gt;=VLOOKUP(JUMP!$I$1,lists!$Q:$R,2,FALSE),Z16&lt;=VLOOKUP(JUMP!$I$2,lists!$Q:$R,2,FALSE)),TRUE,FALSE)</f>
        <v>1</v>
      </c>
      <c r="AD16" t="b">
        <f>VLOOKUP(Y16,lists!$B$7:$D$8,3,FALSE)</f>
        <v>1</v>
      </c>
      <c r="AE16" t="b">
        <f>VLOOKUP(SUBSTITUTE(IF(H16="","Open",H16),"Beg","Mdn"),lists!$B$27:$D$29,3,FALSE)</f>
        <v>1</v>
      </c>
      <c r="AF16" t="b">
        <f>IF(JUMP!$I$5="All",TRUE,IF(JUMP!$I$5=TEXT('Raw - J'!C16,"mmm"),TRUE,FALSE))</f>
        <v>1</v>
      </c>
      <c r="AG16" t="b">
        <f>VLOOKUP(M16,lists!B:D,3,FALSE)</f>
        <v>1</v>
      </c>
      <c r="AH16" t="b">
        <f>VLOOKUP(T16,lists!$B$23:$D$25,3,FALSE)</f>
        <v>1</v>
      </c>
      <c r="AI16">
        <f t="shared" si="3"/>
        <v>1</v>
      </c>
    </row>
    <row r="17" spans="1:35" x14ac:dyDescent="0.35">
      <c r="A17" s="1">
        <f t="shared" si="0"/>
        <v>17</v>
      </c>
      <c r="B17" s="1">
        <f t="shared" si="1"/>
        <v>16</v>
      </c>
      <c r="C17" s="5">
        <v>44319</v>
      </c>
      <c r="D17" t="s">
        <v>83</v>
      </c>
      <c r="E17" t="s">
        <v>47</v>
      </c>
      <c r="F17" t="s">
        <v>53</v>
      </c>
      <c r="G17" t="s">
        <v>6</v>
      </c>
      <c r="H17" t="s">
        <v>227</v>
      </c>
      <c r="K17" t="s">
        <v>54</v>
      </c>
      <c r="L17" t="s">
        <v>7</v>
      </c>
      <c r="M17">
        <v>4</v>
      </c>
      <c r="O17" t="s">
        <v>226</v>
      </c>
      <c r="P17" t="s">
        <v>55</v>
      </c>
      <c r="Q17" t="s">
        <v>55</v>
      </c>
      <c r="R17">
        <v>5400</v>
      </c>
      <c r="S17" t="s">
        <v>505</v>
      </c>
      <c r="T17" t="s">
        <v>241</v>
      </c>
      <c r="V17" t="s">
        <v>503</v>
      </c>
      <c r="W17" t="s">
        <v>503</v>
      </c>
      <c r="X17">
        <v>0</v>
      </c>
      <c r="Y17" s="6" t="str">
        <f t="shared" si="2"/>
        <v>F</v>
      </c>
      <c r="Z17" s="6">
        <f>VLOOKUP(Q17,lists!Q:R,2,FALSE)</f>
        <v>2</v>
      </c>
      <c r="AA17" t="b">
        <f>VLOOKUP(G17,lists!$B$2:$D$3,3,FALSE)</f>
        <v>1</v>
      </c>
      <c r="AB17" t="b">
        <f>VLOOKUP(F17,lists!$B:$C,2,FALSE)</f>
        <v>1</v>
      </c>
      <c r="AC17" t="b">
        <f>IF(AND(Z17&gt;=VLOOKUP(JUMP!$I$1,lists!$Q:$R,2,FALSE),Z17&lt;=VLOOKUP(JUMP!$I$2,lists!$Q:$R,2,FALSE)),TRUE,FALSE)</f>
        <v>1</v>
      </c>
      <c r="AD17" t="b">
        <f>VLOOKUP(Y17,lists!$B$7:$D$8,3,FALSE)</f>
        <v>1</v>
      </c>
      <c r="AE17" t="b">
        <f>VLOOKUP(SUBSTITUTE(IF(H17="","Open",H17),"Beg","Mdn"),lists!$B$27:$D$29,3,FALSE)</f>
        <v>1</v>
      </c>
      <c r="AF17" t="b">
        <f>IF(JUMP!$I$5="All",TRUE,IF(JUMP!$I$5=TEXT('Raw - J'!C17,"mmm"),TRUE,FALSE))</f>
        <v>1</v>
      </c>
      <c r="AG17" t="b">
        <f>VLOOKUP(M17,lists!B:D,3,FALSE)</f>
        <v>1</v>
      </c>
      <c r="AH17" t="b">
        <f>VLOOKUP(T17,lists!$B$23:$D$25,3,FALSE)</f>
        <v>1</v>
      </c>
      <c r="AI17">
        <f t="shared" si="3"/>
        <v>1</v>
      </c>
    </row>
    <row r="18" spans="1:35" x14ac:dyDescent="0.35">
      <c r="A18" s="1">
        <f t="shared" si="0"/>
        <v>18</v>
      </c>
      <c r="B18" s="1">
        <f t="shared" si="1"/>
        <v>17</v>
      </c>
      <c r="C18" s="5">
        <v>44319</v>
      </c>
      <c r="D18" t="s">
        <v>83</v>
      </c>
      <c r="E18" t="s">
        <v>47</v>
      </c>
      <c r="F18" t="s">
        <v>53</v>
      </c>
      <c r="G18" t="s">
        <v>51</v>
      </c>
      <c r="H18" t="s">
        <v>245</v>
      </c>
      <c r="K18" t="s">
        <v>54</v>
      </c>
      <c r="L18" t="s">
        <v>5</v>
      </c>
      <c r="M18">
        <v>4</v>
      </c>
      <c r="O18" t="s">
        <v>227</v>
      </c>
      <c r="P18" t="s">
        <v>122</v>
      </c>
      <c r="Q18" t="s">
        <v>50</v>
      </c>
      <c r="R18">
        <v>5400</v>
      </c>
      <c r="S18" t="s">
        <v>286</v>
      </c>
      <c r="T18" t="s">
        <v>241</v>
      </c>
      <c r="V18" t="s">
        <v>503</v>
      </c>
      <c r="W18" t="s">
        <v>503</v>
      </c>
      <c r="X18">
        <v>0</v>
      </c>
      <c r="Y18" s="6" t="str">
        <f t="shared" si="2"/>
        <v>A</v>
      </c>
      <c r="Z18" s="6">
        <f>VLOOKUP(Q18,lists!Q:R,2,FALSE)</f>
        <v>3</v>
      </c>
      <c r="AA18" t="b">
        <f>VLOOKUP(G18,lists!$B$2:$D$3,3,FALSE)</f>
        <v>1</v>
      </c>
      <c r="AB18" t="b">
        <f>VLOOKUP(F18,lists!$B:$C,2,FALSE)</f>
        <v>1</v>
      </c>
      <c r="AC18" t="b">
        <f>IF(AND(Z18&gt;=VLOOKUP(JUMP!$I$1,lists!$Q:$R,2,FALSE),Z18&lt;=VLOOKUP(JUMP!$I$2,lists!$Q:$R,2,FALSE)),TRUE,FALSE)</f>
        <v>1</v>
      </c>
      <c r="AD18" t="b">
        <f>VLOOKUP(Y18,lists!$B$7:$D$8,3,FALSE)</f>
        <v>1</v>
      </c>
      <c r="AE18" t="b">
        <f>VLOOKUP(SUBSTITUTE(IF(H18="","Open",H18),"Beg","Mdn"),lists!$B$27:$D$29,3,FALSE)</f>
        <v>1</v>
      </c>
      <c r="AF18" t="b">
        <f>IF(JUMP!$I$5="All",TRUE,IF(JUMP!$I$5=TEXT('Raw - J'!C18,"mmm"),TRUE,FALSE))</f>
        <v>1</v>
      </c>
      <c r="AG18" t="b">
        <f>VLOOKUP(M18,lists!B:D,3,FALSE)</f>
        <v>1</v>
      </c>
      <c r="AH18" t="b">
        <f>VLOOKUP(T18,lists!$B$23:$D$25,3,FALSE)</f>
        <v>1</v>
      </c>
      <c r="AI18">
        <f t="shared" si="3"/>
        <v>1</v>
      </c>
    </row>
    <row r="19" spans="1:35" x14ac:dyDescent="0.35">
      <c r="A19" s="1">
        <f t="shared" si="0"/>
        <v>19</v>
      </c>
      <c r="B19" s="1">
        <f t="shared" si="1"/>
        <v>18</v>
      </c>
      <c r="C19" s="5">
        <v>44319</v>
      </c>
      <c r="D19" t="s">
        <v>83</v>
      </c>
      <c r="E19" t="s">
        <v>47</v>
      </c>
      <c r="F19" t="s">
        <v>53</v>
      </c>
      <c r="G19" t="s">
        <v>51</v>
      </c>
      <c r="H19" t="s">
        <v>244</v>
      </c>
      <c r="K19" t="s">
        <v>54</v>
      </c>
      <c r="L19" t="s">
        <v>5</v>
      </c>
      <c r="M19">
        <v>4</v>
      </c>
      <c r="O19" t="s">
        <v>227</v>
      </c>
      <c r="P19" t="s">
        <v>55</v>
      </c>
      <c r="Q19" t="s">
        <v>55</v>
      </c>
      <c r="R19">
        <v>5400</v>
      </c>
      <c r="S19" t="s">
        <v>268</v>
      </c>
      <c r="T19" t="s">
        <v>241</v>
      </c>
      <c r="V19" t="s">
        <v>503</v>
      </c>
      <c r="W19" t="s">
        <v>503</v>
      </c>
      <c r="X19">
        <v>0</v>
      </c>
      <c r="Y19" s="6" t="str">
        <f t="shared" si="2"/>
        <v>A</v>
      </c>
      <c r="Z19" s="6">
        <f>VLOOKUP(Q19,lists!Q:R,2,FALSE)</f>
        <v>2</v>
      </c>
      <c r="AA19" t="b">
        <f>VLOOKUP(G19,lists!$B$2:$D$3,3,FALSE)</f>
        <v>1</v>
      </c>
      <c r="AB19" t="b">
        <f>VLOOKUP(F19,lists!$B:$C,2,FALSE)</f>
        <v>1</v>
      </c>
      <c r="AC19" t="b">
        <f>IF(AND(Z19&gt;=VLOOKUP(JUMP!$I$1,lists!$Q:$R,2,FALSE),Z19&lt;=VLOOKUP(JUMP!$I$2,lists!$Q:$R,2,FALSE)),TRUE,FALSE)</f>
        <v>1</v>
      </c>
      <c r="AD19" t="b">
        <f>VLOOKUP(Y19,lists!$B$7:$D$8,3,FALSE)</f>
        <v>1</v>
      </c>
      <c r="AE19" t="b">
        <f>VLOOKUP(SUBSTITUTE(IF(H19="","Open",H19),"Beg","Mdn"),lists!$B$27:$D$29,3,FALSE)</f>
        <v>1</v>
      </c>
      <c r="AF19" t="b">
        <f>IF(JUMP!$I$5="All",TRUE,IF(JUMP!$I$5=TEXT('Raw - J'!C19,"mmm"),TRUE,FALSE))</f>
        <v>1</v>
      </c>
      <c r="AG19" t="b">
        <f>VLOOKUP(M19,lists!B:D,3,FALSE)</f>
        <v>1</v>
      </c>
      <c r="AH19" t="b">
        <f>VLOOKUP(T19,lists!$B$23:$D$25,3,FALSE)</f>
        <v>1</v>
      </c>
      <c r="AI19">
        <f t="shared" si="3"/>
        <v>1</v>
      </c>
    </row>
    <row r="20" spans="1:35" x14ac:dyDescent="0.35">
      <c r="A20" s="1">
        <f t="shared" si="0"/>
        <v>20</v>
      </c>
      <c r="B20" s="1">
        <f t="shared" si="1"/>
        <v>19</v>
      </c>
      <c r="C20" s="5">
        <v>44319</v>
      </c>
      <c r="D20" t="s">
        <v>83</v>
      </c>
      <c r="E20" t="s">
        <v>47</v>
      </c>
      <c r="F20" t="s">
        <v>48</v>
      </c>
      <c r="G20" t="s">
        <v>6</v>
      </c>
      <c r="H20" t="s">
        <v>227</v>
      </c>
      <c r="K20" t="s">
        <v>49</v>
      </c>
      <c r="L20" t="s">
        <v>5</v>
      </c>
      <c r="M20">
        <v>3</v>
      </c>
      <c r="O20" t="s">
        <v>236</v>
      </c>
      <c r="P20" t="s">
        <v>52</v>
      </c>
      <c r="Q20" t="s">
        <v>52</v>
      </c>
      <c r="R20">
        <v>10400</v>
      </c>
      <c r="S20" t="s">
        <v>507</v>
      </c>
      <c r="T20" t="s">
        <v>241</v>
      </c>
      <c r="V20" t="s">
        <v>503</v>
      </c>
      <c r="W20" t="s">
        <v>503</v>
      </c>
      <c r="X20">
        <v>0</v>
      </c>
      <c r="Y20" s="6" t="str">
        <f t="shared" si="2"/>
        <v>A</v>
      </c>
      <c r="Z20" s="6">
        <f>VLOOKUP(Q20,lists!Q:R,2,FALSE)</f>
        <v>5</v>
      </c>
      <c r="AA20" t="b">
        <f>VLOOKUP(G20,lists!$B$2:$D$3,3,FALSE)</f>
        <v>1</v>
      </c>
      <c r="AB20" t="b">
        <f>VLOOKUP(F20,lists!$B:$C,2,FALSE)</f>
        <v>1</v>
      </c>
      <c r="AC20" t="b">
        <f>IF(AND(Z20&gt;=VLOOKUP(JUMP!$I$1,lists!$Q:$R,2,FALSE),Z20&lt;=VLOOKUP(JUMP!$I$2,lists!$Q:$R,2,FALSE)),TRUE,FALSE)</f>
        <v>1</v>
      </c>
      <c r="AD20" t="b">
        <f>VLOOKUP(Y20,lists!$B$7:$D$8,3,FALSE)</f>
        <v>1</v>
      </c>
      <c r="AE20" t="b">
        <f>VLOOKUP(SUBSTITUTE(IF(H20="","Open",H20),"Beg","Mdn"),lists!$B$27:$D$29,3,FALSE)</f>
        <v>1</v>
      </c>
      <c r="AF20" t="b">
        <f>IF(JUMP!$I$5="All",TRUE,IF(JUMP!$I$5=TEXT('Raw - J'!C20,"mmm"),TRUE,FALSE))</f>
        <v>1</v>
      </c>
      <c r="AG20" t="b">
        <f>VLOOKUP(M20,lists!B:D,3,FALSE)</f>
        <v>1</v>
      </c>
      <c r="AH20" t="b">
        <f>VLOOKUP(T20,lists!$B$23:$D$25,3,FALSE)</f>
        <v>1</v>
      </c>
      <c r="AI20">
        <f t="shared" si="3"/>
        <v>1</v>
      </c>
    </row>
    <row r="21" spans="1:35" x14ac:dyDescent="0.35">
      <c r="A21" s="1">
        <f t="shared" si="0"/>
        <v>21</v>
      </c>
      <c r="B21" s="1">
        <f t="shared" si="1"/>
        <v>20</v>
      </c>
      <c r="C21" s="5">
        <v>44319</v>
      </c>
      <c r="D21" t="s">
        <v>83</v>
      </c>
      <c r="E21" t="s">
        <v>47</v>
      </c>
      <c r="F21" t="s">
        <v>48</v>
      </c>
      <c r="G21" t="s">
        <v>51</v>
      </c>
      <c r="H21" t="s">
        <v>255</v>
      </c>
      <c r="K21" t="s">
        <v>49</v>
      </c>
      <c r="L21" t="s">
        <v>5</v>
      </c>
      <c r="M21">
        <v>3</v>
      </c>
      <c r="O21" t="s">
        <v>227</v>
      </c>
      <c r="P21" t="s">
        <v>103</v>
      </c>
      <c r="Q21" t="s">
        <v>50</v>
      </c>
      <c r="R21">
        <v>10400</v>
      </c>
      <c r="S21" t="s">
        <v>290</v>
      </c>
      <c r="T21" t="s">
        <v>241</v>
      </c>
      <c r="V21" t="s">
        <v>503</v>
      </c>
      <c r="W21" t="s">
        <v>503</v>
      </c>
      <c r="X21">
        <v>0</v>
      </c>
      <c r="Y21" s="6" t="str">
        <f t="shared" si="2"/>
        <v>A</v>
      </c>
      <c r="Z21" s="6">
        <f>VLOOKUP(Q21,lists!Q:R,2,FALSE)</f>
        <v>3</v>
      </c>
      <c r="AA21" t="b">
        <f>VLOOKUP(G21,lists!$B$2:$D$3,3,FALSE)</f>
        <v>1</v>
      </c>
      <c r="AB21" t="b">
        <f>VLOOKUP(F21,lists!$B:$C,2,FALSE)</f>
        <v>1</v>
      </c>
      <c r="AC21" t="b">
        <f>IF(AND(Z21&gt;=VLOOKUP(JUMP!$I$1,lists!$Q:$R,2,FALSE),Z21&lt;=VLOOKUP(JUMP!$I$2,lists!$Q:$R,2,FALSE)),TRUE,FALSE)</f>
        <v>1</v>
      </c>
      <c r="AD21" t="b">
        <f>VLOOKUP(Y21,lists!$B$7:$D$8,3,FALSE)</f>
        <v>1</v>
      </c>
      <c r="AE21" t="b">
        <f>VLOOKUP(SUBSTITUTE(IF(H21="","Open",H21),"Beg","Mdn"),lists!$B$27:$D$29,3,FALSE)</f>
        <v>1</v>
      </c>
      <c r="AF21" t="b">
        <f>IF(JUMP!$I$5="All",TRUE,IF(JUMP!$I$5=TEXT('Raw - J'!C21,"mmm"),TRUE,FALSE))</f>
        <v>1</v>
      </c>
      <c r="AG21" t="b">
        <f>VLOOKUP(M21,lists!B:D,3,FALSE)</f>
        <v>1</v>
      </c>
      <c r="AH21" t="b">
        <f>VLOOKUP(T21,lists!$B$23:$D$25,3,FALSE)</f>
        <v>1</v>
      </c>
      <c r="AI21">
        <f t="shared" si="3"/>
        <v>1</v>
      </c>
    </row>
    <row r="22" spans="1:35" x14ac:dyDescent="0.35">
      <c r="A22" s="1">
        <f t="shared" si="0"/>
        <v>22</v>
      </c>
      <c r="B22" s="1">
        <f t="shared" si="1"/>
        <v>21</v>
      </c>
      <c r="C22" s="5">
        <v>44319</v>
      </c>
      <c r="D22" t="s">
        <v>83</v>
      </c>
      <c r="E22" t="s">
        <v>47</v>
      </c>
      <c r="F22" t="s">
        <v>48</v>
      </c>
      <c r="G22" t="s">
        <v>6</v>
      </c>
      <c r="H22" t="s">
        <v>227</v>
      </c>
      <c r="K22" t="s">
        <v>49</v>
      </c>
      <c r="L22" t="s">
        <v>5</v>
      </c>
      <c r="M22">
        <v>2</v>
      </c>
      <c r="O22" t="s">
        <v>227</v>
      </c>
      <c r="P22" t="s">
        <v>207</v>
      </c>
      <c r="Q22" t="s">
        <v>55</v>
      </c>
      <c r="R22">
        <v>22500</v>
      </c>
      <c r="S22" t="s">
        <v>271</v>
      </c>
      <c r="T22" t="s">
        <v>241</v>
      </c>
      <c r="V22" t="s">
        <v>503</v>
      </c>
      <c r="W22" t="s">
        <v>503</v>
      </c>
      <c r="X22">
        <v>0</v>
      </c>
      <c r="Y22" s="6" t="str">
        <f t="shared" si="2"/>
        <v>A</v>
      </c>
      <c r="Z22" s="6">
        <f>VLOOKUP(Q22,lists!Q:R,2,FALSE)</f>
        <v>2</v>
      </c>
      <c r="AA22" t="b">
        <f>VLOOKUP(G22,lists!$B$2:$D$3,3,FALSE)</f>
        <v>1</v>
      </c>
      <c r="AB22" t="b">
        <f>VLOOKUP(F22,lists!$B:$C,2,FALSE)</f>
        <v>1</v>
      </c>
      <c r="AC22" t="b">
        <f>IF(AND(Z22&gt;=VLOOKUP(JUMP!$I$1,lists!$Q:$R,2,FALSE),Z22&lt;=VLOOKUP(JUMP!$I$2,lists!$Q:$R,2,FALSE)),TRUE,FALSE)</f>
        <v>1</v>
      </c>
      <c r="AD22" t="b">
        <f>VLOOKUP(Y22,lists!$B$7:$D$8,3,FALSE)</f>
        <v>1</v>
      </c>
      <c r="AE22" t="b">
        <f>VLOOKUP(SUBSTITUTE(IF(H22="","Open",H22),"Beg","Mdn"),lists!$B$27:$D$29,3,FALSE)</f>
        <v>1</v>
      </c>
      <c r="AF22" t="b">
        <f>IF(JUMP!$I$5="All",TRUE,IF(JUMP!$I$5=TEXT('Raw - J'!C22,"mmm"),TRUE,FALSE))</f>
        <v>1</v>
      </c>
      <c r="AG22" t="b">
        <f>VLOOKUP(M22,lists!B:D,3,FALSE)</f>
        <v>1</v>
      </c>
      <c r="AH22" t="b">
        <f>VLOOKUP(T22,lists!$B$23:$D$25,3,FALSE)</f>
        <v>1</v>
      </c>
      <c r="AI22">
        <f t="shared" si="3"/>
        <v>1</v>
      </c>
    </row>
    <row r="23" spans="1:35" x14ac:dyDescent="0.35">
      <c r="A23" s="1">
        <f t="shared" si="0"/>
        <v>23</v>
      </c>
      <c r="B23" s="1">
        <f t="shared" si="1"/>
        <v>22</v>
      </c>
      <c r="C23" s="5">
        <v>44319</v>
      </c>
      <c r="D23" t="s">
        <v>123</v>
      </c>
      <c r="E23" t="s">
        <v>47</v>
      </c>
      <c r="F23" t="s">
        <v>53</v>
      </c>
      <c r="G23" t="s">
        <v>6</v>
      </c>
      <c r="H23" t="s">
        <v>227</v>
      </c>
      <c r="K23" t="s">
        <v>54</v>
      </c>
      <c r="L23" t="s">
        <v>5</v>
      </c>
      <c r="M23">
        <v>5</v>
      </c>
      <c r="O23" t="s">
        <v>234</v>
      </c>
      <c r="P23" t="s">
        <v>124</v>
      </c>
      <c r="Q23" t="s">
        <v>52</v>
      </c>
      <c r="R23">
        <v>4600</v>
      </c>
      <c r="S23" t="s">
        <v>1708</v>
      </c>
      <c r="T23" t="s">
        <v>239</v>
      </c>
      <c r="U23" t="s">
        <v>526</v>
      </c>
      <c r="V23" t="s">
        <v>503</v>
      </c>
      <c r="W23" t="s">
        <v>503</v>
      </c>
      <c r="X23">
        <v>0</v>
      </c>
      <c r="Y23" s="6" t="str">
        <f t="shared" si="2"/>
        <v>A</v>
      </c>
      <c r="Z23" s="6">
        <f>VLOOKUP(Q23,lists!Q:R,2,FALSE)</f>
        <v>5</v>
      </c>
      <c r="AA23" t="b">
        <f>VLOOKUP(G23,lists!$B$2:$D$3,3,FALSE)</f>
        <v>1</v>
      </c>
      <c r="AB23" t="b">
        <f>VLOOKUP(F23,lists!$B:$C,2,FALSE)</f>
        <v>1</v>
      </c>
      <c r="AC23" t="b">
        <f>IF(AND(Z23&gt;=VLOOKUP(JUMP!$I$1,lists!$Q:$R,2,FALSE),Z23&lt;=VLOOKUP(JUMP!$I$2,lists!$Q:$R,2,FALSE)),TRUE,FALSE)</f>
        <v>1</v>
      </c>
      <c r="AD23" t="b">
        <f>VLOOKUP(Y23,lists!$B$7:$D$8,3,FALSE)</f>
        <v>1</v>
      </c>
      <c r="AE23" t="b">
        <f>VLOOKUP(SUBSTITUTE(IF(H23="","Open",H23),"Beg","Mdn"),lists!$B$27:$D$29,3,FALSE)</f>
        <v>1</v>
      </c>
      <c r="AF23" t="b">
        <f>IF(JUMP!$I$5="All",TRUE,IF(JUMP!$I$5=TEXT('Raw - J'!C23,"mmm"),TRUE,FALSE))</f>
        <v>1</v>
      </c>
      <c r="AG23" t="b">
        <f>VLOOKUP(M23,lists!B:D,3,FALSE)</f>
        <v>1</v>
      </c>
      <c r="AH23" t="b">
        <f>VLOOKUP(T23,lists!$B$23:$D$25,3,FALSE)</f>
        <v>1</v>
      </c>
      <c r="AI23">
        <f t="shared" si="3"/>
        <v>1</v>
      </c>
    </row>
    <row r="24" spans="1:35" x14ac:dyDescent="0.35">
      <c r="A24" s="1">
        <f t="shared" si="0"/>
        <v>24</v>
      </c>
      <c r="B24" s="1">
        <f t="shared" si="1"/>
        <v>23</v>
      </c>
      <c r="C24" s="5">
        <v>44319</v>
      </c>
      <c r="D24" t="s">
        <v>123</v>
      </c>
      <c r="E24" t="s">
        <v>47</v>
      </c>
      <c r="F24" t="s">
        <v>53</v>
      </c>
      <c r="G24" t="s">
        <v>6</v>
      </c>
      <c r="H24" t="s">
        <v>227</v>
      </c>
      <c r="K24" t="s">
        <v>54</v>
      </c>
      <c r="L24" t="s">
        <v>7</v>
      </c>
      <c r="M24">
        <v>4</v>
      </c>
      <c r="O24" t="s">
        <v>226</v>
      </c>
      <c r="P24" t="s">
        <v>122</v>
      </c>
      <c r="Q24" t="s">
        <v>50</v>
      </c>
      <c r="R24">
        <v>6600</v>
      </c>
      <c r="S24" t="s">
        <v>1707</v>
      </c>
      <c r="T24" t="s">
        <v>239</v>
      </c>
      <c r="V24" t="s">
        <v>503</v>
      </c>
      <c r="W24" t="s">
        <v>503</v>
      </c>
      <c r="X24">
        <v>0</v>
      </c>
      <c r="Y24" s="6" t="str">
        <f t="shared" si="2"/>
        <v>F</v>
      </c>
      <c r="Z24" s="6">
        <f>VLOOKUP(Q24,lists!Q:R,2,FALSE)</f>
        <v>3</v>
      </c>
      <c r="AA24" t="b">
        <f>VLOOKUP(G24,lists!$B$2:$D$3,3,FALSE)</f>
        <v>1</v>
      </c>
      <c r="AB24" t="b">
        <f>VLOOKUP(F24,lists!$B:$C,2,FALSE)</f>
        <v>1</v>
      </c>
      <c r="AC24" t="b">
        <f>IF(AND(Z24&gt;=VLOOKUP(JUMP!$I$1,lists!$Q:$R,2,FALSE),Z24&lt;=VLOOKUP(JUMP!$I$2,lists!$Q:$R,2,FALSE)),TRUE,FALSE)</f>
        <v>1</v>
      </c>
      <c r="AD24" t="b">
        <f>VLOOKUP(Y24,lists!$B$7:$D$8,3,FALSE)</f>
        <v>1</v>
      </c>
      <c r="AE24" t="b">
        <f>VLOOKUP(SUBSTITUTE(IF(H24="","Open",H24),"Beg","Mdn"),lists!$B$27:$D$29,3,FALSE)</f>
        <v>1</v>
      </c>
      <c r="AF24" t="b">
        <f>IF(JUMP!$I$5="All",TRUE,IF(JUMP!$I$5=TEXT('Raw - J'!C24,"mmm"),TRUE,FALSE))</f>
        <v>1</v>
      </c>
      <c r="AG24" t="b">
        <f>VLOOKUP(M24,lists!B:D,3,FALSE)</f>
        <v>1</v>
      </c>
      <c r="AH24" t="b">
        <f>VLOOKUP(T24,lists!$B$23:$D$25,3,FALSE)</f>
        <v>1</v>
      </c>
      <c r="AI24">
        <f t="shared" si="3"/>
        <v>1</v>
      </c>
    </row>
    <row r="25" spans="1:35" x14ac:dyDescent="0.35">
      <c r="A25" s="1">
        <f t="shared" si="0"/>
        <v>25</v>
      </c>
      <c r="B25" s="1">
        <f t="shared" si="1"/>
        <v>24</v>
      </c>
      <c r="C25" s="5">
        <v>44319</v>
      </c>
      <c r="D25" t="s">
        <v>123</v>
      </c>
      <c r="E25" t="s">
        <v>47</v>
      </c>
      <c r="F25" t="s">
        <v>53</v>
      </c>
      <c r="G25" t="s">
        <v>51</v>
      </c>
      <c r="H25" t="s">
        <v>245</v>
      </c>
      <c r="K25" t="s">
        <v>54</v>
      </c>
      <c r="L25" t="s">
        <v>5</v>
      </c>
      <c r="M25">
        <v>4</v>
      </c>
      <c r="O25" t="s">
        <v>227</v>
      </c>
      <c r="P25" t="s">
        <v>124</v>
      </c>
      <c r="Q25" t="s">
        <v>52</v>
      </c>
      <c r="R25">
        <v>6600</v>
      </c>
      <c r="S25" t="s">
        <v>1709</v>
      </c>
      <c r="T25" t="s">
        <v>239</v>
      </c>
      <c r="V25" t="s">
        <v>503</v>
      </c>
      <c r="W25" t="s">
        <v>503</v>
      </c>
      <c r="X25">
        <v>0</v>
      </c>
      <c r="Y25" s="6" t="str">
        <f t="shared" si="2"/>
        <v>A</v>
      </c>
      <c r="Z25" s="6">
        <f>VLOOKUP(Q25,lists!Q:R,2,FALSE)</f>
        <v>5</v>
      </c>
      <c r="AA25" t="b">
        <f>VLOOKUP(G25,lists!$B$2:$D$3,3,FALSE)</f>
        <v>1</v>
      </c>
      <c r="AB25" t="b">
        <f>VLOOKUP(F25,lists!$B:$C,2,FALSE)</f>
        <v>1</v>
      </c>
      <c r="AC25" t="b">
        <f>IF(AND(Z25&gt;=VLOOKUP(JUMP!$I$1,lists!$Q:$R,2,FALSE),Z25&lt;=VLOOKUP(JUMP!$I$2,lists!$Q:$R,2,FALSE)),TRUE,FALSE)</f>
        <v>1</v>
      </c>
      <c r="AD25" t="b">
        <f>VLOOKUP(Y25,lists!$B$7:$D$8,3,FALSE)</f>
        <v>1</v>
      </c>
      <c r="AE25" t="b">
        <f>VLOOKUP(SUBSTITUTE(IF(H25="","Open",H25),"Beg","Mdn"),lists!$B$27:$D$29,3,FALSE)</f>
        <v>1</v>
      </c>
      <c r="AF25" t="b">
        <f>IF(JUMP!$I$5="All",TRUE,IF(JUMP!$I$5=TEXT('Raw - J'!C25,"mmm"),TRUE,FALSE))</f>
        <v>1</v>
      </c>
      <c r="AG25" t="b">
        <f>VLOOKUP(M25,lists!B:D,3,FALSE)</f>
        <v>1</v>
      </c>
      <c r="AH25" t="b">
        <f>VLOOKUP(T25,lists!$B$23:$D$25,3,FALSE)</f>
        <v>1</v>
      </c>
      <c r="AI25">
        <f t="shared" si="3"/>
        <v>1</v>
      </c>
    </row>
    <row r="26" spans="1:35" x14ac:dyDescent="0.35">
      <c r="A26" s="1">
        <f t="shared" si="0"/>
        <v>26</v>
      </c>
      <c r="B26" s="1">
        <f t="shared" si="1"/>
        <v>25</v>
      </c>
      <c r="C26" s="5">
        <v>44319</v>
      </c>
      <c r="D26" t="s">
        <v>123</v>
      </c>
      <c r="E26" t="s">
        <v>47</v>
      </c>
      <c r="F26" t="s">
        <v>53</v>
      </c>
      <c r="G26" t="s">
        <v>6</v>
      </c>
      <c r="H26" t="s">
        <v>227</v>
      </c>
      <c r="K26" t="s">
        <v>54</v>
      </c>
      <c r="L26" t="s">
        <v>5</v>
      </c>
      <c r="M26">
        <v>4</v>
      </c>
      <c r="O26" t="s">
        <v>226</v>
      </c>
      <c r="P26" t="s">
        <v>55</v>
      </c>
      <c r="Q26" t="s">
        <v>55</v>
      </c>
      <c r="R26">
        <v>6600</v>
      </c>
      <c r="S26" t="s">
        <v>1712</v>
      </c>
      <c r="T26" t="s">
        <v>239</v>
      </c>
      <c r="V26" t="s">
        <v>503</v>
      </c>
      <c r="W26" t="s">
        <v>503</v>
      </c>
      <c r="X26">
        <v>0</v>
      </c>
      <c r="Y26" s="6" t="str">
        <f t="shared" si="2"/>
        <v>A</v>
      </c>
      <c r="Z26" s="6">
        <f>VLOOKUP(Q26,lists!Q:R,2,FALSE)</f>
        <v>2</v>
      </c>
      <c r="AA26" t="b">
        <f>VLOOKUP(G26,lists!$B$2:$D$3,3,FALSE)</f>
        <v>1</v>
      </c>
      <c r="AB26" t="b">
        <f>VLOOKUP(F26,lists!$B:$C,2,FALSE)</f>
        <v>1</v>
      </c>
      <c r="AC26" t="b">
        <f>IF(AND(Z26&gt;=VLOOKUP(JUMP!$I$1,lists!$Q:$R,2,FALSE),Z26&lt;=VLOOKUP(JUMP!$I$2,lists!$Q:$R,2,FALSE)),TRUE,FALSE)</f>
        <v>1</v>
      </c>
      <c r="AD26" t="b">
        <f>VLOOKUP(Y26,lists!$B$7:$D$8,3,FALSE)</f>
        <v>1</v>
      </c>
      <c r="AE26" t="b">
        <f>VLOOKUP(SUBSTITUTE(IF(H26="","Open",H26),"Beg","Mdn"),lists!$B$27:$D$29,3,FALSE)</f>
        <v>1</v>
      </c>
      <c r="AF26" t="b">
        <f>IF(JUMP!$I$5="All",TRUE,IF(JUMP!$I$5=TEXT('Raw - J'!C26,"mmm"),TRUE,FALSE))</f>
        <v>1</v>
      </c>
      <c r="AG26" t="b">
        <f>VLOOKUP(M26,lists!B:D,3,FALSE)</f>
        <v>1</v>
      </c>
      <c r="AH26" t="b">
        <f>VLOOKUP(T26,lists!$B$23:$D$25,3,FALSE)</f>
        <v>1</v>
      </c>
      <c r="AI26">
        <f t="shared" si="3"/>
        <v>1</v>
      </c>
    </row>
    <row r="27" spans="1:35" x14ac:dyDescent="0.35">
      <c r="A27" s="1">
        <f t="shared" si="0"/>
        <v>27</v>
      </c>
      <c r="B27" s="1">
        <f t="shared" si="1"/>
        <v>26</v>
      </c>
      <c r="C27" s="5">
        <v>44319</v>
      </c>
      <c r="D27" t="s">
        <v>123</v>
      </c>
      <c r="E27" t="s">
        <v>47</v>
      </c>
      <c r="F27" t="s">
        <v>53</v>
      </c>
      <c r="G27" t="s">
        <v>51</v>
      </c>
      <c r="H27" t="s">
        <v>245</v>
      </c>
      <c r="J27" t="s">
        <v>1702</v>
      </c>
      <c r="K27" t="s">
        <v>54</v>
      </c>
      <c r="L27" t="s">
        <v>7</v>
      </c>
      <c r="M27">
        <v>4</v>
      </c>
      <c r="O27" t="s">
        <v>227</v>
      </c>
      <c r="P27" t="s">
        <v>55</v>
      </c>
      <c r="Q27" t="s">
        <v>55</v>
      </c>
      <c r="R27">
        <v>6600</v>
      </c>
      <c r="S27" t="s">
        <v>1713</v>
      </c>
      <c r="T27" t="s">
        <v>239</v>
      </c>
      <c r="V27" t="s">
        <v>503</v>
      </c>
      <c r="W27" t="s">
        <v>503</v>
      </c>
      <c r="X27">
        <v>0</v>
      </c>
      <c r="Y27" s="6" t="str">
        <f t="shared" si="2"/>
        <v>F</v>
      </c>
      <c r="Z27" s="6">
        <f>VLOOKUP(Q27,lists!Q:R,2,FALSE)</f>
        <v>2</v>
      </c>
      <c r="AA27" t="b">
        <f>VLOOKUP(G27,lists!$B$2:$D$3,3,FALSE)</f>
        <v>1</v>
      </c>
      <c r="AB27" t="b">
        <f>VLOOKUP(F27,lists!$B:$C,2,FALSE)</f>
        <v>1</v>
      </c>
      <c r="AC27" t="b">
        <f>IF(AND(Z27&gt;=VLOOKUP(JUMP!$I$1,lists!$Q:$R,2,FALSE),Z27&lt;=VLOOKUP(JUMP!$I$2,lists!$Q:$R,2,FALSE)),TRUE,FALSE)</f>
        <v>1</v>
      </c>
      <c r="AD27" t="b">
        <f>VLOOKUP(Y27,lists!$B$7:$D$8,3,FALSE)</f>
        <v>1</v>
      </c>
      <c r="AE27" t="b">
        <f>VLOOKUP(SUBSTITUTE(IF(H27="","Open",H27),"Beg","Mdn"),lists!$B$27:$D$29,3,FALSE)</f>
        <v>1</v>
      </c>
      <c r="AF27" t="b">
        <f>IF(JUMP!$I$5="All",TRUE,IF(JUMP!$I$5=TEXT('Raw - J'!C27,"mmm"),TRUE,FALSE))</f>
        <v>1</v>
      </c>
      <c r="AG27" t="b">
        <f>VLOOKUP(M27,lists!B:D,3,FALSE)</f>
        <v>1</v>
      </c>
      <c r="AH27" t="b">
        <f>VLOOKUP(T27,lists!$B$23:$D$25,3,FALSE)</f>
        <v>1</v>
      </c>
      <c r="AI27">
        <f t="shared" si="3"/>
        <v>1</v>
      </c>
    </row>
    <row r="28" spans="1:35" x14ac:dyDescent="0.35">
      <c r="A28" s="1">
        <f t="shared" si="0"/>
        <v>28</v>
      </c>
      <c r="B28" s="1">
        <f t="shared" si="1"/>
        <v>27</v>
      </c>
      <c r="C28" s="5">
        <v>44319</v>
      </c>
      <c r="D28" t="s">
        <v>123</v>
      </c>
      <c r="E28" t="s">
        <v>47</v>
      </c>
      <c r="F28" t="s">
        <v>48</v>
      </c>
      <c r="G28" t="s">
        <v>6</v>
      </c>
      <c r="H28" t="s">
        <v>244</v>
      </c>
      <c r="K28" t="s">
        <v>49</v>
      </c>
      <c r="L28" t="s">
        <v>5</v>
      </c>
      <c r="M28">
        <v>4</v>
      </c>
      <c r="O28" t="s">
        <v>226</v>
      </c>
      <c r="P28" t="s">
        <v>126</v>
      </c>
      <c r="Q28" t="s">
        <v>55</v>
      </c>
      <c r="R28">
        <v>7600</v>
      </c>
      <c r="S28" t="s">
        <v>1711</v>
      </c>
      <c r="T28" t="s">
        <v>239</v>
      </c>
      <c r="V28" t="s">
        <v>503</v>
      </c>
      <c r="W28" t="s">
        <v>503</v>
      </c>
      <c r="X28">
        <v>0</v>
      </c>
      <c r="Y28" s="6" t="str">
        <f t="shared" si="2"/>
        <v>A</v>
      </c>
      <c r="Z28" s="6">
        <f>VLOOKUP(Q28,lists!Q:R,2,FALSE)</f>
        <v>2</v>
      </c>
      <c r="AA28" t="b">
        <f>VLOOKUP(G28,lists!$B$2:$D$3,3,FALSE)</f>
        <v>1</v>
      </c>
      <c r="AB28" t="b">
        <f>VLOOKUP(F28,lists!$B:$C,2,FALSE)</f>
        <v>1</v>
      </c>
      <c r="AC28" t="b">
        <f>IF(AND(Z28&gt;=VLOOKUP(JUMP!$I$1,lists!$Q:$R,2,FALSE),Z28&lt;=VLOOKUP(JUMP!$I$2,lists!$Q:$R,2,FALSE)),TRUE,FALSE)</f>
        <v>1</v>
      </c>
      <c r="AD28" t="b">
        <f>VLOOKUP(Y28,lists!$B$7:$D$8,3,FALSE)</f>
        <v>1</v>
      </c>
      <c r="AE28" t="b">
        <f>VLOOKUP(SUBSTITUTE(IF(H28="","Open",H28),"Beg","Mdn"),lists!$B$27:$D$29,3,FALSE)</f>
        <v>1</v>
      </c>
      <c r="AF28" t="b">
        <f>IF(JUMP!$I$5="All",TRUE,IF(JUMP!$I$5=TEXT('Raw - J'!C28,"mmm"),TRUE,FALSE))</f>
        <v>1</v>
      </c>
      <c r="AG28" t="b">
        <f>VLOOKUP(M28,lists!B:D,3,FALSE)</f>
        <v>1</v>
      </c>
      <c r="AH28" t="b">
        <f>VLOOKUP(T28,lists!$B$23:$D$25,3,FALSE)</f>
        <v>1</v>
      </c>
      <c r="AI28">
        <f t="shared" si="3"/>
        <v>1</v>
      </c>
    </row>
    <row r="29" spans="1:35" x14ac:dyDescent="0.35">
      <c r="A29" s="1">
        <f t="shared" si="0"/>
        <v>29</v>
      </c>
      <c r="B29" s="1">
        <f t="shared" si="1"/>
        <v>28</v>
      </c>
      <c r="C29" s="5">
        <v>44319</v>
      </c>
      <c r="D29" t="s">
        <v>123</v>
      </c>
      <c r="E29" t="s">
        <v>47</v>
      </c>
      <c r="F29" t="s">
        <v>48</v>
      </c>
      <c r="G29" t="s">
        <v>6</v>
      </c>
      <c r="H29" t="s">
        <v>227</v>
      </c>
      <c r="K29" t="s">
        <v>49</v>
      </c>
      <c r="L29" t="s">
        <v>5</v>
      </c>
      <c r="M29">
        <v>4</v>
      </c>
      <c r="O29" t="s">
        <v>226</v>
      </c>
      <c r="P29" t="s">
        <v>86</v>
      </c>
      <c r="Q29" t="s">
        <v>50</v>
      </c>
      <c r="R29">
        <v>9600</v>
      </c>
      <c r="S29" t="s">
        <v>1710</v>
      </c>
      <c r="T29" t="s">
        <v>239</v>
      </c>
      <c r="V29" t="s">
        <v>503</v>
      </c>
      <c r="W29" t="s">
        <v>503</v>
      </c>
      <c r="X29">
        <v>0</v>
      </c>
      <c r="Y29" s="6" t="str">
        <f t="shared" si="2"/>
        <v>A</v>
      </c>
      <c r="Z29" s="6">
        <f>VLOOKUP(Q29,lists!Q:R,2,FALSE)</f>
        <v>3</v>
      </c>
      <c r="AA29" t="b">
        <f>VLOOKUP(G29,lists!$B$2:$D$3,3,FALSE)</f>
        <v>1</v>
      </c>
      <c r="AB29" t="b">
        <f>VLOOKUP(F29,lists!$B:$C,2,FALSE)</f>
        <v>1</v>
      </c>
      <c r="AC29" t="b">
        <f>IF(AND(Z29&gt;=VLOOKUP(JUMP!$I$1,lists!$Q:$R,2,FALSE),Z29&lt;=VLOOKUP(JUMP!$I$2,lists!$Q:$R,2,FALSE)),TRUE,FALSE)</f>
        <v>1</v>
      </c>
      <c r="AD29" t="b">
        <f>VLOOKUP(Y29,lists!$B$7:$D$8,3,FALSE)</f>
        <v>1</v>
      </c>
      <c r="AE29" t="b">
        <f>VLOOKUP(SUBSTITUTE(IF(H29="","Open",H29),"Beg","Mdn"),lists!$B$27:$D$29,3,FALSE)</f>
        <v>1</v>
      </c>
      <c r="AF29" t="b">
        <f>IF(JUMP!$I$5="All",TRUE,IF(JUMP!$I$5=TEXT('Raw - J'!C29,"mmm"),TRUE,FALSE))</f>
        <v>1</v>
      </c>
      <c r="AG29" t="b">
        <f>VLOOKUP(M29,lists!B:D,3,FALSE)</f>
        <v>1</v>
      </c>
      <c r="AH29" t="b">
        <f>VLOOKUP(T29,lists!$B$23:$D$25,3,FALSE)</f>
        <v>1</v>
      </c>
      <c r="AI29">
        <f t="shared" si="3"/>
        <v>1</v>
      </c>
    </row>
    <row r="30" spans="1:35" x14ac:dyDescent="0.35">
      <c r="A30" s="1">
        <f t="shared" si="0"/>
        <v>30</v>
      </c>
      <c r="B30" s="1">
        <f t="shared" si="1"/>
        <v>29</v>
      </c>
      <c r="C30" s="5">
        <v>44320</v>
      </c>
      <c r="D30" t="s">
        <v>71</v>
      </c>
      <c r="E30" t="s">
        <v>47</v>
      </c>
      <c r="F30" t="s">
        <v>58</v>
      </c>
      <c r="G30" t="s">
        <v>51</v>
      </c>
      <c r="H30" t="s">
        <v>227</v>
      </c>
      <c r="I30" t="s">
        <v>1715</v>
      </c>
      <c r="K30" t="s">
        <v>60</v>
      </c>
      <c r="L30" t="s">
        <v>5</v>
      </c>
      <c r="M30">
        <v>5</v>
      </c>
      <c r="O30" t="s">
        <v>227</v>
      </c>
      <c r="P30" t="s">
        <v>55</v>
      </c>
      <c r="Q30" t="s">
        <v>55</v>
      </c>
      <c r="R30">
        <v>3500</v>
      </c>
      <c r="S30" t="s">
        <v>1716</v>
      </c>
      <c r="T30" t="s">
        <v>240</v>
      </c>
      <c r="V30" t="s">
        <v>503</v>
      </c>
      <c r="W30" t="s">
        <v>503</v>
      </c>
      <c r="X30">
        <v>0</v>
      </c>
      <c r="Y30" s="6" t="str">
        <f t="shared" si="2"/>
        <v>A</v>
      </c>
      <c r="Z30" s="6">
        <f>VLOOKUP(Q30,lists!Q:R,2,FALSE)</f>
        <v>2</v>
      </c>
      <c r="AA30" t="b">
        <f>VLOOKUP(G30,lists!$B$2:$D$3,3,FALSE)</f>
        <v>1</v>
      </c>
      <c r="AB30" t="b">
        <f>VLOOKUP(F30,lists!$B:$C,2,FALSE)</f>
        <v>1</v>
      </c>
      <c r="AC30" t="b">
        <f>IF(AND(Z30&gt;=VLOOKUP(JUMP!$I$1,lists!$Q:$R,2,FALSE),Z30&lt;=VLOOKUP(JUMP!$I$2,lists!$Q:$R,2,FALSE)),TRUE,FALSE)</f>
        <v>1</v>
      </c>
      <c r="AD30" t="b">
        <f>VLOOKUP(Y30,lists!$B$7:$D$8,3,FALSE)</f>
        <v>1</v>
      </c>
      <c r="AE30" t="b">
        <f>VLOOKUP(SUBSTITUTE(IF(H30="","Open",H30),"Beg","Mdn"),lists!$B$27:$D$29,3,FALSE)</f>
        <v>1</v>
      </c>
      <c r="AF30" t="b">
        <f>IF(JUMP!$I$5="All",TRUE,IF(JUMP!$I$5=TEXT('Raw - J'!C30,"mmm"),TRUE,FALSE))</f>
        <v>1</v>
      </c>
      <c r="AG30" t="b">
        <f>VLOOKUP(M30,lists!B:D,3,FALSE)</f>
        <v>1</v>
      </c>
      <c r="AH30" t="b">
        <f>VLOOKUP(T30,lists!$B$23:$D$25,3,FALSE)</f>
        <v>1</v>
      </c>
      <c r="AI30">
        <f t="shared" si="3"/>
        <v>1</v>
      </c>
    </row>
    <row r="31" spans="1:35" x14ac:dyDescent="0.35">
      <c r="A31" s="1">
        <f t="shared" si="0"/>
        <v>31</v>
      </c>
      <c r="B31" s="1">
        <f t="shared" si="1"/>
        <v>30</v>
      </c>
      <c r="C31" s="5">
        <v>44320</v>
      </c>
      <c r="D31" t="s">
        <v>71</v>
      </c>
      <c r="E31" t="s">
        <v>47</v>
      </c>
      <c r="F31" t="s">
        <v>53</v>
      </c>
      <c r="G31" t="s">
        <v>6</v>
      </c>
      <c r="H31" t="s">
        <v>227</v>
      </c>
      <c r="K31" t="s">
        <v>54</v>
      </c>
      <c r="L31" t="s">
        <v>5</v>
      </c>
      <c r="M31">
        <v>5</v>
      </c>
      <c r="O31" t="s">
        <v>234</v>
      </c>
      <c r="P31" t="s">
        <v>74</v>
      </c>
      <c r="Q31" t="s">
        <v>50</v>
      </c>
      <c r="R31">
        <v>5000</v>
      </c>
      <c r="S31" t="s">
        <v>267</v>
      </c>
      <c r="T31" t="s">
        <v>240</v>
      </c>
      <c r="V31" t="s">
        <v>503</v>
      </c>
      <c r="W31" t="s">
        <v>503</v>
      </c>
      <c r="X31">
        <v>0</v>
      </c>
      <c r="Y31" s="6" t="str">
        <f t="shared" si="2"/>
        <v>A</v>
      </c>
      <c r="Z31" s="6">
        <f>VLOOKUP(Q31,lists!Q:R,2,FALSE)</f>
        <v>3</v>
      </c>
      <c r="AA31" t="b">
        <f>VLOOKUP(G31,lists!$B$2:$D$3,3,FALSE)</f>
        <v>1</v>
      </c>
      <c r="AB31" t="b">
        <f>VLOOKUP(F31,lists!$B:$C,2,FALSE)</f>
        <v>1</v>
      </c>
      <c r="AC31" t="b">
        <f>IF(AND(Z31&gt;=VLOOKUP(JUMP!$I$1,lists!$Q:$R,2,FALSE),Z31&lt;=VLOOKUP(JUMP!$I$2,lists!$Q:$R,2,FALSE)),TRUE,FALSE)</f>
        <v>1</v>
      </c>
      <c r="AD31" t="b">
        <f>VLOOKUP(Y31,lists!$B$7:$D$8,3,FALSE)</f>
        <v>1</v>
      </c>
      <c r="AE31" t="b">
        <f>VLOOKUP(SUBSTITUTE(IF(H31="","Open",H31),"Beg","Mdn"),lists!$B$27:$D$29,3,FALSE)</f>
        <v>1</v>
      </c>
      <c r="AF31" t="b">
        <f>IF(JUMP!$I$5="All",TRUE,IF(JUMP!$I$5=TEXT('Raw - J'!C31,"mmm"),TRUE,FALSE))</f>
        <v>1</v>
      </c>
      <c r="AG31" t="b">
        <f>VLOOKUP(M31,lists!B:D,3,FALSE)</f>
        <v>1</v>
      </c>
      <c r="AH31" t="b">
        <f>VLOOKUP(T31,lists!$B$23:$D$25,3,FALSE)</f>
        <v>1</v>
      </c>
      <c r="AI31">
        <f t="shared" si="3"/>
        <v>1</v>
      </c>
    </row>
    <row r="32" spans="1:35" x14ac:dyDescent="0.35">
      <c r="A32" s="1">
        <f t="shared" si="0"/>
        <v>32</v>
      </c>
      <c r="B32" s="1">
        <f t="shared" si="1"/>
        <v>31</v>
      </c>
      <c r="C32" s="5">
        <v>44320</v>
      </c>
      <c r="D32" t="s">
        <v>71</v>
      </c>
      <c r="E32" t="s">
        <v>47</v>
      </c>
      <c r="F32" t="s">
        <v>53</v>
      </c>
      <c r="G32" t="s">
        <v>51</v>
      </c>
      <c r="H32" t="s">
        <v>244</v>
      </c>
      <c r="K32" t="s">
        <v>54</v>
      </c>
      <c r="L32" t="s">
        <v>7</v>
      </c>
      <c r="M32">
        <v>4</v>
      </c>
      <c r="O32" t="s">
        <v>227</v>
      </c>
      <c r="P32" t="s">
        <v>74</v>
      </c>
      <c r="Q32" t="s">
        <v>50</v>
      </c>
      <c r="R32">
        <v>5500</v>
      </c>
      <c r="S32" t="s">
        <v>285</v>
      </c>
      <c r="T32" t="s">
        <v>240</v>
      </c>
      <c r="V32" t="s">
        <v>503</v>
      </c>
      <c r="W32" t="s">
        <v>503</v>
      </c>
      <c r="X32">
        <v>0</v>
      </c>
      <c r="Y32" s="6" t="str">
        <f t="shared" si="2"/>
        <v>F</v>
      </c>
      <c r="Z32" s="6">
        <f>VLOOKUP(Q32,lists!Q:R,2,FALSE)</f>
        <v>3</v>
      </c>
      <c r="AA32" t="b">
        <f>VLOOKUP(G32,lists!$B$2:$D$3,3,FALSE)</f>
        <v>1</v>
      </c>
      <c r="AB32" t="b">
        <f>VLOOKUP(F32,lists!$B:$C,2,FALSE)</f>
        <v>1</v>
      </c>
      <c r="AC32" t="b">
        <f>IF(AND(Z32&gt;=VLOOKUP(JUMP!$I$1,lists!$Q:$R,2,FALSE),Z32&lt;=VLOOKUP(JUMP!$I$2,lists!$Q:$R,2,FALSE)),TRUE,FALSE)</f>
        <v>1</v>
      </c>
      <c r="AD32" t="b">
        <f>VLOOKUP(Y32,lists!$B$7:$D$8,3,FALSE)</f>
        <v>1</v>
      </c>
      <c r="AE32" t="b">
        <f>VLOOKUP(SUBSTITUTE(IF(H32="","Open",H32),"Beg","Mdn"),lists!$B$27:$D$29,3,FALSE)</f>
        <v>1</v>
      </c>
      <c r="AF32" t="b">
        <f>IF(JUMP!$I$5="All",TRUE,IF(JUMP!$I$5=TEXT('Raw - J'!C32,"mmm"),TRUE,FALSE))</f>
        <v>1</v>
      </c>
      <c r="AG32" t="b">
        <f>VLOOKUP(M32,lists!B:D,3,FALSE)</f>
        <v>1</v>
      </c>
      <c r="AH32" t="b">
        <f>VLOOKUP(T32,lists!$B$23:$D$25,3,FALSE)</f>
        <v>1</v>
      </c>
      <c r="AI32">
        <f t="shared" si="3"/>
        <v>1</v>
      </c>
    </row>
    <row r="33" spans="1:35" x14ac:dyDescent="0.35">
      <c r="A33" s="1">
        <f t="shared" si="0"/>
        <v>33</v>
      </c>
      <c r="B33" s="1">
        <f t="shared" si="1"/>
        <v>32</v>
      </c>
      <c r="C33" s="5">
        <v>44320</v>
      </c>
      <c r="D33" t="s">
        <v>71</v>
      </c>
      <c r="E33" t="s">
        <v>47</v>
      </c>
      <c r="F33" t="s">
        <v>53</v>
      </c>
      <c r="G33" t="s">
        <v>51</v>
      </c>
      <c r="H33" t="s">
        <v>245</v>
      </c>
      <c r="K33" t="s">
        <v>54</v>
      </c>
      <c r="L33" t="s">
        <v>5</v>
      </c>
      <c r="M33">
        <v>4</v>
      </c>
      <c r="O33" t="s">
        <v>227</v>
      </c>
      <c r="P33" t="s">
        <v>55</v>
      </c>
      <c r="Q33" t="s">
        <v>55</v>
      </c>
      <c r="R33">
        <v>6000</v>
      </c>
      <c r="S33" t="s">
        <v>286</v>
      </c>
      <c r="T33" t="s">
        <v>240</v>
      </c>
      <c r="V33" t="s">
        <v>503</v>
      </c>
      <c r="W33" t="s">
        <v>503</v>
      </c>
      <c r="X33">
        <v>0</v>
      </c>
      <c r="Y33" s="6" t="str">
        <f t="shared" si="2"/>
        <v>A</v>
      </c>
      <c r="Z33" s="6">
        <f>VLOOKUP(Q33,lists!Q:R,2,FALSE)</f>
        <v>2</v>
      </c>
      <c r="AA33" t="b">
        <f>VLOOKUP(G33,lists!$B$2:$D$3,3,FALSE)</f>
        <v>1</v>
      </c>
      <c r="AB33" t="b">
        <f>VLOOKUP(F33,lists!$B:$C,2,FALSE)</f>
        <v>1</v>
      </c>
      <c r="AC33" t="b">
        <f>IF(AND(Z33&gt;=VLOOKUP(JUMP!$I$1,lists!$Q:$R,2,FALSE),Z33&lt;=VLOOKUP(JUMP!$I$2,lists!$Q:$R,2,FALSE)),TRUE,FALSE)</f>
        <v>1</v>
      </c>
      <c r="AD33" t="b">
        <f>VLOOKUP(Y33,lists!$B$7:$D$8,3,FALSE)</f>
        <v>1</v>
      </c>
      <c r="AE33" t="b">
        <f>VLOOKUP(SUBSTITUTE(IF(H33="","Open",H33),"Beg","Mdn"),lists!$B$27:$D$29,3,FALSE)</f>
        <v>1</v>
      </c>
      <c r="AF33" t="b">
        <f>IF(JUMP!$I$5="All",TRUE,IF(JUMP!$I$5=TEXT('Raw - J'!C33,"mmm"),TRUE,FALSE))</f>
        <v>1</v>
      </c>
      <c r="AG33" t="b">
        <f>VLOOKUP(M33,lists!B:D,3,FALSE)</f>
        <v>1</v>
      </c>
      <c r="AH33" t="b">
        <f>VLOOKUP(T33,lists!$B$23:$D$25,3,FALSE)</f>
        <v>1</v>
      </c>
      <c r="AI33">
        <f t="shared" si="3"/>
        <v>1</v>
      </c>
    </row>
    <row r="34" spans="1:35" x14ac:dyDescent="0.35">
      <c r="A34" s="1">
        <f t="shared" si="0"/>
        <v>34</v>
      </c>
      <c r="B34" s="1">
        <f t="shared" si="1"/>
        <v>33</v>
      </c>
      <c r="C34" s="5">
        <v>44320</v>
      </c>
      <c r="D34" t="s">
        <v>71</v>
      </c>
      <c r="E34" t="s">
        <v>47</v>
      </c>
      <c r="F34" t="s">
        <v>53</v>
      </c>
      <c r="G34" t="s">
        <v>6</v>
      </c>
      <c r="H34" t="s">
        <v>227</v>
      </c>
      <c r="K34" t="s">
        <v>54</v>
      </c>
      <c r="L34" t="s">
        <v>5</v>
      </c>
      <c r="M34">
        <v>4</v>
      </c>
      <c r="O34" t="s">
        <v>226</v>
      </c>
      <c r="P34" t="s">
        <v>72</v>
      </c>
      <c r="Q34" t="s">
        <v>52</v>
      </c>
      <c r="R34">
        <v>6800</v>
      </c>
      <c r="S34" t="s">
        <v>288</v>
      </c>
      <c r="T34" t="s">
        <v>240</v>
      </c>
      <c r="V34" t="s">
        <v>503</v>
      </c>
      <c r="W34" t="s">
        <v>503</v>
      </c>
      <c r="X34">
        <v>0</v>
      </c>
      <c r="Y34" s="6" t="str">
        <f t="shared" si="2"/>
        <v>A</v>
      </c>
      <c r="Z34" s="6">
        <f>VLOOKUP(Q34,lists!Q:R,2,FALSE)</f>
        <v>5</v>
      </c>
      <c r="AA34" t="b">
        <f>VLOOKUP(G34,lists!$B$2:$D$3,3,FALSE)</f>
        <v>1</v>
      </c>
      <c r="AB34" t="b">
        <f>VLOOKUP(F34,lists!$B:$C,2,FALSE)</f>
        <v>1</v>
      </c>
      <c r="AC34" t="b">
        <f>IF(AND(Z34&gt;=VLOOKUP(JUMP!$I$1,lists!$Q:$R,2,FALSE),Z34&lt;=VLOOKUP(JUMP!$I$2,lists!$Q:$R,2,FALSE)),TRUE,FALSE)</f>
        <v>1</v>
      </c>
      <c r="AD34" t="b">
        <f>VLOOKUP(Y34,lists!$B$7:$D$8,3,FALSE)</f>
        <v>1</v>
      </c>
      <c r="AE34" t="b">
        <f>VLOOKUP(SUBSTITUTE(IF(H34="","Open",H34),"Beg","Mdn"),lists!$B$27:$D$29,3,FALSE)</f>
        <v>1</v>
      </c>
      <c r="AF34" t="b">
        <f>IF(JUMP!$I$5="All",TRUE,IF(JUMP!$I$5=TEXT('Raw - J'!C34,"mmm"),TRUE,FALSE))</f>
        <v>1</v>
      </c>
      <c r="AG34" t="b">
        <f>VLOOKUP(M34,lists!B:D,3,FALSE)</f>
        <v>1</v>
      </c>
      <c r="AH34" t="b">
        <f>VLOOKUP(T34,lists!$B$23:$D$25,3,FALSE)</f>
        <v>1</v>
      </c>
      <c r="AI34">
        <f t="shared" si="3"/>
        <v>1</v>
      </c>
    </row>
    <row r="35" spans="1:35" x14ac:dyDescent="0.35">
      <c r="A35" s="1">
        <f t="shared" si="0"/>
        <v>35</v>
      </c>
      <c r="B35" s="1">
        <f t="shared" si="1"/>
        <v>34</v>
      </c>
      <c r="C35" s="5">
        <v>44320</v>
      </c>
      <c r="D35" t="s">
        <v>71</v>
      </c>
      <c r="E35" t="s">
        <v>47</v>
      </c>
      <c r="F35" t="s">
        <v>48</v>
      </c>
      <c r="G35" t="s">
        <v>6</v>
      </c>
      <c r="H35" t="s">
        <v>227</v>
      </c>
      <c r="K35" t="s">
        <v>49</v>
      </c>
      <c r="L35" t="s">
        <v>5</v>
      </c>
      <c r="M35">
        <v>4</v>
      </c>
      <c r="O35" t="s">
        <v>226</v>
      </c>
      <c r="P35" t="s">
        <v>103</v>
      </c>
      <c r="Q35" t="s">
        <v>50</v>
      </c>
      <c r="R35">
        <v>8000</v>
      </c>
      <c r="S35" t="s">
        <v>274</v>
      </c>
      <c r="T35" t="s">
        <v>240</v>
      </c>
      <c r="V35" t="s">
        <v>503</v>
      </c>
      <c r="W35" t="s">
        <v>503</v>
      </c>
      <c r="X35">
        <v>0</v>
      </c>
      <c r="Y35" s="6" t="str">
        <f t="shared" si="2"/>
        <v>A</v>
      </c>
      <c r="Z35" s="6">
        <f>VLOOKUP(Q35,lists!Q:R,2,FALSE)</f>
        <v>3</v>
      </c>
      <c r="AA35" t="b">
        <f>VLOOKUP(G35,lists!$B$2:$D$3,3,FALSE)</f>
        <v>1</v>
      </c>
      <c r="AB35" t="b">
        <f>VLOOKUP(F35,lists!$B:$C,2,FALSE)</f>
        <v>1</v>
      </c>
      <c r="AC35" t="b">
        <f>IF(AND(Z35&gt;=VLOOKUP(JUMP!$I$1,lists!$Q:$R,2,FALSE),Z35&lt;=VLOOKUP(JUMP!$I$2,lists!$Q:$R,2,FALSE)),TRUE,FALSE)</f>
        <v>1</v>
      </c>
      <c r="AD35" t="b">
        <f>VLOOKUP(Y35,lists!$B$7:$D$8,3,FALSE)</f>
        <v>1</v>
      </c>
      <c r="AE35" t="b">
        <f>VLOOKUP(SUBSTITUTE(IF(H35="","Open",H35),"Beg","Mdn"),lists!$B$27:$D$29,3,FALSE)</f>
        <v>1</v>
      </c>
      <c r="AF35" t="b">
        <f>IF(JUMP!$I$5="All",TRUE,IF(JUMP!$I$5=TEXT('Raw - J'!C35,"mmm"),TRUE,FALSE))</f>
        <v>1</v>
      </c>
      <c r="AG35" t="b">
        <f>VLOOKUP(M35,lists!B:D,3,FALSE)</f>
        <v>1</v>
      </c>
      <c r="AH35" t="b">
        <f>VLOOKUP(T35,lists!$B$23:$D$25,3,FALSE)</f>
        <v>1</v>
      </c>
      <c r="AI35">
        <f t="shared" si="3"/>
        <v>1</v>
      </c>
    </row>
    <row r="36" spans="1:35" x14ac:dyDescent="0.35">
      <c r="A36" s="1">
        <f t="shared" si="0"/>
        <v>36</v>
      </c>
      <c r="B36" s="1">
        <f t="shared" si="1"/>
        <v>35</v>
      </c>
      <c r="C36" s="5">
        <v>44320</v>
      </c>
      <c r="D36" t="s">
        <v>71</v>
      </c>
      <c r="E36" t="s">
        <v>47</v>
      </c>
      <c r="F36" t="s">
        <v>48</v>
      </c>
      <c r="G36" t="s">
        <v>6</v>
      </c>
      <c r="H36" t="s">
        <v>227</v>
      </c>
      <c r="K36" t="s">
        <v>49</v>
      </c>
      <c r="L36" t="s">
        <v>5</v>
      </c>
      <c r="M36">
        <v>3</v>
      </c>
      <c r="O36" t="s">
        <v>231</v>
      </c>
      <c r="P36" t="s">
        <v>256</v>
      </c>
      <c r="Q36" t="s">
        <v>52</v>
      </c>
      <c r="R36">
        <v>15500</v>
      </c>
      <c r="S36" t="s">
        <v>1714</v>
      </c>
      <c r="T36" t="s">
        <v>240</v>
      </c>
      <c r="V36" t="s">
        <v>503</v>
      </c>
      <c r="W36" t="s">
        <v>503</v>
      </c>
      <c r="X36">
        <v>0</v>
      </c>
      <c r="Y36" s="6" t="str">
        <f t="shared" si="2"/>
        <v>A</v>
      </c>
      <c r="Z36" s="6">
        <f>VLOOKUP(Q36,lists!Q:R,2,FALSE)</f>
        <v>5</v>
      </c>
      <c r="AA36" t="b">
        <f>VLOOKUP(G36,lists!$B$2:$D$3,3,FALSE)</f>
        <v>1</v>
      </c>
      <c r="AB36" t="b">
        <f>VLOOKUP(F36,lists!$B:$C,2,FALSE)</f>
        <v>1</v>
      </c>
      <c r="AC36" t="b">
        <f>IF(AND(Z36&gt;=VLOOKUP(JUMP!$I$1,lists!$Q:$R,2,FALSE),Z36&lt;=VLOOKUP(JUMP!$I$2,lists!$Q:$R,2,FALSE)),TRUE,FALSE)</f>
        <v>1</v>
      </c>
      <c r="AD36" t="b">
        <f>VLOOKUP(Y36,lists!$B$7:$D$8,3,FALSE)</f>
        <v>1</v>
      </c>
      <c r="AE36" t="b">
        <f>VLOOKUP(SUBSTITUTE(IF(H36="","Open",H36),"Beg","Mdn"),lists!$B$27:$D$29,3,FALSE)</f>
        <v>1</v>
      </c>
      <c r="AF36" t="b">
        <f>IF(JUMP!$I$5="All",TRUE,IF(JUMP!$I$5=TEXT('Raw - J'!C36,"mmm"),TRUE,FALSE))</f>
        <v>1</v>
      </c>
      <c r="AG36" t="b">
        <f>VLOOKUP(M36,lists!B:D,3,FALSE)</f>
        <v>1</v>
      </c>
      <c r="AH36" t="b">
        <f>VLOOKUP(T36,lists!$B$23:$D$25,3,FALSE)</f>
        <v>1</v>
      </c>
      <c r="AI36">
        <f t="shared" si="3"/>
        <v>1</v>
      </c>
    </row>
    <row r="37" spans="1:35" x14ac:dyDescent="0.35">
      <c r="A37" s="1">
        <f t="shared" si="0"/>
        <v>37</v>
      </c>
      <c r="B37" s="1">
        <f t="shared" si="1"/>
        <v>36</v>
      </c>
      <c r="C37" s="5">
        <v>44320</v>
      </c>
      <c r="D37" t="s">
        <v>62</v>
      </c>
      <c r="E37" t="s">
        <v>47</v>
      </c>
      <c r="F37" t="s">
        <v>109</v>
      </c>
      <c r="G37" t="s">
        <v>51</v>
      </c>
      <c r="H37" t="s">
        <v>227</v>
      </c>
      <c r="K37" t="s">
        <v>173</v>
      </c>
      <c r="L37" t="s">
        <v>5</v>
      </c>
      <c r="M37">
        <v>6</v>
      </c>
      <c r="O37" t="s">
        <v>227</v>
      </c>
      <c r="P37" t="s">
        <v>159</v>
      </c>
      <c r="Q37" t="s">
        <v>52</v>
      </c>
      <c r="R37">
        <v>3799</v>
      </c>
      <c r="S37" t="s">
        <v>1717</v>
      </c>
      <c r="T37" t="s">
        <v>239</v>
      </c>
      <c r="U37" t="s">
        <v>526</v>
      </c>
      <c r="V37" t="s">
        <v>503</v>
      </c>
      <c r="W37" t="s">
        <v>503</v>
      </c>
      <c r="X37">
        <v>0</v>
      </c>
      <c r="Y37" s="6" t="str">
        <f t="shared" si="2"/>
        <v>A</v>
      </c>
      <c r="Z37" s="6">
        <f>VLOOKUP(Q37,lists!Q:R,2,FALSE)</f>
        <v>5</v>
      </c>
      <c r="AA37" t="b">
        <f>VLOOKUP(G37,lists!$B$2:$D$3,3,FALSE)</f>
        <v>1</v>
      </c>
      <c r="AB37" t="b">
        <f>VLOOKUP(F37,lists!$B:$C,2,FALSE)</f>
        <v>1</v>
      </c>
      <c r="AC37" t="b">
        <f>IF(AND(Z37&gt;=VLOOKUP(JUMP!$I$1,lists!$Q:$R,2,FALSE),Z37&lt;=VLOOKUP(JUMP!$I$2,lists!$Q:$R,2,FALSE)),TRUE,FALSE)</f>
        <v>1</v>
      </c>
      <c r="AD37" t="b">
        <f>VLOOKUP(Y37,lists!$B$7:$D$8,3,FALSE)</f>
        <v>1</v>
      </c>
      <c r="AE37" t="b">
        <f>VLOOKUP(SUBSTITUTE(IF(H37="","Open",H37),"Beg","Mdn"),lists!$B$27:$D$29,3,FALSE)</f>
        <v>1</v>
      </c>
      <c r="AF37" t="b">
        <f>IF(JUMP!$I$5="All",TRUE,IF(JUMP!$I$5=TEXT('Raw - J'!C37,"mmm"),TRUE,FALSE))</f>
        <v>1</v>
      </c>
      <c r="AG37" t="b">
        <f>VLOOKUP(M37,lists!B:D,3,FALSE)</f>
        <v>1</v>
      </c>
      <c r="AH37" t="b">
        <f>VLOOKUP(T37,lists!$B$23:$D$25,3,FALSE)</f>
        <v>1</v>
      </c>
      <c r="AI37">
        <f t="shared" si="3"/>
        <v>1</v>
      </c>
    </row>
    <row r="38" spans="1:35" x14ac:dyDescent="0.35">
      <c r="A38" s="1">
        <f t="shared" si="0"/>
        <v>38</v>
      </c>
      <c r="B38" s="1">
        <f t="shared" si="1"/>
        <v>37</v>
      </c>
      <c r="C38" s="5">
        <v>44320</v>
      </c>
      <c r="D38" t="s">
        <v>62</v>
      </c>
      <c r="E38" t="s">
        <v>47</v>
      </c>
      <c r="F38" t="s">
        <v>53</v>
      </c>
      <c r="G38" t="s">
        <v>6</v>
      </c>
      <c r="H38" t="s">
        <v>227</v>
      </c>
      <c r="K38" t="s">
        <v>54</v>
      </c>
      <c r="L38" t="s">
        <v>5</v>
      </c>
      <c r="M38">
        <v>5</v>
      </c>
      <c r="O38" t="s">
        <v>227</v>
      </c>
      <c r="P38" t="s">
        <v>66</v>
      </c>
      <c r="Q38" t="s">
        <v>55</v>
      </c>
      <c r="R38">
        <v>6400</v>
      </c>
      <c r="S38" t="s">
        <v>1722</v>
      </c>
      <c r="T38" t="s">
        <v>239</v>
      </c>
      <c r="V38" t="s">
        <v>518</v>
      </c>
      <c r="W38" t="s">
        <v>503</v>
      </c>
      <c r="X38">
        <v>0</v>
      </c>
      <c r="Y38" s="6" t="str">
        <f t="shared" si="2"/>
        <v>A</v>
      </c>
      <c r="Z38" s="6">
        <f>VLOOKUP(Q38,lists!Q:R,2,FALSE)</f>
        <v>2</v>
      </c>
      <c r="AA38" t="b">
        <f>VLOOKUP(G38,lists!$B$2:$D$3,3,FALSE)</f>
        <v>1</v>
      </c>
      <c r="AB38" t="b">
        <f>VLOOKUP(F38,lists!$B:$C,2,FALSE)</f>
        <v>1</v>
      </c>
      <c r="AC38" t="b">
        <f>IF(AND(Z38&gt;=VLOOKUP(JUMP!$I$1,lists!$Q:$R,2,FALSE),Z38&lt;=VLOOKUP(JUMP!$I$2,lists!$Q:$R,2,FALSE)),TRUE,FALSE)</f>
        <v>1</v>
      </c>
      <c r="AD38" t="b">
        <f>VLOOKUP(Y38,lists!$B$7:$D$8,3,FALSE)</f>
        <v>1</v>
      </c>
      <c r="AE38" t="b">
        <f>VLOOKUP(SUBSTITUTE(IF(H38="","Open",H38),"Beg","Mdn"),lists!$B$27:$D$29,3,FALSE)</f>
        <v>1</v>
      </c>
      <c r="AF38" t="b">
        <f>IF(JUMP!$I$5="All",TRUE,IF(JUMP!$I$5=TEXT('Raw - J'!C38,"mmm"),TRUE,FALSE))</f>
        <v>1</v>
      </c>
      <c r="AG38" t="b">
        <f>VLOOKUP(M38,lists!B:D,3,FALSE)</f>
        <v>1</v>
      </c>
      <c r="AH38" t="b">
        <f>VLOOKUP(T38,lists!$B$23:$D$25,3,FALSE)</f>
        <v>1</v>
      </c>
      <c r="AI38">
        <f t="shared" si="3"/>
        <v>1</v>
      </c>
    </row>
    <row r="39" spans="1:35" x14ac:dyDescent="0.35">
      <c r="A39" s="1">
        <f t="shared" si="0"/>
        <v>39</v>
      </c>
      <c r="B39" s="1">
        <f t="shared" si="1"/>
        <v>38</v>
      </c>
      <c r="C39" s="5">
        <v>44320</v>
      </c>
      <c r="D39" t="s">
        <v>62</v>
      </c>
      <c r="E39" t="s">
        <v>47</v>
      </c>
      <c r="F39" t="s">
        <v>48</v>
      </c>
      <c r="G39" t="s">
        <v>6</v>
      </c>
      <c r="H39" t="s">
        <v>227</v>
      </c>
      <c r="K39" t="s">
        <v>49</v>
      </c>
      <c r="L39" t="s">
        <v>5</v>
      </c>
      <c r="M39">
        <v>5</v>
      </c>
      <c r="O39" t="s">
        <v>229</v>
      </c>
      <c r="P39" t="s">
        <v>64</v>
      </c>
      <c r="Q39" t="s">
        <v>50</v>
      </c>
      <c r="R39">
        <v>7000</v>
      </c>
      <c r="S39" t="s">
        <v>1719</v>
      </c>
      <c r="T39" t="s">
        <v>239</v>
      </c>
      <c r="V39" t="s">
        <v>503</v>
      </c>
      <c r="W39" t="s">
        <v>503</v>
      </c>
      <c r="X39">
        <v>0</v>
      </c>
      <c r="Y39" s="6" t="str">
        <f t="shared" si="2"/>
        <v>A</v>
      </c>
      <c r="Z39" s="6">
        <f>VLOOKUP(Q39,lists!Q:R,2,FALSE)</f>
        <v>3</v>
      </c>
      <c r="AA39" t="b">
        <f>VLOOKUP(G39,lists!$B$2:$D$3,3,FALSE)</f>
        <v>1</v>
      </c>
      <c r="AB39" t="b">
        <f>VLOOKUP(F39,lists!$B:$C,2,FALSE)</f>
        <v>1</v>
      </c>
      <c r="AC39" t="b">
        <f>IF(AND(Z39&gt;=VLOOKUP(JUMP!$I$1,lists!$Q:$R,2,FALSE),Z39&lt;=VLOOKUP(JUMP!$I$2,lists!$Q:$R,2,FALSE)),TRUE,FALSE)</f>
        <v>1</v>
      </c>
      <c r="AD39" t="b">
        <f>VLOOKUP(Y39,lists!$B$7:$D$8,3,FALSE)</f>
        <v>1</v>
      </c>
      <c r="AE39" t="b">
        <f>VLOOKUP(SUBSTITUTE(IF(H39="","Open",H39),"Beg","Mdn"),lists!$B$27:$D$29,3,FALSE)</f>
        <v>1</v>
      </c>
      <c r="AF39" t="b">
        <f>IF(JUMP!$I$5="All",TRUE,IF(JUMP!$I$5=TEXT('Raw - J'!C39,"mmm"),TRUE,FALSE))</f>
        <v>1</v>
      </c>
      <c r="AG39" t="b">
        <f>VLOOKUP(M39,lists!B:D,3,FALSE)</f>
        <v>1</v>
      </c>
      <c r="AH39" t="b">
        <f>VLOOKUP(T39,lists!$B$23:$D$25,3,FALSE)</f>
        <v>1</v>
      </c>
      <c r="AI39">
        <f t="shared" si="3"/>
        <v>1</v>
      </c>
    </row>
    <row r="40" spans="1:35" x14ac:dyDescent="0.35">
      <c r="A40" s="1">
        <f t="shared" si="0"/>
        <v>40</v>
      </c>
      <c r="B40" s="1">
        <f t="shared" si="1"/>
        <v>39</v>
      </c>
      <c r="C40" s="5">
        <v>44320</v>
      </c>
      <c r="D40" t="s">
        <v>62</v>
      </c>
      <c r="E40" t="s">
        <v>47</v>
      </c>
      <c r="F40" t="s">
        <v>53</v>
      </c>
      <c r="G40" t="s">
        <v>51</v>
      </c>
      <c r="H40" t="s">
        <v>245</v>
      </c>
      <c r="K40" t="s">
        <v>54</v>
      </c>
      <c r="L40" t="s">
        <v>5</v>
      </c>
      <c r="M40">
        <v>4</v>
      </c>
      <c r="O40" t="s">
        <v>227</v>
      </c>
      <c r="P40" t="s">
        <v>63</v>
      </c>
      <c r="Q40" t="s">
        <v>50</v>
      </c>
      <c r="R40">
        <v>8000</v>
      </c>
      <c r="S40" t="s">
        <v>1720</v>
      </c>
      <c r="T40" t="s">
        <v>239</v>
      </c>
      <c r="V40" t="s">
        <v>503</v>
      </c>
      <c r="W40" t="s">
        <v>503</v>
      </c>
      <c r="X40">
        <v>0</v>
      </c>
      <c r="Y40" s="6" t="str">
        <f t="shared" si="2"/>
        <v>A</v>
      </c>
      <c r="Z40" s="6">
        <f>VLOOKUP(Q40,lists!Q:R,2,FALSE)</f>
        <v>3</v>
      </c>
      <c r="AA40" t="b">
        <f>VLOOKUP(G40,lists!$B$2:$D$3,3,FALSE)</f>
        <v>1</v>
      </c>
      <c r="AB40" t="b">
        <f>VLOOKUP(F40,lists!$B:$C,2,FALSE)</f>
        <v>1</v>
      </c>
      <c r="AC40" t="b">
        <f>IF(AND(Z40&gt;=VLOOKUP(JUMP!$I$1,lists!$Q:$R,2,FALSE),Z40&lt;=VLOOKUP(JUMP!$I$2,lists!$Q:$R,2,FALSE)),TRUE,FALSE)</f>
        <v>1</v>
      </c>
      <c r="AD40" t="b">
        <f>VLOOKUP(Y40,lists!$B$7:$D$8,3,FALSE)</f>
        <v>1</v>
      </c>
      <c r="AE40" t="b">
        <f>VLOOKUP(SUBSTITUTE(IF(H40="","Open",H40),"Beg","Mdn"),lists!$B$27:$D$29,3,FALSE)</f>
        <v>1</v>
      </c>
      <c r="AF40" t="b">
        <f>IF(JUMP!$I$5="All",TRUE,IF(JUMP!$I$5=TEXT('Raw - J'!C40,"mmm"),TRUE,FALSE))</f>
        <v>1</v>
      </c>
      <c r="AG40" t="b">
        <f>VLOOKUP(M40,lists!B:D,3,FALSE)</f>
        <v>1</v>
      </c>
      <c r="AH40" t="b">
        <f>VLOOKUP(T40,lists!$B$23:$D$25,3,FALSE)</f>
        <v>1</v>
      </c>
      <c r="AI40">
        <f t="shared" si="3"/>
        <v>1</v>
      </c>
    </row>
    <row r="41" spans="1:35" x14ac:dyDescent="0.35">
      <c r="A41" s="1">
        <f t="shared" si="0"/>
        <v>41</v>
      </c>
      <c r="B41" s="1">
        <f t="shared" si="1"/>
        <v>40</v>
      </c>
      <c r="C41" s="5">
        <v>44320</v>
      </c>
      <c r="D41" t="s">
        <v>62</v>
      </c>
      <c r="E41" t="s">
        <v>47</v>
      </c>
      <c r="F41" t="s">
        <v>53</v>
      </c>
      <c r="G41" t="s">
        <v>6</v>
      </c>
      <c r="H41" t="s">
        <v>227</v>
      </c>
      <c r="K41" t="s">
        <v>54</v>
      </c>
      <c r="L41" t="s">
        <v>7</v>
      </c>
      <c r="M41">
        <v>5</v>
      </c>
      <c r="O41" t="s">
        <v>229</v>
      </c>
      <c r="P41" t="s">
        <v>66</v>
      </c>
      <c r="Q41" t="s">
        <v>55</v>
      </c>
      <c r="R41">
        <v>8000</v>
      </c>
      <c r="S41" t="s">
        <v>1721</v>
      </c>
      <c r="T41" t="s">
        <v>239</v>
      </c>
      <c r="V41" t="s">
        <v>503</v>
      </c>
      <c r="W41" t="s">
        <v>503</v>
      </c>
      <c r="X41">
        <v>0</v>
      </c>
      <c r="Y41" s="6" t="str">
        <f t="shared" si="2"/>
        <v>F</v>
      </c>
      <c r="Z41" s="6">
        <f>VLOOKUP(Q41,lists!Q:R,2,FALSE)</f>
        <v>2</v>
      </c>
      <c r="AA41" t="b">
        <f>VLOOKUP(G41,lists!$B$2:$D$3,3,FALSE)</f>
        <v>1</v>
      </c>
      <c r="AB41" t="b">
        <f>VLOOKUP(F41,lists!$B:$C,2,FALSE)</f>
        <v>1</v>
      </c>
      <c r="AC41" t="b">
        <f>IF(AND(Z41&gt;=VLOOKUP(JUMP!$I$1,lists!$Q:$R,2,FALSE),Z41&lt;=VLOOKUP(JUMP!$I$2,lists!$Q:$R,2,FALSE)),TRUE,FALSE)</f>
        <v>1</v>
      </c>
      <c r="AD41" t="b">
        <f>VLOOKUP(Y41,lists!$B$7:$D$8,3,FALSE)</f>
        <v>1</v>
      </c>
      <c r="AE41" t="b">
        <f>VLOOKUP(SUBSTITUTE(IF(H41="","Open",H41),"Beg","Mdn"),lists!$B$27:$D$29,3,FALSE)</f>
        <v>1</v>
      </c>
      <c r="AF41" t="b">
        <f>IF(JUMP!$I$5="All",TRUE,IF(JUMP!$I$5=TEXT('Raw - J'!C41,"mmm"),TRUE,FALSE))</f>
        <v>1</v>
      </c>
      <c r="AG41" t="b">
        <f>VLOOKUP(M41,lists!B:D,3,FALSE)</f>
        <v>1</v>
      </c>
      <c r="AH41" t="b">
        <f>VLOOKUP(T41,lists!$B$23:$D$25,3,FALSE)</f>
        <v>1</v>
      </c>
      <c r="AI41">
        <f t="shared" si="3"/>
        <v>1</v>
      </c>
    </row>
    <row r="42" spans="1:35" x14ac:dyDescent="0.35">
      <c r="A42" s="1">
        <f t="shared" si="0"/>
        <v>42</v>
      </c>
      <c r="B42" s="1">
        <f t="shared" si="1"/>
        <v>41</v>
      </c>
      <c r="C42" s="5">
        <v>44320</v>
      </c>
      <c r="D42" t="s">
        <v>62</v>
      </c>
      <c r="E42" t="s">
        <v>47</v>
      </c>
      <c r="F42" t="s">
        <v>48</v>
      </c>
      <c r="G42" t="s">
        <v>6</v>
      </c>
      <c r="H42" t="s">
        <v>227</v>
      </c>
      <c r="K42" t="s">
        <v>49</v>
      </c>
      <c r="L42" t="s">
        <v>5</v>
      </c>
      <c r="M42">
        <v>3</v>
      </c>
      <c r="O42" t="s">
        <v>233</v>
      </c>
      <c r="P42" t="s">
        <v>273</v>
      </c>
      <c r="Q42" t="s">
        <v>254</v>
      </c>
      <c r="R42">
        <v>30000</v>
      </c>
      <c r="S42" t="s">
        <v>1718</v>
      </c>
      <c r="T42" t="s">
        <v>239</v>
      </c>
      <c r="V42" t="s">
        <v>503</v>
      </c>
      <c r="W42" t="s">
        <v>503</v>
      </c>
      <c r="X42">
        <v>0</v>
      </c>
      <c r="Y42" s="6" t="str">
        <f t="shared" si="2"/>
        <v>A</v>
      </c>
      <c r="Z42" s="6">
        <f>VLOOKUP(Q42,lists!Q:R,2,FALSE)</f>
        <v>6</v>
      </c>
      <c r="AA42" t="b">
        <f>VLOOKUP(G42,lists!$B$2:$D$3,3,FALSE)</f>
        <v>1</v>
      </c>
      <c r="AB42" t="b">
        <f>VLOOKUP(F42,lists!$B:$C,2,FALSE)</f>
        <v>1</v>
      </c>
      <c r="AC42" t="b">
        <f>IF(AND(Z42&gt;=VLOOKUP(JUMP!$I$1,lists!$Q:$R,2,FALSE),Z42&lt;=VLOOKUP(JUMP!$I$2,lists!$Q:$R,2,FALSE)),TRUE,FALSE)</f>
        <v>1</v>
      </c>
      <c r="AD42" t="b">
        <f>VLOOKUP(Y42,lists!$B$7:$D$8,3,FALSE)</f>
        <v>1</v>
      </c>
      <c r="AE42" t="b">
        <f>VLOOKUP(SUBSTITUTE(IF(H42="","Open",H42),"Beg","Mdn"),lists!$B$27:$D$29,3,FALSE)</f>
        <v>1</v>
      </c>
      <c r="AF42" t="b">
        <f>IF(JUMP!$I$5="All",TRUE,IF(JUMP!$I$5=TEXT('Raw - J'!C42,"mmm"),TRUE,FALSE))</f>
        <v>1</v>
      </c>
      <c r="AG42" t="b">
        <f>VLOOKUP(M42,lists!B:D,3,FALSE)</f>
        <v>1</v>
      </c>
      <c r="AH42" t="b">
        <f>VLOOKUP(T42,lists!$B$23:$D$25,3,FALSE)</f>
        <v>1</v>
      </c>
      <c r="AI42">
        <f t="shared" si="3"/>
        <v>1</v>
      </c>
    </row>
    <row r="43" spans="1:35" x14ac:dyDescent="0.35">
      <c r="A43" s="1">
        <f t="shared" si="0"/>
        <v>43</v>
      </c>
      <c r="B43" s="1">
        <f t="shared" si="1"/>
        <v>42</v>
      </c>
      <c r="C43" s="5">
        <v>44320</v>
      </c>
      <c r="D43" t="s">
        <v>69</v>
      </c>
      <c r="E43" t="s">
        <v>47</v>
      </c>
      <c r="F43" t="s">
        <v>58</v>
      </c>
      <c r="G43" t="s">
        <v>51</v>
      </c>
      <c r="H43" t="s">
        <v>227</v>
      </c>
      <c r="I43" t="s">
        <v>1715</v>
      </c>
      <c r="K43" t="s">
        <v>60</v>
      </c>
      <c r="L43" t="s">
        <v>5</v>
      </c>
      <c r="M43">
        <v>5</v>
      </c>
      <c r="O43" t="s">
        <v>227</v>
      </c>
      <c r="P43" t="s">
        <v>1723</v>
      </c>
      <c r="Q43" t="s">
        <v>55</v>
      </c>
      <c r="R43">
        <v>3500</v>
      </c>
      <c r="S43" t="s">
        <v>503</v>
      </c>
      <c r="T43" t="s">
        <v>239</v>
      </c>
      <c r="V43" t="s">
        <v>503</v>
      </c>
      <c r="W43" t="s">
        <v>503</v>
      </c>
      <c r="X43">
        <v>0</v>
      </c>
      <c r="Y43" s="6" t="str">
        <f t="shared" si="2"/>
        <v>A</v>
      </c>
      <c r="Z43" s="6">
        <f>VLOOKUP(Q43,lists!Q:R,2,FALSE)</f>
        <v>2</v>
      </c>
      <c r="AA43" t="b">
        <f>VLOOKUP(G43,lists!$B$2:$D$3,3,FALSE)</f>
        <v>1</v>
      </c>
      <c r="AB43" t="b">
        <f>VLOOKUP(F43,lists!$B:$C,2,FALSE)</f>
        <v>1</v>
      </c>
      <c r="AC43" t="b">
        <f>IF(AND(Z43&gt;=VLOOKUP(JUMP!$I$1,lists!$Q:$R,2,FALSE),Z43&lt;=VLOOKUP(JUMP!$I$2,lists!$Q:$R,2,FALSE)),TRUE,FALSE)</f>
        <v>1</v>
      </c>
      <c r="AD43" t="b">
        <f>VLOOKUP(Y43,lists!$B$7:$D$8,3,FALSE)</f>
        <v>1</v>
      </c>
      <c r="AE43" t="b">
        <f>VLOOKUP(SUBSTITUTE(IF(H43="","Open",H43),"Beg","Mdn"),lists!$B$27:$D$29,3,FALSE)</f>
        <v>1</v>
      </c>
      <c r="AF43" t="b">
        <f>IF(JUMP!$I$5="All",TRUE,IF(JUMP!$I$5=TEXT('Raw - J'!C43,"mmm"),TRUE,FALSE))</f>
        <v>1</v>
      </c>
      <c r="AG43" t="b">
        <f>VLOOKUP(M43,lists!B:D,3,FALSE)</f>
        <v>1</v>
      </c>
      <c r="AH43" t="b">
        <f>VLOOKUP(T43,lists!$B$23:$D$25,3,FALSE)</f>
        <v>1</v>
      </c>
      <c r="AI43">
        <f t="shared" si="3"/>
        <v>1</v>
      </c>
    </row>
    <row r="44" spans="1:35" x14ac:dyDescent="0.35">
      <c r="A44" s="1">
        <f t="shared" si="0"/>
        <v>44</v>
      </c>
      <c r="B44" s="1">
        <f t="shared" si="1"/>
        <v>43</v>
      </c>
      <c r="C44" s="5">
        <v>44320</v>
      </c>
      <c r="D44" t="s">
        <v>69</v>
      </c>
      <c r="E44" t="s">
        <v>47</v>
      </c>
      <c r="F44" t="s">
        <v>53</v>
      </c>
      <c r="G44" t="s">
        <v>6</v>
      </c>
      <c r="H44" t="s">
        <v>227</v>
      </c>
      <c r="K44" t="s">
        <v>54</v>
      </c>
      <c r="L44" t="s">
        <v>5</v>
      </c>
      <c r="M44">
        <v>5</v>
      </c>
      <c r="O44" t="s">
        <v>229</v>
      </c>
      <c r="P44" t="s">
        <v>1723</v>
      </c>
      <c r="Q44" t="s">
        <v>55</v>
      </c>
      <c r="R44">
        <v>3900</v>
      </c>
      <c r="S44" t="s">
        <v>503</v>
      </c>
      <c r="T44" t="s">
        <v>239</v>
      </c>
      <c r="V44" t="s">
        <v>503</v>
      </c>
      <c r="W44" t="s">
        <v>503</v>
      </c>
      <c r="X44">
        <v>0</v>
      </c>
      <c r="Y44" s="6" t="str">
        <f t="shared" si="2"/>
        <v>A</v>
      </c>
      <c r="Z44" s="6">
        <f>VLOOKUP(Q44,lists!Q:R,2,FALSE)</f>
        <v>2</v>
      </c>
      <c r="AA44" t="b">
        <f>VLOOKUP(G44,lists!$B$2:$D$3,3,FALSE)</f>
        <v>1</v>
      </c>
      <c r="AB44" t="b">
        <f>VLOOKUP(F44,lists!$B:$C,2,FALSE)</f>
        <v>1</v>
      </c>
      <c r="AC44" t="b">
        <f>IF(AND(Z44&gt;=VLOOKUP(JUMP!$I$1,lists!$Q:$R,2,FALSE),Z44&lt;=VLOOKUP(JUMP!$I$2,lists!$Q:$R,2,FALSE)),TRUE,FALSE)</f>
        <v>1</v>
      </c>
      <c r="AD44" t="b">
        <f>VLOOKUP(Y44,lists!$B$7:$D$8,3,FALSE)</f>
        <v>1</v>
      </c>
      <c r="AE44" t="b">
        <f>VLOOKUP(SUBSTITUTE(IF(H44="","Open",H44),"Beg","Mdn"),lists!$B$27:$D$29,3,FALSE)</f>
        <v>1</v>
      </c>
      <c r="AF44" t="b">
        <f>IF(JUMP!$I$5="All",TRUE,IF(JUMP!$I$5=TEXT('Raw - J'!C44,"mmm"),TRUE,FALSE))</f>
        <v>1</v>
      </c>
      <c r="AG44" t="b">
        <f>VLOOKUP(M44,lists!B:D,3,FALSE)</f>
        <v>1</v>
      </c>
      <c r="AH44" t="b">
        <f>VLOOKUP(T44,lists!$B$23:$D$25,3,FALSE)</f>
        <v>1</v>
      </c>
      <c r="AI44">
        <f t="shared" si="3"/>
        <v>1</v>
      </c>
    </row>
    <row r="45" spans="1:35" x14ac:dyDescent="0.35">
      <c r="A45" s="1">
        <f t="shared" si="0"/>
        <v>45</v>
      </c>
      <c r="B45" s="1">
        <f t="shared" si="1"/>
        <v>44</v>
      </c>
      <c r="C45" s="5">
        <v>44320</v>
      </c>
      <c r="D45" t="s">
        <v>69</v>
      </c>
      <c r="E45" t="s">
        <v>47</v>
      </c>
      <c r="F45" t="s">
        <v>53</v>
      </c>
      <c r="G45" t="s">
        <v>6</v>
      </c>
      <c r="H45" t="s">
        <v>227</v>
      </c>
      <c r="K45" t="s">
        <v>49</v>
      </c>
      <c r="L45" t="s">
        <v>5</v>
      </c>
      <c r="M45">
        <v>5</v>
      </c>
      <c r="O45" t="s">
        <v>229</v>
      </c>
      <c r="P45" t="s">
        <v>1724</v>
      </c>
      <c r="Q45" t="s">
        <v>52</v>
      </c>
      <c r="R45">
        <v>3900</v>
      </c>
      <c r="S45" t="s">
        <v>503</v>
      </c>
      <c r="T45" t="s">
        <v>239</v>
      </c>
      <c r="V45" t="s">
        <v>503</v>
      </c>
      <c r="W45" t="s">
        <v>503</v>
      </c>
      <c r="X45">
        <v>0</v>
      </c>
      <c r="Y45" s="6" t="str">
        <f t="shared" si="2"/>
        <v>A</v>
      </c>
      <c r="Z45" s="6">
        <f>VLOOKUP(Q45,lists!Q:R,2,FALSE)</f>
        <v>5</v>
      </c>
      <c r="AA45" t="b">
        <f>VLOOKUP(G45,lists!$B$2:$D$3,3,FALSE)</f>
        <v>1</v>
      </c>
      <c r="AB45" t="b">
        <f>VLOOKUP(F45,lists!$B:$C,2,FALSE)</f>
        <v>1</v>
      </c>
      <c r="AC45" t="b">
        <f>IF(AND(Z45&gt;=VLOOKUP(JUMP!$I$1,lists!$Q:$R,2,FALSE),Z45&lt;=VLOOKUP(JUMP!$I$2,lists!$Q:$R,2,FALSE)),TRUE,FALSE)</f>
        <v>1</v>
      </c>
      <c r="AD45" t="b">
        <f>VLOOKUP(Y45,lists!$B$7:$D$8,3,FALSE)</f>
        <v>1</v>
      </c>
      <c r="AE45" t="b">
        <f>VLOOKUP(SUBSTITUTE(IF(H45="","Open",H45),"Beg","Mdn"),lists!$B$27:$D$29,3,FALSE)</f>
        <v>1</v>
      </c>
      <c r="AF45" t="b">
        <f>IF(JUMP!$I$5="All",TRUE,IF(JUMP!$I$5=TEXT('Raw - J'!C45,"mmm"),TRUE,FALSE))</f>
        <v>1</v>
      </c>
      <c r="AG45" t="b">
        <f>VLOOKUP(M45,lists!B:D,3,FALSE)</f>
        <v>1</v>
      </c>
      <c r="AH45" t="b">
        <f>VLOOKUP(T45,lists!$B$23:$D$25,3,FALSE)</f>
        <v>1</v>
      </c>
      <c r="AI45">
        <f t="shared" si="3"/>
        <v>1</v>
      </c>
    </row>
    <row r="46" spans="1:35" x14ac:dyDescent="0.35">
      <c r="A46" s="1">
        <f t="shared" si="0"/>
        <v>46</v>
      </c>
      <c r="B46" s="1">
        <f t="shared" si="1"/>
        <v>45</v>
      </c>
      <c r="C46" s="5">
        <v>44320</v>
      </c>
      <c r="D46" t="s">
        <v>69</v>
      </c>
      <c r="E46" t="s">
        <v>47</v>
      </c>
      <c r="F46" t="s">
        <v>53</v>
      </c>
      <c r="G46" t="s">
        <v>51</v>
      </c>
      <c r="H46" t="s">
        <v>244</v>
      </c>
      <c r="K46" t="s">
        <v>54</v>
      </c>
      <c r="L46" t="s">
        <v>5</v>
      </c>
      <c r="M46">
        <v>4</v>
      </c>
      <c r="O46" t="s">
        <v>227</v>
      </c>
      <c r="P46" t="s">
        <v>181</v>
      </c>
      <c r="Q46" t="s">
        <v>50</v>
      </c>
      <c r="R46">
        <v>5400</v>
      </c>
      <c r="S46" t="s">
        <v>503</v>
      </c>
      <c r="T46" t="s">
        <v>239</v>
      </c>
      <c r="V46" t="s">
        <v>503</v>
      </c>
      <c r="W46" t="s">
        <v>503</v>
      </c>
      <c r="X46">
        <v>0</v>
      </c>
      <c r="Y46" s="6" t="str">
        <f t="shared" si="2"/>
        <v>A</v>
      </c>
      <c r="Z46" s="6">
        <f>VLOOKUP(Q46,lists!Q:R,2,FALSE)</f>
        <v>3</v>
      </c>
      <c r="AA46" t="b">
        <f>VLOOKUP(G46,lists!$B$2:$D$3,3,FALSE)</f>
        <v>1</v>
      </c>
      <c r="AB46" t="b">
        <f>VLOOKUP(F46,lists!$B:$C,2,FALSE)</f>
        <v>1</v>
      </c>
      <c r="AC46" t="b">
        <f>IF(AND(Z46&gt;=VLOOKUP(JUMP!$I$1,lists!$Q:$R,2,FALSE),Z46&lt;=VLOOKUP(JUMP!$I$2,lists!$Q:$R,2,FALSE)),TRUE,FALSE)</f>
        <v>1</v>
      </c>
      <c r="AD46" t="b">
        <f>VLOOKUP(Y46,lists!$B$7:$D$8,3,FALSE)</f>
        <v>1</v>
      </c>
      <c r="AE46" t="b">
        <f>VLOOKUP(SUBSTITUTE(IF(H46="","Open",H46),"Beg","Mdn"),lists!$B$27:$D$29,3,FALSE)</f>
        <v>1</v>
      </c>
      <c r="AF46" t="b">
        <f>IF(JUMP!$I$5="All",TRUE,IF(JUMP!$I$5=TEXT('Raw - J'!C46,"mmm"),TRUE,FALSE))</f>
        <v>1</v>
      </c>
      <c r="AG46" t="b">
        <f>VLOOKUP(M46,lists!B:D,3,FALSE)</f>
        <v>1</v>
      </c>
      <c r="AH46" t="b">
        <f>VLOOKUP(T46,lists!$B$23:$D$25,3,FALSE)</f>
        <v>1</v>
      </c>
      <c r="AI46">
        <f t="shared" si="3"/>
        <v>1</v>
      </c>
    </row>
    <row r="47" spans="1:35" x14ac:dyDescent="0.35">
      <c r="A47" s="1">
        <f t="shared" si="0"/>
        <v>47</v>
      </c>
      <c r="B47" s="1">
        <f t="shared" si="1"/>
        <v>46</v>
      </c>
      <c r="C47" s="5">
        <v>44320</v>
      </c>
      <c r="D47" t="s">
        <v>69</v>
      </c>
      <c r="E47" t="s">
        <v>47</v>
      </c>
      <c r="F47" t="s">
        <v>53</v>
      </c>
      <c r="G47" t="s">
        <v>6</v>
      </c>
      <c r="H47" t="s">
        <v>227</v>
      </c>
      <c r="K47" t="s">
        <v>54</v>
      </c>
      <c r="L47" t="s">
        <v>5</v>
      </c>
      <c r="M47">
        <v>4</v>
      </c>
      <c r="O47" t="s">
        <v>228</v>
      </c>
      <c r="P47" t="s">
        <v>181</v>
      </c>
      <c r="Q47" t="s">
        <v>50</v>
      </c>
      <c r="R47">
        <v>5400</v>
      </c>
      <c r="S47" t="s">
        <v>503</v>
      </c>
      <c r="T47" t="s">
        <v>239</v>
      </c>
      <c r="V47" t="s">
        <v>503</v>
      </c>
      <c r="W47" t="s">
        <v>503</v>
      </c>
      <c r="X47">
        <v>0</v>
      </c>
      <c r="Y47" s="6" t="str">
        <f t="shared" si="2"/>
        <v>A</v>
      </c>
      <c r="Z47" s="6">
        <f>VLOOKUP(Q47,lists!Q:R,2,FALSE)</f>
        <v>3</v>
      </c>
      <c r="AA47" t="b">
        <f>VLOOKUP(G47,lists!$B$2:$D$3,3,FALSE)</f>
        <v>1</v>
      </c>
      <c r="AB47" t="b">
        <f>VLOOKUP(F47,lists!$B:$C,2,FALSE)</f>
        <v>1</v>
      </c>
      <c r="AC47" t="b">
        <f>IF(AND(Z47&gt;=VLOOKUP(JUMP!$I$1,lists!$Q:$R,2,FALSE),Z47&lt;=VLOOKUP(JUMP!$I$2,lists!$Q:$R,2,FALSE)),TRUE,FALSE)</f>
        <v>1</v>
      </c>
      <c r="AD47" t="b">
        <f>VLOOKUP(Y47,lists!$B$7:$D$8,3,FALSE)</f>
        <v>1</v>
      </c>
      <c r="AE47" t="b">
        <f>VLOOKUP(SUBSTITUTE(IF(H47="","Open",H47),"Beg","Mdn"),lists!$B$27:$D$29,3,FALSE)</f>
        <v>1</v>
      </c>
      <c r="AF47" t="b">
        <f>IF(JUMP!$I$5="All",TRUE,IF(JUMP!$I$5=TEXT('Raw - J'!C47,"mmm"),TRUE,FALSE))</f>
        <v>1</v>
      </c>
      <c r="AG47" t="b">
        <f>VLOOKUP(M47,lists!B:D,3,FALSE)</f>
        <v>1</v>
      </c>
      <c r="AH47" t="b">
        <f>VLOOKUP(T47,lists!$B$23:$D$25,3,FALSE)</f>
        <v>1</v>
      </c>
      <c r="AI47">
        <f t="shared" si="3"/>
        <v>1</v>
      </c>
    </row>
    <row r="48" spans="1:35" x14ac:dyDescent="0.35">
      <c r="A48" s="1">
        <f t="shared" si="0"/>
        <v>48</v>
      </c>
      <c r="B48" s="1">
        <f t="shared" si="1"/>
        <v>47</v>
      </c>
      <c r="C48" s="5">
        <v>44320</v>
      </c>
      <c r="D48" t="s">
        <v>69</v>
      </c>
      <c r="E48" t="s">
        <v>47</v>
      </c>
      <c r="F48" t="s">
        <v>48</v>
      </c>
      <c r="G48" t="s">
        <v>6</v>
      </c>
      <c r="H48" t="s">
        <v>227</v>
      </c>
      <c r="K48" t="s">
        <v>49</v>
      </c>
      <c r="L48" t="s">
        <v>5</v>
      </c>
      <c r="M48">
        <v>4</v>
      </c>
      <c r="O48" t="s">
        <v>235</v>
      </c>
      <c r="P48" t="s">
        <v>181</v>
      </c>
      <c r="Q48" t="s">
        <v>50</v>
      </c>
      <c r="R48">
        <v>6200</v>
      </c>
      <c r="S48" t="s">
        <v>503</v>
      </c>
      <c r="T48" t="s">
        <v>239</v>
      </c>
      <c r="V48" t="s">
        <v>503</v>
      </c>
      <c r="W48" t="s">
        <v>503</v>
      </c>
      <c r="X48">
        <v>0</v>
      </c>
      <c r="Y48" s="6" t="str">
        <f t="shared" si="2"/>
        <v>A</v>
      </c>
      <c r="Z48" s="6">
        <f>VLOOKUP(Q48,lists!Q:R,2,FALSE)</f>
        <v>3</v>
      </c>
      <c r="AA48" t="b">
        <f>VLOOKUP(G48,lists!$B$2:$D$3,3,FALSE)</f>
        <v>1</v>
      </c>
      <c r="AB48" t="b">
        <f>VLOOKUP(F48,lists!$B:$C,2,FALSE)</f>
        <v>1</v>
      </c>
      <c r="AC48" t="b">
        <f>IF(AND(Z48&gt;=VLOOKUP(JUMP!$I$1,lists!$Q:$R,2,FALSE),Z48&lt;=VLOOKUP(JUMP!$I$2,lists!$Q:$R,2,FALSE)),TRUE,FALSE)</f>
        <v>1</v>
      </c>
      <c r="AD48" t="b">
        <f>VLOOKUP(Y48,lists!$B$7:$D$8,3,FALSE)</f>
        <v>1</v>
      </c>
      <c r="AE48" t="b">
        <f>VLOOKUP(SUBSTITUTE(IF(H48="","Open",H48),"Beg","Mdn"),lists!$B$27:$D$29,3,FALSE)</f>
        <v>1</v>
      </c>
      <c r="AF48" t="b">
        <f>IF(JUMP!$I$5="All",TRUE,IF(JUMP!$I$5=TEXT('Raw - J'!C48,"mmm"),TRUE,FALSE))</f>
        <v>1</v>
      </c>
      <c r="AG48" t="b">
        <f>VLOOKUP(M48,lists!B:D,3,FALSE)</f>
        <v>1</v>
      </c>
      <c r="AH48" t="b">
        <f>VLOOKUP(T48,lists!$B$23:$D$25,3,FALSE)</f>
        <v>1</v>
      </c>
      <c r="AI48">
        <f t="shared" si="3"/>
        <v>1</v>
      </c>
    </row>
    <row r="49" spans="1:35" x14ac:dyDescent="0.35">
      <c r="A49" s="1">
        <f t="shared" si="0"/>
        <v>49</v>
      </c>
      <c r="B49" s="1">
        <f t="shared" si="1"/>
        <v>48</v>
      </c>
      <c r="C49" s="5">
        <v>44320</v>
      </c>
      <c r="D49" t="s">
        <v>69</v>
      </c>
      <c r="E49" t="s">
        <v>47</v>
      </c>
      <c r="F49" t="s">
        <v>48</v>
      </c>
      <c r="G49" t="s">
        <v>6</v>
      </c>
      <c r="H49" t="s">
        <v>244</v>
      </c>
      <c r="K49" t="s">
        <v>49</v>
      </c>
      <c r="L49" t="s">
        <v>5</v>
      </c>
      <c r="M49">
        <v>4</v>
      </c>
      <c r="O49" t="s">
        <v>226</v>
      </c>
      <c r="P49" t="s">
        <v>1724</v>
      </c>
      <c r="Q49" t="s">
        <v>52</v>
      </c>
      <c r="R49">
        <v>6200</v>
      </c>
      <c r="S49" t="s">
        <v>503</v>
      </c>
      <c r="T49" t="s">
        <v>239</v>
      </c>
      <c r="V49" t="s">
        <v>503</v>
      </c>
      <c r="W49" t="s">
        <v>503</v>
      </c>
      <c r="X49">
        <v>0</v>
      </c>
      <c r="Y49" s="6" t="str">
        <f t="shared" si="2"/>
        <v>A</v>
      </c>
      <c r="Z49" s="6">
        <f>VLOOKUP(Q49,lists!Q:R,2,FALSE)</f>
        <v>5</v>
      </c>
      <c r="AA49" t="b">
        <f>VLOOKUP(G49,lists!$B$2:$D$3,3,FALSE)</f>
        <v>1</v>
      </c>
      <c r="AB49" t="b">
        <f>VLOOKUP(F49,lists!$B:$C,2,FALSE)</f>
        <v>1</v>
      </c>
      <c r="AC49" t="b">
        <f>IF(AND(Z49&gt;=VLOOKUP(JUMP!$I$1,lists!$Q:$R,2,FALSE),Z49&lt;=VLOOKUP(JUMP!$I$2,lists!$Q:$R,2,FALSE)),TRUE,FALSE)</f>
        <v>1</v>
      </c>
      <c r="AD49" t="b">
        <f>VLOOKUP(Y49,lists!$B$7:$D$8,3,FALSE)</f>
        <v>1</v>
      </c>
      <c r="AE49" t="b">
        <f>VLOOKUP(SUBSTITUTE(IF(H49="","Open",H49),"Beg","Mdn"),lists!$B$27:$D$29,3,FALSE)</f>
        <v>1</v>
      </c>
      <c r="AF49" t="b">
        <f>IF(JUMP!$I$5="All",TRUE,IF(JUMP!$I$5=TEXT('Raw - J'!C49,"mmm"),TRUE,FALSE))</f>
        <v>1</v>
      </c>
      <c r="AG49" t="b">
        <f>VLOOKUP(M49,lists!B:D,3,FALSE)</f>
        <v>1</v>
      </c>
      <c r="AH49" t="b">
        <f>VLOOKUP(T49,lists!$B$23:$D$25,3,FALSE)</f>
        <v>1</v>
      </c>
      <c r="AI49">
        <f t="shared" si="3"/>
        <v>1</v>
      </c>
    </row>
    <row r="50" spans="1:35" x14ac:dyDescent="0.35">
      <c r="A50" s="1">
        <f t="shared" si="0"/>
        <v>50</v>
      </c>
      <c r="B50" s="1">
        <f t="shared" si="1"/>
        <v>49</v>
      </c>
      <c r="C50" s="5">
        <v>44321</v>
      </c>
      <c r="D50" t="s">
        <v>137</v>
      </c>
      <c r="E50" t="s">
        <v>47</v>
      </c>
      <c r="F50" t="s">
        <v>58</v>
      </c>
      <c r="G50" t="s">
        <v>51</v>
      </c>
      <c r="H50" t="s">
        <v>227</v>
      </c>
      <c r="K50" t="s">
        <v>60</v>
      </c>
      <c r="L50" t="s">
        <v>7</v>
      </c>
      <c r="M50">
        <v>5</v>
      </c>
      <c r="O50" t="s">
        <v>227</v>
      </c>
      <c r="P50" t="s">
        <v>141</v>
      </c>
      <c r="Q50" t="s">
        <v>55</v>
      </c>
      <c r="R50">
        <v>3500</v>
      </c>
      <c r="S50" t="s">
        <v>1727</v>
      </c>
      <c r="T50" t="s">
        <v>241</v>
      </c>
      <c r="V50" t="s">
        <v>503</v>
      </c>
      <c r="W50" t="s">
        <v>503</v>
      </c>
      <c r="X50">
        <v>0</v>
      </c>
      <c r="Y50" s="6" t="str">
        <f t="shared" si="2"/>
        <v>F</v>
      </c>
      <c r="Z50" s="6">
        <f>VLOOKUP(Q50,lists!Q:R,2,FALSE)</f>
        <v>2</v>
      </c>
      <c r="AA50" t="b">
        <f>VLOOKUP(G50,lists!$B$2:$D$3,3,FALSE)</f>
        <v>1</v>
      </c>
      <c r="AB50" t="b">
        <f>VLOOKUP(F50,lists!$B:$C,2,FALSE)</f>
        <v>1</v>
      </c>
      <c r="AC50" t="b">
        <f>IF(AND(Z50&gt;=VLOOKUP(JUMP!$I$1,lists!$Q:$R,2,FALSE),Z50&lt;=VLOOKUP(JUMP!$I$2,lists!$Q:$R,2,FALSE)),TRUE,FALSE)</f>
        <v>1</v>
      </c>
      <c r="AD50" t="b">
        <f>VLOOKUP(Y50,lists!$B$7:$D$8,3,FALSE)</f>
        <v>1</v>
      </c>
      <c r="AE50" t="b">
        <f>VLOOKUP(SUBSTITUTE(IF(H50="","Open",H50),"Beg","Mdn"),lists!$B$27:$D$29,3,FALSE)</f>
        <v>1</v>
      </c>
      <c r="AF50" t="b">
        <f>IF(JUMP!$I$5="All",TRUE,IF(JUMP!$I$5=TEXT('Raw - J'!C50,"mmm"),TRUE,FALSE))</f>
        <v>1</v>
      </c>
      <c r="AG50" t="b">
        <f>VLOOKUP(M50,lists!B:D,3,FALSE)</f>
        <v>1</v>
      </c>
      <c r="AH50" t="b">
        <f>VLOOKUP(T50,lists!$B$23:$D$25,3,FALSE)</f>
        <v>1</v>
      </c>
      <c r="AI50">
        <f t="shared" si="3"/>
        <v>1</v>
      </c>
    </row>
    <row r="51" spans="1:35" x14ac:dyDescent="0.35">
      <c r="A51" s="1">
        <f t="shared" si="0"/>
        <v>51</v>
      </c>
      <c r="B51" s="1">
        <f t="shared" si="1"/>
        <v>50</v>
      </c>
      <c r="C51" s="5">
        <v>44321</v>
      </c>
      <c r="D51" t="s">
        <v>137</v>
      </c>
      <c r="E51" t="s">
        <v>47</v>
      </c>
      <c r="F51" t="s">
        <v>53</v>
      </c>
      <c r="G51" t="s">
        <v>6</v>
      </c>
      <c r="H51" t="s">
        <v>227</v>
      </c>
      <c r="K51" t="s">
        <v>54</v>
      </c>
      <c r="L51" t="s">
        <v>5</v>
      </c>
      <c r="M51">
        <v>5</v>
      </c>
      <c r="O51" t="s">
        <v>229</v>
      </c>
      <c r="P51" t="s">
        <v>166</v>
      </c>
      <c r="Q51" t="s">
        <v>50</v>
      </c>
      <c r="R51">
        <v>3900</v>
      </c>
      <c r="S51" t="s">
        <v>279</v>
      </c>
      <c r="T51" t="s">
        <v>241</v>
      </c>
      <c r="V51" t="s">
        <v>503</v>
      </c>
      <c r="W51" t="s">
        <v>503</v>
      </c>
      <c r="X51">
        <v>0</v>
      </c>
      <c r="Y51" s="6" t="str">
        <f t="shared" si="2"/>
        <v>A</v>
      </c>
      <c r="Z51" s="6">
        <f>VLOOKUP(Q51,lists!Q:R,2,FALSE)</f>
        <v>3</v>
      </c>
      <c r="AA51" t="b">
        <f>VLOOKUP(G51,lists!$B$2:$D$3,3,FALSE)</f>
        <v>1</v>
      </c>
      <c r="AB51" t="b">
        <f>VLOOKUP(F51,lists!$B:$C,2,FALSE)</f>
        <v>1</v>
      </c>
      <c r="AC51" t="b">
        <f>IF(AND(Z51&gt;=VLOOKUP(JUMP!$I$1,lists!$Q:$R,2,FALSE),Z51&lt;=VLOOKUP(JUMP!$I$2,lists!$Q:$R,2,FALSE)),TRUE,FALSE)</f>
        <v>1</v>
      </c>
      <c r="AD51" t="b">
        <f>VLOOKUP(Y51,lists!$B$7:$D$8,3,FALSE)</f>
        <v>1</v>
      </c>
      <c r="AE51" t="b">
        <f>VLOOKUP(SUBSTITUTE(IF(H51="","Open",H51),"Beg","Mdn"),lists!$B$27:$D$29,3,FALSE)</f>
        <v>1</v>
      </c>
      <c r="AF51" t="b">
        <f>IF(JUMP!$I$5="All",TRUE,IF(JUMP!$I$5=TEXT('Raw - J'!C51,"mmm"),TRUE,FALSE))</f>
        <v>1</v>
      </c>
      <c r="AG51" t="b">
        <f>VLOOKUP(M51,lists!B:D,3,FALSE)</f>
        <v>1</v>
      </c>
      <c r="AH51" t="b">
        <f>VLOOKUP(T51,lists!$B$23:$D$25,3,FALSE)</f>
        <v>1</v>
      </c>
      <c r="AI51">
        <f t="shared" si="3"/>
        <v>1</v>
      </c>
    </row>
    <row r="52" spans="1:35" x14ac:dyDescent="0.35">
      <c r="A52" s="1">
        <f t="shared" si="0"/>
        <v>52</v>
      </c>
      <c r="B52" s="1">
        <f t="shared" si="1"/>
        <v>51</v>
      </c>
      <c r="C52" s="5">
        <v>44321</v>
      </c>
      <c r="D52" t="s">
        <v>137</v>
      </c>
      <c r="E52" t="s">
        <v>47</v>
      </c>
      <c r="F52" t="s">
        <v>53</v>
      </c>
      <c r="G52" t="s">
        <v>6</v>
      </c>
      <c r="H52" t="s">
        <v>244</v>
      </c>
      <c r="K52" t="s">
        <v>54</v>
      </c>
      <c r="L52" t="s">
        <v>5</v>
      </c>
      <c r="M52">
        <v>4</v>
      </c>
      <c r="O52" t="s">
        <v>235</v>
      </c>
      <c r="P52" t="s">
        <v>195</v>
      </c>
      <c r="Q52" t="s">
        <v>52</v>
      </c>
      <c r="R52">
        <v>5400</v>
      </c>
      <c r="S52" t="s">
        <v>1725</v>
      </c>
      <c r="T52" t="s">
        <v>241</v>
      </c>
      <c r="V52" t="s">
        <v>503</v>
      </c>
      <c r="W52" t="s">
        <v>503</v>
      </c>
      <c r="X52">
        <v>0</v>
      </c>
      <c r="Y52" s="6" t="str">
        <f t="shared" si="2"/>
        <v>A</v>
      </c>
      <c r="Z52" s="6">
        <f>VLOOKUP(Q52,lists!Q:R,2,FALSE)</f>
        <v>5</v>
      </c>
      <c r="AA52" t="b">
        <f>VLOOKUP(G52,lists!$B$2:$D$3,3,FALSE)</f>
        <v>1</v>
      </c>
      <c r="AB52" t="b">
        <f>VLOOKUP(F52,lists!$B:$C,2,FALSE)</f>
        <v>1</v>
      </c>
      <c r="AC52" t="b">
        <f>IF(AND(Z52&gt;=VLOOKUP(JUMP!$I$1,lists!$Q:$R,2,FALSE),Z52&lt;=VLOOKUP(JUMP!$I$2,lists!$Q:$R,2,FALSE)),TRUE,FALSE)</f>
        <v>1</v>
      </c>
      <c r="AD52" t="b">
        <f>VLOOKUP(Y52,lists!$B$7:$D$8,3,FALSE)</f>
        <v>1</v>
      </c>
      <c r="AE52" t="b">
        <f>VLOOKUP(SUBSTITUTE(IF(H52="","Open",H52),"Beg","Mdn"),lists!$B$27:$D$29,3,FALSE)</f>
        <v>1</v>
      </c>
      <c r="AF52" t="b">
        <f>IF(JUMP!$I$5="All",TRUE,IF(JUMP!$I$5=TEXT('Raw - J'!C52,"mmm"),TRUE,FALSE))</f>
        <v>1</v>
      </c>
      <c r="AG52" t="b">
        <f>VLOOKUP(M52,lists!B:D,3,FALSE)</f>
        <v>1</v>
      </c>
      <c r="AH52" t="b">
        <f>VLOOKUP(T52,lists!$B$23:$D$25,3,FALSE)</f>
        <v>1</v>
      </c>
      <c r="AI52">
        <f t="shared" si="3"/>
        <v>1</v>
      </c>
    </row>
    <row r="53" spans="1:35" x14ac:dyDescent="0.35">
      <c r="A53" s="1">
        <f t="shared" si="0"/>
        <v>53</v>
      </c>
      <c r="B53" s="1">
        <f t="shared" si="1"/>
        <v>52</v>
      </c>
      <c r="C53" s="5">
        <v>44321</v>
      </c>
      <c r="D53" t="s">
        <v>137</v>
      </c>
      <c r="E53" t="s">
        <v>47</v>
      </c>
      <c r="F53" t="s">
        <v>53</v>
      </c>
      <c r="G53" t="s">
        <v>51</v>
      </c>
      <c r="H53" t="s">
        <v>244</v>
      </c>
      <c r="K53" t="s">
        <v>54</v>
      </c>
      <c r="L53" t="s">
        <v>5</v>
      </c>
      <c r="M53">
        <v>4</v>
      </c>
      <c r="O53" t="s">
        <v>227</v>
      </c>
      <c r="P53" t="s">
        <v>138</v>
      </c>
      <c r="Q53" t="s">
        <v>50</v>
      </c>
      <c r="R53">
        <v>5400</v>
      </c>
      <c r="S53" t="s">
        <v>1726</v>
      </c>
      <c r="T53" t="s">
        <v>241</v>
      </c>
      <c r="V53" t="s">
        <v>503</v>
      </c>
      <c r="W53" t="s">
        <v>503</v>
      </c>
      <c r="X53">
        <v>0</v>
      </c>
      <c r="Y53" s="6" t="str">
        <f t="shared" si="2"/>
        <v>A</v>
      </c>
      <c r="Z53" s="6">
        <f>VLOOKUP(Q53,lists!Q:R,2,FALSE)</f>
        <v>3</v>
      </c>
      <c r="AA53" t="b">
        <f>VLOOKUP(G53,lists!$B$2:$D$3,3,FALSE)</f>
        <v>1</v>
      </c>
      <c r="AB53" t="b">
        <f>VLOOKUP(F53,lists!$B:$C,2,FALSE)</f>
        <v>1</v>
      </c>
      <c r="AC53" t="b">
        <f>IF(AND(Z53&gt;=VLOOKUP(JUMP!$I$1,lists!$Q:$R,2,FALSE),Z53&lt;=VLOOKUP(JUMP!$I$2,lists!$Q:$R,2,FALSE)),TRUE,FALSE)</f>
        <v>1</v>
      </c>
      <c r="AD53" t="b">
        <f>VLOOKUP(Y53,lists!$B$7:$D$8,3,FALSE)</f>
        <v>1</v>
      </c>
      <c r="AE53" t="b">
        <f>VLOOKUP(SUBSTITUTE(IF(H53="","Open",H53),"Beg","Mdn"),lists!$B$27:$D$29,3,FALSE)</f>
        <v>1</v>
      </c>
      <c r="AF53" t="b">
        <f>IF(JUMP!$I$5="All",TRUE,IF(JUMP!$I$5=TEXT('Raw - J'!C53,"mmm"),TRUE,FALSE))</f>
        <v>1</v>
      </c>
      <c r="AG53" t="b">
        <f>VLOOKUP(M53,lists!B:D,3,FALSE)</f>
        <v>1</v>
      </c>
      <c r="AH53" t="b">
        <f>VLOOKUP(T53,lists!$B$23:$D$25,3,FALSE)</f>
        <v>1</v>
      </c>
      <c r="AI53">
        <f t="shared" si="3"/>
        <v>1</v>
      </c>
    </row>
    <row r="54" spans="1:35" x14ac:dyDescent="0.35">
      <c r="A54" s="1">
        <f t="shared" si="0"/>
        <v>54</v>
      </c>
      <c r="B54" s="1">
        <f t="shared" si="1"/>
        <v>53</v>
      </c>
      <c r="C54" s="5">
        <v>44321</v>
      </c>
      <c r="D54" t="s">
        <v>137</v>
      </c>
      <c r="E54" t="s">
        <v>47</v>
      </c>
      <c r="F54" t="s">
        <v>53</v>
      </c>
      <c r="G54" t="s">
        <v>6</v>
      </c>
      <c r="H54" t="s">
        <v>227</v>
      </c>
      <c r="K54" t="s">
        <v>54</v>
      </c>
      <c r="L54" t="s">
        <v>5</v>
      </c>
      <c r="M54">
        <v>4</v>
      </c>
      <c r="O54" t="s">
        <v>226</v>
      </c>
      <c r="P54" t="s">
        <v>138</v>
      </c>
      <c r="Q54" t="s">
        <v>50</v>
      </c>
      <c r="R54">
        <v>5400</v>
      </c>
      <c r="S54" t="s">
        <v>1728</v>
      </c>
      <c r="T54" t="s">
        <v>241</v>
      </c>
      <c r="U54" t="s">
        <v>1695</v>
      </c>
      <c r="V54" t="s">
        <v>503</v>
      </c>
      <c r="W54" t="s">
        <v>503</v>
      </c>
      <c r="X54">
        <v>0</v>
      </c>
      <c r="Y54" s="6" t="str">
        <f t="shared" si="2"/>
        <v>A</v>
      </c>
      <c r="Z54" s="6">
        <f>VLOOKUP(Q54,lists!Q:R,2,FALSE)</f>
        <v>3</v>
      </c>
      <c r="AA54" t="b">
        <f>VLOOKUP(G54,lists!$B$2:$D$3,3,FALSE)</f>
        <v>1</v>
      </c>
      <c r="AB54" t="b">
        <f>VLOOKUP(F54,lists!$B:$C,2,FALSE)</f>
        <v>1</v>
      </c>
      <c r="AC54" t="b">
        <f>IF(AND(Z54&gt;=VLOOKUP(JUMP!$I$1,lists!$Q:$R,2,FALSE),Z54&lt;=VLOOKUP(JUMP!$I$2,lists!$Q:$R,2,FALSE)),TRUE,FALSE)</f>
        <v>1</v>
      </c>
      <c r="AD54" t="b">
        <f>VLOOKUP(Y54,lists!$B$7:$D$8,3,FALSE)</f>
        <v>1</v>
      </c>
      <c r="AE54" t="b">
        <f>VLOOKUP(SUBSTITUTE(IF(H54="","Open",H54),"Beg","Mdn"),lists!$B$27:$D$29,3,FALSE)</f>
        <v>1</v>
      </c>
      <c r="AF54" t="b">
        <f>IF(JUMP!$I$5="All",TRUE,IF(JUMP!$I$5=TEXT('Raw - J'!C54,"mmm"),TRUE,FALSE))</f>
        <v>1</v>
      </c>
      <c r="AG54" t="b">
        <f>VLOOKUP(M54,lists!B:D,3,FALSE)</f>
        <v>1</v>
      </c>
      <c r="AH54" t="b">
        <f>VLOOKUP(T54,lists!$B$23:$D$25,3,FALSE)</f>
        <v>1</v>
      </c>
      <c r="AI54">
        <f t="shared" si="3"/>
        <v>1</v>
      </c>
    </row>
    <row r="55" spans="1:35" x14ac:dyDescent="0.35">
      <c r="A55" s="1">
        <f t="shared" si="0"/>
        <v>55</v>
      </c>
      <c r="B55" s="1">
        <f t="shared" si="1"/>
        <v>54</v>
      </c>
      <c r="C55" s="5">
        <v>44321</v>
      </c>
      <c r="D55" t="s">
        <v>137</v>
      </c>
      <c r="E55" t="s">
        <v>47</v>
      </c>
      <c r="F55" t="s">
        <v>48</v>
      </c>
      <c r="G55" t="s">
        <v>6</v>
      </c>
      <c r="H55" t="s">
        <v>227</v>
      </c>
      <c r="K55" t="s">
        <v>49</v>
      </c>
      <c r="L55" t="s">
        <v>5</v>
      </c>
      <c r="M55">
        <v>4</v>
      </c>
      <c r="O55" t="s">
        <v>235</v>
      </c>
      <c r="P55" t="s">
        <v>140</v>
      </c>
      <c r="Q55" t="s">
        <v>52</v>
      </c>
      <c r="R55">
        <v>6200</v>
      </c>
      <c r="S55" t="s">
        <v>248</v>
      </c>
      <c r="T55" t="s">
        <v>241</v>
      </c>
      <c r="V55" t="s">
        <v>503</v>
      </c>
      <c r="W55" t="s">
        <v>503</v>
      </c>
      <c r="X55">
        <v>0</v>
      </c>
      <c r="Y55" s="6" t="str">
        <f t="shared" si="2"/>
        <v>A</v>
      </c>
      <c r="Z55" s="6">
        <f>VLOOKUP(Q55,lists!Q:R,2,FALSE)</f>
        <v>5</v>
      </c>
      <c r="AA55" t="b">
        <f>VLOOKUP(G55,lists!$B$2:$D$3,3,FALSE)</f>
        <v>1</v>
      </c>
      <c r="AB55" t="b">
        <f>VLOOKUP(F55,lists!$B:$C,2,FALSE)</f>
        <v>1</v>
      </c>
      <c r="AC55" t="b">
        <f>IF(AND(Z55&gt;=VLOOKUP(JUMP!$I$1,lists!$Q:$R,2,FALSE),Z55&lt;=VLOOKUP(JUMP!$I$2,lists!$Q:$R,2,FALSE)),TRUE,FALSE)</f>
        <v>1</v>
      </c>
      <c r="AD55" t="b">
        <f>VLOOKUP(Y55,lists!$B$7:$D$8,3,FALSE)</f>
        <v>1</v>
      </c>
      <c r="AE55" t="b">
        <f>VLOOKUP(SUBSTITUTE(IF(H55="","Open",H55),"Beg","Mdn"),lists!$B$27:$D$29,3,FALSE)</f>
        <v>1</v>
      </c>
      <c r="AF55" t="b">
        <f>IF(JUMP!$I$5="All",TRUE,IF(JUMP!$I$5=TEXT('Raw - J'!C55,"mmm"),TRUE,FALSE))</f>
        <v>1</v>
      </c>
      <c r="AG55" t="b">
        <f>VLOOKUP(M55,lists!B:D,3,FALSE)</f>
        <v>1</v>
      </c>
      <c r="AH55" t="b">
        <f>VLOOKUP(T55,lists!$B$23:$D$25,3,FALSE)</f>
        <v>1</v>
      </c>
      <c r="AI55">
        <f t="shared" si="3"/>
        <v>1</v>
      </c>
    </row>
    <row r="56" spans="1:35" x14ac:dyDescent="0.35">
      <c r="A56" s="1">
        <f t="shared" si="0"/>
        <v>56</v>
      </c>
      <c r="B56" s="1">
        <f t="shared" si="1"/>
        <v>55</v>
      </c>
      <c r="C56" s="5">
        <v>44321</v>
      </c>
      <c r="D56" t="s">
        <v>137</v>
      </c>
      <c r="E56" t="s">
        <v>47</v>
      </c>
      <c r="F56" t="s">
        <v>48</v>
      </c>
      <c r="G56" t="s">
        <v>6</v>
      </c>
      <c r="H56" t="s">
        <v>227</v>
      </c>
      <c r="K56" t="s">
        <v>49</v>
      </c>
      <c r="L56" t="s">
        <v>7</v>
      </c>
      <c r="M56">
        <v>4</v>
      </c>
      <c r="O56" t="s">
        <v>228</v>
      </c>
      <c r="P56" t="s">
        <v>155</v>
      </c>
      <c r="Q56" t="s">
        <v>129</v>
      </c>
      <c r="R56">
        <v>6200</v>
      </c>
      <c r="S56" t="s">
        <v>1729</v>
      </c>
      <c r="T56" t="s">
        <v>241</v>
      </c>
      <c r="V56" t="s">
        <v>503</v>
      </c>
      <c r="W56" t="s">
        <v>503</v>
      </c>
      <c r="X56">
        <v>0</v>
      </c>
      <c r="Y56" s="6" t="str">
        <f t="shared" si="2"/>
        <v>F</v>
      </c>
      <c r="Z56" s="6">
        <f>VLOOKUP(Q56,lists!Q:R,2,FALSE)</f>
        <v>4</v>
      </c>
      <c r="AA56" t="b">
        <f>VLOOKUP(G56,lists!$B$2:$D$3,3,FALSE)</f>
        <v>1</v>
      </c>
      <c r="AB56" t="b">
        <f>VLOOKUP(F56,lists!$B:$C,2,FALSE)</f>
        <v>1</v>
      </c>
      <c r="AC56" t="b">
        <f>IF(AND(Z56&gt;=VLOOKUP(JUMP!$I$1,lists!$Q:$R,2,FALSE),Z56&lt;=VLOOKUP(JUMP!$I$2,lists!$Q:$R,2,FALSE)),TRUE,FALSE)</f>
        <v>1</v>
      </c>
      <c r="AD56" t="b">
        <f>VLOOKUP(Y56,lists!$B$7:$D$8,3,FALSE)</f>
        <v>1</v>
      </c>
      <c r="AE56" t="b">
        <f>VLOOKUP(SUBSTITUTE(IF(H56="","Open",H56),"Beg","Mdn"),lists!$B$27:$D$29,3,FALSE)</f>
        <v>1</v>
      </c>
      <c r="AF56" t="b">
        <f>IF(JUMP!$I$5="All",TRUE,IF(JUMP!$I$5=TEXT('Raw - J'!C56,"mmm"),TRUE,FALSE))</f>
        <v>1</v>
      </c>
      <c r="AG56" t="b">
        <f>VLOOKUP(M56,lists!B:D,3,FALSE)</f>
        <v>1</v>
      </c>
      <c r="AH56" t="b">
        <f>VLOOKUP(T56,lists!$B$23:$D$25,3,FALSE)</f>
        <v>1</v>
      </c>
      <c r="AI56">
        <f t="shared" si="3"/>
        <v>1</v>
      </c>
    </row>
    <row r="57" spans="1:35" x14ac:dyDescent="0.35">
      <c r="A57" s="1">
        <f t="shared" si="0"/>
        <v>57</v>
      </c>
      <c r="B57" s="1">
        <f t="shared" si="1"/>
        <v>56</v>
      </c>
      <c r="C57" s="5">
        <v>44321</v>
      </c>
      <c r="D57" t="s">
        <v>127</v>
      </c>
      <c r="E57" t="s">
        <v>47</v>
      </c>
      <c r="F57" t="s">
        <v>58</v>
      </c>
      <c r="G57" t="s">
        <v>51</v>
      </c>
      <c r="H57" t="s">
        <v>227</v>
      </c>
      <c r="K57" t="s">
        <v>60</v>
      </c>
      <c r="L57" t="s">
        <v>5</v>
      </c>
      <c r="M57">
        <v>5</v>
      </c>
      <c r="O57" t="s">
        <v>227</v>
      </c>
      <c r="P57" t="s">
        <v>130</v>
      </c>
      <c r="Q57" t="s">
        <v>55</v>
      </c>
      <c r="R57">
        <v>4500</v>
      </c>
      <c r="S57" t="s">
        <v>506</v>
      </c>
      <c r="T57" t="s">
        <v>240</v>
      </c>
      <c r="V57" t="s">
        <v>503</v>
      </c>
      <c r="W57" t="s">
        <v>503</v>
      </c>
      <c r="X57">
        <v>0</v>
      </c>
      <c r="Y57" s="6" t="str">
        <f t="shared" si="2"/>
        <v>A</v>
      </c>
      <c r="Z57" s="6">
        <f>VLOOKUP(Q57,lists!Q:R,2,FALSE)</f>
        <v>2</v>
      </c>
      <c r="AA57" t="b">
        <f>VLOOKUP(G57,lists!$B$2:$D$3,3,FALSE)</f>
        <v>1</v>
      </c>
      <c r="AB57" t="b">
        <f>VLOOKUP(F57,lists!$B:$C,2,FALSE)</f>
        <v>1</v>
      </c>
      <c r="AC57" t="b">
        <f>IF(AND(Z57&gt;=VLOOKUP(JUMP!$I$1,lists!$Q:$R,2,FALSE),Z57&lt;=VLOOKUP(JUMP!$I$2,lists!$Q:$R,2,FALSE)),TRUE,FALSE)</f>
        <v>1</v>
      </c>
      <c r="AD57" t="b">
        <f>VLOOKUP(Y57,lists!$B$7:$D$8,3,FALSE)</f>
        <v>1</v>
      </c>
      <c r="AE57" t="b">
        <f>VLOOKUP(SUBSTITUTE(IF(H57="","Open",H57),"Beg","Mdn"),lists!$B$27:$D$29,3,FALSE)</f>
        <v>1</v>
      </c>
      <c r="AF57" t="b">
        <f>IF(JUMP!$I$5="All",TRUE,IF(JUMP!$I$5=TEXT('Raw - J'!C57,"mmm"),TRUE,FALSE))</f>
        <v>1</v>
      </c>
      <c r="AG57" t="b">
        <f>VLOOKUP(M57,lists!B:D,3,FALSE)</f>
        <v>1</v>
      </c>
      <c r="AH57" t="b">
        <f>VLOOKUP(T57,lists!$B$23:$D$25,3,FALSE)</f>
        <v>1</v>
      </c>
      <c r="AI57">
        <f t="shared" si="3"/>
        <v>1</v>
      </c>
    </row>
    <row r="58" spans="1:35" x14ac:dyDescent="0.35">
      <c r="A58" s="1">
        <f t="shared" si="0"/>
        <v>58</v>
      </c>
      <c r="B58" s="1">
        <f t="shared" si="1"/>
        <v>57</v>
      </c>
      <c r="C58" s="5">
        <v>44321</v>
      </c>
      <c r="D58" t="s">
        <v>127</v>
      </c>
      <c r="E58" t="s">
        <v>47</v>
      </c>
      <c r="F58" t="s">
        <v>109</v>
      </c>
      <c r="G58" t="s">
        <v>51</v>
      </c>
      <c r="H58" t="s">
        <v>244</v>
      </c>
      <c r="K58" t="s">
        <v>49</v>
      </c>
      <c r="L58" t="s">
        <v>5</v>
      </c>
      <c r="M58">
        <v>5</v>
      </c>
      <c r="O58" t="s">
        <v>227</v>
      </c>
      <c r="P58" t="s">
        <v>128</v>
      </c>
      <c r="Q58" t="s">
        <v>129</v>
      </c>
      <c r="R58">
        <v>5000</v>
      </c>
      <c r="S58" t="s">
        <v>1732</v>
      </c>
      <c r="T58" t="s">
        <v>240</v>
      </c>
      <c r="U58" t="s">
        <v>526</v>
      </c>
      <c r="V58" t="s">
        <v>503</v>
      </c>
      <c r="W58" t="s">
        <v>503</v>
      </c>
      <c r="X58">
        <v>0</v>
      </c>
      <c r="Y58" s="6" t="str">
        <f t="shared" si="2"/>
        <v>A</v>
      </c>
      <c r="Z58" s="6">
        <f>VLOOKUP(Q58,lists!Q:R,2,FALSE)</f>
        <v>4</v>
      </c>
      <c r="AA58" t="b">
        <f>VLOOKUP(G58,lists!$B$2:$D$3,3,FALSE)</f>
        <v>1</v>
      </c>
      <c r="AB58" t="b">
        <f>VLOOKUP(F58,lists!$B:$C,2,FALSE)</f>
        <v>1</v>
      </c>
      <c r="AC58" t="b">
        <f>IF(AND(Z58&gt;=VLOOKUP(JUMP!$I$1,lists!$Q:$R,2,FALSE),Z58&lt;=VLOOKUP(JUMP!$I$2,lists!$Q:$R,2,FALSE)),TRUE,FALSE)</f>
        <v>1</v>
      </c>
      <c r="AD58" t="b">
        <f>VLOOKUP(Y58,lists!$B$7:$D$8,3,FALSE)</f>
        <v>1</v>
      </c>
      <c r="AE58" t="b">
        <f>VLOOKUP(SUBSTITUTE(IF(H58="","Open",H58),"Beg","Mdn"),lists!$B$27:$D$29,3,FALSE)</f>
        <v>1</v>
      </c>
      <c r="AF58" t="b">
        <f>IF(JUMP!$I$5="All",TRUE,IF(JUMP!$I$5=TEXT('Raw - J'!C58,"mmm"),TRUE,FALSE))</f>
        <v>1</v>
      </c>
      <c r="AG58" t="b">
        <f>VLOOKUP(M58,lists!B:D,3,FALSE)</f>
        <v>1</v>
      </c>
      <c r="AH58" t="b">
        <f>VLOOKUP(T58,lists!$B$23:$D$25,3,FALSE)</f>
        <v>1</v>
      </c>
      <c r="AI58">
        <f t="shared" si="3"/>
        <v>1</v>
      </c>
    </row>
    <row r="59" spans="1:35" x14ac:dyDescent="0.35">
      <c r="A59" s="1">
        <f t="shared" si="0"/>
        <v>59</v>
      </c>
      <c r="B59" s="1">
        <f t="shared" si="1"/>
        <v>58</v>
      </c>
      <c r="C59" s="5">
        <v>44321</v>
      </c>
      <c r="D59" t="s">
        <v>127</v>
      </c>
      <c r="E59" t="s">
        <v>47</v>
      </c>
      <c r="F59" t="s">
        <v>53</v>
      </c>
      <c r="G59" t="s">
        <v>6</v>
      </c>
      <c r="H59" t="s">
        <v>227</v>
      </c>
      <c r="K59" t="s">
        <v>54</v>
      </c>
      <c r="L59" t="s">
        <v>5</v>
      </c>
      <c r="M59">
        <v>4</v>
      </c>
      <c r="O59" t="s">
        <v>228</v>
      </c>
      <c r="P59" t="s">
        <v>132</v>
      </c>
      <c r="Q59" t="s">
        <v>52</v>
      </c>
      <c r="R59">
        <v>6200</v>
      </c>
      <c r="S59" t="s">
        <v>1731</v>
      </c>
      <c r="T59" t="s">
        <v>240</v>
      </c>
      <c r="V59" t="s">
        <v>503</v>
      </c>
      <c r="W59" t="s">
        <v>503</v>
      </c>
      <c r="X59">
        <v>0</v>
      </c>
      <c r="Y59" s="6" t="str">
        <f t="shared" si="2"/>
        <v>A</v>
      </c>
      <c r="Z59" s="6">
        <f>VLOOKUP(Q59,lists!Q:R,2,FALSE)</f>
        <v>5</v>
      </c>
      <c r="AA59" t="b">
        <f>VLOOKUP(G59,lists!$B$2:$D$3,3,FALSE)</f>
        <v>1</v>
      </c>
      <c r="AB59" t="b">
        <f>VLOOKUP(F59,lists!$B:$C,2,FALSE)</f>
        <v>1</v>
      </c>
      <c r="AC59" t="b">
        <f>IF(AND(Z59&gt;=VLOOKUP(JUMP!$I$1,lists!$Q:$R,2,FALSE),Z59&lt;=VLOOKUP(JUMP!$I$2,lists!$Q:$R,2,FALSE)),TRUE,FALSE)</f>
        <v>1</v>
      </c>
      <c r="AD59" t="b">
        <f>VLOOKUP(Y59,lists!$B$7:$D$8,3,FALSE)</f>
        <v>1</v>
      </c>
      <c r="AE59" t="b">
        <f>VLOOKUP(SUBSTITUTE(IF(H59="","Open",H59),"Beg","Mdn"),lists!$B$27:$D$29,3,FALSE)</f>
        <v>1</v>
      </c>
      <c r="AF59" t="b">
        <f>IF(JUMP!$I$5="All",TRUE,IF(JUMP!$I$5=TEXT('Raw - J'!C59,"mmm"),TRUE,FALSE))</f>
        <v>1</v>
      </c>
      <c r="AG59" t="b">
        <f>VLOOKUP(M59,lists!B:D,3,FALSE)</f>
        <v>1</v>
      </c>
      <c r="AH59" t="b">
        <f>VLOOKUP(T59,lists!$B$23:$D$25,3,FALSE)</f>
        <v>1</v>
      </c>
      <c r="AI59">
        <f t="shared" si="3"/>
        <v>1</v>
      </c>
    </row>
    <row r="60" spans="1:35" x14ac:dyDescent="0.35">
      <c r="A60" s="1">
        <f t="shared" si="0"/>
        <v>60</v>
      </c>
      <c r="B60" s="1">
        <f t="shared" si="1"/>
        <v>59</v>
      </c>
      <c r="C60" s="5">
        <v>44321</v>
      </c>
      <c r="D60" t="s">
        <v>127</v>
      </c>
      <c r="E60" t="s">
        <v>47</v>
      </c>
      <c r="F60" t="s">
        <v>53</v>
      </c>
      <c r="G60" t="s">
        <v>51</v>
      </c>
      <c r="H60" t="s">
        <v>244</v>
      </c>
      <c r="K60" t="s">
        <v>54</v>
      </c>
      <c r="L60" t="s">
        <v>5</v>
      </c>
      <c r="M60">
        <v>4</v>
      </c>
      <c r="O60" t="s">
        <v>227</v>
      </c>
      <c r="P60" t="s">
        <v>198</v>
      </c>
      <c r="Q60" t="s">
        <v>50</v>
      </c>
      <c r="R60">
        <v>6500</v>
      </c>
      <c r="S60" t="s">
        <v>1733</v>
      </c>
      <c r="T60" t="s">
        <v>240</v>
      </c>
      <c r="V60" t="s">
        <v>503</v>
      </c>
      <c r="W60" t="s">
        <v>503</v>
      </c>
      <c r="X60">
        <v>0</v>
      </c>
      <c r="Y60" s="6" t="str">
        <f t="shared" si="2"/>
        <v>A</v>
      </c>
      <c r="Z60" s="6">
        <f>VLOOKUP(Q60,lists!Q:R,2,FALSE)</f>
        <v>3</v>
      </c>
      <c r="AA60" t="b">
        <f>VLOOKUP(G60,lists!$B$2:$D$3,3,FALSE)</f>
        <v>1</v>
      </c>
      <c r="AB60" t="b">
        <f>VLOOKUP(F60,lists!$B:$C,2,FALSE)</f>
        <v>1</v>
      </c>
      <c r="AC60" t="b">
        <f>IF(AND(Z60&gt;=VLOOKUP(JUMP!$I$1,lists!$Q:$R,2,FALSE),Z60&lt;=VLOOKUP(JUMP!$I$2,lists!$Q:$R,2,FALSE)),TRUE,FALSE)</f>
        <v>1</v>
      </c>
      <c r="AD60" t="b">
        <f>VLOOKUP(Y60,lists!$B$7:$D$8,3,FALSE)</f>
        <v>1</v>
      </c>
      <c r="AE60" t="b">
        <f>VLOOKUP(SUBSTITUTE(IF(H60="","Open",H60),"Beg","Mdn"),lists!$B$27:$D$29,3,FALSE)</f>
        <v>1</v>
      </c>
      <c r="AF60" t="b">
        <f>IF(JUMP!$I$5="All",TRUE,IF(JUMP!$I$5=TEXT('Raw - J'!C60,"mmm"),TRUE,FALSE))</f>
        <v>1</v>
      </c>
      <c r="AG60" t="b">
        <f>VLOOKUP(M60,lists!B:D,3,FALSE)</f>
        <v>1</v>
      </c>
      <c r="AH60" t="b">
        <f>VLOOKUP(T60,lists!$B$23:$D$25,3,FALSE)</f>
        <v>1</v>
      </c>
      <c r="AI60">
        <f t="shared" si="3"/>
        <v>1</v>
      </c>
    </row>
    <row r="61" spans="1:35" x14ac:dyDescent="0.35">
      <c r="A61" s="1">
        <f t="shared" si="0"/>
        <v>61</v>
      </c>
      <c r="B61" s="1">
        <f t="shared" si="1"/>
        <v>60</v>
      </c>
      <c r="C61" s="5">
        <v>44321</v>
      </c>
      <c r="D61" t="s">
        <v>127</v>
      </c>
      <c r="E61" t="s">
        <v>47</v>
      </c>
      <c r="F61" t="s">
        <v>48</v>
      </c>
      <c r="G61" t="s">
        <v>6</v>
      </c>
      <c r="H61" t="s">
        <v>227</v>
      </c>
      <c r="K61" t="s">
        <v>49</v>
      </c>
      <c r="L61" t="s">
        <v>5</v>
      </c>
      <c r="M61">
        <v>4</v>
      </c>
      <c r="O61" t="s">
        <v>226</v>
      </c>
      <c r="P61" t="s">
        <v>1734</v>
      </c>
      <c r="Q61" t="s">
        <v>254</v>
      </c>
      <c r="R61">
        <v>6700</v>
      </c>
      <c r="S61" t="s">
        <v>1735</v>
      </c>
      <c r="T61" t="s">
        <v>240</v>
      </c>
      <c r="V61" t="s">
        <v>503</v>
      </c>
      <c r="W61" t="s">
        <v>503</v>
      </c>
      <c r="X61">
        <v>0</v>
      </c>
      <c r="Y61" s="6" t="str">
        <f t="shared" si="2"/>
        <v>A</v>
      </c>
      <c r="Z61" s="6">
        <f>VLOOKUP(Q61,lists!Q:R,2,FALSE)</f>
        <v>6</v>
      </c>
      <c r="AA61" t="b">
        <f>VLOOKUP(G61,lists!$B$2:$D$3,3,FALSE)</f>
        <v>1</v>
      </c>
      <c r="AB61" t="b">
        <f>VLOOKUP(F61,lists!$B:$C,2,FALSE)</f>
        <v>1</v>
      </c>
      <c r="AC61" t="b">
        <f>IF(AND(Z61&gt;=VLOOKUP(JUMP!$I$1,lists!$Q:$R,2,FALSE),Z61&lt;=VLOOKUP(JUMP!$I$2,lists!$Q:$R,2,FALSE)),TRUE,FALSE)</f>
        <v>1</v>
      </c>
      <c r="AD61" t="b">
        <f>VLOOKUP(Y61,lists!$B$7:$D$8,3,FALSE)</f>
        <v>1</v>
      </c>
      <c r="AE61" t="b">
        <f>VLOOKUP(SUBSTITUTE(IF(H61="","Open",H61),"Beg","Mdn"),lists!$B$27:$D$29,3,FALSE)</f>
        <v>1</v>
      </c>
      <c r="AF61" t="b">
        <f>IF(JUMP!$I$5="All",TRUE,IF(JUMP!$I$5=TEXT('Raw - J'!C61,"mmm"),TRUE,FALSE))</f>
        <v>1</v>
      </c>
      <c r="AG61" t="b">
        <f>VLOOKUP(M61,lists!B:D,3,FALSE)</f>
        <v>1</v>
      </c>
      <c r="AH61" t="b">
        <f>VLOOKUP(T61,lists!$B$23:$D$25,3,FALSE)</f>
        <v>1</v>
      </c>
      <c r="AI61">
        <f t="shared" si="3"/>
        <v>1</v>
      </c>
    </row>
    <row r="62" spans="1:35" x14ac:dyDescent="0.35">
      <c r="A62" s="1">
        <f t="shared" si="0"/>
        <v>62</v>
      </c>
      <c r="B62" s="1">
        <f t="shared" si="1"/>
        <v>61</v>
      </c>
      <c r="C62" s="5">
        <v>44321</v>
      </c>
      <c r="D62" t="s">
        <v>127</v>
      </c>
      <c r="E62" t="s">
        <v>47</v>
      </c>
      <c r="F62" t="s">
        <v>48</v>
      </c>
      <c r="G62" t="s">
        <v>6</v>
      </c>
      <c r="H62" t="s">
        <v>244</v>
      </c>
      <c r="K62" t="s">
        <v>49</v>
      </c>
      <c r="L62" t="s">
        <v>5</v>
      </c>
      <c r="M62">
        <v>4</v>
      </c>
      <c r="O62" t="s">
        <v>226</v>
      </c>
      <c r="P62" t="s">
        <v>131</v>
      </c>
      <c r="Q62" t="s">
        <v>52</v>
      </c>
      <c r="R62">
        <v>11200</v>
      </c>
      <c r="S62" t="s">
        <v>1730</v>
      </c>
      <c r="T62" t="s">
        <v>240</v>
      </c>
      <c r="V62" t="s">
        <v>503</v>
      </c>
      <c r="W62" t="s">
        <v>503</v>
      </c>
      <c r="X62">
        <v>0</v>
      </c>
      <c r="Y62" s="6" t="str">
        <f t="shared" si="2"/>
        <v>A</v>
      </c>
      <c r="Z62" s="6">
        <f>VLOOKUP(Q62,lists!Q:R,2,FALSE)</f>
        <v>5</v>
      </c>
      <c r="AA62" t="b">
        <f>VLOOKUP(G62,lists!$B$2:$D$3,3,FALSE)</f>
        <v>1</v>
      </c>
      <c r="AB62" t="b">
        <f>VLOOKUP(F62,lists!$B:$C,2,FALSE)</f>
        <v>1</v>
      </c>
      <c r="AC62" t="b">
        <f>IF(AND(Z62&gt;=VLOOKUP(JUMP!$I$1,lists!$Q:$R,2,FALSE),Z62&lt;=VLOOKUP(JUMP!$I$2,lists!$Q:$R,2,FALSE)),TRUE,FALSE)</f>
        <v>1</v>
      </c>
      <c r="AD62" t="b">
        <f>VLOOKUP(Y62,lists!$B$7:$D$8,3,FALSE)</f>
        <v>1</v>
      </c>
      <c r="AE62" t="b">
        <f>VLOOKUP(SUBSTITUTE(IF(H62="","Open",H62),"Beg","Mdn"),lists!$B$27:$D$29,3,FALSE)</f>
        <v>1</v>
      </c>
      <c r="AF62" t="b">
        <f>IF(JUMP!$I$5="All",TRUE,IF(JUMP!$I$5=TEXT('Raw - J'!C62,"mmm"),TRUE,FALSE))</f>
        <v>1</v>
      </c>
      <c r="AG62" t="b">
        <f>VLOOKUP(M62,lists!B:D,3,FALSE)</f>
        <v>1</v>
      </c>
      <c r="AH62" t="b">
        <f>VLOOKUP(T62,lists!$B$23:$D$25,3,FALSE)</f>
        <v>1</v>
      </c>
      <c r="AI62">
        <f t="shared" si="3"/>
        <v>1</v>
      </c>
    </row>
    <row r="63" spans="1:35" x14ac:dyDescent="0.35">
      <c r="A63" s="1">
        <f t="shared" si="0"/>
        <v>63</v>
      </c>
      <c r="B63" s="1">
        <f t="shared" si="1"/>
        <v>62</v>
      </c>
      <c r="C63" s="5">
        <v>44321</v>
      </c>
      <c r="D63" t="s">
        <v>127</v>
      </c>
      <c r="E63" t="s">
        <v>47</v>
      </c>
      <c r="F63" t="s">
        <v>48</v>
      </c>
      <c r="G63" t="s">
        <v>6</v>
      </c>
      <c r="H63" t="s">
        <v>227</v>
      </c>
      <c r="K63" t="s">
        <v>49</v>
      </c>
      <c r="L63" t="s">
        <v>5</v>
      </c>
      <c r="M63">
        <v>3</v>
      </c>
      <c r="O63" t="s">
        <v>236</v>
      </c>
      <c r="P63" t="s">
        <v>158</v>
      </c>
      <c r="Q63" t="s">
        <v>55</v>
      </c>
      <c r="R63">
        <v>11200</v>
      </c>
      <c r="S63" t="s">
        <v>1736</v>
      </c>
      <c r="T63" t="s">
        <v>240</v>
      </c>
      <c r="V63" t="s">
        <v>503</v>
      </c>
      <c r="W63" t="s">
        <v>503</v>
      </c>
      <c r="X63">
        <v>0</v>
      </c>
      <c r="Y63" s="6" t="str">
        <f t="shared" si="2"/>
        <v>A</v>
      </c>
      <c r="Z63" s="6">
        <f>VLOOKUP(Q63,lists!Q:R,2,FALSE)</f>
        <v>2</v>
      </c>
      <c r="AA63" t="b">
        <f>VLOOKUP(G63,lists!$B$2:$D$3,3,FALSE)</f>
        <v>1</v>
      </c>
      <c r="AB63" t="b">
        <f>VLOOKUP(F63,lists!$B:$C,2,FALSE)</f>
        <v>1</v>
      </c>
      <c r="AC63" t="b">
        <f>IF(AND(Z63&gt;=VLOOKUP(JUMP!$I$1,lists!$Q:$R,2,FALSE),Z63&lt;=VLOOKUP(JUMP!$I$2,lists!$Q:$R,2,FALSE)),TRUE,FALSE)</f>
        <v>1</v>
      </c>
      <c r="AD63" t="b">
        <f>VLOOKUP(Y63,lists!$B$7:$D$8,3,FALSE)</f>
        <v>1</v>
      </c>
      <c r="AE63" t="b">
        <f>VLOOKUP(SUBSTITUTE(IF(H63="","Open",H63),"Beg","Mdn"),lists!$B$27:$D$29,3,FALSE)</f>
        <v>1</v>
      </c>
      <c r="AF63" t="b">
        <f>IF(JUMP!$I$5="All",TRUE,IF(JUMP!$I$5=TEXT('Raw - J'!C63,"mmm"),TRUE,FALSE))</f>
        <v>1</v>
      </c>
      <c r="AG63" t="b">
        <f>VLOOKUP(M63,lists!B:D,3,FALSE)</f>
        <v>1</v>
      </c>
      <c r="AH63" t="b">
        <f>VLOOKUP(T63,lists!$B$23:$D$25,3,FALSE)</f>
        <v>1</v>
      </c>
      <c r="AI63">
        <f t="shared" si="3"/>
        <v>1</v>
      </c>
    </row>
    <row r="64" spans="1:35" x14ac:dyDescent="0.35">
      <c r="A64" s="1">
        <f t="shared" si="0"/>
        <v>64</v>
      </c>
      <c r="B64" s="1">
        <f t="shared" si="1"/>
        <v>63</v>
      </c>
      <c r="C64" s="5">
        <v>44321</v>
      </c>
      <c r="D64" t="s">
        <v>209</v>
      </c>
      <c r="E64" t="s">
        <v>47</v>
      </c>
      <c r="F64" t="s">
        <v>53</v>
      </c>
      <c r="G64" t="s">
        <v>6</v>
      </c>
      <c r="H64" t="s">
        <v>227</v>
      </c>
      <c r="K64" t="s">
        <v>54</v>
      </c>
      <c r="L64" t="s">
        <v>7</v>
      </c>
      <c r="M64">
        <v>5</v>
      </c>
      <c r="O64" t="s">
        <v>234</v>
      </c>
      <c r="P64" t="s">
        <v>213</v>
      </c>
      <c r="Q64" t="s">
        <v>50</v>
      </c>
      <c r="R64">
        <v>7071</v>
      </c>
      <c r="S64" t="s">
        <v>1740</v>
      </c>
      <c r="T64" t="s">
        <v>241</v>
      </c>
      <c r="V64" t="s">
        <v>503</v>
      </c>
      <c r="W64" t="s">
        <v>503</v>
      </c>
      <c r="X64">
        <v>0</v>
      </c>
      <c r="Y64" s="6" t="str">
        <f t="shared" si="2"/>
        <v>F</v>
      </c>
      <c r="Z64" s="6">
        <f>VLOOKUP(Q64,lists!Q:R,2,FALSE)</f>
        <v>3</v>
      </c>
      <c r="AA64" t="b">
        <f>VLOOKUP(G64,lists!$B$2:$D$3,3,FALSE)</f>
        <v>1</v>
      </c>
      <c r="AB64" t="b">
        <f>VLOOKUP(F64,lists!$B:$C,2,FALSE)</f>
        <v>1</v>
      </c>
      <c r="AC64" t="b">
        <f>IF(AND(Z64&gt;=VLOOKUP(JUMP!$I$1,lists!$Q:$R,2,FALSE),Z64&lt;=VLOOKUP(JUMP!$I$2,lists!$Q:$R,2,FALSE)),TRUE,FALSE)</f>
        <v>1</v>
      </c>
      <c r="AD64" t="b">
        <f>VLOOKUP(Y64,lists!$B$7:$D$8,3,FALSE)</f>
        <v>1</v>
      </c>
      <c r="AE64" t="b">
        <f>VLOOKUP(SUBSTITUTE(IF(H64="","Open",H64),"Beg","Mdn"),lists!$B$27:$D$29,3,FALSE)</f>
        <v>1</v>
      </c>
      <c r="AF64" t="b">
        <f>IF(JUMP!$I$5="All",TRUE,IF(JUMP!$I$5=TEXT('Raw - J'!C64,"mmm"),TRUE,FALSE))</f>
        <v>1</v>
      </c>
      <c r="AG64" t="b">
        <f>VLOOKUP(M64,lists!B:D,3,FALSE)</f>
        <v>1</v>
      </c>
      <c r="AH64" t="b">
        <f>VLOOKUP(T64,lists!$B$23:$D$25,3,FALSE)</f>
        <v>1</v>
      </c>
      <c r="AI64">
        <f t="shared" si="3"/>
        <v>1</v>
      </c>
    </row>
    <row r="65" spans="1:35" x14ac:dyDescent="0.35">
      <c r="A65" s="1">
        <f t="shared" si="0"/>
        <v>65</v>
      </c>
      <c r="B65" s="1">
        <f t="shared" si="1"/>
        <v>64</v>
      </c>
      <c r="C65" s="5">
        <v>44321</v>
      </c>
      <c r="D65" t="s">
        <v>209</v>
      </c>
      <c r="E65" t="s">
        <v>47</v>
      </c>
      <c r="F65" t="s">
        <v>53</v>
      </c>
      <c r="G65" t="s">
        <v>6</v>
      </c>
      <c r="H65" t="s">
        <v>227</v>
      </c>
      <c r="K65" t="s">
        <v>54</v>
      </c>
      <c r="L65" t="s">
        <v>5</v>
      </c>
      <c r="M65">
        <v>3</v>
      </c>
      <c r="O65" t="s">
        <v>232</v>
      </c>
      <c r="P65" t="s">
        <v>152</v>
      </c>
      <c r="Q65" t="s">
        <v>55</v>
      </c>
      <c r="R65">
        <v>9950</v>
      </c>
      <c r="S65" t="s">
        <v>1738</v>
      </c>
      <c r="T65" t="s">
        <v>241</v>
      </c>
      <c r="V65" t="s">
        <v>503</v>
      </c>
      <c r="W65" t="s">
        <v>503</v>
      </c>
      <c r="X65">
        <v>0</v>
      </c>
      <c r="Y65" s="6" t="str">
        <f t="shared" si="2"/>
        <v>A</v>
      </c>
      <c r="Z65" s="6">
        <f>VLOOKUP(Q65,lists!Q:R,2,FALSE)</f>
        <v>2</v>
      </c>
      <c r="AA65" t="b">
        <f>VLOOKUP(G65,lists!$B$2:$D$3,3,FALSE)</f>
        <v>1</v>
      </c>
      <c r="AB65" t="b">
        <f>VLOOKUP(F65,lists!$B:$C,2,FALSE)</f>
        <v>1</v>
      </c>
      <c r="AC65" t="b">
        <f>IF(AND(Z65&gt;=VLOOKUP(JUMP!$I$1,lists!$Q:$R,2,FALSE),Z65&lt;=VLOOKUP(JUMP!$I$2,lists!$Q:$R,2,FALSE)),TRUE,FALSE)</f>
        <v>1</v>
      </c>
      <c r="AD65" t="b">
        <f>VLOOKUP(Y65,lists!$B$7:$D$8,3,FALSE)</f>
        <v>1</v>
      </c>
      <c r="AE65" t="b">
        <f>VLOOKUP(SUBSTITUTE(IF(H65="","Open",H65),"Beg","Mdn"),lists!$B$27:$D$29,3,FALSE)</f>
        <v>1</v>
      </c>
      <c r="AF65" t="b">
        <f>IF(JUMP!$I$5="All",TRUE,IF(JUMP!$I$5=TEXT('Raw - J'!C65,"mmm"),TRUE,FALSE))</f>
        <v>1</v>
      </c>
      <c r="AG65" t="b">
        <f>VLOOKUP(M65,lists!B:D,3,FALSE)</f>
        <v>1</v>
      </c>
      <c r="AH65" t="b">
        <f>VLOOKUP(T65,lists!$B$23:$D$25,3,FALSE)</f>
        <v>1</v>
      </c>
      <c r="AI65">
        <f t="shared" si="3"/>
        <v>1</v>
      </c>
    </row>
    <row r="66" spans="1:35" x14ac:dyDescent="0.35">
      <c r="A66" s="1">
        <f t="shared" ref="A66:A129" si="4">IF(B66="",A65,B66+1)</f>
        <v>66</v>
      </c>
      <c r="B66" s="1">
        <f t="shared" ref="B66:B129" si="5">IF(AND(A65&lt;1,AI66=1),1,IF(AI66=1,A65,""))</f>
        <v>65</v>
      </c>
      <c r="C66" s="5">
        <v>44321</v>
      </c>
      <c r="D66" t="s">
        <v>209</v>
      </c>
      <c r="E66" t="s">
        <v>47</v>
      </c>
      <c r="F66" t="s">
        <v>48</v>
      </c>
      <c r="G66" t="s">
        <v>6</v>
      </c>
      <c r="H66" t="s">
        <v>227</v>
      </c>
      <c r="I66" t="s">
        <v>503</v>
      </c>
      <c r="K66" t="s">
        <v>49</v>
      </c>
      <c r="L66" t="s">
        <v>5</v>
      </c>
      <c r="M66">
        <v>3</v>
      </c>
      <c r="O66" t="s">
        <v>232</v>
      </c>
      <c r="P66" t="s">
        <v>133</v>
      </c>
      <c r="Q66" t="s">
        <v>52</v>
      </c>
      <c r="R66">
        <v>10800</v>
      </c>
      <c r="S66" t="s">
        <v>341</v>
      </c>
      <c r="T66" t="s">
        <v>241</v>
      </c>
      <c r="X66">
        <v>0</v>
      </c>
      <c r="Y66" s="6" t="str">
        <f t="shared" ref="Y66:Y129" si="6">IF(L66="F",L66,"A")</f>
        <v>A</v>
      </c>
      <c r="Z66" s="6">
        <f>VLOOKUP(Q66,lists!Q:R,2,FALSE)</f>
        <v>5</v>
      </c>
      <c r="AA66" t="b">
        <f>VLOOKUP(G66,lists!$B$2:$D$3,3,FALSE)</f>
        <v>1</v>
      </c>
      <c r="AB66" t="b">
        <f>VLOOKUP(F66,lists!$B:$C,2,FALSE)</f>
        <v>1</v>
      </c>
      <c r="AC66" t="b">
        <f>IF(AND(Z66&gt;=VLOOKUP(JUMP!$I$1,lists!$Q:$R,2,FALSE),Z66&lt;=VLOOKUP(JUMP!$I$2,lists!$Q:$R,2,FALSE)),TRUE,FALSE)</f>
        <v>1</v>
      </c>
      <c r="AD66" t="b">
        <f>VLOOKUP(Y66,lists!$B$7:$D$8,3,FALSE)</f>
        <v>1</v>
      </c>
      <c r="AE66" t="b">
        <f>VLOOKUP(SUBSTITUTE(IF(H66="","Open",H66),"Beg","Mdn"),lists!$B$27:$D$29,3,FALSE)</f>
        <v>1</v>
      </c>
      <c r="AF66" t="b">
        <f>IF(JUMP!$I$5="All",TRUE,IF(JUMP!$I$5=TEXT('Raw - J'!C66,"mmm"),TRUE,FALSE))</f>
        <v>1</v>
      </c>
      <c r="AG66" t="b">
        <f>VLOOKUP(M66,lists!B:D,3,FALSE)</f>
        <v>1</v>
      </c>
      <c r="AH66" t="b">
        <f>VLOOKUP(T66,lists!$B$23:$D$25,3,FALSE)</f>
        <v>1</v>
      </c>
      <c r="AI66">
        <f t="shared" si="3"/>
        <v>1</v>
      </c>
    </row>
    <row r="67" spans="1:35" x14ac:dyDescent="0.35">
      <c r="A67" s="1">
        <f t="shared" si="4"/>
        <v>67</v>
      </c>
      <c r="B67" s="1">
        <f t="shared" si="5"/>
        <v>66</v>
      </c>
      <c r="C67" s="5">
        <v>44321</v>
      </c>
      <c r="D67" t="s">
        <v>209</v>
      </c>
      <c r="E67" t="s">
        <v>47</v>
      </c>
      <c r="F67" t="s">
        <v>53</v>
      </c>
      <c r="G67" t="s">
        <v>51</v>
      </c>
      <c r="H67" t="s">
        <v>244</v>
      </c>
      <c r="K67" t="s">
        <v>54</v>
      </c>
      <c r="L67" t="s">
        <v>7</v>
      </c>
      <c r="M67">
        <v>3</v>
      </c>
      <c r="O67" t="s">
        <v>227</v>
      </c>
      <c r="P67" t="s">
        <v>247</v>
      </c>
      <c r="Q67" t="s">
        <v>50</v>
      </c>
      <c r="R67">
        <v>10850</v>
      </c>
      <c r="S67" t="s">
        <v>275</v>
      </c>
      <c r="T67" t="s">
        <v>241</v>
      </c>
      <c r="V67" t="s">
        <v>503</v>
      </c>
      <c r="W67" t="s">
        <v>503</v>
      </c>
      <c r="X67">
        <v>0</v>
      </c>
      <c r="Y67" s="6" t="str">
        <f t="shared" si="6"/>
        <v>F</v>
      </c>
      <c r="Z67" s="6">
        <f>VLOOKUP(Q67,lists!Q:R,2,FALSE)</f>
        <v>3</v>
      </c>
      <c r="AA67" t="b">
        <f>VLOOKUP(G67,lists!$B$2:$D$3,3,FALSE)</f>
        <v>1</v>
      </c>
      <c r="AB67" t="b">
        <f>VLOOKUP(F67,lists!$B:$C,2,FALSE)</f>
        <v>1</v>
      </c>
      <c r="AC67" t="b">
        <f>IF(AND(Z67&gt;=VLOOKUP(JUMP!$I$1,lists!$Q:$R,2,FALSE),Z67&lt;=VLOOKUP(JUMP!$I$2,lists!$Q:$R,2,FALSE)),TRUE,FALSE)</f>
        <v>1</v>
      </c>
      <c r="AD67" t="b">
        <f>VLOOKUP(Y67,lists!$B$7:$D$8,3,FALSE)</f>
        <v>1</v>
      </c>
      <c r="AE67" t="b">
        <f>VLOOKUP(SUBSTITUTE(IF(H67="","Open",H67),"Beg","Mdn"),lists!$B$27:$D$29,3,FALSE)</f>
        <v>1</v>
      </c>
      <c r="AF67" t="b">
        <f>IF(JUMP!$I$5="All",TRUE,IF(JUMP!$I$5=TEXT('Raw - J'!C67,"mmm"),TRUE,FALSE))</f>
        <v>1</v>
      </c>
      <c r="AG67" t="b">
        <f>VLOOKUP(M67,lists!B:D,3,FALSE)</f>
        <v>1</v>
      </c>
      <c r="AH67" t="b">
        <f>VLOOKUP(T67,lists!$B$23:$D$25,3,FALSE)</f>
        <v>1</v>
      </c>
      <c r="AI67">
        <f t="shared" ref="AI67:AI130" si="7">IF(AND(AA67=TRUE,AB67=TRUE,AC67=TRUE,AD67=TRUE,AE67=TRUE,AF67=TRUE,AG67=TRUE,AH67=TRUE),1,0)</f>
        <v>1</v>
      </c>
    </row>
    <row r="68" spans="1:35" x14ac:dyDescent="0.35">
      <c r="A68" s="1">
        <f t="shared" si="4"/>
        <v>68</v>
      </c>
      <c r="B68" s="1">
        <f t="shared" si="5"/>
        <v>67</v>
      </c>
      <c r="C68" s="5">
        <v>44321</v>
      </c>
      <c r="D68" t="s">
        <v>209</v>
      </c>
      <c r="E68" t="s">
        <v>47</v>
      </c>
      <c r="F68" t="s">
        <v>53</v>
      </c>
      <c r="G68" t="s">
        <v>51</v>
      </c>
      <c r="H68" t="s">
        <v>244</v>
      </c>
      <c r="K68" t="s">
        <v>54</v>
      </c>
      <c r="L68" t="s">
        <v>5</v>
      </c>
      <c r="M68">
        <v>3</v>
      </c>
      <c r="O68" t="s">
        <v>227</v>
      </c>
      <c r="P68" t="s">
        <v>152</v>
      </c>
      <c r="Q68" t="s">
        <v>55</v>
      </c>
      <c r="R68">
        <v>10950</v>
      </c>
      <c r="S68" t="s">
        <v>1739</v>
      </c>
      <c r="T68" t="s">
        <v>241</v>
      </c>
      <c r="V68" t="s">
        <v>503</v>
      </c>
      <c r="W68" t="s">
        <v>503</v>
      </c>
      <c r="X68">
        <v>0</v>
      </c>
      <c r="Y68" s="6" t="str">
        <f t="shared" si="6"/>
        <v>A</v>
      </c>
      <c r="Z68" s="6">
        <f>VLOOKUP(Q68,lists!Q:R,2,FALSE)</f>
        <v>2</v>
      </c>
      <c r="AA68" t="b">
        <f>VLOOKUP(G68,lists!$B$2:$D$3,3,FALSE)</f>
        <v>1</v>
      </c>
      <c r="AB68" t="b">
        <f>VLOOKUP(F68,lists!$B:$C,2,FALSE)</f>
        <v>1</v>
      </c>
      <c r="AC68" t="b">
        <f>IF(AND(Z68&gt;=VLOOKUP(JUMP!$I$1,lists!$Q:$R,2,FALSE),Z68&lt;=VLOOKUP(JUMP!$I$2,lists!$Q:$R,2,FALSE)),TRUE,FALSE)</f>
        <v>1</v>
      </c>
      <c r="AD68" t="b">
        <f>VLOOKUP(Y68,lists!$B$7:$D$8,3,FALSE)</f>
        <v>1</v>
      </c>
      <c r="AE68" t="b">
        <f>VLOOKUP(SUBSTITUTE(IF(H68="","Open",H68),"Beg","Mdn"),lists!$B$27:$D$29,3,FALSE)</f>
        <v>1</v>
      </c>
      <c r="AF68" t="b">
        <f>IF(JUMP!$I$5="All",TRUE,IF(JUMP!$I$5=TEXT('Raw - J'!C68,"mmm"),TRUE,FALSE))</f>
        <v>1</v>
      </c>
      <c r="AG68" t="b">
        <f>VLOOKUP(M68,lists!B:D,3,FALSE)</f>
        <v>1</v>
      </c>
      <c r="AH68" t="b">
        <f>VLOOKUP(T68,lists!$B$23:$D$25,3,FALSE)</f>
        <v>1</v>
      </c>
      <c r="AI68">
        <f t="shared" si="7"/>
        <v>1</v>
      </c>
    </row>
    <row r="69" spans="1:35" x14ac:dyDescent="0.35">
      <c r="A69" s="1">
        <f t="shared" si="4"/>
        <v>69</v>
      </c>
      <c r="B69" s="1">
        <f t="shared" si="5"/>
        <v>68</v>
      </c>
      <c r="C69" s="5">
        <v>44321</v>
      </c>
      <c r="D69" t="s">
        <v>209</v>
      </c>
      <c r="E69" t="s">
        <v>47</v>
      </c>
      <c r="F69" t="s">
        <v>48</v>
      </c>
      <c r="G69" t="s">
        <v>51</v>
      </c>
      <c r="H69" t="s">
        <v>255</v>
      </c>
      <c r="K69" t="s">
        <v>49</v>
      </c>
      <c r="L69" t="s">
        <v>5</v>
      </c>
      <c r="M69">
        <v>3</v>
      </c>
      <c r="O69" t="s">
        <v>227</v>
      </c>
      <c r="P69" t="s">
        <v>133</v>
      </c>
      <c r="Q69" t="s">
        <v>52</v>
      </c>
      <c r="R69">
        <v>12950</v>
      </c>
      <c r="S69" t="s">
        <v>514</v>
      </c>
      <c r="T69" t="s">
        <v>241</v>
      </c>
      <c r="V69" t="s">
        <v>503</v>
      </c>
      <c r="W69" t="s">
        <v>503</v>
      </c>
      <c r="X69">
        <v>0</v>
      </c>
      <c r="Y69" s="6" t="str">
        <f t="shared" si="6"/>
        <v>A</v>
      </c>
      <c r="Z69" s="6">
        <f>VLOOKUP(Q69,lists!Q:R,2,FALSE)</f>
        <v>5</v>
      </c>
      <c r="AA69" t="b">
        <f>VLOOKUP(G69,lists!$B$2:$D$3,3,FALSE)</f>
        <v>1</v>
      </c>
      <c r="AB69" t="b">
        <f>VLOOKUP(F69,lists!$B:$C,2,FALSE)</f>
        <v>1</v>
      </c>
      <c r="AC69" t="b">
        <f>IF(AND(Z69&gt;=VLOOKUP(JUMP!$I$1,lists!$Q:$R,2,FALSE),Z69&lt;=VLOOKUP(JUMP!$I$2,lists!$Q:$R,2,FALSE)),TRUE,FALSE)</f>
        <v>1</v>
      </c>
      <c r="AD69" t="b">
        <f>VLOOKUP(Y69,lists!$B$7:$D$8,3,FALSE)</f>
        <v>1</v>
      </c>
      <c r="AE69" t="b">
        <f>VLOOKUP(SUBSTITUTE(IF(H69="","Open",H69),"Beg","Mdn"),lists!$B$27:$D$29,3,FALSE)</f>
        <v>1</v>
      </c>
      <c r="AF69" t="b">
        <f>IF(JUMP!$I$5="All",TRUE,IF(JUMP!$I$5=TEXT('Raw - J'!C69,"mmm"),TRUE,FALSE))</f>
        <v>1</v>
      </c>
      <c r="AG69" t="b">
        <f>VLOOKUP(M69,lists!B:D,3,FALSE)</f>
        <v>1</v>
      </c>
      <c r="AH69" t="b">
        <f>VLOOKUP(T69,lists!$B$23:$D$25,3,FALSE)</f>
        <v>1</v>
      </c>
      <c r="AI69">
        <f t="shared" si="7"/>
        <v>1</v>
      </c>
    </row>
    <row r="70" spans="1:35" x14ac:dyDescent="0.35">
      <c r="A70" s="1">
        <f t="shared" si="4"/>
        <v>70</v>
      </c>
      <c r="B70" s="1">
        <f t="shared" si="5"/>
        <v>69</v>
      </c>
      <c r="C70" s="5">
        <v>44321</v>
      </c>
      <c r="D70" t="s">
        <v>209</v>
      </c>
      <c r="E70" t="s">
        <v>47</v>
      </c>
      <c r="F70" t="s">
        <v>48</v>
      </c>
      <c r="G70" t="s">
        <v>6</v>
      </c>
      <c r="H70" t="s">
        <v>227</v>
      </c>
      <c r="K70" t="s">
        <v>49</v>
      </c>
      <c r="L70" t="s">
        <v>5</v>
      </c>
      <c r="M70">
        <v>2</v>
      </c>
      <c r="O70" t="s">
        <v>227</v>
      </c>
      <c r="P70" t="s">
        <v>210</v>
      </c>
      <c r="Q70" t="s">
        <v>50</v>
      </c>
      <c r="R70">
        <v>23250</v>
      </c>
      <c r="S70" t="s">
        <v>1737</v>
      </c>
      <c r="T70" t="s">
        <v>241</v>
      </c>
      <c r="V70" t="s">
        <v>503</v>
      </c>
      <c r="W70" t="s">
        <v>503</v>
      </c>
      <c r="X70">
        <v>0</v>
      </c>
      <c r="Y70" s="6" t="str">
        <f t="shared" si="6"/>
        <v>A</v>
      </c>
      <c r="Z70" s="6">
        <f>VLOOKUP(Q70,lists!Q:R,2,FALSE)</f>
        <v>3</v>
      </c>
      <c r="AA70" t="b">
        <f>VLOOKUP(G70,lists!$B$2:$D$3,3,FALSE)</f>
        <v>1</v>
      </c>
      <c r="AB70" t="b">
        <f>VLOOKUP(F70,lists!$B:$C,2,FALSE)</f>
        <v>1</v>
      </c>
      <c r="AC70" t="b">
        <f>IF(AND(Z70&gt;=VLOOKUP(JUMP!$I$1,lists!$Q:$R,2,FALSE),Z70&lt;=VLOOKUP(JUMP!$I$2,lists!$Q:$R,2,FALSE)),TRUE,FALSE)</f>
        <v>1</v>
      </c>
      <c r="AD70" t="b">
        <f>VLOOKUP(Y70,lists!$B$7:$D$8,3,FALSE)</f>
        <v>1</v>
      </c>
      <c r="AE70" t="b">
        <f>VLOOKUP(SUBSTITUTE(IF(H70="","Open",H70),"Beg","Mdn"),lists!$B$27:$D$29,3,FALSE)</f>
        <v>1</v>
      </c>
      <c r="AF70" t="b">
        <f>IF(JUMP!$I$5="All",TRUE,IF(JUMP!$I$5=TEXT('Raw - J'!C70,"mmm"),TRUE,FALSE))</f>
        <v>1</v>
      </c>
      <c r="AG70" t="b">
        <f>VLOOKUP(M70,lists!B:D,3,FALSE)</f>
        <v>1</v>
      </c>
      <c r="AH70" t="b">
        <f>VLOOKUP(T70,lists!$B$23:$D$25,3,FALSE)</f>
        <v>1</v>
      </c>
      <c r="AI70">
        <f t="shared" si="7"/>
        <v>1</v>
      </c>
    </row>
    <row r="71" spans="1:35" x14ac:dyDescent="0.35">
      <c r="A71" s="1">
        <f t="shared" si="4"/>
        <v>71</v>
      </c>
      <c r="B71" s="1">
        <f t="shared" si="5"/>
        <v>70</v>
      </c>
      <c r="C71" s="5">
        <v>44322</v>
      </c>
      <c r="D71" t="s">
        <v>112</v>
      </c>
      <c r="E71" t="s">
        <v>47</v>
      </c>
      <c r="F71" t="s">
        <v>58</v>
      </c>
      <c r="G71" t="s">
        <v>51</v>
      </c>
      <c r="H71" t="s">
        <v>245</v>
      </c>
      <c r="K71" t="s">
        <v>60</v>
      </c>
      <c r="L71" t="s">
        <v>5</v>
      </c>
      <c r="M71">
        <v>5</v>
      </c>
      <c r="O71" t="s">
        <v>227</v>
      </c>
      <c r="P71" t="s">
        <v>113</v>
      </c>
      <c r="Q71" t="s">
        <v>55</v>
      </c>
      <c r="R71">
        <v>3500</v>
      </c>
      <c r="S71" t="s">
        <v>294</v>
      </c>
      <c r="T71" t="s">
        <v>239</v>
      </c>
      <c r="V71" t="s">
        <v>503</v>
      </c>
      <c r="W71" t="s">
        <v>503</v>
      </c>
      <c r="X71">
        <v>0</v>
      </c>
      <c r="Y71" s="6" t="str">
        <f t="shared" si="6"/>
        <v>A</v>
      </c>
      <c r="Z71" s="6">
        <f>VLOOKUP(Q71,lists!Q:R,2,FALSE)</f>
        <v>2</v>
      </c>
      <c r="AA71" t="b">
        <f>VLOOKUP(G71,lists!$B$2:$D$3,3,FALSE)</f>
        <v>1</v>
      </c>
      <c r="AB71" t="b">
        <f>VLOOKUP(F71,lists!$B:$C,2,FALSE)</f>
        <v>1</v>
      </c>
      <c r="AC71" t="b">
        <f>IF(AND(Z71&gt;=VLOOKUP(JUMP!$I$1,lists!$Q:$R,2,FALSE),Z71&lt;=VLOOKUP(JUMP!$I$2,lists!$Q:$R,2,FALSE)),TRUE,FALSE)</f>
        <v>1</v>
      </c>
      <c r="AD71" t="b">
        <f>VLOOKUP(Y71,lists!$B$7:$D$8,3,FALSE)</f>
        <v>1</v>
      </c>
      <c r="AE71" t="b">
        <f>VLOOKUP(SUBSTITUTE(IF(H71="","Open",H71),"Beg","Mdn"),lists!$B$27:$D$29,3,FALSE)</f>
        <v>1</v>
      </c>
      <c r="AF71" t="b">
        <f>IF(JUMP!$I$5="All",TRUE,IF(JUMP!$I$5=TEXT('Raw - J'!C71,"mmm"),TRUE,FALSE))</f>
        <v>1</v>
      </c>
      <c r="AG71" t="b">
        <f>VLOOKUP(M71,lists!B:D,3,FALSE)</f>
        <v>1</v>
      </c>
      <c r="AH71" t="b">
        <f>VLOOKUP(T71,lists!$B$23:$D$25,3,FALSE)</f>
        <v>1</v>
      </c>
      <c r="AI71">
        <f t="shared" si="7"/>
        <v>1</v>
      </c>
    </row>
    <row r="72" spans="1:35" x14ac:dyDescent="0.35">
      <c r="A72" s="1">
        <f t="shared" si="4"/>
        <v>72</v>
      </c>
      <c r="B72" s="1">
        <f t="shared" si="5"/>
        <v>71</v>
      </c>
      <c r="C72" s="5">
        <v>44322</v>
      </c>
      <c r="D72" t="s">
        <v>112</v>
      </c>
      <c r="E72" t="s">
        <v>47</v>
      </c>
      <c r="F72" t="s">
        <v>53</v>
      </c>
      <c r="G72" t="s">
        <v>51</v>
      </c>
      <c r="H72" t="s">
        <v>245</v>
      </c>
      <c r="J72" t="s">
        <v>1702</v>
      </c>
      <c r="K72" t="s">
        <v>54</v>
      </c>
      <c r="L72" t="s">
        <v>5</v>
      </c>
      <c r="M72">
        <v>4</v>
      </c>
      <c r="O72" t="s">
        <v>227</v>
      </c>
      <c r="P72" t="s">
        <v>117</v>
      </c>
      <c r="Q72" t="s">
        <v>50</v>
      </c>
      <c r="R72">
        <v>5400</v>
      </c>
      <c r="S72" t="s">
        <v>1742</v>
      </c>
      <c r="T72" t="s">
        <v>239</v>
      </c>
      <c r="V72" t="s">
        <v>503</v>
      </c>
      <c r="W72" t="s">
        <v>503</v>
      </c>
      <c r="X72">
        <v>0</v>
      </c>
      <c r="Y72" s="6" t="str">
        <f t="shared" si="6"/>
        <v>A</v>
      </c>
      <c r="Z72" s="6">
        <f>VLOOKUP(Q72,lists!Q:R,2,FALSE)</f>
        <v>3</v>
      </c>
      <c r="AA72" t="b">
        <f>VLOOKUP(G72,lists!$B$2:$D$3,3,FALSE)</f>
        <v>1</v>
      </c>
      <c r="AB72" t="b">
        <f>VLOOKUP(F72,lists!$B:$C,2,FALSE)</f>
        <v>1</v>
      </c>
      <c r="AC72" t="b">
        <f>IF(AND(Z72&gt;=VLOOKUP(JUMP!$I$1,lists!$Q:$R,2,FALSE),Z72&lt;=VLOOKUP(JUMP!$I$2,lists!$Q:$R,2,FALSE)),TRUE,FALSE)</f>
        <v>1</v>
      </c>
      <c r="AD72" t="b">
        <f>VLOOKUP(Y72,lists!$B$7:$D$8,3,FALSE)</f>
        <v>1</v>
      </c>
      <c r="AE72" t="b">
        <f>VLOOKUP(SUBSTITUTE(IF(H72="","Open",H72),"Beg","Mdn"),lists!$B$27:$D$29,3,FALSE)</f>
        <v>1</v>
      </c>
      <c r="AF72" t="b">
        <f>IF(JUMP!$I$5="All",TRUE,IF(JUMP!$I$5=TEXT('Raw - J'!C72,"mmm"),TRUE,FALSE))</f>
        <v>1</v>
      </c>
      <c r="AG72" t="b">
        <f>VLOOKUP(M72,lists!B:D,3,FALSE)</f>
        <v>1</v>
      </c>
      <c r="AH72" t="b">
        <f>VLOOKUP(T72,lists!$B$23:$D$25,3,FALSE)</f>
        <v>1</v>
      </c>
      <c r="AI72">
        <f t="shared" si="7"/>
        <v>1</v>
      </c>
    </row>
    <row r="73" spans="1:35" x14ac:dyDescent="0.35">
      <c r="A73" s="1">
        <f t="shared" si="4"/>
        <v>73</v>
      </c>
      <c r="B73" s="1">
        <f t="shared" si="5"/>
        <v>72</v>
      </c>
      <c r="C73" s="5">
        <v>44322</v>
      </c>
      <c r="D73" t="s">
        <v>112</v>
      </c>
      <c r="E73" t="s">
        <v>47</v>
      </c>
      <c r="F73" t="s">
        <v>53</v>
      </c>
      <c r="G73" t="s">
        <v>6</v>
      </c>
      <c r="H73" t="s">
        <v>227</v>
      </c>
      <c r="K73" t="s">
        <v>54</v>
      </c>
      <c r="L73" t="s">
        <v>7</v>
      </c>
      <c r="M73">
        <v>5</v>
      </c>
      <c r="O73" t="s">
        <v>229</v>
      </c>
      <c r="P73" t="s">
        <v>160</v>
      </c>
      <c r="Q73" t="s">
        <v>52</v>
      </c>
      <c r="R73">
        <v>5600</v>
      </c>
      <c r="S73" t="s">
        <v>269</v>
      </c>
      <c r="T73" t="s">
        <v>239</v>
      </c>
      <c r="V73" t="s">
        <v>503</v>
      </c>
      <c r="W73" t="s">
        <v>503</v>
      </c>
      <c r="X73">
        <v>0</v>
      </c>
      <c r="Y73" s="6" t="str">
        <f t="shared" si="6"/>
        <v>F</v>
      </c>
      <c r="Z73" s="6">
        <f>VLOOKUP(Q73,lists!Q:R,2,FALSE)</f>
        <v>5</v>
      </c>
      <c r="AA73" t="b">
        <f>VLOOKUP(G73,lists!$B$2:$D$3,3,FALSE)</f>
        <v>1</v>
      </c>
      <c r="AB73" t="b">
        <f>VLOOKUP(F73,lists!$B:$C,2,FALSE)</f>
        <v>1</v>
      </c>
      <c r="AC73" t="b">
        <f>IF(AND(Z73&gt;=VLOOKUP(JUMP!$I$1,lists!$Q:$R,2,FALSE),Z73&lt;=VLOOKUP(JUMP!$I$2,lists!$Q:$R,2,FALSE)),TRUE,FALSE)</f>
        <v>1</v>
      </c>
      <c r="AD73" t="b">
        <f>VLOOKUP(Y73,lists!$B$7:$D$8,3,FALSE)</f>
        <v>1</v>
      </c>
      <c r="AE73" t="b">
        <f>VLOOKUP(SUBSTITUTE(IF(H73="","Open",H73),"Beg","Mdn"),lists!$B$27:$D$29,3,FALSE)</f>
        <v>1</v>
      </c>
      <c r="AF73" t="b">
        <f>IF(JUMP!$I$5="All",TRUE,IF(JUMP!$I$5=TEXT('Raw - J'!C73,"mmm"),TRUE,FALSE))</f>
        <v>1</v>
      </c>
      <c r="AG73" t="b">
        <f>VLOOKUP(M73,lists!B:D,3,FALSE)</f>
        <v>1</v>
      </c>
      <c r="AH73" t="b">
        <f>VLOOKUP(T73,lists!$B$23:$D$25,3,FALSE)</f>
        <v>1</v>
      </c>
      <c r="AI73">
        <f t="shared" si="7"/>
        <v>1</v>
      </c>
    </row>
    <row r="74" spans="1:35" x14ac:dyDescent="0.35">
      <c r="A74" s="1">
        <f t="shared" si="4"/>
        <v>74</v>
      </c>
      <c r="B74" s="1">
        <f t="shared" si="5"/>
        <v>73</v>
      </c>
      <c r="C74" s="5">
        <v>44322</v>
      </c>
      <c r="D74" t="s">
        <v>112</v>
      </c>
      <c r="E74" t="s">
        <v>47</v>
      </c>
      <c r="F74" t="s">
        <v>53</v>
      </c>
      <c r="G74" t="s">
        <v>6</v>
      </c>
      <c r="H74" t="s">
        <v>244</v>
      </c>
      <c r="K74" t="s">
        <v>54</v>
      </c>
      <c r="L74" t="s">
        <v>5</v>
      </c>
      <c r="M74">
        <v>4</v>
      </c>
      <c r="O74" t="s">
        <v>226</v>
      </c>
      <c r="P74" t="s">
        <v>113</v>
      </c>
      <c r="Q74" t="s">
        <v>55</v>
      </c>
      <c r="R74">
        <v>6100</v>
      </c>
      <c r="S74" t="s">
        <v>1741</v>
      </c>
      <c r="T74" t="s">
        <v>239</v>
      </c>
      <c r="V74" t="s">
        <v>503</v>
      </c>
      <c r="W74" t="s">
        <v>503</v>
      </c>
      <c r="X74">
        <v>0</v>
      </c>
      <c r="Y74" s="6" t="str">
        <f t="shared" si="6"/>
        <v>A</v>
      </c>
      <c r="Z74" s="6">
        <f>VLOOKUP(Q74,lists!Q:R,2,FALSE)</f>
        <v>2</v>
      </c>
      <c r="AA74" t="b">
        <f>VLOOKUP(G74,lists!$B$2:$D$3,3,FALSE)</f>
        <v>1</v>
      </c>
      <c r="AB74" t="b">
        <f>VLOOKUP(F74,lists!$B:$C,2,FALSE)</f>
        <v>1</v>
      </c>
      <c r="AC74" t="b">
        <f>IF(AND(Z74&gt;=VLOOKUP(JUMP!$I$1,lists!$Q:$R,2,FALSE),Z74&lt;=VLOOKUP(JUMP!$I$2,lists!$Q:$R,2,FALSE)),TRUE,FALSE)</f>
        <v>1</v>
      </c>
      <c r="AD74" t="b">
        <f>VLOOKUP(Y74,lists!$B$7:$D$8,3,FALSE)</f>
        <v>1</v>
      </c>
      <c r="AE74" t="b">
        <f>VLOOKUP(SUBSTITUTE(IF(H74="","Open",H74),"Beg","Mdn"),lists!$B$27:$D$29,3,FALSE)</f>
        <v>1</v>
      </c>
      <c r="AF74" t="b">
        <f>IF(JUMP!$I$5="All",TRUE,IF(JUMP!$I$5=TEXT('Raw - J'!C74,"mmm"),TRUE,FALSE))</f>
        <v>1</v>
      </c>
      <c r="AG74" t="b">
        <f>VLOOKUP(M74,lists!B:D,3,FALSE)</f>
        <v>1</v>
      </c>
      <c r="AH74" t="b">
        <f>VLOOKUP(T74,lists!$B$23:$D$25,3,FALSE)</f>
        <v>1</v>
      </c>
      <c r="AI74">
        <f t="shared" si="7"/>
        <v>1</v>
      </c>
    </row>
    <row r="75" spans="1:35" x14ac:dyDescent="0.35">
      <c r="A75" s="1">
        <f t="shared" si="4"/>
        <v>75</v>
      </c>
      <c r="B75" s="1">
        <f t="shared" si="5"/>
        <v>74</v>
      </c>
      <c r="C75" s="5">
        <v>44322</v>
      </c>
      <c r="D75" t="s">
        <v>112</v>
      </c>
      <c r="E75" t="s">
        <v>47</v>
      </c>
      <c r="F75" t="s">
        <v>48</v>
      </c>
      <c r="G75" t="s">
        <v>6</v>
      </c>
      <c r="H75" t="s">
        <v>244</v>
      </c>
      <c r="K75" t="s">
        <v>49</v>
      </c>
      <c r="L75" t="s">
        <v>5</v>
      </c>
      <c r="M75">
        <v>5</v>
      </c>
      <c r="O75" t="s">
        <v>234</v>
      </c>
      <c r="P75" t="s">
        <v>115</v>
      </c>
      <c r="Q75" t="s">
        <v>52</v>
      </c>
      <c r="R75">
        <v>6700</v>
      </c>
      <c r="S75" t="s">
        <v>281</v>
      </c>
      <c r="T75" t="s">
        <v>239</v>
      </c>
      <c r="V75" t="s">
        <v>503</v>
      </c>
      <c r="W75" t="s">
        <v>503</v>
      </c>
      <c r="X75">
        <v>0</v>
      </c>
      <c r="Y75" s="6" t="str">
        <f t="shared" si="6"/>
        <v>A</v>
      </c>
      <c r="Z75" s="6">
        <f>VLOOKUP(Q75,lists!Q:R,2,FALSE)</f>
        <v>5</v>
      </c>
      <c r="AA75" t="b">
        <f>VLOOKUP(G75,lists!$B$2:$D$3,3,FALSE)</f>
        <v>1</v>
      </c>
      <c r="AB75" t="b">
        <f>VLOOKUP(F75,lists!$B:$C,2,FALSE)</f>
        <v>1</v>
      </c>
      <c r="AC75" t="b">
        <f>IF(AND(Z75&gt;=VLOOKUP(JUMP!$I$1,lists!$Q:$R,2,FALSE),Z75&lt;=VLOOKUP(JUMP!$I$2,lists!$Q:$R,2,FALSE)),TRUE,FALSE)</f>
        <v>1</v>
      </c>
      <c r="AD75" t="b">
        <f>VLOOKUP(Y75,lists!$B$7:$D$8,3,FALSE)</f>
        <v>1</v>
      </c>
      <c r="AE75" t="b">
        <f>VLOOKUP(SUBSTITUTE(IF(H75="","Open",H75),"Beg","Mdn"),lists!$B$27:$D$29,3,FALSE)</f>
        <v>1</v>
      </c>
      <c r="AF75" t="b">
        <f>IF(JUMP!$I$5="All",TRUE,IF(JUMP!$I$5=TEXT('Raw - J'!C75,"mmm"),TRUE,FALSE))</f>
        <v>1</v>
      </c>
      <c r="AG75" t="b">
        <f>VLOOKUP(M75,lists!B:D,3,FALSE)</f>
        <v>1</v>
      </c>
      <c r="AH75" t="b">
        <f>VLOOKUP(T75,lists!$B$23:$D$25,3,FALSE)</f>
        <v>1</v>
      </c>
      <c r="AI75">
        <f t="shared" si="7"/>
        <v>1</v>
      </c>
    </row>
    <row r="76" spans="1:35" x14ac:dyDescent="0.35">
      <c r="A76" s="1">
        <f t="shared" si="4"/>
        <v>76</v>
      </c>
      <c r="B76" s="1">
        <f t="shared" si="5"/>
        <v>75</v>
      </c>
      <c r="C76" s="5">
        <v>44322</v>
      </c>
      <c r="D76" t="s">
        <v>112</v>
      </c>
      <c r="E76" t="s">
        <v>47</v>
      </c>
      <c r="F76" t="s">
        <v>53</v>
      </c>
      <c r="G76" t="s">
        <v>6</v>
      </c>
      <c r="H76" t="s">
        <v>227</v>
      </c>
      <c r="K76" t="s">
        <v>54</v>
      </c>
      <c r="L76" t="s">
        <v>5</v>
      </c>
      <c r="M76">
        <v>4</v>
      </c>
      <c r="O76" t="s">
        <v>228</v>
      </c>
      <c r="P76" t="s">
        <v>116</v>
      </c>
      <c r="Q76" t="s">
        <v>50</v>
      </c>
      <c r="R76">
        <v>7600</v>
      </c>
      <c r="S76" t="s">
        <v>270</v>
      </c>
      <c r="T76" t="s">
        <v>239</v>
      </c>
      <c r="V76" t="s">
        <v>503</v>
      </c>
      <c r="W76" t="s">
        <v>503</v>
      </c>
      <c r="X76">
        <v>0</v>
      </c>
      <c r="Y76" s="6" t="str">
        <f t="shared" si="6"/>
        <v>A</v>
      </c>
      <c r="Z76" s="6">
        <f>VLOOKUP(Q76,lists!Q:R,2,FALSE)</f>
        <v>3</v>
      </c>
      <c r="AA76" t="b">
        <f>VLOOKUP(G76,lists!$B$2:$D$3,3,FALSE)</f>
        <v>1</v>
      </c>
      <c r="AB76" t="b">
        <f>VLOOKUP(F76,lists!$B:$C,2,FALSE)</f>
        <v>1</v>
      </c>
      <c r="AC76" t="b">
        <f>IF(AND(Z76&gt;=VLOOKUP(JUMP!$I$1,lists!$Q:$R,2,FALSE),Z76&lt;=VLOOKUP(JUMP!$I$2,lists!$Q:$R,2,FALSE)),TRUE,FALSE)</f>
        <v>1</v>
      </c>
      <c r="AD76" t="b">
        <f>VLOOKUP(Y76,lists!$B$7:$D$8,3,FALSE)</f>
        <v>1</v>
      </c>
      <c r="AE76" t="b">
        <f>VLOOKUP(SUBSTITUTE(IF(H76="","Open",H76),"Beg","Mdn"),lists!$B$27:$D$29,3,FALSE)</f>
        <v>1</v>
      </c>
      <c r="AF76" t="b">
        <f>IF(JUMP!$I$5="All",TRUE,IF(JUMP!$I$5=TEXT('Raw - J'!C76,"mmm"),TRUE,FALSE))</f>
        <v>1</v>
      </c>
      <c r="AG76" t="b">
        <f>VLOOKUP(M76,lists!B:D,3,FALSE)</f>
        <v>1</v>
      </c>
      <c r="AH76" t="b">
        <f>VLOOKUP(T76,lists!$B$23:$D$25,3,FALSE)</f>
        <v>1</v>
      </c>
      <c r="AI76">
        <f t="shared" si="7"/>
        <v>1</v>
      </c>
    </row>
    <row r="77" spans="1:35" x14ac:dyDescent="0.35">
      <c r="A77" s="1">
        <f t="shared" si="4"/>
        <v>77</v>
      </c>
      <c r="B77" s="1">
        <f t="shared" si="5"/>
        <v>76</v>
      </c>
      <c r="C77" s="5">
        <v>44322</v>
      </c>
      <c r="D77" t="s">
        <v>112</v>
      </c>
      <c r="E77" t="s">
        <v>47</v>
      </c>
      <c r="F77" t="s">
        <v>48</v>
      </c>
      <c r="G77" t="s">
        <v>6</v>
      </c>
      <c r="H77" t="s">
        <v>227</v>
      </c>
      <c r="K77" t="s">
        <v>49</v>
      </c>
      <c r="L77" t="s">
        <v>5</v>
      </c>
      <c r="M77">
        <v>4</v>
      </c>
      <c r="O77" t="s">
        <v>228</v>
      </c>
      <c r="P77" t="s">
        <v>108</v>
      </c>
      <c r="Q77" t="s">
        <v>55</v>
      </c>
      <c r="R77">
        <v>9600</v>
      </c>
      <c r="S77" t="s">
        <v>266</v>
      </c>
      <c r="T77" t="s">
        <v>239</v>
      </c>
      <c r="V77" t="s">
        <v>503</v>
      </c>
      <c r="W77" t="s">
        <v>503</v>
      </c>
      <c r="X77">
        <v>0</v>
      </c>
      <c r="Y77" s="6" t="str">
        <f t="shared" si="6"/>
        <v>A</v>
      </c>
      <c r="Z77" s="6">
        <f>VLOOKUP(Q77,lists!Q:R,2,FALSE)</f>
        <v>2</v>
      </c>
      <c r="AA77" t="b">
        <f>VLOOKUP(G77,lists!$B$2:$D$3,3,FALSE)</f>
        <v>1</v>
      </c>
      <c r="AB77" t="b">
        <f>VLOOKUP(F77,lists!$B:$C,2,FALSE)</f>
        <v>1</v>
      </c>
      <c r="AC77" t="b">
        <f>IF(AND(Z77&gt;=VLOOKUP(JUMP!$I$1,lists!$Q:$R,2,FALSE),Z77&lt;=VLOOKUP(JUMP!$I$2,lists!$Q:$R,2,FALSE)),TRUE,FALSE)</f>
        <v>1</v>
      </c>
      <c r="AD77" t="b">
        <f>VLOOKUP(Y77,lists!$B$7:$D$8,3,FALSE)</f>
        <v>1</v>
      </c>
      <c r="AE77" t="b">
        <f>VLOOKUP(SUBSTITUTE(IF(H77="","Open",H77),"Beg","Mdn"),lists!$B$27:$D$29,3,FALSE)</f>
        <v>1</v>
      </c>
      <c r="AF77" t="b">
        <f>IF(JUMP!$I$5="All",TRUE,IF(JUMP!$I$5=TEXT('Raw - J'!C77,"mmm"),TRUE,FALSE))</f>
        <v>1</v>
      </c>
      <c r="AG77" t="b">
        <f>VLOOKUP(M77,lists!B:D,3,FALSE)</f>
        <v>1</v>
      </c>
      <c r="AH77" t="b">
        <f>VLOOKUP(T77,lists!$B$23:$D$25,3,FALSE)</f>
        <v>1</v>
      </c>
      <c r="AI77">
        <f t="shared" si="7"/>
        <v>1</v>
      </c>
    </row>
    <row r="78" spans="1:35" x14ac:dyDescent="0.35">
      <c r="A78" s="1">
        <f t="shared" si="4"/>
        <v>78</v>
      </c>
      <c r="B78" s="1">
        <f t="shared" si="5"/>
        <v>77</v>
      </c>
      <c r="C78" s="5">
        <v>44322</v>
      </c>
      <c r="D78" t="s">
        <v>90</v>
      </c>
      <c r="E78" t="s">
        <v>47</v>
      </c>
      <c r="F78" t="s">
        <v>53</v>
      </c>
      <c r="G78" t="s">
        <v>6</v>
      </c>
      <c r="H78" t="s">
        <v>227</v>
      </c>
      <c r="K78" t="s">
        <v>54</v>
      </c>
      <c r="L78" t="s">
        <v>5</v>
      </c>
      <c r="M78">
        <v>5</v>
      </c>
      <c r="O78" t="s">
        <v>229</v>
      </c>
      <c r="P78" t="s">
        <v>92</v>
      </c>
      <c r="Q78" t="s">
        <v>50</v>
      </c>
      <c r="R78">
        <v>4600</v>
      </c>
      <c r="S78" t="s">
        <v>1746</v>
      </c>
      <c r="T78" t="s">
        <v>241</v>
      </c>
      <c r="V78" t="s">
        <v>503</v>
      </c>
      <c r="W78" t="s">
        <v>503</v>
      </c>
      <c r="X78">
        <v>0</v>
      </c>
      <c r="Y78" s="6" t="str">
        <f t="shared" si="6"/>
        <v>A</v>
      </c>
      <c r="Z78" s="6">
        <f>VLOOKUP(Q78,lists!Q:R,2,FALSE)</f>
        <v>3</v>
      </c>
      <c r="AA78" t="b">
        <f>VLOOKUP(G78,lists!$B$2:$D$3,3,FALSE)</f>
        <v>1</v>
      </c>
      <c r="AB78" t="b">
        <f>VLOOKUP(F78,lists!$B:$C,2,FALSE)</f>
        <v>1</v>
      </c>
      <c r="AC78" t="b">
        <f>IF(AND(Z78&gt;=VLOOKUP(JUMP!$I$1,lists!$Q:$R,2,FALSE),Z78&lt;=VLOOKUP(JUMP!$I$2,lists!$Q:$R,2,FALSE)),TRUE,FALSE)</f>
        <v>1</v>
      </c>
      <c r="AD78" t="b">
        <f>VLOOKUP(Y78,lists!$B$7:$D$8,3,FALSE)</f>
        <v>1</v>
      </c>
      <c r="AE78" t="b">
        <f>VLOOKUP(SUBSTITUTE(IF(H78="","Open",H78),"Beg","Mdn"),lists!$B$27:$D$29,3,FALSE)</f>
        <v>1</v>
      </c>
      <c r="AF78" t="b">
        <f>IF(JUMP!$I$5="All",TRUE,IF(JUMP!$I$5=TEXT('Raw - J'!C78,"mmm"),TRUE,FALSE))</f>
        <v>1</v>
      </c>
      <c r="AG78" t="b">
        <f>VLOOKUP(M78,lists!B:D,3,FALSE)</f>
        <v>1</v>
      </c>
      <c r="AH78" t="b">
        <f>VLOOKUP(T78,lists!$B$23:$D$25,3,FALSE)</f>
        <v>1</v>
      </c>
      <c r="AI78">
        <f t="shared" si="7"/>
        <v>1</v>
      </c>
    </row>
    <row r="79" spans="1:35" x14ac:dyDescent="0.35">
      <c r="A79" s="1">
        <f t="shared" si="4"/>
        <v>79</v>
      </c>
      <c r="B79" s="1">
        <f t="shared" si="5"/>
        <v>78</v>
      </c>
      <c r="C79" s="5">
        <v>44322</v>
      </c>
      <c r="D79" t="s">
        <v>90</v>
      </c>
      <c r="E79" t="s">
        <v>47</v>
      </c>
      <c r="F79" t="s">
        <v>53</v>
      </c>
      <c r="G79" t="s">
        <v>51</v>
      </c>
      <c r="H79" t="s">
        <v>245</v>
      </c>
      <c r="K79" t="s">
        <v>54</v>
      </c>
      <c r="L79" t="s">
        <v>5</v>
      </c>
      <c r="M79">
        <v>4</v>
      </c>
      <c r="O79" t="s">
        <v>227</v>
      </c>
      <c r="P79" t="s">
        <v>94</v>
      </c>
      <c r="Q79" t="s">
        <v>55</v>
      </c>
      <c r="R79">
        <v>5400</v>
      </c>
      <c r="S79" t="s">
        <v>278</v>
      </c>
      <c r="T79" t="s">
        <v>241</v>
      </c>
      <c r="V79" t="s">
        <v>503</v>
      </c>
      <c r="W79" t="s">
        <v>503</v>
      </c>
      <c r="X79">
        <v>0</v>
      </c>
      <c r="Y79" s="6" t="str">
        <f t="shared" si="6"/>
        <v>A</v>
      </c>
      <c r="Z79" s="6">
        <f>VLOOKUP(Q79,lists!Q:R,2,FALSE)</f>
        <v>2</v>
      </c>
      <c r="AA79" t="b">
        <f>VLOOKUP(G79,lists!$B$2:$D$3,3,FALSE)</f>
        <v>1</v>
      </c>
      <c r="AB79" t="b">
        <f>VLOOKUP(F79,lists!$B:$C,2,FALSE)</f>
        <v>1</v>
      </c>
      <c r="AC79" t="b">
        <f>IF(AND(Z79&gt;=VLOOKUP(JUMP!$I$1,lists!$Q:$R,2,FALSE),Z79&lt;=VLOOKUP(JUMP!$I$2,lists!$Q:$R,2,FALSE)),TRUE,FALSE)</f>
        <v>1</v>
      </c>
      <c r="AD79" t="b">
        <f>VLOOKUP(Y79,lists!$B$7:$D$8,3,FALSE)</f>
        <v>1</v>
      </c>
      <c r="AE79" t="b">
        <f>VLOOKUP(SUBSTITUTE(IF(H79="","Open",H79),"Beg","Mdn"),lists!$B$27:$D$29,3,FALSE)</f>
        <v>1</v>
      </c>
      <c r="AF79" t="b">
        <f>IF(JUMP!$I$5="All",TRUE,IF(JUMP!$I$5=TEXT('Raw - J'!C79,"mmm"),TRUE,FALSE))</f>
        <v>1</v>
      </c>
      <c r="AG79" t="b">
        <f>VLOOKUP(M79,lists!B:D,3,FALSE)</f>
        <v>1</v>
      </c>
      <c r="AH79" t="b">
        <f>VLOOKUP(T79,lists!$B$23:$D$25,3,FALSE)</f>
        <v>1</v>
      </c>
      <c r="AI79">
        <f t="shared" si="7"/>
        <v>1</v>
      </c>
    </row>
    <row r="80" spans="1:35" x14ac:dyDescent="0.35">
      <c r="A80" s="1">
        <f t="shared" si="4"/>
        <v>80</v>
      </c>
      <c r="B80" s="1">
        <f t="shared" si="5"/>
        <v>79</v>
      </c>
      <c r="C80" s="5">
        <v>44322</v>
      </c>
      <c r="D80" t="s">
        <v>90</v>
      </c>
      <c r="E80" t="s">
        <v>47</v>
      </c>
      <c r="F80" t="s">
        <v>48</v>
      </c>
      <c r="G80" t="s">
        <v>6</v>
      </c>
      <c r="H80" t="s">
        <v>227</v>
      </c>
      <c r="K80" t="s">
        <v>49</v>
      </c>
      <c r="L80" t="s">
        <v>5</v>
      </c>
      <c r="M80">
        <v>5</v>
      </c>
      <c r="O80" t="s">
        <v>229</v>
      </c>
      <c r="P80" t="s">
        <v>93</v>
      </c>
      <c r="Q80" t="s">
        <v>52</v>
      </c>
      <c r="R80">
        <v>5600</v>
      </c>
      <c r="S80" t="s">
        <v>271</v>
      </c>
      <c r="T80" t="s">
        <v>241</v>
      </c>
      <c r="V80" t="s">
        <v>503</v>
      </c>
      <c r="W80" t="s">
        <v>503</v>
      </c>
      <c r="X80">
        <v>0</v>
      </c>
      <c r="Y80" s="6" t="str">
        <f t="shared" si="6"/>
        <v>A</v>
      </c>
      <c r="Z80" s="6">
        <f>VLOOKUP(Q80,lists!Q:R,2,FALSE)</f>
        <v>5</v>
      </c>
      <c r="AA80" t="b">
        <f>VLOOKUP(G80,lists!$B$2:$D$3,3,FALSE)</f>
        <v>1</v>
      </c>
      <c r="AB80" t="b">
        <f>VLOOKUP(F80,lists!$B:$C,2,FALSE)</f>
        <v>1</v>
      </c>
      <c r="AC80" t="b">
        <f>IF(AND(Z80&gt;=VLOOKUP(JUMP!$I$1,lists!$Q:$R,2,FALSE),Z80&lt;=VLOOKUP(JUMP!$I$2,lists!$Q:$R,2,FALSE)),TRUE,FALSE)</f>
        <v>1</v>
      </c>
      <c r="AD80" t="b">
        <f>VLOOKUP(Y80,lists!$B$7:$D$8,3,FALSE)</f>
        <v>1</v>
      </c>
      <c r="AE80" t="b">
        <f>VLOOKUP(SUBSTITUTE(IF(H80="","Open",H80),"Beg","Mdn"),lists!$B$27:$D$29,3,FALSE)</f>
        <v>1</v>
      </c>
      <c r="AF80" t="b">
        <f>IF(JUMP!$I$5="All",TRUE,IF(JUMP!$I$5=TEXT('Raw - J'!C80,"mmm"),TRUE,FALSE))</f>
        <v>1</v>
      </c>
      <c r="AG80" t="b">
        <f>VLOOKUP(M80,lists!B:D,3,FALSE)</f>
        <v>1</v>
      </c>
      <c r="AH80" t="b">
        <f>VLOOKUP(T80,lists!$B$23:$D$25,3,FALSE)</f>
        <v>1</v>
      </c>
      <c r="AI80">
        <f t="shared" si="7"/>
        <v>1</v>
      </c>
    </row>
    <row r="81" spans="1:35" x14ac:dyDescent="0.35">
      <c r="A81" s="1">
        <f t="shared" si="4"/>
        <v>81</v>
      </c>
      <c r="B81" s="1">
        <f t="shared" si="5"/>
        <v>80</v>
      </c>
      <c r="C81" s="5">
        <v>44322</v>
      </c>
      <c r="D81" t="s">
        <v>90</v>
      </c>
      <c r="E81" t="s">
        <v>47</v>
      </c>
      <c r="F81" t="s">
        <v>53</v>
      </c>
      <c r="G81" t="s">
        <v>6</v>
      </c>
      <c r="H81" t="s">
        <v>227</v>
      </c>
      <c r="K81" t="s">
        <v>54</v>
      </c>
      <c r="L81" t="s">
        <v>5</v>
      </c>
      <c r="M81">
        <v>4</v>
      </c>
      <c r="O81" t="s">
        <v>228</v>
      </c>
      <c r="P81" t="s">
        <v>94</v>
      </c>
      <c r="Q81" t="s">
        <v>55</v>
      </c>
      <c r="R81">
        <v>5900</v>
      </c>
      <c r="S81" t="s">
        <v>501</v>
      </c>
      <c r="T81" t="s">
        <v>241</v>
      </c>
      <c r="V81" t="s">
        <v>503</v>
      </c>
      <c r="W81" t="s">
        <v>503</v>
      </c>
      <c r="X81">
        <v>0</v>
      </c>
      <c r="Y81" s="6" t="str">
        <f t="shared" si="6"/>
        <v>A</v>
      </c>
      <c r="Z81" s="6">
        <f>VLOOKUP(Q81,lists!Q:R,2,FALSE)</f>
        <v>2</v>
      </c>
      <c r="AA81" t="b">
        <f>VLOOKUP(G81,lists!$B$2:$D$3,3,FALSE)</f>
        <v>1</v>
      </c>
      <c r="AB81" t="b">
        <f>VLOOKUP(F81,lists!$B:$C,2,FALSE)</f>
        <v>1</v>
      </c>
      <c r="AC81" t="b">
        <f>IF(AND(Z81&gt;=VLOOKUP(JUMP!$I$1,lists!$Q:$R,2,FALSE),Z81&lt;=VLOOKUP(JUMP!$I$2,lists!$Q:$R,2,FALSE)),TRUE,FALSE)</f>
        <v>1</v>
      </c>
      <c r="AD81" t="b">
        <f>VLOOKUP(Y81,lists!$B$7:$D$8,3,FALSE)</f>
        <v>1</v>
      </c>
      <c r="AE81" t="b">
        <f>VLOOKUP(SUBSTITUTE(IF(H81="","Open",H81),"Beg","Mdn"),lists!$B$27:$D$29,3,FALSE)</f>
        <v>1</v>
      </c>
      <c r="AF81" t="b">
        <f>IF(JUMP!$I$5="All",TRUE,IF(JUMP!$I$5=TEXT('Raw - J'!C81,"mmm"),TRUE,FALSE))</f>
        <v>1</v>
      </c>
      <c r="AG81" t="b">
        <f>VLOOKUP(M81,lists!B:D,3,FALSE)</f>
        <v>1</v>
      </c>
      <c r="AH81" t="b">
        <f>VLOOKUP(T81,lists!$B$23:$D$25,3,FALSE)</f>
        <v>1</v>
      </c>
      <c r="AI81">
        <f t="shared" si="7"/>
        <v>1</v>
      </c>
    </row>
    <row r="82" spans="1:35" x14ac:dyDescent="0.35">
      <c r="A82" s="1">
        <f t="shared" si="4"/>
        <v>82</v>
      </c>
      <c r="B82" s="1">
        <f t="shared" si="5"/>
        <v>81</v>
      </c>
      <c r="C82" s="5">
        <v>44322</v>
      </c>
      <c r="D82" t="s">
        <v>90</v>
      </c>
      <c r="E82" t="s">
        <v>47</v>
      </c>
      <c r="F82" t="s">
        <v>48</v>
      </c>
      <c r="G82" t="s">
        <v>6</v>
      </c>
      <c r="H82" t="s">
        <v>244</v>
      </c>
      <c r="K82" t="s">
        <v>49</v>
      </c>
      <c r="L82" t="s">
        <v>5</v>
      </c>
      <c r="M82">
        <v>5</v>
      </c>
      <c r="O82" t="s">
        <v>234</v>
      </c>
      <c r="P82" t="s">
        <v>172</v>
      </c>
      <c r="Q82" t="s">
        <v>55</v>
      </c>
      <c r="R82">
        <v>6400</v>
      </c>
      <c r="S82" t="s">
        <v>1743</v>
      </c>
      <c r="T82" t="s">
        <v>241</v>
      </c>
      <c r="V82" t="s">
        <v>503</v>
      </c>
      <c r="W82" t="s">
        <v>503</v>
      </c>
      <c r="X82">
        <v>0</v>
      </c>
      <c r="Y82" s="6" t="str">
        <f t="shared" si="6"/>
        <v>A</v>
      </c>
      <c r="Z82" s="6">
        <f>VLOOKUP(Q82,lists!Q:R,2,FALSE)</f>
        <v>2</v>
      </c>
      <c r="AA82" t="b">
        <f>VLOOKUP(G82,lists!$B$2:$D$3,3,FALSE)</f>
        <v>1</v>
      </c>
      <c r="AB82" t="b">
        <f>VLOOKUP(F82,lists!$B:$C,2,FALSE)</f>
        <v>1</v>
      </c>
      <c r="AC82" t="b">
        <f>IF(AND(Z82&gt;=VLOOKUP(JUMP!$I$1,lists!$Q:$R,2,FALSE),Z82&lt;=VLOOKUP(JUMP!$I$2,lists!$Q:$R,2,FALSE)),TRUE,FALSE)</f>
        <v>1</v>
      </c>
      <c r="AD82" t="b">
        <f>VLOOKUP(Y82,lists!$B$7:$D$8,3,FALSE)</f>
        <v>1</v>
      </c>
      <c r="AE82" t="b">
        <f>VLOOKUP(SUBSTITUTE(IF(H82="","Open",H82),"Beg","Mdn"),lists!$B$27:$D$29,3,FALSE)</f>
        <v>1</v>
      </c>
      <c r="AF82" t="b">
        <f>IF(JUMP!$I$5="All",TRUE,IF(JUMP!$I$5=TEXT('Raw - J'!C82,"mmm"),TRUE,FALSE))</f>
        <v>1</v>
      </c>
      <c r="AG82" t="b">
        <f>VLOOKUP(M82,lists!B:D,3,FALSE)</f>
        <v>1</v>
      </c>
      <c r="AH82" t="b">
        <f>VLOOKUP(T82,lists!$B$23:$D$25,3,FALSE)</f>
        <v>1</v>
      </c>
      <c r="AI82">
        <f t="shared" si="7"/>
        <v>1</v>
      </c>
    </row>
    <row r="83" spans="1:35" x14ac:dyDescent="0.35">
      <c r="A83" s="1">
        <f t="shared" si="4"/>
        <v>83</v>
      </c>
      <c r="B83" s="1">
        <f t="shared" si="5"/>
        <v>82</v>
      </c>
      <c r="C83" s="5">
        <v>44322</v>
      </c>
      <c r="D83" t="s">
        <v>90</v>
      </c>
      <c r="E83" t="s">
        <v>47</v>
      </c>
      <c r="F83" t="s">
        <v>53</v>
      </c>
      <c r="G83" t="s">
        <v>6</v>
      </c>
      <c r="H83" t="s">
        <v>227</v>
      </c>
      <c r="K83" t="s">
        <v>54</v>
      </c>
      <c r="L83" t="s">
        <v>5</v>
      </c>
      <c r="M83">
        <v>3</v>
      </c>
      <c r="O83" t="s">
        <v>231</v>
      </c>
      <c r="P83" t="s">
        <v>171</v>
      </c>
      <c r="Q83" t="s">
        <v>50</v>
      </c>
      <c r="R83">
        <v>9800</v>
      </c>
      <c r="S83" t="s">
        <v>1745</v>
      </c>
      <c r="T83" t="s">
        <v>241</v>
      </c>
      <c r="V83" t="s">
        <v>503</v>
      </c>
      <c r="W83" t="s">
        <v>503</v>
      </c>
      <c r="X83">
        <v>0</v>
      </c>
      <c r="Y83" s="6" t="str">
        <f t="shared" si="6"/>
        <v>A</v>
      </c>
      <c r="Z83" s="6">
        <f>VLOOKUP(Q83,lists!Q:R,2,FALSE)</f>
        <v>3</v>
      </c>
      <c r="AA83" t="b">
        <f>VLOOKUP(G83,lists!$B$2:$D$3,3,FALSE)</f>
        <v>1</v>
      </c>
      <c r="AB83" t="b">
        <f>VLOOKUP(F83,lists!$B:$C,2,FALSE)</f>
        <v>1</v>
      </c>
      <c r="AC83" t="b">
        <f>IF(AND(Z83&gt;=VLOOKUP(JUMP!$I$1,lists!$Q:$R,2,FALSE),Z83&lt;=VLOOKUP(JUMP!$I$2,lists!$Q:$R,2,FALSE)),TRUE,FALSE)</f>
        <v>1</v>
      </c>
      <c r="AD83" t="b">
        <f>VLOOKUP(Y83,lists!$B$7:$D$8,3,FALSE)</f>
        <v>1</v>
      </c>
      <c r="AE83" t="b">
        <f>VLOOKUP(SUBSTITUTE(IF(H83="","Open",H83),"Beg","Mdn"),lists!$B$27:$D$29,3,FALSE)</f>
        <v>1</v>
      </c>
      <c r="AF83" t="b">
        <f>IF(JUMP!$I$5="All",TRUE,IF(JUMP!$I$5=TEXT('Raw - J'!C83,"mmm"),TRUE,FALSE))</f>
        <v>1</v>
      </c>
      <c r="AG83" t="b">
        <f>VLOOKUP(M83,lists!B:D,3,FALSE)</f>
        <v>1</v>
      </c>
      <c r="AH83" t="b">
        <f>VLOOKUP(T83,lists!$B$23:$D$25,3,FALSE)</f>
        <v>1</v>
      </c>
      <c r="AI83">
        <f t="shared" si="7"/>
        <v>1</v>
      </c>
    </row>
    <row r="84" spans="1:35" x14ac:dyDescent="0.35">
      <c r="A84" s="1">
        <f t="shared" si="4"/>
        <v>84</v>
      </c>
      <c r="B84" s="1">
        <f t="shared" si="5"/>
        <v>83</v>
      </c>
      <c r="C84" s="5">
        <v>44322</v>
      </c>
      <c r="D84" t="s">
        <v>90</v>
      </c>
      <c r="E84" t="s">
        <v>47</v>
      </c>
      <c r="F84" t="s">
        <v>48</v>
      </c>
      <c r="G84" t="s">
        <v>6</v>
      </c>
      <c r="H84" t="s">
        <v>227</v>
      </c>
      <c r="K84" t="s">
        <v>49</v>
      </c>
      <c r="L84" t="s">
        <v>5</v>
      </c>
      <c r="M84">
        <v>3</v>
      </c>
      <c r="O84" t="s">
        <v>233</v>
      </c>
      <c r="P84" t="s">
        <v>93</v>
      </c>
      <c r="Q84" t="s">
        <v>52</v>
      </c>
      <c r="R84">
        <v>11000</v>
      </c>
      <c r="S84" t="s">
        <v>1744</v>
      </c>
      <c r="T84" t="s">
        <v>241</v>
      </c>
      <c r="V84" t="s">
        <v>503</v>
      </c>
      <c r="W84" t="s">
        <v>503</v>
      </c>
      <c r="X84">
        <v>0</v>
      </c>
      <c r="Y84" s="6" t="str">
        <f t="shared" si="6"/>
        <v>A</v>
      </c>
      <c r="Z84" s="6">
        <f>VLOOKUP(Q84,lists!Q:R,2,FALSE)</f>
        <v>5</v>
      </c>
      <c r="AA84" t="b">
        <f>VLOOKUP(G84,lists!$B$2:$D$3,3,FALSE)</f>
        <v>1</v>
      </c>
      <c r="AB84" t="b">
        <f>VLOOKUP(F84,lists!$B:$C,2,FALSE)</f>
        <v>1</v>
      </c>
      <c r="AC84" t="b">
        <f>IF(AND(Z84&gt;=VLOOKUP(JUMP!$I$1,lists!$Q:$R,2,FALSE),Z84&lt;=VLOOKUP(JUMP!$I$2,lists!$Q:$R,2,FALSE)),TRUE,FALSE)</f>
        <v>1</v>
      </c>
      <c r="AD84" t="b">
        <f>VLOOKUP(Y84,lists!$B$7:$D$8,3,FALSE)</f>
        <v>1</v>
      </c>
      <c r="AE84" t="b">
        <f>VLOOKUP(SUBSTITUTE(IF(H84="","Open",H84),"Beg","Mdn"),lists!$B$27:$D$29,3,FALSE)</f>
        <v>1</v>
      </c>
      <c r="AF84" t="b">
        <f>IF(JUMP!$I$5="All",TRUE,IF(JUMP!$I$5=TEXT('Raw - J'!C84,"mmm"),TRUE,FALSE))</f>
        <v>1</v>
      </c>
      <c r="AG84" t="b">
        <f>VLOOKUP(M84,lists!B:D,3,FALSE)</f>
        <v>1</v>
      </c>
      <c r="AH84" t="b">
        <f>VLOOKUP(T84,lists!$B$23:$D$25,3,FALSE)</f>
        <v>1</v>
      </c>
      <c r="AI84">
        <f t="shared" si="7"/>
        <v>1</v>
      </c>
    </row>
    <row r="85" spans="1:35" x14ac:dyDescent="0.35">
      <c r="A85" s="1">
        <f t="shared" si="4"/>
        <v>85</v>
      </c>
      <c r="B85" s="1">
        <f t="shared" si="5"/>
        <v>84</v>
      </c>
      <c r="C85" s="5">
        <v>44322</v>
      </c>
      <c r="D85" t="s">
        <v>516</v>
      </c>
      <c r="E85" t="s">
        <v>47</v>
      </c>
      <c r="F85" t="s">
        <v>53</v>
      </c>
      <c r="G85" t="s">
        <v>6</v>
      </c>
      <c r="H85" t="s">
        <v>227</v>
      </c>
      <c r="K85" t="s">
        <v>54</v>
      </c>
      <c r="L85" t="s">
        <v>5</v>
      </c>
      <c r="M85">
        <v>5</v>
      </c>
      <c r="O85" t="s">
        <v>229</v>
      </c>
      <c r="P85" t="s">
        <v>55</v>
      </c>
      <c r="Q85" t="s">
        <v>55</v>
      </c>
      <c r="R85">
        <v>3900</v>
      </c>
      <c r="S85" t="s">
        <v>1753</v>
      </c>
      <c r="T85" t="s">
        <v>239</v>
      </c>
      <c r="U85" t="s">
        <v>1695</v>
      </c>
      <c r="V85" t="s">
        <v>503</v>
      </c>
      <c r="W85" t="s">
        <v>503</v>
      </c>
      <c r="X85">
        <v>0</v>
      </c>
      <c r="Y85" s="6" t="str">
        <f t="shared" si="6"/>
        <v>A</v>
      </c>
      <c r="Z85" s="6">
        <f>VLOOKUP(Q85,lists!Q:R,2,FALSE)</f>
        <v>2</v>
      </c>
      <c r="AA85" t="b">
        <f>VLOOKUP(G85,lists!$B$2:$D$3,3,FALSE)</f>
        <v>1</v>
      </c>
      <c r="AB85" t="b">
        <f>VLOOKUP(F85,lists!$B:$C,2,FALSE)</f>
        <v>1</v>
      </c>
      <c r="AC85" t="b">
        <f>IF(AND(Z85&gt;=VLOOKUP(JUMP!$I$1,lists!$Q:$R,2,FALSE),Z85&lt;=VLOOKUP(JUMP!$I$2,lists!$Q:$R,2,FALSE)),TRUE,FALSE)</f>
        <v>1</v>
      </c>
      <c r="AD85" t="b">
        <f>VLOOKUP(Y85,lists!$B$7:$D$8,3,FALSE)</f>
        <v>1</v>
      </c>
      <c r="AE85" t="b">
        <f>VLOOKUP(SUBSTITUTE(IF(H85="","Open",H85),"Beg","Mdn"),lists!$B$27:$D$29,3,FALSE)</f>
        <v>1</v>
      </c>
      <c r="AF85" t="b">
        <f>IF(JUMP!$I$5="All",TRUE,IF(JUMP!$I$5=TEXT('Raw - J'!C85,"mmm"),TRUE,FALSE))</f>
        <v>1</v>
      </c>
      <c r="AG85" t="b">
        <f>VLOOKUP(M85,lists!B:D,3,FALSE)</f>
        <v>1</v>
      </c>
      <c r="AH85" t="b">
        <f>VLOOKUP(T85,lists!$B$23:$D$25,3,FALSE)</f>
        <v>1</v>
      </c>
      <c r="AI85">
        <f t="shared" si="7"/>
        <v>1</v>
      </c>
    </row>
    <row r="86" spans="1:35" x14ac:dyDescent="0.35">
      <c r="A86" s="1">
        <f t="shared" si="4"/>
        <v>86</v>
      </c>
      <c r="B86" s="1">
        <f t="shared" si="5"/>
        <v>85</v>
      </c>
      <c r="C86" s="5">
        <v>44322</v>
      </c>
      <c r="D86" t="s">
        <v>516</v>
      </c>
      <c r="E86" t="s">
        <v>47</v>
      </c>
      <c r="F86" t="s">
        <v>48</v>
      </c>
      <c r="G86" t="s">
        <v>6</v>
      </c>
      <c r="H86" t="s">
        <v>227</v>
      </c>
      <c r="K86" t="s">
        <v>49</v>
      </c>
      <c r="L86" t="s">
        <v>5</v>
      </c>
      <c r="M86">
        <v>5</v>
      </c>
      <c r="O86" t="s">
        <v>229</v>
      </c>
      <c r="P86" t="s">
        <v>73</v>
      </c>
      <c r="Q86" t="s">
        <v>55</v>
      </c>
      <c r="R86">
        <v>4200</v>
      </c>
      <c r="S86" t="s">
        <v>1748</v>
      </c>
      <c r="T86" t="s">
        <v>239</v>
      </c>
      <c r="V86" t="s">
        <v>503</v>
      </c>
      <c r="W86" t="s">
        <v>503</v>
      </c>
      <c r="X86">
        <v>0</v>
      </c>
      <c r="Y86" s="6" t="str">
        <f t="shared" si="6"/>
        <v>A</v>
      </c>
      <c r="Z86" s="6">
        <f>VLOOKUP(Q86,lists!Q:R,2,FALSE)</f>
        <v>2</v>
      </c>
      <c r="AA86" t="b">
        <f>VLOOKUP(G86,lists!$B$2:$D$3,3,FALSE)</f>
        <v>1</v>
      </c>
      <c r="AB86" t="b">
        <f>VLOOKUP(F86,lists!$B:$C,2,FALSE)</f>
        <v>1</v>
      </c>
      <c r="AC86" t="b">
        <f>IF(AND(Z86&gt;=VLOOKUP(JUMP!$I$1,lists!$Q:$R,2,FALSE),Z86&lt;=VLOOKUP(JUMP!$I$2,lists!$Q:$R,2,FALSE)),TRUE,FALSE)</f>
        <v>1</v>
      </c>
      <c r="AD86" t="b">
        <f>VLOOKUP(Y86,lists!$B$7:$D$8,3,FALSE)</f>
        <v>1</v>
      </c>
      <c r="AE86" t="b">
        <f>VLOOKUP(SUBSTITUTE(IF(H86="","Open",H86),"Beg","Mdn"),lists!$B$27:$D$29,3,FALSE)</f>
        <v>1</v>
      </c>
      <c r="AF86" t="b">
        <f>IF(JUMP!$I$5="All",TRUE,IF(JUMP!$I$5=TEXT('Raw - J'!C86,"mmm"),TRUE,FALSE))</f>
        <v>1</v>
      </c>
      <c r="AG86" t="b">
        <f>VLOOKUP(M86,lists!B:D,3,FALSE)</f>
        <v>1</v>
      </c>
      <c r="AH86" t="b">
        <f>VLOOKUP(T86,lists!$B$23:$D$25,3,FALSE)</f>
        <v>1</v>
      </c>
      <c r="AI86">
        <f t="shared" si="7"/>
        <v>1</v>
      </c>
    </row>
    <row r="87" spans="1:35" x14ac:dyDescent="0.35">
      <c r="A87" s="1">
        <f t="shared" si="4"/>
        <v>87</v>
      </c>
      <c r="B87" s="1">
        <f t="shared" si="5"/>
        <v>86</v>
      </c>
      <c r="C87" s="5">
        <v>44322</v>
      </c>
      <c r="D87" t="s">
        <v>516</v>
      </c>
      <c r="E87" t="s">
        <v>47</v>
      </c>
      <c r="F87" t="s">
        <v>53</v>
      </c>
      <c r="G87" t="s">
        <v>51</v>
      </c>
      <c r="H87" t="s">
        <v>245</v>
      </c>
      <c r="K87" t="s">
        <v>54</v>
      </c>
      <c r="L87" t="s">
        <v>7</v>
      </c>
      <c r="M87">
        <v>4</v>
      </c>
      <c r="O87" t="s">
        <v>227</v>
      </c>
      <c r="P87" t="s">
        <v>86</v>
      </c>
      <c r="Q87" t="s">
        <v>50</v>
      </c>
      <c r="R87">
        <v>5400</v>
      </c>
      <c r="S87" t="s">
        <v>1750</v>
      </c>
      <c r="T87" t="s">
        <v>239</v>
      </c>
      <c r="V87" t="s">
        <v>503</v>
      </c>
      <c r="W87" t="s">
        <v>503</v>
      </c>
      <c r="X87">
        <v>0</v>
      </c>
      <c r="Y87" s="6" t="str">
        <f t="shared" si="6"/>
        <v>F</v>
      </c>
      <c r="Z87" s="6">
        <f>VLOOKUP(Q87,lists!Q:R,2,FALSE)</f>
        <v>3</v>
      </c>
      <c r="AA87" t="b">
        <f>VLOOKUP(G87,lists!$B$2:$D$3,3,FALSE)</f>
        <v>1</v>
      </c>
      <c r="AB87" t="b">
        <f>VLOOKUP(F87,lists!$B:$C,2,FALSE)</f>
        <v>1</v>
      </c>
      <c r="AC87" t="b">
        <f>IF(AND(Z87&gt;=VLOOKUP(JUMP!$I$1,lists!$Q:$R,2,FALSE),Z87&lt;=VLOOKUP(JUMP!$I$2,lists!$Q:$R,2,FALSE)),TRUE,FALSE)</f>
        <v>1</v>
      </c>
      <c r="AD87" t="b">
        <f>VLOOKUP(Y87,lists!$B$7:$D$8,3,FALSE)</f>
        <v>1</v>
      </c>
      <c r="AE87" t="b">
        <f>VLOOKUP(SUBSTITUTE(IF(H87="","Open",H87),"Beg","Mdn"),lists!$B$27:$D$29,3,FALSE)</f>
        <v>1</v>
      </c>
      <c r="AF87" t="b">
        <f>IF(JUMP!$I$5="All",TRUE,IF(JUMP!$I$5=TEXT('Raw - J'!C87,"mmm"),TRUE,FALSE))</f>
        <v>1</v>
      </c>
      <c r="AG87" t="b">
        <f>VLOOKUP(M87,lists!B:D,3,FALSE)</f>
        <v>1</v>
      </c>
      <c r="AH87" t="b">
        <f>VLOOKUP(T87,lists!$B$23:$D$25,3,FALSE)</f>
        <v>1</v>
      </c>
      <c r="AI87">
        <f t="shared" si="7"/>
        <v>1</v>
      </c>
    </row>
    <row r="88" spans="1:35" x14ac:dyDescent="0.35">
      <c r="A88" s="1">
        <f t="shared" si="4"/>
        <v>88</v>
      </c>
      <c r="B88" s="1">
        <f t="shared" si="5"/>
        <v>87</v>
      </c>
      <c r="C88" s="5">
        <v>44322</v>
      </c>
      <c r="D88" t="s">
        <v>516</v>
      </c>
      <c r="E88" t="s">
        <v>47</v>
      </c>
      <c r="F88" t="s">
        <v>53</v>
      </c>
      <c r="G88" t="s">
        <v>6</v>
      </c>
      <c r="H88" t="s">
        <v>227</v>
      </c>
      <c r="K88" t="s">
        <v>54</v>
      </c>
      <c r="L88" t="s">
        <v>5</v>
      </c>
      <c r="M88">
        <v>4</v>
      </c>
      <c r="O88" t="s">
        <v>228</v>
      </c>
      <c r="P88" t="s">
        <v>86</v>
      </c>
      <c r="Q88" t="s">
        <v>50</v>
      </c>
      <c r="R88">
        <v>5400</v>
      </c>
      <c r="S88" t="s">
        <v>1751</v>
      </c>
      <c r="T88" t="s">
        <v>239</v>
      </c>
      <c r="V88" t="s">
        <v>503</v>
      </c>
      <c r="W88" t="s">
        <v>503</v>
      </c>
      <c r="X88">
        <v>0</v>
      </c>
      <c r="Y88" s="6" t="str">
        <f t="shared" si="6"/>
        <v>A</v>
      </c>
      <c r="Z88" s="6">
        <f>VLOOKUP(Q88,lists!Q:R,2,FALSE)</f>
        <v>3</v>
      </c>
      <c r="AA88" t="b">
        <f>VLOOKUP(G88,lists!$B$2:$D$3,3,FALSE)</f>
        <v>1</v>
      </c>
      <c r="AB88" t="b">
        <f>VLOOKUP(F88,lists!$B:$C,2,FALSE)</f>
        <v>1</v>
      </c>
      <c r="AC88" t="b">
        <f>IF(AND(Z88&gt;=VLOOKUP(JUMP!$I$1,lists!$Q:$R,2,FALSE),Z88&lt;=VLOOKUP(JUMP!$I$2,lists!$Q:$R,2,FALSE)),TRUE,FALSE)</f>
        <v>1</v>
      </c>
      <c r="AD88" t="b">
        <f>VLOOKUP(Y88,lists!$B$7:$D$8,3,FALSE)</f>
        <v>1</v>
      </c>
      <c r="AE88" t="b">
        <f>VLOOKUP(SUBSTITUTE(IF(H88="","Open",H88),"Beg","Mdn"),lists!$B$27:$D$29,3,FALSE)</f>
        <v>1</v>
      </c>
      <c r="AF88" t="b">
        <f>IF(JUMP!$I$5="All",TRUE,IF(JUMP!$I$5=TEXT('Raw - J'!C88,"mmm"),TRUE,FALSE))</f>
        <v>1</v>
      </c>
      <c r="AG88" t="b">
        <f>VLOOKUP(M88,lists!B:D,3,FALSE)</f>
        <v>1</v>
      </c>
      <c r="AH88" t="b">
        <f>VLOOKUP(T88,lists!$B$23:$D$25,3,FALSE)</f>
        <v>1</v>
      </c>
      <c r="AI88">
        <f t="shared" si="7"/>
        <v>1</v>
      </c>
    </row>
    <row r="89" spans="1:35" x14ac:dyDescent="0.35">
      <c r="A89" s="1">
        <f t="shared" si="4"/>
        <v>89</v>
      </c>
      <c r="B89" s="1">
        <f t="shared" si="5"/>
        <v>88</v>
      </c>
      <c r="C89" s="5">
        <v>44322</v>
      </c>
      <c r="D89" t="s">
        <v>516</v>
      </c>
      <c r="E89" t="s">
        <v>47</v>
      </c>
      <c r="F89" t="s">
        <v>53</v>
      </c>
      <c r="G89" t="s">
        <v>6</v>
      </c>
      <c r="H89" t="s">
        <v>227</v>
      </c>
      <c r="K89" t="s">
        <v>54</v>
      </c>
      <c r="L89" t="s">
        <v>5</v>
      </c>
      <c r="M89">
        <v>4</v>
      </c>
      <c r="O89" t="s">
        <v>226</v>
      </c>
      <c r="P89" t="s">
        <v>85</v>
      </c>
      <c r="Q89" t="s">
        <v>52</v>
      </c>
      <c r="R89">
        <v>5400</v>
      </c>
      <c r="S89" t="s">
        <v>1752</v>
      </c>
      <c r="T89" t="s">
        <v>239</v>
      </c>
      <c r="V89" t="s">
        <v>503</v>
      </c>
      <c r="W89" t="s">
        <v>503</v>
      </c>
      <c r="X89">
        <v>0</v>
      </c>
      <c r="Y89" s="6" t="str">
        <f t="shared" si="6"/>
        <v>A</v>
      </c>
      <c r="Z89" s="6">
        <f>VLOOKUP(Q89,lists!Q:R,2,FALSE)</f>
        <v>5</v>
      </c>
      <c r="AA89" t="b">
        <f>VLOOKUP(G89,lists!$B$2:$D$3,3,FALSE)</f>
        <v>1</v>
      </c>
      <c r="AB89" t="b">
        <f>VLOOKUP(F89,lists!$B:$C,2,FALSE)</f>
        <v>1</v>
      </c>
      <c r="AC89" t="b">
        <f>IF(AND(Z89&gt;=VLOOKUP(JUMP!$I$1,lists!$Q:$R,2,FALSE),Z89&lt;=VLOOKUP(JUMP!$I$2,lists!$Q:$R,2,FALSE)),TRUE,FALSE)</f>
        <v>1</v>
      </c>
      <c r="AD89" t="b">
        <f>VLOOKUP(Y89,lists!$B$7:$D$8,3,FALSE)</f>
        <v>1</v>
      </c>
      <c r="AE89" t="b">
        <f>VLOOKUP(SUBSTITUTE(IF(H89="","Open",H89),"Beg","Mdn"),lists!$B$27:$D$29,3,FALSE)</f>
        <v>1</v>
      </c>
      <c r="AF89" t="b">
        <f>IF(JUMP!$I$5="All",TRUE,IF(JUMP!$I$5=TEXT('Raw - J'!C89,"mmm"),TRUE,FALSE))</f>
        <v>1</v>
      </c>
      <c r="AG89" t="b">
        <f>VLOOKUP(M89,lists!B:D,3,FALSE)</f>
        <v>1</v>
      </c>
      <c r="AH89" t="b">
        <f>VLOOKUP(T89,lists!$B$23:$D$25,3,FALSE)</f>
        <v>1</v>
      </c>
      <c r="AI89">
        <f t="shared" si="7"/>
        <v>1</v>
      </c>
    </row>
    <row r="90" spans="1:35" x14ac:dyDescent="0.35">
      <c r="A90" s="1">
        <f t="shared" si="4"/>
        <v>90</v>
      </c>
      <c r="B90" s="1">
        <f t="shared" si="5"/>
        <v>89</v>
      </c>
      <c r="C90" s="5">
        <v>44322</v>
      </c>
      <c r="D90" t="s">
        <v>516</v>
      </c>
      <c r="E90" t="s">
        <v>47</v>
      </c>
      <c r="F90" t="s">
        <v>48</v>
      </c>
      <c r="G90" t="s">
        <v>6</v>
      </c>
      <c r="H90" t="s">
        <v>227</v>
      </c>
      <c r="K90" t="s">
        <v>49</v>
      </c>
      <c r="L90" t="s">
        <v>5</v>
      </c>
      <c r="M90">
        <v>4</v>
      </c>
      <c r="O90" t="s">
        <v>228</v>
      </c>
      <c r="P90" t="s">
        <v>86</v>
      </c>
      <c r="Q90" t="s">
        <v>50</v>
      </c>
      <c r="R90">
        <v>6200</v>
      </c>
      <c r="S90" t="s">
        <v>1747</v>
      </c>
      <c r="T90" t="s">
        <v>239</v>
      </c>
      <c r="V90" t="s">
        <v>503</v>
      </c>
      <c r="W90" t="s">
        <v>503</v>
      </c>
      <c r="X90">
        <v>0</v>
      </c>
      <c r="Y90" s="6" t="str">
        <f t="shared" si="6"/>
        <v>A</v>
      </c>
      <c r="Z90" s="6">
        <f>VLOOKUP(Q90,lists!Q:R,2,FALSE)</f>
        <v>3</v>
      </c>
      <c r="AA90" t="b">
        <f>VLOOKUP(G90,lists!$B$2:$D$3,3,FALSE)</f>
        <v>1</v>
      </c>
      <c r="AB90" t="b">
        <f>VLOOKUP(F90,lists!$B:$C,2,FALSE)</f>
        <v>1</v>
      </c>
      <c r="AC90" t="b">
        <f>IF(AND(Z90&gt;=VLOOKUP(JUMP!$I$1,lists!$Q:$R,2,FALSE),Z90&lt;=VLOOKUP(JUMP!$I$2,lists!$Q:$R,2,FALSE)),TRUE,FALSE)</f>
        <v>1</v>
      </c>
      <c r="AD90" t="b">
        <f>VLOOKUP(Y90,lists!$B$7:$D$8,3,FALSE)</f>
        <v>1</v>
      </c>
      <c r="AE90" t="b">
        <f>VLOOKUP(SUBSTITUTE(IF(H90="","Open",H90),"Beg","Mdn"),lists!$B$27:$D$29,3,FALSE)</f>
        <v>1</v>
      </c>
      <c r="AF90" t="b">
        <f>IF(JUMP!$I$5="All",TRUE,IF(JUMP!$I$5=TEXT('Raw - J'!C90,"mmm"),TRUE,FALSE))</f>
        <v>1</v>
      </c>
      <c r="AG90" t="b">
        <f>VLOOKUP(M90,lists!B:D,3,FALSE)</f>
        <v>1</v>
      </c>
      <c r="AH90" t="b">
        <f>VLOOKUP(T90,lists!$B$23:$D$25,3,FALSE)</f>
        <v>1</v>
      </c>
      <c r="AI90">
        <f t="shared" si="7"/>
        <v>1</v>
      </c>
    </row>
    <row r="91" spans="1:35" x14ac:dyDescent="0.35">
      <c r="A91" s="1">
        <f t="shared" si="4"/>
        <v>91</v>
      </c>
      <c r="B91" s="1">
        <f t="shared" si="5"/>
        <v>90</v>
      </c>
      <c r="C91" s="5">
        <v>44322</v>
      </c>
      <c r="D91" t="s">
        <v>516</v>
      </c>
      <c r="E91" t="s">
        <v>47</v>
      </c>
      <c r="F91" t="s">
        <v>48</v>
      </c>
      <c r="G91" t="s">
        <v>6</v>
      </c>
      <c r="H91" t="s">
        <v>244</v>
      </c>
      <c r="K91" t="s">
        <v>49</v>
      </c>
      <c r="L91" t="s">
        <v>5</v>
      </c>
      <c r="M91">
        <v>4</v>
      </c>
      <c r="O91" t="s">
        <v>226</v>
      </c>
      <c r="P91" t="s">
        <v>85</v>
      </c>
      <c r="Q91" t="s">
        <v>52</v>
      </c>
      <c r="R91">
        <v>6200</v>
      </c>
      <c r="S91" t="s">
        <v>1749</v>
      </c>
      <c r="T91" t="s">
        <v>239</v>
      </c>
      <c r="V91" t="s">
        <v>503</v>
      </c>
      <c r="W91" t="s">
        <v>503</v>
      </c>
      <c r="X91">
        <v>0</v>
      </c>
      <c r="Y91" s="6" t="str">
        <f t="shared" si="6"/>
        <v>A</v>
      </c>
      <c r="Z91" s="6">
        <f>VLOOKUP(Q91,lists!Q:R,2,FALSE)</f>
        <v>5</v>
      </c>
      <c r="AA91" t="b">
        <f>VLOOKUP(G91,lists!$B$2:$D$3,3,FALSE)</f>
        <v>1</v>
      </c>
      <c r="AB91" t="b">
        <f>VLOOKUP(F91,lists!$B:$C,2,FALSE)</f>
        <v>1</v>
      </c>
      <c r="AC91" t="b">
        <f>IF(AND(Z91&gt;=VLOOKUP(JUMP!$I$1,lists!$Q:$R,2,FALSE),Z91&lt;=VLOOKUP(JUMP!$I$2,lists!$Q:$R,2,FALSE)),TRUE,FALSE)</f>
        <v>1</v>
      </c>
      <c r="AD91" t="b">
        <f>VLOOKUP(Y91,lists!$B$7:$D$8,3,FALSE)</f>
        <v>1</v>
      </c>
      <c r="AE91" t="b">
        <f>VLOOKUP(SUBSTITUTE(IF(H91="","Open",H91),"Beg","Mdn"),lists!$B$27:$D$29,3,FALSE)</f>
        <v>1</v>
      </c>
      <c r="AF91" t="b">
        <f>IF(JUMP!$I$5="All",TRUE,IF(JUMP!$I$5=TEXT('Raw - J'!C91,"mmm"),TRUE,FALSE))</f>
        <v>1</v>
      </c>
      <c r="AG91" t="b">
        <f>VLOOKUP(M91,lists!B:D,3,FALSE)</f>
        <v>1</v>
      </c>
      <c r="AH91" t="b">
        <f>VLOOKUP(T91,lists!$B$23:$D$25,3,FALSE)</f>
        <v>1</v>
      </c>
      <c r="AI91">
        <f t="shared" si="7"/>
        <v>1</v>
      </c>
    </row>
    <row r="92" spans="1:35" x14ac:dyDescent="0.35">
      <c r="A92" s="1">
        <f t="shared" si="4"/>
        <v>92</v>
      </c>
      <c r="B92" s="1">
        <f t="shared" si="5"/>
        <v>91</v>
      </c>
      <c r="C92" s="5">
        <v>44323</v>
      </c>
      <c r="D92" t="s">
        <v>146</v>
      </c>
      <c r="E92" t="s">
        <v>47</v>
      </c>
      <c r="F92" t="s">
        <v>58</v>
      </c>
      <c r="G92" t="s">
        <v>51</v>
      </c>
      <c r="H92" t="s">
        <v>227</v>
      </c>
      <c r="K92" t="s">
        <v>60</v>
      </c>
      <c r="L92" t="s">
        <v>5</v>
      </c>
      <c r="M92">
        <v>5</v>
      </c>
      <c r="O92" t="s">
        <v>227</v>
      </c>
      <c r="P92" t="s">
        <v>276</v>
      </c>
      <c r="Q92" t="s">
        <v>55</v>
      </c>
      <c r="R92">
        <v>3500</v>
      </c>
      <c r="S92" t="s">
        <v>1756</v>
      </c>
      <c r="T92" t="s">
        <v>239</v>
      </c>
      <c r="V92" t="s">
        <v>503</v>
      </c>
      <c r="W92" t="s">
        <v>503</v>
      </c>
      <c r="X92">
        <v>0</v>
      </c>
      <c r="Y92" s="6" t="str">
        <f t="shared" si="6"/>
        <v>A</v>
      </c>
      <c r="Z92" s="6">
        <f>VLOOKUP(Q92,lists!Q:R,2,FALSE)</f>
        <v>2</v>
      </c>
      <c r="AA92" t="b">
        <f>VLOOKUP(G92,lists!$B$2:$D$3,3,FALSE)</f>
        <v>1</v>
      </c>
      <c r="AB92" t="b">
        <f>VLOOKUP(F92,lists!$B:$C,2,FALSE)</f>
        <v>1</v>
      </c>
      <c r="AC92" t="b">
        <f>IF(AND(Z92&gt;=VLOOKUP(JUMP!$I$1,lists!$Q:$R,2,FALSE),Z92&lt;=VLOOKUP(JUMP!$I$2,lists!$Q:$R,2,FALSE)),TRUE,FALSE)</f>
        <v>1</v>
      </c>
      <c r="AD92" t="b">
        <f>VLOOKUP(Y92,lists!$B$7:$D$8,3,FALSE)</f>
        <v>1</v>
      </c>
      <c r="AE92" t="b">
        <f>VLOOKUP(SUBSTITUTE(IF(H92="","Open",H92),"Beg","Mdn"),lists!$B$27:$D$29,3,FALSE)</f>
        <v>1</v>
      </c>
      <c r="AF92" t="b">
        <f>IF(JUMP!$I$5="All",TRUE,IF(JUMP!$I$5=TEXT('Raw - J'!C92,"mmm"),TRUE,FALSE))</f>
        <v>1</v>
      </c>
      <c r="AG92" t="b">
        <f>VLOOKUP(M92,lists!B:D,3,FALSE)</f>
        <v>1</v>
      </c>
      <c r="AH92" t="b">
        <f>VLOOKUP(T92,lists!$B$23:$D$25,3,FALSE)</f>
        <v>1</v>
      </c>
      <c r="AI92">
        <f t="shared" si="7"/>
        <v>1</v>
      </c>
    </row>
    <row r="93" spans="1:35" x14ac:dyDescent="0.35">
      <c r="A93" s="1">
        <f t="shared" si="4"/>
        <v>93</v>
      </c>
      <c r="B93" s="1">
        <f t="shared" si="5"/>
        <v>92</v>
      </c>
      <c r="C93" s="5">
        <v>44323</v>
      </c>
      <c r="D93" t="s">
        <v>146</v>
      </c>
      <c r="E93" t="s">
        <v>47</v>
      </c>
      <c r="F93" t="s">
        <v>53</v>
      </c>
      <c r="G93" t="s">
        <v>6</v>
      </c>
      <c r="H93" t="s">
        <v>244</v>
      </c>
      <c r="K93" t="s">
        <v>54</v>
      </c>
      <c r="L93" t="s">
        <v>5</v>
      </c>
      <c r="M93">
        <v>5</v>
      </c>
      <c r="O93" t="s">
        <v>229</v>
      </c>
      <c r="P93" t="s">
        <v>276</v>
      </c>
      <c r="Q93" t="s">
        <v>55</v>
      </c>
      <c r="R93">
        <v>5600</v>
      </c>
      <c r="S93" t="s">
        <v>1755</v>
      </c>
      <c r="T93" t="s">
        <v>239</v>
      </c>
      <c r="U93" t="s">
        <v>1695</v>
      </c>
      <c r="V93" t="s">
        <v>503</v>
      </c>
      <c r="W93" t="s">
        <v>503</v>
      </c>
      <c r="X93">
        <v>0</v>
      </c>
      <c r="Y93" s="6" t="str">
        <f t="shared" si="6"/>
        <v>A</v>
      </c>
      <c r="Z93" s="6">
        <f>VLOOKUP(Q93,lists!Q:R,2,FALSE)</f>
        <v>2</v>
      </c>
      <c r="AA93" t="b">
        <f>VLOOKUP(G93,lists!$B$2:$D$3,3,FALSE)</f>
        <v>1</v>
      </c>
      <c r="AB93" t="b">
        <f>VLOOKUP(F93,lists!$B:$C,2,FALSE)</f>
        <v>1</v>
      </c>
      <c r="AC93" t="b">
        <f>IF(AND(Z93&gt;=VLOOKUP(JUMP!$I$1,lists!$Q:$R,2,FALSE),Z93&lt;=VLOOKUP(JUMP!$I$2,lists!$Q:$R,2,FALSE)),TRUE,FALSE)</f>
        <v>1</v>
      </c>
      <c r="AD93" t="b">
        <f>VLOOKUP(Y93,lists!$B$7:$D$8,3,FALSE)</f>
        <v>1</v>
      </c>
      <c r="AE93" t="b">
        <f>VLOOKUP(SUBSTITUTE(IF(H93="","Open",H93),"Beg","Mdn"),lists!$B$27:$D$29,3,FALSE)</f>
        <v>1</v>
      </c>
      <c r="AF93" t="b">
        <f>IF(JUMP!$I$5="All",TRUE,IF(JUMP!$I$5=TEXT('Raw - J'!C93,"mmm"),TRUE,FALSE))</f>
        <v>1</v>
      </c>
      <c r="AG93" t="b">
        <f>VLOOKUP(M93,lists!B:D,3,FALSE)</f>
        <v>1</v>
      </c>
      <c r="AH93" t="b">
        <f>VLOOKUP(T93,lists!$B$23:$D$25,3,FALSE)</f>
        <v>1</v>
      </c>
      <c r="AI93">
        <f t="shared" si="7"/>
        <v>1</v>
      </c>
    </row>
    <row r="94" spans="1:35" x14ac:dyDescent="0.35">
      <c r="A94" s="1">
        <f t="shared" si="4"/>
        <v>94</v>
      </c>
      <c r="B94" s="1">
        <f t="shared" si="5"/>
        <v>93</v>
      </c>
      <c r="C94" s="5">
        <v>44323</v>
      </c>
      <c r="D94" t="s">
        <v>146</v>
      </c>
      <c r="E94" t="s">
        <v>47</v>
      </c>
      <c r="F94" t="s">
        <v>53</v>
      </c>
      <c r="G94" t="s">
        <v>6</v>
      </c>
      <c r="H94" t="s">
        <v>227</v>
      </c>
      <c r="K94" t="s">
        <v>54</v>
      </c>
      <c r="L94" t="s">
        <v>5</v>
      </c>
      <c r="M94">
        <v>5</v>
      </c>
      <c r="O94" t="s">
        <v>229</v>
      </c>
      <c r="P94" t="s">
        <v>174</v>
      </c>
      <c r="Q94" t="s">
        <v>50</v>
      </c>
      <c r="R94">
        <v>5600</v>
      </c>
      <c r="S94" t="s">
        <v>1759</v>
      </c>
      <c r="T94" t="s">
        <v>239</v>
      </c>
      <c r="V94" t="s">
        <v>503</v>
      </c>
      <c r="W94" t="s">
        <v>503</v>
      </c>
      <c r="X94">
        <v>0</v>
      </c>
      <c r="Y94" s="6" t="str">
        <f t="shared" si="6"/>
        <v>A</v>
      </c>
      <c r="Z94" s="6">
        <f>VLOOKUP(Q94,lists!Q:R,2,FALSE)</f>
        <v>3</v>
      </c>
      <c r="AA94" t="b">
        <f>VLOOKUP(G94,lists!$B$2:$D$3,3,FALSE)</f>
        <v>1</v>
      </c>
      <c r="AB94" t="b">
        <f>VLOOKUP(F94,lists!$B:$C,2,FALSE)</f>
        <v>1</v>
      </c>
      <c r="AC94" t="b">
        <f>IF(AND(Z94&gt;=VLOOKUP(JUMP!$I$1,lists!$Q:$R,2,FALSE),Z94&lt;=VLOOKUP(JUMP!$I$2,lists!$Q:$R,2,FALSE)),TRUE,FALSE)</f>
        <v>1</v>
      </c>
      <c r="AD94" t="b">
        <f>VLOOKUP(Y94,lists!$B$7:$D$8,3,FALSE)</f>
        <v>1</v>
      </c>
      <c r="AE94" t="b">
        <f>VLOOKUP(SUBSTITUTE(IF(H94="","Open",H94),"Beg","Mdn"),lists!$B$27:$D$29,3,FALSE)</f>
        <v>1</v>
      </c>
      <c r="AF94" t="b">
        <f>IF(JUMP!$I$5="All",TRUE,IF(JUMP!$I$5=TEXT('Raw - J'!C94,"mmm"),TRUE,FALSE))</f>
        <v>1</v>
      </c>
      <c r="AG94" t="b">
        <f>VLOOKUP(M94,lists!B:D,3,FALSE)</f>
        <v>1</v>
      </c>
      <c r="AH94" t="b">
        <f>VLOOKUP(T94,lists!$B$23:$D$25,3,FALSE)</f>
        <v>1</v>
      </c>
      <c r="AI94">
        <f t="shared" si="7"/>
        <v>1</v>
      </c>
    </row>
    <row r="95" spans="1:35" x14ac:dyDescent="0.35">
      <c r="A95" s="1">
        <f t="shared" si="4"/>
        <v>95</v>
      </c>
      <c r="B95" s="1">
        <f t="shared" si="5"/>
        <v>94</v>
      </c>
      <c r="C95" s="5">
        <v>44323</v>
      </c>
      <c r="D95" t="s">
        <v>146</v>
      </c>
      <c r="E95" t="s">
        <v>47</v>
      </c>
      <c r="F95" t="s">
        <v>48</v>
      </c>
      <c r="G95" t="s">
        <v>6</v>
      </c>
      <c r="H95" t="s">
        <v>227</v>
      </c>
      <c r="K95" t="s">
        <v>49</v>
      </c>
      <c r="L95" t="s">
        <v>5</v>
      </c>
      <c r="M95">
        <v>5</v>
      </c>
      <c r="O95" t="s">
        <v>229</v>
      </c>
      <c r="P95" t="s">
        <v>147</v>
      </c>
      <c r="Q95" t="s">
        <v>50</v>
      </c>
      <c r="R95">
        <v>5600</v>
      </c>
      <c r="S95" t="s">
        <v>1760</v>
      </c>
      <c r="T95" t="s">
        <v>239</v>
      </c>
      <c r="V95" t="s">
        <v>503</v>
      </c>
      <c r="W95" t="s">
        <v>503</v>
      </c>
      <c r="X95">
        <v>0</v>
      </c>
      <c r="Y95" s="6" t="str">
        <f t="shared" si="6"/>
        <v>A</v>
      </c>
      <c r="Z95" s="6">
        <f>VLOOKUP(Q95,lists!Q:R,2,FALSE)</f>
        <v>3</v>
      </c>
      <c r="AA95" t="b">
        <f>VLOOKUP(G95,lists!$B$2:$D$3,3,FALSE)</f>
        <v>1</v>
      </c>
      <c r="AB95" t="b">
        <f>VLOOKUP(F95,lists!$B:$C,2,FALSE)</f>
        <v>1</v>
      </c>
      <c r="AC95" t="b">
        <f>IF(AND(Z95&gt;=VLOOKUP(JUMP!$I$1,lists!$Q:$R,2,FALSE),Z95&lt;=VLOOKUP(JUMP!$I$2,lists!$Q:$R,2,FALSE)),TRUE,FALSE)</f>
        <v>1</v>
      </c>
      <c r="AD95" t="b">
        <f>VLOOKUP(Y95,lists!$B$7:$D$8,3,FALSE)</f>
        <v>1</v>
      </c>
      <c r="AE95" t="b">
        <f>VLOOKUP(SUBSTITUTE(IF(H95="","Open",H95),"Beg","Mdn"),lists!$B$27:$D$29,3,FALSE)</f>
        <v>1</v>
      </c>
      <c r="AF95" t="b">
        <f>IF(JUMP!$I$5="All",TRUE,IF(JUMP!$I$5=TEXT('Raw - J'!C95,"mmm"),TRUE,FALSE))</f>
        <v>1</v>
      </c>
      <c r="AG95" t="b">
        <f>VLOOKUP(M95,lists!B:D,3,FALSE)</f>
        <v>1</v>
      </c>
      <c r="AH95" t="b">
        <f>VLOOKUP(T95,lists!$B$23:$D$25,3,FALSE)</f>
        <v>1</v>
      </c>
      <c r="AI95">
        <f t="shared" si="7"/>
        <v>1</v>
      </c>
    </row>
    <row r="96" spans="1:35" x14ac:dyDescent="0.35">
      <c r="A96" s="1">
        <f t="shared" si="4"/>
        <v>96</v>
      </c>
      <c r="B96" s="1">
        <f t="shared" si="5"/>
        <v>95</v>
      </c>
      <c r="C96" s="5">
        <v>44323</v>
      </c>
      <c r="D96" t="s">
        <v>146</v>
      </c>
      <c r="E96" t="s">
        <v>47</v>
      </c>
      <c r="F96" t="s">
        <v>53</v>
      </c>
      <c r="G96" t="s">
        <v>51</v>
      </c>
      <c r="H96" t="s">
        <v>245</v>
      </c>
      <c r="K96" t="s">
        <v>54</v>
      </c>
      <c r="L96" t="s">
        <v>5</v>
      </c>
      <c r="M96">
        <v>4</v>
      </c>
      <c r="O96" t="s">
        <v>227</v>
      </c>
      <c r="P96" t="s">
        <v>276</v>
      </c>
      <c r="Q96" t="s">
        <v>55</v>
      </c>
      <c r="R96">
        <v>6100</v>
      </c>
      <c r="S96" t="s">
        <v>1754</v>
      </c>
      <c r="T96" t="s">
        <v>239</v>
      </c>
      <c r="V96" t="s">
        <v>503</v>
      </c>
      <c r="W96" t="s">
        <v>503</v>
      </c>
      <c r="X96">
        <v>0</v>
      </c>
      <c r="Y96" s="6" t="str">
        <f t="shared" si="6"/>
        <v>A</v>
      </c>
      <c r="Z96" s="6">
        <f>VLOOKUP(Q96,lists!Q:R,2,FALSE)</f>
        <v>2</v>
      </c>
      <c r="AA96" t="b">
        <f>VLOOKUP(G96,lists!$B$2:$D$3,3,FALSE)</f>
        <v>1</v>
      </c>
      <c r="AB96" t="b">
        <f>VLOOKUP(F96,lists!$B:$C,2,FALSE)</f>
        <v>1</v>
      </c>
      <c r="AC96" t="b">
        <f>IF(AND(Z96&gt;=VLOOKUP(JUMP!$I$1,lists!$Q:$R,2,FALSE),Z96&lt;=VLOOKUP(JUMP!$I$2,lists!$Q:$R,2,FALSE)),TRUE,FALSE)</f>
        <v>1</v>
      </c>
      <c r="AD96" t="b">
        <f>VLOOKUP(Y96,lists!$B$7:$D$8,3,FALSE)</f>
        <v>1</v>
      </c>
      <c r="AE96" t="b">
        <f>VLOOKUP(SUBSTITUTE(IF(H96="","Open",H96),"Beg","Mdn"),lists!$B$27:$D$29,3,FALSE)</f>
        <v>1</v>
      </c>
      <c r="AF96" t="b">
        <f>IF(JUMP!$I$5="All",TRUE,IF(JUMP!$I$5=TEXT('Raw - J'!C96,"mmm"),TRUE,FALSE))</f>
        <v>1</v>
      </c>
      <c r="AG96" t="b">
        <f>VLOOKUP(M96,lists!B:D,3,FALSE)</f>
        <v>1</v>
      </c>
      <c r="AH96" t="b">
        <f>VLOOKUP(T96,lists!$B$23:$D$25,3,FALSE)</f>
        <v>1</v>
      </c>
      <c r="AI96">
        <f t="shared" si="7"/>
        <v>1</v>
      </c>
    </row>
    <row r="97" spans="1:35" x14ac:dyDescent="0.35">
      <c r="A97" s="1">
        <f t="shared" si="4"/>
        <v>97</v>
      </c>
      <c r="B97" s="1">
        <f t="shared" si="5"/>
        <v>96</v>
      </c>
      <c r="C97" s="5">
        <v>44323</v>
      </c>
      <c r="D97" t="s">
        <v>146</v>
      </c>
      <c r="E97" t="s">
        <v>47</v>
      </c>
      <c r="F97" t="s">
        <v>53</v>
      </c>
      <c r="G97" t="s">
        <v>6</v>
      </c>
      <c r="H97" t="s">
        <v>227</v>
      </c>
      <c r="K97" t="s">
        <v>54</v>
      </c>
      <c r="L97" t="s">
        <v>5</v>
      </c>
      <c r="M97">
        <v>3</v>
      </c>
      <c r="O97" t="s">
        <v>236</v>
      </c>
      <c r="P97" t="s">
        <v>148</v>
      </c>
      <c r="Q97" t="s">
        <v>52</v>
      </c>
      <c r="R97">
        <v>11600</v>
      </c>
      <c r="S97" t="s">
        <v>1757</v>
      </c>
      <c r="T97" t="s">
        <v>239</v>
      </c>
      <c r="V97" t="s">
        <v>503</v>
      </c>
      <c r="W97" t="s">
        <v>503</v>
      </c>
      <c r="X97">
        <v>0</v>
      </c>
      <c r="Y97" s="6" t="str">
        <f t="shared" si="6"/>
        <v>A</v>
      </c>
      <c r="Z97" s="6">
        <f>VLOOKUP(Q97,lists!Q:R,2,FALSE)</f>
        <v>5</v>
      </c>
      <c r="AA97" t="b">
        <f>VLOOKUP(G97,lists!$B$2:$D$3,3,FALSE)</f>
        <v>1</v>
      </c>
      <c r="AB97" t="b">
        <f>VLOOKUP(F97,lists!$B:$C,2,FALSE)</f>
        <v>1</v>
      </c>
      <c r="AC97" t="b">
        <f>IF(AND(Z97&gt;=VLOOKUP(JUMP!$I$1,lists!$Q:$R,2,FALSE),Z97&lt;=VLOOKUP(JUMP!$I$2,lists!$Q:$R,2,FALSE)),TRUE,FALSE)</f>
        <v>1</v>
      </c>
      <c r="AD97" t="b">
        <f>VLOOKUP(Y97,lists!$B$7:$D$8,3,FALSE)</f>
        <v>1</v>
      </c>
      <c r="AE97" t="b">
        <f>VLOOKUP(SUBSTITUTE(IF(H97="","Open",H97),"Beg","Mdn"),lists!$B$27:$D$29,3,FALSE)</f>
        <v>1</v>
      </c>
      <c r="AF97" t="b">
        <f>IF(JUMP!$I$5="All",TRUE,IF(JUMP!$I$5=TEXT('Raw - J'!C97,"mmm"),TRUE,FALSE))</f>
        <v>1</v>
      </c>
      <c r="AG97" t="b">
        <f>VLOOKUP(M97,lists!B:D,3,FALSE)</f>
        <v>1</v>
      </c>
      <c r="AH97" t="b">
        <f>VLOOKUP(T97,lists!$B$23:$D$25,3,FALSE)</f>
        <v>1</v>
      </c>
      <c r="AI97">
        <f t="shared" si="7"/>
        <v>1</v>
      </c>
    </row>
    <row r="98" spans="1:35" x14ac:dyDescent="0.35">
      <c r="A98" s="1">
        <f t="shared" si="4"/>
        <v>98</v>
      </c>
      <c r="B98" s="1">
        <f t="shared" si="5"/>
        <v>97</v>
      </c>
      <c r="C98" s="5">
        <v>44323</v>
      </c>
      <c r="D98" t="s">
        <v>146</v>
      </c>
      <c r="E98" t="s">
        <v>47</v>
      </c>
      <c r="F98" t="s">
        <v>48</v>
      </c>
      <c r="G98" t="s">
        <v>6</v>
      </c>
      <c r="H98" t="s">
        <v>227</v>
      </c>
      <c r="K98" t="s">
        <v>49</v>
      </c>
      <c r="L98" t="s">
        <v>5</v>
      </c>
      <c r="M98">
        <v>3</v>
      </c>
      <c r="O98" t="s">
        <v>231</v>
      </c>
      <c r="P98" t="s">
        <v>150</v>
      </c>
      <c r="Q98" t="s">
        <v>52</v>
      </c>
      <c r="R98">
        <v>11600</v>
      </c>
      <c r="S98" t="s">
        <v>1758</v>
      </c>
      <c r="T98" t="s">
        <v>239</v>
      </c>
      <c r="V98" t="s">
        <v>503</v>
      </c>
      <c r="W98" t="s">
        <v>503</v>
      </c>
      <c r="X98">
        <v>0</v>
      </c>
      <c r="Y98" s="6" t="str">
        <f t="shared" si="6"/>
        <v>A</v>
      </c>
      <c r="Z98" s="6">
        <f>VLOOKUP(Q98,lists!Q:R,2,FALSE)</f>
        <v>5</v>
      </c>
      <c r="AA98" t="b">
        <f>VLOOKUP(G98,lists!$B$2:$D$3,3,FALSE)</f>
        <v>1</v>
      </c>
      <c r="AB98" t="b">
        <f>VLOOKUP(F98,lists!$B:$C,2,FALSE)</f>
        <v>1</v>
      </c>
      <c r="AC98" t="b">
        <f>IF(AND(Z98&gt;=VLOOKUP(JUMP!$I$1,lists!$Q:$R,2,FALSE),Z98&lt;=VLOOKUP(JUMP!$I$2,lists!$Q:$R,2,FALSE)),TRUE,FALSE)</f>
        <v>1</v>
      </c>
      <c r="AD98" t="b">
        <f>VLOOKUP(Y98,lists!$B$7:$D$8,3,FALSE)</f>
        <v>1</v>
      </c>
      <c r="AE98" t="b">
        <f>VLOOKUP(SUBSTITUTE(IF(H98="","Open",H98),"Beg","Mdn"),lists!$B$27:$D$29,3,FALSE)</f>
        <v>1</v>
      </c>
      <c r="AF98" t="b">
        <f>IF(JUMP!$I$5="All",TRUE,IF(JUMP!$I$5=TEXT('Raw - J'!C98,"mmm"),TRUE,FALSE))</f>
        <v>1</v>
      </c>
      <c r="AG98" t="b">
        <f>VLOOKUP(M98,lists!B:D,3,FALSE)</f>
        <v>1</v>
      </c>
      <c r="AH98" t="b">
        <f>VLOOKUP(T98,lists!$B$23:$D$25,3,FALSE)</f>
        <v>1</v>
      </c>
      <c r="AI98">
        <f t="shared" si="7"/>
        <v>1</v>
      </c>
    </row>
    <row r="99" spans="1:35" x14ac:dyDescent="0.35">
      <c r="A99" s="1">
        <f t="shared" si="4"/>
        <v>99</v>
      </c>
      <c r="B99" s="1">
        <f t="shared" si="5"/>
        <v>98</v>
      </c>
      <c r="C99" s="5">
        <v>44324</v>
      </c>
      <c r="D99" t="s">
        <v>154</v>
      </c>
      <c r="E99" t="s">
        <v>47</v>
      </c>
      <c r="F99" t="s">
        <v>48</v>
      </c>
      <c r="G99" t="s">
        <v>6</v>
      </c>
      <c r="H99" t="s">
        <v>227</v>
      </c>
      <c r="K99" t="s">
        <v>49</v>
      </c>
      <c r="L99" t="s">
        <v>5</v>
      </c>
      <c r="M99">
        <v>3</v>
      </c>
      <c r="O99" t="s">
        <v>231</v>
      </c>
      <c r="P99" t="s">
        <v>1775</v>
      </c>
      <c r="Q99" t="s">
        <v>50</v>
      </c>
      <c r="R99">
        <v>14600</v>
      </c>
      <c r="S99" t="s">
        <v>1774</v>
      </c>
      <c r="T99" t="s">
        <v>240</v>
      </c>
      <c r="V99" t="s">
        <v>503</v>
      </c>
      <c r="W99" t="s">
        <v>503</v>
      </c>
      <c r="X99">
        <v>0</v>
      </c>
      <c r="Y99" s="6" t="str">
        <f t="shared" si="6"/>
        <v>A</v>
      </c>
      <c r="Z99" s="6">
        <f>VLOOKUP(Q99,lists!Q:R,2,FALSE)</f>
        <v>3</v>
      </c>
      <c r="AA99" t="b">
        <f>VLOOKUP(G99,lists!$B$2:$D$3,3,FALSE)</f>
        <v>1</v>
      </c>
      <c r="AB99" t="b">
        <f>VLOOKUP(F99,lists!$B:$C,2,FALSE)</f>
        <v>1</v>
      </c>
      <c r="AC99" t="b">
        <f>IF(AND(Z99&gt;=VLOOKUP(JUMP!$I$1,lists!$Q:$R,2,FALSE),Z99&lt;=VLOOKUP(JUMP!$I$2,lists!$Q:$R,2,FALSE)),TRUE,FALSE)</f>
        <v>1</v>
      </c>
      <c r="AD99" t="b">
        <f>VLOOKUP(Y99,lists!$B$7:$D$8,3,FALSE)</f>
        <v>1</v>
      </c>
      <c r="AE99" t="b">
        <f>VLOOKUP(SUBSTITUTE(IF(H99="","Open",H99),"Beg","Mdn"),lists!$B$27:$D$29,3,FALSE)</f>
        <v>1</v>
      </c>
      <c r="AF99" t="b">
        <f>IF(JUMP!$I$5="All",TRUE,IF(JUMP!$I$5=TEXT('Raw - J'!C99,"mmm"),TRUE,FALSE))</f>
        <v>1</v>
      </c>
      <c r="AG99" t="b">
        <f>VLOOKUP(M99,lists!B:D,3,FALSE)</f>
        <v>1</v>
      </c>
      <c r="AH99" t="b">
        <f>VLOOKUP(T99,lists!$B$23:$D$25,3,FALSE)</f>
        <v>1</v>
      </c>
      <c r="AI99">
        <f t="shared" si="7"/>
        <v>1</v>
      </c>
    </row>
    <row r="100" spans="1:35" x14ac:dyDescent="0.35">
      <c r="A100" s="1">
        <f t="shared" si="4"/>
        <v>100</v>
      </c>
      <c r="B100" s="1">
        <f t="shared" si="5"/>
        <v>99</v>
      </c>
      <c r="C100" s="5">
        <v>44324</v>
      </c>
      <c r="D100" t="s">
        <v>154</v>
      </c>
      <c r="E100" t="s">
        <v>47</v>
      </c>
      <c r="F100" t="s">
        <v>48</v>
      </c>
      <c r="G100" t="s">
        <v>6</v>
      </c>
      <c r="H100" t="s">
        <v>227</v>
      </c>
      <c r="K100" t="s">
        <v>49</v>
      </c>
      <c r="L100" t="s">
        <v>5</v>
      </c>
      <c r="M100">
        <v>2</v>
      </c>
      <c r="O100" t="s">
        <v>227</v>
      </c>
      <c r="P100" t="s">
        <v>1773</v>
      </c>
      <c r="Q100" t="s">
        <v>50</v>
      </c>
      <c r="R100">
        <v>30000</v>
      </c>
      <c r="S100" t="s">
        <v>1774</v>
      </c>
      <c r="T100" t="s">
        <v>240</v>
      </c>
      <c r="V100" t="s">
        <v>503</v>
      </c>
      <c r="W100" t="s">
        <v>503</v>
      </c>
      <c r="X100">
        <v>0</v>
      </c>
      <c r="Y100" s="6" t="str">
        <f t="shared" si="6"/>
        <v>A</v>
      </c>
      <c r="Z100" s="6">
        <f>VLOOKUP(Q100,lists!Q:R,2,FALSE)</f>
        <v>3</v>
      </c>
      <c r="AA100" t="b">
        <f>VLOOKUP(G100,lists!$B$2:$D$3,3,FALSE)</f>
        <v>1</v>
      </c>
      <c r="AB100" t="b">
        <f>VLOOKUP(F100,lists!$B:$C,2,FALSE)</f>
        <v>1</v>
      </c>
      <c r="AC100" t="b">
        <f>IF(AND(Z100&gt;=VLOOKUP(JUMP!$I$1,lists!$Q:$R,2,FALSE),Z100&lt;=VLOOKUP(JUMP!$I$2,lists!$Q:$R,2,FALSE)),TRUE,FALSE)</f>
        <v>1</v>
      </c>
      <c r="AD100" t="b">
        <f>VLOOKUP(Y100,lists!$B$7:$D$8,3,FALSE)</f>
        <v>1</v>
      </c>
      <c r="AE100" t="b">
        <f>VLOOKUP(SUBSTITUTE(IF(H100="","Open",H100),"Beg","Mdn"),lists!$B$27:$D$29,3,FALSE)</f>
        <v>1</v>
      </c>
      <c r="AF100" t="b">
        <f>IF(JUMP!$I$5="All",TRUE,IF(JUMP!$I$5=TEXT('Raw - J'!C100,"mmm"),TRUE,FALSE))</f>
        <v>1</v>
      </c>
      <c r="AG100" t="b">
        <f>VLOOKUP(M100,lists!B:D,3,FALSE)</f>
        <v>1</v>
      </c>
      <c r="AH100" t="b">
        <f>VLOOKUP(T100,lists!$B$23:$D$25,3,FALSE)</f>
        <v>1</v>
      </c>
      <c r="AI100">
        <f t="shared" si="7"/>
        <v>1</v>
      </c>
    </row>
    <row r="101" spans="1:35" x14ac:dyDescent="0.35">
      <c r="A101" s="1">
        <f t="shared" si="4"/>
        <v>101</v>
      </c>
      <c r="B101" s="1">
        <f t="shared" si="5"/>
        <v>100</v>
      </c>
      <c r="C101" s="5">
        <v>44324</v>
      </c>
      <c r="D101" t="s">
        <v>154</v>
      </c>
      <c r="E101" t="s">
        <v>47</v>
      </c>
      <c r="F101" t="s">
        <v>53</v>
      </c>
      <c r="G101" t="s">
        <v>6</v>
      </c>
      <c r="H101" t="s">
        <v>227</v>
      </c>
      <c r="K101" t="s">
        <v>54</v>
      </c>
      <c r="L101" t="s">
        <v>5</v>
      </c>
      <c r="M101">
        <v>2</v>
      </c>
      <c r="O101" t="s">
        <v>227</v>
      </c>
      <c r="P101" t="s">
        <v>1772</v>
      </c>
      <c r="Q101" t="s">
        <v>52</v>
      </c>
      <c r="R101">
        <v>40000</v>
      </c>
      <c r="S101" t="s">
        <v>125</v>
      </c>
      <c r="T101" t="s">
        <v>240</v>
      </c>
      <c r="V101" t="s">
        <v>503</v>
      </c>
      <c r="W101" t="s">
        <v>503</v>
      </c>
      <c r="X101">
        <v>0</v>
      </c>
      <c r="Y101" s="6" t="str">
        <f t="shared" si="6"/>
        <v>A</v>
      </c>
      <c r="Z101" s="6">
        <f>VLOOKUP(Q101,lists!Q:R,2,FALSE)</f>
        <v>5</v>
      </c>
      <c r="AA101" t="b">
        <f>VLOOKUP(G101,lists!$B$2:$D$3,3,FALSE)</f>
        <v>1</v>
      </c>
      <c r="AB101" t="b">
        <f>VLOOKUP(F101,lists!$B:$C,2,FALSE)</f>
        <v>1</v>
      </c>
      <c r="AC101" t="b">
        <f>IF(AND(Z101&gt;=VLOOKUP(JUMP!$I$1,lists!$Q:$R,2,FALSE),Z101&lt;=VLOOKUP(JUMP!$I$2,lists!$Q:$R,2,FALSE)),TRUE,FALSE)</f>
        <v>1</v>
      </c>
      <c r="AD101" t="b">
        <f>VLOOKUP(Y101,lists!$B$7:$D$8,3,FALSE)</f>
        <v>1</v>
      </c>
      <c r="AE101" t="b">
        <f>VLOOKUP(SUBSTITUTE(IF(H101="","Open",H101),"Beg","Mdn"),lists!$B$27:$D$29,3,FALSE)</f>
        <v>1</v>
      </c>
      <c r="AF101" t="b">
        <f>IF(JUMP!$I$5="All",TRUE,IF(JUMP!$I$5=TEXT('Raw - J'!C101,"mmm"),TRUE,FALSE))</f>
        <v>1</v>
      </c>
      <c r="AG101" t="b">
        <f>VLOOKUP(M101,lists!B:D,3,FALSE)</f>
        <v>1</v>
      </c>
      <c r="AH101" t="b">
        <f>VLOOKUP(T101,lists!$B$23:$D$25,3,FALSE)</f>
        <v>1</v>
      </c>
      <c r="AI101">
        <f t="shared" si="7"/>
        <v>1</v>
      </c>
    </row>
    <row r="102" spans="1:35" x14ac:dyDescent="0.35">
      <c r="A102" s="1">
        <f t="shared" si="4"/>
        <v>102</v>
      </c>
      <c r="B102" s="1">
        <f t="shared" si="5"/>
        <v>101</v>
      </c>
      <c r="C102" s="5">
        <v>44324</v>
      </c>
      <c r="D102" t="s">
        <v>154</v>
      </c>
      <c r="E102" t="s">
        <v>47</v>
      </c>
      <c r="F102" t="s">
        <v>53</v>
      </c>
      <c r="G102" t="s">
        <v>6</v>
      </c>
      <c r="H102" t="s">
        <v>227</v>
      </c>
      <c r="K102" t="s">
        <v>54</v>
      </c>
      <c r="L102" t="s">
        <v>5</v>
      </c>
      <c r="M102">
        <v>1</v>
      </c>
      <c r="N102" t="s">
        <v>56</v>
      </c>
      <c r="O102" t="s">
        <v>227</v>
      </c>
      <c r="P102" t="s">
        <v>1771</v>
      </c>
      <c r="Q102" t="s">
        <v>55</v>
      </c>
      <c r="R102">
        <v>100000</v>
      </c>
      <c r="S102" t="s">
        <v>515</v>
      </c>
      <c r="T102" t="s">
        <v>240</v>
      </c>
      <c r="V102" t="s">
        <v>503</v>
      </c>
      <c r="W102" t="s">
        <v>503</v>
      </c>
      <c r="X102">
        <v>0</v>
      </c>
      <c r="Y102" s="6" t="str">
        <f t="shared" si="6"/>
        <v>A</v>
      </c>
      <c r="Z102" s="6">
        <f>VLOOKUP(Q102,lists!Q:R,2,FALSE)</f>
        <v>2</v>
      </c>
      <c r="AA102" t="b">
        <f>VLOOKUP(G102,lists!$B$2:$D$3,3,FALSE)</f>
        <v>1</v>
      </c>
      <c r="AB102" t="b">
        <f>VLOOKUP(F102,lists!$B:$C,2,FALSE)</f>
        <v>1</v>
      </c>
      <c r="AC102" t="b">
        <f>IF(AND(Z102&gt;=VLOOKUP(JUMP!$I$1,lists!$Q:$R,2,FALSE),Z102&lt;=VLOOKUP(JUMP!$I$2,lists!$Q:$R,2,FALSE)),TRUE,FALSE)</f>
        <v>1</v>
      </c>
      <c r="AD102" t="b">
        <f>VLOOKUP(Y102,lists!$B$7:$D$8,3,FALSE)</f>
        <v>1</v>
      </c>
      <c r="AE102" t="b">
        <f>VLOOKUP(SUBSTITUTE(IF(H102="","Open",H102),"Beg","Mdn"),lists!$B$27:$D$29,3,FALSE)</f>
        <v>1</v>
      </c>
      <c r="AF102" t="b">
        <f>IF(JUMP!$I$5="All",TRUE,IF(JUMP!$I$5=TEXT('Raw - J'!C102,"mmm"),TRUE,FALSE))</f>
        <v>1</v>
      </c>
      <c r="AG102" t="b">
        <f>VLOOKUP(M102,lists!B:D,3,FALSE)</f>
        <v>1</v>
      </c>
      <c r="AH102" t="b">
        <f>VLOOKUP(T102,lists!$B$23:$D$25,3,FALSE)</f>
        <v>1</v>
      </c>
      <c r="AI102">
        <f t="shared" si="7"/>
        <v>1</v>
      </c>
    </row>
    <row r="103" spans="1:35" x14ac:dyDescent="0.35">
      <c r="A103" s="1">
        <f t="shared" si="4"/>
        <v>103</v>
      </c>
      <c r="B103" s="1">
        <f t="shared" si="5"/>
        <v>102</v>
      </c>
      <c r="C103" s="5">
        <v>44324</v>
      </c>
      <c r="D103" t="s">
        <v>189</v>
      </c>
      <c r="E103" t="s">
        <v>47</v>
      </c>
      <c r="F103" t="s">
        <v>58</v>
      </c>
      <c r="G103" t="s">
        <v>51</v>
      </c>
      <c r="H103" t="s">
        <v>227</v>
      </c>
      <c r="K103" t="s">
        <v>60</v>
      </c>
      <c r="L103" t="s">
        <v>7</v>
      </c>
      <c r="M103">
        <v>5</v>
      </c>
      <c r="O103" t="s">
        <v>227</v>
      </c>
      <c r="P103" t="s">
        <v>191</v>
      </c>
      <c r="Q103" t="s">
        <v>55</v>
      </c>
      <c r="R103">
        <v>3500</v>
      </c>
      <c r="S103" t="s">
        <v>1765</v>
      </c>
      <c r="T103" t="s">
        <v>240</v>
      </c>
      <c r="V103" t="s">
        <v>503</v>
      </c>
      <c r="W103" t="s">
        <v>503</v>
      </c>
      <c r="X103">
        <v>0</v>
      </c>
      <c r="Y103" s="6" t="str">
        <f t="shared" si="6"/>
        <v>F</v>
      </c>
      <c r="Z103" s="6">
        <f>VLOOKUP(Q103,lists!Q:R,2,FALSE)</f>
        <v>2</v>
      </c>
      <c r="AA103" t="b">
        <f>VLOOKUP(G103,lists!$B$2:$D$3,3,FALSE)</f>
        <v>1</v>
      </c>
      <c r="AB103" t="b">
        <f>VLOOKUP(F103,lists!$B:$C,2,FALSE)</f>
        <v>1</v>
      </c>
      <c r="AC103" t="b">
        <f>IF(AND(Z103&gt;=VLOOKUP(JUMP!$I$1,lists!$Q:$R,2,FALSE),Z103&lt;=VLOOKUP(JUMP!$I$2,lists!$Q:$R,2,FALSE)),TRUE,FALSE)</f>
        <v>1</v>
      </c>
      <c r="AD103" t="b">
        <f>VLOOKUP(Y103,lists!$B$7:$D$8,3,FALSE)</f>
        <v>1</v>
      </c>
      <c r="AE103" t="b">
        <f>VLOOKUP(SUBSTITUTE(IF(H103="","Open",H103),"Beg","Mdn"),lists!$B$27:$D$29,3,FALSE)</f>
        <v>1</v>
      </c>
      <c r="AF103" t="b">
        <f>IF(JUMP!$I$5="All",TRUE,IF(JUMP!$I$5=TEXT('Raw - J'!C103,"mmm"),TRUE,FALSE))</f>
        <v>1</v>
      </c>
      <c r="AG103" t="b">
        <f>VLOOKUP(M103,lists!B:D,3,FALSE)</f>
        <v>1</v>
      </c>
      <c r="AH103" t="b">
        <f>VLOOKUP(T103,lists!$B$23:$D$25,3,FALSE)</f>
        <v>1</v>
      </c>
      <c r="AI103">
        <f t="shared" si="7"/>
        <v>1</v>
      </c>
    </row>
    <row r="104" spans="1:35" x14ac:dyDescent="0.35">
      <c r="A104" s="1">
        <f t="shared" si="4"/>
        <v>104</v>
      </c>
      <c r="B104" s="1">
        <f t="shared" si="5"/>
        <v>103</v>
      </c>
      <c r="C104" s="5">
        <v>44324</v>
      </c>
      <c r="D104" t="s">
        <v>189</v>
      </c>
      <c r="E104" t="s">
        <v>47</v>
      </c>
      <c r="F104" t="s">
        <v>53</v>
      </c>
      <c r="G104" t="s">
        <v>51</v>
      </c>
      <c r="H104" t="s">
        <v>244</v>
      </c>
      <c r="K104" t="s">
        <v>54</v>
      </c>
      <c r="L104" t="s">
        <v>7</v>
      </c>
      <c r="M104">
        <v>4</v>
      </c>
      <c r="O104" t="s">
        <v>227</v>
      </c>
      <c r="P104" t="s">
        <v>191</v>
      </c>
      <c r="Q104" t="s">
        <v>55</v>
      </c>
      <c r="R104">
        <v>5400</v>
      </c>
      <c r="S104" t="s">
        <v>1762</v>
      </c>
      <c r="T104" t="s">
        <v>240</v>
      </c>
      <c r="V104" t="s">
        <v>503</v>
      </c>
      <c r="W104" t="s">
        <v>503</v>
      </c>
      <c r="X104">
        <v>0</v>
      </c>
      <c r="Y104" s="6" t="str">
        <f t="shared" si="6"/>
        <v>F</v>
      </c>
      <c r="Z104" s="6">
        <f>VLOOKUP(Q104,lists!Q:R,2,FALSE)</f>
        <v>2</v>
      </c>
      <c r="AA104" t="b">
        <f>VLOOKUP(G104,lists!$B$2:$D$3,3,FALSE)</f>
        <v>1</v>
      </c>
      <c r="AB104" t="b">
        <f>VLOOKUP(F104,lists!$B:$C,2,FALSE)</f>
        <v>1</v>
      </c>
      <c r="AC104" t="b">
        <f>IF(AND(Z104&gt;=VLOOKUP(JUMP!$I$1,lists!$Q:$R,2,FALSE),Z104&lt;=VLOOKUP(JUMP!$I$2,lists!$Q:$R,2,FALSE)),TRUE,FALSE)</f>
        <v>1</v>
      </c>
      <c r="AD104" t="b">
        <f>VLOOKUP(Y104,lists!$B$7:$D$8,3,FALSE)</f>
        <v>1</v>
      </c>
      <c r="AE104" t="b">
        <f>VLOOKUP(SUBSTITUTE(IF(H104="","Open",H104),"Beg","Mdn"),lists!$B$27:$D$29,3,FALSE)</f>
        <v>1</v>
      </c>
      <c r="AF104" t="b">
        <f>IF(JUMP!$I$5="All",TRUE,IF(JUMP!$I$5=TEXT('Raw - J'!C104,"mmm"),TRUE,FALSE))</f>
        <v>1</v>
      </c>
      <c r="AG104" t="b">
        <f>VLOOKUP(M104,lists!B:D,3,FALSE)</f>
        <v>1</v>
      </c>
      <c r="AH104" t="b">
        <f>VLOOKUP(T104,lists!$B$23:$D$25,3,FALSE)</f>
        <v>1</v>
      </c>
      <c r="AI104">
        <f t="shared" si="7"/>
        <v>1</v>
      </c>
    </row>
    <row r="105" spans="1:35" x14ac:dyDescent="0.35">
      <c r="A105" s="1">
        <f t="shared" si="4"/>
        <v>105</v>
      </c>
      <c r="B105" s="1">
        <f t="shared" si="5"/>
        <v>104</v>
      </c>
      <c r="C105" s="5">
        <v>44324</v>
      </c>
      <c r="D105" t="s">
        <v>189</v>
      </c>
      <c r="E105" t="s">
        <v>47</v>
      </c>
      <c r="F105" t="s">
        <v>53</v>
      </c>
      <c r="G105" t="s">
        <v>51</v>
      </c>
      <c r="H105" t="s">
        <v>245</v>
      </c>
      <c r="K105" t="s">
        <v>54</v>
      </c>
      <c r="L105" t="s">
        <v>5</v>
      </c>
      <c r="M105">
        <v>4</v>
      </c>
      <c r="O105" t="s">
        <v>227</v>
      </c>
      <c r="P105" t="s">
        <v>193</v>
      </c>
      <c r="Q105" t="s">
        <v>52</v>
      </c>
      <c r="R105">
        <v>5400</v>
      </c>
      <c r="S105" t="s">
        <v>1764</v>
      </c>
      <c r="T105" t="s">
        <v>240</v>
      </c>
      <c r="V105" t="s">
        <v>503</v>
      </c>
      <c r="W105" t="s">
        <v>503</v>
      </c>
      <c r="X105">
        <v>0</v>
      </c>
      <c r="Y105" s="6" t="str">
        <f t="shared" si="6"/>
        <v>A</v>
      </c>
      <c r="Z105" s="6">
        <f>VLOOKUP(Q105,lists!Q:R,2,FALSE)</f>
        <v>5</v>
      </c>
      <c r="AA105" t="b">
        <f>VLOOKUP(G105,lists!$B$2:$D$3,3,FALSE)</f>
        <v>1</v>
      </c>
      <c r="AB105" t="b">
        <f>VLOOKUP(F105,lists!$B:$C,2,FALSE)</f>
        <v>1</v>
      </c>
      <c r="AC105" t="b">
        <f>IF(AND(Z105&gt;=VLOOKUP(JUMP!$I$1,lists!$Q:$R,2,FALSE),Z105&lt;=VLOOKUP(JUMP!$I$2,lists!$Q:$R,2,FALSE)),TRUE,FALSE)</f>
        <v>1</v>
      </c>
      <c r="AD105" t="b">
        <f>VLOOKUP(Y105,lists!$B$7:$D$8,3,FALSE)</f>
        <v>1</v>
      </c>
      <c r="AE105" t="b">
        <f>VLOOKUP(SUBSTITUTE(IF(H105="","Open",H105),"Beg","Mdn"),lists!$B$27:$D$29,3,FALSE)</f>
        <v>1</v>
      </c>
      <c r="AF105" t="b">
        <f>IF(JUMP!$I$5="All",TRUE,IF(JUMP!$I$5=TEXT('Raw - J'!C105,"mmm"),TRUE,FALSE))</f>
        <v>1</v>
      </c>
      <c r="AG105" t="b">
        <f>VLOOKUP(M105,lists!B:D,3,FALSE)</f>
        <v>1</v>
      </c>
      <c r="AH105" t="b">
        <f>VLOOKUP(T105,lists!$B$23:$D$25,3,FALSE)</f>
        <v>1</v>
      </c>
      <c r="AI105">
        <f t="shared" si="7"/>
        <v>1</v>
      </c>
    </row>
    <row r="106" spans="1:35" x14ac:dyDescent="0.35">
      <c r="A106" s="1">
        <f t="shared" si="4"/>
        <v>106</v>
      </c>
      <c r="B106" s="1">
        <f t="shared" si="5"/>
        <v>105</v>
      </c>
      <c r="C106" s="5">
        <v>44324</v>
      </c>
      <c r="D106" t="s">
        <v>189</v>
      </c>
      <c r="E106" t="s">
        <v>47</v>
      </c>
      <c r="F106" t="s">
        <v>48</v>
      </c>
      <c r="G106" t="s">
        <v>6</v>
      </c>
      <c r="H106" t="s">
        <v>227</v>
      </c>
      <c r="K106" t="s">
        <v>49</v>
      </c>
      <c r="L106" t="s">
        <v>5</v>
      </c>
      <c r="M106">
        <v>4</v>
      </c>
      <c r="O106" t="s">
        <v>228</v>
      </c>
      <c r="P106" t="s">
        <v>190</v>
      </c>
      <c r="Q106" t="s">
        <v>52</v>
      </c>
      <c r="R106">
        <v>6700</v>
      </c>
      <c r="S106" t="s">
        <v>509</v>
      </c>
      <c r="T106" t="s">
        <v>240</v>
      </c>
      <c r="V106" t="s">
        <v>503</v>
      </c>
      <c r="W106" t="s">
        <v>503</v>
      </c>
      <c r="X106">
        <v>0</v>
      </c>
      <c r="Y106" s="6" t="str">
        <f t="shared" si="6"/>
        <v>A</v>
      </c>
      <c r="Z106" s="6">
        <f>VLOOKUP(Q106,lists!Q:R,2,FALSE)</f>
        <v>5</v>
      </c>
      <c r="AA106" t="b">
        <f>VLOOKUP(G106,lists!$B$2:$D$3,3,FALSE)</f>
        <v>1</v>
      </c>
      <c r="AB106" t="b">
        <f>VLOOKUP(F106,lists!$B:$C,2,FALSE)</f>
        <v>1</v>
      </c>
      <c r="AC106" t="b">
        <f>IF(AND(Z106&gt;=VLOOKUP(JUMP!$I$1,lists!$Q:$R,2,FALSE),Z106&lt;=VLOOKUP(JUMP!$I$2,lists!$Q:$R,2,FALSE)),TRUE,FALSE)</f>
        <v>1</v>
      </c>
      <c r="AD106" t="b">
        <f>VLOOKUP(Y106,lists!$B$7:$D$8,3,FALSE)</f>
        <v>1</v>
      </c>
      <c r="AE106" t="b">
        <f>VLOOKUP(SUBSTITUTE(IF(H106="","Open",H106),"Beg","Mdn"),lists!$B$27:$D$29,3,FALSE)</f>
        <v>1</v>
      </c>
      <c r="AF106" t="b">
        <f>IF(JUMP!$I$5="All",TRUE,IF(JUMP!$I$5=TEXT('Raw - J'!C106,"mmm"),TRUE,FALSE))</f>
        <v>1</v>
      </c>
      <c r="AG106" t="b">
        <f>VLOOKUP(M106,lists!B:D,3,FALSE)</f>
        <v>1</v>
      </c>
      <c r="AH106" t="b">
        <f>VLOOKUP(T106,lists!$B$23:$D$25,3,FALSE)</f>
        <v>1</v>
      </c>
      <c r="AI106">
        <f t="shared" si="7"/>
        <v>1</v>
      </c>
    </row>
    <row r="107" spans="1:35" x14ac:dyDescent="0.35">
      <c r="A107" s="1">
        <f t="shared" si="4"/>
        <v>107</v>
      </c>
      <c r="B107" s="1">
        <f t="shared" si="5"/>
        <v>106</v>
      </c>
      <c r="C107" s="5">
        <v>44324</v>
      </c>
      <c r="D107" t="s">
        <v>189</v>
      </c>
      <c r="E107" t="s">
        <v>47</v>
      </c>
      <c r="F107" t="s">
        <v>109</v>
      </c>
      <c r="G107" t="s">
        <v>51</v>
      </c>
      <c r="H107" t="s">
        <v>245</v>
      </c>
      <c r="K107" t="s">
        <v>49</v>
      </c>
      <c r="L107" t="s">
        <v>5</v>
      </c>
      <c r="M107">
        <v>4</v>
      </c>
      <c r="O107" t="s">
        <v>227</v>
      </c>
      <c r="P107" t="s">
        <v>190</v>
      </c>
      <c r="Q107" t="s">
        <v>52</v>
      </c>
      <c r="R107">
        <v>7000</v>
      </c>
      <c r="S107" t="s">
        <v>1761</v>
      </c>
      <c r="T107" t="s">
        <v>240</v>
      </c>
      <c r="U107" t="s">
        <v>526</v>
      </c>
      <c r="V107" t="s">
        <v>503</v>
      </c>
      <c r="W107" t="s">
        <v>503</v>
      </c>
      <c r="X107">
        <v>0</v>
      </c>
      <c r="Y107" s="6" t="str">
        <f t="shared" si="6"/>
        <v>A</v>
      </c>
      <c r="Z107" s="6">
        <f>VLOOKUP(Q107,lists!Q:R,2,FALSE)</f>
        <v>5</v>
      </c>
      <c r="AA107" t="b">
        <f>VLOOKUP(G107,lists!$B$2:$D$3,3,FALSE)</f>
        <v>1</v>
      </c>
      <c r="AB107" t="b">
        <f>VLOOKUP(F107,lists!$B:$C,2,FALSE)</f>
        <v>1</v>
      </c>
      <c r="AC107" t="b">
        <f>IF(AND(Z107&gt;=VLOOKUP(JUMP!$I$1,lists!$Q:$R,2,FALSE),Z107&lt;=VLOOKUP(JUMP!$I$2,lists!$Q:$R,2,FALSE)),TRUE,FALSE)</f>
        <v>1</v>
      </c>
      <c r="AD107" t="b">
        <f>VLOOKUP(Y107,lists!$B$7:$D$8,3,FALSE)</f>
        <v>1</v>
      </c>
      <c r="AE107" t="b">
        <f>VLOOKUP(SUBSTITUTE(IF(H107="","Open",H107),"Beg","Mdn"),lists!$B$27:$D$29,3,FALSE)</f>
        <v>1</v>
      </c>
      <c r="AF107" t="b">
        <f>IF(JUMP!$I$5="All",TRUE,IF(JUMP!$I$5=TEXT('Raw - J'!C107,"mmm"),TRUE,FALSE))</f>
        <v>1</v>
      </c>
      <c r="AG107" t="b">
        <f>VLOOKUP(M107,lists!B:D,3,FALSE)</f>
        <v>1</v>
      </c>
      <c r="AH107" t="b">
        <f>VLOOKUP(T107,lists!$B$23:$D$25,3,FALSE)</f>
        <v>1</v>
      </c>
      <c r="AI107">
        <f t="shared" si="7"/>
        <v>1</v>
      </c>
    </row>
    <row r="108" spans="1:35" x14ac:dyDescent="0.35">
      <c r="A108" s="1">
        <f t="shared" si="4"/>
        <v>108</v>
      </c>
      <c r="B108" s="1">
        <f t="shared" si="5"/>
        <v>107</v>
      </c>
      <c r="C108" s="5">
        <v>44324</v>
      </c>
      <c r="D108" t="s">
        <v>189</v>
      </c>
      <c r="E108" t="s">
        <v>47</v>
      </c>
      <c r="F108" t="s">
        <v>48</v>
      </c>
      <c r="G108" t="s">
        <v>6</v>
      </c>
      <c r="H108" t="s">
        <v>227</v>
      </c>
      <c r="K108" t="s">
        <v>49</v>
      </c>
      <c r="L108" t="s">
        <v>5</v>
      </c>
      <c r="M108">
        <v>4</v>
      </c>
      <c r="O108" t="s">
        <v>226</v>
      </c>
      <c r="P108" t="s">
        <v>208</v>
      </c>
      <c r="Q108" t="s">
        <v>55</v>
      </c>
      <c r="R108">
        <v>7600</v>
      </c>
      <c r="S108" t="s">
        <v>1763</v>
      </c>
      <c r="T108" t="s">
        <v>240</v>
      </c>
      <c r="V108" t="s">
        <v>503</v>
      </c>
      <c r="W108" t="s">
        <v>503</v>
      </c>
      <c r="X108">
        <v>0</v>
      </c>
      <c r="Y108" s="6" t="str">
        <f t="shared" si="6"/>
        <v>A</v>
      </c>
      <c r="Z108" s="6">
        <f>VLOOKUP(Q108,lists!Q:R,2,FALSE)</f>
        <v>2</v>
      </c>
      <c r="AA108" t="b">
        <f>VLOOKUP(G108,lists!$B$2:$D$3,3,FALSE)</f>
        <v>1</v>
      </c>
      <c r="AB108" t="b">
        <f>VLOOKUP(F108,lists!$B:$C,2,FALSE)</f>
        <v>1</v>
      </c>
      <c r="AC108" t="b">
        <f>IF(AND(Z108&gt;=VLOOKUP(JUMP!$I$1,lists!$Q:$R,2,FALSE),Z108&lt;=VLOOKUP(JUMP!$I$2,lists!$Q:$R,2,FALSE)),TRUE,FALSE)</f>
        <v>1</v>
      </c>
      <c r="AD108" t="b">
        <f>VLOOKUP(Y108,lists!$B$7:$D$8,3,FALSE)</f>
        <v>1</v>
      </c>
      <c r="AE108" t="b">
        <f>VLOOKUP(SUBSTITUTE(IF(H108="","Open",H108),"Beg","Mdn"),lists!$B$27:$D$29,3,FALSE)</f>
        <v>1</v>
      </c>
      <c r="AF108" t="b">
        <f>IF(JUMP!$I$5="All",TRUE,IF(JUMP!$I$5=TEXT('Raw - J'!C108,"mmm"),TRUE,FALSE))</f>
        <v>1</v>
      </c>
      <c r="AG108" t="b">
        <f>VLOOKUP(M108,lists!B:D,3,FALSE)</f>
        <v>1</v>
      </c>
      <c r="AH108" t="b">
        <f>VLOOKUP(T108,lists!$B$23:$D$25,3,FALSE)</f>
        <v>1</v>
      </c>
      <c r="AI108">
        <f t="shared" si="7"/>
        <v>1</v>
      </c>
    </row>
    <row r="109" spans="1:35" x14ac:dyDescent="0.35">
      <c r="A109" s="1">
        <f t="shared" si="4"/>
        <v>109</v>
      </c>
      <c r="B109" s="1">
        <f t="shared" si="5"/>
        <v>108</v>
      </c>
      <c r="C109" s="5">
        <v>44324</v>
      </c>
      <c r="D109" t="s">
        <v>189</v>
      </c>
      <c r="E109" t="s">
        <v>47</v>
      </c>
      <c r="F109" t="s">
        <v>53</v>
      </c>
      <c r="G109" t="s">
        <v>6</v>
      </c>
      <c r="H109" t="s">
        <v>227</v>
      </c>
      <c r="K109" t="s">
        <v>54</v>
      </c>
      <c r="L109" t="s">
        <v>5</v>
      </c>
      <c r="M109">
        <v>4</v>
      </c>
      <c r="O109" t="s">
        <v>226</v>
      </c>
      <c r="P109" t="s">
        <v>194</v>
      </c>
      <c r="Q109" t="s">
        <v>50</v>
      </c>
      <c r="R109">
        <v>7600</v>
      </c>
      <c r="S109" t="s">
        <v>289</v>
      </c>
      <c r="T109" t="s">
        <v>240</v>
      </c>
      <c r="V109" t="s">
        <v>503</v>
      </c>
      <c r="W109" t="s">
        <v>503</v>
      </c>
      <c r="X109">
        <v>0</v>
      </c>
      <c r="Y109" s="6" t="str">
        <f t="shared" si="6"/>
        <v>A</v>
      </c>
      <c r="Z109" s="6">
        <f>VLOOKUP(Q109,lists!Q:R,2,FALSE)</f>
        <v>3</v>
      </c>
      <c r="AA109" t="b">
        <f>VLOOKUP(G109,lists!$B$2:$D$3,3,FALSE)</f>
        <v>1</v>
      </c>
      <c r="AB109" t="b">
        <f>VLOOKUP(F109,lists!$B:$C,2,FALSE)</f>
        <v>1</v>
      </c>
      <c r="AC109" t="b">
        <f>IF(AND(Z109&gt;=VLOOKUP(JUMP!$I$1,lists!$Q:$R,2,FALSE),Z109&lt;=VLOOKUP(JUMP!$I$2,lists!$Q:$R,2,FALSE)),TRUE,FALSE)</f>
        <v>1</v>
      </c>
      <c r="AD109" t="b">
        <f>VLOOKUP(Y109,lists!$B$7:$D$8,3,FALSE)</f>
        <v>1</v>
      </c>
      <c r="AE109" t="b">
        <f>VLOOKUP(SUBSTITUTE(IF(H109="","Open",H109),"Beg","Mdn"),lists!$B$27:$D$29,3,FALSE)</f>
        <v>1</v>
      </c>
      <c r="AF109" t="b">
        <f>IF(JUMP!$I$5="All",TRUE,IF(JUMP!$I$5=TEXT('Raw - J'!C109,"mmm"),TRUE,FALSE))</f>
        <v>1</v>
      </c>
      <c r="AG109" t="b">
        <f>VLOOKUP(M109,lists!B:D,3,FALSE)</f>
        <v>1</v>
      </c>
      <c r="AH109" t="b">
        <f>VLOOKUP(T109,lists!$B$23:$D$25,3,FALSE)</f>
        <v>1</v>
      </c>
      <c r="AI109">
        <f t="shared" si="7"/>
        <v>1</v>
      </c>
    </row>
    <row r="110" spans="1:35" x14ac:dyDescent="0.35">
      <c r="A110" s="1">
        <f t="shared" si="4"/>
        <v>110</v>
      </c>
      <c r="B110" s="1">
        <f t="shared" si="5"/>
        <v>109</v>
      </c>
      <c r="C110" s="5">
        <v>44324</v>
      </c>
      <c r="D110" t="s">
        <v>123</v>
      </c>
      <c r="E110" t="s">
        <v>47</v>
      </c>
      <c r="F110" t="s">
        <v>58</v>
      </c>
      <c r="G110" t="s">
        <v>51</v>
      </c>
      <c r="H110" t="s">
        <v>227</v>
      </c>
      <c r="K110" t="s">
        <v>60</v>
      </c>
      <c r="L110" t="s">
        <v>5</v>
      </c>
      <c r="M110">
        <v>5</v>
      </c>
      <c r="O110" t="s">
        <v>227</v>
      </c>
      <c r="P110" t="s">
        <v>55</v>
      </c>
      <c r="Q110" t="s">
        <v>55</v>
      </c>
      <c r="R110">
        <v>4000</v>
      </c>
      <c r="S110" t="s">
        <v>506</v>
      </c>
      <c r="T110" t="s">
        <v>239</v>
      </c>
      <c r="V110" t="s">
        <v>503</v>
      </c>
      <c r="W110" t="s">
        <v>503</v>
      </c>
      <c r="X110">
        <v>0</v>
      </c>
      <c r="Y110" s="6" t="str">
        <f t="shared" si="6"/>
        <v>A</v>
      </c>
      <c r="Z110" s="6">
        <f>VLOOKUP(Q110,lists!Q:R,2,FALSE)</f>
        <v>2</v>
      </c>
      <c r="AA110" t="b">
        <f>VLOOKUP(G110,lists!$B$2:$D$3,3,FALSE)</f>
        <v>1</v>
      </c>
      <c r="AB110" t="b">
        <f>VLOOKUP(F110,lists!$B:$C,2,FALSE)</f>
        <v>1</v>
      </c>
      <c r="AC110" t="b">
        <f>IF(AND(Z110&gt;=VLOOKUP(JUMP!$I$1,lists!$Q:$R,2,FALSE),Z110&lt;=VLOOKUP(JUMP!$I$2,lists!$Q:$R,2,FALSE)),TRUE,FALSE)</f>
        <v>1</v>
      </c>
      <c r="AD110" t="b">
        <f>VLOOKUP(Y110,lists!$B$7:$D$8,3,FALSE)</f>
        <v>1</v>
      </c>
      <c r="AE110" t="b">
        <f>VLOOKUP(SUBSTITUTE(IF(H110="","Open",H110),"Beg","Mdn"),lists!$B$27:$D$29,3,FALSE)</f>
        <v>1</v>
      </c>
      <c r="AF110" t="b">
        <f>IF(JUMP!$I$5="All",TRUE,IF(JUMP!$I$5=TEXT('Raw - J'!C110,"mmm"),TRUE,FALSE))</f>
        <v>1</v>
      </c>
      <c r="AG110" t="b">
        <f>VLOOKUP(M110,lists!B:D,3,FALSE)</f>
        <v>1</v>
      </c>
      <c r="AH110" t="b">
        <f>VLOOKUP(T110,lists!$B$23:$D$25,3,FALSE)</f>
        <v>1</v>
      </c>
      <c r="AI110">
        <f t="shared" si="7"/>
        <v>1</v>
      </c>
    </row>
    <row r="111" spans="1:35" x14ac:dyDescent="0.35">
      <c r="A111" s="1">
        <f t="shared" si="4"/>
        <v>111</v>
      </c>
      <c r="B111" s="1">
        <f t="shared" si="5"/>
        <v>110</v>
      </c>
      <c r="C111" s="5">
        <v>44324</v>
      </c>
      <c r="D111" t="s">
        <v>123</v>
      </c>
      <c r="E111" t="s">
        <v>47</v>
      </c>
      <c r="F111" t="s">
        <v>48</v>
      </c>
      <c r="G111" t="s">
        <v>6</v>
      </c>
      <c r="H111" t="s">
        <v>227</v>
      </c>
      <c r="K111" t="s">
        <v>49</v>
      </c>
      <c r="L111" t="s">
        <v>5</v>
      </c>
      <c r="M111">
        <v>5</v>
      </c>
      <c r="O111" t="s">
        <v>229</v>
      </c>
      <c r="P111" t="s">
        <v>52</v>
      </c>
      <c r="Q111" t="s">
        <v>52</v>
      </c>
      <c r="R111">
        <v>5600</v>
      </c>
      <c r="S111" t="s">
        <v>1766</v>
      </c>
      <c r="T111" t="s">
        <v>239</v>
      </c>
      <c r="U111" t="s">
        <v>1695</v>
      </c>
      <c r="V111" t="s">
        <v>503</v>
      </c>
      <c r="W111" t="s">
        <v>503</v>
      </c>
      <c r="X111">
        <v>0</v>
      </c>
      <c r="Y111" s="6" t="str">
        <f t="shared" si="6"/>
        <v>A</v>
      </c>
      <c r="Z111" s="6">
        <f>VLOOKUP(Q111,lists!Q:R,2,FALSE)</f>
        <v>5</v>
      </c>
      <c r="AA111" t="b">
        <f>VLOOKUP(G111,lists!$B$2:$D$3,3,FALSE)</f>
        <v>1</v>
      </c>
      <c r="AB111" t="b">
        <f>VLOOKUP(F111,lists!$B:$C,2,FALSE)</f>
        <v>1</v>
      </c>
      <c r="AC111" t="b">
        <f>IF(AND(Z111&gt;=VLOOKUP(JUMP!$I$1,lists!$Q:$R,2,FALSE),Z111&lt;=VLOOKUP(JUMP!$I$2,lists!$Q:$R,2,FALSE)),TRUE,FALSE)</f>
        <v>1</v>
      </c>
      <c r="AD111" t="b">
        <f>VLOOKUP(Y111,lists!$B$7:$D$8,3,FALSE)</f>
        <v>1</v>
      </c>
      <c r="AE111" t="b">
        <f>VLOOKUP(SUBSTITUTE(IF(H111="","Open",H111),"Beg","Mdn"),lists!$B$27:$D$29,3,FALSE)</f>
        <v>1</v>
      </c>
      <c r="AF111" t="b">
        <f>IF(JUMP!$I$5="All",TRUE,IF(JUMP!$I$5=TEXT('Raw - J'!C111,"mmm"),TRUE,FALSE))</f>
        <v>1</v>
      </c>
      <c r="AG111" t="b">
        <f>VLOOKUP(M111,lists!B:D,3,FALSE)</f>
        <v>1</v>
      </c>
      <c r="AH111" t="b">
        <f>VLOOKUP(T111,lists!$B$23:$D$25,3,FALSE)</f>
        <v>1</v>
      </c>
      <c r="AI111">
        <f t="shared" si="7"/>
        <v>1</v>
      </c>
    </row>
    <row r="112" spans="1:35" x14ac:dyDescent="0.35">
      <c r="A112" s="1">
        <f t="shared" si="4"/>
        <v>112</v>
      </c>
      <c r="B112" s="1">
        <f t="shared" si="5"/>
        <v>111</v>
      </c>
      <c r="C112" s="5">
        <v>44324</v>
      </c>
      <c r="D112" t="s">
        <v>123</v>
      </c>
      <c r="E112" t="s">
        <v>47</v>
      </c>
      <c r="F112" t="s">
        <v>53</v>
      </c>
      <c r="G112" t="s">
        <v>6</v>
      </c>
      <c r="H112" t="s">
        <v>227</v>
      </c>
      <c r="K112" t="s">
        <v>54</v>
      </c>
      <c r="L112" t="s">
        <v>5</v>
      </c>
      <c r="M112">
        <v>4</v>
      </c>
      <c r="O112" t="s">
        <v>235</v>
      </c>
      <c r="P112" t="s">
        <v>122</v>
      </c>
      <c r="Q112" t="s">
        <v>50</v>
      </c>
      <c r="R112">
        <v>6600</v>
      </c>
      <c r="S112" t="s">
        <v>1769</v>
      </c>
      <c r="T112" t="s">
        <v>239</v>
      </c>
      <c r="V112" t="s">
        <v>503</v>
      </c>
      <c r="W112" t="s">
        <v>503</v>
      </c>
      <c r="X112">
        <v>0</v>
      </c>
      <c r="Y112" s="6" t="str">
        <f t="shared" si="6"/>
        <v>A</v>
      </c>
      <c r="Z112" s="6">
        <f>VLOOKUP(Q112,lists!Q:R,2,FALSE)</f>
        <v>3</v>
      </c>
      <c r="AA112" t="b">
        <f>VLOOKUP(G112,lists!$B$2:$D$3,3,FALSE)</f>
        <v>1</v>
      </c>
      <c r="AB112" t="b">
        <f>VLOOKUP(F112,lists!$B:$C,2,FALSE)</f>
        <v>1</v>
      </c>
      <c r="AC112" t="b">
        <f>IF(AND(Z112&gt;=VLOOKUP(JUMP!$I$1,lists!$Q:$R,2,FALSE),Z112&lt;=VLOOKUP(JUMP!$I$2,lists!$Q:$R,2,FALSE)),TRUE,FALSE)</f>
        <v>1</v>
      </c>
      <c r="AD112" t="b">
        <f>VLOOKUP(Y112,lists!$B$7:$D$8,3,FALSE)</f>
        <v>1</v>
      </c>
      <c r="AE112" t="b">
        <f>VLOOKUP(SUBSTITUTE(IF(H112="","Open",H112),"Beg","Mdn"),lists!$B$27:$D$29,3,FALSE)</f>
        <v>1</v>
      </c>
      <c r="AF112" t="b">
        <f>IF(JUMP!$I$5="All",TRUE,IF(JUMP!$I$5=TEXT('Raw - J'!C112,"mmm"),TRUE,FALSE))</f>
        <v>1</v>
      </c>
      <c r="AG112" t="b">
        <f>VLOOKUP(M112,lists!B:D,3,FALSE)</f>
        <v>1</v>
      </c>
      <c r="AH112" t="b">
        <f>VLOOKUP(T112,lists!$B$23:$D$25,3,FALSE)</f>
        <v>1</v>
      </c>
      <c r="AI112">
        <f t="shared" si="7"/>
        <v>1</v>
      </c>
    </row>
    <row r="113" spans="1:35" x14ac:dyDescent="0.35">
      <c r="A113" s="1">
        <f t="shared" si="4"/>
        <v>113</v>
      </c>
      <c r="B113" s="1">
        <f t="shared" si="5"/>
        <v>112</v>
      </c>
      <c r="C113" s="5">
        <v>44324</v>
      </c>
      <c r="D113" t="s">
        <v>123</v>
      </c>
      <c r="E113" t="s">
        <v>47</v>
      </c>
      <c r="F113" t="s">
        <v>53</v>
      </c>
      <c r="G113" t="s">
        <v>51</v>
      </c>
      <c r="H113" t="s">
        <v>244</v>
      </c>
      <c r="K113" t="s">
        <v>54</v>
      </c>
      <c r="L113" t="s">
        <v>5</v>
      </c>
      <c r="M113">
        <v>4</v>
      </c>
      <c r="O113" t="s">
        <v>227</v>
      </c>
      <c r="P113" t="s">
        <v>179</v>
      </c>
      <c r="Q113" t="s">
        <v>50</v>
      </c>
      <c r="R113">
        <v>6600</v>
      </c>
      <c r="S113" t="s">
        <v>282</v>
      </c>
      <c r="T113" t="s">
        <v>239</v>
      </c>
      <c r="V113" t="s">
        <v>503</v>
      </c>
      <c r="W113" t="s">
        <v>503</v>
      </c>
      <c r="X113">
        <v>0</v>
      </c>
      <c r="Y113" s="6" t="str">
        <f t="shared" si="6"/>
        <v>A</v>
      </c>
      <c r="Z113" s="6">
        <f>VLOOKUP(Q113,lists!Q:R,2,FALSE)</f>
        <v>3</v>
      </c>
      <c r="AA113" t="b">
        <f>VLOOKUP(G113,lists!$B$2:$D$3,3,FALSE)</f>
        <v>1</v>
      </c>
      <c r="AB113" t="b">
        <f>VLOOKUP(F113,lists!$B:$C,2,FALSE)</f>
        <v>1</v>
      </c>
      <c r="AC113" t="b">
        <f>IF(AND(Z113&gt;=VLOOKUP(JUMP!$I$1,lists!$Q:$R,2,FALSE),Z113&lt;=VLOOKUP(JUMP!$I$2,lists!$Q:$R,2,FALSE)),TRUE,FALSE)</f>
        <v>1</v>
      </c>
      <c r="AD113" t="b">
        <f>VLOOKUP(Y113,lists!$B$7:$D$8,3,FALSE)</f>
        <v>1</v>
      </c>
      <c r="AE113" t="b">
        <f>VLOOKUP(SUBSTITUTE(IF(H113="","Open",H113),"Beg","Mdn"),lists!$B$27:$D$29,3,FALSE)</f>
        <v>1</v>
      </c>
      <c r="AF113" t="b">
        <f>IF(JUMP!$I$5="All",TRUE,IF(JUMP!$I$5=TEXT('Raw - J'!C113,"mmm"),TRUE,FALSE))</f>
        <v>1</v>
      </c>
      <c r="AG113" t="b">
        <f>VLOOKUP(M113,lists!B:D,3,FALSE)</f>
        <v>1</v>
      </c>
      <c r="AH113" t="b">
        <f>VLOOKUP(T113,lists!$B$23:$D$25,3,FALSE)</f>
        <v>1</v>
      </c>
      <c r="AI113">
        <f t="shared" si="7"/>
        <v>1</v>
      </c>
    </row>
    <row r="114" spans="1:35" x14ac:dyDescent="0.35">
      <c r="A114" s="1">
        <f t="shared" si="4"/>
        <v>114</v>
      </c>
      <c r="B114" s="1">
        <f t="shared" si="5"/>
        <v>113</v>
      </c>
      <c r="C114" s="5">
        <v>44324</v>
      </c>
      <c r="D114" t="s">
        <v>123</v>
      </c>
      <c r="E114" t="s">
        <v>47</v>
      </c>
      <c r="F114" t="s">
        <v>53</v>
      </c>
      <c r="G114" t="s">
        <v>51</v>
      </c>
      <c r="H114" t="s">
        <v>245</v>
      </c>
      <c r="J114" t="s">
        <v>1702</v>
      </c>
      <c r="K114" t="s">
        <v>54</v>
      </c>
      <c r="L114" t="s">
        <v>5</v>
      </c>
      <c r="M114">
        <v>4</v>
      </c>
      <c r="O114" t="s">
        <v>227</v>
      </c>
      <c r="P114" t="s">
        <v>55</v>
      </c>
      <c r="Q114" t="s">
        <v>55</v>
      </c>
      <c r="R114">
        <v>6600</v>
      </c>
      <c r="S114" t="s">
        <v>1770</v>
      </c>
      <c r="T114" t="s">
        <v>239</v>
      </c>
      <c r="V114" t="s">
        <v>503</v>
      </c>
      <c r="W114" t="s">
        <v>503</v>
      </c>
      <c r="X114">
        <v>0</v>
      </c>
      <c r="Y114" s="6" t="str">
        <f t="shared" si="6"/>
        <v>A</v>
      </c>
      <c r="Z114" s="6">
        <f>VLOOKUP(Q114,lists!Q:R,2,FALSE)</f>
        <v>2</v>
      </c>
      <c r="AA114" t="b">
        <f>VLOOKUP(G114,lists!$B$2:$D$3,3,FALSE)</f>
        <v>1</v>
      </c>
      <c r="AB114" t="b">
        <f>VLOOKUP(F114,lists!$B:$C,2,FALSE)</f>
        <v>1</v>
      </c>
      <c r="AC114" t="b">
        <f>IF(AND(Z114&gt;=VLOOKUP(JUMP!$I$1,lists!$Q:$R,2,FALSE),Z114&lt;=VLOOKUP(JUMP!$I$2,lists!$Q:$R,2,FALSE)),TRUE,FALSE)</f>
        <v>1</v>
      </c>
      <c r="AD114" t="b">
        <f>VLOOKUP(Y114,lists!$B$7:$D$8,3,FALSE)</f>
        <v>1</v>
      </c>
      <c r="AE114" t="b">
        <f>VLOOKUP(SUBSTITUTE(IF(H114="","Open",H114),"Beg","Mdn"),lists!$B$27:$D$29,3,FALSE)</f>
        <v>1</v>
      </c>
      <c r="AF114" t="b">
        <f>IF(JUMP!$I$5="All",TRUE,IF(JUMP!$I$5=TEXT('Raw - J'!C114,"mmm"),TRUE,FALSE))</f>
        <v>1</v>
      </c>
      <c r="AG114" t="b">
        <f>VLOOKUP(M114,lists!B:D,3,FALSE)</f>
        <v>1</v>
      </c>
      <c r="AH114" t="b">
        <f>VLOOKUP(T114,lists!$B$23:$D$25,3,FALSE)</f>
        <v>1</v>
      </c>
      <c r="AI114">
        <f t="shared" si="7"/>
        <v>1</v>
      </c>
    </row>
    <row r="115" spans="1:35" x14ac:dyDescent="0.35">
      <c r="A115" s="1">
        <f t="shared" si="4"/>
        <v>115</v>
      </c>
      <c r="B115" s="1">
        <f t="shared" si="5"/>
        <v>114</v>
      </c>
      <c r="C115" s="5">
        <v>44324</v>
      </c>
      <c r="D115" t="s">
        <v>123</v>
      </c>
      <c r="E115" t="s">
        <v>47</v>
      </c>
      <c r="F115" t="s">
        <v>48</v>
      </c>
      <c r="G115" t="s">
        <v>51</v>
      </c>
      <c r="H115" t="s">
        <v>244</v>
      </c>
      <c r="K115" t="s">
        <v>49</v>
      </c>
      <c r="L115" t="s">
        <v>7</v>
      </c>
      <c r="M115">
        <v>4</v>
      </c>
      <c r="O115" t="s">
        <v>227</v>
      </c>
      <c r="P115" t="s">
        <v>86</v>
      </c>
      <c r="Q115" t="s">
        <v>50</v>
      </c>
      <c r="R115">
        <v>7600</v>
      </c>
      <c r="S115" t="s">
        <v>1767</v>
      </c>
      <c r="T115" t="s">
        <v>239</v>
      </c>
      <c r="V115" t="s">
        <v>503</v>
      </c>
      <c r="W115" t="s">
        <v>503</v>
      </c>
      <c r="X115">
        <v>0</v>
      </c>
      <c r="Y115" s="6" t="str">
        <f t="shared" si="6"/>
        <v>F</v>
      </c>
      <c r="Z115" s="6">
        <f>VLOOKUP(Q115,lists!Q:R,2,FALSE)</f>
        <v>3</v>
      </c>
      <c r="AA115" t="b">
        <f>VLOOKUP(G115,lists!$B$2:$D$3,3,FALSE)</f>
        <v>1</v>
      </c>
      <c r="AB115" t="b">
        <f>VLOOKUP(F115,lists!$B:$C,2,FALSE)</f>
        <v>1</v>
      </c>
      <c r="AC115" t="b">
        <f>IF(AND(Z115&gt;=VLOOKUP(JUMP!$I$1,lists!$Q:$R,2,FALSE),Z115&lt;=VLOOKUP(JUMP!$I$2,lists!$Q:$R,2,FALSE)),TRUE,FALSE)</f>
        <v>1</v>
      </c>
      <c r="AD115" t="b">
        <f>VLOOKUP(Y115,lists!$B$7:$D$8,3,FALSE)</f>
        <v>1</v>
      </c>
      <c r="AE115" t="b">
        <f>VLOOKUP(SUBSTITUTE(IF(H115="","Open",H115),"Beg","Mdn"),lists!$B$27:$D$29,3,FALSE)</f>
        <v>1</v>
      </c>
      <c r="AF115" t="b">
        <f>IF(JUMP!$I$5="All",TRUE,IF(JUMP!$I$5=TEXT('Raw - J'!C115,"mmm"),TRUE,FALSE))</f>
        <v>1</v>
      </c>
      <c r="AG115" t="b">
        <f>VLOOKUP(M115,lists!B:D,3,FALSE)</f>
        <v>1</v>
      </c>
      <c r="AH115" t="b">
        <f>VLOOKUP(T115,lists!$B$23:$D$25,3,FALSE)</f>
        <v>1</v>
      </c>
      <c r="AI115">
        <f t="shared" si="7"/>
        <v>1</v>
      </c>
    </row>
    <row r="116" spans="1:35" x14ac:dyDescent="0.35">
      <c r="A116" s="1">
        <f t="shared" si="4"/>
        <v>116</v>
      </c>
      <c r="B116" s="1">
        <f t="shared" si="5"/>
        <v>115</v>
      </c>
      <c r="C116" s="5">
        <v>44324</v>
      </c>
      <c r="D116" t="s">
        <v>123</v>
      </c>
      <c r="E116" t="s">
        <v>47</v>
      </c>
      <c r="F116" t="s">
        <v>53</v>
      </c>
      <c r="G116" t="s">
        <v>6</v>
      </c>
      <c r="H116" t="s">
        <v>227</v>
      </c>
      <c r="K116" t="s">
        <v>54</v>
      </c>
      <c r="L116" t="s">
        <v>5</v>
      </c>
      <c r="M116">
        <v>3</v>
      </c>
      <c r="O116" t="s">
        <v>232</v>
      </c>
      <c r="P116" t="s">
        <v>179</v>
      </c>
      <c r="Q116" t="s">
        <v>50</v>
      </c>
      <c r="R116">
        <v>9600</v>
      </c>
      <c r="S116" t="s">
        <v>1768</v>
      </c>
      <c r="T116" t="s">
        <v>239</v>
      </c>
      <c r="V116" t="s">
        <v>503</v>
      </c>
      <c r="W116" t="s">
        <v>503</v>
      </c>
      <c r="X116">
        <v>0</v>
      </c>
      <c r="Y116" s="6" t="str">
        <f t="shared" si="6"/>
        <v>A</v>
      </c>
      <c r="Z116" s="6">
        <f>VLOOKUP(Q116,lists!Q:R,2,FALSE)</f>
        <v>3</v>
      </c>
      <c r="AA116" t="b">
        <f>VLOOKUP(G116,lists!$B$2:$D$3,3,FALSE)</f>
        <v>1</v>
      </c>
      <c r="AB116" t="b">
        <f>VLOOKUP(F116,lists!$B:$C,2,FALSE)</f>
        <v>1</v>
      </c>
      <c r="AC116" t="b">
        <f>IF(AND(Z116&gt;=VLOOKUP(JUMP!$I$1,lists!$Q:$R,2,FALSE),Z116&lt;=VLOOKUP(JUMP!$I$2,lists!$Q:$R,2,FALSE)),TRUE,FALSE)</f>
        <v>1</v>
      </c>
      <c r="AD116" t="b">
        <f>VLOOKUP(Y116,lists!$B$7:$D$8,3,FALSE)</f>
        <v>1</v>
      </c>
      <c r="AE116" t="b">
        <f>VLOOKUP(SUBSTITUTE(IF(H116="","Open",H116),"Beg","Mdn"),lists!$B$27:$D$29,3,FALSE)</f>
        <v>1</v>
      </c>
      <c r="AF116" t="b">
        <f>IF(JUMP!$I$5="All",TRUE,IF(JUMP!$I$5=TEXT('Raw - J'!C116,"mmm"),TRUE,FALSE))</f>
        <v>1</v>
      </c>
      <c r="AG116" t="b">
        <f>VLOOKUP(M116,lists!B:D,3,FALSE)</f>
        <v>1</v>
      </c>
      <c r="AH116" t="b">
        <f>VLOOKUP(T116,lists!$B$23:$D$25,3,FALSE)</f>
        <v>1</v>
      </c>
      <c r="AI116">
        <f t="shared" si="7"/>
        <v>1</v>
      </c>
    </row>
    <row r="117" spans="1:35" x14ac:dyDescent="0.35">
      <c r="A117" s="1">
        <f t="shared" si="4"/>
        <v>117</v>
      </c>
      <c r="B117" s="1">
        <f t="shared" si="5"/>
        <v>116</v>
      </c>
      <c r="C117" s="5">
        <v>44325</v>
      </c>
      <c r="D117" t="s">
        <v>78</v>
      </c>
      <c r="E117" t="s">
        <v>47</v>
      </c>
      <c r="F117" t="s">
        <v>58</v>
      </c>
      <c r="G117" t="s">
        <v>51</v>
      </c>
      <c r="H117" t="s">
        <v>227</v>
      </c>
      <c r="K117" t="s">
        <v>60</v>
      </c>
      <c r="L117" t="s">
        <v>5</v>
      </c>
      <c r="M117">
        <v>4</v>
      </c>
      <c r="O117" t="s">
        <v>227</v>
      </c>
      <c r="P117" t="s">
        <v>81</v>
      </c>
      <c r="Q117" t="s">
        <v>55</v>
      </c>
      <c r="R117">
        <v>6000</v>
      </c>
      <c r="S117" t="s">
        <v>1781</v>
      </c>
      <c r="T117" t="s">
        <v>239</v>
      </c>
      <c r="V117" t="s">
        <v>503</v>
      </c>
      <c r="W117" t="s">
        <v>503</v>
      </c>
      <c r="X117">
        <v>0</v>
      </c>
      <c r="Y117" s="6" t="str">
        <f t="shared" si="6"/>
        <v>A</v>
      </c>
      <c r="Z117" s="6">
        <f>VLOOKUP(Q117,lists!Q:R,2,FALSE)</f>
        <v>2</v>
      </c>
      <c r="AA117" t="b">
        <f>VLOOKUP(G117,lists!$B$2:$D$3,3,FALSE)</f>
        <v>1</v>
      </c>
      <c r="AB117" t="b">
        <f>VLOOKUP(F117,lists!$B:$C,2,FALSE)</f>
        <v>1</v>
      </c>
      <c r="AC117" t="b">
        <f>IF(AND(Z117&gt;=VLOOKUP(JUMP!$I$1,lists!$Q:$R,2,FALSE),Z117&lt;=VLOOKUP(JUMP!$I$2,lists!$Q:$R,2,FALSE)),TRUE,FALSE)</f>
        <v>1</v>
      </c>
      <c r="AD117" t="b">
        <f>VLOOKUP(Y117,lists!$B$7:$D$8,3,FALSE)</f>
        <v>1</v>
      </c>
      <c r="AE117" t="b">
        <f>VLOOKUP(SUBSTITUTE(IF(H117="","Open",H117),"Beg","Mdn"),lists!$B$27:$D$29,3,FALSE)</f>
        <v>1</v>
      </c>
      <c r="AF117" t="b">
        <f>IF(JUMP!$I$5="All",TRUE,IF(JUMP!$I$5=TEXT('Raw - J'!C117,"mmm"),TRUE,FALSE))</f>
        <v>1</v>
      </c>
      <c r="AG117" t="b">
        <f>VLOOKUP(M117,lists!B:D,3,FALSE)</f>
        <v>1</v>
      </c>
      <c r="AH117" t="b">
        <f>VLOOKUP(T117,lists!$B$23:$D$25,3,FALSE)</f>
        <v>1</v>
      </c>
      <c r="AI117">
        <f t="shared" si="7"/>
        <v>1</v>
      </c>
    </row>
    <row r="118" spans="1:35" x14ac:dyDescent="0.35">
      <c r="A118" s="1">
        <f t="shared" si="4"/>
        <v>118</v>
      </c>
      <c r="B118" s="1">
        <f t="shared" si="5"/>
        <v>117</v>
      </c>
      <c r="C118" s="5">
        <v>44325</v>
      </c>
      <c r="D118" t="s">
        <v>78</v>
      </c>
      <c r="E118" t="s">
        <v>47</v>
      </c>
      <c r="F118" t="s">
        <v>53</v>
      </c>
      <c r="G118" t="s">
        <v>6</v>
      </c>
      <c r="H118" t="s">
        <v>227</v>
      </c>
      <c r="K118" t="s">
        <v>54</v>
      </c>
      <c r="L118" t="s">
        <v>5</v>
      </c>
      <c r="M118">
        <v>5</v>
      </c>
      <c r="O118" t="s">
        <v>234</v>
      </c>
      <c r="P118" t="s">
        <v>82</v>
      </c>
      <c r="Q118" t="s">
        <v>50</v>
      </c>
      <c r="R118">
        <v>7000</v>
      </c>
      <c r="S118" t="s">
        <v>1778</v>
      </c>
      <c r="T118" t="s">
        <v>239</v>
      </c>
      <c r="V118" t="s">
        <v>503</v>
      </c>
      <c r="W118" t="s">
        <v>503</v>
      </c>
      <c r="X118">
        <v>0</v>
      </c>
      <c r="Y118" s="6" t="str">
        <f t="shared" si="6"/>
        <v>A</v>
      </c>
      <c r="Z118" s="6">
        <f>VLOOKUP(Q118,lists!Q:R,2,FALSE)</f>
        <v>3</v>
      </c>
      <c r="AA118" t="b">
        <f>VLOOKUP(G118,lists!$B$2:$D$3,3,FALSE)</f>
        <v>1</v>
      </c>
      <c r="AB118" t="b">
        <f>VLOOKUP(F118,lists!$B:$C,2,FALSE)</f>
        <v>1</v>
      </c>
      <c r="AC118" t="b">
        <f>IF(AND(Z118&gt;=VLOOKUP(JUMP!$I$1,lists!$Q:$R,2,FALSE),Z118&lt;=VLOOKUP(JUMP!$I$2,lists!$Q:$R,2,FALSE)),TRUE,FALSE)</f>
        <v>1</v>
      </c>
      <c r="AD118" t="b">
        <f>VLOOKUP(Y118,lists!$B$7:$D$8,3,FALSE)</f>
        <v>1</v>
      </c>
      <c r="AE118" t="b">
        <f>VLOOKUP(SUBSTITUTE(IF(H118="","Open",H118),"Beg","Mdn"),lists!$B$27:$D$29,3,FALSE)</f>
        <v>1</v>
      </c>
      <c r="AF118" t="b">
        <f>IF(JUMP!$I$5="All",TRUE,IF(JUMP!$I$5=TEXT('Raw - J'!C118,"mmm"),TRUE,FALSE))</f>
        <v>1</v>
      </c>
      <c r="AG118" t="b">
        <f>VLOOKUP(M118,lists!B:D,3,FALSE)</f>
        <v>1</v>
      </c>
      <c r="AH118" t="b">
        <f>VLOOKUP(T118,lists!$B$23:$D$25,3,FALSE)</f>
        <v>1</v>
      </c>
      <c r="AI118">
        <f t="shared" si="7"/>
        <v>1</v>
      </c>
    </row>
    <row r="119" spans="1:35" x14ac:dyDescent="0.35">
      <c r="A119" s="1">
        <f t="shared" si="4"/>
        <v>119</v>
      </c>
      <c r="B119" s="1">
        <f t="shared" si="5"/>
        <v>118</v>
      </c>
      <c r="C119" s="5">
        <v>44325</v>
      </c>
      <c r="D119" t="s">
        <v>78</v>
      </c>
      <c r="E119" t="s">
        <v>47</v>
      </c>
      <c r="F119" t="s">
        <v>53</v>
      </c>
      <c r="G119" t="s">
        <v>51</v>
      </c>
      <c r="H119" t="s">
        <v>244</v>
      </c>
      <c r="K119" t="s">
        <v>54</v>
      </c>
      <c r="L119" t="s">
        <v>5</v>
      </c>
      <c r="M119">
        <v>4</v>
      </c>
      <c r="O119" t="s">
        <v>227</v>
      </c>
      <c r="P119" t="s">
        <v>81</v>
      </c>
      <c r="Q119" t="s">
        <v>55</v>
      </c>
      <c r="R119">
        <v>7100</v>
      </c>
      <c r="S119" t="s">
        <v>1780</v>
      </c>
      <c r="T119" t="s">
        <v>239</v>
      </c>
      <c r="V119" t="s">
        <v>503</v>
      </c>
      <c r="W119" t="s">
        <v>503</v>
      </c>
      <c r="X119">
        <v>0</v>
      </c>
      <c r="Y119" s="6" t="str">
        <f t="shared" si="6"/>
        <v>A</v>
      </c>
      <c r="Z119" s="6">
        <f>VLOOKUP(Q119,lists!Q:R,2,FALSE)</f>
        <v>2</v>
      </c>
      <c r="AA119" t="b">
        <f>VLOOKUP(G119,lists!$B$2:$D$3,3,FALSE)</f>
        <v>1</v>
      </c>
      <c r="AB119" t="b">
        <f>VLOOKUP(F119,lists!$B:$C,2,FALSE)</f>
        <v>1</v>
      </c>
      <c r="AC119" t="b">
        <f>IF(AND(Z119&gt;=VLOOKUP(JUMP!$I$1,lists!$Q:$R,2,FALSE),Z119&lt;=VLOOKUP(JUMP!$I$2,lists!$Q:$R,2,FALSE)),TRUE,FALSE)</f>
        <v>1</v>
      </c>
      <c r="AD119" t="b">
        <f>VLOOKUP(Y119,lists!$B$7:$D$8,3,FALSE)</f>
        <v>1</v>
      </c>
      <c r="AE119" t="b">
        <f>VLOOKUP(SUBSTITUTE(IF(H119="","Open",H119),"Beg","Mdn"),lists!$B$27:$D$29,3,FALSE)</f>
        <v>1</v>
      </c>
      <c r="AF119" t="b">
        <f>IF(JUMP!$I$5="All",TRUE,IF(JUMP!$I$5=TEXT('Raw - J'!C119,"mmm"),TRUE,FALSE))</f>
        <v>1</v>
      </c>
      <c r="AG119" t="b">
        <f>VLOOKUP(M119,lists!B:D,3,FALSE)</f>
        <v>1</v>
      </c>
      <c r="AH119" t="b">
        <f>VLOOKUP(T119,lists!$B$23:$D$25,3,FALSE)</f>
        <v>1</v>
      </c>
      <c r="AI119">
        <f t="shared" si="7"/>
        <v>1</v>
      </c>
    </row>
    <row r="120" spans="1:35" x14ac:dyDescent="0.35">
      <c r="A120" s="1">
        <f t="shared" si="4"/>
        <v>120</v>
      </c>
      <c r="B120" s="1">
        <f t="shared" si="5"/>
        <v>119</v>
      </c>
      <c r="C120" s="5">
        <v>44325</v>
      </c>
      <c r="D120" t="s">
        <v>78</v>
      </c>
      <c r="E120" t="s">
        <v>47</v>
      </c>
      <c r="F120" t="s">
        <v>53</v>
      </c>
      <c r="G120" t="s">
        <v>51</v>
      </c>
      <c r="H120" t="s">
        <v>244</v>
      </c>
      <c r="K120" t="s">
        <v>54</v>
      </c>
      <c r="L120" t="s">
        <v>5</v>
      </c>
      <c r="M120">
        <v>4</v>
      </c>
      <c r="O120" t="s">
        <v>227</v>
      </c>
      <c r="P120" t="s">
        <v>82</v>
      </c>
      <c r="Q120" t="s">
        <v>50</v>
      </c>
      <c r="R120">
        <v>7100</v>
      </c>
      <c r="S120" t="s">
        <v>1780</v>
      </c>
      <c r="T120" t="s">
        <v>239</v>
      </c>
      <c r="V120" t="s">
        <v>503</v>
      </c>
      <c r="W120" t="s">
        <v>503</v>
      </c>
      <c r="X120">
        <v>0</v>
      </c>
      <c r="Y120" s="6" t="str">
        <f t="shared" si="6"/>
        <v>A</v>
      </c>
      <c r="Z120" s="6">
        <f>VLOOKUP(Q120,lists!Q:R,2,FALSE)</f>
        <v>3</v>
      </c>
      <c r="AA120" t="b">
        <f>VLOOKUP(G120,lists!$B$2:$D$3,3,FALSE)</f>
        <v>1</v>
      </c>
      <c r="AB120" t="b">
        <f>VLOOKUP(F120,lists!$B:$C,2,FALSE)</f>
        <v>1</v>
      </c>
      <c r="AC120" t="b">
        <f>IF(AND(Z120&gt;=VLOOKUP(JUMP!$I$1,lists!$Q:$R,2,FALSE),Z120&lt;=VLOOKUP(JUMP!$I$2,lists!$Q:$R,2,FALSE)),TRUE,FALSE)</f>
        <v>1</v>
      </c>
      <c r="AD120" t="b">
        <f>VLOOKUP(Y120,lists!$B$7:$D$8,3,FALSE)</f>
        <v>1</v>
      </c>
      <c r="AE120" t="b">
        <f>VLOOKUP(SUBSTITUTE(IF(H120="","Open",H120),"Beg","Mdn"),lists!$B$27:$D$29,3,FALSE)</f>
        <v>1</v>
      </c>
      <c r="AF120" t="b">
        <f>IF(JUMP!$I$5="All",TRUE,IF(JUMP!$I$5=TEXT('Raw - J'!C120,"mmm"),TRUE,FALSE))</f>
        <v>1</v>
      </c>
      <c r="AG120" t="b">
        <f>VLOOKUP(M120,lists!B:D,3,FALSE)</f>
        <v>1</v>
      </c>
      <c r="AH120" t="b">
        <f>VLOOKUP(T120,lists!$B$23:$D$25,3,FALSE)</f>
        <v>1</v>
      </c>
      <c r="AI120">
        <f t="shared" si="7"/>
        <v>1</v>
      </c>
    </row>
    <row r="121" spans="1:35" x14ac:dyDescent="0.35">
      <c r="A121" s="1">
        <f t="shared" si="4"/>
        <v>121</v>
      </c>
      <c r="B121" s="1">
        <f t="shared" si="5"/>
        <v>120</v>
      </c>
      <c r="C121" s="5">
        <v>44325</v>
      </c>
      <c r="D121" t="s">
        <v>78</v>
      </c>
      <c r="E121" t="s">
        <v>47</v>
      </c>
      <c r="F121" t="s">
        <v>53</v>
      </c>
      <c r="G121" t="s">
        <v>6</v>
      </c>
      <c r="H121" t="s">
        <v>227</v>
      </c>
      <c r="K121" t="s">
        <v>54</v>
      </c>
      <c r="L121" t="s">
        <v>5</v>
      </c>
      <c r="M121">
        <v>3</v>
      </c>
      <c r="O121" t="s">
        <v>231</v>
      </c>
      <c r="P121" t="s">
        <v>81</v>
      </c>
      <c r="Q121" t="s">
        <v>55</v>
      </c>
      <c r="R121">
        <v>10300</v>
      </c>
      <c r="S121" t="s">
        <v>1779</v>
      </c>
      <c r="T121" t="s">
        <v>239</v>
      </c>
      <c r="V121" t="s">
        <v>503</v>
      </c>
      <c r="W121" t="s">
        <v>503</v>
      </c>
      <c r="X121">
        <v>0</v>
      </c>
      <c r="Y121" s="6" t="str">
        <f t="shared" si="6"/>
        <v>A</v>
      </c>
      <c r="Z121" s="6">
        <f>VLOOKUP(Q121,lists!Q:R,2,FALSE)</f>
        <v>2</v>
      </c>
      <c r="AA121" t="b">
        <f>VLOOKUP(G121,lists!$B$2:$D$3,3,FALSE)</f>
        <v>1</v>
      </c>
      <c r="AB121" t="b">
        <f>VLOOKUP(F121,lists!$B:$C,2,FALSE)</f>
        <v>1</v>
      </c>
      <c r="AC121" t="b">
        <f>IF(AND(Z121&gt;=VLOOKUP(JUMP!$I$1,lists!$Q:$R,2,FALSE),Z121&lt;=VLOOKUP(JUMP!$I$2,lists!$Q:$R,2,FALSE)),TRUE,FALSE)</f>
        <v>1</v>
      </c>
      <c r="AD121" t="b">
        <f>VLOOKUP(Y121,lists!$B$7:$D$8,3,FALSE)</f>
        <v>1</v>
      </c>
      <c r="AE121" t="b">
        <f>VLOOKUP(SUBSTITUTE(IF(H121="","Open",H121),"Beg","Mdn"),lists!$B$27:$D$29,3,FALSE)</f>
        <v>1</v>
      </c>
      <c r="AF121" t="b">
        <f>IF(JUMP!$I$5="All",TRUE,IF(JUMP!$I$5=TEXT('Raw - J'!C121,"mmm"),TRUE,FALSE))</f>
        <v>1</v>
      </c>
      <c r="AG121" t="b">
        <f>VLOOKUP(M121,lists!B:D,3,FALSE)</f>
        <v>1</v>
      </c>
      <c r="AH121" t="b">
        <f>VLOOKUP(T121,lists!$B$23:$D$25,3,FALSE)</f>
        <v>1</v>
      </c>
      <c r="AI121">
        <f t="shared" si="7"/>
        <v>1</v>
      </c>
    </row>
    <row r="122" spans="1:35" x14ac:dyDescent="0.35">
      <c r="A122" s="1">
        <f t="shared" si="4"/>
        <v>122</v>
      </c>
      <c r="B122" s="1">
        <f t="shared" si="5"/>
        <v>121</v>
      </c>
      <c r="C122" s="5">
        <v>44325</v>
      </c>
      <c r="D122" t="s">
        <v>78</v>
      </c>
      <c r="E122" t="s">
        <v>47</v>
      </c>
      <c r="F122" t="s">
        <v>48</v>
      </c>
      <c r="G122" t="s">
        <v>6</v>
      </c>
      <c r="H122" t="s">
        <v>244</v>
      </c>
      <c r="K122" t="s">
        <v>49</v>
      </c>
      <c r="L122" t="s">
        <v>5</v>
      </c>
      <c r="M122">
        <v>3</v>
      </c>
      <c r="O122" t="s">
        <v>236</v>
      </c>
      <c r="P122" t="s">
        <v>80</v>
      </c>
      <c r="Q122" t="s">
        <v>52</v>
      </c>
      <c r="R122">
        <v>11300</v>
      </c>
      <c r="S122" t="s">
        <v>1777</v>
      </c>
      <c r="T122" t="s">
        <v>239</v>
      </c>
      <c r="V122" t="s">
        <v>503</v>
      </c>
      <c r="W122" t="s">
        <v>503</v>
      </c>
      <c r="X122">
        <v>0</v>
      </c>
      <c r="Y122" s="6" t="str">
        <f t="shared" si="6"/>
        <v>A</v>
      </c>
      <c r="Z122" s="6">
        <f>VLOOKUP(Q122,lists!Q:R,2,FALSE)</f>
        <v>5</v>
      </c>
      <c r="AA122" t="b">
        <f>VLOOKUP(G122,lists!$B$2:$D$3,3,FALSE)</f>
        <v>1</v>
      </c>
      <c r="AB122" t="b">
        <f>VLOOKUP(F122,lists!$B:$C,2,FALSE)</f>
        <v>1</v>
      </c>
      <c r="AC122" t="b">
        <f>IF(AND(Z122&gt;=VLOOKUP(JUMP!$I$1,lists!$Q:$R,2,FALSE),Z122&lt;=VLOOKUP(JUMP!$I$2,lists!$Q:$R,2,FALSE)),TRUE,FALSE)</f>
        <v>1</v>
      </c>
      <c r="AD122" t="b">
        <f>VLOOKUP(Y122,lists!$B$7:$D$8,3,FALSE)</f>
        <v>1</v>
      </c>
      <c r="AE122" t="b">
        <f>VLOOKUP(SUBSTITUTE(IF(H122="","Open",H122),"Beg","Mdn"),lists!$B$27:$D$29,3,FALSE)</f>
        <v>1</v>
      </c>
      <c r="AF122" t="b">
        <f>IF(JUMP!$I$5="All",TRUE,IF(JUMP!$I$5=TEXT('Raw - J'!C122,"mmm"),TRUE,FALSE))</f>
        <v>1</v>
      </c>
      <c r="AG122" t="b">
        <f>VLOOKUP(M122,lists!B:D,3,FALSE)</f>
        <v>1</v>
      </c>
      <c r="AH122" t="b">
        <f>VLOOKUP(T122,lists!$B$23:$D$25,3,FALSE)</f>
        <v>1</v>
      </c>
      <c r="AI122">
        <f t="shared" si="7"/>
        <v>1</v>
      </c>
    </row>
    <row r="123" spans="1:35" x14ac:dyDescent="0.35">
      <c r="A123" s="1">
        <f t="shared" si="4"/>
        <v>123</v>
      </c>
      <c r="B123" s="1">
        <f t="shared" si="5"/>
        <v>122</v>
      </c>
      <c r="C123" s="5">
        <v>44325</v>
      </c>
      <c r="D123" t="s">
        <v>78</v>
      </c>
      <c r="E123" t="s">
        <v>47</v>
      </c>
      <c r="F123" t="s">
        <v>48</v>
      </c>
      <c r="G123" t="s">
        <v>6</v>
      </c>
      <c r="H123" t="s">
        <v>227</v>
      </c>
      <c r="K123" t="s">
        <v>49</v>
      </c>
      <c r="L123" t="s">
        <v>7</v>
      </c>
      <c r="M123">
        <v>3</v>
      </c>
      <c r="O123" t="s">
        <v>236</v>
      </c>
      <c r="P123" t="s">
        <v>262</v>
      </c>
      <c r="Q123" t="s">
        <v>50</v>
      </c>
      <c r="R123">
        <v>18800</v>
      </c>
      <c r="S123" t="s">
        <v>1776</v>
      </c>
      <c r="T123" t="s">
        <v>239</v>
      </c>
      <c r="V123" t="s">
        <v>503</v>
      </c>
      <c r="W123" t="s">
        <v>503</v>
      </c>
      <c r="X123">
        <v>0</v>
      </c>
      <c r="Y123" s="6" t="str">
        <f t="shared" si="6"/>
        <v>F</v>
      </c>
      <c r="Z123" s="6">
        <f>VLOOKUP(Q123,lists!Q:R,2,FALSE)</f>
        <v>3</v>
      </c>
      <c r="AA123" t="b">
        <f>VLOOKUP(G123,lists!$B$2:$D$3,3,FALSE)</f>
        <v>1</v>
      </c>
      <c r="AB123" t="b">
        <f>VLOOKUP(F123,lists!$B:$C,2,FALSE)</f>
        <v>1</v>
      </c>
      <c r="AC123" t="b">
        <f>IF(AND(Z123&gt;=VLOOKUP(JUMP!$I$1,lists!$Q:$R,2,FALSE),Z123&lt;=VLOOKUP(JUMP!$I$2,lists!$Q:$R,2,FALSE)),TRUE,FALSE)</f>
        <v>1</v>
      </c>
      <c r="AD123" t="b">
        <f>VLOOKUP(Y123,lists!$B$7:$D$8,3,FALSE)</f>
        <v>1</v>
      </c>
      <c r="AE123" t="b">
        <f>VLOOKUP(SUBSTITUTE(IF(H123="","Open",H123),"Beg","Mdn"),lists!$B$27:$D$29,3,FALSE)</f>
        <v>1</v>
      </c>
      <c r="AF123" t="b">
        <f>IF(JUMP!$I$5="All",TRUE,IF(JUMP!$I$5=TEXT('Raw - J'!C123,"mmm"),TRUE,FALSE))</f>
        <v>1</v>
      </c>
      <c r="AG123" t="b">
        <f>VLOOKUP(M123,lists!B:D,3,FALSE)</f>
        <v>1</v>
      </c>
      <c r="AH123" t="b">
        <f>VLOOKUP(T123,lists!$B$23:$D$25,3,FALSE)</f>
        <v>1</v>
      </c>
      <c r="AI123">
        <f t="shared" si="7"/>
        <v>1</v>
      </c>
    </row>
    <row r="124" spans="1:35" x14ac:dyDescent="0.35">
      <c r="A124" s="1">
        <f t="shared" si="4"/>
        <v>124</v>
      </c>
      <c r="B124" s="1">
        <f t="shared" si="5"/>
        <v>123</v>
      </c>
      <c r="C124" s="5">
        <v>44325</v>
      </c>
      <c r="D124" t="s">
        <v>96</v>
      </c>
      <c r="E124" t="s">
        <v>47</v>
      </c>
      <c r="F124" t="s">
        <v>58</v>
      </c>
      <c r="G124" t="s">
        <v>51</v>
      </c>
      <c r="H124" t="s">
        <v>227</v>
      </c>
      <c r="I124" t="s">
        <v>1715</v>
      </c>
      <c r="K124" t="s">
        <v>60</v>
      </c>
      <c r="L124" t="s">
        <v>5</v>
      </c>
      <c r="M124">
        <v>5</v>
      </c>
      <c r="O124" t="s">
        <v>227</v>
      </c>
      <c r="P124" t="s">
        <v>180</v>
      </c>
      <c r="Q124" t="s">
        <v>55</v>
      </c>
      <c r="R124">
        <v>3500</v>
      </c>
      <c r="S124" t="s">
        <v>1788</v>
      </c>
      <c r="T124" t="s">
        <v>241</v>
      </c>
      <c r="V124" t="s">
        <v>503</v>
      </c>
      <c r="W124" t="s">
        <v>503</v>
      </c>
      <c r="X124">
        <v>0</v>
      </c>
      <c r="Y124" s="6" t="str">
        <f t="shared" si="6"/>
        <v>A</v>
      </c>
      <c r="Z124" s="6">
        <f>VLOOKUP(Q124,lists!Q:R,2,FALSE)</f>
        <v>2</v>
      </c>
      <c r="AA124" t="b">
        <f>VLOOKUP(G124,lists!$B$2:$D$3,3,FALSE)</f>
        <v>1</v>
      </c>
      <c r="AB124" t="b">
        <f>VLOOKUP(F124,lists!$B:$C,2,FALSE)</f>
        <v>1</v>
      </c>
      <c r="AC124" t="b">
        <f>IF(AND(Z124&gt;=VLOOKUP(JUMP!$I$1,lists!$Q:$R,2,FALSE),Z124&lt;=VLOOKUP(JUMP!$I$2,lists!$Q:$R,2,FALSE)),TRUE,FALSE)</f>
        <v>1</v>
      </c>
      <c r="AD124" t="b">
        <f>VLOOKUP(Y124,lists!$B$7:$D$8,3,FALSE)</f>
        <v>1</v>
      </c>
      <c r="AE124" t="b">
        <f>VLOOKUP(SUBSTITUTE(IF(H124="","Open",H124),"Beg","Mdn"),lists!$B$27:$D$29,3,FALSE)</f>
        <v>1</v>
      </c>
      <c r="AF124" t="b">
        <f>IF(JUMP!$I$5="All",TRUE,IF(JUMP!$I$5=TEXT('Raw - J'!C124,"mmm"),TRUE,FALSE))</f>
        <v>1</v>
      </c>
      <c r="AG124" t="b">
        <f>VLOOKUP(M124,lists!B:D,3,FALSE)</f>
        <v>1</v>
      </c>
      <c r="AH124" t="b">
        <f>VLOOKUP(T124,lists!$B$23:$D$25,3,FALSE)</f>
        <v>1</v>
      </c>
      <c r="AI124">
        <f t="shared" si="7"/>
        <v>1</v>
      </c>
    </row>
    <row r="125" spans="1:35" x14ac:dyDescent="0.35">
      <c r="A125" s="1">
        <f t="shared" si="4"/>
        <v>125</v>
      </c>
      <c r="B125" s="1">
        <f t="shared" si="5"/>
        <v>124</v>
      </c>
      <c r="C125" s="5">
        <v>44325</v>
      </c>
      <c r="D125" t="s">
        <v>96</v>
      </c>
      <c r="E125" t="s">
        <v>47</v>
      </c>
      <c r="F125" t="s">
        <v>53</v>
      </c>
      <c r="G125" t="s">
        <v>6</v>
      </c>
      <c r="H125" t="s">
        <v>227</v>
      </c>
      <c r="K125" t="s">
        <v>54</v>
      </c>
      <c r="L125" t="s">
        <v>5</v>
      </c>
      <c r="M125">
        <v>5</v>
      </c>
      <c r="O125" t="s">
        <v>229</v>
      </c>
      <c r="P125" t="s">
        <v>145</v>
      </c>
      <c r="Q125" t="s">
        <v>52</v>
      </c>
      <c r="R125">
        <v>4400</v>
      </c>
      <c r="S125" t="s">
        <v>1785</v>
      </c>
      <c r="T125" t="s">
        <v>241</v>
      </c>
      <c r="V125" t="s">
        <v>503</v>
      </c>
      <c r="W125" t="s">
        <v>503</v>
      </c>
      <c r="X125">
        <v>0</v>
      </c>
      <c r="Y125" s="6" t="str">
        <f t="shared" si="6"/>
        <v>A</v>
      </c>
      <c r="Z125" s="6">
        <f>VLOOKUP(Q125,lists!Q:R,2,FALSE)</f>
        <v>5</v>
      </c>
      <c r="AA125" t="b">
        <f>VLOOKUP(G125,lists!$B$2:$D$3,3,FALSE)</f>
        <v>1</v>
      </c>
      <c r="AB125" t="b">
        <f>VLOOKUP(F125,lists!$B:$C,2,FALSE)</f>
        <v>1</v>
      </c>
      <c r="AC125" t="b">
        <f>IF(AND(Z125&gt;=VLOOKUP(JUMP!$I$1,lists!$Q:$R,2,FALSE),Z125&lt;=VLOOKUP(JUMP!$I$2,lists!$Q:$R,2,FALSE)),TRUE,FALSE)</f>
        <v>1</v>
      </c>
      <c r="AD125" t="b">
        <f>VLOOKUP(Y125,lists!$B$7:$D$8,3,FALSE)</f>
        <v>1</v>
      </c>
      <c r="AE125" t="b">
        <f>VLOOKUP(SUBSTITUTE(IF(H125="","Open",H125),"Beg","Mdn"),lists!$B$27:$D$29,3,FALSE)</f>
        <v>1</v>
      </c>
      <c r="AF125" t="b">
        <f>IF(JUMP!$I$5="All",TRUE,IF(JUMP!$I$5=TEXT('Raw - J'!C125,"mmm"),TRUE,FALSE))</f>
        <v>1</v>
      </c>
      <c r="AG125" t="b">
        <f>VLOOKUP(M125,lists!B:D,3,FALSE)</f>
        <v>1</v>
      </c>
      <c r="AH125" t="b">
        <f>VLOOKUP(T125,lists!$B$23:$D$25,3,FALSE)</f>
        <v>1</v>
      </c>
      <c r="AI125">
        <f t="shared" si="7"/>
        <v>1</v>
      </c>
    </row>
    <row r="126" spans="1:35" x14ac:dyDescent="0.35">
      <c r="A126" s="1">
        <f t="shared" si="4"/>
        <v>126</v>
      </c>
      <c r="B126" s="1">
        <f t="shared" si="5"/>
        <v>125</v>
      </c>
      <c r="C126" s="5">
        <v>44325</v>
      </c>
      <c r="D126" t="s">
        <v>96</v>
      </c>
      <c r="E126" t="s">
        <v>47</v>
      </c>
      <c r="F126" t="s">
        <v>53</v>
      </c>
      <c r="G126" t="s">
        <v>6</v>
      </c>
      <c r="H126" t="s">
        <v>227</v>
      </c>
      <c r="K126" t="s">
        <v>54</v>
      </c>
      <c r="L126" t="s">
        <v>5</v>
      </c>
      <c r="M126">
        <v>5</v>
      </c>
      <c r="O126" t="s">
        <v>234</v>
      </c>
      <c r="P126" t="s">
        <v>99</v>
      </c>
      <c r="Q126" t="s">
        <v>55</v>
      </c>
      <c r="R126">
        <v>4400</v>
      </c>
      <c r="S126" t="s">
        <v>1787</v>
      </c>
      <c r="T126" t="s">
        <v>241</v>
      </c>
      <c r="V126" t="s">
        <v>503</v>
      </c>
      <c r="W126" t="s">
        <v>503</v>
      </c>
      <c r="X126">
        <v>0</v>
      </c>
      <c r="Y126" s="6" t="str">
        <f t="shared" si="6"/>
        <v>A</v>
      </c>
      <c r="Z126" s="6">
        <f>VLOOKUP(Q126,lists!Q:R,2,FALSE)</f>
        <v>2</v>
      </c>
      <c r="AA126" t="b">
        <f>VLOOKUP(G126,lists!$B$2:$D$3,3,FALSE)</f>
        <v>1</v>
      </c>
      <c r="AB126" t="b">
        <f>VLOOKUP(F126,lists!$B:$C,2,FALSE)</f>
        <v>1</v>
      </c>
      <c r="AC126" t="b">
        <f>IF(AND(Z126&gt;=VLOOKUP(JUMP!$I$1,lists!$Q:$R,2,FALSE),Z126&lt;=VLOOKUP(JUMP!$I$2,lists!$Q:$R,2,FALSE)),TRUE,FALSE)</f>
        <v>1</v>
      </c>
      <c r="AD126" t="b">
        <f>VLOOKUP(Y126,lists!$B$7:$D$8,3,FALSE)</f>
        <v>1</v>
      </c>
      <c r="AE126" t="b">
        <f>VLOOKUP(SUBSTITUTE(IF(H126="","Open",H126),"Beg","Mdn"),lists!$B$27:$D$29,3,FALSE)</f>
        <v>1</v>
      </c>
      <c r="AF126" t="b">
        <f>IF(JUMP!$I$5="All",TRUE,IF(JUMP!$I$5=TEXT('Raw - J'!C126,"mmm"),TRUE,FALSE))</f>
        <v>1</v>
      </c>
      <c r="AG126" t="b">
        <f>VLOOKUP(M126,lists!B:D,3,FALSE)</f>
        <v>1</v>
      </c>
      <c r="AH126" t="b">
        <f>VLOOKUP(T126,lists!$B$23:$D$25,3,FALSE)</f>
        <v>1</v>
      </c>
      <c r="AI126">
        <f t="shared" si="7"/>
        <v>1</v>
      </c>
    </row>
    <row r="127" spans="1:35" x14ac:dyDescent="0.35">
      <c r="A127" s="1">
        <f t="shared" si="4"/>
        <v>127</v>
      </c>
      <c r="B127" s="1">
        <f t="shared" si="5"/>
        <v>126</v>
      </c>
      <c r="C127" s="5">
        <v>44325</v>
      </c>
      <c r="D127" t="s">
        <v>96</v>
      </c>
      <c r="E127" t="s">
        <v>47</v>
      </c>
      <c r="F127" t="s">
        <v>48</v>
      </c>
      <c r="G127" t="s">
        <v>6</v>
      </c>
      <c r="H127" t="s">
        <v>227</v>
      </c>
      <c r="K127" t="s">
        <v>49</v>
      </c>
      <c r="L127" t="s">
        <v>5</v>
      </c>
      <c r="M127">
        <v>5</v>
      </c>
      <c r="O127" t="s">
        <v>234</v>
      </c>
      <c r="P127" t="s">
        <v>144</v>
      </c>
      <c r="Q127" t="s">
        <v>52</v>
      </c>
      <c r="R127">
        <v>4700</v>
      </c>
      <c r="S127" t="s">
        <v>1783</v>
      </c>
      <c r="T127" t="s">
        <v>241</v>
      </c>
      <c r="V127" t="s">
        <v>503</v>
      </c>
      <c r="W127" t="s">
        <v>503</v>
      </c>
      <c r="X127">
        <v>0</v>
      </c>
      <c r="Y127" s="6" t="str">
        <f t="shared" si="6"/>
        <v>A</v>
      </c>
      <c r="Z127" s="6">
        <f>VLOOKUP(Q127,lists!Q:R,2,FALSE)</f>
        <v>5</v>
      </c>
      <c r="AA127" t="b">
        <f>VLOOKUP(G127,lists!$B$2:$D$3,3,FALSE)</f>
        <v>1</v>
      </c>
      <c r="AB127" t="b">
        <f>VLOOKUP(F127,lists!$B:$C,2,FALSE)</f>
        <v>1</v>
      </c>
      <c r="AC127" t="b">
        <f>IF(AND(Z127&gt;=VLOOKUP(JUMP!$I$1,lists!$Q:$R,2,FALSE),Z127&lt;=VLOOKUP(JUMP!$I$2,lists!$Q:$R,2,FALSE)),TRUE,FALSE)</f>
        <v>1</v>
      </c>
      <c r="AD127" t="b">
        <f>VLOOKUP(Y127,lists!$B$7:$D$8,3,FALSE)</f>
        <v>1</v>
      </c>
      <c r="AE127" t="b">
        <f>VLOOKUP(SUBSTITUTE(IF(H127="","Open",H127),"Beg","Mdn"),lists!$B$27:$D$29,3,FALSE)</f>
        <v>1</v>
      </c>
      <c r="AF127" t="b">
        <f>IF(JUMP!$I$5="All",TRUE,IF(JUMP!$I$5=TEXT('Raw - J'!C127,"mmm"),TRUE,FALSE))</f>
        <v>1</v>
      </c>
      <c r="AG127" t="b">
        <f>VLOOKUP(M127,lists!B:D,3,FALSE)</f>
        <v>1</v>
      </c>
      <c r="AH127" t="b">
        <f>VLOOKUP(T127,lists!$B$23:$D$25,3,FALSE)</f>
        <v>1</v>
      </c>
      <c r="AI127">
        <f t="shared" si="7"/>
        <v>1</v>
      </c>
    </row>
    <row r="128" spans="1:35" x14ac:dyDescent="0.35">
      <c r="A128" s="1">
        <f t="shared" si="4"/>
        <v>128</v>
      </c>
      <c r="B128" s="1">
        <f t="shared" si="5"/>
        <v>127</v>
      </c>
      <c r="C128" s="5">
        <v>44325</v>
      </c>
      <c r="D128" t="s">
        <v>96</v>
      </c>
      <c r="E128" t="s">
        <v>47</v>
      </c>
      <c r="F128" t="s">
        <v>53</v>
      </c>
      <c r="G128" t="s">
        <v>51</v>
      </c>
      <c r="H128" t="s">
        <v>245</v>
      </c>
      <c r="K128" t="s">
        <v>54</v>
      </c>
      <c r="L128" t="s">
        <v>5</v>
      </c>
      <c r="M128">
        <v>4</v>
      </c>
      <c r="O128" t="s">
        <v>227</v>
      </c>
      <c r="P128" t="s">
        <v>99</v>
      </c>
      <c r="Q128" t="s">
        <v>55</v>
      </c>
      <c r="R128">
        <v>5900</v>
      </c>
      <c r="S128" t="s">
        <v>1786</v>
      </c>
      <c r="T128" t="s">
        <v>241</v>
      </c>
      <c r="V128" t="s">
        <v>503</v>
      </c>
      <c r="W128" t="s">
        <v>503</v>
      </c>
      <c r="X128">
        <v>0</v>
      </c>
      <c r="Y128" s="6" t="str">
        <f t="shared" si="6"/>
        <v>A</v>
      </c>
      <c r="Z128" s="6">
        <f>VLOOKUP(Q128,lists!Q:R,2,FALSE)</f>
        <v>2</v>
      </c>
      <c r="AA128" t="b">
        <f>VLOOKUP(G128,lists!$B$2:$D$3,3,FALSE)</f>
        <v>1</v>
      </c>
      <c r="AB128" t="b">
        <f>VLOOKUP(F128,lists!$B:$C,2,FALSE)</f>
        <v>1</v>
      </c>
      <c r="AC128" t="b">
        <f>IF(AND(Z128&gt;=VLOOKUP(JUMP!$I$1,lists!$Q:$R,2,FALSE),Z128&lt;=VLOOKUP(JUMP!$I$2,lists!$Q:$R,2,FALSE)),TRUE,FALSE)</f>
        <v>1</v>
      </c>
      <c r="AD128" t="b">
        <f>VLOOKUP(Y128,lists!$B$7:$D$8,3,FALSE)</f>
        <v>1</v>
      </c>
      <c r="AE128" t="b">
        <f>VLOOKUP(SUBSTITUTE(IF(H128="","Open",H128),"Beg","Mdn"),lists!$B$27:$D$29,3,FALSE)</f>
        <v>1</v>
      </c>
      <c r="AF128" t="b">
        <f>IF(JUMP!$I$5="All",TRUE,IF(JUMP!$I$5=TEXT('Raw - J'!C128,"mmm"),TRUE,FALSE))</f>
        <v>1</v>
      </c>
      <c r="AG128" t="b">
        <f>VLOOKUP(M128,lists!B:D,3,FALSE)</f>
        <v>1</v>
      </c>
      <c r="AH128" t="b">
        <f>VLOOKUP(T128,lists!$B$23:$D$25,3,FALSE)</f>
        <v>1</v>
      </c>
      <c r="AI128">
        <f t="shared" si="7"/>
        <v>1</v>
      </c>
    </row>
    <row r="129" spans="1:35" x14ac:dyDescent="0.35">
      <c r="A129" s="1">
        <f t="shared" si="4"/>
        <v>129</v>
      </c>
      <c r="B129" s="1">
        <f t="shared" si="5"/>
        <v>128</v>
      </c>
      <c r="C129" s="5">
        <v>44325</v>
      </c>
      <c r="D129" t="s">
        <v>96</v>
      </c>
      <c r="E129" t="s">
        <v>47</v>
      </c>
      <c r="F129" t="s">
        <v>48</v>
      </c>
      <c r="G129" t="s">
        <v>6</v>
      </c>
      <c r="H129" t="s">
        <v>227</v>
      </c>
      <c r="K129" t="s">
        <v>49</v>
      </c>
      <c r="L129" t="s">
        <v>5</v>
      </c>
      <c r="M129">
        <v>4</v>
      </c>
      <c r="O129" t="s">
        <v>226</v>
      </c>
      <c r="P129" t="s">
        <v>264</v>
      </c>
      <c r="Q129" t="s">
        <v>55</v>
      </c>
      <c r="R129">
        <v>6700</v>
      </c>
      <c r="S129" t="s">
        <v>1782</v>
      </c>
      <c r="T129" t="s">
        <v>241</v>
      </c>
      <c r="V129" t="s">
        <v>503</v>
      </c>
      <c r="W129" t="s">
        <v>503</v>
      </c>
      <c r="X129">
        <v>0</v>
      </c>
      <c r="Y129" s="6" t="str">
        <f t="shared" si="6"/>
        <v>A</v>
      </c>
      <c r="Z129" s="6">
        <f>VLOOKUP(Q129,lists!Q:R,2,FALSE)</f>
        <v>2</v>
      </c>
      <c r="AA129" t="b">
        <f>VLOOKUP(G129,lists!$B$2:$D$3,3,FALSE)</f>
        <v>1</v>
      </c>
      <c r="AB129" t="b">
        <f>VLOOKUP(F129,lists!$B:$C,2,FALSE)</f>
        <v>1</v>
      </c>
      <c r="AC129" t="b">
        <f>IF(AND(Z129&gt;=VLOOKUP(JUMP!$I$1,lists!$Q:$R,2,FALSE),Z129&lt;=VLOOKUP(JUMP!$I$2,lists!$Q:$R,2,FALSE)),TRUE,FALSE)</f>
        <v>1</v>
      </c>
      <c r="AD129" t="b">
        <f>VLOOKUP(Y129,lists!$B$7:$D$8,3,FALSE)</f>
        <v>1</v>
      </c>
      <c r="AE129" t="b">
        <f>VLOOKUP(SUBSTITUTE(IF(H129="","Open",H129),"Beg","Mdn"),lists!$B$27:$D$29,3,FALSE)</f>
        <v>1</v>
      </c>
      <c r="AF129" t="b">
        <f>IF(JUMP!$I$5="All",TRUE,IF(JUMP!$I$5=TEXT('Raw - J'!C129,"mmm"),TRUE,FALSE))</f>
        <v>1</v>
      </c>
      <c r="AG129" t="b">
        <f>VLOOKUP(M129,lists!B:D,3,FALSE)</f>
        <v>1</v>
      </c>
      <c r="AH129" t="b">
        <f>VLOOKUP(T129,lists!$B$23:$D$25,3,FALSE)</f>
        <v>1</v>
      </c>
      <c r="AI129">
        <f t="shared" si="7"/>
        <v>1</v>
      </c>
    </row>
    <row r="130" spans="1:35" x14ac:dyDescent="0.35">
      <c r="A130" s="1">
        <f t="shared" ref="A130:A193" si="8">IF(B130="",A129,B130+1)</f>
        <v>130</v>
      </c>
      <c r="B130" s="1">
        <f t="shared" ref="B130:B193" si="9">IF(AND(A129&lt;1,AI130=1),1,IF(AI130=1,A129,""))</f>
        <v>129</v>
      </c>
      <c r="C130" s="5">
        <v>44325</v>
      </c>
      <c r="D130" t="s">
        <v>96</v>
      </c>
      <c r="E130" t="s">
        <v>47</v>
      </c>
      <c r="F130" t="s">
        <v>53</v>
      </c>
      <c r="G130" t="s">
        <v>6</v>
      </c>
      <c r="H130" t="s">
        <v>227</v>
      </c>
      <c r="K130" t="s">
        <v>54</v>
      </c>
      <c r="L130" t="s">
        <v>5</v>
      </c>
      <c r="M130">
        <v>3</v>
      </c>
      <c r="O130" t="s">
        <v>233</v>
      </c>
      <c r="P130" t="s">
        <v>98</v>
      </c>
      <c r="Q130" t="s">
        <v>50</v>
      </c>
      <c r="R130">
        <v>9200</v>
      </c>
      <c r="S130" t="s">
        <v>1784</v>
      </c>
      <c r="T130" t="s">
        <v>241</v>
      </c>
      <c r="U130" t="s">
        <v>1695</v>
      </c>
      <c r="V130" t="s">
        <v>503</v>
      </c>
      <c r="W130" t="s">
        <v>503</v>
      </c>
      <c r="X130">
        <v>0</v>
      </c>
      <c r="Y130" s="6" t="str">
        <f t="shared" ref="Y130:Y193" si="10">IF(L130="F",L130,"A")</f>
        <v>A</v>
      </c>
      <c r="Z130" s="6">
        <f>VLOOKUP(Q130,lists!Q:R,2,FALSE)</f>
        <v>3</v>
      </c>
      <c r="AA130" t="b">
        <f>VLOOKUP(G130,lists!$B$2:$D$3,3,FALSE)</f>
        <v>1</v>
      </c>
      <c r="AB130" t="b">
        <f>VLOOKUP(F130,lists!$B:$C,2,FALSE)</f>
        <v>1</v>
      </c>
      <c r="AC130" t="b">
        <f>IF(AND(Z130&gt;=VLOOKUP(JUMP!$I$1,lists!$Q:$R,2,FALSE),Z130&lt;=VLOOKUP(JUMP!$I$2,lists!$Q:$R,2,FALSE)),TRUE,FALSE)</f>
        <v>1</v>
      </c>
      <c r="AD130" t="b">
        <f>VLOOKUP(Y130,lists!$B$7:$D$8,3,FALSE)</f>
        <v>1</v>
      </c>
      <c r="AE130" t="b">
        <f>VLOOKUP(SUBSTITUTE(IF(H130="","Open",H130),"Beg","Mdn"),lists!$B$27:$D$29,3,FALSE)</f>
        <v>1</v>
      </c>
      <c r="AF130" t="b">
        <f>IF(JUMP!$I$5="All",TRUE,IF(JUMP!$I$5=TEXT('Raw - J'!C130,"mmm"),TRUE,FALSE))</f>
        <v>1</v>
      </c>
      <c r="AG130" t="b">
        <f>VLOOKUP(M130,lists!B:D,3,FALSE)</f>
        <v>1</v>
      </c>
      <c r="AH130" t="b">
        <f>VLOOKUP(T130,lists!$B$23:$D$25,3,FALSE)</f>
        <v>1</v>
      </c>
      <c r="AI130">
        <f t="shared" si="7"/>
        <v>1</v>
      </c>
    </row>
    <row r="131" spans="1:35" x14ac:dyDescent="0.35">
      <c r="A131" s="1">
        <f t="shared" si="8"/>
        <v>131</v>
      </c>
      <c r="B131" s="1">
        <f t="shared" si="9"/>
        <v>130</v>
      </c>
      <c r="C131" s="5">
        <v>44326</v>
      </c>
      <c r="D131" t="s">
        <v>134</v>
      </c>
      <c r="E131" t="s">
        <v>47</v>
      </c>
      <c r="F131" t="s">
        <v>58</v>
      </c>
      <c r="G131" t="s">
        <v>51</v>
      </c>
      <c r="H131" t="s">
        <v>227</v>
      </c>
      <c r="K131" t="s">
        <v>60</v>
      </c>
      <c r="L131" t="s">
        <v>5</v>
      </c>
      <c r="M131">
        <v>5</v>
      </c>
      <c r="O131" t="s">
        <v>227</v>
      </c>
      <c r="P131" t="s">
        <v>101</v>
      </c>
      <c r="Q131" t="s">
        <v>55</v>
      </c>
      <c r="R131">
        <v>3500</v>
      </c>
      <c r="S131" t="s">
        <v>1789</v>
      </c>
      <c r="T131" t="s">
        <v>241</v>
      </c>
      <c r="V131" t="s">
        <v>503</v>
      </c>
      <c r="W131" t="s">
        <v>503</v>
      </c>
      <c r="X131">
        <v>0</v>
      </c>
      <c r="Y131" s="6" t="str">
        <f t="shared" si="10"/>
        <v>A</v>
      </c>
      <c r="Z131" s="6">
        <f>VLOOKUP(Q131,lists!Q:R,2,FALSE)</f>
        <v>2</v>
      </c>
      <c r="AA131" t="b">
        <f>VLOOKUP(G131,lists!$B$2:$D$3,3,FALSE)</f>
        <v>1</v>
      </c>
      <c r="AB131" t="b">
        <f>VLOOKUP(F131,lists!$B:$C,2,FALSE)</f>
        <v>1</v>
      </c>
      <c r="AC131" t="b">
        <f>IF(AND(Z131&gt;=VLOOKUP(JUMP!$I$1,lists!$Q:$R,2,FALSE),Z131&lt;=VLOOKUP(JUMP!$I$2,lists!$Q:$R,2,FALSE)),TRUE,FALSE)</f>
        <v>1</v>
      </c>
      <c r="AD131" t="b">
        <f>VLOOKUP(Y131,lists!$B$7:$D$8,3,FALSE)</f>
        <v>1</v>
      </c>
      <c r="AE131" t="b">
        <f>VLOOKUP(SUBSTITUTE(IF(H131="","Open",H131),"Beg","Mdn"),lists!$B$27:$D$29,3,FALSE)</f>
        <v>1</v>
      </c>
      <c r="AF131" t="b">
        <f>IF(JUMP!$I$5="All",TRUE,IF(JUMP!$I$5=TEXT('Raw - J'!C131,"mmm"),TRUE,FALSE))</f>
        <v>1</v>
      </c>
      <c r="AG131" t="b">
        <f>VLOOKUP(M131,lists!B:D,3,FALSE)</f>
        <v>1</v>
      </c>
      <c r="AH131" t="b">
        <f>VLOOKUP(T131,lists!$B$23:$D$25,3,FALSE)</f>
        <v>1</v>
      </c>
      <c r="AI131">
        <f t="shared" ref="AI131:AI194" si="11">IF(AND(AA131=TRUE,AB131=TRUE,AC131=TRUE,AD131=TRUE,AE131=TRUE,AF131=TRUE,AG131=TRUE,AH131=TRUE),1,0)</f>
        <v>1</v>
      </c>
    </row>
    <row r="132" spans="1:35" x14ac:dyDescent="0.35">
      <c r="A132" s="1">
        <f t="shared" si="8"/>
        <v>132</v>
      </c>
      <c r="B132" s="1">
        <f t="shared" si="9"/>
        <v>131</v>
      </c>
      <c r="C132" s="5">
        <v>44326</v>
      </c>
      <c r="D132" t="s">
        <v>134</v>
      </c>
      <c r="E132" t="s">
        <v>47</v>
      </c>
      <c r="F132" t="s">
        <v>48</v>
      </c>
      <c r="G132" t="s">
        <v>6</v>
      </c>
      <c r="H132" t="s">
        <v>227</v>
      </c>
      <c r="K132" t="s">
        <v>49</v>
      </c>
      <c r="L132" t="s">
        <v>5</v>
      </c>
      <c r="M132">
        <v>5</v>
      </c>
      <c r="O132" t="s">
        <v>234</v>
      </c>
      <c r="P132" t="s">
        <v>175</v>
      </c>
      <c r="Q132" t="s">
        <v>52</v>
      </c>
      <c r="R132">
        <v>4200</v>
      </c>
      <c r="S132" t="s">
        <v>1792</v>
      </c>
      <c r="T132" t="s">
        <v>241</v>
      </c>
      <c r="V132" t="s">
        <v>503</v>
      </c>
      <c r="W132" t="s">
        <v>503</v>
      </c>
      <c r="X132">
        <v>0</v>
      </c>
      <c r="Y132" s="6" t="str">
        <f t="shared" si="10"/>
        <v>A</v>
      </c>
      <c r="Z132" s="6">
        <f>VLOOKUP(Q132,lists!Q:R,2,FALSE)</f>
        <v>5</v>
      </c>
      <c r="AA132" t="b">
        <f>VLOOKUP(G132,lists!$B$2:$D$3,3,FALSE)</f>
        <v>1</v>
      </c>
      <c r="AB132" t="b">
        <f>VLOOKUP(F132,lists!$B:$C,2,FALSE)</f>
        <v>1</v>
      </c>
      <c r="AC132" t="b">
        <f>IF(AND(Z132&gt;=VLOOKUP(JUMP!$I$1,lists!$Q:$R,2,FALSE),Z132&lt;=VLOOKUP(JUMP!$I$2,lists!$Q:$R,2,FALSE)),TRUE,FALSE)</f>
        <v>1</v>
      </c>
      <c r="AD132" t="b">
        <f>VLOOKUP(Y132,lists!$B$7:$D$8,3,FALSE)</f>
        <v>1</v>
      </c>
      <c r="AE132" t="b">
        <f>VLOOKUP(SUBSTITUTE(IF(H132="","Open",H132),"Beg","Mdn"),lists!$B$27:$D$29,3,FALSE)</f>
        <v>1</v>
      </c>
      <c r="AF132" t="b">
        <f>IF(JUMP!$I$5="All",TRUE,IF(JUMP!$I$5=TEXT('Raw - J'!C132,"mmm"),TRUE,FALSE))</f>
        <v>1</v>
      </c>
      <c r="AG132" t="b">
        <f>VLOOKUP(M132,lists!B:D,3,FALSE)</f>
        <v>1</v>
      </c>
      <c r="AH132" t="b">
        <f>VLOOKUP(T132,lists!$B$23:$D$25,3,FALSE)</f>
        <v>1</v>
      </c>
      <c r="AI132">
        <f t="shared" si="11"/>
        <v>1</v>
      </c>
    </row>
    <row r="133" spans="1:35" x14ac:dyDescent="0.35">
      <c r="A133" s="1">
        <f t="shared" si="8"/>
        <v>133</v>
      </c>
      <c r="B133" s="1">
        <f t="shared" si="9"/>
        <v>132</v>
      </c>
      <c r="C133" s="5">
        <v>44326</v>
      </c>
      <c r="D133" t="s">
        <v>134</v>
      </c>
      <c r="E133" t="s">
        <v>47</v>
      </c>
      <c r="F133" t="s">
        <v>53</v>
      </c>
      <c r="G133" t="s">
        <v>51</v>
      </c>
      <c r="H133" t="s">
        <v>244</v>
      </c>
      <c r="K133" t="s">
        <v>54</v>
      </c>
      <c r="L133" t="s">
        <v>5</v>
      </c>
      <c r="M133">
        <v>4</v>
      </c>
      <c r="O133" t="s">
        <v>227</v>
      </c>
      <c r="P133" t="s">
        <v>86</v>
      </c>
      <c r="Q133" t="s">
        <v>50</v>
      </c>
      <c r="R133">
        <v>5400</v>
      </c>
      <c r="S133" t="s">
        <v>296</v>
      </c>
      <c r="T133" t="s">
        <v>241</v>
      </c>
      <c r="V133" t="s">
        <v>503</v>
      </c>
      <c r="W133" t="s">
        <v>503</v>
      </c>
      <c r="X133">
        <v>0</v>
      </c>
      <c r="Y133" s="6" t="str">
        <f t="shared" si="10"/>
        <v>A</v>
      </c>
      <c r="Z133" s="6">
        <f>VLOOKUP(Q133,lists!Q:R,2,FALSE)</f>
        <v>3</v>
      </c>
      <c r="AA133" t="b">
        <f>VLOOKUP(G133,lists!$B$2:$D$3,3,FALSE)</f>
        <v>1</v>
      </c>
      <c r="AB133" t="b">
        <f>VLOOKUP(F133,lists!$B:$C,2,FALSE)</f>
        <v>1</v>
      </c>
      <c r="AC133" t="b">
        <f>IF(AND(Z133&gt;=VLOOKUP(JUMP!$I$1,lists!$Q:$R,2,FALSE),Z133&lt;=VLOOKUP(JUMP!$I$2,lists!$Q:$R,2,FALSE)),TRUE,FALSE)</f>
        <v>1</v>
      </c>
      <c r="AD133" t="b">
        <f>VLOOKUP(Y133,lists!$B$7:$D$8,3,FALSE)</f>
        <v>1</v>
      </c>
      <c r="AE133" t="b">
        <f>VLOOKUP(SUBSTITUTE(IF(H133="","Open",H133),"Beg","Mdn"),lists!$B$27:$D$29,3,FALSE)</f>
        <v>1</v>
      </c>
      <c r="AF133" t="b">
        <f>IF(JUMP!$I$5="All",TRUE,IF(JUMP!$I$5=TEXT('Raw - J'!C133,"mmm"),TRUE,FALSE))</f>
        <v>1</v>
      </c>
      <c r="AG133" t="b">
        <f>VLOOKUP(M133,lists!B:D,3,FALSE)</f>
        <v>1</v>
      </c>
      <c r="AH133" t="b">
        <f>VLOOKUP(T133,lists!$B$23:$D$25,3,FALSE)</f>
        <v>1</v>
      </c>
      <c r="AI133">
        <f t="shared" si="11"/>
        <v>1</v>
      </c>
    </row>
    <row r="134" spans="1:35" x14ac:dyDescent="0.35">
      <c r="A134" s="1">
        <f t="shared" si="8"/>
        <v>134</v>
      </c>
      <c r="B134" s="1">
        <f t="shared" si="9"/>
        <v>133</v>
      </c>
      <c r="C134" s="5">
        <v>44326</v>
      </c>
      <c r="D134" t="s">
        <v>134</v>
      </c>
      <c r="E134" t="s">
        <v>47</v>
      </c>
      <c r="F134" t="s">
        <v>53</v>
      </c>
      <c r="G134" t="s">
        <v>6</v>
      </c>
      <c r="H134" t="s">
        <v>227</v>
      </c>
      <c r="K134" t="s">
        <v>54</v>
      </c>
      <c r="L134" t="s">
        <v>5</v>
      </c>
      <c r="M134">
        <v>4</v>
      </c>
      <c r="O134" t="s">
        <v>235</v>
      </c>
      <c r="P134" t="s">
        <v>86</v>
      </c>
      <c r="Q134" t="s">
        <v>50</v>
      </c>
      <c r="R134">
        <v>5400</v>
      </c>
      <c r="S134" t="s">
        <v>1794</v>
      </c>
      <c r="T134" t="s">
        <v>241</v>
      </c>
      <c r="V134" t="s">
        <v>503</v>
      </c>
      <c r="W134" t="s">
        <v>503</v>
      </c>
      <c r="X134">
        <v>0</v>
      </c>
      <c r="Y134" s="6" t="str">
        <f t="shared" si="10"/>
        <v>A</v>
      </c>
      <c r="Z134" s="6">
        <f>VLOOKUP(Q134,lists!Q:R,2,FALSE)</f>
        <v>3</v>
      </c>
      <c r="AA134" t="b">
        <f>VLOOKUP(G134,lists!$B$2:$D$3,3,FALSE)</f>
        <v>1</v>
      </c>
      <c r="AB134" t="b">
        <f>VLOOKUP(F134,lists!$B:$C,2,FALSE)</f>
        <v>1</v>
      </c>
      <c r="AC134" t="b">
        <f>IF(AND(Z134&gt;=VLOOKUP(JUMP!$I$1,lists!$Q:$R,2,FALSE),Z134&lt;=VLOOKUP(JUMP!$I$2,lists!$Q:$R,2,FALSE)),TRUE,FALSE)</f>
        <v>1</v>
      </c>
      <c r="AD134" t="b">
        <f>VLOOKUP(Y134,lists!$B$7:$D$8,3,FALSE)</f>
        <v>1</v>
      </c>
      <c r="AE134" t="b">
        <f>VLOOKUP(SUBSTITUTE(IF(H134="","Open",H134),"Beg","Mdn"),lists!$B$27:$D$29,3,FALSE)</f>
        <v>1</v>
      </c>
      <c r="AF134" t="b">
        <f>IF(JUMP!$I$5="All",TRUE,IF(JUMP!$I$5=TEXT('Raw - J'!C134,"mmm"),TRUE,FALSE))</f>
        <v>1</v>
      </c>
      <c r="AG134" t="b">
        <f>VLOOKUP(M134,lists!B:D,3,FALSE)</f>
        <v>1</v>
      </c>
      <c r="AH134" t="b">
        <f>VLOOKUP(T134,lists!$B$23:$D$25,3,FALSE)</f>
        <v>1</v>
      </c>
      <c r="AI134">
        <f t="shared" si="11"/>
        <v>1</v>
      </c>
    </row>
    <row r="135" spans="1:35" x14ac:dyDescent="0.35">
      <c r="A135" s="1">
        <f t="shared" si="8"/>
        <v>135</v>
      </c>
      <c r="B135" s="1">
        <f t="shared" si="9"/>
        <v>134</v>
      </c>
      <c r="C135" s="5">
        <v>44326</v>
      </c>
      <c r="D135" t="s">
        <v>134</v>
      </c>
      <c r="E135" t="s">
        <v>47</v>
      </c>
      <c r="F135" t="s">
        <v>48</v>
      </c>
      <c r="G135" t="s">
        <v>6</v>
      </c>
      <c r="H135" t="s">
        <v>227</v>
      </c>
      <c r="K135" t="s">
        <v>49</v>
      </c>
      <c r="L135" t="s">
        <v>5</v>
      </c>
      <c r="M135">
        <v>4</v>
      </c>
      <c r="O135" t="s">
        <v>229</v>
      </c>
      <c r="P135" t="s">
        <v>55</v>
      </c>
      <c r="Q135" t="s">
        <v>55</v>
      </c>
      <c r="R135">
        <v>6200</v>
      </c>
      <c r="S135" t="s">
        <v>1790</v>
      </c>
      <c r="T135" t="s">
        <v>241</v>
      </c>
      <c r="V135" t="s">
        <v>503</v>
      </c>
      <c r="W135" t="s">
        <v>503</v>
      </c>
      <c r="X135">
        <v>0</v>
      </c>
      <c r="Y135" s="6" t="str">
        <f t="shared" si="10"/>
        <v>A</v>
      </c>
      <c r="Z135" s="6">
        <f>VLOOKUP(Q135,lists!Q:R,2,FALSE)</f>
        <v>2</v>
      </c>
      <c r="AA135" t="b">
        <f>VLOOKUP(G135,lists!$B$2:$D$3,3,FALSE)</f>
        <v>1</v>
      </c>
      <c r="AB135" t="b">
        <f>VLOOKUP(F135,lists!$B:$C,2,FALSE)</f>
        <v>1</v>
      </c>
      <c r="AC135" t="b">
        <f>IF(AND(Z135&gt;=VLOOKUP(JUMP!$I$1,lists!$Q:$R,2,FALSE),Z135&lt;=VLOOKUP(JUMP!$I$2,lists!$Q:$R,2,FALSE)),TRUE,FALSE)</f>
        <v>1</v>
      </c>
      <c r="AD135" t="b">
        <f>VLOOKUP(Y135,lists!$B$7:$D$8,3,FALSE)</f>
        <v>1</v>
      </c>
      <c r="AE135" t="b">
        <f>VLOOKUP(SUBSTITUTE(IF(H135="","Open",H135),"Beg","Mdn"),lists!$B$27:$D$29,3,FALSE)</f>
        <v>1</v>
      </c>
      <c r="AF135" t="b">
        <f>IF(JUMP!$I$5="All",TRUE,IF(JUMP!$I$5=TEXT('Raw - J'!C135,"mmm"),TRUE,FALSE))</f>
        <v>1</v>
      </c>
      <c r="AG135" t="b">
        <f>VLOOKUP(M135,lists!B:D,3,FALSE)</f>
        <v>1</v>
      </c>
      <c r="AH135" t="b">
        <f>VLOOKUP(T135,lists!$B$23:$D$25,3,FALSE)</f>
        <v>1</v>
      </c>
      <c r="AI135">
        <f t="shared" si="11"/>
        <v>1</v>
      </c>
    </row>
    <row r="136" spans="1:35" x14ac:dyDescent="0.35">
      <c r="A136" s="1">
        <f t="shared" si="8"/>
        <v>136</v>
      </c>
      <c r="B136" s="1">
        <f t="shared" si="9"/>
        <v>135</v>
      </c>
      <c r="C136" s="5">
        <v>44326</v>
      </c>
      <c r="D136" t="s">
        <v>134</v>
      </c>
      <c r="E136" t="s">
        <v>47</v>
      </c>
      <c r="F136" t="s">
        <v>53</v>
      </c>
      <c r="G136" t="s">
        <v>6</v>
      </c>
      <c r="H136" t="s">
        <v>227</v>
      </c>
      <c r="K136" t="s">
        <v>54</v>
      </c>
      <c r="L136" t="s">
        <v>5</v>
      </c>
      <c r="M136">
        <v>3</v>
      </c>
      <c r="O136" t="s">
        <v>231</v>
      </c>
      <c r="P136" t="s">
        <v>150</v>
      </c>
      <c r="Q136" t="s">
        <v>52</v>
      </c>
      <c r="R136">
        <v>8700</v>
      </c>
      <c r="S136" t="s">
        <v>1791</v>
      </c>
      <c r="T136" t="s">
        <v>241</v>
      </c>
      <c r="V136" t="s">
        <v>503</v>
      </c>
      <c r="W136" t="s">
        <v>503</v>
      </c>
      <c r="X136">
        <v>0</v>
      </c>
      <c r="Y136" s="6" t="str">
        <f t="shared" si="10"/>
        <v>A</v>
      </c>
      <c r="Z136" s="6">
        <f>VLOOKUP(Q136,lists!Q:R,2,FALSE)</f>
        <v>5</v>
      </c>
      <c r="AA136" t="b">
        <f>VLOOKUP(G136,lists!$B$2:$D$3,3,FALSE)</f>
        <v>1</v>
      </c>
      <c r="AB136" t="b">
        <f>VLOOKUP(F136,lists!$B:$C,2,FALSE)</f>
        <v>1</v>
      </c>
      <c r="AC136" t="b">
        <f>IF(AND(Z136&gt;=VLOOKUP(JUMP!$I$1,lists!$Q:$R,2,FALSE),Z136&lt;=VLOOKUP(JUMP!$I$2,lists!$Q:$R,2,FALSE)),TRUE,FALSE)</f>
        <v>1</v>
      </c>
      <c r="AD136" t="b">
        <f>VLOOKUP(Y136,lists!$B$7:$D$8,3,FALSE)</f>
        <v>1</v>
      </c>
      <c r="AE136" t="b">
        <f>VLOOKUP(SUBSTITUTE(IF(H136="","Open",H136),"Beg","Mdn"),lists!$B$27:$D$29,3,FALSE)</f>
        <v>1</v>
      </c>
      <c r="AF136" t="b">
        <f>IF(JUMP!$I$5="All",TRUE,IF(JUMP!$I$5=TEXT('Raw - J'!C136,"mmm"),TRUE,FALSE))</f>
        <v>1</v>
      </c>
      <c r="AG136" t="b">
        <f>VLOOKUP(M136,lists!B:D,3,FALSE)</f>
        <v>1</v>
      </c>
      <c r="AH136" t="b">
        <f>VLOOKUP(T136,lists!$B$23:$D$25,3,FALSE)</f>
        <v>1</v>
      </c>
      <c r="AI136">
        <f t="shared" si="11"/>
        <v>1</v>
      </c>
    </row>
    <row r="137" spans="1:35" x14ac:dyDescent="0.35">
      <c r="A137" s="1">
        <f t="shared" si="8"/>
        <v>137</v>
      </c>
      <c r="B137" s="1">
        <f t="shared" si="9"/>
        <v>136</v>
      </c>
      <c r="C137" s="5">
        <v>44326</v>
      </c>
      <c r="D137" t="s">
        <v>134</v>
      </c>
      <c r="E137" t="s">
        <v>47</v>
      </c>
      <c r="F137" t="s">
        <v>48</v>
      </c>
      <c r="G137" t="s">
        <v>6</v>
      </c>
      <c r="H137" t="s">
        <v>227</v>
      </c>
      <c r="K137" t="s">
        <v>49</v>
      </c>
      <c r="L137" t="s">
        <v>5</v>
      </c>
      <c r="M137">
        <v>3</v>
      </c>
      <c r="O137" t="s">
        <v>231</v>
      </c>
      <c r="P137" t="s">
        <v>175</v>
      </c>
      <c r="Q137" t="s">
        <v>52</v>
      </c>
      <c r="R137">
        <v>10400</v>
      </c>
      <c r="S137" t="s">
        <v>1793</v>
      </c>
      <c r="T137" t="s">
        <v>241</v>
      </c>
      <c r="V137" t="s">
        <v>503</v>
      </c>
      <c r="W137" t="s">
        <v>503</v>
      </c>
      <c r="X137">
        <v>0</v>
      </c>
      <c r="Y137" s="6" t="str">
        <f t="shared" si="10"/>
        <v>A</v>
      </c>
      <c r="Z137" s="6">
        <f>VLOOKUP(Q137,lists!Q:R,2,FALSE)</f>
        <v>5</v>
      </c>
      <c r="AA137" t="b">
        <f>VLOOKUP(G137,lists!$B$2:$D$3,3,FALSE)</f>
        <v>1</v>
      </c>
      <c r="AB137" t="b">
        <f>VLOOKUP(F137,lists!$B:$C,2,FALSE)</f>
        <v>1</v>
      </c>
      <c r="AC137" t="b">
        <f>IF(AND(Z137&gt;=VLOOKUP(JUMP!$I$1,lists!$Q:$R,2,FALSE),Z137&lt;=VLOOKUP(JUMP!$I$2,lists!$Q:$R,2,FALSE)),TRUE,FALSE)</f>
        <v>1</v>
      </c>
      <c r="AD137" t="b">
        <f>VLOOKUP(Y137,lists!$B$7:$D$8,3,FALSE)</f>
        <v>1</v>
      </c>
      <c r="AE137" t="b">
        <f>VLOOKUP(SUBSTITUTE(IF(H137="","Open",H137),"Beg","Mdn"),lists!$B$27:$D$29,3,FALSE)</f>
        <v>1</v>
      </c>
      <c r="AF137" t="b">
        <f>IF(JUMP!$I$5="All",TRUE,IF(JUMP!$I$5=TEXT('Raw - J'!C137,"mmm"),TRUE,FALSE))</f>
        <v>1</v>
      </c>
      <c r="AG137" t="b">
        <f>VLOOKUP(M137,lists!B:D,3,FALSE)</f>
        <v>1</v>
      </c>
      <c r="AH137" t="b">
        <f>VLOOKUP(T137,lists!$B$23:$D$25,3,FALSE)</f>
        <v>1</v>
      </c>
      <c r="AI137">
        <f t="shared" si="11"/>
        <v>1</v>
      </c>
    </row>
    <row r="138" spans="1:35" x14ac:dyDescent="0.35">
      <c r="A138" s="1">
        <f t="shared" si="8"/>
        <v>138</v>
      </c>
      <c r="B138" s="1">
        <f t="shared" si="9"/>
        <v>137</v>
      </c>
      <c r="C138" s="5">
        <v>44326</v>
      </c>
      <c r="D138" t="s">
        <v>69</v>
      </c>
      <c r="E138" t="s">
        <v>47</v>
      </c>
      <c r="F138" t="s">
        <v>58</v>
      </c>
      <c r="G138" t="s">
        <v>51</v>
      </c>
      <c r="H138" t="s">
        <v>245</v>
      </c>
      <c r="K138" t="s">
        <v>60</v>
      </c>
      <c r="L138" t="s">
        <v>7</v>
      </c>
      <c r="M138">
        <v>5</v>
      </c>
      <c r="O138" t="s">
        <v>227</v>
      </c>
      <c r="P138" t="s">
        <v>101</v>
      </c>
      <c r="Q138" t="s">
        <v>55</v>
      </c>
      <c r="R138">
        <v>3500</v>
      </c>
      <c r="S138" t="s">
        <v>1800</v>
      </c>
      <c r="T138" t="s">
        <v>239</v>
      </c>
      <c r="V138" t="s">
        <v>503</v>
      </c>
      <c r="W138" t="s">
        <v>503</v>
      </c>
      <c r="X138">
        <v>0</v>
      </c>
      <c r="Y138" s="6" t="str">
        <f t="shared" si="10"/>
        <v>F</v>
      </c>
      <c r="Z138" s="6">
        <f>VLOOKUP(Q138,lists!Q:R,2,FALSE)</f>
        <v>2</v>
      </c>
      <c r="AA138" t="b">
        <f>VLOOKUP(G138,lists!$B$2:$D$3,3,FALSE)</f>
        <v>1</v>
      </c>
      <c r="AB138" t="b">
        <f>VLOOKUP(F138,lists!$B:$C,2,FALSE)</f>
        <v>1</v>
      </c>
      <c r="AC138" t="b">
        <f>IF(AND(Z138&gt;=VLOOKUP(JUMP!$I$1,lists!$Q:$R,2,FALSE),Z138&lt;=VLOOKUP(JUMP!$I$2,lists!$Q:$R,2,FALSE)),TRUE,FALSE)</f>
        <v>1</v>
      </c>
      <c r="AD138" t="b">
        <f>VLOOKUP(Y138,lists!$B$7:$D$8,3,FALSE)</f>
        <v>1</v>
      </c>
      <c r="AE138" t="b">
        <f>VLOOKUP(SUBSTITUTE(IF(H138="","Open",H138),"Beg","Mdn"),lists!$B$27:$D$29,3,FALSE)</f>
        <v>1</v>
      </c>
      <c r="AF138" t="b">
        <f>IF(JUMP!$I$5="All",TRUE,IF(JUMP!$I$5=TEXT('Raw - J'!C138,"mmm"),TRUE,FALSE))</f>
        <v>1</v>
      </c>
      <c r="AG138" t="b">
        <f>VLOOKUP(M138,lists!B:D,3,FALSE)</f>
        <v>1</v>
      </c>
      <c r="AH138" t="b">
        <f>VLOOKUP(T138,lists!$B$23:$D$25,3,FALSE)</f>
        <v>1</v>
      </c>
      <c r="AI138">
        <f t="shared" si="11"/>
        <v>1</v>
      </c>
    </row>
    <row r="139" spans="1:35" x14ac:dyDescent="0.35">
      <c r="A139" s="1">
        <f t="shared" si="8"/>
        <v>139</v>
      </c>
      <c r="B139" s="1">
        <f t="shared" si="9"/>
        <v>138</v>
      </c>
      <c r="C139" s="5">
        <v>44326</v>
      </c>
      <c r="D139" t="s">
        <v>69</v>
      </c>
      <c r="E139" t="s">
        <v>47</v>
      </c>
      <c r="F139" t="s">
        <v>48</v>
      </c>
      <c r="G139" t="s">
        <v>6</v>
      </c>
      <c r="H139" t="s">
        <v>244</v>
      </c>
      <c r="K139" t="s">
        <v>49</v>
      </c>
      <c r="L139" t="s">
        <v>5</v>
      </c>
      <c r="M139">
        <v>5</v>
      </c>
      <c r="O139" t="s">
        <v>234</v>
      </c>
      <c r="P139" t="s">
        <v>512</v>
      </c>
      <c r="Q139" t="s">
        <v>50</v>
      </c>
      <c r="R139">
        <v>4200</v>
      </c>
      <c r="S139" t="s">
        <v>1795</v>
      </c>
      <c r="T139" t="s">
        <v>239</v>
      </c>
      <c r="V139" t="s">
        <v>503</v>
      </c>
      <c r="W139" t="s">
        <v>503</v>
      </c>
      <c r="X139">
        <v>0</v>
      </c>
      <c r="Y139" s="6" t="str">
        <f t="shared" si="10"/>
        <v>A</v>
      </c>
      <c r="Z139" s="6">
        <f>VLOOKUP(Q139,lists!Q:R,2,FALSE)</f>
        <v>3</v>
      </c>
      <c r="AA139" t="b">
        <f>VLOOKUP(G139,lists!$B$2:$D$3,3,FALSE)</f>
        <v>1</v>
      </c>
      <c r="AB139" t="b">
        <f>VLOOKUP(F139,lists!$B:$C,2,FALSE)</f>
        <v>1</v>
      </c>
      <c r="AC139" t="b">
        <f>IF(AND(Z139&gt;=VLOOKUP(JUMP!$I$1,lists!$Q:$R,2,FALSE),Z139&lt;=VLOOKUP(JUMP!$I$2,lists!$Q:$R,2,FALSE)),TRUE,FALSE)</f>
        <v>1</v>
      </c>
      <c r="AD139" t="b">
        <f>VLOOKUP(Y139,lists!$B$7:$D$8,3,FALSE)</f>
        <v>1</v>
      </c>
      <c r="AE139" t="b">
        <f>VLOOKUP(SUBSTITUTE(IF(H139="","Open",H139),"Beg","Mdn"),lists!$B$27:$D$29,3,FALSE)</f>
        <v>1</v>
      </c>
      <c r="AF139" t="b">
        <f>IF(JUMP!$I$5="All",TRUE,IF(JUMP!$I$5=TEXT('Raw - J'!C139,"mmm"),TRUE,FALSE))</f>
        <v>1</v>
      </c>
      <c r="AG139" t="b">
        <f>VLOOKUP(M139,lists!B:D,3,FALSE)</f>
        <v>1</v>
      </c>
      <c r="AH139" t="b">
        <f>VLOOKUP(T139,lists!$B$23:$D$25,3,FALSE)</f>
        <v>1</v>
      </c>
      <c r="AI139">
        <f t="shared" si="11"/>
        <v>1</v>
      </c>
    </row>
    <row r="140" spans="1:35" x14ac:dyDescent="0.35">
      <c r="A140" s="1">
        <f t="shared" si="8"/>
        <v>140</v>
      </c>
      <c r="B140" s="1">
        <f t="shared" si="9"/>
        <v>139</v>
      </c>
      <c r="C140" s="5">
        <v>44326</v>
      </c>
      <c r="D140" t="s">
        <v>69</v>
      </c>
      <c r="E140" t="s">
        <v>47</v>
      </c>
      <c r="F140" t="s">
        <v>53</v>
      </c>
      <c r="G140" t="s">
        <v>6</v>
      </c>
      <c r="H140" t="s">
        <v>227</v>
      </c>
      <c r="K140" t="s">
        <v>54</v>
      </c>
      <c r="L140" t="s">
        <v>5</v>
      </c>
      <c r="M140">
        <v>4</v>
      </c>
      <c r="O140" t="s">
        <v>228</v>
      </c>
      <c r="P140" t="s">
        <v>101</v>
      </c>
      <c r="Q140" t="s">
        <v>55</v>
      </c>
      <c r="R140">
        <v>5400</v>
      </c>
      <c r="S140" t="s">
        <v>1797</v>
      </c>
      <c r="T140" t="s">
        <v>239</v>
      </c>
      <c r="V140" t="s">
        <v>503</v>
      </c>
      <c r="W140" t="s">
        <v>503</v>
      </c>
      <c r="X140">
        <v>0</v>
      </c>
      <c r="Y140" s="6" t="str">
        <f t="shared" si="10"/>
        <v>A</v>
      </c>
      <c r="Z140" s="6">
        <f>VLOOKUP(Q140,lists!Q:R,2,FALSE)</f>
        <v>2</v>
      </c>
      <c r="AA140" t="b">
        <f>VLOOKUP(G140,lists!$B$2:$D$3,3,FALSE)</f>
        <v>1</v>
      </c>
      <c r="AB140" t="b">
        <f>VLOOKUP(F140,lists!$B:$C,2,FALSE)</f>
        <v>1</v>
      </c>
      <c r="AC140" t="b">
        <f>IF(AND(Z140&gt;=VLOOKUP(JUMP!$I$1,lists!$Q:$R,2,FALSE),Z140&lt;=VLOOKUP(JUMP!$I$2,lists!$Q:$R,2,FALSE)),TRUE,FALSE)</f>
        <v>1</v>
      </c>
      <c r="AD140" t="b">
        <f>VLOOKUP(Y140,lists!$B$7:$D$8,3,FALSE)</f>
        <v>1</v>
      </c>
      <c r="AE140" t="b">
        <f>VLOOKUP(SUBSTITUTE(IF(H140="","Open",H140),"Beg","Mdn"),lists!$B$27:$D$29,3,FALSE)</f>
        <v>1</v>
      </c>
      <c r="AF140" t="b">
        <f>IF(JUMP!$I$5="All",TRUE,IF(JUMP!$I$5=TEXT('Raw - J'!C140,"mmm"),TRUE,FALSE))</f>
        <v>1</v>
      </c>
      <c r="AG140" t="b">
        <f>VLOOKUP(M140,lists!B:D,3,FALSE)</f>
        <v>1</v>
      </c>
      <c r="AH140" t="b">
        <f>VLOOKUP(T140,lists!$B$23:$D$25,3,FALSE)</f>
        <v>1</v>
      </c>
      <c r="AI140">
        <f t="shared" si="11"/>
        <v>1</v>
      </c>
    </row>
    <row r="141" spans="1:35" x14ac:dyDescent="0.35">
      <c r="A141" s="1">
        <f t="shared" si="8"/>
        <v>141</v>
      </c>
      <c r="B141" s="1">
        <f t="shared" si="9"/>
        <v>140</v>
      </c>
      <c r="C141" s="5">
        <v>44326</v>
      </c>
      <c r="D141" t="s">
        <v>69</v>
      </c>
      <c r="E141" t="s">
        <v>47</v>
      </c>
      <c r="F141" t="s">
        <v>53</v>
      </c>
      <c r="G141" t="s">
        <v>51</v>
      </c>
      <c r="H141" t="s">
        <v>244</v>
      </c>
      <c r="K141" t="s">
        <v>54</v>
      </c>
      <c r="L141" t="s">
        <v>5</v>
      </c>
      <c r="M141">
        <v>4</v>
      </c>
      <c r="O141" t="s">
        <v>227</v>
      </c>
      <c r="P141" t="s">
        <v>101</v>
      </c>
      <c r="Q141" t="s">
        <v>55</v>
      </c>
      <c r="R141">
        <v>5400</v>
      </c>
      <c r="S141" t="s">
        <v>1798</v>
      </c>
      <c r="T141" t="s">
        <v>239</v>
      </c>
      <c r="V141" t="s">
        <v>503</v>
      </c>
      <c r="W141" t="s">
        <v>503</v>
      </c>
      <c r="X141">
        <v>0</v>
      </c>
      <c r="Y141" s="6" t="str">
        <f t="shared" si="10"/>
        <v>A</v>
      </c>
      <c r="Z141" s="6">
        <f>VLOOKUP(Q141,lists!Q:R,2,FALSE)</f>
        <v>2</v>
      </c>
      <c r="AA141" t="b">
        <f>VLOOKUP(G141,lists!$B$2:$D$3,3,FALSE)</f>
        <v>1</v>
      </c>
      <c r="AB141" t="b">
        <f>VLOOKUP(F141,lists!$B:$C,2,FALSE)</f>
        <v>1</v>
      </c>
      <c r="AC141" t="b">
        <f>IF(AND(Z141&gt;=VLOOKUP(JUMP!$I$1,lists!$Q:$R,2,FALSE),Z141&lt;=VLOOKUP(JUMP!$I$2,lists!$Q:$R,2,FALSE)),TRUE,FALSE)</f>
        <v>1</v>
      </c>
      <c r="AD141" t="b">
        <f>VLOOKUP(Y141,lists!$B$7:$D$8,3,FALSE)</f>
        <v>1</v>
      </c>
      <c r="AE141" t="b">
        <f>VLOOKUP(SUBSTITUTE(IF(H141="","Open",H141),"Beg","Mdn"),lists!$B$27:$D$29,3,FALSE)</f>
        <v>1</v>
      </c>
      <c r="AF141" t="b">
        <f>IF(JUMP!$I$5="All",TRUE,IF(JUMP!$I$5=TEXT('Raw - J'!C141,"mmm"),TRUE,FALSE))</f>
        <v>1</v>
      </c>
      <c r="AG141" t="b">
        <f>VLOOKUP(M141,lists!B:D,3,FALSE)</f>
        <v>1</v>
      </c>
      <c r="AH141" t="b">
        <f>VLOOKUP(T141,lists!$B$23:$D$25,3,FALSE)</f>
        <v>1</v>
      </c>
      <c r="AI141">
        <f t="shared" si="11"/>
        <v>1</v>
      </c>
    </row>
    <row r="142" spans="1:35" x14ac:dyDescent="0.35">
      <c r="A142" s="1">
        <f t="shared" si="8"/>
        <v>142</v>
      </c>
      <c r="B142" s="1">
        <f t="shared" si="9"/>
        <v>141</v>
      </c>
      <c r="C142" s="5">
        <v>44326</v>
      </c>
      <c r="D142" t="s">
        <v>69</v>
      </c>
      <c r="E142" t="s">
        <v>47</v>
      </c>
      <c r="F142" t="s">
        <v>53</v>
      </c>
      <c r="G142" t="s">
        <v>6</v>
      </c>
      <c r="H142" t="s">
        <v>227</v>
      </c>
      <c r="K142" t="s">
        <v>54</v>
      </c>
      <c r="L142" t="s">
        <v>5</v>
      </c>
      <c r="M142">
        <v>4</v>
      </c>
      <c r="O142" t="s">
        <v>228</v>
      </c>
      <c r="P142" t="s">
        <v>512</v>
      </c>
      <c r="Q142" t="s">
        <v>50</v>
      </c>
      <c r="R142">
        <v>5400</v>
      </c>
      <c r="S142" t="s">
        <v>1799</v>
      </c>
      <c r="T142" t="s">
        <v>239</v>
      </c>
      <c r="V142" t="s">
        <v>503</v>
      </c>
      <c r="W142" t="s">
        <v>503</v>
      </c>
      <c r="X142">
        <v>0</v>
      </c>
      <c r="Y142" s="6" t="str">
        <f t="shared" si="10"/>
        <v>A</v>
      </c>
      <c r="Z142" s="6">
        <f>VLOOKUP(Q142,lists!Q:R,2,FALSE)</f>
        <v>3</v>
      </c>
      <c r="AA142" t="b">
        <f>VLOOKUP(G142,lists!$B$2:$D$3,3,FALSE)</f>
        <v>1</v>
      </c>
      <c r="AB142" t="b">
        <f>VLOOKUP(F142,lists!$B:$C,2,FALSE)</f>
        <v>1</v>
      </c>
      <c r="AC142" t="b">
        <f>IF(AND(Z142&gt;=VLOOKUP(JUMP!$I$1,lists!$Q:$R,2,FALSE),Z142&lt;=VLOOKUP(JUMP!$I$2,lists!$Q:$R,2,FALSE)),TRUE,FALSE)</f>
        <v>1</v>
      </c>
      <c r="AD142" t="b">
        <f>VLOOKUP(Y142,lists!$B$7:$D$8,3,FALSE)</f>
        <v>1</v>
      </c>
      <c r="AE142" t="b">
        <f>VLOOKUP(SUBSTITUTE(IF(H142="","Open",H142),"Beg","Mdn"),lists!$B$27:$D$29,3,FALSE)</f>
        <v>1</v>
      </c>
      <c r="AF142" t="b">
        <f>IF(JUMP!$I$5="All",TRUE,IF(JUMP!$I$5=TEXT('Raw - J'!C142,"mmm"),TRUE,FALSE))</f>
        <v>1</v>
      </c>
      <c r="AG142" t="b">
        <f>VLOOKUP(M142,lists!B:D,3,FALSE)</f>
        <v>1</v>
      </c>
      <c r="AH142" t="b">
        <f>VLOOKUP(T142,lists!$B$23:$D$25,3,FALSE)</f>
        <v>1</v>
      </c>
      <c r="AI142">
        <f t="shared" si="11"/>
        <v>1</v>
      </c>
    </row>
    <row r="143" spans="1:35" x14ac:dyDescent="0.35">
      <c r="A143" s="1">
        <f t="shared" si="8"/>
        <v>143</v>
      </c>
      <c r="B143" s="1">
        <f t="shared" si="9"/>
        <v>142</v>
      </c>
      <c r="C143" s="5">
        <v>44326</v>
      </c>
      <c r="D143" t="s">
        <v>69</v>
      </c>
      <c r="E143" t="s">
        <v>47</v>
      </c>
      <c r="F143" t="s">
        <v>53</v>
      </c>
      <c r="G143" t="s">
        <v>51</v>
      </c>
      <c r="H143" t="s">
        <v>245</v>
      </c>
      <c r="K143" t="s">
        <v>54</v>
      </c>
      <c r="L143" t="s">
        <v>5</v>
      </c>
      <c r="M143">
        <v>4</v>
      </c>
      <c r="O143" t="s">
        <v>227</v>
      </c>
      <c r="P143" t="s">
        <v>512</v>
      </c>
      <c r="Q143" t="s">
        <v>50</v>
      </c>
      <c r="R143">
        <v>5400</v>
      </c>
      <c r="S143" t="s">
        <v>1801</v>
      </c>
      <c r="T143" t="s">
        <v>239</v>
      </c>
      <c r="V143" t="s">
        <v>503</v>
      </c>
      <c r="W143" t="s">
        <v>503</v>
      </c>
      <c r="X143">
        <v>0</v>
      </c>
      <c r="Y143" s="6" t="str">
        <f t="shared" si="10"/>
        <v>A</v>
      </c>
      <c r="Z143" s="6">
        <f>VLOOKUP(Q143,lists!Q:R,2,FALSE)</f>
        <v>3</v>
      </c>
      <c r="AA143" t="b">
        <f>VLOOKUP(G143,lists!$B$2:$D$3,3,FALSE)</f>
        <v>1</v>
      </c>
      <c r="AB143" t="b">
        <f>VLOOKUP(F143,lists!$B:$C,2,FALSE)</f>
        <v>1</v>
      </c>
      <c r="AC143" t="b">
        <f>IF(AND(Z143&gt;=VLOOKUP(JUMP!$I$1,lists!$Q:$R,2,FALSE),Z143&lt;=VLOOKUP(JUMP!$I$2,lists!$Q:$R,2,FALSE)),TRUE,FALSE)</f>
        <v>1</v>
      </c>
      <c r="AD143" t="b">
        <f>VLOOKUP(Y143,lists!$B$7:$D$8,3,FALSE)</f>
        <v>1</v>
      </c>
      <c r="AE143" t="b">
        <f>VLOOKUP(SUBSTITUTE(IF(H143="","Open",H143),"Beg","Mdn"),lists!$B$27:$D$29,3,FALSE)</f>
        <v>1</v>
      </c>
      <c r="AF143" t="b">
        <f>IF(JUMP!$I$5="All",TRUE,IF(JUMP!$I$5=TEXT('Raw - J'!C143,"mmm"),TRUE,FALSE))</f>
        <v>1</v>
      </c>
      <c r="AG143" t="b">
        <f>VLOOKUP(M143,lists!B:D,3,FALSE)</f>
        <v>1</v>
      </c>
      <c r="AH143" t="b">
        <f>VLOOKUP(T143,lists!$B$23:$D$25,3,FALSE)</f>
        <v>1</v>
      </c>
      <c r="AI143">
        <f t="shared" si="11"/>
        <v>1</v>
      </c>
    </row>
    <row r="144" spans="1:35" x14ac:dyDescent="0.35">
      <c r="A144" s="1">
        <f t="shared" si="8"/>
        <v>144</v>
      </c>
      <c r="B144" s="1">
        <f t="shared" si="9"/>
        <v>143</v>
      </c>
      <c r="C144" s="5">
        <v>44326</v>
      </c>
      <c r="D144" t="s">
        <v>69</v>
      </c>
      <c r="E144" t="s">
        <v>47</v>
      </c>
      <c r="F144" t="s">
        <v>48</v>
      </c>
      <c r="G144" t="s">
        <v>6</v>
      </c>
      <c r="H144" t="s">
        <v>227</v>
      </c>
      <c r="K144" t="s">
        <v>49</v>
      </c>
      <c r="L144" t="s">
        <v>5</v>
      </c>
      <c r="M144">
        <v>4</v>
      </c>
      <c r="O144" t="s">
        <v>226</v>
      </c>
      <c r="P144" t="s">
        <v>511</v>
      </c>
      <c r="Q144" t="s">
        <v>52</v>
      </c>
      <c r="R144">
        <v>6200</v>
      </c>
      <c r="S144" t="s">
        <v>1796</v>
      </c>
      <c r="T144" t="s">
        <v>239</v>
      </c>
      <c r="V144" t="s">
        <v>503</v>
      </c>
      <c r="W144" t="s">
        <v>503</v>
      </c>
      <c r="X144">
        <v>0</v>
      </c>
      <c r="Y144" s="6" t="str">
        <f t="shared" si="10"/>
        <v>A</v>
      </c>
      <c r="Z144" s="6">
        <f>VLOOKUP(Q144,lists!Q:R,2,FALSE)</f>
        <v>5</v>
      </c>
      <c r="AA144" t="b">
        <f>VLOOKUP(G144,lists!$B$2:$D$3,3,FALSE)</f>
        <v>1</v>
      </c>
      <c r="AB144" t="b">
        <f>VLOOKUP(F144,lists!$B:$C,2,FALSE)</f>
        <v>1</v>
      </c>
      <c r="AC144" t="b">
        <f>IF(AND(Z144&gt;=VLOOKUP(JUMP!$I$1,lists!$Q:$R,2,FALSE),Z144&lt;=VLOOKUP(JUMP!$I$2,lists!$Q:$R,2,FALSE)),TRUE,FALSE)</f>
        <v>1</v>
      </c>
      <c r="AD144" t="b">
        <f>VLOOKUP(Y144,lists!$B$7:$D$8,3,FALSE)</f>
        <v>1</v>
      </c>
      <c r="AE144" t="b">
        <f>VLOOKUP(SUBSTITUTE(IF(H144="","Open",H144),"Beg","Mdn"),lists!$B$27:$D$29,3,FALSE)</f>
        <v>1</v>
      </c>
      <c r="AF144" t="b">
        <f>IF(JUMP!$I$5="All",TRUE,IF(JUMP!$I$5=TEXT('Raw - J'!C144,"mmm"),TRUE,FALSE))</f>
        <v>1</v>
      </c>
      <c r="AG144" t="b">
        <f>VLOOKUP(M144,lists!B:D,3,FALSE)</f>
        <v>1</v>
      </c>
      <c r="AH144" t="b">
        <f>VLOOKUP(T144,lists!$B$23:$D$25,3,FALSE)</f>
        <v>1</v>
      </c>
      <c r="AI144">
        <f t="shared" si="11"/>
        <v>1</v>
      </c>
    </row>
    <row r="145" spans="1:35" x14ac:dyDescent="0.35">
      <c r="A145" s="1">
        <f t="shared" si="8"/>
        <v>145</v>
      </c>
      <c r="B145" s="1">
        <f t="shared" si="9"/>
        <v>144</v>
      </c>
      <c r="C145" s="5">
        <v>44327</v>
      </c>
      <c r="D145" t="s">
        <v>118</v>
      </c>
      <c r="E145" t="s">
        <v>47</v>
      </c>
      <c r="F145" t="s">
        <v>58</v>
      </c>
      <c r="G145" t="s">
        <v>51</v>
      </c>
      <c r="H145" t="s">
        <v>227</v>
      </c>
      <c r="K145" t="s">
        <v>60</v>
      </c>
      <c r="L145" t="s">
        <v>5</v>
      </c>
      <c r="M145">
        <v>5</v>
      </c>
      <c r="O145" t="s">
        <v>227</v>
      </c>
      <c r="P145" t="s">
        <v>120</v>
      </c>
      <c r="Q145" t="s">
        <v>55</v>
      </c>
      <c r="R145">
        <v>3500</v>
      </c>
      <c r="S145" t="s">
        <v>1805</v>
      </c>
      <c r="T145" t="s">
        <v>240</v>
      </c>
      <c r="V145" t="s">
        <v>503</v>
      </c>
      <c r="W145" t="s">
        <v>503</v>
      </c>
      <c r="X145">
        <v>0</v>
      </c>
      <c r="Y145" s="6" t="str">
        <f t="shared" si="10"/>
        <v>A</v>
      </c>
      <c r="Z145" s="6">
        <f>VLOOKUP(Q145,lists!Q:R,2,FALSE)</f>
        <v>2</v>
      </c>
      <c r="AA145" t="b">
        <f>VLOOKUP(G145,lists!$B$2:$D$3,3,FALSE)</f>
        <v>1</v>
      </c>
      <c r="AB145" t="b">
        <f>VLOOKUP(F145,lists!$B:$C,2,FALSE)</f>
        <v>1</v>
      </c>
      <c r="AC145" t="b">
        <f>IF(AND(Z145&gt;=VLOOKUP(JUMP!$I$1,lists!$Q:$R,2,FALSE),Z145&lt;=VLOOKUP(JUMP!$I$2,lists!$Q:$R,2,FALSE)),TRUE,FALSE)</f>
        <v>1</v>
      </c>
      <c r="AD145" t="b">
        <f>VLOOKUP(Y145,lists!$B$7:$D$8,3,FALSE)</f>
        <v>1</v>
      </c>
      <c r="AE145" t="b">
        <f>VLOOKUP(SUBSTITUTE(IF(H145="","Open",H145),"Beg","Mdn"),lists!$B$27:$D$29,3,FALSE)</f>
        <v>1</v>
      </c>
      <c r="AF145" t="b">
        <f>IF(JUMP!$I$5="All",TRUE,IF(JUMP!$I$5=TEXT('Raw - J'!C145,"mmm"),TRUE,FALSE))</f>
        <v>1</v>
      </c>
      <c r="AG145" t="b">
        <f>VLOOKUP(M145,lists!B:D,3,FALSE)</f>
        <v>1</v>
      </c>
      <c r="AH145" t="b">
        <f>VLOOKUP(T145,lists!$B$23:$D$25,3,FALSE)</f>
        <v>1</v>
      </c>
      <c r="AI145">
        <f t="shared" si="11"/>
        <v>1</v>
      </c>
    </row>
    <row r="146" spans="1:35" x14ac:dyDescent="0.35">
      <c r="A146" s="1">
        <f t="shared" si="8"/>
        <v>146</v>
      </c>
      <c r="B146" s="1">
        <f t="shared" si="9"/>
        <v>145</v>
      </c>
      <c r="C146" s="5">
        <v>44327</v>
      </c>
      <c r="D146" t="s">
        <v>118</v>
      </c>
      <c r="E146" t="s">
        <v>47</v>
      </c>
      <c r="F146" t="s">
        <v>53</v>
      </c>
      <c r="G146" t="s">
        <v>6</v>
      </c>
      <c r="H146" t="s">
        <v>227</v>
      </c>
      <c r="K146" t="s">
        <v>54</v>
      </c>
      <c r="L146" t="s">
        <v>5</v>
      </c>
      <c r="M146">
        <v>5</v>
      </c>
      <c r="O146" t="s">
        <v>229</v>
      </c>
      <c r="P146" t="s">
        <v>120</v>
      </c>
      <c r="Q146" t="s">
        <v>55</v>
      </c>
      <c r="R146">
        <v>3900</v>
      </c>
      <c r="S146" t="s">
        <v>214</v>
      </c>
      <c r="T146" t="s">
        <v>240</v>
      </c>
      <c r="V146" t="s">
        <v>503</v>
      </c>
      <c r="W146" t="s">
        <v>503</v>
      </c>
      <c r="X146">
        <v>0</v>
      </c>
      <c r="Y146" s="6" t="str">
        <f t="shared" si="10"/>
        <v>A</v>
      </c>
      <c r="Z146" s="6">
        <f>VLOOKUP(Q146,lists!Q:R,2,FALSE)</f>
        <v>2</v>
      </c>
      <c r="AA146" t="b">
        <f>VLOOKUP(G146,lists!$B$2:$D$3,3,FALSE)</f>
        <v>1</v>
      </c>
      <c r="AB146" t="b">
        <f>VLOOKUP(F146,lists!$B:$C,2,FALSE)</f>
        <v>1</v>
      </c>
      <c r="AC146" t="b">
        <f>IF(AND(Z146&gt;=VLOOKUP(JUMP!$I$1,lists!$Q:$R,2,FALSE),Z146&lt;=VLOOKUP(JUMP!$I$2,lists!$Q:$R,2,FALSE)),TRUE,FALSE)</f>
        <v>1</v>
      </c>
      <c r="AD146" t="b">
        <f>VLOOKUP(Y146,lists!$B$7:$D$8,3,FALSE)</f>
        <v>1</v>
      </c>
      <c r="AE146" t="b">
        <f>VLOOKUP(SUBSTITUTE(IF(H146="","Open",H146),"Beg","Mdn"),lists!$B$27:$D$29,3,FALSE)</f>
        <v>1</v>
      </c>
      <c r="AF146" t="b">
        <f>IF(JUMP!$I$5="All",TRUE,IF(JUMP!$I$5=TEXT('Raw - J'!C146,"mmm"),TRUE,FALSE))</f>
        <v>1</v>
      </c>
      <c r="AG146" t="b">
        <f>VLOOKUP(M146,lists!B:D,3,FALSE)</f>
        <v>1</v>
      </c>
      <c r="AH146" t="b">
        <f>VLOOKUP(T146,lists!$B$23:$D$25,3,FALSE)</f>
        <v>1</v>
      </c>
      <c r="AI146">
        <f t="shared" si="11"/>
        <v>1</v>
      </c>
    </row>
    <row r="147" spans="1:35" x14ac:dyDescent="0.35">
      <c r="A147" s="1">
        <f t="shared" si="8"/>
        <v>147</v>
      </c>
      <c r="B147" s="1">
        <f t="shared" si="9"/>
        <v>146</v>
      </c>
      <c r="C147" s="5">
        <v>44327</v>
      </c>
      <c r="D147" t="s">
        <v>118</v>
      </c>
      <c r="E147" t="s">
        <v>47</v>
      </c>
      <c r="F147" t="s">
        <v>48</v>
      </c>
      <c r="G147" t="s">
        <v>6</v>
      </c>
      <c r="H147" t="s">
        <v>227</v>
      </c>
      <c r="K147" t="s">
        <v>49</v>
      </c>
      <c r="L147" t="s">
        <v>5</v>
      </c>
      <c r="M147">
        <v>5</v>
      </c>
      <c r="O147" t="s">
        <v>229</v>
      </c>
      <c r="P147" t="s">
        <v>168</v>
      </c>
      <c r="Q147" t="s">
        <v>55</v>
      </c>
      <c r="R147">
        <v>4200</v>
      </c>
      <c r="S147" t="s">
        <v>300</v>
      </c>
      <c r="T147" t="s">
        <v>240</v>
      </c>
      <c r="V147" t="s">
        <v>503</v>
      </c>
      <c r="W147" t="s">
        <v>503</v>
      </c>
      <c r="X147">
        <v>0</v>
      </c>
      <c r="Y147" s="6" t="str">
        <f t="shared" si="10"/>
        <v>A</v>
      </c>
      <c r="Z147" s="6">
        <f>VLOOKUP(Q147,lists!Q:R,2,FALSE)</f>
        <v>2</v>
      </c>
      <c r="AA147" t="b">
        <f>VLOOKUP(G147,lists!$B$2:$D$3,3,FALSE)</f>
        <v>1</v>
      </c>
      <c r="AB147" t="b">
        <f>VLOOKUP(F147,lists!$B:$C,2,FALSE)</f>
        <v>1</v>
      </c>
      <c r="AC147" t="b">
        <f>IF(AND(Z147&gt;=VLOOKUP(JUMP!$I$1,lists!$Q:$R,2,FALSE),Z147&lt;=VLOOKUP(JUMP!$I$2,lists!$Q:$R,2,FALSE)),TRUE,FALSE)</f>
        <v>1</v>
      </c>
      <c r="AD147" t="b">
        <f>VLOOKUP(Y147,lists!$B$7:$D$8,3,FALSE)</f>
        <v>1</v>
      </c>
      <c r="AE147" t="b">
        <f>VLOOKUP(SUBSTITUTE(IF(H147="","Open",H147),"Beg","Mdn"),lists!$B$27:$D$29,3,FALSE)</f>
        <v>1</v>
      </c>
      <c r="AF147" t="b">
        <f>IF(JUMP!$I$5="All",TRUE,IF(JUMP!$I$5=TEXT('Raw - J'!C147,"mmm"),TRUE,FALSE))</f>
        <v>1</v>
      </c>
      <c r="AG147" t="b">
        <f>VLOOKUP(M147,lists!B:D,3,FALSE)</f>
        <v>1</v>
      </c>
      <c r="AH147" t="b">
        <f>VLOOKUP(T147,lists!$B$23:$D$25,3,FALSE)</f>
        <v>1</v>
      </c>
      <c r="AI147">
        <f t="shared" si="11"/>
        <v>1</v>
      </c>
    </row>
    <row r="148" spans="1:35" x14ac:dyDescent="0.35">
      <c r="A148" s="1">
        <f t="shared" si="8"/>
        <v>148</v>
      </c>
      <c r="B148" s="1">
        <f t="shared" si="9"/>
        <v>147</v>
      </c>
      <c r="C148" s="5">
        <v>44327</v>
      </c>
      <c r="D148" t="s">
        <v>118</v>
      </c>
      <c r="E148" t="s">
        <v>47</v>
      </c>
      <c r="F148" t="s">
        <v>53</v>
      </c>
      <c r="G148" t="s">
        <v>51</v>
      </c>
      <c r="H148" t="s">
        <v>244</v>
      </c>
      <c r="K148" t="s">
        <v>54</v>
      </c>
      <c r="L148" t="s">
        <v>5</v>
      </c>
      <c r="M148">
        <v>4</v>
      </c>
      <c r="O148" t="s">
        <v>227</v>
      </c>
      <c r="P148" t="s">
        <v>120</v>
      </c>
      <c r="Q148" t="s">
        <v>55</v>
      </c>
      <c r="R148">
        <v>5400</v>
      </c>
      <c r="S148" t="s">
        <v>1802</v>
      </c>
      <c r="T148" t="s">
        <v>240</v>
      </c>
      <c r="V148" t="s">
        <v>503</v>
      </c>
      <c r="W148" t="s">
        <v>503</v>
      </c>
      <c r="X148">
        <v>0</v>
      </c>
      <c r="Y148" s="6" t="str">
        <f t="shared" si="10"/>
        <v>A</v>
      </c>
      <c r="Z148" s="6">
        <f>VLOOKUP(Q148,lists!Q:R,2,FALSE)</f>
        <v>2</v>
      </c>
      <c r="AA148" t="b">
        <f>VLOOKUP(G148,lists!$B$2:$D$3,3,FALSE)</f>
        <v>1</v>
      </c>
      <c r="AB148" t="b">
        <f>VLOOKUP(F148,lists!$B:$C,2,FALSE)</f>
        <v>1</v>
      </c>
      <c r="AC148" t="b">
        <f>IF(AND(Z148&gt;=VLOOKUP(JUMP!$I$1,lists!$Q:$R,2,FALSE),Z148&lt;=VLOOKUP(JUMP!$I$2,lists!$Q:$R,2,FALSE)),TRUE,FALSE)</f>
        <v>1</v>
      </c>
      <c r="AD148" t="b">
        <f>VLOOKUP(Y148,lists!$B$7:$D$8,3,FALSE)</f>
        <v>1</v>
      </c>
      <c r="AE148" t="b">
        <f>VLOOKUP(SUBSTITUTE(IF(H148="","Open",H148),"Beg","Mdn"),lists!$B$27:$D$29,3,FALSE)</f>
        <v>1</v>
      </c>
      <c r="AF148" t="b">
        <f>IF(JUMP!$I$5="All",TRUE,IF(JUMP!$I$5=TEXT('Raw - J'!C148,"mmm"),TRUE,FALSE))</f>
        <v>1</v>
      </c>
      <c r="AG148" t="b">
        <f>VLOOKUP(M148,lists!B:D,3,FALSE)</f>
        <v>1</v>
      </c>
      <c r="AH148" t="b">
        <f>VLOOKUP(T148,lists!$B$23:$D$25,3,FALSE)</f>
        <v>1</v>
      </c>
      <c r="AI148">
        <f t="shared" si="11"/>
        <v>1</v>
      </c>
    </row>
    <row r="149" spans="1:35" x14ac:dyDescent="0.35">
      <c r="A149" s="1">
        <f t="shared" si="8"/>
        <v>149</v>
      </c>
      <c r="B149" s="1">
        <f t="shared" si="9"/>
        <v>148</v>
      </c>
      <c r="C149" s="5">
        <v>44327</v>
      </c>
      <c r="D149" t="s">
        <v>118</v>
      </c>
      <c r="E149" t="s">
        <v>47</v>
      </c>
      <c r="F149" t="s">
        <v>53</v>
      </c>
      <c r="G149" t="s">
        <v>51</v>
      </c>
      <c r="H149" t="s">
        <v>245</v>
      </c>
      <c r="K149" t="s">
        <v>54</v>
      </c>
      <c r="L149" t="s">
        <v>7</v>
      </c>
      <c r="M149">
        <v>4</v>
      </c>
      <c r="O149" t="s">
        <v>227</v>
      </c>
      <c r="P149" t="s">
        <v>121</v>
      </c>
      <c r="Q149" t="s">
        <v>50</v>
      </c>
      <c r="R149">
        <v>5400</v>
      </c>
      <c r="S149" t="s">
        <v>1806</v>
      </c>
      <c r="T149" t="s">
        <v>240</v>
      </c>
      <c r="V149" t="s">
        <v>503</v>
      </c>
      <c r="W149" t="s">
        <v>503</v>
      </c>
      <c r="X149">
        <v>0</v>
      </c>
      <c r="Y149" s="6" t="str">
        <f t="shared" si="10"/>
        <v>F</v>
      </c>
      <c r="Z149" s="6">
        <f>VLOOKUP(Q149,lists!Q:R,2,FALSE)</f>
        <v>3</v>
      </c>
      <c r="AA149" t="b">
        <f>VLOOKUP(G149,lists!$B$2:$D$3,3,FALSE)</f>
        <v>1</v>
      </c>
      <c r="AB149" t="b">
        <f>VLOOKUP(F149,lists!$B:$C,2,FALSE)</f>
        <v>1</v>
      </c>
      <c r="AC149" t="b">
        <f>IF(AND(Z149&gt;=VLOOKUP(JUMP!$I$1,lists!$Q:$R,2,FALSE),Z149&lt;=VLOOKUP(JUMP!$I$2,lists!$Q:$R,2,FALSE)),TRUE,FALSE)</f>
        <v>1</v>
      </c>
      <c r="AD149" t="b">
        <f>VLOOKUP(Y149,lists!$B$7:$D$8,3,FALSE)</f>
        <v>1</v>
      </c>
      <c r="AE149" t="b">
        <f>VLOOKUP(SUBSTITUTE(IF(H149="","Open",H149),"Beg","Mdn"),lists!$B$27:$D$29,3,FALSE)</f>
        <v>1</v>
      </c>
      <c r="AF149" t="b">
        <f>IF(JUMP!$I$5="All",TRUE,IF(JUMP!$I$5=TEXT('Raw - J'!C149,"mmm"),TRUE,FALSE))</f>
        <v>1</v>
      </c>
      <c r="AG149" t="b">
        <f>VLOOKUP(M149,lists!B:D,3,FALSE)</f>
        <v>1</v>
      </c>
      <c r="AH149" t="b">
        <f>VLOOKUP(T149,lists!$B$23:$D$25,3,FALSE)</f>
        <v>1</v>
      </c>
      <c r="AI149">
        <f t="shared" si="11"/>
        <v>1</v>
      </c>
    </row>
    <row r="150" spans="1:35" x14ac:dyDescent="0.35">
      <c r="A150" s="1">
        <f t="shared" si="8"/>
        <v>150</v>
      </c>
      <c r="B150" s="1">
        <f t="shared" si="9"/>
        <v>149</v>
      </c>
      <c r="C150" s="5">
        <v>44327</v>
      </c>
      <c r="D150" t="s">
        <v>118</v>
      </c>
      <c r="E150" t="s">
        <v>47</v>
      </c>
      <c r="F150" t="s">
        <v>48</v>
      </c>
      <c r="G150" t="s">
        <v>51</v>
      </c>
      <c r="H150" t="s">
        <v>244</v>
      </c>
      <c r="K150" t="s">
        <v>49</v>
      </c>
      <c r="L150" t="s">
        <v>5</v>
      </c>
      <c r="M150">
        <v>4</v>
      </c>
      <c r="O150" t="s">
        <v>227</v>
      </c>
      <c r="P150" t="s">
        <v>168</v>
      </c>
      <c r="Q150" t="s">
        <v>55</v>
      </c>
      <c r="R150">
        <v>6200</v>
      </c>
      <c r="S150" t="s">
        <v>1803</v>
      </c>
      <c r="T150" t="s">
        <v>240</v>
      </c>
      <c r="V150" t="s">
        <v>503</v>
      </c>
      <c r="W150" t="s">
        <v>503</v>
      </c>
      <c r="X150">
        <v>0</v>
      </c>
      <c r="Y150" s="6" t="str">
        <f t="shared" si="10"/>
        <v>A</v>
      </c>
      <c r="Z150" s="6">
        <f>VLOOKUP(Q150,lists!Q:R,2,FALSE)</f>
        <v>2</v>
      </c>
      <c r="AA150" t="b">
        <f>VLOOKUP(G150,lists!$B$2:$D$3,3,FALSE)</f>
        <v>1</v>
      </c>
      <c r="AB150" t="b">
        <f>VLOOKUP(F150,lists!$B:$C,2,FALSE)</f>
        <v>1</v>
      </c>
      <c r="AC150" t="b">
        <f>IF(AND(Z150&gt;=VLOOKUP(JUMP!$I$1,lists!$Q:$R,2,FALSE),Z150&lt;=VLOOKUP(JUMP!$I$2,lists!$Q:$R,2,FALSE)),TRUE,FALSE)</f>
        <v>1</v>
      </c>
      <c r="AD150" t="b">
        <f>VLOOKUP(Y150,lists!$B$7:$D$8,3,FALSE)</f>
        <v>1</v>
      </c>
      <c r="AE150" t="b">
        <f>VLOOKUP(SUBSTITUTE(IF(H150="","Open",H150),"Beg","Mdn"),lists!$B$27:$D$29,3,FALSE)</f>
        <v>1</v>
      </c>
      <c r="AF150" t="b">
        <f>IF(JUMP!$I$5="All",TRUE,IF(JUMP!$I$5=TEXT('Raw - J'!C150,"mmm"),TRUE,FALSE))</f>
        <v>1</v>
      </c>
      <c r="AG150" t="b">
        <f>VLOOKUP(M150,lists!B:D,3,FALSE)</f>
        <v>1</v>
      </c>
      <c r="AH150" t="b">
        <f>VLOOKUP(T150,lists!$B$23:$D$25,3,FALSE)</f>
        <v>1</v>
      </c>
      <c r="AI150">
        <f t="shared" si="11"/>
        <v>1</v>
      </c>
    </row>
    <row r="151" spans="1:35" x14ac:dyDescent="0.35">
      <c r="A151" s="1">
        <f t="shared" si="8"/>
        <v>151</v>
      </c>
      <c r="B151" s="1">
        <f t="shared" si="9"/>
        <v>150</v>
      </c>
      <c r="C151" s="5">
        <v>44327</v>
      </c>
      <c r="D151" t="s">
        <v>118</v>
      </c>
      <c r="E151" t="s">
        <v>47</v>
      </c>
      <c r="F151" t="s">
        <v>48</v>
      </c>
      <c r="G151" t="s">
        <v>6</v>
      </c>
      <c r="H151" t="s">
        <v>227</v>
      </c>
      <c r="K151" t="s">
        <v>49</v>
      </c>
      <c r="L151" t="s">
        <v>5</v>
      </c>
      <c r="M151">
        <v>4</v>
      </c>
      <c r="O151" t="s">
        <v>235</v>
      </c>
      <c r="P151" t="s">
        <v>119</v>
      </c>
      <c r="Q151" t="s">
        <v>50</v>
      </c>
      <c r="R151">
        <v>6200</v>
      </c>
      <c r="S151" t="s">
        <v>1804</v>
      </c>
      <c r="T151" t="s">
        <v>240</v>
      </c>
      <c r="V151" t="s">
        <v>503</v>
      </c>
      <c r="W151" t="s">
        <v>503</v>
      </c>
      <c r="X151">
        <v>0</v>
      </c>
      <c r="Y151" s="6" t="str">
        <f t="shared" si="10"/>
        <v>A</v>
      </c>
      <c r="Z151" s="6">
        <f>VLOOKUP(Q151,lists!Q:R,2,FALSE)</f>
        <v>3</v>
      </c>
      <c r="AA151" t="b">
        <f>VLOOKUP(G151,lists!$B$2:$D$3,3,FALSE)</f>
        <v>1</v>
      </c>
      <c r="AB151" t="b">
        <f>VLOOKUP(F151,lists!$B:$C,2,FALSE)</f>
        <v>1</v>
      </c>
      <c r="AC151" t="b">
        <f>IF(AND(Z151&gt;=VLOOKUP(JUMP!$I$1,lists!$Q:$R,2,FALSE),Z151&lt;=VLOOKUP(JUMP!$I$2,lists!$Q:$R,2,FALSE)),TRUE,FALSE)</f>
        <v>1</v>
      </c>
      <c r="AD151" t="b">
        <f>VLOOKUP(Y151,lists!$B$7:$D$8,3,FALSE)</f>
        <v>1</v>
      </c>
      <c r="AE151" t="b">
        <f>VLOOKUP(SUBSTITUTE(IF(H151="","Open",H151),"Beg","Mdn"),lists!$B$27:$D$29,3,FALSE)</f>
        <v>1</v>
      </c>
      <c r="AF151" t="b">
        <f>IF(JUMP!$I$5="All",TRUE,IF(JUMP!$I$5=TEXT('Raw - J'!C151,"mmm"),TRUE,FALSE))</f>
        <v>1</v>
      </c>
      <c r="AG151" t="b">
        <f>VLOOKUP(M151,lists!B:D,3,FALSE)</f>
        <v>1</v>
      </c>
      <c r="AH151" t="b">
        <f>VLOOKUP(T151,lists!$B$23:$D$25,3,FALSE)</f>
        <v>1</v>
      </c>
      <c r="AI151">
        <f t="shared" si="11"/>
        <v>1</v>
      </c>
    </row>
    <row r="152" spans="1:35" x14ac:dyDescent="0.35">
      <c r="A152" s="1">
        <f t="shared" si="8"/>
        <v>152</v>
      </c>
      <c r="B152" s="1">
        <f t="shared" si="9"/>
        <v>151</v>
      </c>
      <c r="C152" s="5">
        <v>44328</v>
      </c>
      <c r="D152" t="s">
        <v>209</v>
      </c>
      <c r="E152" t="s">
        <v>47</v>
      </c>
      <c r="F152" t="s">
        <v>109</v>
      </c>
      <c r="G152" t="s">
        <v>51</v>
      </c>
      <c r="H152" t="s">
        <v>227</v>
      </c>
      <c r="I152" t="s">
        <v>1811</v>
      </c>
      <c r="K152" t="s">
        <v>49</v>
      </c>
      <c r="L152" t="s">
        <v>5</v>
      </c>
      <c r="M152">
        <v>6</v>
      </c>
      <c r="O152" t="s">
        <v>227</v>
      </c>
      <c r="P152" t="s">
        <v>133</v>
      </c>
      <c r="Q152" t="s">
        <v>52</v>
      </c>
      <c r="R152">
        <v>3000</v>
      </c>
      <c r="S152" t="s">
        <v>341</v>
      </c>
      <c r="T152" t="s">
        <v>241</v>
      </c>
      <c r="U152" t="s">
        <v>526</v>
      </c>
      <c r="V152" t="s">
        <v>503</v>
      </c>
      <c r="W152" t="s">
        <v>503</v>
      </c>
      <c r="X152">
        <v>0</v>
      </c>
      <c r="Y152" s="6" t="str">
        <f t="shared" si="10"/>
        <v>A</v>
      </c>
      <c r="Z152" s="6">
        <f>VLOOKUP(Q152,lists!Q:R,2,FALSE)</f>
        <v>5</v>
      </c>
      <c r="AA152" t="b">
        <f>VLOOKUP(G152,lists!$B$2:$D$3,3,FALSE)</f>
        <v>1</v>
      </c>
      <c r="AB152" t="b">
        <f>VLOOKUP(F152,lists!$B:$C,2,FALSE)</f>
        <v>1</v>
      </c>
      <c r="AC152" t="b">
        <f>IF(AND(Z152&gt;=VLOOKUP(JUMP!$I$1,lists!$Q:$R,2,FALSE),Z152&lt;=VLOOKUP(JUMP!$I$2,lists!$Q:$R,2,FALSE)),TRUE,FALSE)</f>
        <v>1</v>
      </c>
      <c r="AD152" t="b">
        <f>VLOOKUP(Y152,lists!$B$7:$D$8,3,FALSE)</f>
        <v>1</v>
      </c>
      <c r="AE152" t="b">
        <f>VLOOKUP(SUBSTITUTE(IF(H152="","Open",H152),"Beg","Mdn"),lists!$B$27:$D$29,3,FALSE)</f>
        <v>1</v>
      </c>
      <c r="AF152" t="b">
        <f>IF(JUMP!$I$5="All",TRUE,IF(JUMP!$I$5=TEXT('Raw - J'!C152,"mmm"),TRUE,FALSE))</f>
        <v>1</v>
      </c>
      <c r="AG152" t="b">
        <f>VLOOKUP(M152,lists!B:D,3,FALSE)</f>
        <v>1</v>
      </c>
      <c r="AH152" t="b">
        <f>VLOOKUP(T152,lists!$B$23:$D$25,3,FALSE)</f>
        <v>1</v>
      </c>
      <c r="AI152">
        <f t="shared" si="11"/>
        <v>1</v>
      </c>
    </row>
    <row r="153" spans="1:35" x14ac:dyDescent="0.35">
      <c r="A153" s="1">
        <f t="shared" si="8"/>
        <v>153</v>
      </c>
      <c r="B153" s="1">
        <f t="shared" si="9"/>
        <v>152</v>
      </c>
      <c r="C153" s="5">
        <v>44328</v>
      </c>
      <c r="D153" t="s">
        <v>209</v>
      </c>
      <c r="E153" t="s">
        <v>47</v>
      </c>
      <c r="F153" t="s">
        <v>58</v>
      </c>
      <c r="G153" t="s">
        <v>51</v>
      </c>
      <c r="H153" t="s">
        <v>227</v>
      </c>
      <c r="I153" t="s">
        <v>1715</v>
      </c>
      <c r="K153" t="s">
        <v>60</v>
      </c>
      <c r="L153" t="s">
        <v>7</v>
      </c>
      <c r="M153">
        <v>5</v>
      </c>
      <c r="O153" t="s">
        <v>227</v>
      </c>
      <c r="P153" t="s">
        <v>152</v>
      </c>
      <c r="Q153" t="s">
        <v>55</v>
      </c>
      <c r="R153">
        <v>3500</v>
      </c>
      <c r="S153" t="s">
        <v>1807</v>
      </c>
      <c r="T153" t="s">
        <v>241</v>
      </c>
      <c r="V153" t="s">
        <v>503</v>
      </c>
      <c r="W153" t="s">
        <v>503</v>
      </c>
      <c r="X153">
        <v>0</v>
      </c>
      <c r="Y153" s="6" t="str">
        <f t="shared" si="10"/>
        <v>F</v>
      </c>
      <c r="Z153" s="6">
        <f>VLOOKUP(Q153,lists!Q:R,2,FALSE)</f>
        <v>2</v>
      </c>
      <c r="AA153" t="b">
        <f>VLOOKUP(G153,lists!$B$2:$D$3,3,FALSE)</f>
        <v>1</v>
      </c>
      <c r="AB153" t="b">
        <f>VLOOKUP(F153,lists!$B:$C,2,FALSE)</f>
        <v>1</v>
      </c>
      <c r="AC153" t="b">
        <f>IF(AND(Z153&gt;=VLOOKUP(JUMP!$I$1,lists!$Q:$R,2,FALSE),Z153&lt;=VLOOKUP(JUMP!$I$2,lists!$Q:$R,2,FALSE)),TRUE,FALSE)</f>
        <v>1</v>
      </c>
      <c r="AD153" t="b">
        <f>VLOOKUP(Y153,lists!$B$7:$D$8,3,FALSE)</f>
        <v>1</v>
      </c>
      <c r="AE153" t="b">
        <f>VLOOKUP(SUBSTITUTE(IF(H153="","Open",H153),"Beg","Mdn"),lists!$B$27:$D$29,3,FALSE)</f>
        <v>1</v>
      </c>
      <c r="AF153" t="b">
        <f>IF(JUMP!$I$5="All",TRUE,IF(JUMP!$I$5=TEXT('Raw - J'!C153,"mmm"),TRUE,FALSE))</f>
        <v>1</v>
      </c>
      <c r="AG153" t="b">
        <f>VLOOKUP(M153,lists!B:D,3,FALSE)</f>
        <v>1</v>
      </c>
      <c r="AH153" t="b">
        <f>VLOOKUP(T153,lists!$B$23:$D$25,3,FALSE)</f>
        <v>1</v>
      </c>
      <c r="AI153">
        <f t="shared" si="11"/>
        <v>1</v>
      </c>
    </row>
    <row r="154" spans="1:35" x14ac:dyDescent="0.35">
      <c r="A154" s="1">
        <f t="shared" si="8"/>
        <v>154</v>
      </c>
      <c r="B154" s="1">
        <f t="shared" si="9"/>
        <v>153</v>
      </c>
      <c r="C154" s="5">
        <v>44328</v>
      </c>
      <c r="D154" t="s">
        <v>209</v>
      </c>
      <c r="E154" t="s">
        <v>47</v>
      </c>
      <c r="F154" t="s">
        <v>53</v>
      </c>
      <c r="G154" t="s">
        <v>6</v>
      </c>
      <c r="H154" t="s">
        <v>244</v>
      </c>
      <c r="K154" t="s">
        <v>54</v>
      </c>
      <c r="L154" t="s">
        <v>5</v>
      </c>
      <c r="M154">
        <v>5</v>
      </c>
      <c r="O154" t="s">
        <v>234</v>
      </c>
      <c r="P154" t="s">
        <v>213</v>
      </c>
      <c r="Q154" t="s">
        <v>50</v>
      </c>
      <c r="R154">
        <v>6950</v>
      </c>
      <c r="S154" t="s">
        <v>502</v>
      </c>
      <c r="T154" t="s">
        <v>241</v>
      </c>
      <c r="V154" t="s">
        <v>503</v>
      </c>
      <c r="W154" t="s">
        <v>503</v>
      </c>
      <c r="X154">
        <v>0</v>
      </c>
      <c r="Y154" s="6" t="str">
        <f t="shared" si="10"/>
        <v>A</v>
      </c>
      <c r="Z154" s="6">
        <f>VLOOKUP(Q154,lists!Q:R,2,FALSE)</f>
        <v>3</v>
      </c>
      <c r="AA154" t="b">
        <f>VLOOKUP(G154,lists!$B$2:$D$3,3,FALSE)</f>
        <v>1</v>
      </c>
      <c r="AB154" t="b">
        <f>VLOOKUP(F154,lists!$B:$C,2,FALSE)</f>
        <v>1</v>
      </c>
      <c r="AC154" t="b">
        <f>IF(AND(Z154&gt;=VLOOKUP(JUMP!$I$1,lists!$Q:$R,2,FALSE),Z154&lt;=VLOOKUP(JUMP!$I$2,lists!$Q:$R,2,FALSE)),TRUE,FALSE)</f>
        <v>1</v>
      </c>
      <c r="AD154" t="b">
        <f>VLOOKUP(Y154,lists!$B$7:$D$8,3,FALSE)</f>
        <v>1</v>
      </c>
      <c r="AE154" t="b">
        <f>VLOOKUP(SUBSTITUTE(IF(H154="","Open",H154),"Beg","Mdn"),lists!$B$27:$D$29,3,FALSE)</f>
        <v>1</v>
      </c>
      <c r="AF154" t="b">
        <f>IF(JUMP!$I$5="All",TRUE,IF(JUMP!$I$5=TEXT('Raw - J'!C154,"mmm"),TRUE,FALSE))</f>
        <v>1</v>
      </c>
      <c r="AG154" t="b">
        <f>VLOOKUP(M154,lists!B:D,3,FALSE)</f>
        <v>1</v>
      </c>
      <c r="AH154" t="b">
        <f>VLOOKUP(T154,lists!$B$23:$D$25,3,FALSE)</f>
        <v>1</v>
      </c>
      <c r="AI154">
        <f t="shared" si="11"/>
        <v>1</v>
      </c>
    </row>
    <row r="155" spans="1:35" x14ac:dyDescent="0.35">
      <c r="A155" s="1">
        <f t="shared" si="8"/>
        <v>155</v>
      </c>
      <c r="B155" s="1">
        <f t="shared" si="9"/>
        <v>154</v>
      </c>
      <c r="C155" s="5">
        <v>44328</v>
      </c>
      <c r="D155" t="s">
        <v>209</v>
      </c>
      <c r="E155" t="s">
        <v>47</v>
      </c>
      <c r="F155" t="s">
        <v>53</v>
      </c>
      <c r="G155" t="s">
        <v>51</v>
      </c>
      <c r="H155" t="s">
        <v>245</v>
      </c>
      <c r="K155" t="s">
        <v>54</v>
      </c>
      <c r="L155" t="s">
        <v>5</v>
      </c>
      <c r="M155">
        <v>4</v>
      </c>
      <c r="O155" t="s">
        <v>227</v>
      </c>
      <c r="P155" t="s">
        <v>247</v>
      </c>
      <c r="Q155" t="s">
        <v>50</v>
      </c>
      <c r="R155">
        <v>7950</v>
      </c>
      <c r="S155" t="s">
        <v>1809</v>
      </c>
      <c r="T155" t="s">
        <v>241</v>
      </c>
      <c r="V155" t="s">
        <v>503</v>
      </c>
      <c r="W155" t="s">
        <v>503</v>
      </c>
      <c r="X155">
        <v>0</v>
      </c>
      <c r="Y155" s="6" t="str">
        <f t="shared" si="10"/>
        <v>A</v>
      </c>
      <c r="Z155" s="6">
        <f>VLOOKUP(Q155,lists!Q:R,2,FALSE)</f>
        <v>3</v>
      </c>
      <c r="AA155" t="b">
        <f>VLOOKUP(G155,lists!$B$2:$D$3,3,FALSE)</f>
        <v>1</v>
      </c>
      <c r="AB155" t="b">
        <f>VLOOKUP(F155,lists!$B:$C,2,FALSE)</f>
        <v>1</v>
      </c>
      <c r="AC155" t="b">
        <f>IF(AND(Z155&gt;=VLOOKUP(JUMP!$I$1,lists!$Q:$R,2,FALSE),Z155&lt;=VLOOKUP(JUMP!$I$2,lists!$Q:$R,2,FALSE)),TRUE,FALSE)</f>
        <v>1</v>
      </c>
      <c r="AD155" t="b">
        <f>VLOOKUP(Y155,lists!$B$7:$D$8,3,FALSE)</f>
        <v>1</v>
      </c>
      <c r="AE155" t="b">
        <f>VLOOKUP(SUBSTITUTE(IF(H155="","Open",H155),"Beg","Mdn"),lists!$B$27:$D$29,3,FALSE)</f>
        <v>1</v>
      </c>
      <c r="AF155" t="b">
        <f>IF(JUMP!$I$5="All",TRUE,IF(JUMP!$I$5=TEXT('Raw - J'!C155,"mmm"),TRUE,FALSE))</f>
        <v>1</v>
      </c>
      <c r="AG155" t="b">
        <f>VLOOKUP(M155,lists!B:D,3,FALSE)</f>
        <v>1</v>
      </c>
      <c r="AH155" t="b">
        <f>VLOOKUP(T155,lists!$B$23:$D$25,3,FALSE)</f>
        <v>1</v>
      </c>
      <c r="AI155">
        <f t="shared" si="11"/>
        <v>1</v>
      </c>
    </row>
    <row r="156" spans="1:35" x14ac:dyDescent="0.35">
      <c r="A156" s="1">
        <f t="shared" si="8"/>
        <v>156</v>
      </c>
      <c r="B156" s="1">
        <f t="shared" si="9"/>
        <v>155</v>
      </c>
      <c r="C156" s="5">
        <v>44328</v>
      </c>
      <c r="D156" t="s">
        <v>209</v>
      </c>
      <c r="E156" t="s">
        <v>47</v>
      </c>
      <c r="F156" t="s">
        <v>48</v>
      </c>
      <c r="G156" t="s">
        <v>6</v>
      </c>
      <c r="H156" t="s">
        <v>244</v>
      </c>
      <c r="K156" t="s">
        <v>49</v>
      </c>
      <c r="L156" t="s">
        <v>5</v>
      </c>
      <c r="M156">
        <v>5</v>
      </c>
      <c r="O156" t="s">
        <v>234</v>
      </c>
      <c r="P156" t="s">
        <v>133</v>
      </c>
      <c r="Q156" t="s">
        <v>52</v>
      </c>
      <c r="R156">
        <v>9450</v>
      </c>
      <c r="S156" t="s">
        <v>249</v>
      </c>
      <c r="T156" t="s">
        <v>241</v>
      </c>
      <c r="V156" t="s">
        <v>503</v>
      </c>
      <c r="W156" t="s">
        <v>503</v>
      </c>
      <c r="X156">
        <v>0</v>
      </c>
      <c r="Y156" s="6" t="str">
        <f t="shared" si="10"/>
        <v>A</v>
      </c>
      <c r="Z156" s="6">
        <f>VLOOKUP(Q156,lists!Q:R,2,FALSE)</f>
        <v>5</v>
      </c>
      <c r="AA156" t="b">
        <f>VLOOKUP(G156,lists!$B$2:$D$3,3,FALSE)</f>
        <v>1</v>
      </c>
      <c r="AB156" t="b">
        <f>VLOOKUP(F156,lists!$B:$C,2,FALSE)</f>
        <v>1</v>
      </c>
      <c r="AC156" t="b">
        <f>IF(AND(Z156&gt;=VLOOKUP(JUMP!$I$1,lists!$Q:$R,2,FALSE),Z156&lt;=VLOOKUP(JUMP!$I$2,lists!$Q:$R,2,FALSE)),TRUE,FALSE)</f>
        <v>1</v>
      </c>
      <c r="AD156" t="b">
        <f>VLOOKUP(Y156,lists!$B$7:$D$8,3,FALSE)</f>
        <v>1</v>
      </c>
      <c r="AE156" t="b">
        <f>VLOOKUP(SUBSTITUTE(IF(H156="","Open",H156),"Beg","Mdn"),lists!$B$27:$D$29,3,FALSE)</f>
        <v>1</v>
      </c>
      <c r="AF156" t="b">
        <f>IF(JUMP!$I$5="All",TRUE,IF(JUMP!$I$5=TEXT('Raw - J'!C156,"mmm"),TRUE,FALSE))</f>
        <v>1</v>
      </c>
      <c r="AG156" t="b">
        <f>VLOOKUP(M156,lists!B:D,3,FALSE)</f>
        <v>1</v>
      </c>
      <c r="AH156" t="b">
        <f>VLOOKUP(T156,lists!$B$23:$D$25,3,FALSE)</f>
        <v>1</v>
      </c>
      <c r="AI156">
        <f t="shared" si="11"/>
        <v>1</v>
      </c>
    </row>
    <row r="157" spans="1:35" x14ac:dyDescent="0.35">
      <c r="A157" s="1">
        <f t="shared" si="8"/>
        <v>157</v>
      </c>
      <c r="B157" s="1">
        <f t="shared" si="9"/>
        <v>156</v>
      </c>
      <c r="C157" s="5">
        <v>44328</v>
      </c>
      <c r="D157" t="s">
        <v>209</v>
      </c>
      <c r="E157" t="s">
        <v>47</v>
      </c>
      <c r="F157" t="s">
        <v>48</v>
      </c>
      <c r="G157" t="s">
        <v>6</v>
      </c>
      <c r="H157" t="s">
        <v>227</v>
      </c>
      <c r="K157" t="s">
        <v>49</v>
      </c>
      <c r="L157" t="s">
        <v>5</v>
      </c>
      <c r="M157">
        <v>4</v>
      </c>
      <c r="O157" t="s">
        <v>226</v>
      </c>
      <c r="P157" t="s">
        <v>210</v>
      </c>
      <c r="Q157" t="s">
        <v>50</v>
      </c>
      <c r="R157">
        <v>9450</v>
      </c>
      <c r="S157" t="s">
        <v>1810</v>
      </c>
      <c r="T157" t="s">
        <v>241</v>
      </c>
      <c r="V157" t="s">
        <v>503</v>
      </c>
      <c r="W157" t="s">
        <v>503</v>
      </c>
      <c r="X157">
        <v>0</v>
      </c>
      <c r="Y157" s="6" t="str">
        <f t="shared" si="10"/>
        <v>A</v>
      </c>
      <c r="Z157" s="6">
        <f>VLOOKUP(Q157,lists!Q:R,2,FALSE)</f>
        <v>3</v>
      </c>
      <c r="AA157" t="b">
        <f>VLOOKUP(G157,lists!$B$2:$D$3,3,FALSE)</f>
        <v>1</v>
      </c>
      <c r="AB157" t="b">
        <f>VLOOKUP(F157,lists!$B:$C,2,FALSE)</f>
        <v>1</v>
      </c>
      <c r="AC157" t="b">
        <f>IF(AND(Z157&gt;=VLOOKUP(JUMP!$I$1,lists!$Q:$R,2,FALSE),Z157&lt;=VLOOKUP(JUMP!$I$2,lists!$Q:$R,2,FALSE)),TRUE,FALSE)</f>
        <v>1</v>
      </c>
      <c r="AD157" t="b">
        <f>VLOOKUP(Y157,lists!$B$7:$D$8,3,FALSE)</f>
        <v>1</v>
      </c>
      <c r="AE157" t="b">
        <f>VLOOKUP(SUBSTITUTE(IF(H157="","Open",H157),"Beg","Mdn"),lists!$B$27:$D$29,3,FALSE)</f>
        <v>1</v>
      </c>
      <c r="AF157" t="b">
        <f>IF(JUMP!$I$5="All",TRUE,IF(JUMP!$I$5=TEXT('Raw - J'!C157,"mmm"),TRUE,FALSE))</f>
        <v>1</v>
      </c>
      <c r="AG157" t="b">
        <f>VLOOKUP(M157,lists!B:D,3,FALSE)</f>
        <v>1</v>
      </c>
      <c r="AH157" t="b">
        <f>VLOOKUP(T157,lists!$B$23:$D$25,3,FALSE)</f>
        <v>1</v>
      </c>
      <c r="AI157">
        <f t="shared" si="11"/>
        <v>1</v>
      </c>
    </row>
    <row r="158" spans="1:35" x14ac:dyDescent="0.35">
      <c r="A158" s="1">
        <f t="shared" si="8"/>
        <v>158</v>
      </c>
      <c r="B158" s="1">
        <f t="shared" si="9"/>
        <v>157</v>
      </c>
      <c r="C158" s="5">
        <v>44328</v>
      </c>
      <c r="D158" t="s">
        <v>209</v>
      </c>
      <c r="E158" t="s">
        <v>47</v>
      </c>
      <c r="F158" t="s">
        <v>53</v>
      </c>
      <c r="G158" t="s">
        <v>6</v>
      </c>
      <c r="H158" t="s">
        <v>227</v>
      </c>
      <c r="K158" t="s">
        <v>54</v>
      </c>
      <c r="L158" t="s">
        <v>5</v>
      </c>
      <c r="M158">
        <v>3</v>
      </c>
      <c r="O158" t="s">
        <v>236</v>
      </c>
      <c r="P158" t="s">
        <v>213</v>
      </c>
      <c r="Q158" t="s">
        <v>50</v>
      </c>
      <c r="R158">
        <v>20400</v>
      </c>
      <c r="S158" t="s">
        <v>1808</v>
      </c>
      <c r="T158" t="s">
        <v>241</v>
      </c>
      <c r="V158" t="s">
        <v>503</v>
      </c>
      <c r="W158" t="s">
        <v>503</v>
      </c>
      <c r="X158">
        <v>0</v>
      </c>
      <c r="Y158" s="6" t="str">
        <f t="shared" si="10"/>
        <v>A</v>
      </c>
      <c r="Z158" s="6">
        <f>VLOOKUP(Q158,lists!Q:R,2,FALSE)</f>
        <v>3</v>
      </c>
      <c r="AA158" t="b">
        <f>VLOOKUP(G158,lists!$B$2:$D$3,3,FALSE)</f>
        <v>1</v>
      </c>
      <c r="AB158" t="b">
        <f>VLOOKUP(F158,lists!$B:$C,2,FALSE)</f>
        <v>1</v>
      </c>
      <c r="AC158" t="b">
        <f>IF(AND(Z158&gt;=VLOOKUP(JUMP!$I$1,lists!$Q:$R,2,FALSE),Z158&lt;=VLOOKUP(JUMP!$I$2,lists!$Q:$R,2,FALSE)),TRUE,FALSE)</f>
        <v>1</v>
      </c>
      <c r="AD158" t="b">
        <f>VLOOKUP(Y158,lists!$B$7:$D$8,3,FALSE)</f>
        <v>1</v>
      </c>
      <c r="AE158" t="b">
        <f>VLOOKUP(SUBSTITUTE(IF(H158="","Open",H158),"Beg","Mdn"),lists!$B$27:$D$29,3,FALSE)</f>
        <v>1</v>
      </c>
      <c r="AF158" t="b">
        <f>IF(JUMP!$I$5="All",TRUE,IF(JUMP!$I$5=TEXT('Raw - J'!C158,"mmm"),TRUE,FALSE))</f>
        <v>1</v>
      </c>
      <c r="AG158" t="b">
        <f>VLOOKUP(M158,lists!B:D,3,FALSE)</f>
        <v>1</v>
      </c>
      <c r="AH158" t="b">
        <f>VLOOKUP(T158,lists!$B$23:$D$25,3,FALSE)</f>
        <v>1</v>
      </c>
      <c r="AI158">
        <f t="shared" si="11"/>
        <v>1</v>
      </c>
    </row>
    <row r="159" spans="1:35" x14ac:dyDescent="0.35">
      <c r="A159" s="1">
        <f t="shared" si="8"/>
        <v>159</v>
      </c>
      <c r="B159" s="1">
        <f t="shared" si="9"/>
        <v>158</v>
      </c>
      <c r="C159" s="5">
        <v>44328</v>
      </c>
      <c r="D159" t="s">
        <v>215</v>
      </c>
      <c r="E159" t="s">
        <v>47</v>
      </c>
      <c r="F159" t="s">
        <v>109</v>
      </c>
      <c r="G159" t="s">
        <v>51</v>
      </c>
      <c r="H159" t="s">
        <v>227</v>
      </c>
      <c r="K159" t="s">
        <v>49</v>
      </c>
      <c r="L159" t="s">
        <v>5</v>
      </c>
      <c r="M159">
        <v>5</v>
      </c>
      <c r="O159" t="s">
        <v>227</v>
      </c>
      <c r="P159" t="s">
        <v>68</v>
      </c>
      <c r="Q159" t="s">
        <v>52</v>
      </c>
      <c r="R159">
        <v>5000</v>
      </c>
      <c r="S159" t="s">
        <v>1812</v>
      </c>
      <c r="T159" t="s">
        <v>240</v>
      </c>
      <c r="U159" t="s">
        <v>526</v>
      </c>
      <c r="V159" t="s">
        <v>503</v>
      </c>
      <c r="W159" t="s">
        <v>503</v>
      </c>
      <c r="X159">
        <v>0</v>
      </c>
      <c r="Y159" s="6" t="str">
        <f t="shared" si="10"/>
        <v>A</v>
      </c>
      <c r="Z159" s="6">
        <f>VLOOKUP(Q159,lists!Q:R,2,FALSE)</f>
        <v>5</v>
      </c>
      <c r="AA159" t="b">
        <f>VLOOKUP(G159,lists!$B$2:$D$3,3,FALSE)</f>
        <v>1</v>
      </c>
      <c r="AB159" t="b">
        <f>VLOOKUP(F159,lists!$B:$C,2,FALSE)</f>
        <v>1</v>
      </c>
      <c r="AC159" t="b">
        <f>IF(AND(Z159&gt;=VLOOKUP(JUMP!$I$1,lists!$Q:$R,2,FALSE),Z159&lt;=VLOOKUP(JUMP!$I$2,lists!$Q:$R,2,FALSE)),TRUE,FALSE)</f>
        <v>1</v>
      </c>
      <c r="AD159" t="b">
        <f>VLOOKUP(Y159,lists!$B$7:$D$8,3,FALSE)</f>
        <v>1</v>
      </c>
      <c r="AE159" t="b">
        <f>VLOOKUP(SUBSTITUTE(IF(H159="","Open",H159),"Beg","Mdn"),lists!$B$27:$D$29,3,FALSE)</f>
        <v>1</v>
      </c>
      <c r="AF159" t="b">
        <f>IF(JUMP!$I$5="All",TRUE,IF(JUMP!$I$5=TEXT('Raw - J'!C159,"mmm"),TRUE,FALSE))</f>
        <v>1</v>
      </c>
      <c r="AG159" t="b">
        <f>VLOOKUP(M159,lists!B:D,3,FALSE)</f>
        <v>1</v>
      </c>
      <c r="AH159" t="b">
        <f>VLOOKUP(T159,lists!$B$23:$D$25,3,FALSE)</f>
        <v>1</v>
      </c>
      <c r="AI159">
        <f t="shared" si="11"/>
        <v>1</v>
      </c>
    </row>
    <row r="160" spans="1:35" x14ac:dyDescent="0.35">
      <c r="A160" s="1">
        <f t="shared" si="8"/>
        <v>160</v>
      </c>
      <c r="B160" s="1">
        <f t="shared" si="9"/>
        <v>159</v>
      </c>
      <c r="C160" s="5">
        <v>44328</v>
      </c>
      <c r="D160" t="s">
        <v>215</v>
      </c>
      <c r="E160" t="s">
        <v>47</v>
      </c>
      <c r="F160" t="s">
        <v>53</v>
      </c>
      <c r="G160" t="s">
        <v>6</v>
      </c>
      <c r="H160" t="s">
        <v>227</v>
      </c>
      <c r="K160" t="s">
        <v>54</v>
      </c>
      <c r="L160" t="s">
        <v>5</v>
      </c>
      <c r="M160">
        <v>5</v>
      </c>
      <c r="O160" t="s">
        <v>229</v>
      </c>
      <c r="P160" t="s">
        <v>91</v>
      </c>
      <c r="Q160" t="s">
        <v>50</v>
      </c>
      <c r="R160">
        <v>5113</v>
      </c>
      <c r="S160" t="s">
        <v>1816</v>
      </c>
      <c r="T160" t="s">
        <v>240</v>
      </c>
      <c r="U160" t="s">
        <v>1695</v>
      </c>
      <c r="V160" t="s">
        <v>503</v>
      </c>
      <c r="W160" t="s">
        <v>503</v>
      </c>
      <c r="X160">
        <v>0</v>
      </c>
      <c r="Y160" s="6" t="str">
        <f t="shared" si="10"/>
        <v>A</v>
      </c>
      <c r="Z160" s="6">
        <f>VLOOKUP(Q160,lists!Q:R,2,FALSE)</f>
        <v>3</v>
      </c>
      <c r="AA160" t="b">
        <f>VLOOKUP(G160,lists!$B$2:$D$3,3,FALSE)</f>
        <v>1</v>
      </c>
      <c r="AB160" t="b">
        <f>VLOOKUP(F160,lists!$B:$C,2,FALSE)</f>
        <v>1</v>
      </c>
      <c r="AC160" t="b">
        <f>IF(AND(Z160&gt;=VLOOKUP(JUMP!$I$1,lists!$Q:$R,2,FALSE),Z160&lt;=VLOOKUP(JUMP!$I$2,lists!$Q:$R,2,FALSE)),TRUE,FALSE)</f>
        <v>1</v>
      </c>
      <c r="AD160" t="b">
        <f>VLOOKUP(Y160,lists!$B$7:$D$8,3,FALSE)</f>
        <v>1</v>
      </c>
      <c r="AE160" t="b">
        <f>VLOOKUP(SUBSTITUTE(IF(H160="","Open",H160),"Beg","Mdn"),lists!$B$27:$D$29,3,FALSE)</f>
        <v>1</v>
      </c>
      <c r="AF160" t="b">
        <f>IF(JUMP!$I$5="All",TRUE,IF(JUMP!$I$5=TEXT('Raw - J'!C160,"mmm"),TRUE,FALSE))</f>
        <v>1</v>
      </c>
      <c r="AG160" t="b">
        <f>VLOOKUP(M160,lists!B:D,3,FALSE)</f>
        <v>1</v>
      </c>
      <c r="AH160" t="b">
        <f>VLOOKUP(T160,lists!$B$23:$D$25,3,FALSE)</f>
        <v>1</v>
      </c>
      <c r="AI160">
        <f t="shared" si="11"/>
        <v>1</v>
      </c>
    </row>
    <row r="161" spans="1:35" x14ac:dyDescent="0.35">
      <c r="A161" s="1">
        <f t="shared" si="8"/>
        <v>161</v>
      </c>
      <c r="B161" s="1">
        <f t="shared" si="9"/>
        <v>160</v>
      </c>
      <c r="C161" s="5">
        <v>44328</v>
      </c>
      <c r="D161" t="s">
        <v>215</v>
      </c>
      <c r="E161" t="s">
        <v>47</v>
      </c>
      <c r="F161" t="s">
        <v>53</v>
      </c>
      <c r="G161" t="s">
        <v>6</v>
      </c>
      <c r="H161" t="s">
        <v>244</v>
      </c>
      <c r="K161" t="s">
        <v>54</v>
      </c>
      <c r="L161" t="s">
        <v>5</v>
      </c>
      <c r="M161">
        <v>5</v>
      </c>
      <c r="O161" t="s">
        <v>229</v>
      </c>
      <c r="P161" t="s">
        <v>216</v>
      </c>
      <c r="Q161" t="s">
        <v>52</v>
      </c>
      <c r="R161">
        <v>5113</v>
      </c>
      <c r="S161" t="s">
        <v>1817</v>
      </c>
      <c r="T161" t="s">
        <v>240</v>
      </c>
      <c r="V161" t="s">
        <v>503</v>
      </c>
      <c r="W161" t="s">
        <v>503</v>
      </c>
      <c r="X161">
        <v>0</v>
      </c>
      <c r="Y161" s="6" t="str">
        <f t="shared" si="10"/>
        <v>A</v>
      </c>
      <c r="Z161" s="6">
        <f>VLOOKUP(Q161,lists!Q:R,2,FALSE)</f>
        <v>5</v>
      </c>
      <c r="AA161" t="b">
        <f>VLOOKUP(G161,lists!$B$2:$D$3,3,FALSE)</f>
        <v>1</v>
      </c>
      <c r="AB161" t="b">
        <f>VLOOKUP(F161,lists!$B:$C,2,FALSE)</f>
        <v>1</v>
      </c>
      <c r="AC161" t="b">
        <f>IF(AND(Z161&gt;=VLOOKUP(JUMP!$I$1,lists!$Q:$R,2,FALSE),Z161&lt;=VLOOKUP(JUMP!$I$2,lists!$Q:$R,2,FALSE)),TRUE,FALSE)</f>
        <v>1</v>
      </c>
      <c r="AD161" t="b">
        <f>VLOOKUP(Y161,lists!$B$7:$D$8,3,FALSE)</f>
        <v>1</v>
      </c>
      <c r="AE161" t="b">
        <f>VLOOKUP(SUBSTITUTE(IF(H161="","Open",H161),"Beg","Mdn"),lists!$B$27:$D$29,3,FALSE)</f>
        <v>1</v>
      </c>
      <c r="AF161" t="b">
        <f>IF(JUMP!$I$5="All",TRUE,IF(JUMP!$I$5=TEXT('Raw - J'!C161,"mmm"),TRUE,FALSE))</f>
        <v>1</v>
      </c>
      <c r="AG161" t="b">
        <f>VLOOKUP(M161,lists!B:D,3,FALSE)</f>
        <v>1</v>
      </c>
      <c r="AH161" t="b">
        <f>VLOOKUP(T161,lists!$B$23:$D$25,3,FALSE)</f>
        <v>1</v>
      </c>
      <c r="AI161">
        <f t="shared" si="11"/>
        <v>1</v>
      </c>
    </row>
    <row r="162" spans="1:35" x14ac:dyDescent="0.35">
      <c r="A162" s="1">
        <f t="shared" si="8"/>
        <v>162</v>
      </c>
      <c r="B162" s="1">
        <f t="shared" si="9"/>
        <v>161</v>
      </c>
      <c r="C162" s="5">
        <v>44328</v>
      </c>
      <c r="D162" t="s">
        <v>215</v>
      </c>
      <c r="E162" t="s">
        <v>47</v>
      </c>
      <c r="F162" t="s">
        <v>53</v>
      </c>
      <c r="G162" t="s">
        <v>51</v>
      </c>
      <c r="H162" t="s">
        <v>245</v>
      </c>
      <c r="K162" t="s">
        <v>54</v>
      </c>
      <c r="L162" t="s">
        <v>5</v>
      </c>
      <c r="M162">
        <v>4</v>
      </c>
      <c r="O162" t="s">
        <v>227</v>
      </c>
      <c r="P162" t="s">
        <v>91</v>
      </c>
      <c r="Q162" t="s">
        <v>50</v>
      </c>
      <c r="R162">
        <v>5600</v>
      </c>
      <c r="S162" t="s">
        <v>1815</v>
      </c>
      <c r="T162" t="s">
        <v>240</v>
      </c>
      <c r="V162" t="s">
        <v>503</v>
      </c>
      <c r="W162" t="s">
        <v>503</v>
      </c>
      <c r="X162">
        <v>0</v>
      </c>
      <c r="Y162" s="6" t="str">
        <f t="shared" si="10"/>
        <v>A</v>
      </c>
      <c r="Z162" s="6">
        <f>VLOOKUP(Q162,lists!Q:R,2,FALSE)</f>
        <v>3</v>
      </c>
      <c r="AA162" t="b">
        <f>VLOOKUP(G162,lists!$B$2:$D$3,3,FALSE)</f>
        <v>1</v>
      </c>
      <c r="AB162" t="b">
        <f>VLOOKUP(F162,lists!$B:$C,2,FALSE)</f>
        <v>1</v>
      </c>
      <c r="AC162" t="b">
        <f>IF(AND(Z162&gt;=VLOOKUP(JUMP!$I$1,lists!$Q:$R,2,FALSE),Z162&lt;=VLOOKUP(JUMP!$I$2,lists!$Q:$R,2,FALSE)),TRUE,FALSE)</f>
        <v>1</v>
      </c>
      <c r="AD162" t="b">
        <f>VLOOKUP(Y162,lists!$B$7:$D$8,3,FALSE)</f>
        <v>1</v>
      </c>
      <c r="AE162" t="b">
        <f>VLOOKUP(SUBSTITUTE(IF(H162="","Open",H162),"Beg","Mdn"),lists!$B$27:$D$29,3,FALSE)</f>
        <v>1</v>
      </c>
      <c r="AF162" t="b">
        <f>IF(JUMP!$I$5="All",TRUE,IF(JUMP!$I$5=TEXT('Raw - J'!C162,"mmm"),TRUE,FALSE))</f>
        <v>1</v>
      </c>
      <c r="AG162" t="b">
        <f>VLOOKUP(M162,lists!B:D,3,FALSE)</f>
        <v>1</v>
      </c>
      <c r="AH162" t="b">
        <f>VLOOKUP(T162,lists!$B$23:$D$25,3,FALSE)</f>
        <v>1</v>
      </c>
      <c r="AI162">
        <f t="shared" si="11"/>
        <v>1</v>
      </c>
    </row>
    <row r="163" spans="1:35" x14ac:dyDescent="0.35">
      <c r="A163" s="1">
        <f t="shared" si="8"/>
        <v>163</v>
      </c>
      <c r="B163" s="1">
        <f t="shared" si="9"/>
        <v>162</v>
      </c>
      <c r="C163" s="5">
        <v>44328</v>
      </c>
      <c r="D163" t="s">
        <v>215</v>
      </c>
      <c r="E163" t="s">
        <v>47</v>
      </c>
      <c r="F163" t="s">
        <v>48</v>
      </c>
      <c r="G163" t="s">
        <v>6</v>
      </c>
      <c r="H163" t="s">
        <v>227</v>
      </c>
      <c r="K163" t="s">
        <v>49</v>
      </c>
      <c r="L163" t="s">
        <v>5</v>
      </c>
      <c r="M163">
        <v>5</v>
      </c>
      <c r="O163" t="s">
        <v>229</v>
      </c>
      <c r="P163" t="s">
        <v>68</v>
      </c>
      <c r="Q163" t="s">
        <v>52</v>
      </c>
      <c r="R163">
        <v>6164</v>
      </c>
      <c r="S163" t="s">
        <v>1818</v>
      </c>
      <c r="T163" t="s">
        <v>240</v>
      </c>
      <c r="V163" t="s">
        <v>503</v>
      </c>
      <c r="W163" t="s">
        <v>503</v>
      </c>
      <c r="X163">
        <v>0</v>
      </c>
      <c r="Y163" s="6" t="str">
        <f t="shared" si="10"/>
        <v>A</v>
      </c>
      <c r="Z163" s="6">
        <f>VLOOKUP(Q163,lists!Q:R,2,FALSE)</f>
        <v>5</v>
      </c>
      <c r="AA163" t="b">
        <f>VLOOKUP(G163,lists!$B$2:$D$3,3,FALSE)</f>
        <v>1</v>
      </c>
      <c r="AB163" t="b">
        <f>VLOOKUP(F163,lists!$B:$C,2,FALSE)</f>
        <v>1</v>
      </c>
      <c r="AC163" t="b">
        <f>IF(AND(Z163&gt;=VLOOKUP(JUMP!$I$1,lists!$Q:$R,2,FALSE),Z163&lt;=VLOOKUP(JUMP!$I$2,lists!$Q:$R,2,FALSE)),TRUE,FALSE)</f>
        <v>1</v>
      </c>
      <c r="AD163" t="b">
        <f>VLOOKUP(Y163,lists!$B$7:$D$8,3,FALSE)</f>
        <v>1</v>
      </c>
      <c r="AE163" t="b">
        <f>VLOOKUP(SUBSTITUTE(IF(H163="","Open",H163),"Beg","Mdn"),lists!$B$27:$D$29,3,FALSE)</f>
        <v>1</v>
      </c>
      <c r="AF163" t="b">
        <f>IF(JUMP!$I$5="All",TRUE,IF(JUMP!$I$5=TEXT('Raw - J'!C163,"mmm"),TRUE,FALSE))</f>
        <v>1</v>
      </c>
      <c r="AG163" t="b">
        <f>VLOOKUP(M163,lists!B:D,3,FALSE)</f>
        <v>1</v>
      </c>
      <c r="AH163" t="b">
        <f>VLOOKUP(T163,lists!$B$23:$D$25,3,FALSE)</f>
        <v>1</v>
      </c>
      <c r="AI163">
        <f t="shared" si="11"/>
        <v>1</v>
      </c>
    </row>
    <row r="164" spans="1:35" x14ac:dyDescent="0.35">
      <c r="A164" s="1">
        <f t="shared" si="8"/>
        <v>164</v>
      </c>
      <c r="B164" s="1">
        <f t="shared" si="9"/>
        <v>163</v>
      </c>
      <c r="C164" s="5">
        <v>44328</v>
      </c>
      <c r="D164" t="s">
        <v>215</v>
      </c>
      <c r="E164" t="s">
        <v>47</v>
      </c>
      <c r="F164" t="s">
        <v>48</v>
      </c>
      <c r="G164" t="s">
        <v>6</v>
      </c>
      <c r="H164" t="s">
        <v>244</v>
      </c>
      <c r="K164" t="s">
        <v>49</v>
      </c>
      <c r="L164" t="s">
        <v>5</v>
      </c>
      <c r="M164">
        <v>4</v>
      </c>
      <c r="O164" t="s">
        <v>226</v>
      </c>
      <c r="P164" t="s">
        <v>55</v>
      </c>
      <c r="Q164" t="s">
        <v>55</v>
      </c>
      <c r="R164">
        <v>7200</v>
      </c>
      <c r="S164" t="s">
        <v>1814</v>
      </c>
      <c r="T164" t="s">
        <v>240</v>
      </c>
      <c r="V164" t="s">
        <v>503</v>
      </c>
      <c r="W164" t="s">
        <v>503</v>
      </c>
      <c r="X164">
        <v>0</v>
      </c>
      <c r="Y164" s="6" t="str">
        <f t="shared" si="10"/>
        <v>A</v>
      </c>
      <c r="Z164" s="6">
        <f>VLOOKUP(Q164,lists!Q:R,2,FALSE)</f>
        <v>2</v>
      </c>
      <c r="AA164" t="b">
        <f>VLOOKUP(G164,lists!$B$2:$D$3,3,FALSE)</f>
        <v>1</v>
      </c>
      <c r="AB164" t="b">
        <f>VLOOKUP(F164,lists!$B:$C,2,FALSE)</f>
        <v>1</v>
      </c>
      <c r="AC164" t="b">
        <f>IF(AND(Z164&gt;=VLOOKUP(JUMP!$I$1,lists!$Q:$R,2,FALSE),Z164&lt;=VLOOKUP(JUMP!$I$2,lists!$Q:$R,2,FALSE)),TRUE,FALSE)</f>
        <v>1</v>
      </c>
      <c r="AD164" t="b">
        <f>VLOOKUP(Y164,lists!$B$7:$D$8,3,FALSE)</f>
        <v>1</v>
      </c>
      <c r="AE164" t="b">
        <f>VLOOKUP(SUBSTITUTE(IF(H164="","Open",H164),"Beg","Mdn"),lists!$B$27:$D$29,3,FALSE)</f>
        <v>1</v>
      </c>
      <c r="AF164" t="b">
        <f>IF(JUMP!$I$5="All",TRUE,IF(JUMP!$I$5=TEXT('Raw - J'!C164,"mmm"),TRUE,FALSE))</f>
        <v>1</v>
      </c>
      <c r="AG164" t="b">
        <f>VLOOKUP(M164,lists!B:D,3,FALSE)</f>
        <v>1</v>
      </c>
      <c r="AH164" t="b">
        <f>VLOOKUP(T164,lists!$B$23:$D$25,3,FALSE)</f>
        <v>1</v>
      </c>
      <c r="AI164">
        <f t="shared" si="11"/>
        <v>1</v>
      </c>
    </row>
    <row r="165" spans="1:35" x14ac:dyDescent="0.35">
      <c r="A165" s="1">
        <f t="shared" si="8"/>
        <v>165</v>
      </c>
      <c r="B165" s="1">
        <f t="shared" si="9"/>
        <v>164</v>
      </c>
      <c r="C165" s="5">
        <v>44328</v>
      </c>
      <c r="D165" t="s">
        <v>215</v>
      </c>
      <c r="E165" t="s">
        <v>47</v>
      </c>
      <c r="F165" t="s">
        <v>53</v>
      </c>
      <c r="G165" t="s">
        <v>6</v>
      </c>
      <c r="H165" t="s">
        <v>227</v>
      </c>
      <c r="K165" t="s">
        <v>54</v>
      </c>
      <c r="L165" t="s">
        <v>5</v>
      </c>
      <c r="M165">
        <v>4</v>
      </c>
      <c r="O165" t="s">
        <v>235</v>
      </c>
      <c r="P165" t="s">
        <v>216</v>
      </c>
      <c r="Q165" t="s">
        <v>52</v>
      </c>
      <c r="R165">
        <v>9200</v>
      </c>
      <c r="S165" t="s">
        <v>1813</v>
      </c>
      <c r="T165" t="s">
        <v>240</v>
      </c>
      <c r="V165" t="s">
        <v>503</v>
      </c>
      <c r="W165" t="s">
        <v>503</v>
      </c>
      <c r="X165">
        <v>0</v>
      </c>
      <c r="Y165" s="6" t="str">
        <f t="shared" si="10"/>
        <v>A</v>
      </c>
      <c r="Z165" s="6">
        <f>VLOOKUP(Q165,lists!Q:R,2,FALSE)</f>
        <v>5</v>
      </c>
      <c r="AA165" t="b">
        <f>VLOOKUP(G165,lists!$B$2:$D$3,3,FALSE)</f>
        <v>1</v>
      </c>
      <c r="AB165" t="b">
        <f>VLOOKUP(F165,lists!$B:$C,2,FALSE)</f>
        <v>1</v>
      </c>
      <c r="AC165" t="b">
        <f>IF(AND(Z165&gt;=VLOOKUP(JUMP!$I$1,lists!$Q:$R,2,FALSE),Z165&lt;=VLOOKUP(JUMP!$I$2,lists!$Q:$R,2,FALSE)),TRUE,FALSE)</f>
        <v>1</v>
      </c>
      <c r="AD165" t="b">
        <f>VLOOKUP(Y165,lists!$B$7:$D$8,3,FALSE)</f>
        <v>1</v>
      </c>
      <c r="AE165" t="b">
        <f>VLOOKUP(SUBSTITUTE(IF(H165="","Open",H165),"Beg","Mdn"),lists!$B$27:$D$29,3,FALSE)</f>
        <v>1</v>
      </c>
      <c r="AF165" t="b">
        <f>IF(JUMP!$I$5="All",TRUE,IF(JUMP!$I$5=TEXT('Raw - J'!C165,"mmm"),TRUE,FALSE))</f>
        <v>1</v>
      </c>
      <c r="AG165" t="b">
        <f>VLOOKUP(M165,lists!B:D,3,FALSE)</f>
        <v>1</v>
      </c>
      <c r="AH165" t="b">
        <f>VLOOKUP(T165,lists!$B$23:$D$25,3,FALSE)</f>
        <v>1</v>
      </c>
      <c r="AI165">
        <f t="shared" si="11"/>
        <v>1</v>
      </c>
    </row>
    <row r="166" spans="1:35" x14ac:dyDescent="0.35">
      <c r="A166" s="1">
        <f t="shared" si="8"/>
        <v>166</v>
      </c>
      <c r="B166" s="1">
        <f t="shared" si="9"/>
        <v>165</v>
      </c>
      <c r="C166" s="5">
        <v>44328</v>
      </c>
      <c r="D166" t="s">
        <v>516</v>
      </c>
      <c r="E166" t="s">
        <v>47</v>
      </c>
      <c r="F166" t="s">
        <v>58</v>
      </c>
      <c r="G166" t="s">
        <v>51</v>
      </c>
      <c r="H166" t="s">
        <v>245</v>
      </c>
      <c r="K166" t="s">
        <v>60</v>
      </c>
      <c r="L166" t="s">
        <v>5</v>
      </c>
      <c r="M166">
        <v>5</v>
      </c>
      <c r="O166" t="s">
        <v>227</v>
      </c>
      <c r="P166" t="s">
        <v>55</v>
      </c>
      <c r="Q166" t="s">
        <v>55</v>
      </c>
      <c r="R166">
        <v>3500</v>
      </c>
      <c r="S166" t="s">
        <v>1825</v>
      </c>
      <c r="T166" t="s">
        <v>239</v>
      </c>
      <c r="V166" t="s">
        <v>503</v>
      </c>
      <c r="W166" t="s">
        <v>503</v>
      </c>
      <c r="X166">
        <v>0</v>
      </c>
      <c r="Y166" s="6" t="str">
        <f t="shared" si="10"/>
        <v>A</v>
      </c>
      <c r="Z166" s="6">
        <f>VLOOKUP(Q166,lists!Q:R,2,FALSE)</f>
        <v>2</v>
      </c>
      <c r="AA166" t="b">
        <f>VLOOKUP(G166,lists!$B$2:$D$3,3,FALSE)</f>
        <v>1</v>
      </c>
      <c r="AB166" t="b">
        <f>VLOOKUP(F166,lists!$B:$C,2,FALSE)</f>
        <v>1</v>
      </c>
      <c r="AC166" t="b">
        <f>IF(AND(Z166&gt;=VLOOKUP(JUMP!$I$1,lists!$Q:$R,2,FALSE),Z166&lt;=VLOOKUP(JUMP!$I$2,lists!$Q:$R,2,FALSE)),TRUE,FALSE)</f>
        <v>1</v>
      </c>
      <c r="AD166" t="b">
        <f>VLOOKUP(Y166,lists!$B$7:$D$8,3,FALSE)</f>
        <v>1</v>
      </c>
      <c r="AE166" t="b">
        <f>VLOOKUP(SUBSTITUTE(IF(H166="","Open",H166),"Beg","Mdn"),lists!$B$27:$D$29,3,FALSE)</f>
        <v>1</v>
      </c>
      <c r="AF166" t="b">
        <f>IF(JUMP!$I$5="All",TRUE,IF(JUMP!$I$5=TEXT('Raw - J'!C166,"mmm"),TRUE,FALSE))</f>
        <v>1</v>
      </c>
      <c r="AG166" t="b">
        <f>VLOOKUP(M166,lists!B:D,3,FALSE)</f>
        <v>1</v>
      </c>
      <c r="AH166" t="b">
        <f>VLOOKUP(T166,lists!$B$23:$D$25,3,FALSE)</f>
        <v>1</v>
      </c>
      <c r="AI166">
        <f t="shared" si="11"/>
        <v>1</v>
      </c>
    </row>
    <row r="167" spans="1:35" x14ac:dyDescent="0.35">
      <c r="A167" s="1">
        <f t="shared" si="8"/>
        <v>167</v>
      </c>
      <c r="B167" s="1">
        <f t="shared" si="9"/>
        <v>166</v>
      </c>
      <c r="C167" s="5">
        <v>44328</v>
      </c>
      <c r="D167" t="s">
        <v>516</v>
      </c>
      <c r="E167" t="s">
        <v>47</v>
      </c>
      <c r="F167" t="s">
        <v>53</v>
      </c>
      <c r="G167" t="s">
        <v>6</v>
      </c>
      <c r="H167" t="s">
        <v>227</v>
      </c>
      <c r="K167" t="s">
        <v>54</v>
      </c>
      <c r="L167" t="s">
        <v>5</v>
      </c>
      <c r="M167">
        <v>5</v>
      </c>
      <c r="O167" t="s">
        <v>229</v>
      </c>
      <c r="P167" t="s">
        <v>86</v>
      </c>
      <c r="Q167" t="s">
        <v>50</v>
      </c>
      <c r="R167">
        <v>3900</v>
      </c>
      <c r="S167" t="s">
        <v>1819</v>
      </c>
      <c r="T167" t="s">
        <v>239</v>
      </c>
      <c r="U167" t="s">
        <v>1695</v>
      </c>
      <c r="V167" t="s">
        <v>503</v>
      </c>
      <c r="W167" t="s">
        <v>503</v>
      </c>
      <c r="X167">
        <v>0</v>
      </c>
      <c r="Y167" s="6" t="str">
        <f t="shared" si="10"/>
        <v>A</v>
      </c>
      <c r="Z167" s="6">
        <f>VLOOKUP(Q167,lists!Q:R,2,FALSE)</f>
        <v>3</v>
      </c>
      <c r="AA167" t="b">
        <f>VLOOKUP(G167,lists!$B$2:$D$3,3,FALSE)</f>
        <v>1</v>
      </c>
      <c r="AB167" t="b">
        <f>VLOOKUP(F167,lists!$B:$C,2,FALSE)</f>
        <v>1</v>
      </c>
      <c r="AC167" t="b">
        <f>IF(AND(Z167&gt;=VLOOKUP(JUMP!$I$1,lists!$Q:$R,2,FALSE),Z167&lt;=VLOOKUP(JUMP!$I$2,lists!$Q:$R,2,FALSE)),TRUE,FALSE)</f>
        <v>1</v>
      </c>
      <c r="AD167" t="b">
        <f>VLOOKUP(Y167,lists!$B$7:$D$8,3,FALSE)</f>
        <v>1</v>
      </c>
      <c r="AE167" t="b">
        <f>VLOOKUP(SUBSTITUTE(IF(H167="","Open",H167),"Beg","Mdn"),lists!$B$27:$D$29,3,FALSE)</f>
        <v>1</v>
      </c>
      <c r="AF167" t="b">
        <f>IF(JUMP!$I$5="All",TRUE,IF(JUMP!$I$5=TEXT('Raw - J'!C167,"mmm"),TRUE,FALSE))</f>
        <v>1</v>
      </c>
      <c r="AG167" t="b">
        <f>VLOOKUP(M167,lists!B:D,3,FALSE)</f>
        <v>1</v>
      </c>
      <c r="AH167" t="b">
        <f>VLOOKUP(T167,lists!$B$23:$D$25,3,FALSE)</f>
        <v>1</v>
      </c>
      <c r="AI167">
        <f t="shared" si="11"/>
        <v>1</v>
      </c>
    </row>
    <row r="168" spans="1:35" x14ac:dyDescent="0.35">
      <c r="A168" s="1">
        <f t="shared" si="8"/>
        <v>168</v>
      </c>
      <c r="B168" s="1">
        <f t="shared" si="9"/>
        <v>167</v>
      </c>
      <c r="C168" s="5">
        <v>44328</v>
      </c>
      <c r="D168" t="s">
        <v>516</v>
      </c>
      <c r="E168" t="s">
        <v>47</v>
      </c>
      <c r="F168" t="s">
        <v>53</v>
      </c>
      <c r="G168" t="s">
        <v>51</v>
      </c>
      <c r="H168" t="s">
        <v>245</v>
      </c>
      <c r="K168" t="s">
        <v>54</v>
      </c>
      <c r="L168" t="s">
        <v>7</v>
      </c>
      <c r="M168">
        <v>4</v>
      </c>
      <c r="O168" t="s">
        <v>227</v>
      </c>
      <c r="P168" t="s">
        <v>55</v>
      </c>
      <c r="Q168" t="s">
        <v>55</v>
      </c>
      <c r="R168">
        <v>5400</v>
      </c>
      <c r="S168" t="s">
        <v>1820</v>
      </c>
      <c r="T168" t="s">
        <v>239</v>
      </c>
      <c r="V168" t="s">
        <v>503</v>
      </c>
      <c r="W168" t="s">
        <v>503</v>
      </c>
      <c r="X168">
        <v>0</v>
      </c>
      <c r="Y168" s="6" t="str">
        <f t="shared" si="10"/>
        <v>F</v>
      </c>
      <c r="Z168" s="6">
        <f>VLOOKUP(Q168,lists!Q:R,2,FALSE)</f>
        <v>2</v>
      </c>
      <c r="AA168" t="b">
        <f>VLOOKUP(G168,lists!$B$2:$D$3,3,FALSE)</f>
        <v>1</v>
      </c>
      <c r="AB168" t="b">
        <f>VLOOKUP(F168,lists!$B:$C,2,FALSE)</f>
        <v>1</v>
      </c>
      <c r="AC168" t="b">
        <f>IF(AND(Z168&gt;=VLOOKUP(JUMP!$I$1,lists!$Q:$R,2,FALSE),Z168&lt;=VLOOKUP(JUMP!$I$2,lists!$Q:$R,2,FALSE)),TRUE,FALSE)</f>
        <v>1</v>
      </c>
      <c r="AD168" t="b">
        <f>VLOOKUP(Y168,lists!$B$7:$D$8,3,FALSE)</f>
        <v>1</v>
      </c>
      <c r="AE168" t="b">
        <f>VLOOKUP(SUBSTITUTE(IF(H168="","Open",H168),"Beg","Mdn"),lists!$B$27:$D$29,3,FALSE)</f>
        <v>1</v>
      </c>
      <c r="AF168" t="b">
        <f>IF(JUMP!$I$5="All",TRUE,IF(JUMP!$I$5=TEXT('Raw - J'!C168,"mmm"),TRUE,FALSE))</f>
        <v>1</v>
      </c>
      <c r="AG168" t="b">
        <f>VLOOKUP(M168,lists!B:D,3,FALSE)</f>
        <v>1</v>
      </c>
      <c r="AH168" t="b">
        <f>VLOOKUP(T168,lists!$B$23:$D$25,3,FALSE)</f>
        <v>1</v>
      </c>
      <c r="AI168">
        <f t="shared" si="11"/>
        <v>1</v>
      </c>
    </row>
    <row r="169" spans="1:35" x14ac:dyDescent="0.35">
      <c r="A169" s="1">
        <f t="shared" si="8"/>
        <v>169</v>
      </c>
      <c r="B169" s="1">
        <f t="shared" si="9"/>
        <v>168</v>
      </c>
      <c r="C169" s="5">
        <v>44328</v>
      </c>
      <c r="D169" t="s">
        <v>516</v>
      </c>
      <c r="E169" t="s">
        <v>47</v>
      </c>
      <c r="F169" t="s">
        <v>53</v>
      </c>
      <c r="G169" t="s">
        <v>6</v>
      </c>
      <c r="H169" t="s">
        <v>227</v>
      </c>
      <c r="K169" t="s">
        <v>54</v>
      </c>
      <c r="L169" t="s">
        <v>5</v>
      </c>
      <c r="M169">
        <v>4</v>
      </c>
      <c r="O169" t="s">
        <v>226</v>
      </c>
      <c r="P169" t="s">
        <v>55</v>
      </c>
      <c r="Q169" t="s">
        <v>55</v>
      </c>
      <c r="R169">
        <v>5400</v>
      </c>
      <c r="S169" t="s">
        <v>1821</v>
      </c>
      <c r="T169" t="s">
        <v>239</v>
      </c>
      <c r="V169" t="s">
        <v>503</v>
      </c>
      <c r="W169" t="s">
        <v>503</v>
      </c>
      <c r="X169">
        <v>0</v>
      </c>
      <c r="Y169" s="6" t="str">
        <f t="shared" si="10"/>
        <v>A</v>
      </c>
      <c r="Z169" s="6">
        <f>VLOOKUP(Q169,lists!Q:R,2,FALSE)</f>
        <v>2</v>
      </c>
      <c r="AA169" t="b">
        <f>VLOOKUP(G169,lists!$B$2:$D$3,3,FALSE)</f>
        <v>1</v>
      </c>
      <c r="AB169" t="b">
        <f>VLOOKUP(F169,lists!$B:$C,2,FALSE)</f>
        <v>1</v>
      </c>
      <c r="AC169" t="b">
        <f>IF(AND(Z169&gt;=VLOOKUP(JUMP!$I$1,lists!$Q:$R,2,FALSE),Z169&lt;=VLOOKUP(JUMP!$I$2,lists!$Q:$R,2,FALSE)),TRUE,FALSE)</f>
        <v>1</v>
      </c>
      <c r="AD169" t="b">
        <f>VLOOKUP(Y169,lists!$B$7:$D$8,3,FALSE)</f>
        <v>1</v>
      </c>
      <c r="AE169" t="b">
        <f>VLOOKUP(SUBSTITUTE(IF(H169="","Open",H169),"Beg","Mdn"),lists!$B$27:$D$29,3,FALSE)</f>
        <v>1</v>
      </c>
      <c r="AF169" t="b">
        <f>IF(JUMP!$I$5="All",TRUE,IF(JUMP!$I$5=TEXT('Raw - J'!C169,"mmm"),TRUE,FALSE))</f>
        <v>1</v>
      </c>
      <c r="AG169" t="b">
        <f>VLOOKUP(M169,lists!B:D,3,FALSE)</f>
        <v>1</v>
      </c>
      <c r="AH169" t="b">
        <f>VLOOKUP(T169,lists!$B$23:$D$25,3,FALSE)</f>
        <v>1</v>
      </c>
      <c r="AI169">
        <f t="shared" si="11"/>
        <v>1</v>
      </c>
    </row>
    <row r="170" spans="1:35" x14ac:dyDescent="0.35">
      <c r="A170" s="1">
        <f t="shared" si="8"/>
        <v>170</v>
      </c>
      <c r="B170" s="1">
        <f t="shared" si="9"/>
        <v>169</v>
      </c>
      <c r="C170" s="5">
        <v>44328</v>
      </c>
      <c r="D170" t="s">
        <v>516</v>
      </c>
      <c r="E170" t="s">
        <v>47</v>
      </c>
      <c r="F170" t="s">
        <v>53</v>
      </c>
      <c r="G170" t="s">
        <v>51</v>
      </c>
      <c r="H170" t="s">
        <v>244</v>
      </c>
      <c r="K170" t="s">
        <v>54</v>
      </c>
      <c r="L170" t="s">
        <v>5</v>
      </c>
      <c r="M170">
        <v>4</v>
      </c>
      <c r="O170" t="s">
        <v>227</v>
      </c>
      <c r="P170" t="s">
        <v>85</v>
      </c>
      <c r="Q170" t="s">
        <v>52</v>
      </c>
      <c r="R170">
        <v>5400</v>
      </c>
      <c r="S170" t="s">
        <v>1823</v>
      </c>
      <c r="T170" t="s">
        <v>239</v>
      </c>
      <c r="V170" t="s">
        <v>503</v>
      </c>
      <c r="W170" t="s">
        <v>503</v>
      </c>
      <c r="X170">
        <v>0</v>
      </c>
      <c r="Y170" s="6" t="str">
        <f t="shared" si="10"/>
        <v>A</v>
      </c>
      <c r="Z170" s="6">
        <f>VLOOKUP(Q170,lists!Q:R,2,FALSE)</f>
        <v>5</v>
      </c>
      <c r="AA170" t="b">
        <f>VLOOKUP(G170,lists!$B$2:$D$3,3,FALSE)</f>
        <v>1</v>
      </c>
      <c r="AB170" t="b">
        <f>VLOOKUP(F170,lists!$B:$C,2,FALSE)</f>
        <v>1</v>
      </c>
      <c r="AC170" t="b">
        <f>IF(AND(Z170&gt;=VLOOKUP(JUMP!$I$1,lists!$Q:$R,2,FALSE),Z170&lt;=VLOOKUP(JUMP!$I$2,lists!$Q:$R,2,FALSE)),TRUE,FALSE)</f>
        <v>1</v>
      </c>
      <c r="AD170" t="b">
        <f>VLOOKUP(Y170,lists!$B$7:$D$8,3,FALSE)</f>
        <v>1</v>
      </c>
      <c r="AE170" t="b">
        <f>VLOOKUP(SUBSTITUTE(IF(H170="","Open",H170),"Beg","Mdn"),lists!$B$27:$D$29,3,FALSE)</f>
        <v>1</v>
      </c>
      <c r="AF170" t="b">
        <f>IF(JUMP!$I$5="All",TRUE,IF(JUMP!$I$5=TEXT('Raw - J'!C170,"mmm"),TRUE,FALSE))</f>
        <v>1</v>
      </c>
      <c r="AG170" t="b">
        <f>VLOOKUP(M170,lists!B:D,3,FALSE)</f>
        <v>1</v>
      </c>
      <c r="AH170" t="b">
        <f>VLOOKUP(T170,lists!$B$23:$D$25,3,FALSE)</f>
        <v>1</v>
      </c>
      <c r="AI170">
        <f t="shared" si="11"/>
        <v>1</v>
      </c>
    </row>
    <row r="171" spans="1:35" x14ac:dyDescent="0.35">
      <c r="A171" s="1">
        <f t="shared" si="8"/>
        <v>171</v>
      </c>
      <c r="B171" s="1">
        <f t="shared" si="9"/>
        <v>170</v>
      </c>
      <c r="C171" s="5">
        <v>44328</v>
      </c>
      <c r="D171" t="s">
        <v>516</v>
      </c>
      <c r="E171" t="s">
        <v>47</v>
      </c>
      <c r="F171" t="s">
        <v>48</v>
      </c>
      <c r="G171" t="s">
        <v>6</v>
      </c>
      <c r="H171" t="s">
        <v>244</v>
      </c>
      <c r="K171" t="s">
        <v>49</v>
      </c>
      <c r="L171" t="s">
        <v>5</v>
      </c>
      <c r="M171">
        <v>4</v>
      </c>
      <c r="O171" t="s">
        <v>226</v>
      </c>
      <c r="P171" t="s">
        <v>86</v>
      </c>
      <c r="Q171" t="s">
        <v>50</v>
      </c>
      <c r="R171">
        <v>6200</v>
      </c>
      <c r="S171" t="s">
        <v>1822</v>
      </c>
      <c r="T171" t="s">
        <v>239</v>
      </c>
      <c r="V171" t="s">
        <v>503</v>
      </c>
      <c r="W171" t="s">
        <v>503</v>
      </c>
      <c r="X171">
        <v>0</v>
      </c>
      <c r="Y171" s="6" t="str">
        <f t="shared" si="10"/>
        <v>A</v>
      </c>
      <c r="Z171" s="6">
        <f>VLOOKUP(Q171,lists!Q:R,2,FALSE)</f>
        <v>3</v>
      </c>
      <c r="AA171" t="b">
        <f>VLOOKUP(G171,lists!$B$2:$D$3,3,FALSE)</f>
        <v>1</v>
      </c>
      <c r="AB171" t="b">
        <f>VLOOKUP(F171,lists!$B:$C,2,FALSE)</f>
        <v>1</v>
      </c>
      <c r="AC171" t="b">
        <f>IF(AND(Z171&gt;=VLOOKUP(JUMP!$I$1,lists!$Q:$R,2,FALSE),Z171&lt;=VLOOKUP(JUMP!$I$2,lists!$Q:$R,2,FALSE)),TRUE,FALSE)</f>
        <v>1</v>
      </c>
      <c r="AD171" t="b">
        <f>VLOOKUP(Y171,lists!$B$7:$D$8,3,FALSE)</f>
        <v>1</v>
      </c>
      <c r="AE171" t="b">
        <f>VLOOKUP(SUBSTITUTE(IF(H171="","Open",H171),"Beg","Mdn"),lists!$B$27:$D$29,3,FALSE)</f>
        <v>1</v>
      </c>
      <c r="AF171" t="b">
        <f>IF(JUMP!$I$5="All",TRUE,IF(JUMP!$I$5=TEXT('Raw - J'!C171,"mmm"),TRUE,FALSE))</f>
        <v>1</v>
      </c>
      <c r="AG171" t="b">
        <f>VLOOKUP(M171,lists!B:D,3,FALSE)</f>
        <v>1</v>
      </c>
      <c r="AH171" t="b">
        <f>VLOOKUP(T171,lists!$B$23:$D$25,3,FALSE)</f>
        <v>1</v>
      </c>
      <c r="AI171">
        <f t="shared" si="11"/>
        <v>1</v>
      </c>
    </row>
    <row r="172" spans="1:35" x14ac:dyDescent="0.35">
      <c r="A172" s="1">
        <f t="shared" si="8"/>
        <v>172</v>
      </c>
      <c r="B172" s="1">
        <f t="shared" si="9"/>
        <v>171</v>
      </c>
      <c r="C172" s="5">
        <v>44328</v>
      </c>
      <c r="D172" t="s">
        <v>516</v>
      </c>
      <c r="E172" t="s">
        <v>47</v>
      </c>
      <c r="F172" t="s">
        <v>48</v>
      </c>
      <c r="G172" t="s">
        <v>6</v>
      </c>
      <c r="H172" t="s">
        <v>227</v>
      </c>
      <c r="K172" t="s">
        <v>49</v>
      </c>
      <c r="L172" t="s">
        <v>5</v>
      </c>
      <c r="M172">
        <v>4</v>
      </c>
      <c r="O172" t="s">
        <v>235</v>
      </c>
      <c r="P172" t="s">
        <v>85</v>
      </c>
      <c r="Q172" t="s">
        <v>52</v>
      </c>
      <c r="R172">
        <v>6200</v>
      </c>
      <c r="S172" t="s">
        <v>1824</v>
      </c>
      <c r="T172" t="s">
        <v>239</v>
      </c>
      <c r="V172" t="s">
        <v>503</v>
      </c>
      <c r="W172" t="s">
        <v>503</v>
      </c>
      <c r="X172">
        <v>0</v>
      </c>
      <c r="Y172" s="6" t="str">
        <f t="shared" si="10"/>
        <v>A</v>
      </c>
      <c r="Z172" s="6">
        <f>VLOOKUP(Q172,lists!Q:R,2,FALSE)</f>
        <v>5</v>
      </c>
      <c r="AA172" t="b">
        <f>VLOOKUP(G172,lists!$B$2:$D$3,3,FALSE)</f>
        <v>1</v>
      </c>
      <c r="AB172" t="b">
        <f>VLOOKUP(F172,lists!$B:$C,2,FALSE)</f>
        <v>1</v>
      </c>
      <c r="AC172" t="b">
        <f>IF(AND(Z172&gt;=VLOOKUP(JUMP!$I$1,lists!$Q:$R,2,FALSE),Z172&lt;=VLOOKUP(JUMP!$I$2,lists!$Q:$R,2,FALSE)),TRUE,FALSE)</f>
        <v>1</v>
      </c>
      <c r="AD172" t="b">
        <f>VLOOKUP(Y172,lists!$B$7:$D$8,3,FALSE)</f>
        <v>1</v>
      </c>
      <c r="AE172" t="b">
        <f>VLOOKUP(SUBSTITUTE(IF(H172="","Open",H172),"Beg","Mdn"),lists!$B$27:$D$29,3,FALSE)</f>
        <v>1</v>
      </c>
      <c r="AF172" t="b">
        <f>IF(JUMP!$I$5="All",TRUE,IF(JUMP!$I$5=TEXT('Raw - J'!C172,"mmm"),TRUE,FALSE))</f>
        <v>1</v>
      </c>
      <c r="AG172" t="b">
        <f>VLOOKUP(M172,lists!B:D,3,FALSE)</f>
        <v>1</v>
      </c>
      <c r="AH172" t="b">
        <f>VLOOKUP(T172,lists!$B$23:$D$25,3,FALSE)</f>
        <v>1</v>
      </c>
      <c r="AI172">
        <f t="shared" si="11"/>
        <v>1</v>
      </c>
    </row>
    <row r="173" spans="1:35" x14ac:dyDescent="0.35">
      <c r="A173" s="1">
        <f t="shared" si="8"/>
        <v>173</v>
      </c>
      <c r="B173" s="1">
        <f t="shared" si="9"/>
        <v>172</v>
      </c>
      <c r="C173" s="5">
        <v>44329</v>
      </c>
      <c r="D173" t="s">
        <v>137</v>
      </c>
      <c r="E173" t="s">
        <v>47</v>
      </c>
      <c r="F173" t="s">
        <v>109</v>
      </c>
      <c r="G173" t="s">
        <v>51</v>
      </c>
      <c r="H173" t="s">
        <v>227</v>
      </c>
      <c r="K173" t="s">
        <v>173</v>
      </c>
      <c r="L173" t="s">
        <v>5</v>
      </c>
      <c r="M173">
        <v>6</v>
      </c>
      <c r="O173" t="s">
        <v>227</v>
      </c>
      <c r="P173" t="s">
        <v>140</v>
      </c>
      <c r="Q173" t="s">
        <v>52</v>
      </c>
      <c r="R173">
        <v>2000</v>
      </c>
      <c r="S173" t="s">
        <v>1826</v>
      </c>
      <c r="T173" t="s">
        <v>241</v>
      </c>
      <c r="U173" t="s">
        <v>526</v>
      </c>
      <c r="V173" t="s">
        <v>503</v>
      </c>
      <c r="W173" t="s">
        <v>503</v>
      </c>
      <c r="X173">
        <v>0</v>
      </c>
      <c r="Y173" s="6" t="str">
        <f t="shared" si="10"/>
        <v>A</v>
      </c>
      <c r="Z173" s="6">
        <f>VLOOKUP(Q173,lists!Q:R,2,FALSE)</f>
        <v>5</v>
      </c>
      <c r="AA173" t="b">
        <f>VLOOKUP(G173,lists!$B$2:$D$3,3,FALSE)</f>
        <v>1</v>
      </c>
      <c r="AB173" t="b">
        <f>VLOOKUP(F173,lists!$B:$C,2,FALSE)</f>
        <v>1</v>
      </c>
      <c r="AC173" t="b">
        <f>IF(AND(Z173&gt;=VLOOKUP(JUMP!$I$1,lists!$Q:$R,2,FALSE),Z173&lt;=VLOOKUP(JUMP!$I$2,lists!$Q:$R,2,FALSE)),TRUE,FALSE)</f>
        <v>1</v>
      </c>
      <c r="AD173" t="b">
        <f>VLOOKUP(Y173,lists!$B$7:$D$8,3,FALSE)</f>
        <v>1</v>
      </c>
      <c r="AE173" t="b">
        <f>VLOOKUP(SUBSTITUTE(IF(H173="","Open",H173),"Beg","Mdn"),lists!$B$27:$D$29,3,FALSE)</f>
        <v>1</v>
      </c>
      <c r="AF173" t="b">
        <f>IF(JUMP!$I$5="All",TRUE,IF(JUMP!$I$5=TEXT('Raw - J'!C173,"mmm"),TRUE,FALSE))</f>
        <v>1</v>
      </c>
      <c r="AG173" t="b">
        <f>VLOOKUP(M173,lists!B:D,3,FALSE)</f>
        <v>1</v>
      </c>
      <c r="AH173" t="b">
        <f>VLOOKUP(T173,lists!$B$23:$D$25,3,FALSE)</f>
        <v>1</v>
      </c>
      <c r="AI173">
        <f t="shared" si="11"/>
        <v>1</v>
      </c>
    </row>
    <row r="174" spans="1:35" x14ac:dyDescent="0.35">
      <c r="A174" s="1">
        <f t="shared" si="8"/>
        <v>174</v>
      </c>
      <c r="B174" s="1">
        <f t="shared" si="9"/>
        <v>173</v>
      </c>
      <c r="C174" s="5">
        <v>44329</v>
      </c>
      <c r="D174" t="s">
        <v>137</v>
      </c>
      <c r="E174" t="s">
        <v>47</v>
      </c>
      <c r="F174" t="s">
        <v>58</v>
      </c>
      <c r="G174" t="s">
        <v>51</v>
      </c>
      <c r="H174" t="s">
        <v>227</v>
      </c>
      <c r="K174" t="s">
        <v>60</v>
      </c>
      <c r="L174" t="s">
        <v>5</v>
      </c>
      <c r="M174">
        <v>5</v>
      </c>
      <c r="O174" t="s">
        <v>227</v>
      </c>
      <c r="P174" t="s">
        <v>141</v>
      </c>
      <c r="Q174" t="s">
        <v>55</v>
      </c>
      <c r="R174">
        <v>3900</v>
      </c>
      <c r="S174" t="s">
        <v>1830</v>
      </c>
      <c r="T174" t="s">
        <v>241</v>
      </c>
      <c r="V174" t="s">
        <v>503</v>
      </c>
      <c r="W174" t="s">
        <v>503</v>
      </c>
      <c r="X174">
        <v>0</v>
      </c>
      <c r="Y174" s="6" t="str">
        <f t="shared" si="10"/>
        <v>A</v>
      </c>
      <c r="Z174" s="6">
        <f>VLOOKUP(Q174,lists!Q:R,2,FALSE)</f>
        <v>2</v>
      </c>
      <c r="AA174" t="b">
        <f>VLOOKUP(G174,lists!$B$2:$D$3,3,FALSE)</f>
        <v>1</v>
      </c>
      <c r="AB174" t="b">
        <f>VLOOKUP(F174,lists!$B:$C,2,FALSE)</f>
        <v>1</v>
      </c>
      <c r="AC174" t="b">
        <f>IF(AND(Z174&gt;=VLOOKUP(JUMP!$I$1,lists!$Q:$R,2,FALSE),Z174&lt;=VLOOKUP(JUMP!$I$2,lists!$Q:$R,2,FALSE)),TRUE,FALSE)</f>
        <v>1</v>
      </c>
      <c r="AD174" t="b">
        <f>VLOOKUP(Y174,lists!$B$7:$D$8,3,FALSE)</f>
        <v>1</v>
      </c>
      <c r="AE174" t="b">
        <f>VLOOKUP(SUBSTITUTE(IF(H174="","Open",H174),"Beg","Mdn"),lists!$B$27:$D$29,3,FALSE)</f>
        <v>1</v>
      </c>
      <c r="AF174" t="b">
        <f>IF(JUMP!$I$5="All",TRUE,IF(JUMP!$I$5=TEXT('Raw - J'!C174,"mmm"),TRUE,FALSE))</f>
        <v>1</v>
      </c>
      <c r="AG174" t="b">
        <f>VLOOKUP(M174,lists!B:D,3,FALSE)</f>
        <v>1</v>
      </c>
      <c r="AH174" t="b">
        <f>VLOOKUP(T174,lists!$B$23:$D$25,3,FALSE)</f>
        <v>1</v>
      </c>
      <c r="AI174">
        <f t="shared" si="11"/>
        <v>1</v>
      </c>
    </row>
    <row r="175" spans="1:35" x14ac:dyDescent="0.35">
      <c r="A175" s="1">
        <f t="shared" si="8"/>
        <v>175</v>
      </c>
      <c r="B175" s="1">
        <f t="shared" si="9"/>
        <v>174</v>
      </c>
      <c r="C175" s="5">
        <v>44329</v>
      </c>
      <c r="D175" t="s">
        <v>137</v>
      </c>
      <c r="E175" t="s">
        <v>47</v>
      </c>
      <c r="F175" t="s">
        <v>53</v>
      </c>
      <c r="G175" t="s">
        <v>6</v>
      </c>
      <c r="H175" t="s">
        <v>227</v>
      </c>
      <c r="K175" t="s">
        <v>54</v>
      </c>
      <c r="L175" t="s">
        <v>5</v>
      </c>
      <c r="M175">
        <v>5</v>
      </c>
      <c r="O175" t="s">
        <v>229</v>
      </c>
      <c r="P175" t="s">
        <v>141</v>
      </c>
      <c r="Q175" t="s">
        <v>55</v>
      </c>
      <c r="R175">
        <v>3900</v>
      </c>
      <c r="S175" t="s">
        <v>1831</v>
      </c>
      <c r="T175" t="s">
        <v>241</v>
      </c>
      <c r="V175" t="s">
        <v>503</v>
      </c>
      <c r="W175" t="s">
        <v>503</v>
      </c>
      <c r="X175">
        <v>0</v>
      </c>
      <c r="Y175" s="6" t="str">
        <f t="shared" si="10"/>
        <v>A</v>
      </c>
      <c r="Z175" s="6">
        <f>VLOOKUP(Q175,lists!Q:R,2,FALSE)</f>
        <v>2</v>
      </c>
      <c r="AA175" t="b">
        <f>VLOOKUP(G175,lists!$B$2:$D$3,3,FALSE)</f>
        <v>1</v>
      </c>
      <c r="AB175" t="b">
        <f>VLOOKUP(F175,lists!$B:$C,2,FALSE)</f>
        <v>1</v>
      </c>
      <c r="AC175" t="b">
        <f>IF(AND(Z175&gt;=VLOOKUP(JUMP!$I$1,lists!$Q:$R,2,FALSE),Z175&lt;=VLOOKUP(JUMP!$I$2,lists!$Q:$R,2,FALSE)),TRUE,FALSE)</f>
        <v>1</v>
      </c>
      <c r="AD175" t="b">
        <f>VLOOKUP(Y175,lists!$B$7:$D$8,3,FALSE)</f>
        <v>1</v>
      </c>
      <c r="AE175" t="b">
        <f>VLOOKUP(SUBSTITUTE(IF(H175="","Open",H175),"Beg","Mdn"),lists!$B$27:$D$29,3,FALSE)</f>
        <v>1</v>
      </c>
      <c r="AF175" t="b">
        <f>IF(JUMP!$I$5="All",TRUE,IF(JUMP!$I$5=TEXT('Raw - J'!C175,"mmm"),TRUE,FALSE))</f>
        <v>1</v>
      </c>
      <c r="AG175" t="b">
        <f>VLOOKUP(M175,lists!B:D,3,FALSE)</f>
        <v>1</v>
      </c>
      <c r="AH175" t="b">
        <f>VLOOKUP(T175,lists!$B$23:$D$25,3,FALSE)</f>
        <v>1</v>
      </c>
      <c r="AI175">
        <f t="shared" si="11"/>
        <v>1</v>
      </c>
    </row>
    <row r="176" spans="1:35" x14ac:dyDescent="0.35">
      <c r="A176" s="1">
        <f t="shared" si="8"/>
        <v>176</v>
      </c>
      <c r="B176" s="1">
        <f t="shared" si="9"/>
        <v>175</v>
      </c>
      <c r="C176" s="5">
        <v>44329</v>
      </c>
      <c r="D176" t="s">
        <v>137</v>
      </c>
      <c r="E176" t="s">
        <v>47</v>
      </c>
      <c r="F176" t="s">
        <v>48</v>
      </c>
      <c r="G176" t="s">
        <v>6</v>
      </c>
      <c r="H176" t="s">
        <v>227</v>
      </c>
      <c r="K176" t="s">
        <v>49</v>
      </c>
      <c r="L176" t="s">
        <v>5</v>
      </c>
      <c r="M176">
        <v>5</v>
      </c>
      <c r="O176" t="s">
        <v>234</v>
      </c>
      <c r="P176" t="s">
        <v>167</v>
      </c>
      <c r="Q176" t="s">
        <v>55</v>
      </c>
      <c r="R176">
        <v>4200</v>
      </c>
      <c r="S176" t="s">
        <v>1828</v>
      </c>
      <c r="T176" t="s">
        <v>241</v>
      </c>
      <c r="V176" t="s">
        <v>503</v>
      </c>
      <c r="W176" t="s">
        <v>503</v>
      </c>
      <c r="X176">
        <v>0</v>
      </c>
      <c r="Y176" s="6" t="str">
        <f t="shared" si="10"/>
        <v>A</v>
      </c>
      <c r="Z176" s="6">
        <f>VLOOKUP(Q176,lists!Q:R,2,FALSE)</f>
        <v>2</v>
      </c>
      <c r="AA176" t="b">
        <f>VLOOKUP(G176,lists!$B$2:$D$3,3,FALSE)</f>
        <v>1</v>
      </c>
      <c r="AB176" t="b">
        <f>VLOOKUP(F176,lists!$B:$C,2,FALSE)</f>
        <v>1</v>
      </c>
      <c r="AC176" t="b">
        <f>IF(AND(Z176&gt;=VLOOKUP(JUMP!$I$1,lists!$Q:$R,2,FALSE),Z176&lt;=VLOOKUP(JUMP!$I$2,lists!$Q:$R,2,FALSE)),TRUE,FALSE)</f>
        <v>1</v>
      </c>
      <c r="AD176" t="b">
        <f>VLOOKUP(Y176,lists!$B$7:$D$8,3,FALSE)</f>
        <v>1</v>
      </c>
      <c r="AE176" t="b">
        <f>VLOOKUP(SUBSTITUTE(IF(H176="","Open",H176),"Beg","Mdn"),lists!$B$27:$D$29,3,FALSE)</f>
        <v>1</v>
      </c>
      <c r="AF176" t="b">
        <f>IF(JUMP!$I$5="All",TRUE,IF(JUMP!$I$5=TEXT('Raw - J'!C176,"mmm"),TRUE,FALSE))</f>
        <v>1</v>
      </c>
      <c r="AG176" t="b">
        <f>VLOOKUP(M176,lists!B:D,3,FALSE)</f>
        <v>1</v>
      </c>
      <c r="AH176" t="b">
        <f>VLOOKUP(T176,lists!$B$23:$D$25,3,FALSE)</f>
        <v>1</v>
      </c>
      <c r="AI176">
        <f t="shared" si="11"/>
        <v>1</v>
      </c>
    </row>
    <row r="177" spans="1:35" x14ac:dyDescent="0.35">
      <c r="A177" s="1">
        <f t="shared" si="8"/>
        <v>177</v>
      </c>
      <c r="B177" s="1">
        <f t="shared" si="9"/>
        <v>176</v>
      </c>
      <c r="C177" s="5">
        <v>44329</v>
      </c>
      <c r="D177" t="s">
        <v>137</v>
      </c>
      <c r="E177" t="s">
        <v>47</v>
      </c>
      <c r="F177" t="s">
        <v>53</v>
      </c>
      <c r="G177" t="s">
        <v>6</v>
      </c>
      <c r="H177" t="s">
        <v>227</v>
      </c>
      <c r="K177" t="s">
        <v>54</v>
      </c>
      <c r="L177" t="s">
        <v>5</v>
      </c>
      <c r="M177">
        <v>4</v>
      </c>
      <c r="O177" t="s">
        <v>235</v>
      </c>
      <c r="P177" t="s">
        <v>138</v>
      </c>
      <c r="Q177" t="s">
        <v>50</v>
      </c>
      <c r="R177">
        <v>5400</v>
      </c>
      <c r="S177" t="s">
        <v>1829</v>
      </c>
      <c r="T177" t="s">
        <v>241</v>
      </c>
      <c r="V177" t="s">
        <v>503</v>
      </c>
      <c r="W177" t="s">
        <v>503</v>
      </c>
      <c r="X177">
        <v>0</v>
      </c>
      <c r="Y177" s="6" t="str">
        <f t="shared" si="10"/>
        <v>A</v>
      </c>
      <c r="Z177" s="6">
        <f>VLOOKUP(Q177,lists!Q:R,2,FALSE)</f>
        <v>3</v>
      </c>
      <c r="AA177" t="b">
        <f>VLOOKUP(G177,lists!$B$2:$D$3,3,FALSE)</f>
        <v>1</v>
      </c>
      <c r="AB177" t="b">
        <f>VLOOKUP(F177,lists!$B:$C,2,FALSE)</f>
        <v>1</v>
      </c>
      <c r="AC177" t="b">
        <f>IF(AND(Z177&gt;=VLOOKUP(JUMP!$I$1,lists!$Q:$R,2,FALSE),Z177&lt;=VLOOKUP(JUMP!$I$2,lists!$Q:$R,2,FALSE)),TRUE,FALSE)</f>
        <v>1</v>
      </c>
      <c r="AD177" t="b">
        <f>VLOOKUP(Y177,lists!$B$7:$D$8,3,FALSE)</f>
        <v>1</v>
      </c>
      <c r="AE177" t="b">
        <f>VLOOKUP(SUBSTITUTE(IF(H177="","Open",H177),"Beg","Mdn"),lists!$B$27:$D$29,3,FALSE)</f>
        <v>1</v>
      </c>
      <c r="AF177" t="b">
        <f>IF(JUMP!$I$5="All",TRUE,IF(JUMP!$I$5=TEXT('Raw - J'!C177,"mmm"),TRUE,FALSE))</f>
        <v>1</v>
      </c>
      <c r="AG177" t="b">
        <f>VLOOKUP(M177,lists!B:D,3,FALSE)</f>
        <v>1</v>
      </c>
      <c r="AH177" t="b">
        <f>VLOOKUP(T177,lists!$B$23:$D$25,3,FALSE)</f>
        <v>1</v>
      </c>
      <c r="AI177">
        <f t="shared" si="11"/>
        <v>1</v>
      </c>
    </row>
    <row r="178" spans="1:35" x14ac:dyDescent="0.35">
      <c r="A178" s="1">
        <f t="shared" si="8"/>
        <v>178</v>
      </c>
      <c r="B178" s="1">
        <f t="shared" si="9"/>
        <v>177</v>
      </c>
      <c r="C178" s="5">
        <v>44329</v>
      </c>
      <c r="D178" t="s">
        <v>137</v>
      </c>
      <c r="E178" t="s">
        <v>47</v>
      </c>
      <c r="F178" t="s">
        <v>53</v>
      </c>
      <c r="G178" t="s">
        <v>51</v>
      </c>
      <c r="H178" t="s">
        <v>244</v>
      </c>
      <c r="K178" t="s">
        <v>54</v>
      </c>
      <c r="L178" t="s">
        <v>5</v>
      </c>
      <c r="M178">
        <v>4</v>
      </c>
      <c r="O178" t="s">
        <v>227</v>
      </c>
      <c r="P178" t="s">
        <v>141</v>
      </c>
      <c r="Q178" t="s">
        <v>55</v>
      </c>
      <c r="R178">
        <v>5400</v>
      </c>
      <c r="S178" t="s">
        <v>1832</v>
      </c>
      <c r="T178" t="s">
        <v>241</v>
      </c>
      <c r="V178" t="s">
        <v>503</v>
      </c>
      <c r="W178" t="s">
        <v>503</v>
      </c>
      <c r="X178">
        <v>0</v>
      </c>
      <c r="Y178" s="6" t="str">
        <f t="shared" si="10"/>
        <v>A</v>
      </c>
      <c r="Z178" s="6">
        <f>VLOOKUP(Q178,lists!Q:R,2,FALSE)</f>
        <v>2</v>
      </c>
      <c r="AA178" t="b">
        <f>VLOOKUP(G178,lists!$B$2:$D$3,3,FALSE)</f>
        <v>1</v>
      </c>
      <c r="AB178" t="b">
        <f>VLOOKUP(F178,lists!$B:$C,2,FALSE)</f>
        <v>1</v>
      </c>
      <c r="AC178" t="b">
        <f>IF(AND(Z178&gt;=VLOOKUP(JUMP!$I$1,lists!$Q:$R,2,FALSE),Z178&lt;=VLOOKUP(JUMP!$I$2,lists!$Q:$R,2,FALSE)),TRUE,FALSE)</f>
        <v>1</v>
      </c>
      <c r="AD178" t="b">
        <f>VLOOKUP(Y178,lists!$B$7:$D$8,3,FALSE)</f>
        <v>1</v>
      </c>
      <c r="AE178" t="b">
        <f>VLOOKUP(SUBSTITUTE(IF(H178="","Open",H178),"Beg","Mdn"),lists!$B$27:$D$29,3,FALSE)</f>
        <v>1</v>
      </c>
      <c r="AF178" t="b">
        <f>IF(JUMP!$I$5="All",TRUE,IF(JUMP!$I$5=TEXT('Raw - J'!C178,"mmm"),TRUE,FALSE))</f>
        <v>1</v>
      </c>
      <c r="AG178" t="b">
        <f>VLOOKUP(M178,lists!B:D,3,FALSE)</f>
        <v>1</v>
      </c>
      <c r="AH178" t="b">
        <f>VLOOKUP(T178,lists!$B$23:$D$25,3,FALSE)</f>
        <v>1</v>
      </c>
      <c r="AI178">
        <f t="shared" si="11"/>
        <v>1</v>
      </c>
    </row>
    <row r="179" spans="1:35" x14ac:dyDescent="0.35">
      <c r="A179" s="1">
        <f t="shared" si="8"/>
        <v>179</v>
      </c>
      <c r="B179" s="1">
        <f t="shared" si="9"/>
        <v>178</v>
      </c>
      <c r="C179" s="5">
        <v>44329</v>
      </c>
      <c r="D179" t="s">
        <v>137</v>
      </c>
      <c r="E179" t="s">
        <v>47</v>
      </c>
      <c r="F179" t="s">
        <v>48</v>
      </c>
      <c r="G179" t="s">
        <v>51</v>
      </c>
      <c r="H179" t="s">
        <v>244</v>
      </c>
      <c r="K179" t="s">
        <v>49</v>
      </c>
      <c r="L179" t="s">
        <v>5</v>
      </c>
      <c r="M179">
        <v>4</v>
      </c>
      <c r="O179" t="s">
        <v>227</v>
      </c>
      <c r="P179" t="s">
        <v>139</v>
      </c>
      <c r="Q179" t="s">
        <v>50</v>
      </c>
      <c r="R179">
        <v>6200</v>
      </c>
      <c r="S179" t="s">
        <v>1827</v>
      </c>
      <c r="T179" t="s">
        <v>241</v>
      </c>
      <c r="V179" t="s">
        <v>503</v>
      </c>
      <c r="W179" t="s">
        <v>503</v>
      </c>
      <c r="X179">
        <v>0</v>
      </c>
      <c r="Y179" s="6" t="str">
        <f t="shared" si="10"/>
        <v>A</v>
      </c>
      <c r="Z179" s="6">
        <f>VLOOKUP(Q179,lists!Q:R,2,FALSE)</f>
        <v>3</v>
      </c>
      <c r="AA179" t="b">
        <f>VLOOKUP(G179,lists!$B$2:$D$3,3,FALSE)</f>
        <v>1</v>
      </c>
      <c r="AB179" t="b">
        <f>VLOOKUP(F179,lists!$B:$C,2,FALSE)</f>
        <v>1</v>
      </c>
      <c r="AC179" t="b">
        <f>IF(AND(Z179&gt;=VLOOKUP(JUMP!$I$1,lists!$Q:$R,2,FALSE),Z179&lt;=VLOOKUP(JUMP!$I$2,lists!$Q:$R,2,FALSE)),TRUE,FALSE)</f>
        <v>1</v>
      </c>
      <c r="AD179" t="b">
        <f>VLOOKUP(Y179,lists!$B$7:$D$8,3,FALSE)</f>
        <v>1</v>
      </c>
      <c r="AE179" t="b">
        <f>VLOOKUP(SUBSTITUTE(IF(H179="","Open",H179),"Beg","Mdn"),lists!$B$27:$D$29,3,FALSE)</f>
        <v>1</v>
      </c>
      <c r="AF179" t="b">
        <f>IF(JUMP!$I$5="All",TRUE,IF(JUMP!$I$5=TEXT('Raw - J'!C179,"mmm"),TRUE,FALSE))</f>
        <v>1</v>
      </c>
      <c r="AG179" t="b">
        <f>VLOOKUP(M179,lists!B:D,3,FALSE)</f>
        <v>1</v>
      </c>
      <c r="AH179" t="b">
        <f>VLOOKUP(T179,lists!$B$23:$D$25,3,FALSE)</f>
        <v>1</v>
      </c>
      <c r="AI179">
        <f t="shared" si="11"/>
        <v>1</v>
      </c>
    </row>
    <row r="180" spans="1:35" x14ac:dyDescent="0.35">
      <c r="A180" s="1">
        <f t="shared" si="8"/>
        <v>180</v>
      </c>
      <c r="B180" s="1">
        <f t="shared" si="9"/>
        <v>179</v>
      </c>
      <c r="C180" s="5">
        <v>44329</v>
      </c>
      <c r="D180" t="s">
        <v>215</v>
      </c>
      <c r="E180" t="s">
        <v>47</v>
      </c>
      <c r="F180" t="s">
        <v>53</v>
      </c>
      <c r="G180" t="s">
        <v>6</v>
      </c>
      <c r="H180" t="s">
        <v>227</v>
      </c>
      <c r="K180" t="s">
        <v>54</v>
      </c>
      <c r="L180" t="s">
        <v>7</v>
      </c>
      <c r="M180">
        <v>5</v>
      </c>
      <c r="O180" t="s">
        <v>234</v>
      </c>
      <c r="P180" t="s">
        <v>217</v>
      </c>
      <c r="Q180" t="s">
        <v>55</v>
      </c>
      <c r="R180">
        <v>5113</v>
      </c>
      <c r="S180" t="s">
        <v>1833</v>
      </c>
      <c r="T180" t="s">
        <v>240</v>
      </c>
      <c r="V180" t="s">
        <v>503</v>
      </c>
      <c r="W180" t="s">
        <v>503</v>
      </c>
      <c r="X180">
        <v>0</v>
      </c>
      <c r="Y180" s="6" t="str">
        <f t="shared" si="10"/>
        <v>F</v>
      </c>
      <c r="Z180" s="6">
        <f>VLOOKUP(Q180,lists!Q:R,2,FALSE)</f>
        <v>2</v>
      </c>
      <c r="AA180" t="b">
        <f>VLOOKUP(G180,lists!$B$2:$D$3,3,FALSE)</f>
        <v>1</v>
      </c>
      <c r="AB180" t="b">
        <f>VLOOKUP(F180,lists!$B:$C,2,FALSE)</f>
        <v>1</v>
      </c>
      <c r="AC180" t="b">
        <f>IF(AND(Z180&gt;=VLOOKUP(JUMP!$I$1,lists!$Q:$R,2,FALSE),Z180&lt;=VLOOKUP(JUMP!$I$2,lists!$Q:$R,2,FALSE)),TRUE,FALSE)</f>
        <v>1</v>
      </c>
      <c r="AD180" t="b">
        <f>VLOOKUP(Y180,lists!$B$7:$D$8,3,FALSE)</f>
        <v>1</v>
      </c>
      <c r="AE180" t="b">
        <f>VLOOKUP(SUBSTITUTE(IF(H180="","Open",H180),"Beg","Mdn"),lists!$B$27:$D$29,3,FALSE)</f>
        <v>1</v>
      </c>
      <c r="AF180" t="b">
        <f>IF(JUMP!$I$5="All",TRUE,IF(JUMP!$I$5=TEXT('Raw - J'!C180,"mmm"),TRUE,FALSE))</f>
        <v>1</v>
      </c>
      <c r="AG180" t="b">
        <f>VLOOKUP(M180,lists!B:D,3,FALSE)</f>
        <v>1</v>
      </c>
      <c r="AH180" t="b">
        <f>VLOOKUP(T180,lists!$B$23:$D$25,3,FALSE)</f>
        <v>1</v>
      </c>
      <c r="AI180">
        <f t="shared" si="11"/>
        <v>1</v>
      </c>
    </row>
    <row r="181" spans="1:35" x14ac:dyDescent="0.35">
      <c r="A181" s="1">
        <f t="shared" si="8"/>
        <v>181</v>
      </c>
      <c r="B181" s="1">
        <f t="shared" si="9"/>
        <v>180</v>
      </c>
      <c r="C181" s="5">
        <v>44329</v>
      </c>
      <c r="D181" t="s">
        <v>215</v>
      </c>
      <c r="E181" t="s">
        <v>47</v>
      </c>
      <c r="F181" t="s">
        <v>53</v>
      </c>
      <c r="G181" t="s">
        <v>51</v>
      </c>
      <c r="H181" t="s">
        <v>245</v>
      </c>
      <c r="K181" t="s">
        <v>54</v>
      </c>
      <c r="L181" t="s">
        <v>5</v>
      </c>
      <c r="M181">
        <v>4</v>
      </c>
      <c r="O181" t="s">
        <v>227</v>
      </c>
      <c r="P181" t="s">
        <v>217</v>
      </c>
      <c r="Q181" t="s">
        <v>55</v>
      </c>
      <c r="R181">
        <v>5600</v>
      </c>
      <c r="S181" t="s">
        <v>1838</v>
      </c>
      <c r="T181" t="s">
        <v>240</v>
      </c>
      <c r="V181" t="s">
        <v>503</v>
      </c>
      <c r="W181" t="s">
        <v>503</v>
      </c>
      <c r="X181">
        <v>0</v>
      </c>
      <c r="Y181" s="6" t="str">
        <f t="shared" si="10"/>
        <v>A</v>
      </c>
      <c r="Z181" s="6">
        <f>VLOOKUP(Q181,lists!Q:R,2,FALSE)</f>
        <v>2</v>
      </c>
      <c r="AA181" t="b">
        <f>VLOOKUP(G181,lists!$B$2:$D$3,3,FALSE)</f>
        <v>1</v>
      </c>
      <c r="AB181" t="b">
        <f>VLOOKUP(F181,lists!$B:$C,2,FALSE)</f>
        <v>1</v>
      </c>
      <c r="AC181" t="b">
        <f>IF(AND(Z181&gt;=VLOOKUP(JUMP!$I$1,lists!$Q:$R,2,FALSE),Z181&lt;=VLOOKUP(JUMP!$I$2,lists!$Q:$R,2,FALSE)),TRUE,FALSE)</f>
        <v>1</v>
      </c>
      <c r="AD181" t="b">
        <f>VLOOKUP(Y181,lists!$B$7:$D$8,3,FALSE)</f>
        <v>1</v>
      </c>
      <c r="AE181" t="b">
        <f>VLOOKUP(SUBSTITUTE(IF(H181="","Open",H181),"Beg","Mdn"),lists!$B$27:$D$29,3,FALSE)</f>
        <v>1</v>
      </c>
      <c r="AF181" t="b">
        <f>IF(JUMP!$I$5="All",TRUE,IF(JUMP!$I$5=TEXT('Raw - J'!C181,"mmm"),TRUE,FALSE))</f>
        <v>1</v>
      </c>
      <c r="AG181" t="b">
        <f>VLOOKUP(M181,lists!B:D,3,FALSE)</f>
        <v>1</v>
      </c>
      <c r="AH181" t="b">
        <f>VLOOKUP(T181,lists!$B$23:$D$25,3,FALSE)</f>
        <v>1</v>
      </c>
      <c r="AI181">
        <f t="shared" si="11"/>
        <v>1</v>
      </c>
    </row>
    <row r="182" spans="1:35" x14ac:dyDescent="0.35">
      <c r="A182" s="1">
        <f t="shared" si="8"/>
        <v>182</v>
      </c>
      <c r="B182" s="1">
        <f t="shared" si="9"/>
        <v>181</v>
      </c>
      <c r="C182" s="5">
        <v>44329</v>
      </c>
      <c r="D182" t="s">
        <v>215</v>
      </c>
      <c r="E182" t="s">
        <v>47</v>
      </c>
      <c r="F182" t="s">
        <v>48</v>
      </c>
      <c r="G182" t="s">
        <v>6</v>
      </c>
      <c r="H182" t="s">
        <v>227</v>
      </c>
      <c r="K182" t="s">
        <v>49</v>
      </c>
      <c r="L182" t="s">
        <v>5</v>
      </c>
      <c r="M182">
        <v>5</v>
      </c>
      <c r="O182" t="s">
        <v>234</v>
      </c>
      <c r="P182" t="s">
        <v>219</v>
      </c>
      <c r="Q182" t="s">
        <v>50</v>
      </c>
      <c r="R182">
        <v>6164</v>
      </c>
      <c r="S182" t="s">
        <v>1836</v>
      </c>
      <c r="T182" t="s">
        <v>240</v>
      </c>
      <c r="V182" t="s">
        <v>503</v>
      </c>
      <c r="W182" t="s">
        <v>503</v>
      </c>
      <c r="X182">
        <v>0</v>
      </c>
      <c r="Y182" s="6" t="str">
        <f t="shared" si="10"/>
        <v>A</v>
      </c>
      <c r="Z182" s="6">
        <f>VLOOKUP(Q182,lists!Q:R,2,FALSE)</f>
        <v>3</v>
      </c>
      <c r="AA182" t="b">
        <f>VLOOKUP(G182,lists!$B$2:$D$3,3,FALSE)</f>
        <v>1</v>
      </c>
      <c r="AB182" t="b">
        <f>VLOOKUP(F182,lists!$B:$C,2,FALSE)</f>
        <v>1</v>
      </c>
      <c r="AC182" t="b">
        <f>IF(AND(Z182&gt;=VLOOKUP(JUMP!$I$1,lists!$Q:$R,2,FALSE),Z182&lt;=VLOOKUP(JUMP!$I$2,lists!$Q:$R,2,FALSE)),TRUE,FALSE)</f>
        <v>1</v>
      </c>
      <c r="AD182" t="b">
        <f>VLOOKUP(Y182,lists!$B$7:$D$8,3,FALSE)</f>
        <v>1</v>
      </c>
      <c r="AE182" t="b">
        <f>VLOOKUP(SUBSTITUTE(IF(H182="","Open",H182),"Beg","Mdn"),lists!$B$27:$D$29,3,FALSE)</f>
        <v>1</v>
      </c>
      <c r="AF182" t="b">
        <f>IF(JUMP!$I$5="All",TRUE,IF(JUMP!$I$5=TEXT('Raw - J'!C182,"mmm"),TRUE,FALSE))</f>
        <v>1</v>
      </c>
      <c r="AG182" t="b">
        <f>VLOOKUP(M182,lists!B:D,3,FALSE)</f>
        <v>1</v>
      </c>
      <c r="AH182" t="b">
        <f>VLOOKUP(T182,lists!$B$23:$D$25,3,FALSE)</f>
        <v>1</v>
      </c>
      <c r="AI182">
        <f t="shared" si="11"/>
        <v>1</v>
      </c>
    </row>
    <row r="183" spans="1:35" x14ac:dyDescent="0.35">
      <c r="A183" s="1">
        <f t="shared" si="8"/>
        <v>183</v>
      </c>
      <c r="B183" s="1">
        <f t="shared" si="9"/>
        <v>182</v>
      </c>
      <c r="C183" s="5">
        <v>44329</v>
      </c>
      <c r="D183" t="s">
        <v>215</v>
      </c>
      <c r="E183" t="s">
        <v>47</v>
      </c>
      <c r="F183" t="s">
        <v>48</v>
      </c>
      <c r="G183" t="s">
        <v>51</v>
      </c>
      <c r="H183" t="s">
        <v>244</v>
      </c>
      <c r="K183" t="s">
        <v>49</v>
      </c>
      <c r="L183" t="s">
        <v>5</v>
      </c>
      <c r="M183">
        <v>4</v>
      </c>
      <c r="O183" t="s">
        <v>227</v>
      </c>
      <c r="P183" t="s">
        <v>68</v>
      </c>
      <c r="Q183" t="s">
        <v>52</v>
      </c>
      <c r="R183">
        <v>7200</v>
      </c>
      <c r="S183" t="s">
        <v>1835</v>
      </c>
      <c r="T183" t="s">
        <v>240</v>
      </c>
      <c r="V183" t="s">
        <v>503</v>
      </c>
      <c r="W183" t="s">
        <v>503</v>
      </c>
      <c r="X183">
        <v>0</v>
      </c>
      <c r="Y183" s="6" t="str">
        <f t="shared" si="10"/>
        <v>A</v>
      </c>
      <c r="Z183" s="6">
        <f>VLOOKUP(Q183,lists!Q:R,2,FALSE)</f>
        <v>5</v>
      </c>
      <c r="AA183" t="b">
        <f>VLOOKUP(G183,lists!$B$2:$D$3,3,FALSE)</f>
        <v>1</v>
      </c>
      <c r="AB183" t="b">
        <f>VLOOKUP(F183,lists!$B:$C,2,FALSE)</f>
        <v>1</v>
      </c>
      <c r="AC183" t="b">
        <f>IF(AND(Z183&gt;=VLOOKUP(JUMP!$I$1,lists!$Q:$R,2,FALSE),Z183&lt;=VLOOKUP(JUMP!$I$2,lists!$Q:$R,2,FALSE)),TRUE,FALSE)</f>
        <v>1</v>
      </c>
      <c r="AD183" t="b">
        <f>VLOOKUP(Y183,lists!$B$7:$D$8,3,FALSE)</f>
        <v>1</v>
      </c>
      <c r="AE183" t="b">
        <f>VLOOKUP(SUBSTITUTE(IF(H183="","Open",H183),"Beg","Mdn"),lists!$B$27:$D$29,3,FALSE)</f>
        <v>1</v>
      </c>
      <c r="AF183" t="b">
        <f>IF(JUMP!$I$5="All",TRUE,IF(JUMP!$I$5=TEXT('Raw - J'!C183,"mmm"),TRUE,FALSE))</f>
        <v>1</v>
      </c>
      <c r="AG183" t="b">
        <f>VLOOKUP(M183,lists!B:D,3,FALSE)</f>
        <v>1</v>
      </c>
      <c r="AH183" t="b">
        <f>VLOOKUP(T183,lists!$B$23:$D$25,3,FALSE)</f>
        <v>1</v>
      </c>
      <c r="AI183">
        <f t="shared" si="11"/>
        <v>1</v>
      </c>
    </row>
    <row r="184" spans="1:35" x14ac:dyDescent="0.35">
      <c r="A184" s="1">
        <f t="shared" si="8"/>
        <v>184</v>
      </c>
      <c r="B184" s="1">
        <f t="shared" si="9"/>
        <v>183</v>
      </c>
      <c r="C184" s="5">
        <v>44329</v>
      </c>
      <c r="D184" t="s">
        <v>215</v>
      </c>
      <c r="E184" t="s">
        <v>47</v>
      </c>
      <c r="F184" t="s">
        <v>53</v>
      </c>
      <c r="G184" t="s">
        <v>6</v>
      </c>
      <c r="H184" t="s">
        <v>227</v>
      </c>
      <c r="K184" t="s">
        <v>54</v>
      </c>
      <c r="L184" t="s">
        <v>5</v>
      </c>
      <c r="M184">
        <v>4</v>
      </c>
      <c r="O184" t="s">
        <v>235</v>
      </c>
      <c r="P184" t="s">
        <v>217</v>
      </c>
      <c r="Q184" t="s">
        <v>55</v>
      </c>
      <c r="R184">
        <v>8200</v>
      </c>
      <c r="S184" t="s">
        <v>1834</v>
      </c>
      <c r="T184" t="s">
        <v>240</v>
      </c>
      <c r="V184" t="s">
        <v>503</v>
      </c>
      <c r="W184" t="s">
        <v>503</v>
      </c>
      <c r="X184">
        <v>0</v>
      </c>
      <c r="Y184" s="6" t="str">
        <f t="shared" si="10"/>
        <v>A</v>
      </c>
      <c r="Z184" s="6">
        <f>VLOOKUP(Q184,lists!Q:R,2,FALSE)</f>
        <v>2</v>
      </c>
      <c r="AA184" t="b">
        <f>VLOOKUP(G184,lists!$B$2:$D$3,3,FALSE)</f>
        <v>1</v>
      </c>
      <c r="AB184" t="b">
        <f>VLOOKUP(F184,lists!$B:$C,2,FALSE)</f>
        <v>1</v>
      </c>
      <c r="AC184" t="b">
        <f>IF(AND(Z184&gt;=VLOOKUP(JUMP!$I$1,lists!$Q:$R,2,FALSE),Z184&lt;=VLOOKUP(JUMP!$I$2,lists!$Q:$R,2,FALSE)),TRUE,FALSE)</f>
        <v>1</v>
      </c>
      <c r="AD184" t="b">
        <f>VLOOKUP(Y184,lists!$B$7:$D$8,3,FALSE)</f>
        <v>1</v>
      </c>
      <c r="AE184" t="b">
        <f>VLOOKUP(SUBSTITUTE(IF(H184="","Open",H184),"Beg","Mdn"),lists!$B$27:$D$29,3,FALSE)</f>
        <v>1</v>
      </c>
      <c r="AF184" t="b">
        <f>IF(JUMP!$I$5="All",TRUE,IF(JUMP!$I$5=TEXT('Raw - J'!C184,"mmm"),TRUE,FALSE))</f>
        <v>1</v>
      </c>
      <c r="AG184" t="b">
        <f>VLOOKUP(M184,lists!B:D,3,FALSE)</f>
        <v>1</v>
      </c>
      <c r="AH184" t="b">
        <f>VLOOKUP(T184,lists!$B$23:$D$25,3,FALSE)</f>
        <v>1</v>
      </c>
      <c r="AI184">
        <f t="shared" si="11"/>
        <v>1</v>
      </c>
    </row>
    <row r="185" spans="1:35" x14ac:dyDescent="0.35">
      <c r="A185" s="1">
        <f t="shared" si="8"/>
        <v>185</v>
      </c>
      <c r="B185" s="1">
        <f t="shared" si="9"/>
        <v>184</v>
      </c>
      <c r="C185" s="5">
        <v>44329</v>
      </c>
      <c r="D185" t="s">
        <v>215</v>
      </c>
      <c r="E185" t="s">
        <v>47</v>
      </c>
      <c r="F185" t="s">
        <v>53</v>
      </c>
      <c r="G185" t="s">
        <v>6</v>
      </c>
      <c r="H185" t="s">
        <v>227</v>
      </c>
      <c r="K185" t="s">
        <v>54</v>
      </c>
      <c r="L185" t="s">
        <v>5</v>
      </c>
      <c r="M185">
        <v>3</v>
      </c>
      <c r="O185" t="s">
        <v>231</v>
      </c>
      <c r="P185" t="s">
        <v>91</v>
      </c>
      <c r="Q185" t="s">
        <v>50</v>
      </c>
      <c r="R185">
        <v>10200</v>
      </c>
      <c r="S185" t="s">
        <v>1837</v>
      </c>
      <c r="T185" t="s">
        <v>240</v>
      </c>
      <c r="V185" t="s">
        <v>503</v>
      </c>
      <c r="W185" t="s">
        <v>503</v>
      </c>
      <c r="X185">
        <v>0</v>
      </c>
      <c r="Y185" s="6" t="str">
        <f t="shared" si="10"/>
        <v>A</v>
      </c>
      <c r="Z185" s="6">
        <f>VLOOKUP(Q185,lists!Q:R,2,FALSE)</f>
        <v>3</v>
      </c>
      <c r="AA185" t="b">
        <f>VLOOKUP(G185,lists!$B$2:$D$3,3,FALSE)</f>
        <v>1</v>
      </c>
      <c r="AB185" t="b">
        <f>VLOOKUP(F185,lists!$B:$C,2,FALSE)</f>
        <v>1</v>
      </c>
      <c r="AC185" t="b">
        <f>IF(AND(Z185&gt;=VLOOKUP(JUMP!$I$1,lists!$Q:$R,2,FALSE),Z185&lt;=VLOOKUP(JUMP!$I$2,lists!$Q:$R,2,FALSE)),TRUE,FALSE)</f>
        <v>1</v>
      </c>
      <c r="AD185" t="b">
        <f>VLOOKUP(Y185,lists!$B$7:$D$8,3,FALSE)</f>
        <v>1</v>
      </c>
      <c r="AE185" t="b">
        <f>VLOOKUP(SUBSTITUTE(IF(H185="","Open",H185),"Beg","Mdn"),lists!$B$27:$D$29,3,FALSE)</f>
        <v>1</v>
      </c>
      <c r="AF185" t="b">
        <f>IF(JUMP!$I$5="All",TRUE,IF(JUMP!$I$5=TEXT('Raw - J'!C185,"mmm"),TRUE,FALSE))</f>
        <v>1</v>
      </c>
      <c r="AG185" t="b">
        <f>VLOOKUP(M185,lists!B:D,3,FALSE)</f>
        <v>1</v>
      </c>
      <c r="AH185" t="b">
        <f>VLOOKUP(T185,lists!$B$23:$D$25,3,FALSE)</f>
        <v>1</v>
      </c>
      <c r="AI185">
        <f t="shared" si="11"/>
        <v>1</v>
      </c>
    </row>
    <row r="186" spans="1:35" x14ac:dyDescent="0.35">
      <c r="A186" s="1">
        <f t="shared" si="8"/>
        <v>186</v>
      </c>
      <c r="B186" s="1">
        <f t="shared" si="9"/>
        <v>185</v>
      </c>
      <c r="C186" s="5">
        <v>44329</v>
      </c>
      <c r="D186" t="s">
        <v>215</v>
      </c>
      <c r="E186" t="s">
        <v>47</v>
      </c>
      <c r="F186" t="s">
        <v>48</v>
      </c>
      <c r="G186" t="s">
        <v>6</v>
      </c>
      <c r="H186" t="s">
        <v>227</v>
      </c>
      <c r="K186" t="s">
        <v>49</v>
      </c>
      <c r="L186" t="s">
        <v>5</v>
      </c>
      <c r="M186">
        <v>4</v>
      </c>
      <c r="O186" t="s">
        <v>226</v>
      </c>
      <c r="P186" t="s">
        <v>68</v>
      </c>
      <c r="Q186" t="s">
        <v>52</v>
      </c>
      <c r="R186">
        <v>10200</v>
      </c>
      <c r="S186" t="s">
        <v>283</v>
      </c>
      <c r="T186" t="s">
        <v>240</v>
      </c>
      <c r="V186" t="s">
        <v>503</v>
      </c>
      <c r="W186" t="s">
        <v>503</v>
      </c>
      <c r="X186">
        <v>0</v>
      </c>
      <c r="Y186" s="6" t="str">
        <f t="shared" si="10"/>
        <v>A</v>
      </c>
      <c r="Z186" s="6">
        <f>VLOOKUP(Q186,lists!Q:R,2,FALSE)</f>
        <v>5</v>
      </c>
      <c r="AA186" t="b">
        <f>VLOOKUP(G186,lists!$B$2:$D$3,3,FALSE)</f>
        <v>1</v>
      </c>
      <c r="AB186" t="b">
        <f>VLOOKUP(F186,lists!$B:$C,2,FALSE)</f>
        <v>1</v>
      </c>
      <c r="AC186" t="b">
        <f>IF(AND(Z186&gt;=VLOOKUP(JUMP!$I$1,lists!$Q:$R,2,FALSE),Z186&lt;=VLOOKUP(JUMP!$I$2,lists!$Q:$R,2,FALSE)),TRUE,FALSE)</f>
        <v>1</v>
      </c>
      <c r="AD186" t="b">
        <f>VLOOKUP(Y186,lists!$B$7:$D$8,3,FALSE)</f>
        <v>1</v>
      </c>
      <c r="AE186" t="b">
        <f>VLOOKUP(SUBSTITUTE(IF(H186="","Open",H186),"Beg","Mdn"),lists!$B$27:$D$29,3,FALSE)</f>
        <v>1</v>
      </c>
      <c r="AF186" t="b">
        <f>IF(JUMP!$I$5="All",TRUE,IF(JUMP!$I$5=TEXT('Raw - J'!C186,"mmm"),TRUE,FALSE))</f>
        <v>1</v>
      </c>
      <c r="AG186" t="b">
        <f>VLOOKUP(M186,lists!B:D,3,FALSE)</f>
        <v>1</v>
      </c>
      <c r="AH186" t="b">
        <f>VLOOKUP(T186,lists!$B$23:$D$25,3,FALSE)</f>
        <v>1</v>
      </c>
      <c r="AI186">
        <f t="shared" si="11"/>
        <v>1</v>
      </c>
    </row>
    <row r="187" spans="1:35" x14ac:dyDescent="0.35">
      <c r="A187" s="1">
        <f t="shared" si="8"/>
        <v>187</v>
      </c>
      <c r="B187" s="1">
        <f t="shared" si="9"/>
        <v>186</v>
      </c>
      <c r="C187" s="5">
        <v>44330</v>
      </c>
      <c r="D187" t="s">
        <v>202</v>
      </c>
      <c r="E187" t="s">
        <v>47</v>
      </c>
      <c r="F187" t="s">
        <v>53</v>
      </c>
      <c r="G187" t="s">
        <v>6</v>
      </c>
      <c r="H187" t="s">
        <v>227</v>
      </c>
      <c r="K187" t="s">
        <v>54</v>
      </c>
      <c r="L187" t="s">
        <v>7</v>
      </c>
      <c r="M187">
        <v>4</v>
      </c>
      <c r="O187" t="s">
        <v>226</v>
      </c>
      <c r="P187" t="s">
        <v>86</v>
      </c>
      <c r="Q187" t="s">
        <v>50</v>
      </c>
      <c r="R187">
        <v>7000</v>
      </c>
      <c r="S187" t="s">
        <v>267</v>
      </c>
      <c r="T187" t="s">
        <v>240</v>
      </c>
      <c r="V187" t="s">
        <v>503</v>
      </c>
      <c r="W187" t="s">
        <v>503</v>
      </c>
      <c r="X187">
        <v>0</v>
      </c>
      <c r="Y187" s="6" t="str">
        <f t="shared" si="10"/>
        <v>F</v>
      </c>
      <c r="Z187" s="6">
        <f>VLOOKUP(Q187,lists!Q:R,2,FALSE)</f>
        <v>3</v>
      </c>
      <c r="AA187" t="b">
        <f>VLOOKUP(G187,lists!$B$2:$D$3,3,FALSE)</f>
        <v>1</v>
      </c>
      <c r="AB187" t="b">
        <f>VLOOKUP(F187,lists!$B:$C,2,FALSE)</f>
        <v>1</v>
      </c>
      <c r="AC187" t="b">
        <f>IF(AND(Z187&gt;=VLOOKUP(JUMP!$I$1,lists!$Q:$R,2,FALSE),Z187&lt;=VLOOKUP(JUMP!$I$2,lists!$Q:$R,2,FALSE)),TRUE,FALSE)</f>
        <v>1</v>
      </c>
      <c r="AD187" t="b">
        <f>VLOOKUP(Y187,lists!$B$7:$D$8,3,FALSE)</f>
        <v>1</v>
      </c>
      <c r="AE187" t="b">
        <f>VLOOKUP(SUBSTITUTE(IF(H187="","Open",H187),"Beg","Mdn"),lists!$B$27:$D$29,3,FALSE)</f>
        <v>1</v>
      </c>
      <c r="AF187" t="b">
        <f>IF(JUMP!$I$5="All",TRUE,IF(JUMP!$I$5=TEXT('Raw - J'!C187,"mmm"),TRUE,FALSE))</f>
        <v>1</v>
      </c>
      <c r="AG187" t="b">
        <f>VLOOKUP(M187,lists!B:D,3,FALSE)</f>
        <v>1</v>
      </c>
      <c r="AH187" t="b">
        <f>VLOOKUP(T187,lists!$B$23:$D$25,3,FALSE)</f>
        <v>1</v>
      </c>
      <c r="AI187">
        <f t="shared" si="11"/>
        <v>1</v>
      </c>
    </row>
    <row r="188" spans="1:35" x14ac:dyDescent="0.35">
      <c r="A188" s="1">
        <f t="shared" si="8"/>
        <v>188</v>
      </c>
      <c r="B188" s="1">
        <f t="shared" si="9"/>
        <v>187</v>
      </c>
      <c r="C188" s="5">
        <v>44330</v>
      </c>
      <c r="D188" t="s">
        <v>202</v>
      </c>
      <c r="E188" t="s">
        <v>47</v>
      </c>
      <c r="F188" t="s">
        <v>53</v>
      </c>
      <c r="G188" t="s">
        <v>51</v>
      </c>
      <c r="H188" t="s">
        <v>245</v>
      </c>
      <c r="K188" t="s">
        <v>54</v>
      </c>
      <c r="L188" t="s">
        <v>5</v>
      </c>
      <c r="M188">
        <v>4</v>
      </c>
      <c r="O188" t="s">
        <v>227</v>
      </c>
      <c r="P188" t="s">
        <v>86</v>
      </c>
      <c r="Q188" t="s">
        <v>50</v>
      </c>
      <c r="R188">
        <v>7000</v>
      </c>
      <c r="S188" t="s">
        <v>1839</v>
      </c>
      <c r="T188" t="s">
        <v>240</v>
      </c>
      <c r="V188" t="s">
        <v>503</v>
      </c>
      <c r="W188" t="s">
        <v>503</v>
      </c>
      <c r="X188">
        <v>0</v>
      </c>
      <c r="Y188" s="6" t="str">
        <f t="shared" si="10"/>
        <v>A</v>
      </c>
      <c r="Z188" s="6">
        <f>VLOOKUP(Q188,lists!Q:R,2,FALSE)</f>
        <v>3</v>
      </c>
      <c r="AA188" t="b">
        <f>VLOOKUP(G188,lists!$B$2:$D$3,3,FALSE)</f>
        <v>1</v>
      </c>
      <c r="AB188" t="b">
        <f>VLOOKUP(F188,lists!$B:$C,2,FALSE)</f>
        <v>1</v>
      </c>
      <c r="AC188" t="b">
        <f>IF(AND(Z188&gt;=VLOOKUP(JUMP!$I$1,lists!$Q:$R,2,FALSE),Z188&lt;=VLOOKUP(JUMP!$I$2,lists!$Q:$R,2,FALSE)),TRUE,FALSE)</f>
        <v>1</v>
      </c>
      <c r="AD188" t="b">
        <f>VLOOKUP(Y188,lists!$B$7:$D$8,3,FALSE)</f>
        <v>1</v>
      </c>
      <c r="AE188" t="b">
        <f>VLOOKUP(SUBSTITUTE(IF(H188="","Open",H188),"Beg","Mdn"),lists!$B$27:$D$29,3,FALSE)</f>
        <v>1</v>
      </c>
      <c r="AF188" t="b">
        <f>IF(JUMP!$I$5="All",TRUE,IF(JUMP!$I$5=TEXT('Raw - J'!C188,"mmm"),TRUE,FALSE))</f>
        <v>1</v>
      </c>
      <c r="AG188" t="b">
        <f>VLOOKUP(M188,lists!B:D,3,FALSE)</f>
        <v>1</v>
      </c>
      <c r="AH188" t="b">
        <f>VLOOKUP(T188,lists!$B$23:$D$25,3,FALSE)</f>
        <v>1</v>
      </c>
      <c r="AI188">
        <f t="shared" si="11"/>
        <v>1</v>
      </c>
    </row>
    <row r="189" spans="1:35" x14ac:dyDescent="0.35">
      <c r="A189" s="1">
        <f t="shared" si="8"/>
        <v>189</v>
      </c>
      <c r="B189" s="1">
        <f t="shared" si="9"/>
        <v>188</v>
      </c>
      <c r="C189" s="5">
        <v>44330</v>
      </c>
      <c r="D189" t="s">
        <v>202</v>
      </c>
      <c r="E189" t="s">
        <v>47</v>
      </c>
      <c r="F189" t="s">
        <v>53</v>
      </c>
      <c r="G189" t="s">
        <v>51</v>
      </c>
      <c r="H189" t="s">
        <v>244</v>
      </c>
      <c r="K189" t="s">
        <v>54</v>
      </c>
      <c r="L189" t="s">
        <v>5</v>
      </c>
      <c r="M189">
        <v>4</v>
      </c>
      <c r="O189" t="s">
        <v>227</v>
      </c>
      <c r="P189" t="s">
        <v>206</v>
      </c>
      <c r="Q189" t="s">
        <v>52</v>
      </c>
      <c r="R189">
        <v>10000</v>
      </c>
      <c r="S189" t="s">
        <v>505</v>
      </c>
      <c r="T189" t="s">
        <v>240</v>
      </c>
      <c r="V189" t="s">
        <v>503</v>
      </c>
      <c r="W189" t="s">
        <v>503</v>
      </c>
      <c r="X189">
        <v>0</v>
      </c>
      <c r="Y189" s="6" t="str">
        <f t="shared" si="10"/>
        <v>A</v>
      </c>
      <c r="Z189" s="6">
        <f>VLOOKUP(Q189,lists!Q:R,2,FALSE)</f>
        <v>5</v>
      </c>
      <c r="AA189" t="b">
        <f>VLOOKUP(G189,lists!$B$2:$D$3,3,FALSE)</f>
        <v>1</v>
      </c>
      <c r="AB189" t="b">
        <f>VLOOKUP(F189,lists!$B:$C,2,FALSE)</f>
        <v>1</v>
      </c>
      <c r="AC189" t="b">
        <f>IF(AND(Z189&gt;=VLOOKUP(JUMP!$I$1,lists!$Q:$R,2,FALSE),Z189&lt;=VLOOKUP(JUMP!$I$2,lists!$Q:$R,2,FALSE)),TRUE,FALSE)</f>
        <v>1</v>
      </c>
      <c r="AD189" t="b">
        <f>VLOOKUP(Y189,lists!$B$7:$D$8,3,FALSE)</f>
        <v>1</v>
      </c>
      <c r="AE189" t="b">
        <f>VLOOKUP(SUBSTITUTE(IF(H189="","Open",H189),"Beg","Mdn"),lists!$B$27:$D$29,3,FALSE)</f>
        <v>1</v>
      </c>
      <c r="AF189" t="b">
        <f>IF(JUMP!$I$5="All",TRUE,IF(JUMP!$I$5=TEXT('Raw - J'!C189,"mmm"),TRUE,FALSE))</f>
        <v>1</v>
      </c>
      <c r="AG189" t="b">
        <f>VLOOKUP(M189,lists!B:D,3,FALSE)</f>
        <v>1</v>
      </c>
      <c r="AH189" t="b">
        <f>VLOOKUP(T189,lists!$B$23:$D$25,3,FALSE)</f>
        <v>1</v>
      </c>
      <c r="AI189">
        <f t="shared" si="11"/>
        <v>1</v>
      </c>
    </row>
    <row r="190" spans="1:35" x14ac:dyDescent="0.35">
      <c r="A190" s="1">
        <f t="shared" si="8"/>
        <v>190</v>
      </c>
      <c r="B190" s="1">
        <f t="shared" si="9"/>
        <v>189</v>
      </c>
      <c r="C190" s="5">
        <v>44330</v>
      </c>
      <c r="D190" t="s">
        <v>202</v>
      </c>
      <c r="E190" t="s">
        <v>47</v>
      </c>
      <c r="F190" t="s">
        <v>58</v>
      </c>
      <c r="G190" t="s">
        <v>51</v>
      </c>
      <c r="H190" t="s">
        <v>227</v>
      </c>
      <c r="K190" t="s">
        <v>60</v>
      </c>
      <c r="L190" t="s">
        <v>5</v>
      </c>
      <c r="M190">
        <v>3</v>
      </c>
      <c r="O190" t="s">
        <v>227</v>
      </c>
      <c r="P190" t="s">
        <v>204</v>
      </c>
      <c r="Q190" t="s">
        <v>55</v>
      </c>
      <c r="R190">
        <v>10000</v>
      </c>
      <c r="S190" t="s">
        <v>1840</v>
      </c>
      <c r="T190" t="s">
        <v>240</v>
      </c>
      <c r="U190" t="s">
        <v>526</v>
      </c>
      <c r="V190" t="s">
        <v>503</v>
      </c>
      <c r="W190" t="s">
        <v>503</v>
      </c>
      <c r="X190">
        <v>0</v>
      </c>
      <c r="Y190" s="6" t="str">
        <f t="shared" si="10"/>
        <v>A</v>
      </c>
      <c r="Z190" s="6">
        <f>VLOOKUP(Q190,lists!Q:R,2,FALSE)</f>
        <v>2</v>
      </c>
      <c r="AA190" t="b">
        <f>VLOOKUP(G190,lists!$B$2:$D$3,3,FALSE)</f>
        <v>1</v>
      </c>
      <c r="AB190" t="b">
        <f>VLOOKUP(F190,lists!$B:$C,2,FALSE)</f>
        <v>1</v>
      </c>
      <c r="AC190" t="b">
        <f>IF(AND(Z190&gt;=VLOOKUP(JUMP!$I$1,lists!$Q:$R,2,FALSE),Z190&lt;=VLOOKUP(JUMP!$I$2,lists!$Q:$R,2,FALSE)),TRUE,FALSE)</f>
        <v>1</v>
      </c>
      <c r="AD190" t="b">
        <f>VLOOKUP(Y190,lists!$B$7:$D$8,3,FALSE)</f>
        <v>1</v>
      </c>
      <c r="AE190" t="b">
        <f>VLOOKUP(SUBSTITUTE(IF(H190="","Open",H190),"Beg","Mdn"),lists!$B$27:$D$29,3,FALSE)</f>
        <v>1</v>
      </c>
      <c r="AF190" t="b">
        <f>IF(JUMP!$I$5="All",TRUE,IF(JUMP!$I$5=TEXT('Raw - J'!C190,"mmm"),TRUE,FALSE))</f>
        <v>1</v>
      </c>
      <c r="AG190" t="b">
        <f>VLOOKUP(M190,lists!B:D,3,FALSE)</f>
        <v>1</v>
      </c>
      <c r="AH190" t="b">
        <f>VLOOKUP(T190,lists!$B$23:$D$25,3,FALSE)</f>
        <v>1</v>
      </c>
      <c r="AI190">
        <f t="shared" si="11"/>
        <v>1</v>
      </c>
    </row>
    <row r="191" spans="1:35" x14ac:dyDescent="0.35">
      <c r="A191" s="1">
        <f t="shared" si="8"/>
        <v>191</v>
      </c>
      <c r="B191" s="1">
        <f t="shared" si="9"/>
        <v>190</v>
      </c>
      <c r="C191" s="5">
        <v>44330</v>
      </c>
      <c r="D191" t="s">
        <v>202</v>
      </c>
      <c r="E191" t="s">
        <v>47</v>
      </c>
      <c r="F191" t="s">
        <v>48</v>
      </c>
      <c r="G191" t="s">
        <v>6</v>
      </c>
      <c r="H191" t="s">
        <v>227</v>
      </c>
      <c r="K191" t="s">
        <v>49</v>
      </c>
      <c r="L191" t="s">
        <v>5</v>
      </c>
      <c r="M191">
        <v>3</v>
      </c>
      <c r="O191" t="s">
        <v>236</v>
      </c>
      <c r="P191" t="s">
        <v>188</v>
      </c>
      <c r="Q191" t="s">
        <v>50</v>
      </c>
      <c r="R191">
        <v>12000</v>
      </c>
      <c r="S191" t="s">
        <v>277</v>
      </c>
      <c r="T191" t="s">
        <v>240</v>
      </c>
      <c r="V191" t="s">
        <v>503</v>
      </c>
      <c r="W191" t="s">
        <v>503</v>
      </c>
      <c r="X191">
        <v>0</v>
      </c>
      <c r="Y191" s="6" t="str">
        <f t="shared" si="10"/>
        <v>A</v>
      </c>
      <c r="Z191" s="6">
        <f>VLOOKUP(Q191,lists!Q:R,2,FALSE)</f>
        <v>3</v>
      </c>
      <c r="AA191" t="b">
        <f>VLOOKUP(G191,lists!$B$2:$D$3,3,FALSE)</f>
        <v>1</v>
      </c>
      <c r="AB191" t="b">
        <f>VLOOKUP(F191,lists!$B:$C,2,FALSE)</f>
        <v>1</v>
      </c>
      <c r="AC191" t="b">
        <f>IF(AND(Z191&gt;=VLOOKUP(JUMP!$I$1,lists!$Q:$R,2,FALSE),Z191&lt;=VLOOKUP(JUMP!$I$2,lists!$Q:$R,2,FALSE)),TRUE,FALSE)</f>
        <v>1</v>
      </c>
      <c r="AD191" t="b">
        <f>VLOOKUP(Y191,lists!$B$7:$D$8,3,FALSE)</f>
        <v>1</v>
      </c>
      <c r="AE191" t="b">
        <f>VLOOKUP(SUBSTITUTE(IF(H191="","Open",H191),"Beg","Mdn"),lists!$B$27:$D$29,3,FALSE)</f>
        <v>1</v>
      </c>
      <c r="AF191" t="b">
        <f>IF(JUMP!$I$5="All",TRUE,IF(JUMP!$I$5=TEXT('Raw - J'!C191,"mmm"),TRUE,FALSE))</f>
        <v>1</v>
      </c>
      <c r="AG191" t="b">
        <f>VLOOKUP(M191,lists!B:D,3,FALSE)</f>
        <v>1</v>
      </c>
      <c r="AH191" t="b">
        <f>VLOOKUP(T191,lists!$B$23:$D$25,3,FALSE)</f>
        <v>1</v>
      </c>
      <c r="AI191">
        <f t="shared" si="11"/>
        <v>1</v>
      </c>
    </row>
    <row r="192" spans="1:35" x14ac:dyDescent="0.35">
      <c r="A192" s="1">
        <f t="shared" si="8"/>
        <v>192</v>
      </c>
      <c r="B192" s="1">
        <f t="shared" si="9"/>
        <v>191</v>
      </c>
      <c r="C192" s="5">
        <v>44330</v>
      </c>
      <c r="D192" t="s">
        <v>202</v>
      </c>
      <c r="E192" t="s">
        <v>47</v>
      </c>
      <c r="F192" t="s">
        <v>53</v>
      </c>
      <c r="G192" t="s">
        <v>6</v>
      </c>
      <c r="H192" t="s">
        <v>227</v>
      </c>
      <c r="K192" t="s">
        <v>54</v>
      </c>
      <c r="L192" t="s">
        <v>5</v>
      </c>
      <c r="M192">
        <v>2</v>
      </c>
      <c r="O192" t="s">
        <v>230</v>
      </c>
      <c r="P192" t="s">
        <v>86</v>
      </c>
      <c r="Q192" t="s">
        <v>50</v>
      </c>
      <c r="R192">
        <v>18500</v>
      </c>
      <c r="S192" t="s">
        <v>292</v>
      </c>
      <c r="T192" t="s">
        <v>240</v>
      </c>
      <c r="V192" t="s">
        <v>503</v>
      </c>
      <c r="W192" t="s">
        <v>503</v>
      </c>
      <c r="X192">
        <v>0</v>
      </c>
      <c r="Y192" s="6" t="str">
        <f t="shared" si="10"/>
        <v>A</v>
      </c>
      <c r="Z192" s="6">
        <f>VLOOKUP(Q192,lists!Q:R,2,FALSE)</f>
        <v>3</v>
      </c>
      <c r="AA192" t="b">
        <f>VLOOKUP(G192,lists!$B$2:$D$3,3,FALSE)</f>
        <v>1</v>
      </c>
      <c r="AB192" t="b">
        <f>VLOOKUP(F192,lists!$B:$C,2,FALSE)</f>
        <v>1</v>
      </c>
      <c r="AC192" t="b">
        <f>IF(AND(Z192&gt;=VLOOKUP(JUMP!$I$1,lists!$Q:$R,2,FALSE),Z192&lt;=VLOOKUP(JUMP!$I$2,lists!$Q:$R,2,FALSE)),TRUE,FALSE)</f>
        <v>1</v>
      </c>
      <c r="AD192" t="b">
        <f>VLOOKUP(Y192,lists!$B$7:$D$8,3,FALSE)</f>
        <v>1</v>
      </c>
      <c r="AE192" t="b">
        <f>VLOOKUP(SUBSTITUTE(IF(H192="","Open",H192),"Beg","Mdn"),lists!$B$27:$D$29,3,FALSE)</f>
        <v>1</v>
      </c>
      <c r="AF192" t="b">
        <f>IF(JUMP!$I$5="All",TRUE,IF(JUMP!$I$5=TEXT('Raw - J'!C192,"mmm"),TRUE,FALSE))</f>
        <v>1</v>
      </c>
      <c r="AG192" t="b">
        <f>VLOOKUP(M192,lists!B:D,3,FALSE)</f>
        <v>1</v>
      </c>
      <c r="AH192" t="b">
        <f>VLOOKUP(T192,lists!$B$23:$D$25,3,FALSE)</f>
        <v>1</v>
      </c>
      <c r="AI192">
        <f t="shared" si="11"/>
        <v>1</v>
      </c>
    </row>
    <row r="193" spans="1:35" x14ac:dyDescent="0.35">
      <c r="A193" s="1">
        <f t="shared" si="8"/>
        <v>193</v>
      </c>
      <c r="B193" s="1">
        <f t="shared" si="9"/>
        <v>192</v>
      </c>
      <c r="C193" s="5">
        <v>44330</v>
      </c>
      <c r="D193" t="s">
        <v>202</v>
      </c>
      <c r="E193" t="s">
        <v>47</v>
      </c>
      <c r="F193" t="s">
        <v>48</v>
      </c>
      <c r="G193" t="s">
        <v>6</v>
      </c>
      <c r="H193" t="s">
        <v>227</v>
      </c>
      <c r="K193" t="s">
        <v>49</v>
      </c>
      <c r="L193" t="s">
        <v>5</v>
      </c>
      <c r="M193">
        <v>2</v>
      </c>
      <c r="O193" t="s">
        <v>230</v>
      </c>
      <c r="P193" t="s">
        <v>203</v>
      </c>
      <c r="Q193" t="s">
        <v>52</v>
      </c>
      <c r="R193">
        <v>22500</v>
      </c>
      <c r="S193" t="s">
        <v>1841</v>
      </c>
      <c r="T193" t="s">
        <v>240</v>
      </c>
      <c r="V193" t="s">
        <v>503</v>
      </c>
      <c r="W193" t="s">
        <v>503</v>
      </c>
      <c r="X193">
        <v>0</v>
      </c>
      <c r="Y193" s="6" t="str">
        <f t="shared" si="10"/>
        <v>A</v>
      </c>
      <c r="Z193" s="6">
        <f>VLOOKUP(Q193,lists!Q:R,2,FALSE)</f>
        <v>5</v>
      </c>
      <c r="AA193" t="b">
        <f>VLOOKUP(G193,lists!$B$2:$D$3,3,FALSE)</f>
        <v>1</v>
      </c>
      <c r="AB193" t="b">
        <f>VLOOKUP(F193,lists!$B:$C,2,FALSE)</f>
        <v>1</v>
      </c>
      <c r="AC193" t="b">
        <f>IF(AND(Z193&gt;=VLOOKUP(JUMP!$I$1,lists!$Q:$R,2,FALSE),Z193&lt;=VLOOKUP(JUMP!$I$2,lists!$Q:$R,2,FALSE)),TRUE,FALSE)</f>
        <v>1</v>
      </c>
      <c r="AD193" t="b">
        <f>VLOOKUP(Y193,lists!$B$7:$D$8,3,FALSE)</f>
        <v>1</v>
      </c>
      <c r="AE193" t="b">
        <f>VLOOKUP(SUBSTITUTE(IF(H193="","Open",H193),"Beg","Mdn"),lists!$B$27:$D$29,3,FALSE)</f>
        <v>1</v>
      </c>
      <c r="AF193" t="b">
        <f>IF(JUMP!$I$5="All",TRUE,IF(JUMP!$I$5=TEXT('Raw - J'!C193,"mmm"),TRUE,FALSE))</f>
        <v>1</v>
      </c>
      <c r="AG193" t="b">
        <f>VLOOKUP(M193,lists!B:D,3,FALSE)</f>
        <v>1</v>
      </c>
      <c r="AH193" t="b">
        <f>VLOOKUP(T193,lists!$B$23:$D$25,3,FALSE)</f>
        <v>1</v>
      </c>
      <c r="AI193">
        <f t="shared" si="11"/>
        <v>1</v>
      </c>
    </row>
    <row r="194" spans="1:35" x14ac:dyDescent="0.35">
      <c r="A194" s="1">
        <f t="shared" ref="A194:A256" si="12">IF(B194="",A193,B194+1)</f>
        <v>194</v>
      </c>
      <c r="B194" s="1">
        <f t="shared" ref="B194:B256" si="13">IF(AND(A193&lt;1,AI194=1),1,IF(AI194=1,A193,""))</f>
        <v>193</v>
      </c>
      <c r="C194" s="5">
        <v>44331</v>
      </c>
      <c r="D194" t="s">
        <v>104</v>
      </c>
      <c r="E194" t="s">
        <v>47</v>
      </c>
      <c r="F194" t="s">
        <v>53</v>
      </c>
      <c r="G194" t="s">
        <v>6</v>
      </c>
      <c r="H194" t="s">
        <v>244</v>
      </c>
      <c r="K194" t="s">
        <v>54</v>
      </c>
      <c r="L194" t="s">
        <v>5</v>
      </c>
      <c r="M194">
        <v>5</v>
      </c>
      <c r="O194" t="s">
        <v>229</v>
      </c>
      <c r="P194" t="s">
        <v>196</v>
      </c>
      <c r="Q194" t="s">
        <v>50</v>
      </c>
      <c r="R194">
        <v>3500</v>
      </c>
      <c r="S194" t="s">
        <v>1843</v>
      </c>
      <c r="T194" t="s">
        <v>239</v>
      </c>
      <c r="V194" t="s">
        <v>503</v>
      </c>
      <c r="W194" t="s">
        <v>503</v>
      </c>
      <c r="X194">
        <v>0</v>
      </c>
      <c r="Y194" s="6" t="str">
        <f t="shared" ref="Y194:Y256" si="14">IF(L194="F",L194,"A")</f>
        <v>A</v>
      </c>
      <c r="Z194" s="6">
        <f>VLOOKUP(Q194,lists!Q:R,2,FALSE)</f>
        <v>3</v>
      </c>
      <c r="AA194" t="b">
        <f>VLOOKUP(G194,lists!$B$2:$D$3,3,FALSE)</f>
        <v>1</v>
      </c>
      <c r="AB194" t="b">
        <f>VLOOKUP(F194,lists!$B:$C,2,FALSE)</f>
        <v>1</v>
      </c>
      <c r="AC194" t="b">
        <f>IF(AND(Z194&gt;=VLOOKUP(JUMP!$I$1,lists!$Q:$R,2,FALSE),Z194&lt;=VLOOKUP(JUMP!$I$2,lists!$Q:$R,2,FALSE)),TRUE,FALSE)</f>
        <v>1</v>
      </c>
      <c r="AD194" t="b">
        <f>VLOOKUP(Y194,lists!$B$7:$D$8,3,FALSE)</f>
        <v>1</v>
      </c>
      <c r="AE194" t="b">
        <f>VLOOKUP(SUBSTITUTE(IF(H194="","Open",H194),"Beg","Mdn"),lists!$B$27:$D$29,3,FALSE)</f>
        <v>1</v>
      </c>
      <c r="AF194" t="b">
        <f>IF(JUMP!$I$5="All",TRUE,IF(JUMP!$I$5=TEXT('Raw - J'!C194,"mmm"),TRUE,FALSE))</f>
        <v>1</v>
      </c>
      <c r="AG194" t="b">
        <f>VLOOKUP(M194,lists!B:D,3,FALSE)</f>
        <v>1</v>
      </c>
      <c r="AH194" t="b">
        <f>VLOOKUP(T194,lists!$B$23:$D$25,3,FALSE)</f>
        <v>1</v>
      </c>
      <c r="AI194">
        <f t="shared" si="11"/>
        <v>1</v>
      </c>
    </row>
    <row r="195" spans="1:35" x14ac:dyDescent="0.35">
      <c r="A195" s="1">
        <f t="shared" si="12"/>
        <v>195</v>
      </c>
      <c r="B195" s="1">
        <f t="shared" si="13"/>
        <v>194</v>
      </c>
      <c r="C195" s="5">
        <v>44331</v>
      </c>
      <c r="D195" t="s">
        <v>104</v>
      </c>
      <c r="E195" t="s">
        <v>47</v>
      </c>
      <c r="F195" t="s">
        <v>58</v>
      </c>
      <c r="G195" t="s">
        <v>51</v>
      </c>
      <c r="H195" t="s">
        <v>227</v>
      </c>
      <c r="I195" t="s">
        <v>1715</v>
      </c>
      <c r="K195" t="s">
        <v>60</v>
      </c>
      <c r="L195" t="s">
        <v>7</v>
      </c>
      <c r="M195">
        <v>5</v>
      </c>
      <c r="O195" t="s">
        <v>227</v>
      </c>
      <c r="P195" t="s">
        <v>106</v>
      </c>
      <c r="Q195" t="s">
        <v>55</v>
      </c>
      <c r="R195">
        <v>3500</v>
      </c>
      <c r="S195" t="s">
        <v>1847</v>
      </c>
      <c r="T195" t="s">
        <v>239</v>
      </c>
      <c r="V195" t="s">
        <v>503</v>
      </c>
      <c r="W195" t="s">
        <v>503</v>
      </c>
      <c r="X195">
        <v>0</v>
      </c>
      <c r="Y195" s="6" t="str">
        <f t="shared" si="14"/>
        <v>F</v>
      </c>
      <c r="Z195" s="6">
        <f>VLOOKUP(Q195,lists!Q:R,2,FALSE)</f>
        <v>2</v>
      </c>
      <c r="AA195" t="b">
        <f>VLOOKUP(G195,lists!$B$2:$D$3,3,FALSE)</f>
        <v>1</v>
      </c>
      <c r="AB195" t="b">
        <f>VLOOKUP(F195,lists!$B:$C,2,FALSE)</f>
        <v>1</v>
      </c>
      <c r="AC195" t="b">
        <f>IF(AND(Z195&gt;=VLOOKUP(JUMP!$I$1,lists!$Q:$R,2,FALSE),Z195&lt;=VLOOKUP(JUMP!$I$2,lists!$Q:$R,2,FALSE)),TRUE,FALSE)</f>
        <v>1</v>
      </c>
      <c r="AD195" t="b">
        <f>VLOOKUP(Y195,lists!$B$7:$D$8,3,FALSE)</f>
        <v>1</v>
      </c>
      <c r="AE195" t="b">
        <f>VLOOKUP(SUBSTITUTE(IF(H195="","Open",H195),"Beg","Mdn"),lists!$B$27:$D$29,3,FALSE)</f>
        <v>1</v>
      </c>
      <c r="AF195" t="b">
        <f>IF(JUMP!$I$5="All",TRUE,IF(JUMP!$I$5=TEXT('Raw - J'!C195,"mmm"),TRUE,FALSE))</f>
        <v>1</v>
      </c>
      <c r="AG195" t="b">
        <f>VLOOKUP(M195,lists!B:D,3,FALSE)</f>
        <v>1</v>
      </c>
      <c r="AH195" t="b">
        <f>VLOOKUP(T195,lists!$B$23:$D$25,3,FALSE)</f>
        <v>1</v>
      </c>
      <c r="AI195">
        <f t="shared" ref="AI195:AI257" si="15">IF(AND(AA195=TRUE,AB195=TRUE,AC195=TRUE,AD195=TRUE,AE195=TRUE,AF195=TRUE,AG195=TRUE,AH195=TRUE),1,0)</f>
        <v>1</v>
      </c>
    </row>
    <row r="196" spans="1:35" x14ac:dyDescent="0.35">
      <c r="A196" s="1">
        <f t="shared" si="12"/>
        <v>196</v>
      </c>
      <c r="B196" s="1">
        <f t="shared" si="13"/>
        <v>195</v>
      </c>
      <c r="C196" s="5">
        <v>44331</v>
      </c>
      <c r="D196" t="s">
        <v>104</v>
      </c>
      <c r="E196" t="s">
        <v>47</v>
      </c>
      <c r="F196" t="s">
        <v>48</v>
      </c>
      <c r="G196" t="s">
        <v>6</v>
      </c>
      <c r="H196" t="s">
        <v>227</v>
      </c>
      <c r="K196" t="s">
        <v>49</v>
      </c>
      <c r="L196" t="s">
        <v>5</v>
      </c>
      <c r="M196">
        <v>4</v>
      </c>
      <c r="O196" t="s">
        <v>228</v>
      </c>
      <c r="P196" t="s">
        <v>250</v>
      </c>
      <c r="Q196" t="s">
        <v>52</v>
      </c>
      <c r="R196">
        <v>3800</v>
      </c>
      <c r="S196" t="s">
        <v>1848</v>
      </c>
      <c r="T196" t="s">
        <v>239</v>
      </c>
      <c r="V196" t="s">
        <v>503</v>
      </c>
      <c r="W196" t="s">
        <v>503</v>
      </c>
      <c r="X196">
        <v>0</v>
      </c>
      <c r="Y196" s="6" t="str">
        <f t="shared" si="14"/>
        <v>A</v>
      </c>
      <c r="Z196" s="6">
        <f>VLOOKUP(Q196,lists!Q:R,2,FALSE)</f>
        <v>5</v>
      </c>
      <c r="AA196" t="b">
        <f>VLOOKUP(G196,lists!$B$2:$D$3,3,FALSE)</f>
        <v>1</v>
      </c>
      <c r="AB196" t="b">
        <f>VLOOKUP(F196,lists!$B:$C,2,FALSE)</f>
        <v>1</v>
      </c>
      <c r="AC196" t="b">
        <f>IF(AND(Z196&gt;=VLOOKUP(JUMP!$I$1,lists!$Q:$R,2,FALSE),Z196&lt;=VLOOKUP(JUMP!$I$2,lists!$Q:$R,2,FALSE)),TRUE,FALSE)</f>
        <v>1</v>
      </c>
      <c r="AD196" t="b">
        <f>VLOOKUP(Y196,lists!$B$7:$D$8,3,FALSE)</f>
        <v>1</v>
      </c>
      <c r="AE196" t="b">
        <f>VLOOKUP(SUBSTITUTE(IF(H196="","Open",H196),"Beg","Mdn"),lists!$B$27:$D$29,3,FALSE)</f>
        <v>1</v>
      </c>
      <c r="AF196" t="b">
        <f>IF(JUMP!$I$5="All",TRUE,IF(JUMP!$I$5=TEXT('Raw - J'!C196,"mmm"),TRUE,FALSE))</f>
        <v>1</v>
      </c>
      <c r="AG196" t="b">
        <f>VLOOKUP(M196,lists!B:D,3,FALSE)</f>
        <v>1</v>
      </c>
      <c r="AH196" t="b">
        <f>VLOOKUP(T196,lists!$B$23:$D$25,3,FALSE)</f>
        <v>1</v>
      </c>
      <c r="AI196">
        <f t="shared" si="15"/>
        <v>1</v>
      </c>
    </row>
    <row r="197" spans="1:35" x14ac:dyDescent="0.35">
      <c r="A197" s="1">
        <f t="shared" si="12"/>
        <v>197</v>
      </c>
      <c r="B197" s="1">
        <f t="shared" si="13"/>
        <v>196</v>
      </c>
      <c r="C197" s="5">
        <v>44331</v>
      </c>
      <c r="D197" t="s">
        <v>104</v>
      </c>
      <c r="E197" t="s">
        <v>47</v>
      </c>
      <c r="F197" t="s">
        <v>53</v>
      </c>
      <c r="G197" t="s">
        <v>6</v>
      </c>
      <c r="H197" t="s">
        <v>227</v>
      </c>
      <c r="K197" t="s">
        <v>54</v>
      </c>
      <c r="L197" t="s">
        <v>5</v>
      </c>
      <c r="M197">
        <v>4</v>
      </c>
      <c r="O197" t="s">
        <v>226</v>
      </c>
      <c r="P197" t="s">
        <v>106</v>
      </c>
      <c r="Q197" t="s">
        <v>55</v>
      </c>
      <c r="R197">
        <v>5000</v>
      </c>
      <c r="S197" t="s">
        <v>1842</v>
      </c>
      <c r="T197" t="s">
        <v>239</v>
      </c>
      <c r="V197" t="s">
        <v>503</v>
      </c>
      <c r="W197" t="s">
        <v>503</v>
      </c>
      <c r="X197">
        <v>0</v>
      </c>
      <c r="Y197" s="6" t="str">
        <f t="shared" si="14"/>
        <v>A</v>
      </c>
      <c r="Z197" s="6">
        <f>VLOOKUP(Q197,lists!Q:R,2,FALSE)</f>
        <v>2</v>
      </c>
      <c r="AA197" t="b">
        <f>VLOOKUP(G197,lists!$B$2:$D$3,3,FALSE)</f>
        <v>1</v>
      </c>
      <c r="AB197" t="b">
        <f>VLOOKUP(F197,lists!$B:$C,2,FALSE)</f>
        <v>1</v>
      </c>
      <c r="AC197" t="b">
        <f>IF(AND(Z197&gt;=VLOOKUP(JUMP!$I$1,lists!$Q:$R,2,FALSE),Z197&lt;=VLOOKUP(JUMP!$I$2,lists!$Q:$R,2,FALSE)),TRUE,FALSE)</f>
        <v>1</v>
      </c>
      <c r="AD197" t="b">
        <f>VLOOKUP(Y197,lists!$B$7:$D$8,3,FALSE)</f>
        <v>1</v>
      </c>
      <c r="AE197" t="b">
        <f>VLOOKUP(SUBSTITUTE(IF(H197="","Open",H197),"Beg","Mdn"),lists!$B$27:$D$29,3,FALSE)</f>
        <v>1</v>
      </c>
      <c r="AF197" t="b">
        <f>IF(JUMP!$I$5="All",TRUE,IF(JUMP!$I$5=TEXT('Raw - J'!C197,"mmm"),TRUE,FALSE))</f>
        <v>1</v>
      </c>
      <c r="AG197" t="b">
        <f>VLOOKUP(M197,lists!B:D,3,FALSE)</f>
        <v>1</v>
      </c>
      <c r="AH197" t="b">
        <f>VLOOKUP(T197,lists!$B$23:$D$25,3,FALSE)</f>
        <v>1</v>
      </c>
      <c r="AI197">
        <f t="shared" si="15"/>
        <v>1</v>
      </c>
    </row>
    <row r="198" spans="1:35" x14ac:dyDescent="0.35">
      <c r="A198" s="1">
        <f t="shared" si="12"/>
        <v>198</v>
      </c>
      <c r="B198" s="1">
        <f t="shared" si="13"/>
        <v>197</v>
      </c>
      <c r="C198" s="5">
        <v>44331</v>
      </c>
      <c r="D198" t="s">
        <v>104</v>
      </c>
      <c r="E198" t="s">
        <v>47</v>
      </c>
      <c r="F198" t="s">
        <v>53</v>
      </c>
      <c r="G198" t="s">
        <v>51</v>
      </c>
      <c r="H198" t="s">
        <v>245</v>
      </c>
      <c r="K198" t="s">
        <v>54</v>
      </c>
      <c r="L198" t="s">
        <v>5</v>
      </c>
      <c r="M198">
        <v>4</v>
      </c>
      <c r="O198" t="s">
        <v>227</v>
      </c>
      <c r="P198" t="s">
        <v>106</v>
      </c>
      <c r="Q198" t="s">
        <v>55</v>
      </c>
      <c r="R198">
        <v>5000</v>
      </c>
      <c r="S198" t="s">
        <v>1846</v>
      </c>
      <c r="T198" t="s">
        <v>239</v>
      </c>
      <c r="V198" t="s">
        <v>503</v>
      </c>
      <c r="W198" t="s">
        <v>503</v>
      </c>
      <c r="X198">
        <v>0</v>
      </c>
      <c r="Y198" s="6" t="str">
        <f t="shared" si="14"/>
        <v>A</v>
      </c>
      <c r="Z198" s="6">
        <f>VLOOKUP(Q198,lists!Q:R,2,FALSE)</f>
        <v>2</v>
      </c>
      <c r="AA198" t="b">
        <f>VLOOKUP(G198,lists!$B$2:$D$3,3,FALSE)</f>
        <v>1</v>
      </c>
      <c r="AB198" t="b">
        <f>VLOOKUP(F198,lists!$B:$C,2,FALSE)</f>
        <v>1</v>
      </c>
      <c r="AC198" t="b">
        <f>IF(AND(Z198&gt;=VLOOKUP(JUMP!$I$1,lists!$Q:$R,2,FALSE),Z198&lt;=VLOOKUP(JUMP!$I$2,lists!$Q:$R,2,FALSE)),TRUE,FALSE)</f>
        <v>1</v>
      </c>
      <c r="AD198" t="b">
        <f>VLOOKUP(Y198,lists!$B$7:$D$8,3,FALSE)</f>
        <v>1</v>
      </c>
      <c r="AE198" t="b">
        <f>VLOOKUP(SUBSTITUTE(IF(H198="","Open",H198),"Beg","Mdn"),lists!$B$27:$D$29,3,FALSE)</f>
        <v>1</v>
      </c>
      <c r="AF198" t="b">
        <f>IF(JUMP!$I$5="All",TRUE,IF(JUMP!$I$5=TEXT('Raw - J'!C198,"mmm"),TRUE,FALSE))</f>
        <v>1</v>
      </c>
      <c r="AG198" t="b">
        <f>VLOOKUP(M198,lists!B:D,3,FALSE)</f>
        <v>1</v>
      </c>
      <c r="AH198" t="b">
        <f>VLOOKUP(T198,lists!$B$23:$D$25,3,FALSE)</f>
        <v>1</v>
      </c>
      <c r="AI198">
        <f t="shared" si="15"/>
        <v>1</v>
      </c>
    </row>
    <row r="199" spans="1:35" x14ac:dyDescent="0.35">
      <c r="A199" s="1">
        <f t="shared" si="12"/>
        <v>199</v>
      </c>
      <c r="B199" s="1">
        <f t="shared" si="13"/>
        <v>198</v>
      </c>
      <c r="C199" s="5">
        <v>44331</v>
      </c>
      <c r="D199" t="s">
        <v>104</v>
      </c>
      <c r="E199" t="s">
        <v>47</v>
      </c>
      <c r="F199" t="s">
        <v>48</v>
      </c>
      <c r="G199" t="s">
        <v>6</v>
      </c>
      <c r="H199" t="s">
        <v>227</v>
      </c>
      <c r="K199" t="s">
        <v>49</v>
      </c>
      <c r="L199" t="s">
        <v>5</v>
      </c>
      <c r="M199">
        <v>4</v>
      </c>
      <c r="O199" t="s">
        <v>235</v>
      </c>
      <c r="P199" t="s">
        <v>105</v>
      </c>
      <c r="Q199" t="s">
        <v>50</v>
      </c>
      <c r="R199">
        <v>5800</v>
      </c>
      <c r="S199" t="s">
        <v>1844</v>
      </c>
      <c r="T199" t="s">
        <v>239</v>
      </c>
      <c r="V199" t="s">
        <v>503</v>
      </c>
      <c r="W199" t="s">
        <v>503</v>
      </c>
      <c r="X199">
        <v>0</v>
      </c>
      <c r="Y199" s="6" t="str">
        <f t="shared" si="14"/>
        <v>A</v>
      </c>
      <c r="Z199" s="6">
        <f>VLOOKUP(Q199,lists!Q:R,2,FALSE)</f>
        <v>3</v>
      </c>
      <c r="AA199" t="b">
        <f>VLOOKUP(G199,lists!$B$2:$D$3,3,FALSE)</f>
        <v>1</v>
      </c>
      <c r="AB199" t="b">
        <f>VLOOKUP(F199,lists!$B:$C,2,FALSE)</f>
        <v>1</v>
      </c>
      <c r="AC199" t="b">
        <f>IF(AND(Z199&gt;=VLOOKUP(JUMP!$I$1,lists!$Q:$R,2,FALSE),Z199&lt;=VLOOKUP(JUMP!$I$2,lists!$Q:$R,2,FALSE)),TRUE,FALSE)</f>
        <v>1</v>
      </c>
      <c r="AD199" t="b">
        <f>VLOOKUP(Y199,lists!$B$7:$D$8,3,FALSE)</f>
        <v>1</v>
      </c>
      <c r="AE199" t="b">
        <f>VLOOKUP(SUBSTITUTE(IF(H199="","Open",H199),"Beg","Mdn"),lists!$B$27:$D$29,3,FALSE)</f>
        <v>1</v>
      </c>
      <c r="AF199" t="b">
        <f>IF(JUMP!$I$5="All",TRUE,IF(JUMP!$I$5=TEXT('Raw - J'!C199,"mmm"),TRUE,FALSE))</f>
        <v>1</v>
      </c>
      <c r="AG199" t="b">
        <f>VLOOKUP(M199,lists!B:D,3,FALSE)</f>
        <v>1</v>
      </c>
      <c r="AH199" t="b">
        <f>VLOOKUP(T199,lists!$B$23:$D$25,3,FALSE)</f>
        <v>1</v>
      </c>
      <c r="AI199">
        <f t="shared" si="15"/>
        <v>1</v>
      </c>
    </row>
    <row r="200" spans="1:35" x14ac:dyDescent="0.35">
      <c r="A200" s="1">
        <f t="shared" si="12"/>
        <v>200</v>
      </c>
      <c r="B200" s="1">
        <f t="shared" si="13"/>
        <v>199</v>
      </c>
      <c r="C200" s="5">
        <v>44331</v>
      </c>
      <c r="D200" t="s">
        <v>104</v>
      </c>
      <c r="E200" t="s">
        <v>47</v>
      </c>
      <c r="F200" t="s">
        <v>48</v>
      </c>
      <c r="G200" t="s">
        <v>6</v>
      </c>
      <c r="H200" t="s">
        <v>244</v>
      </c>
      <c r="K200" t="s">
        <v>49</v>
      </c>
      <c r="L200" t="s">
        <v>5</v>
      </c>
      <c r="M200">
        <v>4</v>
      </c>
      <c r="O200" t="s">
        <v>226</v>
      </c>
      <c r="P200" t="s">
        <v>250</v>
      </c>
      <c r="Q200" t="s">
        <v>52</v>
      </c>
      <c r="R200">
        <v>5800</v>
      </c>
      <c r="S200" t="s">
        <v>1845</v>
      </c>
      <c r="T200" t="s">
        <v>239</v>
      </c>
      <c r="V200" t="s">
        <v>503</v>
      </c>
      <c r="W200" t="s">
        <v>503</v>
      </c>
      <c r="X200">
        <v>0</v>
      </c>
      <c r="Y200" s="6" t="str">
        <f t="shared" si="14"/>
        <v>A</v>
      </c>
      <c r="Z200" s="6">
        <f>VLOOKUP(Q200,lists!Q:R,2,FALSE)</f>
        <v>5</v>
      </c>
      <c r="AA200" t="b">
        <f>VLOOKUP(G200,lists!$B$2:$D$3,3,FALSE)</f>
        <v>1</v>
      </c>
      <c r="AB200" t="b">
        <f>VLOOKUP(F200,lists!$B:$C,2,FALSE)</f>
        <v>1</v>
      </c>
      <c r="AC200" t="b">
        <f>IF(AND(Z200&gt;=VLOOKUP(JUMP!$I$1,lists!$Q:$R,2,FALSE),Z200&lt;=VLOOKUP(JUMP!$I$2,lists!$Q:$R,2,FALSE)),TRUE,FALSE)</f>
        <v>1</v>
      </c>
      <c r="AD200" t="b">
        <f>VLOOKUP(Y200,lists!$B$7:$D$8,3,FALSE)</f>
        <v>1</v>
      </c>
      <c r="AE200" t="b">
        <f>VLOOKUP(SUBSTITUTE(IF(H200="","Open",H200),"Beg","Mdn"),lists!$B$27:$D$29,3,FALSE)</f>
        <v>1</v>
      </c>
      <c r="AF200" t="b">
        <f>IF(JUMP!$I$5="All",TRUE,IF(JUMP!$I$5=TEXT('Raw - J'!C200,"mmm"),TRUE,FALSE))</f>
        <v>1</v>
      </c>
      <c r="AG200" t="b">
        <f>VLOOKUP(M200,lists!B:D,3,FALSE)</f>
        <v>1</v>
      </c>
      <c r="AH200" t="b">
        <f>VLOOKUP(T200,lists!$B$23:$D$25,3,FALSE)</f>
        <v>1</v>
      </c>
      <c r="AI200">
        <f t="shared" si="15"/>
        <v>1</v>
      </c>
    </row>
    <row r="201" spans="1:35" x14ac:dyDescent="0.35">
      <c r="A201" s="1">
        <f t="shared" si="12"/>
        <v>201</v>
      </c>
      <c r="B201" s="1">
        <f t="shared" si="13"/>
        <v>200</v>
      </c>
      <c r="C201" s="5">
        <v>44331</v>
      </c>
      <c r="D201" t="s">
        <v>161</v>
      </c>
      <c r="E201" t="s">
        <v>47</v>
      </c>
      <c r="F201" t="s">
        <v>53</v>
      </c>
      <c r="G201" t="s">
        <v>6</v>
      </c>
      <c r="H201" t="s">
        <v>244</v>
      </c>
      <c r="K201" t="s">
        <v>54</v>
      </c>
      <c r="L201" t="s">
        <v>5</v>
      </c>
      <c r="M201">
        <v>5</v>
      </c>
      <c r="O201" t="s">
        <v>229</v>
      </c>
      <c r="P201" t="s">
        <v>165</v>
      </c>
      <c r="Q201" t="s">
        <v>55</v>
      </c>
      <c r="R201">
        <v>3900</v>
      </c>
      <c r="S201" t="s">
        <v>1853</v>
      </c>
      <c r="T201" t="s">
        <v>239</v>
      </c>
      <c r="V201" t="s">
        <v>503</v>
      </c>
      <c r="W201" t="s">
        <v>503</v>
      </c>
      <c r="X201">
        <v>0</v>
      </c>
      <c r="Y201" s="6" t="str">
        <f t="shared" si="14"/>
        <v>A</v>
      </c>
      <c r="Z201" s="6">
        <f>VLOOKUP(Q201,lists!Q:R,2,FALSE)</f>
        <v>2</v>
      </c>
      <c r="AA201" t="b">
        <f>VLOOKUP(G201,lists!$B$2:$D$3,3,FALSE)</f>
        <v>1</v>
      </c>
      <c r="AB201" t="b">
        <f>VLOOKUP(F201,lists!$B:$C,2,FALSE)</f>
        <v>1</v>
      </c>
      <c r="AC201" t="b">
        <f>IF(AND(Z201&gt;=VLOOKUP(JUMP!$I$1,lists!$Q:$R,2,FALSE),Z201&lt;=VLOOKUP(JUMP!$I$2,lists!$Q:$R,2,FALSE)),TRUE,FALSE)</f>
        <v>1</v>
      </c>
      <c r="AD201" t="b">
        <f>VLOOKUP(Y201,lists!$B$7:$D$8,3,FALSE)</f>
        <v>1</v>
      </c>
      <c r="AE201" t="b">
        <f>VLOOKUP(SUBSTITUTE(IF(H201="","Open",H201),"Beg","Mdn"),lists!$B$27:$D$29,3,FALSE)</f>
        <v>1</v>
      </c>
      <c r="AF201" t="b">
        <f>IF(JUMP!$I$5="All",TRUE,IF(JUMP!$I$5=TEXT('Raw - J'!C201,"mmm"),TRUE,FALSE))</f>
        <v>1</v>
      </c>
      <c r="AG201" t="b">
        <f>VLOOKUP(M201,lists!B:D,3,FALSE)</f>
        <v>1</v>
      </c>
      <c r="AH201" t="b">
        <f>VLOOKUP(T201,lists!$B$23:$D$25,3,FALSE)</f>
        <v>1</v>
      </c>
      <c r="AI201">
        <f t="shared" si="15"/>
        <v>1</v>
      </c>
    </row>
    <row r="202" spans="1:35" x14ac:dyDescent="0.35">
      <c r="A202" s="1">
        <f t="shared" si="12"/>
        <v>202</v>
      </c>
      <c r="B202" s="1">
        <f t="shared" si="13"/>
        <v>201</v>
      </c>
      <c r="C202" s="5">
        <v>44331</v>
      </c>
      <c r="D202" t="s">
        <v>161</v>
      </c>
      <c r="E202" t="s">
        <v>47</v>
      </c>
      <c r="F202" t="s">
        <v>53</v>
      </c>
      <c r="G202" t="s">
        <v>6</v>
      </c>
      <c r="H202" t="s">
        <v>227</v>
      </c>
      <c r="K202" t="s">
        <v>54</v>
      </c>
      <c r="L202" t="s">
        <v>5</v>
      </c>
      <c r="M202">
        <v>5</v>
      </c>
      <c r="O202" t="s">
        <v>234</v>
      </c>
      <c r="P202" t="s">
        <v>162</v>
      </c>
      <c r="Q202" t="s">
        <v>50</v>
      </c>
      <c r="R202">
        <v>3900</v>
      </c>
      <c r="S202" t="s">
        <v>1854</v>
      </c>
      <c r="T202" t="s">
        <v>239</v>
      </c>
      <c r="U202" t="s">
        <v>1695</v>
      </c>
      <c r="V202" t="s">
        <v>503</v>
      </c>
      <c r="W202" t="s">
        <v>503</v>
      </c>
      <c r="X202">
        <v>0</v>
      </c>
      <c r="Y202" s="6" t="str">
        <f t="shared" si="14"/>
        <v>A</v>
      </c>
      <c r="Z202" s="6">
        <f>VLOOKUP(Q202,lists!Q:R,2,FALSE)</f>
        <v>3</v>
      </c>
      <c r="AA202" t="b">
        <f>VLOOKUP(G202,lists!$B$2:$D$3,3,FALSE)</f>
        <v>1</v>
      </c>
      <c r="AB202" t="b">
        <f>VLOOKUP(F202,lists!$B:$C,2,FALSE)</f>
        <v>1</v>
      </c>
      <c r="AC202" t="b">
        <f>IF(AND(Z202&gt;=VLOOKUP(JUMP!$I$1,lists!$Q:$R,2,FALSE),Z202&lt;=VLOOKUP(JUMP!$I$2,lists!$Q:$R,2,FALSE)),TRUE,FALSE)</f>
        <v>1</v>
      </c>
      <c r="AD202" t="b">
        <f>VLOOKUP(Y202,lists!$B$7:$D$8,3,FALSE)</f>
        <v>1</v>
      </c>
      <c r="AE202" t="b">
        <f>VLOOKUP(SUBSTITUTE(IF(H202="","Open",H202),"Beg","Mdn"),lists!$B$27:$D$29,3,FALSE)</f>
        <v>1</v>
      </c>
      <c r="AF202" t="b">
        <f>IF(JUMP!$I$5="All",TRUE,IF(JUMP!$I$5=TEXT('Raw - J'!C202,"mmm"),TRUE,FALSE))</f>
        <v>1</v>
      </c>
      <c r="AG202" t="b">
        <f>VLOOKUP(M202,lists!B:D,3,FALSE)</f>
        <v>1</v>
      </c>
      <c r="AH202" t="b">
        <f>VLOOKUP(T202,lists!$B$23:$D$25,3,FALSE)</f>
        <v>1</v>
      </c>
      <c r="AI202">
        <f t="shared" si="15"/>
        <v>1</v>
      </c>
    </row>
    <row r="203" spans="1:35" x14ac:dyDescent="0.35">
      <c r="A203" s="1">
        <f t="shared" si="12"/>
        <v>203</v>
      </c>
      <c r="B203" s="1">
        <f t="shared" si="13"/>
        <v>202</v>
      </c>
      <c r="C203" s="5">
        <v>44331</v>
      </c>
      <c r="D203" t="s">
        <v>161</v>
      </c>
      <c r="E203" t="s">
        <v>47</v>
      </c>
      <c r="F203" t="s">
        <v>48</v>
      </c>
      <c r="G203" t="s">
        <v>6</v>
      </c>
      <c r="H203" t="s">
        <v>227</v>
      </c>
      <c r="K203" t="s">
        <v>49</v>
      </c>
      <c r="L203" t="s">
        <v>5</v>
      </c>
      <c r="M203">
        <v>5</v>
      </c>
      <c r="O203" t="s">
        <v>229</v>
      </c>
      <c r="P203" t="s">
        <v>163</v>
      </c>
      <c r="Q203" t="s">
        <v>129</v>
      </c>
      <c r="R203">
        <v>4200</v>
      </c>
      <c r="S203" t="s">
        <v>1852</v>
      </c>
      <c r="T203" t="s">
        <v>239</v>
      </c>
      <c r="V203" t="s">
        <v>503</v>
      </c>
      <c r="W203" t="s">
        <v>503</v>
      </c>
      <c r="X203">
        <v>0</v>
      </c>
      <c r="Y203" s="6" t="str">
        <f t="shared" si="14"/>
        <v>A</v>
      </c>
      <c r="Z203" s="6">
        <f>VLOOKUP(Q203,lists!Q:R,2,FALSE)</f>
        <v>4</v>
      </c>
      <c r="AA203" t="b">
        <f>VLOOKUP(G203,lists!$B$2:$D$3,3,FALSE)</f>
        <v>1</v>
      </c>
      <c r="AB203" t="b">
        <f>VLOOKUP(F203,lists!$B:$C,2,FALSE)</f>
        <v>1</v>
      </c>
      <c r="AC203" t="b">
        <f>IF(AND(Z203&gt;=VLOOKUP(JUMP!$I$1,lists!$Q:$R,2,FALSE),Z203&lt;=VLOOKUP(JUMP!$I$2,lists!$Q:$R,2,FALSE)),TRUE,FALSE)</f>
        <v>1</v>
      </c>
      <c r="AD203" t="b">
        <f>VLOOKUP(Y203,lists!$B$7:$D$8,3,FALSE)</f>
        <v>1</v>
      </c>
      <c r="AE203" t="b">
        <f>VLOOKUP(SUBSTITUTE(IF(H203="","Open",H203),"Beg","Mdn"),lists!$B$27:$D$29,3,FALSE)</f>
        <v>1</v>
      </c>
      <c r="AF203" t="b">
        <f>IF(JUMP!$I$5="All",TRUE,IF(JUMP!$I$5=TEXT('Raw - J'!C203,"mmm"),TRUE,FALSE))</f>
        <v>1</v>
      </c>
      <c r="AG203" t="b">
        <f>VLOOKUP(M203,lists!B:D,3,FALSE)</f>
        <v>1</v>
      </c>
      <c r="AH203" t="b">
        <f>VLOOKUP(T203,lists!$B$23:$D$25,3,FALSE)</f>
        <v>1</v>
      </c>
      <c r="AI203">
        <f t="shared" si="15"/>
        <v>1</v>
      </c>
    </row>
    <row r="204" spans="1:35" x14ac:dyDescent="0.35">
      <c r="A204" s="1">
        <f t="shared" si="12"/>
        <v>204</v>
      </c>
      <c r="B204" s="1">
        <f t="shared" si="13"/>
        <v>203</v>
      </c>
      <c r="C204" s="5">
        <v>44331</v>
      </c>
      <c r="D204" t="s">
        <v>161</v>
      </c>
      <c r="E204" t="s">
        <v>47</v>
      </c>
      <c r="F204" t="s">
        <v>53</v>
      </c>
      <c r="G204" t="s">
        <v>6</v>
      </c>
      <c r="H204" t="s">
        <v>227</v>
      </c>
      <c r="K204" t="s">
        <v>54</v>
      </c>
      <c r="L204" t="s">
        <v>5</v>
      </c>
      <c r="M204">
        <v>2</v>
      </c>
      <c r="O204" t="s">
        <v>227</v>
      </c>
      <c r="P204" t="s">
        <v>177</v>
      </c>
      <c r="Q204" t="s">
        <v>52</v>
      </c>
      <c r="R204">
        <v>5400</v>
      </c>
      <c r="S204" t="s">
        <v>1849</v>
      </c>
      <c r="T204" t="s">
        <v>239</v>
      </c>
      <c r="V204" t="s">
        <v>503</v>
      </c>
      <c r="W204" t="s">
        <v>503</v>
      </c>
      <c r="X204">
        <v>0</v>
      </c>
      <c r="Y204" s="6" t="str">
        <f t="shared" si="14"/>
        <v>A</v>
      </c>
      <c r="Z204" s="6">
        <f>VLOOKUP(Q204,lists!Q:R,2,FALSE)</f>
        <v>5</v>
      </c>
      <c r="AA204" t="b">
        <f>VLOOKUP(G204,lists!$B$2:$D$3,3,FALSE)</f>
        <v>1</v>
      </c>
      <c r="AB204" t="b">
        <f>VLOOKUP(F204,lists!$B:$C,2,FALSE)</f>
        <v>1</v>
      </c>
      <c r="AC204" t="b">
        <f>IF(AND(Z204&gt;=VLOOKUP(JUMP!$I$1,lists!$Q:$R,2,FALSE),Z204&lt;=VLOOKUP(JUMP!$I$2,lists!$Q:$R,2,FALSE)),TRUE,FALSE)</f>
        <v>1</v>
      </c>
      <c r="AD204" t="b">
        <f>VLOOKUP(Y204,lists!$B$7:$D$8,3,FALSE)</f>
        <v>1</v>
      </c>
      <c r="AE204" t="b">
        <f>VLOOKUP(SUBSTITUTE(IF(H204="","Open",H204),"Beg","Mdn"),lists!$B$27:$D$29,3,FALSE)</f>
        <v>1</v>
      </c>
      <c r="AF204" t="b">
        <f>IF(JUMP!$I$5="All",TRUE,IF(JUMP!$I$5=TEXT('Raw - J'!C204,"mmm"),TRUE,FALSE))</f>
        <v>1</v>
      </c>
      <c r="AG204" t="b">
        <f>VLOOKUP(M204,lists!B:D,3,FALSE)</f>
        <v>1</v>
      </c>
      <c r="AH204" t="b">
        <f>VLOOKUP(T204,lists!$B$23:$D$25,3,FALSE)</f>
        <v>1</v>
      </c>
      <c r="AI204">
        <f t="shared" si="15"/>
        <v>1</v>
      </c>
    </row>
    <row r="205" spans="1:35" x14ac:dyDescent="0.35">
      <c r="A205" s="1">
        <f t="shared" si="12"/>
        <v>205</v>
      </c>
      <c r="B205" s="1">
        <f t="shared" si="13"/>
        <v>204</v>
      </c>
      <c r="C205" s="5">
        <v>44331</v>
      </c>
      <c r="D205" t="s">
        <v>161</v>
      </c>
      <c r="E205" t="s">
        <v>47</v>
      </c>
      <c r="F205" t="s">
        <v>53</v>
      </c>
      <c r="G205" t="s">
        <v>6</v>
      </c>
      <c r="H205" t="s">
        <v>244</v>
      </c>
      <c r="K205" t="s">
        <v>54</v>
      </c>
      <c r="L205" t="s">
        <v>5</v>
      </c>
      <c r="M205">
        <v>5</v>
      </c>
      <c r="O205" t="s">
        <v>234</v>
      </c>
      <c r="P205" t="s">
        <v>177</v>
      </c>
      <c r="Q205" t="s">
        <v>52</v>
      </c>
      <c r="R205">
        <v>5400</v>
      </c>
      <c r="S205" t="s">
        <v>1850</v>
      </c>
      <c r="T205" t="s">
        <v>239</v>
      </c>
      <c r="V205" t="s">
        <v>503</v>
      </c>
      <c r="W205" t="s">
        <v>503</v>
      </c>
      <c r="X205">
        <v>0</v>
      </c>
      <c r="Y205" s="6" t="str">
        <f t="shared" si="14"/>
        <v>A</v>
      </c>
      <c r="Z205" s="6">
        <f>VLOOKUP(Q205,lists!Q:R,2,FALSE)</f>
        <v>5</v>
      </c>
      <c r="AA205" t="b">
        <f>VLOOKUP(G205,lists!$B$2:$D$3,3,FALSE)</f>
        <v>1</v>
      </c>
      <c r="AB205" t="b">
        <f>VLOOKUP(F205,lists!$B:$C,2,FALSE)</f>
        <v>1</v>
      </c>
      <c r="AC205" t="b">
        <f>IF(AND(Z205&gt;=VLOOKUP(JUMP!$I$1,lists!$Q:$R,2,FALSE),Z205&lt;=VLOOKUP(JUMP!$I$2,lists!$Q:$R,2,FALSE)),TRUE,FALSE)</f>
        <v>1</v>
      </c>
      <c r="AD205" t="b">
        <f>VLOOKUP(Y205,lists!$B$7:$D$8,3,FALSE)</f>
        <v>1</v>
      </c>
      <c r="AE205" t="b">
        <f>VLOOKUP(SUBSTITUTE(IF(H205="","Open",H205),"Beg","Mdn"),lists!$B$27:$D$29,3,FALSE)</f>
        <v>1</v>
      </c>
      <c r="AF205" t="b">
        <f>IF(JUMP!$I$5="All",TRUE,IF(JUMP!$I$5=TEXT('Raw - J'!C205,"mmm"),TRUE,FALSE))</f>
        <v>1</v>
      </c>
      <c r="AG205" t="b">
        <f>VLOOKUP(M205,lists!B:D,3,FALSE)</f>
        <v>1</v>
      </c>
      <c r="AH205" t="b">
        <f>VLOOKUP(T205,lists!$B$23:$D$25,3,FALSE)</f>
        <v>1</v>
      </c>
      <c r="AI205">
        <f t="shared" si="15"/>
        <v>1</v>
      </c>
    </row>
    <row r="206" spans="1:35" x14ac:dyDescent="0.35">
      <c r="A206" s="1">
        <f t="shared" si="12"/>
        <v>206</v>
      </c>
      <c r="B206" s="1">
        <f t="shared" si="13"/>
        <v>205</v>
      </c>
      <c r="C206" s="5">
        <v>44331</v>
      </c>
      <c r="D206" t="s">
        <v>161</v>
      </c>
      <c r="E206" t="s">
        <v>47</v>
      </c>
      <c r="F206" t="s">
        <v>53</v>
      </c>
      <c r="G206" t="s">
        <v>51</v>
      </c>
      <c r="H206" t="s">
        <v>244</v>
      </c>
      <c r="K206" t="s">
        <v>54</v>
      </c>
      <c r="L206" t="s">
        <v>5</v>
      </c>
      <c r="M206">
        <v>4</v>
      </c>
      <c r="O206" t="s">
        <v>227</v>
      </c>
      <c r="P206" t="s">
        <v>162</v>
      </c>
      <c r="Q206" t="s">
        <v>50</v>
      </c>
      <c r="R206">
        <v>5400</v>
      </c>
      <c r="S206" t="s">
        <v>275</v>
      </c>
      <c r="T206" t="s">
        <v>239</v>
      </c>
      <c r="V206" t="s">
        <v>503</v>
      </c>
      <c r="W206" t="s">
        <v>503</v>
      </c>
      <c r="X206">
        <v>0</v>
      </c>
      <c r="Y206" s="6" t="str">
        <f t="shared" si="14"/>
        <v>A</v>
      </c>
      <c r="Z206" s="6">
        <f>VLOOKUP(Q206,lists!Q:R,2,FALSE)</f>
        <v>3</v>
      </c>
      <c r="AA206" t="b">
        <f>VLOOKUP(G206,lists!$B$2:$D$3,3,FALSE)</f>
        <v>1</v>
      </c>
      <c r="AB206" t="b">
        <f>VLOOKUP(F206,lists!$B:$C,2,FALSE)</f>
        <v>1</v>
      </c>
      <c r="AC206" t="b">
        <f>IF(AND(Z206&gt;=VLOOKUP(JUMP!$I$1,lists!$Q:$R,2,FALSE),Z206&lt;=VLOOKUP(JUMP!$I$2,lists!$Q:$R,2,FALSE)),TRUE,FALSE)</f>
        <v>1</v>
      </c>
      <c r="AD206" t="b">
        <f>VLOOKUP(Y206,lists!$B$7:$D$8,3,FALSE)</f>
        <v>1</v>
      </c>
      <c r="AE206" t="b">
        <f>VLOOKUP(SUBSTITUTE(IF(H206="","Open",H206),"Beg","Mdn"),lists!$B$27:$D$29,3,FALSE)</f>
        <v>1</v>
      </c>
      <c r="AF206" t="b">
        <f>IF(JUMP!$I$5="All",TRUE,IF(JUMP!$I$5=TEXT('Raw - J'!C206,"mmm"),TRUE,FALSE))</f>
        <v>1</v>
      </c>
      <c r="AG206" t="b">
        <f>VLOOKUP(M206,lists!B:D,3,FALSE)</f>
        <v>1</v>
      </c>
      <c r="AH206" t="b">
        <f>VLOOKUP(T206,lists!$B$23:$D$25,3,FALSE)</f>
        <v>1</v>
      </c>
      <c r="AI206">
        <f t="shared" si="15"/>
        <v>1</v>
      </c>
    </row>
    <row r="207" spans="1:35" x14ac:dyDescent="0.35">
      <c r="A207" s="1">
        <f t="shared" si="12"/>
        <v>207</v>
      </c>
      <c r="B207" s="1">
        <f t="shared" si="13"/>
        <v>206</v>
      </c>
      <c r="C207" s="5">
        <v>44331</v>
      </c>
      <c r="D207" t="s">
        <v>161</v>
      </c>
      <c r="E207" t="s">
        <v>47</v>
      </c>
      <c r="F207" t="s">
        <v>48</v>
      </c>
      <c r="G207" t="s">
        <v>6</v>
      </c>
      <c r="H207" t="s">
        <v>227</v>
      </c>
      <c r="K207" t="s">
        <v>49</v>
      </c>
      <c r="L207" t="s">
        <v>7</v>
      </c>
      <c r="M207">
        <v>3</v>
      </c>
      <c r="O207" t="s">
        <v>231</v>
      </c>
      <c r="P207" t="s">
        <v>164</v>
      </c>
      <c r="Q207" t="s">
        <v>52</v>
      </c>
      <c r="R207">
        <v>10400</v>
      </c>
      <c r="S207" t="s">
        <v>1851</v>
      </c>
      <c r="T207" t="s">
        <v>239</v>
      </c>
      <c r="V207" t="s">
        <v>503</v>
      </c>
      <c r="W207" t="s">
        <v>503</v>
      </c>
      <c r="X207">
        <v>0</v>
      </c>
      <c r="Y207" s="6" t="str">
        <f t="shared" si="14"/>
        <v>F</v>
      </c>
      <c r="Z207" s="6">
        <f>VLOOKUP(Q207,lists!Q:R,2,FALSE)</f>
        <v>5</v>
      </c>
      <c r="AA207" t="b">
        <f>VLOOKUP(G207,lists!$B$2:$D$3,3,FALSE)</f>
        <v>1</v>
      </c>
      <c r="AB207" t="b">
        <f>VLOOKUP(F207,lists!$B:$C,2,FALSE)</f>
        <v>1</v>
      </c>
      <c r="AC207" t="b">
        <f>IF(AND(Z207&gt;=VLOOKUP(JUMP!$I$1,lists!$Q:$R,2,FALSE),Z207&lt;=VLOOKUP(JUMP!$I$2,lists!$Q:$R,2,FALSE)),TRUE,FALSE)</f>
        <v>1</v>
      </c>
      <c r="AD207" t="b">
        <f>VLOOKUP(Y207,lists!$B$7:$D$8,3,FALSE)</f>
        <v>1</v>
      </c>
      <c r="AE207" t="b">
        <f>VLOOKUP(SUBSTITUTE(IF(H207="","Open",H207),"Beg","Mdn"),lists!$B$27:$D$29,3,FALSE)</f>
        <v>1</v>
      </c>
      <c r="AF207" t="b">
        <f>IF(JUMP!$I$5="All",TRUE,IF(JUMP!$I$5=TEXT('Raw - J'!C207,"mmm"),TRUE,FALSE))</f>
        <v>1</v>
      </c>
      <c r="AG207" t="b">
        <f>VLOOKUP(M207,lists!B:D,3,FALSE)</f>
        <v>1</v>
      </c>
      <c r="AH207" t="b">
        <f>VLOOKUP(T207,lists!$B$23:$D$25,3,FALSE)</f>
        <v>1</v>
      </c>
      <c r="AI207">
        <f t="shared" si="15"/>
        <v>1</v>
      </c>
    </row>
    <row r="208" spans="1:35" x14ac:dyDescent="0.35">
      <c r="A208" s="1">
        <f t="shared" si="12"/>
        <v>208</v>
      </c>
      <c r="B208" s="1">
        <f t="shared" si="13"/>
        <v>207</v>
      </c>
      <c r="C208" s="5">
        <v>44332</v>
      </c>
      <c r="D208" t="s">
        <v>182</v>
      </c>
      <c r="E208" t="s">
        <v>47</v>
      </c>
      <c r="F208" t="s">
        <v>58</v>
      </c>
      <c r="G208" t="s">
        <v>51</v>
      </c>
      <c r="H208" t="s">
        <v>227</v>
      </c>
      <c r="K208" t="s">
        <v>60</v>
      </c>
      <c r="L208" t="s">
        <v>5</v>
      </c>
      <c r="M208">
        <v>5</v>
      </c>
      <c r="O208" t="s">
        <v>227</v>
      </c>
      <c r="P208" t="s">
        <v>185</v>
      </c>
      <c r="Q208" t="s">
        <v>55</v>
      </c>
      <c r="R208">
        <v>4500</v>
      </c>
      <c r="S208" t="s">
        <v>1856</v>
      </c>
      <c r="T208" t="s">
        <v>239</v>
      </c>
      <c r="V208" t="s">
        <v>503</v>
      </c>
      <c r="W208" t="s">
        <v>503</v>
      </c>
      <c r="X208">
        <v>0</v>
      </c>
      <c r="Y208" s="6" t="str">
        <f t="shared" si="14"/>
        <v>A</v>
      </c>
      <c r="Z208" s="6">
        <f>VLOOKUP(Q208,lists!Q:R,2,FALSE)</f>
        <v>2</v>
      </c>
      <c r="AA208" t="b">
        <f>VLOOKUP(G208,lists!$B$2:$D$3,3,FALSE)</f>
        <v>1</v>
      </c>
      <c r="AB208" t="b">
        <f>VLOOKUP(F208,lists!$B:$C,2,FALSE)</f>
        <v>1</v>
      </c>
      <c r="AC208" t="b">
        <f>IF(AND(Z208&gt;=VLOOKUP(JUMP!$I$1,lists!$Q:$R,2,FALSE),Z208&lt;=VLOOKUP(JUMP!$I$2,lists!$Q:$R,2,FALSE)),TRUE,FALSE)</f>
        <v>1</v>
      </c>
      <c r="AD208" t="b">
        <f>VLOOKUP(Y208,lists!$B$7:$D$8,3,FALSE)</f>
        <v>1</v>
      </c>
      <c r="AE208" t="b">
        <f>VLOOKUP(SUBSTITUTE(IF(H208="","Open",H208),"Beg","Mdn"),lists!$B$27:$D$29,3,FALSE)</f>
        <v>1</v>
      </c>
      <c r="AF208" t="b">
        <f>IF(JUMP!$I$5="All",TRUE,IF(JUMP!$I$5=TEXT('Raw - J'!C208,"mmm"),TRUE,FALSE))</f>
        <v>1</v>
      </c>
      <c r="AG208" t="b">
        <f>VLOOKUP(M208,lists!B:D,3,FALSE)</f>
        <v>1</v>
      </c>
      <c r="AH208" t="b">
        <f>VLOOKUP(T208,lists!$B$23:$D$25,3,FALSE)</f>
        <v>1</v>
      </c>
      <c r="AI208">
        <f t="shared" si="15"/>
        <v>1</v>
      </c>
    </row>
    <row r="209" spans="1:35" x14ac:dyDescent="0.35">
      <c r="A209" s="1">
        <f t="shared" si="12"/>
        <v>209</v>
      </c>
      <c r="B209" s="1">
        <f t="shared" si="13"/>
        <v>208</v>
      </c>
      <c r="C209" s="5">
        <v>44332</v>
      </c>
      <c r="D209" t="s">
        <v>182</v>
      </c>
      <c r="E209" t="s">
        <v>47</v>
      </c>
      <c r="F209" t="s">
        <v>53</v>
      </c>
      <c r="G209" t="s">
        <v>51</v>
      </c>
      <c r="H209" t="s">
        <v>244</v>
      </c>
      <c r="K209" t="s">
        <v>54</v>
      </c>
      <c r="L209" t="s">
        <v>7</v>
      </c>
      <c r="M209">
        <v>5</v>
      </c>
      <c r="O209" t="s">
        <v>227</v>
      </c>
      <c r="P209" t="s">
        <v>185</v>
      </c>
      <c r="Q209" t="s">
        <v>55</v>
      </c>
      <c r="R209">
        <v>4500</v>
      </c>
      <c r="S209" t="s">
        <v>1857</v>
      </c>
      <c r="T209" t="s">
        <v>239</v>
      </c>
      <c r="V209" t="s">
        <v>518</v>
      </c>
      <c r="W209" t="s">
        <v>503</v>
      </c>
      <c r="X209">
        <v>0</v>
      </c>
      <c r="Y209" s="6" t="str">
        <f t="shared" si="14"/>
        <v>F</v>
      </c>
      <c r="Z209" s="6">
        <f>VLOOKUP(Q209,lists!Q:R,2,FALSE)</f>
        <v>2</v>
      </c>
      <c r="AA209" t="b">
        <f>VLOOKUP(G209,lists!$B$2:$D$3,3,FALSE)</f>
        <v>1</v>
      </c>
      <c r="AB209" t="b">
        <f>VLOOKUP(F209,lists!$B:$C,2,FALSE)</f>
        <v>1</v>
      </c>
      <c r="AC209" t="b">
        <f>IF(AND(Z209&gt;=VLOOKUP(JUMP!$I$1,lists!$Q:$R,2,FALSE),Z209&lt;=VLOOKUP(JUMP!$I$2,lists!$Q:$R,2,FALSE)),TRUE,FALSE)</f>
        <v>1</v>
      </c>
      <c r="AD209" t="b">
        <f>VLOOKUP(Y209,lists!$B$7:$D$8,3,FALSE)</f>
        <v>1</v>
      </c>
      <c r="AE209" t="b">
        <f>VLOOKUP(SUBSTITUTE(IF(H209="","Open",H209),"Beg","Mdn"),lists!$B$27:$D$29,3,FALSE)</f>
        <v>1</v>
      </c>
      <c r="AF209" t="b">
        <f>IF(JUMP!$I$5="All",TRUE,IF(JUMP!$I$5=TEXT('Raw - J'!C209,"mmm"),TRUE,FALSE))</f>
        <v>1</v>
      </c>
      <c r="AG209" t="b">
        <f>VLOOKUP(M209,lists!B:D,3,FALSE)</f>
        <v>1</v>
      </c>
      <c r="AH209" t="b">
        <f>VLOOKUP(T209,lists!$B$23:$D$25,3,FALSE)</f>
        <v>1</v>
      </c>
      <c r="AI209">
        <f t="shared" si="15"/>
        <v>1</v>
      </c>
    </row>
    <row r="210" spans="1:35" x14ac:dyDescent="0.35">
      <c r="A210" s="1">
        <f t="shared" si="12"/>
        <v>210</v>
      </c>
      <c r="B210" s="1">
        <f t="shared" si="13"/>
        <v>209</v>
      </c>
      <c r="C210" s="5">
        <v>44332</v>
      </c>
      <c r="D210" t="s">
        <v>182</v>
      </c>
      <c r="E210" t="s">
        <v>47</v>
      </c>
      <c r="F210" t="s">
        <v>48</v>
      </c>
      <c r="G210" t="s">
        <v>6</v>
      </c>
      <c r="H210" t="s">
        <v>244</v>
      </c>
      <c r="K210" t="s">
        <v>49</v>
      </c>
      <c r="L210" t="s">
        <v>5</v>
      </c>
      <c r="M210">
        <v>5</v>
      </c>
      <c r="O210" t="s">
        <v>234</v>
      </c>
      <c r="P210" t="s">
        <v>151</v>
      </c>
      <c r="Q210" t="s">
        <v>50</v>
      </c>
      <c r="R210">
        <v>5500</v>
      </c>
      <c r="S210" t="s">
        <v>1859</v>
      </c>
      <c r="T210" t="s">
        <v>239</v>
      </c>
      <c r="V210" t="s">
        <v>503</v>
      </c>
      <c r="W210" t="s">
        <v>503</v>
      </c>
      <c r="X210">
        <v>0</v>
      </c>
      <c r="Y210" s="6" t="str">
        <f t="shared" si="14"/>
        <v>A</v>
      </c>
      <c r="Z210" s="6">
        <f>VLOOKUP(Q210,lists!Q:R,2,FALSE)</f>
        <v>3</v>
      </c>
      <c r="AA210" t="b">
        <f>VLOOKUP(G210,lists!$B$2:$D$3,3,FALSE)</f>
        <v>1</v>
      </c>
      <c r="AB210" t="b">
        <f>VLOOKUP(F210,lists!$B:$C,2,FALSE)</f>
        <v>1</v>
      </c>
      <c r="AC210" t="b">
        <f>IF(AND(Z210&gt;=VLOOKUP(JUMP!$I$1,lists!$Q:$R,2,FALSE),Z210&lt;=VLOOKUP(JUMP!$I$2,lists!$Q:$R,2,FALSE)),TRUE,FALSE)</f>
        <v>1</v>
      </c>
      <c r="AD210" t="b">
        <f>VLOOKUP(Y210,lists!$B$7:$D$8,3,FALSE)</f>
        <v>1</v>
      </c>
      <c r="AE210" t="b">
        <f>VLOOKUP(SUBSTITUTE(IF(H210="","Open",H210),"Beg","Mdn"),lists!$B$27:$D$29,3,FALSE)</f>
        <v>1</v>
      </c>
      <c r="AF210" t="b">
        <f>IF(JUMP!$I$5="All",TRUE,IF(JUMP!$I$5=TEXT('Raw - J'!C210,"mmm"),TRUE,FALSE))</f>
        <v>1</v>
      </c>
      <c r="AG210" t="b">
        <f>VLOOKUP(M210,lists!B:D,3,FALSE)</f>
        <v>1</v>
      </c>
      <c r="AH210" t="b">
        <f>VLOOKUP(T210,lists!$B$23:$D$25,3,FALSE)</f>
        <v>1</v>
      </c>
      <c r="AI210">
        <f t="shared" si="15"/>
        <v>1</v>
      </c>
    </row>
    <row r="211" spans="1:35" x14ac:dyDescent="0.35">
      <c r="A211" s="1">
        <f t="shared" si="12"/>
        <v>211</v>
      </c>
      <c r="B211" s="1">
        <f t="shared" si="13"/>
        <v>210</v>
      </c>
      <c r="C211" s="5">
        <v>44332</v>
      </c>
      <c r="D211" t="s">
        <v>182</v>
      </c>
      <c r="E211" t="s">
        <v>47</v>
      </c>
      <c r="F211" t="s">
        <v>53</v>
      </c>
      <c r="G211" t="s">
        <v>51</v>
      </c>
      <c r="H211" t="s">
        <v>245</v>
      </c>
      <c r="K211" t="s">
        <v>54</v>
      </c>
      <c r="L211" t="s">
        <v>5</v>
      </c>
      <c r="M211">
        <v>4</v>
      </c>
      <c r="O211" t="s">
        <v>227</v>
      </c>
      <c r="P211" t="s">
        <v>200</v>
      </c>
      <c r="Q211" t="s">
        <v>52</v>
      </c>
      <c r="R211">
        <v>6000</v>
      </c>
      <c r="S211" t="s">
        <v>1860</v>
      </c>
      <c r="T211" t="s">
        <v>239</v>
      </c>
      <c r="V211" t="s">
        <v>503</v>
      </c>
      <c r="W211" t="s">
        <v>503</v>
      </c>
      <c r="X211">
        <v>0</v>
      </c>
      <c r="Y211" s="6" t="str">
        <f t="shared" si="14"/>
        <v>A</v>
      </c>
      <c r="Z211" s="6">
        <f>VLOOKUP(Q211,lists!Q:R,2,FALSE)</f>
        <v>5</v>
      </c>
      <c r="AA211" t="b">
        <f>VLOOKUP(G211,lists!$B$2:$D$3,3,FALSE)</f>
        <v>1</v>
      </c>
      <c r="AB211" t="b">
        <f>VLOOKUP(F211,lists!$B:$C,2,FALSE)</f>
        <v>1</v>
      </c>
      <c r="AC211" t="b">
        <f>IF(AND(Z211&gt;=VLOOKUP(JUMP!$I$1,lists!$Q:$R,2,FALSE),Z211&lt;=VLOOKUP(JUMP!$I$2,lists!$Q:$R,2,FALSE)),TRUE,FALSE)</f>
        <v>1</v>
      </c>
      <c r="AD211" t="b">
        <f>VLOOKUP(Y211,lists!$B$7:$D$8,3,FALSE)</f>
        <v>1</v>
      </c>
      <c r="AE211" t="b">
        <f>VLOOKUP(SUBSTITUTE(IF(H211="","Open",H211),"Beg","Mdn"),lists!$B$27:$D$29,3,FALSE)</f>
        <v>1</v>
      </c>
      <c r="AF211" t="b">
        <f>IF(JUMP!$I$5="All",TRUE,IF(JUMP!$I$5=TEXT('Raw - J'!C211,"mmm"),TRUE,FALSE))</f>
        <v>1</v>
      </c>
      <c r="AG211" t="b">
        <f>VLOOKUP(M211,lists!B:D,3,FALSE)</f>
        <v>1</v>
      </c>
      <c r="AH211" t="b">
        <f>VLOOKUP(T211,lists!$B$23:$D$25,3,FALSE)</f>
        <v>1</v>
      </c>
      <c r="AI211">
        <f t="shared" si="15"/>
        <v>1</v>
      </c>
    </row>
    <row r="212" spans="1:35" x14ac:dyDescent="0.35">
      <c r="A212" s="1">
        <f t="shared" ref="A212:A214" si="16">IF(B212="",A211,B212+1)</f>
        <v>212</v>
      </c>
      <c r="B212" s="1">
        <f t="shared" ref="B212:B214" si="17">IF(AND(A211&lt;1,AI212=1),1,IF(AI212=1,A211,""))</f>
        <v>211</v>
      </c>
      <c r="C212" s="5">
        <v>44332</v>
      </c>
      <c r="D212" t="s">
        <v>182</v>
      </c>
      <c r="E212" t="s">
        <v>47</v>
      </c>
      <c r="F212" t="s">
        <v>48</v>
      </c>
      <c r="G212" t="s">
        <v>6</v>
      </c>
      <c r="H212" t="s">
        <v>227</v>
      </c>
      <c r="K212" t="s">
        <v>49</v>
      </c>
      <c r="L212" t="s">
        <v>5</v>
      </c>
      <c r="M212">
        <v>4</v>
      </c>
      <c r="O212" t="s">
        <v>226</v>
      </c>
      <c r="P212" t="s">
        <v>183</v>
      </c>
      <c r="Q212" t="s">
        <v>52</v>
      </c>
      <c r="R212">
        <v>6700</v>
      </c>
      <c r="S212" t="s">
        <v>1861</v>
      </c>
      <c r="T212" t="s">
        <v>239</v>
      </c>
      <c r="V212" t="s">
        <v>503</v>
      </c>
      <c r="W212" t="s">
        <v>503</v>
      </c>
      <c r="X212">
        <v>0</v>
      </c>
      <c r="Y212" s="6" t="str">
        <f t="shared" si="14"/>
        <v>A</v>
      </c>
      <c r="Z212" s="6">
        <f>VLOOKUP(Q212,lists!Q:R,2,FALSE)</f>
        <v>5</v>
      </c>
      <c r="AA212" t="b">
        <f>VLOOKUP(G212,lists!$B$2:$D$3,3,FALSE)</f>
        <v>1</v>
      </c>
      <c r="AB212" t="b">
        <f>VLOOKUP(F212,lists!$B:$C,2,FALSE)</f>
        <v>1</v>
      </c>
      <c r="AC212" t="b">
        <f>IF(AND(Z212&gt;=VLOOKUP(JUMP!$I$1,lists!$Q:$R,2,FALSE),Z212&lt;=VLOOKUP(JUMP!$I$2,lists!$Q:$R,2,FALSE)),TRUE,FALSE)</f>
        <v>1</v>
      </c>
      <c r="AD212" t="b">
        <f>VLOOKUP(Y212,lists!$B$7:$D$8,3,FALSE)</f>
        <v>1</v>
      </c>
      <c r="AE212" t="b">
        <f>VLOOKUP(SUBSTITUTE(IF(H212="","Open",H212),"Beg","Mdn"),lists!$B$27:$D$29,3,FALSE)</f>
        <v>1</v>
      </c>
      <c r="AF212" t="b">
        <f>IF(JUMP!$I$5="All",TRUE,IF(JUMP!$I$5=TEXT('Raw - J'!C212,"mmm"),TRUE,FALSE))</f>
        <v>1</v>
      </c>
      <c r="AG212" t="b">
        <f>VLOOKUP(M212,lists!B:D,3,FALSE)</f>
        <v>1</v>
      </c>
      <c r="AH212" t="b">
        <f>VLOOKUP(T212,lists!$B$23:$D$25,3,FALSE)</f>
        <v>1</v>
      </c>
      <c r="AI212">
        <f t="shared" si="15"/>
        <v>1</v>
      </c>
    </row>
    <row r="213" spans="1:35" x14ac:dyDescent="0.35">
      <c r="A213" s="1">
        <f t="shared" si="16"/>
        <v>213</v>
      </c>
      <c r="B213" s="1">
        <f t="shared" si="17"/>
        <v>212</v>
      </c>
      <c r="C213" s="5">
        <v>44332</v>
      </c>
      <c r="D213" t="s">
        <v>182</v>
      </c>
      <c r="E213" t="s">
        <v>47</v>
      </c>
      <c r="F213" t="s">
        <v>53</v>
      </c>
      <c r="G213" t="s">
        <v>6</v>
      </c>
      <c r="H213" t="s">
        <v>227</v>
      </c>
      <c r="K213" t="s">
        <v>54</v>
      </c>
      <c r="L213" t="s">
        <v>7</v>
      </c>
      <c r="M213">
        <v>4</v>
      </c>
      <c r="O213" t="s">
        <v>226</v>
      </c>
      <c r="P213" t="s">
        <v>295</v>
      </c>
      <c r="Q213" t="s">
        <v>52</v>
      </c>
      <c r="R213">
        <v>7000</v>
      </c>
      <c r="S213" t="s">
        <v>1855</v>
      </c>
      <c r="T213" t="s">
        <v>239</v>
      </c>
      <c r="V213" t="s">
        <v>503</v>
      </c>
      <c r="W213" t="s">
        <v>503</v>
      </c>
      <c r="X213">
        <v>0</v>
      </c>
      <c r="Y213" s="6" t="str">
        <f t="shared" si="14"/>
        <v>F</v>
      </c>
      <c r="Z213" s="6">
        <f>VLOOKUP(Q213,lists!Q:R,2,FALSE)</f>
        <v>5</v>
      </c>
      <c r="AA213" t="b">
        <f>VLOOKUP(G213,lists!$B$2:$D$3,3,FALSE)</f>
        <v>1</v>
      </c>
      <c r="AB213" t="b">
        <f>VLOOKUP(F213,lists!$B:$C,2,FALSE)</f>
        <v>1</v>
      </c>
      <c r="AC213" t="b">
        <f>IF(AND(Z213&gt;=VLOOKUP(JUMP!$I$1,lists!$Q:$R,2,FALSE),Z213&lt;=VLOOKUP(JUMP!$I$2,lists!$Q:$R,2,FALSE)),TRUE,FALSE)</f>
        <v>1</v>
      </c>
      <c r="AD213" t="b">
        <f>VLOOKUP(Y213,lists!$B$7:$D$8,3,FALSE)</f>
        <v>1</v>
      </c>
      <c r="AE213" t="b">
        <f>VLOOKUP(SUBSTITUTE(IF(H213="","Open",H213),"Beg","Mdn"),lists!$B$27:$D$29,3,FALSE)</f>
        <v>1</v>
      </c>
      <c r="AF213" t="b">
        <f>IF(JUMP!$I$5="All",TRUE,IF(JUMP!$I$5=TEXT('Raw - J'!C213,"mmm"),TRUE,FALSE))</f>
        <v>1</v>
      </c>
      <c r="AG213" t="b">
        <f>VLOOKUP(M213,lists!B:D,3,FALSE)</f>
        <v>1</v>
      </c>
      <c r="AH213" t="b">
        <f>VLOOKUP(T213,lists!$B$23:$D$25,3,FALSE)</f>
        <v>1</v>
      </c>
      <c r="AI213">
        <f t="shared" si="15"/>
        <v>1</v>
      </c>
    </row>
    <row r="214" spans="1:35" x14ac:dyDescent="0.35">
      <c r="A214" s="1">
        <f t="shared" si="16"/>
        <v>214</v>
      </c>
      <c r="B214" s="1">
        <f t="shared" si="17"/>
        <v>213</v>
      </c>
      <c r="C214" s="5">
        <v>44332</v>
      </c>
      <c r="D214" t="s">
        <v>182</v>
      </c>
      <c r="E214" t="s">
        <v>47</v>
      </c>
      <c r="F214" t="s">
        <v>48</v>
      </c>
      <c r="G214" t="s">
        <v>6</v>
      </c>
      <c r="H214" t="s">
        <v>227</v>
      </c>
      <c r="K214" t="s">
        <v>49</v>
      </c>
      <c r="L214" t="s">
        <v>5</v>
      </c>
      <c r="M214">
        <v>4</v>
      </c>
      <c r="O214" t="s">
        <v>226</v>
      </c>
      <c r="P214" t="s">
        <v>186</v>
      </c>
      <c r="Q214" t="s">
        <v>55</v>
      </c>
      <c r="R214">
        <v>8000</v>
      </c>
      <c r="S214" t="s">
        <v>1858</v>
      </c>
      <c r="T214" t="s">
        <v>239</v>
      </c>
      <c r="V214" t="s">
        <v>503</v>
      </c>
      <c r="W214" t="s">
        <v>503</v>
      </c>
      <c r="X214">
        <v>0</v>
      </c>
      <c r="Y214" s="6" t="str">
        <f t="shared" si="14"/>
        <v>A</v>
      </c>
      <c r="Z214" s="6">
        <f>VLOOKUP(Q214,lists!Q:R,2,FALSE)</f>
        <v>2</v>
      </c>
      <c r="AA214" t="b">
        <f>VLOOKUP(G214,lists!$B$2:$D$3,3,FALSE)</f>
        <v>1</v>
      </c>
      <c r="AB214" t="b">
        <f>VLOOKUP(F214,lists!$B:$C,2,FALSE)</f>
        <v>1</v>
      </c>
      <c r="AC214" t="b">
        <f>IF(AND(Z214&gt;=VLOOKUP(JUMP!$I$1,lists!$Q:$R,2,FALSE),Z214&lt;=VLOOKUP(JUMP!$I$2,lists!$Q:$R,2,FALSE)),TRUE,FALSE)</f>
        <v>1</v>
      </c>
      <c r="AD214" t="b">
        <f>VLOOKUP(Y214,lists!$B$7:$D$8,3,FALSE)</f>
        <v>1</v>
      </c>
      <c r="AE214" t="b">
        <f>VLOOKUP(SUBSTITUTE(IF(H214="","Open",H214),"Beg","Mdn"),lists!$B$27:$D$29,3,FALSE)</f>
        <v>1</v>
      </c>
      <c r="AF214" t="b">
        <f>IF(JUMP!$I$5="All",TRUE,IF(JUMP!$I$5=TEXT('Raw - J'!C214,"mmm"),TRUE,FALSE))</f>
        <v>1</v>
      </c>
      <c r="AG214" t="b">
        <f>VLOOKUP(M214,lists!B:D,3,FALSE)</f>
        <v>1</v>
      </c>
      <c r="AH214" t="b">
        <f>VLOOKUP(T214,lists!$B$23:$D$25,3,FALSE)</f>
        <v>1</v>
      </c>
      <c r="AI214">
        <f t="shared" si="15"/>
        <v>1</v>
      </c>
    </row>
    <row r="215" spans="1:35" x14ac:dyDescent="0.35">
      <c r="A215" s="1">
        <f t="shared" si="12"/>
        <v>215</v>
      </c>
      <c r="B215" s="1">
        <f t="shared" si="13"/>
        <v>214</v>
      </c>
      <c r="C215" s="5">
        <v>44333</v>
      </c>
      <c r="D215" t="s">
        <v>134</v>
      </c>
      <c r="E215" t="s">
        <v>47</v>
      </c>
      <c r="F215" t="s">
        <v>53</v>
      </c>
      <c r="G215" t="s">
        <v>6</v>
      </c>
      <c r="H215" t="s">
        <v>227</v>
      </c>
      <c r="K215" t="s">
        <v>54</v>
      </c>
      <c r="L215" t="s">
        <v>5</v>
      </c>
      <c r="M215">
        <v>4</v>
      </c>
      <c r="O215" t="s">
        <v>226</v>
      </c>
      <c r="P215" t="s">
        <v>86</v>
      </c>
      <c r="Q215" t="s">
        <v>50</v>
      </c>
      <c r="R215">
        <v>5400</v>
      </c>
      <c r="S215" t="s">
        <v>503</v>
      </c>
      <c r="T215" t="s">
        <v>241</v>
      </c>
      <c r="V215" t="s">
        <v>503</v>
      </c>
      <c r="W215" t="s">
        <v>503</v>
      </c>
      <c r="X215">
        <v>0</v>
      </c>
      <c r="Y215" s="6" t="str">
        <f t="shared" si="14"/>
        <v>A</v>
      </c>
      <c r="Z215" s="6">
        <f>VLOOKUP(Q215,lists!Q:R,2,FALSE)</f>
        <v>3</v>
      </c>
      <c r="AA215" t="b">
        <f>VLOOKUP(G215,lists!$B$2:$D$3,3,FALSE)</f>
        <v>1</v>
      </c>
      <c r="AB215" t="b">
        <f>VLOOKUP(F215,lists!$B:$C,2,FALSE)</f>
        <v>1</v>
      </c>
      <c r="AC215" t="b">
        <f>IF(AND(Z215&gt;=VLOOKUP(JUMP!$I$1,lists!$Q:$R,2,FALSE),Z215&lt;=VLOOKUP(JUMP!$I$2,lists!$Q:$R,2,FALSE)),TRUE,FALSE)</f>
        <v>1</v>
      </c>
      <c r="AD215" t="b">
        <f>VLOOKUP(Y215,lists!$B$7:$D$8,3,FALSE)</f>
        <v>1</v>
      </c>
      <c r="AE215" t="b">
        <f>VLOOKUP(SUBSTITUTE(IF(H215="","Open",H215),"Beg","Mdn"),lists!$B$27:$D$29,3,FALSE)</f>
        <v>1</v>
      </c>
      <c r="AF215" t="b">
        <f>IF(JUMP!$I$5="All",TRUE,IF(JUMP!$I$5=TEXT('Raw - J'!C215,"mmm"),TRUE,FALSE))</f>
        <v>1</v>
      </c>
      <c r="AG215" t="b">
        <f>VLOOKUP(M215,lists!B:D,3,FALSE)</f>
        <v>1</v>
      </c>
      <c r="AH215" t="b">
        <f>VLOOKUP(T215,lists!$B$23:$D$25,3,FALSE)</f>
        <v>1</v>
      </c>
      <c r="AI215">
        <f t="shared" si="15"/>
        <v>1</v>
      </c>
    </row>
    <row r="216" spans="1:35" x14ac:dyDescent="0.35">
      <c r="A216" s="1">
        <f t="shared" si="12"/>
        <v>216</v>
      </c>
      <c r="B216" s="1">
        <f t="shared" si="13"/>
        <v>215</v>
      </c>
      <c r="C216" s="5">
        <v>44333</v>
      </c>
      <c r="D216" t="s">
        <v>134</v>
      </c>
      <c r="E216" t="s">
        <v>47</v>
      </c>
      <c r="F216" t="s">
        <v>53</v>
      </c>
      <c r="G216" t="s">
        <v>6</v>
      </c>
      <c r="H216" t="s">
        <v>227</v>
      </c>
      <c r="K216" t="s">
        <v>54</v>
      </c>
      <c r="L216" t="s">
        <v>5</v>
      </c>
      <c r="M216">
        <v>4</v>
      </c>
      <c r="O216" t="s">
        <v>228</v>
      </c>
      <c r="P216" t="s">
        <v>150</v>
      </c>
      <c r="Q216" t="s">
        <v>52</v>
      </c>
      <c r="R216">
        <v>5400</v>
      </c>
      <c r="S216" t="s">
        <v>503</v>
      </c>
      <c r="T216" t="s">
        <v>241</v>
      </c>
      <c r="V216" t="s">
        <v>503</v>
      </c>
      <c r="W216" t="s">
        <v>503</v>
      </c>
      <c r="X216">
        <v>0</v>
      </c>
      <c r="Y216" s="6" t="str">
        <f t="shared" si="14"/>
        <v>A</v>
      </c>
      <c r="Z216" s="6">
        <f>VLOOKUP(Q216,lists!Q:R,2,FALSE)</f>
        <v>5</v>
      </c>
      <c r="AA216" t="b">
        <f>VLOOKUP(G216,lists!$B$2:$D$3,3,FALSE)</f>
        <v>1</v>
      </c>
      <c r="AB216" t="b">
        <f>VLOOKUP(F216,lists!$B:$C,2,FALSE)</f>
        <v>1</v>
      </c>
      <c r="AC216" t="b">
        <f>IF(AND(Z216&gt;=VLOOKUP(JUMP!$I$1,lists!$Q:$R,2,FALSE),Z216&lt;=VLOOKUP(JUMP!$I$2,lists!$Q:$R,2,FALSE)),TRUE,FALSE)</f>
        <v>1</v>
      </c>
      <c r="AD216" t="b">
        <f>VLOOKUP(Y216,lists!$B$7:$D$8,3,FALSE)</f>
        <v>1</v>
      </c>
      <c r="AE216" t="b">
        <f>VLOOKUP(SUBSTITUTE(IF(H216="","Open",H216),"Beg","Mdn"),lists!$B$27:$D$29,3,FALSE)</f>
        <v>1</v>
      </c>
      <c r="AF216" t="b">
        <f>IF(JUMP!$I$5="All",TRUE,IF(JUMP!$I$5=TEXT('Raw - J'!C216,"mmm"),TRUE,FALSE))</f>
        <v>1</v>
      </c>
      <c r="AG216" t="b">
        <f>VLOOKUP(M216,lists!B:D,3,FALSE)</f>
        <v>1</v>
      </c>
      <c r="AH216" t="b">
        <f>VLOOKUP(T216,lists!$B$23:$D$25,3,FALSE)</f>
        <v>1</v>
      </c>
      <c r="AI216">
        <f t="shared" si="15"/>
        <v>1</v>
      </c>
    </row>
    <row r="217" spans="1:35" x14ac:dyDescent="0.35">
      <c r="A217" s="1">
        <f t="shared" si="12"/>
        <v>217</v>
      </c>
      <c r="B217" s="1">
        <f t="shared" si="13"/>
        <v>216</v>
      </c>
      <c r="C217" s="5">
        <v>44333</v>
      </c>
      <c r="D217" t="s">
        <v>134</v>
      </c>
      <c r="E217" t="s">
        <v>47</v>
      </c>
      <c r="F217" t="s">
        <v>53</v>
      </c>
      <c r="G217" t="s">
        <v>51</v>
      </c>
      <c r="H217" t="s">
        <v>244</v>
      </c>
      <c r="K217" t="s">
        <v>54</v>
      </c>
      <c r="L217" t="s">
        <v>7</v>
      </c>
      <c r="M217">
        <v>4</v>
      </c>
      <c r="O217" t="s">
        <v>227</v>
      </c>
      <c r="P217" t="s">
        <v>86</v>
      </c>
      <c r="Q217" t="s">
        <v>50</v>
      </c>
      <c r="R217">
        <v>5400</v>
      </c>
      <c r="S217" t="s">
        <v>503</v>
      </c>
      <c r="T217" t="s">
        <v>241</v>
      </c>
      <c r="V217" t="s">
        <v>503</v>
      </c>
      <c r="W217" t="s">
        <v>503</v>
      </c>
      <c r="X217">
        <v>0</v>
      </c>
      <c r="Y217" s="6" t="str">
        <f t="shared" si="14"/>
        <v>F</v>
      </c>
      <c r="Z217" s="6">
        <f>VLOOKUP(Q217,lists!Q:R,2,FALSE)</f>
        <v>3</v>
      </c>
      <c r="AA217" t="b">
        <f>VLOOKUP(G217,lists!$B$2:$D$3,3,FALSE)</f>
        <v>1</v>
      </c>
      <c r="AB217" t="b">
        <f>VLOOKUP(F217,lists!$B:$C,2,FALSE)</f>
        <v>1</v>
      </c>
      <c r="AC217" t="b">
        <f>IF(AND(Z217&gt;=VLOOKUP(JUMP!$I$1,lists!$Q:$R,2,FALSE),Z217&lt;=VLOOKUP(JUMP!$I$2,lists!$Q:$R,2,FALSE)),TRUE,FALSE)</f>
        <v>1</v>
      </c>
      <c r="AD217" t="b">
        <f>VLOOKUP(Y217,lists!$B$7:$D$8,3,FALSE)</f>
        <v>1</v>
      </c>
      <c r="AE217" t="b">
        <f>VLOOKUP(SUBSTITUTE(IF(H217="","Open",H217),"Beg","Mdn"),lists!$B$27:$D$29,3,FALSE)</f>
        <v>1</v>
      </c>
      <c r="AF217" t="b">
        <f>IF(JUMP!$I$5="All",TRUE,IF(JUMP!$I$5=TEXT('Raw - J'!C217,"mmm"),TRUE,FALSE))</f>
        <v>1</v>
      </c>
      <c r="AG217" t="b">
        <f>VLOOKUP(M217,lists!B:D,3,FALSE)</f>
        <v>1</v>
      </c>
      <c r="AH217" t="b">
        <f>VLOOKUP(T217,lists!$B$23:$D$25,3,FALSE)</f>
        <v>1</v>
      </c>
      <c r="AI217">
        <f t="shared" si="15"/>
        <v>1</v>
      </c>
    </row>
    <row r="218" spans="1:35" x14ac:dyDescent="0.35">
      <c r="A218" s="1">
        <f t="shared" si="12"/>
        <v>218</v>
      </c>
      <c r="B218" s="1">
        <f t="shared" si="13"/>
        <v>217</v>
      </c>
      <c r="C218" s="5">
        <v>44333</v>
      </c>
      <c r="D218" t="s">
        <v>134</v>
      </c>
      <c r="E218" t="s">
        <v>47</v>
      </c>
      <c r="F218" t="s">
        <v>53</v>
      </c>
      <c r="G218" t="s">
        <v>6</v>
      </c>
      <c r="H218" t="s">
        <v>244</v>
      </c>
      <c r="K218" t="s">
        <v>54</v>
      </c>
      <c r="L218" t="s">
        <v>5</v>
      </c>
      <c r="M218">
        <v>4</v>
      </c>
      <c r="O218" t="s">
        <v>235</v>
      </c>
      <c r="P218" t="s">
        <v>101</v>
      </c>
      <c r="Q218" t="s">
        <v>55</v>
      </c>
      <c r="R218">
        <v>5400</v>
      </c>
      <c r="S218" t="s">
        <v>503</v>
      </c>
      <c r="T218" t="s">
        <v>241</v>
      </c>
      <c r="V218" t="s">
        <v>503</v>
      </c>
      <c r="W218" t="s">
        <v>503</v>
      </c>
      <c r="X218">
        <v>0</v>
      </c>
      <c r="Y218" s="6" t="str">
        <f t="shared" si="14"/>
        <v>A</v>
      </c>
      <c r="Z218" s="6">
        <f>VLOOKUP(Q218,lists!Q:R,2,FALSE)</f>
        <v>2</v>
      </c>
      <c r="AA218" t="b">
        <f>VLOOKUP(G218,lists!$B$2:$D$3,3,FALSE)</f>
        <v>1</v>
      </c>
      <c r="AB218" t="b">
        <f>VLOOKUP(F218,lists!$B:$C,2,FALSE)</f>
        <v>1</v>
      </c>
      <c r="AC218" t="b">
        <f>IF(AND(Z218&gt;=VLOOKUP(JUMP!$I$1,lists!$Q:$R,2,FALSE),Z218&lt;=VLOOKUP(JUMP!$I$2,lists!$Q:$R,2,FALSE)),TRUE,FALSE)</f>
        <v>1</v>
      </c>
      <c r="AD218" t="b">
        <f>VLOOKUP(Y218,lists!$B$7:$D$8,3,FALSE)</f>
        <v>1</v>
      </c>
      <c r="AE218" t="b">
        <f>VLOOKUP(SUBSTITUTE(IF(H218="","Open",H218),"Beg","Mdn"),lists!$B$27:$D$29,3,FALSE)</f>
        <v>1</v>
      </c>
      <c r="AF218" t="b">
        <f>IF(JUMP!$I$5="All",TRUE,IF(JUMP!$I$5=TEXT('Raw - J'!C218,"mmm"),TRUE,FALSE))</f>
        <v>1</v>
      </c>
      <c r="AG218" t="b">
        <f>VLOOKUP(M218,lists!B:D,3,FALSE)</f>
        <v>1</v>
      </c>
      <c r="AH218" t="b">
        <f>VLOOKUP(T218,lists!$B$23:$D$25,3,FALSE)</f>
        <v>1</v>
      </c>
      <c r="AI218">
        <f t="shared" si="15"/>
        <v>1</v>
      </c>
    </row>
    <row r="219" spans="1:35" x14ac:dyDescent="0.35">
      <c r="A219" s="1">
        <f t="shared" si="12"/>
        <v>219</v>
      </c>
      <c r="B219" s="1">
        <f t="shared" si="13"/>
        <v>218</v>
      </c>
      <c r="C219" s="5">
        <v>44333</v>
      </c>
      <c r="D219" t="s">
        <v>134</v>
      </c>
      <c r="E219" t="s">
        <v>47</v>
      </c>
      <c r="F219" t="s">
        <v>48</v>
      </c>
      <c r="G219" t="s">
        <v>6</v>
      </c>
      <c r="H219" t="s">
        <v>227</v>
      </c>
      <c r="K219" t="s">
        <v>49</v>
      </c>
      <c r="L219" t="s">
        <v>5</v>
      </c>
      <c r="M219">
        <v>4</v>
      </c>
      <c r="O219" t="s">
        <v>235</v>
      </c>
      <c r="P219" t="s">
        <v>175</v>
      </c>
      <c r="Q219" t="s">
        <v>52</v>
      </c>
      <c r="R219">
        <v>6200</v>
      </c>
      <c r="S219" t="s">
        <v>1862</v>
      </c>
      <c r="T219" t="s">
        <v>241</v>
      </c>
      <c r="V219" t="s">
        <v>503</v>
      </c>
      <c r="W219" t="s">
        <v>503</v>
      </c>
      <c r="X219">
        <v>0</v>
      </c>
      <c r="Y219" s="6" t="str">
        <f t="shared" si="14"/>
        <v>A</v>
      </c>
      <c r="Z219" s="6">
        <f>VLOOKUP(Q219,lists!Q:R,2,FALSE)</f>
        <v>5</v>
      </c>
      <c r="AA219" t="b">
        <f>VLOOKUP(G219,lists!$B$2:$D$3,3,FALSE)</f>
        <v>1</v>
      </c>
      <c r="AB219" t="b">
        <f>VLOOKUP(F219,lists!$B:$C,2,FALSE)</f>
        <v>1</v>
      </c>
      <c r="AC219" t="b">
        <f>IF(AND(Z219&gt;=VLOOKUP(JUMP!$I$1,lists!$Q:$R,2,FALSE),Z219&lt;=VLOOKUP(JUMP!$I$2,lists!$Q:$R,2,FALSE)),TRUE,FALSE)</f>
        <v>1</v>
      </c>
      <c r="AD219" t="b">
        <f>VLOOKUP(Y219,lists!$B$7:$D$8,3,FALSE)</f>
        <v>1</v>
      </c>
      <c r="AE219" t="b">
        <f>VLOOKUP(SUBSTITUTE(IF(H219="","Open",H219),"Beg","Mdn"),lists!$B$27:$D$29,3,FALSE)</f>
        <v>1</v>
      </c>
      <c r="AF219" t="b">
        <f>IF(JUMP!$I$5="All",TRUE,IF(JUMP!$I$5=TEXT('Raw - J'!C219,"mmm"),TRUE,FALSE))</f>
        <v>1</v>
      </c>
      <c r="AG219" t="b">
        <f>VLOOKUP(M219,lists!B:D,3,FALSE)</f>
        <v>1</v>
      </c>
      <c r="AH219" t="b">
        <f>VLOOKUP(T219,lists!$B$23:$D$25,3,FALSE)</f>
        <v>1</v>
      </c>
      <c r="AI219">
        <f t="shared" si="15"/>
        <v>1</v>
      </c>
    </row>
    <row r="220" spans="1:35" x14ac:dyDescent="0.35">
      <c r="A220" s="1">
        <f t="shared" si="12"/>
        <v>220</v>
      </c>
      <c r="B220" s="1">
        <f t="shared" si="13"/>
        <v>219</v>
      </c>
      <c r="C220" s="5">
        <v>44333</v>
      </c>
      <c r="D220" t="s">
        <v>134</v>
      </c>
      <c r="E220" t="s">
        <v>47</v>
      </c>
      <c r="F220" t="s">
        <v>48</v>
      </c>
      <c r="G220" t="s">
        <v>51</v>
      </c>
      <c r="H220" t="s">
        <v>244</v>
      </c>
      <c r="K220" t="s">
        <v>49</v>
      </c>
      <c r="L220" t="s">
        <v>5</v>
      </c>
      <c r="M220">
        <v>4</v>
      </c>
      <c r="O220" t="s">
        <v>227</v>
      </c>
      <c r="P220" t="s">
        <v>55</v>
      </c>
      <c r="Q220" t="s">
        <v>55</v>
      </c>
      <c r="R220">
        <v>6200</v>
      </c>
      <c r="S220" t="s">
        <v>503</v>
      </c>
      <c r="T220" t="s">
        <v>241</v>
      </c>
      <c r="V220" t="s">
        <v>503</v>
      </c>
      <c r="W220" t="s">
        <v>503</v>
      </c>
      <c r="X220">
        <v>0</v>
      </c>
      <c r="Y220" s="6" t="str">
        <f t="shared" si="14"/>
        <v>A</v>
      </c>
      <c r="Z220" s="6">
        <f>VLOOKUP(Q220,lists!Q:R,2,FALSE)</f>
        <v>2</v>
      </c>
      <c r="AA220" t="b">
        <f>VLOOKUP(G220,lists!$B$2:$D$3,3,FALSE)</f>
        <v>1</v>
      </c>
      <c r="AB220" t="b">
        <f>VLOOKUP(F220,lists!$B:$C,2,FALSE)</f>
        <v>1</v>
      </c>
      <c r="AC220" t="b">
        <f>IF(AND(Z220&gt;=VLOOKUP(JUMP!$I$1,lists!$Q:$R,2,FALSE),Z220&lt;=VLOOKUP(JUMP!$I$2,lists!$Q:$R,2,FALSE)),TRUE,FALSE)</f>
        <v>1</v>
      </c>
      <c r="AD220" t="b">
        <f>VLOOKUP(Y220,lists!$B$7:$D$8,3,FALSE)</f>
        <v>1</v>
      </c>
      <c r="AE220" t="b">
        <f>VLOOKUP(SUBSTITUTE(IF(H220="","Open",H220),"Beg","Mdn"),lists!$B$27:$D$29,3,FALSE)</f>
        <v>1</v>
      </c>
      <c r="AF220" t="b">
        <f>IF(JUMP!$I$5="All",TRUE,IF(JUMP!$I$5=TEXT('Raw - J'!C220,"mmm"),TRUE,FALSE))</f>
        <v>1</v>
      </c>
      <c r="AG220" t="b">
        <f>VLOOKUP(M220,lists!B:D,3,FALSE)</f>
        <v>1</v>
      </c>
      <c r="AH220" t="b">
        <f>VLOOKUP(T220,lists!$B$23:$D$25,3,FALSE)</f>
        <v>1</v>
      </c>
      <c r="AI220">
        <f t="shared" si="15"/>
        <v>1</v>
      </c>
    </row>
    <row r="221" spans="1:35" x14ac:dyDescent="0.35">
      <c r="A221" s="1">
        <f t="shared" si="12"/>
        <v>221</v>
      </c>
      <c r="B221" s="1">
        <f t="shared" si="13"/>
        <v>220</v>
      </c>
      <c r="C221" s="5">
        <v>44334</v>
      </c>
      <c r="D221" t="s">
        <v>189</v>
      </c>
      <c r="E221" t="s">
        <v>47</v>
      </c>
      <c r="F221" t="s">
        <v>53</v>
      </c>
      <c r="G221" t="s">
        <v>6</v>
      </c>
      <c r="H221" t="s">
        <v>227</v>
      </c>
      <c r="K221" t="s">
        <v>54</v>
      </c>
      <c r="L221" t="s">
        <v>5</v>
      </c>
      <c r="M221">
        <v>5</v>
      </c>
      <c r="O221" t="s">
        <v>229</v>
      </c>
      <c r="P221" t="s">
        <v>193</v>
      </c>
      <c r="Q221" t="s">
        <v>52</v>
      </c>
      <c r="R221">
        <v>6000</v>
      </c>
      <c r="S221" t="s">
        <v>1866</v>
      </c>
      <c r="T221" t="s">
        <v>240</v>
      </c>
      <c r="U221" t="s">
        <v>1695</v>
      </c>
      <c r="V221" t="s">
        <v>503</v>
      </c>
      <c r="W221" t="s">
        <v>503</v>
      </c>
      <c r="X221">
        <v>0</v>
      </c>
      <c r="Y221" s="6" t="str">
        <f t="shared" si="14"/>
        <v>A</v>
      </c>
      <c r="Z221" s="6">
        <f>VLOOKUP(Q221,lists!Q:R,2,FALSE)</f>
        <v>5</v>
      </c>
      <c r="AA221" t="b">
        <f>VLOOKUP(G221,lists!$B$2:$D$3,3,FALSE)</f>
        <v>1</v>
      </c>
      <c r="AB221" t="b">
        <f>VLOOKUP(F221,lists!$B:$C,2,FALSE)</f>
        <v>1</v>
      </c>
      <c r="AC221" t="b">
        <f>IF(AND(Z221&gt;=VLOOKUP(JUMP!$I$1,lists!$Q:$R,2,FALSE),Z221&lt;=VLOOKUP(JUMP!$I$2,lists!$Q:$R,2,FALSE)),TRUE,FALSE)</f>
        <v>1</v>
      </c>
      <c r="AD221" t="b">
        <f>VLOOKUP(Y221,lists!$B$7:$D$8,3,FALSE)</f>
        <v>1</v>
      </c>
      <c r="AE221" t="b">
        <f>VLOOKUP(SUBSTITUTE(IF(H221="","Open",H221),"Beg","Mdn"),lists!$B$27:$D$29,3,FALSE)</f>
        <v>1</v>
      </c>
      <c r="AF221" t="b">
        <f>IF(JUMP!$I$5="All",TRUE,IF(JUMP!$I$5=TEXT('Raw - J'!C221,"mmm"),TRUE,FALSE))</f>
        <v>1</v>
      </c>
      <c r="AG221" t="b">
        <f>VLOOKUP(M221,lists!B:D,3,FALSE)</f>
        <v>1</v>
      </c>
      <c r="AH221" t="b">
        <f>VLOOKUP(T221,lists!$B$23:$D$25,3,FALSE)</f>
        <v>1</v>
      </c>
      <c r="AI221">
        <f t="shared" si="15"/>
        <v>1</v>
      </c>
    </row>
    <row r="222" spans="1:35" x14ac:dyDescent="0.35">
      <c r="A222" s="1">
        <f t="shared" si="12"/>
        <v>222</v>
      </c>
      <c r="B222" s="1">
        <f t="shared" si="13"/>
        <v>221</v>
      </c>
      <c r="C222" s="5">
        <v>44334</v>
      </c>
      <c r="D222" t="s">
        <v>189</v>
      </c>
      <c r="E222" t="s">
        <v>47</v>
      </c>
      <c r="F222" t="s">
        <v>53</v>
      </c>
      <c r="G222" t="s">
        <v>6</v>
      </c>
      <c r="H222" t="s">
        <v>227</v>
      </c>
      <c r="K222" t="s">
        <v>54</v>
      </c>
      <c r="L222" t="s">
        <v>5</v>
      </c>
      <c r="M222">
        <v>5</v>
      </c>
      <c r="O222" t="s">
        <v>229</v>
      </c>
      <c r="P222" t="s">
        <v>191</v>
      </c>
      <c r="Q222" t="s">
        <v>55</v>
      </c>
      <c r="R222">
        <v>6000</v>
      </c>
      <c r="S222" t="s">
        <v>1868</v>
      </c>
      <c r="T222" t="s">
        <v>240</v>
      </c>
      <c r="V222" t="s">
        <v>503</v>
      </c>
      <c r="W222" t="s">
        <v>503</v>
      </c>
      <c r="X222">
        <v>0</v>
      </c>
      <c r="Y222" s="6" t="str">
        <f t="shared" si="14"/>
        <v>A</v>
      </c>
      <c r="Z222" s="6">
        <f>VLOOKUP(Q222,lists!Q:R,2,FALSE)</f>
        <v>2</v>
      </c>
      <c r="AA222" t="b">
        <f>VLOOKUP(G222,lists!$B$2:$D$3,3,FALSE)</f>
        <v>1</v>
      </c>
      <c r="AB222" t="b">
        <f>VLOOKUP(F222,lists!$B:$C,2,FALSE)</f>
        <v>1</v>
      </c>
      <c r="AC222" t="b">
        <f>IF(AND(Z222&gt;=VLOOKUP(JUMP!$I$1,lists!$Q:$R,2,FALSE),Z222&lt;=VLOOKUP(JUMP!$I$2,lists!$Q:$R,2,FALSE)),TRUE,FALSE)</f>
        <v>1</v>
      </c>
      <c r="AD222" t="b">
        <f>VLOOKUP(Y222,lists!$B$7:$D$8,3,FALSE)</f>
        <v>1</v>
      </c>
      <c r="AE222" t="b">
        <f>VLOOKUP(SUBSTITUTE(IF(H222="","Open",H222),"Beg","Mdn"),lists!$B$27:$D$29,3,FALSE)</f>
        <v>1</v>
      </c>
      <c r="AF222" t="b">
        <f>IF(JUMP!$I$5="All",TRUE,IF(JUMP!$I$5=TEXT('Raw - J'!C222,"mmm"),TRUE,FALSE))</f>
        <v>1</v>
      </c>
      <c r="AG222" t="b">
        <f>VLOOKUP(M222,lists!B:D,3,FALSE)</f>
        <v>1</v>
      </c>
      <c r="AH222" t="b">
        <f>VLOOKUP(T222,lists!$B$23:$D$25,3,FALSE)</f>
        <v>1</v>
      </c>
      <c r="AI222">
        <f t="shared" si="15"/>
        <v>1</v>
      </c>
    </row>
    <row r="223" spans="1:35" x14ac:dyDescent="0.35">
      <c r="A223" s="1">
        <f t="shared" si="12"/>
        <v>223</v>
      </c>
      <c r="B223" s="1">
        <f t="shared" si="13"/>
        <v>222</v>
      </c>
      <c r="C223" s="5">
        <v>44334</v>
      </c>
      <c r="D223" t="s">
        <v>189</v>
      </c>
      <c r="E223" t="s">
        <v>47</v>
      </c>
      <c r="F223" t="s">
        <v>53</v>
      </c>
      <c r="G223" t="s">
        <v>51</v>
      </c>
      <c r="H223" t="s">
        <v>244</v>
      </c>
      <c r="K223" t="s">
        <v>54</v>
      </c>
      <c r="L223" t="s">
        <v>5</v>
      </c>
      <c r="M223">
        <v>4</v>
      </c>
      <c r="O223" t="s">
        <v>227</v>
      </c>
      <c r="P223" t="s">
        <v>194</v>
      </c>
      <c r="Q223" t="s">
        <v>50</v>
      </c>
      <c r="R223">
        <v>6500</v>
      </c>
      <c r="S223" t="s">
        <v>1867</v>
      </c>
      <c r="T223" t="s">
        <v>240</v>
      </c>
      <c r="V223" t="s">
        <v>503</v>
      </c>
      <c r="W223" t="s">
        <v>503</v>
      </c>
      <c r="X223">
        <v>0</v>
      </c>
      <c r="Y223" s="6" t="str">
        <f t="shared" si="14"/>
        <v>A</v>
      </c>
      <c r="Z223" s="6">
        <f>VLOOKUP(Q223,lists!Q:R,2,FALSE)</f>
        <v>3</v>
      </c>
      <c r="AA223" t="b">
        <f>VLOOKUP(G223,lists!$B$2:$D$3,3,FALSE)</f>
        <v>1</v>
      </c>
      <c r="AB223" t="b">
        <f>VLOOKUP(F223,lists!$B:$C,2,FALSE)</f>
        <v>1</v>
      </c>
      <c r="AC223" t="b">
        <f>IF(AND(Z223&gt;=VLOOKUP(JUMP!$I$1,lists!$Q:$R,2,FALSE),Z223&lt;=VLOOKUP(JUMP!$I$2,lists!$Q:$R,2,FALSE)),TRUE,FALSE)</f>
        <v>1</v>
      </c>
      <c r="AD223" t="b">
        <f>VLOOKUP(Y223,lists!$B$7:$D$8,3,FALSE)</f>
        <v>1</v>
      </c>
      <c r="AE223" t="b">
        <f>VLOOKUP(SUBSTITUTE(IF(H223="","Open",H223),"Beg","Mdn"),lists!$B$27:$D$29,3,FALSE)</f>
        <v>1</v>
      </c>
      <c r="AF223" t="b">
        <f>IF(JUMP!$I$5="All",TRUE,IF(JUMP!$I$5=TEXT('Raw - J'!C223,"mmm"),TRUE,FALSE))</f>
        <v>1</v>
      </c>
      <c r="AG223" t="b">
        <f>VLOOKUP(M223,lists!B:D,3,FALSE)</f>
        <v>1</v>
      </c>
      <c r="AH223" t="b">
        <f>VLOOKUP(T223,lists!$B$23:$D$25,3,FALSE)</f>
        <v>1</v>
      </c>
      <c r="AI223">
        <f t="shared" si="15"/>
        <v>1</v>
      </c>
    </row>
    <row r="224" spans="1:35" x14ac:dyDescent="0.35">
      <c r="A224" s="1">
        <f t="shared" si="12"/>
        <v>224</v>
      </c>
      <c r="B224" s="1">
        <f t="shared" si="13"/>
        <v>223</v>
      </c>
      <c r="C224" s="5">
        <v>44334</v>
      </c>
      <c r="D224" t="s">
        <v>189</v>
      </c>
      <c r="E224" t="s">
        <v>47</v>
      </c>
      <c r="F224" t="s">
        <v>48</v>
      </c>
      <c r="G224" t="s">
        <v>6</v>
      </c>
      <c r="H224" t="s">
        <v>244</v>
      </c>
      <c r="K224" t="s">
        <v>49</v>
      </c>
      <c r="L224" t="s">
        <v>5</v>
      </c>
      <c r="M224">
        <v>5</v>
      </c>
      <c r="O224" t="s">
        <v>229</v>
      </c>
      <c r="P224" t="s">
        <v>192</v>
      </c>
      <c r="Q224" t="s">
        <v>50</v>
      </c>
      <c r="R224">
        <v>6800</v>
      </c>
      <c r="S224" t="s">
        <v>1865</v>
      </c>
      <c r="T224" t="s">
        <v>240</v>
      </c>
      <c r="V224" t="s">
        <v>503</v>
      </c>
      <c r="W224" t="s">
        <v>503</v>
      </c>
      <c r="X224">
        <v>0</v>
      </c>
      <c r="Y224" s="6" t="str">
        <f t="shared" si="14"/>
        <v>A</v>
      </c>
      <c r="Z224" s="6">
        <f>VLOOKUP(Q224,lists!Q:R,2,FALSE)</f>
        <v>3</v>
      </c>
      <c r="AA224" t="b">
        <f>VLOOKUP(G224,lists!$B$2:$D$3,3,FALSE)</f>
        <v>1</v>
      </c>
      <c r="AB224" t="b">
        <f>VLOOKUP(F224,lists!$B:$C,2,FALSE)</f>
        <v>1</v>
      </c>
      <c r="AC224" t="b">
        <f>IF(AND(Z224&gt;=VLOOKUP(JUMP!$I$1,lists!$Q:$R,2,FALSE),Z224&lt;=VLOOKUP(JUMP!$I$2,lists!$Q:$R,2,FALSE)),TRUE,FALSE)</f>
        <v>1</v>
      </c>
      <c r="AD224" t="b">
        <f>VLOOKUP(Y224,lists!$B$7:$D$8,3,FALSE)</f>
        <v>1</v>
      </c>
      <c r="AE224" t="b">
        <f>VLOOKUP(SUBSTITUTE(IF(H224="","Open",H224),"Beg","Mdn"),lists!$B$27:$D$29,3,FALSE)</f>
        <v>1</v>
      </c>
      <c r="AF224" t="b">
        <f>IF(JUMP!$I$5="All",TRUE,IF(JUMP!$I$5=TEXT('Raw - J'!C224,"mmm"),TRUE,FALSE))</f>
        <v>1</v>
      </c>
      <c r="AG224" t="b">
        <f>VLOOKUP(M224,lists!B:D,3,FALSE)</f>
        <v>1</v>
      </c>
      <c r="AH224" t="b">
        <f>VLOOKUP(T224,lists!$B$23:$D$25,3,FALSE)</f>
        <v>1</v>
      </c>
      <c r="AI224">
        <f t="shared" si="15"/>
        <v>1</v>
      </c>
    </row>
    <row r="225" spans="1:35" x14ac:dyDescent="0.35">
      <c r="A225" s="1">
        <f t="shared" si="12"/>
        <v>225</v>
      </c>
      <c r="B225" s="1">
        <f t="shared" si="13"/>
        <v>224</v>
      </c>
      <c r="C225" s="5">
        <v>44334</v>
      </c>
      <c r="D225" t="s">
        <v>189</v>
      </c>
      <c r="E225" t="s">
        <v>47</v>
      </c>
      <c r="F225" t="s">
        <v>48</v>
      </c>
      <c r="G225" t="s">
        <v>6</v>
      </c>
      <c r="H225" t="s">
        <v>227</v>
      </c>
      <c r="K225" t="s">
        <v>49</v>
      </c>
      <c r="L225" t="s">
        <v>5</v>
      </c>
      <c r="M225">
        <v>5</v>
      </c>
      <c r="O225" t="s">
        <v>234</v>
      </c>
      <c r="P225" t="s">
        <v>208</v>
      </c>
      <c r="Q225" t="s">
        <v>55</v>
      </c>
      <c r="R225">
        <v>6800</v>
      </c>
      <c r="S225" t="s">
        <v>1869</v>
      </c>
      <c r="T225" t="s">
        <v>240</v>
      </c>
      <c r="V225" t="s">
        <v>503</v>
      </c>
      <c r="W225" t="s">
        <v>503</v>
      </c>
      <c r="X225">
        <v>0</v>
      </c>
      <c r="Y225" s="6" t="str">
        <f t="shared" si="14"/>
        <v>A</v>
      </c>
      <c r="Z225" s="6">
        <f>VLOOKUP(Q225,lists!Q:R,2,FALSE)</f>
        <v>2</v>
      </c>
      <c r="AA225" t="b">
        <f>VLOOKUP(G225,lists!$B$2:$D$3,3,FALSE)</f>
        <v>1</v>
      </c>
      <c r="AB225" t="b">
        <f>VLOOKUP(F225,lists!$B:$C,2,FALSE)</f>
        <v>1</v>
      </c>
      <c r="AC225" t="b">
        <f>IF(AND(Z225&gt;=VLOOKUP(JUMP!$I$1,lists!$Q:$R,2,FALSE),Z225&lt;=VLOOKUP(JUMP!$I$2,lists!$Q:$R,2,FALSE)),TRUE,FALSE)</f>
        <v>1</v>
      </c>
      <c r="AD225" t="b">
        <f>VLOOKUP(Y225,lists!$B$7:$D$8,3,FALSE)</f>
        <v>1</v>
      </c>
      <c r="AE225" t="b">
        <f>VLOOKUP(SUBSTITUTE(IF(H225="","Open",H225),"Beg","Mdn"),lists!$B$27:$D$29,3,FALSE)</f>
        <v>1</v>
      </c>
      <c r="AF225" t="b">
        <f>IF(JUMP!$I$5="All",TRUE,IF(JUMP!$I$5=TEXT('Raw - J'!C225,"mmm"),TRUE,FALSE))</f>
        <v>1</v>
      </c>
      <c r="AG225" t="b">
        <f>VLOOKUP(M225,lists!B:D,3,FALSE)</f>
        <v>1</v>
      </c>
      <c r="AH225" t="b">
        <f>VLOOKUP(T225,lists!$B$23:$D$25,3,FALSE)</f>
        <v>1</v>
      </c>
      <c r="AI225">
        <f t="shared" si="15"/>
        <v>1</v>
      </c>
    </row>
    <row r="226" spans="1:35" x14ac:dyDescent="0.35">
      <c r="A226" s="1">
        <f t="shared" si="12"/>
        <v>226</v>
      </c>
      <c r="B226" s="1">
        <f t="shared" si="13"/>
        <v>225</v>
      </c>
      <c r="C226" s="5">
        <v>44334</v>
      </c>
      <c r="D226" t="s">
        <v>189</v>
      </c>
      <c r="E226" t="s">
        <v>47</v>
      </c>
      <c r="F226" t="s">
        <v>48</v>
      </c>
      <c r="G226" t="s">
        <v>6</v>
      </c>
      <c r="H226" t="s">
        <v>244</v>
      </c>
      <c r="K226" t="s">
        <v>49</v>
      </c>
      <c r="L226" t="s">
        <v>5</v>
      </c>
      <c r="M226">
        <v>5</v>
      </c>
      <c r="O226" t="s">
        <v>234</v>
      </c>
      <c r="P226" t="s">
        <v>190</v>
      </c>
      <c r="Q226" t="s">
        <v>52</v>
      </c>
      <c r="R226">
        <v>7500</v>
      </c>
      <c r="S226" t="s">
        <v>1864</v>
      </c>
      <c r="T226" t="s">
        <v>240</v>
      </c>
      <c r="V226" t="s">
        <v>503</v>
      </c>
      <c r="W226" t="s">
        <v>503</v>
      </c>
      <c r="X226">
        <v>0</v>
      </c>
      <c r="Y226" s="6" t="str">
        <f t="shared" si="14"/>
        <v>A</v>
      </c>
      <c r="Z226" s="6">
        <f>VLOOKUP(Q226,lists!Q:R,2,FALSE)</f>
        <v>5</v>
      </c>
      <c r="AA226" t="b">
        <f>VLOOKUP(G226,lists!$B$2:$D$3,3,FALSE)</f>
        <v>1</v>
      </c>
      <c r="AB226" t="b">
        <f>VLOOKUP(F226,lists!$B:$C,2,FALSE)</f>
        <v>1</v>
      </c>
      <c r="AC226" t="b">
        <f>IF(AND(Z226&gt;=VLOOKUP(JUMP!$I$1,lists!$Q:$R,2,FALSE),Z226&lt;=VLOOKUP(JUMP!$I$2,lists!$Q:$R,2,FALSE)),TRUE,FALSE)</f>
        <v>1</v>
      </c>
      <c r="AD226" t="b">
        <f>VLOOKUP(Y226,lists!$B$7:$D$8,3,FALSE)</f>
        <v>1</v>
      </c>
      <c r="AE226" t="b">
        <f>VLOOKUP(SUBSTITUTE(IF(H226="","Open",H226),"Beg","Mdn"),lists!$B$27:$D$29,3,FALSE)</f>
        <v>1</v>
      </c>
      <c r="AF226" t="b">
        <f>IF(JUMP!$I$5="All",TRUE,IF(JUMP!$I$5=TEXT('Raw - J'!C226,"mmm"),TRUE,FALSE))</f>
        <v>1</v>
      </c>
      <c r="AG226" t="b">
        <f>VLOOKUP(M226,lists!B:D,3,FALSE)</f>
        <v>1</v>
      </c>
      <c r="AH226" t="b">
        <f>VLOOKUP(T226,lists!$B$23:$D$25,3,FALSE)</f>
        <v>1</v>
      </c>
      <c r="AI226">
        <f t="shared" si="15"/>
        <v>1</v>
      </c>
    </row>
    <row r="227" spans="1:35" x14ac:dyDescent="0.35">
      <c r="A227" s="1">
        <f t="shared" si="12"/>
        <v>227</v>
      </c>
      <c r="B227" s="1">
        <f t="shared" si="13"/>
        <v>226</v>
      </c>
      <c r="C227" s="5">
        <v>44334</v>
      </c>
      <c r="D227" t="s">
        <v>189</v>
      </c>
      <c r="E227" t="s">
        <v>47</v>
      </c>
      <c r="F227" t="s">
        <v>53</v>
      </c>
      <c r="G227" t="s">
        <v>6</v>
      </c>
      <c r="H227" t="s">
        <v>227</v>
      </c>
      <c r="K227" t="s">
        <v>54</v>
      </c>
      <c r="L227" t="s">
        <v>5</v>
      </c>
      <c r="M227">
        <v>3</v>
      </c>
      <c r="O227" t="s">
        <v>233</v>
      </c>
      <c r="P227" t="s">
        <v>191</v>
      </c>
      <c r="Q227" t="s">
        <v>55</v>
      </c>
      <c r="R227">
        <v>10200</v>
      </c>
      <c r="S227" t="s">
        <v>1863</v>
      </c>
      <c r="T227" t="s">
        <v>240</v>
      </c>
      <c r="V227" t="s">
        <v>503</v>
      </c>
      <c r="W227" t="s">
        <v>503</v>
      </c>
      <c r="X227">
        <v>0</v>
      </c>
      <c r="Y227" s="6" t="str">
        <f t="shared" si="14"/>
        <v>A</v>
      </c>
      <c r="Z227" s="6">
        <f>VLOOKUP(Q227,lists!Q:R,2,FALSE)</f>
        <v>2</v>
      </c>
      <c r="AA227" t="b">
        <f>VLOOKUP(G227,lists!$B$2:$D$3,3,FALSE)</f>
        <v>1</v>
      </c>
      <c r="AB227" t="b">
        <f>VLOOKUP(F227,lists!$B:$C,2,FALSE)</f>
        <v>1</v>
      </c>
      <c r="AC227" t="b">
        <f>IF(AND(Z227&gt;=VLOOKUP(JUMP!$I$1,lists!$Q:$R,2,FALSE),Z227&lt;=VLOOKUP(JUMP!$I$2,lists!$Q:$R,2,FALSE)),TRUE,FALSE)</f>
        <v>1</v>
      </c>
      <c r="AD227" t="b">
        <f>VLOOKUP(Y227,lists!$B$7:$D$8,3,FALSE)</f>
        <v>1</v>
      </c>
      <c r="AE227" t="b">
        <f>VLOOKUP(SUBSTITUTE(IF(H227="","Open",H227),"Beg","Mdn"),lists!$B$27:$D$29,3,FALSE)</f>
        <v>1</v>
      </c>
      <c r="AF227" t="b">
        <f>IF(JUMP!$I$5="All",TRUE,IF(JUMP!$I$5=TEXT('Raw - J'!C227,"mmm"),TRUE,FALSE))</f>
        <v>1</v>
      </c>
      <c r="AG227" t="b">
        <f>VLOOKUP(M227,lists!B:D,3,FALSE)</f>
        <v>1</v>
      </c>
      <c r="AH227" t="b">
        <f>VLOOKUP(T227,lists!$B$23:$D$25,3,FALSE)</f>
        <v>1</v>
      </c>
      <c r="AI227">
        <f t="shared" si="15"/>
        <v>1</v>
      </c>
    </row>
    <row r="228" spans="1:35" x14ac:dyDescent="0.35">
      <c r="A228" s="1">
        <f t="shared" si="12"/>
        <v>228</v>
      </c>
      <c r="B228" s="1">
        <f t="shared" si="13"/>
        <v>227</v>
      </c>
      <c r="C228" s="5">
        <v>44334</v>
      </c>
      <c r="D228" t="s">
        <v>112</v>
      </c>
      <c r="E228" t="s">
        <v>47</v>
      </c>
      <c r="F228" t="s">
        <v>109</v>
      </c>
      <c r="G228" t="s">
        <v>51</v>
      </c>
      <c r="H228" t="s">
        <v>244</v>
      </c>
      <c r="K228" t="s">
        <v>49</v>
      </c>
      <c r="L228" t="s">
        <v>5</v>
      </c>
      <c r="M228">
        <v>6</v>
      </c>
      <c r="O228" t="s">
        <v>227</v>
      </c>
      <c r="P228" t="s">
        <v>115</v>
      </c>
      <c r="Q228" t="s">
        <v>52</v>
      </c>
      <c r="R228">
        <v>3500</v>
      </c>
      <c r="S228" t="s">
        <v>1870</v>
      </c>
      <c r="T228" t="s">
        <v>239</v>
      </c>
      <c r="U228" t="s">
        <v>526</v>
      </c>
      <c r="V228" t="s">
        <v>503</v>
      </c>
      <c r="W228" t="s">
        <v>503</v>
      </c>
      <c r="X228">
        <v>0</v>
      </c>
      <c r="Y228" s="6" t="str">
        <f t="shared" si="14"/>
        <v>A</v>
      </c>
      <c r="Z228" s="6">
        <f>VLOOKUP(Q228,lists!Q:R,2,FALSE)</f>
        <v>5</v>
      </c>
      <c r="AA228" t="b">
        <f>VLOOKUP(G228,lists!$B$2:$D$3,3,FALSE)</f>
        <v>1</v>
      </c>
      <c r="AB228" t="b">
        <f>VLOOKUP(F228,lists!$B:$C,2,FALSE)</f>
        <v>1</v>
      </c>
      <c r="AC228" t="b">
        <f>IF(AND(Z228&gt;=VLOOKUP(JUMP!$I$1,lists!$Q:$R,2,FALSE),Z228&lt;=VLOOKUP(JUMP!$I$2,lists!$Q:$R,2,FALSE)),TRUE,FALSE)</f>
        <v>1</v>
      </c>
      <c r="AD228" t="b">
        <f>VLOOKUP(Y228,lists!$B$7:$D$8,3,FALSE)</f>
        <v>1</v>
      </c>
      <c r="AE228" t="b">
        <f>VLOOKUP(SUBSTITUTE(IF(H228="","Open",H228),"Beg","Mdn"),lists!$B$27:$D$29,3,FALSE)</f>
        <v>1</v>
      </c>
      <c r="AF228" t="b">
        <f>IF(JUMP!$I$5="All",TRUE,IF(JUMP!$I$5=TEXT('Raw - J'!C228,"mmm"),TRUE,FALSE))</f>
        <v>1</v>
      </c>
      <c r="AG228" t="b">
        <f>VLOOKUP(M228,lists!B:D,3,FALSE)</f>
        <v>1</v>
      </c>
      <c r="AH228" t="b">
        <f>VLOOKUP(T228,lists!$B$23:$D$25,3,FALSE)</f>
        <v>1</v>
      </c>
      <c r="AI228">
        <f t="shared" si="15"/>
        <v>1</v>
      </c>
    </row>
    <row r="229" spans="1:35" x14ac:dyDescent="0.35">
      <c r="A229" s="1">
        <f t="shared" si="12"/>
        <v>229</v>
      </c>
      <c r="B229" s="1">
        <f t="shared" si="13"/>
        <v>228</v>
      </c>
      <c r="C229" s="5">
        <v>44334</v>
      </c>
      <c r="D229" t="s">
        <v>112</v>
      </c>
      <c r="E229" t="s">
        <v>47</v>
      </c>
      <c r="F229" t="s">
        <v>53</v>
      </c>
      <c r="G229" t="s">
        <v>51</v>
      </c>
      <c r="H229" t="s">
        <v>245</v>
      </c>
      <c r="K229" t="s">
        <v>54</v>
      </c>
      <c r="L229" t="s">
        <v>5</v>
      </c>
      <c r="M229">
        <v>4</v>
      </c>
      <c r="O229" t="s">
        <v>227</v>
      </c>
      <c r="P229" t="s">
        <v>113</v>
      </c>
      <c r="Q229" t="s">
        <v>55</v>
      </c>
      <c r="R229">
        <v>5400</v>
      </c>
      <c r="S229" t="s">
        <v>1875</v>
      </c>
      <c r="T229" t="s">
        <v>239</v>
      </c>
      <c r="V229" t="s">
        <v>503</v>
      </c>
      <c r="W229" t="s">
        <v>503</v>
      </c>
      <c r="X229">
        <v>0</v>
      </c>
      <c r="Y229" s="6" t="str">
        <f t="shared" si="14"/>
        <v>A</v>
      </c>
      <c r="Z229" s="6">
        <f>VLOOKUP(Q229,lists!Q:R,2,FALSE)</f>
        <v>2</v>
      </c>
      <c r="AA229" t="b">
        <f>VLOOKUP(G229,lists!$B$2:$D$3,3,FALSE)</f>
        <v>1</v>
      </c>
      <c r="AB229" t="b">
        <f>VLOOKUP(F229,lists!$B:$C,2,FALSE)</f>
        <v>1</v>
      </c>
      <c r="AC229" t="b">
        <f>IF(AND(Z229&gt;=VLOOKUP(JUMP!$I$1,lists!$Q:$R,2,FALSE),Z229&lt;=VLOOKUP(JUMP!$I$2,lists!$Q:$R,2,FALSE)),TRUE,FALSE)</f>
        <v>1</v>
      </c>
      <c r="AD229" t="b">
        <f>VLOOKUP(Y229,lists!$B$7:$D$8,3,FALSE)</f>
        <v>1</v>
      </c>
      <c r="AE229" t="b">
        <f>VLOOKUP(SUBSTITUTE(IF(H229="","Open",H229),"Beg","Mdn"),lists!$B$27:$D$29,3,FALSE)</f>
        <v>1</v>
      </c>
      <c r="AF229" t="b">
        <f>IF(JUMP!$I$5="All",TRUE,IF(JUMP!$I$5=TEXT('Raw - J'!C229,"mmm"),TRUE,FALSE))</f>
        <v>1</v>
      </c>
      <c r="AG229" t="b">
        <f>VLOOKUP(M229,lists!B:D,3,FALSE)</f>
        <v>1</v>
      </c>
      <c r="AH229" t="b">
        <f>VLOOKUP(T229,lists!$B$23:$D$25,3,FALSE)</f>
        <v>1</v>
      </c>
      <c r="AI229">
        <f t="shared" si="15"/>
        <v>1</v>
      </c>
    </row>
    <row r="230" spans="1:35" x14ac:dyDescent="0.35">
      <c r="A230" s="1">
        <f t="shared" si="12"/>
        <v>230</v>
      </c>
      <c r="B230" s="1">
        <f t="shared" si="13"/>
        <v>229</v>
      </c>
      <c r="C230" s="5">
        <v>44334</v>
      </c>
      <c r="D230" t="s">
        <v>112</v>
      </c>
      <c r="E230" t="s">
        <v>47</v>
      </c>
      <c r="F230" t="s">
        <v>53</v>
      </c>
      <c r="G230" t="s">
        <v>6</v>
      </c>
      <c r="H230" t="s">
        <v>227</v>
      </c>
      <c r="K230" t="s">
        <v>54</v>
      </c>
      <c r="L230" t="s">
        <v>7</v>
      </c>
      <c r="M230">
        <v>5</v>
      </c>
      <c r="O230" t="s">
        <v>234</v>
      </c>
      <c r="P230" t="s">
        <v>113</v>
      </c>
      <c r="Q230" t="s">
        <v>55</v>
      </c>
      <c r="R230">
        <v>6100</v>
      </c>
      <c r="S230" t="s">
        <v>1873</v>
      </c>
      <c r="T230" t="s">
        <v>239</v>
      </c>
      <c r="V230" t="s">
        <v>503</v>
      </c>
      <c r="W230" t="s">
        <v>503</v>
      </c>
      <c r="X230">
        <v>0</v>
      </c>
      <c r="Y230" s="6" t="str">
        <f t="shared" si="14"/>
        <v>F</v>
      </c>
      <c r="Z230" s="6">
        <f>VLOOKUP(Q230,lists!Q:R,2,FALSE)</f>
        <v>2</v>
      </c>
      <c r="AA230" t="b">
        <f>VLOOKUP(G230,lists!$B$2:$D$3,3,FALSE)</f>
        <v>1</v>
      </c>
      <c r="AB230" t="b">
        <f>VLOOKUP(F230,lists!$B:$C,2,FALSE)</f>
        <v>1</v>
      </c>
      <c r="AC230" t="b">
        <f>IF(AND(Z230&gt;=VLOOKUP(JUMP!$I$1,lists!$Q:$R,2,FALSE),Z230&lt;=VLOOKUP(JUMP!$I$2,lists!$Q:$R,2,FALSE)),TRUE,FALSE)</f>
        <v>1</v>
      </c>
      <c r="AD230" t="b">
        <f>VLOOKUP(Y230,lists!$B$7:$D$8,3,FALSE)</f>
        <v>1</v>
      </c>
      <c r="AE230" t="b">
        <f>VLOOKUP(SUBSTITUTE(IF(H230="","Open",H230),"Beg","Mdn"),lists!$B$27:$D$29,3,FALSE)</f>
        <v>1</v>
      </c>
      <c r="AF230" t="b">
        <f>IF(JUMP!$I$5="All",TRUE,IF(JUMP!$I$5=TEXT('Raw - J'!C230,"mmm"),TRUE,FALSE))</f>
        <v>1</v>
      </c>
      <c r="AG230" t="b">
        <f>VLOOKUP(M230,lists!B:D,3,FALSE)</f>
        <v>1</v>
      </c>
      <c r="AH230" t="b">
        <f>VLOOKUP(T230,lists!$B$23:$D$25,3,FALSE)</f>
        <v>1</v>
      </c>
      <c r="AI230">
        <f t="shared" si="15"/>
        <v>1</v>
      </c>
    </row>
    <row r="231" spans="1:35" x14ac:dyDescent="0.35">
      <c r="A231" s="1">
        <f t="shared" si="12"/>
        <v>231</v>
      </c>
      <c r="B231" s="1">
        <f t="shared" si="13"/>
        <v>230</v>
      </c>
      <c r="C231" s="5">
        <v>44334</v>
      </c>
      <c r="D231" t="s">
        <v>112</v>
      </c>
      <c r="E231" t="s">
        <v>47</v>
      </c>
      <c r="F231" t="s">
        <v>48</v>
      </c>
      <c r="G231" t="s">
        <v>6</v>
      </c>
      <c r="H231" t="s">
        <v>227</v>
      </c>
      <c r="K231" t="s">
        <v>49</v>
      </c>
      <c r="L231" t="s">
        <v>5</v>
      </c>
      <c r="M231">
        <v>5</v>
      </c>
      <c r="O231" t="s">
        <v>229</v>
      </c>
      <c r="P231" t="s">
        <v>114</v>
      </c>
      <c r="Q231" t="s">
        <v>50</v>
      </c>
      <c r="R231">
        <v>6100</v>
      </c>
      <c r="S231" t="s">
        <v>1874</v>
      </c>
      <c r="T231" t="s">
        <v>239</v>
      </c>
      <c r="V231" t="s">
        <v>503</v>
      </c>
      <c r="W231" t="s">
        <v>503</v>
      </c>
      <c r="X231">
        <v>0</v>
      </c>
      <c r="Y231" s="6" t="str">
        <f t="shared" si="14"/>
        <v>A</v>
      </c>
      <c r="Z231" s="6">
        <f>VLOOKUP(Q231,lists!Q:R,2,FALSE)</f>
        <v>3</v>
      </c>
      <c r="AA231" t="b">
        <f>VLOOKUP(G231,lists!$B$2:$D$3,3,FALSE)</f>
        <v>1</v>
      </c>
      <c r="AB231" t="b">
        <f>VLOOKUP(F231,lists!$B:$C,2,FALSE)</f>
        <v>1</v>
      </c>
      <c r="AC231" t="b">
        <f>IF(AND(Z231&gt;=VLOOKUP(JUMP!$I$1,lists!$Q:$R,2,FALSE),Z231&lt;=VLOOKUP(JUMP!$I$2,lists!$Q:$R,2,FALSE)),TRUE,FALSE)</f>
        <v>1</v>
      </c>
      <c r="AD231" t="b">
        <f>VLOOKUP(Y231,lists!$B$7:$D$8,3,FALSE)</f>
        <v>1</v>
      </c>
      <c r="AE231" t="b">
        <f>VLOOKUP(SUBSTITUTE(IF(H231="","Open",H231),"Beg","Mdn"),lists!$B$27:$D$29,3,FALSE)</f>
        <v>1</v>
      </c>
      <c r="AF231" t="b">
        <f>IF(JUMP!$I$5="All",TRUE,IF(JUMP!$I$5=TEXT('Raw - J'!C231,"mmm"),TRUE,FALSE))</f>
        <v>1</v>
      </c>
      <c r="AG231" t="b">
        <f>VLOOKUP(M231,lists!B:D,3,FALSE)</f>
        <v>1</v>
      </c>
      <c r="AH231" t="b">
        <f>VLOOKUP(T231,lists!$B$23:$D$25,3,FALSE)</f>
        <v>1</v>
      </c>
      <c r="AI231">
        <f t="shared" si="15"/>
        <v>1</v>
      </c>
    </row>
    <row r="232" spans="1:35" x14ac:dyDescent="0.35">
      <c r="A232" s="1">
        <f t="shared" si="12"/>
        <v>232</v>
      </c>
      <c r="B232" s="1">
        <f t="shared" si="13"/>
        <v>231</v>
      </c>
      <c r="C232" s="5">
        <v>44334</v>
      </c>
      <c r="D232" t="s">
        <v>112</v>
      </c>
      <c r="E232" t="s">
        <v>47</v>
      </c>
      <c r="F232" t="s">
        <v>53</v>
      </c>
      <c r="G232" t="s">
        <v>6</v>
      </c>
      <c r="H232" t="s">
        <v>227</v>
      </c>
      <c r="K232" t="s">
        <v>54</v>
      </c>
      <c r="L232" t="s">
        <v>5</v>
      </c>
      <c r="M232">
        <v>4</v>
      </c>
      <c r="O232" t="s">
        <v>235</v>
      </c>
      <c r="P232" t="s">
        <v>116</v>
      </c>
      <c r="Q232" t="s">
        <v>50</v>
      </c>
      <c r="R232">
        <v>7600</v>
      </c>
      <c r="S232" t="s">
        <v>1872</v>
      </c>
      <c r="T232" t="s">
        <v>239</v>
      </c>
      <c r="V232" t="s">
        <v>503</v>
      </c>
      <c r="W232" t="s">
        <v>503</v>
      </c>
      <c r="X232">
        <v>0</v>
      </c>
      <c r="Y232" s="6" t="str">
        <f t="shared" si="14"/>
        <v>A</v>
      </c>
      <c r="Z232" s="6">
        <f>VLOOKUP(Q232,lists!Q:R,2,FALSE)</f>
        <v>3</v>
      </c>
      <c r="AA232" t="b">
        <f>VLOOKUP(G232,lists!$B$2:$D$3,3,FALSE)</f>
        <v>1</v>
      </c>
      <c r="AB232" t="b">
        <f>VLOOKUP(F232,lists!$B:$C,2,FALSE)</f>
        <v>1</v>
      </c>
      <c r="AC232" t="b">
        <f>IF(AND(Z232&gt;=VLOOKUP(JUMP!$I$1,lists!$Q:$R,2,FALSE),Z232&lt;=VLOOKUP(JUMP!$I$2,lists!$Q:$R,2,FALSE)),TRUE,FALSE)</f>
        <v>1</v>
      </c>
      <c r="AD232" t="b">
        <f>VLOOKUP(Y232,lists!$B$7:$D$8,3,FALSE)</f>
        <v>1</v>
      </c>
      <c r="AE232" t="b">
        <f>VLOOKUP(SUBSTITUTE(IF(H232="","Open",H232),"Beg","Mdn"),lists!$B$27:$D$29,3,FALSE)</f>
        <v>1</v>
      </c>
      <c r="AF232" t="b">
        <f>IF(JUMP!$I$5="All",TRUE,IF(JUMP!$I$5=TEXT('Raw - J'!C232,"mmm"),TRUE,FALSE))</f>
        <v>1</v>
      </c>
      <c r="AG232" t="b">
        <f>VLOOKUP(M232,lists!B:D,3,FALSE)</f>
        <v>1</v>
      </c>
      <c r="AH232" t="b">
        <f>VLOOKUP(T232,lists!$B$23:$D$25,3,FALSE)</f>
        <v>1</v>
      </c>
      <c r="AI232">
        <f t="shared" si="15"/>
        <v>1</v>
      </c>
    </row>
    <row r="233" spans="1:35" x14ac:dyDescent="0.35">
      <c r="A233" s="1">
        <f t="shared" si="12"/>
        <v>233</v>
      </c>
      <c r="B233" s="1">
        <f t="shared" si="13"/>
        <v>232</v>
      </c>
      <c r="C233" s="5">
        <v>44334</v>
      </c>
      <c r="D233" t="s">
        <v>112</v>
      </c>
      <c r="E233" t="s">
        <v>47</v>
      </c>
      <c r="F233" t="s">
        <v>48</v>
      </c>
      <c r="G233" t="s">
        <v>6</v>
      </c>
      <c r="H233" t="s">
        <v>244</v>
      </c>
      <c r="K233" t="s">
        <v>49</v>
      </c>
      <c r="L233" t="s">
        <v>5</v>
      </c>
      <c r="M233">
        <v>4</v>
      </c>
      <c r="O233" t="s">
        <v>226</v>
      </c>
      <c r="P233" t="s">
        <v>108</v>
      </c>
      <c r="Q233" t="s">
        <v>55</v>
      </c>
      <c r="R233">
        <v>8000</v>
      </c>
      <c r="S233" t="s">
        <v>1871</v>
      </c>
      <c r="T233" t="s">
        <v>239</v>
      </c>
      <c r="V233" t="s">
        <v>503</v>
      </c>
      <c r="W233" t="s">
        <v>503</v>
      </c>
      <c r="X233">
        <v>0</v>
      </c>
      <c r="Y233" s="6" t="str">
        <f t="shared" si="14"/>
        <v>A</v>
      </c>
      <c r="Z233" s="6">
        <f>VLOOKUP(Q233,lists!Q:R,2,FALSE)</f>
        <v>2</v>
      </c>
      <c r="AA233" t="b">
        <f>VLOOKUP(G233,lists!$B$2:$D$3,3,FALSE)</f>
        <v>1</v>
      </c>
      <c r="AB233" t="b">
        <f>VLOOKUP(F233,lists!$B:$C,2,FALSE)</f>
        <v>1</v>
      </c>
      <c r="AC233" t="b">
        <f>IF(AND(Z233&gt;=VLOOKUP(JUMP!$I$1,lists!$Q:$R,2,FALSE),Z233&lt;=VLOOKUP(JUMP!$I$2,lists!$Q:$R,2,FALSE)),TRUE,FALSE)</f>
        <v>1</v>
      </c>
      <c r="AD233" t="b">
        <f>VLOOKUP(Y233,lists!$B$7:$D$8,3,FALSE)</f>
        <v>1</v>
      </c>
      <c r="AE233" t="b">
        <f>VLOOKUP(SUBSTITUTE(IF(H233="","Open",H233),"Beg","Mdn"),lists!$B$27:$D$29,3,FALSE)</f>
        <v>1</v>
      </c>
      <c r="AF233" t="b">
        <f>IF(JUMP!$I$5="All",TRUE,IF(JUMP!$I$5=TEXT('Raw - J'!C233,"mmm"),TRUE,FALSE))</f>
        <v>1</v>
      </c>
      <c r="AG233" t="b">
        <f>VLOOKUP(M233,lists!B:D,3,FALSE)</f>
        <v>1</v>
      </c>
      <c r="AH233" t="b">
        <f>VLOOKUP(T233,lists!$B$23:$D$25,3,FALSE)</f>
        <v>1</v>
      </c>
      <c r="AI233">
        <f t="shared" si="15"/>
        <v>1</v>
      </c>
    </row>
    <row r="234" spans="1:35" x14ac:dyDescent="0.35">
      <c r="A234" s="1">
        <f t="shared" si="12"/>
        <v>234</v>
      </c>
      <c r="B234" s="1">
        <f t="shared" si="13"/>
        <v>233</v>
      </c>
      <c r="C234" s="5">
        <v>44334</v>
      </c>
      <c r="D234" t="s">
        <v>112</v>
      </c>
      <c r="E234" t="s">
        <v>47</v>
      </c>
      <c r="F234" t="s">
        <v>53</v>
      </c>
      <c r="G234" t="s">
        <v>6</v>
      </c>
      <c r="H234" t="s">
        <v>227</v>
      </c>
      <c r="K234" t="s">
        <v>54</v>
      </c>
      <c r="L234" t="s">
        <v>5</v>
      </c>
      <c r="M234">
        <v>3</v>
      </c>
      <c r="O234" t="s">
        <v>232</v>
      </c>
      <c r="P234" t="s">
        <v>160</v>
      </c>
      <c r="Q234" t="s">
        <v>52</v>
      </c>
      <c r="R234">
        <v>11600</v>
      </c>
      <c r="S234" t="s">
        <v>1873</v>
      </c>
      <c r="T234" t="s">
        <v>239</v>
      </c>
      <c r="V234" t="s">
        <v>503</v>
      </c>
      <c r="W234" t="s">
        <v>503</v>
      </c>
      <c r="X234">
        <v>0</v>
      </c>
      <c r="Y234" s="6" t="str">
        <f t="shared" si="14"/>
        <v>A</v>
      </c>
      <c r="Z234" s="6">
        <f>VLOOKUP(Q234,lists!Q:R,2,FALSE)</f>
        <v>5</v>
      </c>
      <c r="AA234" t="b">
        <f>VLOOKUP(G234,lists!$B$2:$D$3,3,FALSE)</f>
        <v>1</v>
      </c>
      <c r="AB234" t="b">
        <f>VLOOKUP(F234,lists!$B:$C,2,FALSE)</f>
        <v>1</v>
      </c>
      <c r="AC234" t="b">
        <f>IF(AND(Z234&gt;=VLOOKUP(JUMP!$I$1,lists!$Q:$R,2,FALSE),Z234&lt;=VLOOKUP(JUMP!$I$2,lists!$Q:$R,2,FALSE)),TRUE,FALSE)</f>
        <v>1</v>
      </c>
      <c r="AD234" t="b">
        <f>VLOOKUP(Y234,lists!$B$7:$D$8,3,FALSE)</f>
        <v>1</v>
      </c>
      <c r="AE234" t="b">
        <f>VLOOKUP(SUBSTITUTE(IF(H234="","Open",H234),"Beg","Mdn"),lists!$B$27:$D$29,3,FALSE)</f>
        <v>1</v>
      </c>
      <c r="AF234" t="b">
        <f>IF(JUMP!$I$5="All",TRUE,IF(JUMP!$I$5=TEXT('Raw - J'!C234,"mmm"),TRUE,FALSE))</f>
        <v>1</v>
      </c>
      <c r="AG234" t="b">
        <f>VLOOKUP(M234,lists!B:D,3,FALSE)</f>
        <v>1</v>
      </c>
      <c r="AH234" t="b">
        <f>VLOOKUP(T234,lists!$B$23:$D$25,3,FALSE)</f>
        <v>1</v>
      </c>
      <c r="AI234">
        <f t="shared" si="15"/>
        <v>1</v>
      </c>
    </row>
    <row r="235" spans="1:35" x14ac:dyDescent="0.35">
      <c r="A235" s="1">
        <f t="shared" si="12"/>
        <v>235</v>
      </c>
      <c r="B235" s="1">
        <f t="shared" si="13"/>
        <v>234</v>
      </c>
      <c r="C235" s="5">
        <v>44335</v>
      </c>
      <c r="D235" t="s">
        <v>69</v>
      </c>
      <c r="E235" t="s">
        <v>47</v>
      </c>
      <c r="F235" t="s">
        <v>58</v>
      </c>
      <c r="G235" t="s">
        <v>51</v>
      </c>
      <c r="H235" t="s">
        <v>227</v>
      </c>
      <c r="K235" t="s">
        <v>60</v>
      </c>
      <c r="L235" t="s">
        <v>5</v>
      </c>
      <c r="M235">
        <v>5</v>
      </c>
      <c r="O235" t="s">
        <v>227</v>
      </c>
      <c r="P235" t="s">
        <v>1723</v>
      </c>
      <c r="Q235" t="s">
        <v>55</v>
      </c>
      <c r="R235">
        <v>3500</v>
      </c>
      <c r="S235" t="s">
        <v>1881</v>
      </c>
      <c r="T235" t="s">
        <v>239</v>
      </c>
      <c r="V235" t="s">
        <v>503</v>
      </c>
      <c r="W235" t="s">
        <v>503</v>
      </c>
      <c r="X235">
        <v>0</v>
      </c>
      <c r="Y235" s="6" t="str">
        <f t="shared" si="14"/>
        <v>A</v>
      </c>
      <c r="Z235" s="6">
        <f>VLOOKUP(Q235,lists!Q:R,2,FALSE)</f>
        <v>2</v>
      </c>
      <c r="AA235" t="b">
        <f>VLOOKUP(G235,lists!$B$2:$D$3,3,FALSE)</f>
        <v>1</v>
      </c>
      <c r="AB235" t="b">
        <f>VLOOKUP(F235,lists!$B:$C,2,FALSE)</f>
        <v>1</v>
      </c>
      <c r="AC235" t="b">
        <f>IF(AND(Z235&gt;=VLOOKUP(JUMP!$I$1,lists!$Q:$R,2,FALSE),Z235&lt;=VLOOKUP(JUMP!$I$2,lists!$Q:$R,2,FALSE)),TRUE,FALSE)</f>
        <v>1</v>
      </c>
      <c r="AD235" t="b">
        <f>VLOOKUP(Y235,lists!$B$7:$D$8,3,FALSE)</f>
        <v>1</v>
      </c>
      <c r="AE235" t="b">
        <f>VLOOKUP(SUBSTITUTE(IF(H235="","Open",H235),"Beg","Mdn"),lists!$B$27:$D$29,3,FALSE)</f>
        <v>1</v>
      </c>
      <c r="AF235" t="b">
        <f>IF(JUMP!$I$5="All",TRUE,IF(JUMP!$I$5=TEXT('Raw - J'!C235,"mmm"),TRUE,FALSE))</f>
        <v>1</v>
      </c>
      <c r="AG235" t="b">
        <f>VLOOKUP(M235,lists!B:D,3,FALSE)</f>
        <v>1</v>
      </c>
      <c r="AH235" t="b">
        <f>VLOOKUP(T235,lists!$B$23:$D$25,3,FALSE)</f>
        <v>1</v>
      </c>
      <c r="AI235">
        <f t="shared" si="15"/>
        <v>1</v>
      </c>
    </row>
    <row r="236" spans="1:35" x14ac:dyDescent="0.35">
      <c r="A236" s="1">
        <f t="shared" si="12"/>
        <v>236</v>
      </c>
      <c r="B236" s="1">
        <f t="shared" si="13"/>
        <v>235</v>
      </c>
      <c r="C236" s="5">
        <v>44335</v>
      </c>
      <c r="D236" t="s">
        <v>69</v>
      </c>
      <c r="E236" t="s">
        <v>47</v>
      </c>
      <c r="F236" t="s">
        <v>53</v>
      </c>
      <c r="G236" t="s">
        <v>6</v>
      </c>
      <c r="H236" t="s">
        <v>227</v>
      </c>
      <c r="K236" t="s">
        <v>54</v>
      </c>
      <c r="L236" t="s">
        <v>5</v>
      </c>
      <c r="M236">
        <v>5</v>
      </c>
      <c r="O236" t="s">
        <v>229</v>
      </c>
      <c r="P236" t="s">
        <v>181</v>
      </c>
      <c r="Q236" t="s">
        <v>50</v>
      </c>
      <c r="R236">
        <v>3900</v>
      </c>
      <c r="S236" t="s">
        <v>1879</v>
      </c>
      <c r="T236" t="s">
        <v>239</v>
      </c>
      <c r="V236" t="s">
        <v>503</v>
      </c>
      <c r="W236" t="s">
        <v>503</v>
      </c>
      <c r="X236">
        <v>0</v>
      </c>
      <c r="Y236" s="6" t="str">
        <f t="shared" si="14"/>
        <v>A</v>
      </c>
      <c r="Z236" s="6">
        <f>VLOOKUP(Q236,lists!Q:R,2,FALSE)</f>
        <v>3</v>
      </c>
      <c r="AA236" t="b">
        <f>VLOOKUP(G236,lists!$B$2:$D$3,3,FALSE)</f>
        <v>1</v>
      </c>
      <c r="AB236" t="b">
        <f>VLOOKUP(F236,lists!$B:$C,2,FALSE)</f>
        <v>1</v>
      </c>
      <c r="AC236" t="b">
        <f>IF(AND(Z236&gt;=VLOOKUP(JUMP!$I$1,lists!$Q:$R,2,FALSE),Z236&lt;=VLOOKUP(JUMP!$I$2,lists!$Q:$R,2,FALSE)),TRUE,FALSE)</f>
        <v>1</v>
      </c>
      <c r="AD236" t="b">
        <f>VLOOKUP(Y236,lists!$B$7:$D$8,3,FALSE)</f>
        <v>1</v>
      </c>
      <c r="AE236" t="b">
        <f>VLOOKUP(SUBSTITUTE(IF(H236="","Open",H236),"Beg","Mdn"),lists!$B$27:$D$29,3,FALSE)</f>
        <v>1</v>
      </c>
      <c r="AF236" t="b">
        <f>IF(JUMP!$I$5="All",TRUE,IF(JUMP!$I$5=TEXT('Raw - J'!C236,"mmm"),TRUE,FALSE))</f>
        <v>1</v>
      </c>
      <c r="AG236" t="b">
        <f>VLOOKUP(M236,lists!B:D,3,FALSE)</f>
        <v>1</v>
      </c>
      <c r="AH236" t="b">
        <f>VLOOKUP(T236,lists!$B$23:$D$25,3,FALSE)</f>
        <v>1</v>
      </c>
      <c r="AI236">
        <f t="shared" si="15"/>
        <v>1</v>
      </c>
    </row>
    <row r="237" spans="1:35" x14ac:dyDescent="0.35">
      <c r="A237" s="1">
        <f t="shared" si="12"/>
        <v>237</v>
      </c>
      <c r="B237" s="1">
        <f t="shared" si="13"/>
        <v>236</v>
      </c>
      <c r="C237" s="5">
        <v>44335</v>
      </c>
      <c r="D237" t="s">
        <v>69</v>
      </c>
      <c r="E237" t="s">
        <v>47</v>
      </c>
      <c r="F237" t="s">
        <v>53</v>
      </c>
      <c r="G237" t="s">
        <v>6</v>
      </c>
      <c r="H237" t="s">
        <v>227</v>
      </c>
      <c r="K237" t="s">
        <v>54</v>
      </c>
      <c r="L237" t="s">
        <v>5</v>
      </c>
      <c r="M237">
        <v>5</v>
      </c>
      <c r="O237" t="s">
        <v>229</v>
      </c>
      <c r="P237" t="s">
        <v>1724</v>
      </c>
      <c r="Q237" t="s">
        <v>52</v>
      </c>
      <c r="R237">
        <v>3900</v>
      </c>
      <c r="S237" t="s">
        <v>272</v>
      </c>
      <c r="T237" t="s">
        <v>239</v>
      </c>
      <c r="V237" t="s">
        <v>503</v>
      </c>
      <c r="W237" t="s">
        <v>503</v>
      </c>
      <c r="X237">
        <v>0</v>
      </c>
      <c r="Y237" s="6" t="str">
        <f t="shared" si="14"/>
        <v>A</v>
      </c>
      <c r="Z237" s="6">
        <f>VLOOKUP(Q237,lists!Q:R,2,FALSE)</f>
        <v>5</v>
      </c>
      <c r="AA237" t="b">
        <f>VLOOKUP(G237,lists!$B$2:$D$3,3,FALSE)</f>
        <v>1</v>
      </c>
      <c r="AB237" t="b">
        <f>VLOOKUP(F237,lists!$B:$C,2,FALSE)</f>
        <v>1</v>
      </c>
      <c r="AC237" t="b">
        <f>IF(AND(Z237&gt;=VLOOKUP(JUMP!$I$1,lists!$Q:$R,2,FALSE),Z237&lt;=VLOOKUP(JUMP!$I$2,lists!$Q:$R,2,FALSE)),TRUE,FALSE)</f>
        <v>1</v>
      </c>
      <c r="AD237" t="b">
        <f>VLOOKUP(Y237,lists!$B$7:$D$8,3,FALSE)</f>
        <v>1</v>
      </c>
      <c r="AE237" t="b">
        <f>VLOOKUP(SUBSTITUTE(IF(H237="","Open",H237),"Beg","Mdn"),lists!$B$27:$D$29,3,FALSE)</f>
        <v>1</v>
      </c>
      <c r="AF237" t="b">
        <f>IF(JUMP!$I$5="All",TRUE,IF(JUMP!$I$5=TEXT('Raw - J'!C237,"mmm"),TRUE,FALSE))</f>
        <v>1</v>
      </c>
      <c r="AG237" t="b">
        <f>VLOOKUP(M237,lists!B:D,3,FALSE)</f>
        <v>1</v>
      </c>
      <c r="AH237" t="b">
        <f>VLOOKUP(T237,lists!$B$23:$D$25,3,FALSE)</f>
        <v>1</v>
      </c>
      <c r="AI237">
        <f t="shared" si="15"/>
        <v>1</v>
      </c>
    </row>
    <row r="238" spans="1:35" x14ac:dyDescent="0.35">
      <c r="A238" s="1">
        <f t="shared" si="12"/>
        <v>238</v>
      </c>
      <c r="B238" s="1">
        <f t="shared" si="13"/>
        <v>237</v>
      </c>
      <c r="C238" s="5">
        <v>44335</v>
      </c>
      <c r="D238" t="s">
        <v>69</v>
      </c>
      <c r="E238" t="s">
        <v>47</v>
      </c>
      <c r="F238" t="s">
        <v>53</v>
      </c>
      <c r="G238" t="s">
        <v>51</v>
      </c>
      <c r="H238" t="s">
        <v>245</v>
      </c>
      <c r="K238" t="s">
        <v>54</v>
      </c>
      <c r="L238" t="s">
        <v>7</v>
      </c>
      <c r="M238">
        <v>4</v>
      </c>
      <c r="O238" t="s">
        <v>227</v>
      </c>
      <c r="P238" t="s">
        <v>1723</v>
      </c>
      <c r="Q238" t="s">
        <v>55</v>
      </c>
      <c r="R238">
        <v>5400</v>
      </c>
      <c r="S238" t="s">
        <v>1880</v>
      </c>
      <c r="T238" t="s">
        <v>239</v>
      </c>
      <c r="V238" t="s">
        <v>503</v>
      </c>
      <c r="W238" t="s">
        <v>503</v>
      </c>
      <c r="X238">
        <v>0</v>
      </c>
      <c r="Y238" s="6" t="str">
        <f t="shared" si="14"/>
        <v>F</v>
      </c>
      <c r="Z238" s="6">
        <f>VLOOKUP(Q238,lists!Q:R,2,FALSE)</f>
        <v>2</v>
      </c>
      <c r="AA238" t="b">
        <f>VLOOKUP(G238,lists!$B$2:$D$3,3,FALSE)</f>
        <v>1</v>
      </c>
      <c r="AB238" t="b">
        <f>VLOOKUP(F238,lists!$B:$C,2,FALSE)</f>
        <v>1</v>
      </c>
      <c r="AC238" t="b">
        <f>IF(AND(Z238&gt;=VLOOKUP(JUMP!$I$1,lists!$Q:$R,2,FALSE),Z238&lt;=VLOOKUP(JUMP!$I$2,lists!$Q:$R,2,FALSE)),TRUE,FALSE)</f>
        <v>1</v>
      </c>
      <c r="AD238" t="b">
        <f>VLOOKUP(Y238,lists!$B$7:$D$8,3,FALSE)</f>
        <v>1</v>
      </c>
      <c r="AE238" t="b">
        <f>VLOOKUP(SUBSTITUTE(IF(H238="","Open",H238),"Beg","Mdn"),lists!$B$27:$D$29,3,FALSE)</f>
        <v>1</v>
      </c>
      <c r="AF238" t="b">
        <f>IF(JUMP!$I$5="All",TRUE,IF(JUMP!$I$5=TEXT('Raw - J'!C238,"mmm"),TRUE,FALSE))</f>
        <v>1</v>
      </c>
      <c r="AG238" t="b">
        <f>VLOOKUP(M238,lists!B:D,3,FALSE)</f>
        <v>1</v>
      </c>
      <c r="AH238" t="b">
        <f>VLOOKUP(T238,lists!$B$23:$D$25,3,FALSE)</f>
        <v>1</v>
      </c>
      <c r="AI238">
        <f t="shared" si="15"/>
        <v>1</v>
      </c>
    </row>
    <row r="239" spans="1:35" x14ac:dyDescent="0.35">
      <c r="A239" s="1">
        <f t="shared" si="12"/>
        <v>239</v>
      </c>
      <c r="B239" s="1">
        <f t="shared" si="13"/>
        <v>238</v>
      </c>
      <c r="C239" s="5">
        <v>44335</v>
      </c>
      <c r="D239" t="s">
        <v>69</v>
      </c>
      <c r="E239" t="s">
        <v>47</v>
      </c>
      <c r="F239" t="s">
        <v>53</v>
      </c>
      <c r="G239" t="s">
        <v>6</v>
      </c>
      <c r="H239" t="s">
        <v>244</v>
      </c>
      <c r="K239" t="s">
        <v>54</v>
      </c>
      <c r="L239" t="s">
        <v>5</v>
      </c>
      <c r="M239">
        <v>4</v>
      </c>
      <c r="O239" t="s">
        <v>235</v>
      </c>
      <c r="P239" t="s">
        <v>181</v>
      </c>
      <c r="Q239" t="s">
        <v>50</v>
      </c>
      <c r="R239">
        <v>5400</v>
      </c>
      <c r="S239" t="s">
        <v>1882</v>
      </c>
      <c r="T239" t="s">
        <v>239</v>
      </c>
      <c r="V239" t="s">
        <v>503</v>
      </c>
      <c r="W239" t="s">
        <v>503</v>
      </c>
      <c r="X239">
        <v>0</v>
      </c>
      <c r="Y239" s="6" t="str">
        <f t="shared" si="14"/>
        <v>A</v>
      </c>
      <c r="Z239" s="6">
        <f>VLOOKUP(Q239,lists!Q:R,2,FALSE)</f>
        <v>3</v>
      </c>
      <c r="AA239" t="b">
        <f>VLOOKUP(G239,lists!$B$2:$D$3,3,FALSE)</f>
        <v>1</v>
      </c>
      <c r="AB239" t="b">
        <f>VLOOKUP(F239,lists!$B:$C,2,FALSE)</f>
        <v>1</v>
      </c>
      <c r="AC239" t="b">
        <f>IF(AND(Z239&gt;=VLOOKUP(JUMP!$I$1,lists!$Q:$R,2,FALSE),Z239&lt;=VLOOKUP(JUMP!$I$2,lists!$Q:$R,2,FALSE)),TRUE,FALSE)</f>
        <v>1</v>
      </c>
      <c r="AD239" t="b">
        <f>VLOOKUP(Y239,lists!$B$7:$D$8,3,FALSE)</f>
        <v>1</v>
      </c>
      <c r="AE239" t="b">
        <f>VLOOKUP(SUBSTITUTE(IF(H239="","Open",H239),"Beg","Mdn"),lists!$B$27:$D$29,3,FALSE)</f>
        <v>1</v>
      </c>
      <c r="AF239" t="b">
        <f>IF(JUMP!$I$5="All",TRUE,IF(JUMP!$I$5=TEXT('Raw - J'!C239,"mmm"),TRUE,FALSE))</f>
        <v>1</v>
      </c>
      <c r="AG239" t="b">
        <f>VLOOKUP(M239,lists!B:D,3,FALSE)</f>
        <v>1</v>
      </c>
      <c r="AH239" t="b">
        <f>VLOOKUP(T239,lists!$B$23:$D$25,3,FALSE)</f>
        <v>1</v>
      </c>
      <c r="AI239">
        <f t="shared" si="15"/>
        <v>1</v>
      </c>
    </row>
    <row r="240" spans="1:35" x14ac:dyDescent="0.35">
      <c r="A240" s="1">
        <f t="shared" si="12"/>
        <v>240</v>
      </c>
      <c r="B240" s="1">
        <f t="shared" si="13"/>
        <v>239</v>
      </c>
      <c r="C240" s="5">
        <v>44335</v>
      </c>
      <c r="D240" t="s">
        <v>69</v>
      </c>
      <c r="E240" t="s">
        <v>47</v>
      </c>
      <c r="F240" t="s">
        <v>48</v>
      </c>
      <c r="G240" t="s">
        <v>6</v>
      </c>
      <c r="H240" t="s">
        <v>244</v>
      </c>
      <c r="K240" t="s">
        <v>49</v>
      </c>
      <c r="L240" t="s">
        <v>5</v>
      </c>
      <c r="M240">
        <v>3</v>
      </c>
      <c r="O240" t="s">
        <v>227</v>
      </c>
      <c r="P240" t="s">
        <v>1723</v>
      </c>
      <c r="Q240" t="s">
        <v>55</v>
      </c>
      <c r="R240">
        <v>6200</v>
      </c>
      <c r="S240" t="s">
        <v>1878</v>
      </c>
      <c r="T240" t="s">
        <v>239</v>
      </c>
      <c r="V240" t="s">
        <v>503</v>
      </c>
      <c r="W240" t="s">
        <v>503</v>
      </c>
      <c r="X240">
        <v>0</v>
      </c>
      <c r="Y240" s="6" t="str">
        <f t="shared" si="14"/>
        <v>A</v>
      </c>
      <c r="Z240" s="6">
        <f>VLOOKUP(Q240,lists!Q:R,2,FALSE)</f>
        <v>2</v>
      </c>
      <c r="AA240" t="b">
        <f>VLOOKUP(G240,lists!$B$2:$D$3,3,FALSE)</f>
        <v>1</v>
      </c>
      <c r="AB240" t="b">
        <f>VLOOKUP(F240,lists!$B:$C,2,FALSE)</f>
        <v>1</v>
      </c>
      <c r="AC240" t="b">
        <f>IF(AND(Z240&gt;=VLOOKUP(JUMP!$I$1,lists!$Q:$R,2,FALSE),Z240&lt;=VLOOKUP(JUMP!$I$2,lists!$Q:$R,2,FALSE)),TRUE,FALSE)</f>
        <v>1</v>
      </c>
      <c r="AD240" t="b">
        <f>VLOOKUP(Y240,lists!$B$7:$D$8,3,FALSE)</f>
        <v>1</v>
      </c>
      <c r="AE240" t="b">
        <f>VLOOKUP(SUBSTITUTE(IF(H240="","Open",H240),"Beg","Mdn"),lists!$B$27:$D$29,3,FALSE)</f>
        <v>1</v>
      </c>
      <c r="AF240" t="b">
        <f>IF(JUMP!$I$5="All",TRUE,IF(JUMP!$I$5=TEXT('Raw - J'!C240,"mmm"),TRUE,FALSE))</f>
        <v>1</v>
      </c>
      <c r="AG240" t="b">
        <f>VLOOKUP(M240,lists!B:D,3,FALSE)</f>
        <v>1</v>
      </c>
      <c r="AH240" t="b">
        <f>VLOOKUP(T240,lists!$B$23:$D$25,3,FALSE)</f>
        <v>1</v>
      </c>
      <c r="AI240">
        <f t="shared" si="15"/>
        <v>1</v>
      </c>
    </row>
    <row r="241" spans="1:35" x14ac:dyDescent="0.35">
      <c r="A241" s="1">
        <f t="shared" si="12"/>
        <v>241</v>
      </c>
      <c r="B241" s="1">
        <f t="shared" si="13"/>
        <v>240</v>
      </c>
      <c r="C241" s="5">
        <v>44335</v>
      </c>
      <c r="D241" t="s">
        <v>69</v>
      </c>
      <c r="E241" t="s">
        <v>47</v>
      </c>
      <c r="F241" t="s">
        <v>48</v>
      </c>
      <c r="G241" t="s">
        <v>6</v>
      </c>
      <c r="H241" t="s">
        <v>227</v>
      </c>
      <c r="K241" t="s">
        <v>49</v>
      </c>
      <c r="L241" t="s">
        <v>5</v>
      </c>
      <c r="M241">
        <v>3</v>
      </c>
      <c r="O241" t="s">
        <v>236</v>
      </c>
      <c r="P241" t="s">
        <v>1876</v>
      </c>
      <c r="Q241" t="s">
        <v>52</v>
      </c>
      <c r="R241">
        <v>10400</v>
      </c>
      <c r="S241" t="s">
        <v>1877</v>
      </c>
      <c r="T241" t="s">
        <v>239</v>
      </c>
      <c r="V241" t="s">
        <v>503</v>
      </c>
      <c r="W241" t="s">
        <v>503</v>
      </c>
      <c r="X241">
        <v>0</v>
      </c>
      <c r="Y241" s="6" t="str">
        <f t="shared" si="14"/>
        <v>A</v>
      </c>
      <c r="Z241" s="6">
        <f>VLOOKUP(Q241,lists!Q:R,2,FALSE)</f>
        <v>5</v>
      </c>
      <c r="AA241" t="b">
        <f>VLOOKUP(G241,lists!$B$2:$D$3,3,FALSE)</f>
        <v>1</v>
      </c>
      <c r="AB241" t="b">
        <f>VLOOKUP(F241,lists!$B:$C,2,FALSE)</f>
        <v>1</v>
      </c>
      <c r="AC241" t="b">
        <f>IF(AND(Z241&gt;=VLOOKUP(JUMP!$I$1,lists!$Q:$R,2,FALSE),Z241&lt;=VLOOKUP(JUMP!$I$2,lists!$Q:$R,2,FALSE)),TRUE,FALSE)</f>
        <v>1</v>
      </c>
      <c r="AD241" t="b">
        <f>VLOOKUP(Y241,lists!$B$7:$D$8,3,FALSE)</f>
        <v>1</v>
      </c>
      <c r="AE241" t="b">
        <f>VLOOKUP(SUBSTITUTE(IF(H241="","Open",H241),"Beg","Mdn"),lists!$B$27:$D$29,3,FALSE)</f>
        <v>1</v>
      </c>
      <c r="AF241" t="b">
        <f>IF(JUMP!$I$5="All",TRUE,IF(JUMP!$I$5=TEXT('Raw - J'!C241,"mmm"),TRUE,FALSE))</f>
        <v>1</v>
      </c>
      <c r="AG241" t="b">
        <f>VLOOKUP(M241,lists!B:D,3,FALSE)</f>
        <v>1</v>
      </c>
      <c r="AH241" t="b">
        <f>VLOOKUP(T241,lists!$B$23:$D$25,3,FALSE)</f>
        <v>1</v>
      </c>
      <c r="AI241">
        <f t="shared" si="15"/>
        <v>1</v>
      </c>
    </row>
    <row r="242" spans="1:35" x14ac:dyDescent="0.35">
      <c r="A242" s="1">
        <f t="shared" si="12"/>
        <v>242</v>
      </c>
      <c r="B242" s="1">
        <f t="shared" si="13"/>
        <v>241</v>
      </c>
      <c r="C242" s="5">
        <v>44335</v>
      </c>
      <c r="D242" t="s">
        <v>123</v>
      </c>
      <c r="E242" t="s">
        <v>47</v>
      </c>
      <c r="F242" t="s">
        <v>109</v>
      </c>
      <c r="G242" t="s">
        <v>51</v>
      </c>
      <c r="H242" t="s">
        <v>227</v>
      </c>
      <c r="K242" t="s">
        <v>49</v>
      </c>
      <c r="L242" t="s">
        <v>5</v>
      </c>
      <c r="M242">
        <v>5</v>
      </c>
      <c r="O242" t="s">
        <v>227</v>
      </c>
      <c r="P242" t="s">
        <v>157</v>
      </c>
      <c r="Q242" t="s">
        <v>52</v>
      </c>
      <c r="R242">
        <v>5000</v>
      </c>
      <c r="S242" t="s">
        <v>1883</v>
      </c>
      <c r="T242" t="s">
        <v>239</v>
      </c>
      <c r="U242" t="s">
        <v>526</v>
      </c>
      <c r="V242" t="s">
        <v>503</v>
      </c>
      <c r="W242" t="s">
        <v>503</v>
      </c>
      <c r="X242">
        <v>0</v>
      </c>
      <c r="Y242" s="6" t="str">
        <f t="shared" si="14"/>
        <v>A</v>
      </c>
      <c r="Z242" s="6">
        <f>VLOOKUP(Q242,lists!Q:R,2,FALSE)</f>
        <v>5</v>
      </c>
      <c r="AA242" t="b">
        <f>VLOOKUP(G242,lists!$B$2:$D$3,3,FALSE)</f>
        <v>1</v>
      </c>
      <c r="AB242" t="b">
        <f>VLOOKUP(F242,lists!$B:$C,2,FALSE)</f>
        <v>1</v>
      </c>
      <c r="AC242" t="b">
        <f>IF(AND(Z242&gt;=VLOOKUP(JUMP!$I$1,lists!$Q:$R,2,FALSE),Z242&lt;=VLOOKUP(JUMP!$I$2,lists!$Q:$R,2,FALSE)),TRUE,FALSE)</f>
        <v>1</v>
      </c>
      <c r="AD242" t="b">
        <f>VLOOKUP(Y242,lists!$B$7:$D$8,3,FALSE)</f>
        <v>1</v>
      </c>
      <c r="AE242" t="b">
        <f>VLOOKUP(SUBSTITUTE(IF(H242="","Open",H242),"Beg","Mdn"),lists!$B$27:$D$29,3,FALSE)</f>
        <v>1</v>
      </c>
      <c r="AF242" t="b">
        <f>IF(JUMP!$I$5="All",TRUE,IF(JUMP!$I$5=TEXT('Raw - J'!C242,"mmm"),TRUE,FALSE))</f>
        <v>1</v>
      </c>
      <c r="AG242" t="b">
        <f>VLOOKUP(M242,lists!B:D,3,FALSE)</f>
        <v>1</v>
      </c>
      <c r="AH242" t="b">
        <f>VLOOKUP(T242,lists!$B$23:$D$25,3,FALSE)</f>
        <v>1</v>
      </c>
      <c r="AI242">
        <f t="shared" si="15"/>
        <v>1</v>
      </c>
    </row>
    <row r="243" spans="1:35" x14ac:dyDescent="0.35">
      <c r="A243" s="1">
        <f t="shared" si="12"/>
        <v>243</v>
      </c>
      <c r="B243" s="1">
        <f t="shared" si="13"/>
        <v>242</v>
      </c>
      <c r="C243" s="5">
        <v>44335</v>
      </c>
      <c r="D243" t="s">
        <v>123</v>
      </c>
      <c r="E243" t="s">
        <v>47</v>
      </c>
      <c r="F243" t="s">
        <v>53</v>
      </c>
      <c r="G243" t="s">
        <v>51</v>
      </c>
      <c r="H243" t="s">
        <v>245</v>
      </c>
      <c r="K243" t="s">
        <v>54</v>
      </c>
      <c r="L243" t="s">
        <v>5</v>
      </c>
      <c r="M243">
        <v>4</v>
      </c>
      <c r="O243" t="s">
        <v>227</v>
      </c>
      <c r="P243" t="s">
        <v>179</v>
      </c>
      <c r="Q243" t="s">
        <v>50</v>
      </c>
      <c r="R243">
        <v>5400</v>
      </c>
      <c r="S243" t="s">
        <v>1884</v>
      </c>
      <c r="T243" t="s">
        <v>239</v>
      </c>
      <c r="V243" t="s">
        <v>503</v>
      </c>
      <c r="W243" t="s">
        <v>503</v>
      </c>
      <c r="X243">
        <v>0</v>
      </c>
      <c r="Y243" s="6" t="str">
        <f t="shared" si="14"/>
        <v>A</v>
      </c>
      <c r="Z243" s="6">
        <f>VLOOKUP(Q243,lists!Q:R,2,FALSE)</f>
        <v>3</v>
      </c>
      <c r="AA243" t="b">
        <f>VLOOKUP(G243,lists!$B$2:$D$3,3,FALSE)</f>
        <v>1</v>
      </c>
      <c r="AB243" t="b">
        <f>VLOOKUP(F243,lists!$B:$C,2,FALSE)</f>
        <v>1</v>
      </c>
      <c r="AC243" t="b">
        <f>IF(AND(Z243&gt;=VLOOKUP(JUMP!$I$1,lists!$Q:$R,2,FALSE),Z243&lt;=VLOOKUP(JUMP!$I$2,lists!$Q:$R,2,FALSE)),TRUE,FALSE)</f>
        <v>1</v>
      </c>
      <c r="AD243" t="b">
        <f>VLOOKUP(Y243,lists!$B$7:$D$8,3,FALSE)</f>
        <v>1</v>
      </c>
      <c r="AE243" t="b">
        <f>VLOOKUP(SUBSTITUTE(IF(H243="","Open",H243),"Beg","Mdn"),lists!$B$27:$D$29,3,FALSE)</f>
        <v>1</v>
      </c>
      <c r="AF243" t="b">
        <f>IF(JUMP!$I$5="All",TRUE,IF(JUMP!$I$5=TEXT('Raw - J'!C243,"mmm"),TRUE,FALSE))</f>
        <v>1</v>
      </c>
      <c r="AG243" t="b">
        <f>VLOOKUP(M243,lists!B:D,3,FALSE)</f>
        <v>1</v>
      </c>
      <c r="AH243" t="b">
        <f>VLOOKUP(T243,lists!$B$23:$D$25,3,FALSE)</f>
        <v>1</v>
      </c>
      <c r="AI243">
        <f t="shared" si="15"/>
        <v>1</v>
      </c>
    </row>
    <row r="244" spans="1:35" x14ac:dyDescent="0.35">
      <c r="A244" s="1">
        <f t="shared" si="12"/>
        <v>244</v>
      </c>
      <c r="B244" s="1">
        <f t="shared" si="13"/>
        <v>243</v>
      </c>
      <c r="C244" s="5">
        <v>44335</v>
      </c>
      <c r="D244" t="s">
        <v>123</v>
      </c>
      <c r="E244" t="s">
        <v>47</v>
      </c>
      <c r="F244" t="s">
        <v>53</v>
      </c>
      <c r="G244" t="s">
        <v>6</v>
      </c>
      <c r="H244" t="s">
        <v>227</v>
      </c>
      <c r="K244" t="s">
        <v>54</v>
      </c>
      <c r="L244" t="s">
        <v>5</v>
      </c>
      <c r="M244">
        <v>4</v>
      </c>
      <c r="O244" t="s">
        <v>235</v>
      </c>
      <c r="P244" t="s">
        <v>124</v>
      </c>
      <c r="Q244" t="s">
        <v>52</v>
      </c>
      <c r="R244">
        <v>5400</v>
      </c>
      <c r="S244" t="s">
        <v>1889</v>
      </c>
      <c r="T244" t="s">
        <v>239</v>
      </c>
      <c r="V244" t="s">
        <v>503</v>
      </c>
      <c r="W244" t="s">
        <v>503</v>
      </c>
      <c r="X244">
        <v>0</v>
      </c>
      <c r="Y244" s="6" t="str">
        <f t="shared" si="14"/>
        <v>A</v>
      </c>
      <c r="Z244" s="6">
        <f>VLOOKUP(Q244,lists!Q:R,2,FALSE)</f>
        <v>5</v>
      </c>
      <c r="AA244" t="b">
        <f>VLOOKUP(G244,lists!$B$2:$D$3,3,FALSE)</f>
        <v>1</v>
      </c>
      <c r="AB244" t="b">
        <f>VLOOKUP(F244,lists!$B:$C,2,FALSE)</f>
        <v>1</v>
      </c>
      <c r="AC244" t="b">
        <f>IF(AND(Z244&gt;=VLOOKUP(JUMP!$I$1,lists!$Q:$R,2,FALSE),Z244&lt;=VLOOKUP(JUMP!$I$2,lists!$Q:$R,2,FALSE)),TRUE,FALSE)</f>
        <v>1</v>
      </c>
      <c r="AD244" t="b">
        <f>VLOOKUP(Y244,lists!$B$7:$D$8,3,FALSE)</f>
        <v>1</v>
      </c>
      <c r="AE244" t="b">
        <f>VLOOKUP(SUBSTITUTE(IF(H244="","Open",H244),"Beg","Mdn"),lists!$B$27:$D$29,3,FALSE)</f>
        <v>1</v>
      </c>
      <c r="AF244" t="b">
        <f>IF(JUMP!$I$5="All",TRUE,IF(JUMP!$I$5=TEXT('Raw - J'!C244,"mmm"),TRUE,FALSE))</f>
        <v>1</v>
      </c>
      <c r="AG244" t="b">
        <f>VLOOKUP(M244,lists!B:D,3,FALSE)</f>
        <v>1</v>
      </c>
      <c r="AH244" t="b">
        <f>VLOOKUP(T244,lists!$B$23:$D$25,3,FALSE)</f>
        <v>1</v>
      </c>
      <c r="AI244">
        <f t="shared" si="15"/>
        <v>1</v>
      </c>
    </row>
    <row r="245" spans="1:35" x14ac:dyDescent="0.35">
      <c r="A245" s="1">
        <f t="shared" si="12"/>
        <v>245</v>
      </c>
      <c r="B245" s="1">
        <f t="shared" si="13"/>
        <v>244</v>
      </c>
      <c r="C245" s="5">
        <v>44335</v>
      </c>
      <c r="D245" t="s">
        <v>123</v>
      </c>
      <c r="E245" t="s">
        <v>47</v>
      </c>
      <c r="F245" t="s">
        <v>53</v>
      </c>
      <c r="G245" t="s">
        <v>6</v>
      </c>
      <c r="H245" t="s">
        <v>227</v>
      </c>
      <c r="K245" t="s">
        <v>54</v>
      </c>
      <c r="L245" t="s">
        <v>5</v>
      </c>
      <c r="M245">
        <v>4</v>
      </c>
      <c r="O245" t="s">
        <v>235</v>
      </c>
      <c r="P245" t="s">
        <v>55</v>
      </c>
      <c r="Q245" t="s">
        <v>55</v>
      </c>
      <c r="R245">
        <v>6600</v>
      </c>
      <c r="S245" t="s">
        <v>1887</v>
      </c>
      <c r="T245" t="s">
        <v>239</v>
      </c>
      <c r="V245" t="s">
        <v>503</v>
      </c>
      <c r="W245" t="s">
        <v>503</v>
      </c>
      <c r="X245">
        <v>0</v>
      </c>
      <c r="Y245" s="6" t="str">
        <f t="shared" si="14"/>
        <v>A</v>
      </c>
      <c r="Z245" s="6">
        <f>VLOOKUP(Q245,lists!Q:R,2,FALSE)</f>
        <v>2</v>
      </c>
      <c r="AA245" t="b">
        <f>VLOOKUP(G245,lists!$B$2:$D$3,3,FALSE)</f>
        <v>1</v>
      </c>
      <c r="AB245" t="b">
        <f>VLOOKUP(F245,lists!$B:$C,2,FALSE)</f>
        <v>1</v>
      </c>
      <c r="AC245" t="b">
        <f>IF(AND(Z245&gt;=VLOOKUP(JUMP!$I$1,lists!$Q:$R,2,FALSE),Z245&lt;=VLOOKUP(JUMP!$I$2,lists!$Q:$R,2,FALSE)),TRUE,FALSE)</f>
        <v>1</v>
      </c>
      <c r="AD245" t="b">
        <f>VLOOKUP(Y245,lists!$B$7:$D$8,3,FALSE)</f>
        <v>1</v>
      </c>
      <c r="AE245" t="b">
        <f>VLOOKUP(SUBSTITUTE(IF(H245="","Open",H245),"Beg","Mdn"),lists!$B$27:$D$29,3,FALSE)</f>
        <v>1</v>
      </c>
      <c r="AF245" t="b">
        <f>IF(JUMP!$I$5="All",TRUE,IF(JUMP!$I$5=TEXT('Raw - J'!C245,"mmm"),TRUE,FALSE))</f>
        <v>1</v>
      </c>
      <c r="AG245" t="b">
        <f>VLOOKUP(M245,lists!B:D,3,FALSE)</f>
        <v>1</v>
      </c>
      <c r="AH245" t="b">
        <f>VLOOKUP(T245,lists!$B$23:$D$25,3,FALSE)</f>
        <v>1</v>
      </c>
      <c r="AI245">
        <f t="shared" si="15"/>
        <v>1</v>
      </c>
    </row>
    <row r="246" spans="1:35" x14ac:dyDescent="0.35">
      <c r="A246" s="1">
        <f t="shared" si="12"/>
        <v>246</v>
      </c>
      <c r="B246" s="1">
        <f t="shared" si="13"/>
        <v>245</v>
      </c>
      <c r="C246" s="5">
        <v>44335</v>
      </c>
      <c r="D246" t="s">
        <v>123</v>
      </c>
      <c r="E246" t="s">
        <v>47</v>
      </c>
      <c r="F246" t="s">
        <v>48</v>
      </c>
      <c r="G246" t="s">
        <v>6</v>
      </c>
      <c r="H246" t="s">
        <v>227</v>
      </c>
      <c r="K246" t="s">
        <v>49</v>
      </c>
      <c r="L246" t="s">
        <v>5</v>
      </c>
      <c r="M246">
        <v>5</v>
      </c>
      <c r="O246" t="s">
        <v>234</v>
      </c>
      <c r="P246" t="s">
        <v>157</v>
      </c>
      <c r="Q246" t="s">
        <v>52</v>
      </c>
      <c r="R246">
        <v>7600</v>
      </c>
      <c r="S246" t="s">
        <v>1885</v>
      </c>
      <c r="T246" t="s">
        <v>239</v>
      </c>
      <c r="V246" t="s">
        <v>503</v>
      </c>
      <c r="W246" t="s">
        <v>503</v>
      </c>
      <c r="X246">
        <v>0</v>
      </c>
      <c r="Y246" s="6" t="str">
        <f t="shared" si="14"/>
        <v>A</v>
      </c>
      <c r="Z246" s="6">
        <f>VLOOKUP(Q246,lists!Q:R,2,FALSE)</f>
        <v>5</v>
      </c>
      <c r="AA246" t="b">
        <f>VLOOKUP(G246,lists!$B$2:$D$3,3,FALSE)</f>
        <v>1</v>
      </c>
      <c r="AB246" t="b">
        <f>VLOOKUP(F246,lists!$B:$C,2,FALSE)</f>
        <v>1</v>
      </c>
      <c r="AC246" t="b">
        <f>IF(AND(Z246&gt;=VLOOKUP(JUMP!$I$1,lists!$Q:$R,2,FALSE),Z246&lt;=VLOOKUP(JUMP!$I$2,lists!$Q:$R,2,FALSE)),TRUE,FALSE)</f>
        <v>1</v>
      </c>
      <c r="AD246" t="b">
        <f>VLOOKUP(Y246,lists!$B$7:$D$8,3,FALSE)</f>
        <v>1</v>
      </c>
      <c r="AE246" t="b">
        <f>VLOOKUP(SUBSTITUTE(IF(H246="","Open",H246),"Beg","Mdn"),lists!$B$27:$D$29,3,FALSE)</f>
        <v>1</v>
      </c>
      <c r="AF246" t="b">
        <f>IF(JUMP!$I$5="All",TRUE,IF(JUMP!$I$5=TEXT('Raw - J'!C246,"mmm"),TRUE,FALSE))</f>
        <v>1</v>
      </c>
      <c r="AG246" t="b">
        <f>VLOOKUP(M246,lists!B:D,3,FALSE)</f>
        <v>1</v>
      </c>
      <c r="AH246" t="b">
        <f>VLOOKUP(T246,lists!$B$23:$D$25,3,FALSE)</f>
        <v>1</v>
      </c>
      <c r="AI246">
        <f t="shared" si="15"/>
        <v>1</v>
      </c>
    </row>
    <row r="247" spans="1:35" x14ac:dyDescent="0.35">
      <c r="A247" s="1">
        <f t="shared" si="12"/>
        <v>247</v>
      </c>
      <c r="B247" s="1">
        <f t="shared" si="13"/>
        <v>246</v>
      </c>
      <c r="C247" s="5">
        <v>44335</v>
      </c>
      <c r="D247" t="s">
        <v>123</v>
      </c>
      <c r="E247" t="s">
        <v>47</v>
      </c>
      <c r="F247" t="s">
        <v>53</v>
      </c>
      <c r="G247" t="s">
        <v>6</v>
      </c>
      <c r="H247" t="s">
        <v>227</v>
      </c>
      <c r="K247" t="s">
        <v>54</v>
      </c>
      <c r="L247" t="s">
        <v>5</v>
      </c>
      <c r="M247">
        <v>2</v>
      </c>
      <c r="O247" t="s">
        <v>227</v>
      </c>
      <c r="P247" t="s">
        <v>55</v>
      </c>
      <c r="Q247" t="s">
        <v>55</v>
      </c>
      <c r="R247">
        <v>25000</v>
      </c>
      <c r="S247" t="s">
        <v>1888</v>
      </c>
      <c r="T247" t="s">
        <v>239</v>
      </c>
      <c r="V247" t="s">
        <v>503</v>
      </c>
      <c r="W247" t="s">
        <v>503</v>
      </c>
      <c r="X247">
        <v>0</v>
      </c>
      <c r="Y247" s="6" t="str">
        <f t="shared" si="14"/>
        <v>A</v>
      </c>
      <c r="Z247" s="6">
        <f>VLOOKUP(Q247,lists!Q:R,2,FALSE)</f>
        <v>2</v>
      </c>
      <c r="AA247" t="b">
        <f>VLOOKUP(G247,lists!$B$2:$D$3,3,FALSE)</f>
        <v>1</v>
      </c>
      <c r="AB247" t="b">
        <f>VLOOKUP(F247,lists!$B:$C,2,FALSE)</f>
        <v>1</v>
      </c>
      <c r="AC247" t="b">
        <f>IF(AND(Z247&gt;=VLOOKUP(JUMP!$I$1,lists!$Q:$R,2,FALSE),Z247&lt;=VLOOKUP(JUMP!$I$2,lists!$Q:$R,2,FALSE)),TRUE,FALSE)</f>
        <v>1</v>
      </c>
      <c r="AD247" t="b">
        <f>VLOOKUP(Y247,lists!$B$7:$D$8,3,FALSE)</f>
        <v>1</v>
      </c>
      <c r="AE247" t="b">
        <f>VLOOKUP(SUBSTITUTE(IF(H247="","Open",H247),"Beg","Mdn"),lists!$B$27:$D$29,3,FALSE)</f>
        <v>1</v>
      </c>
      <c r="AF247" t="b">
        <f>IF(JUMP!$I$5="All",TRUE,IF(JUMP!$I$5=TEXT('Raw - J'!C247,"mmm"),TRUE,FALSE))</f>
        <v>1</v>
      </c>
      <c r="AG247" t="b">
        <f>VLOOKUP(M247,lists!B:D,3,FALSE)</f>
        <v>1</v>
      </c>
      <c r="AH247" t="b">
        <f>VLOOKUP(T247,lists!$B$23:$D$25,3,FALSE)</f>
        <v>1</v>
      </c>
      <c r="AI247">
        <f t="shared" si="15"/>
        <v>1</v>
      </c>
    </row>
    <row r="248" spans="1:35" x14ac:dyDescent="0.35">
      <c r="A248" s="1">
        <f t="shared" si="12"/>
        <v>248</v>
      </c>
      <c r="B248" s="1">
        <f t="shared" si="13"/>
        <v>247</v>
      </c>
      <c r="C248" s="5">
        <v>44335</v>
      </c>
      <c r="D248" t="s">
        <v>123</v>
      </c>
      <c r="E248" t="s">
        <v>47</v>
      </c>
      <c r="F248" t="s">
        <v>48</v>
      </c>
      <c r="G248" t="s">
        <v>6</v>
      </c>
      <c r="H248" t="s">
        <v>227</v>
      </c>
      <c r="K248" t="s">
        <v>49</v>
      </c>
      <c r="L248" t="s">
        <v>5</v>
      </c>
      <c r="M248">
        <v>2</v>
      </c>
      <c r="O248" t="s">
        <v>227</v>
      </c>
      <c r="P248" t="s">
        <v>126</v>
      </c>
      <c r="Q248" t="s">
        <v>55</v>
      </c>
      <c r="R248">
        <v>30000</v>
      </c>
      <c r="S248" t="s">
        <v>1886</v>
      </c>
      <c r="T248" t="s">
        <v>239</v>
      </c>
      <c r="V248" t="s">
        <v>503</v>
      </c>
      <c r="W248" t="s">
        <v>503</v>
      </c>
      <c r="X248">
        <v>0</v>
      </c>
      <c r="Y248" s="6" t="str">
        <f t="shared" si="14"/>
        <v>A</v>
      </c>
      <c r="Z248" s="6">
        <f>VLOOKUP(Q248,lists!Q:R,2,FALSE)</f>
        <v>2</v>
      </c>
      <c r="AA248" t="b">
        <f>VLOOKUP(G248,lists!$B$2:$D$3,3,FALSE)</f>
        <v>1</v>
      </c>
      <c r="AB248" t="b">
        <f>VLOOKUP(F248,lists!$B:$C,2,FALSE)</f>
        <v>1</v>
      </c>
      <c r="AC248" t="b">
        <f>IF(AND(Z248&gt;=VLOOKUP(JUMP!$I$1,lists!$Q:$R,2,FALSE),Z248&lt;=VLOOKUP(JUMP!$I$2,lists!$Q:$R,2,FALSE)),TRUE,FALSE)</f>
        <v>1</v>
      </c>
      <c r="AD248" t="b">
        <f>VLOOKUP(Y248,lists!$B$7:$D$8,3,FALSE)</f>
        <v>1</v>
      </c>
      <c r="AE248" t="b">
        <f>VLOOKUP(SUBSTITUTE(IF(H248="","Open",H248),"Beg","Mdn"),lists!$B$27:$D$29,3,FALSE)</f>
        <v>1</v>
      </c>
      <c r="AF248" t="b">
        <f>IF(JUMP!$I$5="All",TRUE,IF(JUMP!$I$5=TEXT('Raw - J'!C248,"mmm"),TRUE,FALSE))</f>
        <v>1</v>
      </c>
      <c r="AG248" t="b">
        <f>VLOOKUP(M248,lists!B:D,3,FALSE)</f>
        <v>1</v>
      </c>
      <c r="AH248" t="b">
        <f>VLOOKUP(T248,lists!$B$23:$D$25,3,FALSE)</f>
        <v>1</v>
      </c>
      <c r="AI248">
        <f t="shared" si="15"/>
        <v>1</v>
      </c>
    </row>
    <row r="249" spans="1:35" x14ac:dyDescent="0.35">
      <c r="A249" s="1">
        <f t="shared" si="12"/>
        <v>249</v>
      </c>
      <c r="B249" s="1">
        <f t="shared" si="13"/>
        <v>248</v>
      </c>
      <c r="C249" s="5">
        <v>44336</v>
      </c>
      <c r="D249" t="s">
        <v>146</v>
      </c>
      <c r="E249" t="s">
        <v>47</v>
      </c>
      <c r="F249" t="s">
        <v>58</v>
      </c>
      <c r="G249" t="s">
        <v>51</v>
      </c>
      <c r="H249" t="s">
        <v>227</v>
      </c>
      <c r="K249" t="s">
        <v>60</v>
      </c>
      <c r="L249" t="s">
        <v>5</v>
      </c>
      <c r="M249">
        <v>5</v>
      </c>
      <c r="O249" t="s">
        <v>227</v>
      </c>
      <c r="P249" t="s">
        <v>276</v>
      </c>
      <c r="Q249" t="s">
        <v>55</v>
      </c>
      <c r="R249">
        <v>3500</v>
      </c>
      <c r="S249" t="s">
        <v>100</v>
      </c>
      <c r="T249" t="s">
        <v>239</v>
      </c>
      <c r="V249" t="s">
        <v>503</v>
      </c>
      <c r="W249" t="s">
        <v>503</v>
      </c>
      <c r="X249">
        <v>0</v>
      </c>
      <c r="Y249" s="6" t="str">
        <f t="shared" si="14"/>
        <v>A</v>
      </c>
      <c r="Z249" s="6">
        <f>VLOOKUP(Q249,lists!Q:R,2,FALSE)</f>
        <v>2</v>
      </c>
      <c r="AA249" t="b">
        <f>VLOOKUP(G249,lists!$B$2:$D$3,3,FALSE)</f>
        <v>1</v>
      </c>
      <c r="AB249" t="b">
        <f>VLOOKUP(F249,lists!$B:$C,2,FALSE)</f>
        <v>1</v>
      </c>
      <c r="AC249" t="b">
        <f>IF(AND(Z249&gt;=VLOOKUP(JUMP!$I$1,lists!$Q:$R,2,FALSE),Z249&lt;=VLOOKUP(JUMP!$I$2,lists!$Q:$R,2,FALSE)),TRUE,FALSE)</f>
        <v>1</v>
      </c>
      <c r="AD249" t="b">
        <f>VLOOKUP(Y249,lists!$B$7:$D$8,3,FALSE)</f>
        <v>1</v>
      </c>
      <c r="AE249" t="b">
        <f>VLOOKUP(SUBSTITUTE(IF(H249="","Open",H249),"Beg","Mdn"),lists!$B$27:$D$29,3,FALSE)</f>
        <v>1</v>
      </c>
      <c r="AF249" t="b">
        <f>IF(JUMP!$I$5="All",TRUE,IF(JUMP!$I$5=TEXT('Raw - J'!C249,"mmm"),TRUE,FALSE))</f>
        <v>1</v>
      </c>
      <c r="AG249" t="b">
        <f>VLOOKUP(M249,lists!B:D,3,FALSE)</f>
        <v>1</v>
      </c>
      <c r="AH249" t="b">
        <f>VLOOKUP(T249,lists!$B$23:$D$25,3,FALSE)</f>
        <v>1</v>
      </c>
      <c r="AI249">
        <f t="shared" si="15"/>
        <v>1</v>
      </c>
    </row>
    <row r="250" spans="1:35" x14ac:dyDescent="0.35">
      <c r="A250" s="1">
        <f t="shared" si="12"/>
        <v>250</v>
      </c>
      <c r="B250" s="1">
        <f t="shared" si="13"/>
        <v>249</v>
      </c>
      <c r="C250" s="5">
        <v>44336</v>
      </c>
      <c r="D250" t="s">
        <v>146</v>
      </c>
      <c r="E250" t="s">
        <v>47</v>
      </c>
      <c r="F250" t="s">
        <v>53</v>
      </c>
      <c r="G250" t="s">
        <v>51</v>
      </c>
      <c r="H250" t="s">
        <v>245</v>
      </c>
      <c r="K250" t="s">
        <v>54</v>
      </c>
      <c r="L250" t="s">
        <v>5</v>
      </c>
      <c r="M250">
        <v>4</v>
      </c>
      <c r="O250" t="s">
        <v>227</v>
      </c>
      <c r="P250" t="s">
        <v>174</v>
      </c>
      <c r="Q250" t="s">
        <v>50</v>
      </c>
      <c r="R250">
        <v>5400</v>
      </c>
      <c r="S250" t="s">
        <v>1742</v>
      </c>
      <c r="T250" t="s">
        <v>239</v>
      </c>
      <c r="V250" t="s">
        <v>503</v>
      </c>
      <c r="W250" t="s">
        <v>503</v>
      </c>
      <c r="X250">
        <v>0</v>
      </c>
      <c r="Y250" s="6" t="str">
        <f t="shared" si="14"/>
        <v>A</v>
      </c>
      <c r="Z250" s="6">
        <f>VLOOKUP(Q250,lists!Q:R,2,FALSE)</f>
        <v>3</v>
      </c>
      <c r="AA250" t="b">
        <f>VLOOKUP(G250,lists!$B$2:$D$3,3,FALSE)</f>
        <v>1</v>
      </c>
      <c r="AB250" t="b">
        <f>VLOOKUP(F250,lists!$B:$C,2,FALSE)</f>
        <v>1</v>
      </c>
      <c r="AC250" t="b">
        <f>IF(AND(Z250&gt;=VLOOKUP(JUMP!$I$1,lists!$Q:$R,2,FALSE),Z250&lt;=VLOOKUP(JUMP!$I$2,lists!$Q:$R,2,FALSE)),TRUE,FALSE)</f>
        <v>1</v>
      </c>
      <c r="AD250" t="b">
        <f>VLOOKUP(Y250,lists!$B$7:$D$8,3,FALSE)</f>
        <v>1</v>
      </c>
      <c r="AE250" t="b">
        <f>VLOOKUP(SUBSTITUTE(IF(H250="","Open",H250),"Beg","Mdn"),lists!$B$27:$D$29,3,FALSE)</f>
        <v>1</v>
      </c>
      <c r="AF250" t="b">
        <f>IF(JUMP!$I$5="All",TRUE,IF(JUMP!$I$5=TEXT('Raw - J'!C250,"mmm"),TRUE,FALSE))</f>
        <v>1</v>
      </c>
      <c r="AG250" t="b">
        <f>VLOOKUP(M250,lists!B:D,3,FALSE)</f>
        <v>1</v>
      </c>
      <c r="AH250" t="b">
        <f>VLOOKUP(T250,lists!$B$23:$D$25,3,FALSE)</f>
        <v>1</v>
      </c>
      <c r="AI250">
        <f t="shared" si="15"/>
        <v>1</v>
      </c>
    </row>
    <row r="251" spans="1:35" x14ac:dyDescent="0.35">
      <c r="A251" s="1">
        <f t="shared" si="12"/>
        <v>251</v>
      </c>
      <c r="B251" s="1">
        <f t="shared" si="13"/>
        <v>250</v>
      </c>
      <c r="C251" s="5">
        <v>44336</v>
      </c>
      <c r="D251" t="s">
        <v>146</v>
      </c>
      <c r="E251" t="s">
        <v>47</v>
      </c>
      <c r="F251" t="s">
        <v>53</v>
      </c>
      <c r="G251" t="s">
        <v>51</v>
      </c>
      <c r="H251" t="s">
        <v>244</v>
      </c>
      <c r="K251" t="s">
        <v>54</v>
      </c>
      <c r="L251" t="s">
        <v>5</v>
      </c>
      <c r="M251">
        <v>4</v>
      </c>
      <c r="O251" t="s">
        <v>227</v>
      </c>
      <c r="P251" t="s">
        <v>276</v>
      </c>
      <c r="Q251" t="s">
        <v>55</v>
      </c>
      <c r="R251">
        <v>6600</v>
      </c>
      <c r="S251" t="s">
        <v>1891</v>
      </c>
      <c r="T251" t="s">
        <v>239</v>
      </c>
      <c r="V251" t="s">
        <v>503</v>
      </c>
      <c r="W251" t="s">
        <v>503</v>
      </c>
      <c r="X251">
        <v>0</v>
      </c>
      <c r="Y251" s="6" t="str">
        <f t="shared" si="14"/>
        <v>A</v>
      </c>
      <c r="Z251" s="6">
        <f>VLOOKUP(Q251,lists!Q:R,2,FALSE)</f>
        <v>2</v>
      </c>
      <c r="AA251" t="b">
        <f>VLOOKUP(G251,lists!$B$2:$D$3,3,FALSE)</f>
        <v>1</v>
      </c>
      <c r="AB251" t="b">
        <f>VLOOKUP(F251,lists!$B:$C,2,FALSE)</f>
        <v>1</v>
      </c>
      <c r="AC251" t="b">
        <f>IF(AND(Z251&gt;=VLOOKUP(JUMP!$I$1,lists!$Q:$R,2,FALSE),Z251&lt;=VLOOKUP(JUMP!$I$2,lists!$Q:$R,2,FALSE)),TRUE,FALSE)</f>
        <v>1</v>
      </c>
      <c r="AD251" t="b">
        <f>VLOOKUP(Y251,lists!$B$7:$D$8,3,FALSE)</f>
        <v>1</v>
      </c>
      <c r="AE251" t="b">
        <f>VLOOKUP(SUBSTITUTE(IF(H251="","Open",H251),"Beg","Mdn"),lists!$B$27:$D$29,3,FALSE)</f>
        <v>1</v>
      </c>
      <c r="AF251" t="b">
        <f>IF(JUMP!$I$5="All",TRUE,IF(JUMP!$I$5=TEXT('Raw - J'!C251,"mmm"),TRUE,FALSE))</f>
        <v>1</v>
      </c>
      <c r="AG251" t="b">
        <f>VLOOKUP(M251,lists!B:D,3,FALSE)</f>
        <v>1</v>
      </c>
      <c r="AH251" t="b">
        <f>VLOOKUP(T251,lists!$B$23:$D$25,3,FALSE)</f>
        <v>1</v>
      </c>
      <c r="AI251">
        <f t="shared" si="15"/>
        <v>1</v>
      </c>
    </row>
    <row r="252" spans="1:35" x14ac:dyDescent="0.35">
      <c r="A252" s="1">
        <f t="shared" si="12"/>
        <v>252</v>
      </c>
      <c r="B252" s="1">
        <f t="shared" si="13"/>
        <v>251</v>
      </c>
      <c r="C252" s="5">
        <v>44336</v>
      </c>
      <c r="D252" t="s">
        <v>146</v>
      </c>
      <c r="E252" t="s">
        <v>47</v>
      </c>
      <c r="F252" t="s">
        <v>53</v>
      </c>
      <c r="G252" t="s">
        <v>6</v>
      </c>
      <c r="H252" t="s">
        <v>227</v>
      </c>
      <c r="K252" t="s">
        <v>54</v>
      </c>
      <c r="L252" t="s">
        <v>5</v>
      </c>
      <c r="M252">
        <v>5</v>
      </c>
      <c r="O252" t="s">
        <v>234</v>
      </c>
      <c r="P252" t="s">
        <v>276</v>
      </c>
      <c r="Q252" t="s">
        <v>55</v>
      </c>
      <c r="R252">
        <v>7100</v>
      </c>
      <c r="S252" t="s">
        <v>1890</v>
      </c>
      <c r="T252" t="s">
        <v>239</v>
      </c>
      <c r="V252" t="s">
        <v>503</v>
      </c>
      <c r="W252" t="s">
        <v>503</v>
      </c>
      <c r="X252">
        <v>0</v>
      </c>
      <c r="Y252" s="6" t="str">
        <f t="shared" si="14"/>
        <v>A</v>
      </c>
      <c r="Z252" s="6">
        <f>VLOOKUP(Q252,lists!Q:R,2,FALSE)</f>
        <v>2</v>
      </c>
      <c r="AA252" t="b">
        <f>VLOOKUP(G252,lists!$B$2:$D$3,3,FALSE)</f>
        <v>1</v>
      </c>
      <c r="AB252" t="b">
        <f>VLOOKUP(F252,lists!$B:$C,2,FALSE)</f>
        <v>1</v>
      </c>
      <c r="AC252" t="b">
        <f>IF(AND(Z252&gt;=VLOOKUP(JUMP!$I$1,lists!$Q:$R,2,FALSE),Z252&lt;=VLOOKUP(JUMP!$I$2,lists!$Q:$R,2,FALSE)),TRUE,FALSE)</f>
        <v>1</v>
      </c>
      <c r="AD252" t="b">
        <f>VLOOKUP(Y252,lists!$B$7:$D$8,3,FALSE)</f>
        <v>1</v>
      </c>
      <c r="AE252" t="b">
        <f>VLOOKUP(SUBSTITUTE(IF(H252="","Open",H252),"Beg","Mdn"),lists!$B$27:$D$29,3,FALSE)</f>
        <v>1</v>
      </c>
      <c r="AF252" t="b">
        <f>IF(JUMP!$I$5="All",TRUE,IF(JUMP!$I$5=TEXT('Raw - J'!C252,"mmm"),TRUE,FALSE))</f>
        <v>1</v>
      </c>
      <c r="AG252" t="b">
        <f>VLOOKUP(M252,lists!B:D,3,FALSE)</f>
        <v>1</v>
      </c>
      <c r="AH252" t="b">
        <f>VLOOKUP(T252,lists!$B$23:$D$25,3,FALSE)</f>
        <v>1</v>
      </c>
      <c r="AI252">
        <f t="shared" si="15"/>
        <v>1</v>
      </c>
    </row>
    <row r="253" spans="1:35" x14ac:dyDescent="0.35">
      <c r="A253" s="1">
        <f t="shared" si="12"/>
        <v>253</v>
      </c>
      <c r="B253" s="1">
        <f t="shared" si="13"/>
        <v>252</v>
      </c>
      <c r="C253" s="5">
        <v>44336</v>
      </c>
      <c r="D253" t="s">
        <v>146</v>
      </c>
      <c r="E253" t="s">
        <v>47</v>
      </c>
      <c r="F253" t="s">
        <v>48</v>
      </c>
      <c r="G253" t="s">
        <v>6</v>
      </c>
      <c r="H253" t="s">
        <v>227</v>
      </c>
      <c r="K253" t="s">
        <v>49</v>
      </c>
      <c r="L253" t="s">
        <v>5</v>
      </c>
      <c r="M253">
        <v>4</v>
      </c>
      <c r="O253" t="s">
        <v>226</v>
      </c>
      <c r="P253" t="s">
        <v>1892</v>
      </c>
      <c r="Q253" t="s">
        <v>254</v>
      </c>
      <c r="R253">
        <v>9600</v>
      </c>
      <c r="S253" t="s">
        <v>1893</v>
      </c>
      <c r="T253" t="s">
        <v>239</v>
      </c>
      <c r="V253" t="s">
        <v>503</v>
      </c>
      <c r="W253" t="s">
        <v>503</v>
      </c>
      <c r="X253">
        <v>0</v>
      </c>
      <c r="Y253" s="6" t="str">
        <f t="shared" si="14"/>
        <v>A</v>
      </c>
      <c r="Z253" s="6">
        <f>VLOOKUP(Q253,lists!Q:R,2,FALSE)</f>
        <v>6</v>
      </c>
      <c r="AA253" t="b">
        <f>VLOOKUP(G253,lists!$B$2:$D$3,3,FALSE)</f>
        <v>1</v>
      </c>
      <c r="AB253" t="b">
        <f>VLOOKUP(F253,lists!$B:$C,2,FALSE)</f>
        <v>1</v>
      </c>
      <c r="AC253" t="b">
        <f>IF(AND(Z253&gt;=VLOOKUP(JUMP!$I$1,lists!$Q:$R,2,FALSE),Z253&lt;=VLOOKUP(JUMP!$I$2,lists!$Q:$R,2,FALSE)),TRUE,FALSE)</f>
        <v>1</v>
      </c>
      <c r="AD253" t="b">
        <f>VLOOKUP(Y253,lists!$B$7:$D$8,3,FALSE)</f>
        <v>1</v>
      </c>
      <c r="AE253" t="b">
        <f>VLOOKUP(SUBSTITUTE(IF(H253="","Open",H253),"Beg","Mdn"),lists!$B$27:$D$29,3,FALSE)</f>
        <v>1</v>
      </c>
      <c r="AF253" t="b">
        <f>IF(JUMP!$I$5="All",TRUE,IF(JUMP!$I$5=TEXT('Raw - J'!C253,"mmm"),TRUE,FALSE))</f>
        <v>1</v>
      </c>
      <c r="AG253" t="b">
        <f>VLOOKUP(M253,lists!B:D,3,FALSE)</f>
        <v>1</v>
      </c>
      <c r="AH253" t="b">
        <f>VLOOKUP(T253,lists!$B$23:$D$25,3,FALSE)</f>
        <v>1</v>
      </c>
      <c r="AI253">
        <f t="shared" si="15"/>
        <v>1</v>
      </c>
    </row>
    <row r="254" spans="1:35" x14ac:dyDescent="0.35">
      <c r="A254" s="1">
        <f t="shared" si="12"/>
        <v>254</v>
      </c>
      <c r="B254" s="1">
        <f t="shared" si="13"/>
        <v>253</v>
      </c>
      <c r="C254" s="5">
        <v>44336</v>
      </c>
      <c r="D254" t="s">
        <v>146</v>
      </c>
      <c r="E254" t="s">
        <v>47</v>
      </c>
      <c r="F254" t="s">
        <v>48</v>
      </c>
      <c r="G254" t="s">
        <v>6</v>
      </c>
      <c r="H254" t="s">
        <v>227</v>
      </c>
      <c r="K254" t="s">
        <v>49</v>
      </c>
      <c r="L254" t="s">
        <v>5</v>
      </c>
      <c r="M254">
        <v>4</v>
      </c>
      <c r="O254" t="s">
        <v>228</v>
      </c>
      <c r="P254" t="s">
        <v>170</v>
      </c>
      <c r="Q254" t="s">
        <v>50</v>
      </c>
      <c r="R254">
        <v>10000</v>
      </c>
      <c r="S254" t="s">
        <v>1894</v>
      </c>
      <c r="T254" t="s">
        <v>239</v>
      </c>
      <c r="V254" t="s">
        <v>503</v>
      </c>
      <c r="W254" t="s">
        <v>503</v>
      </c>
      <c r="X254">
        <v>0</v>
      </c>
      <c r="Y254" s="6" t="str">
        <f t="shared" si="14"/>
        <v>A</v>
      </c>
      <c r="Z254" s="6">
        <f>VLOOKUP(Q254,lists!Q:R,2,FALSE)</f>
        <v>3</v>
      </c>
      <c r="AA254" t="b">
        <f>VLOOKUP(G254,lists!$B$2:$D$3,3,FALSE)</f>
        <v>1</v>
      </c>
      <c r="AB254" t="b">
        <f>VLOOKUP(F254,lists!$B:$C,2,FALSE)</f>
        <v>1</v>
      </c>
      <c r="AC254" t="b">
        <f>IF(AND(Z254&gt;=VLOOKUP(JUMP!$I$1,lists!$Q:$R,2,FALSE),Z254&lt;=VLOOKUP(JUMP!$I$2,lists!$Q:$R,2,FALSE)),TRUE,FALSE)</f>
        <v>1</v>
      </c>
      <c r="AD254" t="b">
        <f>VLOOKUP(Y254,lists!$B$7:$D$8,3,FALSE)</f>
        <v>1</v>
      </c>
      <c r="AE254" t="b">
        <f>VLOOKUP(SUBSTITUTE(IF(H254="","Open",H254),"Beg","Mdn"),lists!$B$27:$D$29,3,FALSE)</f>
        <v>1</v>
      </c>
      <c r="AF254" t="b">
        <f>IF(JUMP!$I$5="All",TRUE,IF(JUMP!$I$5=TEXT('Raw - J'!C254,"mmm"),TRUE,FALSE))</f>
        <v>1</v>
      </c>
      <c r="AG254" t="b">
        <f>VLOOKUP(M254,lists!B:D,3,FALSE)</f>
        <v>1</v>
      </c>
      <c r="AH254" t="b">
        <f>VLOOKUP(T254,lists!$B$23:$D$25,3,FALSE)</f>
        <v>1</v>
      </c>
      <c r="AI254">
        <f t="shared" si="15"/>
        <v>1</v>
      </c>
    </row>
    <row r="255" spans="1:35" x14ac:dyDescent="0.35">
      <c r="A255" s="1">
        <f t="shared" si="12"/>
        <v>255</v>
      </c>
      <c r="B255" s="1">
        <f t="shared" si="13"/>
        <v>254</v>
      </c>
      <c r="C255" s="5">
        <v>44336</v>
      </c>
      <c r="D255" t="s">
        <v>146</v>
      </c>
      <c r="E255" t="s">
        <v>47</v>
      </c>
      <c r="F255" t="s">
        <v>53</v>
      </c>
      <c r="G255" t="s">
        <v>6</v>
      </c>
      <c r="H255" t="s">
        <v>227</v>
      </c>
      <c r="K255" t="s">
        <v>54</v>
      </c>
      <c r="L255" t="s">
        <v>5</v>
      </c>
      <c r="M255">
        <v>3</v>
      </c>
      <c r="O255" t="s">
        <v>231</v>
      </c>
      <c r="P255" t="s">
        <v>174</v>
      </c>
      <c r="Q255" t="s">
        <v>50</v>
      </c>
      <c r="R255">
        <v>19600</v>
      </c>
      <c r="S255" t="s">
        <v>269</v>
      </c>
      <c r="T255" t="s">
        <v>239</v>
      </c>
      <c r="V255" t="s">
        <v>503</v>
      </c>
      <c r="W255" t="s">
        <v>503</v>
      </c>
      <c r="X255">
        <v>0</v>
      </c>
      <c r="Y255" s="6" t="str">
        <f t="shared" si="14"/>
        <v>A</v>
      </c>
      <c r="Z255" s="6">
        <f>VLOOKUP(Q255,lists!Q:R,2,FALSE)</f>
        <v>3</v>
      </c>
      <c r="AA255" t="b">
        <f>VLOOKUP(G255,lists!$B$2:$D$3,3,FALSE)</f>
        <v>1</v>
      </c>
      <c r="AB255" t="b">
        <f>VLOOKUP(F255,lists!$B:$C,2,FALSE)</f>
        <v>1</v>
      </c>
      <c r="AC255" t="b">
        <f>IF(AND(Z255&gt;=VLOOKUP(JUMP!$I$1,lists!$Q:$R,2,FALSE),Z255&lt;=VLOOKUP(JUMP!$I$2,lists!$Q:$R,2,FALSE)),TRUE,FALSE)</f>
        <v>1</v>
      </c>
      <c r="AD255" t="b">
        <f>VLOOKUP(Y255,lists!$B$7:$D$8,3,FALSE)</f>
        <v>1</v>
      </c>
      <c r="AE255" t="b">
        <f>VLOOKUP(SUBSTITUTE(IF(H255="","Open",H255),"Beg","Mdn"),lists!$B$27:$D$29,3,FALSE)</f>
        <v>1</v>
      </c>
      <c r="AF255" t="b">
        <f>IF(JUMP!$I$5="All",TRUE,IF(JUMP!$I$5=TEXT('Raw - J'!C255,"mmm"),TRUE,FALSE))</f>
        <v>1</v>
      </c>
      <c r="AG255" t="b">
        <f>VLOOKUP(M255,lists!B:D,3,FALSE)</f>
        <v>1</v>
      </c>
      <c r="AH255" t="b">
        <f>VLOOKUP(T255,lists!$B$23:$D$25,3,FALSE)</f>
        <v>1</v>
      </c>
      <c r="AI255">
        <f t="shared" si="15"/>
        <v>1</v>
      </c>
    </row>
    <row r="256" spans="1:35" x14ac:dyDescent="0.35">
      <c r="A256" s="1">
        <f t="shared" si="12"/>
        <v>256</v>
      </c>
      <c r="B256" s="1">
        <f t="shared" si="13"/>
        <v>255</v>
      </c>
      <c r="C256" s="5">
        <v>44337</v>
      </c>
      <c r="D256" t="s">
        <v>516</v>
      </c>
      <c r="E256" t="s">
        <v>47</v>
      </c>
      <c r="F256" t="s">
        <v>109</v>
      </c>
      <c r="G256" t="s">
        <v>51</v>
      </c>
      <c r="H256" t="s">
        <v>227</v>
      </c>
      <c r="K256" t="s">
        <v>49</v>
      </c>
      <c r="L256" t="s">
        <v>5</v>
      </c>
      <c r="M256">
        <v>6</v>
      </c>
      <c r="O256" t="s">
        <v>227</v>
      </c>
      <c r="P256" t="s">
        <v>85</v>
      </c>
      <c r="Q256" t="s">
        <v>52</v>
      </c>
      <c r="R256">
        <v>2000</v>
      </c>
      <c r="S256" t="s">
        <v>1900</v>
      </c>
      <c r="T256" t="s">
        <v>239</v>
      </c>
      <c r="U256" t="s">
        <v>526</v>
      </c>
      <c r="V256" t="s">
        <v>503</v>
      </c>
      <c r="W256" t="s">
        <v>503</v>
      </c>
      <c r="X256">
        <v>0</v>
      </c>
      <c r="Y256" s="6" t="str">
        <f t="shared" si="14"/>
        <v>A</v>
      </c>
      <c r="Z256" s="6">
        <f>VLOOKUP(Q256,lists!Q:R,2,FALSE)</f>
        <v>5</v>
      </c>
      <c r="AA256" t="b">
        <f>VLOOKUP(G256,lists!$B$2:$D$3,3,FALSE)</f>
        <v>1</v>
      </c>
      <c r="AB256" t="b">
        <f>VLOOKUP(F256,lists!$B:$C,2,FALSE)</f>
        <v>1</v>
      </c>
      <c r="AC256" t="b">
        <f>IF(AND(Z256&gt;=VLOOKUP(JUMP!$I$1,lists!$Q:$R,2,FALSE),Z256&lt;=VLOOKUP(JUMP!$I$2,lists!$Q:$R,2,FALSE)),TRUE,FALSE)</f>
        <v>1</v>
      </c>
      <c r="AD256" t="b">
        <f>VLOOKUP(Y256,lists!$B$7:$D$8,3,FALSE)</f>
        <v>1</v>
      </c>
      <c r="AE256" t="b">
        <f>VLOOKUP(SUBSTITUTE(IF(H256="","Open",H256),"Beg","Mdn"),lists!$B$27:$D$29,3,FALSE)</f>
        <v>1</v>
      </c>
      <c r="AF256" t="b">
        <f>IF(JUMP!$I$5="All",TRUE,IF(JUMP!$I$5=TEXT('Raw - J'!C256,"mmm"),TRUE,FALSE))</f>
        <v>1</v>
      </c>
      <c r="AG256" t="b">
        <f>VLOOKUP(M256,lists!B:D,3,FALSE)</f>
        <v>1</v>
      </c>
      <c r="AH256" t="b">
        <f>VLOOKUP(T256,lists!$B$23:$D$25,3,FALSE)</f>
        <v>1</v>
      </c>
      <c r="AI256">
        <f t="shared" si="15"/>
        <v>1</v>
      </c>
    </row>
    <row r="257" spans="1:35" x14ac:dyDescent="0.35">
      <c r="A257" s="1">
        <f t="shared" ref="A257:A260" si="18">IF(B257="",A256,B257+1)</f>
        <v>257</v>
      </c>
      <c r="B257" s="1">
        <f t="shared" ref="B257:B260" si="19">IF(AND(A256&lt;1,AI257=1),1,IF(AI257=1,A256,""))</f>
        <v>256</v>
      </c>
      <c r="C257" s="5">
        <v>44337</v>
      </c>
      <c r="D257" t="s">
        <v>516</v>
      </c>
      <c r="E257" t="s">
        <v>47</v>
      </c>
      <c r="F257" t="s">
        <v>53</v>
      </c>
      <c r="G257" t="s">
        <v>6</v>
      </c>
      <c r="H257" t="s">
        <v>227</v>
      </c>
      <c r="K257" t="s">
        <v>54</v>
      </c>
      <c r="L257" t="s">
        <v>5</v>
      </c>
      <c r="M257">
        <v>5</v>
      </c>
      <c r="O257" t="s">
        <v>234</v>
      </c>
      <c r="P257" t="s">
        <v>85</v>
      </c>
      <c r="Q257" t="s">
        <v>52</v>
      </c>
      <c r="R257">
        <v>3900</v>
      </c>
      <c r="S257" t="s">
        <v>1901</v>
      </c>
      <c r="T257" t="s">
        <v>239</v>
      </c>
      <c r="V257" t="s">
        <v>503</v>
      </c>
      <c r="W257" t="s">
        <v>503</v>
      </c>
      <c r="X257">
        <v>0</v>
      </c>
      <c r="Y257" s="6" t="str">
        <f t="shared" ref="Y257:Y320" si="20">IF(L257="F",L257,"A")</f>
        <v>A</v>
      </c>
      <c r="Z257" s="6">
        <f>VLOOKUP(Q257,lists!Q:R,2,FALSE)</f>
        <v>5</v>
      </c>
      <c r="AA257" t="b">
        <f>VLOOKUP(G257,lists!$B$2:$D$3,3,FALSE)</f>
        <v>1</v>
      </c>
      <c r="AB257" t="b">
        <f>VLOOKUP(F257,lists!$B:$C,2,FALSE)</f>
        <v>1</v>
      </c>
      <c r="AC257" t="b">
        <f>IF(AND(Z257&gt;=VLOOKUP(JUMP!$I$1,lists!$Q:$R,2,FALSE),Z257&lt;=VLOOKUP(JUMP!$I$2,lists!$Q:$R,2,FALSE)),TRUE,FALSE)</f>
        <v>1</v>
      </c>
      <c r="AD257" t="b">
        <f>VLOOKUP(Y257,lists!$B$7:$D$8,3,FALSE)</f>
        <v>1</v>
      </c>
      <c r="AE257" t="b">
        <f>VLOOKUP(SUBSTITUTE(IF(H257="","Open",H257),"Beg","Mdn"),lists!$B$27:$D$29,3,FALSE)</f>
        <v>1</v>
      </c>
      <c r="AF257" t="b">
        <f>IF(JUMP!$I$5="All",TRUE,IF(JUMP!$I$5=TEXT('Raw - J'!C257,"mmm"),TRUE,FALSE))</f>
        <v>1</v>
      </c>
      <c r="AG257" t="b">
        <f>VLOOKUP(M257,lists!B:D,3,FALSE)</f>
        <v>1</v>
      </c>
      <c r="AH257" t="b">
        <f>VLOOKUP(T257,lists!$B$23:$D$25,3,FALSE)</f>
        <v>1</v>
      </c>
      <c r="AI257">
        <f t="shared" si="15"/>
        <v>1</v>
      </c>
    </row>
    <row r="258" spans="1:35" x14ac:dyDescent="0.35">
      <c r="A258" s="1">
        <f t="shared" si="18"/>
        <v>258</v>
      </c>
      <c r="B258" s="1">
        <f t="shared" si="19"/>
        <v>257</v>
      </c>
      <c r="C258" s="5">
        <v>44337</v>
      </c>
      <c r="D258" t="s">
        <v>516</v>
      </c>
      <c r="E258" t="s">
        <v>47</v>
      </c>
      <c r="F258" t="s">
        <v>53</v>
      </c>
      <c r="G258" t="s">
        <v>51</v>
      </c>
      <c r="H258" t="s">
        <v>244</v>
      </c>
      <c r="K258" t="s">
        <v>54</v>
      </c>
      <c r="L258" t="s">
        <v>5</v>
      </c>
      <c r="M258">
        <v>4</v>
      </c>
      <c r="O258" t="s">
        <v>227</v>
      </c>
      <c r="P258" t="s">
        <v>85</v>
      </c>
      <c r="Q258" t="s">
        <v>52</v>
      </c>
      <c r="R258">
        <v>5400</v>
      </c>
      <c r="S258" t="s">
        <v>1895</v>
      </c>
      <c r="T258" t="s">
        <v>239</v>
      </c>
      <c r="V258" t="s">
        <v>503</v>
      </c>
      <c r="W258" t="s">
        <v>503</v>
      </c>
      <c r="X258">
        <v>0</v>
      </c>
      <c r="Y258" s="6" t="str">
        <f t="shared" si="20"/>
        <v>A</v>
      </c>
      <c r="Z258" s="6">
        <f>VLOOKUP(Q258,lists!Q:R,2,FALSE)</f>
        <v>5</v>
      </c>
      <c r="AA258" t="b">
        <f>VLOOKUP(G258,lists!$B$2:$D$3,3,FALSE)</f>
        <v>1</v>
      </c>
      <c r="AB258" t="b">
        <f>VLOOKUP(F258,lists!$B:$C,2,FALSE)</f>
        <v>1</v>
      </c>
      <c r="AC258" t="b">
        <f>IF(AND(Z258&gt;=VLOOKUP(JUMP!$I$1,lists!$Q:$R,2,FALSE),Z258&lt;=VLOOKUP(JUMP!$I$2,lists!$Q:$R,2,FALSE)),TRUE,FALSE)</f>
        <v>1</v>
      </c>
      <c r="AD258" t="b">
        <f>VLOOKUP(Y258,lists!$B$7:$D$8,3,FALSE)</f>
        <v>1</v>
      </c>
      <c r="AE258" t="b">
        <f>VLOOKUP(SUBSTITUTE(IF(H258="","Open",H258),"Beg","Mdn"),lists!$B$27:$D$29,3,FALSE)</f>
        <v>1</v>
      </c>
      <c r="AF258" t="b">
        <f>IF(JUMP!$I$5="All",TRUE,IF(JUMP!$I$5=TEXT('Raw - J'!C258,"mmm"),TRUE,FALSE))</f>
        <v>1</v>
      </c>
      <c r="AG258" t="b">
        <f>VLOOKUP(M258,lists!B:D,3,FALSE)</f>
        <v>1</v>
      </c>
      <c r="AH258" t="b">
        <f>VLOOKUP(T258,lists!$B$23:$D$25,3,FALSE)</f>
        <v>1</v>
      </c>
      <c r="AI258">
        <f t="shared" ref="AI258:AI321" si="21">IF(AND(AA258=TRUE,AB258=TRUE,AC258=TRUE,AD258=TRUE,AE258=TRUE,AF258=TRUE,AG258=TRUE,AH258=TRUE),1,0)</f>
        <v>1</v>
      </c>
    </row>
    <row r="259" spans="1:35" x14ac:dyDescent="0.35">
      <c r="A259" s="1">
        <f t="shared" si="18"/>
        <v>259</v>
      </c>
      <c r="B259" s="1">
        <f t="shared" si="19"/>
        <v>258</v>
      </c>
      <c r="C259" s="5">
        <v>44337</v>
      </c>
      <c r="D259" t="s">
        <v>516</v>
      </c>
      <c r="E259" t="s">
        <v>47</v>
      </c>
      <c r="F259" t="s">
        <v>53</v>
      </c>
      <c r="G259" t="s">
        <v>6</v>
      </c>
      <c r="H259" t="s">
        <v>227</v>
      </c>
      <c r="K259" t="s">
        <v>54</v>
      </c>
      <c r="L259" t="s">
        <v>7</v>
      </c>
      <c r="M259">
        <v>5</v>
      </c>
      <c r="O259" t="s">
        <v>234</v>
      </c>
      <c r="P259" t="s">
        <v>86</v>
      </c>
      <c r="Q259" t="s">
        <v>50</v>
      </c>
      <c r="R259">
        <v>5400</v>
      </c>
      <c r="S259" t="s">
        <v>1897</v>
      </c>
      <c r="T259" t="s">
        <v>239</v>
      </c>
      <c r="V259" t="s">
        <v>503</v>
      </c>
      <c r="W259" t="s">
        <v>503</v>
      </c>
      <c r="X259">
        <v>0</v>
      </c>
      <c r="Y259" s="6" t="str">
        <f t="shared" si="20"/>
        <v>F</v>
      </c>
      <c r="Z259" s="6">
        <f>VLOOKUP(Q259,lists!Q:R,2,FALSE)</f>
        <v>3</v>
      </c>
      <c r="AA259" t="b">
        <f>VLOOKUP(G259,lists!$B$2:$D$3,3,FALSE)</f>
        <v>1</v>
      </c>
      <c r="AB259" t="b">
        <f>VLOOKUP(F259,lists!$B:$C,2,FALSE)</f>
        <v>1</v>
      </c>
      <c r="AC259" t="b">
        <f>IF(AND(Z259&gt;=VLOOKUP(JUMP!$I$1,lists!$Q:$R,2,FALSE),Z259&lt;=VLOOKUP(JUMP!$I$2,lists!$Q:$R,2,FALSE)),TRUE,FALSE)</f>
        <v>1</v>
      </c>
      <c r="AD259" t="b">
        <f>VLOOKUP(Y259,lists!$B$7:$D$8,3,FALSE)</f>
        <v>1</v>
      </c>
      <c r="AE259" t="b">
        <f>VLOOKUP(SUBSTITUTE(IF(H259="","Open",H259),"Beg","Mdn"),lists!$B$27:$D$29,3,FALSE)</f>
        <v>1</v>
      </c>
      <c r="AF259" t="b">
        <f>IF(JUMP!$I$5="All",TRUE,IF(JUMP!$I$5=TEXT('Raw - J'!C259,"mmm"),TRUE,FALSE))</f>
        <v>1</v>
      </c>
      <c r="AG259" t="b">
        <f>VLOOKUP(M259,lists!B:D,3,FALSE)</f>
        <v>1</v>
      </c>
      <c r="AH259" t="b">
        <f>VLOOKUP(T259,lists!$B$23:$D$25,3,FALSE)</f>
        <v>1</v>
      </c>
      <c r="AI259">
        <f t="shared" si="21"/>
        <v>1</v>
      </c>
    </row>
    <row r="260" spans="1:35" x14ac:dyDescent="0.35">
      <c r="A260" s="1">
        <f t="shared" si="18"/>
        <v>260</v>
      </c>
      <c r="B260" s="1">
        <f t="shared" si="19"/>
        <v>259</v>
      </c>
      <c r="C260" s="5">
        <v>44337</v>
      </c>
      <c r="D260" t="s">
        <v>516</v>
      </c>
      <c r="E260" t="s">
        <v>47</v>
      </c>
      <c r="F260" t="s">
        <v>53</v>
      </c>
      <c r="G260" t="s">
        <v>51</v>
      </c>
      <c r="H260" t="s">
        <v>244</v>
      </c>
      <c r="J260" t="s">
        <v>1702</v>
      </c>
      <c r="K260" t="s">
        <v>54</v>
      </c>
      <c r="L260" t="s">
        <v>5</v>
      </c>
      <c r="M260">
        <v>4</v>
      </c>
      <c r="O260" t="s">
        <v>227</v>
      </c>
      <c r="P260" t="s">
        <v>86</v>
      </c>
      <c r="Q260" t="s">
        <v>50</v>
      </c>
      <c r="R260">
        <v>5400</v>
      </c>
      <c r="S260" t="s">
        <v>1898</v>
      </c>
      <c r="T260" t="s">
        <v>239</v>
      </c>
      <c r="V260" t="s">
        <v>503</v>
      </c>
      <c r="W260" t="s">
        <v>503</v>
      </c>
      <c r="X260">
        <v>0</v>
      </c>
      <c r="Y260" s="6" t="str">
        <f t="shared" si="20"/>
        <v>A</v>
      </c>
      <c r="Z260" s="6">
        <f>VLOOKUP(Q260,lists!Q:R,2,FALSE)</f>
        <v>3</v>
      </c>
      <c r="AA260" t="b">
        <f>VLOOKUP(G260,lists!$B$2:$D$3,3,FALSE)</f>
        <v>1</v>
      </c>
      <c r="AB260" t="b">
        <f>VLOOKUP(F260,lists!$B:$C,2,FALSE)</f>
        <v>1</v>
      </c>
      <c r="AC260" t="b">
        <f>IF(AND(Z260&gt;=VLOOKUP(JUMP!$I$1,lists!$Q:$R,2,FALSE),Z260&lt;=VLOOKUP(JUMP!$I$2,lists!$Q:$R,2,FALSE)),TRUE,FALSE)</f>
        <v>1</v>
      </c>
      <c r="AD260" t="b">
        <f>VLOOKUP(Y260,lists!$B$7:$D$8,3,FALSE)</f>
        <v>1</v>
      </c>
      <c r="AE260" t="b">
        <f>VLOOKUP(SUBSTITUTE(IF(H260="","Open",H260),"Beg","Mdn"),lists!$B$27:$D$29,3,FALSE)</f>
        <v>1</v>
      </c>
      <c r="AF260" t="b">
        <f>IF(JUMP!$I$5="All",TRUE,IF(JUMP!$I$5=TEXT('Raw - J'!C260,"mmm"),TRUE,FALSE))</f>
        <v>1</v>
      </c>
      <c r="AG260" t="b">
        <f>VLOOKUP(M260,lists!B:D,3,FALSE)</f>
        <v>1</v>
      </c>
      <c r="AH260" t="b">
        <f>VLOOKUP(T260,lists!$B$23:$D$25,3,FALSE)</f>
        <v>1</v>
      </c>
      <c r="AI260">
        <f t="shared" si="21"/>
        <v>1</v>
      </c>
    </row>
    <row r="261" spans="1:35" x14ac:dyDescent="0.35">
      <c r="A261" s="1">
        <f t="shared" ref="A261:A324" si="22">IF(B261="",A260,B261+1)</f>
        <v>261</v>
      </c>
      <c r="B261" s="1">
        <f t="shared" ref="B261:B324" si="23">IF(AND(A260&lt;1,AI261=1),1,IF(AI261=1,A260,""))</f>
        <v>260</v>
      </c>
      <c r="C261" s="5">
        <v>44337</v>
      </c>
      <c r="D261" t="s">
        <v>516</v>
      </c>
      <c r="E261" t="s">
        <v>47</v>
      </c>
      <c r="F261" t="s">
        <v>48</v>
      </c>
      <c r="G261" t="s">
        <v>6</v>
      </c>
      <c r="H261" t="s">
        <v>227</v>
      </c>
      <c r="K261" t="s">
        <v>49</v>
      </c>
      <c r="L261" t="s">
        <v>5</v>
      </c>
      <c r="M261">
        <v>4</v>
      </c>
      <c r="O261" t="s">
        <v>226</v>
      </c>
      <c r="P261" t="s">
        <v>86</v>
      </c>
      <c r="Q261" t="s">
        <v>50</v>
      </c>
      <c r="R261">
        <v>6200</v>
      </c>
      <c r="S261" t="s">
        <v>1896</v>
      </c>
      <c r="T261" t="s">
        <v>239</v>
      </c>
      <c r="V261" t="s">
        <v>503</v>
      </c>
      <c r="W261" t="s">
        <v>503</v>
      </c>
      <c r="X261">
        <v>0</v>
      </c>
      <c r="Y261" s="6" t="str">
        <f t="shared" si="20"/>
        <v>A</v>
      </c>
      <c r="Z261" s="6">
        <f>VLOOKUP(Q261,lists!Q:R,2,FALSE)</f>
        <v>3</v>
      </c>
      <c r="AA261" t="b">
        <f>VLOOKUP(G261,lists!$B$2:$D$3,3,FALSE)</f>
        <v>1</v>
      </c>
      <c r="AB261" t="b">
        <f>VLOOKUP(F261,lists!$B:$C,2,FALSE)</f>
        <v>1</v>
      </c>
      <c r="AC261" t="b">
        <f>IF(AND(Z261&gt;=VLOOKUP(JUMP!$I$1,lists!$Q:$R,2,FALSE),Z261&lt;=VLOOKUP(JUMP!$I$2,lists!$Q:$R,2,FALSE)),TRUE,FALSE)</f>
        <v>1</v>
      </c>
      <c r="AD261" t="b">
        <f>VLOOKUP(Y261,lists!$B$7:$D$8,3,FALSE)</f>
        <v>1</v>
      </c>
      <c r="AE261" t="b">
        <f>VLOOKUP(SUBSTITUTE(IF(H261="","Open",H261),"Beg","Mdn"),lists!$B$27:$D$29,3,FALSE)</f>
        <v>1</v>
      </c>
      <c r="AF261" t="b">
        <f>IF(JUMP!$I$5="All",TRUE,IF(JUMP!$I$5=TEXT('Raw - J'!C261,"mmm"),TRUE,FALSE))</f>
        <v>1</v>
      </c>
      <c r="AG261" t="b">
        <f>VLOOKUP(M261,lists!B:D,3,FALSE)</f>
        <v>1</v>
      </c>
      <c r="AH261" t="b">
        <f>VLOOKUP(T261,lists!$B$23:$D$25,3,FALSE)</f>
        <v>1</v>
      </c>
      <c r="AI261">
        <f t="shared" si="21"/>
        <v>1</v>
      </c>
    </row>
    <row r="262" spans="1:35" x14ac:dyDescent="0.35">
      <c r="A262" s="1">
        <f t="shared" si="22"/>
        <v>262</v>
      </c>
      <c r="B262" s="1">
        <f t="shared" si="23"/>
        <v>261</v>
      </c>
      <c r="C262" s="5">
        <v>44337</v>
      </c>
      <c r="D262" t="s">
        <v>516</v>
      </c>
      <c r="E262" t="s">
        <v>47</v>
      </c>
      <c r="F262" t="s">
        <v>48</v>
      </c>
      <c r="G262" t="s">
        <v>6</v>
      </c>
      <c r="H262" t="s">
        <v>227</v>
      </c>
      <c r="K262" t="s">
        <v>49</v>
      </c>
      <c r="L262" t="s">
        <v>5</v>
      </c>
      <c r="M262">
        <v>4</v>
      </c>
      <c r="O262" t="s">
        <v>228</v>
      </c>
      <c r="P262" t="s">
        <v>73</v>
      </c>
      <c r="Q262" t="s">
        <v>55</v>
      </c>
      <c r="R262">
        <v>6200</v>
      </c>
      <c r="S262" t="s">
        <v>1899</v>
      </c>
      <c r="T262" t="s">
        <v>239</v>
      </c>
      <c r="V262" t="s">
        <v>503</v>
      </c>
      <c r="W262" t="s">
        <v>503</v>
      </c>
      <c r="X262">
        <v>0</v>
      </c>
      <c r="Y262" s="6" t="str">
        <f t="shared" si="20"/>
        <v>A</v>
      </c>
      <c r="Z262" s="6">
        <f>VLOOKUP(Q262,lists!Q:R,2,FALSE)</f>
        <v>2</v>
      </c>
      <c r="AA262" t="b">
        <f>VLOOKUP(G262,lists!$B$2:$D$3,3,FALSE)</f>
        <v>1</v>
      </c>
      <c r="AB262" t="b">
        <f>VLOOKUP(F262,lists!$B:$C,2,FALSE)</f>
        <v>1</v>
      </c>
      <c r="AC262" t="b">
        <f>IF(AND(Z262&gt;=VLOOKUP(JUMP!$I$1,lists!$Q:$R,2,FALSE),Z262&lt;=VLOOKUP(JUMP!$I$2,lists!$Q:$R,2,FALSE)),TRUE,FALSE)</f>
        <v>1</v>
      </c>
      <c r="AD262" t="b">
        <f>VLOOKUP(Y262,lists!$B$7:$D$8,3,FALSE)</f>
        <v>1</v>
      </c>
      <c r="AE262" t="b">
        <f>VLOOKUP(SUBSTITUTE(IF(H262="","Open",H262),"Beg","Mdn"),lists!$B$27:$D$29,3,FALSE)</f>
        <v>1</v>
      </c>
      <c r="AF262" t="b">
        <f>IF(JUMP!$I$5="All",TRUE,IF(JUMP!$I$5=TEXT('Raw - J'!C262,"mmm"),TRUE,FALSE))</f>
        <v>1</v>
      </c>
      <c r="AG262" t="b">
        <f>VLOOKUP(M262,lists!B:D,3,FALSE)</f>
        <v>1</v>
      </c>
      <c r="AH262" t="b">
        <f>VLOOKUP(T262,lists!$B$23:$D$25,3,FALSE)</f>
        <v>1</v>
      </c>
      <c r="AI262">
        <f t="shared" si="21"/>
        <v>1</v>
      </c>
    </row>
    <row r="263" spans="1:35" x14ac:dyDescent="0.35">
      <c r="A263" s="1">
        <f t="shared" si="22"/>
        <v>263</v>
      </c>
      <c r="B263" s="1">
        <f t="shared" si="23"/>
        <v>262</v>
      </c>
      <c r="C263" s="5">
        <v>44338</v>
      </c>
      <c r="D263" t="s">
        <v>182</v>
      </c>
      <c r="E263" t="s">
        <v>47</v>
      </c>
      <c r="F263" t="s">
        <v>58</v>
      </c>
      <c r="G263" t="s">
        <v>51</v>
      </c>
      <c r="H263" t="s">
        <v>245</v>
      </c>
      <c r="K263" t="s">
        <v>60</v>
      </c>
      <c r="L263" t="s">
        <v>5</v>
      </c>
      <c r="M263">
        <v>5</v>
      </c>
      <c r="O263" t="s">
        <v>227</v>
      </c>
      <c r="P263" t="s">
        <v>185</v>
      </c>
      <c r="Q263" t="s">
        <v>55</v>
      </c>
      <c r="R263">
        <v>4000</v>
      </c>
      <c r="S263" t="s">
        <v>1908</v>
      </c>
      <c r="T263" t="s">
        <v>239</v>
      </c>
      <c r="V263" t="s">
        <v>503</v>
      </c>
      <c r="W263" t="s">
        <v>503</v>
      </c>
      <c r="X263">
        <v>0</v>
      </c>
      <c r="Y263" s="6" t="str">
        <f t="shared" si="20"/>
        <v>A</v>
      </c>
      <c r="Z263" s="6">
        <f>VLOOKUP(Q263,lists!Q:R,2,FALSE)</f>
        <v>2</v>
      </c>
      <c r="AA263" t="b">
        <f>VLOOKUP(G263,lists!$B$2:$D$3,3,FALSE)</f>
        <v>1</v>
      </c>
      <c r="AB263" t="b">
        <f>VLOOKUP(F263,lists!$B:$C,2,FALSE)</f>
        <v>1</v>
      </c>
      <c r="AC263" t="b">
        <f>IF(AND(Z263&gt;=VLOOKUP(JUMP!$I$1,lists!$Q:$R,2,FALSE),Z263&lt;=VLOOKUP(JUMP!$I$2,lists!$Q:$R,2,FALSE)),TRUE,FALSE)</f>
        <v>1</v>
      </c>
      <c r="AD263" t="b">
        <f>VLOOKUP(Y263,lists!$B$7:$D$8,3,FALSE)</f>
        <v>1</v>
      </c>
      <c r="AE263" t="b">
        <f>VLOOKUP(SUBSTITUTE(IF(H263="","Open",H263),"Beg","Mdn"),lists!$B$27:$D$29,3,FALSE)</f>
        <v>1</v>
      </c>
      <c r="AF263" t="b">
        <f>IF(JUMP!$I$5="All",TRUE,IF(JUMP!$I$5=TEXT('Raw - J'!C263,"mmm"),TRUE,FALSE))</f>
        <v>1</v>
      </c>
      <c r="AG263" t="b">
        <f>VLOOKUP(M263,lists!B:D,3,FALSE)</f>
        <v>1</v>
      </c>
      <c r="AH263" t="b">
        <f>VLOOKUP(T263,lists!$B$23:$D$25,3,FALSE)</f>
        <v>1</v>
      </c>
      <c r="AI263">
        <f t="shared" si="21"/>
        <v>1</v>
      </c>
    </row>
    <row r="264" spans="1:35" x14ac:dyDescent="0.35">
      <c r="A264" s="1">
        <f t="shared" si="22"/>
        <v>264</v>
      </c>
      <c r="B264" s="1">
        <f t="shared" si="23"/>
        <v>263</v>
      </c>
      <c r="C264" s="5">
        <v>44338</v>
      </c>
      <c r="D264" t="s">
        <v>182</v>
      </c>
      <c r="E264" t="s">
        <v>47</v>
      </c>
      <c r="F264" t="s">
        <v>53</v>
      </c>
      <c r="G264" t="s">
        <v>6</v>
      </c>
      <c r="H264" t="s">
        <v>244</v>
      </c>
      <c r="K264" t="s">
        <v>54</v>
      </c>
      <c r="L264" t="s">
        <v>5</v>
      </c>
      <c r="M264">
        <v>5</v>
      </c>
      <c r="O264" t="s">
        <v>229</v>
      </c>
      <c r="P264" t="s">
        <v>200</v>
      </c>
      <c r="Q264" t="s">
        <v>52</v>
      </c>
      <c r="R264">
        <v>4400</v>
      </c>
      <c r="S264" t="s">
        <v>1906</v>
      </c>
      <c r="T264" t="s">
        <v>239</v>
      </c>
      <c r="V264" t="s">
        <v>503</v>
      </c>
      <c r="W264" t="s">
        <v>503</v>
      </c>
      <c r="X264">
        <v>0</v>
      </c>
      <c r="Y264" s="6" t="str">
        <f t="shared" si="20"/>
        <v>A</v>
      </c>
      <c r="Z264" s="6">
        <f>VLOOKUP(Q264,lists!Q:R,2,FALSE)</f>
        <v>5</v>
      </c>
      <c r="AA264" t="b">
        <f>VLOOKUP(G264,lists!$B$2:$D$3,3,FALSE)</f>
        <v>1</v>
      </c>
      <c r="AB264" t="b">
        <f>VLOOKUP(F264,lists!$B:$C,2,FALSE)</f>
        <v>1</v>
      </c>
      <c r="AC264" t="b">
        <f>IF(AND(Z264&gt;=VLOOKUP(JUMP!$I$1,lists!$Q:$R,2,FALSE),Z264&lt;=VLOOKUP(JUMP!$I$2,lists!$Q:$R,2,FALSE)),TRUE,FALSE)</f>
        <v>1</v>
      </c>
      <c r="AD264" t="b">
        <f>VLOOKUP(Y264,lists!$B$7:$D$8,3,FALSE)</f>
        <v>1</v>
      </c>
      <c r="AE264" t="b">
        <f>VLOOKUP(SUBSTITUTE(IF(H264="","Open",H264),"Beg","Mdn"),lists!$B$27:$D$29,3,FALSE)</f>
        <v>1</v>
      </c>
      <c r="AF264" t="b">
        <f>IF(JUMP!$I$5="All",TRUE,IF(JUMP!$I$5=TEXT('Raw - J'!C264,"mmm"),TRUE,FALSE))</f>
        <v>1</v>
      </c>
      <c r="AG264" t="b">
        <f>VLOOKUP(M264,lists!B:D,3,FALSE)</f>
        <v>1</v>
      </c>
      <c r="AH264" t="b">
        <f>VLOOKUP(T264,lists!$B$23:$D$25,3,FALSE)</f>
        <v>1</v>
      </c>
      <c r="AI264">
        <f t="shared" si="21"/>
        <v>1</v>
      </c>
    </row>
    <row r="265" spans="1:35" x14ac:dyDescent="0.35">
      <c r="A265" s="1">
        <f t="shared" si="22"/>
        <v>265</v>
      </c>
      <c r="B265" s="1">
        <f t="shared" si="23"/>
        <v>264</v>
      </c>
      <c r="C265" s="5">
        <v>44338</v>
      </c>
      <c r="D265" t="s">
        <v>182</v>
      </c>
      <c r="E265" t="s">
        <v>47</v>
      </c>
      <c r="F265" t="s">
        <v>53</v>
      </c>
      <c r="G265" t="s">
        <v>51</v>
      </c>
      <c r="H265" t="s">
        <v>244</v>
      </c>
      <c r="K265" t="s">
        <v>54</v>
      </c>
      <c r="L265" t="s">
        <v>5</v>
      </c>
      <c r="M265">
        <v>4</v>
      </c>
      <c r="O265" t="s">
        <v>227</v>
      </c>
      <c r="P265" t="s">
        <v>185</v>
      </c>
      <c r="Q265" t="s">
        <v>55</v>
      </c>
      <c r="R265">
        <v>6000</v>
      </c>
      <c r="S265" t="s">
        <v>1904</v>
      </c>
      <c r="T265" t="s">
        <v>239</v>
      </c>
      <c r="V265" t="s">
        <v>503</v>
      </c>
      <c r="W265" t="s">
        <v>503</v>
      </c>
      <c r="X265">
        <v>0</v>
      </c>
      <c r="Y265" s="6" t="str">
        <f t="shared" si="20"/>
        <v>A</v>
      </c>
      <c r="Z265" s="6">
        <f>VLOOKUP(Q265,lists!Q:R,2,FALSE)</f>
        <v>2</v>
      </c>
      <c r="AA265" t="b">
        <f>VLOOKUP(G265,lists!$B$2:$D$3,3,FALSE)</f>
        <v>1</v>
      </c>
      <c r="AB265" t="b">
        <f>VLOOKUP(F265,lists!$B:$C,2,FALSE)</f>
        <v>1</v>
      </c>
      <c r="AC265" t="b">
        <f>IF(AND(Z265&gt;=VLOOKUP(JUMP!$I$1,lists!$Q:$R,2,FALSE),Z265&lt;=VLOOKUP(JUMP!$I$2,lists!$Q:$R,2,FALSE)),TRUE,FALSE)</f>
        <v>1</v>
      </c>
      <c r="AD265" t="b">
        <f>VLOOKUP(Y265,lists!$B$7:$D$8,3,FALSE)</f>
        <v>1</v>
      </c>
      <c r="AE265" t="b">
        <f>VLOOKUP(SUBSTITUTE(IF(H265="","Open",H265),"Beg","Mdn"),lists!$B$27:$D$29,3,FALSE)</f>
        <v>1</v>
      </c>
      <c r="AF265" t="b">
        <f>IF(JUMP!$I$5="All",TRUE,IF(JUMP!$I$5=TEXT('Raw - J'!C265,"mmm"),TRUE,FALSE))</f>
        <v>1</v>
      </c>
      <c r="AG265" t="b">
        <f>VLOOKUP(M265,lists!B:D,3,FALSE)</f>
        <v>1</v>
      </c>
      <c r="AH265" t="b">
        <f>VLOOKUP(T265,lists!$B$23:$D$25,3,FALSE)</f>
        <v>1</v>
      </c>
      <c r="AI265">
        <f t="shared" si="21"/>
        <v>1</v>
      </c>
    </row>
    <row r="266" spans="1:35" x14ac:dyDescent="0.35">
      <c r="A266" s="1">
        <f t="shared" si="22"/>
        <v>266</v>
      </c>
      <c r="B266" s="1">
        <f t="shared" si="23"/>
        <v>265</v>
      </c>
      <c r="C266" s="5">
        <v>44338</v>
      </c>
      <c r="D266" t="s">
        <v>182</v>
      </c>
      <c r="E266" t="s">
        <v>47</v>
      </c>
      <c r="F266" t="s">
        <v>48</v>
      </c>
      <c r="G266" t="s">
        <v>6</v>
      </c>
      <c r="H266" t="s">
        <v>227</v>
      </c>
      <c r="K266" t="s">
        <v>49</v>
      </c>
      <c r="L266" t="s">
        <v>5</v>
      </c>
      <c r="M266">
        <v>3</v>
      </c>
      <c r="O266" t="s">
        <v>236</v>
      </c>
      <c r="P266" t="s">
        <v>151</v>
      </c>
      <c r="Q266" t="s">
        <v>50</v>
      </c>
      <c r="R266">
        <v>10900</v>
      </c>
      <c r="S266" t="s">
        <v>1902</v>
      </c>
      <c r="T266" t="s">
        <v>239</v>
      </c>
      <c r="V266" t="s">
        <v>503</v>
      </c>
      <c r="W266" t="s">
        <v>503</v>
      </c>
      <c r="X266">
        <v>0</v>
      </c>
      <c r="Y266" s="6" t="str">
        <f t="shared" si="20"/>
        <v>A</v>
      </c>
      <c r="Z266" s="6">
        <f>VLOOKUP(Q266,lists!Q:R,2,FALSE)</f>
        <v>3</v>
      </c>
      <c r="AA266" t="b">
        <f>VLOOKUP(G266,lists!$B$2:$D$3,3,FALSE)</f>
        <v>1</v>
      </c>
      <c r="AB266" t="b">
        <f>VLOOKUP(F266,lists!$B:$C,2,FALSE)</f>
        <v>1</v>
      </c>
      <c r="AC266" t="b">
        <f>IF(AND(Z266&gt;=VLOOKUP(JUMP!$I$1,lists!$Q:$R,2,FALSE),Z266&lt;=VLOOKUP(JUMP!$I$2,lists!$Q:$R,2,FALSE)),TRUE,FALSE)</f>
        <v>1</v>
      </c>
      <c r="AD266" t="b">
        <f>VLOOKUP(Y266,lists!$B$7:$D$8,3,FALSE)</f>
        <v>1</v>
      </c>
      <c r="AE266" t="b">
        <f>VLOOKUP(SUBSTITUTE(IF(H266="","Open",H266),"Beg","Mdn"),lists!$B$27:$D$29,3,FALSE)</f>
        <v>1</v>
      </c>
      <c r="AF266" t="b">
        <f>IF(JUMP!$I$5="All",TRUE,IF(JUMP!$I$5=TEXT('Raw - J'!C266,"mmm"),TRUE,FALSE))</f>
        <v>1</v>
      </c>
      <c r="AG266" t="b">
        <f>VLOOKUP(M266,lists!B:D,3,FALSE)</f>
        <v>1</v>
      </c>
      <c r="AH266" t="b">
        <f>VLOOKUP(T266,lists!$B$23:$D$25,3,FALSE)</f>
        <v>1</v>
      </c>
      <c r="AI266">
        <f t="shared" si="21"/>
        <v>1</v>
      </c>
    </row>
    <row r="267" spans="1:35" x14ac:dyDescent="0.35">
      <c r="A267" s="1">
        <f t="shared" si="22"/>
        <v>267</v>
      </c>
      <c r="B267" s="1">
        <f t="shared" si="23"/>
        <v>266</v>
      </c>
      <c r="C267" s="5">
        <v>44338</v>
      </c>
      <c r="D267" t="s">
        <v>182</v>
      </c>
      <c r="E267" t="s">
        <v>47</v>
      </c>
      <c r="F267" t="s">
        <v>48</v>
      </c>
      <c r="G267" t="s">
        <v>6</v>
      </c>
      <c r="H267" t="s">
        <v>227</v>
      </c>
      <c r="K267" t="s">
        <v>49</v>
      </c>
      <c r="L267" t="s">
        <v>5</v>
      </c>
      <c r="M267">
        <v>3</v>
      </c>
      <c r="O267" t="s">
        <v>233</v>
      </c>
      <c r="P267" t="s">
        <v>299</v>
      </c>
      <c r="Q267" t="s">
        <v>254</v>
      </c>
      <c r="R267">
        <v>10900</v>
      </c>
      <c r="S267" t="s">
        <v>1905</v>
      </c>
      <c r="T267" t="s">
        <v>239</v>
      </c>
      <c r="V267" t="s">
        <v>503</v>
      </c>
      <c r="W267" t="s">
        <v>503</v>
      </c>
      <c r="X267">
        <v>0</v>
      </c>
      <c r="Y267" s="6" t="str">
        <f t="shared" si="20"/>
        <v>A</v>
      </c>
      <c r="Z267" s="6">
        <f>VLOOKUP(Q267,lists!Q:R,2,FALSE)</f>
        <v>6</v>
      </c>
      <c r="AA267" t="b">
        <f>VLOOKUP(G267,lists!$B$2:$D$3,3,FALSE)</f>
        <v>1</v>
      </c>
      <c r="AB267" t="b">
        <f>VLOOKUP(F267,lists!$B:$C,2,FALSE)</f>
        <v>1</v>
      </c>
      <c r="AC267" t="b">
        <f>IF(AND(Z267&gt;=VLOOKUP(JUMP!$I$1,lists!$Q:$R,2,FALSE),Z267&lt;=VLOOKUP(JUMP!$I$2,lists!$Q:$R,2,FALSE)),TRUE,FALSE)</f>
        <v>1</v>
      </c>
      <c r="AD267" t="b">
        <f>VLOOKUP(Y267,lists!$B$7:$D$8,3,FALSE)</f>
        <v>1</v>
      </c>
      <c r="AE267" t="b">
        <f>VLOOKUP(SUBSTITUTE(IF(H267="","Open",H267),"Beg","Mdn"),lists!$B$27:$D$29,3,FALSE)</f>
        <v>1</v>
      </c>
      <c r="AF267" t="b">
        <f>IF(JUMP!$I$5="All",TRUE,IF(JUMP!$I$5=TEXT('Raw - J'!C267,"mmm"),TRUE,FALSE))</f>
        <v>1</v>
      </c>
      <c r="AG267" t="b">
        <f>VLOOKUP(M267,lists!B:D,3,FALSE)</f>
        <v>1</v>
      </c>
      <c r="AH267" t="b">
        <f>VLOOKUP(T267,lists!$B$23:$D$25,3,FALSE)</f>
        <v>1</v>
      </c>
      <c r="AI267">
        <f t="shared" si="21"/>
        <v>1</v>
      </c>
    </row>
    <row r="268" spans="1:35" x14ac:dyDescent="0.35">
      <c r="A268" s="1">
        <f t="shared" si="22"/>
        <v>268</v>
      </c>
      <c r="B268" s="1">
        <f t="shared" si="23"/>
        <v>267</v>
      </c>
      <c r="C268" s="5">
        <v>44338</v>
      </c>
      <c r="D268" t="s">
        <v>182</v>
      </c>
      <c r="E268" t="s">
        <v>47</v>
      </c>
      <c r="F268" t="s">
        <v>53</v>
      </c>
      <c r="G268" t="s">
        <v>6</v>
      </c>
      <c r="H268" t="s">
        <v>227</v>
      </c>
      <c r="K268" t="s">
        <v>54</v>
      </c>
      <c r="L268" t="s">
        <v>5</v>
      </c>
      <c r="M268">
        <v>2</v>
      </c>
      <c r="O268" t="s">
        <v>227</v>
      </c>
      <c r="P268" t="s">
        <v>184</v>
      </c>
      <c r="Q268" t="s">
        <v>50</v>
      </c>
      <c r="R268">
        <v>15000</v>
      </c>
      <c r="S268" t="s">
        <v>1903</v>
      </c>
      <c r="T268" t="s">
        <v>239</v>
      </c>
      <c r="V268" t="s">
        <v>503</v>
      </c>
      <c r="W268" t="s">
        <v>503</v>
      </c>
      <c r="X268">
        <v>0</v>
      </c>
      <c r="Y268" s="6" t="str">
        <f t="shared" si="20"/>
        <v>A</v>
      </c>
      <c r="Z268" s="6">
        <f>VLOOKUP(Q268,lists!Q:R,2,FALSE)</f>
        <v>3</v>
      </c>
      <c r="AA268" t="b">
        <f>VLOOKUP(G268,lists!$B$2:$D$3,3,FALSE)</f>
        <v>1</v>
      </c>
      <c r="AB268" t="b">
        <f>VLOOKUP(F268,lists!$B:$C,2,FALSE)</f>
        <v>1</v>
      </c>
      <c r="AC268" t="b">
        <f>IF(AND(Z268&gt;=VLOOKUP(JUMP!$I$1,lists!$Q:$R,2,FALSE),Z268&lt;=VLOOKUP(JUMP!$I$2,lists!$Q:$R,2,FALSE)),TRUE,FALSE)</f>
        <v>1</v>
      </c>
      <c r="AD268" t="b">
        <f>VLOOKUP(Y268,lists!$B$7:$D$8,3,FALSE)</f>
        <v>1</v>
      </c>
      <c r="AE268" t="b">
        <f>VLOOKUP(SUBSTITUTE(IF(H268="","Open",H268),"Beg","Mdn"),lists!$B$27:$D$29,3,FALSE)</f>
        <v>1</v>
      </c>
      <c r="AF268" t="b">
        <f>IF(JUMP!$I$5="All",TRUE,IF(JUMP!$I$5=TEXT('Raw - J'!C268,"mmm"),TRUE,FALSE))</f>
        <v>1</v>
      </c>
      <c r="AG268" t="b">
        <f>VLOOKUP(M268,lists!B:D,3,FALSE)</f>
        <v>1</v>
      </c>
      <c r="AH268" t="b">
        <f>VLOOKUP(T268,lists!$B$23:$D$25,3,FALSE)</f>
        <v>1</v>
      </c>
      <c r="AI268">
        <f t="shared" si="21"/>
        <v>1</v>
      </c>
    </row>
    <row r="269" spans="1:35" x14ac:dyDescent="0.35">
      <c r="A269" s="1">
        <f t="shared" si="22"/>
        <v>269</v>
      </c>
      <c r="B269" s="1">
        <f t="shared" si="23"/>
        <v>268</v>
      </c>
      <c r="C269" s="5">
        <v>44338</v>
      </c>
      <c r="D269" t="s">
        <v>182</v>
      </c>
      <c r="E269" t="s">
        <v>47</v>
      </c>
      <c r="F269" t="s">
        <v>48</v>
      </c>
      <c r="G269" t="s">
        <v>6</v>
      </c>
      <c r="H269" t="s">
        <v>227</v>
      </c>
      <c r="K269" t="s">
        <v>49</v>
      </c>
      <c r="L269" t="s">
        <v>5</v>
      </c>
      <c r="M269">
        <v>3</v>
      </c>
      <c r="O269" t="s">
        <v>232</v>
      </c>
      <c r="P269" t="s">
        <v>186</v>
      </c>
      <c r="Q269" t="s">
        <v>55</v>
      </c>
      <c r="R269">
        <v>18500</v>
      </c>
      <c r="S269" t="s">
        <v>1907</v>
      </c>
      <c r="T269" t="s">
        <v>239</v>
      </c>
      <c r="V269" t="s">
        <v>503</v>
      </c>
      <c r="W269" t="s">
        <v>503</v>
      </c>
      <c r="X269">
        <v>0</v>
      </c>
      <c r="Y269" s="6" t="str">
        <f t="shared" si="20"/>
        <v>A</v>
      </c>
      <c r="Z269" s="6">
        <f>VLOOKUP(Q269,lists!Q:R,2,FALSE)</f>
        <v>2</v>
      </c>
      <c r="AA269" t="b">
        <f>VLOOKUP(G269,lists!$B$2:$D$3,3,FALSE)</f>
        <v>1</v>
      </c>
      <c r="AB269" t="b">
        <f>VLOOKUP(F269,lists!$B:$C,2,FALSE)</f>
        <v>1</v>
      </c>
      <c r="AC269" t="b">
        <f>IF(AND(Z269&gt;=VLOOKUP(JUMP!$I$1,lists!$Q:$R,2,FALSE),Z269&lt;=VLOOKUP(JUMP!$I$2,lists!$Q:$R,2,FALSE)),TRUE,FALSE)</f>
        <v>1</v>
      </c>
      <c r="AD269" t="b">
        <f>VLOOKUP(Y269,lists!$B$7:$D$8,3,FALSE)</f>
        <v>1</v>
      </c>
      <c r="AE269" t="b">
        <f>VLOOKUP(SUBSTITUTE(IF(H269="","Open",H269),"Beg","Mdn"),lists!$B$27:$D$29,3,FALSE)</f>
        <v>1</v>
      </c>
      <c r="AF269" t="b">
        <f>IF(JUMP!$I$5="All",TRUE,IF(JUMP!$I$5=TEXT('Raw - J'!C269,"mmm"),TRUE,FALSE))</f>
        <v>1</v>
      </c>
      <c r="AG269" t="b">
        <f>VLOOKUP(M269,lists!B:D,3,FALSE)</f>
        <v>1</v>
      </c>
      <c r="AH269" t="b">
        <f>VLOOKUP(T269,lists!$B$23:$D$25,3,FALSE)</f>
        <v>1</v>
      </c>
      <c r="AI269">
        <f t="shared" si="21"/>
        <v>1</v>
      </c>
    </row>
    <row r="270" spans="1:35" x14ac:dyDescent="0.35">
      <c r="A270" s="1">
        <f t="shared" si="22"/>
        <v>270</v>
      </c>
      <c r="B270" s="1">
        <f t="shared" si="23"/>
        <v>269</v>
      </c>
      <c r="C270" s="5">
        <v>44339</v>
      </c>
      <c r="D270" t="s">
        <v>62</v>
      </c>
      <c r="E270" t="s">
        <v>47</v>
      </c>
      <c r="F270" t="s">
        <v>53</v>
      </c>
      <c r="G270" t="s">
        <v>6</v>
      </c>
      <c r="H270" t="s">
        <v>227</v>
      </c>
      <c r="K270" t="s">
        <v>54</v>
      </c>
      <c r="L270" t="s">
        <v>5</v>
      </c>
      <c r="M270">
        <v>5</v>
      </c>
      <c r="O270" t="s">
        <v>234</v>
      </c>
      <c r="P270" t="s">
        <v>65</v>
      </c>
      <c r="Q270" t="s">
        <v>52</v>
      </c>
      <c r="R270">
        <v>6500</v>
      </c>
      <c r="S270" t="s">
        <v>1909</v>
      </c>
      <c r="T270" t="s">
        <v>239</v>
      </c>
      <c r="V270" t="s">
        <v>503</v>
      </c>
      <c r="W270" t="s">
        <v>503</v>
      </c>
      <c r="X270">
        <v>0</v>
      </c>
      <c r="Y270" s="6" t="str">
        <f t="shared" si="20"/>
        <v>A</v>
      </c>
      <c r="Z270" s="6">
        <f>VLOOKUP(Q270,lists!Q:R,2,FALSE)</f>
        <v>5</v>
      </c>
      <c r="AA270" t="b">
        <f>VLOOKUP(G270,lists!$B$2:$D$3,3,FALSE)</f>
        <v>1</v>
      </c>
      <c r="AB270" t="b">
        <f>VLOOKUP(F270,lists!$B:$C,2,FALSE)</f>
        <v>1</v>
      </c>
      <c r="AC270" t="b">
        <f>IF(AND(Z270&gt;=VLOOKUP(JUMP!$I$1,lists!$Q:$R,2,FALSE),Z270&lt;=VLOOKUP(JUMP!$I$2,lists!$Q:$R,2,FALSE)),TRUE,FALSE)</f>
        <v>1</v>
      </c>
      <c r="AD270" t="b">
        <f>VLOOKUP(Y270,lists!$B$7:$D$8,3,FALSE)</f>
        <v>1</v>
      </c>
      <c r="AE270" t="b">
        <f>VLOOKUP(SUBSTITUTE(IF(H270="","Open",H270),"Beg","Mdn"),lists!$B$27:$D$29,3,FALSE)</f>
        <v>1</v>
      </c>
      <c r="AF270" t="b">
        <f>IF(JUMP!$I$5="All",TRUE,IF(JUMP!$I$5=TEXT('Raw - J'!C270,"mmm"),TRUE,FALSE))</f>
        <v>1</v>
      </c>
      <c r="AG270" t="b">
        <f>VLOOKUP(M270,lists!B:D,3,FALSE)</f>
        <v>1</v>
      </c>
      <c r="AH270" t="b">
        <f>VLOOKUP(T270,lists!$B$23:$D$25,3,FALSE)</f>
        <v>1</v>
      </c>
      <c r="AI270">
        <f t="shared" si="21"/>
        <v>1</v>
      </c>
    </row>
    <row r="271" spans="1:35" x14ac:dyDescent="0.35">
      <c r="A271" s="1">
        <f t="shared" si="22"/>
        <v>271</v>
      </c>
      <c r="B271" s="1">
        <f t="shared" si="23"/>
        <v>270</v>
      </c>
      <c r="C271" s="5">
        <v>44339</v>
      </c>
      <c r="D271" t="s">
        <v>62</v>
      </c>
      <c r="E271" t="s">
        <v>47</v>
      </c>
      <c r="F271" t="s">
        <v>53</v>
      </c>
      <c r="G271" t="s">
        <v>6</v>
      </c>
      <c r="H271" t="s">
        <v>227</v>
      </c>
      <c r="K271" t="s">
        <v>54</v>
      </c>
      <c r="L271" t="s">
        <v>5</v>
      </c>
      <c r="M271">
        <v>5</v>
      </c>
      <c r="O271" t="s">
        <v>229</v>
      </c>
      <c r="P271" t="s">
        <v>63</v>
      </c>
      <c r="Q271" t="s">
        <v>50</v>
      </c>
      <c r="R271">
        <v>6500</v>
      </c>
      <c r="S271" t="s">
        <v>1910</v>
      </c>
      <c r="T271" t="s">
        <v>239</v>
      </c>
      <c r="U271" t="s">
        <v>613</v>
      </c>
      <c r="V271" t="s">
        <v>503</v>
      </c>
      <c r="W271" t="s">
        <v>503</v>
      </c>
      <c r="X271">
        <v>0</v>
      </c>
      <c r="Y271" s="6" t="str">
        <f t="shared" si="20"/>
        <v>A</v>
      </c>
      <c r="Z271" s="6">
        <f>VLOOKUP(Q271,lists!Q:R,2,FALSE)</f>
        <v>3</v>
      </c>
      <c r="AA271" t="b">
        <f>VLOOKUP(G271,lists!$B$2:$D$3,3,FALSE)</f>
        <v>1</v>
      </c>
      <c r="AB271" t="b">
        <f>VLOOKUP(F271,lists!$B:$C,2,FALSE)</f>
        <v>1</v>
      </c>
      <c r="AC271" t="b">
        <f>IF(AND(Z271&gt;=VLOOKUP(JUMP!$I$1,lists!$Q:$R,2,FALSE),Z271&lt;=VLOOKUP(JUMP!$I$2,lists!$Q:$R,2,FALSE)),TRUE,FALSE)</f>
        <v>1</v>
      </c>
      <c r="AD271" t="b">
        <f>VLOOKUP(Y271,lists!$B$7:$D$8,3,FALSE)</f>
        <v>1</v>
      </c>
      <c r="AE271" t="b">
        <f>VLOOKUP(SUBSTITUTE(IF(H271="","Open",H271),"Beg","Mdn"),lists!$B$27:$D$29,3,FALSE)</f>
        <v>1</v>
      </c>
      <c r="AF271" t="b">
        <f>IF(JUMP!$I$5="All",TRUE,IF(JUMP!$I$5=TEXT('Raw - J'!C271,"mmm"),TRUE,FALSE))</f>
        <v>1</v>
      </c>
      <c r="AG271" t="b">
        <f>VLOOKUP(M271,lists!B:D,3,FALSE)</f>
        <v>1</v>
      </c>
      <c r="AH271" t="b">
        <f>VLOOKUP(T271,lists!$B$23:$D$25,3,FALSE)</f>
        <v>1</v>
      </c>
      <c r="AI271">
        <f t="shared" si="21"/>
        <v>1</v>
      </c>
    </row>
    <row r="272" spans="1:35" x14ac:dyDescent="0.35">
      <c r="A272" s="1">
        <f t="shared" si="22"/>
        <v>272</v>
      </c>
      <c r="B272" s="1">
        <f t="shared" si="23"/>
        <v>271</v>
      </c>
      <c r="C272" s="5">
        <v>44339</v>
      </c>
      <c r="D272" t="s">
        <v>62</v>
      </c>
      <c r="E272" t="s">
        <v>47</v>
      </c>
      <c r="F272" t="s">
        <v>48</v>
      </c>
      <c r="G272" t="s">
        <v>6</v>
      </c>
      <c r="H272" t="s">
        <v>227</v>
      </c>
      <c r="K272" t="s">
        <v>49</v>
      </c>
      <c r="L272" t="s">
        <v>5</v>
      </c>
      <c r="M272">
        <v>5</v>
      </c>
      <c r="O272" t="s">
        <v>229</v>
      </c>
      <c r="P272" t="s">
        <v>159</v>
      </c>
      <c r="Q272" t="s">
        <v>52</v>
      </c>
      <c r="R272">
        <v>7500</v>
      </c>
      <c r="S272" t="s">
        <v>1911</v>
      </c>
      <c r="T272" t="s">
        <v>239</v>
      </c>
      <c r="V272" t="s">
        <v>503</v>
      </c>
      <c r="W272" t="s">
        <v>503</v>
      </c>
      <c r="X272">
        <v>0</v>
      </c>
      <c r="Y272" s="6" t="str">
        <f t="shared" si="20"/>
        <v>A</v>
      </c>
      <c r="Z272" s="6">
        <f>VLOOKUP(Q272,lists!Q:R,2,FALSE)</f>
        <v>5</v>
      </c>
      <c r="AA272" t="b">
        <f>VLOOKUP(G272,lists!$B$2:$D$3,3,FALSE)</f>
        <v>1</v>
      </c>
      <c r="AB272" t="b">
        <f>VLOOKUP(F272,lists!$B:$C,2,FALSE)</f>
        <v>1</v>
      </c>
      <c r="AC272" t="b">
        <f>IF(AND(Z272&gt;=VLOOKUP(JUMP!$I$1,lists!$Q:$R,2,FALSE),Z272&lt;=VLOOKUP(JUMP!$I$2,lists!$Q:$R,2,FALSE)),TRUE,FALSE)</f>
        <v>1</v>
      </c>
      <c r="AD272" t="b">
        <f>VLOOKUP(Y272,lists!$B$7:$D$8,3,FALSE)</f>
        <v>1</v>
      </c>
      <c r="AE272" t="b">
        <f>VLOOKUP(SUBSTITUTE(IF(H272="","Open",H272),"Beg","Mdn"),lists!$B$27:$D$29,3,FALSE)</f>
        <v>1</v>
      </c>
      <c r="AF272" t="b">
        <f>IF(JUMP!$I$5="All",TRUE,IF(JUMP!$I$5=TEXT('Raw - J'!C272,"mmm"),TRUE,FALSE))</f>
        <v>1</v>
      </c>
      <c r="AG272" t="b">
        <f>VLOOKUP(M272,lists!B:D,3,FALSE)</f>
        <v>1</v>
      </c>
      <c r="AH272" t="b">
        <f>VLOOKUP(T272,lists!$B$23:$D$25,3,FALSE)</f>
        <v>1</v>
      </c>
      <c r="AI272">
        <f t="shared" si="21"/>
        <v>1</v>
      </c>
    </row>
    <row r="273" spans="1:35" x14ac:dyDescent="0.35">
      <c r="A273" s="1">
        <f t="shared" si="22"/>
        <v>273</v>
      </c>
      <c r="B273" s="1">
        <f t="shared" si="23"/>
        <v>272</v>
      </c>
      <c r="C273" s="5">
        <v>44339</v>
      </c>
      <c r="D273" t="s">
        <v>62</v>
      </c>
      <c r="E273" t="s">
        <v>47</v>
      </c>
      <c r="F273" t="s">
        <v>53</v>
      </c>
      <c r="G273" t="s">
        <v>51</v>
      </c>
      <c r="H273" t="s">
        <v>245</v>
      </c>
      <c r="K273" t="s">
        <v>54</v>
      </c>
      <c r="L273" t="s">
        <v>5</v>
      </c>
      <c r="M273">
        <v>4</v>
      </c>
      <c r="O273" t="s">
        <v>227</v>
      </c>
      <c r="P273" t="s">
        <v>66</v>
      </c>
      <c r="Q273" t="s">
        <v>55</v>
      </c>
      <c r="R273">
        <v>8299</v>
      </c>
      <c r="S273" t="s">
        <v>1913</v>
      </c>
      <c r="T273" t="s">
        <v>239</v>
      </c>
      <c r="V273" t="s">
        <v>503</v>
      </c>
      <c r="W273" t="s">
        <v>503</v>
      </c>
      <c r="X273">
        <v>0</v>
      </c>
      <c r="Y273" s="6" t="str">
        <f t="shared" si="20"/>
        <v>A</v>
      </c>
      <c r="Z273" s="6">
        <f>VLOOKUP(Q273,lists!Q:R,2,FALSE)</f>
        <v>2</v>
      </c>
      <c r="AA273" t="b">
        <f>VLOOKUP(G273,lists!$B$2:$D$3,3,FALSE)</f>
        <v>1</v>
      </c>
      <c r="AB273" t="b">
        <f>VLOOKUP(F273,lists!$B:$C,2,FALSE)</f>
        <v>1</v>
      </c>
      <c r="AC273" t="b">
        <f>IF(AND(Z273&gt;=VLOOKUP(JUMP!$I$1,lists!$Q:$R,2,FALSE),Z273&lt;=VLOOKUP(JUMP!$I$2,lists!$Q:$R,2,FALSE)),TRUE,FALSE)</f>
        <v>1</v>
      </c>
      <c r="AD273" t="b">
        <f>VLOOKUP(Y273,lists!$B$7:$D$8,3,FALSE)</f>
        <v>1</v>
      </c>
      <c r="AE273" t="b">
        <f>VLOOKUP(SUBSTITUTE(IF(H273="","Open",H273),"Beg","Mdn"),lists!$B$27:$D$29,3,FALSE)</f>
        <v>1</v>
      </c>
      <c r="AF273" t="b">
        <f>IF(JUMP!$I$5="All",TRUE,IF(JUMP!$I$5=TEXT('Raw - J'!C273,"mmm"),TRUE,FALSE))</f>
        <v>1</v>
      </c>
      <c r="AG273" t="b">
        <f>VLOOKUP(M273,lists!B:D,3,FALSE)</f>
        <v>1</v>
      </c>
      <c r="AH273" t="b">
        <f>VLOOKUP(T273,lists!$B$23:$D$25,3,FALSE)</f>
        <v>1</v>
      </c>
      <c r="AI273">
        <f t="shared" si="21"/>
        <v>1</v>
      </c>
    </row>
    <row r="274" spans="1:35" x14ac:dyDescent="0.35">
      <c r="A274" s="1">
        <f t="shared" si="22"/>
        <v>274</v>
      </c>
      <c r="B274" s="1">
        <f t="shared" si="23"/>
        <v>273</v>
      </c>
      <c r="C274" s="5">
        <v>44339</v>
      </c>
      <c r="D274" t="s">
        <v>62</v>
      </c>
      <c r="E274" t="s">
        <v>47</v>
      </c>
      <c r="F274" t="s">
        <v>53</v>
      </c>
      <c r="G274" t="s">
        <v>6</v>
      </c>
      <c r="H274" t="s">
        <v>227</v>
      </c>
      <c r="K274" t="s">
        <v>54</v>
      </c>
      <c r="L274" t="s">
        <v>5</v>
      </c>
      <c r="M274">
        <v>4</v>
      </c>
      <c r="O274" t="s">
        <v>228</v>
      </c>
      <c r="P274" t="s">
        <v>66</v>
      </c>
      <c r="Q274" t="s">
        <v>55</v>
      </c>
      <c r="R274">
        <v>10000</v>
      </c>
      <c r="S274" t="s">
        <v>1914</v>
      </c>
      <c r="T274" t="s">
        <v>239</v>
      </c>
      <c r="V274" t="s">
        <v>503</v>
      </c>
      <c r="W274" t="s">
        <v>503</v>
      </c>
      <c r="X274">
        <v>0</v>
      </c>
      <c r="Y274" s="6" t="str">
        <f t="shared" si="20"/>
        <v>A</v>
      </c>
      <c r="Z274" s="6">
        <f>VLOOKUP(Q274,lists!Q:R,2,FALSE)</f>
        <v>2</v>
      </c>
      <c r="AA274" t="b">
        <f>VLOOKUP(G274,lists!$B$2:$D$3,3,FALSE)</f>
        <v>1</v>
      </c>
      <c r="AB274" t="b">
        <f>VLOOKUP(F274,lists!$B:$C,2,FALSE)</f>
        <v>1</v>
      </c>
      <c r="AC274" t="b">
        <f>IF(AND(Z274&gt;=VLOOKUP(JUMP!$I$1,lists!$Q:$R,2,FALSE),Z274&lt;=VLOOKUP(JUMP!$I$2,lists!$Q:$R,2,FALSE)),TRUE,FALSE)</f>
        <v>1</v>
      </c>
      <c r="AD274" t="b">
        <f>VLOOKUP(Y274,lists!$B$7:$D$8,3,FALSE)</f>
        <v>1</v>
      </c>
      <c r="AE274" t="b">
        <f>VLOOKUP(SUBSTITUTE(IF(H274="","Open",H274),"Beg","Mdn"),lists!$B$27:$D$29,3,FALSE)</f>
        <v>1</v>
      </c>
      <c r="AF274" t="b">
        <f>IF(JUMP!$I$5="All",TRUE,IF(JUMP!$I$5=TEXT('Raw - J'!C274,"mmm"),TRUE,FALSE))</f>
        <v>1</v>
      </c>
      <c r="AG274" t="b">
        <f>VLOOKUP(M274,lists!B:D,3,FALSE)</f>
        <v>1</v>
      </c>
      <c r="AH274" t="b">
        <f>VLOOKUP(T274,lists!$B$23:$D$25,3,FALSE)</f>
        <v>1</v>
      </c>
      <c r="AI274">
        <f t="shared" si="21"/>
        <v>1</v>
      </c>
    </row>
    <row r="275" spans="1:35" x14ac:dyDescent="0.35">
      <c r="A275" s="1">
        <f t="shared" si="22"/>
        <v>275</v>
      </c>
      <c r="B275" s="1">
        <f t="shared" si="23"/>
        <v>274</v>
      </c>
      <c r="C275" s="5">
        <v>44339</v>
      </c>
      <c r="D275" t="s">
        <v>62</v>
      </c>
      <c r="E275" t="s">
        <v>47</v>
      </c>
      <c r="F275" t="s">
        <v>48</v>
      </c>
      <c r="G275" t="s">
        <v>6</v>
      </c>
      <c r="H275" t="s">
        <v>227</v>
      </c>
      <c r="K275" t="s">
        <v>49</v>
      </c>
      <c r="L275" t="s">
        <v>5</v>
      </c>
      <c r="M275">
        <v>3</v>
      </c>
      <c r="O275" t="s">
        <v>233</v>
      </c>
      <c r="P275" t="s">
        <v>64</v>
      </c>
      <c r="Q275" t="s">
        <v>50</v>
      </c>
      <c r="R275">
        <v>15500</v>
      </c>
      <c r="S275" t="s">
        <v>1912</v>
      </c>
      <c r="T275" t="s">
        <v>239</v>
      </c>
      <c r="V275" t="s">
        <v>503</v>
      </c>
      <c r="W275" t="s">
        <v>503</v>
      </c>
      <c r="X275">
        <v>0</v>
      </c>
      <c r="Y275" s="6" t="str">
        <f t="shared" si="20"/>
        <v>A</v>
      </c>
      <c r="Z275" s="6">
        <f>VLOOKUP(Q275,lists!Q:R,2,FALSE)</f>
        <v>3</v>
      </c>
      <c r="AA275" t="b">
        <f>VLOOKUP(G275,lists!$B$2:$D$3,3,FALSE)</f>
        <v>1</v>
      </c>
      <c r="AB275" t="b">
        <f>VLOOKUP(F275,lists!$B:$C,2,FALSE)</f>
        <v>1</v>
      </c>
      <c r="AC275" t="b">
        <f>IF(AND(Z275&gt;=VLOOKUP(JUMP!$I$1,lists!$Q:$R,2,FALSE),Z275&lt;=VLOOKUP(JUMP!$I$2,lists!$Q:$R,2,FALSE)),TRUE,FALSE)</f>
        <v>1</v>
      </c>
      <c r="AD275" t="b">
        <f>VLOOKUP(Y275,lists!$B$7:$D$8,3,FALSE)</f>
        <v>1</v>
      </c>
      <c r="AE275" t="b">
        <f>VLOOKUP(SUBSTITUTE(IF(H275="","Open",H275),"Beg","Mdn"),lists!$B$27:$D$29,3,FALSE)</f>
        <v>1</v>
      </c>
      <c r="AF275" t="b">
        <f>IF(JUMP!$I$5="All",TRUE,IF(JUMP!$I$5=TEXT('Raw - J'!C275,"mmm"),TRUE,FALSE))</f>
        <v>1</v>
      </c>
      <c r="AG275" t="b">
        <f>VLOOKUP(M275,lists!B:D,3,FALSE)</f>
        <v>1</v>
      </c>
      <c r="AH275" t="b">
        <f>VLOOKUP(T275,lists!$B$23:$D$25,3,FALSE)</f>
        <v>1</v>
      </c>
      <c r="AI275">
        <f t="shared" si="21"/>
        <v>1</v>
      </c>
    </row>
    <row r="276" spans="1:35" x14ac:dyDescent="0.35">
      <c r="A276" s="1">
        <f t="shared" si="22"/>
        <v>276</v>
      </c>
      <c r="B276" s="1">
        <f t="shared" si="23"/>
        <v>275</v>
      </c>
      <c r="C276" s="5">
        <v>44340</v>
      </c>
      <c r="D276" t="s">
        <v>78</v>
      </c>
      <c r="E276" t="s">
        <v>47</v>
      </c>
      <c r="F276" t="s">
        <v>53</v>
      </c>
      <c r="G276" t="s">
        <v>6</v>
      </c>
      <c r="H276" t="s">
        <v>244</v>
      </c>
      <c r="K276" t="s">
        <v>54</v>
      </c>
      <c r="L276" t="s">
        <v>5</v>
      </c>
      <c r="M276">
        <v>5</v>
      </c>
      <c r="O276" t="s">
        <v>229</v>
      </c>
      <c r="P276" t="s">
        <v>81</v>
      </c>
      <c r="Q276" t="s">
        <v>55</v>
      </c>
      <c r="R276">
        <v>5200</v>
      </c>
      <c r="S276" t="s">
        <v>1915</v>
      </c>
      <c r="T276" t="s">
        <v>239</v>
      </c>
      <c r="V276" t="s">
        <v>503</v>
      </c>
      <c r="W276" t="s">
        <v>503</v>
      </c>
      <c r="X276">
        <v>0</v>
      </c>
      <c r="Y276" s="6" t="str">
        <f t="shared" si="20"/>
        <v>A</v>
      </c>
      <c r="Z276" s="6">
        <f>VLOOKUP(Q276,lists!Q:R,2,FALSE)</f>
        <v>2</v>
      </c>
      <c r="AA276" t="b">
        <f>VLOOKUP(G276,lists!$B$2:$D$3,3,FALSE)</f>
        <v>1</v>
      </c>
      <c r="AB276" t="b">
        <f>VLOOKUP(F276,lists!$B:$C,2,FALSE)</f>
        <v>1</v>
      </c>
      <c r="AC276" t="b">
        <f>IF(AND(Z276&gt;=VLOOKUP(JUMP!$I$1,lists!$Q:$R,2,FALSE),Z276&lt;=VLOOKUP(JUMP!$I$2,lists!$Q:$R,2,FALSE)),TRUE,FALSE)</f>
        <v>1</v>
      </c>
      <c r="AD276" t="b">
        <f>VLOOKUP(Y276,lists!$B$7:$D$8,3,FALSE)</f>
        <v>1</v>
      </c>
      <c r="AE276" t="b">
        <f>VLOOKUP(SUBSTITUTE(IF(H276="","Open",H276),"Beg","Mdn"),lists!$B$27:$D$29,3,FALSE)</f>
        <v>1</v>
      </c>
      <c r="AF276" t="b">
        <f>IF(JUMP!$I$5="All",TRUE,IF(JUMP!$I$5=TEXT('Raw - J'!C276,"mmm"),TRUE,FALSE))</f>
        <v>1</v>
      </c>
      <c r="AG276" t="b">
        <f>VLOOKUP(M276,lists!B:D,3,FALSE)</f>
        <v>1</v>
      </c>
      <c r="AH276" t="b">
        <f>VLOOKUP(T276,lists!$B$23:$D$25,3,FALSE)</f>
        <v>1</v>
      </c>
      <c r="AI276">
        <f t="shared" si="21"/>
        <v>1</v>
      </c>
    </row>
    <row r="277" spans="1:35" x14ac:dyDescent="0.35">
      <c r="A277" s="1">
        <f t="shared" si="22"/>
        <v>277</v>
      </c>
      <c r="B277" s="1">
        <f t="shared" si="23"/>
        <v>276</v>
      </c>
      <c r="C277" s="5">
        <v>44340</v>
      </c>
      <c r="D277" t="s">
        <v>78</v>
      </c>
      <c r="E277" t="s">
        <v>47</v>
      </c>
      <c r="F277" t="s">
        <v>58</v>
      </c>
      <c r="G277" t="s">
        <v>51</v>
      </c>
      <c r="H277" t="s">
        <v>227</v>
      </c>
      <c r="K277" t="s">
        <v>60</v>
      </c>
      <c r="L277" t="s">
        <v>7</v>
      </c>
      <c r="M277">
        <v>4</v>
      </c>
      <c r="O277" t="s">
        <v>227</v>
      </c>
      <c r="P277" t="s">
        <v>81</v>
      </c>
      <c r="Q277" t="s">
        <v>55</v>
      </c>
      <c r="R277">
        <v>6000</v>
      </c>
      <c r="S277" t="s">
        <v>503</v>
      </c>
      <c r="T277" t="s">
        <v>239</v>
      </c>
      <c r="V277" t="s">
        <v>503</v>
      </c>
      <c r="W277" t="s">
        <v>503</v>
      </c>
      <c r="X277">
        <v>0</v>
      </c>
      <c r="Y277" s="6" t="str">
        <f t="shared" si="20"/>
        <v>F</v>
      </c>
      <c r="Z277" s="6">
        <f>VLOOKUP(Q277,lists!Q:R,2,FALSE)</f>
        <v>2</v>
      </c>
      <c r="AA277" t="b">
        <f>VLOOKUP(G277,lists!$B$2:$D$3,3,FALSE)</f>
        <v>1</v>
      </c>
      <c r="AB277" t="b">
        <f>VLOOKUP(F277,lists!$B:$C,2,FALSE)</f>
        <v>1</v>
      </c>
      <c r="AC277" t="b">
        <f>IF(AND(Z277&gt;=VLOOKUP(JUMP!$I$1,lists!$Q:$R,2,FALSE),Z277&lt;=VLOOKUP(JUMP!$I$2,lists!$Q:$R,2,FALSE)),TRUE,FALSE)</f>
        <v>1</v>
      </c>
      <c r="AD277" t="b">
        <f>VLOOKUP(Y277,lists!$B$7:$D$8,3,FALSE)</f>
        <v>1</v>
      </c>
      <c r="AE277" t="b">
        <f>VLOOKUP(SUBSTITUTE(IF(H277="","Open",H277),"Beg","Mdn"),lists!$B$27:$D$29,3,FALSE)</f>
        <v>1</v>
      </c>
      <c r="AF277" t="b">
        <f>IF(JUMP!$I$5="All",TRUE,IF(JUMP!$I$5=TEXT('Raw - J'!C277,"mmm"),TRUE,FALSE))</f>
        <v>1</v>
      </c>
      <c r="AG277" t="b">
        <f>VLOOKUP(M277,lists!B:D,3,FALSE)</f>
        <v>1</v>
      </c>
      <c r="AH277" t="b">
        <f>VLOOKUP(T277,lists!$B$23:$D$25,3,FALSE)</f>
        <v>1</v>
      </c>
      <c r="AI277">
        <f t="shared" si="21"/>
        <v>1</v>
      </c>
    </row>
    <row r="278" spans="1:35" x14ac:dyDescent="0.35">
      <c r="A278" s="1">
        <f t="shared" si="22"/>
        <v>278</v>
      </c>
      <c r="B278" s="1">
        <f t="shared" si="23"/>
        <v>277</v>
      </c>
      <c r="C278" s="5">
        <v>44340</v>
      </c>
      <c r="D278" t="s">
        <v>78</v>
      </c>
      <c r="E278" t="s">
        <v>47</v>
      </c>
      <c r="F278" t="s">
        <v>53</v>
      </c>
      <c r="G278" t="s">
        <v>51</v>
      </c>
      <c r="H278" t="s">
        <v>245</v>
      </c>
      <c r="K278" t="s">
        <v>54</v>
      </c>
      <c r="L278" t="s">
        <v>5</v>
      </c>
      <c r="M278">
        <v>4</v>
      </c>
      <c r="O278" t="s">
        <v>227</v>
      </c>
      <c r="P278" t="s">
        <v>82</v>
      </c>
      <c r="Q278" t="s">
        <v>50</v>
      </c>
      <c r="R278">
        <v>6200</v>
      </c>
      <c r="S278" t="s">
        <v>1916</v>
      </c>
      <c r="T278" t="s">
        <v>239</v>
      </c>
      <c r="V278" t="s">
        <v>503</v>
      </c>
      <c r="W278" t="s">
        <v>503</v>
      </c>
      <c r="X278">
        <v>0</v>
      </c>
      <c r="Y278" s="6" t="str">
        <f t="shared" si="20"/>
        <v>A</v>
      </c>
      <c r="Z278" s="6">
        <f>VLOOKUP(Q278,lists!Q:R,2,FALSE)</f>
        <v>3</v>
      </c>
      <c r="AA278" t="b">
        <f>VLOOKUP(G278,lists!$B$2:$D$3,3,FALSE)</f>
        <v>1</v>
      </c>
      <c r="AB278" t="b">
        <f>VLOOKUP(F278,lists!$B:$C,2,FALSE)</f>
        <v>1</v>
      </c>
      <c r="AC278" t="b">
        <f>IF(AND(Z278&gt;=VLOOKUP(JUMP!$I$1,lists!$Q:$R,2,FALSE),Z278&lt;=VLOOKUP(JUMP!$I$2,lists!$Q:$R,2,FALSE)),TRUE,FALSE)</f>
        <v>1</v>
      </c>
      <c r="AD278" t="b">
        <f>VLOOKUP(Y278,lists!$B$7:$D$8,3,FALSE)</f>
        <v>1</v>
      </c>
      <c r="AE278" t="b">
        <f>VLOOKUP(SUBSTITUTE(IF(H278="","Open",H278),"Beg","Mdn"),lists!$B$27:$D$29,3,FALSE)</f>
        <v>1</v>
      </c>
      <c r="AF278" t="b">
        <f>IF(JUMP!$I$5="All",TRUE,IF(JUMP!$I$5=TEXT('Raw - J'!C278,"mmm"),TRUE,FALSE))</f>
        <v>1</v>
      </c>
      <c r="AG278" t="b">
        <f>VLOOKUP(M278,lists!B:D,3,FALSE)</f>
        <v>1</v>
      </c>
      <c r="AH278" t="b">
        <f>VLOOKUP(T278,lists!$B$23:$D$25,3,FALSE)</f>
        <v>1</v>
      </c>
      <c r="AI278">
        <f t="shared" si="21"/>
        <v>1</v>
      </c>
    </row>
    <row r="279" spans="1:35" x14ac:dyDescent="0.35">
      <c r="A279" s="1">
        <f t="shared" si="22"/>
        <v>279</v>
      </c>
      <c r="B279" s="1">
        <f t="shared" si="23"/>
        <v>278</v>
      </c>
      <c r="C279" s="5">
        <v>44340</v>
      </c>
      <c r="D279" t="s">
        <v>78</v>
      </c>
      <c r="E279" t="s">
        <v>47</v>
      </c>
      <c r="F279" t="s">
        <v>53</v>
      </c>
      <c r="G279" t="s">
        <v>6</v>
      </c>
      <c r="H279" t="s">
        <v>227</v>
      </c>
      <c r="K279" t="s">
        <v>54</v>
      </c>
      <c r="L279" t="s">
        <v>5</v>
      </c>
      <c r="M279">
        <v>4</v>
      </c>
      <c r="O279" t="s">
        <v>228</v>
      </c>
      <c r="P279" t="s">
        <v>82</v>
      </c>
      <c r="Q279" t="s">
        <v>50</v>
      </c>
      <c r="R279">
        <v>6200</v>
      </c>
      <c r="S279" t="s">
        <v>1920</v>
      </c>
      <c r="T279" t="s">
        <v>239</v>
      </c>
      <c r="U279" t="s">
        <v>526</v>
      </c>
      <c r="V279" t="s">
        <v>503</v>
      </c>
      <c r="W279" t="s">
        <v>503</v>
      </c>
      <c r="X279">
        <v>0</v>
      </c>
      <c r="Y279" s="6" t="str">
        <f t="shared" si="20"/>
        <v>A</v>
      </c>
      <c r="Z279" s="6">
        <f>VLOOKUP(Q279,lists!Q:R,2,FALSE)</f>
        <v>3</v>
      </c>
      <c r="AA279" t="b">
        <f>VLOOKUP(G279,lists!$B$2:$D$3,3,FALSE)</f>
        <v>1</v>
      </c>
      <c r="AB279" t="b">
        <f>VLOOKUP(F279,lists!$B:$C,2,FALSE)</f>
        <v>1</v>
      </c>
      <c r="AC279" t="b">
        <f>IF(AND(Z279&gt;=VLOOKUP(JUMP!$I$1,lists!$Q:$R,2,FALSE),Z279&lt;=VLOOKUP(JUMP!$I$2,lists!$Q:$R,2,FALSE)),TRUE,FALSE)</f>
        <v>1</v>
      </c>
      <c r="AD279" t="b">
        <f>VLOOKUP(Y279,lists!$B$7:$D$8,3,FALSE)</f>
        <v>1</v>
      </c>
      <c r="AE279" t="b">
        <f>VLOOKUP(SUBSTITUTE(IF(H279="","Open",H279),"Beg","Mdn"),lists!$B$27:$D$29,3,FALSE)</f>
        <v>1</v>
      </c>
      <c r="AF279" t="b">
        <f>IF(JUMP!$I$5="All",TRUE,IF(JUMP!$I$5=TEXT('Raw - J'!C279,"mmm"),TRUE,FALSE))</f>
        <v>1</v>
      </c>
      <c r="AG279" t="b">
        <f>VLOOKUP(M279,lists!B:D,3,FALSE)</f>
        <v>1</v>
      </c>
      <c r="AH279" t="b">
        <f>VLOOKUP(T279,lists!$B$23:$D$25,3,FALSE)</f>
        <v>1</v>
      </c>
      <c r="AI279">
        <f t="shared" si="21"/>
        <v>1</v>
      </c>
    </row>
    <row r="280" spans="1:35" x14ac:dyDescent="0.35">
      <c r="A280" s="1">
        <f t="shared" si="22"/>
        <v>280</v>
      </c>
      <c r="B280" s="1">
        <f t="shared" si="23"/>
        <v>279</v>
      </c>
      <c r="C280" s="5">
        <v>44340</v>
      </c>
      <c r="D280" t="s">
        <v>78</v>
      </c>
      <c r="E280" t="s">
        <v>47</v>
      </c>
      <c r="F280" t="s">
        <v>48</v>
      </c>
      <c r="G280" t="s">
        <v>6</v>
      </c>
      <c r="H280" t="s">
        <v>227</v>
      </c>
      <c r="K280" t="s">
        <v>49</v>
      </c>
      <c r="L280" t="s">
        <v>5</v>
      </c>
      <c r="M280">
        <v>4</v>
      </c>
      <c r="O280" t="s">
        <v>226</v>
      </c>
      <c r="P280" t="s">
        <v>263</v>
      </c>
      <c r="Q280" t="s">
        <v>52</v>
      </c>
      <c r="R280">
        <v>9200</v>
      </c>
      <c r="S280" t="s">
        <v>1917</v>
      </c>
      <c r="T280" t="s">
        <v>239</v>
      </c>
      <c r="V280" t="s">
        <v>503</v>
      </c>
      <c r="W280" t="s">
        <v>503</v>
      </c>
      <c r="X280">
        <v>0</v>
      </c>
      <c r="Y280" s="6" t="str">
        <f t="shared" si="20"/>
        <v>A</v>
      </c>
      <c r="Z280" s="6">
        <f>VLOOKUP(Q280,lists!Q:R,2,FALSE)</f>
        <v>5</v>
      </c>
      <c r="AA280" t="b">
        <f>VLOOKUP(G280,lists!$B$2:$D$3,3,FALSE)</f>
        <v>1</v>
      </c>
      <c r="AB280" t="b">
        <f>VLOOKUP(F280,lists!$B:$C,2,FALSE)</f>
        <v>1</v>
      </c>
      <c r="AC280" t="b">
        <f>IF(AND(Z280&gt;=VLOOKUP(JUMP!$I$1,lists!$Q:$R,2,FALSE),Z280&lt;=VLOOKUP(JUMP!$I$2,lists!$Q:$R,2,FALSE)),TRUE,FALSE)</f>
        <v>1</v>
      </c>
      <c r="AD280" t="b">
        <f>VLOOKUP(Y280,lists!$B$7:$D$8,3,FALSE)</f>
        <v>1</v>
      </c>
      <c r="AE280" t="b">
        <f>VLOOKUP(SUBSTITUTE(IF(H280="","Open",H280),"Beg","Mdn"),lists!$B$27:$D$29,3,FALSE)</f>
        <v>1</v>
      </c>
      <c r="AF280" t="b">
        <f>IF(JUMP!$I$5="All",TRUE,IF(JUMP!$I$5=TEXT('Raw - J'!C280,"mmm"),TRUE,FALSE))</f>
        <v>1</v>
      </c>
      <c r="AG280" t="b">
        <f>VLOOKUP(M280,lists!B:D,3,FALSE)</f>
        <v>1</v>
      </c>
      <c r="AH280" t="b">
        <f>VLOOKUP(T280,lists!$B$23:$D$25,3,FALSE)</f>
        <v>1</v>
      </c>
      <c r="AI280">
        <f t="shared" si="21"/>
        <v>1</v>
      </c>
    </row>
    <row r="281" spans="1:35" x14ac:dyDescent="0.35">
      <c r="A281" s="1">
        <f t="shared" si="22"/>
        <v>281</v>
      </c>
      <c r="B281" s="1">
        <f t="shared" si="23"/>
        <v>280</v>
      </c>
      <c r="C281" s="5">
        <v>44340</v>
      </c>
      <c r="D281" t="s">
        <v>78</v>
      </c>
      <c r="E281" t="s">
        <v>47</v>
      </c>
      <c r="F281" t="s">
        <v>48</v>
      </c>
      <c r="G281" t="s">
        <v>6</v>
      </c>
      <c r="H281" t="s">
        <v>227</v>
      </c>
      <c r="K281" t="s">
        <v>49</v>
      </c>
      <c r="L281" t="s">
        <v>5</v>
      </c>
      <c r="M281">
        <v>4</v>
      </c>
      <c r="O281" t="s">
        <v>228</v>
      </c>
      <c r="P281" t="s">
        <v>79</v>
      </c>
      <c r="Q281" t="s">
        <v>55</v>
      </c>
      <c r="R281">
        <v>9700</v>
      </c>
      <c r="S281" t="s">
        <v>1919</v>
      </c>
      <c r="T281" t="s">
        <v>239</v>
      </c>
      <c r="V281" t="s">
        <v>503</v>
      </c>
      <c r="W281" t="s">
        <v>503</v>
      </c>
      <c r="X281">
        <v>0</v>
      </c>
      <c r="Y281" s="6" t="str">
        <f t="shared" si="20"/>
        <v>A</v>
      </c>
      <c r="Z281" s="6">
        <f>VLOOKUP(Q281,lists!Q:R,2,FALSE)</f>
        <v>2</v>
      </c>
      <c r="AA281" t="b">
        <f>VLOOKUP(G281,lists!$B$2:$D$3,3,FALSE)</f>
        <v>1</v>
      </c>
      <c r="AB281" t="b">
        <f>VLOOKUP(F281,lists!$B:$C,2,FALSE)</f>
        <v>1</v>
      </c>
      <c r="AC281" t="b">
        <f>IF(AND(Z281&gt;=VLOOKUP(JUMP!$I$1,lists!$Q:$R,2,FALSE),Z281&lt;=VLOOKUP(JUMP!$I$2,lists!$Q:$R,2,FALSE)),TRUE,FALSE)</f>
        <v>1</v>
      </c>
      <c r="AD281" t="b">
        <f>VLOOKUP(Y281,lists!$B$7:$D$8,3,FALSE)</f>
        <v>1</v>
      </c>
      <c r="AE281" t="b">
        <f>VLOOKUP(SUBSTITUTE(IF(H281="","Open",H281),"Beg","Mdn"),lists!$B$27:$D$29,3,FALSE)</f>
        <v>1</v>
      </c>
      <c r="AF281" t="b">
        <f>IF(JUMP!$I$5="All",TRUE,IF(JUMP!$I$5=TEXT('Raw - J'!C281,"mmm"),TRUE,FALSE))</f>
        <v>1</v>
      </c>
      <c r="AG281" t="b">
        <f>VLOOKUP(M281,lists!B:D,3,FALSE)</f>
        <v>1</v>
      </c>
      <c r="AH281" t="b">
        <f>VLOOKUP(T281,lists!$B$23:$D$25,3,FALSE)</f>
        <v>1</v>
      </c>
      <c r="AI281">
        <f t="shared" si="21"/>
        <v>1</v>
      </c>
    </row>
    <row r="282" spans="1:35" x14ac:dyDescent="0.35">
      <c r="A282" s="1">
        <f t="shared" si="22"/>
        <v>282</v>
      </c>
      <c r="B282" s="1">
        <f t="shared" si="23"/>
        <v>281</v>
      </c>
      <c r="C282" s="5">
        <v>44340</v>
      </c>
      <c r="D282" t="s">
        <v>78</v>
      </c>
      <c r="E282" t="s">
        <v>47</v>
      </c>
      <c r="F282" t="s">
        <v>53</v>
      </c>
      <c r="G282" t="s">
        <v>6</v>
      </c>
      <c r="H282" t="s">
        <v>227</v>
      </c>
      <c r="K282" t="s">
        <v>54</v>
      </c>
      <c r="L282" t="s">
        <v>5</v>
      </c>
      <c r="M282">
        <v>3</v>
      </c>
      <c r="O282" t="s">
        <v>231</v>
      </c>
      <c r="P282" t="s">
        <v>81</v>
      </c>
      <c r="Q282" t="s">
        <v>55</v>
      </c>
      <c r="R282">
        <v>10700</v>
      </c>
      <c r="S282" t="s">
        <v>1918</v>
      </c>
      <c r="T282" t="s">
        <v>239</v>
      </c>
      <c r="V282" t="s">
        <v>503</v>
      </c>
      <c r="W282" t="s">
        <v>503</v>
      </c>
      <c r="X282">
        <v>0</v>
      </c>
      <c r="Y282" s="6" t="str">
        <f t="shared" si="20"/>
        <v>A</v>
      </c>
      <c r="Z282" s="6">
        <f>VLOOKUP(Q282,lists!Q:R,2,FALSE)</f>
        <v>2</v>
      </c>
      <c r="AA282" t="b">
        <f>VLOOKUP(G282,lists!$B$2:$D$3,3,FALSE)</f>
        <v>1</v>
      </c>
      <c r="AB282" t="b">
        <f>VLOOKUP(F282,lists!$B:$C,2,FALSE)</f>
        <v>1</v>
      </c>
      <c r="AC282" t="b">
        <f>IF(AND(Z282&gt;=VLOOKUP(JUMP!$I$1,lists!$Q:$R,2,FALSE),Z282&lt;=VLOOKUP(JUMP!$I$2,lists!$Q:$R,2,FALSE)),TRUE,FALSE)</f>
        <v>1</v>
      </c>
      <c r="AD282" t="b">
        <f>VLOOKUP(Y282,lists!$B$7:$D$8,3,FALSE)</f>
        <v>1</v>
      </c>
      <c r="AE282" t="b">
        <f>VLOOKUP(SUBSTITUTE(IF(H282="","Open",H282),"Beg","Mdn"),lists!$B$27:$D$29,3,FALSE)</f>
        <v>1</v>
      </c>
      <c r="AF282" t="b">
        <f>IF(JUMP!$I$5="All",TRUE,IF(JUMP!$I$5=TEXT('Raw - J'!C282,"mmm"),TRUE,FALSE))</f>
        <v>1</v>
      </c>
      <c r="AG282" t="b">
        <f>VLOOKUP(M282,lists!B:D,3,FALSE)</f>
        <v>1</v>
      </c>
      <c r="AH282" t="b">
        <f>VLOOKUP(T282,lists!$B$23:$D$25,3,FALSE)</f>
        <v>1</v>
      </c>
      <c r="AI282">
        <f t="shared" si="21"/>
        <v>1</v>
      </c>
    </row>
    <row r="283" spans="1:35" x14ac:dyDescent="0.35">
      <c r="A283" s="1">
        <f t="shared" si="22"/>
        <v>283</v>
      </c>
      <c r="B283" s="1">
        <f t="shared" si="23"/>
        <v>282</v>
      </c>
      <c r="C283" s="5">
        <v>44341</v>
      </c>
      <c r="D283" t="s">
        <v>104</v>
      </c>
      <c r="E283" t="s">
        <v>47</v>
      </c>
      <c r="F283" t="s">
        <v>53</v>
      </c>
      <c r="G283" t="s">
        <v>6</v>
      </c>
      <c r="H283" t="s">
        <v>227</v>
      </c>
      <c r="K283" t="s">
        <v>54</v>
      </c>
      <c r="L283" t="s">
        <v>5</v>
      </c>
      <c r="M283">
        <v>5</v>
      </c>
      <c r="O283" t="s">
        <v>229</v>
      </c>
      <c r="P283" t="s">
        <v>106</v>
      </c>
      <c r="Q283" t="s">
        <v>55</v>
      </c>
      <c r="R283">
        <v>4900</v>
      </c>
      <c r="S283" t="s">
        <v>1925</v>
      </c>
      <c r="T283" t="s">
        <v>239</v>
      </c>
      <c r="U283" t="s">
        <v>1695</v>
      </c>
      <c r="V283" t="s">
        <v>503</v>
      </c>
      <c r="W283" t="s">
        <v>503</v>
      </c>
      <c r="X283">
        <v>0</v>
      </c>
      <c r="Y283" s="6" t="str">
        <f t="shared" si="20"/>
        <v>A</v>
      </c>
      <c r="Z283" s="6">
        <f>VLOOKUP(Q283,lists!Q:R,2,FALSE)</f>
        <v>2</v>
      </c>
      <c r="AA283" t="b">
        <f>VLOOKUP(G283,lists!$B$2:$D$3,3,FALSE)</f>
        <v>1</v>
      </c>
      <c r="AB283" t="b">
        <f>VLOOKUP(F283,lists!$B:$C,2,FALSE)</f>
        <v>1</v>
      </c>
      <c r="AC283" t="b">
        <f>IF(AND(Z283&gt;=VLOOKUP(JUMP!$I$1,lists!$Q:$R,2,FALSE),Z283&lt;=VLOOKUP(JUMP!$I$2,lists!$Q:$R,2,FALSE)),TRUE,FALSE)</f>
        <v>1</v>
      </c>
      <c r="AD283" t="b">
        <f>VLOOKUP(Y283,lists!$B$7:$D$8,3,FALSE)</f>
        <v>1</v>
      </c>
      <c r="AE283" t="b">
        <f>VLOOKUP(SUBSTITUTE(IF(H283="","Open",H283),"Beg","Mdn"),lists!$B$27:$D$29,3,FALSE)</f>
        <v>1</v>
      </c>
      <c r="AF283" t="b">
        <f>IF(JUMP!$I$5="All",TRUE,IF(JUMP!$I$5=TEXT('Raw - J'!C283,"mmm"),TRUE,FALSE))</f>
        <v>1</v>
      </c>
      <c r="AG283" t="b">
        <f>VLOOKUP(M283,lists!B:D,3,FALSE)</f>
        <v>1</v>
      </c>
      <c r="AH283" t="b">
        <f>VLOOKUP(T283,lists!$B$23:$D$25,3,FALSE)</f>
        <v>1</v>
      </c>
      <c r="AI283">
        <f t="shared" si="21"/>
        <v>1</v>
      </c>
    </row>
    <row r="284" spans="1:35" x14ac:dyDescent="0.35">
      <c r="A284" s="1">
        <f t="shared" si="22"/>
        <v>284</v>
      </c>
      <c r="B284" s="1">
        <f t="shared" si="23"/>
        <v>283</v>
      </c>
      <c r="C284" s="5">
        <v>44341</v>
      </c>
      <c r="D284" t="s">
        <v>104</v>
      </c>
      <c r="E284" t="s">
        <v>47</v>
      </c>
      <c r="F284" t="s">
        <v>53</v>
      </c>
      <c r="G284" t="s">
        <v>6</v>
      </c>
      <c r="H284" t="s">
        <v>244</v>
      </c>
      <c r="K284" t="s">
        <v>54</v>
      </c>
      <c r="L284" t="s">
        <v>5</v>
      </c>
      <c r="M284">
        <v>4</v>
      </c>
      <c r="O284" t="s">
        <v>228</v>
      </c>
      <c r="P284" t="s">
        <v>196</v>
      </c>
      <c r="Q284" t="s">
        <v>50</v>
      </c>
      <c r="R284">
        <v>5900</v>
      </c>
      <c r="S284" t="s">
        <v>1922</v>
      </c>
      <c r="T284" t="s">
        <v>239</v>
      </c>
      <c r="V284" t="s">
        <v>503</v>
      </c>
      <c r="W284" t="s">
        <v>503</v>
      </c>
      <c r="X284">
        <v>0</v>
      </c>
      <c r="Y284" s="6" t="str">
        <f t="shared" si="20"/>
        <v>A</v>
      </c>
      <c r="Z284" s="6">
        <f>VLOOKUP(Q284,lists!Q:R,2,FALSE)</f>
        <v>3</v>
      </c>
      <c r="AA284" t="b">
        <f>VLOOKUP(G284,lists!$B$2:$D$3,3,FALSE)</f>
        <v>1</v>
      </c>
      <c r="AB284" t="b">
        <f>VLOOKUP(F284,lists!$B:$C,2,FALSE)</f>
        <v>1</v>
      </c>
      <c r="AC284" t="b">
        <f>IF(AND(Z284&gt;=VLOOKUP(JUMP!$I$1,lists!$Q:$R,2,FALSE),Z284&lt;=VLOOKUP(JUMP!$I$2,lists!$Q:$R,2,FALSE)),TRUE,FALSE)</f>
        <v>1</v>
      </c>
      <c r="AD284" t="b">
        <f>VLOOKUP(Y284,lists!$B$7:$D$8,3,FALSE)</f>
        <v>1</v>
      </c>
      <c r="AE284" t="b">
        <f>VLOOKUP(SUBSTITUTE(IF(H284="","Open",H284),"Beg","Mdn"),lists!$B$27:$D$29,3,FALSE)</f>
        <v>1</v>
      </c>
      <c r="AF284" t="b">
        <f>IF(JUMP!$I$5="All",TRUE,IF(JUMP!$I$5=TEXT('Raw - J'!C284,"mmm"),TRUE,FALSE))</f>
        <v>1</v>
      </c>
      <c r="AG284" t="b">
        <f>VLOOKUP(M284,lists!B:D,3,FALSE)</f>
        <v>1</v>
      </c>
      <c r="AH284" t="b">
        <f>VLOOKUP(T284,lists!$B$23:$D$25,3,FALSE)</f>
        <v>1</v>
      </c>
      <c r="AI284">
        <f t="shared" si="21"/>
        <v>1</v>
      </c>
    </row>
    <row r="285" spans="1:35" x14ac:dyDescent="0.35">
      <c r="A285" s="1">
        <f t="shared" si="22"/>
        <v>285</v>
      </c>
      <c r="B285" s="1">
        <f t="shared" si="23"/>
        <v>284</v>
      </c>
      <c r="C285" s="5">
        <v>44341</v>
      </c>
      <c r="D285" t="s">
        <v>104</v>
      </c>
      <c r="E285" t="s">
        <v>47</v>
      </c>
      <c r="F285" t="s">
        <v>53</v>
      </c>
      <c r="G285" t="s">
        <v>51</v>
      </c>
      <c r="H285" t="s">
        <v>245</v>
      </c>
      <c r="K285" t="s">
        <v>54</v>
      </c>
      <c r="L285" t="s">
        <v>5</v>
      </c>
      <c r="M285">
        <v>4</v>
      </c>
      <c r="O285" t="s">
        <v>227</v>
      </c>
      <c r="P285" t="s">
        <v>106</v>
      </c>
      <c r="Q285" t="s">
        <v>55</v>
      </c>
      <c r="R285">
        <v>5900</v>
      </c>
      <c r="S285" t="s">
        <v>1923</v>
      </c>
      <c r="T285" t="s">
        <v>239</v>
      </c>
      <c r="V285" t="s">
        <v>503</v>
      </c>
      <c r="W285" t="s">
        <v>503</v>
      </c>
      <c r="X285">
        <v>0</v>
      </c>
      <c r="Y285" s="6" t="str">
        <f t="shared" si="20"/>
        <v>A</v>
      </c>
      <c r="Z285" s="6">
        <f>VLOOKUP(Q285,lists!Q:R,2,FALSE)</f>
        <v>2</v>
      </c>
      <c r="AA285" t="b">
        <f>VLOOKUP(G285,lists!$B$2:$D$3,3,FALSE)</f>
        <v>1</v>
      </c>
      <c r="AB285" t="b">
        <f>VLOOKUP(F285,lists!$B:$C,2,FALSE)</f>
        <v>1</v>
      </c>
      <c r="AC285" t="b">
        <f>IF(AND(Z285&gt;=VLOOKUP(JUMP!$I$1,lists!$Q:$R,2,FALSE),Z285&lt;=VLOOKUP(JUMP!$I$2,lists!$Q:$R,2,FALSE)),TRUE,FALSE)</f>
        <v>1</v>
      </c>
      <c r="AD285" t="b">
        <f>VLOOKUP(Y285,lists!$B$7:$D$8,3,FALSE)</f>
        <v>1</v>
      </c>
      <c r="AE285" t="b">
        <f>VLOOKUP(SUBSTITUTE(IF(H285="","Open",H285),"Beg","Mdn"),lists!$B$27:$D$29,3,FALSE)</f>
        <v>1</v>
      </c>
      <c r="AF285" t="b">
        <f>IF(JUMP!$I$5="All",TRUE,IF(JUMP!$I$5=TEXT('Raw - J'!C285,"mmm"),TRUE,FALSE))</f>
        <v>1</v>
      </c>
      <c r="AG285" t="b">
        <f>VLOOKUP(M285,lists!B:D,3,FALSE)</f>
        <v>1</v>
      </c>
      <c r="AH285" t="b">
        <f>VLOOKUP(T285,lists!$B$23:$D$25,3,FALSE)</f>
        <v>1</v>
      </c>
      <c r="AI285">
        <f t="shared" si="21"/>
        <v>1</v>
      </c>
    </row>
    <row r="286" spans="1:35" x14ac:dyDescent="0.35">
      <c r="A286" s="1">
        <f t="shared" si="22"/>
        <v>286</v>
      </c>
      <c r="B286" s="1">
        <f t="shared" si="23"/>
        <v>285</v>
      </c>
      <c r="C286" s="5">
        <v>44341</v>
      </c>
      <c r="D286" t="s">
        <v>104</v>
      </c>
      <c r="E286" t="s">
        <v>47</v>
      </c>
      <c r="F286" t="s">
        <v>53</v>
      </c>
      <c r="G286" t="s">
        <v>6</v>
      </c>
      <c r="H286" t="s">
        <v>227</v>
      </c>
      <c r="K286" t="s">
        <v>54</v>
      </c>
      <c r="L286" t="s">
        <v>5</v>
      </c>
      <c r="M286">
        <v>4</v>
      </c>
      <c r="O286" t="s">
        <v>226</v>
      </c>
      <c r="P286" t="s">
        <v>251</v>
      </c>
      <c r="Q286" t="s">
        <v>52</v>
      </c>
      <c r="R286">
        <v>5900</v>
      </c>
      <c r="S286" t="s">
        <v>1926</v>
      </c>
      <c r="T286" t="s">
        <v>239</v>
      </c>
      <c r="V286" t="s">
        <v>503</v>
      </c>
      <c r="W286" t="s">
        <v>503</v>
      </c>
      <c r="X286">
        <v>0</v>
      </c>
      <c r="Y286" s="6" t="str">
        <f t="shared" si="20"/>
        <v>A</v>
      </c>
      <c r="Z286" s="6">
        <f>VLOOKUP(Q286,lists!Q:R,2,FALSE)</f>
        <v>5</v>
      </c>
      <c r="AA286" t="b">
        <f>VLOOKUP(G286,lists!$B$2:$D$3,3,FALSE)</f>
        <v>1</v>
      </c>
      <c r="AB286" t="b">
        <f>VLOOKUP(F286,lists!$B:$C,2,FALSE)</f>
        <v>1</v>
      </c>
      <c r="AC286" t="b">
        <f>IF(AND(Z286&gt;=VLOOKUP(JUMP!$I$1,lists!$Q:$R,2,FALSE),Z286&lt;=VLOOKUP(JUMP!$I$2,lists!$Q:$R,2,FALSE)),TRUE,FALSE)</f>
        <v>1</v>
      </c>
      <c r="AD286" t="b">
        <f>VLOOKUP(Y286,lists!$B$7:$D$8,3,FALSE)</f>
        <v>1</v>
      </c>
      <c r="AE286" t="b">
        <f>VLOOKUP(SUBSTITUTE(IF(H286="","Open",H286),"Beg","Mdn"),lists!$B$27:$D$29,3,FALSE)</f>
        <v>1</v>
      </c>
      <c r="AF286" t="b">
        <f>IF(JUMP!$I$5="All",TRUE,IF(JUMP!$I$5=TEXT('Raw - J'!C286,"mmm"),TRUE,FALSE))</f>
        <v>1</v>
      </c>
      <c r="AG286" t="b">
        <f>VLOOKUP(M286,lists!B:D,3,FALSE)</f>
        <v>1</v>
      </c>
      <c r="AH286" t="b">
        <f>VLOOKUP(T286,lists!$B$23:$D$25,3,FALSE)</f>
        <v>1</v>
      </c>
      <c r="AI286">
        <f t="shared" si="21"/>
        <v>1</v>
      </c>
    </row>
    <row r="287" spans="1:35" x14ac:dyDescent="0.35">
      <c r="A287" s="1">
        <f t="shared" si="22"/>
        <v>287</v>
      </c>
      <c r="B287" s="1">
        <f t="shared" si="23"/>
        <v>286</v>
      </c>
      <c r="C287" s="5">
        <v>44341</v>
      </c>
      <c r="D287" t="s">
        <v>104</v>
      </c>
      <c r="E287" t="s">
        <v>47</v>
      </c>
      <c r="F287" t="s">
        <v>48</v>
      </c>
      <c r="G287" t="s">
        <v>6</v>
      </c>
      <c r="H287" t="s">
        <v>244</v>
      </c>
      <c r="K287" t="s">
        <v>49</v>
      </c>
      <c r="L287" t="s">
        <v>5</v>
      </c>
      <c r="M287">
        <v>4</v>
      </c>
      <c r="O287" t="s">
        <v>235</v>
      </c>
      <c r="P287" t="s">
        <v>105</v>
      </c>
      <c r="Q287" t="s">
        <v>50</v>
      </c>
      <c r="R287">
        <v>6700</v>
      </c>
      <c r="S287" t="s">
        <v>1921</v>
      </c>
      <c r="T287" t="s">
        <v>239</v>
      </c>
      <c r="V287" t="s">
        <v>503</v>
      </c>
      <c r="W287" t="s">
        <v>503</v>
      </c>
      <c r="X287">
        <v>0</v>
      </c>
      <c r="Y287" s="6" t="str">
        <f t="shared" si="20"/>
        <v>A</v>
      </c>
      <c r="Z287" s="6">
        <f>VLOOKUP(Q287,lists!Q:R,2,FALSE)</f>
        <v>3</v>
      </c>
      <c r="AA287" t="b">
        <f>VLOOKUP(G287,lists!$B$2:$D$3,3,FALSE)</f>
        <v>1</v>
      </c>
      <c r="AB287" t="b">
        <f>VLOOKUP(F287,lists!$B:$C,2,FALSE)</f>
        <v>1</v>
      </c>
      <c r="AC287" t="b">
        <f>IF(AND(Z287&gt;=VLOOKUP(JUMP!$I$1,lists!$Q:$R,2,FALSE),Z287&lt;=VLOOKUP(JUMP!$I$2,lists!$Q:$R,2,FALSE)),TRUE,FALSE)</f>
        <v>1</v>
      </c>
      <c r="AD287" t="b">
        <f>VLOOKUP(Y287,lists!$B$7:$D$8,3,FALSE)</f>
        <v>1</v>
      </c>
      <c r="AE287" t="b">
        <f>VLOOKUP(SUBSTITUTE(IF(H287="","Open",H287),"Beg","Mdn"),lists!$B$27:$D$29,3,FALSE)</f>
        <v>1</v>
      </c>
      <c r="AF287" t="b">
        <f>IF(JUMP!$I$5="All",TRUE,IF(JUMP!$I$5=TEXT('Raw - J'!C287,"mmm"),TRUE,FALSE))</f>
        <v>1</v>
      </c>
      <c r="AG287" t="b">
        <f>VLOOKUP(M287,lists!B:D,3,FALSE)</f>
        <v>1</v>
      </c>
      <c r="AH287" t="b">
        <f>VLOOKUP(T287,lists!$B$23:$D$25,3,FALSE)</f>
        <v>1</v>
      </c>
      <c r="AI287">
        <f t="shared" si="21"/>
        <v>1</v>
      </c>
    </row>
    <row r="288" spans="1:35" x14ac:dyDescent="0.35">
      <c r="A288" s="1">
        <f t="shared" si="22"/>
        <v>288</v>
      </c>
      <c r="B288" s="1">
        <f t="shared" si="23"/>
        <v>287</v>
      </c>
      <c r="C288" s="5">
        <v>44341</v>
      </c>
      <c r="D288" t="s">
        <v>104</v>
      </c>
      <c r="E288" t="s">
        <v>47</v>
      </c>
      <c r="F288" t="s">
        <v>48</v>
      </c>
      <c r="G288" t="s">
        <v>6</v>
      </c>
      <c r="H288" t="s">
        <v>227</v>
      </c>
      <c r="K288" t="s">
        <v>49</v>
      </c>
      <c r="L288" t="s">
        <v>5</v>
      </c>
      <c r="M288">
        <v>4</v>
      </c>
      <c r="O288" t="s">
        <v>228</v>
      </c>
      <c r="P288" t="s">
        <v>250</v>
      </c>
      <c r="Q288" t="s">
        <v>52</v>
      </c>
      <c r="R288">
        <v>6700</v>
      </c>
      <c r="S288" t="s">
        <v>1924</v>
      </c>
      <c r="T288" t="s">
        <v>239</v>
      </c>
      <c r="V288" t="s">
        <v>503</v>
      </c>
      <c r="W288" t="s">
        <v>503</v>
      </c>
      <c r="X288">
        <v>0</v>
      </c>
      <c r="Y288" s="6" t="str">
        <f t="shared" si="20"/>
        <v>A</v>
      </c>
      <c r="Z288" s="6">
        <f>VLOOKUP(Q288,lists!Q:R,2,FALSE)</f>
        <v>5</v>
      </c>
      <c r="AA288" t="b">
        <f>VLOOKUP(G288,lists!$B$2:$D$3,3,FALSE)</f>
        <v>1</v>
      </c>
      <c r="AB288" t="b">
        <f>VLOOKUP(F288,lists!$B:$C,2,FALSE)</f>
        <v>1</v>
      </c>
      <c r="AC288" t="b">
        <f>IF(AND(Z288&gt;=VLOOKUP(JUMP!$I$1,lists!$Q:$R,2,FALSE),Z288&lt;=VLOOKUP(JUMP!$I$2,lists!$Q:$R,2,FALSE)),TRUE,FALSE)</f>
        <v>1</v>
      </c>
      <c r="AD288" t="b">
        <f>VLOOKUP(Y288,lists!$B$7:$D$8,3,FALSE)</f>
        <v>1</v>
      </c>
      <c r="AE288" t="b">
        <f>VLOOKUP(SUBSTITUTE(IF(H288="","Open",H288),"Beg","Mdn"),lists!$B$27:$D$29,3,FALSE)</f>
        <v>1</v>
      </c>
      <c r="AF288" t="b">
        <f>IF(JUMP!$I$5="All",TRUE,IF(JUMP!$I$5=TEXT('Raw - J'!C288,"mmm"),TRUE,FALSE))</f>
        <v>1</v>
      </c>
      <c r="AG288" t="b">
        <f>VLOOKUP(M288,lists!B:D,3,FALSE)</f>
        <v>1</v>
      </c>
      <c r="AH288" t="b">
        <f>VLOOKUP(T288,lists!$B$23:$D$25,3,FALSE)</f>
        <v>1</v>
      </c>
      <c r="AI288">
        <f t="shared" si="21"/>
        <v>1</v>
      </c>
    </row>
    <row r="289" spans="1:35" x14ac:dyDescent="0.35">
      <c r="A289" s="1">
        <f t="shared" si="22"/>
        <v>289</v>
      </c>
      <c r="B289" s="1">
        <f t="shared" si="23"/>
        <v>288</v>
      </c>
      <c r="C289" s="5">
        <v>44341</v>
      </c>
      <c r="D289" t="s">
        <v>69</v>
      </c>
      <c r="E289" t="s">
        <v>47</v>
      </c>
      <c r="F289" t="s">
        <v>109</v>
      </c>
      <c r="G289" t="s">
        <v>51</v>
      </c>
      <c r="H289" t="s">
        <v>227</v>
      </c>
      <c r="K289" t="s">
        <v>49</v>
      </c>
      <c r="L289" t="s">
        <v>5</v>
      </c>
      <c r="M289">
        <v>6</v>
      </c>
      <c r="O289" t="s">
        <v>227</v>
      </c>
      <c r="P289" t="s">
        <v>181</v>
      </c>
      <c r="Q289" t="s">
        <v>50</v>
      </c>
      <c r="R289">
        <v>3000</v>
      </c>
      <c r="S289" t="s">
        <v>2053</v>
      </c>
      <c r="T289" t="s">
        <v>239</v>
      </c>
      <c r="U289" t="s">
        <v>526</v>
      </c>
      <c r="V289" t="s">
        <v>503</v>
      </c>
      <c r="W289" t="s">
        <v>503</v>
      </c>
      <c r="X289">
        <v>0</v>
      </c>
      <c r="Y289" s="6" t="str">
        <f t="shared" si="20"/>
        <v>A</v>
      </c>
      <c r="Z289" s="6">
        <f>VLOOKUP(Q289,lists!Q:R,2,FALSE)</f>
        <v>3</v>
      </c>
      <c r="AA289" t="b">
        <f>VLOOKUP(G289,lists!$B$2:$D$3,3,FALSE)</f>
        <v>1</v>
      </c>
      <c r="AB289" t="b">
        <f>VLOOKUP(F289,lists!$B:$C,2,FALSE)</f>
        <v>1</v>
      </c>
      <c r="AC289" t="b">
        <f>IF(AND(Z289&gt;=VLOOKUP(JUMP!$I$1,lists!$Q:$R,2,FALSE),Z289&lt;=VLOOKUP(JUMP!$I$2,lists!$Q:$R,2,FALSE)),TRUE,FALSE)</f>
        <v>1</v>
      </c>
      <c r="AD289" t="b">
        <f>VLOOKUP(Y289,lists!$B$7:$D$8,3,FALSE)</f>
        <v>1</v>
      </c>
      <c r="AE289" t="b">
        <f>VLOOKUP(SUBSTITUTE(IF(H289="","Open",H289),"Beg","Mdn"),lists!$B$27:$D$29,3,FALSE)</f>
        <v>1</v>
      </c>
      <c r="AF289" t="b">
        <f>IF(JUMP!$I$5="All",TRUE,IF(JUMP!$I$5=TEXT('Raw - J'!C289,"mmm"),TRUE,FALSE))</f>
        <v>1</v>
      </c>
      <c r="AG289" t="b">
        <f>VLOOKUP(M289,lists!B:D,3,FALSE)</f>
        <v>1</v>
      </c>
      <c r="AH289" t="b">
        <f>VLOOKUP(T289,lists!$B$23:$D$25,3,FALSE)</f>
        <v>1</v>
      </c>
      <c r="AI289">
        <f t="shared" si="21"/>
        <v>1</v>
      </c>
    </row>
    <row r="290" spans="1:35" x14ac:dyDescent="0.35">
      <c r="A290" s="1">
        <f t="shared" si="22"/>
        <v>290</v>
      </c>
      <c r="B290" s="1">
        <f t="shared" si="23"/>
        <v>289</v>
      </c>
      <c r="C290" s="5">
        <v>44341</v>
      </c>
      <c r="D290" t="s">
        <v>69</v>
      </c>
      <c r="E290" t="s">
        <v>47</v>
      </c>
      <c r="F290" t="s">
        <v>58</v>
      </c>
      <c r="G290" t="s">
        <v>51</v>
      </c>
      <c r="H290" t="s">
        <v>227</v>
      </c>
      <c r="K290" t="s">
        <v>60</v>
      </c>
      <c r="L290" t="s">
        <v>5</v>
      </c>
      <c r="M290">
        <v>5</v>
      </c>
      <c r="O290" t="s">
        <v>227</v>
      </c>
      <c r="P290" t="s">
        <v>1723</v>
      </c>
      <c r="Q290" t="s">
        <v>55</v>
      </c>
      <c r="R290">
        <v>3500</v>
      </c>
      <c r="S290" t="s">
        <v>1932</v>
      </c>
      <c r="T290" t="s">
        <v>239</v>
      </c>
      <c r="V290" t="s">
        <v>503</v>
      </c>
      <c r="W290" t="s">
        <v>503</v>
      </c>
      <c r="X290">
        <v>0</v>
      </c>
      <c r="Y290" s="6" t="str">
        <f t="shared" si="20"/>
        <v>A</v>
      </c>
      <c r="Z290" s="6">
        <f>VLOOKUP(Q290,lists!Q:R,2,FALSE)</f>
        <v>2</v>
      </c>
      <c r="AA290" t="b">
        <f>VLOOKUP(G290,lists!$B$2:$D$3,3,FALSE)</f>
        <v>1</v>
      </c>
      <c r="AB290" t="b">
        <f>VLOOKUP(F290,lists!$B:$C,2,FALSE)</f>
        <v>1</v>
      </c>
      <c r="AC290" t="b">
        <f>IF(AND(Z290&gt;=VLOOKUP(JUMP!$I$1,lists!$Q:$R,2,FALSE),Z290&lt;=VLOOKUP(JUMP!$I$2,lists!$Q:$R,2,FALSE)),TRUE,FALSE)</f>
        <v>1</v>
      </c>
      <c r="AD290" t="b">
        <f>VLOOKUP(Y290,lists!$B$7:$D$8,3,FALSE)</f>
        <v>1</v>
      </c>
      <c r="AE290" t="b">
        <f>VLOOKUP(SUBSTITUTE(IF(H290="","Open",H290),"Beg","Mdn"),lists!$B$27:$D$29,3,FALSE)</f>
        <v>1</v>
      </c>
      <c r="AF290" t="b">
        <f>IF(JUMP!$I$5="All",TRUE,IF(JUMP!$I$5=TEXT('Raw - J'!C290,"mmm"),TRUE,FALSE))</f>
        <v>1</v>
      </c>
      <c r="AG290" t="b">
        <f>VLOOKUP(M290,lists!B:D,3,FALSE)</f>
        <v>1</v>
      </c>
      <c r="AH290" t="b">
        <f>VLOOKUP(T290,lists!$B$23:$D$25,3,FALSE)</f>
        <v>1</v>
      </c>
      <c r="AI290">
        <f t="shared" si="21"/>
        <v>1</v>
      </c>
    </row>
    <row r="291" spans="1:35" x14ac:dyDescent="0.35">
      <c r="A291" s="1">
        <f t="shared" si="22"/>
        <v>291</v>
      </c>
      <c r="B291" s="1">
        <f t="shared" si="23"/>
        <v>290</v>
      </c>
      <c r="C291" s="5">
        <v>44341</v>
      </c>
      <c r="D291" t="s">
        <v>69</v>
      </c>
      <c r="E291" t="s">
        <v>47</v>
      </c>
      <c r="F291" t="s">
        <v>48</v>
      </c>
      <c r="G291" t="s">
        <v>6</v>
      </c>
      <c r="H291" t="s">
        <v>227</v>
      </c>
      <c r="K291" t="s">
        <v>49</v>
      </c>
      <c r="L291" t="s">
        <v>5</v>
      </c>
      <c r="M291">
        <v>4</v>
      </c>
      <c r="O291" t="s">
        <v>226</v>
      </c>
      <c r="P291" t="s">
        <v>1723</v>
      </c>
      <c r="Q291" t="s">
        <v>55</v>
      </c>
      <c r="R291">
        <v>4200</v>
      </c>
      <c r="S291" t="s">
        <v>1929</v>
      </c>
      <c r="T291" t="s">
        <v>239</v>
      </c>
      <c r="V291" t="s">
        <v>503</v>
      </c>
      <c r="W291" t="s">
        <v>503</v>
      </c>
      <c r="X291">
        <v>0</v>
      </c>
      <c r="Y291" s="6" t="str">
        <f t="shared" si="20"/>
        <v>A</v>
      </c>
      <c r="Z291" s="6">
        <f>VLOOKUP(Q291,lists!Q:R,2,FALSE)</f>
        <v>2</v>
      </c>
      <c r="AA291" t="b">
        <f>VLOOKUP(G291,lists!$B$2:$D$3,3,FALSE)</f>
        <v>1</v>
      </c>
      <c r="AB291" t="b">
        <f>VLOOKUP(F291,lists!$B:$C,2,FALSE)</f>
        <v>1</v>
      </c>
      <c r="AC291" t="b">
        <f>IF(AND(Z291&gt;=VLOOKUP(JUMP!$I$1,lists!$Q:$R,2,FALSE),Z291&lt;=VLOOKUP(JUMP!$I$2,lists!$Q:$R,2,FALSE)),TRUE,FALSE)</f>
        <v>1</v>
      </c>
      <c r="AD291" t="b">
        <f>VLOOKUP(Y291,lists!$B$7:$D$8,3,FALSE)</f>
        <v>1</v>
      </c>
      <c r="AE291" t="b">
        <f>VLOOKUP(SUBSTITUTE(IF(H291="","Open",H291),"Beg","Mdn"),lists!$B$27:$D$29,3,FALSE)</f>
        <v>1</v>
      </c>
      <c r="AF291" t="b">
        <f>IF(JUMP!$I$5="All",TRUE,IF(JUMP!$I$5=TEXT('Raw - J'!C291,"mmm"),TRUE,FALSE))</f>
        <v>1</v>
      </c>
      <c r="AG291" t="b">
        <f>VLOOKUP(M291,lists!B:D,3,FALSE)</f>
        <v>1</v>
      </c>
      <c r="AH291" t="b">
        <f>VLOOKUP(T291,lists!$B$23:$D$25,3,FALSE)</f>
        <v>1</v>
      </c>
      <c r="AI291">
        <f t="shared" si="21"/>
        <v>1</v>
      </c>
    </row>
    <row r="292" spans="1:35" x14ac:dyDescent="0.35">
      <c r="A292" s="1">
        <f t="shared" si="22"/>
        <v>292</v>
      </c>
      <c r="B292" s="1">
        <f t="shared" si="23"/>
        <v>291</v>
      </c>
      <c r="C292" s="5">
        <v>44341</v>
      </c>
      <c r="D292" t="s">
        <v>69</v>
      </c>
      <c r="E292" t="s">
        <v>47</v>
      </c>
      <c r="F292" t="s">
        <v>53</v>
      </c>
      <c r="G292" t="s">
        <v>51</v>
      </c>
      <c r="H292" t="s">
        <v>245</v>
      </c>
      <c r="J292" t="s">
        <v>1702</v>
      </c>
      <c r="K292" t="s">
        <v>54</v>
      </c>
      <c r="L292" t="s">
        <v>5</v>
      </c>
      <c r="M292">
        <v>4</v>
      </c>
      <c r="O292" t="s">
        <v>227</v>
      </c>
      <c r="P292" t="s">
        <v>181</v>
      </c>
      <c r="Q292" t="s">
        <v>50</v>
      </c>
      <c r="R292">
        <v>5400</v>
      </c>
      <c r="S292" t="s">
        <v>1928</v>
      </c>
      <c r="T292" t="s">
        <v>239</v>
      </c>
      <c r="V292" t="s">
        <v>503</v>
      </c>
      <c r="W292" t="s">
        <v>503</v>
      </c>
      <c r="X292">
        <v>0</v>
      </c>
      <c r="Y292" s="6" t="str">
        <f t="shared" si="20"/>
        <v>A</v>
      </c>
      <c r="Z292" s="6">
        <f>VLOOKUP(Q292,lists!Q:R,2,FALSE)</f>
        <v>3</v>
      </c>
      <c r="AA292" t="b">
        <f>VLOOKUP(G292,lists!$B$2:$D$3,3,FALSE)</f>
        <v>1</v>
      </c>
      <c r="AB292" t="b">
        <f>VLOOKUP(F292,lists!$B:$C,2,FALSE)</f>
        <v>1</v>
      </c>
      <c r="AC292" t="b">
        <f>IF(AND(Z292&gt;=VLOOKUP(JUMP!$I$1,lists!$Q:$R,2,FALSE),Z292&lt;=VLOOKUP(JUMP!$I$2,lists!$Q:$R,2,FALSE)),TRUE,FALSE)</f>
        <v>1</v>
      </c>
      <c r="AD292" t="b">
        <f>VLOOKUP(Y292,lists!$B$7:$D$8,3,FALSE)</f>
        <v>1</v>
      </c>
      <c r="AE292" t="b">
        <f>VLOOKUP(SUBSTITUTE(IF(H292="","Open",H292),"Beg","Mdn"),lists!$B$27:$D$29,3,FALSE)</f>
        <v>1</v>
      </c>
      <c r="AF292" t="b">
        <f>IF(JUMP!$I$5="All",TRUE,IF(JUMP!$I$5=TEXT('Raw - J'!C292,"mmm"),TRUE,FALSE))</f>
        <v>1</v>
      </c>
      <c r="AG292" t="b">
        <f>VLOOKUP(M292,lists!B:D,3,FALSE)</f>
        <v>1</v>
      </c>
      <c r="AH292" t="b">
        <f>VLOOKUP(T292,lists!$B$23:$D$25,3,FALSE)</f>
        <v>1</v>
      </c>
      <c r="AI292">
        <f t="shared" si="21"/>
        <v>1</v>
      </c>
    </row>
    <row r="293" spans="1:35" x14ac:dyDescent="0.35">
      <c r="A293" s="1">
        <f t="shared" si="22"/>
        <v>293</v>
      </c>
      <c r="B293" s="1">
        <f t="shared" si="23"/>
        <v>292</v>
      </c>
      <c r="C293" s="5">
        <v>44341</v>
      </c>
      <c r="D293" t="s">
        <v>69</v>
      </c>
      <c r="E293" t="s">
        <v>47</v>
      </c>
      <c r="F293" t="s">
        <v>53</v>
      </c>
      <c r="G293" t="s">
        <v>51</v>
      </c>
      <c r="H293" t="s">
        <v>244</v>
      </c>
      <c r="K293" t="s">
        <v>54</v>
      </c>
      <c r="L293" t="s">
        <v>5</v>
      </c>
      <c r="M293">
        <v>4</v>
      </c>
      <c r="O293" t="s">
        <v>227</v>
      </c>
      <c r="P293" t="s">
        <v>1723</v>
      </c>
      <c r="Q293" t="s">
        <v>55</v>
      </c>
      <c r="R293">
        <v>5400</v>
      </c>
      <c r="S293" t="s">
        <v>1930</v>
      </c>
      <c r="T293" t="s">
        <v>239</v>
      </c>
      <c r="V293" t="s">
        <v>503</v>
      </c>
      <c r="W293" t="s">
        <v>503</v>
      </c>
      <c r="X293">
        <v>0</v>
      </c>
      <c r="Y293" s="6" t="str">
        <f t="shared" si="20"/>
        <v>A</v>
      </c>
      <c r="Z293" s="6">
        <f>VLOOKUP(Q293,lists!Q:R,2,FALSE)</f>
        <v>2</v>
      </c>
      <c r="AA293" t="b">
        <f>VLOOKUP(G293,lists!$B$2:$D$3,3,FALSE)</f>
        <v>1</v>
      </c>
      <c r="AB293" t="b">
        <f>VLOOKUP(F293,lists!$B:$C,2,FALSE)</f>
        <v>1</v>
      </c>
      <c r="AC293" t="b">
        <f>IF(AND(Z293&gt;=VLOOKUP(JUMP!$I$1,lists!$Q:$R,2,FALSE),Z293&lt;=VLOOKUP(JUMP!$I$2,lists!$Q:$R,2,FALSE)),TRUE,FALSE)</f>
        <v>1</v>
      </c>
      <c r="AD293" t="b">
        <f>VLOOKUP(Y293,lists!$B$7:$D$8,3,FALSE)</f>
        <v>1</v>
      </c>
      <c r="AE293" t="b">
        <f>VLOOKUP(SUBSTITUTE(IF(H293="","Open",H293),"Beg","Mdn"),lists!$B$27:$D$29,3,FALSE)</f>
        <v>1</v>
      </c>
      <c r="AF293" t="b">
        <f>IF(JUMP!$I$5="All",TRUE,IF(JUMP!$I$5=TEXT('Raw - J'!C293,"mmm"),TRUE,FALSE))</f>
        <v>1</v>
      </c>
      <c r="AG293" t="b">
        <f>VLOOKUP(M293,lists!B:D,3,FALSE)</f>
        <v>1</v>
      </c>
      <c r="AH293" t="b">
        <f>VLOOKUP(T293,lists!$B$23:$D$25,3,FALSE)</f>
        <v>1</v>
      </c>
      <c r="AI293">
        <f t="shared" si="21"/>
        <v>1</v>
      </c>
    </row>
    <row r="294" spans="1:35" x14ac:dyDescent="0.35">
      <c r="A294" s="1">
        <f t="shared" si="22"/>
        <v>294</v>
      </c>
      <c r="B294" s="1">
        <f t="shared" si="23"/>
        <v>293</v>
      </c>
      <c r="C294" s="5">
        <v>44341</v>
      </c>
      <c r="D294" t="s">
        <v>69</v>
      </c>
      <c r="E294" t="s">
        <v>47</v>
      </c>
      <c r="F294" t="s">
        <v>53</v>
      </c>
      <c r="G294" t="s">
        <v>6</v>
      </c>
      <c r="H294" t="s">
        <v>227</v>
      </c>
      <c r="K294" t="s">
        <v>54</v>
      </c>
      <c r="L294" t="s">
        <v>7</v>
      </c>
      <c r="M294">
        <v>4</v>
      </c>
      <c r="O294" t="s">
        <v>226</v>
      </c>
      <c r="P294" t="s">
        <v>181</v>
      </c>
      <c r="Q294" t="s">
        <v>50</v>
      </c>
      <c r="R294">
        <v>5400</v>
      </c>
      <c r="S294" t="s">
        <v>265</v>
      </c>
      <c r="T294" t="s">
        <v>239</v>
      </c>
      <c r="V294" t="s">
        <v>503</v>
      </c>
      <c r="W294" t="s">
        <v>503</v>
      </c>
      <c r="X294">
        <v>0</v>
      </c>
      <c r="Y294" s="6" t="str">
        <f t="shared" si="20"/>
        <v>F</v>
      </c>
      <c r="Z294" s="6">
        <f>VLOOKUP(Q294,lists!Q:R,2,FALSE)</f>
        <v>3</v>
      </c>
      <c r="AA294" t="b">
        <f>VLOOKUP(G294,lists!$B$2:$D$3,3,FALSE)</f>
        <v>1</v>
      </c>
      <c r="AB294" t="b">
        <f>VLOOKUP(F294,lists!$B:$C,2,FALSE)</f>
        <v>1</v>
      </c>
      <c r="AC294" t="b">
        <f>IF(AND(Z294&gt;=VLOOKUP(JUMP!$I$1,lists!$Q:$R,2,FALSE),Z294&lt;=VLOOKUP(JUMP!$I$2,lists!$Q:$R,2,FALSE)),TRUE,FALSE)</f>
        <v>1</v>
      </c>
      <c r="AD294" t="b">
        <f>VLOOKUP(Y294,lists!$B$7:$D$8,3,FALSE)</f>
        <v>1</v>
      </c>
      <c r="AE294" t="b">
        <f>VLOOKUP(SUBSTITUTE(IF(H294="","Open",H294),"Beg","Mdn"),lists!$B$27:$D$29,3,FALSE)</f>
        <v>1</v>
      </c>
      <c r="AF294" t="b">
        <f>IF(JUMP!$I$5="All",TRUE,IF(JUMP!$I$5=TEXT('Raw - J'!C294,"mmm"),TRUE,FALSE))</f>
        <v>1</v>
      </c>
      <c r="AG294" t="b">
        <f>VLOOKUP(M294,lists!B:D,3,FALSE)</f>
        <v>1</v>
      </c>
      <c r="AH294" t="b">
        <f>VLOOKUP(T294,lists!$B$23:$D$25,3,FALSE)</f>
        <v>1</v>
      </c>
      <c r="AI294">
        <f t="shared" si="21"/>
        <v>1</v>
      </c>
    </row>
    <row r="295" spans="1:35" x14ac:dyDescent="0.35">
      <c r="A295" s="1">
        <f t="shared" si="22"/>
        <v>295</v>
      </c>
      <c r="B295" s="1">
        <f t="shared" si="23"/>
        <v>294</v>
      </c>
      <c r="C295" s="5">
        <v>44341</v>
      </c>
      <c r="D295" t="s">
        <v>69</v>
      </c>
      <c r="E295" t="s">
        <v>47</v>
      </c>
      <c r="F295" t="s">
        <v>48</v>
      </c>
      <c r="G295" t="s">
        <v>6</v>
      </c>
      <c r="H295" t="s">
        <v>227</v>
      </c>
      <c r="K295" t="s">
        <v>49</v>
      </c>
      <c r="L295" t="s">
        <v>5</v>
      </c>
      <c r="M295">
        <v>5</v>
      </c>
      <c r="O295" t="s">
        <v>234</v>
      </c>
      <c r="P295" t="s">
        <v>181</v>
      </c>
      <c r="Q295" t="s">
        <v>50</v>
      </c>
      <c r="R295">
        <v>6200</v>
      </c>
      <c r="S295" t="s">
        <v>1927</v>
      </c>
      <c r="T295" t="s">
        <v>239</v>
      </c>
      <c r="V295" t="s">
        <v>503</v>
      </c>
      <c r="W295" t="s">
        <v>503</v>
      </c>
      <c r="X295">
        <v>0</v>
      </c>
      <c r="Y295" s="6" t="str">
        <f t="shared" si="20"/>
        <v>A</v>
      </c>
      <c r="Z295" s="6">
        <f>VLOOKUP(Q295,lists!Q:R,2,FALSE)</f>
        <v>3</v>
      </c>
      <c r="AA295" t="b">
        <f>VLOOKUP(G295,lists!$B$2:$D$3,3,FALSE)</f>
        <v>1</v>
      </c>
      <c r="AB295" t="b">
        <f>VLOOKUP(F295,lists!$B:$C,2,FALSE)</f>
        <v>1</v>
      </c>
      <c r="AC295" t="b">
        <f>IF(AND(Z295&gt;=VLOOKUP(JUMP!$I$1,lists!$Q:$R,2,FALSE),Z295&lt;=VLOOKUP(JUMP!$I$2,lists!$Q:$R,2,FALSE)),TRUE,FALSE)</f>
        <v>1</v>
      </c>
      <c r="AD295" t="b">
        <f>VLOOKUP(Y295,lists!$B$7:$D$8,3,FALSE)</f>
        <v>1</v>
      </c>
      <c r="AE295" t="b">
        <f>VLOOKUP(SUBSTITUTE(IF(H295="","Open",H295),"Beg","Mdn"),lists!$B$27:$D$29,3,FALSE)</f>
        <v>1</v>
      </c>
      <c r="AF295" t="b">
        <f>IF(JUMP!$I$5="All",TRUE,IF(JUMP!$I$5=TEXT('Raw - J'!C295,"mmm"),TRUE,FALSE))</f>
        <v>1</v>
      </c>
      <c r="AG295" t="b">
        <f>VLOOKUP(M295,lists!B:D,3,FALSE)</f>
        <v>1</v>
      </c>
      <c r="AH295" t="b">
        <f>VLOOKUP(T295,lists!$B$23:$D$25,3,FALSE)</f>
        <v>1</v>
      </c>
      <c r="AI295">
        <f t="shared" si="21"/>
        <v>1</v>
      </c>
    </row>
    <row r="296" spans="1:35" x14ac:dyDescent="0.35">
      <c r="A296" s="1">
        <f t="shared" si="22"/>
        <v>296</v>
      </c>
      <c r="B296" s="1">
        <f t="shared" si="23"/>
        <v>295</v>
      </c>
      <c r="C296" s="5">
        <v>44342</v>
      </c>
      <c r="D296" t="s">
        <v>209</v>
      </c>
      <c r="E296" t="s">
        <v>47</v>
      </c>
      <c r="F296" t="s">
        <v>109</v>
      </c>
      <c r="G296" t="s">
        <v>51</v>
      </c>
      <c r="H296" t="s">
        <v>227</v>
      </c>
      <c r="K296" t="s">
        <v>49</v>
      </c>
      <c r="L296" t="s">
        <v>5</v>
      </c>
      <c r="M296">
        <v>6</v>
      </c>
      <c r="O296" t="s">
        <v>227</v>
      </c>
      <c r="P296" t="s">
        <v>210</v>
      </c>
      <c r="Q296" t="s">
        <v>50</v>
      </c>
      <c r="R296">
        <v>2000</v>
      </c>
      <c r="S296" t="s">
        <v>1938</v>
      </c>
      <c r="T296" t="s">
        <v>241</v>
      </c>
      <c r="U296" t="s">
        <v>526</v>
      </c>
      <c r="V296" t="s">
        <v>503</v>
      </c>
      <c r="W296" t="s">
        <v>503</v>
      </c>
      <c r="X296">
        <v>0</v>
      </c>
      <c r="Y296" s="6" t="str">
        <f t="shared" si="20"/>
        <v>A</v>
      </c>
      <c r="Z296" s="6">
        <f>VLOOKUP(Q296,lists!Q:R,2,FALSE)</f>
        <v>3</v>
      </c>
      <c r="AA296" t="b">
        <f>VLOOKUP(G296,lists!$B$2:$D$3,3,FALSE)</f>
        <v>1</v>
      </c>
      <c r="AB296" t="b">
        <f>VLOOKUP(F296,lists!$B:$C,2,FALSE)</f>
        <v>1</v>
      </c>
      <c r="AC296" t="b">
        <f>IF(AND(Z296&gt;=VLOOKUP(JUMP!$I$1,lists!$Q:$R,2,FALSE),Z296&lt;=VLOOKUP(JUMP!$I$2,lists!$Q:$R,2,FALSE)),TRUE,FALSE)</f>
        <v>1</v>
      </c>
      <c r="AD296" t="b">
        <f>VLOOKUP(Y296,lists!$B$7:$D$8,3,FALSE)</f>
        <v>1</v>
      </c>
      <c r="AE296" t="b">
        <f>VLOOKUP(SUBSTITUTE(IF(H296="","Open",H296),"Beg","Mdn"),lists!$B$27:$D$29,3,FALSE)</f>
        <v>1</v>
      </c>
      <c r="AF296" t="b">
        <f>IF(JUMP!$I$5="All",TRUE,IF(JUMP!$I$5=TEXT('Raw - J'!C296,"mmm"),TRUE,FALSE))</f>
        <v>1</v>
      </c>
      <c r="AG296" t="b">
        <f>VLOOKUP(M296,lists!B:D,3,FALSE)</f>
        <v>1</v>
      </c>
      <c r="AH296" t="b">
        <f>VLOOKUP(T296,lists!$B$23:$D$25,3,FALSE)</f>
        <v>1</v>
      </c>
      <c r="AI296">
        <f t="shared" si="21"/>
        <v>1</v>
      </c>
    </row>
    <row r="297" spans="1:35" x14ac:dyDescent="0.35">
      <c r="A297" s="1">
        <f t="shared" si="22"/>
        <v>297</v>
      </c>
      <c r="B297" s="1">
        <f t="shared" si="23"/>
        <v>296</v>
      </c>
      <c r="C297" s="5">
        <v>44342</v>
      </c>
      <c r="D297" t="s">
        <v>209</v>
      </c>
      <c r="E297" t="s">
        <v>47</v>
      </c>
      <c r="F297" t="s">
        <v>53</v>
      </c>
      <c r="G297" t="s">
        <v>6</v>
      </c>
      <c r="H297" t="s">
        <v>244</v>
      </c>
      <c r="I297" t="s">
        <v>503</v>
      </c>
      <c r="K297" t="s">
        <v>54</v>
      </c>
      <c r="L297" t="s">
        <v>5</v>
      </c>
      <c r="M297">
        <v>5</v>
      </c>
      <c r="O297" t="s">
        <v>229</v>
      </c>
      <c r="P297" t="s">
        <v>213</v>
      </c>
      <c r="Q297" t="s">
        <v>50</v>
      </c>
      <c r="R297">
        <v>3800</v>
      </c>
      <c r="S297" t="s">
        <v>341</v>
      </c>
      <c r="T297" t="s">
        <v>241</v>
      </c>
      <c r="U297" t="s">
        <v>503</v>
      </c>
      <c r="V297" t="s">
        <v>503</v>
      </c>
      <c r="W297" t="s">
        <v>503</v>
      </c>
      <c r="X297">
        <v>0</v>
      </c>
      <c r="Y297" s="6" t="str">
        <f t="shared" si="20"/>
        <v>A</v>
      </c>
      <c r="Z297" s="6">
        <f>VLOOKUP(Q297,lists!Q:R,2,FALSE)</f>
        <v>3</v>
      </c>
      <c r="AA297" t="b">
        <f>VLOOKUP(G297,lists!$B$2:$D$3,3,FALSE)</f>
        <v>1</v>
      </c>
      <c r="AB297" t="b">
        <f>VLOOKUP(F297,lists!$B:$C,2,FALSE)</f>
        <v>1</v>
      </c>
      <c r="AC297" t="b">
        <f>IF(AND(Z297&gt;=VLOOKUP(JUMP!$I$1,lists!$Q:$R,2,FALSE),Z297&lt;=VLOOKUP(JUMP!$I$2,lists!$Q:$R,2,FALSE)),TRUE,FALSE)</f>
        <v>1</v>
      </c>
      <c r="AD297" t="b">
        <f>VLOOKUP(Y297,lists!$B$7:$D$8,3,FALSE)</f>
        <v>1</v>
      </c>
      <c r="AE297" t="b">
        <f>VLOOKUP(SUBSTITUTE(IF(H297="","Open",H297),"Beg","Mdn"),lists!$B$27:$D$29,3,FALSE)</f>
        <v>1</v>
      </c>
      <c r="AF297" t="b">
        <f>IF(JUMP!$I$5="All",TRUE,IF(JUMP!$I$5=TEXT('Raw - J'!C297,"mmm"),TRUE,FALSE))</f>
        <v>1</v>
      </c>
      <c r="AG297" t="b">
        <f>VLOOKUP(M297,lists!B:D,3,FALSE)</f>
        <v>1</v>
      </c>
      <c r="AH297" t="b">
        <f>VLOOKUP(T297,lists!$B$23:$D$25,3,FALSE)</f>
        <v>1</v>
      </c>
      <c r="AI297">
        <f t="shared" si="21"/>
        <v>1</v>
      </c>
    </row>
    <row r="298" spans="1:35" x14ac:dyDescent="0.35">
      <c r="A298" s="1">
        <f t="shared" si="22"/>
        <v>298</v>
      </c>
      <c r="B298" s="1">
        <f t="shared" si="23"/>
        <v>297</v>
      </c>
      <c r="C298" s="5">
        <v>44342</v>
      </c>
      <c r="D298" t="s">
        <v>209</v>
      </c>
      <c r="E298" t="s">
        <v>47</v>
      </c>
      <c r="F298" t="s">
        <v>53</v>
      </c>
      <c r="G298" t="s">
        <v>6</v>
      </c>
      <c r="H298" t="s">
        <v>227</v>
      </c>
      <c r="K298" t="s">
        <v>54</v>
      </c>
      <c r="L298" t="s">
        <v>5</v>
      </c>
      <c r="M298">
        <v>4</v>
      </c>
      <c r="O298" t="s">
        <v>226</v>
      </c>
      <c r="P298" t="s">
        <v>247</v>
      </c>
      <c r="Q298" t="s">
        <v>50</v>
      </c>
      <c r="R298">
        <v>7450</v>
      </c>
      <c r="S298" t="s">
        <v>1934</v>
      </c>
      <c r="T298" t="s">
        <v>241</v>
      </c>
      <c r="V298" t="s">
        <v>503</v>
      </c>
      <c r="W298" t="s">
        <v>503</v>
      </c>
      <c r="X298">
        <v>0</v>
      </c>
      <c r="Y298" s="6" t="str">
        <f t="shared" si="20"/>
        <v>A</v>
      </c>
      <c r="Z298" s="6">
        <f>VLOOKUP(Q298,lists!Q:R,2,FALSE)</f>
        <v>3</v>
      </c>
      <c r="AA298" t="b">
        <f>VLOOKUP(G298,lists!$B$2:$D$3,3,FALSE)</f>
        <v>1</v>
      </c>
      <c r="AB298" t="b">
        <f>VLOOKUP(F298,lists!$B:$C,2,FALSE)</f>
        <v>1</v>
      </c>
      <c r="AC298" t="b">
        <f>IF(AND(Z298&gt;=VLOOKUP(JUMP!$I$1,lists!$Q:$R,2,FALSE),Z298&lt;=VLOOKUP(JUMP!$I$2,lists!$Q:$R,2,FALSE)),TRUE,FALSE)</f>
        <v>1</v>
      </c>
      <c r="AD298" t="b">
        <f>VLOOKUP(Y298,lists!$B$7:$D$8,3,FALSE)</f>
        <v>1</v>
      </c>
      <c r="AE298" t="b">
        <f>VLOOKUP(SUBSTITUTE(IF(H298="","Open",H298),"Beg","Mdn"),lists!$B$27:$D$29,3,FALSE)</f>
        <v>1</v>
      </c>
      <c r="AF298" t="b">
        <f>IF(JUMP!$I$5="All",TRUE,IF(JUMP!$I$5=TEXT('Raw - J'!C298,"mmm"),TRUE,FALSE))</f>
        <v>1</v>
      </c>
      <c r="AG298" t="b">
        <f>VLOOKUP(M298,lists!B:D,3,FALSE)</f>
        <v>1</v>
      </c>
      <c r="AH298" t="b">
        <f>VLOOKUP(T298,lists!$B$23:$D$25,3,FALSE)</f>
        <v>1</v>
      </c>
      <c r="AI298">
        <f t="shared" si="21"/>
        <v>1</v>
      </c>
    </row>
    <row r="299" spans="1:35" x14ac:dyDescent="0.35">
      <c r="A299" s="1">
        <f t="shared" si="22"/>
        <v>299</v>
      </c>
      <c r="B299" s="1">
        <f t="shared" si="23"/>
        <v>298</v>
      </c>
      <c r="C299" s="5">
        <v>44342</v>
      </c>
      <c r="D299" t="s">
        <v>209</v>
      </c>
      <c r="E299" t="s">
        <v>47</v>
      </c>
      <c r="F299" t="s">
        <v>53</v>
      </c>
      <c r="G299" t="s">
        <v>51</v>
      </c>
      <c r="H299" t="s">
        <v>245</v>
      </c>
      <c r="K299" t="s">
        <v>54</v>
      </c>
      <c r="L299" t="s">
        <v>5</v>
      </c>
      <c r="M299">
        <v>4</v>
      </c>
      <c r="O299" t="s">
        <v>227</v>
      </c>
      <c r="P299" t="s">
        <v>213</v>
      </c>
      <c r="Q299" t="s">
        <v>50</v>
      </c>
      <c r="R299">
        <v>7450</v>
      </c>
      <c r="S299" t="s">
        <v>1935</v>
      </c>
      <c r="T299" t="s">
        <v>241</v>
      </c>
      <c r="V299" t="s">
        <v>503</v>
      </c>
      <c r="W299" t="s">
        <v>503</v>
      </c>
      <c r="X299">
        <v>0</v>
      </c>
      <c r="Y299" s="6" t="str">
        <f t="shared" si="20"/>
        <v>A</v>
      </c>
      <c r="Z299" s="6">
        <f>VLOOKUP(Q299,lists!Q:R,2,FALSE)</f>
        <v>3</v>
      </c>
      <c r="AA299" t="b">
        <f>VLOOKUP(G299,lists!$B$2:$D$3,3,FALSE)</f>
        <v>1</v>
      </c>
      <c r="AB299" t="b">
        <f>VLOOKUP(F299,lists!$B:$C,2,FALSE)</f>
        <v>1</v>
      </c>
      <c r="AC299" t="b">
        <f>IF(AND(Z299&gt;=VLOOKUP(JUMP!$I$1,lists!$Q:$R,2,FALSE),Z299&lt;=VLOOKUP(JUMP!$I$2,lists!$Q:$R,2,FALSE)),TRUE,FALSE)</f>
        <v>1</v>
      </c>
      <c r="AD299" t="b">
        <f>VLOOKUP(Y299,lists!$B$7:$D$8,3,FALSE)</f>
        <v>1</v>
      </c>
      <c r="AE299" t="b">
        <f>VLOOKUP(SUBSTITUTE(IF(H299="","Open",H299),"Beg","Mdn"),lists!$B$27:$D$29,3,FALSE)</f>
        <v>1</v>
      </c>
      <c r="AF299" t="b">
        <f>IF(JUMP!$I$5="All",TRUE,IF(JUMP!$I$5=TEXT('Raw - J'!C299,"mmm"),TRUE,FALSE))</f>
        <v>1</v>
      </c>
      <c r="AG299" t="b">
        <f>VLOOKUP(M299,lists!B:D,3,FALSE)</f>
        <v>1</v>
      </c>
      <c r="AH299" t="b">
        <f>VLOOKUP(T299,lists!$B$23:$D$25,3,FALSE)</f>
        <v>1</v>
      </c>
      <c r="AI299">
        <f t="shared" si="21"/>
        <v>1</v>
      </c>
    </row>
    <row r="300" spans="1:35" x14ac:dyDescent="0.35">
      <c r="A300" s="1">
        <f t="shared" si="22"/>
        <v>300</v>
      </c>
      <c r="B300" s="1">
        <f t="shared" si="23"/>
        <v>299</v>
      </c>
      <c r="C300" s="5">
        <v>44342</v>
      </c>
      <c r="D300" t="s">
        <v>209</v>
      </c>
      <c r="E300" t="s">
        <v>47</v>
      </c>
      <c r="F300" t="s">
        <v>48</v>
      </c>
      <c r="G300" t="s">
        <v>6</v>
      </c>
      <c r="H300" t="s">
        <v>244</v>
      </c>
      <c r="K300" t="s">
        <v>49</v>
      </c>
      <c r="L300" t="s">
        <v>5</v>
      </c>
      <c r="M300">
        <v>5</v>
      </c>
      <c r="O300" t="s">
        <v>229</v>
      </c>
      <c r="P300" t="s">
        <v>210</v>
      </c>
      <c r="Q300" t="s">
        <v>50</v>
      </c>
      <c r="R300">
        <v>7450</v>
      </c>
      <c r="S300" t="s">
        <v>1936</v>
      </c>
      <c r="T300" t="s">
        <v>241</v>
      </c>
      <c r="V300" t="s">
        <v>503</v>
      </c>
      <c r="W300" t="s">
        <v>503</v>
      </c>
      <c r="X300">
        <v>0</v>
      </c>
      <c r="Y300" s="6" t="str">
        <f t="shared" si="20"/>
        <v>A</v>
      </c>
      <c r="Z300" s="6">
        <f>VLOOKUP(Q300,lists!Q:R,2,FALSE)</f>
        <v>3</v>
      </c>
      <c r="AA300" t="b">
        <f>VLOOKUP(G300,lists!$B$2:$D$3,3,FALSE)</f>
        <v>1</v>
      </c>
      <c r="AB300" t="b">
        <f>VLOOKUP(F300,lists!$B:$C,2,FALSE)</f>
        <v>1</v>
      </c>
      <c r="AC300" t="b">
        <f>IF(AND(Z300&gt;=VLOOKUP(JUMP!$I$1,lists!$Q:$R,2,FALSE),Z300&lt;=VLOOKUP(JUMP!$I$2,lists!$Q:$R,2,FALSE)),TRUE,FALSE)</f>
        <v>1</v>
      </c>
      <c r="AD300" t="b">
        <f>VLOOKUP(Y300,lists!$B$7:$D$8,3,FALSE)</f>
        <v>1</v>
      </c>
      <c r="AE300" t="b">
        <f>VLOOKUP(SUBSTITUTE(IF(H300="","Open",H300),"Beg","Mdn"),lists!$B$27:$D$29,3,FALSE)</f>
        <v>1</v>
      </c>
      <c r="AF300" t="b">
        <f>IF(JUMP!$I$5="All",TRUE,IF(JUMP!$I$5=TEXT('Raw - J'!C300,"mmm"),TRUE,FALSE))</f>
        <v>1</v>
      </c>
      <c r="AG300" t="b">
        <f>VLOOKUP(M300,lists!B:D,3,FALSE)</f>
        <v>1</v>
      </c>
      <c r="AH300" t="b">
        <f>VLOOKUP(T300,lists!$B$23:$D$25,3,FALSE)</f>
        <v>1</v>
      </c>
      <c r="AI300">
        <f t="shared" si="21"/>
        <v>1</v>
      </c>
    </row>
    <row r="301" spans="1:35" x14ac:dyDescent="0.35">
      <c r="A301" s="1">
        <f t="shared" si="22"/>
        <v>301</v>
      </c>
      <c r="B301" s="1">
        <f t="shared" si="23"/>
        <v>300</v>
      </c>
      <c r="C301" s="5">
        <v>44342</v>
      </c>
      <c r="D301" t="s">
        <v>209</v>
      </c>
      <c r="E301" t="s">
        <v>47</v>
      </c>
      <c r="F301" t="s">
        <v>53</v>
      </c>
      <c r="G301" t="s">
        <v>51</v>
      </c>
      <c r="H301" t="s">
        <v>244</v>
      </c>
      <c r="K301" t="s">
        <v>54</v>
      </c>
      <c r="L301" t="s">
        <v>7</v>
      </c>
      <c r="M301">
        <v>4</v>
      </c>
      <c r="O301" t="s">
        <v>227</v>
      </c>
      <c r="P301" t="s">
        <v>152</v>
      </c>
      <c r="Q301" t="s">
        <v>55</v>
      </c>
      <c r="R301">
        <v>7450</v>
      </c>
      <c r="S301" t="s">
        <v>1937</v>
      </c>
      <c r="T301" t="s">
        <v>241</v>
      </c>
      <c r="V301" t="s">
        <v>503</v>
      </c>
      <c r="W301" t="s">
        <v>503</v>
      </c>
      <c r="X301">
        <v>0</v>
      </c>
      <c r="Y301" s="6" t="str">
        <f t="shared" si="20"/>
        <v>F</v>
      </c>
      <c r="Z301" s="6">
        <f>VLOOKUP(Q301,lists!Q:R,2,FALSE)</f>
        <v>2</v>
      </c>
      <c r="AA301" t="b">
        <f>VLOOKUP(G301,lists!$B$2:$D$3,3,FALSE)</f>
        <v>1</v>
      </c>
      <c r="AB301" t="b">
        <f>VLOOKUP(F301,lists!$B:$C,2,FALSE)</f>
        <v>1</v>
      </c>
      <c r="AC301" t="b">
        <f>IF(AND(Z301&gt;=VLOOKUP(JUMP!$I$1,lists!$Q:$R,2,FALSE),Z301&lt;=VLOOKUP(JUMP!$I$2,lists!$Q:$R,2,FALSE)),TRUE,FALSE)</f>
        <v>1</v>
      </c>
      <c r="AD301" t="b">
        <f>VLOOKUP(Y301,lists!$B$7:$D$8,3,FALSE)</f>
        <v>1</v>
      </c>
      <c r="AE301" t="b">
        <f>VLOOKUP(SUBSTITUTE(IF(H301="","Open",H301),"Beg","Mdn"),lists!$B$27:$D$29,3,FALSE)</f>
        <v>1</v>
      </c>
      <c r="AF301" t="b">
        <f>IF(JUMP!$I$5="All",TRUE,IF(JUMP!$I$5=TEXT('Raw - J'!C301,"mmm"),TRUE,FALSE))</f>
        <v>1</v>
      </c>
      <c r="AG301" t="b">
        <f>VLOOKUP(M301,lists!B:D,3,FALSE)</f>
        <v>1</v>
      </c>
      <c r="AH301" t="b">
        <f>VLOOKUP(T301,lists!$B$23:$D$25,3,FALSE)</f>
        <v>1</v>
      </c>
      <c r="AI301">
        <f t="shared" si="21"/>
        <v>1</v>
      </c>
    </row>
    <row r="302" spans="1:35" x14ac:dyDescent="0.35">
      <c r="A302" s="1">
        <f t="shared" ref="A302:A365" si="24">IF(B302="",A301,B302+1)</f>
        <v>302</v>
      </c>
      <c r="B302" s="1">
        <f t="shared" ref="B302:B365" si="25">IF(AND(A301&lt;1,AI302=1),1,IF(AI302=1,A301,""))</f>
        <v>301</v>
      </c>
      <c r="C302" s="5">
        <v>44342</v>
      </c>
      <c r="D302" t="s">
        <v>209</v>
      </c>
      <c r="E302" t="s">
        <v>47</v>
      </c>
      <c r="F302" t="s">
        <v>48</v>
      </c>
      <c r="G302" t="s">
        <v>6</v>
      </c>
      <c r="H302" t="s">
        <v>227</v>
      </c>
      <c r="K302" t="s">
        <v>49</v>
      </c>
      <c r="L302" t="s">
        <v>5</v>
      </c>
      <c r="M302">
        <v>2</v>
      </c>
      <c r="O302" t="s">
        <v>237</v>
      </c>
      <c r="P302" t="s">
        <v>133</v>
      </c>
      <c r="Q302" t="s">
        <v>52</v>
      </c>
      <c r="R302">
        <v>20500</v>
      </c>
      <c r="S302" t="s">
        <v>1933</v>
      </c>
      <c r="T302" t="s">
        <v>241</v>
      </c>
      <c r="V302" t="s">
        <v>503</v>
      </c>
      <c r="W302" t="s">
        <v>503</v>
      </c>
      <c r="X302">
        <v>0</v>
      </c>
      <c r="Y302" s="6" t="str">
        <f t="shared" si="20"/>
        <v>A</v>
      </c>
      <c r="Z302" s="6">
        <f>VLOOKUP(Q302,lists!Q:R,2,FALSE)</f>
        <v>5</v>
      </c>
      <c r="AA302" t="b">
        <f>VLOOKUP(G302,lists!$B$2:$D$3,3,FALSE)</f>
        <v>1</v>
      </c>
      <c r="AB302" t="b">
        <f>VLOOKUP(F302,lists!$B:$C,2,FALSE)</f>
        <v>1</v>
      </c>
      <c r="AC302" t="b">
        <f>IF(AND(Z302&gt;=VLOOKUP(JUMP!$I$1,lists!$Q:$R,2,FALSE),Z302&lt;=VLOOKUP(JUMP!$I$2,lists!$Q:$R,2,FALSE)),TRUE,FALSE)</f>
        <v>1</v>
      </c>
      <c r="AD302" t="b">
        <f>VLOOKUP(Y302,lists!$B$7:$D$8,3,FALSE)</f>
        <v>1</v>
      </c>
      <c r="AE302" t="b">
        <f>VLOOKUP(SUBSTITUTE(IF(H302="","Open",H302),"Beg","Mdn"),lists!$B$27:$D$29,3,FALSE)</f>
        <v>1</v>
      </c>
      <c r="AF302" t="b">
        <f>IF(JUMP!$I$5="All",TRUE,IF(JUMP!$I$5=TEXT('Raw - J'!C302,"mmm"),TRUE,FALSE))</f>
        <v>1</v>
      </c>
      <c r="AG302" t="b">
        <f>VLOOKUP(M302,lists!B:D,3,FALSE)</f>
        <v>1</v>
      </c>
      <c r="AH302" t="b">
        <f>VLOOKUP(T302,lists!$B$23:$D$25,3,FALSE)</f>
        <v>1</v>
      </c>
      <c r="AI302">
        <f t="shared" si="21"/>
        <v>1</v>
      </c>
    </row>
    <row r="303" spans="1:35" x14ac:dyDescent="0.35">
      <c r="A303" s="1">
        <f t="shared" si="24"/>
        <v>303</v>
      </c>
      <c r="B303" s="1">
        <f t="shared" si="25"/>
        <v>302</v>
      </c>
      <c r="C303" s="5">
        <v>44342</v>
      </c>
      <c r="D303" t="s">
        <v>123</v>
      </c>
      <c r="E303" t="s">
        <v>47</v>
      </c>
      <c r="F303" t="s">
        <v>58</v>
      </c>
      <c r="G303" t="s">
        <v>51</v>
      </c>
      <c r="H303" t="s">
        <v>245</v>
      </c>
      <c r="K303" t="s">
        <v>60</v>
      </c>
      <c r="L303" t="s">
        <v>5</v>
      </c>
      <c r="M303">
        <v>5</v>
      </c>
      <c r="O303" t="s">
        <v>227</v>
      </c>
      <c r="P303" t="s">
        <v>55</v>
      </c>
      <c r="Q303" t="s">
        <v>55</v>
      </c>
      <c r="R303">
        <v>3500</v>
      </c>
      <c r="S303" t="s">
        <v>1944</v>
      </c>
      <c r="T303" t="s">
        <v>239</v>
      </c>
      <c r="V303" t="s">
        <v>503</v>
      </c>
      <c r="W303" t="s">
        <v>503</v>
      </c>
      <c r="X303">
        <v>0</v>
      </c>
      <c r="Y303" s="6" t="str">
        <f t="shared" si="20"/>
        <v>A</v>
      </c>
      <c r="Z303" s="6">
        <f>VLOOKUP(Q303,lists!Q:R,2,FALSE)</f>
        <v>2</v>
      </c>
      <c r="AA303" t="b">
        <f>VLOOKUP(G303,lists!$B$2:$D$3,3,FALSE)</f>
        <v>1</v>
      </c>
      <c r="AB303" t="b">
        <f>VLOOKUP(F303,lists!$B:$C,2,FALSE)</f>
        <v>1</v>
      </c>
      <c r="AC303" t="b">
        <f>IF(AND(Z303&gt;=VLOOKUP(JUMP!$I$1,lists!$Q:$R,2,FALSE),Z303&lt;=VLOOKUP(JUMP!$I$2,lists!$Q:$R,2,FALSE)),TRUE,FALSE)</f>
        <v>1</v>
      </c>
      <c r="AD303" t="b">
        <f>VLOOKUP(Y303,lists!$B$7:$D$8,3,FALSE)</f>
        <v>1</v>
      </c>
      <c r="AE303" t="b">
        <f>VLOOKUP(SUBSTITUTE(IF(H303="","Open",H303),"Beg","Mdn"),lists!$B$27:$D$29,3,FALSE)</f>
        <v>1</v>
      </c>
      <c r="AF303" t="b">
        <f>IF(JUMP!$I$5="All",TRUE,IF(JUMP!$I$5=TEXT('Raw - J'!C303,"mmm"),TRUE,FALSE))</f>
        <v>1</v>
      </c>
      <c r="AG303" t="b">
        <f>VLOOKUP(M303,lists!B:D,3,FALSE)</f>
        <v>1</v>
      </c>
      <c r="AH303" t="b">
        <f>VLOOKUP(T303,lists!$B$23:$D$25,3,FALSE)</f>
        <v>1</v>
      </c>
      <c r="AI303">
        <f t="shared" si="21"/>
        <v>1</v>
      </c>
    </row>
    <row r="304" spans="1:35" x14ac:dyDescent="0.35">
      <c r="A304" s="1">
        <f t="shared" si="24"/>
        <v>304</v>
      </c>
      <c r="B304" s="1">
        <f t="shared" si="25"/>
        <v>303</v>
      </c>
      <c r="C304" s="5">
        <v>44342</v>
      </c>
      <c r="D304" t="s">
        <v>123</v>
      </c>
      <c r="E304" t="s">
        <v>47</v>
      </c>
      <c r="F304" t="s">
        <v>48</v>
      </c>
      <c r="G304" t="s">
        <v>6</v>
      </c>
      <c r="H304" t="s">
        <v>227</v>
      </c>
      <c r="K304" t="s">
        <v>49</v>
      </c>
      <c r="L304" t="s">
        <v>5</v>
      </c>
      <c r="M304">
        <v>5</v>
      </c>
      <c r="O304" t="s">
        <v>229</v>
      </c>
      <c r="P304" t="s">
        <v>86</v>
      </c>
      <c r="Q304" t="s">
        <v>50</v>
      </c>
      <c r="R304">
        <v>5600</v>
      </c>
      <c r="S304" t="s">
        <v>1943</v>
      </c>
      <c r="T304" t="s">
        <v>239</v>
      </c>
      <c r="V304" t="s">
        <v>503</v>
      </c>
      <c r="W304" t="s">
        <v>503</v>
      </c>
      <c r="X304">
        <v>0</v>
      </c>
      <c r="Y304" s="6" t="str">
        <f t="shared" si="20"/>
        <v>A</v>
      </c>
      <c r="Z304" s="6">
        <f>VLOOKUP(Q304,lists!Q:R,2,FALSE)</f>
        <v>3</v>
      </c>
      <c r="AA304" t="b">
        <f>VLOOKUP(G304,lists!$B$2:$D$3,3,FALSE)</f>
        <v>1</v>
      </c>
      <c r="AB304" t="b">
        <f>VLOOKUP(F304,lists!$B:$C,2,FALSE)</f>
        <v>1</v>
      </c>
      <c r="AC304" t="b">
        <f>IF(AND(Z304&gt;=VLOOKUP(JUMP!$I$1,lists!$Q:$R,2,FALSE),Z304&lt;=VLOOKUP(JUMP!$I$2,lists!$Q:$R,2,FALSE)),TRUE,FALSE)</f>
        <v>1</v>
      </c>
      <c r="AD304" t="b">
        <f>VLOOKUP(Y304,lists!$B$7:$D$8,3,FALSE)</f>
        <v>1</v>
      </c>
      <c r="AE304" t="b">
        <f>VLOOKUP(SUBSTITUTE(IF(H304="","Open",H304),"Beg","Mdn"),lists!$B$27:$D$29,3,FALSE)</f>
        <v>1</v>
      </c>
      <c r="AF304" t="b">
        <f>IF(JUMP!$I$5="All",TRUE,IF(JUMP!$I$5=TEXT('Raw - J'!C304,"mmm"),TRUE,FALSE))</f>
        <v>1</v>
      </c>
      <c r="AG304" t="b">
        <f>VLOOKUP(M304,lists!B:D,3,FALSE)</f>
        <v>1</v>
      </c>
      <c r="AH304" t="b">
        <f>VLOOKUP(T304,lists!$B$23:$D$25,3,FALSE)</f>
        <v>1</v>
      </c>
      <c r="AI304">
        <f t="shared" si="21"/>
        <v>1</v>
      </c>
    </row>
    <row r="305" spans="1:35" x14ac:dyDescent="0.35">
      <c r="A305" s="1">
        <f t="shared" si="24"/>
        <v>305</v>
      </c>
      <c r="B305" s="1">
        <f t="shared" si="25"/>
        <v>304</v>
      </c>
      <c r="C305" s="5">
        <v>44342</v>
      </c>
      <c r="D305" t="s">
        <v>123</v>
      </c>
      <c r="E305" t="s">
        <v>47</v>
      </c>
      <c r="F305" t="s">
        <v>53</v>
      </c>
      <c r="G305" t="s">
        <v>51</v>
      </c>
      <c r="H305" t="s">
        <v>244</v>
      </c>
      <c r="J305" t="s">
        <v>1702</v>
      </c>
      <c r="K305" t="s">
        <v>54</v>
      </c>
      <c r="L305" t="s">
        <v>5</v>
      </c>
      <c r="M305">
        <v>4</v>
      </c>
      <c r="O305" t="s">
        <v>227</v>
      </c>
      <c r="P305" t="s">
        <v>55</v>
      </c>
      <c r="Q305" t="s">
        <v>55</v>
      </c>
      <c r="R305">
        <v>6600</v>
      </c>
      <c r="S305" t="s">
        <v>284</v>
      </c>
      <c r="T305" t="s">
        <v>239</v>
      </c>
      <c r="V305" t="s">
        <v>503</v>
      </c>
      <c r="W305" t="s">
        <v>503</v>
      </c>
      <c r="X305">
        <v>0</v>
      </c>
      <c r="Y305" s="6" t="str">
        <f t="shared" si="20"/>
        <v>A</v>
      </c>
      <c r="Z305" s="6">
        <f>VLOOKUP(Q305,lists!Q:R,2,FALSE)</f>
        <v>2</v>
      </c>
      <c r="AA305" t="b">
        <f>VLOOKUP(G305,lists!$B$2:$D$3,3,FALSE)</f>
        <v>1</v>
      </c>
      <c r="AB305" t="b">
        <f>VLOOKUP(F305,lists!$B:$C,2,FALSE)</f>
        <v>1</v>
      </c>
      <c r="AC305" t="b">
        <f>IF(AND(Z305&gt;=VLOOKUP(JUMP!$I$1,lists!$Q:$R,2,FALSE),Z305&lt;=VLOOKUP(JUMP!$I$2,lists!$Q:$R,2,FALSE)),TRUE,FALSE)</f>
        <v>1</v>
      </c>
      <c r="AD305" t="b">
        <f>VLOOKUP(Y305,lists!$B$7:$D$8,3,FALSE)</f>
        <v>1</v>
      </c>
      <c r="AE305" t="b">
        <f>VLOOKUP(SUBSTITUTE(IF(H305="","Open",H305),"Beg","Mdn"),lists!$B$27:$D$29,3,FALSE)</f>
        <v>1</v>
      </c>
      <c r="AF305" t="b">
        <f>IF(JUMP!$I$5="All",TRUE,IF(JUMP!$I$5=TEXT('Raw - J'!C305,"mmm"),TRUE,FALSE))</f>
        <v>1</v>
      </c>
      <c r="AG305" t="b">
        <f>VLOOKUP(M305,lists!B:D,3,FALSE)</f>
        <v>1</v>
      </c>
      <c r="AH305" t="b">
        <f>VLOOKUP(T305,lists!$B$23:$D$25,3,FALSE)</f>
        <v>1</v>
      </c>
      <c r="AI305">
        <f t="shared" si="21"/>
        <v>1</v>
      </c>
    </row>
    <row r="306" spans="1:35" x14ac:dyDescent="0.35">
      <c r="A306" s="1">
        <f t="shared" si="24"/>
        <v>306</v>
      </c>
      <c r="B306" s="1">
        <f t="shared" si="25"/>
        <v>305</v>
      </c>
      <c r="C306" s="5">
        <v>44342</v>
      </c>
      <c r="D306" t="s">
        <v>123</v>
      </c>
      <c r="E306" t="s">
        <v>47</v>
      </c>
      <c r="F306" t="s">
        <v>53</v>
      </c>
      <c r="G306" t="s">
        <v>6</v>
      </c>
      <c r="H306" t="s">
        <v>227</v>
      </c>
      <c r="K306" t="s">
        <v>54</v>
      </c>
      <c r="L306" t="s">
        <v>5</v>
      </c>
      <c r="M306">
        <v>4</v>
      </c>
      <c r="O306" t="s">
        <v>235</v>
      </c>
      <c r="P306" t="s">
        <v>156</v>
      </c>
      <c r="Q306" t="s">
        <v>52</v>
      </c>
      <c r="R306">
        <v>6600</v>
      </c>
      <c r="S306" t="s">
        <v>1940</v>
      </c>
      <c r="T306" t="s">
        <v>239</v>
      </c>
      <c r="U306" t="s">
        <v>526</v>
      </c>
      <c r="V306" t="s">
        <v>503</v>
      </c>
      <c r="W306" t="s">
        <v>503</v>
      </c>
      <c r="X306">
        <v>0</v>
      </c>
      <c r="Y306" s="6" t="str">
        <f t="shared" si="20"/>
        <v>A</v>
      </c>
      <c r="Z306" s="6">
        <f>VLOOKUP(Q306,lists!Q:R,2,FALSE)</f>
        <v>5</v>
      </c>
      <c r="AA306" t="b">
        <f>VLOOKUP(G306,lists!$B$2:$D$3,3,FALSE)</f>
        <v>1</v>
      </c>
      <c r="AB306" t="b">
        <f>VLOOKUP(F306,lists!$B:$C,2,FALSE)</f>
        <v>1</v>
      </c>
      <c r="AC306" t="b">
        <f>IF(AND(Z306&gt;=VLOOKUP(JUMP!$I$1,lists!$Q:$R,2,FALSE),Z306&lt;=VLOOKUP(JUMP!$I$2,lists!$Q:$R,2,FALSE)),TRUE,FALSE)</f>
        <v>1</v>
      </c>
      <c r="AD306" t="b">
        <f>VLOOKUP(Y306,lists!$B$7:$D$8,3,FALSE)</f>
        <v>1</v>
      </c>
      <c r="AE306" t="b">
        <f>VLOOKUP(SUBSTITUTE(IF(H306="","Open",H306),"Beg","Mdn"),lists!$B$27:$D$29,3,FALSE)</f>
        <v>1</v>
      </c>
      <c r="AF306" t="b">
        <f>IF(JUMP!$I$5="All",TRUE,IF(JUMP!$I$5=TEXT('Raw - J'!C306,"mmm"),TRUE,FALSE))</f>
        <v>1</v>
      </c>
      <c r="AG306" t="b">
        <f>VLOOKUP(M306,lists!B:D,3,FALSE)</f>
        <v>1</v>
      </c>
      <c r="AH306" t="b">
        <f>VLOOKUP(T306,lists!$B$23:$D$25,3,FALSE)</f>
        <v>1</v>
      </c>
      <c r="AI306">
        <f t="shared" si="21"/>
        <v>1</v>
      </c>
    </row>
    <row r="307" spans="1:35" x14ac:dyDescent="0.35">
      <c r="A307" s="1">
        <f t="shared" si="24"/>
        <v>307</v>
      </c>
      <c r="B307" s="1">
        <f t="shared" si="25"/>
        <v>306</v>
      </c>
      <c r="C307" s="5">
        <v>44342</v>
      </c>
      <c r="D307" t="s">
        <v>123</v>
      </c>
      <c r="E307" t="s">
        <v>47</v>
      </c>
      <c r="F307" t="s">
        <v>53</v>
      </c>
      <c r="G307" t="s">
        <v>51</v>
      </c>
      <c r="H307" t="s">
        <v>244</v>
      </c>
      <c r="K307" t="s">
        <v>54</v>
      </c>
      <c r="L307" t="s">
        <v>5</v>
      </c>
      <c r="M307">
        <v>4</v>
      </c>
      <c r="O307" t="s">
        <v>227</v>
      </c>
      <c r="P307" t="s">
        <v>122</v>
      </c>
      <c r="Q307" t="s">
        <v>50</v>
      </c>
      <c r="R307">
        <v>6600</v>
      </c>
      <c r="S307" t="s">
        <v>1941</v>
      </c>
      <c r="T307" t="s">
        <v>239</v>
      </c>
      <c r="V307" t="s">
        <v>503</v>
      </c>
      <c r="W307" t="s">
        <v>503</v>
      </c>
      <c r="X307">
        <v>0</v>
      </c>
      <c r="Y307" s="6" t="str">
        <f t="shared" si="20"/>
        <v>A</v>
      </c>
      <c r="Z307" s="6">
        <f>VLOOKUP(Q307,lists!Q:R,2,FALSE)</f>
        <v>3</v>
      </c>
      <c r="AA307" t="b">
        <f>VLOOKUP(G307,lists!$B$2:$D$3,3,FALSE)</f>
        <v>1</v>
      </c>
      <c r="AB307" t="b">
        <f>VLOOKUP(F307,lists!$B:$C,2,FALSE)</f>
        <v>1</v>
      </c>
      <c r="AC307" t="b">
        <f>IF(AND(Z307&gt;=VLOOKUP(JUMP!$I$1,lists!$Q:$R,2,FALSE),Z307&lt;=VLOOKUP(JUMP!$I$2,lists!$Q:$R,2,FALSE)),TRUE,FALSE)</f>
        <v>1</v>
      </c>
      <c r="AD307" t="b">
        <f>VLOOKUP(Y307,lists!$B$7:$D$8,3,FALSE)</f>
        <v>1</v>
      </c>
      <c r="AE307" t="b">
        <f>VLOOKUP(SUBSTITUTE(IF(H307="","Open",H307),"Beg","Mdn"),lists!$B$27:$D$29,3,FALSE)</f>
        <v>1</v>
      </c>
      <c r="AF307" t="b">
        <f>IF(JUMP!$I$5="All",TRUE,IF(JUMP!$I$5=TEXT('Raw - J'!C307,"mmm"),TRUE,FALSE))</f>
        <v>1</v>
      </c>
      <c r="AG307" t="b">
        <f>VLOOKUP(M307,lists!B:D,3,FALSE)</f>
        <v>1</v>
      </c>
      <c r="AH307" t="b">
        <f>VLOOKUP(T307,lists!$B$23:$D$25,3,FALSE)</f>
        <v>1</v>
      </c>
      <c r="AI307">
        <f t="shared" si="21"/>
        <v>1</v>
      </c>
    </row>
    <row r="308" spans="1:35" x14ac:dyDescent="0.35">
      <c r="A308" s="1">
        <f t="shared" si="24"/>
        <v>308</v>
      </c>
      <c r="B308" s="1">
        <f t="shared" si="25"/>
        <v>307</v>
      </c>
      <c r="C308" s="5">
        <v>44342</v>
      </c>
      <c r="D308" t="s">
        <v>123</v>
      </c>
      <c r="E308" t="s">
        <v>47</v>
      </c>
      <c r="F308" t="s">
        <v>53</v>
      </c>
      <c r="G308" t="s">
        <v>6</v>
      </c>
      <c r="H308" t="s">
        <v>227</v>
      </c>
      <c r="K308" t="s">
        <v>54</v>
      </c>
      <c r="L308" t="s">
        <v>7</v>
      </c>
      <c r="M308">
        <v>4</v>
      </c>
      <c r="O308" t="s">
        <v>226</v>
      </c>
      <c r="P308" t="s">
        <v>55</v>
      </c>
      <c r="Q308" t="s">
        <v>55</v>
      </c>
      <c r="R308">
        <v>6600</v>
      </c>
      <c r="S308" t="s">
        <v>1942</v>
      </c>
      <c r="T308" t="s">
        <v>239</v>
      </c>
      <c r="V308" t="s">
        <v>503</v>
      </c>
      <c r="W308" t="s">
        <v>503</v>
      </c>
      <c r="X308">
        <v>0</v>
      </c>
      <c r="Y308" s="6" t="str">
        <f t="shared" si="20"/>
        <v>F</v>
      </c>
      <c r="Z308" s="6">
        <f>VLOOKUP(Q308,lists!Q:R,2,FALSE)</f>
        <v>2</v>
      </c>
      <c r="AA308" t="b">
        <f>VLOOKUP(G308,lists!$B$2:$D$3,3,FALSE)</f>
        <v>1</v>
      </c>
      <c r="AB308" t="b">
        <f>VLOOKUP(F308,lists!$B:$C,2,FALSE)</f>
        <v>1</v>
      </c>
      <c r="AC308" t="b">
        <f>IF(AND(Z308&gt;=VLOOKUP(JUMP!$I$1,lists!$Q:$R,2,FALSE),Z308&lt;=VLOOKUP(JUMP!$I$2,lists!$Q:$R,2,FALSE)),TRUE,FALSE)</f>
        <v>1</v>
      </c>
      <c r="AD308" t="b">
        <f>VLOOKUP(Y308,lists!$B$7:$D$8,3,FALSE)</f>
        <v>1</v>
      </c>
      <c r="AE308" t="b">
        <f>VLOOKUP(SUBSTITUTE(IF(H308="","Open",H308),"Beg","Mdn"),lists!$B$27:$D$29,3,FALSE)</f>
        <v>1</v>
      </c>
      <c r="AF308" t="b">
        <f>IF(JUMP!$I$5="All",TRUE,IF(JUMP!$I$5=TEXT('Raw - J'!C308,"mmm"),TRUE,FALSE))</f>
        <v>1</v>
      </c>
      <c r="AG308" t="b">
        <f>VLOOKUP(M308,lists!B:D,3,FALSE)</f>
        <v>1</v>
      </c>
      <c r="AH308" t="b">
        <f>VLOOKUP(T308,lists!$B$23:$D$25,3,FALSE)</f>
        <v>1</v>
      </c>
      <c r="AI308">
        <f t="shared" si="21"/>
        <v>1</v>
      </c>
    </row>
    <row r="309" spans="1:35" x14ac:dyDescent="0.35">
      <c r="A309" s="1">
        <f t="shared" si="24"/>
        <v>309</v>
      </c>
      <c r="B309" s="1">
        <f t="shared" si="25"/>
        <v>308</v>
      </c>
      <c r="C309" s="5">
        <v>44342</v>
      </c>
      <c r="D309" t="s">
        <v>123</v>
      </c>
      <c r="E309" t="s">
        <v>47</v>
      </c>
      <c r="F309" t="s">
        <v>48</v>
      </c>
      <c r="G309" t="s">
        <v>6</v>
      </c>
      <c r="H309" t="s">
        <v>244</v>
      </c>
      <c r="K309" t="s">
        <v>49</v>
      </c>
      <c r="L309" t="s">
        <v>5</v>
      </c>
      <c r="M309">
        <v>4</v>
      </c>
      <c r="O309" t="s">
        <v>226</v>
      </c>
      <c r="P309" t="s">
        <v>52</v>
      </c>
      <c r="Q309" t="s">
        <v>52</v>
      </c>
      <c r="R309">
        <v>7600</v>
      </c>
      <c r="S309" t="s">
        <v>1939</v>
      </c>
      <c r="T309" t="s">
        <v>239</v>
      </c>
      <c r="V309" t="s">
        <v>503</v>
      </c>
      <c r="W309" t="s">
        <v>503</v>
      </c>
      <c r="X309">
        <v>0</v>
      </c>
      <c r="Y309" s="6" t="str">
        <f t="shared" si="20"/>
        <v>A</v>
      </c>
      <c r="Z309" s="6">
        <f>VLOOKUP(Q309,lists!Q:R,2,FALSE)</f>
        <v>5</v>
      </c>
      <c r="AA309" t="b">
        <f>VLOOKUP(G309,lists!$B$2:$D$3,3,FALSE)</f>
        <v>1</v>
      </c>
      <c r="AB309" t="b">
        <f>VLOOKUP(F309,lists!$B:$C,2,FALSE)</f>
        <v>1</v>
      </c>
      <c r="AC309" t="b">
        <f>IF(AND(Z309&gt;=VLOOKUP(JUMP!$I$1,lists!$Q:$R,2,FALSE),Z309&lt;=VLOOKUP(JUMP!$I$2,lists!$Q:$R,2,FALSE)),TRUE,FALSE)</f>
        <v>1</v>
      </c>
      <c r="AD309" t="b">
        <f>VLOOKUP(Y309,lists!$B$7:$D$8,3,FALSE)</f>
        <v>1</v>
      </c>
      <c r="AE309" t="b">
        <f>VLOOKUP(SUBSTITUTE(IF(H309="","Open",H309),"Beg","Mdn"),lists!$B$27:$D$29,3,FALSE)</f>
        <v>1</v>
      </c>
      <c r="AF309" t="b">
        <f>IF(JUMP!$I$5="All",TRUE,IF(JUMP!$I$5=TEXT('Raw - J'!C309,"mmm"),TRUE,FALSE))</f>
        <v>1</v>
      </c>
      <c r="AG309" t="b">
        <f>VLOOKUP(M309,lists!B:D,3,FALSE)</f>
        <v>1</v>
      </c>
      <c r="AH309" t="b">
        <f>VLOOKUP(T309,lists!$B$23:$D$25,3,FALSE)</f>
        <v>1</v>
      </c>
      <c r="AI309">
        <f t="shared" si="21"/>
        <v>1</v>
      </c>
    </row>
    <row r="310" spans="1:35" x14ac:dyDescent="0.35">
      <c r="A310" s="1">
        <f t="shared" si="24"/>
        <v>310</v>
      </c>
      <c r="B310" s="1">
        <f t="shared" si="25"/>
        <v>309</v>
      </c>
      <c r="C310" s="5">
        <v>44344</v>
      </c>
      <c r="D310" t="s">
        <v>182</v>
      </c>
      <c r="E310" t="s">
        <v>47</v>
      </c>
      <c r="F310" t="s">
        <v>58</v>
      </c>
      <c r="G310" t="s">
        <v>51</v>
      </c>
      <c r="H310" t="s">
        <v>227</v>
      </c>
      <c r="K310" t="s">
        <v>60</v>
      </c>
      <c r="L310" t="s">
        <v>5</v>
      </c>
      <c r="M310">
        <v>4</v>
      </c>
      <c r="O310" t="s">
        <v>227</v>
      </c>
      <c r="P310" t="s">
        <v>185</v>
      </c>
      <c r="Q310" t="s">
        <v>55</v>
      </c>
      <c r="R310">
        <v>5000</v>
      </c>
      <c r="S310" t="s">
        <v>1947</v>
      </c>
      <c r="T310" t="s">
        <v>239</v>
      </c>
      <c r="U310" t="s">
        <v>526</v>
      </c>
      <c r="V310" t="s">
        <v>503</v>
      </c>
      <c r="W310" t="s">
        <v>503</v>
      </c>
      <c r="X310">
        <v>0</v>
      </c>
      <c r="Y310" s="6" t="str">
        <f t="shared" si="20"/>
        <v>A</v>
      </c>
      <c r="Z310" s="6">
        <f>VLOOKUP(Q310,lists!Q:R,2,FALSE)</f>
        <v>2</v>
      </c>
      <c r="AA310" t="b">
        <f>VLOOKUP(G310,lists!$B$2:$D$3,3,FALSE)</f>
        <v>1</v>
      </c>
      <c r="AB310" t="b">
        <f>VLOOKUP(F310,lists!$B:$C,2,FALSE)</f>
        <v>1</v>
      </c>
      <c r="AC310" t="b">
        <f>IF(AND(Z310&gt;=VLOOKUP(JUMP!$I$1,lists!$Q:$R,2,FALSE),Z310&lt;=VLOOKUP(JUMP!$I$2,lists!$Q:$R,2,FALSE)),TRUE,FALSE)</f>
        <v>1</v>
      </c>
      <c r="AD310" t="b">
        <f>VLOOKUP(Y310,lists!$B$7:$D$8,3,FALSE)</f>
        <v>1</v>
      </c>
      <c r="AE310" t="b">
        <f>VLOOKUP(SUBSTITUTE(IF(H310="","Open",H310),"Beg","Mdn"),lists!$B$27:$D$29,3,FALSE)</f>
        <v>1</v>
      </c>
      <c r="AF310" t="b">
        <f>IF(JUMP!$I$5="All",TRUE,IF(JUMP!$I$5=TEXT('Raw - J'!C310,"mmm"),TRUE,FALSE))</f>
        <v>1</v>
      </c>
      <c r="AG310" t="b">
        <f>VLOOKUP(M310,lists!B:D,3,FALSE)</f>
        <v>1</v>
      </c>
      <c r="AH310" t="b">
        <f>VLOOKUP(T310,lists!$B$23:$D$25,3,FALSE)</f>
        <v>1</v>
      </c>
      <c r="AI310">
        <f t="shared" si="21"/>
        <v>1</v>
      </c>
    </row>
    <row r="311" spans="1:35" x14ac:dyDescent="0.35">
      <c r="A311" s="1">
        <f t="shared" si="24"/>
        <v>311</v>
      </c>
      <c r="B311" s="1">
        <f t="shared" si="25"/>
        <v>310</v>
      </c>
      <c r="C311" s="5">
        <v>44344</v>
      </c>
      <c r="D311" t="s">
        <v>182</v>
      </c>
      <c r="E311" t="s">
        <v>47</v>
      </c>
      <c r="F311" t="s">
        <v>109</v>
      </c>
      <c r="G311" t="s">
        <v>51</v>
      </c>
      <c r="H311" t="s">
        <v>227</v>
      </c>
      <c r="K311" t="s">
        <v>173</v>
      </c>
      <c r="L311" t="s">
        <v>5</v>
      </c>
      <c r="M311">
        <v>5</v>
      </c>
      <c r="O311" t="s">
        <v>227</v>
      </c>
      <c r="P311" t="s">
        <v>186</v>
      </c>
      <c r="Q311" t="s">
        <v>55</v>
      </c>
      <c r="R311">
        <v>5000</v>
      </c>
      <c r="S311" t="s">
        <v>1949</v>
      </c>
      <c r="T311" t="s">
        <v>239</v>
      </c>
      <c r="U311" t="s">
        <v>526</v>
      </c>
      <c r="V311" t="s">
        <v>503</v>
      </c>
      <c r="W311" t="s">
        <v>503</v>
      </c>
      <c r="X311">
        <v>0</v>
      </c>
      <c r="Y311" s="6" t="str">
        <f t="shared" si="20"/>
        <v>A</v>
      </c>
      <c r="Z311" s="6">
        <f>VLOOKUP(Q311,lists!Q:R,2,FALSE)</f>
        <v>2</v>
      </c>
      <c r="AA311" t="b">
        <f>VLOOKUP(G311,lists!$B$2:$D$3,3,FALSE)</f>
        <v>1</v>
      </c>
      <c r="AB311" t="b">
        <f>VLOOKUP(F311,lists!$B:$C,2,FALSE)</f>
        <v>1</v>
      </c>
      <c r="AC311" t="b">
        <f>IF(AND(Z311&gt;=VLOOKUP(JUMP!$I$1,lists!$Q:$R,2,FALSE),Z311&lt;=VLOOKUP(JUMP!$I$2,lists!$Q:$R,2,FALSE)),TRUE,FALSE)</f>
        <v>1</v>
      </c>
      <c r="AD311" t="b">
        <f>VLOOKUP(Y311,lists!$B$7:$D$8,3,FALSE)</f>
        <v>1</v>
      </c>
      <c r="AE311" t="b">
        <f>VLOOKUP(SUBSTITUTE(IF(H311="","Open",H311),"Beg","Mdn"),lists!$B$27:$D$29,3,FALSE)</f>
        <v>1</v>
      </c>
      <c r="AF311" t="b">
        <f>IF(JUMP!$I$5="All",TRUE,IF(JUMP!$I$5=TEXT('Raw - J'!C311,"mmm"),TRUE,FALSE))</f>
        <v>1</v>
      </c>
      <c r="AG311" t="b">
        <f>VLOOKUP(M311,lists!B:D,3,FALSE)</f>
        <v>1</v>
      </c>
      <c r="AH311" t="b">
        <f>VLOOKUP(T311,lists!$B$23:$D$25,3,FALSE)</f>
        <v>1</v>
      </c>
      <c r="AI311">
        <f t="shared" si="21"/>
        <v>1</v>
      </c>
    </row>
    <row r="312" spans="1:35" x14ac:dyDescent="0.35">
      <c r="A312" s="1">
        <f t="shared" si="24"/>
        <v>312</v>
      </c>
      <c r="B312" s="1">
        <f t="shared" si="25"/>
        <v>311</v>
      </c>
      <c r="C312" s="5">
        <v>44344</v>
      </c>
      <c r="D312" t="s">
        <v>182</v>
      </c>
      <c r="E312" t="s">
        <v>47</v>
      </c>
      <c r="F312" t="s">
        <v>109</v>
      </c>
      <c r="G312" t="s">
        <v>51</v>
      </c>
      <c r="H312" t="s">
        <v>244</v>
      </c>
      <c r="K312" t="s">
        <v>49</v>
      </c>
      <c r="L312" t="s">
        <v>5</v>
      </c>
      <c r="M312">
        <v>5</v>
      </c>
      <c r="O312" t="s">
        <v>227</v>
      </c>
      <c r="P312" t="s">
        <v>183</v>
      </c>
      <c r="Q312" t="s">
        <v>52</v>
      </c>
      <c r="R312">
        <v>5000</v>
      </c>
      <c r="S312" t="s">
        <v>1951</v>
      </c>
      <c r="T312" t="s">
        <v>239</v>
      </c>
      <c r="U312" t="s">
        <v>526</v>
      </c>
      <c r="V312" t="s">
        <v>503</v>
      </c>
      <c r="W312" t="s">
        <v>503</v>
      </c>
      <c r="X312">
        <v>0</v>
      </c>
      <c r="Y312" s="6" t="str">
        <f t="shared" si="20"/>
        <v>A</v>
      </c>
      <c r="Z312" s="6">
        <f>VLOOKUP(Q312,lists!Q:R,2,FALSE)</f>
        <v>5</v>
      </c>
      <c r="AA312" t="b">
        <f>VLOOKUP(G312,lists!$B$2:$D$3,3,FALSE)</f>
        <v>1</v>
      </c>
      <c r="AB312" t="b">
        <f>VLOOKUP(F312,lists!$B:$C,2,FALSE)</f>
        <v>1</v>
      </c>
      <c r="AC312" t="b">
        <f>IF(AND(Z312&gt;=VLOOKUP(JUMP!$I$1,lists!$Q:$R,2,FALSE),Z312&lt;=VLOOKUP(JUMP!$I$2,lists!$Q:$R,2,FALSE)),TRUE,FALSE)</f>
        <v>1</v>
      </c>
      <c r="AD312" t="b">
        <f>VLOOKUP(Y312,lists!$B$7:$D$8,3,FALSE)</f>
        <v>1</v>
      </c>
      <c r="AE312" t="b">
        <f>VLOOKUP(SUBSTITUTE(IF(H312="","Open",H312),"Beg","Mdn"),lists!$B$27:$D$29,3,FALSE)</f>
        <v>1</v>
      </c>
      <c r="AF312" t="b">
        <f>IF(JUMP!$I$5="All",TRUE,IF(JUMP!$I$5=TEXT('Raw - J'!C312,"mmm"),TRUE,FALSE))</f>
        <v>1</v>
      </c>
      <c r="AG312" t="b">
        <f>VLOOKUP(M312,lists!B:D,3,FALSE)</f>
        <v>1</v>
      </c>
      <c r="AH312" t="b">
        <f>VLOOKUP(T312,lists!$B$23:$D$25,3,FALSE)</f>
        <v>1</v>
      </c>
      <c r="AI312">
        <f t="shared" si="21"/>
        <v>1</v>
      </c>
    </row>
    <row r="313" spans="1:35" x14ac:dyDescent="0.35">
      <c r="A313" s="1">
        <f t="shared" si="24"/>
        <v>313</v>
      </c>
      <c r="B313" s="1">
        <f t="shared" si="25"/>
        <v>312</v>
      </c>
      <c r="C313" s="5">
        <v>44344</v>
      </c>
      <c r="D313" t="s">
        <v>182</v>
      </c>
      <c r="E313" t="s">
        <v>47</v>
      </c>
      <c r="F313" t="s">
        <v>109</v>
      </c>
      <c r="G313" t="s">
        <v>6</v>
      </c>
      <c r="H313" t="s">
        <v>227</v>
      </c>
      <c r="K313" t="s">
        <v>49</v>
      </c>
      <c r="L313" t="s">
        <v>5</v>
      </c>
      <c r="M313">
        <v>4</v>
      </c>
      <c r="O313" t="s">
        <v>227</v>
      </c>
      <c r="P313" t="s">
        <v>187</v>
      </c>
      <c r="Q313" t="s">
        <v>50</v>
      </c>
      <c r="R313">
        <v>8000</v>
      </c>
      <c r="S313" t="s">
        <v>1950</v>
      </c>
      <c r="T313" t="s">
        <v>239</v>
      </c>
      <c r="U313" t="s">
        <v>526</v>
      </c>
      <c r="V313" t="s">
        <v>503</v>
      </c>
      <c r="W313" t="s">
        <v>503</v>
      </c>
      <c r="X313">
        <v>0</v>
      </c>
      <c r="Y313" s="6" t="str">
        <f t="shared" si="20"/>
        <v>A</v>
      </c>
      <c r="Z313" s="6">
        <f>VLOOKUP(Q313,lists!Q:R,2,FALSE)</f>
        <v>3</v>
      </c>
      <c r="AA313" t="b">
        <f>VLOOKUP(G313,lists!$B$2:$D$3,3,FALSE)</f>
        <v>1</v>
      </c>
      <c r="AB313" t="b">
        <f>VLOOKUP(F313,lists!$B:$C,2,FALSE)</f>
        <v>1</v>
      </c>
      <c r="AC313" t="b">
        <f>IF(AND(Z313&gt;=VLOOKUP(JUMP!$I$1,lists!$Q:$R,2,FALSE),Z313&lt;=VLOOKUP(JUMP!$I$2,lists!$Q:$R,2,FALSE)),TRUE,FALSE)</f>
        <v>1</v>
      </c>
      <c r="AD313" t="b">
        <f>VLOOKUP(Y313,lists!$B$7:$D$8,3,FALSE)</f>
        <v>1</v>
      </c>
      <c r="AE313" t="b">
        <f>VLOOKUP(SUBSTITUTE(IF(H313="","Open",H313),"Beg","Mdn"),lists!$B$27:$D$29,3,FALSE)</f>
        <v>1</v>
      </c>
      <c r="AF313" t="b">
        <f>IF(JUMP!$I$5="All",TRUE,IF(JUMP!$I$5=TEXT('Raw - J'!C313,"mmm"),TRUE,FALSE))</f>
        <v>1</v>
      </c>
      <c r="AG313" t="b">
        <f>VLOOKUP(M313,lists!B:D,3,FALSE)</f>
        <v>1</v>
      </c>
      <c r="AH313" t="b">
        <f>VLOOKUP(T313,lists!$B$23:$D$25,3,FALSE)</f>
        <v>1</v>
      </c>
      <c r="AI313">
        <f t="shared" si="21"/>
        <v>1</v>
      </c>
    </row>
    <row r="314" spans="1:35" x14ac:dyDescent="0.35">
      <c r="A314" s="1">
        <f t="shared" si="24"/>
        <v>314</v>
      </c>
      <c r="B314" s="1">
        <f t="shared" si="25"/>
        <v>313</v>
      </c>
      <c r="C314" s="5">
        <v>44344</v>
      </c>
      <c r="D314" t="s">
        <v>182</v>
      </c>
      <c r="E314" t="s">
        <v>47</v>
      </c>
      <c r="F314" t="s">
        <v>109</v>
      </c>
      <c r="G314" t="s">
        <v>51</v>
      </c>
      <c r="H314" t="s">
        <v>227</v>
      </c>
      <c r="K314" t="s">
        <v>49</v>
      </c>
      <c r="L314" t="s">
        <v>5</v>
      </c>
      <c r="M314">
        <v>3</v>
      </c>
      <c r="O314" t="s">
        <v>227</v>
      </c>
      <c r="P314" t="s">
        <v>183</v>
      </c>
      <c r="Q314" t="s">
        <v>52</v>
      </c>
      <c r="R314">
        <v>10000</v>
      </c>
      <c r="S314" t="s">
        <v>1945</v>
      </c>
      <c r="T314" t="s">
        <v>239</v>
      </c>
      <c r="U314" t="s">
        <v>613</v>
      </c>
      <c r="V314" t="s">
        <v>503</v>
      </c>
      <c r="W314" t="s">
        <v>503</v>
      </c>
      <c r="X314">
        <v>0</v>
      </c>
      <c r="Y314" s="6" t="str">
        <f t="shared" si="20"/>
        <v>A</v>
      </c>
      <c r="Z314" s="6">
        <f>VLOOKUP(Q314,lists!Q:R,2,FALSE)</f>
        <v>5</v>
      </c>
      <c r="AA314" t="b">
        <f>VLOOKUP(G314,lists!$B$2:$D$3,3,FALSE)</f>
        <v>1</v>
      </c>
      <c r="AB314" t="b">
        <f>VLOOKUP(F314,lists!$B:$C,2,FALSE)</f>
        <v>1</v>
      </c>
      <c r="AC314" t="b">
        <f>IF(AND(Z314&gt;=VLOOKUP(JUMP!$I$1,lists!$Q:$R,2,FALSE),Z314&lt;=VLOOKUP(JUMP!$I$2,lists!$Q:$R,2,FALSE)),TRUE,FALSE)</f>
        <v>1</v>
      </c>
      <c r="AD314" t="b">
        <f>VLOOKUP(Y314,lists!$B$7:$D$8,3,FALSE)</f>
        <v>1</v>
      </c>
      <c r="AE314" t="b">
        <f>VLOOKUP(SUBSTITUTE(IF(H314="","Open",H314),"Beg","Mdn"),lists!$B$27:$D$29,3,FALSE)</f>
        <v>1</v>
      </c>
      <c r="AF314" t="b">
        <f>IF(JUMP!$I$5="All",TRUE,IF(JUMP!$I$5=TEXT('Raw - J'!C314,"mmm"),TRUE,FALSE))</f>
        <v>1</v>
      </c>
      <c r="AG314" t="b">
        <f>VLOOKUP(M314,lists!B:D,3,FALSE)</f>
        <v>1</v>
      </c>
      <c r="AH314" t="b">
        <f>VLOOKUP(T314,lists!$B$23:$D$25,3,FALSE)</f>
        <v>1</v>
      </c>
      <c r="AI314">
        <f t="shared" si="21"/>
        <v>1</v>
      </c>
    </row>
    <row r="315" spans="1:35" x14ac:dyDescent="0.35">
      <c r="A315" s="1">
        <f t="shared" si="24"/>
        <v>315</v>
      </c>
      <c r="B315" s="1">
        <f t="shared" si="25"/>
        <v>314</v>
      </c>
      <c r="C315" s="5">
        <v>44344</v>
      </c>
      <c r="D315" t="s">
        <v>182</v>
      </c>
      <c r="E315" t="s">
        <v>47</v>
      </c>
      <c r="F315" t="s">
        <v>109</v>
      </c>
      <c r="G315" t="s">
        <v>51</v>
      </c>
      <c r="H315" t="s">
        <v>244</v>
      </c>
      <c r="K315" t="s">
        <v>49</v>
      </c>
      <c r="L315" t="s">
        <v>5</v>
      </c>
      <c r="M315">
        <v>2</v>
      </c>
      <c r="O315" t="s">
        <v>227</v>
      </c>
      <c r="P315" t="s">
        <v>299</v>
      </c>
      <c r="Q315" t="s">
        <v>254</v>
      </c>
      <c r="R315">
        <v>20000</v>
      </c>
      <c r="S315" t="s">
        <v>1946</v>
      </c>
      <c r="T315" t="s">
        <v>239</v>
      </c>
      <c r="U315" t="s">
        <v>526</v>
      </c>
      <c r="V315" t="s">
        <v>503</v>
      </c>
      <c r="W315" t="s">
        <v>503</v>
      </c>
      <c r="X315">
        <v>0</v>
      </c>
      <c r="Y315" s="6" t="str">
        <f t="shared" si="20"/>
        <v>A</v>
      </c>
      <c r="Z315" s="6">
        <f>VLOOKUP(Q315,lists!Q:R,2,FALSE)</f>
        <v>6</v>
      </c>
      <c r="AA315" t="b">
        <f>VLOOKUP(G315,lists!$B$2:$D$3,3,FALSE)</f>
        <v>1</v>
      </c>
      <c r="AB315" t="b">
        <f>VLOOKUP(F315,lists!$B:$C,2,FALSE)</f>
        <v>1</v>
      </c>
      <c r="AC315" t="b">
        <f>IF(AND(Z315&gt;=VLOOKUP(JUMP!$I$1,lists!$Q:$R,2,FALSE),Z315&lt;=VLOOKUP(JUMP!$I$2,lists!$Q:$R,2,FALSE)),TRUE,FALSE)</f>
        <v>1</v>
      </c>
      <c r="AD315" t="b">
        <f>VLOOKUP(Y315,lists!$B$7:$D$8,3,FALSE)</f>
        <v>1</v>
      </c>
      <c r="AE315" t="b">
        <f>VLOOKUP(SUBSTITUTE(IF(H315="","Open",H315),"Beg","Mdn"),lists!$B$27:$D$29,3,FALSE)</f>
        <v>1</v>
      </c>
      <c r="AF315" t="b">
        <f>IF(JUMP!$I$5="All",TRUE,IF(JUMP!$I$5=TEXT('Raw - J'!C315,"mmm"),TRUE,FALSE))</f>
        <v>1</v>
      </c>
      <c r="AG315" t="b">
        <f>VLOOKUP(M315,lists!B:D,3,FALSE)</f>
        <v>1</v>
      </c>
      <c r="AH315" t="b">
        <f>VLOOKUP(T315,lists!$B$23:$D$25,3,FALSE)</f>
        <v>1</v>
      </c>
      <c r="AI315">
        <f t="shared" si="21"/>
        <v>1</v>
      </c>
    </row>
    <row r="316" spans="1:35" x14ac:dyDescent="0.35">
      <c r="A316" s="1">
        <f t="shared" si="24"/>
        <v>316</v>
      </c>
      <c r="B316" s="1">
        <f t="shared" si="25"/>
        <v>315</v>
      </c>
      <c r="C316" s="5">
        <v>44344</v>
      </c>
      <c r="D316" t="s">
        <v>182</v>
      </c>
      <c r="E316" t="s">
        <v>47</v>
      </c>
      <c r="F316" t="s">
        <v>109</v>
      </c>
      <c r="G316" t="s">
        <v>51</v>
      </c>
      <c r="H316" t="s">
        <v>227</v>
      </c>
      <c r="K316" t="s">
        <v>49</v>
      </c>
      <c r="L316" t="s">
        <v>5</v>
      </c>
      <c r="M316">
        <v>2</v>
      </c>
      <c r="O316" t="s">
        <v>227</v>
      </c>
      <c r="P316" t="s">
        <v>299</v>
      </c>
      <c r="Q316" t="s">
        <v>254</v>
      </c>
      <c r="R316">
        <v>25000</v>
      </c>
      <c r="S316" t="s">
        <v>1948</v>
      </c>
      <c r="T316" t="s">
        <v>239</v>
      </c>
      <c r="U316" t="s">
        <v>526</v>
      </c>
      <c r="V316" t="s">
        <v>503</v>
      </c>
      <c r="W316" t="s">
        <v>503</v>
      </c>
      <c r="X316">
        <v>0</v>
      </c>
      <c r="Y316" s="6" t="str">
        <f t="shared" si="20"/>
        <v>A</v>
      </c>
      <c r="Z316" s="6">
        <f>VLOOKUP(Q316,lists!Q:R,2,FALSE)</f>
        <v>6</v>
      </c>
      <c r="AA316" t="b">
        <f>VLOOKUP(G316,lists!$B$2:$D$3,3,FALSE)</f>
        <v>1</v>
      </c>
      <c r="AB316" t="b">
        <f>VLOOKUP(F316,lists!$B:$C,2,FALSE)</f>
        <v>1</v>
      </c>
      <c r="AC316" t="b">
        <f>IF(AND(Z316&gt;=VLOOKUP(JUMP!$I$1,lists!$Q:$R,2,FALSE),Z316&lt;=VLOOKUP(JUMP!$I$2,lists!$Q:$R,2,FALSE)),TRUE,FALSE)</f>
        <v>1</v>
      </c>
      <c r="AD316" t="b">
        <f>VLOOKUP(Y316,lists!$B$7:$D$8,3,FALSE)</f>
        <v>1</v>
      </c>
      <c r="AE316" t="b">
        <f>VLOOKUP(SUBSTITUTE(IF(H316="","Open",H316),"Beg","Mdn"),lists!$B$27:$D$29,3,FALSE)</f>
        <v>1</v>
      </c>
      <c r="AF316" t="b">
        <f>IF(JUMP!$I$5="All",TRUE,IF(JUMP!$I$5=TEXT('Raw - J'!C316,"mmm"),TRUE,FALSE))</f>
        <v>1</v>
      </c>
      <c r="AG316" t="b">
        <f>VLOOKUP(M316,lists!B:D,3,FALSE)</f>
        <v>1</v>
      </c>
      <c r="AH316" t="b">
        <f>VLOOKUP(T316,lists!$B$23:$D$25,3,FALSE)</f>
        <v>1</v>
      </c>
      <c r="AI316">
        <f t="shared" si="21"/>
        <v>1</v>
      </c>
    </row>
    <row r="317" spans="1:35" x14ac:dyDescent="0.35">
      <c r="A317" s="1">
        <f t="shared" si="24"/>
        <v>317</v>
      </c>
      <c r="B317" s="1">
        <f t="shared" si="25"/>
        <v>316</v>
      </c>
      <c r="C317" s="5">
        <v>44345</v>
      </c>
      <c r="D317" t="s">
        <v>1952</v>
      </c>
      <c r="E317" t="s">
        <v>47</v>
      </c>
      <c r="F317" t="s">
        <v>53</v>
      </c>
      <c r="G317" t="s">
        <v>51</v>
      </c>
      <c r="H317" t="s">
        <v>244</v>
      </c>
      <c r="K317" t="s">
        <v>54</v>
      </c>
      <c r="L317" t="s">
        <v>5</v>
      </c>
      <c r="M317">
        <v>4</v>
      </c>
      <c r="O317" t="s">
        <v>227</v>
      </c>
      <c r="P317" t="s">
        <v>1953</v>
      </c>
      <c r="Q317" t="s">
        <v>52</v>
      </c>
      <c r="R317">
        <v>6100</v>
      </c>
      <c r="S317" t="s">
        <v>1957</v>
      </c>
      <c r="T317" t="s">
        <v>240</v>
      </c>
      <c r="V317" t="s">
        <v>503</v>
      </c>
      <c r="W317" t="s">
        <v>503</v>
      </c>
      <c r="X317">
        <v>0</v>
      </c>
      <c r="Y317" s="6" t="str">
        <f t="shared" si="20"/>
        <v>A</v>
      </c>
      <c r="Z317" s="6">
        <f>VLOOKUP(Q317,lists!Q:R,2,FALSE)</f>
        <v>5</v>
      </c>
      <c r="AA317" t="b">
        <f>VLOOKUP(G317,lists!$B$2:$D$3,3,FALSE)</f>
        <v>1</v>
      </c>
      <c r="AB317" t="b">
        <f>VLOOKUP(F317,lists!$B:$C,2,FALSE)</f>
        <v>1</v>
      </c>
      <c r="AC317" t="b">
        <f>IF(AND(Z317&gt;=VLOOKUP(JUMP!$I$1,lists!$Q:$R,2,FALSE),Z317&lt;=VLOOKUP(JUMP!$I$2,lists!$Q:$R,2,FALSE)),TRUE,FALSE)</f>
        <v>1</v>
      </c>
      <c r="AD317" t="b">
        <f>VLOOKUP(Y317,lists!$B$7:$D$8,3,FALSE)</f>
        <v>1</v>
      </c>
      <c r="AE317" t="b">
        <f>VLOOKUP(SUBSTITUTE(IF(H317="","Open",H317),"Beg","Mdn"),lists!$B$27:$D$29,3,FALSE)</f>
        <v>1</v>
      </c>
      <c r="AF317" t="b">
        <f>IF(JUMP!$I$5="All",TRUE,IF(JUMP!$I$5=TEXT('Raw - J'!C317,"mmm"),TRUE,FALSE))</f>
        <v>1</v>
      </c>
      <c r="AG317" t="b">
        <f>VLOOKUP(M317,lists!B:D,3,FALSE)</f>
        <v>1</v>
      </c>
      <c r="AH317" t="b">
        <f>VLOOKUP(T317,lists!$B$23:$D$25,3,FALSE)</f>
        <v>1</v>
      </c>
      <c r="AI317">
        <f t="shared" si="21"/>
        <v>1</v>
      </c>
    </row>
    <row r="318" spans="1:35" x14ac:dyDescent="0.35">
      <c r="A318" s="1">
        <f t="shared" si="24"/>
        <v>318</v>
      </c>
      <c r="B318" s="1">
        <f t="shared" si="25"/>
        <v>317</v>
      </c>
      <c r="C318" s="5">
        <v>44345</v>
      </c>
      <c r="D318" t="s">
        <v>1952</v>
      </c>
      <c r="E318" t="s">
        <v>47</v>
      </c>
      <c r="F318" t="s">
        <v>48</v>
      </c>
      <c r="G318" t="s">
        <v>6</v>
      </c>
      <c r="H318" t="s">
        <v>227</v>
      </c>
      <c r="K318" t="s">
        <v>49</v>
      </c>
      <c r="L318" t="s">
        <v>5</v>
      </c>
      <c r="M318">
        <v>4</v>
      </c>
      <c r="O318" t="s">
        <v>228</v>
      </c>
      <c r="P318" t="s">
        <v>1958</v>
      </c>
      <c r="Q318" t="s">
        <v>52</v>
      </c>
      <c r="R318">
        <v>6700</v>
      </c>
      <c r="S318" t="s">
        <v>1959</v>
      </c>
      <c r="T318" t="s">
        <v>240</v>
      </c>
      <c r="V318" t="s">
        <v>503</v>
      </c>
      <c r="W318" t="s">
        <v>503</v>
      </c>
      <c r="X318">
        <v>0</v>
      </c>
      <c r="Y318" s="6" t="str">
        <f t="shared" si="20"/>
        <v>A</v>
      </c>
      <c r="Z318" s="6">
        <f>VLOOKUP(Q318,lists!Q:R,2,FALSE)</f>
        <v>5</v>
      </c>
      <c r="AA318" t="b">
        <f>VLOOKUP(G318,lists!$B$2:$D$3,3,FALSE)</f>
        <v>1</v>
      </c>
      <c r="AB318" t="b">
        <f>VLOOKUP(F318,lists!$B:$C,2,FALSE)</f>
        <v>1</v>
      </c>
      <c r="AC318" t="b">
        <f>IF(AND(Z318&gt;=VLOOKUP(JUMP!$I$1,lists!$Q:$R,2,FALSE),Z318&lt;=VLOOKUP(JUMP!$I$2,lists!$Q:$R,2,FALSE)),TRUE,FALSE)</f>
        <v>1</v>
      </c>
      <c r="AD318" t="b">
        <f>VLOOKUP(Y318,lists!$B$7:$D$8,3,FALSE)</f>
        <v>1</v>
      </c>
      <c r="AE318" t="b">
        <f>VLOOKUP(SUBSTITUTE(IF(H318="","Open",H318),"Beg","Mdn"),lists!$B$27:$D$29,3,FALSE)</f>
        <v>1</v>
      </c>
      <c r="AF318" t="b">
        <f>IF(JUMP!$I$5="All",TRUE,IF(JUMP!$I$5=TEXT('Raw - J'!C318,"mmm"),TRUE,FALSE))</f>
        <v>1</v>
      </c>
      <c r="AG318" t="b">
        <f>VLOOKUP(M318,lists!B:D,3,FALSE)</f>
        <v>1</v>
      </c>
      <c r="AH318" t="b">
        <f>VLOOKUP(T318,lists!$B$23:$D$25,3,FALSE)</f>
        <v>1</v>
      </c>
      <c r="AI318">
        <f t="shared" si="21"/>
        <v>1</v>
      </c>
    </row>
    <row r="319" spans="1:35" x14ac:dyDescent="0.35">
      <c r="A319" s="1">
        <f t="shared" si="24"/>
        <v>319</v>
      </c>
      <c r="B319" s="1">
        <f t="shared" si="25"/>
        <v>318</v>
      </c>
      <c r="C319" s="5">
        <v>44345</v>
      </c>
      <c r="D319" t="s">
        <v>1952</v>
      </c>
      <c r="E319" t="s">
        <v>47</v>
      </c>
      <c r="F319" t="s">
        <v>48</v>
      </c>
      <c r="G319" t="s">
        <v>51</v>
      </c>
      <c r="H319" t="s">
        <v>255</v>
      </c>
      <c r="K319" t="s">
        <v>49</v>
      </c>
      <c r="L319" t="s">
        <v>5</v>
      </c>
      <c r="M319">
        <v>4</v>
      </c>
      <c r="O319" t="s">
        <v>227</v>
      </c>
      <c r="P319" t="s">
        <v>1960</v>
      </c>
      <c r="Q319" t="s">
        <v>55</v>
      </c>
      <c r="R319">
        <v>6700</v>
      </c>
      <c r="S319" t="s">
        <v>1961</v>
      </c>
      <c r="T319" t="s">
        <v>240</v>
      </c>
      <c r="V319" t="s">
        <v>503</v>
      </c>
      <c r="W319" t="s">
        <v>503</v>
      </c>
      <c r="X319">
        <v>0</v>
      </c>
      <c r="Y319" s="6" t="str">
        <f t="shared" si="20"/>
        <v>A</v>
      </c>
      <c r="Z319" s="6">
        <f>VLOOKUP(Q319,lists!Q:R,2,FALSE)</f>
        <v>2</v>
      </c>
      <c r="AA319" t="b">
        <f>VLOOKUP(G319,lists!$B$2:$D$3,3,FALSE)</f>
        <v>1</v>
      </c>
      <c r="AB319" t="b">
        <f>VLOOKUP(F319,lists!$B:$C,2,FALSE)</f>
        <v>1</v>
      </c>
      <c r="AC319" t="b">
        <f>IF(AND(Z319&gt;=VLOOKUP(JUMP!$I$1,lists!$Q:$R,2,FALSE),Z319&lt;=VLOOKUP(JUMP!$I$2,lists!$Q:$R,2,FALSE)),TRUE,FALSE)</f>
        <v>1</v>
      </c>
      <c r="AD319" t="b">
        <f>VLOOKUP(Y319,lists!$B$7:$D$8,3,FALSE)</f>
        <v>1</v>
      </c>
      <c r="AE319" t="b">
        <f>VLOOKUP(SUBSTITUTE(IF(H319="","Open",H319),"Beg","Mdn"),lists!$B$27:$D$29,3,FALSE)</f>
        <v>1</v>
      </c>
      <c r="AF319" t="b">
        <f>IF(JUMP!$I$5="All",TRUE,IF(JUMP!$I$5=TEXT('Raw - J'!C319,"mmm"),TRUE,FALSE))</f>
        <v>1</v>
      </c>
      <c r="AG319" t="b">
        <f>VLOOKUP(M319,lists!B:D,3,FALSE)</f>
        <v>1</v>
      </c>
      <c r="AH319" t="b">
        <f>VLOOKUP(T319,lists!$B$23:$D$25,3,FALSE)</f>
        <v>1</v>
      </c>
      <c r="AI319">
        <f t="shared" si="21"/>
        <v>1</v>
      </c>
    </row>
    <row r="320" spans="1:35" x14ac:dyDescent="0.35">
      <c r="A320" s="1">
        <f t="shared" si="24"/>
        <v>320</v>
      </c>
      <c r="B320" s="1">
        <f t="shared" si="25"/>
        <v>319</v>
      </c>
      <c r="C320" s="5">
        <v>44345</v>
      </c>
      <c r="D320" t="s">
        <v>1952</v>
      </c>
      <c r="E320" t="s">
        <v>47</v>
      </c>
      <c r="F320" t="s">
        <v>48</v>
      </c>
      <c r="G320" t="s">
        <v>6</v>
      </c>
      <c r="H320" t="s">
        <v>227</v>
      </c>
      <c r="K320" t="s">
        <v>49</v>
      </c>
      <c r="L320" t="s">
        <v>5</v>
      </c>
      <c r="M320">
        <v>4</v>
      </c>
      <c r="O320" t="s">
        <v>228</v>
      </c>
      <c r="P320" t="s">
        <v>169</v>
      </c>
      <c r="Q320" t="s">
        <v>50</v>
      </c>
      <c r="R320">
        <v>6700</v>
      </c>
      <c r="S320" t="s">
        <v>1962</v>
      </c>
      <c r="T320" t="s">
        <v>240</v>
      </c>
      <c r="V320" t="s">
        <v>503</v>
      </c>
      <c r="W320" t="s">
        <v>503</v>
      </c>
      <c r="X320">
        <v>0</v>
      </c>
      <c r="Y320" s="6" t="str">
        <f t="shared" si="20"/>
        <v>A</v>
      </c>
      <c r="Z320" s="6">
        <f>VLOOKUP(Q320,lists!Q:R,2,FALSE)</f>
        <v>3</v>
      </c>
      <c r="AA320" t="b">
        <f>VLOOKUP(G320,lists!$B$2:$D$3,3,FALSE)</f>
        <v>1</v>
      </c>
      <c r="AB320" t="b">
        <f>VLOOKUP(F320,lists!$B:$C,2,FALSE)</f>
        <v>1</v>
      </c>
      <c r="AC320" t="b">
        <f>IF(AND(Z320&gt;=VLOOKUP(JUMP!$I$1,lists!$Q:$R,2,FALSE),Z320&lt;=VLOOKUP(JUMP!$I$2,lists!$Q:$R,2,FALSE)),TRUE,FALSE)</f>
        <v>1</v>
      </c>
      <c r="AD320" t="b">
        <f>VLOOKUP(Y320,lists!$B$7:$D$8,3,FALSE)</f>
        <v>1</v>
      </c>
      <c r="AE320" t="b">
        <f>VLOOKUP(SUBSTITUTE(IF(H320="","Open",H320),"Beg","Mdn"),lists!$B$27:$D$29,3,FALSE)</f>
        <v>1</v>
      </c>
      <c r="AF320" t="b">
        <f>IF(JUMP!$I$5="All",TRUE,IF(JUMP!$I$5=TEXT('Raw - J'!C320,"mmm"),TRUE,FALSE))</f>
        <v>1</v>
      </c>
      <c r="AG320" t="b">
        <f>VLOOKUP(M320,lists!B:D,3,FALSE)</f>
        <v>1</v>
      </c>
      <c r="AH320" t="b">
        <f>VLOOKUP(T320,lists!$B$23:$D$25,3,FALSE)</f>
        <v>1</v>
      </c>
      <c r="AI320">
        <f t="shared" si="21"/>
        <v>1</v>
      </c>
    </row>
    <row r="321" spans="1:35" x14ac:dyDescent="0.35">
      <c r="A321" s="1">
        <f t="shared" si="24"/>
        <v>321</v>
      </c>
      <c r="B321" s="1">
        <f t="shared" si="25"/>
        <v>320</v>
      </c>
      <c r="C321" s="5">
        <v>44345</v>
      </c>
      <c r="D321" t="s">
        <v>1952</v>
      </c>
      <c r="E321" t="s">
        <v>47</v>
      </c>
      <c r="F321" t="s">
        <v>53</v>
      </c>
      <c r="G321" t="s">
        <v>6</v>
      </c>
      <c r="H321" t="s">
        <v>227</v>
      </c>
      <c r="K321" t="s">
        <v>54</v>
      </c>
      <c r="L321" t="s">
        <v>5</v>
      </c>
      <c r="M321">
        <v>3</v>
      </c>
      <c r="O321" t="s">
        <v>231</v>
      </c>
      <c r="P321" t="s">
        <v>1953</v>
      </c>
      <c r="Q321" t="s">
        <v>52</v>
      </c>
      <c r="R321">
        <v>9700</v>
      </c>
      <c r="S321" t="s">
        <v>1954</v>
      </c>
      <c r="T321" t="s">
        <v>240</v>
      </c>
      <c r="V321" t="s">
        <v>503</v>
      </c>
      <c r="W321" t="s">
        <v>503</v>
      </c>
      <c r="X321">
        <v>0</v>
      </c>
      <c r="Y321" s="6" t="str">
        <f t="shared" ref="Y321:Y384" si="26">IF(L321="F",L321,"A")</f>
        <v>A</v>
      </c>
      <c r="Z321" s="6">
        <f>VLOOKUP(Q321,lists!Q:R,2,FALSE)</f>
        <v>5</v>
      </c>
      <c r="AA321" t="b">
        <f>VLOOKUP(G321,lists!$B$2:$D$3,3,FALSE)</f>
        <v>1</v>
      </c>
      <c r="AB321" t="b">
        <f>VLOOKUP(F321,lists!$B:$C,2,FALSE)</f>
        <v>1</v>
      </c>
      <c r="AC321" t="b">
        <f>IF(AND(Z321&gt;=VLOOKUP(JUMP!$I$1,lists!$Q:$R,2,FALSE),Z321&lt;=VLOOKUP(JUMP!$I$2,lists!$Q:$R,2,FALSE)),TRUE,FALSE)</f>
        <v>1</v>
      </c>
      <c r="AD321" t="b">
        <f>VLOOKUP(Y321,lists!$B$7:$D$8,3,FALSE)</f>
        <v>1</v>
      </c>
      <c r="AE321" t="b">
        <f>VLOOKUP(SUBSTITUTE(IF(H321="","Open",H321),"Beg","Mdn"),lists!$B$27:$D$29,3,FALSE)</f>
        <v>1</v>
      </c>
      <c r="AF321" t="b">
        <f>IF(JUMP!$I$5="All",TRUE,IF(JUMP!$I$5=TEXT('Raw - J'!C321,"mmm"),TRUE,FALSE))</f>
        <v>1</v>
      </c>
      <c r="AG321" t="b">
        <f>VLOOKUP(M321,lists!B:D,3,FALSE)</f>
        <v>1</v>
      </c>
      <c r="AH321" t="b">
        <f>VLOOKUP(T321,lists!$B$23:$D$25,3,FALSE)</f>
        <v>1</v>
      </c>
      <c r="AI321">
        <f t="shared" si="21"/>
        <v>1</v>
      </c>
    </row>
    <row r="322" spans="1:35" x14ac:dyDescent="0.35">
      <c r="A322" s="1">
        <f t="shared" si="24"/>
        <v>322</v>
      </c>
      <c r="B322" s="1">
        <f t="shared" si="25"/>
        <v>321</v>
      </c>
      <c r="C322" s="5">
        <v>44345</v>
      </c>
      <c r="D322" t="s">
        <v>1952</v>
      </c>
      <c r="E322" t="s">
        <v>47</v>
      </c>
      <c r="F322" t="s">
        <v>53</v>
      </c>
      <c r="G322" t="s">
        <v>6</v>
      </c>
      <c r="H322" t="s">
        <v>227</v>
      </c>
      <c r="K322" t="s">
        <v>54</v>
      </c>
      <c r="L322" t="s">
        <v>7</v>
      </c>
      <c r="M322">
        <v>3</v>
      </c>
      <c r="O322" t="s">
        <v>236</v>
      </c>
      <c r="P322" t="s">
        <v>1955</v>
      </c>
      <c r="Q322" t="s">
        <v>55</v>
      </c>
      <c r="R322">
        <v>9700</v>
      </c>
      <c r="S322" t="s">
        <v>1956</v>
      </c>
      <c r="T322" t="s">
        <v>240</v>
      </c>
      <c r="V322" t="s">
        <v>503</v>
      </c>
      <c r="W322" t="s">
        <v>503</v>
      </c>
      <c r="X322">
        <v>0</v>
      </c>
      <c r="Y322" s="6" t="str">
        <f t="shared" si="26"/>
        <v>F</v>
      </c>
      <c r="Z322" s="6">
        <f>VLOOKUP(Q322,lists!Q:R,2,FALSE)</f>
        <v>2</v>
      </c>
      <c r="AA322" t="b">
        <f>VLOOKUP(G322,lists!$B$2:$D$3,3,FALSE)</f>
        <v>1</v>
      </c>
      <c r="AB322" t="b">
        <f>VLOOKUP(F322,lists!$B:$C,2,FALSE)</f>
        <v>1</v>
      </c>
      <c r="AC322" t="b">
        <f>IF(AND(Z322&gt;=VLOOKUP(JUMP!$I$1,lists!$Q:$R,2,FALSE),Z322&lt;=VLOOKUP(JUMP!$I$2,lists!$Q:$R,2,FALSE)),TRUE,FALSE)</f>
        <v>1</v>
      </c>
      <c r="AD322" t="b">
        <f>VLOOKUP(Y322,lists!$B$7:$D$8,3,FALSE)</f>
        <v>1</v>
      </c>
      <c r="AE322" t="b">
        <f>VLOOKUP(SUBSTITUTE(IF(H322="","Open",H322),"Beg","Mdn"),lists!$B$27:$D$29,3,FALSE)</f>
        <v>1</v>
      </c>
      <c r="AF322" t="b">
        <f>IF(JUMP!$I$5="All",TRUE,IF(JUMP!$I$5=TEXT('Raw - J'!C322,"mmm"),TRUE,FALSE))</f>
        <v>1</v>
      </c>
      <c r="AG322" t="b">
        <f>VLOOKUP(M322,lists!B:D,3,FALSE)</f>
        <v>1</v>
      </c>
      <c r="AH322" t="b">
        <f>VLOOKUP(T322,lists!$B$23:$D$25,3,FALSE)</f>
        <v>1</v>
      </c>
      <c r="AI322">
        <f t="shared" ref="AI322:AI385" si="27">IF(AND(AA322=TRUE,AB322=TRUE,AC322=TRUE,AD322=TRUE,AE322=TRUE,AF322=TRUE,AG322=TRUE,AH322=TRUE),1,0)</f>
        <v>1</v>
      </c>
    </row>
    <row r="323" spans="1:35" x14ac:dyDescent="0.35">
      <c r="A323" s="1">
        <f t="shared" si="24"/>
        <v>323</v>
      </c>
      <c r="B323" s="1">
        <f t="shared" si="25"/>
        <v>322</v>
      </c>
      <c r="C323" s="5">
        <v>44345</v>
      </c>
      <c r="D323" t="s">
        <v>1952</v>
      </c>
      <c r="E323" t="s">
        <v>47</v>
      </c>
      <c r="F323" t="s">
        <v>53</v>
      </c>
      <c r="G323" t="s">
        <v>6</v>
      </c>
      <c r="H323" t="s">
        <v>227</v>
      </c>
      <c r="K323" t="s">
        <v>54</v>
      </c>
      <c r="L323" t="s">
        <v>5</v>
      </c>
      <c r="M323">
        <v>2</v>
      </c>
      <c r="O323" t="s">
        <v>227</v>
      </c>
      <c r="P323" t="s">
        <v>1963</v>
      </c>
      <c r="Q323" t="s">
        <v>52</v>
      </c>
      <c r="R323">
        <v>20000</v>
      </c>
      <c r="S323" t="s">
        <v>1964</v>
      </c>
      <c r="T323" t="s">
        <v>240</v>
      </c>
      <c r="V323" t="s">
        <v>503</v>
      </c>
      <c r="W323" t="s">
        <v>503</v>
      </c>
      <c r="X323">
        <v>0</v>
      </c>
      <c r="Y323" s="6" t="str">
        <f t="shared" si="26"/>
        <v>A</v>
      </c>
      <c r="Z323" s="6">
        <f>VLOOKUP(Q323,lists!Q:R,2,FALSE)</f>
        <v>5</v>
      </c>
      <c r="AA323" t="b">
        <f>VLOOKUP(G323,lists!$B$2:$D$3,3,FALSE)</f>
        <v>1</v>
      </c>
      <c r="AB323" t="b">
        <f>VLOOKUP(F323,lists!$B:$C,2,FALSE)</f>
        <v>1</v>
      </c>
      <c r="AC323" t="b">
        <f>IF(AND(Z323&gt;=VLOOKUP(JUMP!$I$1,lists!$Q:$R,2,FALSE),Z323&lt;=VLOOKUP(JUMP!$I$2,lists!$Q:$R,2,FALSE)),TRUE,FALSE)</f>
        <v>1</v>
      </c>
      <c r="AD323" t="b">
        <f>VLOOKUP(Y323,lists!$B$7:$D$8,3,FALSE)</f>
        <v>1</v>
      </c>
      <c r="AE323" t="b">
        <f>VLOOKUP(SUBSTITUTE(IF(H323="","Open",H323),"Beg","Mdn"),lists!$B$27:$D$29,3,FALSE)</f>
        <v>1</v>
      </c>
      <c r="AF323" t="b">
        <f>IF(JUMP!$I$5="All",TRUE,IF(JUMP!$I$5=TEXT('Raw - J'!C323,"mmm"),TRUE,FALSE))</f>
        <v>1</v>
      </c>
      <c r="AG323" t="b">
        <f>VLOOKUP(M323,lists!B:D,3,FALSE)</f>
        <v>1</v>
      </c>
      <c r="AH323" t="b">
        <f>VLOOKUP(T323,lists!$B$23:$D$25,3,FALSE)</f>
        <v>1</v>
      </c>
      <c r="AI323">
        <f t="shared" si="27"/>
        <v>1</v>
      </c>
    </row>
    <row r="324" spans="1:35" x14ac:dyDescent="0.35">
      <c r="A324" s="1">
        <f t="shared" si="24"/>
        <v>324</v>
      </c>
      <c r="B324" s="1">
        <f t="shared" si="25"/>
        <v>323</v>
      </c>
      <c r="C324" s="5">
        <v>44345</v>
      </c>
      <c r="D324" t="s">
        <v>134</v>
      </c>
      <c r="E324" t="s">
        <v>47</v>
      </c>
      <c r="F324" t="s">
        <v>58</v>
      </c>
      <c r="G324" t="s">
        <v>51</v>
      </c>
      <c r="H324" t="s">
        <v>227</v>
      </c>
      <c r="I324" t="s">
        <v>1715</v>
      </c>
      <c r="K324" t="s">
        <v>60</v>
      </c>
      <c r="L324" t="s">
        <v>5</v>
      </c>
      <c r="M324">
        <v>5</v>
      </c>
      <c r="O324" t="s">
        <v>227</v>
      </c>
      <c r="P324" t="s">
        <v>101</v>
      </c>
      <c r="Q324" t="s">
        <v>55</v>
      </c>
      <c r="R324">
        <v>3500</v>
      </c>
      <c r="S324" t="s">
        <v>1970</v>
      </c>
      <c r="T324" t="s">
        <v>241</v>
      </c>
      <c r="V324" t="s">
        <v>503</v>
      </c>
      <c r="W324" t="s">
        <v>503</v>
      </c>
      <c r="X324">
        <v>0</v>
      </c>
      <c r="Y324" s="6" t="str">
        <f t="shared" si="26"/>
        <v>A</v>
      </c>
      <c r="Z324" s="6">
        <f>VLOOKUP(Q324,lists!Q:R,2,FALSE)</f>
        <v>2</v>
      </c>
      <c r="AA324" t="b">
        <f>VLOOKUP(G324,lists!$B$2:$D$3,3,FALSE)</f>
        <v>1</v>
      </c>
      <c r="AB324" t="b">
        <f>VLOOKUP(F324,lists!$B:$C,2,FALSE)</f>
        <v>1</v>
      </c>
      <c r="AC324" t="b">
        <f>IF(AND(Z324&gt;=VLOOKUP(JUMP!$I$1,lists!$Q:$R,2,FALSE),Z324&lt;=VLOOKUP(JUMP!$I$2,lists!$Q:$R,2,FALSE)),TRUE,FALSE)</f>
        <v>1</v>
      </c>
      <c r="AD324" t="b">
        <f>VLOOKUP(Y324,lists!$B$7:$D$8,3,FALSE)</f>
        <v>1</v>
      </c>
      <c r="AE324" t="b">
        <f>VLOOKUP(SUBSTITUTE(IF(H324="","Open",H324),"Beg","Mdn"),lists!$B$27:$D$29,3,FALSE)</f>
        <v>1</v>
      </c>
      <c r="AF324" t="b">
        <f>IF(JUMP!$I$5="All",TRUE,IF(JUMP!$I$5=TEXT('Raw - J'!C324,"mmm"),TRUE,FALSE))</f>
        <v>1</v>
      </c>
      <c r="AG324" t="b">
        <f>VLOOKUP(M324,lists!B:D,3,FALSE)</f>
        <v>1</v>
      </c>
      <c r="AH324" t="b">
        <f>VLOOKUP(T324,lists!$B$23:$D$25,3,FALSE)</f>
        <v>1</v>
      </c>
      <c r="AI324">
        <f t="shared" si="27"/>
        <v>1</v>
      </c>
    </row>
    <row r="325" spans="1:35" x14ac:dyDescent="0.35">
      <c r="A325" s="1">
        <f t="shared" si="24"/>
        <v>325</v>
      </c>
      <c r="B325" s="1">
        <f t="shared" si="25"/>
        <v>324</v>
      </c>
      <c r="C325" s="5">
        <v>44345</v>
      </c>
      <c r="D325" t="s">
        <v>134</v>
      </c>
      <c r="E325" t="s">
        <v>47</v>
      </c>
      <c r="F325" t="s">
        <v>53</v>
      </c>
      <c r="G325" t="s">
        <v>6</v>
      </c>
      <c r="H325" t="s">
        <v>227</v>
      </c>
      <c r="K325" t="s">
        <v>54</v>
      </c>
      <c r="L325" t="s">
        <v>7</v>
      </c>
      <c r="M325">
        <v>5</v>
      </c>
      <c r="O325" t="s">
        <v>229</v>
      </c>
      <c r="P325" t="s">
        <v>150</v>
      </c>
      <c r="Q325" t="s">
        <v>52</v>
      </c>
      <c r="R325">
        <v>3900</v>
      </c>
      <c r="S325" t="s">
        <v>1971</v>
      </c>
      <c r="T325" t="s">
        <v>241</v>
      </c>
      <c r="V325" t="s">
        <v>503</v>
      </c>
      <c r="W325" t="s">
        <v>503</v>
      </c>
      <c r="X325">
        <v>0</v>
      </c>
      <c r="Y325" s="6" t="str">
        <f t="shared" si="26"/>
        <v>F</v>
      </c>
      <c r="Z325" s="6">
        <f>VLOOKUP(Q325,lists!Q:R,2,FALSE)</f>
        <v>5</v>
      </c>
      <c r="AA325" t="b">
        <f>VLOOKUP(G325,lists!$B$2:$D$3,3,FALSE)</f>
        <v>1</v>
      </c>
      <c r="AB325" t="b">
        <f>VLOOKUP(F325,lists!$B:$C,2,FALSE)</f>
        <v>1</v>
      </c>
      <c r="AC325" t="b">
        <f>IF(AND(Z325&gt;=VLOOKUP(JUMP!$I$1,lists!$Q:$R,2,FALSE),Z325&lt;=VLOOKUP(JUMP!$I$2,lists!$Q:$R,2,FALSE)),TRUE,FALSE)</f>
        <v>1</v>
      </c>
      <c r="AD325" t="b">
        <f>VLOOKUP(Y325,lists!$B$7:$D$8,3,FALSE)</f>
        <v>1</v>
      </c>
      <c r="AE325" t="b">
        <f>VLOOKUP(SUBSTITUTE(IF(H325="","Open",H325),"Beg","Mdn"),lists!$B$27:$D$29,3,FALSE)</f>
        <v>1</v>
      </c>
      <c r="AF325" t="b">
        <f>IF(JUMP!$I$5="All",TRUE,IF(JUMP!$I$5=TEXT('Raw - J'!C325,"mmm"),TRUE,FALSE))</f>
        <v>1</v>
      </c>
      <c r="AG325" t="b">
        <f>VLOOKUP(M325,lists!B:D,3,FALSE)</f>
        <v>1</v>
      </c>
      <c r="AH325" t="b">
        <f>VLOOKUP(T325,lists!$B$23:$D$25,3,FALSE)</f>
        <v>1</v>
      </c>
      <c r="AI325">
        <f t="shared" si="27"/>
        <v>1</v>
      </c>
    </row>
    <row r="326" spans="1:35" x14ac:dyDescent="0.35">
      <c r="A326" s="1">
        <f t="shared" si="24"/>
        <v>326</v>
      </c>
      <c r="B326" s="1">
        <f t="shared" si="25"/>
        <v>325</v>
      </c>
      <c r="C326" s="5">
        <v>44345</v>
      </c>
      <c r="D326" t="s">
        <v>134</v>
      </c>
      <c r="E326" t="s">
        <v>47</v>
      </c>
      <c r="F326" t="s">
        <v>48</v>
      </c>
      <c r="G326" t="s">
        <v>6</v>
      </c>
      <c r="H326" t="s">
        <v>227</v>
      </c>
      <c r="K326" t="s">
        <v>49</v>
      </c>
      <c r="L326" t="s">
        <v>5</v>
      </c>
      <c r="M326">
        <v>5</v>
      </c>
      <c r="O326" t="s">
        <v>229</v>
      </c>
      <c r="P326" t="s">
        <v>55</v>
      </c>
      <c r="Q326" t="s">
        <v>55</v>
      </c>
      <c r="R326">
        <v>4200</v>
      </c>
      <c r="S326" t="s">
        <v>1966</v>
      </c>
      <c r="T326" t="s">
        <v>241</v>
      </c>
      <c r="V326" t="s">
        <v>503</v>
      </c>
      <c r="W326" t="s">
        <v>503</v>
      </c>
      <c r="X326">
        <v>0</v>
      </c>
      <c r="Y326" s="6" t="str">
        <f t="shared" si="26"/>
        <v>A</v>
      </c>
      <c r="Z326" s="6">
        <f>VLOOKUP(Q326,lists!Q:R,2,FALSE)</f>
        <v>2</v>
      </c>
      <c r="AA326" t="b">
        <f>VLOOKUP(G326,lists!$B$2:$D$3,3,FALSE)</f>
        <v>1</v>
      </c>
      <c r="AB326" t="b">
        <f>VLOOKUP(F326,lists!$B:$C,2,FALSE)</f>
        <v>1</v>
      </c>
      <c r="AC326" t="b">
        <f>IF(AND(Z326&gt;=VLOOKUP(JUMP!$I$1,lists!$Q:$R,2,FALSE),Z326&lt;=VLOOKUP(JUMP!$I$2,lists!$Q:$R,2,FALSE)),TRUE,FALSE)</f>
        <v>1</v>
      </c>
      <c r="AD326" t="b">
        <f>VLOOKUP(Y326,lists!$B$7:$D$8,3,FALSE)</f>
        <v>1</v>
      </c>
      <c r="AE326" t="b">
        <f>VLOOKUP(SUBSTITUTE(IF(H326="","Open",H326),"Beg","Mdn"),lists!$B$27:$D$29,3,FALSE)</f>
        <v>1</v>
      </c>
      <c r="AF326" t="b">
        <f>IF(JUMP!$I$5="All",TRUE,IF(JUMP!$I$5=TEXT('Raw - J'!C326,"mmm"),TRUE,FALSE))</f>
        <v>1</v>
      </c>
      <c r="AG326" t="b">
        <f>VLOOKUP(M326,lists!B:D,3,FALSE)</f>
        <v>1</v>
      </c>
      <c r="AH326" t="b">
        <f>VLOOKUP(T326,lists!$B$23:$D$25,3,FALSE)</f>
        <v>1</v>
      </c>
      <c r="AI326">
        <f t="shared" si="27"/>
        <v>1</v>
      </c>
    </row>
    <row r="327" spans="1:35" x14ac:dyDescent="0.35">
      <c r="A327" s="1">
        <f t="shared" si="24"/>
        <v>327</v>
      </c>
      <c r="B327" s="1">
        <f t="shared" si="25"/>
        <v>326</v>
      </c>
      <c r="C327" s="5">
        <v>44345</v>
      </c>
      <c r="D327" t="s">
        <v>134</v>
      </c>
      <c r="E327" t="s">
        <v>47</v>
      </c>
      <c r="F327" t="s">
        <v>53</v>
      </c>
      <c r="G327" t="s">
        <v>51</v>
      </c>
      <c r="H327" t="s">
        <v>245</v>
      </c>
      <c r="K327" t="s">
        <v>54</v>
      </c>
      <c r="L327" t="s">
        <v>5</v>
      </c>
      <c r="M327">
        <v>4</v>
      </c>
      <c r="O327" t="s">
        <v>227</v>
      </c>
      <c r="P327" t="s">
        <v>101</v>
      </c>
      <c r="Q327" t="s">
        <v>55</v>
      </c>
      <c r="R327">
        <v>5400</v>
      </c>
      <c r="S327" t="s">
        <v>1965</v>
      </c>
      <c r="T327" t="s">
        <v>241</v>
      </c>
      <c r="V327" t="s">
        <v>503</v>
      </c>
      <c r="W327" t="s">
        <v>503</v>
      </c>
      <c r="X327">
        <v>0</v>
      </c>
      <c r="Y327" s="6" t="str">
        <f t="shared" si="26"/>
        <v>A</v>
      </c>
      <c r="Z327" s="6">
        <f>VLOOKUP(Q327,lists!Q:R,2,FALSE)</f>
        <v>2</v>
      </c>
      <c r="AA327" t="b">
        <f>VLOOKUP(G327,lists!$B$2:$D$3,3,FALSE)</f>
        <v>1</v>
      </c>
      <c r="AB327" t="b">
        <f>VLOOKUP(F327,lists!$B:$C,2,FALSE)</f>
        <v>1</v>
      </c>
      <c r="AC327" t="b">
        <f>IF(AND(Z327&gt;=VLOOKUP(JUMP!$I$1,lists!$Q:$R,2,FALSE),Z327&lt;=VLOOKUP(JUMP!$I$2,lists!$Q:$R,2,FALSE)),TRUE,FALSE)</f>
        <v>1</v>
      </c>
      <c r="AD327" t="b">
        <f>VLOOKUP(Y327,lists!$B$7:$D$8,3,FALSE)</f>
        <v>1</v>
      </c>
      <c r="AE327" t="b">
        <f>VLOOKUP(SUBSTITUTE(IF(H327="","Open",H327),"Beg","Mdn"),lists!$B$27:$D$29,3,FALSE)</f>
        <v>1</v>
      </c>
      <c r="AF327" t="b">
        <f>IF(JUMP!$I$5="All",TRUE,IF(JUMP!$I$5=TEXT('Raw - J'!C327,"mmm"),TRUE,FALSE))</f>
        <v>1</v>
      </c>
      <c r="AG327" t="b">
        <f>VLOOKUP(M327,lists!B:D,3,FALSE)</f>
        <v>1</v>
      </c>
      <c r="AH327" t="b">
        <f>VLOOKUP(T327,lists!$B$23:$D$25,3,FALSE)</f>
        <v>1</v>
      </c>
      <c r="AI327">
        <f t="shared" si="27"/>
        <v>1</v>
      </c>
    </row>
    <row r="328" spans="1:35" x14ac:dyDescent="0.35">
      <c r="A328" s="1">
        <f t="shared" si="24"/>
        <v>328</v>
      </c>
      <c r="B328" s="1">
        <f t="shared" si="25"/>
        <v>327</v>
      </c>
      <c r="C328" s="5">
        <v>44345</v>
      </c>
      <c r="D328" t="s">
        <v>134</v>
      </c>
      <c r="E328" t="s">
        <v>47</v>
      </c>
      <c r="F328" t="s">
        <v>53</v>
      </c>
      <c r="G328" t="s">
        <v>6</v>
      </c>
      <c r="H328" t="s">
        <v>227</v>
      </c>
      <c r="K328" t="s">
        <v>54</v>
      </c>
      <c r="L328" t="s">
        <v>5</v>
      </c>
      <c r="M328">
        <v>4</v>
      </c>
      <c r="O328" t="s">
        <v>226</v>
      </c>
      <c r="P328" t="s">
        <v>101</v>
      </c>
      <c r="Q328" t="s">
        <v>55</v>
      </c>
      <c r="R328">
        <v>5400</v>
      </c>
      <c r="S328" t="s">
        <v>1967</v>
      </c>
      <c r="T328" t="s">
        <v>241</v>
      </c>
      <c r="V328" t="s">
        <v>503</v>
      </c>
      <c r="W328" t="s">
        <v>503</v>
      </c>
      <c r="X328">
        <v>0</v>
      </c>
      <c r="Y328" s="6" t="str">
        <f t="shared" si="26"/>
        <v>A</v>
      </c>
      <c r="Z328" s="6">
        <f>VLOOKUP(Q328,lists!Q:R,2,FALSE)</f>
        <v>2</v>
      </c>
      <c r="AA328" t="b">
        <f>VLOOKUP(G328,lists!$B$2:$D$3,3,FALSE)</f>
        <v>1</v>
      </c>
      <c r="AB328" t="b">
        <f>VLOOKUP(F328,lists!$B:$C,2,FALSE)</f>
        <v>1</v>
      </c>
      <c r="AC328" t="b">
        <f>IF(AND(Z328&gt;=VLOOKUP(JUMP!$I$1,lists!$Q:$R,2,FALSE),Z328&lt;=VLOOKUP(JUMP!$I$2,lists!$Q:$R,2,FALSE)),TRUE,FALSE)</f>
        <v>1</v>
      </c>
      <c r="AD328" t="b">
        <f>VLOOKUP(Y328,lists!$B$7:$D$8,3,FALSE)</f>
        <v>1</v>
      </c>
      <c r="AE328" t="b">
        <f>VLOOKUP(SUBSTITUTE(IF(H328="","Open",H328),"Beg","Mdn"),lists!$B$27:$D$29,3,FALSE)</f>
        <v>1</v>
      </c>
      <c r="AF328" t="b">
        <f>IF(JUMP!$I$5="All",TRUE,IF(JUMP!$I$5=TEXT('Raw - J'!C328,"mmm"),TRUE,FALSE))</f>
        <v>1</v>
      </c>
      <c r="AG328" t="b">
        <f>VLOOKUP(M328,lists!B:D,3,FALSE)</f>
        <v>1</v>
      </c>
      <c r="AH328" t="b">
        <f>VLOOKUP(T328,lists!$B$23:$D$25,3,FALSE)</f>
        <v>1</v>
      </c>
      <c r="AI328">
        <f t="shared" si="27"/>
        <v>1</v>
      </c>
    </row>
    <row r="329" spans="1:35" x14ac:dyDescent="0.35">
      <c r="A329" s="1">
        <f t="shared" si="24"/>
        <v>329</v>
      </c>
      <c r="B329" s="1">
        <f t="shared" si="25"/>
        <v>328</v>
      </c>
      <c r="C329" s="5">
        <v>44345</v>
      </c>
      <c r="D329" t="s">
        <v>134</v>
      </c>
      <c r="E329" t="s">
        <v>47</v>
      </c>
      <c r="F329" t="s">
        <v>53</v>
      </c>
      <c r="G329" t="s">
        <v>6</v>
      </c>
      <c r="H329" t="s">
        <v>227</v>
      </c>
      <c r="K329" t="s">
        <v>54</v>
      </c>
      <c r="L329" t="s">
        <v>5</v>
      </c>
      <c r="M329">
        <v>4</v>
      </c>
      <c r="O329" t="s">
        <v>228</v>
      </c>
      <c r="P329" t="s">
        <v>86</v>
      </c>
      <c r="Q329" t="s">
        <v>50</v>
      </c>
      <c r="R329">
        <v>5400</v>
      </c>
      <c r="S329" t="s">
        <v>1968</v>
      </c>
      <c r="T329" t="s">
        <v>241</v>
      </c>
      <c r="V329" t="s">
        <v>503</v>
      </c>
      <c r="W329" t="s">
        <v>503</v>
      </c>
      <c r="X329">
        <v>0</v>
      </c>
      <c r="Y329" s="6" t="str">
        <f t="shared" si="26"/>
        <v>A</v>
      </c>
      <c r="Z329" s="6">
        <f>VLOOKUP(Q329,lists!Q:R,2,FALSE)</f>
        <v>3</v>
      </c>
      <c r="AA329" t="b">
        <f>VLOOKUP(G329,lists!$B$2:$D$3,3,FALSE)</f>
        <v>1</v>
      </c>
      <c r="AB329" t="b">
        <f>VLOOKUP(F329,lists!$B:$C,2,FALSE)</f>
        <v>1</v>
      </c>
      <c r="AC329" t="b">
        <f>IF(AND(Z329&gt;=VLOOKUP(JUMP!$I$1,lists!$Q:$R,2,FALSE),Z329&lt;=VLOOKUP(JUMP!$I$2,lists!$Q:$R,2,FALSE)),TRUE,FALSE)</f>
        <v>1</v>
      </c>
      <c r="AD329" t="b">
        <f>VLOOKUP(Y329,lists!$B$7:$D$8,3,FALSE)</f>
        <v>1</v>
      </c>
      <c r="AE329" t="b">
        <f>VLOOKUP(SUBSTITUTE(IF(H329="","Open",H329),"Beg","Mdn"),lists!$B$27:$D$29,3,FALSE)</f>
        <v>1</v>
      </c>
      <c r="AF329" t="b">
        <f>IF(JUMP!$I$5="All",TRUE,IF(JUMP!$I$5=TEXT('Raw - J'!C329,"mmm"),TRUE,FALSE))</f>
        <v>1</v>
      </c>
      <c r="AG329" t="b">
        <f>VLOOKUP(M329,lists!B:D,3,FALSE)</f>
        <v>1</v>
      </c>
      <c r="AH329" t="b">
        <f>VLOOKUP(T329,lists!$B$23:$D$25,3,FALSE)</f>
        <v>1</v>
      </c>
      <c r="AI329">
        <f t="shared" si="27"/>
        <v>1</v>
      </c>
    </row>
    <row r="330" spans="1:35" x14ac:dyDescent="0.35">
      <c r="A330" s="1">
        <f t="shared" si="24"/>
        <v>330</v>
      </c>
      <c r="B330" s="1">
        <f t="shared" si="25"/>
        <v>329</v>
      </c>
      <c r="C330" s="5">
        <v>44345</v>
      </c>
      <c r="D330" t="s">
        <v>134</v>
      </c>
      <c r="E330" t="s">
        <v>47</v>
      </c>
      <c r="F330" t="s">
        <v>48</v>
      </c>
      <c r="G330" t="s">
        <v>6</v>
      </c>
      <c r="H330" t="s">
        <v>244</v>
      </c>
      <c r="K330" t="s">
        <v>49</v>
      </c>
      <c r="L330" t="s">
        <v>5</v>
      </c>
      <c r="M330">
        <v>4</v>
      </c>
      <c r="O330" t="s">
        <v>226</v>
      </c>
      <c r="P330" t="s">
        <v>135</v>
      </c>
      <c r="Q330" t="s">
        <v>50</v>
      </c>
      <c r="R330">
        <v>6200</v>
      </c>
      <c r="S330" t="s">
        <v>1969</v>
      </c>
      <c r="T330" t="s">
        <v>241</v>
      </c>
      <c r="V330" t="s">
        <v>503</v>
      </c>
      <c r="W330" t="s">
        <v>503</v>
      </c>
      <c r="X330">
        <v>0</v>
      </c>
      <c r="Y330" s="6" t="str">
        <f t="shared" si="26"/>
        <v>A</v>
      </c>
      <c r="Z330" s="6">
        <f>VLOOKUP(Q330,lists!Q:R,2,FALSE)</f>
        <v>3</v>
      </c>
      <c r="AA330" t="b">
        <f>VLOOKUP(G330,lists!$B$2:$D$3,3,FALSE)</f>
        <v>1</v>
      </c>
      <c r="AB330" t="b">
        <f>VLOOKUP(F330,lists!$B:$C,2,FALSE)</f>
        <v>1</v>
      </c>
      <c r="AC330" t="b">
        <f>IF(AND(Z330&gt;=VLOOKUP(JUMP!$I$1,lists!$Q:$R,2,FALSE),Z330&lt;=VLOOKUP(JUMP!$I$2,lists!$Q:$R,2,FALSE)),TRUE,FALSE)</f>
        <v>1</v>
      </c>
      <c r="AD330" t="b">
        <f>VLOOKUP(Y330,lists!$B$7:$D$8,3,FALSE)</f>
        <v>1</v>
      </c>
      <c r="AE330" t="b">
        <f>VLOOKUP(SUBSTITUTE(IF(H330="","Open",H330),"Beg","Mdn"),lists!$B$27:$D$29,3,FALSE)</f>
        <v>1</v>
      </c>
      <c r="AF330" t="b">
        <f>IF(JUMP!$I$5="All",TRUE,IF(JUMP!$I$5=TEXT('Raw - J'!C330,"mmm"),TRUE,FALSE))</f>
        <v>1</v>
      </c>
      <c r="AG330" t="b">
        <f>VLOOKUP(M330,lists!B:D,3,FALSE)</f>
        <v>1</v>
      </c>
      <c r="AH330" t="b">
        <f>VLOOKUP(T330,lists!$B$23:$D$25,3,FALSE)</f>
        <v>1</v>
      </c>
      <c r="AI330">
        <f t="shared" si="27"/>
        <v>1</v>
      </c>
    </row>
    <row r="331" spans="1:35" x14ac:dyDescent="0.35">
      <c r="A331" s="1">
        <f t="shared" si="24"/>
        <v>331</v>
      </c>
      <c r="B331" s="1">
        <f t="shared" si="25"/>
        <v>330</v>
      </c>
      <c r="C331" s="5">
        <v>44346</v>
      </c>
      <c r="D331" t="s">
        <v>137</v>
      </c>
      <c r="E331" t="s">
        <v>47</v>
      </c>
      <c r="F331" t="s">
        <v>53</v>
      </c>
      <c r="G331" t="s">
        <v>6</v>
      </c>
      <c r="H331" t="s">
        <v>227</v>
      </c>
      <c r="K331" t="s">
        <v>54</v>
      </c>
      <c r="L331" t="s">
        <v>5</v>
      </c>
      <c r="M331">
        <v>5</v>
      </c>
      <c r="O331" t="s">
        <v>229</v>
      </c>
      <c r="P331" t="s">
        <v>166</v>
      </c>
      <c r="Q331" t="s">
        <v>50</v>
      </c>
      <c r="R331">
        <v>3900</v>
      </c>
      <c r="S331" t="s">
        <v>1974</v>
      </c>
      <c r="T331" t="s">
        <v>241</v>
      </c>
      <c r="V331" t="s">
        <v>503</v>
      </c>
      <c r="W331" t="s">
        <v>503</v>
      </c>
      <c r="X331">
        <v>0</v>
      </c>
      <c r="Y331" s="6" t="str">
        <f t="shared" si="26"/>
        <v>A</v>
      </c>
      <c r="Z331" s="6">
        <f>VLOOKUP(Q331,lists!Q:R,2,FALSE)</f>
        <v>3</v>
      </c>
      <c r="AA331" t="b">
        <f>VLOOKUP(G331,lists!$B$2:$D$3,3,FALSE)</f>
        <v>1</v>
      </c>
      <c r="AB331" t="b">
        <f>VLOOKUP(F331,lists!$B:$C,2,FALSE)</f>
        <v>1</v>
      </c>
      <c r="AC331" t="b">
        <f>IF(AND(Z331&gt;=VLOOKUP(JUMP!$I$1,lists!$Q:$R,2,FALSE),Z331&lt;=VLOOKUP(JUMP!$I$2,lists!$Q:$R,2,FALSE)),TRUE,FALSE)</f>
        <v>1</v>
      </c>
      <c r="AD331" t="b">
        <f>VLOOKUP(Y331,lists!$B$7:$D$8,3,FALSE)</f>
        <v>1</v>
      </c>
      <c r="AE331" t="b">
        <f>VLOOKUP(SUBSTITUTE(IF(H331="","Open",H331),"Beg","Mdn"),lists!$B$27:$D$29,3,FALSE)</f>
        <v>1</v>
      </c>
      <c r="AF331" t="b">
        <f>IF(JUMP!$I$5="All",TRUE,IF(JUMP!$I$5=TEXT('Raw - J'!C331,"mmm"),TRUE,FALSE))</f>
        <v>1</v>
      </c>
      <c r="AG331" t="b">
        <f>VLOOKUP(M331,lists!B:D,3,FALSE)</f>
        <v>1</v>
      </c>
      <c r="AH331" t="b">
        <f>VLOOKUP(T331,lists!$B$23:$D$25,3,FALSE)</f>
        <v>1</v>
      </c>
      <c r="AI331">
        <f t="shared" si="27"/>
        <v>1</v>
      </c>
    </row>
    <row r="332" spans="1:35" x14ac:dyDescent="0.35">
      <c r="A332" s="1">
        <f t="shared" si="24"/>
        <v>332</v>
      </c>
      <c r="B332" s="1">
        <f t="shared" si="25"/>
        <v>331</v>
      </c>
      <c r="C332" s="5">
        <v>44346</v>
      </c>
      <c r="D332" t="s">
        <v>137</v>
      </c>
      <c r="E332" t="s">
        <v>47</v>
      </c>
      <c r="F332" t="s">
        <v>48</v>
      </c>
      <c r="G332" t="s">
        <v>6</v>
      </c>
      <c r="H332" t="s">
        <v>227</v>
      </c>
      <c r="K332" t="s">
        <v>49</v>
      </c>
      <c r="L332" t="s">
        <v>5</v>
      </c>
      <c r="M332">
        <v>5</v>
      </c>
      <c r="O332" t="s">
        <v>234</v>
      </c>
      <c r="P332" t="s">
        <v>140</v>
      </c>
      <c r="Q332" t="s">
        <v>52</v>
      </c>
      <c r="R332">
        <v>5400</v>
      </c>
      <c r="S332" t="s">
        <v>1972</v>
      </c>
      <c r="T332" t="s">
        <v>241</v>
      </c>
      <c r="V332" t="s">
        <v>503</v>
      </c>
      <c r="W332" t="s">
        <v>503</v>
      </c>
      <c r="X332">
        <v>0</v>
      </c>
      <c r="Y332" s="6" t="str">
        <f t="shared" si="26"/>
        <v>A</v>
      </c>
      <c r="Z332" s="6">
        <f>VLOOKUP(Q332,lists!Q:R,2,FALSE)</f>
        <v>5</v>
      </c>
      <c r="AA332" t="b">
        <f>VLOOKUP(G332,lists!$B$2:$D$3,3,FALSE)</f>
        <v>1</v>
      </c>
      <c r="AB332" t="b">
        <f>VLOOKUP(F332,lists!$B:$C,2,FALSE)</f>
        <v>1</v>
      </c>
      <c r="AC332" t="b">
        <f>IF(AND(Z332&gt;=VLOOKUP(JUMP!$I$1,lists!$Q:$R,2,FALSE),Z332&lt;=VLOOKUP(JUMP!$I$2,lists!$Q:$R,2,FALSE)),TRUE,FALSE)</f>
        <v>1</v>
      </c>
      <c r="AD332" t="b">
        <f>VLOOKUP(Y332,lists!$B$7:$D$8,3,FALSE)</f>
        <v>1</v>
      </c>
      <c r="AE332" t="b">
        <f>VLOOKUP(SUBSTITUTE(IF(H332="","Open",H332),"Beg","Mdn"),lists!$B$27:$D$29,3,FALSE)</f>
        <v>1</v>
      </c>
      <c r="AF332" t="b">
        <f>IF(JUMP!$I$5="All",TRUE,IF(JUMP!$I$5=TEXT('Raw - J'!C332,"mmm"),TRUE,FALSE))</f>
        <v>1</v>
      </c>
      <c r="AG332" t="b">
        <f>VLOOKUP(M332,lists!B:D,3,FALSE)</f>
        <v>1</v>
      </c>
      <c r="AH332" t="b">
        <f>VLOOKUP(T332,lists!$B$23:$D$25,3,FALSE)</f>
        <v>1</v>
      </c>
      <c r="AI332">
        <f t="shared" si="27"/>
        <v>1</v>
      </c>
    </row>
    <row r="333" spans="1:35" x14ac:dyDescent="0.35">
      <c r="A333" s="1">
        <f t="shared" si="24"/>
        <v>333</v>
      </c>
      <c r="B333" s="1">
        <f t="shared" si="25"/>
        <v>332</v>
      </c>
      <c r="C333" s="5">
        <v>44346</v>
      </c>
      <c r="D333" t="s">
        <v>137</v>
      </c>
      <c r="E333" t="s">
        <v>47</v>
      </c>
      <c r="F333" t="s">
        <v>53</v>
      </c>
      <c r="G333" t="s">
        <v>6</v>
      </c>
      <c r="H333" t="s">
        <v>227</v>
      </c>
      <c r="K333" t="s">
        <v>54</v>
      </c>
      <c r="L333" t="s">
        <v>5</v>
      </c>
      <c r="M333">
        <v>5</v>
      </c>
      <c r="O333" t="s">
        <v>234</v>
      </c>
      <c r="P333" t="s">
        <v>141</v>
      </c>
      <c r="Q333" t="s">
        <v>55</v>
      </c>
      <c r="R333">
        <v>5400</v>
      </c>
      <c r="S333" t="s">
        <v>1973</v>
      </c>
      <c r="T333" t="s">
        <v>241</v>
      </c>
      <c r="V333" t="s">
        <v>503</v>
      </c>
      <c r="W333" t="s">
        <v>503</v>
      </c>
      <c r="X333">
        <v>0</v>
      </c>
      <c r="Y333" s="6" t="str">
        <f t="shared" si="26"/>
        <v>A</v>
      </c>
      <c r="Z333" s="6">
        <f>VLOOKUP(Q333,lists!Q:R,2,FALSE)</f>
        <v>2</v>
      </c>
      <c r="AA333" t="b">
        <f>VLOOKUP(G333,lists!$B$2:$D$3,3,FALSE)</f>
        <v>1</v>
      </c>
      <c r="AB333" t="b">
        <f>VLOOKUP(F333,lists!$B:$C,2,FALSE)</f>
        <v>1</v>
      </c>
      <c r="AC333" t="b">
        <f>IF(AND(Z333&gt;=VLOOKUP(JUMP!$I$1,lists!$Q:$R,2,FALSE),Z333&lt;=VLOOKUP(JUMP!$I$2,lists!$Q:$R,2,FALSE)),TRUE,FALSE)</f>
        <v>1</v>
      </c>
      <c r="AD333" t="b">
        <f>VLOOKUP(Y333,lists!$B$7:$D$8,3,FALSE)</f>
        <v>1</v>
      </c>
      <c r="AE333" t="b">
        <f>VLOOKUP(SUBSTITUTE(IF(H333="","Open",H333),"Beg","Mdn"),lists!$B$27:$D$29,3,FALSE)</f>
        <v>1</v>
      </c>
      <c r="AF333" t="b">
        <f>IF(JUMP!$I$5="All",TRUE,IF(JUMP!$I$5=TEXT('Raw - J'!C333,"mmm"),TRUE,FALSE))</f>
        <v>1</v>
      </c>
      <c r="AG333" t="b">
        <f>VLOOKUP(M333,lists!B:D,3,FALSE)</f>
        <v>1</v>
      </c>
      <c r="AH333" t="b">
        <f>VLOOKUP(T333,lists!$B$23:$D$25,3,FALSE)</f>
        <v>1</v>
      </c>
      <c r="AI333">
        <f t="shared" si="27"/>
        <v>1</v>
      </c>
    </row>
    <row r="334" spans="1:35" x14ac:dyDescent="0.35">
      <c r="A334" s="1">
        <f t="shared" si="24"/>
        <v>334</v>
      </c>
      <c r="B334" s="1">
        <f t="shared" si="25"/>
        <v>333</v>
      </c>
      <c r="C334" s="5">
        <v>44346</v>
      </c>
      <c r="D334" t="s">
        <v>137</v>
      </c>
      <c r="E334" t="s">
        <v>47</v>
      </c>
      <c r="F334" t="s">
        <v>53</v>
      </c>
      <c r="G334" t="s">
        <v>6</v>
      </c>
      <c r="H334" t="s">
        <v>227</v>
      </c>
      <c r="K334" t="s">
        <v>54</v>
      </c>
      <c r="L334" t="s">
        <v>5</v>
      </c>
      <c r="M334">
        <v>4</v>
      </c>
      <c r="O334" t="s">
        <v>226</v>
      </c>
      <c r="P334" t="s">
        <v>195</v>
      </c>
      <c r="Q334" t="s">
        <v>52</v>
      </c>
      <c r="R334">
        <v>5400</v>
      </c>
      <c r="S334" t="s">
        <v>1975</v>
      </c>
      <c r="T334" t="s">
        <v>241</v>
      </c>
      <c r="V334" t="s">
        <v>503</v>
      </c>
      <c r="W334" t="s">
        <v>503</v>
      </c>
      <c r="X334">
        <v>0</v>
      </c>
      <c r="Y334" s="6" t="str">
        <f t="shared" si="26"/>
        <v>A</v>
      </c>
      <c r="Z334" s="6">
        <f>VLOOKUP(Q334,lists!Q:R,2,FALSE)</f>
        <v>5</v>
      </c>
      <c r="AA334" t="b">
        <f>VLOOKUP(G334,lists!$B$2:$D$3,3,FALSE)</f>
        <v>1</v>
      </c>
      <c r="AB334" t="b">
        <f>VLOOKUP(F334,lists!$B:$C,2,FALSE)</f>
        <v>1</v>
      </c>
      <c r="AC334" t="b">
        <f>IF(AND(Z334&gt;=VLOOKUP(JUMP!$I$1,lists!$Q:$R,2,FALSE),Z334&lt;=VLOOKUP(JUMP!$I$2,lists!$Q:$R,2,FALSE)),TRUE,FALSE)</f>
        <v>1</v>
      </c>
      <c r="AD334" t="b">
        <f>VLOOKUP(Y334,lists!$B$7:$D$8,3,FALSE)</f>
        <v>1</v>
      </c>
      <c r="AE334" t="b">
        <f>VLOOKUP(SUBSTITUTE(IF(H334="","Open",H334),"Beg","Mdn"),lists!$B$27:$D$29,3,FALSE)</f>
        <v>1</v>
      </c>
      <c r="AF334" t="b">
        <f>IF(JUMP!$I$5="All",TRUE,IF(JUMP!$I$5=TEXT('Raw - J'!C334,"mmm"),TRUE,FALSE))</f>
        <v>1</v>
      </c>
      <c r="AG334" t="b">
        <f>VLOOKUP(M334,lists!B:D,3,FALSE)</f>
        <v>1</v>
      </c>
      <c r="AH334" t="b">
        <f>VLOOKUP(T334,lists!$B$23:$D$25,3,FALSE)</f>
        <v>1</v>
      </c>
      <c r="AI334">
        <f t="shared" si="27"/>
        <v>1</v>
      </c>
    </row>
    <row r="335" spans="1:35" x14ac:dyDescent="0.35">
      <c r="A335" s="1">
        <f t="shared" si="24"/>
        <v>335</v>
      </c>
      <c r="B335" s="1">
        <f t="shared" si="25"/>
        <v>334</v>
      </c>
      <c r="C335" s="5">
        <v>44346</v>
      </c>
      <c r="D335" t="s">
        <v>137</v>
      </c>
      <c r="E335" t="s">
        <v>47</v>
      </c>
      <c r="F335" t="s">
        <v>53</v>
      </c>
      <c r="G335" t="s">
        <v>51</v>
      </c>
      <c r="H335" t="s">
        <v>245</v>
      </c>
      <c r="J335" t="s">
        <v>1702</v>
      </c>
      <c r="K335" t="s">
        <v>54</v>
      </c>
      <c r="L335" t="s">
        <v>5</v>
      </c>
      <c r="M335">
        <v>4</v>
      </c>
      <c r="O335" t="s">
        <v>227</v>
      </c>
      <c r="P335" t="s">
        <v>166</v>
      </c>
      <c r="Q335" t="s">
        <v>50</v>
      </c>
      <c r="R335">
        <v>5400</v>
      </c>
      <c r="S335" t="s">
        <v>1976</v>
      </c>
      <c r="T335" t="s">
        <v>241</v>
      </c>
      <c r="V335" t="s">
        <v>503</v>
      </c>
      <c r="W335" t="s">
        <v>503</v>
      </c>
      <c r="X335">
        <v>0</v>
      </c>
      <c r="Y335" s="6" t="str">
        <f t="shared" si="26"/>
        <v>A</v>
      </c>
      <c r="Z335" s="6">
        <f>VLOOKUP(Q335,lists!Q:R,2,FALSE)</f>
        <v>3</v>
      </c>
      <c r="AA335" t="b">
        <f>VLOOKUP(G335,lists!$B$2:$D$3,3,FALSE)</f>
        <v>1</v>
      </c>
      <c r="AB335" t="b">
        <f>VLOOKUP(F335,lists!$B:$C,2,FALSE)</f>
        <v>1</v>
      </c>
      <c r="AC335" t="b">
        <f>IF(AND(Z335&gt;=VLOOKUP(JUMP!$I$1,lists!$Q:$R,2,FALSE),Z335&lt;=VLOOKUP(JUMP!$I$2,lists!$Q:$R,2,FALSE)),TRUE,FALSE)</f>
        <v>1</v>
      </c>
      <c r="AD335" t="b">
        <f>VLOOKUP(Y335,lists!$B$7:$D$8,3,FALSE)</f>
        <v>1</v>
      </c>
      <c r="AE335" t="b">
        <f>VLOOKUP(SUBSTITUTE(IF(H335="","Open",H335),"Beg","Mdn"),lists!$B$27:$D$29,3,FALSE)</f>
        <v>1</v>
      </c>
      <c r="AF335" t="b">
        <f>IF(JUMP!$I$5="All",TRUE,IF(JUMP!$I$5=TEXT('Raw - J'!C335,"mmm"),TRUE,FALSE))</f>
        <v>1</v>
      </c>
      <c r="AG335" t="b">
        <f>VLOOKUP(M335,lists!B:D,3,FALSE)</f>
        <v>1</v>
      </c>
      <c r="AH335" t="b">
        <f>VLOOKUP(T335,lists!$B$23:$D$25,3,FALSE)</f>
        <v>1</v>
      </c>
      <c r="AI335">
        <f t="shared" si="27"/>
        <v>1</v>
      </c>
    </row>
    <row r="336" spans="1:35" x14ac:dyDescent="0.35">
      <c r="A336" s="1">
        <f t="shared" si="24"/>
        <v>336</v>
      </c>
      <c r="B336" s="1">
        <f t="shared" si="25"/>
        <v>335</v>
      </c>
      <c r="C336" s="5">
        <v>44346</v>
      </c>
      <c r="D336" t="s">
        <v>137</v>
      </c>
      <c r="E336" t="s">
        <v>47</v>
      </c>
      <c r="F336" t="s">
        <v>48</v>
      </c>
      <c r="G336" t="s">
        <v>6</v>
      </c>
      <c r="H336" t="s">
        <v>255</v>
      </c>
      <c r="K336" t="s">
        <v>49</v>
      </c>
      <c r="L336" t="s">
        <v>5</v>
      </c>
      <c r="M336">
        <v>4</v>
      </c>
      <c r="O336" t="s">
        <v>228</v>
      </c>
      <c r="P336" t="s">
        <v>155</v>
      </c>
      <c r="Q336" t="s">
        <v>129</v>
      </c>
      <c r="R336">
        <v>6200</v>
      </c>
      <c r="S336" t="s">
        <v>1977</v>
      </c>
      <c r="T336" t="s">
        <v>241</v>
      </c>
      <c r="V336" t="s">
        <v>503</v>
      </c>
      <c r="W336" t="s">
        <v>503</v>
      </c>
      <c r="X336">
        <v>0</v>
      </c>
      <c r="Y336" s="6" t="str">
        <f t="shared" si="26"/>
        <v>A</v>
      </c>
      <c r="Z336" s="6">
        <f>VLOOKUP(Q336,lists!Q:R,2,FALSE)</f>
        <v>4</v>
      </c>
      <c r="AA336" t="b">
        <f>VLOOKUP(G336,lists!$B$2:$D$3,3,FALSE)</f>
        <v>1</v>
      </c>
      <c r="AB336" t="b">
        <f>VLOOKUP(F336,lists!$B:$C,2,FALSE)</f>
        <v>1</v>
      </c>
      <c r="AC336" t="b">
        <f>IF(AND(Z336&gt;=VLOOKUP(JUMP!$I$1,lists!$Q:$R,2,FALSE),Z336&lt;=VLOOKUP(JUMP!$I$2,lists!$Q:$R,2,FALSE)),TRUE,FALSE)</f>
        <v>1</v>
      </c>
      <c r="AD336" t="b">
        <f>VLOOKUP(Y336,lists!$B$7:$D$8,3,FALSE)</f>
        <v>1</v>
      </c>
      <c r="AE336" t="b">
        <f>VLOOKUP(SUBSTITUTE(IF(H336="","Open",H336),"Beg","Mdn"),lists!$B$27:$D$29,3,FALSE)</f>
        <v>1</v>
      </c>
      <c r="AF336" t="b">
        <f>IF(JUMP!$I$5="All",TRUE,IF(JUMP!$I$5=TEXT('Raw - J'!C336,"mmm"),TRUE,FALSE))</f>
        <v>1</v>
      </c>
      <c r="AG336" t="b">
        <f>VLOOKUP(M336,lists!B:D,3,FALSE)</f>
        <v>1</v>
      </c>
      <c r="AH336" t="b">
        <f>VLOOKUP(T336,lists!$B$23:$D$25,3,FALSE)</f>
        <v>1</v>
      </c>
      <c r="AI336">
        <f t="shared" si="27"/>
        <v>1</v>
      </c>
    </row>
    <row r="337" spans="1:35" x14ac:dyDescent="0.35">
      <c r="A337" s="1">
        <f t="shared" si="24"/>
        <v>337</v>
      </c>
      <c r="B337" s="1">
        <f t="shared" si="25"/>
        <v>336</v>
      </c>
      <c r="C337" s="5">
        <v>44346</v>
      </c>
      <c r="D337" t="s">
        <v>137</v>
      </c>
      <c r="E337" t="s">
        <v>47</v>
      </c>
      <c r="F337" t="s">
        <v>48</v>
      </c>
      <c r="G337" t="s">
        <v>6</v>
      </c>
      <c r="H337" t="s">
        <v>227</v>
      </c>
      <c r="K337" t="s">
        <v>49</v>
      </c>
      <c r="L337" t="s">
        <v>5</v>
      </c>
      <c r="M337">
        <v>3</v>
      </c>
      <c r="O337" t="s">
        <v>231</v>
      </c>
      <c r="P337" t="s">
        <v>167</v>
      </c>
      <c r="Q337" t="s">
        <v>55</v>
      </c>
      <c r="R337">
        <v>10400</v>
      </c>
      <c r="S337" t="s">
        <v>1978</v>
      </c>
      <c r="T337" t="s">
        <v>241</v>
      </c>
      <c r="V337" t="s">
        <v>503</v>
      </c>
      <c r="W337" t="s">
        <v>503</v>
      </c>
      <c r="X337">
        <v>0</v>
      </c>
      <c r="Y337" s="6" t="str">
        <f t="shared" si="26"/>
        <v>A</v>
      </c>
      <c r="Z337" s="6">
        <f>VLOOKUP(Q337,lists!Q:R,2,FALSE)</f>
        <v>2</v>
      </c>
      <c r="AA337" t="b">
        <f>VLOOKUP(G337,lists!$B$2:$D$3,3,FALSE)</f>
        <v>1</v>
      </c>
      <c r="AB337" t="b">
        <f>VLOOKUP(F337,lists!$B:$C,2,FALSE)</f>
        <v>1</v>
      </c>
      <c r="AC337" t="b">
        <f>IF(AND(Z337&gt;=VLOOKUP(JUMP!$I$1,lists!$Q:$R,2,FALSE),Z337&lt;=VLOOKUP(JUMP!$I$2,lists!$Q:$R,2,FALSE)),TRUE,FALSE)</f>
        <v>1</v>
      </c>
      <c r="AD337" t="b">
        <f>VLOOKUP(Y337,lists!$B$7:$D$8,3,FALSE)</f>
        <v>1</v>
      </c>
      <c r="AE337" t="b">
        <f>VLOOKUP(SUBSTITUTE(IF(H337="","Open",H337),"Beg","Mdn"),lists!$B$27:$D$29,3,FALSE)</f>
        <v>1</v>
      </c>
      <c r="AF337" t="b">
        <f>IF(JUMP!$I$5="All",TRUE,IF(JUMP!$I$5=TEXT('Raw - J'!C337,"mmm"),TRUE,FALSE))</f>
        <v>1</v>
      </c>
      <c r="AG337" t="b">
        <f>VLOOKUP(M337,lists!B:D,3,FALSE)</f>
        <v>1</v>
      </c>
      <c r="AH337" t="b">
        <f>VLOOKUP(T337,lists!$B$23:$D$25,3,FALSE)</f>
        <v>1</v>
      </c>
      <c r="AI337">
        <f t="shared" si="27"/>
        <v>1</v>
      </c>
    </row>
    <row r="338" spans="1:35" x14ac:dyDescent="0.35">
      <c r="A338" s="1">
        <f t="shared" si="24"/>
        <v>338</v>
      </c>
      <c r="B338" s="1">
        <f t="shared" si="25"/>
        <v>337</v>
      </c>
      <c r="C338" s="5">
        <v>44346</v>
      </c>
      <c r="D338" t="s">
        <v>127</v>
      </c>
      <c r="E338" t="s">
        <v>47</v>
      </c>
      <c r="F338" t="s">
        <v>53</v>
      </c>
      <c r="G338" t="s">
        <v>6</v>
      </c>
      <c r="H338" t="s">
        <v>227</v>
      </c>
      <c r="K338" t="s">
        <v>54</v>
      </c>
      <c r="L338" t="s">
        <v>5</v>
      </c>
      <c r="M338">
        <v>4</v>
      </c>
      <c r="O338" t="s">
        <v>228</v>
      </c>
      <c r="P338" t="s">
        <v>133</v>
      </c>
      <c r="Q338" t="s">
        <v>52</v>
      </c>
      <c r="R338">
        <v>7300</v>
      </c>
      <c r="S338" t="s">
        <v>503</v>
      </c>
      <c r="T338" t="s">
        <v>240</v>
      </c>
      <c r="V338" t="s">
        <v>503</v>
      </c>
      <c r="W338" t="s">
        <v>503</v>
      </c>
      <c r="X338">
        <v>0</v>
      </c>
      <c r="Y338" s="6" t="str">
        <f t="shared" si="26"/>
        <v>A</v>
      </c>
      <c r="Z338" s="6">
        <f>VLOOKUP(Q338,lists!Q:R,2,FALSE)</f>
        <v>5</v>
      </c>
      <c r="AA338" t="b">
        <f>VLOOKUP(G338,lists!$B$2:$D$3,3,FALSE)</f>
        <v>1</v>
      </c>
      <c r="AB338" t="b">
        <f>VLOOKUP(F338,lists!$B:$C,2,FALSE)</f>
        <v>1</v>
      </c>
      <c r="AC338" t="b">
        <f>IF(AND(Z338&gt;=VLOOKUP(JUMP!$I$1,lists!$Q:$R,2,FALSE),Z338&lt;=VLOOKUP(JUMP!$I$2,lists!$Q:$R,2,FALSE)),TRUE,FALSE)</f>
        <v>1</v>
      </c>
      <c r="AD338" t="b">
        <f>VLOOKUP(Y338,lists!$B$7:$D$8,3,FALSE)</f>
        <v>1</v>
      </c>
      <c r="AE338" t="b">
        <f>VLOOKUP(SUBSTITUTE(IF(H338="","Open",H338),"Beg","Mdn"),lists!$B$27:$D$29,3,FALSE)</f>
        <v>1</v>
      </c>
      <c r="AF338" t="b">
        <f>IF(JUMP!$I$5="All",TRUE,IF(JUMP!$I$5=TEXT('Raw - J'!C338,"mmm"),TRUE,FALSE))</f>
        <v>1</v>
      </c>
      <c r="AG338" t="b">
        <f>VLOOKUP(M338,lists!B:D,3,FALSE)</f>
        <v>1</v>
      </c>
      <c r="AH338" t="b">
        <f>VLOOKUP(T338,lists!$B$23:$D$25,3,FALSE)</f>
        <v>1</v>
      </c>
      <c r="AI338">
        <f t="shared" si="27"/>
        <v>1</v>
      </c>
    </row>
    <row r="339" spans="1:35" x14ac:dyDescent="0.35">
      <c r="A339" s="1">
        <f t="shared" si="24"/>
        <v>339</v>
      </c>
      <c r="B339" s="1">
        <f t="shared" si="25"/>
        <v>338</v>
      </c>
      <c r="C339" s="5">
        <v>44346</v>
      </c>
      <c r="D339" t="s">
        <v>127</v>
      </c>
      <c r="E339" t="s">
        <v>47</v>
      </c>
      <c r="F339" t="s">
        <v>48</v>
      </c>
      <c r="G339" t="s">
        <v>6</v>
      </c>
      <c r="H339" t="s">
        <v>244</v>
      </c>
      <c r="K339" t="s">
        <v>49</v>
      </c>
      <c r="L339" t="s">
        <v>5</v>
      </c>
      <c r="M339">
        <v>3</v>
      </c>
      <c r="O339" t="s">
        <v>236</v>
      </c>
      <c r="P339" t="s">
        <v>131</v>
      </c>
      <c r="Q339" t="s">
        <v>52</v>
      </c>
      <c r="R339">
        <v>10400</v>
      </c>
      <c r="S339" t="s">
        <v>1984</v>
      </c>
      <c r="T339" t="s">
        <v>240</v>
      </c>
      <c r="V339" t="s">
        <v>503</v>
      </c>
      <c r="W339" t="s">
        <v>503</v>
      </c>
      <c r="X339">
        <v>0</v>
      </c>
      <c r="Y339" s="6" t="str">
        <f t="shared" si="26"/>
        <v>A</v>
      </c>
      <c r="Z339" s="6">
        <f>VLOOKUP(Q339,lists!Q:R,2,FALSE)</f>
        <v>5</v>
      </c>
      <c r="AA339" t="b">
        <f>VLOOKUP(G339,lists!$B$2:$D$3,3,FALSE)</f>
        <v>1</v>
      </c>
      <c r="AB339" t="b">
        <f>VLOOKUP(F339,lists!$B:$C,2,FALSE)</f>
        <v>1</v>
      </c>
      <c r="AC339" t="b">
        <f>IF(AND(Z339&gt;=VLOOKUP(JUMP!$I$1,lists!$Q:$R,2,FALSE),Z339&lt;=VLOOKUP(JUMP!$I$2,lists!$Q:$R,2,FALSE)),TRUE,FALSE)</f>
        <v>1</v>
      </c>
      <c r="AD339" t="b">
        <f>VLOOKUP(Y339,lists!$B$7:$D$8,3,FALSE)</f>
        <v>1</v>
      </c>
      <c r="AE339" t="b">
        <f>VLOOKUP(SUBSTITUTE(IF(H339="","Open",H339),"Beg","Mdn"),lists!$B$27:$D$29,3,FALSE)</f>
        <v>1</v>
      </c>
      <c r="AF339" t="b">
        <f>IF(JUMP!$I$5="All",TRUE,IF(JUMP!$I$5=TEXT('Raw - J'!C339,"mmm"),TRUE,FALSE))</f>
        <v>1</v>
      </c>
      <c r="AG339" t="b">
        <f>VLOOKUP(M339,lists!B:D,3,FALSE)</f>
        <v>1</v>
      </c>
      <c r="AH339" t="b">
        <f>VLOOKUP(T339,lists!$B$23:$D$25,3,FALSE)</f>
        <v>1</v>
      </c>
      <c r="AI339">
        <f t="shared" si="27"/>
        <v>1</v>
      </c>
    </row>
    <row r="340" spans="1:35" x14ac:dyDescent="0.35">
      <c r="A340" s="1">
        <f t="shared" si="24"/>
        <v>340</v>
      </c>
      <c r="B340" s="1">
        <f t="shared" si="25"/>
        <v>339</v>
      </c>
      <c r="C340" s="5">
        <v>44346</v>
      </c>
      <c r="D340" t="s">
        <v>127</v>
      </c>
      <c r="E340" t="s">
        <v>47</v>
      </c>
      <c r="F340" t="s">
        <v>53</v>
      </c>
      <c r="G340" t="s">
        <v>51</v>
      </c>
      <c r="H340" t="s">
        <v>244</v>
      </c>
      <c r="K340" t="s">
        <v>54</v>
      </c>
      <c r="L340" t="s">
        <v>5</v>
      </c>
      <c r="M340">
        <v>3</v>
      </c>
      <c r="O340" t="s">
        <v>227</v>
      </c>
      <c r="P340" t="s">
        <v>130</v>
      </c>
      <c r="Q340" t="s">
        <v>55</v>
      </c>
      <c r="R340">
        <v>11600</v>
      </c>
      <c r="S340" t="s">
        <v>1982</v>
      </c>
      <c r="T340" t="s">
        <v>240</v>
      </c>
      <c r="V340" t="s">
        <v>503</v>
      </c>
      <c r="W340" t="s">
        <v>503</v>
      </c>
      <c r="X340">
        <v>0</v>
      </c>
      <c r="Y340" s="6" t="str">
        <f t="shared" si="26"/>
        <v>A</v>
      </c>
      <c r="Z340" s="6">
        <f>VLOOKUP(Q340,lists!Q:R,2,FALSE)</f>
        <v>2</v>
      </c>
      <c r="AA340" t="b">
        <f>VLOOKUP(G340,lists!$B$2:$D$3,3,FALSE)</f>
        <v>1</v>
      </c>
      <c r="AB340" t="b">
        <f>VLOOKUP(F340,lists!$B:$C,2,FALSE)</f>
        <v>1</v>
      </c>
      <c r="AC340" t="b">
        <f>IF(AND(Z340&gt;=VLOOKUP(JUMP!$I$1,lists!$Q:$R,2,FALSE),Z340&lt;=VLOOKUP(JUMP!$I$2,lists!$Q:$R,2,FALSE)),TRUE,FALSE)</f>
        <v>1</v>
      </c>
      <c r="AD340" t="b">
        <f>VLOOKUP(Y340,lists!$B$7:$D$8,3,FALSE)</f>
        <v>1</v>
      </c>
      <c r="AE340" t="b">
        <f>VLOOKUP(SUBSTITUTE(IF(H340="","Open",H340),"Beg","Mdn"),lists!$B$27:$D$29,3,FALSE)</f>
        <v>1</v>
      </c>
      <c r="AF340" t="b">
        <f>IF(JUMP!$I$5="All",TRUE,IF(JUMP!$I$5=TEXT('Raw - J'!C340,"mmm"),TRUE,FALSE))</f>
        <v>1</v>
      </c>
      <c r="AG340" t="b">
        <f>VLOOKUP(M340,lists!B:D,3,FALSE)</f>
        <v>1</v>
      </c>
      <c r="AH340" t="b">
        <f>VLOOKUP(T340,lists!$B$23:$D$25,3,FALSE)</f>
        <v>1</v>
      </c>
      <c r="AI340">
        <f t="shared" si="27"/>
        <v>1</v>
      </c>
    </row>
    <row r="341" spans="1:35" x14ac:dyDescent="0.35">
      <c r="A341" s="1">
        <f t="shared" si="24"/>
        <v>341</v>
      </c>
      <c r="B341" s="1">
        <f t="shared" si="25"/>
        <v>340</v>
      </c>
      <c r="C341" s="5">
        <v>44346</v>
      </c>
      <c r="D341" t="s">
        <v>127</v>
      </c>
      <c r="E341" t="s">
        <v>47</v>
      </c>
      <c r="F341" t="s">
        <v>109</v>
      </c>
      <c r="G341" t="s">
        <v>51</v>
      </c>
      <c r="H341" t="s">
        <v>227</v>
      </c>
      <c r="K341" t="s">
        <v>49</v>
      </c>
      <c r="L341" t="s">
        <v>5</v>
      </c>
      <c r="M341">
        <v>3</v>
      </c>
      <c r="O341" t="s">
        <v>227</v>
      </c>
      <c r="P341" t="s">
        <v>197</v>
      </c>
      <c r="Q341" t="s">
        <v>52</v>
      </c>
      <c r="R341">
        <v>12000</v>
      </c>
      <c r="S341" t="s">
        <v>1979</v>
      </c>
      <c r="T341" t="s">
        <v>240</v>
      </c>
      <c r="U341" t="s">
        <v>526</v>
      </c>
      <c r="V341" t="s">
        <v>503</v>
      </c>
      <c r="W341" t="s">
        <v>503</v>
      </c>
      <c r="X341">
        <v>0</v>
      </c>
      <c r="Y341" s="6" t="str">
        <f t="shared" si="26"/>
        <v>A</v>
      </c>
      <c r="Z341" s="6">
        <f>VLOOKUP(Q341,lists!Q:R,2,FALSE)</f>
        <v>5</v>
      </c>
      <c r="AA341" t="b">
        <f>VLOOKUP(G341,lists!$B$2:$D$3,3,FALSE)</f>
        <v>1</v>
      </c>
      <c r="AB341" t="b">
        <f>VLOOKUP(F341,lists!$B:$C,2,FALSE)</f>
        <v>1</v>
      </c>
      <c r="AC341" t="b">
        <f>IF(AND(Z341&gt;=VLOOKUP(JUMP!$I$1,lists!$Q:$R,2,FALSE),Z341&lt;=VLOOKUP(JUMP!$I$2,lists!$Q:$R,2,FALSE)),TRUE,FALSE)</f>
        <v>1</v>
      </c>
      <c r="AD341" t="b">
        <f>VLOOKUP(Y341,lists!$B$7:$D$8,3,FALSE)</f>
        <v>1</v>
      </c>
      <c r="AE341" t="b">
        <f>VLOOKUP(SUBSTITUTE(IF(H341="","Open",H341),"Beg","Mdn"),lists!$B$27:$D$29,3,FALSE)</f>
        <v>1</v>
      </c>
      <c r="AF341" t="b">
        <f>IF(JUMP!$I$5="All",TRUE,IF(JUMP!$I$5=TEXT('Raw - J'!C341,"mmm"),TRUE,FALSE))</f>
        <v>1</v>
      </c>
      <c r="AG341" t="b">
        <f>VLOOKUP(M341,lists!B:D,3,FALSE)</f>
        <v>1</v>
      </c>
      <c r="AH341" t="b">
        <f>VLOOKUP(T341,lists!$B$23:$D$25,3,FALSE)</f>
        <v>1</v>
      </c>
      <c r="AI341">
        <f t="shared" si="27"/>
        <v>1</v>
      </c>
    </row>
    <row r="342" spans="1:35" x14ac:dyDescent="0.35">
      <c r="A342" s="1">
        <f t="shared" si="24"/>
        <v>342</v>
      </c>
      <c r="B342" s="1">
        <f t="shared" si="25"/>
        <v>341</v>
      </c>
      <c r="C342" s="5">
        <v>44346</v>
      </c>
      <c r="D342" t="s">
        <v>127</v>
      </c>
      <c r="E342" t="s">
        <v>47</v>
      </c>
      <c r="F342" t="s">
        <v>58</v>
      </c>
      <c r="G342" t="s">
        <v>51</v>
      </c>
      <c r="H342" t="s">
        <v>227</v>
      </c>
      <c r="K342" t="s">
        <v>60</v>
      </c>
      <c r="L342" t="s">
        <v>7</v>
      </c>
      <c r="M342">
        <v>3</v>
      </c>
      <c r="O342" t="s">
        <v>227</v>
      </c>
      <c r="P342" t="s">
        <v>130</v>
      </c>
      <c r="Q342" t="s">
        <v>55</v>
      </c>
      <c r="R342">
        <v>12000</v>
      </c>
      <c r="S342" t="s">
        <v>1983</v>
      </c>
      <c r="T342" t="s">
        <v>240</v>
      </c>
      <c r="V342" t="s">
        <v>503</v>
      </c>
      <c r="W342" t="s">
        <v>503</v>
      </c>
      <c r="X342">
        <v>0</v>
      </c>
      <c r="Y342" s="6" t="str">
        <f t="shared" si="26"/>
        <v>F</v>
      </c>
      <c r="Z342" s="6">
        <f>VLOOKUP(Q342,lists!Q:R,2,FALSE)</f>
        <v>2</v>
      </c>
      <c r="AA342" t="b">
        <f>VLOOKUP(G342,lists!$B$2:$D$3,3,FALSE)</f>
        <v>1</v>
      </c>
      <c r="AB342" t="b">
        <f>VLOOKUP(F342,lists!$B:$C,2,FALSE)</f>
        <v>1</v>
      </c>
      <c r="AC342" t="b">
        <f>IF(AND(Z342&gt;=VLOOKUP(JUMP!$I$1,lists!$Q:$R,2,FALSE),Z342&lt;=VLOOKUP(JUMP!$I$2,lists!$Q:$R,2,FALSE)),TRUE,FALSE)</f>
        <v>1</v>
      </c>
      <c r="AD342" t="b">
        <f>VLOOKUP(Y342,lists!$B$7:$D$8,3,FALSE)</f>
        <v>1</v>
      </c>
      <c r="AE342" t="b">
        <f>VLOOKUP(SUBSTITUTE(IF(H342="","Open",H342),"Beg","Mdn"),lists!$B$27:$D$29,3,FALSE)</f>
        <v>1</v>
      </c>
      <c r="AF342" t="b">
        <f>IF(JUMP!$I$5="All",TRUE,IF(JUMP!$I$5=TEXT('Raw - J'!C342,"mmm"),TRUE,FALSE))</f>
        <v>1</v>
      </c>
      <c r="AG342" t="b">
        <f>VLOOKUP(M342,lists!B:D,3,FALSE)</f>
        <v>1</v>
      </c>
      <c r="AH342" t="b">
        <f>VLOOKUP(T342,lists!$B$23:$D$25,3,FALSE)</f>
        <v>1</v>
      </c>
      <c r="AI342">
        <f t="shared" si="27"/>
        <v>1</v>
      </c>
    </row>
    <row r="343" spans="1:35" x14ac:dyDescent="0.35">
      <c r="A343" s="1">
        <f t="shared" si="24"/>
        <v>343</v>
      </c>
      <c r="B343" s="1">
        <f t="shared" si="25"/>
        <v>342</v>
      </c>
      <c r="C343" s="5">
        <v>44346</v>
      </c>
      <c r="D343" t="s">
        <v>127</v>
      </c>
      <c r="E343" t="s">
        <v>47</v>
      </c>
      <c r="F343" t="s">
        <v>48</v>
      </c>
      <c r="G343" t="s">
        <v>6</v>
      </c>
      <c r="H343" t="s">
        <v>227</v>
      </c>
      <c r="K343" t="s">
        <v>49</v>
      </c>
      <c r="L343" t="s">
        <v>5</v>
      </c>
      <c r="M343">
        <v>3</v>
      </c>
      <c r="O343" t="s">
        <v>231</v>
      </c>
      <c r="P343" t="s">
        <v>197</v>
      </c>
      <c r="Q343" t="s">
        <v>52</v>
      </c>
      <c r="R343">
        <v>12800</v>
      </c>
      <c r="S343" t="s">
        <v>1980</v>
      </c>
      <c r="T343" t="s">
        <v>240</v>
      </c>
      <c r="V343" t="s">
        <v>503</v>
      </c>
      <c r="W343" t="s">
        <v>503</v>
      </c>
      <c r="X343">
        <v>0</v>
      </c>
      <c r="Y343" s="6" t="str">
        <f t="shared" si="26"/>
        <v>A</v>
      </c>
      <c r="Z343" s="6">
        <f>VLOOKUP(Q343,lists!Q:R,2,FALSE)</f>
        <v>5</v>
      </c>
      <c r="AA343" t="b">
        <f>VLOOKUP(G343,lists!$B$2:$D$3,3,FALSE)</f>
        <v>1</v>
      </c>
      <c r="AB343" t="b">
        <f>VLOOKUP(F343,lists!$B:$C,2,FALSE)</f>
        <v>1</v>
      </c>
      <c r="AC343" t="b">
        <f>IF(AND(Z343&gt;=VLOOKUP(JUMP!$I$1,lists!$Q:$R,2,FALSE),Z343&lt;=VLOOKUP(JUMP!$I$2,lists!$Q:$R,2,FALSE)),TRUE,FALSE)</f>
        <v>1</v>
      </c>
      <c r="AD343" t="b">
        <f>VLOOKUP(Y343,lists!$B$7:$D$8,3,FALSE)</f>
        <v>1</v>
      </c>
      <c r="AE343" t="b">
        <f>VLOOKUP(SUBSTITUTE(IF(H343="","Open",H343),"Beg","Mdn"),lists!$B$27:$D$29,3,FALSE)</f>
        <v>1</v>
      </c>
      <c r="AF343" t="b">
        <f>IF(JUMP!$I$5="All",TRUE,IF(JUMP!$I$5=TEXT('Raw - J'!C343,"mmm"),TRUE,FALSE))</f>
        <v>1</v>
      </c>
      <c r="AG343" t="b">
        <f>VLOOKUP(M343,lists!B:D,3,FALSE)</f>
        <v>1</v>
      </c>
      <c r="AH343" t="b">
        <f>VLOOKUP(T343,lists!$B$23:$D$25,3,FALSE)</f>
        <v>1</v>
      </c>
      <c r="AI343">
        <f t="shared" si="27"/>
        <v>1</v>
      </c>
    </row>
    <row r="344" spans="1:35" x14ac:dyDescent="0.35">
      <c r="A344" s="1">
        <f t="shared" si="24"/>
        <v>344</v>
      </c>
      <c r="B344" s="1">
        <f t="shared" si="25"/>
        <v>343</v>
      </c>
      <c r="C344" s="5">
        <v>44346</v>
      </c>
      <c r="D344" t="s">
        <v>127</v>
      </c>
      <c r="E344" t="s">
        <v>47</v>
      </c>
      <c r="F344" t="s">
        <v>53</v>
      </c>
      <c r="G344" t="s">
        <v>6</v>
      </c>
      <c r="H344" t="s">
        <v>227</v>
      </c>
      <c r="K344" t="s">
        <v>54</v>
      </c>
      <c r="L344" t="s">
        <v>5</v>
      </c>
      <c r="M344">
        <v>3</v>
      </c>
      <c r="O344" t="s">
        <v>232</v>
      </c>
      <c r="P344" t="s">
        <v>130</v>
      </c>
      <c r="Q344" t="s">
        <v>55</v>
      </c>
      <c r="R344">
        <v>13800</v>
      </c>
      <c r="S344" t="s">
        <v>1981</v>
      </c>
      <c r="T344" t="s">
        <v>240</v>
      </c>
      <c r="V344" t="s">
        <v>503</v>
      </c>
      <c r="W344" t="s">
        <v>503</v>
      </c>
      <c r="X344">
        <v>0</v>
      </c>
      <c r="Y344" s="6" t="str">
        <f t="shared" si="26"/>
        <v>A</v>
      </c>
      <c r="Z344" s="6">
        <f>VLOOKUP(Q344,lists!Q:R,2,FALSE)</f>
        <v>2</v>
      </c>
      <c r="AA344" t="b">
        <f>VLOOKUP(G344,lists!$B$2:$D$3,3,FALSE)</f>
        <v>1</v>
      </c>
      <c r="AB344" t="b">
        <f>VLOOKUP(F344,lists!$B:$C,2,FALSE)</f>
        <v>1</v>
      </c>
      <c r="AC344" t="b">
        <f>IF(AND(Z344&gt;=VLOOKUP(JUMP!$I$1,lists!$Q:$R,2,FALSE),Z344&lt;=VLOOKUP(JUMP!$I$2,lists!$Q:$R,2,FALSE)),TRUE,FALSE)</f>
        <v>1</v>
      </c>
      <c r="AD344" t="b">
        <f>VLOOKUP(Y344,lists!$B$7:$D$8,3,FALSE)</f>
        <v>1</v>
      </c>
      <c r="AE344" t="b">
        <f>VLOOKUP(SUBSTITUTE(IF(H344="","Open",H344),"Beg","Mdn"),lists!$B$27:$D$29,3,FALSE)</f>
        <v>1</v>
      </c>
      <c r="AF344" t="b">
        <f>IF(JUMP!$I$5="All",TRUE,IF(JUMP!$I$5=TEXT('Raw - J'!C344,"mmm"),TRUE,FALSE))</f>
        <v>1</v>
      </c>
      <c r="AG344" t="b">
        <f>VLOOKUP(M344,lists!B:D,3,FALSE)</f>
        <v>1</v>
      </c>
      <c r="AH344" t="b">
        <f>VLOOKUP(T344,lists!$B$23:$D$25,3,FALSE)</f>
        <v>1</v>
      </c>
      <c r="AI344">
        <f t="shared" si="27"/>
        <v>1</v>
      </c>
    </row>
    <row r="345" spans="1:35" x14ac:dyDescent="0.35">
      <c r="A345" s="1">
        <f t="shared" si="24"/>
        <v>345</v>
      </c>
      <c r="B345" s="1">
        <f t="shared" si="25"/>
        <v>344</v>
      </c>
      <c r="C345" s="5">
        <v>44346</v>
      </c>
      <c r="D345" t="s">
        <v>161</v>
      </c>
      <c r="E345" t="s">
        <v>47</v>
      </c>
      <c r="F345" t="s">
        <v>53</v>
      </c>
      <c r="G345" t="s">
        <v>6</v>
      </c>
      <c r="H345" t="s">
        <v>227</v>
      </c>
      <c r="K345" t="s">
        <v>54</v>
      </c>
      <c r="L345" t="s">
        <v>5</v>
      </c>
      <c r="M345">
        <v>4</v>
      </c>
      <c r="O345" t="s">
        <v>235</v>
      </c>
      <c r="P345" t="s">
        <v>165</v>
      </c>
      <c r="Q345" t="s">
        <v>55</v>
      </c>
      <c r="R345">
        <v>5400</v>
      </c>
      <c r="S345" t="s">
        <v>1986</v>
      </c>
      <c r="T345" t="s">
        <v>239</v>
      </c>
      <c r="V345" t="s">
        <v>503</v>
      </c>
      <c r="W345" t="s">
        <v>503</v>
      </c>
      <c r="X345">
        <v>0</v>
      </c>
      <c r="Y345" s="6" t="str">
        <f t="shared" si="26"/>
        <v>A</v>
      </c>
      <c r="Z345" s="6">
        <f>VLOOKUP(Q345,lists!Q:R,2,FALSE)</f>
        <v>2</v>
      </c>
      <c r="AA345" t="b">
        <f>VLOOKUP(G345,lists!$B$2:$D$3,3,FALSE)</f>
        <v>1</v>
      </c>
      <c r="AB345" t="b">
        <f>VLOOKUP(F345,lists!$B:$C,2,FALSE)</f>
        <v>1</v>
      </c>
      <c r="AC345" t="b">
        <f>IF(AND(Z345&gt;=VLOOKUP(JUMP!$I$1,lists!$Q:$R,2,FALSE),Z345&lt;=VLOOKUP(JUMP!$I$2,lists!$Q:$R,2,FALSE)),TRUE,FALSE)</f>
        <v>1</v>
      </c>
      <c r="AD345" t="b">
        <f>VLOOKUP(Y345,lists!$B$7:$D$8,3,FALSE)</f>
        <v>1</v>
      </c>
      <c r="AE345" t="b">
        <f>VLOOKUP(SUBSTITUTE(IF(H345="","Open",H345),"Beg","Mdn"),lists!$B$27:$D$29,3,FALSE)</f>
        <v>1</v>
      </c>
      <c r="AF345" t="b">
        <f>IF(JUMP!$I$5="All",TRUE,IF(JUMP!$I$5=TEXT('Raw - J'!C345,"mmm"),TRUE,FALSE))</f>
        <v>1</v>
      </c>
      <c r="AG345" t="b">
        <f>VLOOKUP(M345,lists!B:D,3,FALSE)</f>
        <v>1</v>
      </c>
      <c r="AH345" t="b">
        <f>VLOOKUP(T345,lists!$B$23:$D$25,3,FALSE)</f>
        <v>1</v>
      </c>
      <c r="AI345">
        <f t="shared" si="27"/>
        <v>1</v>
      </c>
    </row>
    <row r="346" spans="1:35" x14ac:dyDescent="0.35">
      <c r="A346" s="1">
        <f t="shared" si="24"/>
        <v>346</v>
      </c>
      <c r="B346" s="1">
        <f t="shared" si="25"/>
        <v>345</v>
      </c>
      <c r="C346" s="5">
        <v>44346</v>
      </c>
      <c r="D346" t="s">
        <v>161</v>
      </c>
      <c r="E346" t="s">
        <v>47</v>
      </c>
      <c r="F346" t="s">
        <v>53</v>
      </c>
      <c r="G346" t="s">
        <v>6</v>
      </c>
      <c r="H346" t="s">
        <v>227</v>
      </c>
      <c r="K346" t="s">
        <v>54</v>
      </c>
      <c r="L346" t="s">
        <v>5</v>
      </c>
      <c r="M346">
        <v>4</v>
      </c>
      <c r="O346" t="s">
        <v>226</v>
      </c>
      <c r="P346" t="s">
        <v>162</v>
      </c>
      <c r="Q346" t="s">
        <v>50</v>
      </c>
      <c r="R346">
        <v>5400</v>
      </c>
      <c r="S346" t="s">
        <v>1989</v>
      </c>
      <c r="T346" t="s">
        <v>239</v>
      </c>
      <c r="V346" t="s">
        <v>503</v>
      </c>
      <c r="W346" t="s">
        <v>503</v>
      </c>
      <c r="X346">
        <v>0</v>
      </c>
      <c r="Y346" s="6" t="str">
        <f t="shared" si="26"/>
        <v>A</v>
      </c>
      <c r="Z346" s="6">
        <f>VLOOKUP(Q346,lists!Q:R,2,FALSE)</f>
        <v>3</v>
      </c>
      <c r="AA346" t="b">
        <f>VLOOKUP(G346,lists!$B$2:$D$3,3,FALSE)</f>
        <v>1</v>
      </c>
      <c r="AB346" t="b">
        <f>VLOOKUP(F346,lists!$B:$C,2,FALSE)</f>
        <v>1</v>
      </c>
      <c r="AC346" t="b">
        <f>IF(AND(Z346&gt;=VLOOKUP(JUMP!$I$1,lists!$Q:$R,2,FALSE),Z346&lt;=VLOOKUP(JUMP!$I$2,lists!$Q:$R,2,FALSE)),TRUE,FALSE)</f>
        <v>1</v>
      </c>
      <c r="AD346" t="b">
        <f>VLOOKUP(Y346,lists!$B$7:$D$8,3,FALSE)</f>
        <v>1</v>
      </c>
      <c r="AE346" t="b">
        <f>VLOOKUP(SUBSTITUTE(IF(H346="","Open",H346),"Beg","Mdn"),lists!$B$27:$D$29,3,FALSE)</f>
        <v>1</v>
      </c>
      <c r="AF346" t="b">
        <f>IF(JUMP!$I$5="All",TRUE,IF(JUMP!$I$5=TEXT('Raw - J'!C346,"mmm"),TRUE,FALSE))</f>
        <v>1</v>
      </c>
      <c r="AG346" t="b">
        <f>VLOOKUP(M346,lists!B:D,3,FALSE)</f>
        <v>1</v>
      </c>
      <c r="AH346" t="b">
        <f>VLOOKUP(T346,lists!$B$23:$D$25,3,FALSE)</f>
        <v>1</v>
      </c>
      <c r="AI346">
        <f t="shared" si="27"/>
        <v>1</v>
      </c>
    </row>
    <row r="347" spans="1:35" x14ac:dyDescent="0.35">
      <c r="A347" s="1">
        <f t="shared" si="24"/>
        <v>347</v>
      </c>
      <c r="B347" s="1">
        <f t="shared" si="25"/>
        <v>346</v>
      </c>
      <c r="C347" s="5">
        <v>44346</v>
      </c>
      <c r="D347" t="s">
        <v>161</v>
      </c>
      <c r="E347" t="s">
        <v>47</v>
      </c>
      <c r="F347" t="s">
        <v>53</v>
      </c>
      <c r="G347" t="s">
        <v>6</v>
      </c>
      <c r="H347" t="s">
        <v>244</v>
      </c>
      <c r="K347" t="s">
        <v>54</v>
      </c>
      <c r="L347" t="s">
        <v>5</v>
      </c>
      <c r="M347">
        <v>4</v>
      </c>
      <c r="O347" t="s">
        <v>228</v>
      </c>
      <c r="P347" t="s">
        <v>177</v>
      </c>
      <c r="Q347" t="s">
        <v>52</v>
      </c>
      <c r="R347">
        <v>5400</v>
      </c>
      <c r="S347" t="s">
        <v>1991</v>
      </c>
      <c r="T347" t="s">
        <v>239</v>
      </c>
      <c r="V347" t="s">
        <v>503</v>
      </c>
      <c r="W347" t="s">
        <v>503</v>
      </c>
      <c r="X347">
        <v>0</v>
      </c>
      <c r="Y347" s="6" t="str">
        <f t="shared" si="26"/>
        <v>A</v>
      </c>
      <c r="Z347" s="6">
        <f>VLOOKUP(Q347,lists!Q:R,2,FALSE)</f>
        <v>5</v>
      </c>
      <c r="AA347" t="b">
        <f>VLOOKUP(G347,lists!$B$2:$D$3,3,FALSE)</f>
        <v>1</v>
      </c>
      <c r="AB347" t="b">
        <f>VLOOKUP(F347,lists!$B:$C,2,FALSE)</f>
        <v>1</v>
      </c>
      <c r="AC347" t="b">
        <f>IF(AND(Z347&gt;=VLOOKUP(JUMP!$I$1,lists!$Q:$R,2,FALSE),Z347&lt;=VLOOKUP(JUMP!$I$2,lists!$Q:$R,2,FALSE)),TRUE,FALSE)</f>
        <v>1</v>
      </c>
      <c r="AD347" t="b">
        <f>VLOOKUP(Y347,lists!$B$7:$D$8,3,FALSE)</f>
        <v>1</v>
      </c>
      <c r="AE347" t="b">
        <f>VLOOKUP(SUBSTITUTE(IF(H347="","Open",H347),"Beg","Mdn"),lists!$B$27:$D$29,3,FALSE)</f>
        <v>1</v>
      </c>
      <c r="AF347" t="b">
        <f>IF(JUMP!$I$5="All",TRUE,IF(JUMP!$I$5=TEXT('Raw - J'!C347,"mmm"),TRUE,FALSE))</f>
        <v>1</v>
      </c>
      <c r="AG347" t="b">
        <f>VLOOKUP(M347,lists!B:D,3,FALSE)</f>
        <v>1</v>
      </c>
      <c r="AH347" t="b">
        <f>VLOOKUP(T347,lists!$B$23:$D$25,3,FALSE)</f>
        <v>1</v>
      </c>
      <c r="AI347">
        <f t="shared" si="27"/>
        <v>1</v>
      </c>
    </row>
    <row r="348" spans="1:35" x14ac:dyDescent="0.35">
      <c r="A348" s="1">
        <f t="shared" si="24"/>
        <v>348</v>
      </c>
      <c r="B348" s="1">
        <f t="shared" si="25"/>
        <v>347</v>
      </c>
      <c r="C348" s="5">
        <v>44346</v>
      </c>
      <c r="D348" t="s">
        <v>161</v>
      </c>
      <c r="E348" t="s">
        <v>47</v>
      </c>
      <c r="F348" t="s">
        <v>48</v>
      </c>
      <c r="G348" t="s">
        <v>6</v>
      </c>
      <c r="H348" t="s">
        <v>227</v>
      </c>
      <c r="K348" t="s">
        <v>49</v>
      </c>
      <c r="L348" t="s">
        <v>5</v>
      </c>
      <c r="M348">
        <v>4</v>
      </c>
      <c r="O348" t="s">
        <v>226</v>
      </c>
      <c r="P348" t="s">
        <v>164</v>
      </c>
      <c r="Q348" t="s">
        <v>52</v>
      </c>
      <c r="R348">
        <v>7500</v>
      </c>
      <c r="S348" t="s">
        <v>1988</v>
      </c>
      <c r="T348" t="s">
        <v>239</v>
      </c>
      <c r="V348" t="s">
        <v>503</v>
      </c>
      <c r="W348" t="s">
        <v>503</v>
      </c>
      <c r="X348">
        <v>0</v>
      </c>
      <c r="Y348" s="6" t="str">
        <f t="shared" si="26"/>
        <v>A</v>
      </c>
      <c r="Z348" s="6">
        <f>VLOOKUP(Q348,lists!Q:R,2,FALSE)</f>
        <v>5</v>
      </c>
      <c r="AA348" t="b">
        <f>VLOOKUP(G348,lists!$B$2:$D$3,3,FALSE)</f>
        <v>1</v>
      </c>
      <c r="AB348" t="b">
        <f>VLOOKUP(F348,lists!$B:$C,2,FALSE)</f>
        <v>1</v>
      </c>
      <c r="AC348" t="b">
        <f>IF(AND(Z348&gt;=VLOOKUP(JUMP!$I$1,lists!$Q:$R,2,FALSE),Z348&lt;=VLOOKUP(JUMP!$I$2,lists!$Q:$R,2,FALSE)),TRUE,FALSE)</f>
        <v>1</v>
      </c>
      <c r="AD348" t="b">
        <f>VLOOKUP(Y348,lists!$B$7:$D$8,3,FALSE)</f>
        <v>1</v>
      </c>
      <c r="AE348" t="b">
        <f>VLOOKUP(SUBSTITUTE(IF(H348="","Open",H348),"Beg","Mdn"),lists!$B$27:$D$29,3,FALSE)</f>
        <v>1</v>
      </c>
      <c r="AF348" t="b">
        <f>IF(JUMP!$I$5="All",TRUE,IF(JUMP!$I$5=TEXT('Raw - J'!C348,"mmm"),TRUE,FALSE))</f>
        <v>1</v>
      </c>
      <c r="AG348" t="b">
        <f>VLOOKUP(M348,lists!B:D,3,FALSE)</f>
        <v>1</v>
      </c>
      <c r="AH348" t="b">
        <f>VLOOKUP(T348,lists!$B$23:$D$25,3,FALSE)</f>
        <v>1</v>
      </c>
      <c r="AI348">
        <f t="shared" si="27"/>
        <v>1</v>
      </c>
    </row>
    <row r="349" spans="1:35" x14ac:dyDescent="0.35">
      <c r="A349" s="1">
        <f t="shared" si="24"/>
        <v>349</v>
      </c>
      <c r="B349" s="1">
        <f t="shared" si="25"/>
        <v>348</v>
      </c>
      <c r="C349" s="5">
        <v>44346</v>
      </c>
      <c r="D349" t="s">
        <v>161</v>
      </c>
      <c r="E349" t="s">
        <v>47</v>
      </c>
      <c r="F349" t="s">
        <v>53</v>
      </c>
      <c r="G349" t="s">
        <v>51</v>
      </c>
      <c r="H349" t="s">
        <v>244</v>
      </c>
      <c r="K349" t="s">
        <v>54</v>
      </c>
      <c r="L349" t="s">
        <v>7</v>
      </c>
      <c r="M349">
        <v>3</v>
      </c>
      <c r="O349" t="s">
        <v>227</v>
      </c>
      <c r="P349" t="s">
        <v>162</v>
      </c>
      <c r="Q349" t="s">
        <v>50</v>
      </c>
      <c r="R349">
        <v>8800</v>
      </c>
      <c r="S349" t="s">
        <v>1990</v>
      </c>
      <c r="T349" t="s">
        <v>239</v>
      </c>
      <c r="V349" t="s">
        <v>503</v>
      </c>
      <c r="W349" t="s">
        <v>503</v>
      </c>
      <c r="X349">
        <v>0</v>
      </c>
      <c r="Y349" s="6" t="str">
        <f t="shared" si="26"/>
        <v>F</v>
      </c>
      <c r="Z349" s="6">
        <f>VLOOKUP(Q349,lists!Q:R,2,FALSE)</f>
        <v>3</v>
      </c>
      <c r="AA349" t="b">
        <f>VLOOKUP(G349,lists!$B$2:$D$3,3,FALSE)</f>
        <v>1</v>
      </c>
      <c r="AB349" t="b">
        <f>VLOOKUP(F349,lists!$B:$C,2,FALSE)</f>
        <v>1</v>
      </c>
      <c r="AC349" t="b">
        <f>IF(AND(Z349&gt;=VLOOKUP(JUMP!$I$1,lists!$Q:$R,2,FALSE),Z349&lt;=VLOOKUP(JUMP!$I$2,lists!$Q:$R,2,FALSE)),TRUE,FALSE)</f>
        <v>1</v>
      </c>
      <c r="AD349" t="b">
        <f>VLOOKUP(Y349,lists!$B$7:$D$8,3,FALSE)</f>
        <v>1</v>
      </c>
      <c r="AE349" t="b">
        <f>VLOOKUP(SUBSTITUTE(IF(H349="","Open",H349),"Beg","Mdn"),lists!$B$27:$D$29,3,FALSE)</f>
        <v>1</v>
      </c>
      <c r="AF349" t="b">
        <f>IF(JUMP!$I$5="All",TRUE,IF(JUMP!$I$5=TEXT('Raw - J'!C349,"mmm"),TRUE,FALSE))</f>
        <v>1</v>
      </c>
      <c r="AG349" t="b">
        <f>VLOOKUP(M349,lists!B:D,3,FALSE)</f>
        <v>1</v>
      </c>
      <c r="AH349" t="b">
        <f>VLOOKUP(T349,lists!$B$23:$D$25,3,FALSE)</f>
        <v>1</v>
      </c>
      <c r="AI349">
        <f t="shared" si="27"/>
        <v>1</v>
      </c>
    </row>
    <row r="350" spans="1:35" x14ac:dyDescent="0.35">
      <c r="A350" s="1">
        <f t="shared" si="24"/>
        <v>350</v>
      </c>
      <c r="B350" s="1">
        <f t="shared" si="25"/>
        <v>349</v>
      </c>
      <c r="C350" s="5">
        <v>44346</v>
      </c>
      <c r="D350" t="s">
        <v>161</v>
      </c>
      <c r="E350" t="s">
        <v>47</v>
      </c>
      <c r="F350" t="s">
        <v>48</v>
      </c>
      <c r="G350" t="s">
        <v>51</v>
      </c>
      <c r="H350" t="s">
        <v>244</v>
      </c>
      <c r="K350" t="s">
        <v>49</v>
      </c>
      <c r="L350" t="s">
        <v>5</v>
      </c>
      <c r="M350">
        <v>3</v>
      </c>
      <c r="O350" t="s">
        <v>227</v>
      </c>
      <c r="P350" t="s">
        <v>163</v>
      </c>
      <c r="Q350" t="s">
        <v>129</v>
      </c>
      <c r="R350">
        <v>10400</v>
      </c>
      <c r="S350" t="s">
        <v>1987</v>
      </c>
      <c r="T350" t="s">
        <v>239</v>
      </c>
      <c r="V350" t="s">
        <v>503</v>
      </c>
      <c r="W350" t="s">
        <v>503</v>
      </c>
      <c r="X350">
        <v>0</v>
      </c>
      <c r="Y350" s="6" t="str">
        <f t="shared" si="26"/>
        <v>A</v>
      </c>
      <c r="Z350" s="6">
        <f>VLOOKUP(Q350,lists!Q:R,2,FALSE)</f>
        <v>4</v>
      </c>
      <c r="AA350" t="b">
        <f>VLOOKUP(G350,lists!$B$2:$D$3,3,FALSE)</f>
        <v>1</v>
      </c>
      <c r="AB350" t="b">
        <f>VLOOKUP(F350,lists!$B:$C,2,FALSE)</f>
        <v>1</v>
      </c>
      <c r="AC350" t="b">
        <f>IF(AND(Z350&gt;=VLOOKUP(JUMP!$I$1,lists!$Q:$R,2,FALSE),Z350&lt;=VLOOKUP(JUMP!$I$2,lists!$Q:$R,2,FALSE)),TRUE,FALSE)</f>
        <v>1</v>
      </c>
      <c r="AD350" t="b">
        <f>VLOOKUP(Y350,lists!$B$7:$D$8,3,FALSE)</f>
        <v>1</v>
      </c>
      <c r="AE350" t="b">
        <f>VLOOKUP(SUBSTITUTE(IF(H350="","Open",H350),"Beg","Mdn"),lists!$B$27:$D$29,3,FALSE)</f>
        <v>1</v>
      </c>
      <c r="AF350" t="b">
        <f>IF(JUMP!$I$5="All",TRUE,IF(JUMP!$I$5=TEXT('Raw - J'!C350,"mmm"),TRUE,FALSE))</f>
        <v>1</v>
      </c>
      <c r="AG350" t="b">
        <f>VLOOKUP(M350,lists!B:D,3,FALSE)</f>
        <v>1</v>
      </c>
      <c r="AH350" t="b">
        <f>VLOOKUP(T350,lists!$B$23:$D$25,3,FALSE)</f>
        <v>1</v>
      </c>
      <c r="AI350">
        <f t="shared" si="27"/>
        <v>1</v>
      </c>
    </row>
    <row r="351" spans="1:35" x14ac:dyDescent="0.35">
      <c r="A351" s="1">
        <f t="shared" si="24"/>
        <v>351</v>
      </c>
      <c r="B351" s="1">
        <f t="shared" si="25"/>
        <v>350</v>
      </c>
      <c r="C351" s="5">
        <v>44346</v>
      </c>
      <c r="D351" t="s">
        <v>161</v>
      </c>
      <c r="E351" t="s">
        <v>47</v>
      </c>
      <c r="F351" t="s">
        <v>48</v>
      </c>
      <c r="G351" t="s">
        <v>6</v>
      </c>
      <c r="H351" t="s">
        <v>227</v>
      </c>
      <c r="K351" t="s">
        <v>49</v>
      </c>
      <c r="L351" t="s">
        <v>5</v>
      </c>
      <c r="M351">
        <v>2</v>
      </c>
      <c r="O351" t="s">
        <v>227</v>
      </c>
      <c r="P351" t="s">
        <v>86</v>
      </c>
      <c r="Q351" t="s">
        <v>50</v>
      </c>
      <c r="R351">
        <v>35000</v>
      </c>
      <c r="S351" t="s">
        <v>1985</v>
      </c>
      <c r="T351" t="s">
        <v>239</v>
      </c>
      <c r="V351" t="s">
        <v>503</v>
      </c>
      <c r="W351" t="s">
        <v>503</v>
      </c>
      <c r="X351">
        <v>0</v>
      </c>
      <c r="Y351" s="6" t="str">
        <f t="shared" si="26"/>
        <v>A</v>
      </c>
      <c r="Z351" s="6">
        <f>VLOOKUP(Q351,lists!Q:R,2,FALSE)</f>
        <v>3</v>
      </c>
      <c r="AA351" t="b">
        <f>VLOOKUP(G351,lists!$B$2:$D$3,3,FALSE)</f>
        <v>1</v>
      </c>
      <c r="AB351" t="b">
        <f>VLOOKUP(F351,lists!$B:$C,2,FALSE)</f>
        <v>1</v>
      </c>
      <c r="AC351" t="b">
        <f>IF(AND(Z351&gt;=VLOOKUP(JUMP!$I$1,lists!$Q:$R,2,FALSE),Z351&lt;=VLOOKUP(JUMP!$I$2,lists!$Q:$R,2,FALSE)),TRUE,FALSE)</f>
        <v>1</v>
      </c>
      <c r="AD351" t="b">
        <f>VLOOKUP(Y351,lists!$B$7:$D$8,3,FALSE)</f>
        <v>1</v>
      </c>
      <c r="AE351" t="b">
        <f>VLOOKUP(SUBSTITUTE(IF(H351="","Open",H351),"Beg","Mdn"),lists!$B$27:$D$29,3,FALSE)</f>
        <v>1</v>
      </c>
      <c r="AF351" t="b">
        <f>IF(JUMP!$I$5="All",TRUE,IF(JUMP!$I$5=TEXT('Raw - J'!C351,"mmm"),TRUE,FALSE))</f>
        <v>1</v>
      </c>
      <c r="AG351" t="b">
        <f>VLOOKUP(M351,lists!B:D,3,FALSE)</f>
        <v>1</v>
      </c>
      <c r="AH351" t="b">
        <f>VLOOKUP(T351,lists!$B$23:$D$25,3,FALSE)</f>
        <v>1</v>
      </c>
      <c r="AI351">
        <f t="shared" si="27"/>
        <v>1</v>
      </c>
    </row>
    <row r="352" spans="1:35" x14ac:dyDescent="0.35">
      <c r="A352" s="1">
        <f t="shared" si="24"/>
        <v>352</v>
      </c>
      <c r="B352" s="1">
        <f t="shared" si="25"/>
        <v>351</v>
      </c>
      <c r="C352" s="5">
        <v>44347</v>
      </c>
      <c r="D352" t="s">
        <v>1952</v>
      </c>
      <c r="E352" t="s">
        <v>47</v>
      </c>
      <c r="F352" t="s">
        <v>109</v>
      </c>
      <c r="G352" t="s">
        <v>51</v>
      </c>
      <c r="H352" t="s">
        <v>245</v>
      </c>
      <c r="K352" t="s">
        <v>49</v>
      </c>
      <c r="L352" t="s">
        <v>5</v>
      </c>
      <c r="M352">
        <v>5</v>
      </c>
      <c r="O352" t="s">
        <v>227</v>
      </c>
      <c r="P352" t="s">
        <v>169</v>
      </c>
      <c r="Q352" t="s">
        <v>50</v>
      </c>
      <c r="R352">
        <v>4000</v>
      </c>
      <c r="S352" t="s">
        <v>1995</v>
      </c>
      <c r="T352" t="s">
        <v>240</v>
      </c>
      <c r="U352" t="s">
        <v>526</v>
      </c>
      <c r="V352" t="s">
        <v>503</v>
      </c>
      <c r="W352" t="s">
        <v>503</v>
      </c>
      <c r="X352">
        <v>0</v>
      </c>
      <c r="Y352" s="6" t="str">
        <f t="shared" si="26"/>
        <v>A</v>
      </c>
      <c r="Z352" s="6">
        <f>VLOOKUP(Q352,lists!Q:R,2,FALSE)</f>
        <v>3</v>
      </c>
      <c r="AA352" t="b">
        <f>VLOOKUP(G352,lists!$B$2:$D$3,3,FALSE)</f>
        <v>1</v>
      </c>
      <c r="AB352" t="b">
        <f>VLOOKUP(F352,lists!$B:$C,2,FALSE)</f>
        <v>1</v>
      </c>
      <c r="AC352" t="b">
        <f>IF(AND(Z352&gt;=VLOOKUP(JUMP!$I$1,lists!$Q:$R,2,FALSE),Z352&lt;=VLOOKUP(JUMP!$I$2,lists!$Q:$R,2,FALSE)),TRUE,FALSE)</f>
        <v>1</v>
      </c>
      <c r="AD352" t="b">
        <f>VLOOKUP(Y352,lists!$B$7:$D$8,3,FALSE)</f>
        <v>1</v>
      </c>
      <c r="AE352" t="b">
        <f>VLOOKUP(SUBSTITUTE(IF(H352="","Open",H352),"Beg","Mdn"),lists!$B$27:$D$29,3,FALSE)</f>
        <v>1</v>
      </c>
      <c r="AF352" t="b">
        <f>IF(JUMP!$I$5="All",TRUE,IF(JUMP!$I$5=TEXT('Raw - J'!C352,"mmm"),TRUE,FALSE))</f>
        <v>1</v>
      </c>
      <c r="AG352" t="b">
        <f>VLOOKUP(M352,lists!B:D,3,FALSE)</f>
        <v>1</v>
      </c>
      <c r="AH352" t="b">
        <f>VLOOKUP(T352,lists!$B$23:$D$25,3,FALSE)</f>
        <v>1</v>
      </c>
      <c r="AI352">
        <f t="shared" si="27"/>
        <v>1</v>
      </c>
    </row>
    <row r="353" spans="1:35" x14ac:dyDescent="0.35">
      <c r="A353" s="1">
        <f t="shared" si="24"/>
        <v>353</v>
      </c>
      <c r="B353" s="1">
        <f t="shared" si="25"/>
        <v>352</v>
      </c>
      <c r="C353" s="5">
        <v>44347</v>
      </c>
      <c r="D353" t="s">
        <v>1952</v>
      </c>
      <c r="E353" t="s">
        <v>47</v>
      </c>
      <c r="F353" t="s">
        <v>53</v>
      </c>
      <c r="G353" t="s">
        <v>6</v>
      </c>
      <c r="H353" t="s">
        <v>227</v>
      </c>
      <c r="K353" t="s">
        <v>54</v>
      </c>
      <c r="L353" t="s">
        <v>5</v>
      </c>
      <c r="M353">
        <v>5</v>
      </c>
      <c r="O353" t="s">
        <v>229</v>
      </c>
      <c r="P353" t="s">
        <v>1953</v>
      </c>
      <c r="Q353" t="s">
        <v>52</v>
      </c>
      <c r="R353">
        <v>4200</v>
      </c>
      <c r="S353" t="s">
        <v>1996</v>
      </c>
      <c r="T353" t="s">
        <v>240</v>
      </c>
      <c r="V353" t="s">
        <v>503</v>
      </c>
      <c r="W353" t="s">
        <v>503</v>
      </c>
      <c r="X353">
        <v>0</v>
      </c>
      <c r="Y353" s="6" t="str">
        <f t="shared" si="26"/>
        <v>A</v>
      </c>
      <c r="Z353" s="6">
        <f>VLOOKUP(Q353,lists!Q:R,2,FALSE)</f>
        <v>5</v>
      </c>
      <c r="AA353" t="b">
        <f>VLOOKUP(G353,lists!$B$2:$D$3,3,FALSE)</f>
        <v>1</v>
      </c>
      <c r="AB353" t="b">
        <f>VLOOKUP(F353,lists!$B:$C,2,FALSE)</f>
        <v>1</v>
      </c>
      <c r="AC353" t="b">
        <f>IF(AND(Z353&gt;=VLOOKUP(JUMP!$I$1,lists!$Q:$R,2,FALSE),Z353&lt;=VLOOKUP(JUMP!$I$2,lists!$Q:$R,2,FALSE)),TRUE,FALSE)</f>
        <v>1</v>
      </c>
      <c r="AD353" t="b">
        <f>VLOOKUP(Y353,lists!$B$7:$D$8,3,FALSE)</f>
        <v>1</v>
      </c>
      <c r="AE353" t="b">
        <f>VLOOKUP(SUBSTITUTE(IF(H353="","Open",H353),"Beg","Mdn"),lists!$B$27:$D$29,3,FALSE)</f>
        <v>1</v>
      </c>
      <c r="AF353" t="b">
        <f>IF(JUMP!$I$5="All",TRUE,IF(JUMP!$I$5=TEXT('Raw - J'!C353,"mmm"),TRUE,FALSE))</f>
        <v>1</v>
      </c>
      <c r="AG353" t="b">
        <f>VLOOKUP(M353,lists!B:D,3,FALSE)</f>
        <v>1</v>
      </c>
      <c r="AH353" t="b">
        <f>VLOOKUP(T353,lists!$B$23:$D$25,3,FALSE)</f>
        <v>1</v>
      </c>
      <c r="AI353">
        <f t="shared" si="27"/>
        <v>1</v>
      </c>
    </row>
    <row r="354" spans="1:35" x14ac:dyDescent="0.35">
      <c r="A354" s="1">
        <f t="shared" si="24"/>
        <v>354</v>
      </c>
      <c r="B354" s="1">
        <f t="shared" si="25"/>
        <v>353</v>
      </c>
      <c r="C354" s="5">
        <v>44347</v>
      </c>
      <c r="D354" t="s">
        <v>1952</v>
      </c>
      <c r="E354" t="s">
        <v>47</v>
      </c>
      <c r="F354" t="s">
        <v>53</v>
      </c>
      <c r="G354" t="s">
        <v>51</v>
      </c>
      <c r="H354" t="s">
        <v>244</v>
      </c>
      <c r="K354" t="s">
        <v>54</v>
      </c>
      <c r="L354" t="s">
        <v>7</v>
      </c>
      <c r="M354">
        <v>4</v>
      </c>
      <c r="O354" t="s">
        <v>227</v>
      </c>
      <c r="P354" t="s">
        <v>1955</v>
      </c>
      <c r="Q354" t="s">
        <v>55</v>
      </c>
      <c r="R354">
        <v>6100</v>
      </c>
      <c r="S354" t="s">
        <v>1994</v>
      </c>
      <c r="T354" t="s">
        <v>240</v>
      </c>
      <c r="V354" t="s">
        <v>503</v>
      </c>
      <c r="W354" t="s">
        <v>503</v>
      </c>
      <c r="X354">
        <v>0</v>
      </c>
      <c r="Y354" s="6" t="str">
        <f t="shared" si="26"/>
        <v>F</v>
      </c>
      <c r="Z354" s="6">
        <f>VLOOKUP(Q354,lists!Q:R,2,FALSE)</f>
        <v>2</v>
      </c>
      <c r="AA354" t="b">
        <f>VLOOKUP(G354,lists!$B$2:$D$3,3,FALSE)</f>
        <v>1</v>
      </c>
      <c r="AB354" t="b">
        <f>VLOOKUP(F354,lists!$B:$C,2,FALSE)</f>
        <v>1</v>
      </c>
      <c r="AC354" t="b">
        <f>IF(AND(Z354&gt;=VLOOKUP(JUMP!$I$1,lists!$Q:$R,2,FALSE),Z354&lt;=VLOOKUP(JUMP!$I$2,lists!$Q:$R,2,FALSE)),TRUE,FALSE)</f>
        <v>1</v>
      </c>
      <c r="AD354" t="b">
        <f>VLOOKUP(Y354,lists!$B$7:$D$8,3,FALSE)</f>
        <v>1</v>
      </c>
      <c r="AE354" t="b">
        <f>VLOOKUP(SUBSTITUTE(IF(H354="","Open",H354),"Beg","Mdn"),lists!$B$27:$D$29,3,FALSE)</f>
        <v>1</v>
      </c>
      <c r="AF354" t="b">
        <f>IF(JUMP!$I$5="All",TRUE,IF(JUMP!$I$5=TEXT('Raw - J'!C354,"mmm"),TRUE,FALSE))</f>
        <v>1</v>
      </c>
      <c r="AG354" t="b">
        <f>VLOOKUP(M354,lists!B:D,3,FALSE)</f>
        <v>1</v>
      </c>
      <c r="AH354" t="b">
        <f>VLOOKUP(T354,lists!$B$23:$D$25,3,FALSE)</f>
        <v>1</v>
      </c>
      <c r="AI354">
        <f t="shared" si="27"/>
        <v>1</v>
      </c>
    </row>
    <row r="355" spans="1:35" x14ac:dyDescent="0.35">
      <c r="A355" s="1">
        <f t="shared" si="24"/>
        <v>355</v>
      </c>
      <c r="B355" s="1">
        <f t="shared" si="25"/>
        <v>354</v>
      </c>
      <c r="C355" s="5">
        <v>44347</v>
      </c>
      <c r="D355" t="s">
        <v>1952</v>
      </c>
      <c r="E355" t="s">
        <v>47</v>
      </c>
      <c r="F355" t="s">
        <v>48</v>
      </c>
      <c r="G355" t="s">
        <v>6</v>
      </c>
      <c r="H355" t="s">
        <v>227</v>
      </c>
      <c r="K355" t="s">
        <v>49</v>
      </c>
      <c r="L355" t="s">
        <v>5</v>
      </c>
      <c r="M355">
        <v>3</v>
      </c>
      <c r="O355" t="s">
        <v>232</v>
      </c>
      <c r="P355" t="s">
        <v>169</v>
      </c>
      <c r="Q355" t="s">
        <v>50</v>
      </c>
      <c r="R355">
        <v>11700</v>
      </c>
      <c r="S355" t="s">
        <v>1997</v>
      </c>
      <c r="T355" t="s">
        <v>240</v>
      </c>
      <c r="V355" t="s">
        <v>503</v>
      </c>
      <c r="W355" t="s">
        <v>503</v>
      </c>
      <c r="X355">
        <v>0</v>
      </c>
      <c r="Y355" s="6" t="str">
        <f t="shared" si="26"/>
        <v>A</v>
      </c>
      <c r="Z355" s="6">
        <f>VLOOKUP(Q355,lists!Q:R,2,FALSE)</f>
        <v>3</v>
      </c>
      <c r="AA355" t="b">
        <f>VLOOKUP(G355,lists!$B$2:$D$3,3,FALSE)</f>
        <v>1</v>
      </c>
      <c r="AB355" t="b">
        <f>VLOOKUP(F355,lists!$B:$C,2,FALSE)</f>
        <v>1</v>
      </c>
      <c r="AC355" t="b">
        <f>IF(AND(Z355&gt;=VLOOKUP(JUMP!$I$1,lists!$Q:$R,2,FALSE),Z355&lt;=VLOOKUP(JUMP!$I$2,lists!$Q:$R,2,FALSE)),TRUE,FALSE)</f>
        <v>1</v>
      </c>
      <c r="AD355" t="b">
        <f>VLOOKUP(Y355,lists!$B$7:$D$8,3,FALSE)</f>
        <v>1</v>
      </c>
      <c r="AE355" t="b">
        <f>VLOOKUP(SUBSTITUTE(IF(H355="","Open",H355),"Beg","Mdn"),lists!$B$27:$D$29,3,FALSE)</f>
        <v>1</v>
      </c>
      <c r="AF355" t="b">
        <f>IF(JUMP!$I$5="All",TRUE,IF(JUMP!$I$5=TEXT('Raw - J'!C355,"mmm"),TRUE,FALSE))</f>
        <v>1</v>
      </c>
      <c r="AG355" t="b">
        <f>VLOOKUP(M355,lists!B:D,3,FALSE)</f>
        <v>1</v>
      </c>
      <c r="AH355" t="b">
        <f>VLOOKUP(T355,lists!$B$23:$D$25,3,FALSE)</f>
        <v>1</v>
      </c>
      <c r="AI355">
        <f t="shared" si="27"/>
        <v>1</v>
      </c>
    </row>
    <row r="356" spans="1:35" x14ac:dyDescent="0.35">
      <c r="A356" s="1">
        <f t="shared" si="24"/>
        <v>356</v>
      </c>
      <c r="B356" s="1">
        <f t="shared" si="25"/>
        <v>355</v>
      </c>
      <c r="C356" s="5">
        <v>44347</v>
      </c>
      <c r="D356" t="s">
        <v>1952</v>
      </c>
      <c r="E356" t="s">
        <v>47</v>
      </c>
      <c r="F356" t="s">
        <v>48</v>
      </c>
      <c r="G356" t="s">
        <v>6</v>
      </c>
      <c r="H356" t="s">
        <v>227</v>
      </c>
      <c r="K356" t="s">
        <v>49</v>
      </c>
      <c r="L356" t="s">
        <v>5</v>
      </c>
      <c r="M356">
        <v>3</v>
      </c>
      <c r="O356" t="s">
        <v>236</v>
      </c>
      <c r="P356" t="s">
        <v>1960</v>
      </c>
      <c r="Q356" t="s">
        <v>55</v>
      </c>
      <c r="R356">
        <v>11700</v>
      </c>
      <c r="S356" t="s">
        <v>1998</v>
      </c>
      <c r="T356" t="s">
        <v>240</v>
      </c>
      <c r="V356" t="s">
        <v>503</v>
      </c>
      <c r="W356" t="s">
        <v>503</v>
      </c>
      <c r="X356">
        <v>0</v>
      </c>
      <c r="Y356" s="6" t="str">
        <f t="shared" si="26"/>
        <v>A</v>
      </c>
      <c r="Z356" s="6">
        <f>VLOOKUP(Q356,lists!Q:R,2,FALSE)</f>
        <v>2</v>
      </c>
      <c r="AA356" t="b">
        <f>VLOOKUP(G356,lists!$B$2:$D$3,3,FALSE)</f>
        <v>1</v>
      </c>
      <c r="AB356" t="b">
        <f>VLOOKUP(F356,lists!$B:$C,2,FALSE)</f>
        <v>1</v>
      </c>
      <c r="AC356" t="b">
        <f>IF(AND(Z356&gt;=VLOOKUP(JUMP!$I$1,lists!$Q:$R,2,FALSE),Z356&lt;=VLOOKUP(JUMP!$I$2,lists!$Q:$R,2,FALSE)),TRUE,FALSE)</f>
        <v>1</v>
      </c>
      <c r="AD356" t="b">
        <f>VLOOKUP(Y356,lists!$B$7:$D$8,3,FALSE)</f>
        <v>1</v>
      </c>
      <c r="AE356" t="b">
        <f>VLOOKUP(SUBSTITUTE(IF(H356="","Open",H356),"Beg","Mdn"),lists!$B$27:$D$29,3,FALSE)</f>
        <v>1</v>
      </c>
      <c r="AF356" t="b">
        <f>IF(JUMP!$I$5="All",TRUE,IF(JUMP!$I$5=TEXT('Raw - J'!C356,"mmm"),TRUE,FALSE))</f>
        <v>1</v>
      </c>
      <c r="AG356" t="b">
        <f>VLOOKUP(M356,lists!B:D,3,FALSE)</f>
        <v>1</v>
      </c>
      <c r="AH356" t="b">
        <f>VLOOKUP(T356,lists!$B$23:$D$25,3,FALSE)</f>
        <v>1</v>
      </c>
      <c r="AI356">
        <f t="shared" si="27"/>
        <v>1</v>
      </c>
    </row>
    <row r="357" spans="1:35" x14ac:dyDescent="0.35">
      <c r="A357" s="1">
        <f t="shared" si="24"/>
        <v>357</v>
      </c>
      <c r="B357" s="1">
        <f t="shared" si="25"/>
        <v>356</v>
      </c>
      <c r="C357" s="5">
        <v>44347</v>
      </c>
      <c r="D357" t="s">
        <v>1952</v>
      </c>
      <c r="E357" t="s">
        <v>47</v>
      </c>
      <c r="F357" t="s">
        <v>53</v>
      </c>
      <c r="G357" t="s">
        <v>6</v>
      </c>
      <c r="H357" t="s">
        <v>227</v>
      </c>
      <c r="K357" t="s">
        <v>54</v>
      </c>
      <c r="L357" t="s">
        <v>7</v>
      </c>
      <c r="M357">
        <v>3</v>
      </c>
      <c r="O357" t="s">
        <v>233</v>
      </c>
      <c r="P357" t="s">
        <v>1963</v>
      </c>
      <c r="Q357" t="s">
        <v>52</v>
      </c>
      <c r="R357">
        <v>11700</v>
      </c>
      <c r="S357" t="s">
        <v>1999</v>
      </c>
      <c r="T357" t="s">
        <v>240</v>
      </c>
      <c r="V357" t="s">
        <v>503</v>
      </c>
      <c r="W357" t="s">
        <v>503</v>
      </c>
      <c r="X357">
        <v>0</v>
      </c>
      <c r="Y357" s="6" t="str">
        <f t="shared" si="26"/>
        <v>F</v>
      </c>
      <c r="Z357" s="6">
        <f>VLOOKUP(Q357,lists!Q:R,2,FALSE)</f>
        <v>5</v>
      </c>
      <c r="AA357" t="b">
        <f>VLOOKUP(G357,lists!$B$2:$D$3,3,FALSE)</f>
        <v>1</v>
      </c>
      <c r="AB357" t="b">
        <f>VLOOKUP(F357,lists!$B:$C,2,FALSE)</f>
        <v>1</v>
      </c>
      <c r="AC357" t="b">
        <f>IF(AND(Z357&gt;=VLOOKUP(JUMP!$I$1,lists!$Q:$R,2,FALSE),Z357&lt;=VLOOKUP(JUMP!$I$2,lists!$Q:$R,2,FALSE)),TRUE,FALSE)</f>
        <v>1</v>
      </c>
      <c r="AD357" t="b">
        <f>VLOOKUP(Y357,lists!$B$7:$D$8,3,FALSE)</f>
        <v>1</v>
      </c>
      <c r="AE357" t="b">
        <f>VLOOKUP(SUBSTITUTE(IF(H357="","Open",H357),"Beg","Mdn"),lists!$B$27:$D$29,3,FALSE)</f>
        <v>1</v>
      </c>
      <c r="AF357" t="b">
        <f>IF(JUMP!$I$5="All",TRUE,IF(JUMP!$I$5=TEXT('Raw - J'!C357,"mmm"),TRUE,FALSE))</f>
        <v>1</v>
      </c>
      <c r="AG357" t="b">
        <f>VLOOKUP(M357,lists!B:D,3,FALSE)</f>
        <v>1</v>
      </c>
      <c r="AH357" t="b">
        <f>VLOOKUP(T357,lists!$B$23:$D$25,3,FALSE)</f>
        <v>1</v>
      </c>
      <c r="AI357">
        <f t="shared" si="27"/>
        <v>1</v>
      </c>
    </row>
    <row r="358" spans="1:35" x14ac:dyDescent="0.35">
      <c r="A358" s="1">
        <f t="shared" si="24"/>
        <v>358</v>
      </c>
      <c r="B358" s="1">
        <f t="shared" si="25"/>
        <v>357</v>
      </c>
      <c r="C358" s="5">
        <v>44347</v>
      </c>
      <c r="D358" t="s">
        <v>1952</v>
      </c>
      <c r="E358" t="s">
        <v>47</v>
      </c>
      <c r="F358" t="s">
        <v>48</v>
      </c>
      <c r="G358" t="s">
        <v>6</v>
      </c>
      <c r="H358" t="s">
        <v>227</v>
      </c>
      <c r="K358" t="s">
        <v>2189</v>
      </c>
      <c r="L358" t="s">
        <v>5</v>
      </c>
      <c r="M358">
        <v>3</v>
      </c>
      <c r="O358" t="s">
        <v>236</v>
      </c>
      <c r="P358" t="s">
        <v>1992</v>
      </c>
      <c r="Q358" t="s">
        <v>254</v>
      </c>
      <c r="R358">
        <v>13700</v>
      </c>
      <c r="S358" t="s">
        <v>1993</v>
      </c>
      <c r="T358" t="s">
        <v>240</v>
      </c>
      <c r="V358" t="s">
        <v>503</v>
      </c>
      <c r="W358" t="s">
        <v>503</v>
      </c>
      <c r="X358">
        <v>0</v>
      </c>
      <c r="Y358" s="6" t="str">
        <f t="shared" si="26"/>
        <v>A</v>
      </c>
      <c r="Z358" s="6">
        <f>VLOOKUP(Q358,lists!Q:R,2,FALSE)</f>
        <v>6</v>
      </c>
      <c r="AA358" t="b">
        <f>VLOOKUP(G358,lists!$B$2:$D$3,3,FALSE)</f>
        <v>1</v>
      </c>
      <c r="AB358" t="b">
        <f>VLOOKUP(F358,lists!$B:$C,2,FALSE)</f>
        <v>1</v>
      </c>
      <c r="AC358" t="b">
        <f>IF(AND(Z358&gt;=VLOOKUP(JUMP!$I$1,lists!$Q:$R,2,FALSE),Z358&lt;=VLOOKUP(JUMP!$I$2,lists!$Q:$R,2,FALSE)),TRUE,FALSE)</f>
        <v>1</v>
      </c>
      <c r="AD358" t="b">
        <f>VLOOKUP(Y358,lists!$B$7:$D$8,3,FALSE)</f>
        <v>1</v>
      </c>
      <c r="AE358" t="b">
        <f>VLOOKUP(SUBSTITUTE(IF(H358="","Open",H358),"Beg","Mdn"),lists!$B$27:$D$29,3,FALSE)</f>
        <v>1</v>
      </c>
      <c r="AF358" t="b">
        <f>IF(JUMP!$I$5="All",TRUE,IF(JUMP!$I$5=TEXT('Raw - J'!C358,"mmm"),TRUE,FALSE))</f>
        <v>1</v>
      </c>
      <c r="AG358" t="b">
        <f>VLOOKUP(M358,lists!B:D,3,FALSE)</f>
        <v>1</v>
      </c>
      <c r="AH358" t="b">
        <f>VLOOKUP(T358,lists!$B$23:$D$25,3,FALSE)</f>
        <v>1</v>
      </c>
      <c r="AI358">
        <f t="shared" si="27"/>
        <v>1</v>
      </c>
    </row>
    <row r="359" spans="1:35" x14ac:dyDescent="0.35">
      <c r="A359" s="1">
        <f t="shared" si="24"/>
        <v>359</v>
      </c>
      <c r="B359" s="1">
        <f t="shared" si="25"/>
        <v>358</v>
      </c>
      <c r="C359" s="5">
        <v>44347</v>
      </c>
      <c r="D359" t="s">
        <v>112</v>
      </c>
      <c r="E359" t="s">
        <v>47</v>
      </c>
      <c r="F359" t="s">
        <v>58</v>
      </c>
      <c r="G359" t="s">
        <v>51</v>
      </c>
      <c r="H359" t="s">
        <v>227</v>
      </c>
      <c r="K359" t="s">
        <v>60</v>
      </c>
      <c r="L359" t="s">
        <v>5</v>
      </c>
      <c r="M359">
        <v>5</v>
      </c>
      <c r="O359" t="s">
        <v>227</v>
      </c>
      <c r="P359" t="s">
        <v>113</v>
      </c>
      <c r="Q359" t="s">
        <v>55</v>
      </c>
      <c r="R359">
        <v>3500</v>
      </c>
      <c r="S359" t="s">
        <v>2005</v>
      </c>
      <c r="T359" t="s">
        <v>239</v>
      </c>
      <c r="V359" t="s">
        <v>503</v>
      </c>
      <c r="W359" t="s">
        <v>503</v>
      </c>
      <c r="X359">
        <v>0</v>
      </c>
      <c r="Y359" s="6" t="str">
        <f t="shared" si="26"/>
        <v>A</v>
      </c>
      <c r="Z359" s="6">
        <f>VLOOKUP(Q359,lists!Q:R,2,FALSE)</f>
        <v>2</v>
      </c>
      <c r="AA359" t="b">
        <f>VLOOKUP(G359,lists!$B$2:$D$3,3,FALSE)</f>
        <v>1</v>
      </c>
      <c r="AB359" t="b">
        <f>VLOOKUP(F359,lists!$B:$C,2,FALSE)</f>
        <v>1</v>
      </c>
      <c r="AC359" t="b">
        <f>IF(AND(Z359&gt;=VLOOKUP(JUMP!$I$1,lists!$Q:$R,2,FALSE),Z359&lt;=VLOOKUP(JUMP!$I$2,lists!$Q:$R,2,FALSE)),TRUE,FALSE)</f>
        <v>1</v>
      </c>
      <c r="AD359" t="b">
        <f>VLOOKUP(Y359,lists!$B$7:$D$8,3,FALSE)</f>
        <v>1</v>
      </c>
      <c r="AE359" t="b">
        <f>VLOOKUP(SUBSTITUTE(IF(H359="","Open",H359),"Beg","Mdn"),lists!$B$27:$D$29,3,FALSE)</f>
        <v>1</v>
      </c>
      <c r="AF359" t="b">
        <f>IF(JUMP!$I$5="All",TRUE,IF(JUMP!$I$5=TEXT('Raw - J'!C359,"mmm"),TRUE,FALSE))</f>
        <v>1</v>
      </c>
      <c r="AG359" t="b">
        <f>VLOOKUP(M359,lists!B:D,3,FALSE)</f>
        <v>1</v>
      </c>
      <c r="AH359" t="b">
        <f>VLOOKUP(T359,lists!$B$23:$D$25,3,FALSE)</f>
        <v>1</v>
      </c>
      <c r="AI359">
        <f t="shared" si="27"/>
        <v>1</v>
      </c>
    </row>
    <row r="360" spans="1:35" x14ac:dyDescent="0.35">
      <c r="A360" s="1">
        <f t="shared" si="24"/>
        <v>360</v>
      </c>
      <c r="B360" s="1">
        <f t="shared" si="25"/>
        <v>359</v>
      </c>
      <c r="C360" s="5">
        <v>44347</v>
      </c>
      <c r="D360" t="s">
        <v>112</v>
      </c>
      <c r="E360" t="s">
        <v>47</v>
      </c>
      <c r="F360" t="s">
        <v>53</v>
      </c>
      <c r="G360" t="s">
        <v>6</v>
      </c>
      <c r="H360" t="s">
        <v>227</v>
      </c>
      <c r="K360" t="s">
        <v>54</v>
      </c>
      <c r="L360" t="s">
        <v>5</v>
      </c>
      <c r="M360">
        <v>5</v>
      </c>
      <c r="O360" t="s">
        <v>229</v>
      </c>
      <c r="P360" t="s">
        <v>160</v>
      </c>
      <c r="Q360" t="s">
        <v>52</v>
      </c>
      <c r="R360">
        <v>5100</v>
      </c>
      <c r="S360" t="s">
        <v>2001</v>
      </c>
      <c r="T360" t="s">
        <v>239</v>
      </c>
      <c r="U360" t="s">
        <v>1695</v>
      </c>
      <c r="V360" t="s">
        <v>503</v>
      </c>
      <c r="W360" t="s">
        <v>503</v>
      </c>
      <c r="X360">
        <v>0</v>
      </c>
      <c r="Y360" s="6" t="str">
        <f t="shared" si="26"/>
        <v>A</v>
      </c>
      <c r="Z360" s="6">
        <f>VLOOKUP(Q360,lists!Q:R,2,FALSE)</f>
        <v>5</v>
      </c>
      <c r="AA360" t="b">
        <f>VLOOKUP(G360,lists!$B$2:$D$3,3,FALSE)</f>
        <v>1</v>
      </c>
      <c r="AB360" t="b">
        <f>VLOOKUP(F360,lists!$B:$C,2,FALSE)</f>
        <v>1</v>
      </c>
      <c r="AC360" t="b">
        <f>IF(AND(Z360&gt;=VLOOKUP(JUMP!$I$1,lists!$Q:$R,2,FALSE),Z360&lt;=VLOOKUP(JUMP!$I$2,lists!$Q:$R,2,FALSE)),TRUE,FALSE)</f>
        <v>1</v>
      </c>
      <c r="AD360" t="b">
        <f>VLOOKUP(Y360,lists!$B$7:$D$8,3,FALSE)</f>
        <v>1</v>
      </c>
      <c r="AE360" t="b">
        <f>VLOOKUP(SUBSTITUTE(IF(H360="","Open",H360),"Beg","Mdn"),lists!$B$27:$D$29,3,FALSE)</f>
        <v>1</v>
      </c>
      <c r="AF360" t="b">
        <f>IF(JUMP!$I$5="All",TRUE,IF(JUMP!$I$5=TEXT('Raw - J'!C360,"mmm"),TRUE,FALSE))</f>
        <v>1</v>
      </c>
      <c r="AG360" t="b">
        <f>VLOOKUP(M360,lists!B:D,3,FALSE)</f>
        <v>1</v>
      </c>
      <c r="AH360" t="b">
        <f>VLOOKUP(T360,lists!$B$23:$D$25,3,FALSE)</f>
        <v>1</v>
      </c>
      <c r="AI360">
        <f t="shared" si="27"/>
        <v>1</v>
      </c>
    </row>
    <row r="361" spans="1:35" x14ac:dyDescent="0.35">
      <c r="A361" s="1">
        <f t="shared" si="24"/>
        <v>361</v>
      </c>
      <c r="B361" s="1">
        <f t="shared" si="25"/>
        <v>360</v>
      </c>
      <c r="C361" s="5">
        <v>44347</v>
      </c>
      <c r="D361" t="s">
        <v>112</v>
      </c>
      <c r="E361" t="s">
        <v>47</v>
      </c>
      <c r="F361" t="s">
        <v>53</v>
      </c>
      <c r="G361" t="s">
        <v>51</v>
      </c>
      <c r="H361" t="s">
        <v>245</v>
      </c>
      <c r="K361" t="s">
        <v>54</v>
      </c>
      <c r="L361" t="s">
        <v>5</v>
      </c>
      <c r="M361">
        <v>4</v>
      </c>
      <c r="O361" t="s">
        <v>227</v>
      </c>
      <c r="P361" t="s">
        <v>113</v>
      </c>
      <c r="Q361" t="s">
        <v>55</v>
      </c>
      <c r="R361">
        <v>5400</v>
      </c>
      <c r="S361" t="s">
        <v>2003</v>
      </c>
      <c r="T361" t="s">
        <v>239</v>
      </c>
      <c r="V361" t="s">
        <v>503</v>
      </c>
      <c r="W361" t="s">
        <v>503</v>
      </c>
      <c r="X361">
        <v>0</v>
      </c>
      <c r="Y361" s="6" t="str">
        <f t="shared" si="26"/>
        <v>A</v>
      </c>
      <c r="Z361" s="6">
        <f>VLOOKUP(Q361,lists!Q:R,2,FALSE)</f>
        <v>2</v>
      </c>
      <c r="AA361" t="b">
        <f>VLOOKUP(G361,lists!$B$2:$D$3,3,FALSE)</f>
        <v>1</v>
      </c>
      <c r="AB361" t="b">
        <f>VLOOKUP(F361,lists!$B:$C,2,FALSE)</f>
        <v>1</v>
      </c>
      <c r="AC361" t="b">
        <f>IF(AND(Z361&gt;=VLOOKUP(JUMP!$I$1,lists!$Q:$R,2,FALSE),Z361&lt;=VLOOKUP(JUMP!$I$2,lists!$Q:$R,2,FALSE)),TRUE,FALSE)</f>
        <v>1</v>
      </c>
      <c r="AD361" t="b">
        <f>VLOOKUP(Y361,lists!$B$7:$D$8,3,FALSE)</f>
        <v>1</v>
      </c>
      <c r="AE361" t="b">
        <f>VLOOKUP(SUBSTITUTE(IF(H361="","Open",H361),"Beg","Mdn"),lists!$B$27:$D$29,3,FALSE)</f>
        <v>1</v>
      </c>
      <c r="AF361" t="b">
        <f>IF(JUMP!$I$5="All",TRUE,IF(JUMP!$I$5=TEXT('Raw - J'!C361,"mmm"),TRUE,FALSE))</f>
        <v>1</v>
      </c>
      <c r="AG361" t="b">
        <f>VLOOKUP(M361,lists!B:D,3,FALSE)</f>
        <v>1</v>
      </c>
      <c r="AH361" t="b">
        <f>VLOOKUP(T361,lists!$B$23:$D$25,3,FALSE)</f>
        <v>1</v>
      </c>
      <c r="AI361">
        <f t="shared" si="27"/>
        <v>1</v>
      </c>
    </row>
    <row r="362" spans="1:35" x14ac:dyDescent="0.35">
      <c r="A362" s="1">
        <f t="shared" si="24"/>
        <v>362</v>
      </c>
      <c r="B362" s="1">
        <f t="shared" si="25"/>
        <v>361</v>
      </c>
      <c r="C362" s="5">
        <v>44347</v>
      </c>
      <c r="D362" t="s">
        <v>112</v>
      </c>
      <c r="E362" t="s">
        <v>47</v>
      </c>
      <c r="F362" t="s">
        <v>48</v>
      </c>
      <c r="G362" t="s">
        <v>6</v>
      </c>
      <c r="H362" t="s">
        <v>227</v>
      </c>
      <c r="K362" t="s">
        <v>49</v>
      </c>
      <c r="L362" t="s">
        <v>5</v>
      </c>
      <c r="M362">
        <v>5</v>
      </c>
      <c r="O362" t="s">
        <v>234</v>
      </c>
      <c r="P362" t="s">
        <v>108</v>
      </c>
      <c r="Q362" t="s">
        <v>55</v>
      </c>
      <c r="R362">
        <v>6000</v>
      </c>
      <c r="S362" t="s">
        <v>2000</v>
      </c>
      <c r="T362" t="s">
        <v>239</v>
      </c>
      <c r="V362" t="s">
        <v>503</v>
      </c>
      <c r="W362" t="s">
        <v>503</v>
      </c>
      <c r="X362">
        <v>0</v>
      </c>
      <c r="Y362" s="6" t="str">
        <f t="shared" si="26"/>
        <v>A</v>
      </c>
      <c r="Z362" s="6">
        <f>VLOOKUP(Q362,lists!Q:R,2,FALSE)</f>
        <v>2</v>
      </c>
      <c r="AA362" t="b">
        <f>VLOOKUP(G362,lists!$B$2:$D$3,3,FALSE)</f>
        <v>1</v>
      </c>
      <c r="AB362" t="b">
        <f>VLOOKUP(F362,lists!$B:$C,2,FALSE)</f>
        <v>1</v>
      </c>
      <c r="AC362" t="b">
        <f>IF(AND(Z362&gt;=VLOOKUP(JUMP!$I$1,lists!$Q:$R,2,FALSE),Z362&lt;=VLOOKUP(JUMP!$I$2,lists!$Q:$R,2,FALSE)),TRUE,FALSE)</f>
        <v>1</v>
      </c>
      <c r="AD362" t="b">
        <f>VLOOKUP(Y362,lists!$B$7:$D$8,3,FALSE)</f>
        <v>1</v>
      </c>
      <c r="AE362" t="b">
        <f>VLOOKUP(SUBSTITUTE(IF(H362="","Open",H362),"Beg","Mdn"),lists!$B$27:$D$29,3,FALSE)</f>
        <v>1</v>
      </c>
      <c r="AF362" t="b">
        <f>IF(JUMP!$I$5="All",TRUE,IF(JUMP!$I$5=TEXT('Raw - J'!C362,"mmm"),TRUE,FALSE))</f>
        <v>1</v>
      </c>
      <c r="AG362" t="b">
        <f>VLOOKUP(M362,lists!B:D,3,FALSE)</f>
        <v>1</v>
      </c>
      <c r="AH362" t="b">
        <f>VLOOKUP(T362,lists!$B$23:$D$25,3,FALSE)</f>
        <v>1</v>
      </c>
      <c r="AI362">
        <f t="shared" si="27"/>
        <v>1</v>
      </c>
    </row>
    <row r="363" spans="1:35" x14ac:dyDescent="0.35">
      <c r="A363" s="1">
        <f t="shared" si="24"/>
        <v>363</v>
      </c>
      <c r="B363" s="1">
        <f t="shared" si="25"/>
        <v>362</v>
      </c>
      <c r="C363" s="5">
        <v>44347</v>
      </c>
      <c r="D363" t="s">
        <v>112</v>
      </c>
      <c r="E363" t="s">
        <v>47</v>
      </c>
      <c r="F363" t="s">
        <v>48</v>
      </c>
      <c r="G363" t="s">
        <v>6</v>
      </c>
      <c r="H363" t="s">
        <v>227</v>
      </c>
      <c r="K363" t="s">
        <v>49</v>
      </c>
      <c r="L363" t="s">
        <v>7</v>
      </c>
      <c r="M363">
        <v>5</v>
      </c>
      <c r="O363" t="s">
        <v>234</v>
      </c>
      <c r="P363" t="s">
        <v>115</v>
      </c>
      <c r="Q363" t="s">
        <v>52</v>
      </c>
      <c r="R363">
        <v>6100</v>
      </c>
      <c r="S363" t="s">
        <v>2004</v>
      </c>
      <c r="T363" t="s">
        <v>239</v>
      </c>
      <c r="V363" t="s">
        <v>503</v>
      </c>
      <c r="W363" t="s">
        <v>503</v>
      </c>
      <c r="X363">
        <v>0</v>
      </c>
      <c r="Y363" s="6" t="str">
        <f t="shared" si="26"/>
        <v>F</v>
      </c>
      <c r="Z363" s="6">
        <f>VLOOKUP(Q363,lists!Q:R,2,FALSE)</f>
        <v>5</v>
      </c>
      <c r="AA363" t="b">
        <f>VLOOKUP(G363,lists!$B$2:$D$3,3,FALSE)</f>
        <v>1</v>
      </c>
      <c r="AB363" t="b">
        <f>VLOOKUP(F363,lists!$B:$C,2,FALSE)</f>
        <v>1</v>
      </c>
      <c r="AC363" t="b">
        <f>IF(AND(Z363&gt;=VLOOKUP(JUMP!$I$1,lists!$Q:$R,2,FALSE),Z363&lt;=VLOOKUP(JUMP!$I$2,lists!$Q:$R,2,FALSE)),TRUE,FALSE)</f>
        <v>1</v>
      </c>
      <c r="AD363" t="b">
        <f>VLOOKUP(Y363,lists!$B$7:$D$8,3,FALSE)</f>
        <v>1</v>
      </c>
      <c r="AE363" t="b">
        <f>VLOOKUP(SUBSTITUTE(IF(H363="","Open",H363),"Beg","Mdn"),lists!$B$27:$D$29,3,FALSE)</f>
        <v>1</v>
      </c>
      <c r="AF363" t="b">
        <f>IF(JUMP!$I$5="All",TRUE,IF(JUMP!$I$5=TEXT('Raw - J'!C363,"mmm"),TRUE,FALSE))</f>
        <v>1</v>
      </c>
      <c r="AG363" t="b">
        <f>VLOOKUP(M363,lists!B:D,3,FALSE)</f>
        <v>1</v>
      </c>
      <c r="AH363" t="b">
        <f>VLOOKUP(T363,lists!$B$23:$D$25,3,FALSE)</f>
        <v>1</v>
      </c>
      <c r="AI363">
        <f t="shared" si="27"/>
        <v>1</v>
      </c>
    </row>
    <row r="364" spans="1:35" x14ac:dyDescent="0.35">
      <c r="A364" s="1">
        <f t="shared" si="24"/>
        <v>364</v>
      </c>
      <c r="B364" s="1">
        <f t="shared" si="25"/>
        <v>363</v>
      </c>
      <c r="C364" s="5">
        <v>44347</v>
      </c>
      <c r="D364" t="s">
        <v>112</v>
      </c>
      <c r="E364" t="s">
        <v>47</v>
      </c>
      <c r="F364" t="s">
        <v>53</v>
      </c>
      <c r="G364" t="s">
        <v>6</v>
      </c>
      <c r="H364" t="s">
        <v>227</v>
      </c>
      <c r="K364" t="s">
        <v>54</v>
      </c>
      <c r="L364" t="s">
        <v>5</v>
      </c>
      <c r="M364">
        <v>5</v>
      </c>
      <c r="O364" t="s">
        <v>229</v>
      </c>
      <c r="P364" t="s">
        <v>113</v>
      </c>
      <c r="Q364" t="s">
        <v>55</v>
      </c>
      <c r="R364">
        <v>6100</v>
      </c>
      <c r="S364" t="s">
        <v>2006</v>
      </c>
      <c r="T364" t="s">
        <v>239</v>
      </c>
      <c r="V364" t="s">
        <v>503</v>
      </c>
      <c r="W364" t="s">
        <v>503</v>
      </c>
      <c r="X364">
        <v>0</v>
      </c>
      <c r="Y364" s="6" t="str">
        <f t="shared" si="26"/>
        <v>A</v>
      </c>
      <c r="Z364" s="6">
        <f>VLOOKUP(Q364,lists!Q:R,2,FALSE)</f>
        <v>2</v>
      </c>
      <c r="AA364" t="b">
        <f>VLOOKUP(G364,lists!$B$2:$D$3,3,FALSE)</f>
        <v>1</v>
      </c>
      <c r="AB364" t="b">
        <f>VLOOKUP(F364,lists!$B:$C,2,FALSE)</f>
        <v>1</v>
      </c>
      <c r="AC364" t="b">
        <f>IF(AND(Z364&gt;=VLOOKUP(JUMP!$I$1,lists!$Q:$R,2,FALSE),Z364&lt;=VLOOKUP(JUMP!$I$2,lists!$Q:$R,2,FALSE)),TRUE,FALSE)</f>
        <v>1</v>
      </c>
      <c r="AD364" t="b">
        <f>VLOOKUP(Y364,lists!$B$7:$D$8,3,FALSE)</f>
        <v>1</v>
      </c>
      <c r="AE364" t="b">
        <f>VLOOKUP(SUBSTITUTE(IF(H364="","Open",H364),"Beg","Mdn"),lists!$B$27:$D$29,3,FALSE)</f>
        <v>1</v>
      </c>
      <c r="AF364" t="b">
        <f>IF(JUMP!$I$5="All",TRUE,IF(JUMP!$I$5=TEXT('Raw - J'!C364,"mmm"),TRUE,FALSE))</f>
        <v>1</v>
      </c>
      <c r="AG364" t="b">
        <f>VLOOKUP(M364,lists!B:D,3,FALSE)</f>
        <v>1</v>
      </c>
      <c r="AH364" t="b">
        <f>VLOOKUP(T364,lists!$B$23:$D$25,3,FALSE)</f>
        <v>1</v>
      </c>
      <c r="AI364">
        <f t="shared" si="27"/>
        <v>1</v>
      </c>
    </row>
    <row r="365" spans="1:35" x14ac:dyDescent="0.35">
      <c r="A365" s="1">
        <f t="shared" si="24"/>
        <v>365</v>
      </c>
      <c r="B365" s="1">
        <f t="shared" si="25"/>
        <v>364</v>
      </c>
      <c r="C365" s="5">
        <v>44347</v>
      </c>
      <c r="D365" t="s">
        <v>112</v>
      </c>
      <c r="E365" t="s">
        <v>47</v>
      </c>
      <c r="F365" t="s">
        <v>53</v>
      </c>
      <c r="G365" t="s">
        <v>6</v>
      </c>
      <c r="H365" t="s">
        <v>227</v>
      </c>
      <c r="K365" t="s">
        <v>54</v>
      </c>
      <c r="L365" t="s">
        <v>5</v>
      </c>
      <c r="M365">
        <v>5</v>
      </c>
      <c r="O365" t="s">
        <v>234</v>
      </c>
      <c r="P365" t="s">
        <v>117</v>
      </c>
      <c r="Q365" t="s">
        <v>50</v>
      </c>
      <c r="R365">
        <v>7100</v>
      </c>
      <c r="S365" t="s">
        <v>2002</v>
      </c>
      <c r="T365" t="s">
        <v>239</v>
      </c>
      <c r="V365" t="s">
        <v>503</v>
      </c>
      <c r="W365" t="s">
        <v>503</v>
      </c>
      <c r="X365">
        <v>0</v>
      </c>
      <c r="Y365" s="6" t="str">
        <f t="shared" si="26"/>
        <v>A</v>
      </c>
      <c r="Z365" s="6">
        <f>VLOOKUP(Q365,lists!Q:R,2,FALSE)</f>
        <v>3</v>
      </c>
      <c r="AA365" t="b">
        <f>VLOOKUP(G365,lists!$B$2:$D$3,3,FALSE)</f>
        <v>1</v>
      </c>
      <c r="AB365" t="b">
        <f>VLOOKUP(F365,lists!$B:$C,2,FALSE)</f>
        <v>1</v>
      </c>
      <c r="AC365" t="b">
        <f>IF(AND(Z365&gt;=VLOOKUP(JUMP!$I$1,lists!$Q:$R,2,FALSE),Z365&lt;=VLOOKUP(JUMP!$I$2,lists!$Q:$R,2,FALSE)),TRUE,FALSE)</f>
        <v>1</v>
      </c>
      <c r="AD365" t="b">
        <f>VLOOKUP(Y365,lists!$B$7:$D$8,3,FALSE)</f>
        <v>1</v>
      </c>
      <c r="AE365" t="b">
        <f>VLOOKUP(SUBSTITUTE(IF(H365="","Open",H365),"Beg","Mdn"),lists!$B$27:$D$29,3,FALSE)</f>
        <v>1</v>
      </c>
      <c r="AF365" t="b">
        <f>IF(JUMP!$I$5="All",TRUE,IF(JUMP!$I$5=TEXT('Raw - J'!C365,"mmm"),TRUE,FALSE))</f>
        <v>1</v>
      </c>
      <c r="AG365" t="b">
        <f>VLOOKUP(M365,lists!B:D,3,FALSE)</f>
        <v>1</v>
      </c>
      <c r="AH365" t="b">
        <f>VLOOKUP(T365,lists!$B$23:$D$25,3,FALSE)</f>
        <v>1</v>
      </c>
      <c r="AI365">
        <f t="shared" si="27"/>
        <v>1</v>
      </c>
    </row>
    <row r="366" spans="1:35" x14ac:dyDescent="0.35">
      <c r="A366" s="1">
        <f t="shared" ref="A366:A429" si="28">IF(B366="",A365,B366+1)</f>
        <v>366</v>
      </c>
      <c r="B366" s="1">
        <f t="shared" ref="B366:B429" si="29">IF(AND(A365&lt;1,AI366=1),1,IF(AI366=1,A365,""))</f>
        <v>365</v>
      </c>
      <c r="C366" s="5">
        <v>44349</v>
      </c>
      <c r="D366" t="s">
        <v>1952</v>
      </c>
      <c r="E366" t="s">
        <v>47</v>
      </c>
      <c r="F366" t="s">
        <v>109</v>
      </c>
      <c r="G366" t="s">
        <v>51</v>
      </c>
      <c r="H366" t="s">
        <v>227</v>
      </c>
      <c r="K366" t="s">
        <v>49</v>
      </c>
      <c r="L366" t="s">
        <v>5</v>
      </c>
      <c r="M366">
        <v>5</v>
      </c>
      <c r="O366" t="s">
        <v>227</v>
      </c>
      <c r="P366" t="s">
        <v>1958</v>
      </c>
      <c r="Q366" t="s">
        <v>52</v>
      </c>
      <c r="R366">
        <v>4000</v>
      </c>
      <c r="S366" t="s">
        <v>2011</v>
      </c>
      <c r="T366" t="s">
        <v>240</v>
      </c>
      <c r="U366" t="s">
        <v>526</v>
      </c>
      <c r="V366" t="s">
        <v>503</v>
      </c>
      <c r="W366" t="s">
        <v>503</v>
      </c>
      <c r="X366">
        <v>0</v>
      </c>
      <c r="Y366" s="6" t="str">
        <f t="shared" si="26"/>
        <v>A</v>
      </c>
      <c r="Z366" s="6">
        <f>VLOOKUP(Q366,lists!Q:R,2,FALSE)</f>
        <v>5</v>
      </c>
      <c r="AA366" t="b">
        <f>VLOOKUP(G366,lists!$B$2:$D$3,3,FALSE)</f>
        <v>1</v>
      </c>
      <c r="AB366" t="b">
        <f>VLOOKUP(F366,lists!$B:$C,2,FALSE)</f>
        <v>1</v>
      </c>
      <c r="AC366" t="b">
        <f>IF(AND(Z366&gt;=VLOOKUP(JUMP!$I$1,lists!$Q:$R,2,FALSE),Z366&lt;=VLOOKUP(JUMP!$I$2,lists!$Q:$R,2,FALSE)),TRUE,FALSE)</f>
        <v>1</v>
      </c>
      <c r="AD366" t="b">
        <f>VLOOKUP(Y366,lists!$B$7:$D$8,3,FALSE)</f>
        <v>1</v>
      </c>
      <c r="AE366" t="b">
        <f>VLOOKUP(SUBSTITUTE(IF(H366="","Open",H366),"Beg","Mdn"),lists!$B$27:$D$29,3,FALSE)</f>
        <v>1</v>
      </c>
      <c r="AF366" t="b">
        <f>IF(JUMP!$I$5="All",TRUE,IF(JUMP!$I$5=TEXT('Raw - J'!C366,"mmm"),TRUE,FALSE))</f>
        <v>1</v>
      </c>
      <c r="AG366" t="b">
        <f>VLOOKUP(M366,lists!B:D,3,FALSE)</f>
        <v>1</v>
      </c>
      <c r="AH366" t="b">
        <f>VLOOKUP(T366,lists!$B$23:$D$25,3,FALSE)</f>
        <v>1</v>
      </c>
      <c r="AI366">
        <f t="shared" si="27"/>
        <v>1</v>
      </c>
    </row>
    <row r="367" spans="1:35" x14ac:dyDescent="0.35">
      <c r="A367" s="1">
        <f t="shared" si="28"/>
        <v>367</v>
      </c>
      <c r="B367" s="1">
        <f t="shared" si="29"/>
        <v>366</v>
      </c>
      <c r="C367" s="5">
        <v>44349</v>
      </c>
      <c r="D367" t="s">
        <v>1952</v>
      </c>
      <c r="E367" t="s">
        <v>47</v>
      </c>
      <c r="F367" t="s">
        <v>53</v>
      </c>
      <c r="G367" t="s">
        <v>6</v>
      </c>
      <c r="H367" t="s">
        <v>227</v>
      </c>
      <c r="K367" t="s">
        <v>54</v>
      </c>
      <c r="L367" t="s">
        <v>5</v>
      </c>
      <c r="M367">
        <v>5</v>
      </c>
      <c r="O367" t="s">
        <v>234</v>
      </c>
      <c r="P367" t="s">
        <v>1955</v>
      </c>
      <c r="Q367" t="s">
        <v>55</v>
      </c>
      <c r="R367">
        <v>4100</v>
      </c>
      <c r="S367" t="s">
        <v>2012</v>
      </c>
      <c r="T367" t="s">
        <v>240</v>
      </c>
      <c r="V367" t="s">
        <v>518</v>
      </c>
      <c r="W367" t="s">
        <v>503</v>
      </c>
      <c r="X367">
        <v>0</v>
      </c>
      <c r="Y367" s="6" t="str">
        <f t="shared" si="26"/>
        <v>A</v>
      </c>
      <c r="Z367" s="6">
        <f>VLOOKUP(Q367,lists!Q:R,2,FALSE)</f>
        <v>2</v>
      </c>
      <c r="AA367" t="b">
        <f>VLOOKUP(G367,lists!$B$2:$D$3,3,FALSE)</f>
        <v>1</v>
      </c>
      <c r="AB367" t="b">
        <f>VLOOKUP(F367,lists!$B:$C,2,FALSE)</f>
        <v>1</v>
      </c>
      <c r="AC367" t="b">
        <f>IF(AND(Z367&gt;=VLOOKUP(JUMP!$I$1,lists!$Q:$R,2,FALSE),Z367&lt;=VLOOKUP(JUMP!$I$2,lists!$Q:$R,2,FALSE)),TRUE,FALSE)</f>
        <v>1</v>
      </c>
      <c r="AD367" t="b">
        <f>VLOOKUP(Y367,lists!$B$7:$D$8,3,FALSE)</f>
        <v>1</v>
      </c>
      <c r="AE367" t="b">
        <f>VLOOKUP(SUBSTITUTE(IF(H367="","Open",H367),"Beg","Mdn"),lists!$B$27:$D$29,3,FALSE)</f>
        <v>1</v>
      </c>
      <c r="AF367" t="b">
        <f>IF(JUMP!$I$5="All",TRUE,IF(JUMP!$I$5=TEXT('Raw - J'!C367,"mmm"),TRUE,FALSE))</f>
        <v>1</v>
      </c>
      <c r="AG367" t="b">
        <f>VLOOKUP(M367,lists!B:D,3,FALSE)</f>
        <v>1</v>
      </c>
      <c r="AH367" t="b">
        <f>VLOOKUP(T367,lists!$B$23:$D$25,3,FALSE)</f>
        <v>1</v>
      </c>
      <c r="AI367">
        <f t="shared" si="27"/>
        <v>1</v>
      </c>
    </row>
    <row r="368" spans="1:35" x14ac:dyDescent="0.35">
      <c r="A368" s="1">
        <f t="shared" si="28"/>
        <v>368</v>
      </c>
      <c r="B368" s="1">
        <f t="shared" si="29"/>
        <v>367</v>
      </c>
      <c r="C368" s="5">
        <v>44349</v>
      </c>
      <c r="D368" t="s">
        <v>1952</v>
      </c>
      <c r="E368" t="s">
        <v>47</v>
      </c>
      <c r="F368" t="s">
        <v>53</v>
      </c>
      <c r="G368" t="s">
        <v>51</v>
      </c>
      <c r="H368" t="s">
        <v>244</v>
      </c>
      <c r="K368" t="s">
        <v>54</v>
      </c>
      <c r="L368" t="s">
        <v>5</v>
      </c>
      <c r="M368">
        <v>4</v>
      </c>
      <c r="O368" t="s">
        <v>227</v>
      </c>
      <c r="P368" t="s">
        <v>1955</v>
      </c>
      <c r="Q368" t="s">
        <v>55</v>
      </c>
      <c r="R368">
        <v>5400</v>
      </c>
      <c r="S368" t="s">
        <v>2007</v>
      </c>
      <c r="T368" t="s">
        <v>240</v>
      </c>
      <c r="V368" t="s">
        <v>503</v>
      </c>
      <c r="W368" t="s">
        <v>503</v>
      </c>
      <c r="X368">
        <v>0</v>
      </c>
      <c r="Y368" s="6" t="str">
        <f t="shared" si="26"/>
        <v>A</v>
      </c>
      <c r="Z368" s="6">
        <f>VLOOKUP(Q368,lists!Q:R,2,FALSE)</f>
        <v>2</v>
      </c>
      <c r="AA368" t="b">
        <f>VLOOKUP(G368,lists!$B$2:$D$3,3,FALSE)</f>
        <v>1</v>
      </c>
      <c r="AB368" t="b">
        <f>VLOOKUP(F368,lists!$B:$C,2,FALSE)</f>
        <v>1</v>
      </c>
      <c r="AC368" t="b">
        <f>IF(AND(Z368&gt;=VLOOKUP(JUMP!$I$1,lists!$Q:$R,2,FALSE),Z368&lt;=VLOOKUP(JUMP!$I$2,lists!$Q:$R,2,FALSE)),TRUE,FALSE)</f>
        <v>1</v>
      </c>
      <c r="AD368" t="b">
        <f>VLOOKUP(Y368,lists!$B$7:$D$8,3,FALSE)</f>
        <v>1</v>
      </c>
      <c r="AE368" t="b">
        <f>VLOOKUP(SUBSTITUTE(IF(H368="","Open",H368),"Beg","Mdn"),lists!$B$27:$D$29,3,FALSE)</f>
        <v>1</v>
      </c>
      <c r="AF368" t="b">
        <f>IF(JUMP!$I$5="All",TRUE,IF(JUMP!$I$5=TEXT('Raw - J'!C368,"mmm"),TRUE,FALSE))</f>
        <v>1</v>
      </c>
      <c r="AG368" t="b">
        <f>VLOOKUP(M368,lists!B:D,3,FALSE)</f>
        <v>1</v>
      </c>
      <c r="AH368" t="b">
        <f>VLOOKUP(T368,lists!$B$23:$D$25,3,FALSE)</f>
        <v>1</v>
      </c>
      <c r="AI368">
        <f t="shared" si="27"/>
        <v>1</v>
      </c>
    </row>
    <row r="369" spans="1:35" x14ac:dyDescent="0.35">
      <c r="A369" s="1">
        <f t="shared" si="28"/>
        <v>369</v>
      </c>
      <c r="B369" s="1">
        <f t="shared" si="29"/>
        <v>368</v>
      </c>
      <c r="C369" s="5">
        <v>44349</v>
      </c>
      <c r="D369" t="s">
        <v>1952</v>
      </c>
      <c r="E369" t="s">
        <v>47</v>
      </c>
      <c r="F369" t="s">
        <v>53</v>
      </c>
      <c r="G369" t="s">
        <v>6</v>
      </c>
      <c r="H369" t="s">
        <v>227</v>
      </c>
      <c r="K369" t="s">
        <v>54</v>
      </c>
      <c r="L369" t="s">
        <v>5</v>
      </c>
      <c r="M369">
        <v>4</v>
      </c>
      <c r="O369" t="s">
        <v>226</v>
      </c>
      <c r="P369" t="s">
        <v>1953</v>
      </c>
      <c r="Q369" t="s">
        <v>52</v>
      </c>
      <c r="R369">
        <v>5700</v>
      </c>
      <c r="S369" t="s">
        <v>293</v>
      </c>
      <c r="T369" t="s">
        <v>240</v>
      </c>
      <c r="V369" t="s">
        <v>503</v>
      </c>
      <c r="W369" t="s">
        <v>503</v>
      </c>
      <c r="X369">
        <v>0</v>
      </c>
      <c r="Y369" s="6" t="str">
        <f t="shared" si="26"/>
        <v>A</v>
      </c>
      <c r="Z369" s="6">
        <f>VLOOKUP(Q369,lists!Q:R,2,FALSE)</f>
        <v>5</v>
      </c>
      <c r="AA369" t="b">
        <f>VLOOKUP(G369,lists!$B$2:$D$3,3,FALSE)</f>
        <v>1</v>
      </c>
      <c r="AB369" t="b">
        <f>VLOOKUP(F369,lists!$B:$C,2,FALSE)</f>
        <v>1</v>
      </c>
      <c r="AC369" t="b">
        <f>IF(AND(Z369&gt;=VLOOKUP(JUMP!$I$1,lists!$Q:$R,2,FALSE),Z369&lt;=VLOOKUP(JUMP!$I$2,lists!$Q:$R,2,FALSE)),TRUE,FALSE)</f>
        <v>1</v>
      </c>
      <c r="AD369" t="b">
        <f>VLOOKUP(Y369,lists!$B$7:$D$8,3,FALSE)</f>
        <v>1</v>
      </c>
      <c r="AE369" t="b">
        <f>VLOOKUP(SUBSTITUTE(IF(H369="","Open",H369),"Beg","Mdn"),lists!$B$27:$D$29,3,FALSE)</f>
        <v>1</v>
      </c>
      <c r="AF369" t="b">
        <f>IF(JUMP!$I$5="All",TRUE,IF(JUMP!$I$5=TEXT('Raw - J'!C369,"mmm"),TRUE,FALSE))</f>
        <v>1</v>
      </c>
      <c r="AG369" t="b">
        <f>VLOOKUP(M369,lists!B:D,3,FALSE)</f>
        <v>1</v>
      </c>
      <c r="AH369" t="b">
        <f>VLOOKUP(T369,lists!$B$23:$D$25,3,FALSE)</f>
        <v>1</v>
      </c>
      <c r="AI369">
        <f t="shared" si="27"/>
        <v>1</v>
      </c>
    </row>
    <row r="370" spans="1:35" x14ac:dyDescent="0.35">
      <c r="A370" s="1">
        <f t="shared" si="28"/>
        <v>370</v>
      </c>
      <c r="B370" s="1">
        <f t="shared" si="29"/>
        <v>369</v>
      </c>
      <c r="C370" s="5">
        <v>44349</v>
      </c>
      <c r="D370" t="s">
        <v>1952</v>
      </c>
      <c r="E370" t="s">
        <v>47</v>
      </c>
      <c r="F370" t="s">
        <v>48</v>
      </c>
      <c r="G370" t="s">
        <v>6</v>
      </c>
      <c r="H370" t="s">
        <v>227</v>
      </c>
      <c r="K370" t="s">
        <v>49</v>
      </c>
      <c r="L370" t="s">
        <v>5</v>
      </c>
      <c r="M370">
        <v>4</v>
      </c>
      <c r="O370" t="s">
        <v>235</v>
      </c>
      <c r="P370" t="s">
        <v>1960</v>
      </c>
      <c r="Q370" t="s">
        <v>55</v>
      </c>
      <c r="R370">
        <v>6700</v>
      </c>
      <c r="S370" t="s">
        <v>2008</v>
      </c>
      <c r="T370" t="s">
        <v>240</v>
      </c>
      <c r="V370" t="s">
        <v>503</v>
      </c>
      <c r="W370" t="s">
        <v>503</v>
      </c>
      <c r="X370">
        <v>0</v>
      </c>
      <c r="Y370" s="6" t="str">
        <f t="shared" si="26"/>
        <v>A</v>
      </c>
      <c r="Z370" s="6">
        <f>VLOOKUP(Q370,lists!Q:R,2,FALSE)</f>
        <v>2</v>
      </c>
      <c r="AA370" t="b">
        <f>VLOOKUP(G370,lists!$B$2:$D$3,3,FALSE)</f>
        <v>1</v>
      </c>
      <c r="AB370" t="b">
        <f>VLOOKUP(F370,lists!$B:$C,2,FALSE)</f>
        <v>1</v>
      </c>
      <c r="AC370" t="b">
        <f>IF(AND(Z370&gt;=VLOOKUP(JUMP!$I$1,lists!$Q:$R,2,FALSE),Z370&lt;=VLOOKUP(JUMP!$I$2,lists!$Q:$R,2,FALSE)),TRUE,FALSE)</f>
        <v>1</v>
      </c>
      <c r="AD370" t="b">
        <f>VLOOKUP(Y370,lists!$B$7:$D$8,3,FALSE)</f>
        <v>1</v>
      </c>
      <c r="AE370" t="b">
        <f>VLOOKUP(SUBSTITUTE(IF(H370="","Open",H370),"Beg","Mdn"),lists!$B$27:$D$29,3,FALSE)</f>
        <v>1</v>
      </c>
      <c r="AF370" t="b">
        <f>IF(JUMP!$I$5="All",TRUE,IF(JUMP!$I$5=TEXT('Raw - J'!C370,"mmm"),TRUE,FALSE))</f>
        <v>1</v>
      </c>
      <c r="AG370" t="b">
        <f>VLOOKUP(M370,lists!B:D,3,FALSE)</f>
        <v>1</v>
      </c>
      <c r="AH370" t="b">
        <f>VLOOKUP(T370,lists!$B$23:$D$25,3,FALSE)</f>
        <v>1</v>
      </c>
      <c r="AI370">
        <f t="shared" si="27"/>
        <v>1</v>
      </c>
    </row>
    <row r="371" spans="1:35" x14ac:dyDescent="0.35">
      <c r="A371" s="1">
        <f t="shared" si="28"/>
        <v>371</v>
      </c>
      <c r="B371" s="1">
        <f t="shared" si="29"/>
        <v>370</v>
      </c>
      <c r="C371" s="5">
        <v>44349</v>
      </c>
      <c r="D371" t="s">
        <v>1952</v>
      </c>
      <c r="E371" t="s">
        <v>47</v>
      </c>
      <c r="F371" t="s">
        <v>48</v>
      </c>
      <c r="G371" t="s">
        <v>51</v>
      </c>
      <c r="H371" t="s">
        <v>244</v>
      </c>
      <c r="K371" t="s">
        <v>49</v>
      </c>
      <c r="L371" t="s">
        <v>5</v>
      </c>
      <c r="M371">
        <v>4</v>
      </c>
      <c r="O371" t="s">
        <v>227</v>
      </c>
      <c r="P371" t="s">
        <v>169</v>
      </c>
      <c r="Q371" t="s">
        <v>50</v>
      </c>
      <c r="R371">
        <v>6700</v>
      </c>
      <c r="S371" t="s">
        <v>2010</v>
      </c>
      <c r="T371" t="s">
        <v>240</v>
      </c>
      <c r="V371" t="s">
        <v>503</v>
      </c>
      <c r="W371" t="s">
        <v>503</v>
      </c>
      <c r="X371">
        <v>0</v>
      </c>
      <c r="Y371" s="6" t="str">
        <f t="shared" si="26"/>
        <v>A</v>
      </c>
      <c r="Z371" s="6">
        <f>VLOOKUP(Q371,lists!Q:R,2,FALSE)</f>
        <v>3</v>
      </c>
      <c r="AA371" t="b">
        <f>VLOOKUP(G371,lists!$B$2:$D$3,3,FALSE)</f>
        <v>1</v>
      </c>
      <c r="AB371" t="b">
        <f>VLOOKUP(F371,lists!$B:$C,2,FALSE)</f>
        <v>1</v>
      </c>
      <c r="AC371" t="b">
        <f>IF(AND(Z371&gt;=VLOOKUP(JUMP!$I$1,lists!$Q:$R,2,FALSE),Z371&lt;=VLOOKUP(JUMP!$I$2,lists!$Q:$R,2,FALSE)),TRUE,FALSE)</f>
        <v>1</v>
      </c>
      <c r="AD371" t="b">
        <f>VLOOKUP(Y371,lists!$B$7:$D$8,3,FALSE)</f>
        <v>1</v>
      </c>
      <c r="AE371" t="b">
        <f>VLOOKUP(SUBSTITUTE(IF(H371="","Open",H371),"Beg","Mdn"),lists!$B$27:$D$29,3,FALSE)</f>
        <v>1</v>
      </c>
      <c r="AF371" t="b">
        <f>IF(JUMP!$I$5="All",TRUE,IF(JUMP!$I$5=TEXT('Raw - J'!C371,"mmm"),TRUE,FALSE))</f>
        <v>1</v>
      </c>
      <c r="AG371" t="b">
        <f>VLOOKUP(M371,lists!B:D,3,FALSE)</f>
        <v>1</v>
      </c>
      <c r="AH371" t="b">
        <f>VLOOKUP(T371,lists!$B$23:$D$25,3,FALSE)</f>
        <v>1</v>
      </c>
      <c r="AI371">
        <f t="shared" si="27"/>
        <v>1</v>
      </c>
    </row>
    <row r="372" spans="1:35" x14ac:dyDescent="0.35">
      <c r="A372" s="1">
        <f t="shared" si="28"/>
        <v>372</v>
      </c>
      <c r="B372" s="1">
        <f t="shared" si="29"/>
        <v>371</v>
      </c>
      <c r="C372" s="5">
        <v>44349</v>
      </c>
      <c r="D372" t="s">
        <v>1952</v>
      </c>
      <c r="E372" t="s">
        <v>47</v>
      </c>
      <c r="F372" t="s">
        <v>53</v>
      </c>
      <c r="G372" t="s">
        <v>6</v>
      </c>
      <c r="H372" t="s">
        <v>227</v>
      </c>
      <c r="K372" t="s">
        <v>54</v>
      </c>
      <c r="L372" t="s">
        <v>5</v>
      </c>
      <c r="M372">
        <v>4</v>
      </c>
      <c r="O372" t="s">
        <v>226</v>
      </c>
      <c r="P372" t="s">
        <v>1955</v>
      </c>
      <c r="Q372" t="s">
        <v>55</v>
      </c>
      <c r="R372">
        <v>7100</v>
      </c>
      <c r="S372" t="s">
        <v>2009</v>
      </c>
      <c r="T372" t="s">
        <v>240</v>
      </c>
      <c r="U372" t="s">
        <v>1695</v>
      </c>
      <c r="V372" t="s">
        <v>503</v>
      </c>
      <c r="W372" t="s">
        <v>503</v>
      </c>
      <c r="X372">
        <v>0</v>
      </c>
      <c r="Y372" s="6" t="str">
        <f t="shared" si="26"/>
        <v>A</v>
      </c>
      <c r="Z372" s="6">
        <f>VLOOKUP(Q372,lists!Q:R,2,FALSE)</f>
        <v>2</v>
      </c>
      <c r="AA372" t="b">
        <f>VLOOKUP(G372,lists!$B$2:$D$3,3,FALSE)</f>
        <v>1</v>
      </c>
      <c r="AB372" t="b">
        <f>VLOOKUP(F372,lists!$B:$C,2,FALSE)</f>
        <v>1</v>
      </c>
      <c r="AC372" t="b">
        <f>IF(AND(Z372&gt;=VLOOKUP(JUMP!$I$1,lists!$Q:$R,2,FALSE),Z372&lt;=VLOOKUP(JUMP!$I$2,lists!$Q:$R,2,FALSE)),TRUE,FALSE)</f>
        <v>1</v>
      </c>
      <c r="AD372" t="b">
        <f>VLOOKUP(Y372,lists!$B$7:$D$8,3,FALSE)</f>
        <v>1</v>
      </c>
      <c r="AE372" t="b">
        <f>VLOOKUP(SUBSTITUTE(IF(H372="","Open",H372),"Beg","Mdn"),lists!$B$27:$D$29,3,FALSE)</f>
        <v>1</v>
      </c>
      <c r="AF372" t="b">
        <f>IF(JUMP!$I$5="All",TRUE,IF(JUMP!$I$5=TEXT('Raw - J'!C372,"mmm"),TRUE,FALSE))</f>
        <v>1</v>
      </c>
      <c r="AG372" t="b">
        <f>VLOOKUP(M372,lists!B:D,3,FALSE)</f>
        <v>1</v>
      </c>
      <c r="AH372" t="b">
        <f>VLOOKUP(T372,lists!$B$23:$D$25,3,FALSE)</f>
        <v>1</v>
      </c>
      <c r="AI372">
        <f t="shared" si="27"/>
        <v>1</v>
      </c>
    </row>
    <row r="373" spans="1:35" x14ac:dyDescent="0.35">
      <c r="A373" s="1">
        <f t="shared" si="28"/>
        <v>373</v>
      </c>
      <c r="B373" s="1">
        <f t="shared" si="29"/>
        <v>372</v>
      </c>
      <c r="C373" s="5">
        <v>44350</v>
      </c>
      <c r="D373" t="s">
        <v>134</v>
      </c>
      <c r="E373" t="s">
        <v>47</v>
      </c>
      <c r="F373" t="s">
        <v>53</v>
      </c>
      <c r="G373" t="s">
        <v>6</v>
      </c>
      <c r="H373" t="s">
        <v>227</v>
      </c>
      <c r="K373" t="s">
        <v>54</v>
      </c>
      <c r="L373" t="s">
        <v>5</v>
      </c>
      <c r="M373">
        <v>5</v>
      </c>
      <c r="O373" t="s">
        <v>234</v>
      </c>
      <c r="P373" t="s">
        <v>101</v>
      </c>
      <c r="Q373" t="s">
        <v>55</v>
      </c>
      <c r="R373">
        <v>3900</v>
      </c>
      <c r="S373" t="s">
        <v>2015</v>
      </c>
      <c r="T373" t="s">
        <v>241</v>
      </c>
      <c r="V373" t="s">
        <v>503</v>
      </c>
      <c r="W373" t="s">
        <v>503</v>
      </c>
      <c r="X373">
        <v>0</v>
      </c>
      <c r="Y373" s="6" t="str">
        <f t="shared" si="26"/>
        <v>A</v>
      </c>
      <c r="Z373" s="6">
        <f>VLOOKUP(Q373,lists!Q:R,2,FALSE)</f>
        <v>2</v>
      </c>
      <c r="AA373" t="b">
        <f>VLOOKUP(G373,lists!$B$2:$D$3,3,FALSE)</f>
        <v>1</v>
      </c>
      <c r="AB373" t="b">
        <f>VLOOKUP(F373,lists!$B:$C,2,FALSE)</f>
        <v>1</v>
      </c>
      <c r="AC373" t="b">
        <f>IF(AND(Z373&gt;=VLOOKUP(JUMP!$I$1,lists!$Q:$R,2,FALSE),Z373&lt;=VLOOKUP(JUMP!$I$2,lists!$Q:$R,2,FALSE)),TRUE,FALSE)</f>
        <v>1</v>
      </c>
      <c r="AD373" t="b">
        <f>VLOOKUP(Y373,lists!$B$7:$D$8,3,FALSE)</f>
        <v>1</v>
      </c>
      <c r="AE373" t="b">
        <f>VLOOKUP(SUBSTITUTE(IF(H373="","Open",H373),"Beg","Mdn"),lists!$B$27:$D$29,3,FALSE)</f>
        <v>1</v>
      </c>
      <c r="AF373" t="b">
        <f>IF(JUMP!$I$5="All",TRUE,IF(JUMP!$I$5=TEXT('Raw - J'!C373,"mmm"),TRUE,FALSE))</f>
        <v>1</v>
      </c>
      <c r="AG373" t="b">
        <f>VLOOKUP(M373,lists!B:D,3,FALSE)</f>
        <v>1</v>
      </c>
      <c r="AH373" t="b">
        <f>VLOOKUP(T373,lists!$B$23:$D$25,3,FALSE)</f>
        <v>1</v>
      </c>
      <c r="AI373">
        <f t="shared" si="27"/>
        <v>1</v>
      </c>
    </row>
    <row r="374" spans="1:35" x14ac:dyDescent="0.35">
      <c r="A374" s="1">
        <f t="shared" si="28"/>
        <v>374</v>
      </c>
      <c r="B374" s="1">
        <f t="shared" si="29"/>
        <v>373</v>
      </c>
      <c r="C374" s="5">
        <v>44350</v>
      </c>
      <c r="D374" t="s">
        <v>134</v>
      </c>
      <c r="E374" t="s">
        <v>47</v>
      </c>
      <c r="F374" t="s">
        <v>53</v>
      </c>
      <c r="G374" t="s">
        <v>6</v>
      </c>
      <c r="H374" t="s">
        <v>227</v>
      </c>
      <c r="K374" t="s">
        <v>54</v>
      </c>
      <c r="L374" t="s">
        <v>5</v>
      </c>
      <c r="M374">
        <v>5</v>
      </c>
      <c r="O374" t="s">
        <v>229</v>
      </c>
      <c r="P374" t="s">
        <v>86</v>
      </c>
      <c r="Q374" t="s">
        <v>50</v>
      </c>
      <c r="R374">
        <v>3900</v>
      </c>
      <c r="S374" t="s">
        <v>2016</v>
      </c>
      <c r="T374" t="s">
        <v>241</v>
      </c>
      <c r="V374" t="s">
        <v>503</v>
      </c>
      <c r="W374" t="s">
        <v>503</v>
      </c>
      <c r="X374">
        <v>0</v>
      </c>
      <c r="Y374" s="6" t="str">
        <f t="shared" si="26"/>
        <v>A</v>
      </c>
      <c r="Z374" s="6">
        <f>VLOOKUP(Q374,lists!Q:R,2,FALSE)</f>
        <v>3</v>
      </c>
      <c r="AA374" t="b">
        <f>VLOOKUP(G374,lists!$B$2:$D$3,3,FALSE)</f>
        <v>1</v>
      </c>
      <c r="AB374" t="b">
        <f>VLOOKUP(F374,lists!$B:$C,2,FALSE)</f>
        <v>1</v>
      </c>
      <c r="AC374" t="b">
        <f>IF(AND(Z374&gt;=VLOOKUP(JUMP!$I$1,lists!$Q:$R,2,FALSE),Z374&lt;=VLOOKUP(JUMP!$I$2,lists!$Q:$R,2,FALSE)),TRUE,FALSE)</f>
        <v>1</v>
      </c>
      <c r="AD374" t="b">
        <f>VLOOKUP(Y374,lists!$B$7:$D$8,3,FALSE)</f>
        <v>1</v>
      </c>
      <c r="AE374" t="b">
        <f>VLOOKUP(SUBSTITUTE(IF(H374="","Open",H374),"Beg","Mdn"),lists!$B$27:$D$29,3,FALSE)</f>
        <v>1</v>
      </c>
      <c r="AF374" t="b">
        <f>IF(JUMP!$I$5="All",TRUE,IF(JUMP!$I$5=TEXT('Raw - J'!C374,"mmm"),TRUE,FALSE))</f>
        <v>1</v>
      </c>
      <c r="AG374" t="b">
        <f>VLOOKUP(M374,lists!B:D,3,FALSE)</f>
        <v>1</v>
      </c>
      <c r="AH374" t="b">
        <f>VLOOKUP(T374,lists!$B$23:$D$25,3,FALSE)</f>
        <v>1</v>
      </c>
      <c r="AI374">
        <f t="shared" si="27"/>
        <v>1</v>
      </c>
    </row>
    <row r="375" spans="1:35" x14ac:dyDescent="0.35">
      <c r="A375" s="1">
        <f t="shared" si="28"/>
        <v>375</v>
      </c>
      <c r="B375" s="1">
        <f t="shared" si="29"/>
        <v>374</v>
      </c>
      <c r="C375" s="5">
        <v>44350</v>
      </c>
      <c r="D375" t="s">
        <v>134</v>
      </c>
      <c r="E375" t="s">
        <v>47</v>
      </c>
      <c r="F375" t="s">
        <v>48</v>
      </c>
      <c r="G375" t="s">
        <v>6</v>
      </c>
      <c r="H375" t="s">
        <v>227</v>
      </c>
      <c r="K375" t="s">
        <v>49</v>
      </c>
      <c r="L375" t="s">
        <v>5</v>
      </c>
      <c r="M375">
        <v>5</v>
      </c>
      <c r="O375" t="s">
        <v>229</v>
      </c>
      <c r="P375" t="s">
        <v>175</v>
      </c>
      <c r="Q375" t="s">
        <v>52</v>
      </c>
      <c r="R375">
        <v>4200</v>
      </c>
      <c r="S375" t="s">
        <v>1792</v>
      </c>
      <c r="T375" t="s">
        <v>241</v>
      </c>
      <c r="V375" t="s">
        <v>503</v>
      </c>
      <c r="W375" t="s">
        <v>503</v>
      </c>
      <c r="X375">
        <v>0</v>
      </c>
      <c r="Y375" s="6" t="str">
        <f t="shared" si="26"/>
        <v>A</v>
      </c>
      <c r="Z375" s="6">
        <f>VLOOKUP(Q375,lists!Q:R,2,FALSE)</f>
        <v>5</v>
      </c>
      <c r="AA375" t="b">
        <f>VLOOKUP(G375,lists!$B$2:$D$3,3,FALSE)</f>
        <v>1</v>
      </c>
      <c r="AB375" t="b">
        <f>VLOOKUP(F375,lists!$B:$C,2,FALSE)</f>
        <v>1</v>
      </c>
      <c r="AC375" t="b">
        <f>IF(AND(Z375&gt;=VLOOKUP(JUMP!$I$1,lists!$Q:$R,2,FALSE),Z375&lt;=VLOOKUP(JUMP!$I$2,lists!$Q:$R,2,FALSE)),TRUE,FALSE)</f>
        <v>1</v>
      </c>
      <c r="AD375" t="b">
        <f>VLOOKUP(Y375,lists!$B$7:$D$8,3,FALSE)</f>
        <v>1</v>
      </c>
      <c r="AE375" t="b">
        <f>VLOOKUP(SUBSTITUTE(IF(H375="","Open",H375),"Beg","Mdn"),lists!$B$27:$D$29,3,FALSE)</f>
        <v>1</v>
      </c>
      <c r="AF375" t="b">
        <f>IF(JUMP!$I$5="All",TRUE,IF(JUMP!$I$5=TEXT('Raw - J'!C375,"mmm"),TRUE,FALSE))</f>
        <v>1</v>
      </c>
      <c r="AG375" t="b">
        <f>VLOOKUP(M375,lists!B:D,3,FALSE)</f>
        <v>1</v>
      </c>
      <c r="AH375" t="b">
        <f>VLOOKUP(T375,lists!$B$23:$D$25,3,FALSE)</f>
        <v>1</v>
      </c>
      <c r="AI375">
        <f t="shared" si="27"/>
        <v>1</v>
      </c>
    </row>
    <row r="376" spans="1:35" x14ac:dyDescent="0.35">
      <c r="A376" s="1">
        <f t="shared" si="28"/>
        <v>376</v>
      </c>
      <c r="B376" s="1">
        <f t="shared" si="29"/>
        <v>375</v>
      </c>
      <c r="C376" s="5">
        <v>44350</v>
      </c>
      <c r="D376" t="s">
        <v>134</v>
      </c>
      <c r="E376" t="s">
        <v>47</v>
      </c>
      <c r="F376" t="s">
        <v>53</v>
      </c>
      <c r="G376" t="s">
        <v>51</v>
      </c>
      <c r="H376" t="s">
        <v>244</v>
      </c>
      <c r="K376" t="s">
        <v>54</v>
      </c>
      <c r="L376" t="s">
        <v>7</v>
      </c>
      <c r="M376">
        <v>4</v>
      </c>
      <c r="O376" t="s">
        <v>227</v>
      </c>
      <c r="P376" t="s">
        <v>101</v>
      </c>
      <c r="Q376" t="s">
        <v>55</v>
      </c>
      <c r="R376">
        <v>5400</v>
      </c>
      <c r="S376" t="s">
        <v>2014</v>
      </c>
      <c r="T376" t="s">
        <v>241</v>
      </c>
      <c r="V376" t="s">
        <v>503</v>
      </c>
      <c r="W376" t="s">
        <v>503</v>
      </c>
      <c r="X376">
        <v>0</v>
      </c>
      <c r="Y376" s="6" t="str">
        <f t="shared" si="26"/>
        <v>F</v>
      </c>
      <c r="Z376" s="6">
        <f>VLOOKUP(Q376,lists!Q:R,2,FALSE)</f>
        <v>2</v>
      </c>
      <c r="AA376" t="b">
        <f>VLOOKUP(G376,lists!$B$2:$D$3,3,FALSE)</f>
        <v>1</v>
      </c>
      <c r="AB376" t="b">
        <f>VLOOKUP(F376,lists!$B:$C,2,FALSE)</f>
        <v>1</v>
      </c>
      <c r="AC376" t="b">
        <f>IF(AND(Z376&gt;=VLOOKUP(JUMP!$I$1,lists!$Q:$R,2,FALSE),Z376&lt;=VLOOKUP(JUMP!$I$2,lists!$Q:$R,2,FALSE)),TRUE,FALSE)</f>
        <v>1</v>
      </c>
      <c r="AD376" t="b">
        <f>VLOOKUP(Y376,lists!$B$7:$D$8,3,FALSE)</f>
        <v>1</v>
      </c>
      <c r="AE376" t="b">
        <f>VLOOKUP(SUBSTITUTE(IF(H376="","Open",H376),"Beg","Mdn"),lists!$B$27:$D$29,3,FALSE)</f>
        <v>1</v>
      </c>
      <c r="AF376" t="b">
        <f>IF(JUMP!$I$5="All",TRUE,IF(JUMP!$I$5=TEXT('Raw - J'!C376,"mmm"),TRUE,FALSE))</f>
        <v>1</v>
      </c>
      <c r="AG376" t="b">
        <f>VLOOKUP(M376,lists!B:D,3,FALSE)</f>
        <v>1</v>
      </c>
      <c r="AH376" t="b">
        <f>VLOOKUP(T376,lists!$B$23:$D$25,3,FALSE)</f>
        <v>1</v>
      </c>
      <c r="AI376">
        <f t="shared" si="27"/>
        <v>1</v>
      </c>
    </row>
    <row r="377" spans="1:35" x14ac:dyDescent="0.35">
      <c r="A377" s="1">
        <f t="shared" si="28"/>
        <v>377</v>
      </c>
      <c r="B377" s="1">
        <f t="shared" si="29"/>
        <v>376</v>
      </c>
      <c r="C377" s="5">
        <v>44350</v>
      </c>
      <c r="D377" t="s">
        <v>134</v>
      </c>
      <c r="E377" t="s">
        <v>47</v>
      </c>
      <c r="F377" t="s">
        <v>53</v>
      </c>
      <c r="G377" t="s">
        <v>6</v>
      </c>
      <c r="H377" t="s">
        <v>244</v>
      </c>
      <c r="K377" t="s">
        <v>54</v>
      </c>
      <c r="L377" t="s">
        <v>5</v>
      </c>
      <c r="M377">
        <v>4</v>
      </c>
      <c r="O377" t="s">
        <v>235</v>
      </c>
      <c r="P377" t="s">
        <v>136</v>
      </c>
      <c r="Q377" t="s">
        <v>50</v>
      </c>
      <c r="R377">
        <v>5400</v>
      </c>
      <c r="S377" t="s">
        <v>2017</v>
      </c>
      <c r="T377" t="s">
        <v>241</v>
      </c>
      <c r="V377" t="s">
        <v>503</v>
      </c>
      <c r="W377" t="s">
        <v>503</v>
      </c>
      <c r="X377">
        <v>0</v>
      </c>
      <c r="Y377" s="6" t="str">
        <f t="shared" si="26"/>
        <v>A</v>
      </c>
      <c r="Z377" s="6">
        <f>VLOOKUP(Q377,lists!Q:R,2,FALSE)</f>
        <v>3</v>
      </c>
      <c r="AA377" t="b">
        <f>VLOOKUP(G377,lists!$B$2:$D$3,3,FALSE)</f>
        <v>1</v>
      </c>
      <c r="AB377" t="b">
        <f>VLOOKUP(F377,lists!$B:$C,2,FALSE)</f>
        <v>1</v>
      </c>
      <c r="AC377" t="b">
        <f>IF(AND(Z377&gt;=VLOOKUP(JUMP!$I$1,lists!$Q:$R,2,FALSE),Z377&lt;=VLOOKUP(JUMP!$I$2,lists!$Q:$R,2,FALSE)),TRUE,FALSE)</f>
        <v>1</v>
      </c>
      <c r="AD377" t="b">
        <f>VLOOKUP(Y377,lists!$B$7:$D$8,3,FALSE)</f>
        <v>1</v>
      </c>
      <c r="AE377" t="b">
        <f>VLOOKUP(SUBSTITUTE(IF(H377="","Open",H377),"Beg","Mdn"),lists!$B$27:$D$29,3,FALSE)</f>
        <v>1</v>
      </c>
      <c r="AF377" t="b">
        <f>IF(JUMP!$I$5="All",TRUE,IF(JUMP!$I$5=TEXT('Raw - J'!C377,"mmm"),TRUE,FALSE))</f>
        <v>1</v>
      </c>
      <c r="AG377" t="b">
        <f>VLOOKUP(M377,lists!B:D,3,FALSE)</f>
        <v>1</v>
      </c>
      <c r="AH377" t="b">
        <f>VLOOKUP(T377,lists!$B$23:$D$25,3,FALSE)</f>
        <v>1</v>
      </c>
      <c r="AI377">
        <f t="shared" si="27"/>
        <v>1</v>
      </c>
    </row>
    <row r="378" spans="1:35" x14ac:dyDescent="0.35">
      <c r="A378" s="1">
        <f t="shared" si="28"/>
        <v>378</v>
      </c>
      <c r="B378" s="1">
        <f t="shared" si="29"/>
        <v>377</v>
      </c>
      <c r="C378" s="5">
        <v>44350</v>
      </c>
      <c r="D378" t="s">
        <v>134</v>
      </c>
      <c r="E378" t="s">
        <v>47</v>
      </c>
      <c r="F378" t="s">
        <v>48</v>
      </c>
      <c r="G378" t="s">
        <v>6</v>
      </c>
      <c r="H378" t="s">
        <v>227</v>
      </c>
      <c r="K378" t="s">
        <v>49</v>
      </c>
      <c r="L378" t="s">
        <v>5</v>
      </c>
      <c r="M378">
        <v>4</v>
      </c>
      <c r="O378" t="s">
        <v>235</v>
      </c>
      <c r="P378" t="s">
        <v>135</v>
      </c>
      <c r="Q378" t="s">
        <v>50</v>
      </c>
      <c r="R378">
        <v>6200</v>
      </c>
      <c r="S378" t="s">
        <v>2013</v>
      </c>
      <c r="T378" t="s">
        <v>241</v>
      </c>
      <c r="V378" t="s">
        <v>503</v>
      </c>
      <c r="W378" t="s">
        <v>503</v>
      </c>
      <c r="X378">
        <v>0</v>
      </c>
      <c r="Y378" s="6" t="str">
        <f t="shared" si="26"/>
        <v>A</v>
      </c>
      <c r="Z378" s="6">
        <f>VLOOKUP(Q378,lists!Q:R,2,FALSE)</f>
        <v>3</v>
      </c>
      <c r="AA378" t="b">
        <f>VLOOKUP(G378,lists!$B$2:$D$3,3,FALSE)</f>
        <v>1</v>
      </c>
      <c r="AB378" t="b">
        <f>VLOOKUP(F378,lists!$B:$C,2,FALSE)</f>
        <v>1</v>
      </c>
      <c r="AC378" t="b">
        <f>IF(AND(Z378&gt;=VLOOKUP(JUMP!$I$1,lists!$Q:$R,2,FALSE),Z378&lt;=VLOOKUP(JUMP!$I$2,lists!$Q:$R,2,FALSE)),TRUE,FALSE)</f>
        <v>1</v>
      </c>
      <c r="AD378" t="b">
        <f>VLOOKUP(Y378,lists!$B$7:$D$8,3,FALSE)</f>
        <v>1</v>
      </c>
      <c r="AE378" t="b">
        <f>VLOOKUP(SUBSTITUTE(IF(H378="","Open",H378),"Beg","Mdn"),lists!$B$27:$D$29,3,FALSE)</f>
        <v>1</v>
      </c>
      <c r="AF378" t="b">
        <f>IF(JUMP!$I$5="All",TRUE,IF(JUMP!$I$5=TEXT('Raw - J'!C378,"mmm"),TRUE,FALSE))</f>
        <v>1</v>
      </c>
      <c r="AG378" t="b">
        <f>VLOOKUP(M378,lists!B:D,3,FALSE)</f>
        <v>1</v>
      </c>
      <c r="AH378" t="b">
        <f>VLOOKUP(T378,lists!$B$23:$D$25,3,FALSE)</f>
        <v>1</v>
      </c>
      <c r="AI378">
        <f t="shared" si="27"/>
        <v>1</v>
      </c>
    </row>
    <row r="379" spans="1:35" x14ac:dyDescent="0.35">
      <c r="A379" s="1">
        <f t="shared" si="28"/>
        <v>379</v>
      </c>
      <c r="B379" s="1">
        <f t="shared" si="29"/>
        <v>378</v>
      </c>
      <c r="C379" s="5">
        <v>44350</v>
      </c>
      <c r="D379" t="s">
        <v>134</v>
      </c>
      <c r="E379" t="s">
        <v>47</v>
      </c>
      <c r="F379" t="s">
        <v>48</v>
      </c>
      <c r="G379" t="s">
        <v>6</v>
      </c>
      <c r="H379" t="s">
        <v>227</v>
      </c>
      <c r="K379" t="s">
        <v>49</v>
      </c>
      <c r="L379" t="s">
        <v>5</v>
      </c>
      <c r="M379">
        <v>3</v>
      </c>
      <c r="O379" t="s">
        <v>231</v>
      </c>
      <c r="P379" t="s">
        <v>175</v>
      </c>
      <c r="Q379" t="s">
        <v>52</v>
      </c>
      <c r="R379">
        <v>10400</v>
      </c>
      <c r="S379" t="s">
        <v>513</v>
      </c>
      <c r="T379" t="s">
        <v>241</v>
      </c>
      <c r="V379" t="s">
        <v>503</v>
      </c>
      <c r="W379" t="s">
        <v>503</v>
      </c>
      <c r="X379">
        <v>0</v>
      </c>
      <c r="Y379" s="6" t="str">
        <f t="shared" si="26"/>
        <v>A</v>
      </c>
      <c r="Z379" s="6">
        <f>VLOOKUP(Q379,lists!Q:R,2,FALSE)</f>
        <v>5</v>
      </c>
      <c r="AA379" t="b">
        <f>VLOOKUP(G379,lists!$B$2:$D$3,3,FALSE)</f>
        <v>1</v>
      </c>
      <c r="AB379" t="b">
        <f>VLOOKUP(F379,lists!$B:$C,2,FALSE)</f>
        <v>1</v>
      </c>
      <c r="AC379" t="b">
        <f>IF(AND(Z379&gt;=VLOOKUP(JUMP!$I$1,lists!$Q:$R,2,FALSE),Z379&lt;=VLOOKUP(JUMP!$I$2,lists!$Q:$R,2,FALSE)),TRUE,FALSE)</f>
        <v>1</v>
      </c>
      <c r="AD379" t="b">
        <f>VLOOKUP(Y379,lists!$B$7:$D$8,3,FALSE)</f>
        <v>1</v>
      </c>
      <c r="AE379" t="b">
        <f>VLOOKUP(SUBSTITUTE(IF(H379="","Open",H379),"Beg","Mdn"),lists!$B$27:$D$29,3,FALSE)</f>
        <v>1</v>
      </c>
      <c r="AF379" t="b">
        <f>IF(JUMP!$I$5="All",TRUE,IF(JUMP!$I$5=TEXT('Raw - J'!C379,"mmm"),TRUE,FALSE))</f>
        <v>1</v>
      </c>
      <c r="AG379" t="b">
        <f>VLOOKUP(M379,lists!B:D,3,FALSE)</f>
        <v>1</v>
      </c>
      <c r="AH379" t="b">
        <f>VLOOKUP(T379,lists!$B$23:$D$25,3,FALSE)</f>
        <v>1</v>
      </c>
      <c r="AI379">
        <f t="shared" si="27"/>
        <v>1</v>
      </c>
    </row>
    <row r="380" spans="1:35" x14ac:dyDescent="0.35">
      <c r="A380" s="1">
        <f t="shared" si="28"/>
        <v>380</v>
      </c>
      <c r="B380" s="1">
        <f t="shared" si="29"/>
        <v>379</v>
      </c>
      <c r="C380" s="5">
        <v>44350</v>
      </c>
      <c r="D380" t="s">
        <v>161</v>
      </c>
      <c r="E380" t="s">
        <v>47</v>
      </c>
      <c r="F380" t="s">
        <v>53</v>
      </c>
      <c r="G380" t="s">
        <v>6</v>
      </c>
      <c r="H380" t="s">
        <v>227</v>
      </c>
      <c r="K380" t="s">
        <v>54</v>
      </c>
      <c r="L380" t="s">
        <v>5</v>
      </c>
      <c r="M380">
        <v>5</v>
      </c>
      <c r="O380" t="s">
        <v>234</v>
      </c>
      <c r="P380" t="s">
        <v>177</v>
      </c>
      <c r="Q380" t="s">
        <v>52</v>
      </c>
      <c r="R380">
        <v>3900</v>
      </c>
      <c r="S380" t="s">
        <v>265</v>
      </c>
      <c r="T380" t="s">
        <v>239</v>
      </c>
      <c r="V380" t="s">
        <v>503</v>
      </c>
      <c r="W380" t="s">
        <v>503</v>
      </c>
      <c r="X380">
        <v>0</v>
      </c>
      <c r="Y380" s="6" t="str">
        <f t="shared" si="26"/>
        <v>A</v>
      </c>
      <c r="Z380" s="6">
        <f>VLOOKUP(Q380,lists!Q:R,2,FALSE)</f>
        <v>5</v>
      </c>
      <c r="AA380" t="b">
        <f>VLOOKUP(G380,lists!$B$2:$D$3,3,FALSE)</f>
        <v>1</v>
      </c>
      <c r="AB380" t="b">
        <f>VLOOKUP(F380,lists!$B:$C,2,FALSE)</f>
        <v>1</v>
      </c>
      <c r="AC380" t="b">
        <f>IF(AND(Z380&gt;=VLOOKUP(JUMP!$I$1,lists!$Q:$R,2,FALSE),Z380&lt;=VLOOKUP(JUMP!$I$2,lists!$Q:$R,2,FALSE)),TRUE,FALSE)</f>
        <v>1</v>
      </c>
      <c r="AD380" t="b">
        <f>VLOOKUP(Y380,lists!$B$7:$D$8,3,FALSE)</f>
        <v>1</v>
      </c>
      <c r="AE380" t="b">
        <f>VLOOKUP(SUBSTITUTE(IF(H380="","Open",H380),"Beg","Mdn"),lists!$B$27:$D$29,3,FALSE)</f>
        <v>1</v>
      </c>
      <c r="AF380" t="b">
        <f>IF(JUMP!$I$5="All",TRUE,IF(JUMP!$I$5=TEXT('Raw - J'!C380,"mmm"),TRUE,FALSE))</f>
        <v>1</v>
      </c>
      <c r="AG380" t="b">
        <f>VLOOKUP(M380,lists!B:D,3,FALSE)</f>
        <v>1</v>
      </c>
      <c r="AH380" t="b">
        <f>VLOOKUP(T380,lists!$B$23:$D$25,3,FALSE)</f>
        <v>1</v>
      </c>
      <c r="AI380">
        <f t="shared" si="27"/>
        <v>1</v>
      </c>
    </row>
    <row r="381" spans="1:35" x14ac:dyDescent="0.35">
      <c r="A381" s="1">
        <f t="shared" si="28"/>
        <v>381</v>
      </c>
      <c r="B381" s="1">
        <f t="shared" si="29"/>
        <v>380</v>
      </c>
      <c r="C381" s="5">
        <v>44350</v>
      </c>
      <c r="D381" t="s">
        <v>161</v>
      </c>
      <c r="E381" t="s">
        <v>47</v>
      </c>
      <c r="F381" t="s">
        <v>48</v>
      </c>
      <c r="G381" t="s">
        <v>6</v>
      </c>
      <c r="H381" t="s">
        <v>244</v>
      </c>
      <c r="K381" t="s">
        <v>49</v>
      </c>
      <c r="L381" t="s">
        <v>5</v>
      </c>
      <c r="M381">
        <v>5</v>
      </c>
      <c r="O381" t="s">
        <v>234</v>
      </c>
      <c r="P381" t="s">
        <v>164</v>
      </c>
      <c r="Q381" t="s">
        <v>52</v>
      </c>
      <c r="R381">
        <v>4200</v>
      </c>
      <c r="S381" t="s">
        <v>2022</v>
      </c>
      <c r="T381" t="s">
        <v>239</v>
      </c>
      <c r="V381" t="s">
        <v>503</v>
      </c>
      <c r="W381" t="s">
        <v>503</v>
      </c>
      <c r="X381">
        <v>0</v>
      </c>
      <c r="Y381" s="6" t="str">
        <f t="shared" si="26"/>
        <v>A</v>
      </c>
      <c r="Z381" s="6">
        <f>VLOOKUP(Q381,lists!Q:R,2,FALSE)</f>
        <v>5</v>
      </c>
      <c r="AA381" t="b">
        <f>VLOOKUP(G381,lists!$B$2:$D$3,3,FALSE)</f>
        <v>1</v>
      </c>
      <c r="AB381" t="b">
        <f>VLOOKUP(F381,lists!$B:$C,2,FALSE)</f>
        <v>1</v>
      </c>
      <c r="AC381" t="b">
        <f>IF(AND(Z381&gt;=VLOOKUP(JUMP!$I$1,lists!$Q:$R,2,FALSE),Z381&lt;=VLOOKUP(JUMP!$I$2,lists!$Q:$R,2,FALSE)),TRUE,FALSE)</f>
        <v>1</v>
      </c>
      <c r="AD381" t="b">
        <f>VLOOKUP(Y381,lists!$B$7:$D$8,3,FALSE)</f>
        <v>1</v>
      </c>
      <c r="AE381" t="b">
        <f>VLOOKUP(SUBSTITUTE(IF(H381="","Open",H381),"Beg","Mdn"),lists!$B$27:$D$29,3,FALSE)</f>
        <v>1</v>
      </c>
      <c r="AF381" t="b">
        <f>IF(JUMP!$I$5="All",TRUE,IF(JUMP!$I$5=TEXT('Raw - J'!C381,"mmm"),TRUE,FALSE))</f>
        <v>1</v>
      </c>
      <c r="AG381" t="b">
        <f>VLOOKUP(M381,lists!B:D,3,FALSE)</f>
        <v>1</v>
      </c>
      <c r="AH381" t="b">
        <f>VLOOKUP(T381,lists!$B$23:$D$25,3,FALSE)</f>
        <v>1</v>
      </c>
      <c r="AI381">
        <f t="shared" si="27"/>
        <v>1</v>
      </c>
    </row>
    <row r="382" spans="1:35" x14ac:dyDescent="0.35">
      <c r="A382" s="1">
        <f t="shared" si="28"/>
        <v>382</v>
      </c>
      <c r="B382" s="1">
        <f t="shared" si="29"/>
        <v>381</v>
      </c>
      <c r="C382" s="5">
        <v>44350</v>
      </c>
      <c r="D382" t="s">
        <v>161</v>
      </c>
      <c r="E382" t="s">
        <v>47</v>
      </c>
      <c r="F382" t="s">
        <v>53</v>
      </c>
      <c r="G382" t="s">
        <v>51</v>
      </c>
      <c r="H382" t="s">
        <v>244</v>
      </c>
      <c r="K382" t="s">
        <v>54</v>
      </c>
      <c r="L382" t="s">
        <v>5</v>
      </c>
      <c r="M382">
        <v>4</v>
      </c>
      <c r="O382" t="s">
        <v>227</v>
      </c>
      <c r="P382" t="s">
        <v>177</v>
      </c>
      <c r="Q382" t="s">
        <v>52</v>
      </c>
      <c r="R382">
        <v>5400</v>
      </c>
      <c r="S382" t="s">
        <v>2020</v>
      </c>
      <c r="T382" t="s">
        <v>239</v>
      </c>
      <c r="V382" t="s">
        <v>503</v>
      </c>
      <c r="W382" t="s">
        <v>503</v>
      </c>
      <c r="X382">
        <v>0</v>
      </c>
      <c r="Y382" s="6" t="str">
        <f t="shared" si="26"/>
        <v>A</v>
      </c>
      <c r="Z382" s="6">
        <f>VLOOKUP(Q382,lists!Q:R,2,FALSE)</f>
        <v>5</v>
      </c>
      <c r="AA382" t="b">
        <f>VLOOKUP(G382,lists!$B$2:$D$3,3,FALSE)</f>
        <v>1</v>
      </c>
      <c r="AB382" t="b">
        <f>VLOOKUP(F382,lists!$B:$C,2,FALSE)</f>
        <v>1</v>
      </c>
      <c r="AC382" t="b">
        <f>IF(AND(Z382&gt;=VLOOKUP(JUMP!$I$1,lists!$Q:$R,2,FALSE),Z382&lt;=VLOOKUP(JUMP!$I$2,lists!$Q:$R,2,FALSE)),TRUE,FALSE)</f>
        <v>1</v>
      </c>
      <c r="AD382" t="b">
        <f>VLOOKUP(Y382,lists!$B$7:$D$8,3,FALSE)</f>
        <v>1</v>
      </c>
      <c r="AE382" t="b">
        <f>VLOOKUP(SUBSTITUTE(IF(H382="","Open",H382),"Beg","Mdn"),lists!$B$27:$D$29,3,FALSE)</f>
        <v>1</v>
      </c>
      <c r="AF382" t="b">
        <f>IF(JUMP!$I$5="All",TRUE,IF(JUMP!$I$5=TEXT('Raw - J'!C382,"mmm"),TRUE,FALSE))</f>
        <v>1</v>
      </c>
      <c r="AG382" t="b">
        <f>VLOOKUP(M382,lists!B:D,3,FALSE)</f>
        <v>1</v>
      </c>
      <c r="AH382" t="b">
        <f>VLOOKUP(T382,lists!$B$23:$D$25,3,FALSE)</f>
        <v>1</v>
      </c>
      <c r="AI382">
        <f t="shared" si="27"/>
        <v>1</v>
      </c>
    </row>
    <row r="383" spans="1:35" x14ac:dyDescent="0.35">
      <c r="A383" s="1">
        <f t="shared" si="28"/>
        <v>383</v>
      </c>
      <c r="B383" s="1">
        <f t="shared" si="29"/>
        <v>382</v>
      </c>
      <c r="C383" s="5">
        <v>44350</v>
      </c>
      <c r="D383" t="s">
        <v>161</v>
      </c>
      <c r="E383" t="s">
        <v>47</v>
      </c>
      <c r="F383" t="s">
        <v>53</v>
      </c>
      <c r="G383" t="s">
        <v>51</v>
      </c>
      <c r="H383" t="s">
        <v>245</v>
      </c>
      <c r="J383" t="s">
        <v>1702</v>
      </c>
      <c r="K383" t="s">
        <v>54</v>
      </c>
      <c r="L383" t="s">
        <v>5</v>
      </c>
      <c r="M383">
        <v>4</v>
      </c>
      <c r="O383" t="s">
        <v>227</v>
      </c>
      <c r="P383" t="s">
        <v>165</v>
      </c>
      <c r="Q383" t="s">
        <v>55</v>
      </c>
      <c r="R383">
        <v>5400</v>
      </c>
      <c r="S383" t="s">
        <v>2021</v>
      </c>
      <c r="T383" t="s">
        <v>239</v>
      </c>
      <c r="V383" t="s">
        <v>503</v>
      </c>
      <c r="W383" t="s">
        <v>503</v>
      </c>
      <c r="X383">
        <v>0</v>
      </c>
      <c r="Y383" s="6" t="str">
        <f t="shared" si="26"/>
        <v>A</v>
      </c>
      <c r="Z383" s="6">
        <f>VLOOKUP(Q383,lists!Q:R,2,FALSE)</f>
        <v>2</v>
      </c>
      <c r="AA383" t="b">
        <f>VLOOKUP(G383,lists!$B$2:$D$3,3,FALSE)</f>
        <v>1</v>
      </c>
      <c r="AB383" t="b">
        <f>VLOOKUP(F383,lists!$B:$C,2,FALSE)</f>
        <v>1</v>
      </c>
      <c r="AC383" t="b">
        <f>IF(AND(Z383&gt;=VLOOKUP(JUMP!$I$1,lists!$Q:$R,2,FALSE),Z383&lt;=VLOOKUP(JUMP!$I$2,lists!$Q:$R,2,FALSE)),TRUE,FALSE)</f>
        <v>1</v>
      </c>
      <c r="AD383" t="b">
        <f>VLOOKUP(Y383,lists!$B$7:$D$8,3,FALSE)</f>
        <v>1</v>
      </c>
      <c r="AE383" t="b">
        <f>VLOOKUP(SUBSTITUTE(IF(H383="","Open",H383),"Beg","Mdn"),lists!$B$27:$D$29,3,FALSE)</f>
        <v>1</v>
      </c>
      <c r="AF383" t="b">
        <f>IF(JUMP!$I$5="All",TRUE,IF(JUMP!$I$5=TEXT('Raw - J'!C383,"mmm"),TRUE,FALSE))</f>
        <v>1</v>
      </c>
      <c r="AG383" t="b">
        <f>VLOOKUP(M383,lists!B:D,3,FALSE)</f>
        <v>1</v>
      </c>
      <c r="AH383" t="b">
        <f>VLOOKUP(T383,lists!$B$23:$D$25,3,FALSE)</f>
        <v>1</v>
      </c>
      <c r="AI383">
        <f t="shared" si="27"/>
        <v>1</v>
      </c>
    </row>
    <row r="384" spans="1:35" x14ac:dyDescent="0.35">
      <c r="A384" s="1">
        <f t="shared" si="28"/>
        <v>384</v>
      </c>
      <c r="B384" s="1">
        <f t="shared" si="29"/>
        <v>383</v>
      </c>
      <c r="C384" s="5">
        <v>44350</v>
      </c>
      <c r="D384" t="s">
        <v>161</v>
      </c>
      <c r="E384" t="s">
        <v>47</v>
      </c>
      <c r="F384" t="s">
        <v>53</v>
      </c>
      <c r="G384" t="s">
        <v>6</v>
      </c>
      <c r="H384" t="s">
        <v>227</v>
      </c>
      <c r="K384" t="s">
        <v>54</v>
      </c>
      <c r="L384" t="s">
        <v>5</v>
      </c>
      <c r="M384">
        <v>4</v>
      </c>
      <c r="O384" t="s">
        <v>226</v>
      </c>
      <c r="P384" t="s">
        <v>162</v>
      </c>
      <c r="Q384" t="s">
        <v>50</v>
      </c>
      <c r="R384">
        <v>5400</v>
      </c>
      <c r="S384" t="s">
        <v>2023</v>
      </c>
      <c r="T384" t="s">
        <v>239</v>
      </c>
      <c r="V384" t="s">
        <v>503</v>
      </c>
      <c r="W384" t="s">
        <v>503</v>
      </c>
      <c r="X384">
        <v>0</v>
      </c>
      <c r="Y384" s="6" t="str">
        <f t="shared" si="26"/>
        <v>A</v>
      </c>
      <c r="Z384" s="6">
        <f>VLOOKUP(Q384,lists!Q:R,2,FALSE)</f>
        <v>3</v>
      </c>
      <c r="AA384" t="b">
        <f>VLOOKUP(G384,lists!$B$2:$D$3,3,FALSE)</f>
        <v>1</v>
      </c>
      <c r="AB384" t="b">
        <f>VLOOKUP(F384,lists!$B:$C,2,FALSE)</f>
        <v>1</v>
      </c>
      <c r="AC384" t="b">
        <f>IF(AND(Z384&gt;=VLOOKUP(JUMP!$I$1,lists!$Q:$R,2,FALSE),Z384&lt;=VLOOKUP(JUMP!$I$2,lists!$Q:$R,2,FALSE)),TRUE,FALSE)</f>
        <v>1</v>
      </c>
      <c r="AD384" t="b">
        <f>VLOOKUP(Y384,lists!$B$7:$D$8,3,FALSE)</f>
        <v>1</v>
      </c>
      <c r="AE384" t="b">
        <f>VLOOKUP(SUBSTITUTE(IF(H384="","Open",H384),"Beg","Mdn"),lists!$B$27:$D$29,3,FALSE)</f>
        <v>1</v>
      </c>
      <c r="AF384" t="b">
        <f>IF(JUMP!$I$5="All",TRUE,IF(JUMP!$I$5=TEXT('Raw - J'!C384,"mmm"),TRUE,FALSE))</f>
        <v>1</v>
      </c>
      <c r="AG384" t="b">
        <f>VLOOKUP(M384,lists!B:D,3,FALSE)</f>
        <v>1</v>
      </c>
      <c r="AH384" t="b">
        <f>VLOOKUP(T384,lists!$B$23:$D$25,3,FALSE)</f>
        <v>1</v>
      </c>
      <c r="AI384">
        <f t="shared" si="27"/>
        <v>1</v>
      </c>
    </row>
    <row r="385" spans="1:35" x14ac:dyDescent="0.35">
      <c r="A385" s="1">
        <f t="shared" si="28"/>
        <v>385</v>
      </c>
      <c r="B385" s="1">
        <f t="shared" si="29"/>
        <v>384</v>
      </c>
      <c r="C385" s="5">
        <v>44350</v>
      </c>
      <c r="D385" t="s">
        <v>161</v>
      </c>
      <c r="E385" t="s">
        <v>47</v>
      </c>
      <c r="F385" t="s">
        <v>48</v>
      </c>
      <c r="G385" t="s">
        <v>6</v>
      </c>
      <c r="H385" t="s">
        <v>227</v>
      </c>
      <c r="K385" t="s">
        <v>49</v>
      </c>
      <c r="L385" t="s">
        <v>7</v>
      </c>
      <c r="M385">
        <v>4</v>
      </c>
      <c r="O385" t="s">
        <v>228</v>
      </c>
      <c r="P385" t="s">
        <v>86</v>
      </c>
      <c r="Q385" t="s">
        <v>50</v>
      </c>
      <c r="R385">
        <v>6200</v>
      </c>
      <c r="S385" t="s">
        <v>2018</v>
      </c>
      <c r="T385" t="s">
        <v>239</v>
      </c>
      <c r="V385" t="s">
        <v>503</v>
      </c>
      <c r="W385" t="s">
        <v>503</v>
      </c>
      <c r="X385">
        <v>0</v>
      </c>
      <c r="Y385" s="6" t="str">
        <f t="shared" ref="Y385:Y447" si="30">IF(L385="F",L385,"A")</f>
        <v>F</v>
      </c>
      <c r="Z385" s="6">
        <f>VLOOKUP(Q385,lists!Q:R,2,FALSE)</f>
        <v>3</v>
      </c>
      <c r="AA385" t="b">
        <f>VLOOKUP(G385,lists!$B$2:$D$3,3,FALSE)</f>
        <v>1</v>
      </c>
      <c r="AB385" t="b">
        <f>VLOOKUP(F385,lists!$B:$C,2,FALSE)</f>
        <v>1</v>
      </c>
      <c r="AC385" t="b">
        <f>IF(AND(Z385&gt;=VLOOKUP(JUMP!$I$1,lists!$Q:$R,2,FALSE),Z385&lt;=VLOOKUP(JUMP!$I$2,lists!$Q:$R,2,FALSE)),TRUE,FALSE)</f>
        <v>1</v>
      </c>
      <c r="AD385" t="b">
        <f>VLOOKUP(Y385,lists!$B$7:$D$8,3,FALSE)</f>
        <v>1</v>
      </c>
      <c r="AE385" t="b">
        <f>VLOOKUP(SUBSTITUTE(IF(H385="","Open",H385),"Beg","Mdn"),lists!$B$27:$D$29,3,FALSE)</f>
        <v>1</v>
      </c>
      <c r="AF385" t="b">
        <f>IF(JUMP!$I$5="All",TRUE,IF(JUMP!$I$5=TEXT('Raw - J'!C385,"mmm"),TRUE,FALSE))</f>
        <v>1</v>
      </c>
      <c r="AG385" t="b">
        <f>VLOOKUP(M385,lists!B:D,3,FALSE)</f>
        <v>1</v>
      </c>
      <c r="AH385" t="b">
        <f>VLOOKUP(T385,lists!$B$23:$D$25,3,FALSE)</f>
        <v>1</v>
      </c>
      <c r="AI385">
        <f t="shared" si="27"/>
        <v>1</v>
      </c>
    </row>
    <row r="386" spans="1:35" x14ac:dyDescent="0.35">
      <c r="A386" s="1">
        <f t="shared" si="28"/>
        <v>386</v>
      </c>
      <c r="B386" s="1">
        <f t="shared" si="29"/>
        <v>385</v>
      </c>
      <c r="C386" s="5">
        <v>44350</v>
      </c>
      <c r="D386" t="s">
        <v>161</v>
      </c>
      <c r="E386" t="s">
        <v>47</v>
      </c>
      <c r="F386" t="s">
        <v>48</v>
      </c>
      <c r="G386" t="s">
        <v>6</v>
      </c>
      <c r="H386" t="s">
        <v>227</v>
      </c>
      <c r="K386" t="s">
        <v>49</v>
      </c>
      <c r="L386" t="s">
        <v>5</v>
      </c>
      <c r="M386">
        <v>4</v>
      </c>
      <c r="O386" t="s">
        <v>228</v>
      </c>
      <c r="P386" t="s">
        <v>176</v>
      </c>
      <c r="Q386" t="s">
        <v>55</v>
      </c>
      <c r="R386">
        <v>6200</v>
      </c>
      <c r="S386" t="s">
        <v>2019</v>
      </c>
      <c r="T386" t="s">
        <v>239</v>
      </c>
      <c r="V386" t="s">
        <v>503</v>
      </c>
      <c r="W386" t="s">
        <v>503</v>
      </c>
      <c r="X386">
        <v>0</v>
      </c>
      <c r="Y386" s="6" t="str">
        <f t="shared" si="30"/>
        <v>A</v>
      </c>
      <c r="Z386" s="6">
        <f>VLOOKUP(Q386,lists!Q:R,2,FALSE)</f>
        <v>2</v>
      </c>
      <c r="AA386" t="b">
        <f>VLOOKUP(G386,lists!$B$2:$D$3,3,FALSE)</f>
        <v>1</v>
      </c>
      <c r="AB386" t="b">
        <f>VLOOKUP(F386,lists!$B:$C,2,FALSE)</f>
        <v>1</v>
      </c>
      <c r="AC386" t="b">
        <f>IF(AND(Z386&gt;=VLOOKUP(JUMP!$I$1,lists!$Q:$R,2,FALSE),Z386&lt;=VLOOKUP(JUMP!$I$2,lists!$Q:$R,2,FALSE)),TRUE,FALSE)</f>
        <v>1</v>
      </c>
      <c r="AD386" t="b">
        <f>VLOOKUP(Y386,lists!$B$7:$D$8,3,FALSE)</f>
        <v>1</v>
      </c>
      <c r="AE386" t="b">
        <f>VLOOKUP(SUBSTITUTE(IF(H386="","Open",H386),"Beg","Mdn"),lists!$B$27:$D$29,3,FALSE)</f>
        <v>1</v>
      </c>
      <c r="AF386" t="b">
        <f>IF(JUMP!$I$5="All",TRUE,IF(JUMP!$I$5=TEXT('Raw - J'!C386,"mmm"),TRUE,FALSE))</f>
        <v>1</v>
      </c>
      <c r="AG386" t="b">
        <f>VLOOKUP(M386,lists!B:D,3,FALSE)</f>
        <v>1</v>
      </c>
      <c r="AH386" t="b">
        <f>VLOOKUP(T386,lists!$B$23:$D$25,3,FALSE)</f>
        <v>1</v>
      </c>
      <c r="AI386">
        <f t="shared" ref="AI386:AI448" si="31">IF(AND(AA386=TRUE,AB386=TRUE,AC386=TRUE,AD386=TRUE,AE386=TRUE,AF386=TRUE,AG386=TRUE,AH386=TRUE),1,0)</f>
        <v>1</v>
      </c>
    </row>
    <row r="387" spans="1:35" x14ac:dyDescent="0.35">
      <c r="A387" s="1">
        <f t="shared" si="28"/>
        <v>387</v>
      </c>
      <c r="B387" s="1">
        <f t="shared" si="29"/>
        <v>386</v>
      </c>
      <c r="C387" s="5">
        <v>44351</v>
      </c>
      <c r="D387" t="s">
        <v>146</v>
      </c>
      <c r="E387" t="s">
        <v>47</v>
      </c>
      <c r="F387" t="s">
        <v>58</v>
      </c>
      <c r="G387" t="s">
        <v>51</v>
      </c>
      <c r="H387" t="s">
        <v>227</v>
      </c>
      <c r="I387" t="s">
        <v>1715</v>
      </c>
      <c r="K387" t="s">
        <v>60</v>
      </c>
      <c r="L387" t="s">
        <v>5</v>
      </c>
      <c r="M387">
        <v>5</v>
      </c>
      <c r="O387" t="s">
        <v>227</v>
      </c>
      <c r="P387" t="s">
        <v>276</v>
      </c>
      <c r="Q387" t="s">
        <v>55</v>
      </c>
      <c r="R387">
        <v>3500</v>
      </c>
      <c r="S387" t="s">
        <v>2026</v>
      </c>
      <c r="T387" t="s">
        <v>239</v>
      </c>
      <c r="V387" t="s">
        <v>503</v>
      </c>
      <c r="W387" t="s">
        <v>503</v>
      </c>
      <c r="X387">
        <v>0</v>
      </c>
      <c r="Y387" s="6" t="str">
        <f t="shared" si="30"/>
        <v>A</v>
      </c>
      <c r="Z387" s="6">
        <f>VLOOKUP(Q387,lists!Q:R,2,FALSE)</f>
        <v>2</v>
      </c>
      <c r="AA387" t="b">
        <f>VLOOKUP(G387,lists!$B$2:$D$3,3,FALSE)</f>
        <v>1</v>
      </c>
      <c r="AB387" t="b">
        <f>VLOOKUP(F387,lists!$B:$C,2,FALSE)</f>
        <v>1</v>
      </c>
      <c r="AC387" t="b">
        <f>IF(AND(Z387&gt;=VLOOKUP(JUMP!$I$1,lists!$Q:$R,2,FALSE),Z387&lt;=VLOOKUP(JUMP!$I$2,lists!$Q:$R,2,FALSE)),TRUE,FALSE)</f>
        <v>1</v>
      </c>
      <c r="AD387" t="b">
        <f>VLOOKUP(Y387,lists!$B$7:$D$8,3,FALSE)</f>
        <v>1</v>
      </c>
      <c r="AE387" t="b">
        <f>VLOOKUP(SUBSTITUTE(IF(H387="","Open",H387),"Beg","Mdn"),lists!$B$27:$D$29,3,FALSE)</f>
        <v>1</v>
      </c>
      <c r="AF387" t="b">
        <f>IF(JUMP!$I$5="All",TRUE,IF(JUMP!$I$5=TEXT('Raw - J'!C387,"mmm"),TRUE,FALSE))</f>
        <v>1</v>
      </c>
      <c r="AG387" t="b">
        <f>VLOOKUP(M387,lists!B:D,3,FALSE)</f>
        <v>1</v>
      </c>
      <c r="AH387" t="b">
        <f>VLOOKUP(T387,lists!$B$23:$D$25,3,FALSE)</f>
        <v>1</v>
      </c>
      <c r="AI387">
        <f t="shared" si="31"/>
        <v>1</v>
      </c>
    </row>
    <row r="388" spans="1:35" x14ac:dyDescent="0.35">
      <c r="A388" s="1">
        <f t="shared" si="28"/>
        <v>388</v>
      </c>
      <c r="B388" s="1">
        <f t="shared" si="29"/>
        <v>387</v>
      </c>
      <c r="C388" s="5">
        <v>44351</v>
      </c>
      <c r="D388" t="s">
        <v>146</v>
      </c>
      <c r="E388" t="s">
        <v>47</v>
      </c>
      <c r="F388" t="s">
        <v>48</v>
      </c>
      <c r="G388" t="s">
        <v>6</v>
      </c>
      <c r="H388" t="s">
        <v>244</v>
      </c>
      <c r="K388" t="s">
        <v>49</v>
      </c>
      <c r="L388" t="s">
        <v>5</v>
      </c>
      <c r="M388">
        <v>5</v>
      </c>
      <c r="O388" t="s">
        <v>234</v>
      </c>
      <c r="P388" t="s">
        <v>199</v>
      </c>
      <c r="Q388" t="s">
        <v>55</v>
      </c>
      <c r="R388">
        <v>5000</v>
      </c>
      <c r="S388" t="s">
        <v>2025</v>
      </c>
      <c r="T388" t="s">
        <v>239</v>
      </c>
      <c r="V388" t="s">
        <v>503</v>
      </c>
      <c r="W388" t="s">
        <v>503</v>
      </c>
      <c r="X388">
        <v>0</v>
      </c>
      <c r="Y388" s="6" t="str">
        <f t="shared" si="30"/>
        <v>A</v>
      </c>
      <c r="Z388" s="6">
        <f>VLOOKUP(Q388,lists!Q:R,2,FALSE)</f>
        <v>2</v>
      </c>
      <c r="AA388" t="b">
        <f>VLOOKUP(G388,lists!$B$2:$D$3,3,FALSE)</f>
        <v>1</v>
      </c>
      <c r="AB388" t="b">
        <f>VLOOKUP(F388,lists!$B:$C,2,FALSE)</f>
        <v>1</v>
      </c>
      <c r="AC388" t="b">
        <f>IF(AND(Z388&gt;=VLOOKUP(JUMP!$I$1,lists!$Q:$R,2,FALSE),Z388&lt;=VLOOKUP(JUMP!$I$2,lists!$Q:$R,2,FALSE)),TRUE,FALSE)</f>
        <v>1</v>
      </c>
      <c r="AD388" t="b">
        <f>VLOOKUP(Y388,lists!$B$7:$D$8,3,FALSE)</f>
        <v>1</v>
      </c>
      <c r="AE388" t="b">
        <f>VLOOKUP(SUBSTITUTE(IF(H388="","Open",H388),"Beg","Mdn"),lists!$B$27:$D$29,3,FALSE)</f>
        <v>1</v>
      </c>
      <c r="AF388" t="b">
        <f>IF(JUMP!$I$5="All",TRUE,IF(JUMP!$I$5=TEXT('Raw - J'!C388,"mmm"),TRUE,FALSE))</f>
        <v>1</v>
      </c>
      <c r="AG388" t="b">
        <f>VLOOKUP(M388,lists!B:D,3,FALSE)</f>
        <v>1</v>
      </c>
      <c r="AH388" t="b">
        <f>VLOOKUP(T388,lists!$B$23:$D$25,3,FALSE)</f>
        <v>1</v>
      </c>
      <c r="AI388">
        <f t="shared" si="31"/>
        <v>1</v>
      </c>
    </row>
    <row r="389" spans="1:35" x14ac:dyDescent="0.35">
      <c r="A389" s="1">
        <f t="shared" si="28"/>
        <v>389</v>
      </c>
      <c r="B389" s="1">
        <f t="shared" si="29"/>
        <v>388</v>
      </c>
      <c r="C389" s="5">
        <v>44351</v>
      </c>
      <c r="D389" t="s">
        <v>146</v>
      </c>
      <c r="E389" t="s">
        <v>47</v>
      </c>
      <c r="F389" t="s">
        <v>53</v>
      </c>
      <c r="G389" t="s">
        <v>6</v>
      </c>
      <c r="H389" t="s">
        <v>244</v>
      </c>
      <c r="K389" t="s">
        <v>54</v>
      </c>
      <c r="L389" t="s">
        <v>5</v>
      </c>
      <c r="M389">
        <v>5</v>
      </c>
      <c r="O389" t="s">
        <v>229</v>
      </c>
      <c r="P389" t="s">
        <v>174</v>
      </c>
      <c r="Q389" t="s">
        <v>50</v>
      </c>
      <c r="R389">
        <v>5100</v>
      </c>
      <c r="S389" t="s">
        <v>2024</v>
      </c>
      <c r="T389" t="s">
        <v>239</v>
      </c>
      <c r="V389" t="s">
        <v>503</v>
      </c>
      <c r="W389" t="s">
        <v>503</v>
      </c>
      <c r="X389">
        <v>0</v>
      </c>
      <c r="Y389" s="6" t="str">
        <f t="shared" si="30"/>
        <v>A</v>
      </c>
      <c r="Z389" s="6">
        <f>VLOOKUP(Q389,lists!Q:R,2,FALSE)</f>
        <v>3</v>
      </c>
      <c r="AA389" t="b">
        <f>VLOOKUP(G389,lists!$B$2:$D$3,3,FALSE)</f>
        <v>1</v>
      </c>
      <c r="AB389" t="b">
        <f>VLOOKUP(F389,lists!$B:$C,2,FALSE)</f>
        <v>1</v>
      </c>
      <c r="AC389" t="b">
        <f>IF(AND(Z389&gt;=VLOOKUP(JUMP!$I$1,lists!$Q:$R,2,FALSE),Z389&lt;=VLOOKUP(JUMP!$I$2,lists!$Q:$R,2,FALSE)),TRUE,FALSE)</f>
        <v>1</v>
      </c>
      <c r="AD389" t="b">
        <f>VLOOKUP(Y389,lists!$B$7:$D$8,3,FALSE)</f>
        <v>1</v>
      </c>
      <c r="AE389" t="b">
        <f>VLOOKUP(SUBSTITUTE(IF(H389="","Open",H389),"Beg","Mdn"),lists!$B$27:$D$29,3,FALSE)</f>
        <v>1</v>
      </c>
      <c r="AF389" t="b">
        <f>IF(JUMP!$I$5="All",TRUE,IF(JUMP!$I$5=TEXT('Raw - J'!C389,"mmm"),TRUE,FALSE))</f>
        <v>1</v>
      </c>
      <c r="AG389" t="b">
        <f>VLOOKUP(M389,lists!B:D,3,FALSE)</f>
        <v>1</v>
      </c>
      <c r="AH389" t="b">
        <f>VLOOKUP(T389,lists!$B$23:$D$25,3,FALSE)</f>
        <v>1</v>
      </c>
      <c r="AI389">
        <f t="shared" si="31"/>
        <v>1</v>
      </c>
    </row>
    <row r="390" spans="1:35" x14ac:dyDescent="0.35">
      <c r="A390" s="1">
        <f t="shared" si="28"/>
        <v>390</v>
      </c>
      <c r="B390" s="1">
        <f t="shared" si="29"/>
        <v>389</v>
      </c>
      <c r="C390" s="5">
        <v>44351</v>
      </c>
      <c r="D390" t="s">
        <v>146</v>
      </c>
      <c r="E390" t="s">
        <v>47</v>
      </c>
      <c r="F390" t="s">
        <v>48</v>
      </c>
      <c r="G390" t="s">
        <v>6</v>
      </c>
      <c r="H390" t="s">
        <v>227</v>
      </c>
      <c r="K390" t="s">
        <v>49</v>
      </c>
      <c r="L390" t="s">
        <v>5</v>
      </c>
      <c r="M390">
        <v>5</v>
      </c>
      <c r="O390" t="s">
        <v>234</v>
      </c>
      <c r="P390" t="s">
        <v>147</v>
      </c>
      <c r="Q390" t="s">
        <v>50</v>
      </c>
      <c r="R390">
        <v>6100</v>
      </c>
      <c r="S390" t="s">
        <v>2028</v>
      </c>
      <c r="T390" t="s">
        <v>239</v>
      </c>
      <c r="V390" t="s">
        <v>503</v>
      </c>
      <c r="W390" t="s">
        <v>503</v>
      </c>
      <c r="X390">
        <v>0</v>
      </c>
      <c r="Y390" s="6" t="str">
        <f t="shared" si="30"/>
        <v>A</v>
      </c>
      <c r="Z390" s="6">
        <f>VLOOKUP(Q390,lists!Q:R,2,FALSE)</f>
        <v>3</v>
      </c>
      <c r="AA390" t="b">
        <f>VLOOKUP(G390,lists!$B$2:$D$3,3,FALSE)</f>
        <v>1</v>
      </c>
      <c r="AB390" t="b">
        <f>VLOOKUP(F390,lists!$B:$C,2,FALSE)</f>
        <v>1</v>
      </c>
      <c r="AC390" t="b">
        <f>IF(AND(Z390&gt;=VLOOKUP(JUMP!$I$1,lists!$Q:$R,2,FALSE),Z390&lt;=VLOOKUP(JUMP!$I$2,lists!$Q:$R,2,FALSE)),TRUE,FALSE)</f>
        <v>1</v>
      </c>
      <c r="AD390" t="b">
        <f>VLOOKUP(Y390,lists!$B$7:$D$8,3,FALSE)</f>
        <v>1</v>
      </c>
      <c r="AE390" t="b">
        <f>VLOOKUP(SUBSTITUTE(IF(H390="","Open",H390),"Beg","Mdn"),lists!$B$27:$D$29,3,FALSE)</f>
        <v>1</v>
      </c>
      <c r="AF390" t="b">
        <f>IF(JUMP!$I$5="All",TRUE,IF(JUMP!$I$5=TEXT('Raw - J'!C390,"mmm"),TRUE,FALSE))</f>
        <v>1</v>
      </c>
      <c r="AG390" t="b">
        <f>VLOOKUP(M390,lists!B:D,3,FALSE)</f>
        <v>1</v>
      </c>
      <c r="AH390" t="b">
        <f>VLOOKUP(T390,lists!$B$23:$D$25,3,FALSE)</f>
        <v>1</v>
      </c>
      <c r="AI390">
        <f t="shared" si="31"/>
        <v>1</v>
      </c>
    </row>
    <row r="391" spans="1:35" x14ac:dyDescent="0.35">
      <c r="A391" s="1">
        <f t="shared" si="28"/>
        <v>391</v>
      </c>
      <c r="B391" s="1">
        <f t="shared" si="29"/>
        <v>390</v>
      </c>
      <c r="C391" s="5">
        <v>44351</v>
      </c>
      <c r="D391" t="s">
        <v>146</v>
      </c>
      <c r="E391" t="s">
        <v>47</v>
      </c>
      <c r="F391" t="s">
        <v>53</v>
      </c>
      <c r="G391" t="s">
        <v>51</v>
      </c>
      <c r="H391" t="s">
        <v>244</v>
      </c>
      <c r="K391" t="s">
        <v>54</v>
      </c>
      <c r="L391" t="s">
        <v>5</v>
      </c>
      <c r="M391">
        <v>4</v>
      </c>
      <c r="O391" t="s">
        <v>227</v>
      </c>
      <c r="P391" t="s">
        <v>276</v>
      </c>
      <c r="Q391" t="s">
        <v>55</v>
      </c>
      <c r="R391">
        <v>6100</v>
      </c>
      <c r="S391" t="s">
        <v>2029</v>
      </c>
      <c r="T391" t="s">
        <v>239</v>
      </c>
      <c r="V391" t="s">
        <v>503</v>
      </c>
      <c r="W391" t="s">
        <v>503</v>
      </c>
      <c r="X391">
        <v>0</v>
      </c>
      <c r="Y391" s="6" t="str">
        <f t="shared" si="30"/>
        <v>A</v>
      </c>
      <c r="Z391" s="6">
        <f>VLOOKUP(Q391,lists!Q:R,2,FALSE)</f>
        <v>2</v>
      </c>
      <c r="AA391" t="b">
        <f>VLOOKUP(G391,lists!$B$2:$D$3,3,FALSE)</f>
        <v>1</v>
      </c>
      <c r="AB391" t="b">
        <f>VLOOKUP(F391,lists!$B:$C,2,FALSE)</f>
        <v>1</v>
      </c>
      <c r="AC391" t="b">
        <f>IF(AND(Z391&gt;=VLOOKUP(JUMP!$I$1,lists!$Q:$R,2,FALSE),Z391&lt;=VLOOKUP(JUMP!$I$2,lists!$Q:$R,2,FALSE)),TRUE,FALSE)</f>
        <v>1</v>
      </c>
      <c r="AD391" t="b">
        <f>VLOOKUP(Y391,lists!$B$7:$D$8,3,FALSE)</f>
        <v>1</v>
      </c>
      <c r="AE391" t="b">
        <f>VLOOKUP(SUBSTITUTE(IF(H391="","Open",H391),"Beg","Mdn"),lists!$B$27:$D$29,3,FALSE)</f>
        <v>1</v>
      </c>
      <c r="AF391" t="b">
        <f>IF(JUMP!$I$5="All",TRUE,IF(JUMP!$I$5=TEXT('Raw - J'!C391,"mmm"),TRUE,FALSE))</f>
        <v>1</v>
      </c>
      <c r="AG391" t="b">
        <f>VLOOKUP(M391,lists!B:D,3,FALSE)</f>
        <v>1</v>
      </c>
      <c r="AH391" t="b">
        <f>VLOOKUP(T391,lists!$B$23:$D$25,3,FALSE)</f>
        <v>1</v>
      </c>
      <c r="AI391">
        <f t="shared" si="31"/>
        <v>1</v>
      </c>
    </row>
    <row r="392" spans="1:35" x14ac:dyDescent="0.35">
      <c r="A392" s="1">
        <f t="shared" si="28"/>
        <v>392</v>
      </c>
      <c r="B392" s="1">
        <f t="shared" si="29"/>
        <v>391</v>
      </c>
      <c r="C392" s="5">
        <v>44351</v>
      </c>
      <c r="D392" t="s">
        <v>146</v>
      </c>
      <c r="E392" t="s">
        <v>47</v>
      </c>
      <c r="F392" t="s">
        <v>53</v>
      </c>
      <c r="G392" t="s">
        <v>6</v>
      </c>
      <c r="H392" t="s">
        <v>227</v>
      </c>
      <c r="K392" t="s">
        <v>54</v>
      </c>
      <c r="L392" t="s">
        <v>5</v>
      </c>
      <c r="M392">
        <v>4</v>
      </c>
      <c r="O392" t="s">
        <v>226</v>
      </c>
      <c r="P392" t="s">
        <v>148</v>
      </c>
      <c r="Q392" t="s">
        <v>52</v>
      </c>
      <c r="R392">
        <v>8000</v>
      </c>
      <c r="S392" t="s">
        <v>2030</v>
      </c>
      <c r="T392" t="s">
        <v>239</v>
      </c>
      <c r="V392" t="s">
        <v>503</v>
      </c>
      <c r="W392" t="s">
        <v>503</v>
      </c>
      <c r="X392">
        <v>0</v>
      </c>
      <c r="Y392" s="6" t="str">
        <f t="shared" si="30"/>
        <v>A</v>
      </c>
      <c r="Z392" s="6">
        <f>VLOOKUP(Q392,lists!Q:R,2,FALSE)</f>
        <v>5</v>
      </c>
      <c r="AA392" t="b">
        <f>VLOOKUP(G392,lists!$B$2:$D$3,3,FALSE)</f>
        <v>1</v>
      </c>
      <c r="AB392" t="b">
        <f>VLOOKUP(F392,lists!$B:$C,2,FALSE)</f>
        <v>1</v>
      </c>
      <c r="AC392" t="b">
        <f>IF(AND(Z392&gt;=VLOOKUP(JUMP!$I$1,lists!$Q:$R,2,FALSE),Z392&lt;=VLOOKUP(JUMP!$I$2,lists!$Q:$R,2,FALSE)),TRUE,FALSE)</f>
        <v>1</v>
      </c>
      <c r="AD392" t="b">
        <f>VLOOKUP(Y392,lists!$B$7:$D$8,3,FALSE)</f>
        <v>1</v>
      </c>
      <c r="AE392" t="b">
        <f>VLOOKUP(SUBSTITUTE(IF(H392="","Open",H392),"Beg","Mdn"),lists!$B$27:$D$29,3,FALSE)</f>
        <v>1</v>
      </c>
      <c r="AF392" t="b">
        <f>IF(JUMP!$I$5="All",TRUE,IF(JUMP!$I$5=TEXT('Raw - J'!C392,"mmm"),TRUE,FALSE))</f>
        <v>1</v>
      </c>
      <c r="AG392" t="b">
        <f>VLOOKUP(M392,lists!B:D,3,FALSE)</f>
        <v>1</v>
      </c>
      <c r="AH392" t="b">
        <f>VLOOKUP(T392,lists!$B$23:$D$25,3,FALSE)</f>
        <v>1</v>
      </c>
      <c r="AI392">
        <f t="shared" si="31"/>
        <v>1</v>
      </c>
    </row>
    <row r="393" spans="1:35" x14ac:dyDescent="0.35">
      <c r="A393" s="1">
        <f t="shared" si="28"/>
        <v>393</v>
      </c>
      <c r="B393" s="1">
        <f t="shared" si="29"/>
        <v>392</v>
      </c>
      <c r="C393" s="5">
        <v>44351</v>
      </c>
      <c r="D393" t="s">
        <v>146</v>
      </c>
      <c r="E393" t="s">
        <v>47</v>
      </c>
      <c r="F393" t="s">
        <v>53</v>
      </c>
      <c r="G393" t="s">
        <v>6</v>
      </c>
      <c r="H393" t="s">
        <v>227</v>
      </c>
      <c r="K393" t="s">
        <v>54</v>
      </c>
      <c r="L393" t="s">
        <v>5</v>
      </c>
      <c r="M393">
        <v>3</v>
      </c>
      <c r="O393" t="s">
        <v>233</v>
      </c>
      <c r="P393" t="s">
        <v>149</v>
      </c>
      <c r="Q393" t="s">
        <v>50</v>
      </c>
      <c r="R393">
        <v>9600</v>
      </c>
      <c r="S393" t="s">
        <v>2027</v>
      </c>
      <c r="T393" t="s">
        <v>239</v>
      </c>
      <c r="V393" t="s">
        <v>503</v>
      </c>
      <c r="W393" t="s">
        <v>503</v>
      </c>
      <c r="X393">
        <v>0</v>
      </c>
      <c r="Y393" s="6" t="str">
        <f t="shared" si="30"/>
        <v>A</v>
      </c>
      <c r="Z393" s="6">
        <f>VLOOKUP(Q393,lists!Q:R,2,FALSE)</f>
        <v>3</v>
      </c>
      <c r="AA393" t="b">
        <f>VLOOKUP(G393,lists!$B$2:$D$3,3,FALSE)</f>
        <v>1</v>
      </c>
      <c r="AB393" t="b">
        <f>VLOOKUP(F393,lists!$B:$C,2,FALSE)</f>
        <v>1</v>
      </c>
      <c r="AC393" t="b">
        <f>IF(AND(Z393&gt;=VLOOKUP(JUMP!$I$1,lists!$Q:$R,2,FALSE),Z393&lt;=VLOOKUP(JUMP!$I$2,lists!$Q:$R,2,FALSE)),TRUE,FALSE)</f>
        <v>1</v>
      </c>
      <c r="AD393" t="b">
        <f>VLOOKUP(Y393,lists!$B$7:$D$8,3,FALSE)</f>
        <v>1</v>
      </c>
      <c r="AE393" t="b">
        <f>VLOOKUP(SUBSTITUTE(IF(H393="","Open",H393),"Beg","Mdn"),lists!$B$27:$D$29,3,FALSE)</f>
        <v>1</v>
      </c>
      <c r="AF393" t="b">
        <f>IF(JUMP!$I$5="All",TRUE,IF(JUMP!$I$5=TEXT('Raw - J'!C393,"mmm"),TRUE,FALSE))</f>
        <v>1</v>
      </c>
      <c r="AG393" t="b">
        <f>VLOOKUP(M393,lists!B:D,3,FALSE)</f>
        <v>1</v>
      </c>
      <c r="AH393" t="b">
        <f>VLOOKUP(T393,lists!$B$23:$D$25,3,FALSE)</f>
        <v>1</v>
      </c>
      <c r="AI393">
        <f t="shared" si="31"/>
        <v>1</v>
      </c>
    </row>
    <row r="394" spans="1:35" x14ac:dyDescent="0.35">
      <c r="A394" s="1">
        <f t="shared" si="28"/>
        <v>394</v>
      </c>
      <c r="B394" s="1">
        <f t="shared" si="29"/>
        <v>393</v>
      </c>
      <c r="C394" s="5">
        <v>44352</v>
      </c>
      <c r="D394" t="s">
        <v>189</v>
      </c>
      <c r="E394" t="s">
        <v>47</v>
      </c>
      <c r="F394" t="s">
        <v>53</v>
      </c>
      <c r="G394" t="s">
        <v>6</v>
      </c>
      <c r="H394" t="s">
        <v>227</v>
      </c>
      <c r="K394" t="s">
        <v>54</v>
      </c>
      <c r="L394" t="s">
        <v>5</v>
      </c>
      <c r="M394">
        <v>5</v>
      </c>
      <c r="O394" t="s">
        <v>229</v>
      </c>
      <c r="P394" t="s">
        <v>193</v>
      </c>
      <c r="Q394" t="s">
        <v>52</v>
      </c>
      <c r="R394">
        <v>6000</v>
      </c>
      <c r="S394" t="s">
        <v>2031</v>
      </c>
      <c r="T394" t="s">
        <v>240</v>
      </c>
      <c r="U394" t="s">
        <v>526</v>
      </c>
      <c r="V394" t="s">
        <v>503</v>
      </c>
      <c r="W394" t="s">
        <v>503</v>
      </c>
      <c r="X394">
        <v>0</v>
      </c>
      <c r="Y394" s="6" t="str">
        <f t="shared" si="30"/>
        <v>A</v>
      </c>
      <c r="Z394" s="6">
        <f>VLOOKUP(Q394,lists!Q:R,2,FALSE)</f>
        <v>5</v>
      </c>
      <c r="AA394" t="b">
        <f>VLOOKUP(G394,lists!$B$2:$D$3,3,FALSE)</f>
        <v>1</v>
      </c>
      <c r="AB394" t="b">
        <f>VLOOKUP(F394,lists!$B:$C,2,FALSE)</f>
        <v>1</v>
      </c>
      <c r="AC394" t="b">
        <f>IF(AND(Z394&gt;=VLOOKUP(JUMP!$I$1,lists!$Q:$R,2,FALSE),Z394&lt;=VLOOKUP(JUMP!$I$2,lists!$Q:$R,2,FALSE)),TRUE,FALSE)</f>
        <v>1</v>
      </c>
      <c r="AD394" t="b">
        <f>VLOOKUP(Y394,lists!$B$7:$D$8,3,FALSE)</f>
        <v>1</v>
      </c>
      <c r="AE394" t="b">
        <f>VLOOKUP(SUBSTITUTE(IF(H394="","Open",H394),"Beg","Mdn"),lists!$B$27:$D$29,3,FALSE)</f>
        <v>1</v>
      </c>
      <c r="AF394" t="b">
        <f>IF(JUMP!$I$5="All",TRUE,IF(JUMP!$I$5=TEXT('Raw - J'!C394,"mmm"),TRUE,FALSE))</f>
        <v>1</v>
      </c>
      <c r="AG394" t="b">
        <f>VLOOKUP(M394,lists!B:D,3,FALSE)</f>
        <v>1</v>
      </c>
      <c r="AH394" t="b">
        <f>VLOOKUP(T394,lists!$B$23:$D$25,3,FALSE)</f>
        <v>1</v>
      </c>
      <c r="AI394">
        <f t="shared" si="31"/>
        <v>1</v>
      </c>
    </row>
    <row r="395" spans="1:35" x14ac:dyDescent="0.35">
      <c r="A395" s="1">
        <f t="shared" si="28"/>
        <v>395</v>
      </c>
      <c r="B395" s="1">
        <f t="shared" si="29"/>
        <v>394</v>
      </c>
      <c r="C395" s="5">
        <v>44352</v>
      </c>
      <c r="D395" t="s">
        <v>189</v>
      </c>
      <c r="E395" t="s">
        <v>47</v>
      </c>
      <c r="F395" t="s">
        <v>53</v>
      </c>
      <c r="G395" t="s">
        <v>6</v>
      </c>
      <c r="H395" t="s">
        <v>227</v>
      </c>
      <c r="K395" t="s">
        <v>54</v>
      </c>
      <c r="L395" t="s">
        <v>5</v>
      </c>
      <c r="M395">
        <v>5</v>
      </c>
      <c r="O395" t="s">
        <v>229</v>
      </c>
      <c r="P395" t="s">
        <v>191</v>
      </c>
      <c r="Q395" t="s">
        <v>55</v>
      </c>
      <c r="R395">
        <v>6000</v>
      </c>
      <c r="S395" t="s">
        <v>265</v>
      </c>
      <c r="T395" t="s">
        <v>240</v>
      </c>
      <c r="V395" t="s">
        <v>503</v>
      </c>
      <c r="W395" t="s">
        <v>503</v>
      </c>
      <c r="X395">
        <v>0</v>
      </c>
      <c r="Y395" s="6" t="str">
        <f t="shared" si="30"/>
        <v>A</v>
      </c>
      <c r="Z395" s="6">
        <f>VLOOKUP(Q395,lists!Q:R,2,FALSE)</f>
        <v>2</v>
      </c>
      <c r="AA395" t="b">
        <f>VLOOKUP(G395,lists!$B$2:$D$3,3,FALSE)</f>
        <v>1</v>
      </c>
      <c r="AB395" t="b">
        <f>VLOOKUP(F395,lists!$B:$C,2,FALSE)</f>
        <v>1</v>
      </c>
      <c r="AC395" t="b">
        <f>IF(AND(Z395&gt;=VLOOKUP(JUMP!$I$1,lists!$Q:$R,2,FALSE),Z395&lt;=VLOOKUP(JUMP!$I$2,lists!$Q:$R,2,FALSE)),TRUE,FALSE)</f>
        <v>1</v>
      </c>
      <c r="AD395" t="b">
        <f>VLOOKUP(Y395,lists!$B$7:$D$8,3,FALSE)</f>
        <v>1</v>
      </c>
      <c r="AE395" t="b">
        <f>VLOOKUP(SUBSTITUTE(IF(H395="","Open",H395),"Beg","Mdn"),lists!$B$27:$D$29,3,FALSE)</f>
        <v>1</v>
      </c>
      <c r="AF395" t="b">
        <f>IF(JUMP!$I$5="All",TRUE,IF(JUMP!$I$5=TEXT('Raw - J'!C395,"mmm"),TRUE,FALSE))</f>
        <v>1</v>
      </c>
      <c r="AG395" t="b">
        <f>VLOOKUP(M395,lists!B:D,3,FALSE)</f>
        <v>1</v>
      </c>
      <c r="AH395" t="b">
        <f>VLOOKUP(T395,lists!$B$23:$D$25,3,FALSE)</f>
        <v>1</v>
      </c>
      <c r="AI395">
        <f t="shared" si="31"/>
        <v>1</v>
      </c>
    </row>
    <row r="396" spans="1:35" x14ac:dyDescent="0.35">
      <c r="A396" s="1">
        <f t="shared" si="28"/>
        <v>396</v>
      </c>
      <c r="B396" s="1">
        <f t="shared" si="29"/>
        <v>395</v>
      </c>
      <c r="C396" s="5">
        <v>44352</v>
      </c>
      <c r="D396" t="s">
        <v>189</v>
      </c>
      <c r="E396" t="s">
        <v>47</v>
      </c>
      <c r="F396" t="s">
        <v>48</v>
      </c>
      <c r="G396" t="s">
        <v>6</v>
      </c>
      <c r="H396" t="s">
        <v>227</v>
      </c>
      <c r="K396" t="s">
        <v>49</v>
      </c>
      <c r="L396" t="s">
        <v>5</v>
      </c>
      <c r="M396">
        <v>5</v>
      </c>
      <c r="O396" t="s">
        <v>229</v>
      </c>
      <c r="P396" t="s">
        <v>192</v>
      </c>
      <c r="Q396" t="s">
        <v>50</v>
      </c>
      <c r="R396">
        <v>6600</v>
      </c>
      <c r="S396" t="s">
        <v>2034</v>
      </c>
      <c r="T396" t="s">
        <v>240</v>
      </c>
      <c r="V396" t="s">
        <v>503</v>
      </c>
      <c r="W396" t="s">
        <v>503</v>
      </c>
      <c r="X396">
        <v>0</v>
      </c>
      <c r="Y396" s="6" t="str">
        <f t="shared" si="30"/>
        <v>A</v>
      </c>
      <c r="Z396" s="6">
        <f>VLOOKUP(Q396,lists!Q:R,2,FALSE)</f>
        <v>3</v>
      </c>
      <c r="AA396" t="b">
        <f>VLOOKUP(G396,lists!$B$2:$D$3,3,FALSE)</f>
        <v>1</v>
      </c>
      <c r="AB396" t="b">
        <f>VLOOKUP(F396,lists!$B:$C,2,FALSE)</f>
        <v>1</v>
      </c>
      <c r="AC396" t="b">
        <f>IF(AND(Z396&gt;=VLOOKUP(JUMP!$I$1,lists!$Q:$R,2,FALSE),Z396&lt;=VLOOKUP(JUMP!$I$2,lists!$Q:$R,2,FALSE)),TRUE,FALSE)</f>
        <v>1</v>
      </c>
      <c r="AD396" t="b">
        <f>VLOOKUP(Y396,lists!$B$7:$D$8,3,FALSE)</f>
        <v>1</v>
      </c>
      <c r="AE396" t="b">
        <f>VLOOKUP(SUBSTITUTE(IF(H396="","Open",H396),"Beg","Mdn"),lists!$B$27:$D$29,3,FALSE)</f>
        <v>1</v>
      </c>
      <c r="AF396" t="b">
        <f>IF(JUMP!$I$5="All",TRUE,IF(JUMP!$I$5=TEXT('Raw - J'!C396,"mmm"),TRUE,FALSE))</f>
        <v>1</v>
      </c>
      <c r="AG396" t="b">
        <f>VLOOKUP(M396,lists!B:D,3,FALSE)</f>
        <v>1</v>
      </c>
      <c r="AH396" t="b">
        <f>VLOOKUP(T396,lists!$B$23:$D$25,3,FALSE)</f>
        <v>1</v>
      </c>
      <c r="AI396">
        <f t="shared" si="31"/>
        <v>1</v>
      </c>
    </row>
    <row r="397" spans="1:35" x14ac:dyDescent="0.35">
      <c r="A397" s="1">
        <f t="shared" si="28"/>
        <v>397</v>
      </c>
      <c r="B397" s="1">
        <f t="shared" si="29"/>
        <v>396</v>
      </c>
      <c r="C397" s="5">
        <v>44352</v>
      </c>
      <c r="D397" t="s">
        <v>189</v>
      </c>
      <c r="E397" t="s">
        <v>47</v>
      </c>
      <c r="F397" t="s">
        <v>53</v>
      </c>
      <c r="G397" t="s">
        <v>51</v>
      </c>
      <c r="H397" t="s">
        <v>227</v>
      </c>
      <c r="I397" t="s">
        <v>2032</v>
      </c>
      <c r="K397" t="s">
        <v>34</v>
      </c>
      <c r="L397" t="s">
        <v>5</v>
      </c>
      <c r="M397">
        <v>4</v>
      </c>
      <c r="O397" t="s">
        <v>227</v>
      </c>
      <c r="P397" t="s">
        <v>191</v>
      </c>
      <c r="Q397" t="s">
        <v>55</v>
      </c>
      <c r="R397">
        <v>8000</v>
      </c>
      <c r="S397" t="s">
        <v>2033</v>
      </c>
      <c r="T397" t="s">
        <v>240</v>
      </c>
      <c r="V397" t="s">
        <v>503</v>
      </c>
      <c r="W397" t="s">
        <v>503</v>
      </c>
      <c r="X397">
        <v>0</v>
      </c>
      <c r="Y397" s="6" t="str">
        <f t="shared" si="30"/>
        <v>A</v>
      </c>
      <c r="Z397" s="6">
        <f>VLOOKUP(Q397,lists!Q:R,2,FALSE)</f>
        <v>2</v>
      </c>
      <c r="AA397" t="b">
        <f>VLOOKUP(G397,lists!$B$2:$D$3,3,FALSE)</f>
        <v>1</v>
      </c>
      <c r="AB397" t="b">
        <f>VLOOKUP(F397,lists!$B:$C,2,FALSE)</f>
        <v>1</v>
      </c>
      <c r="AC397" t="b">
        <f>IF(AND(Z397&gt;=VLOOKUP(JUMP!$I$1,lists!$Q:$R,2,FALSE),Z397&lt;=VLOOKUP(JUMP!$I$2,lists!$Q:$R,2,FALSE)),TRUE,FALSE)</f>
        <v>1</v>
      </c>
      <c r="AD397" t="b">
        <f>VLOOKUP(Y397,lists!$B$7:$D$8,3,FALSE)</f>
        <v>1</v>
      </c>
      <c r="AE397" t="b">
        <f>VLOOKUP(SUBSTITUTE(IF(H397="","Open",H397),"Beg","Mdn"),lists!$B$27:$D$29,3,FALSE)</f>
        <v>1</v>
      </c>
      <c r="AF397" t="b">
        <f>IF(JUMP!$I$5="All",TRUE,IF(JUMP!$I$5=TEXT('Raw - J'!C397,"mmm"),TRUE,FALSE))</f>
        <v>1</v>
      </c>
      <c r="AG397" t="b">
        <f>VLOOKUP(M397,lists!B:D,3,FALSE)</f>
        <v>1</v>
      </c>
      <c r="AH397" t="b">
        <f>VLOOKUP(T397,lists!$B$23:$D$25,3,FALSE)</f>
        <v>1</v>
      </c>
      <c r="AI397">
        <f t="shared" si="31"/>
        <v>1</v>
      </c>
    </row>
    <row r="398" spans="1:35" x14ac:dyDescent="0.35">
      <c r="A398" s="1">
        <f t="shared" si="28"/>
        <v>398</v>
      </c>
      <c r="B398" s="1">
        <f t="shared" si="29"/>
        <v>397</v>
      </c>
      <c r="C398" s="5">
        <v>44352</v>
      </c>
      <c r="D398" t="s">
        <v>189</v>
      </c>
      <c r="E398" t="s">
        <v>47</v>
      </c>
      <c r="F398" t="s">
        <v>48</v>
      </c>
      <c r="G398" t="s">
        <v>51</v>
      </c>
      <c r="H398" t="s">
        <v>255</v>
      </c>
      <c r="K398" t="s">
        <v>49</v>
      </c>
      <c r="L398" t="s">
        <v>5</v>
      </c>
      <c r="M398">
        <v>4</v>
      </c>
      <c r="O398" t="s">
        <v>227</v>
      </c>
      <c r="P398" t="s">
        <v>190</v>
      </c>
      <c r="Q398" t="s">
        <v>52</v>
      </c>
      <c r="R398">
        <v>8000</v>
      </c>
      <c r="S398" t="s">
        <v>2035</v>
      </c>
      <c r="T398" t="s">
        <v>240</v>
      </c>
      <c r="V398" t="s">
        <v>503</v>
      </c>
      <c r="W398" t="s">
        <v>503</v>
      </c>
      <c r="X398">
        <v>0</v>
      </c>
      <c r="Y398" s="6" t="str">
        <f t="shared" si="30"/>
        <v>A</v>
      </c>
      <c r="Z398" s="6">
        <f>VLOOKUP(Q398,lists!Q:R,2,FALSE)</f>
        <v>5</v>
      </c>
      <c r="AA398" t="b">
        <f>VLOOKUP(G398,lists!$B$2:$D$3,3,FALSE)</f>
        <v>1</v>
      </c>
      <c r="AB398" t="b">
        <f>VLOOKUP(F398,lists!$B:$C,2,FALSE)</f>
        <v>1</v>
      </c>
      <c r="AC398" t="b">
        <f>IF(AND(Z398&gt;=VLOOKUP(JUMP!$I$1,lists!$Q:$R,2,FALSE),Z398&lt;=VLOOKUP(JUMP!$I$2,lists!$Q:$R,2,FALSE)),TRUE,FALSE)</f>
        <v>1</v>
      </c>
      <c r="AD398" t="b">
        <f>VLOOKUP(Y398,lists!$B$7:$D$8,3,FALSE)</f>
        <v>1</v>
      </c>
      <c r="AE398" t="b">
        <f>VLOOKUP(SUBSTITUTE(IF(H398="","Open",H398),"Beg","Mdn"),lists!$B$27:$D$29,3,FALSE)</f>
        <v>1</v>
      </c>
      <c r="AF398" t="b">
        <f>IF(JUMP!$I$5="All",TRUE,IF(JUMP!$I$5=TEXT('Raw - J'!C398,"mmm"),TRUE,FALSE))</f>
        <v>1</v>
      </c>
      <c r="AG398" t="b">
        <f>VLOOKUP(M398,lists!B:D,3,FALSE)</f>
        <v>1</v>
      </c>
      <c r="AH398" t="b">
        <f>VLOOKUP(T398,lists!$B$23:$D$25,3,FALSE)</f>
        <v>1</v>
      </c>
      <c r="AI398">
        <f t="shared" si="31"/>
        <v>1</v>
      </c>
    </row>
    <row r="399" spans="1:35" x14ac:dyDescent="0.35">
      <c r="A399" s="1">
        <f t="shared" si="28"/>
        <v>399</v>
      </c>
      <c r="B399" s="1">
        <f t="shared" si="29"/>
        <v>398</v>
      </c>
      <c r="C399" s="5">
        <v>44352</v>
      </c>
      <c r="D399" t="s">
        <v>189</v>
      </c>
      <c r="E399" t="s">
        <v>47</v>
      </c>
      <c r="F399" t="s">
        <v>48</v>
      </c>
      <c r="G399" t="s">
        <v>6</v>
      </c>
      <c r="H399" t="s">
        <v>227</v>
      </c>
      <c r="K399" t="s">
        <v>49</v>
      </c>
      <c r="L399" t="s">
        <v>5</v>
      </c>
      <c r="M399">
        <v>4</v>
      </c>
      <c r="O399" t="s">
        <v>235</v>
      </c>
      <c r="P399" t="s">
        <v>190</v>
      </c>
      <c r="Q399" t="s">
        <v>52</v>
      </c>
      <c r="R399">
        <v>9000</v>
      </c>
      <c r="S399" t="s">
        <v>508</v>
      </c>
      <c r="T399" t="s">
        <v>240</v>
      </c>
      <c r="V399" t="s">
        <v>503</v>
      </c>
      <c r="W399" t="s">
        <v>503</v>
      </c>
      <c r="X399">
        <v>0</v>
      </c>
      <c r="Y399" s="6" t="str">
        <f t="shared" si="30"/>
        <v>A</v>
      </c>
      <c r="Z399" s="6">
        <f>VLOOKUP(Q399,lists!Q:R,2,FALSE)</f>
        <v>5</v>
      </c>
      <c r="AA399" t="b">
        <f>VLOOKUP(G399,lists!$B$2:$D$3,3,FALSE)</f>
        <v>1</v>
      </c>
      <c r="AB399" t="b">
        <f>VLOOKUP(F399,lists!$B:$C,2,FALSE)</f>
        <v>1</v>
      </c>
      <c r="AC399" t="b">
        <f>IF(AND(Z399&gt;=VLOOKUP(JUMP!$I$1,lists!$Q:$R,2,FALSE),Z399&lt;=VLOOKUP(JUMP!$I$2,lists!$Q:$R,2,FALSE)),TRUE,FALSE)</f>
        <v>1</v>
      </c>
      <c r="AD399" t="b">
        <f>VLOOKUP(Y399,lists!$B$7:$D$8,3,FALSE)</f>
        <v>1</v>
      </c>
      <c r="AE399" t="b">
        <f>VLOOKUP(SUBSTITUTE(IF(H399="","Open",H399),"Beg","Mdn"),lists!$B$27:$D$29,3,FALSE)</f>
        <v>1</v>
      </c>
      <c r="AF399" t="b">
        <f>IF(JUMP!$I$5="All",TRUE,IF(JUMP!$I$5=TEXT('Raw - J'!C399,"mmm"),TRUE,FALSE))</f>
        <v>1</v>
      </c>
      <c r="AG399" t="b">
        <f>VLOOKUP(M399,lists!B:D,3,FALSE)</f>
        <v>1</v>
      </c>
      <c r="AH399" t="b">
        <f>VLOOKUP(T399,lists!$B$23:$D$25,3,FALSE)</f>
        <v>1</v>
      </c>
      <c r="AI399">
        <f t="shared" si="31"/>
        <v>1</v>
      </c>
    </row>
    <row r="400" spans="1:35" x14ac:dyDescent="0.35">
      <c r="A400" s="1">
        <f t="shared" si="28"/>
        <v>400</v>
      </c>
      <c r="B400" s="1">
        <f t="shared" si="29"/>
        <v>399</v>
      </c>
      <c r="C400" s="5">
        <v>44352</v>
      </c>
      <c r="D400" t="s">
        <v>189</v>
      </c>
      <c r="E400" t="s">
        <v>47</v>
      </c>
      <c r="F400" t="s">
        <v>53</v>
      </c>
      <c r="G400" t="s">
        <v>6</v>
      </c>
      <c r="H400" t="s">
        <v>227</v>
      </c>
      <c r="K400" t="s">
        <v>54</v>
      </c>
      <c r="L400" t="s">
        <v>5</v>
      </c>
      <c r="M400">
        <v>4</v>
      </c>
      <c r="O400" t="s">
        <v>235</v>
      </c>
      <c r="P400" t="s">
        <v>194</v>
      </c>
      <c r="Q400" t="s">
        <v>50</v>
      </c>
      <c r="R400">
        <v>9000</v>
      </c>
      <c r="S400" t="s">
        <v>212</v>
      </c>
      <c r="T400" t="s">
        <v>240</v>
      </c>
      <c r="V400" t="s">
        <v>503</v>
      </c>
      <c r="W400" t="s">
        <v>503</v>
      </c>
      <c r="X400">
        <v>0</v>
      </c>
      <c r="Y400" s="6" t="str">
        <f t="shared" si="30"/>
        <v>A</v>
      </c>
      <c r="Z400" s="6">
        <f>VLOOKUP(Q400,lists!Q:R,2,FALSE)</f>
        <v>3</v>
      </c>
      <c r="AA400" t="b">
        <f>VLOOKUP(G400,lists!$B$2:$D$3,3,FALSE)</f>
        <v>1</v>
      </c>
      <c r="AB400" t="b">
        <f>VLOOKUP(F400,lists!$B:$C,2,FALSE)</f>
        <v>1</v>
      </c>
      <c r="AC400" t="b">
        <f>IF(AND(Z400&gt;=VLOOKUP(JUMP!$I$1,lists!$Q:$R,2,FALSE),Z400&lt;=VLOOKUP(JUMP!$I$2,lists!$Q:$R,2,FALSE)),TRUE,FALSE)</f>
        <v>1</v>
      </c>
      <c r="AD400" t="b">
        <f>VLOOKUP(Y400,lists!$B$7:$D$8,3,FALSE)</f>
        <v>1</v>
      </c>
      <c r="AE400" t="b">
        <f>VLOOKUP(SUBSTITUTE(IF(H400="","Open",H400),"Beg","Mdn"),lists!$B$27:$D$29,3,FALSE)</f>
        <v>1</v>
      </c>
      <c r="AF400" t="b">
        <f>IF(JUMP!$I$5="All",TRUE,IF(JUMP!$I$5=TEXT('Raw - J'!C400,"mmm"),TRUE,FALSE))</f>
        <v>1</v>
      </c>
      <c r="AG400" t="b">
        <f>VLOOKUP(M400,lists!B:D,3,FALSE)</f>
        <v>1</v>
      </c>
      <c r="AH400" t="b">
        <f>VLOOKUP(T400,lists!$B$23:$D$25,3,FALSE)</f>
        <v>1</v>
      </c>
      <c r="AI400">
        <f t="shared" si="31"/>
        <v>1</v>
      </c>
    </row>
    <row r="401" spans="1:35" x14ac:dyDescent="0.35">
      <c r="A401" s="1">
        <f t="shared" si="28"/>
        <v>401</v>
      </c>
      <c r="B401" s="1">
        <f t="shared" si="29"/>
        <v>400</v>
      </c>
      <c r="C401" s="5">
        <v>44352</v>
      </c>
      <c r="D401" t="s">
        <v>516</v>
      </c>
      <c r="E401" t="s">
        <v>47</v>
      </c>
      <c r="F401" t="s">
        <v>58</v>
      </c>
      <c r="G401" t="s">
        <v>51</v>
      </c>
      <c r="H401" t="s">
        <v>227</v>
      </c>
      <c r="K401" t="s">
        <v>60</v>
      </c>
      <c r="L401" t="s">
        <v>5</v>
      </c>
      <c r="M401">
        <v>5</v>
      </c>
      <c r="O401" t="s">
        <v>227</v>
      </c>
      <c r="P401" t="s">
        <v>55</v>
      </c>
      <c r="Q401" t="s">
        <v>55</v>
      </c>
      <c r="R401">
        <v>3500</v>
      </c>
      <c r="S401" t="s">
        <v>2041</v>
      </c>
      <c r="T401" t="s">
        <v>239</v>
      </c>
      <c r="V401" t="s">
        <v>503</v>
      </c>
      <c r="W401" t="s">
        <v>503</v>
      </c>
      <c r="X401">
        <v>0</v>
      </c>
      <c r="Y401" s="6" t="str">
        <f t="shared" si="30"/>
        <v>A</v>
      </c>
      <c r="Z401" s="6">
        <f>VLOOKUP(Q401,lists!Q:R,2,FALSE)</f>
        <v>2</v>
      </c>
      <c r="AA401" t="b">
        <f>VLOOKUP(G401,lists!$B$2:$D$3,3,FALSE)</f>
        <v>1</v>
      </c>
      <c r="AB401" t="b">
        <f>VLOOKUP(F401,lists!$B:$C,2,FALSE)</f>
        <v>1</v>
      </c>
      <c r="AC401" t="b">
        <f>IF(AND(Z401&gt;=VLOOKUP(JUMP!$I$1,lists!$Q:$R,2,FALSE),Z401&lt;=VLOOKUP(JUMP!$I$2,lists!$Q:$R,2,FALSE)),TRUE,FALSE)</f>
        <v>1</v>
      </c>
      <c r="AD401" t="b">
        <f>VLOOKUP(Y401,lists!$B$7:$D$8,3,FALSE)</f>
        <v>1</v>
      </c>
      <c r="AE401" t="b">
        <f>VLOOKUP(SUBSTITUTE(IF(H401="","Open",H401),"Beg","Mdn"),lists!$B$27:$D$29,3,FALSE)</f>
        <v>1</v>
      </c>
      <c r="AF401" t="b">
        <f>IF(JUMP!$I$5="All",TRUE,IF(JUMP!$I$5=TEXT('Raw - J'!C401,"mmm"),TRUE,FALSE))</f>
        <v>1</v>
      </c>
      <c r="AG401" t="b">
        <f>VLOOKUP(M401,lists!B:D,3,FALSE)</f>
        <v>1</v>
      </c>
      <c r="AH401" t="b">
        <f>VLOOKUP(T401,lists!$B$23:$D$25,3,FALSE)</f>
        <v>1</v>
      </c>
      <c r="AI401">
        <f t="shared" si="31"/>
        <v>1</v>
      </c>
    </row>
    <row r="402" spans="1:35" x14ac:dyDescent="0.35">
      <c r="A402" s="1">
        <f t="shared" si="28"/>
        <v>402</v>
      </c>
      <c r="B402" s="1">
        <f t="shared" si="29"/>
        <v>401</v>
      </c>
      <c r="C402" s="5">
        <v>44352</v>
      </c>
      <c r="D402" t="s">
        <v>516</v>
      </c>
      <c r="E402" t="s">
        <v>47</v>
      </c>
      <c r="F402" t="s">
        <v>53</v>
      </c>
      <c r="G402" t="s">
        <v>6</v>
      </c>
      <c r="H402" t="s">
        <v>227</v>
      </c>
      <c r="K402" t="s">
        <v>54</v>
      </c>
      <c r="L402" t="s">
        <v>7</v>
      </c>
      <c r="M402">
        <v>4</v>
      </c>
      <c r="O402" t="s">
        <v>235</v>
      </c>
      <c r="P402" t="s">
        <v>85</v>
      </c>
      <c r="Q402" t="s">
        <v>52</v>
      </c>
      <c r="R402">
        <v>5400</v>
      </c>
      <c r="S402" t="s">
        <v>2040</v>
      </c>
      <c r="T402" t="s">
        <v>239</v>
      </c>
      <c r="V402" t="s">
        <v>503</v>
      </c>
      <c r="W402" t="s">
        <v>503</v>
      </c>
      <c r="X402">
        <v>0</v>
      </c>
      <c r="Y402" s="6" t="str">
        <f t="shared" si="30"/>
        <v>F</v>
      </c>
      <c r="Z402" s="6">
        <f>VLOOKUP(Q402,lists!Q:R,2,FALSE)</f>
        <v>5</v>
      </c>
      <c r="AA402" t="b">
        <f>VLOOKUP(G402,lists!$B$2:$D$3,3,FALSE)</f>
        <v>1</v>
      </c>
      <c r="AB402" t="b">
        <f>VLOOKUP(F402,lists!$B:$C,2,FALSE)</f>
        <v>1</v>
      </c>
      <c r="AC402" t="b">
        <f>IF(AND(Z402&gt;=VLOOKUP(JUMP!$I$1,lists!$Q:$R,2,FALSE),Z402&lt;=VLOOKUP(JUMP!$I$2,lists!$Q:$R,2,FALSE)),TRUE,FALSE)</f>
        <v>1</v>
      </c>
      <c r="AD402" t="b">
        <f>VLOOKUP(Y402,lists!$B$7:$D$8,3,FALSE)</f>
        <v>1</v>
      </c>
      <c r="AE402" t="b">
        <f>VLOOKUP(SUBSTITUTE(IF(H402="","Open",H402),"Beg","Mdn"),lists!$B$27:$D$29,3,FALSE)</f>
        <v>1</v>
      </c>
      <c r="AF402" t="b">
        <f>IF(JUMP!$I$5="All",TRUE,IF(JUMP!$I$5=TEXT('Raw - J'!C402,"mmm"),TRUE,FALSE))</f>
        <v>1</v>
      </c>
      <c r="AG402" t="b">
        <f>VLOOKUP(M402,lists!B:D,3,FALSE)</f>
        <v>1</v>
      </c>
      <c r="AH402" t="b">
        <f>VLOOKUP(T402,lists!$B$23:$D$25,3,FALSE)</f>
        <v>1</v>
      </c>
      <c r="AI402">
        <f t="shared" si="31"/>
        <v>1</v>
      </c>
    </row>
    <row r="403" spans="1:35" x14ac:dyDescent="0.35">
      <c r="A403" s="1">
        <f t="shared" si="28"/>
        <v>403</v>
      </c>
      <c r="B403" s="1">
        <f t="shared" si="29"/>
        <v>402</v>
      </c>
      <c r="C403" s="5">
        <v>44352</v>
      </c>
      <c r="D403" t="s">
        <v>516</v>
      </c>
      <c r="E403" t="s">
        <v>47</v>
      </c>
      <c r="F403" t="s">
        <v>53</v>
      </c>
      <c r="G403" t="s">
        <v>51</v>
      </c>
      <c r="H403" t="s">
        <v>245</v>
      </c>
      <c r="K403" t="s">
        <v>54</v>
      </c>
      <c r="L403" t="s">
        <v>5</v>
      </c>
      <c r="M403">
        <v>4</v>
      </c>
      <c r="O403" t="s">
        <v>227</v>
      </c>
      <c r="P403" t="s">
        <v>86</v>
      </c>
      <c r="Q403" t="s">
        <v>50</v>
      </c>
      <c r="R403">
        <v>5400</v>
      </c>
      <c r="S403" t="s">
        <v>1750</v>
      </c>
      <c r="T403" t="s">
        <v>239</v>
      </c>
      <c r="V403" t="s">
        <v>503</v>
      </c>
      <c r="W403" t="s">
        <v>503</v>
      </c>
      <c r="X403">
        <v>0</v>
      </c>
      <c r="Y403" s="6" t="str">
        <f t="shared" si="30"/>
        <v>A</v>
      </c>
      <c r="Z403" s="6">
        <f>VLOOKUP(Q403,lists!Q:R,2,FALSE)</f>
        <v>3</v>
      </c>
      <c r="AA403" t="b">
        <f>VLOOKUP(G403,lists!$B$2:$D$3,3,FALSE)</f>
        <v>1</v>
      </c>
      <c r="AB403" t="b">
        <f>VLOOKUP(F403,lists!$B:$C,2,FALSE)</f>
        <v>1</v>
      </c>
      <c r="AC403" t="b">
        <f>IF(AND(Z403&gt;=VLOOKUP(JUMP!$I$1,lists!$Q:$R,2,FALSE),Z403&lt;=VLOOKUP(JUMP!$I$2,lists!$Q:$R,2,FALSE)),TRUE,FALSE)</f>
        <v>1</v>
      </c>
      <c r="AD403" t="b">
        <f>VLOOKUP(Y403,lists!$B$7:$D$8,3,FALSE)</f>
        <v>1</v>
      </c>
      <c r="AE403" t="b">
        <f>VLOOKUP(SUBSTITUTE(IF(H403="","Open",H403),"Beg","Mdn"),lists!$B$27:$D$29,3,FALSE)</f>
        <v>1</v>
      </c>
      <c r="AF403" t="b">
        <f>IF(JUMP!$I$5="All",TRUE,IF(JUMP!$I$5=TEXT('Raw - J'!C403,"mmm"),TRUE,FALSE))</f>
        <v>1</v>
      </c>
      <c r="AG403" t="b">
        <f>VLOOKUP(M403,lists!B:D,3,FALSE)</f>
        <v>1</v>
      </c>
      <c r="AH403" t="b">
        <f>VLOOKUP(T403,lists!$B$23:$D$25,3,FALSE)</f>
        <v>1</v>
      </c>
      <c r="AI403">
        <f t="shared" si="31"/>
        <v>1</v>
      </c>
    </row>
    <row r="404" spans="1:35" x14ac:dyDescent="0.35">
      <c r="A404" s="1">
        <f t="shared" si="28"/>
        <v>404</v>
      </c>
      <c r="B404" s="1">
        <f t="shared" si="29"/>
        <v>403</v>
      </c>
      <c r="C404" s="5">
        <v>44352</v>
      </c>
      <c r="D404" t="s">
        <v>516</v>
      </c>
      <c r="E404" t="s">
        <v>47</v>
      </c>
      <c r="F404" t="s">
        <v>48</v>
      </c>
      <c r="G404" t="s">
        <v>6</v>
      </c>
      <c r="H404" t="s">
        <v>227</v>
      </c>
      <c r="K404" t="s">
        <v>49</v>
      </c>
      <c r="L404" t="s">
        <v>5</v>
      </c>
      <c r="M404">
        <v>4</v>
      </c>
      <c r="O404" t="s">
        <v>226</v>
      </c>
      <c r="P404" t="s">
        <v>85</v>
      </c>
      <c r="Q404" t="s">
        <v>52</v>
      </c>
      <c r="R404">
        <v>6200</v>
      </c>
      <c r="S404" t="s">
        <v>2038</v>
      </c>
      <c r="T404" t="s">
        <v>239</v>
      </c>
      <c r="V404" t="s">
        <v>503</v>
      </c>
      <c r="W404" t="s">
        <v>503</v>
      </c>
      <c r="X404">
        <v>0</v>
      </c>
      <c r="Y404" s="6" t="str">
        <f t="shared" si="30"/>
        <v>A</v>
      </c>
      <c r="Z404" s="6">
        <f>VLOOKUP(Q404,lists!Q:R,2,FALSE)</f>
        <v>5</v>
      </c>
      <c r="AA404" t="b">
        <f>VLOOKUP(G404,lists!$B$2:$D$3,3,FALSE)</f>
        <v>1</v>
      </c>
      <c r="AB404" t="b">
        <f>VLOOKUP(F404,lists!$B:$C,2,FALSE)</f>
        <v>1</v>
      </c>
      <c r="AC404" t="b">
        <f>IF(AND(Z404&gt;=VLOOKUP(JUMP!$I$1,lists!$Q:$R,2,FALSE),Z404&lt;=VLOOKUP(JUMP!$I$2,lists!$Q:$R,2,FALSE)),TRUE,FALSE)</f>
        <v>1</v>
      </c>
      <c r="AD404" t="b">
        <f>VLOOKUP(Y404,lists!$B$7:$D$8,3,FALSE)</f>
        <v>1</v>
      </c>
      <c r="AE404" t="b">
        <f>VLOOKUP(SUBSTITUTE(IF(H404="","Open",H404),"Beg","Mdn"),lists!$B$27:$D$29,3,FALSE)</f>
        <v>1</v>
      </c>
      <c r="AF404" t="b">
        <f>IF(JUMP!$I$5="All",TRUE,IF(JUMP!$I$5=TEXT('Raw - J'!C404,"mmm"),TRUE,FALSE))</f>
        <v>1</v>
      </c>
      <c r="AG404" t="b">
        <f>VLOOKUP(M404,lists!B:D,3,FALSE)</f>
        <v>1</v>
      </c>
      <c r="AH404" t="b">
        <f>VLOOKUP(T404,lists!$B$23:$D$25,3,FALSE)</f>
        <v>1</v>
      </c>
      <c r="AI404">
        <f t="shared" si="31"/>
        <v>1</v>
      </c>
    </row>
    <row r="405" spans="1:35" x14ac:dyDescent="0.35">
      <c r="A405" s="1">
        <f t="shared" si="28"/>
        <v>405</v>
      </c>
      <c r="B405" s="1">
        <f t="shared" si="29"/>
        <v>404</v>
      </c>
      <c r="C405" s="5">
        <v>44352</v>
      </c>
      <c r="D405" t="s">
        <v>516</v>
      </c>
      <c r="E405" t="s">
        <v>47</v>
      </c>
      <c r="F405" t="s">
        <v>48</v>
      </c>
      <c r="G405" t="s">
        <v>6</v>
      </c>
      <c r="H405" t="s">
        <v>244</v>
      </c>
      <c r="K405" t="s">
        <v>49</v>
      </c>
      <c r="L405" t="s">
        <v>5</v>
      </c>
      <c r="M405">
        <v>4</v>
      </c>
      <c r="O405" t="s">
        <v>226</v>
      </c>
      <c r="P405" t="s">
        <v>73</v>
      </c>
      <c r="Q405" t="s">
        <v>55</v>
      </c>
      <c r="R405">
        <v>6200</v>
      </c>
      <c r="S405" t="s">
        <v>2039</v>
      </c>
      <c r="T405" t="s">
        <v>239</v>
      </c>
      <c r="V405" t="s">
        <v>503</v>
      </c>
      <c r="W405" t="s">
        <v>503</v>
      </c>
      <c r="X405">
        <v>0</v>
      </c>
      <c r="Y405" s="6" t="str">
        <f t="shared" si="30"/>
        <v>A</v>
      </c>
      <c r="Z405" s="6">
        <f>VLOOKUP(Q405,lists!Q:R,2,FALSE)</f>
        <v>2</v>
      </c>
      <c r="AA405" t="b">
        <f>VLOOKUP(G405,lists!$B$2:$D$3,3,FALSE)</f>
        <v>1</v>
      </c>
      <c r="AB405" t="b">
        <f>VLOOKUP(F405,lists!$B:$C,2,FALSE)</f>
        <v>1</v>
      </c>
      <c r="AC405" t="b">
        <f>IF(AND(Z405&gt;=VLOOKUP(JUMP!$I$1,lists!$Q:$R,2,FALSE),Z405&lt;=VLOOKUP(JUMP!$I$2,lists!$Q:$R,2,FALSE)),TRUE,FALSE)</f>
        <v>1</v>
      </c>
      <c r="AD405" t="b">
        <f>VLOOKUP(Y405,lists!$B$7:$D$8,3,FALSE)</f>
        <v>1</v>
      </c>
      <c r="AE405" t="b">
        <f>VLOOKUP(SUBSTITUTE(IF(H405="","Open",H405),"Beg","Mdn"),lists!$B$27:$D$29,3,FALSE)</f>
        <v>1</v>
      </c>
      <c r="AF405" t="b">
        <f>IF(JUMP!$I$5="All",TRUE,IF(JUMP!$I$5=TEXT('Raw - J'!C405,"mmm"),TRUE,FALSE))</f>
        <v>1</v>
      </c>
      <c r="AG405" t="b">
        <f>VLOOKUP(M405,lists!B:D,3,FALSE)</f>
        <v>1</v>
      </c>
      <c r="AH405" t="b">
        <f>VLOOKUP(T405,lists!$B$23:$D$25,3,FALSE)</f>
        <v>1</v>
      </c>
      <c r="AI405">
        <f t="shared" si="31"/>
        <v>1</v>
      </c>
    </row>
    <row r="406" spans="1:35" x14ac:dyDescent="0.35">
      <c r="A406" s="1">
        <f t="shared" si="28"/>
        <v>406</v>
      </c>
      <c r="B406" s="1">
        <f t="shared" si="29"/>
        <v>405</v>
      </c>
      <c r="C406" s="5">
        <v>44352</v>
      </c>
      <c r="D406" t="s">
        <v>516</v>
      </c>
      <c r="E406" t="s">
        <v>47</v>
      </c>
      <c r="F406" t="s">
        <v>53</v>
      </c>
      <c r="G406" t="s">
        <v>6</v>
      </c>
      <c r="H406" t="s">
        <v>227</v>
      </c>
      <c r="K406" t="s">
        <v>54</v>
      </c>
      <c r="L406" t="s">
        <v>5</v>
      </c>
      <c r="M406">
        <v>3</v>
      </c>
      <c r="O406" t="s">
        <v>232</v>
      </c>
      <c r="P406" t="s">
        <v>85</v>
      </c>
      <c r="Q406" t="s">
        <v>52</v>
      </c>
      <c r="R406">
        <v>8700</v>
      </c>
      <c r="S406" t="s">
        <v>2037</v>
      </c>
      <c r="T406" t="s">
        <v>239</v>
      </c>
      <c r="V406" t="s">
        <v>503</v>
      </c>
      <c r="W406" t="s">
        <v>503</v>
      </c>
      <c r="X406">
        <v>0</v>
      </c>
      <c r="Y406" s="6" t="str">
        <f t="shared" si="30"/>
        <v>A</v>
      </c>
      <c r="Z406" s="6">
        <f>VLOOKUP(Q406,lists!Q:R,2,FALSE)</f>
        <v>5</v>
      </c>
      <c r="AA406" t="b">
        <f>VLOOKUP(G406,lists!$B$2:$D$3,3,FALSE)</f>
        <v>1</v>
      </c>
      <c r="AB406" t="b">
        <f>VLOOKUP(F406,lists!$B:$C,2,FALSE)</f>
        <v>1</v>
      </c>
      <c r="AC406" t="b">
        <f>IF(AND(Z406&gt;=VLOOKUP(JUMP!$I$1,lists!$Q:$R,2,FALSE),Z406&lt;=VLOOKUP(JUMP!$I$2,lists!$Q:$R,2,FALSE)),TRUE,FALSE)</f>
        <v>1</v>
      </c>
      <c r="AD406" t="b">
        <f>VLOOKUP(Y406,lists!$B$7:$D$8,3,FALSE)</f>
        <v>1</v>
      </c>
      <c r="AE406" t="b">
        <f>VLOOKUP(SUBSTITUTE(IF(H406="","Open",H406),"Beg","Mdn"),lists!$B$27:$D$29,3,FALSE)</f>
        <v>1</v>
      </c>
      <c r="AF406" t="b">
        <f>IF(JUMP!$I$5="All",TRUE,IF(JUMP!$I$5=TEXT('Raw - J'!C406,"mmm"),TRUE,FALSE))</f>
        <v>1</v>
      </c>
      <c r="AG406" t="b">
        <f>VLOOKUP(M406,lists!B:D,3,FALSE)</f>
        <v>1</v>
      </c>
      <c r="AH406" t="b">
        <f>VLOOKUP(T406,lists!$B$23:$D$25,3,FALSE)</f>
        <v>1</v>
      </c>
      <c r="AI406">
        <f t="shared" si="31"/>
        <v>1</v>
      </c>
    </row>
    <row r="407" spans="1:35" x14ac:dyDescent="0.35">
      <c r="A407" s="1">
        <f t="shared" si="28"/>
        <v>407</v>
      </c>
      <c r="B407" s="1">
        <f t="shared" si="29"/>
        <v>406</v>
      </c>
      <c r="C407" s="5">
        <v>44352</v>
      </c>
      <c r="D407" t="s">
        <v>516</v>
      </c>
      <c r="E407" t="s">
        <v>47</v>
      </c>
      <c r="F407" t="s">
        <v>48</v>
      </c>
      <c r="G407" t="s">
        <v>51</v>
      </c>
      <c r="H407" t="s">
        <v>244</v>
      </c>
      <c r="K407" t="s">
        <v>49</v>
      </c>
      <c r="L407" t="s">
        <v>5</v>
      </c>
      <c r="M407">
        <v>3</v>
      </c>
      <c r="O407" t="s">
        <v>227</v>
      </c>
      <c r="P407" t="s">
        <v>86</v>
      </c>
      <c r="Q407" t="s">
        <v>50</v>
      </c>
      <c r="R407">
        <v>10400</v>
      </c>
      <c r="S407" t="s">
        <v>2036</v>
      </c>
      <c r="T407" t="s">
        <v>239</v>
      </c>
      <c r="V407" t="s">
        <v>503</v>
      </c>
      <c r="W407" t="s">
        <v>503</v>
      </c>
      <c r="X407">
        <v>0</v>
      </c>
      <c r="Y407" s="6" t="str">
        <f t="shared" si="30"/>
        <v>A</v>
      </c>
      <c r="Z407" s="6">
        <f>VLOOKUP(Q407,lists!Q:R,2,FALSE)</f>
        <v>3</v>
      </c>
      <c r="AA407" t="b">
        <f>VLOOKUP(G407,lists!$B$2:$D$3,3,FALSE)</f>
        <v>1</v>
      </c>
      <c r="AB407" t="b">
        <f>VLOOKUP(F407,lists!$B:$C,2,FALSE)</f>
        <v>1</v>
      </c>
      <c r="AC407" t="b">
        <f>IF(AND(Z407&gt;=VLOOKUP(JUMP!$I$1,lists!$Q:$R,2,FALSE),Z407&lt;=VLOOKUP(JUMP!$I$2,lists!$Q:$R,2,FALSE)),TRUE,FALSE)</f>
        <v>1</v>
      </c>
      <c r="AD407" t="b">
        <f>VLOOKUP(Y407,lists!$B$7:$D$8,3,FALSE)</f>
        <v>1</v>
      </c>
      <c r="AE407" t="b">
        <f>VLOOKUP(SUBSTITUTE(IF(H407="","Open",H407),"Beg","Mdn"),lists!$B$27:$D$29,3,FALSE)</f>
        <v>1</v>
      </c>
      <c r="AF407" t="b">
        <f>IF(JUMP!$I$5="All",TRUE,IF(JUMP!$I$5=TEXT('Raw - J'!C407,"mmm"),TRUE,FALSE))</f>
        <v>1</v>
      </c>
      <c r="AG407" t="b">
        <f>VLOOKUP(M407,lists!B:D,3,FALSE)</f>
        <v>1</v>
      </c>
      <c r="AH407" t="b">
        <f>VLOOKUP(T407,lists!$B$23:$D$25,3,FALSE)</f>
        <v>1</v>
      </c>
      <c r="AI407">
        <f t="shared" si="31"/>
        <v>1</v>
      </c>
    </row>
    <row r="408" spans="1:35" x14ac:dyDescent="0.35">
      <c r="A408" s="1">
        <f t="shared" si="28"/>
        <v>408</v>
      </c>
      <c r="B408" s="1">
        <f t="shared" si="29"/>
        <v>407</v>
      </c>
      <c r="C408" s="5">
        <v>44353</v>
      </c>
      <c r="D408" t="s">
        <v>215</v>
      </c>
      <c r="E408" t="s">
        <v>47</v>
      </c>
      <c r="F408" t="s">
        <v>58</v>
      </c>
      <c r="G408" t="s">
        <v>51</v>
      </c>
      <c r="H408" t="s">
        <v>227</v>
      </c>
      <c r="K408" t="s">
        <v>60</v>
      </c>
      <c r="L408" t="s">
        <v>5</v>
      </c>
      <c r="M408">
        <v>4</v>
      </c>
      <c r="O408" t="s">
        <v>227</v>
      </c>
      <c r="P408" t="s">
        <v>217</v>
      </c>
      <c r="Q408" t="s">
        <v>55</v>
      </c>
      <c r="R408">
        <v>5000</v>
      </c>
      <c r="S408" t="s">
        <v>2047</v>
      </c>
      <c r="T408" t="s">
        <v>240</v>
      </c>
      <c r="V408" t="s">
        <v>503</v>
      </c>
      <c r="W408" t="s">
        <v>503</v>
      </c>
      <c r="X408">
        <v>0</v>
      </c>
      <c r="Y408" s="6" t="str">
        <f t="shared" si="30"/>
        <v>A</v>
      </c>
      <c r="Z408" s="6">
        <f>VLOOKUP(Q408,lists!Q:R,2,FALSE)</f>
        <v>2</v>
      </c>
      <c r="AA408" t="b">
        <f>VLOOKUP(G408,lists!$B$2:$D$3,3,FALSE)</f>
        <v>1</v>
      </c>
      <c r="AB408" t="b">
        <f>VLOOKUP(F408,lists!$B:$C,2,FALSE)</f>
        <v>1</v>
      </c>
      <c r="AC408" t="b">
        <f>IF(AND(Z408&gt;=VLOOKUP(JUMP!$I$1,lists!$Q:$R,2,FALSE),Z408&lt;=VLOOKUP(JUMP!$I$2,lists!$Q:$R,2,FALSE)),TRUE,FALSE)</f>
        <v>1</v>
      </c>
      <c r="AD408" t="b">
        <f>VLOOKUP(Y408,lists!$B$7:$D$8,3,FALSE)</f>
        <v>1</v>
      </c>
      <c r="AE408" t="b">
        <f>VLOOKUP(SUBSTITUTE(IF(H408="","Open",H408),"Beg","Mdn"),lists!$B$27:$D$29,3,FALSE)</f>
        <v>1</v>
      </c>
      <c r="AF408" t="b">
        <f>IF(JUMP!$I$5="All",TRUE,IF(JUMP!$I$5=TEXT('Raw - J'!C408,"mmm"),TRUE,FALSE))</f>
        <v>1</v>
      </c>
      <c r="AG408" t="b">
        <f>VLOOKUP(M408,lists!B:D,3,FALSE)</f>
        <v>1</v>
      </c>
      <c r="AH408" t="b">
        <f>VLOOKUP(T408,lists!$B$23:$D$25,3,FALSE)</f>
        <v>1</v>
      </c>
      <c r="AI408">
        <f t="shared" si="31"/>
        <v>1</v>
      </c>
    </row>
    <row r="409" spans="1:35" x14ac:dyDescent="0.35">
      <c r="A409" s="1">
        <f t="shared" si="28"/>
        <v>409</v>
      </c>
      <c r="B409" s="1">
        <f t="shared" si="29"/>
        <v>408</v>
      </c>
      <c r="C409" s="5">
        <v>44353</v>
      </c>
      <c r="D409" t="s">
        <v>215</v>
      </c>
      <c r="E409" t="s">
        <v>47</v>
      </c>
      <c r="F409" t="s">
        <v>53</v>
      </c>
      <c r="G409" t="s">
        <v>51</v>
      </c>
      <c r="H409" t="s">
        <v>244</v>
      </c>
      <c r="K409" t="s">
        <v>54</v>
      </c>
      <c r="L409" t="s">
        <v>5</v>
      </c>
      <c r="M409">
        <v>4</v>
      </c>
      <c r="O409" t="s">
        <v>227</v>
      </c>
      <c r="P409" t="s">
        <v>91</v>
      </c>
      <c r="Q409" t="s">
        <v>50</v>
      </c>
      <c r="R409">
        <v>6600</v>
      </c>
      <c r="S409" t="s">
        <v>2045</v>
      </c>
      <c r="T409" t="s">
        <v>240</v>
      </c>
      <c r="V409" t="s">
        <v>503</v>
      </c>
      <c r="W409" t="s">
        <v>503</v>
      </c>
      <c r="X409">
        <v>0</v>
      </c>
      <c r="Y409" s="6" t="str">
        <f t="shared" si="30"/>
        <v>A</v>
      </c>
      <c r="Z409" s="6">
        <f>VLOOKUP(Q409,lists!Q:R,2,FALSE)</f>
        <v>3</v>
      </c>
      <c r="AA409" t="b">
        <f>VLOOKUP(G409,lists!$B$2:$D$3,3,FALSE)</f>
        <v>1</v>
      </c>
      <c r="AB409" t="b">
        <f>VLOOKUP(F409,lists!$B:$C,2,FALSE)</f>
        <v>1</v>
      </c>
      <c r="AC409" t="b">
        <f>IF(AND(Z409&gt;=VLOOKUP(JUMP!$I$1,lists!$Q:$R,2,FALSE),Z409&lt;=VLOOKUP(JUMP!$I$2,lists!$Q:$R,2,FALSE)),TRUE,FALSE)</f>
        <v>1</v>
      </c>
      <c r="AD409" t="b">
        <f>VLOOKUP(Y409,lists!$B$7:$D$8,3,FALSE)</f>
        <v>1</v>
      </c>
      <c r="AE409" t="b">
        <f>VLOOKUP(SUBSTITUTE(IF(H409="","Open",H409),"Beg","Mdn"),lists!$B$27:$D$29,3,FALSE)</f>
        <v>1</v>
      </c>
      <c r="AF409" t="b">
        <f>IF(JUMP!$I$5="All",TRUE,IF(JUMP!$I$5=TEXT('Raw - J'!C409,"mmm"),TRUE,FALSE))</f>
        <v>1</v>
      </c>
      <c r="AG409" t="b">
        <f>VLOOKUP(M409,lists!B:D,3,FALSE)</f>
        <v>1</v>
      </c>
      <c r="AH409" t="b">
        <f>VLOOKUP(T409,lists!$B$23:$D$25,3,FALSE)</f>
        <v>1</v>
      </c>
      <c r="AI409">
        <f t="shared" si="31"/>
        <v>1</v>
      </c>
    </row>
    <row r="410" spans="1:35" x14ac:dyDescent="0.35">
      <c r="A410" s="1">
        <f t="shared" si="28"/>
        <v>410</v>
      </c>
      <c r="B410" s="1">
        <f t="shared" si="29"/>
        <v>409</v>
      </c>
      <c r="C410" s="5">
        <v>44353</v>
      </c>
      <c r="D410" t="s">
        <v>215</v>
      </c>
      <c r="E410" t="s">
        <v>47</v>
      </c>
      <c r="F410" t="s">
        <v>53</v>
      </c>
      <c r="G410" t="s">
        <v>6</v>
      </c>
      <c r="H410" t="s">
        <v>227</v>
      </c>
      <c r="K410" t="s">
        <v>54</v>
      </c>
      <c r="L410" t="s">
        <v>5</v>
      </c>
      <c r="M410">
        <v>4</v>
      </c>
      <c r="O410" t="s">
        <v>228</v>
      </c>
      <c r="P410" t="s">
        <v>216</v>
      </c>
      <c r="Q410" t="s">
        <v>52</v>
      </c>
      <c r="R410">
        <v>7800</v>
      </c>
      <c r="S410" t="s">
        <v>2042</v>
      </c>
      <c r="T410" t="s">
        <v>240</v>
      </c>
      <c r="V410" t="s">
        <v>503</v>
      </c>
      <c r="W410" t="s">
        <v>503</v>
      </c>
      <c r="X410">
        <v>0</v>
      </c>
      <c r="Y410" s="6" t="str">
        <f t="shared" si="30"/>
        <v>A</v>
      </c>
      <c r="Z410" s="6">
        <f>VLOOKUP(Q410,lists!Q:R,2,FALSE)</f>
        <v>5</v>
      </c>
      <c r="AA410" t="b">
        <f>VLOOKUP(G410,lists!$B$2:$D$3,3,FALSE)</f>
        <v>1</v>
      </c>
      <c r="AB410" t="b">
        <f>VLOOKUP(F410,lists!$B:$C,2,FALSE)</f>
        <v>1</v>
      </c>
      <c r="AC410" t="b">
        <f>IF(AND(Z410&gt;=VLOOKUP(JUMP!$I$1,lists!$Q:$R,2,FALSE),Z410&lt;=VLOOKUP(JUMP!$I$2,lists!$Q:$R,2,FALSE)),TRUE,FALSE)</f>
        <v>1</v>
      </c>
      <c r="AD410" t="b">
        <f>VLOOKUP(Y410,lists!$B$7:$D$8,3,FALSE)</f>
        <v>1</v>
      </c>
      <c r="AE410" t="b">
        <f>VLOOKUP(SUBSTITUTE(IF(H410="","Open",H410),"Beg","Mdn"),lists!$B$27:$D$29,3,FALSE)</f>
        <v>1</v>
      </c>
      <c r="AF410" t="b">
        <f>IF(JUMP!$I$5="All",TRUE,IF(JUMP!$I$5=TEXT('Raw - J'!C410,"mmm"),TRUE,FALSE))</f>
        <v>1</v>
      </c>
      <c r="AG410" t="b">
        <f>VLOOKUP(M410,lists!B:D,3,FALSE)</f>
        <v>1</v>
      </c>
      <c r="AH410" t="b">
        <f>VLOOKUP(T410,lists!$B$23:$D$25,3,FALSE)</f>
        <v>1</v>
      </c>
      <c r="AI410">
        <f t="shared" si="31"/>
        <v>1</v>
      </c>
    </row>
    <row r="411" spans="1:35" x14ac:dyDescent="0.35">
      <c r="A411" s="1">
        <f t="shared" si="28"/>
        <v>411</v>
      </c>
      <c r="B411" s="1">
        <f t="shared" si="29"/>
        <v>410</v>
      </c>
      <c r="C411" s="5">
        <v>44353</v>
      </c>
      <c r="D411" t="s">
        <v>215</v>
      </c>
      <c r="E411" t="s">
        <v>47</v>
      </c>
      <c r="F411" t="s">
        <v>53</v>
      </c>
      <c r="G411" t="s">
        <v>6</v>
      </c>
      <c r="H411" t="s">
        <v>227</v>
      </c>
      <c r="K411" t="s">
        <v>54</v>
      </c>
      <c r="L411" t="s">
        <v>5</v>
      </c>
      <c r="M411">
        <v>4</v>
      </c>
      <c r="O411" t="s">
        <v>228</v>
      </c>
      <c r="P411" t="s">
        <v>217</v>
      </c>
      <c r="Q411" t="s">
        <v>55</v>
      </c>
      <c r="R411">
        <v>7800</v>
      </c>
      <c r="S411" t="s">
        <v>218</v>
      </c>
      <c r="T411" t="s">
        <v>240</v>
      </c>
      <c r="V411" t="s">
        <v>503</v>
      </c>
      <c r="W411" t="s">
        <v>503</v>
      </c>
      <c r="X411">
        <v>0</v>
      </c>
      <c r="Y411" s="6" t="str">
        <f t="shared" si="30"/>
        <v>A</v>
      </c>
      <c r="Z411" s="6">
        <f>VLOOKUP(Q411,lists!Q:R,2,FALSE)</f>
        <v>2</v>
      </c>
      <c r="AA411" t="b">
        <f>VLOOKUP(G411,lists!$B$2:$D$3,3,FALSE)</f>
        <v>1</v>
      </c>
      <c r="AB411" t="b">
        <f>VLOOKUP(F411,lists!$B:$C,2,FALSE)</f>
        <v>1</v>
      </c>
      <c r="AC411" t="b">
        <f>IF(AND(Z411&gt;=VLOOKUP(JUMP!$I$1,lists!$Q:$R,2,FALSE),Z411&lt;=VLOOKUP(JUMP!$I$2,lists!$Q:$R,2,FALSE)),TRUE,FALSE)</f>
        <v>1</v>
      </c>
      <c r="AD411" t="b">
        <f>VLOOKUP(Y411,lists!$B$7:$D$8,3,FALSE)</f>
        <v>1</v>
      </c>
      <c r="AE411" t="b">
        <f>VLOOKUP(SUBSTITUTE(IF(H411="","Open",H411),"Beg","Mdn"),lists!$B$27:$D$29,3,FALSE)</f>
        <v>1</v>
      </c>
      <c r="AF411" t="b">
        <f>IF(JUMP!$I$5="All",TRUE,IF(JUMP!$I$5=TEXT('Raw - J'!C411,"mmm"),TRUE,FALSE))</f>
        <v>1</v>
      </c>
      <c r="AG411" t="b">
        <f>VLOOKUP(M411,lists!B:D,3,FALSE)</f>
        <v>1</v>
      </c>
      <c r="AH411" t="b">
        <f>VLOOKUP(T411,lists!$B$23:$D$25,3,FALSE)</f>
        <v>1</v>
      </c>
      <c r="AI411">
        <f t="shared" si="31"/>
        <v>1</v>
      </c>
    </row>
    <row r="412" spans="1:35" x14ac:dyDescent="0.35">
      <c r="A412" s="1">
        <f t="shared" si="28"/>
        <v>412</v>
      </c>
      <c r="B412" s="1">
        <f t="shared" si="29"/>
        <v>411</v>
      </c>
      <c r="C412" s="5">
        <v>44353</v>
      </c>
      <c r="D412" t="s">
        <v>215</v>
      </c>
      <c r="E412" t="s">
        <v>47</v>
      </c>
      <c r="F412" t="s">
        <v>48</v>
      </c>
      <c r="G412" t="s">
        <v>51</v>
      </c>
      <c r="H412" t="s">
        <v>244</v>
      </c>
      <c r="K412" t="s">
        <v>49</v>
      </c>
      <c r="L412" t="s">
        <v>5</v>
      </c>
      <c r="M412">
        <v>3</v>
      </c>
      <c r="O412" t="s">
        <v>227</v>
      </c>
      <c r="P412" t="s">
        <v>55</v>
      </c>
      <c r="Q412" t="s">
        <v>55</v>
      </c>
      <c r="R412">
        <v>10800</v>
      </c>
      <c r="S412" t="s">
        <v>2043</v>
      </c>
      <c r="T412" t="s">
        <v>240</v>
      </c>
      <c r="V412" t="s">
        <v>503</v>
      </c>
      <c r="W412" t="s">
        <v>503</v>
      </c>
      <c r="X412">
        <v>0</v>
      </c>
      <c r="Y412" s="6" t="str">
        <f t="shared" si="30"/>
        <v>A</v>
      </c>
      <c r="Z412" s="6">
        <f>VLOOKUP(Q412,lists!Q:R,2,FALSE)</f>
        <v>2</v>
      </c>
      <c r="AA412" t="b">
        <f>VLOOKUP(G412,lists!$B$2:$D$3,3,FALSE)</f>
        <v>1</v>
      </c>
      <c r="AB412" t="b">
        <f>VLOOKUP(F412,lists!$B:$C,2,FALSE)</f>
        <v>1</v>
      </c>
      <c r="AC412" t="b">
        <f>IF(AND(Z412&gt;=VLOOKUP(JUMP!$I$1,lists!$Q:$R,2,FALSE),Z412&lt;=VLOOKUP(JUMP!$I$2,lists!$Q:$R,2,FALSE)),TRUE,FALSE)</f>
        <v>1</v>
      </c>
      <c r="AD412" t="b">
        <f>VLOOKUP(Y412,lists!$B$7:$D$8,3,FALSE)</f>
        <v>1</v>
      </c>
      <c r="AE412" t="b">
        <f>VLOOKUP(SUBSTITUTE(IF(H412="","Open",H412),"Beg","Mdn"),lists!$B$27:$D$29,3,FALSE)</f>
        <v>1</v>
      </c>
      <c r="AF412" t="b">
        <f>IF(JUMP!$I$5="All",TRUE,IF(JUMP!$I$5=TEXT('Raw - J'!C412,"mmm"),TRUE,FALSE))</f>
        <v>1</v>
      </c>
      <c r="AG412" t="b">
        <f>VLOOKUP(M412,lists!B:D,3,FALSE)</f>
        <v>1</v>
      </c>
      <c r="AH412" t="b">
        <f>VLOOKUP(T412,lists!$B$23:$D$25,3,FALSE)</f>
        <v>1</v>
      </c>
      <c r="AI412">
        <f t="shared" si="31"/>
        <v>1</v>
      </c>
    </row>
    <row r="413" spans="1:35" x14ac:dyDescent="0.35">
      <c r="A413" s="1">
        <f t="shared" si="28"/>
        <v>413</v>
      </c>
      <c r="B413" s="1">
        <f t="shared" si="29"/>
        <v>412</v>
      </c>
      <c r="C413" s="5">
        <v>44353</v>
      </c>
      <c r="D413" t="s">
        <v>215</v>
      </c>
      <c r="E413" t="s">
        <v>47</v>
      </c>
      <c r="F413" t="s">
        <v>48</v>
      </c>
      <c r="G413" t="s">
        <v>6</v>
      </c>
      <c r="H413" t="s">
        <v>227</v>
      </c>
      <c r="K413" t="s">
        <v>49</v>
      </c>
      <c r="L413" t="s">
        <v>5</v>
      </c>
      <c r="M413">
        <v>3</v>
      </c>
      <c r="O413" t="s">
        <v>231</v>
      </c>
      <c r="P413" t="s">
        <v>219</v>
      </c>
      <c r="Q413" t="s">
        <v>50</v>
      </c>
      <c r="R413">
        <v>17800</v>
      </c>
      <c r="S413" t="s">
        <v>2046</v>
      </c>
      <c r="T413" t="s">
        <v>240</v>
      </c>
      <c r="V413" t="s">
        <v>503</v>
      </c>
      <c r="W413" t="s">
        <v>503</v>
      </c>
      <c r="X413">
        <v>0</v>
      </c>
      <c r="Y413" s="6" t="str">
        <f t="shared" si="30"/>
        <v>A</v>
      </c>
      <c r="Z413" s="6">
        <f>VLOOKUP(Q413,lists!Q:R,2,FALSE)</f>
        <v>3</v>
      </c>
      <c r="AA413" t="b">
        <f>VLOOKUP(G413,lists!$B$2:$D$3,3,FALSE)</f>
        <v>1</v>
      </c>
      <c r="AB413" t="b">
        <f>VLOOKUP(F413,lists!$B:$C,2,FALSE)</f>
        <v>1</v>
      </c>
      <c r="AC413" t="b">
        <f>IF(AND(Z413&gt;=VLOOKUP(JUMP!$I$1,lists!$Q:$R,2,FALSE),Z413&lt;=VLOOKUP(JUMP!$I$2,lists!$Q:$R,2,FALSE)),TRUE,FALSE)</f>
        <v>1</v>
      </c>
      <c r="AD413" t="b">
        <f>VLOOKUP(Y413,lists!$B$7:$D$8,3,FALSE)</f>
        <v>1</v>
      </c>
      <c r="AE413" t="b">
        <f>VLOOKUP(SUBSTITUTE(IF(H413="","Open",H413),"Beg","Mdn"),lists!$B$27:$D$29,3,FALSE)</f>
        <v>1</v>
      </c>
      <c r="AF413" t="b">
        <f>IF(JUMP!$I$5="All",TRUE,IF(JUMP!$I$5=TEXT('Raw - J'!C413,"mmm"),TRUE,FALSE))</f>
        <v>1</v>
      </c>
      <c r="AG413" t="b">
        <f>VLOOKUP(M413,lists!B:D,3,FALSE)</f>
        <v>1</v>
      </c>
      <c r="AH413" t="b">
        <f>VLOOKUP(T413,lists!$B$23:$D$25,3,FALSE)</f>
        <v>1</v>
      </c>
      <c r="AI413">
        <f t="shared" si="31"/>
        <v>1</v>
      </c>
    </row>
    <row r="414" spans="1:35" x14ac:dyDescent="0.35">
      <c r="A414" s="1">
        <f t="shared" si="28"/>
        <v>414</v>
      </c>
      <c r="B414" s="1">
        <f t="shared" si="29"/>
        <v>413</v>
      </c>
      <c r="C414" s="5">
        <v>44353</v>
      </c>
      <c r="D414" t="s">
        <v>215</v>
      </c>
      <c r="E414" t="s">
        <v>47</v>
      </c>
      <c r="F414" t="s">
        <v>48</v>
      </c>
      <c r="G414" t="s">
        <v>6</v>
      </c>
      <c r="H414" t="s">
        <v>227</v>
      </c>
      <c r="K414" t="s">
        <v>49</v>
      </c>
      <c r="L414" t="s">
        <v>5</v>
      </c>
      <c r="M414">
        <v>2</v>
      </c>
      <c r="O414" t="s">
        <v>227</v>
      </c>
      <c r="P414" t="s">
        <v>68</v>
      </c>
      <c r="Q414" t="s">
        <v>52</v>
      </c>
      <c r="R414">
        <v>40000</v>
      </c>
      <c r="S414" t="s">
        <v>2044</v>
      </c>
      <c r="T414" t="s">
        <v>240</v>
      </c>
      <c r="V414" t="s">
        <v>503</v>
      </c>
      <c r="W414" t="s">
        <v>503</v>
      </c>
      <c r="X414">
        <v>0</v>
      </c>
      <c r="Y414" s="6" t="str">
        <f t="shared" si="30"/>
        <v>A</v>
      </c>
      <c r="Z414" s="6">
        <f>VLOOKUP(Q414,lists!Q:R,2,FALSE)</f>
        <v>5</v>
      </c>
      <c r="AA414" t="b">
        <f>VLOOKUP(G414,lists!$B$2:$D$3,3,FALSE)</f>
        <v>1</v>
      </c>
      <c r="AB414" t="b">
        <f>VLOOKUP(F414,lists!$B:$C,2,FALSE)</f>
        <v>1</v>
      </c>
      <c r="AC414" t="b">
        <f>IF(AND(Z414&gt;=VLOOKUP(JUMP!$I$1,lists!$Q:$R,2,FALSE),Z414&lt;=VLOOKUP(JUMP!$I$2,lists!$Q:$R,2,FALSE)),TRUE,FALSE)</f>
        <v>1</v>
      </c>
      <c r="AD414" t="b">
        <f>VLOOKUP(Y414,lists!$B$7:$D$8,3,FALSE)</f>
        <v>1</v>
      </c>
      <c r="AE414" t="b">
        <f>VLOOKUP(SUBSTITUTE(IF(H414="","Open",H414),"Beg","Mdn"),lists!$B$27:$D$29,3,FALSE)</f>
        <v>1</v>
      </c>
      <c r="AF414" t="b">
        <f>IF(JUMP!$I$5="All",TRUE,IF(JUMP!$I$5=TEXT('Raw - J'!C414,"mmm"),TRUE,FALSE))</f>
        <v>1</v>
      </c>
      <c r="AG414" t="b">
        <f>VLOOKUP(M414,lists!B:D,3,FALSE)</f>
        <v>1</v>
      </c>
      <c r="AH414" t="b">
        <f>VLOOKUP(T414,lists!$B$23:$D$25,3,FALSE)</f>
        <v>1</v>
      </c>
      <c r="AI414">
        <f t="shared" si="31"/>
        <v>1</v>
      </c>
    </row>
    <row r="415" spans="1:35" x14ac:dyDescent="0.35">
      <c r="A415" s="1">
        <f t="shared" si="28"/>
        <v>415</v>
      </c>
      <c r="B415" s="1">
        <f t="shared" si="29"/>
        <v>414</v>
      </c>
      <c r="C415" s="5">
        <v>44355</v>
      </c>
      <c r="D415" t="s">
        <v>69</v>
      </c>
      <c r="E415" t="s">
        <v>47</v>
      </c>
      <c r="F415" t="s">
        <v>53</v>
      </c>
      <c r="G415" t="s">
        <v>6</v>
      </c>
      <c r="H415" t="s">
        <v>227</v>
      </c>
      <c r="K415" t="s">
        <v>54</v>
      </c>
      <c r="L415" t="s">
        <v>7</v>
      </c>
      <c r="M415">
        <v>5</v>
      </c>
      <c r="O415" t="s">
        <v>229</v>
      </c>
      <c r="P415" t="s">
        <v>512</v>
      </c>
      <c r="Q415" t="s">
        <v>50</v>
      </c>
      <c r="R415">
        <v>3900</v>
      </c>
      <c r="S415" t="s">
        <v>2052</v>
      </c>
      <c r="T415" t="s">
        <v>239</v>
      </c>
      <c r="V415" t="s">
        <v>503</v>
      </c>
      <c r="W415" t="s">
        <v>503</v>
      </c>
      <c r="X415">
        <v>0</v>
      </c>
      <c r="Y415" s="6" t="str">
        <f t="shared" si="30"/>
        <v>F</v>
      </c>
      <c r="Z415" s="6">
        <f>VLOOKUP(Q415,lists!Q:R,2,FALSE)</f>
        <v>3</v>
      </c>
      <c r="AA415" t="b">
        <f>VLOOKUP(G415,lists!$B$2:$D$3,3,FALSE)</f>
        <v>1</v>
      </c>
      <c r="AB415" t="b">
        <f>VLOOKUP(F415,lists!$B:$C,2,FALSE)</f>
        <v>1</v>
      </c>
      <c r="AC415" t="b">
        <f>IF(AND(Z415&gt;=VLOOKUP(JUMP!$I$1,lists!$Q:$R,2,FALSE),Z415&lt;=VLOOKUP(JUMP!$I$2,lists!$Q:$R,2,FALSE)),TRUE,FALSE)</f>
        <v>1</v>
      </c>
      <c r="AD415" t="b">
        <f>VLOOKUP(Y415,lists!$B$7:$D$8,3,FALSE)</f>
        <v>1</v>
      </c>
      <c r="AE415" t="b">
        <f>VLOOKUP(SUBSTITUTE(IF(H415="","Open",H415),"Beg","Mdn"),lists!$B$27:$D$29,3,FALSE)</f>
        <v>1</v>
      </c>
      <c r="AF415" t="b">
        <f>IF(JUMP!$I$5="All",TRUE,IF(JUMP!$I$5=TEXT('Raw - J'!C415,"mmm"),TRUE,FALSE))</f>
        <v>1</v>
      </c>
      <c r="AG415" t="b">
        <f>VLOOKUP(M415,lists!B:D,3,FALSE)</f>
        <v>1</v>
      </c>
      <c r="AH415" t="b">
        <f>VLOOKUP(T415,lists!$B$23:$D$25,3,FALSE)</f>
        <v>1</v>
      </c>
      <c r="AI415">
        <f t="shared" si="31"/>
        <v>1</v>
      </c>
    </row>
    <row r="416" spans="1:35" x14ac:dyDescent="0.35">
      <c r="A416" s="1">
        <f t="shared" si="28"/>
        <v>416</v>
      </c>
      <c r="B416" s="1">
        <f t="shared" si="29"/>
        <v>415</v>
      </c>
      <c r="C416" s="5">
        <v>44355</v>
      </c>
      <c r="D416" t="s">
        <v>69</v>
      </c>
      <c r="E416" t="s">
        <v>47</v>
      </c>
      <c r="F416" t="s">
        <v>53</v>
      </c>
      <c r="G416" t="s">
        <v>6</v>
      </c>
      <c r="H416" t="s">
        <v>227</v>
      </c>
      <c r="K416" t="s">
        <v>54</v>
      </c>
      <c r="L416" t="s">
        <v>5</v>
      </c>
      <c r="M416">
        <v>5</v>
      </c>
      <c r="O416" t="s">
        <v>234</v>
      </c>
      <c r="P416" t="s">
        <v>101</v>
      </c>
      <c r="Q416" t="s">
        <v>55</v>
      </c>
      <c r="R416">
        <v>3900</v>
      </c>
      <c r="S416" t="s">
        <v>2054</v>
      </c>
      <c r="T416" t="s">
        <v>239</v>
      </c>
      <c r="V416" t="s">
        <v>503</v>
      </c>
      <c r="W416" t="s">
        <v>503</v>
      </c>
      <c r="X416">
        <v>0</v>
      </c>
      <c r="Y416" s="6" t="str">
        <f t="shared" si="30"/>
        <v>A</v>
      </c>
      <c r="Z416" s="6">
        <f>VLOOKUP(Q416,lists!Q:R,2,FALSE)</f>
        <v>2</v>
      </c>
      <c r="AA416" t="b">
        <f>VLOOKUP(G416,lists!$B$2:$D$3,3,FALSE)</f>
        <v>1</v>
      </c>
      <c r="AB416" t="b">
        <f>VLOOKUP(F416,lists!$B:$C,2,FALSE)</f>
        <v>1</v>
      </c>
      <c r="AC416" t="b">
        <f>IF(AND(Z416&gt;=VLOOKUP(JUMP!$I$1,lists!$Q:$R,2,FALSE),Z416&lt;=VLOOKUP(JUMP!$I$2,lists!$Q:$R,2,FALSE)),TRUE,FALSE)</f>
        <v>1</v>
      </c>
      <c r="AD416" t="b">
        <f>VLOOKUP(Y416,lists!$B$7:$D$8,3,FALSE)</f>
        <v>1</v>
      </c>
      <c r="AE416" t="b">
        <f>VLOOKUP(SUBSTITUTE(IF(H416="","Open",H416),"Beg","Mdn"),lists!$B$27:$D$29,3,FALSE)</f>
        <v>1</v>
      </c>
      <c r="AF416" t="b">
        <f>IF(JUMP!$I$5="All",TRUE,IF(JUMP!$I$5=TEXT('Raw - J'!C416,"mmm"),TRUE,FALSE))</f>
        <v>1</v>
      </c>
      <c r="AG416" t="b">
        <f>VLOOKUP(M416,lists!B:D,3,FALSE)</f>
        <v>1</v>
      </c>
      <c r="AH416" t="b">
        <f>VLOOKUP(T416,lists!$B$23:$D$25,3,FALSE)</f>
        <v>1</v>
      </c>
      <c r="AI416">
        <f t="shared" si="31"/>
        <v>1</v>
      </c>
    </row>
    <row r="417" spans="1:35" x14ac:dyDescent="0.35">
      <c r="A417" s="1">
        <f t="shared" si="28"/>
        <v>417</v>
      </c>
      <c r="B417" s="1">
        <f t="shared" si="29"/>
        <v>416</v>
      </c>
      <c r="C417" s="5">
        <v>44355</v>
      </c>
      <c r="D417" t="s">
        <v>69</v>
      </c>
      <c r="E417" t="s">
        <v>47</v>
      </c>
      <c r="F417" t="s">
        <v>48</v>
      </c>
      <c r="G417" t="s">
        <v>6</v>
      </c>
      <c r="H417" t="s">
        <v>227</v>
      </c>
      <c r="K417" t="s">
        <v>49</v>
      </c>
      <c r="L417" t="s">
        <v>5</v>
      </c>
      <c r="M417">
        <v>4</v>
      </c>
      <c r="O417" t="s">
        <v>228</v>
      </c>
      <c r="P417" t="s">
        <v>511</v>
      </c>
      <c r="Q417" t="s">
        <v>52</v>
      </c>
      <c r="R417">
        <v>4200</v>
      </c>
      <c r="S417" t="s">
        <v>2049</v>
      </c>
      <c r="T417" t="s">
        <v>239</v>
      </c>
      <c r="V417" t="s">
        <v>503</v>
      </c>
      <c r="W417" t="s">
        <v>503</v>
      </c>
      <c r="X417">
        <v>0</v>
      </c>
      <c r="Y417" s="6" t="str">
        <f t="shared" si="30"/>
        <v>A</v>
      </c>
      <c r="Z417" s="6">
        <f>VLOOKUP(Q417,lists!Q:R,2,FALSE)</f>
        <v>5</v>
      </c>
      <c r="AA417" t="b">
        <f>VLOOKUP(G417,lists!$B$2:$D$3,3,FALSE)</f>
        <v>1</v>
      </c>
      <c r="AB417" t="b">
        <f>VLOOKUP(F417,lists!$B:$C,2,FALSE)</f>
        <v>1</v>
      </c>
      <c r="AC417" t="b">
        <f>IF(AND(Z417&gt;=VLOOKUP(JUMP!$I$1,lists!$Q:$R,2,FALSE),Z417&lt;=VLOOKUP(JUMP!$I$2,lists!$Q:$R,2,FALSE)),TRUE,FALSE)</f>
        <v>1</v>
      </c>
      <c r="AD417" t="b">
        <f>VLOOKUP(Y417,lists!$B$7:$D$8,3,FALSE)</f>
        <v>1</v>
      </c>
      <c r="AE417" t="b">
        <f>VLOOKUP(SUBSTITUTE(IF(H417="","Open",H417),"Beg","Mdn"),lists!$B$27:$D$29,3,FALSE)</f>
        <v>1</v>
      </c>
      <c r="AF417" t="b">
        <f>IF(JUMP!$I$5="All",TRUE,IF(JUMP!$I$5=TEXT('Raw - J'!C417,"mmm"),TRUE,FALSE))</f>
        <v>1</v>
      </c>
      <c r="AG417" t="b">
        <f>VLOOKUP(M417,lists!B:D,3,FALSE)</f>
        <v>1</v>
      </c>
      <c r="AH417" t="b">
        <f>VLOOKUP(T417,lists!$B$23:$D$25,3,FALSE)</f>
        <v>1</v>
      </c>
      <c r="AI417">
        <f t="shared" si="31"/>
        <v>1</v>
      </c>
    </row>
    <row r="418" spans="1:35" x14ac:dyDescent="0.35">
      <c r="A418" s="1">
        <f t="shared" si="28"/>
        <v>418</v>
      </c>
      <c r="B418" s="1">
        <f t="shared" si="29"/>
        <v>417</v>
      </c>
      <c r="C418" s="5">
        <v>44355</v>
      </c>
      <c r="D418" t="s">
        <v>69</v>
      </c>
      <c r="E418" t="s">
        <v>47</v>
      </c>
      <c r="F418" t="s">
        <v>53</v>
      </c>
      <c r="G418" t="s">
        <v>6</v>
      </c>
      <c r="H418" t="s">
        <v>227</v>
      </c>
      <c r="K418" t="s">
        <v>54</v>
      </c>
      <c r="L418" t="s">
        <v>5</v>
      </c>
      <c r="M418">
        <v>4</v>
      </c>
      <c r="O418" t="s">
        <v>226</v>
      </c>
      <c r="P418" t="s">
        <v>1723</v>
      </c>
      <c r="Q418" t="s">
        <v>55</v>
      </c>
      <c r="R418">
        <v>5400</v>
      </c>
      <c r="S418" t="s">
        <v>1931</v>
      </c>
      <c r="T418" t="s">
        <v>239</v>
      </c>
      <c r="V418" t="s">
        <v>503</v>
      </c>
      <c r="W418" t="s">
        <v>503</v>
      </c>
      <c r="X418">
        <v>0</v>
      </c>
      <c r="Y418" s="6" t="str">
        <f t="shared" si="30"/>
        <v>A</v>
      </c>
      <c r="Z418" s="6">
        <f>VLOOKUP(Q418,lists!Q:R,2,FALSE)</f>
        <v>2</v>
      </c>
      <c r="AA418" t="b">
        <f>VLOOKUP(G418,lists!$B$2:$D$3,3,FALSE)</f>
        <v>1</v>
      </c>
      <c r="AB418" t="b">
        <f>VLOOKUP(F418,lists!$B:$C,2,FALSE)</f>
        <v>1</v>
      </c>
      <c r="AC418" t="b">
        <f>IF(AND(Z418&gt;=VLOOKUP(JUMP!$I$1,lists!$Q:$R,2,FALSE),Z418&lt;=VLOOKUP(JUMP!$I$2,lists!$Q:$R,2,FALSE)),TRUE,FALSE)</f>
        <v>1</v>
      </c>
      <c r="AD418" t="b">
        <f>VLOOKUP(Y418,lists!$B$7:$D$8,3,FALSE)</f>
        <v>1</v>
      </c>
      <c r="AE418" t="b">
        <f>VLOOKUP(SUBSTITUTE(IF(H418="","Open",H418),"Beg","Mdn"),lists!$B$27:$D$29,3,FALSE)</f>
        <v>1</v>
      </c>
      <c r="AF418" t="b">
        <f>IF(JUMP!$I$5="All",TRUE,IF(JUMP!$I$5=TEXT('Raw - J'!C418,"mmm"),TRUE,FALSE))</f>
        <v>1</v>
      </c>
      <c r="AG418" t="b">
        <f>VLOOKUP(M418,lists!B:D,3,FALSE)</f>
        <v>1</v>
      </c>
      <c r="AH418" t="b">
        <f>VLOOKUP(T418,lists!$B$23:$D$25,3,FALSE)</f>
        <v>1</v>
      </c>
      <c r="AI418">
        <f t="shared" si="31"/>
        <v>1</v>
      </c>
    </row>
    <row r="419" spans="1:35" x14ac:dyDescent="0.35">
      <c r="A419" s="1">
        <f t="shared" si="28"/>
        <v>419</v>
      </c>
      <c r="B419" s="1">
        <f t="shared" si="29"/>
        <v>418</v>
      </c>
      <c r="C419" s="5">
        <v>44355</v>
      </c>
      <c r="D419" t="s">
        <v>69</v>
      </c>
      <c r="E419" t="s">
        <v>47</v>
      </c>
      <c r="F419" t="s">
        <v>53</v>
      </c>
      <c r="G419" t="s">
        <v>6</v>
      </c>
      <c r="H419" t="s">
        <v>227</v>
      </c>
      <c r="K419" t="s">
        <v>54</v>
      </c>
      <c r="L419" t="s">
        <v>5</v>
      </c>
      <c r="M419">
        <v>4</v>
      </c>
      <c r="O419" t="s">
        <v>228</v>
      </c>
      <c r="P419" t="s">
        <v>511</v>
      </c>
      <c r="Q419" t="s">
        <v>52</v>
      </c>
      <c r="R419">
        <v>5400</v>
      </c>
      <c r="S419" t="s">
        <v>2050</v>
      </c>
      <c r="T419" t="s">
        <v>239</v>
      </c>
      <c r="V419" t="s">
        <v>503</v>
      </c>
      <c r="W419" t="s">
        <v>503</v>
      </c>
      <c r="X419">
        <v>0</v>
      </c>
      <c r="Y419" s="6" t="str">
        <f t="shared" si="30"/>
        <v>A</v>
      </c>
      <c r="Z419" s="6">
        <f>VLOOKUP(Q419,lists!Q:R,2,FALSE)</f>
        <v>5</v>
      </c>
      <c r="AA419" t="b">
        <f>VLOOKUP(G419,lists!$B$2:$D$3,3,FALSE)</f>
        <v>1</v>
      </c>
      <c r="AB419" t="b">
        <f>VLOOKUP(F419,lists!$B:$C,2,FALSE)</f>
        <v>1</v>
      </c>
      <c r="AC419" t="b">
        <f>IF(AND(Z419&gt;=VLOOKUP(JUMP!$I$1,lists!$Q:$R,2,FALSE),Z419&lt;=VLOOKUP(JUMP!$I$2,lists!$Q:$R,2,FALSE)),TRUE,FALSE)</f>
        <v>1</v>
      </c>
      <c r="AD419" t="b">
        <f>VLOOKUP(Y419,lists!$B$7:$D$8,3,FALSE)</f>
        <v>1</v>
      </c>
      <c r="AE419" t="b">
        <f>VLOOKUP(SUBSTITUTE(IF(H419="","Open",H419),"Beg","Mdn"),lists!$B$27:$D$29,3,FALSE)</f>
        <v>1</v>
      </c>
      <c r="AF419" t="b">
        <f>IF(JUMP!$I$5="All",TRUE,IF(JUMP!$I$5=TEXT('Raw - J'!C419,"mmm"),TRUE,FALSE))</f>
        <v>1</v>
      </c>
      <c r="AG419" t="b">
        <f>VLOOKUP(M419,lists!B:D,3,FALSE)</f>
        <v>1</v>
      </c>
      <c r="AH419" t="b">
        <f>VLOOKUP(T419,lists!$B$23:$D$25,3,FALSE)</f>
        <v>1</v>
      </c>
      <c r="AI419">
        <f t="shared" si="31"/>
        <v>1</v>
      </c>
    </row>
    <row r="420" spans="1:35" x14ac:dyDescent="0.35">
      <c r="A420" s="1">
        <f t="shared" si="28"/>
        <v>420</v>
      </c>
      <c r="B420" s="1">
        <f t="shared" si="29"/>
        <v>419</v>
      </c>
      <c r="C420" s="5">
        <v>44355</v>
      </c>
      <c r="D420" t="s">
        <v>69</v>
      </c>
      <c r="E420" t="s">
        <v>47</v>
      </c>
      <c r="F420" t="s">
        <v>53</v>
      </c>
      <c r="G420" t="s">
        <v>51</v>
      </c>
      <c r="H420" t="s">
        <v>245</v>
      </c>
      <c r="K420" t="s">
        <v>54</v>
      </c>
      <c r="L420" t="s">
        <v>5</v>
      </c>
      <c r="M420">
        <v>4</v>
      </c>
      <c r="O420" t="s">
        <v>227</v>
      </c>
      <c r="P420" t="s">
        <v>101</v>
      </c>
      <c r="Q420" t="s">
        <v>55</v>
      </c>
      <c r="R420">
        <v>5400</v>
      </c>
      <c r="S420" t="s">
        <v>2051</v>
      </c>
      <c r="T420" t="s">
        <v>239</v>
      </c>
      <c r="V420" t="s">
        <v>503</v>
      </c>
      <c r="W420" t="s">
        <v>503</v>
      </c>
      <c r="X420">
        <v>0</v>
      </c>
      <c r="Y420" s="6" t="str">
        <f t="shared" si="30"/>
        <v>A</v>
      </c>
      <c r="Z420" s="6">
        <f>VLOOKUP(Q420,lists!Q:R,2,FALSE)</f>
        <v>2</v>
      </c>
      <c r="AA420" t="b">
        <f>VLOOKUP(G420,lists!$B$2:$D$3,3,FALSE)</f>
        <v>1</v>
      </c>
      <c r="AB420" t="b">
        <f>VLOOKUP(F420,lists!$B:$C,2,FALSE)</f>
        <v>1</v>
      </c>
      <c r="AC420" t="b">
        <f>IF(AND(Z420&gt;=VLOOKUP(JUMP!$I$1,lists!$Q:$R,2,FALSE),Z420&lt;=VLOOKUP(JUMP!$I$2,lists!$Q:$R,2,FALSE)),TRUE,FALSE)</f>
        <v>1</v>
      </c>
      <c r="AD420" t="b">
        <f>VLOOKUP(Y420,lists!$B$7:$D$8,3,FALSE)</f>
        <v>1</v>
      </c>
      <c r="AE420" t="b">
        <f>VLOOKUP(SUBSTITUTE(IF(H420="","Open",H420),"Beg","Mdn"),lists!$B$27:$D$29,3,FALSE)</f>
        <v>1</v>
      </c>
      <c r="AF420" t="b">
        <f>IF(JUMP!$I$5="All",TRUE,IF(JUMP!$I$5=TEXT('Raw - J'!C420,"mmm"),TRUE,FALSE))</f>
        <v>1</v>
      </c>
      <c r="AG420" t="b">
        <f>VLOOKUP(M420,lists!B:D,3,FALSE)</f>
        <v>1</v>
      </c>
      <c r="AH420" t="b">
        <f>VLOOKUP(T420,lists!$B$23:$D$25,3,FALSE)</f>
        <v>1</v>
      </c>
      <c r="AI420">
        <f t="shared" si="31"/>
        <v>1</v>
      </c>
    </row>
    <row r="421" spans="1:35" x14ac:dyDescent="0.35">
      <c r="A421" s="1">
        <f t="shared" si="28"/>
        <v>421</v>
      </c>
      <c r="B421" s="1">
        <f t="shared" si="29"/>
        <v>420</v>
      </c>
      <c r="C421" s="5">
        <v>44355</v>
      </c>
      <c r="D421" t="s">
        <v>69</v>
      </c>
      <c r="E421" t="s">
        <v>47</v>
      </c>
      <c r="F421" t="s">
        <v>48</v>
      </c>
      <c r="G421" t="s">
        <v>6</v>
      </c>
      <c r="H421" t="s">
        <v>227</v>
      </c>
      <c r="K421" t="s">
        <v>49</v>
      </c>
      <c r="L421" t="s">
        <v>5</v>
      </c>
      <c r="M421">
        <v>4</v>
      </c>
      <c r="O421" t="s">
        <v>226</v>
      </c>
      <c r="P421" t="s">
        <v>101</v>
      </c>
      <c r="Q421" t="s">
        <v>55</v>
      </c>
      <c r="R421">
        <v>10400</v>
      </c>
      <c r="S421" t="s">
        <v>2048</v>
      </c>
      <c r="T421" t="s">
        <v>239</v>
      </c>
      <c r="V421" t="s">
        <v>503</v>
      </c>
      <c r="W421" t="s">
        <v>503</v>
      </c>
      <c r="X421">
        <v>0</v>
      </c>
      <c r="Y421" s="6" t="str">
        <f t="shared" si="30"/>
        <v>A</v>
      </c>
      <c r="Z421" s="6">
        <f>VLOOKUP(Q421,lists!Q:R,2,FALSE)</f>
        <v>2</v>
      </c>
      <c r="AA421" t="b">
        <f>VLOOKUP(G421,lists!$B$2:$D$3,3,FALSE)</f>
        <v>1</v>
      </c>
      <c r="AB421" t="b">
        <f>VLOOKUP(F421,lists!$B:$C,2,FALSE)</f>
        <v>1</v>
      </c>
      <c r="AC421" t="b">
        <f>IF(AND(Z421&gt;=VLOOKUP(JUMP!$I$1,lists!$Q:$R,2,FALSE),Z421&lt;=VLOOKUP(JUMP!$I$2,lists!$Q:$R,2,FALSE)),TRUE,FALSE)</f>
        <v>1</v>
      </c>
      <c r="AD421" t="b">
        <f>VLOOKUP(Y421,lists!$B$7:$D$8,3,FALSE)</f>
        <v>1</v>
      </c>
      <c r="AE421" t="b">
        <f>VLOOKUP(SUBSTITUTE(IF(H421="","Open",H421),"Beg","Mdn"),lists!$B$27:$D$29,3,FALSE)</f>
        <v>1</v>
      </c>
      <c r="AF421" t="b">
        <f>IF(JUMP!$I$5="All",TRUE,IF(JUMP!$I$5=TEXT('Raw - J'!C421,"mmm"),TRUE,FALSE))</f>
        <v>1</v>
      </c>
      <c r="AG421" t="b">
        <f>VLOOKUP(M421,lists!B:D,3,FALSE)</f>
        <v>1</v>
      </c>
      <c r="AH421" t="b">
        <f>VLOOKUP(T421,lists!$B$23:$D$25,3,FALSE)</f>
        <v>1</v>
      </c>
      <c r="AI421">
        <f t="shared" si="31"/>
        <v>1</v>
      </c>
    </row>
    <row r="422" spans="1:35" x14ac:dyDescent="0.35">
      <c r="A422" s="1">
        <f t="shared" si="28"/>
        <v>422</v>
      </c>
      <c r="B422" s="1">
        <f t="shared" si="29"/>
        <v>421</v>
      </c>
      <c r="C422" s="5">
        <v>44356</v>
      </c>
      <c r="D422" t="s">
        <v>137</v>
      </c>
      <c r="E422" t="s">
        <v>47</v>
      </c>
      <c r="F422" t="s">
        <v>58</v>
      </c>
      <c r="G422" t="s">
        <v>51</v>
      </c>
      <c r="H422" t="s">
        <v>227</v>
      </c>
      <c r="K422" t="s">
        <v>60</v>
      </c>
      <c r="L422" t="s">
        <v>5</v>
      </c>
      <c r="M422">
        <v>5</v>
      </c>
      <c r="O422" t="s">
        <v>227</v>
      </c>
      <c r="P422" t="s">
        <v>141</v>
      </c>
      <c r="Q422" t="s">
        <v>55</v>
      </c>
      <c r="R422">
        <v>3500</v>
      </c>
      <c r="S422" t="s">
        <v>2059</v>
      </c>
      <c r="T422" t="s">
        <v>241</v>
      </c>
      <c r="V422" t="s">
        <v>503</v>
      </c>
      <c r="W422" t="s">
        <v>503</v>
      </c>
      <c r="X422">
        <v>0</v>
      </c>
      <c r="Y422" s="6" t="str">
        <f t="shared" si="30"/>
        <v>A</v>
      </c>
      <c r="Z422" s="6">
        <f>VLOOKUP(Q422,lists!Q:R,2,FALSE)</f>
        <v>2</v>
      </c>
      <c r="AA422" t="b">
        <f>VLOOKUP(G422,lists!$B$2:$D$3,3,FALSE)</f>
        <v>1</v>
      </c>
      <c r="AB422" t="b">
        <f>VLOOKUP(F422,lists!$B:$C,2,FALSE)</f>
        <v>1</v>
      </c>
      <c r="AC422" t="b">
        <f>IF(AND(Z422&gt;=VLOOKUP(JUMP!$I$1,lists!$Q:$R,2,FALSE),Z422&lt;=VLOOKUP(JUMP!$I$2,lists!$Q:$R,2,FALSE)),TRUE,FALSE)</f>
        <v>1</v>
      </c>
      <c r="AD422" t="b">
        <f>VLOOKUP(Y422,lists!$B$7:$D$8,3,FALSE)</f>
        <v>1</v>
      </c>
      <c r="AE422" t="b">
        <f>VLOOKUP(SUBSTITUTE(IF(H422="","Open",H422),"Beg","Mdn"),lists!$B$27:$D$29,3,FALSE)</f>
        <v>1</v>
      </c>
      <c r="AF422" t="b">
        <f>IF(JUMP!$I$5="All",TRUE,IF(JUMP!$I$5=TEXT('Raw - J'!C422,"mmm"),TRUE,FALSE))</f>
        <v>1</v>
      </c>
      <c r="AG422" t="b">
        <f>VLOOKUP(M422,lists!B:D,3,FALSE)</f>
        <v>1</v>
      </c>
      <c r="AH422" t="b">
        <f>VLOOKUP(T422,lists!$B$23:$D$25,3,FALSE)</f>
        <v>1</v>
      </c>
      <c r="AI422">
        <f t="shared" si="31"/>
        <v>1</v>
      </c>
    </row>
    <row r="423" spans="1:35" x14ac:dyDescent="0.35">
      <c r="A423" s="1">
        <f t="shared" si="28"/>
        <v>423</v>
      </c>
      <c r="B423" s="1">
        <f t="shared" si="29"/>
        <v>422</v>
      </c>
      <c r="C423" s="5">
        <v>44356</v>
      </c>
      <c r="D423" t="s">
        <v>137</v>
      </c>
      <c r="E423" t="s">
        <v>47</v>
      </c>
      <c r="F423" t="s">
        <v>53</v>
      </c>
      <c r="G423" t="s">
        <v>6</v>
      </c>
      <c r="H423" t="s">
        <v>227</v>
      </c>
      <c r="K423" t="s">
        <v>54</v>
      </c>
      <c r="L423" t="s">
        <v>5</v>
      </c>
      <c r="M423">
        <v>5</v>
      </c>
      <c r="O423" t="s">
        <v>234</v>
      </c>
      <c r="P423" t="s">
        <v>166</v>
      </c>
      <c r="Q423" t="s">
        <v>50</v>
      </c>
      <c r="R423">
        <v>3900</v>
      </c>
      <c r="S423" t="s">
        <v>2057</v>
      </c>
      <c r="T423" t="s">
        <v>241</v>
      </c>
      <c r="V423" t="s">
        <v>503</v>
      </c>
      <c r="W423" t="s">
        <v>503</v>
      </c>
      <c r="X423">
        <v>0</v>
      </c>
      <c r="Y423" s="6" t="str">
        <f t="shared" si="30"/>
        <v>A</v>
      </c>
      <c r="Z423" s="6">
        <f>VLOOKUP(Q423,lists!Q:R,2,FALSE)</f>
        <v>3</v>
      </c>
      <c r="AA423" t="b">
        <f>VLOOKUP(G423,lists!$B$2:$D$3,3,FALSE)</f>
        <v>1</v>
      </c>
      <c r="AB423" t="b">
        <f>VLOOKUP(F423,lists!$B:$C,2,FALSE)</f>
        <v>1</v>
      </c>
      <c r="AC423" t="b">
        <f>IF(AND(Z423&gt;=VLOOKUP(JUMP!$I$1,lists!$Q:$R,2,FALSE),Z423&lt;=VLOOKUP(JUMP!$I$2,lists!$Q:$R,2,FALSE)),TRUE,FALSE)</f>
        <v>1</v>
      </c>
      <c r="AD423" t="b">
        <f>VLOOKUP(Y423,lists!$B$7:$D$8,3,FALSE)</f>
        <v>1</v>
      </c>
      <c r="AE423" t="b">
        <f>VLOOKUP(SUBSTITUTE(IF(H423="","Open",H423),"Beg","Mdn"),lists!$B$27:$D$29,3,FALSE)</f>
        <v>1</v>
      </c>
      <c r="AF423" t="b">
        <f>IF(JUMP!$I$5="All",TRUE,IF(JUMP!$I$5=TEXT('Raw - J'!C423,"mmm"),TRUE,FALSE))</f>
        <v>1</v>
      </c>
      <c r="AG423" t="b">
        <f>VLOOKUP(M423,lists!B:D,3,FALSE)</f>
        <v>1</v>
      </c>
      <c r="AH423" t="b">
        <f>VLOOKUP(T423,lists!$B$23:$D$25,3,FALSE)</f>
        <v>1</v>
      </c>
      <c r="AI423">
        <f t="shared" si="31"/>
        <v>1</v>
      </c>
    </row>
    <row r="424" spans="1:35" x14ac:dyDescent="0.35">
      <c r="A424" s="1">
        <f t="shared" si="28"/>
        <v>424</v>
      </c>
      <c r="B424" s="1">
        <f t="shared" si="29"/>
        <v>423</v>
      </c>
      <c r="C424" s="5">
        <v>44356</v>
      </c>
      <c r="D424" t="s">
        <v>137</v>
      </c>
      <c r="E424" t="s">
        <v>47</v>
      </c>
      <c r="F424" t="s">
        <v>48</v>
      </c>
      <c r="G424" t="s">
        <v>6</v>
      </c>
      <c r="H424" t="s">
        <v>227</v>
      </c>
      <c r="K424" t="s">
        <v>49</v>
      </c>
      <c r="L424" t="s">
        <v>5</v>
      </c>
      <c r="M424">
        <v>5</v>
      </c>
      <c r="O424" t="s">
        <v>234</v>
      </c>
      <c r="P424" t="s">
        <v>140</v>
      </c>
      <c r="Q424" t="s">
        <v>52</v>
      </c>
      <c r="R424">
        <v>4200</v>
      </c>
      <c r="S424" t="s">
        <v>2055</v>
      </c>
      <c r="T424" t="s">
        <v>241</v>
      </c>
      <c r="V424" t="s">
        <v>503</v>
      </c>
      <c r="W424" t="s">
        <v>503</v>
      </c>
      <c r="X424">
        <v>0</v>
      </c>
      <c r="Y424" s="6" t="str">
        <f t="shared" si="30"/>
        <v>A</v>
      </c>
      <c r="Z424" s="6">
        <f>VLOOKUP(Q424,lists!Q:R,2,FALSE)</f>
        <v>5</v>
      </c>
      <c r="AA424" t="b">
        <f>VLOOKUP(G424,lists!$B$2:$D$3,3,FALSE)</f>
        <v>1</v>
      </c>
      <c r="AB424" t="b">
        <f>VLOOKUP(F424,lists!$B:$C,2,FALSE)</f>
        <v>1</v>
      </c>
      <c r="AC424" t="b">
        <f>IF(AND(Z424&gt;=VLOOKUP(JUMP!$I$1,lists!$Q:$R,2,FALSE),Z424&lt;=VLOOKUP(JUMP!$I$2,lists!$Q:$R,2,FALSE)),TRUE,FALSE)</f>
        <v>1</v>
      </c>
      <c r="AD424" t="b">
        <f>VLOOKUP(Y424,lists!$B$7:$D$8,3,FALSE)</f>
        <v>1</v>
      </c>
      <c r="AE424" t="b">
        <f>VLOOKUP(SUBSTITUTE(IF(H424="","Open",H424),"Beg","Mdn"),lists!$B$27:$D$29,3,FALSE)</f>
        <v>1</v>
      </c>
      <c r="AF424" t="b">
        <f>IF(JUMP!$I$5="All",TRUE,IF(JUMP!$I$5=TEXT('Raw - J'!C424,"mmm"),TRUE,FALSE))</f>
        <v>1</v>
      </c>
      <c r="AG424" t="b">
        <f>VLOOKUP(M424,lists!B:D,3,FALSE)</f>
        <v>1</v>
      </c>
      <c r="AH424" t="b">
        <f>VLOOKUP(T424,lists!$B$23:$D$25,3,FALSE)</f>
        <v>1</v>
      </c>
      <c r="AI424">
        <f t="shared" si="31"/>
        <v>1</v>
      </c>
    </row>
    <row r="425" spans="1:35" x14ac:dyDescent="0.35">
      <c r="A425" s="1">
        <f t="shared" si="28"/>
        <v>425</v>
      </c>
      <c r="B425" s="1">
        <f t="shared" si="29"/>
        <v>424</v>
      </c>
      <c r="C425" s="5">
        <v>44356</v>
      </c>
      <c r="D425" t="s">
        <v>137</v>
      </c>
      <c r="E425" t="s">
        <v>47</v>
      </c>
      <c r="F425" t="s">
        <v>48</v>
      </c>
      <c r="G425" t="s">
        <v>6</v>
      </c>
      <c r="H425" t="s">
        <v>227</v>
      </c>
      <c r="K425" t="s">
        <v>49</v>
      </c>
      <c r="L425" t="s">
        <v>5</v>
      </c>
      <c r="M425">
        <v>5</v>
      </c>
      <c r="O425" t="s">
        <v>229</v>
      </c>
      <c r="P425" t="s">
        <v>139</v>
      </c>
      <c r="Q425" t="s">
        <v>50</v>
      </c>
      <c r="R425">
        <v>4200</v>
      </c>
      <c r="S425" t="s">
        <v>280</v>
      </c>
      <c r="T425" t="s">
        <v>241</v>
      </c>
      <c r="V425" t="s">
        <v>503</v>
      </c>
      <c r="W425" t="s">
        <v>503</v>
      </c>
      <c r="X425">
        <v>0</v>
      </c>
      <c r="Y425" s="6" t="str">
        <f t="shared" si="30"/>
        <v>A</v>
      </c>
      <c r="Z425" s="6">
        <f>VLOOKUP(Q425,lists!Q:R,2,FALSE)</f>
        <v>3</v>
      </c>
      <c r="AA425" t="b">
        <f>VLOOKUP(G425,lists!$B$2:$D$3,3,FALSE)</f>
        <v>1</v>
      </c>
      <c r="AB425" t="b">
        <f>VLOOKUP(F425,lists!$B:$C,2,FALSE)</f>
        <v>1</v>
      </c>
      <c r="AC425" t="b">
        <f>IF(AND(Z425&gt;=VLOOKUP(JUMP!$I$1,lists!$Q:$R,2,FALSE),Z425&lt;=VLOOKUP(JUMP!$I$2,lists!$Q:$R,2,FALSE)),TRUE,FALSE)</f>
        <v>1</v>
      </c>
      <c r="AD425" t="b">
        <f>VLOOKUP(Y425,lists!$B$7:$D$8,3,FALSE)</f>
        <v>1</v>
      </c>
      <c r="AE425" t="b">
        <f>VLOOKUP(SUBSTITUTE(IF(H425="","Open",H425),"Beg","Mdn"),lists!$B$27:$D$29,3,FALSE)</f>
        <v>1</v>
      </c>
      <c r="AF425" t="b">
        <f>IF(JUMP!$I$5="All",TRUE,IF(JUMP!$I$5=TEXT('Raw - J'!C425,"mmm"),TRUE,FALSE))</f>
        <v>1</v>
      </c>
      <c r="AG425" t="b">
        <f>VLOOKUP(M425,lists!B:D,3,FALSE)</f>
        <v>1</v>
      </c>
      <c r="AH425" t="b">
        <f>VLOOKUP(T425,lists!$B$23:$D$25,3,FALSE)</f>
        <v>1</v>
      </c>
      <c r="AI425">
        <f t="shared" si="31"/>
        <v>1</v>
      </c>
    </row>
    <row r="426" spans="1:35" x14ac:dyDescent="0.35">
      <c r="A426" s="1">
        <f t="shared" si="28"/>
        <v>426</v>
      </c>
      <c r="B426" s="1">
        <f t="shared" si="29"/>
        <v>425</v>
      </c>
      <c r="C426" s="5">
        <v>44356</v>
      </c>
      <c r="D426" t="s">
        <v>137</v>
      </c>
      <c r="E426" t="s">
        <v>47</v>
      </c>
      <c r="F426" t="s">
        <v>53</v>
      </c>
      <c r="G426" t="s">
        <v>6</v>
      </c>
      <c r="H426" t="s">
        <v>227</v>
      </c>
      <c r="K426" t="s">
        <v>54</v>
      </c>
      <c r="L426" t="s">
        <v>5</v>
      </c>
      <c r="M426">
        <v>4</v>
      </c>
      <c r="O426" t="s">
        <v>235</v>
      </c>
      <c r="P426" t="s">
        <v>195</v>
      </c>
      <c r="Q426" t="s">
        <v>52</v>
      </c>
      <c r="R426">
        <v>5400</v>
      </c>
      <c r="S426" t="s">
        <v>2056</v>
      </c>
      <c r="T426" t="s">
        <v>241</v>
      </c>
      <c r="V426" t="s">
        <v>503</v>
      </c>
      <c r="W426" t="s">
        <v>503</v>
      </c>
      <c r="X426">
        <v>0</v>
      </c>
      <c r="Y426" s="6" t="str">
        <f t="shared" si="30"/>
        <v>A</v>
      </c>
      <c r="Z426" s="6">
        <f>VLOOKUP(Q426,lists!Q:R,2,FALSE)</f>
        <v>5</v>
      </c>
      <c r="AA426" t="b">
        <f>VLOOKUP(G426,lists!$B$2:$D$3,3,FALSE)</f>
        <v>1</v>
      </c>
      <c r="AB426" t="b">
        <f>VLOOKUP(F426,lists!$B:$C,2,FALSE)</f>
        <v>1</v>
      </c>
      <c r="AC426" t="b">
        <f>IF(AND(Z426&gt;=VLOOKUP(JUMP!$I$1,lists!$Q:$R,2,FALSE),Z426&lt;=VLOOKUP(JUMP!$I$2,lists!$Q:$R,2,FALSE)),TRUE,FALSE)</f>
        <v>1</v>
      </c>
      <c r="AD426" t="b">
        <f>VLOOKUP(Y426,lists!$B$7:$D$8,3,FALSE)</f>
        <v>1</v>
      </c>
      <c r="AE426" t="b">
        <f>VLOOKUP(SUBSTITUTE(IF(H426="","Open",H426),"Beg","Mdn"),lists!$B$27:$D$29,3,FALSE)</f>
        <v>1</v>
      </c>
      <c r="AF426" t="b">
        <f>IF(JUMP!$I$5="All",TRUE,IF(JUMP!$I$5=TEXT('Raw - J'!C426,"mmm"),TRUE,FALSE))</f>
        <v>1</v>
      </c>
      <c r="AG426" t="b">
        <f>VLOOKUP(M426,lists!B:D,3,FALSE)</f>
        <v>1</v>
      </c>
      <c r="AH426" t="b">
        <f>VLOOKUP(T426,lists!$B$23:$D$25,3,FALSE)</f>
        <v>1</v>
      </c>
      <c r="AI426">
        <f t="shared" si="31"/>
        <v>1</v>
      </c>
    </row>
    <row r="427" spans="1:35" x14ac:dyDescent="0.35">
      <c r="A427" s="1">
        <f t="shared" si="28"/>
        <v>427</v>
      </c>
      <c r="B427" s="1">
        <f t="shared" si="29"/>
        <v>426</v>
      </c>
      <c r="C427" s="5">
        <v>44356</v>
      </c>
      <c r="D427" t="s">
        <v>137</v>
      </c>
      <c r="E427" t="s">
        <v>47</v>
      </c>
      <c r="F427" t="s">
        <v>53</v>
      </c>
      <c r="G427" t="s">
        <v>51</v>
      </c>
      <c r="H427" t="s">
        <v>244</v>
      </c>
      <c r="K427" t="s">
        <v>54</v>
      </c>
      <c r="L427" t="s">
        <v>7</v>
      </c>
      <c r="M427">
        <v>4</v>
      </c>
      <c r="O427" t="s">
        <v>227</v>
      </c>
      <c r="P427" t="s">
        <v>138</v>
      </c>
      <c r="Q427" t="s">
        <v>50</v>
      </c>
      <c r="R427">
        <v>5400</v>
      </c>
      <c r="S427" t="s">
        <v>275</v>
      </c>
      <c r="T427" t="s">
        <v>241</v>
      </c>
      <c r="V427" t="s">
        <v>503</v>
      </c>
      <c r="W427" t="s">
        <v>503</v>
      </c>
      <c r="X427">
        <v>0</v>
      </c>
      <c r="Y427" s="6" t="str">
        <f t="shared" si="30"/>
        <v>F</v>
      </c>
      <c r="Z427" s="6">
        <f>VLOOKUP(Q427,lists!Q:R,2,FALSE)</f>
        <v>3</v>
      </c>
      <c r="AA427" t="b">
        <f>VLOOKUP(G427,lists!$B$2:$D$3,3,FALSE)</f>
        <v>1</v>
      </c>
      <c r="AB427" t="b">
        <f>VLOOKUP(F427,lists!$B:$C,2,FALSE)</f>
        <v>1</v>
      </c>
      <c r="AC427" t="b">
        <f>IF(AND(Z427&gt;=VLOOKUP(JUMP!$I$1,lists!$Q:$R,2,FALSE),Z427&lt;=VLOOKUP(JUMP!$I$2,lists!$Q:$R,2,FALSE)),TRUE,FALSE)</f>
        <v>1</v>
      </c>
      <c r="AD427" t="b">
        <f>VLOOKUP(Y427,lists!$B$7:$D$8,3,FALSE)</f>
        <v>1</v>
      </c>
      <c r="AE427" t="b">
        <f>VLOOKUP(SUBSTITUTE(IF(H427="","Open",H427),"Beg","Mdn"),lists!$B$27:$D$29,3,FALSE)</f>
        <v>1</v>
      </c>
      <c r="AF427" t="b">
        <f>IF(JUMP!$I$5="All",TRUE,IF(JUMP!$I$5=TEXT('Raw - J'!C427,"mmm"),TRUE,FALSE))</f>
        <v>1</v>
      </c>
      <c r="AG427" t="b">
        <f>VLOOKUP(M427,lists!B:D,3,FALSE)</f>
        <v>1</v>
      </c>
      <c r="AH427" t="b">
        <f>VLOOKUP(T427,lists!$B$23:$D$25,3,FALSE)</f>
        <v>1</v>
      </c>
      <c r="AI427">
        <f t="shared" si="31"/>
        <v>1</v>
      </c>
    </row>
    <row r="428" spans="1:35" x14ac:dyDescent="0.35">
      <c r="A428" s="1">
        <f t="shared" si="28"/>
        <v>428</v>
      </c>
      <c r="B428" s="1">
        <f t="shared" si="29"/>
        <v>427</v>
      </c>
      <c r="C428" s="5">
        <v>44356</v>
      </c>
      <c r="D428" t="s">
        <v>137</v>
      </c>
      <c r="E428" t="s">
        <v>47</v>
      </c>
      <c r="F428" t="s">
        <v>53</v>
      </c>
      <c r="G428" t="s">
        <v>6</v>
      </c>
      <c r="H428" t="s">
        <v>227</v>
      </c>
      <c r="K428" t="s">
        <v>54</v>
      </c>
      <c r="L428" t="s">
        <v>5</v>
      </c>
      <c r="M428">
        <v>4</v>
      </c>
      <c r="O428" t="s">
        <v>235</v>
      </c>
      <c r="P428" t="s">
        <v>141</v>
      </c>
      <c r="Q428" t="s">
        <v>55</v>
      </c>
      <c r="R428">
        <v>5400</v>
      </c>
      <c r="S428" t="s">
        <v>2058</v>
      </c>
      <c r="T428" t="s">
        <v>241</v>
      </c>
      <c r="V428" t="s">
        <v>503</v>
      </c>
      <c r="W428" t="s">
        <v>503</v>
      </c>
      <c r="X428">
        <v>0</v>
      </c>
      <c r="Y428" s="6" t="str">
        <f t="shared" si="30"/>
        <v>A</v>
      </c>
      <c r="Z428" s="6">
        <f>VLOOKUP(Q428,lists!Q:R,2,FALSE)</f>
        <v>2</v>
      </c>
      <c r="AA428" t="b">
        <f>VLOOKUP(G428,lists!$B$2:$D$3,3,FALSE)</f>
        <v>1</v>
      </c>
      <c r="AB428" t="b">
        <f>VLOOKUP(F428,lists!$B:$C,2,FALSE)</f>
        <v>1</v>
      </c>
      <c r="AC428" t="b">
        <f>IF(AND(Z428&gt;=VLOOKUP(JUMP!$I$1,lists!$Q:$R,2,FALSE),Z428&lt;=VLOOKUP(JUMP!$I$2,lists!$Q:$R,2,FALSE)),TRUE,FALSE)</f>
        <v>1</v>
      </c>
      <c r="AD428" t="b">
        <f>VLOOKUP(Y428,lists!$B$7:$D$8,3,FALSE)</f>
        <v>1</v>
      </c>
      <c r="AE428" t="b">
        <f>VLOOKUP(SUBSTITUTE(IF(H428="","Open",H428),"Beg","Mdn"),lists!$B$27:$D$29,3,FALSE)</f>
        <v>1</v>
      </c>
      <c r="AF428" t="b">
        <f>IF(JUMP!$I$5="All",TRUE,IF(JUMP!$I$5=TEXT('Raw - J'!C428,"mmm"),TRUE,FALSE))</f>
        <v>1</v>
      </c>
      <c r="AG428" t="b">
        <f>VLOOKUP(M428,lists!B:D,3,FALSE)</f>
        <v>1</v>
      </c>
      <c r="AH428" t="b">
        <f>VLOOKUP(T428,lists!$B$23:$D$25,3,FALSE)</f>
        <v>1</v>
      </c>
      <c r="AI428">
        <f t="shared" si="31"/>
        <v>1</v>
      </c>
    </row>
    <row r="429" spans="1:35" x14ac:dyDescent="0.35">
      <c r="A429" s="1">
        <f t="shared" si="28"/>
        <v>429</v>
      </c>
      <c r="B429" s="1">
        <f t="shared" si="29"/>
        <v>428</v>
      </c>
      <c r="C429" s="5">
        <v>44357</v>
      </c>
      <c r="D429" t="s">
        <v>161</v>
      </c>
      <c r="E429" t="s">
        <v>47</v>
      </c>
      <c r="F429" t="s">
        <v>58</v>
      </c>
      <c r="G429" t="s">
        <v>51</v>
      </c>
      <c r="H429" t="s">
        <v>227</v>
      </c>
      <c r="K429" t="s">
        <v>60</v>
      </c>
      <c r="L429" t="s">
        <v>7</v>
      </c>
      <c r="M429">
        <v>5</v>
      </c>
      <c r="O429" t="s">
        <v>227</v>
      </c>
      <c r="P429" t="s">
        <v>165</v>
      </c>
      <c r="Q429" t="s">
        <v>55</v>
      </c>
      <c r="R429">
        <v>3500</v>
      </c>
      <c r="S429" t="s">
        <v>2066</v>
      </c>
      <c r="T429" t="s">
        <v>239</v>
      </c>
      <c r="V429" t="s">
        <v>503</v>
      </c>
      <c r="W429" t="s">
        <v>503</v>
      </c>
      <c r="X429">
        <v>0</v>
      </c>
      <c r="Y429" s="6" t="str">
        <f t="shared" si="30"/>
        <v>F</v>
      </c>
      <c r="Z429" s="6">
        <f>VLOOKUP(Q429,lists!Q:R,2,FALSE)</f>
        <v>2</v>
      </c>
      <c r="AA429" t="b">
        <f>VLOOKUP(G429,lists!$B$2:$D$3,3,FALSE)</f>
        <v>1</v>
      </c>
      <c r="AB429" t="b">
        <f>VLOOKUP(F429,lists!$B:$C,2,FALSE)</f>
        <v>1</v>
      </c>
      <c r="AC429" t="b">
        <f>IF(AND(Z429&gt;=VLOOKUP(JUMP!$I$1,lists!$Q:$R,2,FALSE),Z429&lt;=VLOOKUP(JUMP!$I$2,lists!$Q:$R,2,FALSE)),TRUE,FALSE)</f>
        <v>1</v>
      </c>
      <c r="AD429" t="b">
        <f>VLOOKUP(Y429,lists!$B$7:$D$8,3,FALSE)</f>
        <v>1</v>
      </c>
      <c r="AE429" t="b">
        <f>VLOOKUP(SUBSTITUTE(IF(H429="","Open",H429),"Beg","Mdn"),lists!$B$27:$D$29,3,FALSE)</f>
        <v>1</v>
      </c>
      <c r="AF429" t="b">
        <f>IF(JUMP!$I$5="All",TRUE,IF(JUMP!$I$5=TEXT('Raw - J'!C429,"mmm"),TRUE,FALSE))</f>
        <v>1</v>
      </c>
      <c r="AG429" t="b">
        <f>VLOOKUP(M429,lists!B:D,3,FALSE)</f>
        <v>1</v>
      </c>
      <c r="AH429" t="b">
        <f>VLOOKUP(T429,lists!$B$23:$D$25,3,FALSE)</f>
        <v>1</v>
      </c>
      <c r="AI429">
        <f t="shared" si="31"/>
        <v>1</v>
      </c>
    </row>
    <row r="430" spans="1:35" x14ac:dyDescent="0.35">
      <c r="A430" s="1">
        <f t="shared" ref="A430:A493" si="32">IF(B430="",A429,B430+1)</f>
        <v>430</v>
      </c>
      <c r="B430" s="1">
        <f t="shared" ref="B430:B493" si="33">IF(AND(A429&lt;1,AI430=1),1,IF(AI430=1,A429,""))</f>
        <v>429</v>
      </c>
      <c r="C430" s="5">
        <v>44357</v>
      </c>
      <c r="D430" t="s">
        <v>161</v>
      </c>
      <c r="E430" t="s">
        <v>47</v>
      </c>
      <c r="F430" t="s">
        <v>53</v>
      </c>
      <c r="G430" t="s">
        <v>6</v>
      </c>
      <c r="H430" t="s">
        <v>227</v>
      </c>
      <c r="K430" t="s">
        <v>54</v>
      </c>
      <c r="L430" t="s">
        <v>5</v>
      </c>
      <c r="M430">
        <v>5</v>
      </c>
      <c r="O430" t="s">
        <v>229</v>
      </c>
      <c r="P430" t="s">
        <v>162</v>
      </c>
      <c r="Q430" t="s">
        <v>50</v>
      </c>
      <c r="R430">
        <v>3900</v>
      </c>
      <c r="S430" t="s">
        <v>2064</v>
      </c>
      <c r="T430" t="s">
        <v>239</v>
      </c>
      <c r="V430" t="s">
        <v>503</v>
      </c>
      <c r="W430" t="s">
        <v>503</v>
      </c>
      <c r="X430">
        <v>0</v>
      </c>
      <c r="Y430" s="6" t="str">
        <f t="shared" si="30"/>
        <v>A</v>
      </c>
      <c r="Z430" s="6">
        <f>VLOOKUP(Q430,lists!Q:R,2,FALSE)</f>
        <v>3</v>
      </c>
      <c r="AA430" t="b">
        <f>VLOOKUP(G430,lists!$B$2:$D$3,3,FALSE)</f>
        <v>1</v>
      </c>
      <c r="AB430" t="b">
        <f>VLOOKUP(F430,lists!$B:$C,2,FALSE)</f>
        <v>1</v>
      </c>
      <c r="AC430" t="b">
        <f>IF(AND(Z430&gt;=VLOOKUP(JUMP!$I$1,lists!$Q:$R,2,FALSE),Z430&lt;=VLOOKUP(JUMP!$I$2,lists!$Q:$R,2,FALSE)),TRUE,FALSE)</f>
        <v>1</v>
      </c>
      <c r="AD430" t="b">
        <f>VLOOKUP(Y430,lists!$B$7:$D$8,3,FALSE)</f>
        <v>1</v>
      </c>
      <c r="AE430" t="b">
        <f>VLOOKUP(SUBSTITUTE(IF(H430="","Open",H430),"Beg","Mdn"),lists!$B$27:$D$29,3,FALSE)</f>
        <v>1</v>
      </c>
      <c r="AF430" t="b">
        <f>IF(JUMP!$I$5="All",TRUE,IF(JUMP!$I$5=TEXT('Raw - J'!C430,"mmm"),TRUE,FALSE))</f>
        <v>1</v>
      </c>
      <c r="AG430" t="b">
        <f>VLOOKUP(M430,lists!B:D,3,FALSE)</f>
        <v>1</v>
      </c>
      <c r="AH430" t="b">
        <f>VLOOKUP(T430,lists!$B$23:$D$25,3,FALSE)</f>
        <v>1</v>
      </c>
      <c r="AI430">
        <f t="shared" si="31"/>
        <v>1</v>
      </c>
    </row>
    <row r="431" spans="1:35" x14ac:dyDescent="0.35">
      <c r="A431" s="1">
        <f t="shared" si="32"/>
        <v>431</v>
      </c>
      <c r="B431" s="1">
        <f t="shared" si="33"/>
        <v>430</v>
      </c>
      <c r="C431" s="5">
        <v>44357</v>
      </c>
      <c r="D431" t="s">
        <v>161</v>
      </c>
      <c r="E431" t="s">
        <v>47</v>
      </c>
      <c r="F431" t="s">
        <v>53</v>
      </c>
      <c r="G431" t="s">
        <v>6</v>
      </c>
      <c r="H431" t="s">
        <v>227</v>
      </c>
      <c r="K431" t="s">
        <v>54</v>
      </c>
      <c r="L431" t="s">
        <v>7</v>
      </c>
      <c r="M431">
        <v>5</v>
      </c>
      <c r="O431" t="s">
        <v>229</v>
      </c>
      <c r="P431" t="s">
        <v>177</v>
      </c>
      <c r="Q431" t="s">
        <v>52</v>
      </c>
      <c r="R431">
        <v>3900</v>
      </c>
      <c r="S431" t="s">
        <v>2065</v>
      </c>
      <c r="T431" t="s">
        <v>239</v>
      </c>
      <c r="V431" t="s">
        <v>503</v>
      </c>
      <c r="W431" t="s">
        <v>503</v>
      </c>
      <c r="X431">
        <v>0</v>
      </c>
      <c r="Y431" s="6" t="str">
        <f t="shared" si="30"/>
        <v>F</v>
      </c>
      <c r="Z431" s="6">
        <f>VLOOKUP(Q431,lists!Q:R,2,FALSE)</f>
        <v>5</v>
      </c>
      <c r="AA431" t="b">
        <f>VLOOKUP(G431,lists!$B$2:$D$3,3,FALSE)</f>
        <v>1</v>
      </c>
      <c r="AB431" t="b">
        <f>VLOOKUP(F431,lists!$B:$C,2,FALSE)</f>
        <v>1</v>
      </c>
      <c r="AC431" t="b">
        <f>IF(AND(Z431&gt;=VLOOKUP(JUMP!$I$1,lists!$Q:$R,2,FALSE),Z431&lt;=VLOOKUP(JUMP!$I$2,lists!$Q:$R,2,FALSE)),TRUE,FALSE)</f>
        <v>1</v>
      </c>
      <c r="AD431" t="b">
        <f>VLOOKUP(Y431,lists!$B$7:$D$8,3,FALSE)</f>
        <v>1</v>
      </c>
      <c r="AE431" t="b">
        <f>VLOOKUP(SUBSTITUTE(IF(H431="","Open",H431),"Beg","Mdn"),lists!$B$27:$D$29,3,FALSE)</f>
        <v>1</v>
      </c>
      <c r="AF431" t="b">
        <f>IF(JUMP!$I$5="All",TRUE,IF(JUMP!$I$5=TEXT('Raw - J'!C431,"mmm"),TRUE,FALSE))</f>
        <v>1</v>
      </c>
      <c r="AG431" t="b">
        <f>VLOOKUP(M431,lists!B:D,3,FALSE)</f>
        <v>1</v>
      </c>
      <c r="AH431" t="b">
        <f>VLOOKUP(T431,lists!$B$23:$D$25,3,FALSE)</f>
        <v>1</v>
      </c>
      <c r="AI431">
        <f t="shared" si="31"/>
        <v>1</v>
      </c>
    </row>
    <row r="432" spans="1:35" x14ac:dyDescent="0.35">
      <c r="A432" s="1">
        <f t="shared" si="32"/>
        <v>432</v>
      </c>
      <c r="B432" s="1">
        <f t="shared" si="33"/>
        <v>431</v>
      </c>
      <c r="C432" s="5">
        <v>44357</v>
      </c>
      <c r="D432" t="s">
        <v>161</v>
      </c>
      <c r="E432" t="s">
        <v>47</v>
      </c>
      <c r="F432" t="s">
        <v>53</v>
      </c>
      <c r="G432" t="s">
        <v>51</v>
      </c>
      <c r="H432" t="s">
        <v>245</v>
      </c>
      <c r="K432" t="s">
        <v>54</v>
      </c>
      <c r="L432" t="s">
        <v>5</v>
      </c>
      <c r="M432">
        <v>4</v>
      </c>
      <c r="O432" t="s">
        <v>227</v>
      </c>
      <c r="P432" t="s">
        <v>162</v>
      </c>
      <c r="Q432" t="s">
        <v>50</v>
      </c>
      <c r="R432">
        <v>5400</v>
      </c>
      <c r="S432" t="s">
        <v>2062</v>
      </c>
      <c r="T432" t="s">
        <v>239</v>
      </c>
      <c r="V432" t="s">
        <v>503</v>
      </c>
      <c r="W432" t="s">
        <v>503</v>
      </c>
      <c r="X432">
        <v>0</v>
      </c>
      <c r="Y432" s="6" t="str">
        <f t="shared" si="30"/>
        <v>A</v>
      </c>
      <c r="Z432" s="6">
        <f>VLOOKUP(Q432,lists!Q:R,2,FALSE)</f>
        <v>3</v>
      </c>
      <c r="AA432" t="b">
        <f>VLOOKUP(G432,lists!$B$2:$D$3,3,FALSE)</f>
        <v>1</v>
      </c>
      <c r="AB432" t="b">
        <f>VLOOKUP(F432,lists!$B:$C,2,FALSE)</f>
        <v>1</v>
      </c>
      <c r="AC432" t="b">
        <f>IF(AND(Z432&gt;=VLOOKUP(JUMP!$I$1,lists!$Q:$R,2,FALSE),Z432&lt;=VLOOKUP(JUMP!$I$2,lists!$Q:$R,2,FALSE)),TRUE,FALSE)</f>
        <v>1</v>
      </c>
      <c r="AD432" t="b">
        <f>VLOOKUP(Y432,lists!$B$7:$D$8,3,FALSE)</f>
        <v>1</v>
      </c>
      <c r="AE432" t="b">
        <f>VLOOKUP(SUBSTITUTE(IF(H432="","Open",H432),"Beg","Mdn"),lists!$B$27:$D$29,3,FALSE)</f>
        <v>1</v>
      </c>
      <c r="AF432" t="b">
        <f>IF(JUMP!$I$5="All",TRUE,IF(JUMP!$I$5=TEXT('Raw - J'!C432,"mmm"),TRUE,FALSE))</f>
        <v>1</v>
      </c>
      <c r="AG432" t="b">
        <f>VLOOKUP(M432,lists!B:D,3,FALSE)</f>
        <v>1</v>
      </c>
      <c r="AH432" t="b">
        <f>VLOOKUP(T432,lists!$B$23:$D$25,3,FALSE)</f>
        <v>1</v>
      </c>
      <c r="AI432">
        <f t="shared" si="31"/>
        <v>1</v>
      </c>
    </row>
    <row r="433" spans="1:35" x14ac:dyDescent="0.35">
      <c r="A433" s="1">
        <f t="shared" si="32"/>
        <v>433</v>
      </c>
      <c r="B433" s="1">
        <f t="shared" si="33"/>
        <v>432</v>
      </c>
      <c r="C433" s="5">
        <v>44357</v>
      </c>
      <c r="D433" t="s">
        <v>161</v>
      </c>
      <c r="E433" t="s">
        <v>47</v>
      </c>
      <c r="F433" t="s">
        <v>53</v>
      </c>
      <c r="G433" t="s">
        <v>51</v>
      </c>
      <c r="H433" t="s">
        <v>244</v>
      </c>
      <c r="K433" t="s">
        <v>54</v>
      </c>
      <c r="L433" t="s">
        <v>5</v>
      </c>
      <c r="M433">
        <v>4</v>
      </c>
      <c r="O433" t="s">
        <v>227</v>
      </c>
      <c r="P433" t="s">
        <v>165</v>
      </c>
      <c r="Q433" t="s">
        <v>55</v>
      </c>
      <c r="R433">
        <v>5400</v>
      </c>
      <c r="S433" t="s">
        <v>2063</v>
      </c>
      <c r="T433" t="s">
        <v>239</v>
      </c>
      <c r="V433" t="s">
        <v>503</v>
      </c>
      <c r="W433" t="s">
        <v>503</v>
      </c>
      <c r="X433">
        <v>0</v>
      </c>
      <c r="Y433" s="6" t="str">
        <f t="shared" si="30"/>
        <v>A</v>
      </c>
      <c r="Z433" s="6">
        <f>VLOOKUP(Q433,lists!Q:R,2,FALSE)</f>
        <v>2</v>
      </c>
      <c r="AA433" t="b">
        <f>VLOOKUP(G433,lists!$B$2:$D$3,3,FALSE)</f>
        <v>1</v>
      </c>
      <c r="AB433" t="b">
        <f>VLOOKUP(F433,lists!$B:$C,2,FALSE)</f>
        <v>1</v>
      </c>
      <c r="AC433" t="b">
        <f>IF(AND(Z433&gt;=VLOOKUP(JUMP!$I$1,lists!$Q:$R,2,FALSE),Z433&lt;=VLOOKUP(JUMP!$I$2,lists!$Q:$R,2,FALSE)),TRUE,FALSE)</f>
        <v>1</v>
      </c>
      <c r="AD433" t="b">
        <f>VLOOKUP(Y433,lists!$B$7:$D$8,3,FALSE)</f>
        <v>1</v>
      </c>
      <c r="AE433" t="b">
        <f>VLOOKUP(SUBSTITUTE(IF(H433="","Open",H433),"Beg","Mdn"),lists!$B$27:$D$29,3,FALSE)</f>
        <v>1</v>
      </c>
      <c r="AF433" t="b">
        <f>IF(JUMP!$I$5="All",TRUE,IF(JUMP!$I$5=TEXT('Raw - J'!C433,"mmm"),TRUE,FALSE))</f>
        <v>1</v>
      </c>
      <c r="AG433" t="b">
        <f>VLOOKUP(M433,lists!B:D,3,FALSE)</f>
        <v>1</v>
      </c>
      <c r="AH433" t="b">
        <f>VLOOKUP(T433,lists!$B$23:$D$25,3,FALSE)</f>
        <v>1</v>
      </c>
      <c r="AI433">
        <f t="shared" si="31"/>
        <v>1</v>
      </c>
    </row>
    <row r="434" spans="1:35" x14ac:dyDescent="0.35">
      <c r="A434" s="1">
        <f t="shared" si="32"/>
        <v>434</v>
      </c>
      <c r="B434" s="1">
        <f t="shared" si="33"/>
        <v>433</v>
      </c>
      <c r="C434" s="5">
        <v>44357</v>
      </c>
      <c r="D434" t="s">
        <v>161</v>
      </c>
      <c r="E434" t="s">
        <v>47</v>
      </c>
      <c r="F434" t="s">
        <v>48</v>
      </c>
      <c r="G434" t="s">
        <v>6</v>
      </c>
      <c r="H434" t="s">
        <v>244</v>
      </c>
      <c r="K434" t="s">
        <v>49</v>
      </c>
      <c r="L434" t="s">
        <v>5</v>
      </c>
      <c r="M434">
        <v>4</v>
      </c>
      <c r="O434" t="s">
        <v>226</v>
      </c>
      <c r="P434" t="s">
        <v>164</v>
      </c>
      <c r="Q434" t="s">
        <v>52</v>
      </c>
      <c r="R434">
        <v>6200</v>
      </c>
      <c r="S434" t="s">
        <v>2060</v>
      </c>
      <c r="T434" t="s">
        <v>239</v>
      </c>
      <c r="V434" t="s">
        <v>503</v>
      </c>
      <c r="W434" t="s">
        <v>503</v>
      </c>
      <c r="X434">
        <v>0</v>
      </c>
      <c r="Y434" s="6" t="str">
        <f t="shared" si="30"/>
        <v>A</v>
      </c>
      <c r="Z434" s="6">
        <f>VLOOKUP(Q434,lists!Q:R,2,FALSE)</f>
        <v>5</v>
      </c>
      <c r="AA434" t="b">
        <f>VLOOKUP(G434,lists!$B$2:$D$3,3,FALSE)</f>
        <v>1</v>
      </c>
      <c r="AB434" t="b">
        <f>VLOOKUP(F434,lists!$B:$C,2,FALSE)</f>
        <v>1</v>
      </c>
      <c r="AC434" t="b">
        <f>IF(AND(Z434&gt;=VLOOKUP(JUMP!$I$1,lists!$Q:$R,2,FALSE),Z434&lt;=VLOOKUP(JUMP!$I$2,lists!$Q:$R,2,FALSE)),TRUE,FALSE)</f>
        <v>1</v>
      </c>
      <c r="AD434" t="b">
        <f>VLOOKUP(Y434,lists!$B$7:$D$8,3,FALSE)</f>
        <v>1</v>
      </c>
      <c r="AE434" t="b">
        <f>VLOOKUP(SUBSTITUTE(IF(H434="","Open",H434),"Beg","Mdn"),lists!$B$27:$D$29,3,FALSE)</f>
        <v>1</v>
      </c>
      <c r="AF434" t="b">
        <f>IF(JUMP!$I$5="All",TRUE,IF(JUMP!$I$5=TEXT('Raw - J'!C434,"mmm"),TRUE,FALSE))</f>
        <v>1</v>
      </c>
      <c r="AG434" t="b">
        <f>VLOOKUP(M434,lists!B:D,3,FALSE)</f>
        <v>1</v>
      </c>
      <c r="AH434" t="b">
        <f>VLOOKUP(T434,lists!$B$23:$D$25,3,FALSE)</f>
        <v>1</v>
      </c>
      <c r="AI434">
        <f t="shared" si="31"/>
        <v>1</v>
      </c>
    </row>
    <row r="435" spans="1:35" x14ac:dyDescent="0.35">
      <c r="A435" s="1">
        <f t="shared" si="32"/>
        <v>435</v>
      </c>
      <c r="B435" s="1">
        <f t="shared" si="33"/>
        <v>434</v>
      </c>
      <c r="C435" s="5">
        <v>44357</v>
      </c>
      <c r="D435" t="s">
        <v>161</v>
      </c>
      <c r="E435" t="s">
        <v>47</v>
      </c>
      <c r="F435" t="s">
        <v>48</v>
      </c>
      <c r="G435" t="s">
        <v>6</v>
      </c>
      <c r="H435" t="s">
        <v>227</v>
      </c>
      <c r="K435" t="s">
        <v>49</v>
      </c>
      <c r="L435" t="s">
        <v>5</v>
      </c>
      <c r="M435">
        <v>4</v>
      </c>
      <c r="O435" t="s">
        <v>226</v>
      </c>
      <c r="P435" t="s">
        <v>86</v>
      </c>
      <c r="Q435" t="s">
        <v>50</v>
      </c>
      <c r="R435">
        <v>6200</v>
      </c>
      <c r="S435" t="s">
        <v>2061</v>
      </c>
      <c r="T435" t="s">
        <v>239</v>
      </c>
      <c r="V435" t="s">
        <v>503</v>
      </c>
      <c r="W435" t="s">
        <v>503</v>
      </c>
      <c r="X435">
        <v>0</v>
      </c>
      <c r="Y435" s="6" t="str">
        <f t="shared" si="30"/>
        <v>A</v>
      </c>
      <c r="Z435" s="6">
        <f>VLOOKUP(Q435,lists!Q:R,2,FALSE)</f>
        <v>3</v>
      </c>
      <c r="AA435" t="b">
        <f>VLOOKUP(G435,lists!$B$2:$D$3,3,FALSE)</f>
        <v>1</v>
      </c>
      <c r="AB435" t="b">
        <f>VLOOKUP(F435,lists!$B:$C,2,FALSE)</f>
        <v>1</v>
      </c>
      <c r="AC435" t="b">
        <f>IF(AND(Z435&gt;=VLOOKUP(JUMP!$I$1,lists!$Q:$R,2,FALSE),Z435&lt;=VLOOKUP(JUMP!$I$2,lists!$Q:$R,2,FALSE)),TRUE,FALSE)</f>
        <v>1</v>
      </c>
      <c r="AD435" t="b">
        <f>VLOOKUP(Y435,lists!$B$7:$D$8,3,FALSE)</f>
        <v>1</v>
      </c>
      <c r="AE435" t="b">
        <f>VLOOKUP(SUBSTITUTE(IF(H435="","Open",H435),"Beg","Mdn"),lists!$B$27:$D$29,3,FALSE)</f>
        <v>1</v>
      </c>
      <c r="AF435" t="b">
        <f>IF(JUMP!$I$5="All",TRUE,IF(JUMP!$I$5=TEXT('Raw - J'!C435,"mmm"),TRUE,FALSE))</f>
        <v>1</v>
      </c>
      <c r="AG435" t="b">
        <f>VLOOKUP(M435,lists!B:D,3,FALSE)</f>
        <v>1</v>
      </c>
      <c r="AH435" t="b">
        <f>VLOOKUP(T435,lists!$B$23:$D$25,3,FALSE)</f>
        <v>1</v>
      </c>
      <c r="AI435">
        <f t="shared" si="31"/>
        <v>1</v>
      </c>
    </row>
    <row r="436" spans="1:35" x14ac:dyDescent="0.35">
      <c r="A436" s="1">
        <f t="shared" si="32"/>
        <v>436</v>
      </c>
      <c r="B436" s="1">
        <f t="shared" si="33"/>
        <v>435</v>
      </c>
      <c r="C436" s="5">
        <v>44358</v>
      </c>
      <c r="D436" t="s">
        <v>202</v>
      </c>
      <c r="E436" t="s">
        <v>47</v>
      </c>
      <c r="F436" t="s">
        <v>48</v>
      </c>
      <c r="G436" t="s">
        <v>6</v>
      </c>
      <c r="H436" t="s">
        <v>244</v>
      </c>
      <c r="K436" t="s">
        <v>49</v>
      </c>
      <c r="L436" t="s">
        <v>5</v>
      </c>
      <c r="M436">
        <v>3</v>
      </c>
      <c r="O436" t="s">
        <v>233</v>
      </c>
      <c r="P436" t="s">
        <v>86</v>
      </c>
      <c r="Q436" t="s">
        <v>50</v>
      </c>
      <c r="R436">
        <v>7100</v>
      </c>
      <c r="S436" t="s">
        <v>2070</v>
      </c>
      <c r="T436" t="s">
        <v>240</v>
      </c>
      <c r="V436" t="s">
        <v>503</v>
      </c>
      <c r="W436" t="s">
        <v>503</v>
      </c>
      <c r="X436">
        <v>0</v>
      </c>
      <c r="Y436" s="6" t="str">
        <f t="shared" si="30"/>
        <v>A</v>
      </c>
      <c r="Z436" s="6">
        <f>VLOOKUP(Q436,lists!Q:R,2,FALSE)</f>
        <v>3</v>
      </c>
      <c r="AA436" t="b">
        <f>VLOOKUP(G436,lists!$B$2:$D$3,3,FALSE)</f>
        <v>1</v>
      </c>
      <c r="AB436" t="b">
        <f>VLOOKUP(F436,lists!$B:$C,2,FALSE)</f>
        <v>1</v>
      </c>
      <c r="AC436" t="b">
        <f>IF(AND(Z436&gt;=VLOOKUP(JUMP!$I$1,lists!$Q:$R,2,FALSE),Z436&lt;=VLOOKUP(JUMP!$I$2,lists!$Q:$R,2,FALSE)),TRUE,FALSE)</f>
        <v>1</v>
      </c>
      <c r="AD436" t="b">
        <f>VLOOKUP(Y436,lists!$B$7:$D$8,3,FALSE)</f>
        <v>1</v>
      </c>
      <c r="AE436" t="b">
        <f>VLOOKUP(SUBSTITUTE(IF(H436="","Open",H436),"Beg","Mdn"),lists!$B$27:$D$29,3,FALSE)</f>
        <v>1</v>
      </c>
      <c r="AF436" t="b">
        <f>IF(JUMP!$I$5="All",TRUE,IF(JUMP!$I$5=TEXT('Raw - J'!C436,"mmm"),TRUE,FALSE))</f>
        <v>1</v>
      </c>
      <c r="AG436" t="b">
        <f>VLOOKUP(M436,lists!B:D,3,FALSE)</f>
        <v>1</v>
      </c>
      <c r="AH436" t="b">
        <f>VLOOKUP(T436,lists!$B$23:$D$25,3,FALSE)</f>
        <v>1</v>
      </c>
      <c r="AI436">
        <f t="shared" si="31"/>
        <v>1</v>
      </c>
    </row>
    <row r="437" spans="1:35" x14ac:dyDescent="0.35">
      <c r="A437" s="1">
        <f t="shared" si="32"/>
        <v>437</v>
      </c>
      <c r="B437" s="1">
        <f t="shared" si="33"/>
        <v>436</v>
      </c>
      <c r="C437" s="5">
        <v>44358</v>
      </c>
      <c r="D437" t="s">
        <v>202</v>
      </c>
      <c r="E437" t="s">
        <v>47</v>
      </c>
      <c r="F437" t="s">
        <v>53</v>
      </c>
      <c r="G437" t="s">
        <v>6</v>
      </c>
      <c r="H437" t="s">
        <v>227</v>
      </c>
      <c r="K437" t="s">
        <v>54</v>
      </c>
      <c r="L437" t="s">
        <v>5</v>
      </c>
      <c r="M437">
        <v>4</v>
      </c>
      <c r="O437" t="s">
        <v>226</v>
      </c>
      <c r="P437" t="s">
        <v>86</v>
      </c>
      <c r="Q437" t="s">
        <v>50</v>
      </c>
      <c r="R437">
        <v>7100</v>
      </c>
      <c r="S437" t="s">
        <v>2072</v>
      </c>
      <c r="T437" t="s">
        <v>240</v>
      </c>
      <c r="U437" t="s">
        <v>1695</v>
      </c>
      <c r="V437" t="s">
        <v>503</v>
      </c>
      <c r="W437" t="s">
        <v>503</v>
      </c>
      <c r="X437">
        <v>0</v>
      </c>
      <c r="Y437" s="6" t="str">
        <f t="shared" si="30"/>
        <v>A</v>
      </c>
      <c r="Z437" s="6">
        <f>VLOOKUP(Q437,lists!Q:R,2,FALSE)</f>
        <v>3</v>
      </c>
      <c r="AA437" t="b">
        <f>VLOOKUP(G437,lists!$B$2:$D$3,3,FALSE)</f>
        <v>1</v>
      </c>
      <c r="AB437" t="b">
        <f>VLOOKUP(F437,lists!$B:$C,2,FALSE)</f>
        <v>1</v>
      </c>
      <c r="AC437" t="b">
        <f>IF(AND(Z437&gt;=VLOOKUP(JUMP!$I$1,lists!$Q:$R,2,FALSE),Z437&lt;=VLOOKUP(JUMP!$I$2,lists!$Q:$R,2,FALSE)),TRUE,FALSE)</f>
        <v>1</v>
      </c>
      <c r="AD437" t="b">
        <f>VLOOKUP(Y437,lists!$B$7:$D$8,3,FALSE)</f>
        <v>1</v>
      </c>
      <c r="AE437" t="b">
        <f>VLOOKUP(SUBSTITUTE(IF(H437="","Open",H437),"Beg","Mdn"),lists!$B$27:$D$29,3,FALSE)</f>
        <v>1</v>
      </c>
      <c r="AF437" t="b">
        <f>IF(JUMP!$I$5="All",TRUE,IF(JUMP!$I$5=TEXT('Raw - J'!C437,"mmm"),TRUE,FALSE))</f>
        <v>1</v>
      </c>
      <c r="AG437" t="b">
        <f>VLOOKUP(M437,lists!B:D,3,FALSE)</f>
        <v>1</v>
      </c>
      <c r="AH437" t="b">
        <f>VLOOKUP(T437,lists!$B$23:$D$25,3,FALSE)</f>
        <v>1</v>
      </c>
      <c r="AI437">
        <f t="shared" si="31"/>
        <v>1</v>
      </c>
    </row>
    <row r="438" spans="1:35" x14ac:dyDescent="0.35">
      <c r="A438" s="1">
        <f t="shared" si="32"/>
        <v>438</v>
      </c>
      <c r="B438" s="1">
        <f t="shared" si="33"/>
        <v>437</v>
      </c>
      <c r="C438" s="5">
        <v>44358</v>
      </c>
      <c r="D438" t="s">
        <v>202</v>
      </c>
      <c r="E438" t="s">
        <v>47</v>
      </c>
      <c r="F438" t="s">
        <v>53</v>
      </c>
      <c r="G438" t="s">
        <v>6</v>
      </c>
      <c r="H438" t="s">
        <v>227</v>
      </c>
      <c r="K438" t="s">
        <v>54</v>
      </c>
      <c r="L438" t="s">
        <v>7</v>
      </c>
      <c r="M438">
        <v>4</v>
      </c>
      <c r="O438" t="s">
        <v>226</v>
      </c>
      <c r="P438" t="s">
        <v>206</v>
      </c>
      <c r="Q438" t="s">
        <v>52</v>
      </c>
      <c r="R438">
        <v>8000</v>
      </c>
      <c r="S438" t="s">
        <v>2071</v>
      </c>
      <c r="T438" t="s">
        <v>240</v>
      </c>
      <c r="V438" t="s">
        <v>503</v>
      </c>
      <c r="W438" t="s">
        <v>503</v>
      </c>
      <c r="X438">
        <v>0</v>
      </c>
      <c r="Y438" s="6" t="str">
        <f t="shared" si="30"/>
        <v>F</v>
      </c>
      <c r="Z438" s="6">
        <f>VLOOKUP(Q438,lists!Q:R,2,FALSE)</f>
        <v>5</v>
      </c>
      <c r="AA438" t="b">
        <f>VLOOKUP(G438,lists!$B$2:$D$3,3,FALSE)</f>
        <v>1</v>
      </c>
      <c r="AB438" t="b">
        <f>VLOOKUP(F438,lists!$B:$C,2,FALSE)</f>
        <v>1</v>
      </c>
      <c r="AC438" t="b">
        <f>IF(AND(Z438&gt;=VLOOKUP(JUMP!$I$1,lists!$Q:$R,2,FALSE),Z438&lt;=VLOOKUP(JUMP!$I$2,lists!$Q:$R,2,FALSE)),TRUE,FALSE)</f>
        <v>1</v>
      </c>
      <c r="AD438" t="b">
        <f>VLOOKUP(Y438,lists!$B$7:$D$8,3,FALSE)</f>
        <v>1</v>
      </c>
      <c r="AE438" t="b">
        <f>VLOOKUP(SUBSTITUTE(IF(H438="","Open",H438),"Beg","Mdn"),lists!$B$27:$D$29,3,FALSE)</f>
        <v>1</v>
      </c>
      <c r="AF438" t="b">
        <f>IF(JUMP!$I$5="All",TRUE,IF(JUMP!$I$5=TEXT('Raw - J'!C438,"mmm"),TRUE,FALSE))</f>
        <v>1</v>
      </c>
      <c r="AG438" t="b">
        <f>VLOOKUP(M438,lists!B:D,3,FALSE)</f>
        <v>1</v>
      </c>
      <c r="AH438" t="b">
        <f>VLOOKUP(T438,lists!$B$23:$D$25,3,FALSE)</f>
        <v>1</v>
      </c>
      <c r="AI438">
        <f t="shared" si="31"/>
        <v>1</v>
      </c>
    </row>
    <row r="439" spans="1:35" x14ac:dyDescent="0.35">
      <c r="A439" s="1">
        <f t="shared" si="32"/>
        <v>439</v>
      </c>
      <c r="B439" s="1">
        <f t="shared" si="33"/>
        <v>438</v>
      </c>
      <c r="C439" s="5">
        <v>44358</v>
      </c>
      <c r="D439" t="s">
        <v>202</v>
      </c>
      <c r="E439" t="s">
        <v>47</v>
      </c>
      <c r="F439" t="s">
        <v>53</v>
      </c>
      <c r="G439" t="s">
        <v>51</v>
      </c>
      <c r="H439" t="s">
        <v>227</v>
      </c>
      <c r="I439" t="s">
        <v>2032</v>
      </c>
      <c r="K439" t="s">
        <v>34</v>
      </c>
      <c r="L439" t="s">
        <v>5</v>
      </c>
      <c r="M439">
        <v>3</v>
      </c>
      <c r="O439" t="s">
        <v>227</v>
      </c>
      <c r="P439" t="s">
        <v>297</v>
      </c>
      <c r="Q439" t="s">
        <v>55</v>
      </c>
      <c r="R439">
        <v>8700</v>
      </c>
      <c r="S439" t="s">
        <v>2073</v>
      </c>
      <c r="T439" t="s">
        <v>240</v>
      </c>
      <c r="V439" t="s">
        <v>503</v>
      </c>
      <c r="W439" t="s">
        <v>503</v>
      </c>
      <c r="X439">
        <v>0</v>
      </c>
      <c r="Y439" s="6" t="str">
        <f t="shared" si="30"/>
        <v>A</v>
      </c>
      <c r="Z439" s="6">
        <f>VLOOKUP(Q439,lists!Q:R,2,FALSE)</f>
        <v>2</v>
      </c>
      <c r="AA439" t="b">
        <f>VLOOKUP(G439,lists!$B$2:$D$3,3,FALSE)</f>
        <v>1</v>
      </c>
      <c r="AB439" t="b">
        <f>VLOOKUP(F439,lists!$B:$C,2,FALSE)</f>
        <v>1</v>
      </c>
      <c r="AC439" t="b">
        <f>IF(AND(Z439&gt;=VLOOKUP(JUMP!$I$1,lists!$Q:$R,2,FALSE),Z439&lt;=VLOOKUP(JUMP!$I$2,lists!$Q:$R,2,FALSE)),TRUE,FALSE)</f>
        <v>1</v>
      </c>
      <c r="AD439" t="b">
        <f>VLOOKUP(Y439,lists!$B$7:$D$8,3,FALSE)</f>
        <v>1</v>
      </c>
      <c r="AE439" t="b">
        <f>VLOOKUP(SUBSTITUTE(IF(H439="","Open",H439),"Beg","Mdn"),lists!$B$27:$D$29,3,FALSE)</f>
        <v>1</v>
      </c>
      <c r="AF439" t="b">
        <f>IF(JUMP!$I$5="All",TRUE,IF(JUMP!$I$5=TEXT('Raw - J'!C439,"mmm"),TRUE,FALSE))</f>
        <v>1</v>
      </c>
      <c r="AG439" t="b">
        <f>VLOOKUP(M439,lists!B:D,3,FALSE)</f>
        <v>1</v>
      </c>
      <c r="AH439" t="b">
        <f>VLOOKUP(T439,lists!$B$23:$D$25,3,FALSE)</f>
        <v>1</v>
      </c>
      <c r="AI439">
        <f t="shared" si="31"/>
        <v>1</v>
      </c>
    </row>
    <row r="440" spans="1:35" x14ac:dyDescent="0.35">
      <c r="A440" s="1">
        <f t="shared" si="32"/>
        <v>440</v>
      </c>
      <c r="B440" s="1">
        <f t="shared" si="33"/>
        <v>439</v>
      </c>
      <c r="C440" s="5">
        <v>44358</v>
      </c>
      <c r="D440" t="s">
        <v>202</v>
      </c>
      <c r="E440" t="s">
        <v>47</v>
      </c>
      <c r="F440" t="s">
        <v>48</v>
      </c>
      <c r="G440" t="s">
        <v>6</v>
      </c>
      <c r="H440" t="s">
        <v>227</v>
      </c>
      <c r="K440" t="s">
        <v>49</v>
      </c>
      <c r="L440" t="s">
        <v>5</v>
      </c>
      <c r="M440">
        <v>3</v>
      </c>
      <c r="O440" t="s">
        <v>231</v>
      </c>
      <c r="P440" t="s">
        <v>205</v>
      </c>
      <c r="Q440" t="s">
        <v>55</v>
      </c>
      <c r="R440">
        <v>11100</v>
      </c>
      <c r="S440" t="s">
        <v>2067</v>
      </c>
      <c r="T440" t="s">
        <v>240</v>
      </c>
      <c r="V440" t="s">
        <v>503</v>
      </c>
      <c r="W440" t="s">
        <v>503</v>
      </c>
      <c r="X440">
        <v>0</v>
      </c>
      <c r="Y440" s="6" t="str">
        <f t="shared" si="30"/>
        <v>A</v>
      </c>
      <c r="Z440" s="6">
        <f>VLOOKUP(Q440,lists!Q:R,2,FALSE)</f>
        <v>2</v>
      </c>
      <c r="AA440" t="b">
        <f>VLOOKUP(G440,lists!$B$2:$D$3,3,FALSE)</f>
        <v>1</v>
      </c>
      <c r="AB440" t="b">
        <f>VLOOKUP(F440,lists!$B:$C,2,FALSE)</f>
        <v>1</v>
      </c>
      <c r="AC440" t="b">
        <f>IF(AND(Z440&gt;=VLOOKUP(JUMP!$I$1,lists!$Q:$R,2,FALSE),Z440&lt;=VLOOKUP(JUMP!$I$2,lists!$Q:$R,2,FALSE)),TRUE,FALSE)</f>
        <v>1</v>
      </c>
      <c r="AD440" t="b">
        <f>VLOOKUP(Y440,lists!$B$7:$D$8,3,FALSE)</f>
        <v>1</v>
      </c>
      <c r="AE440" t="b">
        <f>VLOOKUP(SUBSTITUTE(IF(H440="","Open",H440),"Beg","Mdn"),lists!$B$27:$D$29,3,FALSE)</f>
        <v>1</v>
      </c>
      <c r="AF440" t="b">
        <f>IF(JUMP!$I$5="All",TRUE,IF(JUMP!$I$5=TEXT('Raw - J'!C440,"mmm"),TRUE,FALSE))</f>
        <v>1</v>
      </c>
      <c r="AG440" t="b">
        <f>VLOOKUP(M440,lists!B:D,3,FALSE)</f>
        <v>1</v>
      </c>
      <c r="AH440" t="b">
        <f>VLOOKUP(T440,lists!$B$23:$D$25,3,FALSE)</f>
        <v>1</v>
      </c>
      <c r="AI440">
        <f t="shared" si="31"/>
        <v>1</v>
      </c>
    </row>
    <row r="441" spans="1:35" x14ac:dyDescent="0.35">
      <c r="A441" s="1">
        <f t="shared" si="32"/>
        <v>441</v>
      </c>
      <c r="B441" s="1">
        <f t="shared" si="33"/>
        <v>440</v>
      </c>
      <c r="C441" s="5">
        <v>44358</v>
      </c>
      <c r="D441" t="s">
        <v>202</v>
      </c>
      <c r="E441" t="s">
        <v>47</v>
      </c>
      <c r="F441" t="s">
        <v>53</v>
      </c>
      <c r="G441" t="s">
        <v>6</v>
      </c>
      <c r="H441" t="s">
        <v>227</v>
      </c>
      <c r="K441" t="s">
        <v>54</v>
      </c>
      <c r="L441" t="s">
        <v>5</v>
      </c>
      <c r="M441">
        <v>3</v>
      </c>
      <c r="O441" t="s">
        <v>233</v>
      </c>
      <c r="P441" t="s">
        <v>297</v>
      </c>
      <c r="Q441" t="s">
        <v>55</v>
      </c>
      <c r="R441">
        <v>11100</v>
      </c>
      <c r="S441" t="s">
        <v>2069</v>
      </c>
      <c r="T441" t="s">
        <v>240</v>
      </c>
      <c r="V441" t="s">
        <v>503</v>
      </c>
      <c r="W441" t="s">
        <v>503</v>
      </c>
      <c r="X441">
        <v>0</v>
      </c>
      <c r="Y441" s="6" t="str">
        <f t="shared" si="30"/>
        <v>A</v>
      </c>
      <c r="Z441" s="6">
        <f>VLOOKUP(Q441,lists!Q:R,2,FALSE)</f>
        <v>2</v>
      </c>
      <c r="AA441" t="b">
        <f>VLOOKUP(G441,lists!$B$2:$D$3,3,FALSE)</f>
        <v>1</v>
      </c>
      <c r="AB441" t="b">
        <f>VLOOKUP(F441,lists!$B:$C,2,FALSE)</f>
        <v>1</v>
      </c>
      <c r="AC441" t="b">
        <f>IF(AND(Z441&gt;=VLOOKUP(JUMP!$I$1,lists!$Q:$R,2,FALSE),Z441&lt;=VLOOKUP(JUMP!$I$2,lists!$Q:$R,2,FALSE)),TRUE,FALSE)</f>
        <v>1</v>
      </c>
      <c r="AD441" t="b">
        <f>VLOOKUP(Y441,lists!$B$7:$D$8,3,FALSE)</f>
        <v>1</v>
      </c>
      <c r="AE441" t="b">
        <f>VLOOKUP(SUBSTITUTE(IF(H441="","Open",H441),"Beg","Mdn"),lists!$B$27:$D$29,3,FALSE)</f>
        <v>1</v>
      </c>
      <c r="AF441" t="b">
        <f>IF(JUMP!$I$5="All",TRUE,IF(JUMP!$I$5=TEXT('Raw - J'!C441,"mmm"),TRUE,FALSE))</f>
        <v>1</v>
      </c>
      <c r="AG441" t="b">
        <f>VLOOKUP(M441,lists!B:D,3,FALSE)</f>
        <v>1</v>
      </c>
      <c r="AH441" t="b">
        <f>VLOOKUP(T441,lists!$B$23:$D$25,3,FALSE)</f>
        <v>1</v>
      </c>
      <c r="AI441">
        <f t="shared" si="31"/>
        <v>1</v>
      </c>
    </row>
    <row r="442" spans="1:35" x14ac:dyDescent="0.35">
      <c r="A442" s="1">
        <f t="shared" si="32"/>
        <v>442</v>
      </c>
      <c r="B442" s="1">
        <f t="shared" si="33"/>
        <v>441</v>
      </c>
      <c r="C442" s="5">
        <v>44358</v>
      </c>
      <c r="D442" t="s">
        <v>202</v>
      </c>
      <c r="E442" t="s">
        <v>47</v>
      </c>
      <c r="F442" t="s">
        <v>48</v>
      </c>
      <c r="G442" t="s">
        <v>6</v>
      </c>
      <c r="H442" t="s">
        <v>227</v>
      </c>
      <c r="K442" t="s">
        <v>49</v>
      </c>
      <c r="L442" t="s">
        <v>5</v>
      </c>
      <c r="M442">
        <v>3</v>
      </c>
      <c r="O442" t="s">
        <v>231</v>
      </c>
      <c r="P442" t="s">
        <v>203</v>
      </c>
      <c r="Q442" t="s">
        <v>52</v>
      </c>
      <c r="R442">
        <v>13100</v>
      </c>
      <c r="S442" t="s">
        <v>2068</v>
      </c>
      <c r="T442" t="s">
        <v>240</v>
      </c>
      <c r="V442" t="s">
        <v>503</v>
      </c>
      <c r="W442" t="s">
        <v>503</v>
      </c>
      <c r="X442">
        <v>0</v>
      </c>
      <c r="Y442" s="6" t="str">
        <f t="shared" si="30"/>
        <v>A</v>
      </c>
      <c r="Z442" s="6">
        <f>VLOOKUP(Q442,lists!Q:R,2,FALSE)</f>
        <v>5</v>
      </c>
      <c r="AA442" t="b">
        <f>VLOOKUP(G442,lists!$B$2:$D$3,3,FALSE)</f>
        <v>1</v>
      </c>
      <c r="AB442" t="b">
        <f>VLOOKUP(F442,lists!$B:$C,2,FALSE)</f>
        <v>1</v>
      </c>
      <c r="AC442" t="b">
        <f>IF(AND(Z442&gt;=VLOOKUP(JUMP!$I$1,lists!$Q:$R,2,FALSE),Z442&lt;=VLOOKUP(JUMP!$I$2,lists!$Q:$R,2,FALSE)),TRUE,FALSE)</f>
        <v>1</v>
      </c>
      <c r="AD442" t="b">
        <f>VLOOKUP(Y442,lists!$B$7:$D$8,3,FALSE)</f>
        <v>1</v>
      </c>
      <c r="AE442" t="b">
        <f>VLOOKUP(SUBSTITUTE(IF(H442="","Open",H442),"Beg","Mdn"),lists!$B$27:$D$29,3,FALSE)</f>
        <v>1</v>
      </c>
      <c r="AF442" t="b">
        <f>IF(JUMP!$I$5="All",TRUE,IF(JUMP!$I$5=TEXT('Raw - J'!C442,"mmm"),TRUE,FALSE))</f>
        <v>1</v>
      </c>
      <c r="AG442" t="b">
        <f>VLOOKUP(M442,lists!B:D,3,FALSE)</f>
        <v>1</v>
      </c>
      <c r="AH442" t="b">
        <f>VLOOKUP(T442,lists!$B$23:$D$25,3,FALSE)</f>
        <v>1</v>
      </c>
      <c r="AI442">
        <f t="shared" si="31"/>
        <v>1</v>
      </c>
    </row>
    <row r="443" spans="1:35" x14ac:dyDescent="0.35">
      <c r="A443" s="1">
        <f t="shared" si="32"/>
        <v>443</v>
      </c>
      <c r="B443" s="1">
        <f t="shared" si="33"/>
        <v>442</v>
      </c>
      <c r="C443" s="5">
        <v>44358</v>
      </c>
      <c r="D443" t="s">
        <v>209</v>
      </c>
      <c r="E443" t="s">
        <v>47</v>
      </c>
      <c r="F443" t="s">
        <v>58</v>
      </c>
      <c r="G443" t="s">
        <v>51</v>
      </c>
      <c r="H443" t="s">
        <v>227</v>
      </c>
      <c r="I443" t="s">
        <v>503</v>
      </c>
      <c r="K443" t="s">
        <v>60</v>
      </c>
      <c r="L443" t="s">
        <v>5</v>
      </c>
      <c r="M443">
        <v>5</v>
      </c>
      <c r="O443" t="s">
        <v>227</v>
      </c>
      <c r="P443" t="s">
        <v>152</v>
      </c>
      <c r="Q443" t="s">
        <v>55</v>
      </c>
      <c r="R443">
        <v>3500</v>
      </c>
      <c r="S443" t="s">
        <v>341</v>
      </c>
      <c r="T443" t="s">
        <v>241</v>
      </c>
      <c r="U443" t="s">
        <v>503</v>
      </c>
      <c r="V443" t="s">
        <v>503</v>
      </c>
      <c r="W443" t="s">
        <v>503</v>
      </c>
      <c r="X443">
        <v>0</v>
      </c>
      <c r="Y443" s="6" t="str">
        <f t="shared" si="30"/>
        <v>A</v>
      </c>
      <c r="Z443" s="6">
        <f>VLOOKUP(Q443,lists!Q:R,2,FALSE)</f>
        <v>2</v>
      </c>
      <c r="AA443" t="b">
        <f>VLOOKUP(G443,lists!$B$2:$D$3,3,FALSE)</f>
        <v>1</v>
      </c>
      <c r="AB443" t="b">
        <f>VLOOKUP(F443,lists!$B:$C,2,FALSE)</f>
        <v>1</v>
      </c>
      <c r="AC443" t="b">
        <f>IF(AND(Z443&gt;=VLOOKUP(JUMP!$I$1,lists!$Q:$R,2,FALSE),Z443&lt;=VLOOKUP(JUMP!$I$2,lists!$Q:$R,2,FALSE)),TRUE,FALSE)</f>
        <v>1</v>
      </c>
      <c r="AD443" t="b">
        <f>VLOOKUP(Y443,lists!$B$7:$D$8,3,FALSE)</f>
        <v>1</v>
      </c>
      <c r="AE443" t="b">
        <f>VLOOKUP(SUBSTITUTE(IF(H443="","Open",H443),"Beg","Mdn"),lists!$B$27:$D$29,3,FALSE)</f>
        <v>1</v>
      </c>
      <c r="AF443" t="b">
        <f>IF(JUMP!$I$5="All",TRUE,IF(JUMP!$I$5=TEXT('Raw - J'!C443,"mmm"),TRUE,FALSE))</f>
        <v>1</v>
      </c>
      <c r="AG443" t="b">
        <f>VLOOKUP(M443,lists!B:D,3,FALSE)</f>
        <v>1</v>
      </c>
      <c r="AH443" t="b">
        <f>VLOOKUP(T443,lists!$B$23:$D$25,3,FALSE)</f>
        <v>1</v>
      </c>
      <c r="AI443">
        <f t="shared" si="31"/>
        <v>1</v>
      </c>
    </row>
    <row r="444" spans="1:35" x14ac:dyDescent="0.35">
      <c r="A444" s="1">
        <f t="shared" si="32"/>
        <v>444</v>
      </c>
      <c r="B444" s="1">
        <f t="shared" si="33"/>
        <v>443</v>
      </c>
      <c r="C444" s="5">
        <v>44358</v>
      </c>
      <c r="D444" t="s">
        <v>209</v>
      </c>
      <c r="E444" t="s">
        <v>47</v>
      </c>
      <c r="F444" t="s">
        <v>53</v>
      </c>
      <c r="G444" t="s">
        <v>6</v>
      </c>
      <c r="H444" t="s">
        <v>227</v>
      </c>
      <c r="K444" t="s">
        <v>54</v>
      </c>
      <c r="L444" t="s">
        <v>5</v>
      </c>
      <c r="M444">
        <v>5</v>
      </c>
      <c r="O444" t="s">
        <v>229</v>
      </c>
      <c r="P444" t="s">
        <v>152</v>
      </c>
      <c r="Q444" t="s">
        <v>55</v>
      </c>
      <c r="R444">
        <v>4500</v>
      </c>
      <c r="S444" t="s">
        <v>2076</v>
      </c>
      <c r="T444" t="s">
        <v>241</v>
      </c>
      <c r="V444" t="s">
        <v>503</v>
      </c>
      <c r="W444" t="s">
        <v>503</v>
      </c>
      <c r="X444">
        <v>0</v>
      </c>
      <c r="Y444" s="6" t="str">
        <f t="shared" si="30"/>
        <v>A</v>
      </c>
      <c r="Z444" s="6">
        <f>VLOOKUP(Q444,lists!Q:R,2,FALSE)</f>
        <v>2</v>
      </c>
      <c r="AA444" t="b">
        <f>VLOOKUP(G444,lists!$B$2:$D$3,3,FALSE)</f>
        <v>1</v>
      </c>
      <c r="AB444" t="b">
        <f>VLOOKUP(F444,lists!$B:$C,2,FALSE)</f>
        <v>1</v>
      </c>
      <c r="AC444" t="b">
        <f>IF(AND(Z444&gt;=VLOOKUP(JUMP!$I$1,lists!$Q:$R,2,FALSE),Z444&lt;=VLOOKUP(JUMP!$I$2,lists!$Q:$R,2,FALSE)),TRUE,FALSE)</f>
        <v>1</v>
      </c>
      <c r="AD444" t="b">
        <f>VLOOKUP(Y444,lists!$B$7:$D$8,3,FALSE)</f>
        <v>1</v>
      </c>
      <c r="AE444" t="b">
        <f>VLOOKUP(SUBSTITUTE(IF(H444="","Open",H444),"Beg","Mdn"),lists!$B$27:$D$29,3,FALSE)</f>
        <v>1</v>
      </c>
      <c r="AF444" t="b">
        <f>IF(JUMP!$I$5="All",TRUE,IF(JUMP!$I$5=TEXT('Raw - J'!C444,"mmm"),TRUE,FALSE))</f>
        <v>1</v>
      </c>
      <c r="AG444" t="b">
        <f>VLOOKUP(M444,lists!B:D,3,FALSE)</f>
        <v>1</v>
      </c>
      <c r="AH444" t="b">
        <f>VLOOKUP(T444,lists!$B$23:$D$25,3,FALSE)</f>
        <v>1</v>
      </c>
      <c r="AI444">
        <f t="shared" si="31"/>
        <v>1</v>
      </c>
    </row>
    <row r="445" spans="1:35" x14ac:dyDescent="0.35">
      <c r="A445" s="1">
        <f t="shared" si="32"/>
        <v>445</v>
      </c>
      <c r="B445" s="1">
        <f t="shared" si="33"/>
        <v>444</v>
      </c>
      <c r="C445" s="5">
        <v>44358</v>
      </c>
      <c r="D445" t="s">
        <v>209</v>
      </c>
      <c r="E445" t="s">
        <v>47</v>
      </c>
      <c r="F445" t="s">
        <v>53</v>
      </c>
      <c r="G445" t="s">
        <v>6</v>
      </c>
      <c r="H445" t="s">
        <v>227</v>
      </c>
      <c r="K445" t="s">
        <v>54</v>
      </c>
      <c r="L445" t="s">
        <v>7</v>
      </c>
      <c r="M445">
        <v>4</v>
      </c>
      <c r="O445" t="s">
        <v>226</v>
      </c>
      <c r="P445" t="s">
        <v>213</v>
      </c>
      <c r="Q445" t="s">
        <v>50</v>
      </c>
      <c r="R445">
        <v>6700</v>
      </c>
      <c r="S445" t="s">
        <v>2075</v>
      </c>
      <c r="T445" t="s">
        <v>241</v>
      </c>
      <c r="V445" t="s">
        <v>503</v>
      </c>
      <c r="W445" t="s">
        <v>503</v>
      </c>
      <c r="X445">
        <v>0</v>
      </c>
      <c r="Y445" s="6" t="str">
        <f t="shared" si="30"/>
        <v>F</v>
      </c>
      <c r="Z445" s="6">
        <f>VLOOKUP(Q445,lists!Q:R,2,FALSE)</f>
        <v>3</v>
      </c>
      <c r="AA445" t="b">
        <f>VLOOKUP(G445,lists!$B$2:$D$3,3,FALSE)</f>
        <v>1</v>
      </c>
      <c r="AB445" t="b">
        <f>VLOOKUP(F445,lists!$B:$C,2,FALSE)</f>
        <v>1</v>
      </c>
      <c r="AC445" t="b">
        <f>IF(AND(Z445&gt;=VLOOKUP(JUMP!$I$1,lists!$Q:$R,2,FALSE),Z445&lt;=VLOOKUP(JUMP!$I$2,lists!$Q:$R,2,FALSE)),TRUE,FALSE)</f>
        <v>1</v>
      </c>
      <c r="AD445" t="b">
        <f>VLOOKUP(Y445,lists!$B$7:$D$8,3,FALSE)</f>
        <v>1</v>
      </c>
      <c r="AE445" t="b">
        <f>VLOOKUP(SUBSTITUTE(IF(H445="","Open",H445),"Beg","Mdn"),lists!$B$27:$D$29,3,FALSE)</f>
        <v>1</v>
      </c>
      <c r="AF445" t="b">
        <f>IF(JUMP!$I$5="All",TRUE,IF(JUMP!$I$5=TEXT('Raw - J'!C445,"mmm"),TRUE,FALSE))</f>
        <v>1</v>
      </c>
      <c r="AG445" t="b">
        <f>VLOOKUP(M445,lists!B:D,3,FALSE)</f>
        <v>1</v>
      </c>
      <c r="AH445" t="b">
        <f>VLOOKUP(T445,lists!$B$23:$D$25,3,FALSE)</f>
        <v>1</v>
      </c>
      <c r="AI445">
        <f t="shared" si="31"/>
        <v>1</v>
      </c>
    </row>
    <row r="446" spans="1:35" x14ac:dyDescent="0.35">
      <c r="A446" s="1">
        <f t="shared" si="32"/>
        <v>446</v>
      </c>
      <c r="B446" s="1">
        <f t="shared" si="33"/>
        <v>445</v>
      </c>
      <c r="C446" s="5">
        <v>44358</v>
      </c>
      <c r="D446" t="s">
        <v>209</v>
      </c>
      <c r="E446" t="s">
        <v>47</v>
      </c>
      <c r="F446" t="s">
        <v>53</v>
      </c>
      <c r="G446" t="s">
        <v>51</v>
      </c>
      <c r="H446" t="s">
        <v>244</v>
      </c>
      <c r="K446" t="s">
        <v>54</v>
      </c>
      <c r="L446" t="s">
        <v>7</v>
      </c>
      <c r="M446">
        <v>4</v>
      </c>
      <c r="O446" t="s">
        <v>227</v>
      </c>
      <c r="P446" t="s">
        <v>152</v>
      </c>
      <c r="Q446" t="s">
        <v>55</v>
      </c>
      <c r="R446">
        <v>7000</v>
      </c>
      <c r="S446" t="s">
        <v>2078</v>
      </c>
      <c r="T446" t="s">
        <v>241</v>
      </c>
      <c r="V446" t="s">
        <v>503</v>
      </c>
      <c r="W446" t="s">
        <v>503</v>
      </c>
      <c r="X446">
        <v>0</v>
      </c>
      <c r="Y446" s="6" t="str">
        <f t="shared" si="30"/>
        <v>F</v>
      </c>
      <c r="Z446" s="6">
        <f>VLOOKUP(Q446,lists!Q:R,2,FALSE)</f>
        <v>2</v>
      </c>
      <c r="AA446" t="b">
        <f>VLOOKUP(G446,lists!$B$2:$D$3,3,FALSE)</f>
        <v>1</v>
      </c>
      <c r="AB446" t="b">
        <f>VLOOKUP(F446,lists!$B:$C,2,FALSE)</f>
        <v>1</v>
      </c>
      <c r="AC446" t="b">
        <f>IF(AND(Z446&gt;=VLOOKUP(JUMP!$I$1,lists!$Q:$R,2,FALSE),Z446&lt;=VLOOKUP(JUMP!$I$2,lists!$Q:$R,2,FALSE)),TRUE,FALSE)</f>
        <v>1</v>
      </c>
      <c r="AD446" t="b">
        <f>VLOOKUP(Y446,lists!$B$7:$D$8,3,FALSE)</f>
        <v>1</v>
      </c>
      <c r="AE446" t="b">
        <f>VLOOKUP(SUBSTITUTE(IF(H446="","Open",H446),"Beg","Mdn"),lists!$B$27:$D$29,3,FALSE)</f>
        <v>1</v>
      </c>
      <c r="AF446" t="b">
        <f>IF(JUMP!$I$5="All",TRUE,IF(JUMP!$I$5=TEXT('Raw - J'!C446,"mmm"),TRUE,FALSE))</f>
        <v>1</v>
      </c>
      <c r="AG446" t="b">
        <f>VLOOKUP(M446,lists!B:D,3,FALSE)</f>
        <v>1</v>
      </c>
      <c r="AH446" t="b">
        <f>VLOOKUP(T446,lists!$B$23:$D$25,3,FALSE)</f>
        <v>1</v>
      </c>
      <c r="AI446">
        <f t="shared" si="31"/>
        <v>1</v>
      </c>
    </row>
    <row r="447" spans="1:35" x14ac:dyDescent="0.35">
      <c r="A447" s="1">
        <f t="shared" si="32"/>
        <v>447</v>
      </c>
      <c r="B447" s="1">
        <f t="shared" si="33"/>
        <v>446</v>
      </c>
      <c r="C447" s="5">
        <v>44358</v>
      </c>
      <c r="D447" t="s">
        <v>209</v>
      </c>
      <c r="E447" t="s">
        <v>47</v>
      </c>
      <c r="F447" t="s">
        <v>48</v>
      </c>
      <c r="G447" t="s">
        <v>6</v>
      </c>
      <c r="H447" t="s">
        <v>227</v>
      </c>
      <c r="K447" t="s">
        <v>49</v>
      </c>
      <c r="L447" t="s">
        <v>5</v>
      </c>
      <c r="M447">
        <v>5</v>
      </c>
      <c r="O447" t="s">
        <v>234</v>
      </c>
      <c r="P447" t="s">
        <v>142</v>
      </c>
      <c r="Q447" t="s">
        <v>55</v>
      </c>
      <c r="R447">
        <v>7450</v>
      </c>
      <c r="S447" t="s">
        <v>2074</v>
      </c>
      <c r="T447" t="s">
        <v>241</v>
      </c>
      <c r="V447" t="s">
        <v>503</v>
      </c>
      <c r="W447" t="s">
        <v>503</v>
      </c>
      <c r="X447">
        <v>0</v>
      </c>
      <c r="Y447" s="6" t="str">
        <f t="shared" si="30"/>
        <v>A</v>
      </c>
      <c r="Z447" s="6">
        <f>VLOOKUP(Q447,lists!Q:R,2,FALSE)</f>
        <v>2</v>
      </c>
      <c r="AA447" t="b">
        <f>VLOOKUP(G447,lists!$B$2:$D$3,3,FALSE)</f>
        <v>1</v>
      </c>
      <c r="AB447" t="b">
        <f>VLOOKUP(F447,lists!$B:$C,2,FALSE)</f>
        <v>1</v>
      </c>
      <c r="AC447" t="b">
        <f>IF(AND(Z447&gt;=VLOOKUP(JUMP!$I$1,lists!$Q:$R,2,FALSE),Z447&lt;=VLOOKUP(JUMP!$I$2,lists!$Q:$R,2,FALSE)),TRUE,FALSE)</f>
        <v>1</v>
      </c>
      <c r="AD447" t="b">
        <f>VLOOKUP(Y447,lists!$B$7:$D$8,3,FALSE)</f>
        <v>1</v>
      </c>
      <c r="AE447" t="b">
        <f>VLOOKUP(SUBSTITUTE(IF(H447="","Open",H447),"Beg","Mdn"),lists!$B$27:$D$29,3,FALSE)</f>
        <v>1</v>
      </c>
      <c r="AF447" t="b">
        <f>IF(JUMP!$I$5="All",TRUE,IF(JUMP!$I$5=TEXT('Raw - J'!C447,"mmm"),TRUE,FALSE))</f>
        <v>1</v>
      </c>
      <c r="AG447" t="b">
        <f>VLOOKUP(M447,lists!B:D,3,FALSE)</f>
        <v>1</v>
      </c>
      <c r="AH447" t="b">
        <f>VLOOKUP(T447,lists!$B$23:$D$25,3,FALSE)</f>
        <v>1</v>
      </c>
      <c r="AI447">
        <f t="shared" si="31"/>
        <v>1</v>
      </c>
    </row>
    <row r="448" spans="1:35" x14ac:dyDescent="0.35">
      <c r="A448" s="1">
        <f t="shared" si="32"/>
        <v>448</v>
      </c>
      <c r="B448" s="1">
        <f t="shared" si="33"/>
        <v>447</v>
      </c>
      <c r="C448" s="5">
        <v>44358</v>
      </c>
      <c r="D448" t="s">
        <v>209</v>
      </c>
      <c r="E448" t="s">
        <v>47</v>
      </c>
      <c r="F448" t="s">
        <v>48</v>
      </c>
      <c r="G448" t="s">
        <v>51</v>
      </c>
      <c r="H448" t="s">
        <v>244</v>
      </c>
      <c r="K448" t="s">
        <v>49</v>
      </c>
      <c r="L448" t="s">
        <v>5</v>
      </c>
      <c r="M448">
        <v>3</v>
      </c>
      <c r="O448" t="s">
        <v>227</v>
      </c>
      <c r="P448" t="s">
        <v>133</v>
      </c>
      <c r="Q448" t="s">
        <v>52</v>
      </c>
      <c r="R448">
        <v>11900</v>
      </c>
      <c r="S448" t="s">
        <v>2079</v>
      </c>
      <c r="T448" t="s">
        <v>241</v>
      </c>
      <c r="V448" t="s">
        <v>503</v>
      </c>
      <c r="W448" t="s">
        <v>503</v>
      </c>
      <c r="X448">
        <v>0</v>
      </c>
      <c r="Y448" s="6" t="str">
        <f t="shared" ref="Y448:Y511" si="34">IF(L448="F",L448,"A")</f>
        <v>A</v>
      </c>
      <c r="Z448" s="6">
        <f>VLOOKUP(Q448,lists!Q:R,2,FALSE)</f>
        <v>5</v>
      </c>
      <c r="AA448" t="b">
        <f>VLOOKUP(G448,lists!$B$2:$D$3,3,FALSE)</f>
        <v>1</v>
      </c>
      <c r="AB448" t="b">
        <f>VLOOKUP(F448,lists!$B:$C,2,FALSE)</f>
        <v>1</v>
      </c>
      <c r="AC448" t="b">
        <f>IF(AND(Z448&gt;=VLOOKUP(JUMP!$I$1,lists!$Q:$R,2,FALSE),Z448&lt;=VLOOKUP(JUMP!$I$2,lists!$Q:$R,2,FALSE)),TRUE,FALSE)</f>
        <v>1</v>
      </c>
      <c r="AD448" t="b">
        <f>VLOOKUP(Y448,lists!$B$7:$D$8,3,FALSE)</f>
        <v>1</v>
      </c>
      <c r="AE448" t="b">
        <f>VLOOKUP(SUBSTITUTE(IF(H448="","Open",H448),"Beg","Mdn"),lists!$B$27:$D$29,3,FALSE)</f>
        <v>1</v>
      </c>
      <c r="AF448" t="b">
        <f>IF(JUMP!$I$5="All",TRUE,IF(JUMP!$I$5=TEXT('Raw - J'!C448,"mmm"),TRUE,FALSE))</f>
        <v>1</v>
      </c>
      <c r="AG448" t="b">
        <f>VLOOKUP(M448,lists!B:D,3,FALSE)</f>
        <v>1</v>
      </c>
      <c r="AH448" t="b">
        <f>VLOOKUP(T448,lists!$B$23:$D$25,3,FALSE)</f>
        <v>1</v>
      </c>
      <c r="AI448">
        <f t="shared" si="31"/>
        <v>1</v>
      </c>
    </row>
    <row r="449" spans="1:35" x14ac:dyDescent="0.35">
      <c r="A449" s="1">
        <f t="shared" si="32"/>
        <v>449</v>
      </c>
      <c r="B449" s="1">
        <f t="shared" si="33"/>
        <v>448</v>
      </c>
      <c r="C449" s="5">
        <v>44358</v>
      </c>
      <c r="D449" t="s">
        <v>209</v>
      </c>
      <c r="E449" t="s">
        <v>47</v>
      </c>
      <c r="F449" t="s">
        <v>48</v>
      </c>
      <c r="G449" t="s">
        <v>6</v>
      </c>
      <c r="H449" t="s">
        <v>227</v>
      </c>
      <c r="K449" t="s">
        <v>49</v>
      </c>
      <c r="L449" t="s">
        <v>5</v>
      </c>
      <c r="M449">
        <v>2</v>
      </c>
      <c r="O449" t="s">
        <v>227</v>
      </c>
      <c r="P449" t="s">
        <v>142</v>
      </c>
      <c r="Q449" t="s">
        <v>55</v>
      </c>
      <c r="R449">
        <v>22500</v>
      </c>
      <c r="S449" t="s">
        <v>2077</v>
      </c>
      <c r="T449" t="s">
        <v>241</v>
      </c>
      <c r="V449" t="s">
        <v>503</v>
      </c>
      <c r="W449" t="s">
        <v>503</v>
      </c>
      <c r="X449">
        <v>0</v>
      </c>
      <c r="Y449" s="6" t="str">
        <f t="shared" si="34"/>
        <v>A</v>
      </c>
      <c r="Z449" s="6">
        <f>VLOOKUP(Q449,lists!Q:R,2,FALSE)</f>
        <v>2</v>
      </c>
      <c r="AA449" t="b">
        <f>VLOOKUP(G449,lists!$B$2:$D$3,3,FALSE)</f>
        <v>1</v>
      </c>
      <c r="AB449" t="b">
        <f>VLOOKUP(F449,lists!$B:$C,2,FALSE)</f>
        <v>1</v>
      </c>
      <c r="AC449" t="b">
        <f>IF(AND(Z449&gt;=VLOOKUP(JUMP!$I$1,lists!$Q:$R,2,FALSE),Z449&lt;=VLOOKUP(JUMP!$I$2,lists!$Q:$R,2,FALSE)),TRUE,FALSE)</f>
        <v>1</v>
      </c>
      <c r="AD449" t="b">
        <f>VLOOKUP(Y449,lists!$B$7:$D$8,3,FALSE)</f>
        <v>1</v>
      </c>
      <c r="AE449" t="b">
        <f>VLOOKUP(SUBSTITUTE(IF(H449="","Open",H449),"Beg","Mdn"),lists!$B$27:$D$29,3,FALSE)</f>
        <v>1</v>
      </c>
      <c r="AF449" t="b">
        <f>IF(JUMP!$I$5="All",TRUE,IF(JUMP!$I$5=TEXT('Raw - J'!C449,"mmm"),TRUE,FALSE))</f>
        <v>1</v>
      </c>
      <c r="AG449" t="b">
        <f>VLOOKUP(M449,lists!B:D,3,FALSE)</f>
        <v>1</v>
      </c>
      <c r="AH449" t="b">
        <f>VLOOKUP(T449,lists!$B$23:$D$25,3,FALSE)</f>
        <v>1</v>
      </c>
      <c r="AI449">
        <f t="shared" ref="AI449:AI512" si="35">IF(AND(AA449=TRUE,AB449=TRUE,AC449=TRUE,AD449=TRUE,AE449=TRUE,AF449=TRUE,AG449=TRUE,AH449=TRUE),1,0)</f>
        <v>1</v>
      </c>
    </row>
    <row r="450" spans="1:35" x14ac:dyDescent="0.35">
      <c r="A450" s="1">
        <f t="shared" si="32"/>
        <v>450</v>
      </c>
      <c r="B450" s="1">
        <f t="shared" si="33"/>
        <v>449</v>
      </c>
      <c r="C450" s="5">
        <v>44359</v>
      </c>
      <c r="D450" t="s">
        <v>189</v>
      </c>
      <c r="E450" t="s">
        <v>47</v>
      </c>
      <c r="F450" t="s">
        <v>48</v>
      </c>
      <c r="G450" t="s">
        <v>6</v>
      </c>
      <c r="H450" t="s">
        <v>227</v>
      </c>
      <c r="K450" t="s">
        <v>49</v>
      </c>
      <c r="L450" t="s">
        <v>5</v>
      </c>
      <c r="M450">
        <v>5</v>
      </c>
      <c r="O450" t="s">
        <v>229</v>
      </c>
      <c r="P450" t="s">
        <v>190</v>
      </c>
      <c r="Q450" t="s">
        <v>52</v>
      </c>
      <c r="R450">
        <v>6500</v>
      </c>
      <c r="S450" t="s">
        <v>2081</v>
      </c>
      <c r="T450" t="s">
        <v>240</v>
      </c>
      <c r="V450" t="s">
        <v>503</v>
      </c>
      <c r="W450" t="s">
        <v>503</v>
      </c>
      <c r="X450">
        <v>0</v>
      </c>
      <c r="Y450" s="6" t="str">
        <f t="shared" si="34"/>
        <v>A</v>
      </c>
      <c r="Z450" s="6">
        <f>VLOOKUP(Q450,lists!Q:R,2,FALSE)</f>
        <v>5</v>
      </c>
      <c r="AA450" t="b">
        <f>VLOOKUP(G450,lists!$B$2:$D$3,3,FALSE)</f>
        <v>1</v>
      </c>
      <c r="AB450" t="b">
        <f>VLOOKUP(F450,lists!$B:$C,2,FALSE)</f>
        <v>1</v>
      </c>
      <c r="AC450" t="b">
        <f>IF(AND(Z450&gt;=VLOOKUP(JUMP!$I$1,lists!$Q:$R,2,FALSE),Z450&lt;=VLOOKUP(JUMP!$I$2,lists!$Q:$R,2,FALSE)),TRUE,FALSE)</f>
        <v>1</v>
      </c>
      <c r="AD450" t="b">
        <f>VLOOKUP(Y450,lists!$B$7:$D$8,3,FALSE)</f>
        <v>1</v>
      </c>
      <c r="AE450" t="b">
        <f>VLOOKUP(SUBSTITUTE(IF(H450="","Open",H450),"Beg","Mdn"),lists!$B$27:$D$29,3,FALSE)</f>
        <v>1</v>
      </c>
      <c r="AF450" t="b">
        <f>IF(JUMP!$I$5="All",TRUE,IF(JUMP!$I$5=TEXT('Raw - J'!C450,"mmm"),TRUE,FALSE))</f>
        <v>1</v>
      </c>
      <c r="AG450" t="b">
        <f>VLOOKUP(M450,lists!B:D,3,FALSE)</f>
        <v>1</v>
      </c>
      <c r="AH450" t="b">
        <f>VLOOKUP(T450,lists!$B$23:$D$25,3,FALSE)</f>
        <v>1</v>
      </c>
      <c r="AI450">
        <f t="shared" si="35"/>
        <v>1</v>
      </c>
    </row>
    <row r="451" spans="1:35" x14ac:dyDescent="0.35">
      <c r="A451" s="1">
        <f t="shared" si="32"/>
        <v>451</v>
      </c>
      <c r="B451" s="1">
        <f t="shared" si="33"/>
        <v>450</v>
      </c>
      <c r="C451" s="5">
        <v>44359</v>
      </c>
      <c r="D451" t="s">
        <v>189</v>
      </c>
      <c r="E451" t="s">
        <v>47</v>
      </c>
      <c r="F451" t="s">
        <v>48</v>
      </c>
      <c r="G451" t="s">
        <v>6</v>
      </c>
      <c r="H451" t="s">
        <v>227</v>
      </c>
      <c r="K451" t="s">
        <v>49</v>
      </c>
      <c r="L451" t="s">
        <v>5</v>
      </c>
      <c r="M451">
        <v>5</v>
      </c>
      <c r="O451" t="s">
        <v>229</v>
      </c>
      <c r="P451" t="s">
        <v>208</v>
      </c>
      <c r="Q451" t="s">
        <v>55</v>
      </c>
      <c r="R451">
        <v>6500</v>
      </c>
      <c r="S451" t="s">
        <v>2082</v>
      </c>
      <c r="T451" t="s">
        <v>240</v>
      </c>
      <c r="V451" t="s">
        <v>503</v>
      </c>
      <c r="W451" t="s">
        <v>503</v>
      </c>
      <c r="X451">
        <v>0</v>
      </c>
      <c r="Y451" s="6" t="str">
        <f t="shared" si="34"/>
        <v>A</v>
      </c>
      <c r="Z451" s="6">
        <f>VLOOKUP(Q451,lists!Q:R,2,FALSE)</f>
        <v>2</v>
      </c>
      <c r="AA451" t="b">
        <f>VLOOKUP(G451,lists!$B$2:$D$3,3,FALSE)</f>
        <v>1</v>
      </c>
      <c r="AB451" t="b">
        <f>VLOOKUP(F451,lists!$B:$C,2,FALSE)</f>
        <v>1</v>
      </c>
      <c r="AC451" t="b">
        <f>IF(AND(Z451&gt;=VLOOKUP(JUMP!$I$1,lists!$Q:$R,2,FALSE),Z451&lt;=VLOOKUP(JUMP!$I$2,lists!$Q:$R,2,FALSE)),TRUE,FALSE)</f>
        <v>1</v>
      </c>
      <c r="AD451" t="b">
        <f>VLOOKUP(Y451,lists!$B$7:$D$8,3,FALSE)</f>
        <v>1</v>
      </c>
      <c r="AE451" t="b">
        <f>VLOOKUP(SUBSTITUTE(IF(H451="","Open",H451),"Beg","Mdn"),lists!$B$27:$D$29,3,FALSE)</f>
        <v>1</v>
      </c>
      <c r="AF451" t="b">
        <f>IF(JUMP!$I$5="All",TRUE,IF(JUMP!$I$5=TEXT('Raw - J'!C451,"mmm"),TRUE,FALSE))</f>
        <v>1</v>
      </c>
      <c r="AG451" t="b">
        <f>VLOOKUP(M451,lists!B:D,3,FALSE)</f>
        <v>1</v>
      </c>
      <c r="AH451" t="b">
        <f>VLOOKUP(T451,lists!$B$23:$D$25,3,FALSE)</f>
        <v>1</v>
      </c>
      <c r="AI451">
        <f t="shared" si="35"/>
        <v>1</v>
      </c>
    </row>
    <row r="452" spans="1:35" x14ac:dyDescent="0.35">
      <c r="A452" s="1">
        <f t="shared" si="32"/>
        <v>452</v>
      </c>
      <c r="B452" s="1">
        <f t="shared" si="33"/>
        <v>451</v>
      </c>
      <c r="C452" s="5">
        <v>44359</v>
      </c>
      <c r="D452" t="s">
        <v>189</v>
      </c>
      <c r="E452" t="s">
        <v>47</v>
      </c>
      <c r="F452" t="s">
        <v>53</v>
      </c>
      <c r="G452" t="s">
        <v>6</v>
      </c>
      <c r="H452" t="s">
        <v>227</v>
      </c>
      <c r="K452" t="s">
        <v>54</v>
      </c>
      <c r="L452" t="s">
        <v>5</v>
      </c>
      <c r="M452">
        <v>5</v>
      </c>
      <c r="O452" t="s">
        <v>234</v>
      </c>
      <c r="P452" t="s">
        <v>191</v>
      </c>
      <c r="Q452" t="s">
        <v>55</v>
      </c>
      <c r="R452">
        <v>7000</v>
      </c>
      <c r="S452" t="s">
        <v>2084</v>
      </c>
      <c r="T452" t="s">
        <v>240</v>
      </c>
      <c r="V452" t="s">
        <v>503</v>
      </c>
      <c r="W452" t="s">
        <v>503</v>
      </c>
      <c r="X452">
        <v>0</v>
      </c>
      <c r="Y452" s="6" t="str">
        <f t="shared" si="34"/>
        <v>A</v>
      </c>
      <c r="Z452" s="6">
        <f>VLOOKUP(Q452,lists!Q:R,2,FALSE)</f>
        <v>2</v>
      </c>
      <c r="AA452" t="b">
        <f>VLOOKUP(G452,lists!$B$2:$D$3,3,FALSE)</f>
        <v>1</v>
      </c>
      <c r="AB452" t="b">
        <f>VLOOKUP(F452,lists!$B:$C,2,FALSE)</f>
        <v>1</v>
      </c>
      <c r="AC452" t="b">
        <f>IF(AND(Z452&gt;=VLOOKUP(JUMP!$I$1,lists!$Q:$R,2,FALSE),Z452&lt;=VLOOKUP(JUMP!$I$2,lists!$Q:$R,2,FALSE)),TRUE,FALSE)</f>
        <v>1</v>
      </c>
      <c r="AD452" t="b">
        <f>VLOOKUP(Y452,lists!$B$7:$D$8,3,FALSE)</f>
        <v>1</v>
      </c>
      <c r="AE452" t="b">
        <f>VLOOKUP(SUBSTITUTE(IF(H452="","Open",H452),"Beg","Mdn"),lists!$B$27:$D$29,3,FALSE)</f>
        <v>1</v>
      </c>
      <c r="AF452" t="b">
        <f>IF(JUMP!$I$5="All",TRUE,IF(JUMP!$I$5=TEXT('Raw - J'!C452,"mmm"),TRUE,FALSE))</f>
        <v>1</v>
      </c>
      <c r="AG452" t="b">
        <f>VLOOKUP(M452,lists!B:D,3,FALSE)</f>
        <v>1</v>
      </c>
      <c r="AH452" t="b">
        <f>VLOOKUP(T452,lists!$B$23:$D$25,3,FALSE)</f>
        <v>1</v>
      </c>
      <c r="AI452">
        <f t="shared" si="35"/>
        <v>1</v>
      </c>
    </row>
    <row r="453" spans="1:35" x14ac:dyDescent="0.35">
      <c r="A453" s="1">
        <f t="shared" si="32"/>
        <v>453</v>
      </c>
      <c r="B453" s="1">
        <f t="shared" si="33"/>
        <v>452</v>
      </c>
      <c r="C453" s="5">
        <v>44359</v>
      </c>
      <c r="D453" t="s">
        <v>189</v>
      </c>
      <c r="E453" t="s">
        <v>47</v>
      </c>
      <c r="F453" t="s">
        <v>48</v>
      </c>
      <c r="G453" t="s">
        <v>51</v>
      </c>
      <c r="H453" t="s">
        <v>244</v>
      </c>
      <c r="K453" t="s">
        <v>49</v>
      </c>
      <c r="L453" t="s">
        <v>5</v>
      </c>
      <c r="M453">
        <v>4</v>
      </c>
      <c r="O453" t="s">
        <v>227</v>
      </c>
      <c r="P453" t="s">
        <v>192</v>
      </c>
      <c r="Q453" t="s">
        <v>50</v>
      </c>
      <c r="R453">
        <v>7800</v>
      </c>
      <c r="S453" t="s">
        <v>2080</v>
      </c>
      <c r="T453" t="s">
        <v>240</v>
      </c>
      <c r="V453" t="s">
        <v>503</v>
      </c>
      <c r="W453" t="s">
        <v>503</v>
      </c>
      <c r="X453">
        <v>0</v>
      </c>
      <c r="Y453" s="6" t="str">
        <f t="shared" si="34"/>
        <v>A</v>
      </c>
      <c r="Z453" s="6">
        <f>VLOOKUP(Q453,lists!Q:R,2,FALSE)</f>
        <v>3</v>
      </c>
      <c r="AA453" t="b">
        <f>VLOOKUP(G453,lists!$B$2:$D$3,3,FALSE)</f>
        <v>1</v>
      </c>
      <c r="AB453" t="b">
        <f>VLOOKUP(F453,lists!$B:$C,2,FALSE)</f>
        <v>1</v>
      </c>
      <c r="AC453" t="b">
        <f>IF(AND(Z453&gt;=VLOOKUP(JUMP!$I$1,lists!$Q:$R,2,FALSE),Z453&lt;=VLOOKUP(JUMP!$I$2,lists!$Q:$R,2,FALSE)),TRUE,FALSE)</f>
        <v>1</v>
      </c>
      <c r="AD453" t="b">
        <f>VLOOKUP(Y453,lists!$B$7:$D$8,3,FALSE)</f>
        <v>1</v>
      </c>
      <c r="AE453" t="b">
        <f>VLOOKUP(SUBSTITUTE(IF(H453="","Open",H453),"Beg","Mdn"),lists!$B$27:$D$29,3,FALSE)</f>
        <v>1</v>
      </c>
      <c r="AF453" t="b">
        <f>IF(JUMP!$I$5="All",TRUE,IF(JUMP!$I$5=TEXT('Raw - J'!C453,"mmm"),TRUE,FALSE))</f>
        <v>1</v>
      </c>
      <c r="AG453" t="b">
        <f>VLOOKUP(M453,lists!B:D,3,FALSE)</f>
        <v>1</v>
      </c>
      <c r="AH453" t="b">
        <f>VLOOKUP(T453,lists!$B$23:$D$25,3,FALSE)</f>
        <v>1</v>
      </c>
      <c r="AI453">
        <f t="shared" si="35"/>
        <v>1</v>
      </c>
    </row>
    <row r="454" spans="1:35" x14ac:dyDescent="0.35">
      <c r="A454" s="1">
        <f t="shared" si="32"/>
        <v>454</v>
      </c>
      <c r="B454" s="1">
        <f t="shared" si="33"/>
        <v>453</v>
      </c>
      <c r="C454" s="5">
        <v>44359</v>
      </c>
      <c r="D454" t="s">
        <v>189</v>
      </c>
      <c r="E454" t="s">
        <v>47</v>
      </c>
      <c r="F454" t="s">
        <v>53</v>
      </c>
      <c r="G454" t="s">
        <v>51</v>
      </c>
      <c r="H454" t="s">
        <v>244</v>
      </c>
      <c r="K454" t="s">
        <v>54</v>
      </c>
      <c r="L454" t="s">
        <v>5</v>
      </c>
      <c r="M454">
        <v>3</v>
      </c>
      <c r="O454" t="s">
        <v>227</v>
      </c>
      <c r="P454" t="s">
        <v>191</v>
      </c>
      <c r="Q454" t="s">
        <v>55</v>
      </c>
      <c r="R454">
        <v>9200</v>
      </c>
      <c r="S454" t="s">
        <v>2085</v>
      </c>
      <c r="T454" t="s">
        <v>240</v>
      </c>
      <c r="V454" t="s">
        <v>503</v>
      </c>
      <c r="W454" t="s">
        <v>503</v>
      </c>
      <c r="X454">
        <v>0</v>
      </c>
      <c r="Y454" s="6" t="str">
        <f t="shared" si="34"/>
        <v>A</v>
      </c>
      <c r="Z454" s="6">
        <f>VLOOKUP(Q454,lists!Q:R,2,FALSE)</f>
        <v>2</v>
      </c>
      <c r="AA454" t="b">
        <f>VLOOKUP(G454,lists!$B$2:$D$3,3,FALSE)</f>
        <v>1</v>
      </c>
      <c r="AB454" t="b">
        <f>VLOOKUP(F454,lists!$B:$C,2,FALSE)</f>
        <v>1</v>
      </c>
      <c r="AC454" t="b">
        <f>IF(AND(Z454&gt;=VLOOKUP(JUMP!$I$1,lists!$Q:$R,2,FALSE),Z454&lt;=VLOOKUP(JUMP!$I$2,lists!$Q:$R,2,FALSE)),TRUE,FALSE)</f>
        <v>1</v>
      </c>
      <c r="AD454" t="b">
        <f>VLOOKUP(Y454,lists!$B$7:$D$8,3,FALSE)</f>
        <v>1</v>
      </c>
      <c r="AE454" t="b">
        <f>VLOOKUP(SUBSTITUTE(IF(H454="","Open",H454),"Beg","Mdn"),lists!$B$27:$D$29,3,FALSE)</f>
        <v>1</v>
      </c>
      <c r="AF454" t="b">
        <f>IF(JUMP!$I$5="All",TRUE,IF(JUMP!$I$5=TEXT('Raw - J'!C454,"mmm"),TRUE,FALSE))</f>
        <v>1</v>
      </c>
      <c r="AG454" t="b">
        <f>VLOOKUP(M454,lists!B:D,3,FALSE)</f>
        <v>1</v>
      </c>
      <c r="AH454" t="b">
        <f>VLOOKUP(T454,lists!$B$23:$D$25,3,FALSE)</f>
        <v>1</v>
      </c>
      <c r="AI454">
        <f t="shared" si="35"/>
        <v>1</v>
      </c>
    </row>
    <row r="455" spans="1:35" x14ac:dyDescent="0.35">
      <c r="A455" s="1">
        <f t="shared" si="32"/>
        <v>455</v>
      </c>
      <c r="B455" s="1">
        <f t="shared" si="33"/>
        <v>454</v>
      </c>
      <c r="C455" s="5">
        <v>44359</v>
      </c>
      <c r="D455" t="s">
        <v>189</v>
      </c>
      <c r="E455" t="s">
        <v>47</v>
      </c>
      <c r="F455" t="s">
        <v>53</v>
      </c>
      <c r="G455" t="s">
        <v>6</v>
      </c>
      <c r="H455" t="s">
        <v>227</v>
      </c>
      <c r="K455" t="s">
        <v>54</v>
      </c>
      <c r="L455" t="s">
        <v>5</v>
      </c>
      <c r="M455">
        <v>3</v>
      </c>
      <c r="O455" t="s">
        <v>233</v>
      </c>
      <c r="P455" t="s">
        <v>193</v>
      </c>
      <c r="Q455" t="s">
        <v>52</v>
      </c>
      <c r="R455">
        <v>9500</v>
      </c>
      <c r="S455" t="s">
        <v>2086</v>
      </c>
      <c r="T455" t="s">
        <v>240</v>
      </c>
      <c r="V455" t="s">
        <v>503</v>
      </c>
      <c r="W455" t="s">
        <v>503</v>
      </c>
      <c r="X455">
        <v>0</v>
      </c>
      <c r="Y455" s="6" t="str">
        <f t="shared" si="34"/>
        <v>A</v>
      </c>
      <c r="Z455" s="6">
        <f>VLOOKUP(Q455,lists!Q:R,2,FALSE)</f>
        <v>5</v>
      </c>
      <c r="AA455" t="b">
        <f>VLOOKUP(G455,lists!$B$2:$D$3,3,FALSE)</f>
        <v>1</v>
      </c>
      <c r="AB455" t="b">
        <f>VLOOKUP(F455,lists!$B:$C,2,FALSE)</f>
        <v>1</v>
      </c>
      <c r="AC455" t="b">
        <f>IF(AND(Z455&gt;=VLOOKUP(JUMP!$I$1,lists!$Q:$R,2,FALSE),Z455&lt;=VLOOKUP(JUMP!$I$2,lists!$Q:$R,2,FALSE)),TRUE,FALSE)</f>
        <v>1</v>
      </c>
      <c r="AD455" t="b">
        <f>VLOOKUP(Y455,lists!$B$7:$D$8,3,FALSE)</f>
        <v>1</v>
      </c>
      <c r="AE455" t="b">
        <f>VLOOKUP(SUBSTITUTE(IF(H455="","Open",H455),"Beg","Mdn"),lists!$B$27:$D$29,3,FALSE)</f>
        <v>1</v>
      </c>
      <c r="AF455" t="b">
        <f>IF(JUMP!$I$5="All",TRUE,IF(JUMP!$I$5=TEXT('Raw - J'!C455,"mmm"),TRUE,FALSE))</f>
        <v>1</v>
      </c>
      <c r="AG455" t="b">
        <f>VLOOKUP(M455,lists!B:D,3,FALSE)</f>
        <v>1</v>
      </c>
      <c r="AH455" t="b">
        <f>VLOOKUP(T455,lists!$B$23:$D$25,3,FALSE)</f>
        <v>1</v>
      </c>
      <c r="AI455">
        <f t="shared" si="35"/>
        <v>1</v>
      </c>
    </row>
    <row r="456" spans="1:35" x14ac:dyDescent="0.35">
      <c r="A456" s="1">
        <f t="shared" si="32"/>
        <v>456</v>
      </c>
      <c r="B456" s="1">
        <f t="shared" si="33"/>
        <v>455</v>
      </c>
      <c r="C456" s="5">
        <v>44359</v>
      </c>
      <c r="D456" t="s">
        <v>189</v>
      </c>
      <c r="E456" t="s">
        <v>47</v>
      </c>
      <c r="F456" t="s">
        <v>53</v>
      </c>
      <c r="G456" t="s">
        <v>6</v>
      </c>
      <c r="H456" t="s">
        <v>227</v>
      </c>
      <c r="K456" t="s">
        <v>54</v>
      </c>
      <c r="L456" t="s">
        <v>5</v>
      </c>
      <c r="M456">
        <v>3</v>
      </c>
      <c r="O456" t="s">
        <v>232</v>
      </c>
      <c r="P456" t="s">
        <v>194</v>
      </c>
      <c r="Q456" t="s">
        <v>50</v>
      </c>
      <c r="R456">
        <v>10500</v>
      </c>
      <c r="S456" t="s">
        <v>2083</v>
      </c>
      <c r="T456" t="s">
        <v>240</v>
      </c>
      <c r="V456" t="s">
        <v>503</v>
      </c>
      <c r="W456" t="s">
        <v>503</v>
      </c>
      <c r="X456">
        <v>0</v>
      </c>
      <c r="Y456" s="6" t="str">
        <f t="shared" si="34"/>
        <v>A</v>
      </c>
      <c r="Z456" s="6">
        <f>VLOOKUP(Q456,lists!Q:R,2,FALSE)</f>
        <v>3</v>
      </c>
      <c r="AA456" t="b">
        <f>VLOOKUP(G456,lists!$B$2:$D$3,3,FALSE)</f>
        <v>1</v>
      </c>
      <c r="AB456" t="b">
        <f>VLOOKUP(F456,lists!$B:$C,2,FALSE)</f>
        <v>1</v>
      </c>
      <c r="AC456" t="b">
        <f>IF(AND(Z456&gt;=VLOOKUP(JUMP!$I$1,lists!$Q:$R,2,FALSE),Z456&lt;=VLOOKUP(JUMP!$I$2,lists!$Q:$R,2,FALSE)),TRUE,FALSE)</f>
        <v>1</v>
      </c>
      <c r="AD456" t="b">
        <f>VLOOKUP(Y456,lists!$B$7:$D$8,3,FALSE)</f>
        <v>1</v>
      </c>
      <c r="AE456" t="b">
        <f>VLOOKUP(SUBSTITUTE(IF(H456="","Open",H456),"Beg","Mdn"),lists!$B$27:$D$29,3,FALSE)</f>
        <v>1</v>
      </c>
      <c r="AF456" t="b">
        <f>IF(JUMP!$I$5="All",TRUE,IF(JUMP!$I$5=TEXT('Raw - J'!C456,"mmm"),TRUE,FALSE))</f>
        <v>1</v>
      </c>
      <c r="AG456" t="b">
        <f>VLOOKUP(M456,lists!B:D,3,FALSE)</f>
        <v>1</v>
      </c>
      <c r="AH456" t="b">
        <f>VLOOKUP(T456,lists!$B$23:$D$25,3,FALSE)</f>
        <v>1</v>
      </c>
      <c r="AI456">
        <f t="shared" si="35"/>
        <v>1</v>
      </c>
    </row>
    <row r="457" spans="1:35" x14ac:dyDescent="0.35">
      <c r="A457" s="1">
        <f t="shared" si="32"/>
        <v>457</v>
      </c>
      <c r="B457" s="1">
        <f t="shared" si="33"/>
        <v>456</v>
      </c>
      <c r="C457" s="5">
        <v>44359</v>
      </c>
      <c r="D457" t="s">
        <v>516</v>
      </c>
      <c r="E457" t="s">
        <v>47</v>
      </c>
      <c r="F457" t="s">
        <v>58</v>
      </c>
      <c r="G457" t="s">
        <v>51</v>
      </c>
      <c r="H457" t="s">
        <v>227</v>
      </c>
      <c r="I457" t="s">
        <v>1715</v>
      </c>
      <c r="K457" t="s">
        <v>60</v>
      </c>
      <c r="L457" t="s">
        <v>5</v>
      </c>
      <c r="M457">
        <v>5</v>
      </c>
      <c r="O457" t="s">
        <v>227</v>
      </c>
      <c r="P457" t="s">
        <v>55</v>
      </c>
      <c r="Q457" t="s">
        <v>55</v>
      </c>
      <c r="R457">
        <v>3500</v>
      </c>
      <c r="S457" t="s">
        <v>2093</v>
      </c>
      <c r="T457" t="s">
        <v>239</v>
      </c>
      <c r="V457" t="s">
        <v>503</v>
      </c>
      <c r="W457" t="s">
        <v>503</v>
      </c>
      <c r="X457">
        <v>0</v>
      </c>
      <c r="Y457" s="6" t="str">
        <f t="shared" si="34"/>
        <v>A</v>
      </c>
      <c r="Z457" s="6">
        <f>VLOOKUP(Q457,lists!Q:R,2,FALSE)</f>
        <v>2</v>
      </c>
      <c r="AA457" t="b">
        <f>VLOOKUP(G457,lists!$B$2:$D$3,3,FALSE)</f>
        <v>1</v>
      </c>
      <c r="AB457" t="b">
        <f>VLOOKUP(F457,lists!$B:$C,2,FALSE)</f>
        <v>1</v>
      </c>
      <c r="AC457" t="b">
        <f>IF(AND(Z457&gt;=VLOOKUP(JUMP!$I$1,lists!$Q:$R,2,FALSE),Z457&lt;=VLOOKUP(JUMP!$I$2,lists!$Q:$R,2,FALSE)),TRUE,FALSE)</f>
        <v>1</v>
      </c>
      <c r="AD457" t="b">
        <f>VLOOKUP(Y457,lists!$B$7:$D$8,3,FALSE)</f>
        <v>1</v>
      </c>
      <c r="AE457" t="b">
        <f>VLOOKUP(SUBSTITUTE(IF(H457="","Open",H457),"Beg","Mdn"),lists!$B$27:$D$29,3,FALSE)</f>
        <v>1</v>
      </c>
      <c r="AF457" t="b">
        <f>IF(JUMP!$I$5="All",TRUE,IF(JUMP!$I$5=TEXT('Raw - J'!C457,"mmm"),TRUE,FALSE))</f>
        <v>1</v>
      </c>
      <c r="AG457" t="b">
        <f>VLOOKUP(M457,lists!B:D,3,FALSE)</f>
        <v>1</v>
      </c>
      <c r="AH457" t="b">
        <f>VLOOKUP(T457,lists!$B$23:$D$25,3,FALSE)</f>
        <v>1</v>
      </c>
      <c r="AI457">
        <f t="shared" si="35"/>
        <v>1</v>
      </c>
    </row>
    <row r="458" spans="1:35" x14ac:dyDescent="0.35">
      <c r="A458" s="1">
        <f t="shared" si="32"/>
        <v>458</v>
      </c>
      <c r="B458" s="1">
        <f t="shared" si="33"/>
        <v>457</v>
      </c>
      <c r="C458" s="5">
        <v>44359</v>
      </c>
      <c r="D458" t="s">
        <v>516</v>
      </c>
      <c r="E458" t="s">
        <v>47</v>
      </c>
      <c r="F458" t="s">
        <v>53</v>
      </c>
      <c r="G458" t="s">
        <v>6</v>
      </c>
      <c r="H458" t="s">
        <v>227</v>
      </c>
      <c r="K458" t="s">
        <v>54</v>
      </c>
      <c r="L458" t="s">
        <v>5</v>
      </c>
      <c r="M458">
        <v>5</v>
      </c>
      <c r="O458" t="s">
        <v>234</v>
      </c>
      <c r="P458" t="s">
        <v>85</v>
      </c>
      <c r="Q458" t="s">
        <v>52</v>
      </c>
      <c r="R458">
        <v>3900</v>
      </c>
      <c r="S458" t="s">
        <v>2092</v>
      </c>
      <c r="T458" t="s">
        <v>239</v>
      </c>
      <c r="V458" t="s">
        <v>503</v>
      </c>
      <c r="W458" t="s">
        <v>503</v>
      </c>
      <c r="X458">
        <v>0</v>
      </c>
      <c r="Y458" s="6" t="str">
        <f t="shared" si="34"/>
        <v>A</v>
      </c>
      <c r="Z458" s="6">
        <f>VLOOKUP(Q458,lists!Q:R,2,FALSE)</f>
        <v>5</v>
      </c>
      <c r="AA458" t="b">
        <f>VLOOKUP(G458,lists!$B$2:$D$3,3,FALSE)</f>
        <v>1</v>
      </c>
      <c r="AB458" t="b">
        <f>VLOOKUP(F458,lists!$B:$C,2,FALSE)</f>
        <v>1</v>
      </c>
      <c r="AC458" t="b">
        <f>IF(AND(Z458&gt;=VLOOKUP(JUMP!$I$1,lists!$Q:$R,2,FALSE),Z458&lt;=VLOOKUP(JUMP!$I$2,lists!$Q:$R,2,FALSE)),TRUE,FALSE)</f>
        <v>1</v>
      </c>
      <c r="AD458" t="b">
        <f>VLOOKUP(Y458,lists!$B$7:$D$8,3,FALSE)</f>
        <v>1</v>
      </c>
      <c r="AE458" t="b">
        <f>VLOOKUP(SUBSTITUTE(IF(H458="","Open",H458),"Beg","Mdn"),lists!$B$27:$D$29,3,FALSE)</f>
        <v>1</v>
      </c>
      <c r="AF458" t="b">
        <f>IF(JUMP!$I$5="All",TRUE,IF(JUMP!$I$5=TEXT('Raw - J'!C458,"mmm"),TRUE,FALSE))</f>
        <v>1</v>
      </c>
      <c r="AG458" t="b">
        <f>VLOOKUP(M458,lists!B:D,3,FALSE)</f>
        <v>1</v>
      </c>
      <c r="AH458" t="b">
        <f>VLOOKUP(T458,lists!$B$23:$D$25,3,FALSE)</f>
        <v>1</v>
      </c>
      <c r="AI458">
        <f t="shared" si="35"/>
        <v>1</v>
      </c>
    </row>
    <row r="459" spans="1:35" x14ac:dyDescent="0.35">
      <c r="A459" s="1">
        <f t="shared" si="32"/>
        <v>459</v>
      </c>
      <c r="B459" s="1">
        <f t="shared" si="33"/>
        <v>458</v>
      </c>
      <c r="C459" s="5">
        <v>44359</v>
      </c>
      <c r="D459" t="s">
        <v>516</v>
      </c>
      <c r="E459" t="s">
        <v>47</v>
      </c>
      <c r="F459" t="s">
        <v>48</v>
      </c>
      <c r="G459" t="s">
        <v>6</v>
      </c>
      <c r="H459" t="s">
        <v>244</v>
      </c>
      <c r="K459" t="s">
        <v>49</v>
      </c>
      <c r="L459" t="s">
        <v>5</v>
      </c>
      <c r="M459">
        <v>5</v>
      </c>
      <c r="O459" t="s">
        <v>229</v>
      </c>
      <c r="P459" t="s">
        <v>85</v>
      </c>
      <c r="Q459" t="s">
        <v>52</v>
      </c>
      <c r="R459">
        <v>4200</v>
      </c>
      <c r="S459" t="s">
        <v>2089</v>
      </c>
      <c r="T459" t="s">
        <v>239</v>
      </c>
      <c r="V459" t="s">
        <v>503</v>
      </c>
      <c r="W459" t="s">
        <v>503</v>
      </c>
      <c r="X459">
        <v>0</v>
      </c>
      <c r="Y459" s="6" t="str">
        <f t="shared" si="34"/>
        <v>A</v>
      </c>
      <c r="Z459" s="6">
        <f>VLOOKUP(Q459,lists!Q:R,2,FALSE)</f>
        <v>5</v>
      </c>
      <c r="AA459" t="b">
        <f>VLOOKUP(G459,lists!$B$2:$D$3,3,FALSE)</f>
        <v>1</v>
      </c>
      <c r="AB459" t="b">
        <f>VLOOKUP(F459,lists!$B:$C,2,FALSE)</f>
        <v>1</v>
      </c>
      <c r="AC459" t="b">
        <f>IF(AND(Z459&gt;=VLOOKUP(JUMP!$I$1,lists!$Q:$R,2,FALSE),Z459&lt;=VLOOKUP(JUMP!$I$2,lists!$Q:$R,2,FALSE)),TRUE,FALSE)</f>
        <v>1</v>
      </c>
      <c r="AD459" t="b">
        <f>VLOOKUP(Y459,lists!$B$7:$D$8,3,FALSE)</f>
        <v>1</v>
      </c>
      <c r="AE459" t="b">
        <f>VLOOKUP(SUBSTITUTE(IF(H459="","Open",H459),"Beg","Mdn"),lists!$B$27:$D$29,3,FALSE)</f>
        <v>1</v>
      </c>
      <c r="AF459" t="b">
        <f>IF(JUMP!$I$5="All",TRUE,IF(JUMP!$I$5=TEXT('Raw - J'!C459,"mmm"),TRUE,FALSE))</f>
        <v>1</v>
      </c>
      <c r="AG459" t="b">
        <f>VLOOKUP(M459,lists!B:D,3,FALSE)</f>
        <v>1</v>
      </c>
      <c r="AH459" t="b">
        <f>VLOOKUP(T459,lists!$B$23:$D$25,3,FALSE)</f>
        <v>1</v>
      </c>
      <c r="AI459">
        <f t="shared" si="35"/>
        <v>1</v>
      </c>
    </row>
    <row r="460" spans="1:35" x14ac:dyDescent="0.35">
      <c r="A460" s="1">
        <f t="shared" si="32"/>
        <v>460</v>
      </c>
      <c r="B460" s="1">
        <f t="shared" si="33"/>
        <v>459</v>
      </c>
      <c r="C460" s="5">
        <v>44359</v>
      </c>
      <c r="D460" t="s">
        <v>516</v>
      </c>
      <c r="E460" t="s">
        <v>47</v>
      </c>
      <c r="F460" t="s">
        <v>53</v>
      </c>
      <c r="G460" t="s">
        <v>6</v>
      </c>
      <c r="H460" t="s">
        <v>244</v>
      </c>
      <c r="K460" t="s">
        <v>54</v>
      </c>
      <c r="L460" t="s">
        <v>5</v>
      </c>
      <c r="M460">
        <v>4</v>
      </c>
      <c r="O460" t="s">
        <v>235</v>
      </c>
      <c r="P460" t="s">
        <v>55</v>
      </c>
      <c r="Q460" t="s">
        <v>55</v>
      </c>
      <c r="R460">
        <v>5400</v>
      </c>
      <c r="S460" t="s">
        <v>2088</v>
      </c>
      <c r="T460" t="s">
        <v>239</v>
      </c>
      <c r="V460" t="s">
        <v>503</v>
      </c>
      <c r="W460" t="s">
        <v>503</v>
      </c>
      <c r="X460">
        <v>0</v>
      </c>
      <c r="Y460" s="6" t="str">
        <f t="shared" si="34"/>
        <v>A</v>
      </c>
      <c r="Z460" s="6">
        <f>VLOOKUP(Q460,lists!Q:R,2,FALSE)</f>
        <v>2</v>
      </c>
      <c r="AA460" t="b">
        <f>VLOOKUP(G460,lists!$B$2:$D$3,3,FALSE)</f>
        <v>1</v>
      </c>
      <c r="AB460" t="b">
        <f>VLOOKUP(F460,lists!$B:$C,2,FALSE)</f>
        <v>1</v>
      </c>
      <c r="AC460" t="b">
        <f>IF(AND(Z460&gt;=VLOOKUP(JUMP!$I$1,lists!$Q:$R,2,FALSE),Z460&lt;=VLOOKUP(JUMP!$I$2,lists!$Q:$R,2,FALSE)),TRUE,FALSE)</f>
        <v>1</v>
      </c>
      <c r="AD460" t="b">
        <f>VLOOKUP(Y460,lists!$B$7:$D$8,3,FALSE)</f>
        <v>1</v>
      </c>
      <c r="AE460" t="b">
        <f>VLOOKUP(SUBSTITUTE(IF(H460="","Open",H460),"Beg","Mdn"),lists!$B$27:$D$29,3,FALSE)</f>
        <v>1</v>
      </c>
      <c r="AF460" t="b">
        <f>IF(JUMP!$I$5="All",TRUE,IF(JUMP!$I$5=TEXT('Raw - J'!C460,"mmm"),TRUE,FALSE))</f>
        <v>1</v>
      </c>
      <c r="AG460" t="b">
        <f>VLOOKUP(M460,lists!B:D,3,FALSE)</f>
        <v>1</v>
      </c>
      <c r="AH460" t="b">
        <f>VLOOKUP(T460,lists!$B$23:$D$25,3,FALSE)</f>
        <v>1</v>
      </c>
      <c r="AI460">
        <f t="shared" si="35"/>
        <v>1</v>
      </c>
    </row>
    <row r="461" spans="1:35" x14ac:dyDescent="0.35">
      <c r="A461" s="1">
        <f t="shared" si="32"/>
        <v>461</v>
      </c>
      <c r="B461" s="1">
        <f t="shared" si="33"/>
        <v>460</v>
      </c>
      <c r="C461" s="5">
        <v>44359</v>
      </c>
      <c r="D461" t="s">
        <v>516</v>
      </c>
      <c r="E461" t="s">
        <v>47</v>
      </c>
      <c r="F461" t="s">
        <v>53</v>
      </c>
      <c r="G461" t="s">
        <v>51</v>
      </c>
      <c r="H461" t="s">
        <v>245</v>
      </c>
      <c r="K461" t="s">
        <v>54</v>
      </c>
      <c r="L461" t="s">
        <v>5</v>
      </c>
      <c r="M461">
        <v>4</v>
      </c>
      <c r="O461" t="s">
        <v>227</v>
      </c>
      <c r="P461" t="s">
        <v>86</v>
      </c>
      <c r="Q461" t="s">
        <v>50</v>
      </c>
      <c r="R461">
        <v>5400</v>
      </c>
      <c r="S461" t="s">
        <v>2090</v>
      </c>
      <c r="T461" t="s">
        <v>239</v>
      </c>
      <c r="V461" t="s">
        <v>503</v>
      </c>
      <c r="W461" t="s">
        <v>503</v>
      </c>
      <c r="X461">
        <v>0</v>
      </c>
      <c r="Y461" s="6" t="str">
        <f t="shared" si="34"/>
        <v>A</v>
      </c>
      <c r="Z461" s="6">
        <f>VLOOKUP(Q461,lists!Q:R,2,FALSE)</f>
        <v>3</v>
      </c>
      <c r="AA461" t="b">
        <f>VLOOKUP(G461,lists!$B$2:$D$3,3,FALSE)</f>
        <v>1</v>
      </c>
      <c r="AB461" t="b">
        <f>VLOOKUP(F461,lists!$B:$C,2,FALSE)</f>
        <v>1</v>
      </c>
      <c r="AC461" t="b">
        <f>IF(AND(Z461&gt;=VLOOKUP(JUMP!$I$1,lists!$Q:$R,2,FALSE),Z461&lt;=VLOOKUP(JUMP!$I$2,lists!$Q:$R,2,FALSE)),TRUE,FALSE)</f>
        <v>1</v>
      </c>
      <c r="AD461" t="b">
        <f>VLOOKUP(Y461,lists!$B$7:$D$8,3,FALSE)</f>
        <v>1</v>
      </c>
      <c r="AE461" t="b">
        <f>VLOOKUP(SUBSTITUTE(IF(H461="","Open",H461),"Beg","Mdn"),lists!$B$27:$D$29,3,FALSE)</f>
        <v>1</v>
      </c>
      <c r="AF461" t="b">
        <f>IF(JUMP!$I$5="All",TRUE,IF(JUMP!$I$5=TEXT('Raw - J'!C461,"mmm"),TRUE,FALSE))</f>
        <v>1</v>
      </c>
      <c r="AG461" t="b">
        <f>VLOOKUP(M461,lists!B:D,3,FALSE)</f>
        <v>1</v>
      </c>
      <c r="AH461" t="b">
        <f>VLOOKUP(T461,lists!$B$23:$D$25,3,FALSE)</f>
        <v>1</v>
      </c>
      <c r="AI461">
        <f t="shared" si="35"/>
        <v>1</v>
      </c>
    </row>
    <row r="462" spans="1:35" x14ac:dyDescent="0.35">
      <c r="A462" s="1">
        <f t="shared" si="32"/>
        <v>462</v>
      </c>
      <c r="B462" s="1">
        <f t="shared" si="33"/>
        <v>461</v>
      </c>
      <c r="C462" s="5">
        <v>44359</v>
      </c>
      <c r="D462" t="s">
        <v>516</v>
      </c>
      <c r="E462" t="s">
        <v>47</v>
      </c>
      <c r="F462" t="s">
        <v>48</v>
      </c>
      <c r="G462" t="s">
        <v>6</v>
      </c>
      <c r="H462" t="s">
        <v>227</v>
      </c>
      <c r="K462" t="s">
        <v>49</v>
      </c>
      <c r="L462" t="s">
        <v>5</v>
      </c>
      <c r="M462">
        <v>4</v>
      </c>
      <c r="O462" t="s">
        <v>228</v>
      </c>
      <c r="P462" t="s">
        <v>85</v>
      </c>
      <c r="Q462" t="s">
        <v>52</v>
      </c>
      <c r="R462">
        <v>6200</v>
      </c>
      <c r="S462" t="s">
        <v>2087</v>
      </c>
      <c r="T462" t="s">
        <v>239</v>
      </c>
      <c r="V462" t="s">
        <v>503</v>
      </c>
      <c r="W462" t="s">
        <v>503</v>
      </c>
      <c r="X462">
        <v>0</v>
      </c>
      <c r="Y462" s="6" t="str">
        <f t="shared" si="34"/>
        <v>A</v>
      </c>
      <c r="Z462" s="6">
        <f>VLOOKUP(Q462,lists!Q:R,2,FALSE)</f>
        <v>5</v>
      </c>
      <c r="AA462" t="b">
        <f>VLOOKUP(G462,lists!$B$2:$D$3,3,FALSE)</f>
        <v>1</v>
      </c>
      <c r="AB462" t="b">
        <f>VLOOKUP(F462,lists!$B:$C,2,FALSE)</f>
        <v>1</v>
      </c>
      <c r="AC462" t="b">
        <f>IF(AND(Z462&gt;=VLOOKUP(JUMP!$I$1,lists!$Q:$R,2,FALSE),Z462&lt;=VLOOKUP(JUMP!$I$2,lists!$Q:$R,2,FALSE)),TRUE,FALSE)</f>
        <v>1</v>
      </c>
      <c r="AD462" t="b">
        <f>VLOOKUP(Y462,lists!$B$7:$D$8,3,FALSE)</f>
        <v>1</v>
      </c>
      <c r="AE462" t="b">
        <f>VLOOKUP(SUBSTITUTE(IF(H462="","Open",H462),"Beg","Mdn"),lists!$B$27:$D$29,3,FALSE)</f>
        <v>1</v>
      </c>
      <c r="AF462" t="b">
        <f>IF(JUMP!$I$5="All",TRUE,IF(JUMP!$I$5=TEXT('Raw - J'!C462,"mmm"),TRUE,FALSE))</f>
        <v>1</v>
      </c>
      <c r="AG462" t="b">
        <f>VLOOKUP(M462,lists!B:D,3,FALSE)</f>
        <v>1</v>
      </c>
      <c r="AH462" t="b">
        <f>VLOOKUP(T462,lists!$B$23:$D$25,3,FALSE)</f>
        <v>1</v>
      </c>
      <c r="AI462">
        <f t="shared" si="35"/>
        <v>1</v>
      </c>
    </row>
    <row r="463" spans="1:35" x14ac:dyDescent="0.35">
      <c r="A463" s="1">
        <f t="shared" si="32"/>
        <v>463</v>
      </c>
      <c r="B463" s="1">
        <f t="shared" si="33"/>
        <v>462</v>
      </c>
      <c r="C463" s="5">
        <v>44359</v>
      </c>
      <c r="D463" t="s">
        <v>516</v>
      </c>
      <c r="E463" t="s">
        <v>47</v>
      </c>
      <c r="F463" t="s">
        <v>48</v>
      </c>
      <c r="G463" t="s">
        <v>51</v>
      </c>
      <c r="H463" t="s">
        <v>255</v>
      </c>
      <c r="K463" t="s">
        <v>49</v>
      </c>
      <c r="L463" t="s">
        <v>5</v>
      </c>
      <c r="M463">
        <v>4</v>
      </c>
      <c r="O463" t="s">
        <v>227</v>
      </c>
      <c r="P463" t="s">
        <v>73</v>
      </c>
      <c r="Q463" t="s">
        <v>55</v>
      </c>
      <c r="R463">
        <v>6200</v>
      </c>
      <c r="S463" t="s">
        <v>2091</v>
      </c>
      <c r="T463" t="s">
        <v>239</v>
      </c>
      <c r="V463" t="s">
        <v>503</v>
      </c>
      <c r="W463" t="s">
        <v>503</v>
      </c>
      <c r="X463">
        <v>0</v>
      </c>
      <c r="Y463" s="6" t="str">
        <f t="shared" si="34"/>
        <v>A</v>
      </c>
      <c r="Z463" s="6">
        <f>VLOOKUP(Q463,lists!Q:R,2,FALSE)</f>
        <v>2</v>
      </c>
      <c r="AA463" t="b">
        <f>VLOOKUP(G463,lists!$B$2:$D$3,3,FALSE)</f>
        <v>1</v>
      </c>
      <c r="AB463" t="b">
        <f>VLOOKUP(F463,lists!$B:$C,2,FALSE)</f>
        <v>1</v>
      </c>
      <c r="AC463" t="b">
        <f>IF(AND(Z463&gt;=VLOOKUP(JUMP!$I$1,lists!$Q:$R,2,FALSE),Z463&lt;=VLOOKUP(JUMP!$I$2,lists!$Q:$R,2,FALSE)),TRUE,FALSE)</f>
        <v>1</v>
      </c>
      <c r="AD463" t="b">
        <f>VLOOKUP(Y463,lists!$B$7:$D$8,3,FALSE)</f>
        <v>1</v>
      </c>
      <c r="AE463" t="b">
        <f>VLOOKUP(SUBSTITUTE(IF(H463="","Open",H463),"Beg","Mdn"),lists!$B$27:$D$29,3,FALSE)</f>
        <v>1</v>
      </c>
      <c r="AF463" t="b">
        <f>IF(JUMP!$I$5="All",TRUE,IF(JUMP!$I$5=TEXT('Raw - J'!C463,"mmm"),TRUE,FALSE))</f>
        <v>1</v>
      </c>
      <c r="AG463" t="b">
        <f>VLOOKUP(M463,lists!B:D,3,FALSE)</f>
        <v>1</v>
      </c>
      <c r="AH463" t="b">
        <f>VLOOKUP(T463,lists!$B$23:$D$25,3,FALSE)</f>
        <v>1</v>
      </c>
      <c r="AI463">
        <f t="shared" si="35"/>
        <v>1</v>
      </c>
    </row>
    <row r="464" spans="1:35" x14ac:dyDescent="0.35">
      <c r="A464" s="1">
        <f t="shared" si="32"/>
        <v>464</v>
      </c>
      <c r="B464" s="1">
        <f t="shared" si="33"/>
        <v>463</v>
      </c>
      <c r="C464" s="5">
        <v>44362</v>
      </c>
      <c r="D464" t="s">
        <v>182</v>
      </c>
      <c r="E464" t="s">
        <v>47</v>
      </c>
      <c r="F464" t="s">
        <v>53</v>
      </c>
      <c r="G464" t="s">
        <v>6</v>
      </c>
      <c r="H464" t="s">
        <v>227</v>
      </c>
      <c r="K464" t="s">
        <v>54</v>
      </c>
      <c r="L464" t="s">
        <v>5</v>
      </c>
      <c r="M464">
        <v>5</v>
      </c>
      <c r="O464" t="s">
        <v>234</v>
      </c>
      <c r="P464" t="s">
        <v>184</v>
      </c>
      <c r="Q464" t="s">
        <v>50</v>
      </c>
      <c r="R464">
        <v>5000</v>
      </c>
      <c r="S464" t="s">
        <v>505</v>
      </c>
      <c r="T464" t="s">
        <v>239</v>
      </c>
      <c r="U464" t="s">
        <v>1695</v>
      </c>
      <c r="V464" t="s">
        <v>503</v>
      </c>
      <c r="W464" t="s">
        <v>503</v>
      </c>
      <c r="X464">
        <v>0</v>
      </c>
      <c r="Y464" s="6" t="str">
        <f t="shared" si="34"/>
        <v>A</v>
      </c>
      <c r="Z464" s="6">
        <f>VLOOKUP(Q464,lists!Q:R,2,FALSE)</f>
        <v>3</v>
      </c>
      <c r="AA464" t="b">
        <f>VLOOKUP(G464,lists!$B$2:$D$3,3,FALSE)</f>
        <v>1</v>
      </c>
      <c r="AB464" t="b">
        <f>VLOOKUP(F464,lists!$B:$C,2,FALSE)</f>
        <v>1</v>
      </c>
      <c r="AC464" t="b">
        <f>IF(AND(Z464&gt;=VLOOKUP(JUMP!$I$1,lists!$Q:$R,2,FALSE),Z464&lt;=VLOOKUP(JUMP!$I$2,lists!$Q:$R,2,FALSE)),TRUE,FALSE)</f>
        <v>1</v>
      </c>
      <c r="AD464" t="b">
        <f>VLOOKUP(Y464,lists!$B$7:$D$8,3,FALSE)</f>
        <v>1</v>
      </c>
      <c r="AE464" t="b">
        <f>VLOOKUP(SUBSTITUTE(IF(H464="","Open",H464),"Beg","Mdn"),lists!$B$27:$D$29,3,FALSE)</f>
        <v>1</v>
      </c>
      <c r="AF464" t="b">
        <f>IF(JUMP!$I$5="All",TRUE,IF(JUMP!$I$5=TEXT('Raw - J'!C464,"mmm"),TRUE,FALSE))</f>
        <v>1</v>
      </c>
      <c r="AG464" t="b">
        <f>VLOOKUP(M464,lists!B:D,3,FALSE)</f>
        <v>1</v>
      </c>
      <c r="AH464" t="b">
        <f>VLOOKUP(T464,lists!$B$23:$D$25,3,FALSE)</f>
        <v>1</v>
      </c>
      <c r="AI464">
        <f t="shared" si="35"/>
        <v>1</v>
      </c>
    </row>
    <row r="465" spans="1:35" x14ac:dyDescent="0.35">
      <c r="A465" s="1">
        <f t="shared" si="32"/>
        <v>465</v>
      </c>
      <c r="B465" s="1">
        <f t="shared" si="33"/>
        <v>464</v>
      </c>
      <c r="C465" s="5">
        <v>44362</v>
      </c>
      <c r="D465" t="s">
        <v>182</v>
      </c>
      <c r="E465" t="s">
        <v>47</v>
      </c>
      <c r="F465" t="s">
        <v>53</v>
      </c>
      <c r="G465" t="s">
        <v>51</v>
      </c>
      <c r="H465" t="s">
        <v>244</v>
      </c>
      <c r="K465" t="s">
        <v>54</v>
      </c>
      <c r="L465" t="s">
        <v>5</v>
      </c>
      <c r="M465">
        <v>4</v>
      </c>
      <c r="O465" t="s">
        <v>227</v>
      </c>
      <c r="P465" t="s">
        <v>185</v>
      </c>
      <c r="Q465" t="s">
        <v>55</v>
      </c>
      <c r="R465">
        <v>6000</v>
      </c>
      <c r="S465" t="s">
        <v>2098</v>
      </c>
      <c r="T465" t="s">
        <v>239</v>
      </c>
      <c r="V465" t="s">
        <v>503</v>
      </c>
      <c r="W465" t="s">
        <v>503</v>
      </c>
      <c r="X465">
        <v>0</v>
      </c>
      <c r="Y465" s="6" t="str">
        <f t="shared" si="34"/>
        <v>A</v>
      </c>
      <c r="Z465" s="6">
        <f>VLOOKUP(Q465,lists!Q:R,2,FALSE)</f>
        <v>2</v>
      </c>
      <c r="AA465" t="b">
        <f>VLOOKUP(G465,lists!$B$2:$D$3,3,FALSE)</f>
        <v>1</v>
      </c>
      <c r="AB465" t="b">
        <f>VLOOKUP(F465,lists!$B:$C,2,FALSE)</f>
        <v>1</v>
      </c>
      <c r="AC465" t="b">
        <f>IF(AND(Z465&gt;=VLOOKUP(JUMP!$I$1,lists!$Q:$R,2,FALSE),Z465&lt;=VLOOKUP(JUMP!$I$2,lists!$Q:$R,2,FALSE)),TRUE,FALSE)</f>
        <v>1</v>
      </c>
      <c r="AD465" t="b">
        <f>VLOOKUP(Y465,lists!$B$7:$D$8,3,FALSE)</f>
        <v>1</v>
      </c>
      <c r="AE465" t="b">
        <f>VLOOKUP(SUBSTITUTE(IF(H465="","Open",H465),"Beg","Mdn"),lists!$B$27:$D$29,3,FALSE)</f>
        <v>1</v>
      </c>
      <c r="AF465" t="b">
        <f>IF(JUMP!$I$5="All",TRUE,IF(JUMP!$I$5=TEXT('Raw - J'!C465,"mmm"),TRUE,FALSE))</f>
        <v>1</v>
      </c>
      <c r="AG465" t="b">
        <f>VLOOKUP(M465,lists!B:D,3,FALSE)</f>
        <v>1</v>
      </c>
      <c r="AH465" t="b">
        <f>VLOOKUP(T465,lists!$B$23:$D$25,3,FALSE)</f>
        <v>1</v>
      </c>
      <c r="AI465">
        <f t="shared" si="35"/>
        <v>1</v>
      </c>
    </row>
    <row r="466" spans="1:35" x14ac:dyDescent="0.35">
      <c r="A466" s="1">
        <f t="shared" si="32"/>
        <v>466</v>
      </c>
      <c r="B466" s="1">
        <f t="shared" si="33"/>
        <v>465</v>
      </c>
      <c r="C466" s="5">
        <v>44362</v>
      </c>
      <c r="D466" t="s">
        <v>182</v>
      </c>
      <c r="E466" t="s">
        <v>47</v>
      </c>
      <c r="F466" t="s">
        <v>53</v>
      </c>
      <c r="G466" t="s">
        <v>51</v>
      </c>
      <c r="H466" t="s">
        <v>244</v>
      </c>
      <c r="K466" t="s">
        <v>54</v>
      </c>
      <c r="L466" t="s">
        <v>7</v>
      </c>
      <c r="M466">
        <v>4</v>
      </c>
      <c r="O466" t="s">
        <v>227</v>
      </c>
      <c r="P466" t="s">
        <v>184</v>
      </c>
      <c r="Q466" t="s">
        <v>50</v>
      </c>
      <c r="R466">
        <v>6500</v>
      </c>
      <c r="S466" t="s">
        <v>2094</v>
      </c>
      <c r="T466" t="s">
        <v>239</v>
      </c>
      <c r="V466" t="s">
        <v>503</v>
      </c>
      <c r="W466" t="s">
        <v>503</v>
      </c>
      <c r="X466">
        <v>0</v>
      </c>
      <c r="Y466" s="6" t="str">
        <f t="shared" si="34"/>
        <v>F</v>
      </c>
      <c r="Z466" s="6">
        <f>VLOOKUP(Q466,lists!Q:R,2,FALSE)</f>
        <v>3</v>
      </c>
      <c r="AA466" t="b">
        <f>VLOOKUP(G466,lists!$B$2:$D$3,3,FALSE)</f>
        <v>1</v>
      </c>
      <c r="AB466" t="b">
        <f>VLOOKUP(F466,lists!$B:$C,2,FALSE)</f>
        <v>1</v>
      </c>
      <c r="AC466" t="b">
        <f>IF(AND(Z466&gt;=VLOOKUP(JUMP!$I$1,lists!$Q:$R,2,FALSE),Z466&lt;=VLOOKUP(JUMP!$I$2,lists!$Q:$R,2,FALSE)),TRUE,FALSE)</f>
        <v>1</v>
      </c>
      <c r="AD466" t="b">
        <f>VLOOKUP(Y466,lists!$B$7:$D$8,3,FALSE)</f>
        <v>1</v>
      </c>
      <c r="AE466" t="b">
        <f>VLOOKUP(SUBSTITUTE(IF(H466="","Open",H466),"Beg","Mdn"),lists!$B$27:$D$29,3,FALSE)</f>
        <v>1</v>
      </c>
      <c r="AF466" t="b">
        <f>IF(JUMP!$I$5="All",TRUE,IF(JUMP!$I$5=TEXT('Raw - J'!C466,"mmm"),TRUE,FALSE))</f>
        <v>1</v>
      </c>
      <c r="AG466" t="b">
        <f>VLOOKUP(M466,lists!B:D,3,FALSE)</f>
        <v>1</v>
      </c>
      <c r="AH466" t="b">
        <f>VLOOKUP(T466,lists!$B$23:$D$25,3,FALSE)</f>
        <v>1</v>
      </c>
      <c r="AI466">
        <f t="shared" si="35"/>
        <v>1</v>
      </c>
    </row>
    <row r="467" spans="1:35" x14ac:dyDescent="0.35">
      <c r="A467" s="1">
        <f t="shared" si="32"/>
        <v>467</v>
      </c>
      <c r="B467" s="1">
        <f t="shared" si="33"/>
        <v>466</v>
      </c>
      <c r="C467" s="5">
        <v>44362</v>
      </c>
      <c r="D467" t="s">
        <v>182</v>
      </c>
      <c r="E467" t="s">
        <v>47</v>
      </c>
      <c r="F467" t="s">
        <v>48</v>
      </c>
      <c r="G467" t="s">
        <v>6</v>
      </c>
      <c r="H467" t="s">
        <v>244</v>
      </c>
      <c r="K467" t="s">
        <v>49</v>
      </c>
      <c r="L467" t="s">
        <v>5</v>
      </c>
      <c r="M467">
        <v>5</v>
      </c>
      <c r="O467" t="s">
        <v>234</v>
      </c>
      <c r="P467" t="s">
        <v>186</v>
      </c>
      <c r="Q467" t="s">
        <v>55</v>
      </c>
      <c r="R467">
        <v>6800</v>
      </c>
      <c r="S467" t="s">
        <v>2095</v>
      </c>
      <c r="T467" t="s">
        <v>239</v>
      </c>
      <c r="V467" t="s">
        <v>503</v>
      </c>
      <c r="W467" t="s">
        <v>503</v>
      </c>
      <c r="X467">
        <v>0</v>
      </c>
      <c r="Y467" s="6" t="str">
        <f t="shared" si="34"/>
        <v>A</v>
      </c>
      <c r="Z467" s="6">
        <f>VLOOKUP(Q467,lists!Q:R,2,FALSE)</f>
        <v>2</v>
      </c>
      <c r="AA467" t="b">
        <f>VLOOKUP(G467,lists!$B$2:$D$3,3,FALSE)</f>
        <v>1</v>
      </c>
      <c r="AB467" t="b">
        <f>VLOOKUP(F467,lists!$B:$C,2,FALSE)</f>
        <v>1</v>
      </c>
      <c r="AC467" t="b">
        <f>IF(AND(Z467&gt;=VLOOKUP(JUMP!$I$1,lists!$Q:$R,2,FALSE),Z467&lt;=VLOOKUP(JUMP!$I$2,lists!$Q:$R,2,FALSE)),TRUE,FALSE)</f>
        <v>1</v>
      </c>
      <c r="AD467" t="b">
        <f>VLOOKUP(Y467,lists!$B$7:$D$8,3,FALSE)</f>
        <v>1</v>
      </c>
      <c r="AE467" t="b">
        <f>VLOOKUP(SUBSTITUTE(IF(H467="","Open",H467),"Beg","Mdn"),lists!$B$27:$D$29,3,FALSE)</f>
        <v>1</v>
      </c>
      <c r="AF467" t="b">
        <f>IF(JUMP!$I$5="All",TRUE,IF(JUMP!$I$5=TEXT('Raw - J'!C467,"mmm"),TRUE,FALSE))</f>
        <v>1</v>
      </c>
      <c r="AG467" t="b">
        <f>VLOOKUP(M467,lists!B:D,3,FALSE)</f>
        <v>1</v>
      </c>
      <c r="AH467" t="b">
        <f>VLOOKUP(T467,lists!$B$23:$D$25,3,FALSE)</f>
        <v>1</v>
      </c>
      <c r="AI467">
        <f t="shared" si="35"/>
        <v>1</v>
      </c>
    </row>
    <row r="468" spans="1:35" x14ac:dyDescent="0.35">
      <c r="A468" s="1">
        <f t="shared" si="32"/>
        <v>468</v>
      </c>
      <c r="B468" s="1">
        <f t="shared" si="33"/>
        <v>467</v>
      </c>
      <c r="C468" s="5">
        <v>44362</v>
      </c>
      <c r="D468" t="s">
        <v>182</v>
      </c>
      <c r="E468" t="s">
        <v>47</v>
      </c>
      <c r="F468" t="s">
        <v>48</v>
      </c>
      <c r="G468" t="s">
        <v>6</v>
      </c>
      <c r="H468" t="s">
        <v>227</v>
      </c>
      <c r="K468" t="s">
        <v>49</v>
      </c>
      <c r="L468" t="s">
        <v>5</v>
      </c>
      <c r="M468">
        <v>5</v>
      </c>
      <c r="O468" t="s">
        <v>234</v>
      </c>
      <c r="P468" t="s">
        <v>183</v>
      </c>
      <c r="Q468" t="s">
        <v>52</v>
      </c>
      <c r="R468">
        <v>7000</v>
      </c>
      <c r="S468" t="s">
        <v>2097</v>
      </c>
      <c r="T468" t="s">
        <v>239</v>
      </c>
      <c r="V468" t="s">
        <v>503</v>
      </c>
      <c r="W468" t="s">
        <v>503</v>
      </c>
      <c r="X468">
        <v>0</v>
      </c>
      <c r="Y468" s="6" t="str">
        <f t="shared" si="34"/>
        <v>A</v>
      </c>
      <c r="Z468" s="6">
        <f>VLOOKUP(Q468,lists!Q:R,2,FALSE)</f>
        <v>5</v>
      </c>
      <c r="AA468" t="b">
        <f>VLOOKUP(G468,lists!$B$2:$D$3,3,FALSE)</f>
        <v>1</v>
      </c>
      <c r="AB468" t="b">
        <f>VLOOKUP(F468,lists!$B:$C,2,FALSE)</f>
        <v>1</v>
      </c>
      <c r="AC468" t="b">
        <f>IF(AND(Z468&gt;=VLOOKUP(JUMP!$I$1,lists!$Q:$R,2,FALSE),Z468&lt;=VLOOKUP(JUMP!$I$2,lists!$Q:$R,2,FALSE)),TRUE,FALSE)</f>
        <v>1</v>
      </c>
      <c r="AD468" t="b">
        <f>VLOOKUP(Y468,lists!$B$7:$D$8,3,FALSE)</f>
        <v>1</v>
      </c>
      <c r="AE468" t="b">
        <f>VLOOKUP(SUBSTITUTE(IF(H468="","Open",H468),"Beg","Mdn"),lists!$B$27:$D$29,3,FALSE)</f>
        <v>1</v>
      </c>
      <c r="AF468" t="b">
        <f>IF(JUMP!$I$5="All",TRUE,IF(JUMP!$I$5=TEXT('Raw - J'!C468,"mmm"),TRUE,FALSE))</f>
        <v>1</v>
      </c>
      <c r="AG468" t="b">
        <f>VLOOKUP(M468,lists!B:D,3,FALSE)</f>
        <v>1</v>
      </c>
      <c r="AH468" t="b">
        <f>VLOOKUP(T468,lists!$B$23:$D$25,3,FALSE)</f>
        <v>1</v>
      </c>
      <c r="AI468">
        <f t="shared" si="35"/>
        <v>1</v>
      </c>
    </row>
    <row r="469" spans="1:35" x14ac:dyDescent="0.35">
      <c r="A469" s="1">
        <f t="shared" si="32"/>
        <v>469</v>
      </c>
      <c r="B469" s="1">
        <f t="shared" si="33"/>
        <v>468</v>
      </c>
      <c r="C469" s="5">
        <v>44362</v>
      </c>
      <c r="D469" t="s">
        <v>182</v>
      </c>
      <c r="E469" t="s">
        <v>47</v>
      </c>
      <c r="F469" t="s">
        <v>53</v>
      </c>
      <c r="G469" t="s">
        <v>6</v>
      </c>
      <c r="H469" t="s">
        <v>227</v>
      </c>
      <c r="K469" t="s">
        <v>54</v>
      </c>
      <c r="L469" t="s">
        <v>5</v>
      </c>
      <c r="M469">
        <v>3</v>
      </c>
      <c r="O469" t="s">
        <v>232</v>
      </c>
      <c r="P469" t="s">
        <v>185</v>
      </c>
      <c r="Q469" t="s">
        <v>55</v>
      </c>
      <c r="R469">
        <v>10000</v>
      </c>
      <c r="S469" t="s">
        <v>2096</v>
      </c>
      <c r="T469" t="s">
        <v>239</v>
      </c>
      <c r="V469" t="s">
        <v>503</v>
      </c>
      <c r="W469" t="s">
        <v>503</v>
      </c>
      <c r="X469">
        <v>0</v>
      </c>
      <c r="Y469" s="6" t="str">
        <f t="shared" si="34"/>
        <v>A</v>
      </c>
      <c r="Z469" s="6">
        <f>VLOOKUP(Q469,lists!Q:R,2,FALSE)</f>
        <v>2</v>
      </c>
      <c r="AA469" t="b">
        <f>VLOOKUP(G469,lists!$B$2:$D$3,3,FALSE)</f>
        <v>1</v>
      </c>
      <c r="AB469" t="b">
        <f>VLOOKUP(F469,lists!$B:$C,2,FALSE)</f>
        <v>1</v>
      </c>
      <c r="AC469" t="b">
        <f>IF(AND(Z469&gt;=VLOOKUP(JUMP!$I$1,lists!$Q:$R,2,FALSE),Z469&lt;=VLOOKUP(JUMP!$I$2,lists!$Q:$R,2,FALSE)),TRUE,FALSE)</f>
        <v>1</v>
      </c>
      <c r="AD469" t="b">
        <f>VLOOKUP(Y469,lists!$B$7:$D$8,3,FALSE)</f>
        <v>1</v>
      </c>
      <c r="AE469" t="b">
        <f>VLOOKUP(SUBSTITUTE(IF(H469="","Open",H469),"Beg","Mdn"),lists!$B$27:$D$29,3,FALSE)</f>
        <v>1</v>
      </c>
      <c r="AF469" t="b">
        <f>IF(JUMP!$I$5="All",TRUE,IF(JUMP!$I$5=TEXT('Raw - J'!C469,"mmm"),TRUE,FALSE))</f>
        <v>1</v>
      </c>
      <c r="AG469" t="b">
        <f>VLOOKUP(M469,lists!B:D,3,FALSE)</f>
        <v>1</v>
      </c>
      <c r="AH469" t="b">
        <f>VLOOKUP(T469,lists!$B$23:$D$25,3,FALSE)</f>
        <v>1</v>
      </c>
      <c r="AI469">
        <f t="shared" si="35"/>
        <v>1</v>
      </c>
    </row>
    <row r="470" spans="1:35" x14ac:dyDescent="0.35">
      <c r="A470" s="1">
        <f t="shared" si="32"/>
        <v>470</v>
      </c>
      <c r="B470" s="1">
        <f t="shared" si="33"/>
        <v>469</v>
      </c>
      <c r="C470" s="5">
        <v>44363</v>
      </c>
      <c r="D470" t="s">
        <v>161</v>
      </c>
      <c r="E470" t="s">
        <v>47</v>
      </c>
      <c r="F470" t="s">
        <v>53</v>
      </c>
      <c r="G470" t="s">
        <v>6</v>
      </c>
      <c r="H470" t="s">
        <v>227</v>
      </c>
      <c r="K470" t="s">
        <v>54</v>
      </c>
      <c r="L470" t="s">
        <v>7</v>
      </c>
      <c r="M470">
        <v>5</v>
      </c>
      <c r="O470" t="s">
        <v>229</v>
      </c>
      <c r="P470" t="s">
        <v>162</v>
      </c>
      <c r="Q470" t="s">
        <v>50</v>
      </c>
      <c r="R470">
        <v>3900</v>
      </c>
      <c r="S470" t="s">
        <v>2099</v>
      </c>
      <c r="T470" t="s">
        <v>239</v>
      </c>
      <c r="V470" t="s">
        <v>503</v>
      </c>
      <c r="W470" t="s">
        <v>503</v>
      </c>
      <c r="X470">
        <v>0</v>
      </c>
      <c r="Y470" s="6" t="str">
        <f t="shared" si="34"/>
        <v>F</v>
      </c>
      <c r="Z470" s="6">
        <f>VLOOKUP(Q470,lists!Q:R,2,FALSE)</f>
        <v>3</v>
      </c>
      <c r="AA470" t="b">
        <f>VLOOKUP(G470,lists!$B$2:$D$3,3,FALSE)</f>
        <v>1</v>
      </c>
      <c r="AB470" t="b">
        <f>VLOOKUP(F470,lists!$B:$C,2,FALSE)</f>
        <v>1</v>
      </c>
      <c r="AC470" t="b">
        <f>IF(AND(Z470&gt;=VLOOKUP(JUMP!$I$1,lists!$Q:$R,2,FALSE),Z470&lt;=VLOOKUP(JUMP!$I$2,lists!$Q:$R,2,FALSE)),TRUE,FALSE)</f>
        <v>1</v>
      </c>
      <c r="AD470" t="b">
        <f>VLOOKUP(Y470,lists!$B$7:$D$8,3,FALSE)</f>
        <v>1</v>
      </c>
      <c r="AE470" t="b">
        <f>VLOOKUP(SUBSTITUTE(IF(H470="","Open",H470),"Beg","Mdn"),lists!$B$27:$D$29,3,FALSE)</f>
        <v>1</v>
      </c>
      <c r="AF470" t="b">
        <f>IF(JUMP!$I$5="All",TRUE,IF(JUMP!$I$5=TEXT('Raw - J'!C470,"mmm"),TRUE,FALSE))</f>
        <v>1</v>
      </c>
      <c r="AG470" t="b">
        <f>VLOOKUP(M470,lists!B:D,3,FALSE)</f>
        <v>1</v>
      </c>
      <c r="AH470" t="b">
        <f>VLOOKUP(T470,lists!$B$23:$D$25,3,FALSE)</f>
        <v>1</v>
      </c>
      <c r="AI470">
        <f t="shared" si="35"/>
        <v>1</v>
      </c>
    </row>
    <row r="471" spans="1:35" x14ac:dyDescent="0.35">
      <c r="A471" s="1">
        <f t="shared" si="32"/>
        <v>471</v>
      </c>
      <c r="B471" s="1">
        <f t="shared" si="33"/>
        <v>470</v>
      </c>
      <c r="C471" s="5">
        <v>44363</v>
      </c>
      <c r="D471" t="s">
        <v>161</v>
      </c>
      <c r="E471" t="s">
        <v>47</v>
      </c>
      <c r="F471" t="s">
        <v>53</v>
      </c>
      <c r="G471" t="s">
        <v>51</v>
      </c>
      <c r="H471" t="s">
        <v>227</v>
      </c>
      <c r="K471" t="s">
        <v>97</v>
      </c>
      <c r="L471" t="s">
        <v>5</v>
      </c>
      <c r="M471">
        <v>5</v>
      </c>
      <c r="O471" t="s">
        <v>227</v>
      </c>
      <c r="P471" t="s">
        <v>165</v>
      </c>
      <c r="Q471" t="s">
        <v>55</v>
      </c>
      <c r="R471">
        <v>3900</v>
      </c>
      <c r="S471" t="s">
        <v>2100</v>
      </c>
      <c r="T471" t="s">
        <v>239</v>
      </c>
      <c r="V471" t="s">
        <v>518</v>
      </c>
      <c r="W471" t="s">
        <v>503</v>
      </c>
      <c r="X471">
        <v>0</v>
      </c>
      <c r="Y471" s="6" t="str">
        <f t="shared" si="34"/>
        <v>A</v>
      </c>
      <c r="Z471" s="6">
        <f>VLOOKUP(Q471,lists!Q:R,2,FALSE)</f>
        <v>2</v>
      </c>
      <c r="AA471" t="b">
        <f>VLOOKUP(G471,lists!$B$2:$D$3,3,FALSE)</f>
        <v>1</v>
      </c>
      <c r="AB471" t="b">
        <f>VLOOKUP(F471,lists!$B:$C,2,FALSE)</f>
        <v>1</v>
      </c>
      <c r="AC471" t="b">
        <f>IF(AND(Z471&gt;=VLOOKUP(JUMP!$I$1,lists!$Q:$R,2,FALSE),Z471&lt;=VLOOKUP(JUMP!$I$2,lists!$Q:$R,2,FALSE)),TRUE,FALSE)</f>
        <v>1</v>
      </c>
      <c r="AD471" t="b">
        <f>VLOOKUP(Y471,lists!$B$7:$D$8,3,FALSE)</f>
        <v>1</v>
      </c>
      <c r="AE471" t="b">
        <f>VLOOKUP(SUBSTITUTE(IF(H471="","Open",H471),"Beg","Mdn"),lists!$B$27:$D$29,3,FALSE)</f>
        <v>1</v>
      </c>
      <c r="AF471" t="b">
        <f>IF(JUMP!$I$5="All",TRUE,IF(JUMP!$I$5=TEXT('Raw - J'!C471,"mmm"),TRUE,FALSE))</f>
        <v>1</v>
      </c>
      <c r="AG471" t="b">
        <f>VLOOKUP(M471,lists!B:D,3,FALSE)</f>
        <v>1</v>
      </c>
      <c r="AH471" t="b">
        <f>VLOOKUP(T471,lists!$B$23:$D$25,3,FALSE)</f>
        <v>1</v>
      </c>
      <c r="AI471">
        <f t="shared" si="35"/>
        <v>1</v>
      </c>
    </row>
    <row r="472" spans="1:35" x14ac:dyDescent="0.35">
      <c r="A472" s="1">
        <f t="shared" si="32"/>
        <v>472</v>
      </c>
      <c r="B472" s="1">
        <f t="shared" si="33"/>
        <v>471</v>
      </c>
      <c r="C472" s="5">
        <v>44363</v>
      </c>
      <c r="D472" t="s">
        <v>161</v>
      </c>
      <c r="E472" t="s">
        <v>47</v>
      </c>
      <c r="F472" t="s">
        <v>53</v>
      </c>
      <c r="G472" t="s">
        <v>6</v>
      </c>
      <c r="H472" t="s">
        <v>244</v>
      </c>
      <c r="K472" t="s">
        <v>54</v>
      </c>
      <c r="L472" t="s">
        <v>5</v>
      </c>
      <c r="M472">
        <v>5</v>
      </c>
      <c r="O472" t="s">
        <v>229</v>
      </c>
      <c r="P472" t="s">
        <v>177</v>
      </c>
      <c r="Q472" t="s">
        <v>52</v>
      </c>
      <c r="R472">
        <v>3900</v>
      </c>
      <c r="S472" t="s">
        <v>2105</v>
      </c>
      <c r="T472" t="s">
        <v>239</v>
      </c>
      <c r="V472" t="s">
        <v>503</v>
      </c>
      <c r="W472" t="s">
        <v>503</v>
      </c>
      <c r="X472">
        <v>0</v>
      </c>
      <c r="Y472" s="6" t="str">
        <f t="shared" si="34"/>
        <v>A</v>
      </c>
      <c r="Z472" s="6">
        <f>VLOOKUP(Q472,lists!Q:R,2,FALSE)</f>
        <v>5</v>
      </c>
      <c r="AA472" t="b">
        <f>VLOOKUP(G472,lists!$B$2:$D$3,3,FALSE)</f>
        <v>1</v>
      </c>
      <c r="AB472" t="b">
        <f>VLOOKUP(F472,lists!$B:$C,2,FALSE)</f>
        <v>1</v>
      </c>
      <c r="AC472" t="b">
        <f>IF(AND(Z472&gt;=VLOOKUP(JUMP!$I$1,lists!$Q:$R,2,FALSE),Z472&lt;=VLOOKUP(JUMP!$I$2,lists!$Q:$R,2,FALSE)),TRUE,FALSE)</f>
        <v>1</v>
      </c>
      <c r="AD472" t="b">
        <f>VLOOKUP(Y472,lists!$B$7:$D$8,3,FALSE)</f>
        <v>1</v>
      </c>
      <c r="AE472" t="b">
        <f>VLOOKUP(SUBSTITUTE(IF(H472="","Open",H472),"Beg","Mdn"),lists!$B$27:$D$29,3,FALSE)</f>
        <v>1</v>
      </c>
      <c r="AF472" t="b">
        <f>IF(JUMP!$I$5="All",TRUE,IF(JUMP!$I$5=TEXT('Raw - J'!C472,"mmm"),TRUE,FALSE))</f>
        <v>1</v>
      </c>
      <c r="AG472" t="b">
        <f>VLOOKUP(M472,lists!B:D,3,FALSE)</f>
        <v>1</v>
      </c>
      <c r="AH472" t="b">
        <f>VLOOKUP(T472,lists!$B$23:$D$25,3,FALSE)</f>
        <v>1</v>
      </c>
      <c r="AI472">
        <f t="shared" si="35"/>
        <v>1</v>
      </c>
    </row>
    <row r="473" spans="1:35" x14ac:dyDescent="0.35">
      <c r="A473" s="1">
        <f t="shared" si="32"/>
        <v>473</v>
      </c>
      <c r="B473" s="1">
        <f t="shared" si="33"/>
        <v>472</v>
      </c>
      <c r="C473" s="5">
        <v>44363</v>
      </c>
      <c r="D473" t="s">
        <v>161</v>
      </c>
      <c r="E473" t="s">
        <v>47</v>
      </c>
      <c r="F473" t="s">
        <v>53</v>
      </c>
      <c r="G473" t="s">
        <v>6</v>
      </c>
      <c r="H473" t="s">
        <v>227</v>
      </c>
      <c r="K473" t="s">
        <v>54</v>
      </c>
      <c r="L473" t="s">
        <v>5</v>
      </c>
      <c r="M473">
        <v>4</v>
      </c>
      <c r="O473" t="s">
        <v>226</v>
      </c>
      <c r="P473" t="s">
        <v>162</v>
      </c>
      <c r="Q473" t="s">
        <v>50</v>
      </c>
      <c r="R473">
        <v>5400</v>
      </c>
      <c r="S473" t="s">
        <v>2102</v>
      </c>
      <c r="T473" t="s">
        <v>239</v>
      </c>
      <c r="V473" t="s">
        <v>503</v>
      </c>
      <c r="W473" t="s">
        <v>503</v>
      </c>
      <c r="X473">
        <v>0</v>
      </c>
      <c r="Y473" s="6" t="str">
        <f t="shared" si="34"/>
        <v>A</v>
      </c>
      <c r="Z473" s="6">
        <f>VLOOKUP(Q473,lists!Q:R,2,FALSE)</f>
        <v>3</v>
      </c>
      <c r="AA473" t="b">
        <f>VLOOKUP(G473,lists!$B$2:$D$3,3,FALSE)</f>
        <v>1</v>
      </c>
      <c r="AB473" t="b">
        <f>VLOOKUP(F473,lists!$B:$C,2,FALSE)</f>
        <v>1</v>
      </c>
      <c r="AC473" t="b">
        <f>IF(AND(Z473&gt;=VLOOKUP(JUMP!$I$1,lists!$Q:$R,2,FALSE),Z473&lt;=VLOOKUP(JUMP!$I$2,lists!$Q:$R,2,FALSE)),TRUE,FALSE)</f>
        <v>1</v>
      </c>
      <c r="AD473" t="b">
        <f>VLOOKUP(Y473,lists!$B$7:$D$8,3,FALSE)</f>
        <v>1</v>
      </c>
      <c r="AE473" t="b">
        <f>VLOOKUP(SUBSTITUTE(IF(H473="","Open",H473),"Beg","Mdn"),lists!$B$27:$D$29,3,FALSE)</f>
        <v>1</v>
      </c>
      <c r="AF473" t="b">
        <f>IF(JUMP!$I$5="All",TRUE,IF(JUMP!$I$5=TEXT('Raw - J'!C473,"mmm"),TRUE,FALSE))</f>
        <v>1</v>
      </c>
      <c r="AG473" t="b">
        <f>VLOOKUP(M473,lists!B:D,3,FALSE)</f>
        <v>1</v>
      </c>
      <c r="AH473" t="b">
        <f>VLOOKUP(T473,lists!$B$23:$D$25,3,FALSE)</f>
        <v>1</v>
      </c>
      <c r="AI473">
        <f t="shared" si="35"/>
        <v>1</v>
      </c>
    </row>
    <row r="474" spans="1:35" x14ac:dyDescent="0.35">
      <c r="A474" s="1">
        <f t="shared" si="32"/>
        <v>474</v>
      </c>
      <c r="B474" s="1">
        <f t="shared" si="33"/>
        <v>473</v>
      </c>
      <c r="C474" s="5">
        <v>44363</v>
      </c>
      <c r="D474" t="s">
        <v>161</v>
      </c>
      <c r="E474" t="s">
        <v>47</v>
      </c>
      <c r="F474" t="s">
        <v>53</v>
      </c>
      <c r="G474" t="s">
        <v>51</v>
      </c>
      <c r="H474" t="s">
        <v>245</v>
      </c>
      <c r="J474" t="s">
        <v>1702</v>
      </c>
      <c r="K474" t="s">
        <v>54</v>
      </c>
      <c r="L474" t="s">
        <v>5</v>
      </c>
      <c r="M474">
        <v>4</v>
      </c>
      <c r="O474" t="s">
        <v>227</v>
      </c>
      <c r="P474" t="s">
        <v>165</v>
      </c>
      <c r="Q474" t="s">
        <v>55</v>
      </c>
      <c r="R474">
        <v>5400</v>
      </c>
      <c r="S474" t="s">
        <v>2106</v>
      </c>
      <c r="T474" t="s">
        <v>239</v>
      </c>
      <c r="V474" t="s">
        <v>503</v>
      </c>
      <c r="W474" t="s">
        <v>503</v>
      </c>
      <c r="X474">
        <v>0</v>
      </c>
      <c r="Y474" s="6" t="str">
        <f t="shared" si="34"/>
        <v>A</v>
      </c>
      <c r="Z474" s="6">
        <f>VLOOKUP(Q474,lists!Q:R,2,FALSE)</f>
        <v>2</v>
      </c>
      <c r="AA474" t="b">
        <f>VLOOKUP(G474,lists!$B$2:$D$3,3,FALSE)</f>
        <v>1</v>
      </c>
      <c r="AB474" t="b">
        <f>VLOOKUP(F474,lists!$B:$C,2,FALSE)</f>
        <v>1</v>
      </c>
      <c r="AC474" t="b">
        <f>IF(AND(Z474&gt;=VLOOKUP(JUMP!$I$1,lists!$Q:$R,2,FALSE),Z474&lt;=VLOOKUP(JUMP!$I$2,lists!$Q:$R,2,FALSE)),TRUE,FALSE)</f>
        <v>1</v>
      </c>
      <c r="AD474" t="b">
        <f>VLOOKUP(Y474,lists!$B$7:$D$8,3,FALSE)</f>
        <v>1</v>
      </c>
      <c r="AE474" t="b">
        <f>VLOOKUP(SUBSTITUTE(IF(H474="","Open",H474),"Beg","Mdn"),lists!$B$27:$D$29,3,FALSE)</f>
        <v>1</v>
      </c>
      <c r="AF474" t="b">
        <f>IF(JUMP!$I$5="All",TRUE,IF(JUMP!$I$5=TEXT('Raw - J'!C474,"mmm"),TRUE,FALSE))</f>
        <v>1</v>
      </c>
      <c r="AG474" t="b">
        <f>VLOOKUP(M474,lists!B:D,3,FALSE)</f>
        <v>1</v>
      </c>
      <c r="AH474" t="b">
        <f>VLOOKUP(T474,lists!$B$23:$D$25,3,FALSE)</f>
        <v>1</v>
      </c>
      <c r="AI474">
        <f t="shared" si="35"/>
        <v>1</v>
      </c>
    </row>
    <row r="475" spans="1:35" x14ac:dyDescent="0.35">
      <c r="A475" s="1">
        <f t="shared" si="32"/>
        <v>475</v>
      </c>
      <c r="B475" s="1">
        <f t="shared" si="33"/>
        <v>474</v>
      </c>
      <c r="C475" s="5">
        <v>44363</v>
      </c>
      <c r="D475" t="s">
        <v>161</v>
      </c>
      <c r="E475" t="s">
        <v>47</v>
      </c>
      <c r="F475" t="s">
        <v>48</v>
      </c>
      <c r="G475" t="s">
        <v>6</v>
      </c>
      <c r="H475" t="s">
        <v>244</v>
      </c>
      <c r="K475" t="s">
        <v>49</v>
      </c>
      <c r="L475" t="s">
        <v>5</v>
      </c>
      <c r="M475">
        <v>4</v>
      </c>
      <c r="O475" t="s">
        <v>226</v>
      </c>
      <c r="P475" t="s">
        <v>86</v>
      </c>
      <c r="Q475" t="s">
        <v>50</v>
      </c>
      <c r="R475">
        <v>6200</v>
      </c>
      <c r="S475" t="s">
        <v>2101</v>
      </c>
      <c r="T475" t="s">
        <v>239</v>
      </c>
      <c r="V475" t="s">
        <v>503</v>
      </c>
      <c r="W475" t="s">
        <v>503</v>
      </c>
      <c r="X475">
        <v>0</v>
      </c>
      <c r="Y475" s="6" t="str">
        <f t="shared" si="34"/>
        <v>A</v>
      </c>
      <c r="Z475" s="6">
        <f>VLOOKUP(Q475,lists!Q:R,2,FALSE)</f>
        <v>3</v>
      </c>
      <c r="AA475" t="b">
        <f>VLOOKUP(G475,lists!$B$2:$D$3,3,FALSE)</f>
        <v>1</v>
      </c>
      <c r="AB475" t="b">
        <f>VLOOKUP(F475,lists!$B:$C,2,FALSE)</f>
        <v>1</v>
      </c>
      <c r="AC475" t="b">
        <f>IF(AND(Z475&gt;=VLOOKUP(JUMP!$I$1,lists!$Q:$R,2,FALSE),Z475&lt;=VLOOKUP(JUMP!$I$2,lists!$Q:$R,2,FALSE)),TRUE,FALSE)</f>
        <v>1</v>
      </c>
      <c r="AD475" t="b">
        <f>VLOOKUP(Y475,lists!$B$7:$D$8,3,FALSE)</f>
        <v>1</v>
      </c>
      <c r="AE475" t="b">
        <f>VLOOKUP(SUBSTITUTE(IF(H475="","Open",H475),"Beg","Mdn"),lists!$B$27:$D$29,3,FALSE)</f>
        <v>1</v>
      </c>
      <c r="AF475" t="b">
        <f>IF(JUMP!$I$5="All",TRUE,IF(JUMP!$I$5=TEXT('Raw - J'!C475,"mmm"),TRUE,FALSE))</f>
        <v>1</v>
      </c>
      <c r="AG475" t="b">
        <f>VLOOKUP(M475,lists!B:D,3,FALSE)</f>
        <v>1</v>
      </c>
      <c r="AH475" t="b">
        <f>VLOOKUP(T475,lists!$B$23:$D$25,3,FALSE)</f>
        <v>1</v>
      </c>
      <c r="AI475">
        <f t="shared" si="35"/>
        <v>1</v>
      </c>
    </row>
    <row r="476" spans="1:35" x14ac:dyDescent="0.35">
      <c r="A476" s="1">
        <f t="shared" si="32"/>
        <v>476</v>
      </c>
      <c r="B476" s="1">
        <f t="shared" si="33"/>
        <v>475</v>
      </c>
      <c r="C476" s="5">
        <v>44363</v>
      </c>
      <c r="D476" t="s">
        <v>161</v>
      </c>
      <c r="E476" t="s">
        <v>47</v>
      </c>
      <c r="F476" t="s">
        <v>48</v>
      </c>
      <c r="G476" t="s">
        <v>6</v>
      </c>
      <c r="H476" t="s">
        <v>227</v>
      </c>
      <c r="K476" t="s">
        <v>49</v>
      </c>
      <c r="L476" t="s">
        <v>5</v>
      </c>
      <c r="M476">
        <v>4</v>
      </c>
      <c r="O476" t="s">
        <v>226</v>
      </c>
      <c r="P476" t="s">
        <v>2103</v>
      </c>
      <c r="Q476" t="s">
        <v>52</v>
      </c>
      <c r="R476">
        <v>6200</v>
      </c>
      <c r="S476" t="s">
        <v>2104</v>
      </c>
      <c r="T476" t="s">
        <v>239</v>
      </c>
      <c r="V476" t="s">
        <v>503</v>
      </c>
      <c r="W476" t="s">
        <v>503</v>
      </c>
      <c r="X476">
        <v>0</v>
      </c>
      <c r="Y476" s="6" t="str">
        <f t="shared" si="34"/>
        <v>A</v>
      </c>
      <c r="Z476" s="6">
        <f>VLOOKUP(Q476,lists!Q:R,2,FALSE)</f>
        <v>5</v>
      </c>
      <c r="AA476" t="b">
        <f>VLOOKUP(G476,lists!$B$2:$D$3,3,FALSE)</f>
        <v>1</v>
      </c>
      <c r="AB476" t="b">
        <f>VLOOKUP(F476,lists!$B:$C,2,FALSE)</f>
        <v>1</v>
      </c>
      <c r="AC476" t="b">
        <f>IF(AND(Z476&gt;=VLOOKUP(JUMP!$I$1,lists!$Q:$R,2,FALSE),Z476&lt;=VLOOKUP(JUMP!$I$2,lists!$Q:$R,2,FALSE)),TRUE,FALSE)</f>
        <v>1</v>
      </c>
      <c r="AD476" t="b">
        <f>VLOOKUP(Y476,lists!$B$7:$D$8,3,FALSE)</f>
        <v>1</v>
      </c>
      <c r="AE476" t="b">
        <f>VLOOKUP(SUBSTITUTE(IF(H476="","Open",H476),"Beg","Mdn"),lists!$B$27:$D$29,3,FALSE)</f>
        <v>1</v>
      </c>
      <c r="AF476" t="b">
        <f>IF(JUMP!$I$5="All",TRUE,IF(JUMP!$I$5=TEXT('Raw - J'!C476,"mmm"),TRUE,FALSE))</f>
        <v>1</v>
      </c>
      <c r="AG476" t="b">
        <f>VLOOKUP(M476,lists!B:D,3,FALSE)</f>
        <v>1</v>
      </c>
      <c r="AH476" t="b">
        <f>VLOOKUP(T476,lists!$B$23:$D$25,3,FALSE)</f>
        <v>1</v>
      </c>
      <c r="AI476">
        <f t="shared" si="35"/>
        <v>1</v>
      </c>
    </row>
    <row r="477" spans="1:35" x14ac:dyDescent="0.35">
      <c r="A477" s="1">
        <f t="shared" si="32"/>
        <v>477</v>
      </c>
      <c r="B477" s="1">
        <f t="shared" si="33"/>
        <v>476</v>
      </c>
      <c r="C477" s="5">
        <v>44364</v>
      </c>
      <c r="D477" t="s">
        <v>134</v>
      </c>
      <c r="E477" t="s">
        <v>47</v>
      </c>
      <c r="F477" t="s">
        <v>48</v>
      </c>
      <c r="G477" t="s">
        <v>6</v>
      </c>
      <c r="H477" t="s">
        <v>227</v>
      </c>
      <c r="K477" t="s">
        <v>49</v>
      </c>
      <c r="L477" t="s">
        <v>5</v>
      </c>
      <c r="M477">
        <v>5</v>
      </c>
      <c r="O477" t="s">
        <v>234</v>
      </c>
      <c r="P477" t="s">
        <v>135</v>
      </c>
      <c r="Q477" t="s">
        <v>50</v>
      </c>
      <c r="R477">
        <v>4200</v>
      </c>
      <c r="S477" t="s">
        <v>2107</v>
      </c>
      <c r="T477" t="s">
        <v>241</v>
      </c>
      <c r="V477" t="s">
        <v>503</v>
      </c>
      <c r="W477" t="s">
        <v>503</v>
      </c>
      <c r="X477">
        <v>0</v>
      </c>
      <c r="Y477" s="6" t="str">
        <f t="shared" si="34"/>
        <v>A</v>
      </c>
      <c r="Z477" s="6">
        <f>VLOOKUP(Q477,lists!Q:R,2,FALSE)</f>
        <v>3</v>
      </c>
      <c r="AA477" t="b">
        <f>VLOOKUP(G477,lists!$B$2:$D$3,3,FALSE)</f>
        <v>1</v>
      </c>
      <c r="AB477" t="b">
        <f>VLOOKUP(F477,lists!$B:$C,2,FALSE)</f>
        <v>1</v>
      </c>
      <c r="AC477" t="b">
        <f>IF(AND(Z477&gt;=VLOOKUP(JUMP!$I$1,lists!$Q:$R,2,FALSE),Z477&lt;=VLOOKUP(JUMP!$I$2,lists!$Q:$R,2,FALSE)),TRUE,FALSE)</f>
        <v>1</v>
      </c>
      <c r="AD477" t="b">
        <f>VLOOKUP(Y477,lists!$B$7:$D$8,3,FALSE)</f>
        <v>1</v>
      </c>
      <c r="AE477" t="b">
        <f>VLOOKUP(SUBSTITUTE(IF(H477="","Open",H477),"Beg","Mdn"),lists!$B$27:$D$29,3,FALSE)</f>
        <v>1</v>
      </c>
      <c r="AF477" t="b">
        <f>IF(JUMP!$I$5="All",TRUE,IF(JUMP!$I$5=TEXT('Raw - J'!C477,"mmm"),TRUE,FALSE))</f>
        <v>1</v>
      </c>
      <c r="AG477" t="b">
        <f>VLOOKUP(M477,lists!B:D,3,FALSE)</f>
        <v>1</v>
      </c>
      <c r="AH477" t="b">
        <f>VLOOKUP(T477,lists!$B$23:$D$25,3,FALSE)</f>
        <v>1</v>
      </c>
      <c r="AI477">
        <f t="shared" si="35"/>
        <v>1</v>
      </c>
    </row>
    <row r="478" spans="1:35" x14ac:dyDescent="0.35">
      <c r="A478" s="1">
        <f t="shared" si="32"/>
        <v>478</v>
      </c>
      <c r="B478" s="1">
        <f t="shared" si="33"/>
        <v>477</v>
      </c>
      <c r="C478" s="5">
        <v>44364</v>
      </c>
      <c r="D478" t="s">
        <v>134</v>
      </c>
      <c r="E478" t="s">
        <v>47</v>
      </c>
      <c r="F478" t="s">
        <v>53</v>
      </c>
      <c r="G478" t="s">
        <v>6</v>
      </c>
      <c r="H478" t="s">
        <v>227</v>
      </c>
      <c r="K478" t="s">
        <v>54</v>
      </c>
      <c r="L478" t="s">
        <v>5</v>
      </c>
      <c r="M478">
        <v>4</v>
      </c>
      <c r="O478" t="s">
        <v>235</v>
      </c>
      <c r="P478" t="s">
        <v>86</v>
      </c>
      <c r="Q478" t="s">
        <v>50</v>
      </c>
      <c r="R478">
        <v>5400</v>
      </c>
      <c r="S478" t="s">
        <v>2109</v>
      </c>
      <c r="T478" t="s">
        <v>241</v>
      </c>
      <c r="V478" t="s">
        <v>503</v>
      </c>
      <c r="W478" t="s">
        <v>503</v>
      </c>
      <c r="X478">
        <v>0</v>
      </c>
      <c r="Y478" s="6" t="str">
        <f t="shared" si="34"/>
        <v>A</v>
      </c>
      <c r="Z478" s="6">
        <f>VLOOKUP(Q478,lists!Q:R,2,FALSE)</f>
        <v>3</v>
      </c>
      <c r="AA478" t="b">
        <f>VLOOKUP(G478,lists!$B$2:$D$3,3,FALSE)</f>
        <v>1</v>
      </c>
      <c r="AB478" t="b">
        <f>VLOOKUP(F478,lists!$B:$C,2,FALSE)</f>
        <v>1</v>
      </c>
      <c r="AC478" t="b">
        <f>IF(AND(Z478&gt;=VLOOKUP(JUMP!$I$1,lists!$Q:$R,2,FALSE),Z478&lt;=VLOOKUP(JUMP!$I$2,lists!$Q:$R,2,FALSE)),TRUE,FALSE)</f>
        <v>1</v>
      </c>
      <c r="AD478" t="b">
        <f>VLOOKUP(Y478,lists!$B$7:$D$8,3,FALSE)</f>
        <v>1</v>
      </c>
      <c r="AE478" t="b">
        <f>VLOOKUP(SUBSTITUTE(IF(H478="","Open",H478),"Beg","Mdn"),lists!$B$27:$D$29,3,FALSE)</f>
        <v>1</v>
      </c>
      <c r="AF478" t="b">
        <f>IF(JUMP!$I$5="All",TRUE,IF(JUMP!$I$5=TEXT('Raw - J'!C478,"mmm"),TRUE,FALSE))</f>
        <v>1</v>
      </c>
      <c r="AG478" t="b">
        <f>VLOOKUP(M478,lists!B:D,3,FALSE)</f>
        <v>1</v>
      </c>
      <c r="AH478" t="b">
        <f>VLOOKUP(T478,lists!$B$23:$D$25,3,FALSE)</f>
        <v>1</v>
      </c>
      <c r="AI478">
        <f t="shared" si="35"/>
        <v>1</v>
      </c>
    </row>
    <row r="479" spans="1:35" x14ac:dyDescent="0.35">
      <c r="A479" s="1">
        <f t="shared" si="32"/>
        <v>479</v>
      </c>
      <c r="B479" s="1">
        <f t="shared" si="33"/>
        <v>478</v>
      </c>
      <c r="C479" s="5">
        <v>44364</v>
      </c>
      <c r="D479" t="s">
        <v>134</v>
      </c>
      <c r="E479" t="s">
        <v>47</v>
      </c>
      <c r="F479" t="s">
        <v>53</v>
      </c>
      <c r="G479" t="s">
        <v>51</v>
      </c>
      <c r="H479" t="s">
        <v>244</v>
      </c>
      <c r="K479" t="s">
        <v>54</v>
      </c>
      <c r="L479" t="s">
        <v>5</v>
      </c>
      <c r="M479">
        <v>4</v>
      </c>
      <c r="O479" t="s">
        <v>227</v>
      </c>
      <c r="P479" t="s">
        <v>86</v>
      </c>
      <c r="Q479" t="s">
        <v>50</v>
      </c>
      <c r="R479">
        <v>5400</v>
      </c>
      <c r="S479" t="s">
        <v>2112</v>
      </c>
      <c r="T479" t="s">
        <v>241</v>
      </c>
      <c r="V479" t="s">
        <v>503</v>
      </c>
      <c r="W479" t="s">
        <v>503</v>
      </c>
      <c r="X479">
        <v>0</v>
      </c>
      <c r="Y479" s="6" t="str">
        <f t="shared" si="34"/>
        <v>A</v>
      </c>
      <c r="Z479" s="6">
        <f>VLOOKUP(Q479,lists!Q:R,2,FALSE)</f>
        <v>3</v>
      </c>
      <c r="AA479" t="b">
        <f>VLOOKUP(G479,lists!$B$2:$D$3,3,FALSE)</f>
        <v>1</v>
      </c>
      <c r="AB479" t="b">
        <f>VLOOKUP(F479,lists!$B:$C,2,FALSE)</f>
        <v>1</v>
      </c>
      <c r="AC479" t="b">
        <f>IF(AND(Z479&gt;=VLOOKUP(JUMP!$I$1,lists!$Q:$R,2,FALSE),Z479&lt;=VLOOKUP(JUMP!$I$2,lists!$Q:$R,2,FALSE)),TRUE,FALSE)</f>
        <v>1</v>
      </c>
      <c r="AD479" t="b">
        <f>VLOOKUP(Y479,lists!$B$7:$D$8,3,FALSE)</f>
        <v>1</v>
      </c>
      <c r="AE479" t="b">
        <f>VLOOKUP(SUBSTITUTE(IF(H479="","Open",H479),"Beg","Mdn"),lists!$B$27:$D$29,3,FALSE)</f>
        <v>1</v>
      </c>
      <c r="AF479" t="b">
        <f>IF(JUMP!$I$5="All",TRUE,IF(JUMP!$I$5=TEXT('Raw - J'!C479,"mmm"),TRUE,FALSE))</f>
        <v>1</v>
      </c>
      <c r="AG479" t="b">
        <f>VLOOKUP(M479,lists!B:D,3,FALSE)</f>
        <v>1</v>
      </c>
      <c r="AH479" t="b">
        <f>VLOOKUP(T479,lists!$B$23:$D$25,3,FALSE)</f>
        <v>1</v>
      </c>
      <c r="AI479">
        <f t="shared" si="35"/>
        <v>1</v>
      </c>
    </row>
    <row r="480" spans="1:35" x14ac:dyDescent="0.35">
      <c r="A480" s="1">
        <f t="shared" si="32"/>
        <v>480</v>
      </c>
      <c r="B480" s="1">
        <f t="shared" si="33"/>
        <v>479</v>
      </c>
      <c r="C480" s="5">
        <v>44364</v>
      </c>
      <c r="D480" t="s">
        <v>134</v>
      </c>
      <c r="E480" t="s">
        <v>47</v>
      </c>
      <c r="F480" t="s">
        <v>53</v>
      </c>
      <c r="G480" t="s">
        <v>6</v>
      </c>
      <c r="H480" t="s">
        <v>227</v>
      </c>
      <c r="K480" t="s">
        <v>54</v>
      </c>
      <c r="L480" t="s">
        <v>5</v>
      </c>
      <c r="M480">
        <v>4</v>
      </c>
      <c r="O480" t="s">
        <v>228</v>
      </c>
      <c r="P480" t="s">
        <v>101</v>
      </c>
      <c r="Q480" t="s">
        <v>55</v>
      </c>
      <c r="R480">
        <v>5400</v>
      </c>
      <c r="S480" t="s">
        <v>2113</v>
      </c>
      <c r="T480" t="s">
        <v>241</v>
      </c>
      <c r="V480" t="s">
        <v>503</v>
      </c>
      <c r="W480" t="s">
        <v>503</v>
      </c>
      <c r="X480">
        <v>0</v>
      </c>
      <c r="Y480" s="6" t="str">
        <f t="shared" si="34"/>
        <v>A</v>
      </c>
      <c r="Z480" s="6">
        <f>VLOOKUP(Q480,lists!Q:R,2,FALSE)</f>
        <v>2</v>
      </c>
      <c r="AA480" t="b">
        <f>VLOOKUP(G480,lists!$B$2:$D$3,3,FALSE)</f>
        <v>1</v>
      </c>
      <c r="AB480" t="b">
        <f>VLOOKUP(F480,lists!$B:$C,2,FALSE)</f>
        <v>1</v>
      </c>
      <c r="AC480" t="b">
        <f>IF(AND(Z480&gt;=VLOOKUP(JUMP!$I$1,lists!$Q:$R,2,FALSE),Z480&lt;=VLOOKUP(JUMP!$I$2,lists!$Q:$R,2,FALSE)),TRUE,FALSE)</f>
        <v>1</v>
      </c>
      <c r="AD480" t="b">
        <f>VLOOKUP(Y480,lists!$B$7:$D$8,3,FALSE)</f>
        <v>1</v>
      </c>
      <c r="AE480" t="b">
        <f>VLOOKUP(SUBSTITUTE(IF(H480="","Open",H480),"Beg","Mdn"),lists!$B$27:$D$29,3,FALSE)</f>
        <v>1</v>
      </c>
      <c r="AF480" t="b">
        <f>IF(JUMP!$I$5="All",TRUE,IF(JUMP!$I$5=TEXT('Raw - J'!C480,"mmm"),TRUE,FALSE))</f>
        <v>1</v>
      </c>
      <c r="AG480" t="b">
        <f>VLOOKUP(M480,lists!B:D,3,FALSE)</f>
        <v>1</v>
      </c>
      <c r="AH480" t="b">
        <f>VLOOKUP(T480,lists!$B$23:$D$25,3,FALSE)</f>
        <v>1</v>
      </c>
      <c r="AI480">
        <f t="shared" si="35"/>
        <v>1</v>
      </c>
    </row>
    <row r="481" spans="1:35" x14ac:dyDescent="0.35">
      <c r="A481" s="1">
        <f t="shared" si="32"/>
        <v>481</v>
      </c>
      <c r="B481" s="1">
        <f t="shared" si="33"/>
        <v>480</v>
      </c>
      <c r="C481" s="5">
        <v>44364</v>
      </c>
      <c r="D481" t="s">
        <v>134</v>
      </c>
      <c r="E481" t="s">
        <v>47</v>
      </c>
      <c r="F481" t="s">
        <v>48</v>
      </c>
      <c r="G481" t="s">
        <v>6</v>
      </c>
      <c r="H481" t="s">
        <v>227</v>
      </c>
      <c r="K481" t="s">
        <v>49</v>
      </c>
      <c r="L481" t="s">
        <v>7</v>
      </c>
      <c r="M481">
        <v>4</v>
      </c>
      <c r="O481" t="s">
        <v>228</v>
      </c>
      <c r="P481" t="s">
        <v>175</v>
      </c>
      <c r="Q481" t="s">
        <v>52</v>
      </c>
      <c r="R481">
        <v>6200</v>
      </c>
      <c r="S481" t="s">
        <v>2108</v>
      </c>
      <c r="T481" t="s">
        <v>241</v>
      </c>
      <c r="V481" t="s">
        <v>503</v>
      </c>
      <c r="W481" t="s">
        <v>503</v>
      </c>
      <c r="X481">
        <v>0</v>
      </c>
      <c r="Y481" s="6" t="str">
        <f t="shared" si="34"/>
        <v>F</v>
      </c>
      <c r="Z481" s="6">
        <f>VLOOKUP(Q481,lists!Q:R,2,FALSE)</f>
        <v>5</v>
      </c>
      <c r="AA481" t="b">
        <f>VLOOKUP(G481,lists!$B$2:$D$3,3,FALSE)</f>
        <v>1</v>
      </c>
      <c r="AB481" t="b">
        <f>VLOOKUP(F481,lists!$B:$C,2,FALSE)</f>
        <v>1</v>
      </c>
      <c r="AC481" t="b">
        <f>IF(AND(Z481&gt;=VLOOKUP(JUMP!$I$1,lists!$Q:$R,2,FALSE),Z481&lt;=VLOOKUP(JUMP!$I$2,lists!$Q:$R,2,FALSE)),TRUE,FALSE)</f>
        <v>1</v>
      </c>
      <c r="AD481" t="b">
        <f>VLOOKUP(Y481,lists!$B$7:$D$8,3,FALSE)</f>
        <v>1</v>
      </c>
      <c r="AE481" t="b">
        <f>VLOOKUP(SUBSTITUTE(IF(H481="","Open",H481),"Beg","Mdn"),lists!$B$27:$D$29,3,FALSE)</f>
        <v>1</v>
      </c>
      <c r="AF481" t="b">
        <f>IF(JUMP!$I$5="All",TRUE,IF(JUMP!$I$5=TEXT('Raw - J'!C481,"mmm"),TRUE,FALSE))</f>
        <v>1</v>
      </c>
      <c r="AG481" t="b">
        <f>VLOOKUP(M481,lists!B:D,3,FALSE)</f>
        <v>1</v>
      </c>
      <c r="AH481" t="b">
        <f>VLOOKUP(T481,lists!$B$23:$D$25,3,FALSE)</f>
        <v>1</v>
      </c>
      <c r="AI481">
        <f t="shared" si="35"/>
        <v>1</v>
      </c>
    </row>
    <row r="482" spans="1:35" x14ac:dyDescent="0.35">
      <c r="A482" s="1">
        <f t="shared" si="32"/>
        <v>482</v>
      </c>
      <c r="B482" s="1">
        <f t="shared" si="33"/>
        <v>481</v>
      </c>
      <c r="C482" s="5">
        <v>44364</v>
      </c>
      <c r="D482" t="s">
        <v>134</v>
      </c>
      <c r="E482" t="s">
        <v>47</v>
      </c>
      <c r="F482" t="s">
        <v>48</v>
      </c>
      <c r="G482" t="s">
        <v>6</v>
      </c>
      <c r="H482" t="s">
        <v>244</v>
      </c>
      <c r="K482" t="s">
        <v>49</v>
      </c>
      <c r="L482" t="s">
        <v>5</v>
      </c>
      <c r="M482">
        <v>4</v>
      </c>
      <c r="O482" t="s">
        <v>226</v>
      </c>
      <c r="P482" t="s">
        <v>55</v>
      </c>
      <c r="Q482" t="s">
        <v>55</v>
      </c>
      <c r="R482">
        <v>6200</v>
      </c>
      <c r="S482" t="s">
        <v>2110</v>
      </c>
      <c r="T482" t="s">
        <v>241</v>
      </c>
      <c r="V482" t="s">
        <v>503</v>
      </c>
      <c r="W482" t="s">
        <v>503</v>
      </c>
      <c r="X482">
        <v>0</v>
      </c>
      <c r="Y482" s="6" t="str">
        <f t="shared" si="34"/>
        <v>A</v>
      </c>
      <c r="Z482" s="6">
        <f>VLOOKUP(Q482,lists!Q:R,2,FALSE)</f>
        <v>2</v>
      </c>
      <c r="AA482" t="b">
        <f>VLOOKUP(G482,lists!$B$2:$D$3,3,FALSE)</f>
        <v>1</v>
      </c>
      <c r="AB482" t="b">
        <f>VLOOKUP(F482,lists!$B:$C,2,FALSE)</f>
        <v>1</v>
      </c>
      <c r="AC482" t="b">
        <f>IF(AND(Z482&gt;=VLOOKUP(JUMP!$I$1,lists!$Q:$R,2,FALSE),Z482&lt;=VLOOKUP(JUMP!$I$2,lists!$Q:$R,2,FALSE)),TRUE,FALSE)</f>
        <v>1</v>
      </c>
      <c r="AD482" t="b">
        <f>VLOOKUP(Y482,lists!$B$7:$D$8,3,FALSE)</f>
        <v>1</v>
      </c>
      <c r="AE482" t="b">
        <f>VLOOKUP(SUBSTITUTE(IF(H482="","Open",H482),"Beg","Mdn"),lists!$B$27:$D$29,3,FALSE)</f>
        <v>1</v>
      </c>
      <c r="AF482" t="b">
        <f>IF(JUMP!$I$5="All",TRUE,IF(JUMP!$I$5=TEXT('Raw - J'!C482,"mmm"),TRUE,FALSE))</f>
        <v>1</v>
      </c>
      <c r="AG482" t="b">
        <f>VLOOKUP(M482,lists!B:D,3,FALSE)</f>
        <v>1</v>
      </c>
      <c r="AH482" t="b">
        <f>VLOOKUP(T482,lists!$B$23:$D$25,3,FALSE)</f>
        <v>1</v>
      </c>
      <c r="AI482">
        <f t="shared" si="35"/>
        <v>1</v>
      </c>
    </row>
    <row r="483" spans="1:35" x14ac:dyDescent="0.35">
      <c r="A483" s="1">
        <f t="shared" si="32"/>
        <v>483</v>
      </c>
      <c r="B483" s="1">
        <f t="shared" si="33"/>
        <v>482</v>
      </c>
      <c r="C483" s="5">
        <v>44364</v>
      </c>
      <c r="D483" t="s">
        <v>134</v>
      </c>
      <c r="E483" t="s">
        <v>47</v>
      </c>
      <c r="F483" t="s">
        <v>53</v>
      </c>
      <c r="G483" t="s">
        <v>6</v>
      </c>
      <c r="H483" t="s">
        <v>227</v>
      </c>
      <c r="K483" t="s">
        <v>54</v>
      </c>
      <c r="L483" t="s">
        <v>5</v>
      </c>
      <c r="M483">
        <v>3</v>
      </c>
      <c r="O483" t="s">
        <v>232</v>
      </c>
      <c r="P483" t="s">
        <v>150</v>
      </c>
      <c r="Q483" t="s">
        <v>52</v>
      </c>
      <c r="R483">
        <v>8700</v>
      </c>
      <c r="S483" t="s">
        <v>2111</v>
      </c>
      <c r="T483" t="s">
        <v>241</v>
      </c>
      <c r="V483" t="s">
        <v>503</v>
      </c>
      <c r="W483" t="s">
        <v>503</v>
      </c>
      <c r="X483">
        <v>0</v>
      </c>
      <c r="Y483" s="6" t="str">
        <f t="shared" si="34"/>
        <v>A</v>
      </c>
      <c r="Z483" s="6">
        <f>VLOOKUP(Q483,lists!Q:R,2,FALSE)</f>
        <v>5</v>
      </c>
      <c r="AA483" t="b">
        <f>VLOOKUP(G483,lists!$B$2:$D$3,3,FALSE)</f>
        <v>1</v>
      </c>
      <c r="AB483" t="b">
        <f>VLOOKUP(F483,lists!$B:$C,2,FALSE)</f>
        <v>1</v>
      </c>
      <c r="AC483" t="b">
        <f>IF(AND(Z483&gt;=VLOOKUP(JUMP!$I$1,lists!$Q:$R,2,FALSE),Z483&lt;=VLOOKUP(JUMP!$I$2,lists!$Q:$R,2,FALSE)),TRUE,FALSE)</f>
        <v>1</v>
      </c>
      <c r="AD483" t="b">
        <f>VLOOKUP(Y483,lists!$B$7:$D$8,3,FALSE)</f>
        <v>1</v>
      </c>
      <c r="AE483" t="b">
        <f>VLOOKUP(SUBSTITUTE(IF(H483="","Open",H483),"Beg","Mdn"),lists!$B$27:$D$29,3,FALSE)</f>
        <v>1</v>
      </c>
      <c r="AF483" t="b">
        <f>IF(JUMP!$I$5="All",TRUE,IF(JUMP!$I$5=TEXT('Raw - J'!C483,"mmm"),TRUE,FALSE))</f>
        <v>1</v>
      </c>
      <c r="AG483" t="b">
        <f>VLOOKUP(M483,lists!B:D,3,FALSE)</f>
        <v>1</v>
      </c>
      <c r="AH483" t="b">
        <f>VLOOKUP(T483,lists!$B$23:$D$25,3,FALSE)</f>
        <v>1</v>
      </c>
      <c r="AI483">
        <f t="shared" si="35"/>
        <v>1</v>
      </c>
    </row>
    <row r="484" spans="1:35" x14ac:dyDescent="0.35">
      <c r="A484" s="1">
        <f t="shared" si="32"/>
        <v>484</v>
      </c>
      <c r="B484" s="1">
        <f t="shared" si="33"/>
        <v>483</v>
      </c>
      <c r="C484" s="5">
        <v>44365</v>
      </c>
      <c r="D484" t="s">
        <v>146</v>
      </c>
      <c r="E484" t="s">
        <v>47</v>
      </c>
      <c r="F484" t="s">
        <v>58</v>
      </c>
      <c r="G484" t="s">
        <v>51</v>
      </c>
      <c r="H484" t="s">
        <v>227</v>
      </c>
      <c r="K484" t="s">
        <v>60</v>
      </c>
      <c r="L484" t="s">
        <v>5</v>
      </c>
      <c r="M484">
        <v>5</v>
      </c>
      <c r="O484" t="s">
        <v>227</v>
      </c>
      <c r="P484" t="s">
        <v>276</v>
      </c>
      <c r="Q484" t="s">
        <v>55</v>
      </c>
      <c r="R484">
        <v>3500</v>
      </c>
      <c r="S484" t="s">
        <v>2118</v>
      </c>
      <c r="T484" t="s">
        <v>239</v>
      </c>
      <c r="V484" t="s">
        <v>503</v>
      </c>
      <c r="W484" t="s">
        <v>503</v>
      </c>
      <c r="X484">
        <v>0</v>
      </c>
      <c r="Y484" s="6" t="str">
        <f t="shared" si="34"/>
        <v>A</v>
      </c>
      <c r="Z484" s="6">
        <f>VLOOKUP(Q484,lists!Q:R,2,FALSE)</f>
        <v>2</v>
      </c>
      <c r="AA484" t="b">
        <f>VLOOKUP(G484,lists!$B$2:$D$3,3,FALSE)</f>
        <v>1</v>
      </c>
      <c r="AB484" t="b">
        <f>VLOOKUP(F484,lists!$B:$C,2,FALSE)</f>
        <v>1</v>
      </c>
      <c r="AC484" t="b">
        <f>IF(AND(Z484&gt;=VLOOKUP(JUMP!$I$1,lists!$Q:$R,2,FALSE),Z484&lt;=VLOOKUP(JUMP!$I$2,lists!$Q:$R,2,FALSE)),TRUE,FALSE)</f>
        <v>1</v>
      </c>
      <c r="AD484" t="b">
        <f>VLOOKUP(Y484,lists!$B$7:$D$8,3,FALSE)</f>
        <v>1</v>
      </c>
      <c r="AE484" t="b">
        <f>VLOOKUP(SUBSTITUTE(IF(H484="","Open",H484),"Beg","Mdn"),lists!$B$27:$D$29,3,FALSE)</f>
        <v>1</v>
      </c>
      <c r="AF484" t="b">
        <f>IF(JUMP!$I$5="All",TRUE,IF(JUMP!$I$5=TEXT('Raw - J'!C484,"mmm"),TRUE,FALSE))</f>
        <v>1</v>
      </c>
      <c r="AG484" t="b">
        <f>VLOOKUP(M484,lists!B:D,3,FALSE)</f>
        <v>1</v>
      </c>
      <c r="AH484" t="b">
        <f>VLOOKUP(T484,lists!$B$23:$D$25,3,FALSE)</f>
        <v>1</v>
      </c>
      <c r="AI484">
        <f t="shared" si="35"/>
        <v>1</v>
      </c>
    </row>
    <row r="485" spans="1:35" x14ac:dyDescent="0.35">
      <c r="A485" s="1">
        <f t="shared" si="32"/>
        <v>485</v>
      </c>
      <c r="B485" s="1">
        <f t="shared" si="33"/>
        <v>484</v>
      </c>
      <c r="C485" s="5">
        <v>44365</v>
      </c>
      <c r="D485" t="s">
        <v>146</v>
      </c>
      <c r="E485" t="s">
        <v>47</v>
      </c>
      <c r="F485" t="s">
        <v>53</v>
      </c>
      <c r="G485" t="s">
        <v>51</v>
      </c>
      <c r="H485" t="s">
        <v>245</v>
      </c>
      <c r="K485" t="s">
        <v>54</v>
      </c>
      <c r="L485" t="s">
        <v>5</v>
      </c>
      <c r="M485">
        <v>4</v>
      </c>
      <c r="O485" t="s">
        <v>227</v>
      </c>
      <c r="P485" t="s">
        <v>148</v>
      </c>
      <c r="Q485" t="s">
        <v>52</v>
      </c>
      <c r="R485">
        <v>5400</v>
      </c>
      <c r="S485" t="s">
        <v>2116</v>
      </c>
      <c r="T485" t="s">
        <v>239</v>
      </c>
      <c r="V485" t="s">
        <v>503</v>
      </c>
      <c r="W485" t="s">
        <v>503</v>
      </c>
      <c r="X485">
        <v>0</v>
      </c>
      <c r="Y485" s="6" t="str">
        <f t="shared" si="34"/>
        <v>A</v>
      </c>
      <c r="Z485" s="6">
        <f>VLOOKUP(Q485,lists!Q:R,2,FALSE)</f>
        <v>5</v>
      </c>
      <c r="AA485" t="b">
        <f>VLOOKUP(G485,lists!$B$2:$D$3,3,FALSE)</f>
        <v>1</v>
      </c>
      <c r="AB485" t="b">
        <f>VLOOKUP(F485,lists!$B:$C,2,FALSE)</f>
        <v>1</v>
      </c>
      <c r="AC485" t="b">
        <f>IF(AND(Z485&gt;=VLOOKUP(JUMP!$I$1,lists!$Q:$R,2,FALSE),Z485&lt;=VLOOKUP(JUMP!$I$2,lists!$Q:$R,2,FALSE)),TRUE,FALSE)</f>
        <v>1</v>
      </c>
      <c r="AD485" t="b">
        <f>VLOOKUP(Y485,lists!$B$7:$D$8,3,FALSE)</f>
        <v>1</v>
      </c>
      <c r="AE485" t="b">
        <f>VLOOKUP(SUBSTITUTE(IF(H485="","Open",H485),"Beg","Mdn"),lists!$B$27:$D$29,3,FALSE)</f>
        <v>1</v>
      </c>
      <c r="AF485" t="b">
        <f>IF(JUMP!$I$5="All",TRUE,IF(JUMP!$I$5=TEXT('Raw - J'!C485,"mmm"),TRUE,FALSE))</f>
        <v>1</v>
      </c>
      <c r="AG485" t="b">
        <f>VLOOKUP(M485,lists!B:D,3,FALSE)</f>
        <v>1</v>
      </c>
      <c r="AH485" t="b">
        <f>VLOOKUP(T485,lists!$B$23:$D$25,3,FALSE)</f>
        <v>1</v>
      </c>
      <c r="AI485">
        <f t="shared" si="35"/>
        <v>1</v>
      </c>
    </row>
    <row r="486" spans="1:35" x14ac:dyDescent="0.35">
      <c r="A486" s="1">
        <f t="shared" si="32"/>
        <v>486</v>
      </c>
      <c r="B486" s="1">
        <f t="shared" si="33"/>
        <v>485</v>
      </c>
      <c r="C486" s="5">
        <v>44365</v>
      </c>
      <c r="D486" t="s">
        <v>146</v>
      </c>
      <c r="E486" t="s">
        <v>47</v>
      </c>
      <c r="F486" t="s">
        <v>53</v>
      </c>
      <c r="G486" t="s">
        <v>6</v>
      </c>
      <c r="H486" t="s">
        <v>227</v>
      </c>
      <c r="K486" t="s">
        <v>54</v>
      </c>
      <c r="L486" t="s">
        <v>7</v>
      </c>
      <c r="M486">
        <v>5</v>
      </c>
      <c r="O486" t="s">
        <v>229</v>
      </c>
      <c r="P486" t="s">
        <v>276</v>
      </c>
      <c r="Q486" t="s">
        <v>55</v>
      </c>
      <c r="R486">
        <v>6100</v>
      </c>
      <c r="S486" t="s">
        <v>2119</v>
      </c>
      <c r="T486" t="s">
        <v>239</v>
      </c>
      <c r="V486" t="s">
        <v>503</v>
      </c>
      <c r="W486" t="s">
        <v>503</v>
      </c>
      <c r="X486">
        <v>0</v>
      </c>
      <c r="Y486" s="6" t="str">
        <f t="shared" si="34"/>
        <v>F</v>
      </c>
      <c r="Z486" s="6">
        <f>VLOOKUP(Q486,lists!Q:R,2,FALSE)</f>
        <v>2</v>
      </c>
      <c r="AA486" t="b">
        <f>VLOOKUP(G486,lists!$B$2:$D$3,3,FALSE)</f>
        <v>1</v>
      </c>
      <c r="AB486" t="b">
        <f>VLOOKUP(F486,lists!$B:$C,2,FALSE)</f>
        <v>1</v>
      </c>
      <c r="AC486" t="b">
        <f>IF(AND(Z486&gt;=VLOOKUP(JUMP!$I$1,lists!$Q:$R,2,FALSE),Z486&lt;=VLOOKUP(JUMP!$I$2,lists!$Q:$R,2,FALSE)),TRUE,FALSE)</f>
        <v>1</v>
      </c>
      <c r="AD486" t="b">
        <f>VLOOKUP(Y486,lists!$B$7:$D$8,3,FALSE)</f>
        <v>1</v>
      </c>
      <c r="AE486" t="b">
        <f>VLOOKUP(SUBSTITUTE(IF(H486="","Open",H486),"Beg","Mdn"),lists!$B$27:$D$29,3,FALSE)</f>
        <v>1</v>
      </c>
      <c r="AF486" t="b">
        <f>IF(JUMP!$I$5="All",TRUE,IF(JUMP!$I$5=TEXT('Raw - J'!C486,"mmm"),TRUE,FALSE))</f>
        <v>1</v>
      </c>
      <c r="AG486" t="b">
        <f>VLOOKUP(M486,lists!B:D,3,FALSE)</f>
        <v>1</v>
      </c>
      <c r="AH486" t="b">
        <f>VLOOKUP(T486,lists!$B$23:$D$25,3,FALSE)</f>
        <v>1</v>
      </c>
      <c r="AI486">
        <f t="shared" si="35"/>
        <v>1</v>
      </c>
    </row>
    <row r="487" spans="1:35" x14ac:dyDescent="0.35">
      <c r="A487" s="1">
        <f t="shared" si="32"/>
        <v>487</v>
      </c>
      <c r="B487" s="1">
        <f t="shared" si="33"/>
        <v>486</v>
      </c>
      <c r="C487" s="5">
        <v>44365</v>
      </c>
      <c r="D487" t="s">
        <v>146</v>
      </c>
      <c r="E487" t="s">
        <v>47</v>
      </c>
      <c r="F487" t="s">
        <v>53</v>
      </c>
      <c r="G487" t="s">
        <v>6</v>
      </c>
      <c r="H487" t="s">
        <v>227</v>
      </c>
      <c r="K487" t="s">
        <v>54</v>
      </c>
      <c r="L487" t="s">
        <v>5</v>
      </c>
      <c r="M487">
        <v>5</v>
      </c>
      <c r="O487" t="s">
        <v>229</v>
      </c>
      <c r="P487" t="s">
        <v>174</v>
      </c>
      <c r="Q487" t="s">
        <v>50</v>
      </c>
      <c r="R487">
        <v>6600</v>
      </c>
      <c r="S487" t="s">
        <v>2117</v>
      </c>
      <c r="T487" t="s">
        <v>239</v>
      </c>
      <c r="V487" t="s">
        <v>503</v>
      </c>
      <c r="W487" t="s">
        <v>503</v>
      </c>
      <c r="X487">
        <v>0</v>
      </c>
      <c r="Y487" s="6" t="str">
        <f t="shared" si="34"/>
        <v>A</v>
      </c>
      <c r="Z487" s="6">
        <f>VLOOKUP(Q487,lists!Q:R,2,FALSE)</f>
        <v>3</v>
      </c>
      <c r="AA487" t="b">
        <f>VLOOKUP(G487,lists!$B$2:$D$3,3,FALSE)</f>
        <v>1</v>
      </c>
      <c r="AB487" t="b">
        <f>VLOOKUP(F487,lists!$B:$C,2,FALSE)</f>
        <v>1</v>
      </c>
      <c r="AC487" t="b">
        <f>IF(AND(Z487&gt;=VLOOKUP(JUMP!$I$1,lists!$Q:$R,2,FALSE),Z487&lt;=VLOOKUP(JUMP!$I$2,lists!$Q:$R,2,FALSE)),TRUE,FALSE)</f>
        <v>1</v>
      </c>
      <c r="AD487" t="b">
        <f>VLOOKUP(Y487,lists!$B$7:$D$8,3,FALSE)</f>
        <v>1</v>
      </c>
      <c r="AE487" t="b">
        <f>VLOOKUP(SUBSTITUTE(IF(H487="","Open",H487),"Beg","Mdn"),lists!$B$27:$D$29,3,FALSE)</f>
        <v>1</v>
      </c>
      <c r="AF487" t="b">
        <f>IF(JUMP!$I$5="All",TRUE,IF(JUMP!$I$5=TEXT('Raw - J'!C487,"mmm"),TRUE,FALSE))</f>
        <v>1</v>
      </c>
      <c r="AG487" t="b">
        <f>VLOOKUP(M487,lists!B:D,3,FALSE)</f>
        <v>1</v>
      </c>
      <c r="AH487" t="b">
        <f>VLOOKUP(T487,lists!$B$23:$D$25,3,FALSE)</f>
        <v>1</v>
      </c>
      <c r="AI487">
        <f t="shared" si="35"/>
        <v>1</v>
      </c>
    </row>
    <row r="488" spans="1:35" x14ac:dyDescent="0.35">
      <c r="A488" s="1">
        <f t="shared" si="32"/>
        <v>488</v>
      </c>
      <c r="B488" s="1">
        <f t="shared" si="33"/>
        <v>487</v>
      </c>
      <c r="C488" s="5">
        <v>44365</v>
      </c>
      <c r="D488" t="s">
        <v>146</v>
      </c>
      <c r="E488" t="s">
        <v>47</v>
      </c>
      <c r="F488" t="s">
        <v>53</v>
      </c>
      <c r="G488" t="s">
        <v>51</v>
      </c>
      <c r="H488" t="s">
        <v>227</v>
      </c>
      <c r="I488" t="s">
        <v>2032</v>
      </c>
      <c r="K488" t="s">
        <v>34</v>
      </c>
      <c r="L488" t="s">
        <v>5</v>
      </c>
      <c r="M488">
        <v>4</v>
      </c>
      <c r="O488" t="s">
        <v>227</v>
      </c>
      <c r="P488" t="s">
        <v>276</v>
      </c>
      <c r="Q488" t="s">
        <v>55</v>
      </c>
      <c r="R488">
        <v>6600</v>
      </c>
      <c r="S488" t="s">
        <v>2120</v>
      </c>
      <c r="T488" t="s">
        <v>239</v>
      </c>
      <c r="V488" t="s">
        <v>503</v>
      </c>
      <c r="W488" t="s">
        <v>503</v>
      </c>
      <c r="X488">
        <v>0</v>
      </c>
      <c r="Y488" s="6" t="str">
        <f t="shared" si="34"/>
        <v>A</v>
      </c>
      <c r="Z488" s="6">
        <f>VLOOKUP(Q488,lists!Q:R,2,FALSE)</f>
        <v>2</v>
      </c>
      <c r="AA488" t="b">
        <f>VLOOKUP(G488,lists!$B$2:$D$3,3,FALSE)</f>
        <v>1</v>
      </c>
      <c r="AB488" t="b">
        <f>VLOOKUP(F488,lists!$B:$C,2,FALSE)</f>
        <v>1</v>
      </c>
      <c r="AC488" t="b">
        <f>IF(AND(Z488&gt;=VLOOKUP(JUMP!$I$1,lists!$Q:$R,2,FALSE),Z488&lt;=VLOOKUP(JUMP!$I$2,lists!$Q:$R,2,FALSE)),TRUE,FALSE)</f>
        <v>1</v>
      </c>
      <c r="AD488" t="b">
        <f>VLOOKUP(Y488,lists!$B$7:$D$8,3,FALSE)</f>
        <v>1</v>
      </c>
      <c r="AE488" t="b">
        <f>VLOOKUP(SUBSTITUTE(IF(H488="","Open",H488),"Beg","Mdn"),lists!$B$27:$D$29,3,FALSE)</f>
        <v>1</v>
      </c>
      <c r="AF488" t="b">
        <f>IF(JUMP!$I$5="All",TRUE,IF(JUMP!$I$5=TEXT('Raw - J'!C488,"mmm"),TRUE,FALSE))</f>
        <v>1</v>
      </c>
      <c r="AG488" t="b">
        <f>VLOOKUP(M488,lists!B:D,3,FALSE)</f>
        <v>1</v>
      </c>
      <c r="AH488" t="b">
        <f>VLOOKUP(T488,lists!$B$23:$D$25,3,FALSE)</f>
        <v>1</v>
      </c>
      <c r="AI488">
        <f t="shared" si="35"/>
        <v>1</v>
      </c>
    </row>
    <row r="489" spans="1:35" x14ac:dyDescent="0.35">
      <c r="A489" s="1">
        <f t="shared" si="32"/>
        <v>489</v>
      </c>
      <c r="B489" s="1">
        <f t="shared" si="33"/>
        <v>488</v>
      </c>
      <c r="C489" s="5">
        <v>44365</v>
      </c>
      <c r="D489" t="s">
        <v>146</v>
      </c>
      <c r="E489" t="s">
        <v>47</v>
      </c>
      <c r="F489" t="s">
        <v>48</v>
      </c>
      <c r="G489" t="s">
        <v>6</v>
      </c>
      <c r="H489" t="s">
        <v>244</v>
      </c>
      <c r="K489" t="s">
        <v>49</v>
      </c>
      <c r="L489" t="s">
        <v>5</v>
      </c>
      <c r="M489">
        <v>5</v>
      </c>
      <c r="O489" t="s">
        <v>234</v>
      </c>
      <c r="P489" t="s">
        <v>170</v>
      </c>
      <c r="Q489" t="s">
        <v>50</v>
      </c>
      <c r="R489">
        <v>7100</v>
      </c>
      <c r="S489" t="s">
        <v>2115</v>
      </c>
      <c r="T489" t="s">
        <v>239</v>
      </c>
      <c r="V489" t="s">
        <v>503</v>
      </c>
      <c r="W489" t="s">
        <v>503</v>
      </c>
      <c r="X489">
        <v>0</v>
      </c>
      <c r="Y489" s="6" t="str">
        <f t="shared" si="34"/>
        <v>A</v>
      </c>
      <c r="Z489" s="6">
        <f>VLOOKUP(Q489,lists!Q:R,2,FALSE)</f>
        <v>3</v>
      </c>
      <c r="AA489" t="b">
        <f>VLOOKUP(G489,lists!$B$2:$D$3,3,FALSE)</f>
        <v>1</v>
      </c>
      <c r="AB489" t="b">
        <f>VLOOKUP(F489,lists!$B:$C,2,FALSE)</f>
        <v>1</v>
      </c>
      <c r="AC489" t="b">
        <f>IF(AND(Z489&gt;=VLOOKUP(JUMP!$I$1,lists!$Q:$R,2,FALSE),Z489&lt;=VLOOKUP(JUMP!$I$2,lists!$Q:$R,2,FALSE)),TRUE,FALSE)</f>
        <v>1</v>
      </c>
      <c r="AD489" t="b">
        <f>VLOOKUP(Y489,lists!$B$7:$D$8,3,FALSE)</f>
        <v>1</v>
      </c>
      <c r="AE489" t="b">
        <f>VLOOKUP(SUBSTITUTE(IF(H489="","Open",H489),"Beg","Mdn"),lists!$B$27:$D$29,3,FALSE)</f>
        <v>1</v>
      </c>
      <c r="AF489" t="b">
        <f>IF(JUMP!$I$5="All",TRUE,IF(JUMP!$I$5=TEXT('Raw - J'!C489,"mmm"),TRUE,FALSE))</f>
        <v>1</v>
      </c>
      <c r="AG489" t="b">
        <f>VLOOKUP(M489,lists!B:D,3,FALSE)</f>
        <v>1</v>
      </c>
      <c r="AH489" t="b">
        <f>VLOOKUP(T489,lists!$B$23:$D$25,3,FALSE)</f>
        <v>1</v>
      </c>
      <c r="AI489">
        <f t="shared" si="35"/>
        <v>1</v>
      </c>
    </row>
    <row r="490" spans="1:35" x14ac:dyDescent="0.35">
      <c r="A490" s="1">
        <f t="shared" si="32"/>
        <v>490</v>
      </c>
      <c r="B490" s="1">
        <f t="shared" si="33"/>
        <v>489</v>
      </c>
      <c r="C490" s="5">
        <v>44365</v>
      </c>
      <c r="D490" t="s">
        <v>146</v>
      </c>
      <c r="E490" t="s">
        <v>47</v>
      </c>
      <c r="F490" t="s">
        <v>48</v>
      </c>
      <c r="G490" t="s">
        <v>6</v>
      </c>
      <c r="H490" t="s">
        <v>227</v>
      </c>
      <c r="K490" t="s">
        <v>49</v>
      </c>
      <c r="L490" t="s">
        <v>5</v>
      </c>
      <c r="M490">
        <v>3</v>
      </c>
      <c r="O490" t="s">
        <v>232</v>
      </c>
      <c r="P490" t="s">
        <v>147</v>
      </c>
      <c r="Q490" t="s">
        <v>50</v>
      </c>
      <c r="R490">
        <v>19600</v>
      </c>
      <c r="S490" t="s">
        <v>2114</v>
      </c>
      <c r="T490" t="s">
        <v>239</v>
      </c>
      <c r="V490" t="s">
        <v>503</v>
      </c>
      <c r="W490" t="s">
        <v>503</v>
      </c>
      <c r="X490">
        <v>0</v>
      </c>
      <c r="Y490" s="6" t="str">
        <f t="shared" si="34"/>
        <v>A</v>
      </c>
      <c r="Z490" s="6">
        <f>VLOOKUP(Q490,lists!Q:R,2,FALSE)</f>
        <v>3</v>
      </c>
      <c r="AA490" t="b">
        <f>VLOOKUP(G490,lists!$B$2:$D$3,3,FALSE)</f>
        <v>1</v>
      </c>
      <c r="AB490" t="b">
        <f>VLOOKUP(F490,lists!$B:$C,2,FALSE)</f>
        <v>1</v>
      </c>
      <c r="AC490" t="b">
        <f>IF(AND(Z490&gt;=VLOOKUP(JUMP!$I$1,lists!$Q:$R,2,FALSE),Z490&lt;=VLOOKUP(JUMP!$I$2,lists!$Q:$R,2,FALSE)),TRUE,FALSE)</f>
        <v>1</v>
      </c>
      <c r="AD490" t="b">
        <f>VLOOKUP(Y490,lists!$B$7:$D$8,3,FALSE)</f>
        <v>1</v>
      </c>
      <c r="AE490" t="b">
        <f>VLOOKUP(SUBSTITUTE(IF(H490="","Open",H490),"Beg","Mdn"),lists!$B$27:$D$29,3,FALSE)</f>
        <v>1</v>
      </c>
      <c r="AF490" t="b">
        <f>IF(JUMP!$I$5="All",TRUE,IF(JUMP!$I$5=TEXT('Raw - J'!C490,"mmm"),TRUE,FALSE))</f>
        <v>1</v>
      </c>
      <c r="AG490" t="b">
        <f>VLOOKUP(M490,lists!B:D,3,FALSE)</f>
        <v>1</v>
      </c>
      <c r="AH490" t="b">
        <f>VLOOKUP(T490,lists!$B$23:$D$25,3,FALSE)</f>
        <v>1</v>
      </c>
      <c r="AI490">
        <f t="shared" si="35"/>
        <v>1</v>
      </c>
    </row>
    <row r="491" spans="1:35" x14ac:dyDescent="0.35">
      <c r="A491" s="1">
        <f t="shared" si="32"/>
        <v>491</v>
      </c>
      <c r="B491" s="1">
        <f t="shared" si="33"/>
        <v>490</v>
      </c>
      <c r="C491" s="5">
        <v>44366</v>
      </c>
      <c r="D491" t="s">
        <v>215</v>
      </c>
      <c r="E491" t="s">
        <v>47</v>
      </c>
      <c r="F491" t="s">
        <v>53</v>
      </c>
      <c r="G491" t="s">
        <v>6</v>
      </c>
      <c r="H491" t="s">
        <v>227</v>
      </c>
      <c r="K491" t="s">
        <v>54</v>
      </c>
      <c r="L491" t="s">
        <v>5</v>
      </c>
      <c r="M491">
        <v>5</v>
      </c>
      <c r="O491" t="s">
        <v>234</v>
      </c>
      <c r="P491" t="s">
        <v>91</v>
      </c>
      <c r="Q491" t="s">
        <v>50</v>
      </c>
      <c r="R491">
        <v>5200</v>
      </c>
      <c r="S491" t="s">
        <v>2122</v>
      </c>
      <c r="T491" t="s">
        <v>240</v>
      </c>
      <c r="V491" t="s">
        <v>503</v>
      </c>
      <c r="W491" t="s">
        <v>503</v>
      </c>
      <c r="X491">
        <v>0</v>
      </c>
      <c r="Y491" s="6" t="str">
        <f t="shared" si="34"/>
        <v>A</v>
      </c>
      <c r="Z491" s="6">
        <f>VLOOKUP(Q491,lists!Q:R,2,FALSE)</f>
        <v>3</v>
      </c>
      <c r="AA491" t="b">
        <f>VLOOKUP(G491,lists!$B$2:$D$3,3,FALSE)</f>
        <v>1</v>
      </c>
      <c r="AB491" t="b">
        <f>VLOOKUP(F491,lists!$B:$C,2,FALSE)</f>
        <v>1</v>
      </c>
      <c r="AC491" t="b">
        <f>IF(AND(Z491&gt;=VLOOKUP(JUMP!$I$1,lists!$Q:$R,2,FALSE),Z491&lt;=VLOOKUP(JUMP!$I$2,lists!$Q:$R,2,FALSE)),TRUE,FALSE)</f>
        <v>1</v>
      </c>
      <c r="AD491" t="b">
        <f>VLOOKUP(Y491,lists!$B$7:$D$8,3,FALSE)</f>
        <v>1</v>
      </c>
      <c r="AE491" t="b">
        <f>VLOOKUP(SUBSTITUTE(IF(H491="","Open",H491),"Beg","Mdn"),lists!$B$27:$D$29,3,FALSE)</f>
        <v>1</v>
      </c>
      <c r="AF491" t="b">
        <f>IF(JUMP!$I$5="All",TRUE,IF(JUMP!$I$5=TEXT('Raw - J'!C491,"mmm"),TRUE,FALSE))</f>
        <v>1</v>
      </c>
      <c r="AG491" t="b">
        <f>VLOOKUP(M491,lists!B:D,3,FALSE)</f>
        <v>1</v>
      </c>
      <c r="AH491" t="b">
        <f>VLOOKUP(T491,lists!$B$23:$D$25,3,FALSE)</f>
        <v>1</v>
      </c>
      <c r="AI491">
        <f t="shared" si="35"/>
        <v>1</v>
      </c>
    </row>
    <row r="492" spans="1:35" x14ac:dyDescent="0.35">
      <c r="A492" s="1">
        <f t="shared" si="32"/>
        <v>492</v>
      </c>
      <c r="B492" s="1">
        <f t="shared" si="33"/>
        <v>491</v>
      </c>
      <c r="C492" s="5">
        <v>44366</v>
      </c>
      <c r="D492" t="s">
        <v>215</v>
      </c>
      <c r="E492" t="s">
        <v>47</v>
      </c>
      <c r="F492" t="s">
        <v>53</v>
      </c>
      <c r="G492" t="s">
        <v>6</v>
      </c>
      <c r="H492" t="s">
        <v>227</v>
      </c>
      <c r="K492" t="s">
        <v>54</v>
      </c>
      <c r="L492" t="s">
        <v>5</v>
      </c>
      <c r="M492">
        <v>5</v>
      </c>
      <c r="O492" t="s">
        <v>234</v>
      </c>
      <c r="P492" t="s">
        <v>216</v>
      </c>
      <c r="Q492" t="s">
        <v>52</v>
      </c>
      <c r="R492">
        <v>5200</v>
      </c>
      <c r="S492" t="s">
        <v>2126</v>
      </c>
      <c r="T492" t="s">
        <v>240</v>
      </c>
      <c r="V492" t="s">
        <v>503</v>
      </c>
      <c r="W492" t="s">
        <v>503</v>
      </c>
      <c r="X492">
        <v>0</v>
      </c>
      <c r="Y492" s="6" t="str">
        <f t="shared" si="34"/>
        <v>A</v>
      </c>
      <c r="Z492" s="6">
        <f>VLOOKUP(Q492,lists!Q:R,2,FALSE)</f>
        <v>5</v>
      </c>
      <c r="AA492" t="b">
        <f>VLOOKUP(G492,lists!$B$2:$D$3,3,FALSE)</f>
        <v>1</v>
      </c>
      <c r="AB492" t="b">
        <f>VLOOKUP(F492,lists!$B:$C,2,FALSE)</f>
        <v>1</v>
      </c>
      <c r="AC492" t="b">
        <f>IF(AND(Z492&gt;=VLOOKUP(JUMP!$I$1,lists!$Q:$R,2,FALSE),Z492&lt;=VLOOKUP(JUMP!$I$2,lists!$Q:$R,2,FALSE)),TRUE,FALSE)</f>
        <v>1</v>
      </c>
      <c r="AD492" t="b">
        <f>VLOOKUP(Y492,lists!$B$7:$D$8,3,FALSE)</f>
        <v>1</v>
      </c>
      <c r="AE492" t="b">
        <f>VLOOKUP(SUBSTITUTE(IF(H492="","Open",H492),"Beg","Mdn"),lists!$B$27:$D$29,3,FALSE)</f>
        <v>1</v>
      </c>
      <c r="AF492" t="b">
        <f>IF(JUMP!$I$5="All",TRUE,IF(JUMP!$I$5=TEXT('Raw - J'!C492,"mmm"),TRUE,FALSE))</f>
        <v>1</v>
      </c>
      <c r="AG492" t="b">
        <f>VLOOKUP(M492,lists!B:D,3,FALSE)</f>
        <v>1</v>
      </c>
      <c r="AH492" t="b">
        <f>VLOOKUP(T492,lists!$B$23:$D$25,3,FALSE)</f>
        <v>1</v>
      </c>
      <c r="AI492">
        <f t="shared" si="35"/>
        <v>1</v>
      </c>
    </row>
    <row r="493" spans="1:35" x14ac:dyDescent="0.35">
      <c r="A493" s="1">
        <f t="shared" si="32"/>
        <v>493</v>
      </c>
      <c r="B493" s="1">
        <f t="shared" si="33"/>
        <v>492</v>
      </c>
      <c r="C493" s="5">
        <v>44366</v>
      </c>
      <c r="D493" t="s">
        <v>215</v>
      </c>
      <c r="E493" t="s">
        <v>47</v>
      </c>
      <c r="F493" t="s">
        <v>53</v>
      </c>
      <c r="G493" t="s">
        <v>51</v>
      </c>
      <c r="H493" t="s">
        <v>245</v>
      </c>
      <c r="K493" t="s">
        <v>54</v>
      </c>
      <c r="L493" t="s">
        <v>5</v>
      </c>
      <c r="M493">
        <v>4</v>
      </c>
      <c r="O493" t="s">
        <v>227</v>
      </c>
      <c r="P493" t="s">
        <v>217</v>
      </c>
      <c r="Q493" t="s">
        <v>55</v>
      </c>
      <c r="R493">
        <v>6600</v>
      </c>
      <c r="S493" t="s">
        <v>2121</v>
      </c>
      <c r="T493" t="s">
        <v>240</v>
      </c>
      <c r="V493" t="s">
        <v>503</v>
      </c>
      <c r="W493" t="s">
        <v>503</v>
      </c>
      <c r="X493">
        <v>0</v>
      </c>
      <c r="Y493" s="6" t="str">
        <f t="shared" si="34"/>
        <v>A</v>
      </c>
      <c r="Z493" s="6">
        <f>VLOOKUP(Q493,lists!Q:R,2,FALSE)</f>
        <v>2</v>
      </c>
      <c r="AA493" t="b">
        <f>VLOOKUP(G493,lists!$B$2:$D$3,3,FALSE)</f>
        <v>1</v>
      </c>
      <c r="AB493" t="b">
        <f>VLOOKUP(F493,lists!$B:$C,2,FALSE)</f>
        <v>1</v>
      </c>
      <c r="AC493" t="b">
        <f>IF(AND(Z493&gt;=VLOOKUP(JUMP!$I$1,lists!$Q:$R,2,FALSE),Z493&lt;=VLOOKUP(JUMP!$I$2,lists!$Q:$R,2,FALSE)),TRUE,FALSE)</f>
        <v>1</v>
      </c>
      <c r="AD493" t="b">
        <f>VLOOKUP(Y493,lists!$B$7:$D$8,3,FALSE)</f>
        <v>1</v>
      </c>
      <c r="AE493" t="b">
        <f>VLOOKUP(SUBSTITUTE(IF(H493="","Open",H493),"Beg","Mdn"),lists!$B$27:$D$29,3,FALSE)</f>
        <v>1</v>
      </c>
      <c r="AF493" t="b">
        <f>IF(JUMP!$I$5="All",TRUE,IF(JUMP!$I$5=TEXT('Raw - J'!C493,"mmm"),TRUE,FALSE))</f>
        <v>1</v>
      </c>
      <c r="AG493" t="b">
        <f>VLOOKUP(M493,lists!B:D,3,FALSE)</f>
        <v>1</v>
      </c>
      <c r="AH493" t="b">
        <f>VLOOKUP(T493,lists!$B$23:$D$25,3,FALSE)</f>
        <v>1</v>
      </c>
      <c r="AI493">
        <f t="shared" si="35"/>
        <v>1</v>
      </c>
    </row>
    <row r="494" spans="1:35" x14ac:dyDescent="0.35">
      <c r="A494" s="1">
        <f t="shared" ref="A494:A557" si="36">IF(B494="",A493,B494+1)</f>
        <v>494</v>
      </c>
      <c r="B494" s="1">
        <f t="shared" ref="B494:B557" si="37">IF(AND(A493&lt;1,AI494=1),1,IF(AI494=1,A493,""))</f>
        <v>493</v>
      </c>
      <c r="C494" s="5">
        <v>44366</v>
      </c>
      <c r="D494" t="s">
        <v>215</v>
      </c>
      <c r="E494" t="s">
        <v>47</v>
      </c>
      <c r="F494" t="s">
        <v>48</v>
      </c>
      <c r="G494" t="s">
        <v>6</v>
      </c>
      <c r="H494" t="s">
        <v>244</v>
      </c>
      <c r="K494" t="s">
        <v>49</v>
      </c>
      <c r="L494" t="s">
        <v>5</v>
      </c>
      <c r="M494">
        <v>4</v>
      </c>
      <c r="O494" t="s">
        <v>228</v>
      </c>
      <c r="P494" t="s">
        <v>68</v>
      </c>
      <c r="Q494" t="s">
        <v>52</v>
      </c>
      <c r="R494">
        <v>8200</v>
      </c>
      <c r="S494" t="s">
        <v>2127</v>
      </c>
      <c r="T494" t="s">
        <v>240</v>
      </c>
      <c r="V494" t="s">
        <v>503</v>
      </c>
      <c r="W494" t="s">
        <v>503</v>
      </c>
      <c r="X494">
        <v>0</v>
      </c>
      <c r="Y494" s="6" t="str">
        <f t="shared" si="34"/>
        <v>A</v>
      </c>
      <c r="Z494" s="6">
        <f>VLOOKUP(Q494,lists!Q:R,2,FALSE)</f>
        <v>5</v>
      </c>
      <c r="AA494" t="b">
        <f>VLOOKUP(G494,lists!$B$2:$D$3,3,FALSE)</f>
        <v>1</v>
      </c>
      <c r="AB494" t="b">
        <f>VLOOKUP(F494,lists!$B:$C,2,FALSE)</f>
        <v>1</v>
      </c>
      <c r="AC494" t="b">
        <f>IF(AND(Z494&gt;=VLOOKUP(JUMP!$I$1,lists!$Q:$R,2,FALSE),Z494&lt;=VLOOKUP(JUMP!$I$2,lists!$Q:$R,2,FALSE)),TRUE,FALSE)</f>
        <v>1</v>
      </c>
      <c r="AD494" t="b">
        <f>VLOOKUP(Y494,lists!$B$7:$D$8,3,FALSE)</f>
        <v>1</v>
      </c>
      <c r="AE494" t="b">
        <f>VLOOKUP(SUBSTITUTE(IF(H494="","Open",H494),"Beg","Mdn"),lists!$B$27:$D$29,3,FALSE)</f>
        <v>1</v>
      </c>
      <c r="AF494" t="b">
        <f>IF(JUMP!$I$5="All",TRUE,IF(JUMP!$I$5=TEXT('Raw - J'!C494,"mmm"),TRUE,FALSE))</f>
        <v>1</v>
      </c>
      <c r="AG494" t="b">
        <f>VLOOKUP(M494,lists!B:D,3,FALSE)</f>
        <v>1</v>
      </c>
      <c r="AH494" t="b">
        <f>VLOOKUP(T494,lists!$B$23:$D$25,3,FALSE)</f>
        <v>1</v>
      </c>
      <c r="AI494">
        <f t="shared" si="35"/>
        <v>1</v>
      </c>
    </row>
    <row r="495" spans="1:35" x14ac:dyDescent="0.35">
      <c r="A495" s="1">
        <f t="shared" si="36"/>
        <v>495</v>
      </c>
      <c r="B495" s="1">
        <f t="shared" si="37"/>
        <v>494</v>
      </c>
      <c r="C495" s="5">
        <v>44366</v>
      </c>
      <c r="D495" t="s">
        <v>215</v>
      </c>
      <c r="E495" t="s">
        <v>47</v>
      </c>
      <c r="F495" t="s">
        <v>48</v>
      </c>
      <c r="G495" t="s">
        <v>6</v>
      </c>
      <c r="H495" t="s">
        <v>227</v>
      </c>
      <c r="K495" t="s">
        <v>49</v>
      </c>
      <c r="L495" t="s">
        <v>5</v>
      </c>
      <c r="M495">
        <v>4</v>
      </c>
      <c r="O495" t="s">
        <v>226</v>
      </c>
      <c r="P495" t="s">
        <v>55</v>
      </c>
      <c r="Q495" t="s">
        <v>55</v>
      </c>
      <c r="R495">
        <v>10200</v>
      </c>
      <c r="S495" t="s">
        <v>2123</v>
      </c>
      <c r="T495" t="s">
        <v>240</v>
      </c>
      <c r="V495" t="s">
        <v>503</v>
      </c>
      <c r="W495" t="s">
        <v>503</v>
      </c>
      <c r="X495">
        <v>0</v>
      </c>
      <c r="Y495" s="6" t="str">
        <f t="shared" si="34"/>
        <v>A</v>
      </c>
      <c r="Z495" s="6">
        <f>VLOOKUP(Q495,lists!Q:R,2,FALSE)</f>
        <v>2</v>
      </c>
      <c r="AA495" t="b">
        <f>VLOOKUP(G495,lists!$B$2:$D$3,3,FALSE)</f>
        <v>1</v>
      </c>
      <c r="AB495" t="b">
        <f>VLOOKUP(F495,lists!$B:$C,2,FALSE)</f>
        <v>1</v>
      </c>
      <c r="AC495" t="b">
        <f>IF(AND(Z495&gt;=VLOOKUP(JUMP!$I$1,lists!$Q:$R,2,FALSE),Z495&lt;=VLOOKUP(JUMP!$I$2,lists!$Q:$R,2,FALSE)),TRUE,FALSE)</f>
        <v>1</v>
      </c>
      <c r="AD495" t="b">
        <f>VLOOKUP(Y495,lists!$B$7:$D$8,3,FALSE)</f>
        <v>1</v>
      </c>
      <c r="AE495" t="b">
        <f>VLOOKUP(SUBSTITUTE(IF(H495="","Open",H495),"Beg","Mdn"),lists!$B$27:$D$29,3,FALSE)</f>
        <v>1</v>
      </c>
      <c r="AF495" t="b">
        <f>IF(JUMP!$I$5="All",TRUE,IF(JUMP!$I$5=TEXT('Raw - J'!C495,"mmm"),TRUE,FALSE))</f>
        <v>1</v>
      </c>
      <c r="AG495" t="b">
        <f>VLOOKUP(M495,lists!B:D,3,FALSE)</f>
        <v>1</v>
      </c>
      <c r="AH495" t="b">
        <f>VLOOKUP(T495,lists!$B$23:$D$25,3,FALSE)</f>
        <v>1</v>
      </c>
      <c r="AI495">
        <f t="shared" si="35"/>
        <v>1</v>
      </c>
    </row>
    <row r="496" spans="1:35" x14ac:dyDescent="0.35">
      <c r="A496" s="1">
        <f t="shared" si="36"/>
        <v>496</v>
      </c>
      <c r="B496" s="1">
        <f t="shared" si="37"/>
        <v>495</v>
      </c>
      <c r="C496" s="5">
        <v>44366</v>
      </c>
      <c r="D496" t="s">
        <v>215</v>
      </c>
      <c r="E496" t="s">
        <v>47</v>
      </c>
      <c r="F496" t="s">
        <v>53</v>
      </c>
      <c r="G496" t="s">
        <v>6</v>
      </c>
      <c r="H496" t="s">
        <v>227</v>
      </c>
      <c r="K496" t="s">
        <v>54</v>
      </c>
      <c r="L496" t="s">
        <v>5</v>
      </c>
      <c r="M496">
        <v>4</v>
      </c>
      <c r="O496" t="s">
        <v>226</v>
      </c>
      <c r="P496" t="s">
        <v>217</v>
      </c>
      <c r="Q496" t="s">
        <v>55</v>
      </c>
      <c r="R496">
        <v>10200</v>
      </c>
      <c r="S496" t="s">
        <v>2125</v>
      </c>
      <c r="T496" t="s">
        <v>240</v>
      </c>
      <c r="V496" t="s">
        <v>503</v>
      </c>
      <c r="W496" t="s">
        <v>503</v>
      </c>
      <c r="X496">
        <v>0</v>
      </c>
      <c r="Y496" s="6" t="str">
        <f t="shared" si="34"/>
        <v>A</v>
      </c>
      <c r="Z496" s="6">
        <f>VLOOKUP(Q496,lists!Q:R,2,FALSE)</f>
        <v>2</v>
      </c>
      <c r="AA496" t="b">
        <f>VLOOKUP(G496,lists!$B$2:$D$3,3,FALSE)</f>
        <v>1</v>
      </c>
      <c r="AB496" t="b">
        <f>VLOOKUP(F496,lists!$B:$C,2,FALSE)</f>
        <v>1</v>
      </c>
      <c r="AC496" t="b">
        <f>IF(AND(Z496&gt;=VLOOKUP(JUMP!$I$1,lists!$Q:$R,2,FALSE),Z496&lt;=VLOOKUP(JUMP!$I$2,lists!$Q:$R,2,FALSE)),TRUE,FALSE)</f>
        <v>1</v>
      </c>
      <c r="AD496" t="b">
        <f>VLOOKUP(Y496,lists!$B$7:$D$8,3,FALSE)</f>
        <v>1</v>
      </c>
      <c r="AE496" t="b">
        <f>VLOOKUP(SUBSTITUTE(IF(H496="","Open",H496),"Beg","Mdn"),lists!$B$27:$D$29,3,FALSE)</f>
        <v>1</v>
      </c>
      <c r="AF496" t="b">
        <f>IF(JUMP!$I$5="All",TRUE,IF(JUMP!$I$5=TEXT('Raw - J'!C496,"mmm"),TRUE,FALSE))</f>
        <v>1</v>
      </c>
      <c r="AG496" t="b">
        <f>VLOOKUP(M496,lists!B:D,3,FALSE)</f>
        <v>1</v>
      </c>
      <c r="AH496" t="b">
        <f>VLOOKUP(T496,lists!$B$23:$D$25,3,FALSE)</f>
        <v>1</v>
      </c>
      <c r="AI496">
        <f t="shared" si="35"/>
        <v>1</v>
      </c>
    </row>
    <row r="497" spans="1:35" x14ac:dyDescent="0.35">
      <c r="A497" s="1">
        <f t="shared" si="36"/>
        <v>497</v>
      </c>
      <c r="B497" s="1">
        <f t="shared" si="37"/>
        <v>496</v>
      </c>
      <c r="C497" s="5">
        <v>44366</v>
      </c>
      <c r="D497" t="s">
        <v>215</v>
      </c>
      <c r="E497" t="s">
        <v>47</v>
      </c>
      <c r="F497" t="s">
        <v>48</v>
      </c>
      <c r="G497" t="s">
        <v>6</v>
      </c>
      <c r="H497" t="s">
        <v>227</v>
      </c>
      <c r="K497" t="s">
        <v>49</v>
      </c>
      <c r="L497" t="s">
        <v>5</v>
      </c>
      <c r="M497">
        <v>3</v>
      </c>
      <c r="O497" t="s">
        <v>232</v>
      </c>
      <c r="P497" t="s">
        <v>68</v>
      </c>
      <c r="Q497" t="s">
        <v>52</v>
      </c>
      <c r="R497">
        <v>18200</v>
      </c>
      <c r="S497" t="s">
        <v>2124</v>
      </c>
      <c r="T497" t="s">
        <v>240</v>
      </c>
      <c r="V497" t="s">
        <v>503</v>
      </c>
      <c r="W497" t="s">
        <v>503</v>
      </c>
      <c r="X497">
        <v>0</v>
      </c>
      <c r="Y497" s="6" t="str">
        <f t="shared" si="34"/>
        <v>A</v>
      </c>
      <c r="Z497" s="6">
        <f>VLOOKUP(Q497,lists!Q:R,2,FALSE)</f>
        <v>5</v>
      </c>
      <c r="AA497" t="b">
        <f>VLOOKUP(G497,lists!$B$2:$D$3,3,FALSE)</f>
        <v>1</v>
      </c>
      <c r="AB497" t="b">
        <f>VLOOKUP(F497,lists!$B:$C,2,FALSE)</f>
        <v>1</v>
      </c>
      <c r="AC497" t="b">
        <f>IF(AND(Z497&gt;=VLOOKUP(JUMP!$I$1,lists!$Q:$R,2,FALSE),Z497&lt;=VLOOKUP(JUMP!$I$2,lists!$Q:$R,2,FALSE)),TRUE,FALSE)</f>
        <v>1</v>
      </c>
      <c r="AD497" t="b">
        <f>VLOOKUP(Y497,lists!$B$7:$D$8,3,FALSE)</f>
        <v>1</v>
      </c>
      <c r="AE497" t="b">
        <f>VLOOKUP(SUBSTITUTE(IF(H497="","Open",H497),"Beg","Mdn"),lists!$B$27:$D$29,3,FALSE)</f>
        <v>1</v>
      </c>
      <c r="AF497" t="b">
        <f>IF(JUMP!$I$5="All",TRUE,IF(JUMP!$I$5=TEXT('Raw - J'!C497,"mmm"),TRUE,FALSE))</f>
        <v>1</v>
      </c>
      <c r="AG497" t="b">
        <f>VLOOKUP(M497,lists!B:D,3,FALSE)</f>
        <v>1</v>
      </c>
      <c r="AH497" t="b">
        <f>VLOOKUP(T497,lists!$B$23:$D$25,3,FALSE)</f>
        <v>1</v>
      </c>
      <c r="AI497">
        <f t="shared" si="35"/>
        <v>1</v>
      </c>
    </row>
    <row r="498" spans="1:35" x14ac:dyDescent="0.35">
      <c r="A498" s="1">
        <f t="shared" si="36"/>
        <v>498</v>
      </c>
      <c r="B498" s="1">
        <f t="shared" si="37"/>
        <v>497</v>
      </c>
      <c r="C498" s="5">
        <v>44367</v>
      </c>
      <c r="D498" t="s">
        <v>189</v>
      </c>
      <c r="E498" t="s">
        <v>47</v>
      </c>
      <c r="F498" t="s">
        <v>58</v>
      </c>
      <c r="G498" t="s">
        <v>51</v>
      </c>
      <c r="H498" t="s">
        <v>227</v>
      </c>
      <c r="K498" t="s">
        <v>60</v>
      </c>
      <c r="L498" t="s">
        <v>5</v>
      </c>
      <c r="M498">
        <v>5</v>
      </c>
      <c r="O498" t="s">
        <v>227</v>
      </c>
      <c r="P498" t="s">
        <v>191</v>
      </c>
      <c r="Q498" t="s">
        <v>55</v>
      </c>
      <c r="R498">
        <v>3500</v>
      </c>
      <c r="S498" t="s">
        <v>2132</v>
      </c>
      <c r="T498" t="s">
        <v>240</v>
      </c>
      <c r="V498" t="s">
        <v>503</v>
      </c>
      <c r="W498" t="s">
        <v>503</v>
      </c>
      <c r="X498">
        <v>0</v>
      </c>
      <c r="Y498" s="6" t="str">
        <f t="shared" si="34"/>
        <v>A</v>
      </c>
      <c r="Z498" s="6">
        <f>VLOOKUP(Q498,lists!Q:R,2,FALSE)</f>
        <v>2</v>
      </c>
      <c r="AA498" t="b">
        <f>VLOOKUP(G498,lists!$B$2:$D$3,3,FALSE)</f>
        <v>1</v>
      </c>
      <c r="AB498" t="b">
        <f>VLOOKUP(F498,lists!$B:$C,2,FALSE)</f>
        <v>1</v>
      </c>
      <c r="AC498" t="b">
        <f>IF(AND(Z498&gt;=VLOOKUP(JUMP!$I$1,lists!$Q:$R,2,FALSE),Z498&lt;=VLOOKUP(JUMP!$I$2,lists!$Q:$R,2,FALSE)),TRUE,FALSE)</f>
        <v>1</v>
      </c>
      <c r="AD498" t="b">
        <f>VLOOKUP(Y498,lists!$B$7:$D$8,3,FALSE)</f>
        <v>1</v>
      </c>
      <c r="AE498" t="b">
        <f>VLOOKUP(SUBSTITUTE(IF(H498="","Open",H498),"Beg","Mdn"),lists!$B$27:$D$29,3,FALSE)</f>
        <v>1</v>
      </c>
      <c r="AF498" t="b">
        <f>IF(JUMP!$I$5="All",TRUE,IF(JUMP!$I$5=TEXT('Raw - J'!C498,"mmm"),TRUE,FALSE))</f>
        <v>1</v>
      </c>
      <c r="AG498" t="b">
        <f>VLOOKUP(M498,lists!B:D,3,FALSE)</f>
        <v>1</v>
      </c>
      <c r="AH498" t="b">
        <f>VLOOKUP(T498,lists!$B$23:$D$25,3,FALSE)</f>
        <v>1</v>
      </c>
      <c r="AI498">
        <f t="shared" si="35"/>
        <v>1</v>
      </c>
    </row>
    <row r="499" spans="1:35" x14ac:dyDescent="0.35">
      <c r="A499" s="1">
        <f t="shared" si="36"/>
        <v>499</v>
      </c>
      <c r="B499" s="1">
        <f t="shared" si="37"/>
        <v>498</v>
      </c>
      <c r="C499" s="5">
        <v>44367</v>
      </c>
      <c r="D499" t="s">
        <v>189</v>
      </c>
      <c r="E499" t="s">
        <v>47</v>
      </c>
      <c r="F499" t="s">
        <v>53</v>
      </c>
      <c r="G499" t="s">
        <v>6</v>
      </c>
      <c r="H499" t="s">
        <v>227</v>
      </c>
      <c r="K499" t="s">
        <v>54</v>
      </c>
      <c r="L499" t="s">
        <v>5</v>
      </c>
      <c r="M499">
        <v>5</v>
      </c>
      <c r="O499" t="s">
        <v>229</v>
      </c>
      <c r="P499" t="s">
        <v>191</v>
      </c>
      <c r="Q499" t="s">
        <v>55</v>
      </c>
      <c r="R499">
        <v>5000</v>
      </c>
      <c r="S499" t="s">
        <v>2131</v>
      </c>
      <c r="T499" t="s">
        <v>240</v>
      </c>
      <c r="U499" t="s">
        <v>1695</v>
      </c>
      <c r="V499" t="s">
        <v>503</v>
      </c>
      <c r="W499" t="s">
        <v>503</v>
      </c>
      <c r="X499">
        <v>0</v>
      </c>
      <c r="Y499" s="6" t="str">
        <f t="shared" si="34"/>
        <v>A</v>
      </c>
      <c r="Z499" s="6">
        <f>VLOOKUP(Q499,lists!Q:R,2,FALSE)</f>
        <v>2</v>
      </c>
      <c r="AA499" t="b">
        <f>VLOOKUP(G499,lists!$B$2:$D$3,3,FALSE)</f>
        <v>1</v>
      </c>
      <c r="AB499" t="b">
        <f>VLOOKUP(F499,lists!$B:$C,2,FALSE)</f>
        <v>1</v>
      </c>
      <c r="AC499" t="b">
        <f>IF(AND(Z499&gt;=VLOOKUP(JUMP!$I$1,lists!$Q:$R,2,FALSE),Z499&lt;=VLOOKUP(JUMP!$I$2,lists!$Q:$R,2,FALSE)),TRUE,FALSE)</f>
        <v>1</v>
      </c>
      <c r="AD499" t="b">
        <f>VLOOKUP(Y499,lists!$B$7:$D$8,3,FALSE)</f>
        <v>1</v>
      </c>
      <c r="AE499" t="b">
        <f>VLOOKUP(SUBSTITUTE(IF(H499="","Open",H499),"Beg","Mdn"),lists!$B$27:$D$29,3,FALSE)</f>
        <v>1</v>
      </c>
      <c r="AF499" t="b">
        <f>IF(JUMP!$I$5="All",TRUE,IF(JUMP!$I$5=TEXT('Raw - J'!C499,"mmm"),TRUE,FALSE))</f>
        <v>1</v>
      </c>
      <c r="AG499" t="b">
        <f>VLOOKUP(M499,lists!B:D,3,FALSE)</f>
        <v>1</v>
      </c>
      <c r="AH499" t="b">
        <f>VLOOKUP(T499,lists!$B$23:$D$25,3,FALSE)</f>
        <v>1</v>
      </c>
      <c r="AI499">
        <f t="shared" si="35"/>
        <v>1</v>
      </c>
    </row>
    <row r="500" spans="1:35" x14ac:dyDescent="0.35">
      <c r="A500" s="1">
        <f t="shared" si="36"/>
        <v>500</v>
      </c>
      <c r="B500" s="1">
        <f t="shared" si="37"/>
        <v>499</v>
      </c>
      <c r="C500" s="5">
        <v>44367</v>
      </c>
      <c r="D500" t="s">
        <v>189</v>
      </c>
      <c r="E500" t="s">
        <v>47</v>
      </c>
      <c r="F500" t="s">
        <v>53</v>
      </c>
      <c r="G500" t="s">
        <v>51</v>
      </c>
      <c r="H500" t="s">
        <v>245</v>
      </c>
      <c r="K500" t="s">
        <v>54</v>
      </c>
      <c r="L500" t="s">
        <v>5</v>
      </c>
      <c r="M500">
        <v>4</v>
      </c>
      <c r="O500" t="s">
        <v>227</v>
      </c>
      <c r="P500" t="s">
        <v>194</v>
      </c>
      <c r="Q500" t="s">
        <v>50</v>
      </c>
      <c r="R500">
        <v>5400</v>
      </c>
      <c r="S500" t="s">
        <v>261</v>
      </c>
      <c r="T500" t="s">
        <v>240</v>
      </c>
      <c r="V500" t="s">
        <v>503</v>
      </c>
      <c r="W500" t="s">
        <v>503</v>
      </c>
      <c r="X500">
        <v>0</v>
      </c>
      <c r="Y500" s="6" t="str">
        <f t="shared" si="34"/>
        <v>A</v>
      </c>
      <c r="Z500" s="6">
        <f>VLOOKUP(Q500,lists!Q:R,2,FALSE)</f>
        <v>3</v>
      </c>
      <c r="AA500" t="b">
        <f>VLOOKUP(G500,lists!$B$2:$D$3,3,FALSE)</f>
        <v>1</v>
      </c>
      <c r="AB500" t="b">
        <f>VLOOKUP(F500,lists!$B:$C,2,FALSE)</f>
        <v>1</v>
      </c>
      <c r="AC500" t="b">
        <f>IF(AND(Z500&gt;=VLOOKUP(JUMP!$I$1,lists!$Q:$R,2,FALSE),Z500&lt;=VLOOKUP(JUMP!$I$2,lists!$Q:$R,2,FALSE)),TRUE,FALSE)</f>
        <v>1</v>
      </c>
      <c r="AD500" t="b">
        <f>VLOOKUP(Y500,lists!$B$7:$D$8,3,FALSE)</f>
        <v>1</v>
      </c>
      <c r="AE500" t="b">
        <f>VLOOKUP(SUBSTITUTE(IF(H500="","Open",H500),"Beg","Mdn"),lists!$B$27:$D$29,3,FALSE)</f>
        <v>1</v>
      </c>
      <c r="AF500" t="b">
        <f>IF(JUMP!$I$5="All",TRUE,IF(JUMP!$I$5=TEXT('Raw - J'!C500,"mmm"),TRUE,FALSE))</f>
        <v>1</v>
      </c>
      <c r="AG500" t="b">
        <f>VLOOKUP(M500,lists!B:D,3,FALSE)</f>
        <v>1</v>
      </c>
      <c r="AH500" t="b">
        <f>VLOOKUP(T500,lists!$B$23:$D$25,3,FALSE)</f>
        <v>1</v>
      </c>
      <c r="AI500">
        <f t="shared" si="35"/>
        <v>1</v>
      </c>
    </row>
    <row r="501" spans="1:35" x14ac:dyDescent="0.35">
      <c r="A501" s="1">
        <f t="shared" si="36"/>
        <v>501</v>
      </c>
      <c r="B501" s="1">
        <f t="shared" si="37"/>
        <v>500</v>
      </c>
      <c r="C501" s="5">
        <v>44367</v>
      </c>
      <c r="D501" t="s">
        <v>189</v>
      </c>
      <c r="E501" t="s">
        <v>47</v>
      </c>
      <c r="F501" t="s">
        <v>48</v>
      </c>
      <c r="G501" t="s">
        <v>51</v>
      </c>
      <c r="H501" t="s">
        <v>255</v>
      </c>
      <c r="K501" t="s">
        <v>49</v>
      </c>
      <c r="L501" t="s">
        <v>5</v>
      </c>
      <c r="M501">
        <v>4</v>
      </c>
      <c r="O501" t="s">
        <v>227</v>
      </c>
      <c r="P501" t="s">
        <v>208</v>
      </c>
      <c r="Q501" t="s">
        <v>55</v>
      </c>
      <c r="R501">
        <v>6500</v>
      </c>
      <c r="S501" t="s">
        <v>2130</v>
      </c>
      <c r="T501" t="s">
        <v>240</v>
      </c>
      <c r="V501" t="s">
        <v>503</v>
      </c>
      <c r="W501" t="s">
        <v>503</v>
      </c>
      <c r="X501">
        <v>0</v>
      </c>
      <c r="Y501" s="6" t="str">
        <f t="shared" si="34"/>
        <v>A</v>
      </c>
      <c r="Z501" s="6">
        <f>VLOOKUP(Q501,lists!Q:R,2,FALSE)</f>
        <v>2</v>
      </c>
      <c r="AA501" t="b">
        <f>VLOOKUP(G501,lists!$B$2:$D$3,3,FALSE)</f>
        <v>1</v>
      </c>
      <c r="AB501" t="b">
        <f>VLOOKUP(F501,lists!$B:$C,2,FALSE)</f>
        <v>1</v>
      </c>
      <c r="AC501" t="b">
        <f>IF(AND(Z501&gt;=VLOOKUP(JUMP!$I$1,lists!$Q:$R,2,FALSE),Z501&lt;=VLOOKUP(JUMP!$I$2,lists!$Q:$R,2,FALSE)),TRUE,FALSE)</f>
        <v>1</v>
      </c>
      <c r="AD501" t="b">
        <f>VLOOKUP(Y501,lists!$B$7:$D$8,3,FALSE)</f>
        <v>1</v>
      </c>
      <c r="AE501" t="b">
        <f>VLOOKUP(SUBSTITUTE(IF(H501="","Open",H501),"Beg","Mdn"),lists!$B$27:$D$29,3,FALSE)</f>
        <v>1</v>
      </c>
      <c r="AF501" t="b">
        <f>IF(JUMP!$I$5="All",TRUE,IF(JUMP!$I$5=TEXT('Raw - J'!C501,"mmm"),TRUE,FALSE))</f>
        <v>1</v>
      </c>
      <c r="AG501" t="b">
        <f>VLOOKUP(M501,lists!B:D,3,FALSE)</f>
        <v>1</v>
      </c>
      <c r="AH501" t="b">
        <f>VLOOKUP(T501,lists!$B$23:$D$25,3,FALSE)</f>
        <v>1</v>
      </c>
      <c r="AI501">
        <f t="shared" si="35"/>
        <v>1</v>
      </c>
    </row>
    <row r="502" spans="1:35" x14ac:dyDescent="0.35">
      <c r="A502" s="1">
        <f t="shared" si="36"/>
        <v>502</v>
      </c>
      <c r="B502" s="1">
        <f t="shared" si="37"/>
        <v>501</v>
      </c>
      <c r="C502" s="5">
        <v>44367</v>
      </c>
      <c r="D502" t="s">
        <v>189</v>
      </c>
      <c r="E502" t="s">
        <v>47</v>
      </c>
      <c r="F502" t="s">
        <v>48</v>
      </c>
      <c r="G502" t="s">
        <v>6</v>
      </c>
      <c r="H502" t="s">
        <v>227</v>
      </c>
      <c r="K502" t="s">
        <v>49</v>
      </c>
      <c r="L502" t="s">
        <v>5</v>
      </c>
      <c r="M502">
        <v>4</v>
      </c>
      <c r="O502" t="s">
        <v>235</v>
      </c>
      <c r="P502" t="s">
        <v>190</v>
      </c>
      <c r="Q502" t="s">
        <v>52</v>
      </c>
      <c r="R502">
        <v>7000</v>
      </c>
      <c r="S502" t="s">
        <v>2128</v>
      </c>
      <c r="T502" t="s">
        <v>240</v>
      </c>
      <c r="V502" t="s">
        <v>503</v>
      </c>
      <c r="W502" t="s">
        <v>503</v>
      </c>
      <c r="X502">
        <v>0</v>
      </c>
      <c r="Y502" s="6" t="str">
        <f t="shared" si="34"/>
        <v>A</v>
      </c>
      <c r="Z502" s="6">
        <f>VLOOKUP(Q502,lists!Q:R,2,FALSE)</f>
        <v>5</v>
      </c>
      <c r="AA502" t="b">
        <f>VLOOKUP(G502,lists!$B$2:$D$3,3,FALSE)</f>
        <v>1</v>
      </c>
      <c r="AB502" t="b">
        <f>VLOOKUP(F502,lists!$B:$C,2,FALSE)</f>
        <v>1</v>
      </c>
      <c r="AC502" t="b">
        <f>IF(AND(Z502&gt;=VLOOKUP(JUMP!$I$1,lists!$Q:$R,2,FALSE),Z502&lt;=VLOOKUP(JUMP!$I$2,lists!$Q:$R,2,FALSE)),TRUE,FALSE)</f>
        <v>1</v>
      </c>
      <c r="AD502" t="b">
        <f>VLOOKUP(Y502,lists!$B$7:$D$8,3,FALSE)</f>
        <v>1</v>
      </c>
      <c r="AE502" t="b">
        <f>VLOOKUP(SUBSTITUTE(IF(H502="","Open",H502),"Beg","Mdn"),lists!$B$27:$D$29,3,FALSE)</f>
        <v>1</v>
      </c>
      <c r="AF502" t="b">
        <f>IF(JUMP!$I$5="All",TRUE,IF(JUMP!$I$5=TEXT('Raw - J'!C502,"mmm"),TRUE,FALSE))</f>
        <v>1</v>
      </c>
      <c r="AG502" t="b">
        <f>VLOOKUP(M502,lists!B:D,3,FALSE)</f>
        <v>1</v>
      </c>
      <c r="AH502" t="b">
        <f>VLOOKUP(T502,lists!$B$23:$D$25,3,FALSE)</f>
        <v>1</v>
      </c>
      <c r="AI502">
        <f t="shared" si="35"/>
        <v>1</v>
      </c>
    </row>
    <row r="503" spans="1:35" x14ac:dyDescent="0.35">
      <c r="A503" s="1">
        <f t="shared" si="36"/>
        <v>503</v>
      </c>
      <c r="B503" s="1">
        <f t="shared" si="37"/>
        <v>502</v>
      </c>
      <c r="C503" s="5">
        <v>44367</v>
      </c>
      <c r="D503" t="s">
        <v>189</v>
      </c>
      <c r="E503" t="s">
        <v>47</v>
      </c>
      <c r="F503" t="s">
        <v>53</v>
      </c>
      <c r="G503" t="s">
        <v>6</v>
      </c>
      <c r="H503" t="s">
        <v>227</v>
      </c>
      <c r="K503" t="s">
        <v>54</v>
      </c>
      <c r="L503" t="s">
        <v>5</v>
      </c>
      <c r="M503">
        <v>4</v>
      </c>
      <c r="O503" t="s">
        <v>226</v>
      </c>
      <c r="P503" t="s">
        <v>194</v>
      </c>
      <c r="Q503" t="s">
        <v>50</v>
      </c>
      <c r="R503">
        <v>7000</v>
      </c>
      <c r="S503" t="s">
        <v>252</v>
      </c>
      <c r="T503" t="s">
        <v>240</v>
      </c>
      <c r="V503" t="s">
        <v>503</v>
      </c>
      <c r="W503" t="s">
        <v>503</v>
      </c>
      <c r="X503">
        <v>0</v>
      </c>
      <c r="Y503" s="6" t="str">
        <f t="shared" si="34"/>
        <v>A</v>
      </c>
      <c r="Z503" s="6">
        <f>VLOOKUP(Q503,lists!Q:R,2,FALSE)</f>
        <v>3</v>
      </c>
      <c r="AA503" t="b">
        <f>VLOOKUP(G503,lists!$B$2:$D$3,3,FALSE)</f>
        <v>1</v>
      </c>
      <c r="AB503" t="b">
        <f>VLOOKUP(F503,lists!$B:$C,2,FALSE)</f>
        <v>1</v>
      </c>
      <c r="AC503" t="b">
        <f>IF(AND(Z503&gt;=VLOOKUP(JUMP!$I$1,lists!$Q:$R,2,FALSE),Z503&lt;=VLOOKUP(JUMP!$I$2,lists!$Q:$R,2,FALSE)),TRUE,FALSE)</f>
        <v>1</v>
      </c>
      <c r="AD503" t="b">
        <f>VLOOKUP(Y503,lists!$B$7:$D$8,3,FALSE)</f>
        <v>1</v>
      </c>
      <c r="AE503" t="b">
        <f>VLOOKUP(SUBSTITUTE(IF(H503="","Open",H503),"Beg","Mdn"),lists!$B$27:$D$29,3,FALSE)</f>
        <v>1</v>
      </c>
      <c r="AF503" t="b">
        <f>IF(JUMP!$I$5="All",TRUE,IF(JUMP!$I$5=TEXT('Raw - J'!C503,"mmm"),TRUE,FALSE))</f>
        <v>1</v>
      </c>
      <c r="AG503" t="b">
        <f>VLOOKUP(M503,lists!B:D,3,FALSE)</f>
        <v>1</v>
      </c>
      <c r="AH503" t="b">
        <f>VLOOKUP(T503,lists!$B$23:$D$25,3,FALSE)</f>
        <v>1</v>
      </c>
      <c r="AI503">
        <f t="shared" si="35"/>
        <v>1</v>
      </c>
    </row>
    <row r="504" spans="1:35" x14ac:dyDescent="0.35">
      <c r="A504" s="1">
        <f t="shared" si="36"/>
        <v>504</v>
      </c>
      <c r="B504" s="1">
        <f t="shared" si="37"/>
        <v>503</v>
      </c>
      <c r="C504" s="5">
        <v>44367</v>
      </c>
      <c r="D504" t="s">
        <v>189</v>
      </c>
      <c r="E504" t="s">
        <v>47</v>
      </c>
      <c r="F504" t="s">
        <v>48</v>
      </c>
      <c r="G504" t="s">
        <v>6</v>
      </c>
      <c r="H504" t="s">
        <v>227</v>
      </c>
      <c r="K504" t="s">
        <v>49</v>
      </c>
      <c r="L504" t="s">
        <v>5</v>
      </c>
      <c r="M504">
        <v>4</v>
      </c>
      <c r="O504" t="s">
        <v>235</v>
      </c>
      <c r="P504" t="s">
        <v>192</v>
      </c>
      <c r="Q504" t="s">
        <v>50</v>
      </c>
      <c r="R504">
        <v>7500</v>
      </c>
      <c r="S504" t="s">
        <v>2129</v>
      </c>
      <c r="T504" t="s">
        <v>240</v>
      </c>
      <c r="V504" t="s">
        <v>503</v>
      </c>
      <c r="W504" t="s">
        <v>503</v>
      </c>
      <c r="X504">
        <v>0</v>
      </c>
      <c r="Y504" s="6" t="str">
        <f t="shared" si="34"/>
        <v>A</v>
      </c>
      <c r="Z504" s="6">
        <f>VLOOKUP(Q504,lists!Q:R,2,FALSE)</f>
        <v>3</v>
      </c>
      <c r="AA504" t="b">
        <f>VLOOKUP(G504,lists!$B$2:$D$3,3,FALSE)</f>
        <v>1</v>
      </c>
      <c r="AB504" t="b">
        <f>VLOOKUP(F504,lists!$B:$C,2,FALSE)</f>
        <v>1</v>
      </c>
      <c r="AC504" t="b">
        <f>IF(AND(Z504&gt;=VLOOKUP(JUMP!$I$1,lists!$Q:$R,2,FALSE),Z504&lt;=VLOOKUP(JUMP!$I$2,lists!$Q:$R,2,FALSE)),TRUE,FALSE)</f>
        <v>1</v>
      </c>
      <c r="AD504" t="b">
        <f>VLOOKUP(Y504,lists!$B$7:$D$8,3,FALSE)</f>
        <v>1</v>
      </c>
      <c r="AE504" t="b">
        <f>VLOOKUP(SUBSTITUTE(IF(H504="","Open",H504),"Beg","Mdn"),lists!$B$27:$D$29,3,FALSE)</f>
        <v>1</v>
      </c>
      <c r="AF504" t="b">
        <f>IF(JUMP!$I$5="All",TRUE,IF(JUMP!$I$5=TEXT('Raw - J'!C504,"mmm"),TRUE,FALSE))</f>
        <v>1</v>
      </c>
      <c r="AG504" t="b">
        <f>VLOOKUP(M504,lists!B:D,3,FALSE)</f>
        <v>1</v>
      </c>
      <c r="AH504" t="b">
        <f>VLOOKUP(T504,lists!$B$23:$D$25,3,FALSE)</f>
        <v>1</v>
      </c>
      <c r="AI504">
        <f t="shared" si="35"/>
        <v>1</v>
      </c>
    </row>
    <row r="505" spans="1:35" x14ac:dyDescent="0.35">
      <c r="A505" s="1">
        <f t="shared" si="36"/>
        <v>505</v>
      </c>
      <c r="B505" s="1">
        <f t="shared" si="37"/>
        <v>504</v>
      </c>
      <c r="C505" s="5">
        <v>44367</v>
      </c>
      <c r="D505" t="s">
        <v>516</v>
      </c>
      <c r="E505" t="s">
        <v>47</v>
      </c>
      <c r="F505" t="s">
        <v>53</v>
      </c>
      <c r="G505" t="s">
        <v>6</v>
      </c>
      <c r="H505" t="s">
        <v>244</v>
      </c>
      <c r="K505" t="s">
        <v>54</v>
      </c>
      <c r="L505" t="s">
        <v>5</v>
      </c>
      <c r="M505">
        <v>5</v>
      </c>
      <c r="O505" t="s">
        <v>229</v>
      </c>
      <c r="P505" t="s">
        <v>55</v>
      </c>
      <c r="Q505" t="s">
        <v>55</v>
      </c>
      <c r="R505">
        <v>3900</v>
      </c>
      <c r="S505" t="s">
        <v>2134</v>
      </c>
      <c r="T505" t="s">
        <v>239</v>
      </c>
      <c r="V505" t="s">
        <v>503</v>
      </c>
      <c r="W505" t="s">
        <v>503</v>
      </c>
      <c r="X505">
        <v>0</v>
      </c>
      <c r="Y505" s="6" t="str">
        <f t="shared" si="34"/>
        <v>A</v>
      </c>
      <c r="Z505" s="6">
        <f>VLOOKUP(Q505,lists!Q:R,2,FALSE)</f>
        <v>2</v>
      </c>
      <c r="AA505" t="b">
        <f>VLOOKUP(G505,lists!$B$2:$D$3,3,FALSE)</f>
        <v>1</v>
      </c>
      <c r="AB505" t="b">
        <f>VLOOKUP(F505,lists!$B:$C,2,FALSE)</f>
        <v>1</v>
      </c>
      <c r="AC505" t="b">
        <f>IF(AND(Z505&gt;=VLOOKUP(JUMP!$I$1,lists!$Q:$R,2,FALSE),Z505&lt;=VLOOKUP(JUMP!$I$2,lists!$Q:$R,2,FALSE)),TRUE,FALSE)</f>
        <v>1</v>
      </c>
      <c r="AD505" t="b">
        <f>VLOOKUP(Y505,lists!$B$7:$D$8,3,FALSE)</f>
        <v>1</v>
      </c>
      <c r="AE505" t="b">
        <f>VLOOKUP(SUBSTITUTE(IF(H505="","Open",H505),"Beg","Mdn"),lists!$B$27:$D$29,3,FALSE)</f>
        <v>1</v>
      </c>
      <c r="AF505" t="b">
        <f>IF(JUMP!$I$5="All",TRUE,IF(JUMP!$I$5=TEXT('Raw - J'!C505,"mmm"),TRUE,FALSE))</f>
        <v>1</v>
      </c>
      <c r="AG505" t="b">
        <f>VLOOKUP(M505,lists!B:D,3,FALSE)</f>
        <v>1</v>
      </c>
      <c r="AH505" t="b">
        <f>VLOOKUP(T505,lists!$B$23:$D$25,3,FALSE)</f>
        <v>1</v>
      </c>
      <c r="AI505">
        <f t="shared" si="35"/>
        <v>1</v>
      </c>
    </row>
    <row r="506" spans="1:35" x14ac:dyDescent="0.35">
      <c r="A506" s="1">
        <f t="shared" si="36"/>
        <v>506</v>
      </c>
      <c r="B506" s="1">
        <f t="shared" si="37"/>
        <v>505</v>
      </c>
      <c r="C506" s="5">
        <v>44367</v>
      </c>
      <c r="D506" t="s">
        <v>516</v>
      </c>
      <c r="E506" t="s">
        <v>47</v>
      </c>
      <c r="F506" t="s">
        <v>53</v>
      </c>
      <c r="G506" t="s">
        <v>6</v>
      </c>
      <c r="H506" t="s">
        <v>227</v>
      </c>
      <c r="K506" t="s">
        <v>54</v>
      </c>
      <c r="L506" t="s">
        <v>5</v>
      </c>
      <c r="M506">
        <v>5</v>
      </c>
      <c r="O506" t="s">
        <v>229</v>
      </c>
      <c r="P506" t="s">
        <v>86</v>
      </c>
      <c r="Q506" t="s">
        <v>50</v>
      </c>
      <c r="R506">
        <v>3900</v>
      </c>
      <c r="S506" t="s">
        <v>2138</v>
      </c>
      <c r="T506" t="s">
        <v>239</v>
      </c>
      <c r="V506" t="s">
        <v>503</v>
      </c>
      <c r="W506" t="s">
        <v>503</v>
      </c>
      <c r="X506">
        <v>0</v>
      </c>
      <c r="Y506" s="6" t="str">
        <f t="shared" si="34"/>
        <v>A</v>
      </c>
      <c r="Z506" s="6">
        <f>VLOOKUP(Q506,lists!Q:R,2,FALSE)</f>
        <v>3</v>
      </c>
      <c r="AA506" t="b">
        <f>VLOOKUP(G506,lists!$B$2:$D$3,3,FALSE)</f>
        <v>1</v>
      </c>
      <c r="AB506" t="b">
        <f>VLOOKUP(F506,lists!$B:$C,2,FALSE)</f>
        <v>1</v>
      </c>
      <c r="AC506" t="b">
        <f>IF(AND(Z506&gt;=VLOOKUP(JUMP!$I$1,lists!$Q:$R,2,FALSE),Z506&lt;=VLOOKUP(JUMP!$I$2,lists!$Q:$R,2,FALSE)),TRUE,FALSE)</f>
        <v>1</v>
      </c>
      <c r="AD506" t="b">
        <f>VLOOKUP(Y506,lists!$B$7:$D$8,3,FALSE)</f>
        <v>1</v>
      </c>
      <c r="AE506" t="b">
        <f>VLOOKUP(SUBSTITUTE(IF(H506="","Open",H506),"Beg","Mdn"),lists!$B$27:$D$29,3,FALSE)</f>
        <v>1</v>
      </c>
      <c r="AF506" t="b">
        <f>IF(JUMP!$I$5="All",TRUE,IF(JUMP!$I$5=TEXT('Raw - J'!C506,"mmm"),TRUE,FALSE))</f>
        <v>1</v>
      </c>
      <c r="AG506" t="b">
        <f>VLOOKUP(M506,lists!B:D,3,FALSE)</f>
        <v>1</v>
      </c>
      <c r="AH506" t="b">
        <f>VLOOKUP(T506,lists!$B$23:$D$25,3,FALSE)</f>
        <v>1</v>
      </c>
      <c r="AI506">
        <f t="shared" si="35"/>
        <v>1</v>
      </c>
    </row>
    <row r="507" spans="1:35" x14ac:dyDescent="0.35">
      <c r="A507" s="1">
        <f t="shared" si="36"/>
        <v>507</v>
      </c>
      <c r="B507" s="1">
        <f t="shared" si="37"/>
        <v>506</v>
      </c>
      <c r="C507" s="5">
        <v>44367</v>
      </c>
      <c r="D507" t="s">
        <v>516</v>
      </c>
      <c r="E507" t="s">
        <v>47</v>
      </c>
      <c r="F507" t="s">
        <v>48</v>
      </c>
      <c r="G507" t="s">
        <v>6</v>
      </c>
      <c r="H507" t="s">
        <v>227</v>
      </c>
      <c r="K507" t="s">
        <v>49</v>
      </c>
      <c r="L507" t="s">
        <v>5</v>
      </c>
      <c r="M507">
        <v>5</v>
      </c>
      <c r="O507" t="s">
        <v>229</v>
      </c>
      <c r="P507" t="s">
        <v>85</v>
      </c>
      <c r="Q507" t="s">
        <v>52</v>
      </c>
      <c r="R507">
        <v>4200</v>
      </c>
      <c r="S507" t="s">
        <v>2139</v>
      </c>
      <c r="T507" t="s">
        <v>239</v>
      </c>
      <c r="V507" t="s">
        <v>503</v>
      </c>
      <c r="W507" t="s">
        <v>503</v>
      </c>
      <c r="X507">
        <v>0</v>
      </c>
      <c r="Y507" s="6" t="str">
        <f t="shared" si="34"/>
        <v>A</v>
      </c>
      <c r="Z507" s="6">
        <f>VLOOKUP(Q507,lists!Q:R,2,FALSE)</f>
        <v>5</v>
      </c>
      <c r="AA507" t="b">
        <f>VLOOKUP(G507,lists!$B$2:$D$3,3,FALSE)</f>
        <v>1</v>
      </c>
      <c r="AB507" t="b">
        <f>VLOOKUP(F507,lists!$B:$C,2,FALSE)</f>
        <v>1</v>
      </c>
      <c r="AC507" t="b">
        <f>IF(AND(Z507&gt;=VLOOKUP(JUMP!$I$1,lists!$Q:$R,2,FALSE),Z507&lt;=VLOOKUP(JUMP!$I$2,lists!$Q:$R,2,FALSE)),TRUE,FALSE)</f>
        <v>1</v>
      </c>
      <c r="AD507" t="b">
        <f>VLOOKUP(Y507,lists!$B$7:$D$8,3,FALSE)</f>
        <v>1</v>
      </c>
      <c r="AE507" t="b">
        <f>VLOOKUP(SUBSTITUTE(IF(H507="","Open",H507),"Beg","Mdn"),lists!$B$27:$D$29,3,FALSE)</f>
        <v>1</v>
      </c>
      <c r="AF507" t="b">
        <f>IF(JUMP!$I$5="All",TRUE,IF(JUMP!$I$5=TEXT('Raw - J'!C507,"mmm"),TRUE,FALSE))</f>
        <v>1</v>
      </c>
      <c r="AG507" t="b">
        <f>VLOOKUP(M507,lists!B:D,3,FALSE)</f>
        <v>1</v>
      </c>
      <c r="AH507" t="b">
        <f>VLOOKUP(T507,lists!$B$23:$D$25,3,FALSE)</f>
        <v>1</v>
      </c>
      <c r="AI507">
        <f t="shared" si="35"/>
        <v>1</v>
      </c>
    </row>
    <row r="508" spans="1:35" x14ac:dyDescent="0.35">
      <c r="A508" s="1">
        <f t="shared" si="36"/>
        <v>508</v>
      </c>
      <c r="B508" s="1">
        <f t="shared" si="37"/>
        <v>507</v>
      </c>
      <c r="C508" s="5">
        <v>44367</v>
      </c>
      <c r="D508" t="s">
        <v>516</v>
      </c>
      <c r="E508" t="s">
        <v>47</v>
      </c>
      <c r="F508" t="s">
        <v>53</v>
      </c>
      <c r="G508" t="s">
        <v>6</v>
      </c>
      <c r="H508" t="s">
        <v>227</v>
      </c>
      <c r="K508" t="s">
        <v>54</v>
      </c>
      <c r="L508" t="s">
        <v>5</v>
      </c>
      <c r="M508">
        <v>4</v>
      </c>
      <c r="O508" t="s">
        <v>226</v>
      </c>
      <c r="P508" t="s">
        <v>55</v>
      </c>
      <c r="Q508" t="s">
        <v>55</v>
      </c>
      <c r="R508">
        <v>5400</v>
      </c>
      <c r="S508" t="s">
        <v>2135</v>
      </c>
      <c r="T508" t="s">
        <v>239</v>
      </c>
      <c r="V508" t="s">
        <v>503</v>
      </c>
      <c r="W508" t="s">
        <v>503</v>
      </c>
      <c r="X508">
        <v>0</v>
      </c>
      <c r="Y508" s="6" t="str">
        <f t="shared" si="34"/>
        <v>A</v>
      </c>
      <c r="Z508" s="6">
        <f>VLOOKUP(Q508,lists!Q:R,2,FALSE)</f>
        <v>2</v>
      </c>
      <c r="AA508" t="b">
        <f>VLOOKUP(G508,lists!$B$2:$D$3,3,FALSE)</f>
        <v>1</v>
      </c>
      <c r="AB508" t="b">
        <f>VLOOKUP(F508,lists!$B:$C,2,FALSE)</f>
        <v>1</v>
      </c>
      <c r="AC508" t="b">
        <f>IF(AND(Z508&gt;=VLOOKUP(JUMP!$I$1,lists!$Q:$R,2,FALSE),Z508&lt;=VLOOKUP(JUMP!$I$2,lists!$Q:$R,2,FALSE)),TRUE,FALSE)</f>
        <v>1</v>
      </c>
      <c r="AD508" t="b">
        <f>VLOOKUP(Y508,lists!$B$7:$D$8,3,FALSE)</f>
        <v>1</v>
      </c>
      <c r="AE508" t="b">
        <f>VLOOKUP(SUBSTITUTE(IF(H508="","Open",H508),"Beg","Mdn"),lists!$B$27:$D$29,3,FALSE)</f>
        <v>1</v>
      </c>
      <c r="AF508" t="b">
        <f>IF(JUMP!$I$5="All",TRUE,IF(JUMP!$I$5=TEXT('Raw - J'!C508,"mmm"),TRUE,FALSE))</f>
        <v>1</v>
      </c>
      <c r="AG508" t="b">
        <f>VLOOKUP(M508,lists!B:D,3,FALSE)</f>
        <v>1</v>
      </c>
      <c r="AH508" t="b">
        <f>VLOOKUP(T508,lists!$B$23:$D$25,3,FALSE)</f>
        <v>1</v>
      </c>
      <c r="AI508">
        <f t="shared" si="35"/>
        <v>1</v>
      </c>
    </row>
    <row r="509" spans="1:35" x14ac:dyDescent="0.35">
      <c r="A509" s="1">
        <f t="shared" si="36"/>
        <v>509</v>
      </c>
      <c r="B509" s="1">
        <f t="shared" si="37"/>
        <v>508</v>
      </c>
      <c r="C509" s="5">
        <v>44367</v>
      </c>
      <c r="D509" t="s">
        <v>516</v>
      </c>
      <c r="E509" t="s">
        <v>47</v>
      </c>
      <c r="F509" t="s">
        <v>53</v>
      </c>
      <c r="G509" t="s">
        <v>51</v>
      </c>
      <c r="H509" t="s">
        <v>244</v>
      </c>
      <c r="K509" t="s">
        <v>54</v>
      </c>
      <c r="L509" t="s">
        <v>7</v>
      </c>
      <c r="M509">
        <v>4</v>
      </c>
      <c r="O509" t="s">
        <v>227</v>
      </c>
      <c r="P509" t="s">
        <v>55</v>
      </c>
      <c r="Q509" t="s">
        <v>55</v>
      </c>
      <c r="R509">
        <v>5400</v>
      </c>
      <c r="S509" t="s">
        <v>2137</v>
      </c>
      <c r="T509" t="s">
        <v>239</v>
      </c>
      <c r="V509" t="s">
        <v>503</v>
      </c>
      <c r="W509" t="s">
        <v>503</v>
      </c>
      <c r="X509">
        <v>0</v>
      </c>
      <c r="Y509" s="6" t="str">
        <f t="shared" si="34"/>
        <v>F</v>
      </c>
      <c r="Z509" s="6">
        <f>VLOOKUP(Q509,lists!Q:R,2,FALSE)</f>
        <v>2</v>
      </c>
      <c r="AA509" t="b">
        <f>VLOOKUP(G509,lists!$B$2:$D$3,3,FALSE)</f>
        <v>1</v>
      </c>
      <c r="AB509" t="b">
        <f>VLOOKUP(F509,lists!$B:$C,2,FALSE)</f>
        <v>1</v>
      </c>
      <c r="AC509" t="b">
        <f>IF(AND(Z509&gt;=VLOOKUP(JUMP!$I$1,lists!$Q:$R,2,FALSE),Z509&lt;=VLOOKUP(JUMP!$I$2,lists!$Q:$R,2,FALSE)),TRUE,FALSE)</f>
        <v>1</v>
      </c>
      <c r="AD509" t="b">
        <f>VLOOKUP(Y509,lists!$B$7:$D$8,3,FALSE)</f>
        <v>1</v>
      </c>
      <c r="AE509" t="b">
        <f>VLOOKUP(SUBSTITUTE(IF(H509="","Open",H509),"Beg","Mdn"),lists!$B$27:$D$29,3,FALSE)</f>
        <v>1</v>
      </c>
      <c r="AF509" t="b">
        <f>IF(JUMP!$I$5="All",TRUE,IF(JUMP!$I$5=TEXT('Raw - J'!C509,"mmm"),TRUE,FALSE))</f>
        <v>1</v>
      </c>
      <c r="AG509" t="b">
        <f>VLOOKUP(M509,lists!B:D,3,FALSE)</f>
        <v>1</v>
      </c>
      <c r="AH509" t="b">
        <f>VLOOKUP(T509,lists!$B$23:$D$25,3,FALSE)</f>
        <v>1</v>
      </c>
      <c r="AI509">
        <f t="shared" si="35"/>
        <v>1</v>
      </c>
    </row>
    <row r="510" spans="1:35" x14ac:dyDescent="0.35">
      <c r="A510" s="1">
        <f t="shared" si="36"/>
        <v>510</v>
      </c>
      <c r="B510" s="1">
        <f t="shared" si="37"/>
        <v>509</v>
      </c>
      <c r="C510" s="5">
        <v>44367</v>
      </c>
      <c r="D510" t="s">
        <v>516</v>
      </c>
      <c r="E510" t="s">
        <v>47</v>
      </c>
      <c r="F510" t="s">
        <v>48</v>
      </c>
      <c r="G510" t="s">
        <v>6</v>
      </c>
      <c r="H510" t="s">
        <v>227</v>
      </c>
      <c r="K510" t="s">
        <v>49</v>
      </c>
      <c r="L510" t="s">
        <v>5</v>
      </c>
      <c r="M510">
        <v>3</v>
      </c>
      <c r="O510" t="s">
        <v>231</v>
      </c>
      <c r="P510" t="s">
        <v>86</v>
      </c>
      <c r="Q510" t="s">
        <v>50</v>
      </c>
      <c r="R510">
        <v>10400</v>
      </c>
      <c r="S510" t="s">
        <v>2136</v>
      </c>
      <c r="T510" t="s">
        <v>239</v>
      </c>
      <c r="V510" t="s">
        <v>503</v>
      </c>
      <c r="W510" t="s">
        <v>503</v>
      </c>
      <c r="X510">
        <v>0</v>
      </c>
      <c r="Y510" s="6" t="str">
        <f t="shared" si="34"/>
        <v>A</v>
      </c>
      <c r="Z510" s="6">
        <f>VLOOKUP(Q510,lists!Q:R,2,FALSE)</f>
        <v>3</v>
      </c>
      <c r="AA510" t="b">
        <f>VLOOKUP(G510,lists!$B$2:$D$3,3,FALSE)</f>
        <v>1</v>
      </c>
      <c r="AB510" t="b">
        <f>VLOOKUP(F510,lists!$B:$C,2,FALSE)</f>
        <v>1</v>
      </c>
      <c r="AC510" t="b">
        <f>IF(AND(Z510&gt;=VLOOKUP(JUMP!$I$1,lists!$Q:$R,2,FALSE),Z510&lt;=VLOOKUP(JUMP!$I$2,lists!$Q:$R,2,FALSE)),TRUE,FALSE)</f>
        <v>1</v>
      </c>
      <c r="AD510" t="b">
        <f>VLOOKUP(Y510,lists!$B$7:$D$8,3,FALSE)</f>
        <v>1</v>
      </c>
      <c r="AE510" t="b">
        <f>VLOOKUP(SUBSTITUTE(IF(H510="","Open",H510),"Beg","Mdn"),lists!$B$27:$D$29,3,FALSE)</f>
        <v>1</v>
      </c>
      <c r="AF510" t="b">
        <f>IF(JUMP!$I$5="All",TRUE,IF(JUMP!$I$5=TEXT('Raw - J'!C510,"mmm"),TRUE,FALSE))</f>
        <v>1</v>
      </c>
      <c r="AG510" t="b">
        <f>VLOOKUP(M510,lists!B:D,3,FALSE)</f>
        <v>1</v>
      </c>
      <c r="AH510" t="b">
        <f>VLOOKUP(T510,lists!$B$23:$D$25,3,FALSE)</f>
        <v>1</v>
      </c>
      <c r="AI510">
        <f t="shared" si="35"/>
        <v>1</v>
      </c>
    </row>
    <row r="511" spans="1:35" x14ac:dyDescent="0.35">
      <c r="A511" s="1">
        <f t="shared" si="36"/>
        <v>511</v>
      </c>
      <c r="B511" s="1">
        <f t="shared" si="37"/>
        <v>510</v>
      </c>
      <c r="C511" s="5">
        <v>44367</v>
      </c>
      <c r="D511" t="s">
        <v>516</v>
      </c>
      <c r="E511" t="s">
        <v>47</v>
      </c>
      <c r="F511" t="s">
        <v>53</v>
      </c>
      <c r="G511" t="s">
        <v>6</v>
      </c>
      <c r="H511" t="s">
        <v>227</v>
      </c>
      <c r="K511" t="s">
        <v>54</v>
      </c>
      <c r="L511" t="s">
        <v>5</v>
      </c>
      <c r="M511">
        <v>2</v>
      </c>
      <c r="O511" t="s">
        <v>237</v>
      </c>
      <c r="P511" t="s">
        <v>86</v>
      </c>
      <c r="Q511" t="s">
        <v>50</v>
      </c>
      <c r="R511">
        <v>16000</v>
      </c>
      <c r="S511" t="s">
        <v>2133</v>
      </c>
      <c r="T511" t="s">
        <v>239</v>
      </c>
      <c r="V511" t="s">
        <v>503</v>
      </c>
      <c r="W511" t="s">
        <v>503</v>
      </c>
      <c r="X511">
        <v>0</v>
      </c>
      <c r="Y511" s="6" t="str">
        <f t="shared" si="34"/>
        <v>A</v>
      </c>
      <c r="Z511" s="6">
        <f>VLOOKUP(Q511,lists!Q:R,2,FALSE)</f>
        <v>3</v>
      </c>
      <c r="AA511" t="b">
        <f>VLOOKUP(G511,lists!$B$2:$D$3,3,FALSE)</f>
        <v>1</v>
      </c>
      <c r="AB511" t="b">
        <f>VLOOKUP(F511,lists!$B:$C,2,FALSE)</f>
        <v>1</v>
      </c>
      <c r="AC511" t="b">
        <f>IF(AND(Z511&gt;=VLOOKUP(JUMP!$I$1,lists!$Q:$R,2,FALSE),Z511&lt;=VLOOKUP(JUMP!$I$2,lists!$Q:$R,2,FALSE)),TRUE,FALSE)</f>
        <v>1</v>
      </c>
      <c r="AD511" t="b">
        <f>VLOOKUP(Y511,lists!$B$7:$D$8,3,FALSE)</f>
        <v>1</v>
      </c>
      <c r="AE511" t="b">
        <f>VLOOKUP(SUBSTITUTE(IF(H511="","Open",H511),"Beg","Mdn"),lists!$B$27:$D$29,3,FALSE)</f>
        <v>1</v>
      </c>
      <c r="AF511" t="b">
        <f>IF(JUMP!$I$5="All",TRUE,IF(JUMP!$I$5=TEXT('Raw - J'!C511,"mmm"),TRUE,FALSE))</f>
        <v>1</v>
      </c>
      <c r="AG511" t="b">
        <f>VLOOKUP(M511,lists!B:D,3,FALSE)</f>
        <v>1</v>
      </c>
      <c r="AH511" t="b">
        <f>VLOOKUP(T511,lists!$B$23:$D$25,3,FALSE)</f>
        <v>1</v>
      </c>
      <c r="AI511">
        <f t="shared" si="35"/>
        <v>1</v>
      </c>
    </row>
    <row r="512" spans="1:35" x14ac:dyDescent="0.35">
      <c r="A512" s="1">
        <f t="shared" si="36"/>
        <v>512</v>
      </c>
      <c r="B512" s="1">
        <f t="shared" si="37"/>
        <v>511</v>
      </c>
      <c r="C512" s="5">
        <v>44368</v>
      </c>
      <c r="D512" t="s">
        <v>69</v>
      </c>
      <c r="E512" t="s">
        <v>47</v>
      </c>
      <c r="F512" t="s">
        <v>58</v>
      </c>
      <c r="G512" t="s">
        <v>51</v>
      </c>
      <c r="H512" t="s">
        <v>227</v>
      </c>
      <c r="K512" t="s">
        <v>60</v>
      </c>
      <c r="L512" t="s">
        <v>7</v>
      </c>
      <c r="M512">
        <v>5</v>
      </c>
      <c r="O512" t="s">
        <v>227</v>
      </c>
      <c r="P512" t="s">
        <v>1723</v>
      </c>
      <c r="Q512" t="s">
        <v>55</v>
      </c>
      <c r="R512">
        <v>3500</v>
      </c>
      <c r="S512" t="s">
        <v>2145</v>
      </c>
      <c r="T512" t="s">
        <v>239</v>
      </c>
      <c r="V512" t="s">
        <v>503</v>
      </c>
      <c r="W512" t="s">
        <v>503</v>
      </c>
      <c r="X512">
        <v>0</v>
      </c>
      <c r="Y512" s="6" t="str">
        <f t="shared" ref="Y512:Y573" si="38">IF(L512="F",L512,"A")</f>
        <v>F</v>
      </c>
      <c r="Z512" s="6">
        <f>VLOOKUP(Q512,lists!Q:R,2,FALSE)</f>
        <v>2</v>
      </c>
      <c r="AA512" t="b">
        <f>VLOOKUP(G512,lists!$B$2:$D$3,3,FALSE)</f>
        <v>1</v>
      </c>
      <c r="AB512" t="b">
        <f>VLOOKUP(F512,lists!$B:$C,2,FALSE)</f>
        <v>1</v>
      </c>
      <c r="AC512" t="b">
        <f>IF(AND(Z512&gt;=VLOOKUP(JUMP!$I$1,lists!$Q:$R,2,FALSE),Z512&lt;=VLOOKUP(JUMP!$I$2,lists!$Q:$R,2,FALSE)),TRUE,FALSE)</f>
        <v>1</v>
      </c>
      <c r="AD512" t="b">
        <f>VLOOKUP(Y512,lists!$B$7:$D$8,3,FALSE)</f>
        <v>1</v>
      </c>
      <c r="AE512" t="b">
        <f>VLOOKUP(SUBSTITUTE(IF(H512="","Open",H512),"Beg","Mdn"),lists!$B$27:$D$29,3,FALSE)</f>
        <v>1</v>
      </c>
      <c r="AF512" t="b">
        <f>IF(JUMP!$I$5="All",TRUE,IF(JUMP!$I$5=TEXT('Raw - J'!C512,"mmm"),TRUE,FALSE))</f>
        <v>1</v>
      </c>
      <c r="AG512" t="b">
        <f>VLOOKUP(M512,lists!B:D,3,FALSE)</f>
        <v>1</v>
      </c>
      <c r="AH512" t="b">
        <f>VLOOKUP(T512,lists!$B$23:$D$25,3,FALSE)</f>
        <v>1</v>
      </c>
      <c r="AI512">
        <f t="shared" si="35"/>
        <v>1</v>
      </c>
    </row>
    <row r="513" spans="1:35" x14ac:dyDescent="0.35">
      <c r="A513" s="1">
        <f t="shared" si="36"/>
        <v>513</v>
      </c>
      <c r="B513" s="1">
        <f t="shared" si="37"/>
        <v>512</v>
      </c>
      <c r="C513" s="5">
        <v>44368</v>
      </c>
      <c r="D513" t="s">
        <v>69</v>
      </c>
      <c r="E513" t="s">
        <v>47</v>
      </c>
      <c r="F513" t="s">
        <v>53</v>
      </c>
      <c r="G513" t="s">
        <v>6</v>
      </c>
      <c r="H513" t="s">
        <v>227</v>
      </c>
      <c r="K513" t="s">
        <v>54</v>
      </c>
      <c r="L513" t="s">
        <v>5</v>
      </c>
      <c r="M513">
        <v>5</v>
      </c>
      <c r="O513" t="s">
        <v>229</v>
      </c>
      <c r="P513" t="s">
        <v>1724</v>
      </c>
      <c r="Q513" t="s">
        <v>52</v>
      </c>
      <c r="R513">
        <v>3900</v>
      </c>
      <c r="S513" t="s">
        <v>2143</v>
      </c>
      <c r="T513" t="s">
        <v>239</v>
      </c>
      <c r="V513" t="s">
        <v>503</v>
      </c>
      <c r="W513" t="s">
        <v>503</v>
      </c>
      <c r="X513">
        <v>0</v>
      </c>
      <c r="Y513" s="6" t="str">
        <f t="shared" si="38"/>
        <v>A</v>
      </c>
      <c r="Z513" s="6">
        <f>VLOOKUP(Q513,lists!Q:R,2,FALSE)</f>
        <v>5</v>
      </c>
      <c r="AA513" t="b">
        <f>VLOOKUP(G513,lists!$B$2:$D$3,3,FALSE)</f>
        <v>1</v>
      </c>
      <c r="AB513" t="b">
        <f>VLOOKUP(F513,lists!$B:$C,2,FALSE)</f>
        <v>1</v>
      </c>
      <c r="AC513" t="b">
        <f>IF(AND(Z513&gt;=VLOOKUP(JUMP!$I$1,lists!$Q:$R,2,FALSE),Z513&lt;=VLOOKUP(JUMP!$I$2,lists!$Q:$R,2,FALSE)),TRUE,FALSE)</f>
        <v>1</v>
      </c>
      <c r="AD513" t="b">
        <f>VLOOKUP(Y513,lists!$B$7:$D$8,3,FALSE)</f>
        <v>1</v>
      </c>
      <c r="AE513" t="b">
        <f>VLOOKUP(SUBSTITUTE(IF(H513="","Open",H513),"Beg","Mdn"),lists!$B$27:$D$29,3,FALSE)</f>
        <v>1</v>
      </c>
      <c r="AF513" t="b">
        <f>IF(JUMP!$I$5="All",TRUE,IF(JUMP!$I$5=TEXT('Raw - J'!C513,"mmm"),TRUE,FALSE))</f>
        <v>1</v>
      </c>
      <c r="AG513" t="b">
        <f>VLOOKUP(M513,lists!B:D,3,FALSE)</f>
        <v>1</v>
      </c>
      <c r="AH513" t="b">
        <f>VLOOKUP(T513,lists!$B$23:$D$25,3,FALSE)</f>
        <v>1</v>
      </c>
      <c r="AI513">
        <f t="shared" ref="AI513:AI573" si="39">IF(AND(AA513=TRUE,AB513=TRUE,AC513=TRUE,AD513=TRUE,AE513=TRUE,AF513=TRUE,AG513=TRUE,AH513=TRUE),1,0)</f>
        <v>1</v>
      </c>
    </row>
    <row r="514" spans="1:35" x14ac:dyDescent="0.35">
      <c r="A514" s="1">
        <f t="shared" si="36"/>
        <v>514</v>
      </c>
      <c r="B514" s="1">
        <f t="shared" si="37"/>
        <v>513</v>
      </c>
      <c r="C514" s="5">
        <v>44368</v>
      </c>
      <c r="D514" t="s">
        <v>69</v>
      </c>
      <c r="E514" t="s">
        <v>47</v>
      </c>
      <c r="F514" t="s">
        <v>48</v>
      </c>
      <c r="G514" t="s">
        <v>6</v>
      </c>
      <c r="H514" t="s">
        <v>227</v>
      </c>
      <c r="K514" t="s">
        <v>49</v>
      </c>
      <c r="L514" t="s">
        <v>5</v>
      </c>
      <c r="M514">
        <v>4</v>
      </c>
      <c r="O514" t="s">
        <v>228</v>
      </c>
      <c r="P514" t="s">
        <v>1723</v>
      </c>
      <c r="Q514" t="s">
        <v>55</v>
      </c>
      <c r="R514">
        <v>4200</v>
      </c>
      <c r="S514" t="s">
        <v>2140</v>
      </c>
      <c r="T514" t="s">
        <v>239</v>
      </c>
      <c r="V514" t="s">
        <v>503</v>
      </c>
      <c r="W514" t="s">
        <v>503</v>
      </c>
      <c r="X514">
        <v>0</v>
      </c>
      <c r="Y514" s="6" t="str">
        <f t="shared" si="38"/>
        <v>A</v>
      </c>
      <c r="Z514" s="6">
        <f>VLOOKUP(Q514,lists!Q:R,2,FALSE)</f>
        <v>2</v>
      </c>
      <c r="AA514" t="b">
        <f>VLOOKUP(G514,lists!$B$2:$D$3,3,FALSE)</f>
        <v>1</v>
      </c>
      <c r="AB514" t="b">
        <f>VLOOKUP(F514,lists!$B:$C,2,FALSE)</f>
        <v>1</v>
      </c>
      <c r="AC514" t="b">
        <f>IF(AND(Z514&gt;=VLOOKUP(JUMP!$I$1,lists!$Q:$R,2,FALSE),Z514&lt;=VLOOKUP(JUMP!$I$2,lists!$Q:$R,2,FALSE)),TRUE,FALSE)</f>
        <v>1</v>
      </c>
      <c r="AD514" t="b">
        <f>VLOOKUP(Y514,lists!$B$7:$D$8,3,FALSE)</f>
        <v>1</v>
      </c>
      <c r="AE514" t="b">
        <f>VLOOKUP(SUBSTITUTE(IF(H514="","Open",H514),"Beg","Mdn"),lists!$B$27:$D$29,3,FALSE)</f>
        <v>1</v>
      </c>
      <c r="AF514" t="b">
        <f>IF(JUMP!$I$5="All",TRUE,IF(JUMP!$I$5=TEXT('Raw - J'!C514,"mmm"),TRUE,FALSE))</f>
        <v>1</v>
      </c>
      <c r="AG514" t="b">
        <f>VLOOKUP(M514,lists!B:D,3,FALSE)</f>
        <v>1</v>
      </c>
      <c r="AH514" t="b">
        <f>VLOOKUP(T514,lists!$B$23:$D$25,3,FALSE)</f>
        <v>1</v>
      </c>
      <c r="AI514">
        <f t="shared" si="39"/>
        <v>1</v>
      </c>
    </row>
    <row r="515" spans="1:35" x14ac:dyDescent="0.35">
      <c r="A515" s="1">
        <f t="shared" si="36"/>
        <v>515</v>
      </c>
      <c r="B515" s="1">
        <f t="shared" si="37"/>
        <v>514</v>
      </c>
      <c r="C515" s="5">
        <v>44368</v>
      </c>
      <c r="D515" t="s">
        <v>69</v>
      </c>
      <c r="E515" t="s">
        <v>47</v>
      </c>
      <c r="F515" t="s">
        <v>53</v>
      </c>
      <c r="G515" t="s">
        <v>51</v>
      </c>
      <c r="H515" t="s">
        <v>244</v>
      </c>
      <c r="K515" t="s">
        <v>54</v>
      </c>
      <c r="L515" t="s">
        <v>5</v>
      </c>
      <c r="M515">
        <v>4</v>
      </c>
      <c r="O515" t="s">
        <v>227</v>
      </c>
      <c r="P515" t="s">
        <v>1723</v>
      </c>
      <c r="Q515" t="s">
        <v>55</v>
      </c>
      <c r="R515">
        <v>5400</v>
      </c>
      <c r="S515" t="s">
        <v>2142</v>
      </c>
      <c r="T515" t="s">
        <v>239</v>
      </c>
      <c r="V515" t="s">
        <v>503</v>
      </c>
      <c r="W515" t="s">
        <v>503</v>
      </c>
      <c r="X515">
        <v>0</v>
      </c>
      <c r="Y515" s="6" t="str">
        <f t="shared" si="38"/>
        <v>A</v>
      </c>
      <c r="Z515" s="6">
        <f>VLOOKUP(Q515,lists!Q:R,2,FALSE)</f>
        <v>2</v>
      </c>
      <c r="AA515" t="b">
        <f>VLOOKUP(G515,lists!$B$2:$D$3,3,FALSE)</f>
        <v>1</v>
      </c>
      <c r="AB515" t="b">
        <f>VLOOKUP(F515,lists!$B:$C,2,FALSE)</f>
        <v>1</v>
      </c>
      <c r="AC515" t="b">
        <f>IF(AND(Z515&gt;=VLOOKUP(JUMP!$I$1,lists!$Q:$R,2,FALSE),Z515&lt;=VLOOKUP(JUMP!$I$2,lists!$Q:$R,2,FALSE)),TRUE,FALSE)</f>
        <v>1</v>
      </c>
      <c r="AD515" t="b">
        <f>VLOOKUP(Y515,lists!$B$7:$D$8,3,FALSE)</f>
        <v>1</v>
      </c>
      <c r="AE515" t="b">
        <f>VLOOKUP(SUBSTITUTE(IF(H515="","Open",H515),"Beg","Mdn"),lists!$B$27:$D$29,3,FALSE)</f>
        <v>1</v>
      </c>
      <c r="AF515" t="b">
        <f>IF(JUMP!$I$5="All",TRUE,IF(JUMP!$I$5=TEXT('Raw - J'!C515,"mmm"),TRUE,FALSE))</f>
        <v>1</v>
      </c>
      <c r="AG515" t="b">
        <f>VLOOKUP(M515,lists!B:D,3,FALSE)</f>
        <v>1</v>
      </c>
      <c r="AH515" t="b">
        <f>VLOOKUP(T515,lists!$B$23:$D$25,3,FALSE)</f>
        <v>1</v>
      </c>
      <c r="AI515">
        <f t="shared" si="39"/>
        <v>1</v>
      </c>
    </row>
    <row r="516" spans="1:35" x14ac:dyDescent="0.35">
      <c r="A516" s="1">
        <f t="shared" si="36"/>
        <v>516</v>
      </c>
      <c r="B516" s="1">
        <f t="shared" si="37"/>
        <v>515</v>
      </c>
      <c r="C516" s="5">
        <v>44368</v>
      </c>
      <c r="D516" t="s">
        <v>69</v>
      </c>
      <c r="E516" t="s">
        <v>47</v>
      </c>
      <c r="F516" t="s">
        <v>53</v>
      </c>
      <c r="G516" t="s">
        <v>6</v>
      </c>
      <c r="H516" t="s">
        <v>227</v>
      </c>
      <c r="K516" t="s">
        <v>54</v>
      </c>
      <c r="L516" t="s">
        <v>5</v>
      </c>
      <c r="M516">
        <v>4</v>
      </c>
      <c r="O516" t="s">
        <v>228</v>
      </c>
      <c r="P516" t="s">
        <v>181</v>
      </c>
      <c r="Q516" t="s">
        <v>50</v>
      </c>
      <c r="R516">
        <v>5400</v>
      </c>
      <c r="S516" t="s">
        <v>2144</v>
      </c>
      <c r="T516" t="s">
        <v>239</v>
      </c>
      <c r="U516" t="s">
        <v>1695</v>
      </c>
      <c r="V516" t="s">
        <v>503</v>
      </c>
      <c r="W516" t="s">
        <v>503</v>
      </c>
      <c r="X516">
        <v>0</v>
      </c>
      <c r="Y516" s="6" t="str">
        <f t="shared" si="38"/>
        <v>A</v>
      </c>
      <c r="Z516" s="6">
        <f>VLOOKUP(Q516,lists!Q:R,2,FALSE)</f>
        <v>3</v>
      </c>
      <c r="AA516" t="b">
        <f>VLOOKUP(G516,lists!$B$2:$D$3,3,FALSE)</f>
        <v>1</v>
      </c>
      <c r="AB516" t="b">
        <f>VLOOKUP(F516,lists!$B:$C,2,FALSE)</f>
        <v>1</v>
      </c>
      <c r="AC516" t="b">
        <f>IF(AND(Z516&gt;=VLOOKUP(JUMP!$I$1,lists!$Q:$R,2,FALSE),Z516&lt;=VLOOKUP(JUMP!$I$2,lists!$Q:$R,2,FALSE)),TRUE,FALSE)</f>
        <v>1</v>
      </c>
      <c r="AD516" t="b">
        <f>VLOOKUP(Y516,lists!$B$7:$D$8,3,FALSE)</f>
        <v>1</v>
      </c>
      <c r="AE516" t="b">
        <f>VLOOKUP(SUBSTITUTE(IF(H516="","Open",H516),"Beg","Mdn"),lists!$B$27:$D$29,3,FALSE)</f>
        <v>1</v>
      </c>
      <c r="AF516" t="b">
        <f>IF(JUMP!$I$5="All",TRUE,IF(JUMP!$I$5=TEXT('Raw - J'!C516,"mmm"),TRUE,FALSE))</f>
        <v>1</v>
      </c>
      <c r="AG516" t="b">
        <f>VLOOKUP(M516,lists!B:D,3,FALSE)</f>
        <v>1</v>
      </c>
      <c r="AH516" t="b">
        <f>VLOOKUP(T516,lists!$B$23:$D$25,3,FALSE)</f>
        <v>1</v>
      </c>
      <c r="AI516">
        <f t="shared" si="39"/>
        <v>1</v>
      </c>
    </row>
    <row r="517" spans="1:35" x14ac:dyDescent="0.35">
      <c r="A517" s="1">
        <f t="shared" si="36"/>
        <v>517</v>
      </c>
      <c r="B517" s="1">
        <f t="shared" si="37"/>
        <v>516</v>
      </c>
      <c r="C517" s="5">
        <v>44368</v>
      </c>
      <c r="D517" t="s">
        <v>69</v>
      </c>
      <c r="E517" t="s">
        <v>47</v>
      </c>
      <c r="F517" t="s">
        <v>53</v>
      </c>
      <c r="G517" t="s">
        <v>6</v>
      </c>
      <c r="H517" t="s">
        <v>227</v>
      </c>
      <c r="K517" t="s">
        <v>54</v>
      </c>
      <c r="L517" t="s">
        <v>7</v>
      </c>
      <c r="M517">
        <v>4</v>
      </c>
      <c r="O517" t="s">
        <v>226</v>
      </c>
      <c r="P517" t="s">
        <v>1723</v>
      </c>
      <c r="Q517" t="s">
        <v>55</v>
      </c>
      <c r="R517">
        <v>5400</v>
      </c>
      <c r="S517" t="s">
        <v>2146</v>
      </c>
      <c r="T517" t="s">
        <v>239</v>
      </c>
      <c r="V517" t="s">
        <v>503</v>
      </c>
      <c r="W517" t="s">
        <v>503</v>
      </c>
      <c r="X517">
        <v>0</v>
      </c>
      <c r="Y517" s="6" t="str">
        <f t="shared" si="38"/>
        <v>F</v>
      </c>
      <c r="Z517" s="6">
        <f>VLOOKUP(Q517,lists!Q:R,2,FALSE)</f>
        <v>2</v>
      </c>
      <c r="AA517" t="b">
        <f>VLOOKUP(G517,lists!$B$2:$D$3,3,FALSE)</f>
        <v>1</v>
      </c>
      <c r="AB517" t="b">
        <f>VLOOKUP(F517,lists!$B:$C,2,FALSE)</f>
        <v>1</v>
      </c>
      <c r="AC517" t="b">
        <f>IF(AND(Z517&gt;=VLOOKUP(JUMP!$I$1,lists!$Q:$R,2,FALSE),Z517&lt;=VLOOKUP(JUMP!$I$2,lists!$Q:$R,2,FALSE)),TRUE,FALSE)</f>
        <v>1</v>
      </c>
      <c r="AD517" t="b">
        <f>VLOOKUP(Y517,lists!$B$7:$D$8,3,FALSE)</f>
        <v>1</v>
      </c>
      <c r="AE517" t="b">
        <f>VLOOKUP(SUBSTITUTE(IF(H517="","Open",H517),"Beg","Mdn"),lists!$B$27:$D$29,3,FALSE)</f>
        <v>1</v>
      </c>
      <c r="AF517" t="b">
        <f>IF(JUMP!$I$5="All",TRUE,IF(JUMP!$I$5=TEXT('Raw - J'!C517,"mmm"),TRUE,FALSE))</f>
        <v>1</v>
      </c>
      <c r="AG517" t="b">
        <f>VLOOKUP(M517,lists!B:D,3,FALSE)</f>
        <v>1</v>
      </c>
      <c r="AH517" t="b">
        <f>VLOOKUP(T517,lists!$B$23:$D$25,3,FALSE)</f>
        <v>1</v>
      </c>
      <c r="AI517">
        <f t="shared" si="39"/>
        <v>1</v>
      </c>
    </row>
    <row r="518" spans="1:35" x14ac:dyDescent="0.35">
      <c r="A518" s="1">
        <f t="shared" si="36"/>
        <v>518</v>
      </c>
      <c r="B518" s="1">
        <f t="shared" si="37"/>
        <v>517</v>
      </c>
      <c r="C518" s="5">
        <v>44368</v>
      </c>
      <c r="D518" t="s">
        <v>69</v>
      </c>
      <c r="E518" t="s">
        <v>47</v>
      </c>
      <c r="F518" t="s">
        <v>48</v>
      </c>
      <c r="G518" t="s">
        <v>6</v>
      </c>
      <c r="H518" t="s">
        <v>244</v>
      </c>
      <c r="K518" t="s">
        <v>49</v>
      </c>
      <c r="L518" t="s">
        <v>5</v>
      </c>
      <c r="M518">
        <v>4</v>
      </c>
      <c r="O518" t="s">
        <v>226</v>
      </c>
      <c r="P518" t="s">
        <v>1724</v>
      </c>
      <c r="Q518" t="s">
        <v>52</v>
      </c>
      <c r="R518">
        <v>6200</v>
      </c>
      <c r="S518" t="s">
        <v>2141</v>
      </c>
      <c r="T518" t="s">
        <v>239</v>
      </c>
      <c r="V518" t="s">
        <v>503</v>
      </c>
      <c r="W518" t="s">
        <v>503</v>
      </c>
      <c r="X518">
        <v>0</v>
      </c>
      <c r="Y518" s="6" t="str">
        <f t="shared" si="38"/>
        <v>A</v>
      </c>
      <c r="Z518" s="6">
        <f>VLOOKUP(Q518,lists!Q:R,2,FALSE)</f>
        <v>5</v>
      </c>
      <c r="AA518" t="b">
        <f>VLOOKUP(G518,lists!$B$2:$D$3,3,FALSE)</f>
        <v>1</v>
      </c>
      <c r="AB518" t="b">
        <f>VLOOKUP(F518,lists!$B:$C,2,FALSE)</f>
        <v>1</v>
      </c>
      <c r="AC518" t="b">
        <f>IF(AND(Z518&gt;=VLOOKUP(JUMP!$I$1,lists!$Q:$R,2,FALSE),Z518&lt;=VLOOKUP(JUMP!$I$2,lists!$Q:$R,2,FALSE)),TRUE,FALSE)</f>
        <v>1</v>
      </c>
      <c r="AD518" t="b">
        <f>VLOOKUP(Y518,lists!$B$7:$D$8,3,FALSE)</f>
        <v>1</v>
      </c>
      <c r="AE518" t="b">
        <f>VLOOKUP(SUBSTITUTE(IF(H518="","Open",H518),"Beg","Mdn"),lists!$B$27:$D$29,3,FALSE)</f>
        <v>1</v>
      </c>
      <c r="AF518" t="b">
        <f>IF(JUMP!$I$5="All",TRUE,IF(JUMP!$I$5=TEXT('Raw - J'!C518,"mmm"),TRUE,FALSE))</f>
        <v>1</v>
      </c>
      <c r="AG518" t="b">
        <f>VLOOKUP(M518,lists!B:D,3,FALSE)</f>
        <v>1</v>
      </c>
      <c r="AH518" t="b">
        <f>VLOOKUP(T518,lists!$B$23:$D$25,3,FALSE)</f>
        <v>1</v>
      </c>
      <c r="AI518">
        <f t="shared" si="39"/>
        <v>1</v>
      </c>
    </row>
    <row r="519" spans="1:35" x14ac:dyDescent="0.35">
      <c r="A519" s="1">
        <f t="shared" si="36"/>
        <v>519</v>
      </c>
      <c r="B519" s="1">
        <f t="shared" si="37"/>
        <v>518</v>
      </c>
      <c r="C519" s="5">
        <v>44369</v>
      </c>
      <c r="D519" t="s">
        <v>209</v>
      </c>
      <c r="E519" t="s">
        <v>47</v>
      </c>
      <c r="F519" t="s">
        <v>53</v>
      </c>
      <c r="G519" t="s">
        <v>6</v>
      </c>
      <c r="H519" t="s">
        <v>244</v>
      </c>
      <c r="K519" t="s">
        <v>54</v>
      </c>
      <c r="L519" t="s">
        <v>5</v>
      </c>
      <c r="M519">
        <v>5</v>
      </c>
      <c r="O519" t="s">
        <v>229</v>
      </c>
      <c r="P519" t="s">
        <v>213</v>
      </c>
      <c r="Q519" t="s">
        <v>50</v>
      </c>
      <c r="R519">
        <v>6950</v>
      </c>
      <c r="S519" t="s">
        <v>253</v>
      </c>
      <c r="T519" t="s">
        <v>241</v>
      </c>
      <c r="V519" t="s">
        <v>503</v>
      </c>
      <c r="W519" t="s">
        <v>503</v>
      </c>
      <c r="X519">
        <v>0</v>
      </c>
      <c r="Y519" s="6" t="str">
        <f t="shared" si="38"/>
        <v>A</v>
      </c>
      <c r="Z519" s="6">
        <f>VLOOKUP(Q519,lists!Q:R,2,FALSE)</f>
        <v>3</v>
      </c>
      <c r="AA519" t="b">
        <f>VLOOKUP(G519,lists!$B$2:$D$3,3,FALSE)</f>
        <v>1</v>
      </c>
      <c r="AB519" t="b">
        <f>VLOOKUP(F519,lists!$B:$C,2,FALSE)</f>
        <v>1</v>
      </c>
      <c r="AC519" t="b">
        <f>IF(AND(Z519&gt;=VLOOKUP(JUMP!$I$1,lists!$Q:$R,2,FALSE),Z519&lt;=VLOOKUP(JUMP!$I$2,lists!$Q:$R,2,FALSE)),TRUE,FALSE)</f>
        <v>1</v>
      </c>
      <c r="AD519" t="b">
        <f>VLOOKUP(Y519,lists!$B$7:$D$8,3,FALSE)</f>
        <v>1</v>
      </c>
      <c r="AE519" t="b">
        <f>VLOOKUP(SUBSTITUTE(IF(H519="","Open",H519),"Beg","Mdn"),lists!$B$27:$D$29,3,FALSE)</f>
        <v>1</v>
      </c>
      <c r="AF519" t="b">
        <f>IF(JUMP!$I$5="All",TRUE,IF(JUMP!$I$5=TEXT('Raw - J'!C519,"mmm"),TRUE,FALSE))</f>
        <v>1</v>
      </c>
      <c r="AG519" t="b">
        <f>VLOOKUP(M519,lists!B:D,3,FALSE)</f>
        <v>1</v>
      </c>
      <c r="AH519" t="b">
        <f>VLOOKUP(T519,lists!$B$23:$D$25,3,FALSE)</f>
        <v>1</v>
      </c>
      <c r="AI519">
        <f t="shared" si="39"/>
        <v>1</v>
      </c>
    </row>
    <row r="520" spans="1:35" x14ac:dyDescent="0.35">
      <c r="A520" s="1">
        <f t="shared" si="36"/>
        <v>520</v>
      </c>
      <c r="B520" s="1">
        <f t="shared" si="37"/>
        <v>519</v>
      </c>
      <c r="C520" s="5">
        <v>44369</v>
      </c>
      <c r="D520" t="s">
        <v>209</v>
      </c>
      <c r="E520" t="s">
        <v>47</v>
      </c>
      <c r="F520" t="s">
        <v>48</v>
      </c>
      <c r="G520" t="s">
        <v>6</v>
      </c>
      <c r="H520" t="s">
        <v>244</v>
      </c>
      <c r="K520" t="s">
        <v>49</v>
      </c>
      <c r="L520" t="s">
        <v>5</v>
      </c>
      <c r="M520">
        <v>5</v>
      </c>
      <c r="O520" t="s">
        <v>234</v>
      </c>
      <c r="P520" t="s">
        <v>133</v>
      </c>
      <c r="Q520" t="s">
        <v>52</v>
      </c>
      <c r="R520">
        <v>7450</v>
      </c>
      <c r="S520" t="s">
        <v>2147</v>
      </c>
      <c r="T520" t="s">
        <v>241</v>
      </c>
      <c r="V520" t="s">
        <v>503</v>
      </c>
      <c r="W520" t="s">
        <v>503</v>
      </c>
      <c r="X520">
        <v>0</v>
      </c>
      <c r="Y520" s="6" t="str">
        <f t="shared" si="38"/>
        <v>A</v>
      </c>
      <c r="Z520" s="6">
        <f>VLOOKUP(Q520,lists!Q:R,2,FALSE)</f>
        <v>5</v>
      </c>
      <c r="AA520" t="b">
        <f>VLOOKUP(G520,lists!$B$2:$D$3,3,FALSE)</f>
        <v>1</v>
      </c>
      <c r="AB520" t="b">
        <f>VLOOKUP(F520,lists!$B:$C,2,FALSE)</f>
        <v>1</v>
      </c>
      <c r="AC520" t="b">
        <f>IF(AND(Z520&gt;=VLOOKUP(JUMP!$I$1,lists!$Q:$R,2,FALSE),Z520&lt;=VLOOKUP(JUMP!$I$2,lists!$Q:$R,2,FALSE)),TRUE,FALSE)</f>
        <v>1</v>
      </c>
      <c r="AD520" t="b">
        <f>VLOOKUP(Y520,lists!$B$7:$D$8,3,FALSE)</f>
        <v>1</v>
      </c>
      <c r="AE520" t="b">
        <f>VLOOKUP(SUBSTITUTE(IF(H520="","Open",H520),"Beg","Mdn"),lists!$B$27:$D$29,3,FALSE)</f>
        <v>1</v>
      </c>
      <c r="AF520" t="b">
        <f>IF(JUMP!$I$5="All",TRUE,IF(JUMP!$I$5=TEXT('Raw - J'!C520,"mmm"),TRUE,FALSE))</f>
        <v>1</v>
      </c>
      <c r="AG520" t="b">
        <f>VLOOKUP(M520,lists!B:D,3,FALSE)</f>
        <v>1</v>
      </c>
      <c r="AH520" t="b">
        <f>VLOOKUP(T520,lists!$B$23:$D$25,3,FALSE)</f>
        <v>1</v>
      </c>
      <c r="AI520">
        <f t="shared" si="39"/>
        <v>1</v>
      </c>
    </row>
    <row r="521" spans="1:35" x14ac:dyDescent="0.35">
      <c r="A521" s="1">
        <f t="shared" si="36"/>
        <v>521</v>
      </c>
      <c r="B521" s="1">
        <f t="shared" si="37"/>
        <v>520</v>
      </c>
      <c r="C521" s="5">
        <v>44369</v>
      </c>
      <c r="D521" t="s">
        <v>209</v>
      </c>
      <c r="E521" t="s">
        <v>47</v>
      </c>
      <c r="F521" t="s">
        <v>53</v>
      </c>
      <c r="G521" t="s">
        <v>6</v>
      </c>
      <c r="H521" t="s">
        <v>227</v>
      </c>
      <c r="K521" t="s">
        <v>54</v>
      </c>
      <c r="L521" t="s">
        <v>5</v>
      </c>
      <c r="M521">
        <v>4</v>
      </c>
      <c r="O521" t="s">
        <v>235</v>
      </c>
      <c r="P521" t="s">
        <v>211</v>
      </c>
      <c r="Q521" t="s">
        <v>52</v>
      </c>
      <c r="R521">
        <v>8000</v>
      </c>
      <c r="S521" t="s">
        <v>1738</v>
      </c>
      <c r="T521" t="s">
        <v>241</v>
      </c>
      <c r="V521" t="s">
        <v>503</v>
      </c>
      <c r="W521" t="s">
        <v>503</v>
      </c>
      <c r="X521">
        <v>0</v>
      </c>
      <c r="Y521" s="6" t="str">
        <f t="shared" si="38"/>
        <v>A</v>
      </c>
      <c r="Z521" s="6">
        <f>VLOOKUP(Q521,lists!Q:R,2,FALSE)</f>
        <v>5</v>
      </c>
      <c r="AA521" t="b">
        <f>VLOOKUP(G521,lists!$B$2:$D$3,3,FALSE)</f>
        <v>1</v>
      </c>
      <c r="AB521" t="b">
        <f>VLOOKUP(F521,lists!$B:$C,2,FALSE)</f>
        <v>1</v>
      </c>
      <c r="AC521" t="b">
        <f>IF(AND(Z521&gt;=VLOOKUP(JUMP!$I$1,lists!$Q:$R,2,FALSE),Z521&lt;=VLOOKUP(JUMP!$I$2,lists!$Q:$R,2,FALSE)),TRUE,FALSE)</f>
        <v>1</v>
      </c>
      <c r="AD521" t="b">
        <f>VLOOKUP(Y521,lists!$B$7:$D$8,3,FALSE)</f>
        <v>1</v>
      </c>
      <c r="AE521" t="b">
        <f>VLOOKUP(SUBSTITUTE(IF(H521="","Open",H521),"Beg","Mdn"),lists!$B$27:$D$29,3,FALSE)</f>
        <v>1</v>
      </c>
      <c r="AF521" t="b">
        <f>IF(JUMP!$I$5="All",TRUE,IF(JUMP!$I$5=TEXT('Raw - J'!C521,"mmm"),TRUE,FALSE))</f>
        <v>1</v>
      </c>
      <c r="AG521" t="b">
        <f>VLOOKUP(M521,lists!B:D,3,FALSE)</f>
        <v>1</v>
      </c>
      <c r="AH521" t="b">
        <f>VLOOKUP(T521,lists!$B$23:$D$25,3,FALSE)</f>
        <v>1</v>
      </c>
      <c r="AI521">
        <f t="shared" si="39"/>
        <v>1</v>
      </c>
    </row>
    <row r="522" spans="1:35" x14ac:dyDescent="0.35">
      <c r="A522" s="1">
        <f t="shared" si="36"/>
        <v>522</v>
      </c>
      <c r="B522" s="1">
        <f t="shared" si="37"/>
        <v>521</v>
      </c>
      <c r="C522" s="5">
        <v>44369</v>
      </c>
      <c r="D522" t="s">
        <v>209</v>
      </c>
      <c r="E522" t="s">
        <v>47</v>
      </c>
      <c r="F522" t="s">
        <v>53</v>
      </c>
      <c r="G522" t="s">
        <v>6</v>
      </c>
      <c r="H522" t="s">
        <v>227</v>
      </c>
      <c r="K522" t="s">
        <v>54</v>
      </c>
      <c r="L522" t="s">
        <v>5</v>
      </c>
      <c r="M522">
        <v>4</v>
      </c>
      <c r="O522" t="s">
        <v>235</v>
      </c>
      <c r="P522" t="s">
        <v>152</v>
      </c>
      <c r="Q522" t="s">
        <v>55</v>
      </c>
      <c r="R522">
        <v>8000</v>
      </c>
      <c r="S522" t="s">
        <v>2148</v>
      </c>
      <c r="T522" t="s">
        <v>241</v>
      </c>
      <c r="U522" t="s">
        <v>526</v>
      </c>
      <c r="V522" t="s">
        <v>503</v>
      </c>
      <c r="W522" t="s">
        <v>503</v>
      </c>
      <c r="X522">
        <v>0</v>
      </c>
      <c r="Y522" s="6" t="str">
        <f t="shared" si="38"/>
        <v>A</v>
      </c>
      <c r="Z522" s="6">
        <f>VLOOKUP(Q522,lists!Q:R,2,FALSE)</f>
        <v>2</v>
      </c>
      <c r="AA522" t="b">
        <f>VLOOKUP(G522,lists!$B$2:$D$3,3,FALSE)</f>
        <v>1</v>
      </c>
      <c r="AB522" t="b">
        <f>VLOOKUP(F522,lists!$B:$C,2,FALSE)</f>
        <v>1</v>
      </c>
      <c r="AC522" t="b">
        <f>IF(AND(Z522&gt;=VLOOKUP(JUMP!$I$1,lists!$Q:$R,2,FALSE),Z522&lt;=VLOOKUP(JUMP!$I$2,lists!$Q:$R,2,FALSE)),TRUE,FALSE)</f>
        <v>1</v>
      </c>
      <c r="AD522" t="b">
        <f>VLOOKUP(Y522,lists!$B$7:$D$8,3,FALSE)</f>
        <v>1</v>
      </c>
      <c r="AE522" t="b">
        <f>VLOOKUP(SUBSTITUTE(IF(H522="","Open",H522),"Beg","Mdn"),lists!$B$27:$D$29,3,FALSE)</f>
        <v>1</v>
      </c>
      <c r="AF522" t="b">
        <f>IF(JUMP!$I$5="All",TRUE,IF(JUMP!$I$5=TEXT('Raw - J'!C522,"mmm"),TRUE,FALSE))</f>
        <v>1</v>
      </c>
      <c r="AG522" t="b">
        <f>VLOOKUP(M522,lists!B:D,3,FALSE)</f>
        <v>1</v>
      </c>
      <c r="AH522" t="b">
        <f>VLOOKUP(T522,lists!$B$23:$D$25,3,FALSE)</f>
        <v>1</v>
      </c>
      <c r="AI522">
        <f t="shared" si="39"/>
        <v>1</v>
      </c>
    </row>
    <row r="523" spans="1:35" x14ac:dyDescent="0.35">
      <c r="A523" s="1">
        <f t="shared" si="36"/>
        <v>523</v>
      </c>
      <c r="B523" s="1">
        <f t="shared" si="37"/>
        <v>522</v>
      </c>
      <c r="C523" s="5">
        <v>44369</v>
      </c>
      <c r="D523" t="s">
        <v>209</v>
      </c>
      <c r="E523" t="s">
        <v>47</v>
      </c>
      <c r="F523" t="s">
        <v>48</v>
      </c>
      <c r="G523" t="s">
        <v>6</v>
      </c>
      <c r="H523" t="s">
        <v>227</v>
      </c>
      <c r="K523" t="s">
        <v>49</v>
      </c>
      <c r="L523" t="s">
        <v>5</v>
      </c>
      <c r="M523">
        <v>4</v>
      </c>
      <c r="O523" t="s">
        <v>235</v>
      </c>
      <c r="P523" t="s">
        <v>210</v>
      </c>
      <c r="Q523" t="s">
        <v>50</v>
      </c>
      <c r="R523">
        <v>8950</v>
      </c>
      <c r="S523" t="s">
        <v>2149</v>
      </c>
      <c r="T523" t="s">
        <v>241</v>
      </c>
      <c r="V523" t="s">
        <v>503</v>
      </c>
      <c r="W523" t="s">
        <v>503</v>
      </c>
      <c r="X523">
        <v>0</v>
      </c>
      <c r="Y523" s="6" t="str">
        <f t="shared" si="38"/>
        <v>A</v>
      </c>
      <c r="Z523" s="6">
        <f>VLOOKUP(Q523,lists!Q:R,2,FALSE)</f>
        <v>3</v>
      </c>
      <c r="AA523" t="b">
        <f>VLOOKUP(G523,lists!$B$2:$D$3,3,FALSE)</f>
        <v>1</v>
      </c>
      <c r="AB523" t="b">
        <f>VLOOKUP(F523,lists!$B:$C,2,FALSE)</f>
        <v>1</v>
      </c>
      <c r="AC523" t="b">
        <f>IF(AND(Z523&gt;=VLOOKUP(JUMP!$I$1,lists!$Q:$R,2,FALSE),Z523&lt;=VLOOKUP(JUMP!$I$2,lists!$Q:$R,2,FALSE)),TRUE,FALSE)</f>
        <v>1</v>
      </c>
      <c r="AD523" t="b">
        <f>VLOOKUP(Y523,lists!$B$7:$D$8,3,FALSE)</f>
        <v>1</v>
      </c>
      <c r="AE523" t="b">
        <f>VLOOKUP(SUBSTITUTE(IF(H523="","Open",H523),"Beg","Mdn"),lists!$B$27:$D$29,3,FALSE)</f>
        <v>1</v>
      </c>
      <c r="AF523" t="b">
        <f>IF(JUMP!$I$5="All",TRUE,IF(JUMP!$I$5=TEXT('Raw - J'!C523,"mmm"),TRUE,FALSE))</f>
        <v>1</v>
      </c>
      <c r="AG523" t="b">
        <f>VLOOKUP(M523,lists!B:D,3,FALSE)</f>
        <v>1</v>
      </c>
      <c r="AH523" t="b">
        <f>VLOOKUP(T523,lists!$B$23:$D$25,3,FALSE)</f>
        <v>1</v>
      </c>
      <c r="AI523">
        <f t="shared" si="39"/>
        <v>1</v>
      </c>
    </row>
    <row r="524" spans="1:35" x14ac:dyDescent="0.35">
      <c r="A524" s="1">
        <f t="shared" si="36"/>
        <v>524</v>
      </c>
      <c r="B524" s="1">
        <f t="shared" si="37"/>
        <v>523</v>
      </c>
      <c r="C524" s="5">
        <v>44369</v>
      </c>
      <c r="D524" t="s">
        <v>209</v>
      </c>
      <c r="E524" t="s">
        <v>47</v>
      </c>
      <c r="F524" t="s">
        <v>53</v>
      </c>
      <c r="G524" t="s">
        <v>51</v>
      </c>
      <c r="H524" t="s">
        <v>244</v>
      </c>
      <c r="K524" t="s">
        <v>54</v>
      </c>
      <c r="L524" t="s">
        <v>5</v>
      </c>
      <c r="M524">
        <v>3</v>
      </c>
      <c r="O524" t="s">
        <v>227</v>
      </c>
      <c r="P524" t="s">
        <v>247</v>
      </c>
      <c r="Q524" t="s">
        <v>50</v>
      </c>
      <c r="R524">
        <v>11750</v>
      </c>
      <c r="S524" t="s">
        <v>301</v>
      </c>
      <c r="T524" t="s">
        <v>241</v>
      </c>
      <c r="V524" t="s">
        <v>503</v>
      </c>
      <c r="W524" t="s">
        <v>503</v>
      </c>
      <c r="X524">
        <v>0</v>
      </c>
      <c r="Y524" s="6" t="str">
        <f t="shared" si="38"/>
        <v>A</v>
      </c>
      <c r="Z524" s="6">
        <f>VLOOKUP(Q524,lists!Q:R,2,FALSE)</f>
        <v>3</v>
      </c>
      <c r="AA524" t="b">
        <f>VLOOKUP(G524,lists!$B$2:$D$3,3,FALSE)</f>
        <v>1</v>
      </c>
      <c r="AB524" t="b">
        <f>VLOOKUP(F524,lists!$B:$C,2,FALSE)</f>
        <v>1</v>
      </c>
      <c r="AC524" t="b">
        <f>IF(AND(Z524&gt;=VLOOKUP(JUMP!$I$1,lists!$Q:$R,2,FALSE),Z524&lt;=VLOOKUP(JUMP!$I$2,lists!$Q:$R,2,FALSE)),TRUE,FALSE)</f>
        <v>1</v>
      </c>
      <c r="AD524" t="b">
        <f>VLOOKUP(Y524,lists!$B$7:$D$8,3,FALSE)</f>
        <v>1</v>
      </c>
      <c r="AE524" t="b">
        <f>VLOOKUP(SUBSTITUTE(IF(H524="","Open",H524),"Beg","Mdn"),lists!$B$27:$D$29,3,FALSE)</f>
        <v>1</v>
      </c>
      <c r="AF524" t="b">
        <f>IF(JUMP!$I$5="All",TRUE,IF(JUMP!$I$5=TEXT('Raw - J'!C524,"mmm"),TRUE,FALSE))</f>
        <v>1</v>
      </c>
      <c r="AG524" t="b">
        <f>VLOOKUP(M524,lists!B:D,3,FALSE)</f>
        <v>1</v>
      </c>
      <c r="AH524" t="b">
        <f>VLOOKUP(T524,lists!$B$23:$D$25,3,FALSE)</f>
        <v>1</v>
      </c>
      <c r="AI524">
        <f t="shared" si="39"/>
        <v>1</v>
      </c>
    </row>
    <row r="525" spans="1:35" x14ac:dyDescent="0.35">
      <c r="A525" s="1">
        <f t="shared" si="36"/>
        <v>525</v>
      </c>
      <c r="B525" s="1">
        <f t="shared" si="37"/>
        <v>524</v>
      </c>
      <c r="C525" s="5">
        <v>44369</v>
      </c>
      <c r="D525" t="s">
        <v>209</v>
      </c>
      <c r="E525" t="s">
        <v>47</v>
      </c>
      <c r="F525" t="s">
        <v>48</v>
      </c>
      <c r="G525" t="s">
        <v>6</v>
      </c>
      <c r="H525" t="s">
        <v>227</v>
      </c>
      <c r="I525" t="s">
        <v>503</v>
      </c>
      <c r="K525" t="s">
        <v>49</v>
      </c>
      <c r="L525" t="s">
        <v>5</v>
      </c>
      <c r="M525">
        <v>3</v>
      </c>
      <c r="O525" t="s">
        <v>232</v>
      </c>
      <c r="P525" t="s">
        <v>210</v>
      </c>
      <c r="Q525" t="s">
        <v>50</v>
      </c>
      <c r="R525">
        <v>18500</v>
      </c>
      <c r="S525" t="s">
        <v>341</v>
      </c>
      <c r="T525" t="s">
        <v>241</v>
      </c>
      <c r="U525" t="s">
        <v>503</v>
      </c>
      <c r="V525" t="s">
        <v>503</v>
      </c>
      <c r="W525" t="s">
        <v>503</v>
      </c>
      <c r="X525">
        <v>0</v>
      </c>
      <c r="Y525" s="6" t="str">
        <f t="shared" si="38"/>
        <v>A</v>
      </c>
      <c r="Z525" s="6">
        <f>VLOOKUP(Q525,lists!Q:R,2,FALSE)</f>
        <v>3</v>
      </c>
      <c r="AA525" t="b">
        <f>VLOOKUP(G525,lists!$B$2:$D$3,3,FALSE)</f>
        <v>1</v>
      </c>
      <c r="AB525" t="b">
        <f>VLOOKUP(F525,lists!$B:$C,2,FALSE)</f>
        <v>1</v>
      </c>
      <c r="AC525" t="b">
        <f>IF(AND(Z525&gt;=VLOOKUP(JUMP!$I$1,lists!$Q:$R,2,FALSE),Z525&lt;=VLOOKUP(JUMP!$I$2,lists!$Q:$R,2,FALSE)),TRUE,FALSE)</f>
        <v>1</v>
      </c>
      <c r="AD525" t="b">
        <f>VLOOKUP(Y525,lists!$B$7:$D$8,3,FALSE)</f>
        <v>1</v>
      </c>
      <c r="AE525" t="b">
        <f>VLOOKUP(SUBSTITUTE(IF(H525="","Open",H525),"Beg","Mdn"),lists!$B$27:$D$29,3,FALSE)</f>
        <v>1</v>
      </c>
      <c r="AF525" t="b">
        <f>IF(JUMP!$I$5="All",TRUE,IF(JUMP!$I$5=TEXT('Raw - J'!C525,"mmm"),TRUE,FALSE))</f>
        <v>1</v>
      </c>
      <c r="AG525" t="b">
        <f>VLOOKUP(M525,lists!B:D,3,FALSE)</f>
        <v>1</v>
      </c>
      <c r="AH525" t="b">
        <f>VLOOKUP(T525,lists!$B$23:$D$25,3,FALSE)</f>
        <v>1</v>
      </c>
      <c r="AI525">
        <f t="shared" si="39"/>
        <v>1</v>
      </c>
    </row>
    <row r="526" spans="1:35" x14ac:dyDescent="0.35">
      <c r="A526" s="1">
        <f t="shared" si="36"/>
        <v>526</v>
      </c>
      <c r="B526" s="1">
        <f t="shared" si="37"/>
        <v>525</v>
      </c>
      <c r="C526" s="5">
        <v>44370</v>
      </c>
      <c r="D526" t="s">
        <v>516</v>
      </c>
      <c r="E526" t="s">
        <v>47</v>
      </c>
      <c r="F526" t="s">
        <v>58</v>
      </c>
      <c r="G526" t="s">
        <v>51</v>
      </c>
      <c r="H526" t="s">
        <v>227</v>
      </c>
      <c r="K526" t="s">
        <v>60</v>
      </c>
      <c r="L526" t="s">
        <v>5</v>
      </c>
      <c r="M526">
        <v>5</v>
      </c>
      <c r="O526" t="s">
        <v>227</v>
      </c>
      <c r="P526" t="s">
        <v>55</v>
      </c>
      <c r="Q526" t="s">
        <v>55</v>
      </c>
      <c r="R526">
        <v>3500</v>
      </c>
      <c r="S526" t="s">
        <v>2153</v>
      </c>
      <c r="T526" t="s">
        <v>239</v>
      </c>
      <c r="U526" t="s">
        <v>526</v>
      </c>
      <c r="V526" t="s">
        <v>503</v>
      </c>
      <c r="W526" t="s">
        <v>503</v>
      </c>
      <c r="X526">
        <v>0</v>
      </c>
      <c r="Y526" s="6" t="str">
        <f t="shared" si="38"/>
        <v>A</v>
      </c>
      <c r="Z526" s="6">
        <f>VLOOKUP(Q526,lists!Q:R,2,FALSE)</f>
        <v>2</v>
      </c>
      <c r="AA526" t="b">
        <f>VLOOKUP(G526,lists!$B$2:$D$3,3,FALSE)</f>
        <v>1</v>
      </c>
      <c r="AB526" t="b">
        <f>VLOOKUP(F526,lists!$B:$C,2,FALSE)</f>
        <v>1</v>
      </c>
      <c r="AC526" t="b">
        <f>IF(AND(Z526&gt;=VLOOKUP(JUMP!$I$1,lists!$Q:$R,2,FALSE),Z526&lt;=VLOOKUP(JUMP!$I$2,lists!$Q:$R,2,FALSE)),TRUE,FALSE)</f>
        <v>1</v>
      </c>
      <c r="AD526" t="b">
        <f>VLOOKUP(Y526,lists!$B$7:$D$8,3,FALSE)</f>
        <v>1</v>
      </c>
      <c r="AE526" t="b">
        <f>VLOOKUP(SUBSTITUTE(IF(H526="","Open",H526),"Beg","Mdn"),lists!$B$27:$D$29,3,FALSE)</f>
        <v>1</v>
      </c>
      <c r="AF526" t="b">
        <f>IF(JUMP!$I$5="All",TRUE,IF(JUMP!$I$5=TEXT('Raw - J'!C526,"mmm"),TRUE,FALSE))</f>
        <v>1</v>
      </c>
      <c r="AG526" t="b">
        <f>VLOOKUP(M526,lists!B:D,3,FALSE)</f>
        <v>1</v>
      </c>
      <c r="AH526" t="b">
        <f>VLOOKUP(T526,lists!$B$23:$D$25,3,FALSE)</f>
        <v>1</v>
      </c>
      <c r="AI526">
        <f t="shared" si="39"/>
        <v>1</v>
      </c>
    </row>
    <row r="527" spans="1:35" x14ac:dyDescent="0.35">
      <c r="A527" s="1">
        <f t="shared" si="36"/>
        <v>527</v>
      </c>
      <c r="B527" s="1">
        <f t="shared" si="37"/>
        <v>526</v>
      </c>
      <c r="C527" s="5">
        <v>44370</v>
      </c>
      <c r="D527" t="s">
        <v>516</v>
      </c>
      <c r="E527" t="s">
        <v>47</v>
      </c>
      <c r="F527" t="s">
        <v>48</v>
      </c>
      <c r="G527" t="s">
        <v>51</v>
      </c>
      <c r="H527" t="s">
        <v>244</v>
      </c>
      <c r="K527" t="s">
        <v>49</v>
      </c>
      <c r="L527" t="s">
        <v>5</v>
      </c>
      <c r="M527">
        <v>4</v>
      </c>
      <c r="O527" t="s">
        <v>227</v>
      </c>
      <c r="P527" t="s">
        <v>86</v>
      </c>
      <c r="Q527" t="s">
        <v>50</v>
      </c>
      <c r="R527">
        <v>6200</v>
      </c>
      <c r="S527" t="s">
        <v>2152</v>
      </c>
      <c r="T527" t="s">
        <v>239</v>
      </c>
      <c r="V527" t="s">
        <v>503</v>
      </c>
      <c r="W527" t="s">
        <v>503</v>
      </c>
      <c r="X527">
        <v>0</v>
      </c>
      <c r="Y527" s="6" t="str">
        <f t="shared" si="38"/>
        <v>A</v>
      </c>
      <c r="Z527" s="6">
        <f>VLOOKUP(Q527,lists!Q:R,2,FALSE)</f>
        <v>3</v>
      </c>
      <c r="AA527" t="b">
        <f>VLOOKUP(G527,lists!$B$2:$D$3,3,FALSE)</f>
        <v>1</v>
      </c>
      <c r="AB527" t="b">
        <f>VLOOKUP(F527,lists!$B:$C,2,FALSE)</f>
        <v>1</v>
      </c>
      <c r="AC527" t="b">
        <f>IF(AND(Z527&gt;=VLOOKUP(JUMP!$I$1,lists!$Q:$R,2,FALSE),Z527&lt;=VLOOKUP(JUMP!$I$2,lists!$Q:$R,2,FALSE)),TRUE,FALSE)</f>
        <v>1</v>
      </c>
      <c r="AD527" t="b">
        <f>VLOOKUP(Y527,lists!$B$7:$D$8,3,FALSE)</f>
        <v>1</v>
      </c>
      <c r="AE527" t="b">
        <f>VLOOKUP(SUBSTITUTE(IF(H527="","Open",H527),"Beg","Mdn"),lists!$B$27:$D$29,3,FALSE)</f>
        <v>1</v>
      </c>
      <c r="AF527" t="b">
        <f>IF(JUMP!$I$5="All",TRUE,IF(JUMP!$I$5=TEXT('Raw - J'!C527,"mmm"),TRUE,FALSE))</f>
        <v>1</v>
      </c>
      <c r="AG527" t="b">
        <f>VLOOKUP(M527,lists!B:D,3,FALSE)</f>
        <v>1</v>
      </c>
      <c r="AH527" t="b">
        <f>VLOOKUP(T527,lists!$B$23:$D$25,3,FALSE)</f>
        <v>1</v>
      </c>
      <c r="AI527">
        <f t="shared" si="39"/>
        <v>1</v>
      </c>
    </row>
    <row r="528" spans="1:35" x14ac:dyDescent="0.35">
      <c r="A528" s="1">
        <f t="shared" si="36"/>
        <v>528</v>
      </c>
      <c r="B528" s="1">
        <f t="shared" si="37"/>
        <v>527</v>
      </c>
      <c r="C528" s="5">
        <v>44370</v>
      </c>
      <c r="D528" t="s">
        <v>516</v>
      </c>
      <c r="E528" t="s">
        <v>47</v>
      </c>
      <c r="F528" t="s">
        <v>48</v>
      </c>
      <c r="G528" t="s">
        <v>6</v>
      </c>
      <c r="H528" t="s">
        <v>227</v>
      </c>
      <c r="K528" t="s">
        <v>49</v>
      </c>
      <c r="L528" t="s">
        <v>5</v>
      </c>
      <c r="M528">
        <v>4</v>
      </c>
      <c r="O528" t="s">
        <v>226</v>
      </c>
      <c r="P528" t="s">
        <v>73</v>
      </c>
      <c r="Q528" t="s">
        <v>55</v>
      </c>
      <c r="R528">
        <v>6200</v>
      </c>
      <c r="S528" t="s">
        <v>2154</v>
      </c>
      <c r="T528" t="s">
        <v>239</v>
      </c>
      <c r="V528" t="s">
        <v>503</v>
      </c>
      <c r="W528" t="s">
        <v>503</v>
      </c>
      <c r="X528">
        <v>0</v>
      </c>
      <c r="Y528" s="6" t="str">
        <f t="shared" si="38"/>
        <v>A</v>
      </c>
      <c r="Z528" s="6">
        <f>VLOOKUP(Q528,lists!Q:R,2,FALSE)</f>
        <v>2</v>
      </c>
      <c r="AA528" t="b">
        <f>VLOOKUP(G528,lists!$B$2:$D$3,3,FALSE)</f>
        <v>1</v>
      </c>
      <c r="AB528" t="b">
        <f>VLOOKUP(F528,lists!$B:$C,2,FALSE)</f>
        <v>1</v>
      </c>
      <c r="AC528" t="b">
        <f>IF(AND(Z528&gt;=VLOOKUP(JUMP!$I$1,lists!$Q:$R,2,FALSE),Z528&lt;=VLOOKUP(JUMP!$I$2,lists!$Q:$R,2,FALSE)),TRUE,FALSE)</f>
        <v>1</v>
      </c>
      <c r="AD528" t="b">
        <f>VLOOKUP(Y528,lists!$B$7:$D$8,3,FALSE)</f>
        <v>1</v>
      </c>
      <c r="AE528" t="b">
        <f>VLOOKUP(SUBSTITUTE(IF(H528="","Open",H528),"Beg","Mdn"),lists!$B$27:$D$29,3,FALSE)</f>
        <v>1</v>
      </c>
      <c r="AF528" t="b">
        <f>IF(JUMP!$I$5="All",TRUE,IF(JUMP!$I$5=TEXT('Raw - J'!C528,"mmm"),TRUE,FALSE))</f>
        <v>1</v>
      </c>
      <c r="AG528" t="b">
        <f>VLOOKUP(M528,lists!B:D,3,FALSE)</f>
        <v>1</v>
      </c>
      <c r="AH528" t="b">
        <f>VLOOKUP(T528,lists!$B$23:$D$25,3,FALSE)</f>
        <v>1</v>
      </c>
      <c r="AI528">
        <f t="shared" si="39"/>
        <v>1</v>
      </c>
    </row>
    <row r="529" spans="1:35" x14ac:dyDescent="0.35">
      <c r="A529" s="1">
        <f t="shared" si="36"/>
        <v>529</v>
      </c>
      <c r="B529" s="1">
        <f t="shared" si="37"/>
        <v>528</v>
      </c>
      <c r="C529" s="5">
        <v>44370</v>
      </c>
      <c r="D529" t="s">
        <v>516</v>
      </c>
      <c r="E529" t="s">
        <v>47</v>
      </c>
      <c r="F529" t="s">
        <v>53</v>
      </c>
      <c r="G529" t="s">
        <v>51</v>
      </c>
      <c r="H529" t="s">
        <v>245</v>
      </c>
      <c r="K529" t="s">
        <v>54</v>
      </c>
      <c r="L529" t="s">
        <v>7</v>
      </c>
      <c r="M529">
        <v>4</v>
      </c>
      <c r="O529" t="s">
        <v>227</v>
      </c>
      <c r="P529" t="s">
        <v>86</v>
      </c>
      <c r="Q529" t="s">
        <v>50</v>
      </c>
      <c r="R529">
        <v>6300</v>
      </c>
      <c r="S529" t="s">
        <v>1750</v>
      </c>
      <c r="T529" t="s">
        <v>239</v>
      </c>
      <c r="V529" t="s">
        <v>503</v>
      </c>
      <c r="W529" t="s">
        <v>503</v>
      </c>
      <c r="X529">
        <v>0</v>
      </c>
      <c r="Y529" s="6" t="str">
        <f t="shared" si="38"/>
        <v>F</v>
      </c>
      <c r="Z529" s="6">
        <f>VLOOKUP(Q529,lists!Q:R,2,FALSE)</f>
        <v>3</v>
      </c>
      <c r="AA529" t="b">
        <f>VLOOKUP(G529,lists!$B$2:$D$3,3,FALSE)</f>
        <v>1</v>
      </c>
      <c r="AB529" t="b">
        <f>VLOOKUP(F529,lists!$B:$C,2,FALSE)</f>
        <v>1</v>
      </c>
      <c r="AC529" t="b">
        <f>IF(AND(Z529&gt;=VLOOKUP(JUMP!$I$1,lists!$Q:$R,2,FALSE),Z529&lt;=VLOOKUP(JUMP!$I$2,lists!$Q:$R,2,FALSE)),TRUE,FALSE)</f>
        <v>1</v>
      </c>
      <c r="AD529" t="b">
        <f>VLOOKUP(Y529,lists!$B$7:$D$8,3,FALSE)</f>
        <v>1</v>
      </c>
      <c r="AE529" t="b">
        <f>VLOOKUP(SUBSTITUTE(IF(H529="","Open",H529),"Beg","Mdn"),lists!$B$27:$D$29,3,FALSE)</f>
        <v>1</v>
      </c>
      <c r="AF529" t="b">
        <f>IF(JUMP!$I$5="All",TRUE,IF(JUMP!$I$5=TEXT('Raw - J'!C529,"mmm"),TRUE,FALSE))</f>
        <v>1</v>
      </c>
      <c r="AG529" t="b">
        <f>VLOOKUP(M529,lists!B:D,3,FALSE)</f>
        <v>1</v>
      </c>
      <c r="AH529" t="b">
        <f>VLOOKUP(T529,lists!$B$23:$D$25,3,FALSE)</f>
        <v>1</v>
      </c>
      <c r="AI529">
        <f t="shared" si="39"/>
        <v>1</v>
      </c>
    </row>
    <row r="530" spans="1:35" x14ac:dyDescent="0.35">
      <c r="A530" s="1">
        <f t="shared" si="36"/>
        <v>530</v>
      </c>
      <c r="B530" s="1">
        <f t="shared" si="37"/>
        <v>529</v>
      </c>
      <c r="C530" s="5">
        <v>44370</v>
      </c>
      <c r="D530" t="s">
        <v>516</v>
      </c>
      <c r="E530" t="s">
        <v>47</v>
      </c>
      <c r="F530" t="s">
        <v>53</v>
      </c>
      <c r="G530" t="s">
        <v>51</v>
      </c>
      <c r="H530" t="s">
        <v>245</v>
      </c>
      <c r="K530" t="s">
        <v>54</v>
      </c>
      <c r="L530" t="s">
        <v>5</v>
      </c>
      <c r="M530">
        <v>4</v>
      </c>
      <c r="O530" t="s">
        <v>227</v>
      </c>
      <c r="P530" t="s">
        <v>55</v>
      </c>
      <c r="Q530" t="s">
        <v>55</v>
      </c>
      <c r="R530">
        <v>6300</v>
      </c>
      <c r="S530" t="s">
        <v>291</v>
      </c>
      <c r="T530" t="s">
        <v>239</v>
      </c>
      <c r="V530" t="s">
        <v>503</v>
      </c>
      <c r="W530" t="s">
        <v>503</v>
      </c>
      <c r="X530">
        <v>0</v>
      </c>
      <c r="Y530" s="6" t="str">
        <f t="shared" si="38"/>
        <v>A</v>
      </c>
      <c r="Z530" s="6">
        <f>VLOOKUP(Q530,lists!Q:R,2,FALSE)</f>
        <v>2</v>
      </c>
      <c r="AA530" t="b">
        <f>VLOOKUP(G530,lists!$B$2:$D$3,3,FALSE)</f>
        <v>1</v>
      </c>
      <c r="AB530" t="b">
        <f>VLOOKUP(F530,lists!$B:$C,2,FALSE)</f>
        <v>1</v>
      </c>
      <c r="AC530" t="b">
        <f>IF(AND(Z530&gt;=VLOOKUP(JUMP!$I$1,lists!$Q:$R,2,FALSE),Z530&lt;=VLOOKUP(JUMP!$I$2,lists!$Q:$R,2,FALSE)),TRUE,FALSE)</f>
        <v>1</v>
      </c>
      <c r="AD530" t="b">
        <f>VLOOKUP(Y530,lists!$B$7:$D$8,3,FALSE)</f>
        <v>1</v>
      </c>
      <c r="AE530" t="b">
        <f>VLOOKUP(SUBSTITUTE(IF(H530="","Open",H530),"Beg","Mdn"),lists!$B$27:$D$29,3,FALSE)</f>
        <v>1</v>
      </c>
      <c r="AF530" t="b">
        <f>IF(JUMP!$I$5="All",TRUE,IF(JUMP!$I$5=TEXT('Raw - J'!C530,"mmm"),TRUE,FALSE))</f>
        <v>1</v>
      </c>
      <c r="AG530" t="b">
        <f>VLOOKUP(M530,lists!B:D,3,FALSE)</f>
        <v>1</v>
      </c>
      <c r="AH530" t="b">
        <f>VLOOKUP(T530,lists!$B$23:$D$25,3,FALSE)</f>
        <v>1</v>
      </c>
      <c r="AI530">
        <f t="shared" si="39"/>
        <v>1</v>
      </c>
    </row>
    <row r="531" spans="1:35" x14ac:dyDescent="0.35">
      <c r="A531" s="1">
        <f t="shared" si="36"/>
        <v>531</v>
      </c>
      <c r="B531" s="1">
        <f t="shared" si="37"/>
        <v>530</v>
      </c>
      <c r="C531" s="5">
        <v>44370</v>
      </c>
      <c r="D531" t="s">
        <v>516</v>
      </c>
      <c r="E531" t="s">
        <v>47</v>
      </c>
      <c r="F531" t="s">
        <v>53</v>
      </c>
      <c r="G531" t="s">
        <v>6</v>
      </c>
      <c r="H531" t="s">
        <v>227</v>
      </c>
      <c r="K531" t="s">
        <v>54</v>
      </c>
      <c r="L531" t="s">
        <v>5</v>
      </c>
      <c r="M531">
        <v>3</v>
      </c>
      <c r="O531" t="s">
        <v>231</v>
      </c>
      <c r="P531" t="s">
        <v>86</v>
      </c>
      <c r="Q531" t="s">
        <v>50</v>
      </c>
      <c r="R531">
        <v>8700</v>
      </c>
      <c r="S531" t="s">
        <v>2150</v>
      </c>
      <c r="T531" t="s">
        <v>239</v>
      </c>
      <c r="V531" t="s">
        <v>503</v>
      </c>
      <c r="W531" t="s">
        <v>503</v>
      </c>
      <c r="X531">
        <v>0</v>
      </c>
      <c r="Y531" s="6" t="str">
        <f t="shared" si="38"/>
        <v>A</v>
      </c>
      <c r="Z531" s="6">
        <f>VLOOKUP(Q531,lists!Q:R,2,FALSE)</f>
        <v>3</v>
      </c>
      <c r="AA531" t="b">
        <f>VLOOKUP(G531,lists!$B$2:$D$3,3,FALSE)</f>
        <v>1</v>
      </c>
      <c r="AB531" t="b">
        <f>VLOOKUP(F531,lists!$B:$C,2,FALSE)</f>
        <v>1</v>
      </c>
      <c r="AC531" t="b">
        <f>IF(AND(Z531&gt;=VLOOKUP(JUMP!$I$1,lists!$Q:$R,2,FALSE),Z531&lt;=VLOOKUP(JUMP!$I$2,lists!$Q:$R,2,FALSE)),TRUE,FALSE)</f>
        <v>1</v>
      </c>
      <c r="AD531" t="b">
        <f>VLOOKUP(Y531,lists!$B$7:$D$8,3,FALSE)</f>
        <v>1</v>
      </c>
      <c r="AE531" t="b">
        <f>VLOOKUP(SUBSTITUTE(IF(H531="","Open",H531),"Beg","Mdn"),lists!$B$27:$D$29,3,FALSE)</f>
        <v>1</v>
      </c>
      <c r="AF531" t="b">
        <f>IF(JUMP!$I$5="All",TRUE,IF(JUMP!$I$5=TEXT('Raw - J'!C531,"mmm"),TRUE,FALSE))</f>
        <v>1</v>
      </c>
      <c r="AG531" t="b">
        <f>VLOOKUP(M531,lists!B:D,3,FALSE)</f>
        <v>1</v>
      </c>
      <c r="AH531" t="b">
        <f>VLOOKUP(T531,lists!$B$23:$D$25,3,FALSE)</f>
        <v>1</v>
      </c>
      <c r="AI531">
        <f t="shared" si="39"/>
        <v>1</v>
      </c>
    </row>
    <row r="532" spans="1:35" x14ac:dyDescent="0.35">
      <c r="A532" s="1">
        <f t="shared" si="36"/>
        <v>532</v>
      </c>
      <c r="B532" s="1">
        <f t="shared" si="37"/>
        <v>531</v>
      </c>
      <c r="C532" s="5">
        <v>44370</v>
      </c>
      <c r="D532" t="s">
        <v>516</v>
      </c>
      <c r="E532" t="s">
        <v>47</v>
      </c>
      <c r="F532" t="s">
        <v>48</v>
      </c>
      <c r="G532" t="s">
        <v>6</v>
      </c>
      <c r="H532" t="s">
        <v>227</v>
      </c>
      <c r="K532" t="s">
        <v>49</v>
      </c>
      <c r="L532" t="s">
        <v>5</v>
      </c>
      <c r="M532">
        <v>3</v>
      </c>
      <c r="O532" t="s">
        <v>232</v>
      </c>
      <c r="P532" t="s">
        <v>85</v>
      </c>
      <c r="Q532" t="s">
        <v>52</v>
      </c>
      <c r="R532">
        <v>10400</v>
      </c>
      <c r="S532" t="s">
        <v>2151</v>
      </c>
      <c r="T532" t="s">
        <v>239</v>
      </c>
      <c r="V532" t="s">
        <v>503</v>
      </c>
      <c r="W532" t="s">
        <v>503</v>
      </c>
      <c r="X532">
        <v>0</v>
      </c>
      <c r="Y532" s="6" t="str">
        <f t="shared" si="38"/>
        <v>A</v>
      </c>
      <c r="Z532" s="6">
        <f>VLOOKUP(Q532,lists!Q:R,2,FALSE)</f>
        <v>5</v>
      </c>
      <c r="AA532" t="b">
        <f>VLOOKUP(G532,lists!$B$2:$D$3,3,FALSE)</f>
        <v>1</v>
      </c>
      <c r="AB532" t="b">
        <f>VLOOKUP(F532,lists!$B:$C,2,FALSE)</f>
        <v>1</v>
      </c>
      <c r="AC532" t="b">
        <f>IF(AND(Z532&gt;=VLOOKUP(JUMP!$I$1,lists!$Q:$R,2,FALSE),Z532&lt;=VLOOKUP(JUMP!$I$2,lists!$Q:$R,2,FALSE)),TRUE,FALSE)</f>
        <v>1</v>
      </c>
      <c r="AD532" t="b">
        <f>VLOOKUP(Y532,lists!$B$7:$D$8,3,FALSE)</f>
        <v>1</v>
      </c>
      <c r="AE532" t="b">
        <f>VLOOKUP(SUBSTITUTE(IF(H532="","Open",H532),"Beg","Mdn"),lists!$B$27:$D$29,3,FALSE)</f>
        <v>1</v>
      </c>
      <c r="AF532" t="b">
        <f>IF(JUMP!$I$5="All",TRUE,IF(JUMP!$I$5=TEXT('Raw - J'!C532,"mmm"),TRUE,FALSE))</f>
        <v>1</v>
      </c>
      <c r="AG532" t="b">
        <f>VLOOKUP(M532,lists!B:D,3,FALSE)</f>
        <v>1</v>
      </c>
      <c r="AH532" t="b">
        <f>VLOOKUP(T532,lists!$B$23:$D$25,3,FALSE)</f>
        <v>1</v>
      </c>
      <c r="AI532">
        <f t="shared" si="39"/>
        <v>1</v>
      </c>
    </row>
    <row r="533" spans="1:35" x14ac:dyDescent="0.35">
      <c r="A533" s="1">
        <f t="shared" si="36"/>
        <v>533</v>
      </c>
      <c r="B533" s="1">
        <f t="shared" si="37"/>
        <v>532</v>
      </c>
      <c r="C533" s="5">
        <v>44372</v>
      </c>
      <c r="D533" t="s">
        <v>1952</v>
      </c>
      <c r="E533" t="s">
        <v>47</v>
      </c>
      <c r="F533" t="s">
        <v>53</v>
      </c>
      <c r="G533" t="s">
        <v>6</v>
      </c>
      <c r="H533" t="s">
        <v>227</v>
      </c>
      <c r="K533" t="s">
        <v>54</v>
      </c>
      <c r="L533" t="s">
        <v>5</v>
      </c>
      <c r="M533">
        <v>5</v>
      </c>
      <c r="O533" t="s">
        <v>229</v>
      </c>
      <c r="P533" t="s">
        <v>1953</v>
      </c>
      <c r="Q533" t="s">
        <v>52</v>
      </c>
      <c r="R533">
        <v>4700</v>
      </c>
      <c r="S533" t="s">
        <v>2155</v>
      </c>
      <c r="T533" t="s">
        <v>240</v>
      </c>
      <c r="U533" t="s">
        <v>526</v>
      </c>
      <c r="V533" t="s">
        <v>503</v>
      </c>
      <c r="W533" t="s">
        <v>503</v>
      </c>
      <c r="X533">
        <v>0</v>
      </c>
      <c r="Y533" s="6" t="str">
        <f t="shared" si="38"/>
        <v>A</v>
      </c>
      <c r="Z533" s="6">
        <f>VLOOKUP(Q533,lists!Q:R,2,FALSE)</f>
        <v>5</v>
      </c>
      <c r="AA533" t="b">
        <f>VLOOKUP(G533,lists!$B$2:$D$3,3,FALSE)</f>
        <v>1</v>
      </c>
      <c r="AB533" t="b">
        <f>VLOOKUP(F533,lists!$B:$C,2,FALSE)</f>
        <v>1</v>
      </c>
      <c r="AC533" t="b">
        <f>IF(AND(Z533&gt;=VLOOKUP(JUMP!$I$1,lists!$Q:$R,2,FALSE),Z533&lt;=VLOOKUP(JUMP!$I$2,lists!$Q:$R,2,FALSE)),TRUE,FALSE)</f>
        <v>1</v>
      </c>
      <c r="AD533" t="b">
        <f>VLOOKUP(Y533,lists!$B$7:$D$8,3,FALSE)</f>
        <v>1</v>
      </c>
      <c r="AE533" t="b">
        <f>VLOOKUP(SUBSTITUTE(IF(H533="","Open",H533),"Beg","Mdn"),lists!$B$27:$D$29,3,FALSE)</f>
        <v>1</v>
      </c>
      <c r="AF533" t="b">
        <f>IF(JUMP!$I$5="All",TRUE,IF(JUMP!$I$5=TEXT('Raw - J'!C533,"mmm"),TRUE,FALSE))</f>
        <v>1</v>
      </c>
      <c r="AG533" t="b">
        <f>VLOOKUP(M533,lists!B:D,3,FALSE)</f>
        <v>1</v>
      </c>
      <c r="AH533" t="b">
        <f>VLOOKUP(T533,lists!$B$23:$D$25,3,FALSE)</f>
        <v>1</v>
      </c>
      <c r="AI533">
        <f t="shared" si="39"/>
        <v>1</v>
      </c>
    </row>
    <row r="534" spans="1:35" x14ac:dyDescent="0.35">
      <c r="A534" s="1">
        <f t="shared" si="36"/>
        <v>534</v>
      </c>
      <c r="B534" s="1">
        <f t="shared" si="37"/>
        <v>533</v>
      </c>
      <c r="C534" s="5">
        <v>44372</v>
      </c>
      <c r="D534" t="s">
        <v>1952</v>
      </c>
      <c r="E534" t="s">
        <v>47</v>
      </c>
      <c r="F534" t="s">
        <v>48</v>
      </c>
      <c r="G534" t="s">
        <v>6</v>
      </c>
      <c r="H534" t="s">
        <v>227</v>
      </c>
      <c r="K534" t="s">
        <v>49</v>
      </c>
      <c r="L534" t="s">
        <v>5</v>
      </c>
      <c r="M534">
        <v>5</v>
      </c>
      <c r="O534" t="s">
        <v>229</v>
      </c>
      <c r="P534" t="s">
        <v>169</v>
      </c>
      <c r="Q534" t="s">
        <v>50</v>
      </c>
      <c r="R534">
        <v>5700</v>
      </c>
      <c r="S534" t="s">
        <v>2157</v>
      </c>
      <c r="T534" t="s">
        <v>240</v>
      </c>
      <c r="V534" t="s">
        <v>503</v>
      </c>
      <c r="W534" t="s">
        <v>503</v>
      </c>
      <c r="X534">
        <v>0</v>
      </c>
      <c r="Y534" s="6" t="str">
        <f t="shared" si="38"/>
        <v>A</v>
      </c>
      <c r="Z534" s="6">
        <f>VLOOKUP(Q534,lists!Q:R,2,FALSE)</f>
        <v>3</v>
      </c>
      <c r="AA534" t="b">
        <f>VLOOKUP(G534,lists!$B$2:$D$3,3,FALSE)</f>
        <v>1</v>
      </c>
      <c r="AB534" t="b">
        <f>VLOOKUP(F534,lists!$B:$C,2,FALSE)</f>
        <v>1</v>
      </c>
      <c r="AC534" t="b">
        <f>IF(AND(Z534&gt;=VLOOKUP(JUMP!$I$1,lists!$Q:$R,2,FALSE),Z534&lt;=VLOOKUP(JUMP!$I$2,lists!$Q:$R,2,FALSE)),TRUE,FALSE)</f>
        <v>1</v>
      </c>
      <c r="AD534" t="b">
        <f>VLOOKUP(Y534,lists!$B$7:$D$8,3,FALSE)</f>
        <v>1</v>
      </c>
      <c r="AE534" t="b">
        <f>VLOOKUP(SUBSTITUTE(IF(H534="","Open",H534),"Beg","Mdn"),lists!$B$27:$D$29,3,FALSE)</f>
        <v>1</v>
      </c>
      <c r="AF534" t="b">
        <f>IF(JUMP!$I$5="All",TRUE,IF(JUMP!$I$5=TEXT('Raw - J'!C534,"mmm"),TRUE,FALSE))</f>
        <v>1</v>
      </c>
      <c r="AG534" t="b">
        <f>VLOOKUP(M534,lists!B:D,3,FALSE)</f>
        <v>1</v>
      </c>
      <c r="AH534" t="b">
        <f>VLOOKUP(T534,lists!$B$23:$D$25,3,FALSE)</f>
        <v>1</v>
      </c>
      <c r="AI534">
        <f t="shared" si="39"/>
        <v>1</v>
      </c>
    </row>
    <row r="535" spans="1:35" x14ac:dyDescent="0.35">
      <c r="A535" s="1">
        <f t="shared" si="36"/>
        <v>535</v>
      </c>
      <c r="B535" s="1">
        <f t="shared" si="37"/>
        <v>534</v>
      </c>
      <c r="C535" s="5">
        <v>44372</v>
      </c>
      <c r="D535" t="s">
        <v>1952</v>
      </c>
      <c r="E535" t="s">
        <v>47</v>
      </c>
      <c r="F535" t="s">
        <v>48</v>
      </c>
      <c r="G535" t="s">
        <v>6</v>
      </c>
      <c r="H535" t="s">
        <v>227</v>
      </c>
      <c r="K535" t="s">
        <v>49</v>
      </c>
      <c r="L535" t="s">
        <v>5</v>
      </c>
      <c r="M535">
        <v>5</v>
      </c>
      <c r="O535" t="s">
        <v>229</v>
      </c>
      <c r="P535" t="s">
        <v>1958</v>
      </c>
      <c r="Q535" t="s">
        <v>52</v>
      </c>
      <c r="R535">
        <v>5700</v>
      </c>
      <c r="S535" t="s">
        <v>2158</v>
      </c>
      <c r="T535" t="s">
        <v>240</v>
      </c>
      <c r="V535" t="s">
        <v>503</v>
      </c>
      <c r="W535" t="s">
        <v>503</v>
      </c>
      <c r="X535">
        <v>0</v>
      </c>
      <c r="Y535" s="6" t="str">
        <f t="shared" si="38"/>
        <v>A</v>
      </c>
      <c r="Z535" s="6">
        <f>VLOOKUP(Q535,lists!Q:R,2,FALSE)</f>
        <v>5</v>
      </c>
      <c r="AA535" t="b">
        <f>VLOOKUP(G535,lists!$B$2:$D$3,3,FALSE)</f>
        <v>1</v>
      </c>
      <c r="AB535" t="b">
        <f>VLOOKUP(F535,lists!$B:$C,2,FALSE)</f>
        <v>1</v>
      </c>
      <c r="AC535" t="b">
        <f>IF(AND(Z535&gt;=VLOOKUP(JUMP!$I$1,lists!$Q:$R,2,FALSE),Z535&lt;=VLOOKUP(JUMP!$I$2,lists!$Q:$R,2,FALSE)),TRUE,FALSE)</f>
        <v>1</v>
      </c>
      <c r="AD535" t="b">
        <f>VLOOKUP(Y535,lists!$B$7:$D$8,3,FALSE)</f>
        <v>1</v>
      </c>
      <c r="AE535" t="b">
        <f>VLOOKUP(SUBSTITUTE(IF(H535="","Open",H535),"Beg","Mdn"),lists!$B$27:$D$29,3,FALSE)</f>
        <v>1</v>
      </c>
      <c r="AF535" t="b">
        <f>IF(JUMP!$I$5="All",TRUE,IF(JUMP!$I$5=TEXT('Raw - J'!C535,"mmm"),TRUE,FALSE))</f>
        <v>1</v>
      </c>
      <c r="AG535" t="b">
        <f>VLOOKUP(M535,lists!B:D,3,FALSE)</f>
        <v>1</v>
      </c>
      <c r="AH535" t="b">
        <f>VLOOKUP(T535,lists!$B$23:$D$25,3,FALSE)</f>
        <v>1</v>
      </c>
      <c r="AI535">
        <f t="shared" si="39"/>
        <v>1</v>
      </c>
    </row>
    <row r="536" spans="1:35" x14ac:dyDescent="0.35">
      <c r="A536" s="1">
        <f t="shared" si="36"/>
        <v>536</v>
      </c>
      <c r="B536" s="1">
        <f t="shared" si="37"/>
        <v>535</v>
      </c>
      <c r="C536" s="5">
        <v>44372</v>
      </c>
      <c r="D536" t="s">
        <v>1952</v>
      </c>
      <c r="E536" t="s">
        <v>47</v>
      </c>
      <c r="F536" t="s">
        <v>53</v>
      </c>
      <c r="G536" t="s">
        <v>51</v>
      </c>
      <c r="H536" t="s">
        <v>245</v>
      </c>
      <c r="K536" t="s">
        <v>54</v>
      </c>
      <c r="L536" t="s">
        <v>5</v>
      </c>
      <c r="M536">
        <v>4</v>
      </c>
      <c r="O536" t="s">
        <v>227</v>
      </c>
      <c r="P536" t="s">
        <v>1953</v>
      </c>
      <c r="Q536" t="s">
        <v>52</v>
      </c>
      <c r="R536">
        <v>6100</v>
      </c>
      <c r="S536" t="s">
        <v>2159</v>
      </c>
      <c r="T536" t="s">
        <v>240</v>
      </c>
      <c r="V536" t="s">
        <v>503</v>
      </c>
      <c r="W536" t="s">
        <v>503</v>
      </c>
      <c r="X536">
        <v>0</v>
      </c>
      <c r="Y536" s="6" t="str">
        <f t="shared" si="38"/>
        <v>A</v>
      </c>
      <c r="Z536" s="6">
        <f>VLOOKUP(Q536,lists!Q:R,2,FALSE)</f>
        <v>5</v>
      </c>
      <c r="AA536" t="b">
        <f>VLOOKUP(G536,lists!$B$2:$D$3,3,FALSE)</f>
        <v>1</v>
      </c>
      <c r="AB536" t="b">
        <f>VLOOKUP(F536,lists!$B:$C,2,FALSE)</f>
        <v>1</v>
      </c>
      <c r="AC536" t="b">
        <f>IF(AND(Z536&gt;=VLOOKUP(JUMP!$I$1,lists!$Q:$R,2,FALSE),Z536&lt;=VLOOKUP(JUMP!$I$2,lists!$Q:$R,2,FALSE)),TRUE,FALSE)</f>
        <v>1</v>
      </c>
      <c r="AD536" t="b">
        <f>VLOOKUP(Y536,lists!$B$7:$D$8,3,FALSE)</f>
        <v>1</v>
      </c>
      <c r="AE536" t="b">
        <f>VLOOKUP(SUBSTITUTE(IF(H536="","Open",H536),"Beg","Mdn"),lists!$B$27:$D$29,3,FALSE)</f>
        <v>1</v>
      </c>
      <c r="AF536" t="b">
        <f>IF(JUMP!$I$5="All",TRUE,IF(JUMP!$I$5=TEXT('Raw - J'!C536,"mmm"),TRUE,FALSE))</f>
        <v>1</v>
      </c>
      <c r="AG536" t="b">
        <f>VLOOKUP(M536,lists!B:D,3,FALSE)</f>
        <v>1</v>
      </c>
      <c r="AH536" t="b">
        <f>VLOOKUP(T536,lists!$B$23:$D$25,3,FALSE)</f>
        <v>1</v>
      </c>
      <c r="AI536">
        <f t="shared" si="39"/>
        <v>1</v>
      </c>
    </row>
    <row r="537" spans="1:35" x14ac:dyDescent="0.35">
      <c r="A537" s="1">
        <f t="shared" si="36"/>
        <v>537</v>
      </c>
      <c r="B537" s="1">
        <f t="shared" si="37"/>
        <v>536</v>
      </c>
      <c r="C537" s="5">
        <v>44372</v>
      </c>
      <c r="D537" t="s">
        <v>1952</v>
      </c>
      <c r="E537" t="s">
        <v>47</v>
      </c>
      <c r="F537" t="s">
        <v>53</v>
      </c>
      <c r="G537" t="s">
        <v>6</v>
      </c>
      <c r="H537" t="s">
        <v>227</v>
      </c>
      <c r="K537" t="s">
        <v>54</v>
      </c>
      <c r="L537" t="s">
        <v>5</v>
      </c>
      <c r="M537">
        <v>4</v>
      </c>
      <c r="O537" t="s">
        <v>228</v>
      </c>
      <c r="P537" t="s">
        <v>1955</v>
      </c>
      <c r="Q537" t="s">
        <v>55</v>
      </c>
      <c r="R537">
        <v>6200</v>
      </c>
      <c r="S537" t="s">
        <v>2160</v>
      </c>
      <c r="T537" t="s">
        <v>240</v>
      </c>
      <c r="V537" t="s">
        <v>503</v>
      </c>
      <c r="W537" t="s">
        <v>503</v>
      </c>
      <c r="X537">
        <v>0</v>
      </c>
      <c r="Y537" s="6" t="str">
        <f t="shared" si="38"/>
        <v>A</v>
      </c>
      <c r="Z537" s="6">
        <f>VLOOKUP(Q537,lists!Q:R,2,FALSE)</f>
        <v>2</v>
      </c>
      <c r="AA537" t="b">
        <f>VLOOKUP(G537,lists!$B$2:$D$3,3,FALSE)</f>
        <v>1</v>
      </c>
      <c r="AB537" t="b">
        <f>VLOOKUP(F537,lists!$B:$C,2,FALSE)</f>
        <v>1</v>
      </c>
      <c r="AC537" t="b">
        <f>IF(AND(Z537&gt;=VLOOKUP(JUMP!$I$1,lists!$Q:$R,2,FALSE),Z537&lt;=VLOOKUP(JUMP!$I$2,lists!$Q:$R,2,FALSE)),TRUE,FALSE)</f>
        <v>1</v>
      </c>
      <c r="AD537" t="b">
        <f>VLOOKUP(Y537,lists!$B$7:$D$8,3,FALSE)</f>
        <v>1</v>
      </c>
      <c r="AE537" t="b">
        <f>VLOOKUP(SUBSTITUTE(IF(H537="","Open",H537),"Beg","Mdn"),lists!$B$27:$D$29,3,FALSE)</f>
        <v>1</v>
      </c>
      <c r="AF537" t="b">
        <f>IF(JUMP!$I$5="All",TRUE,IF(JUMP!$I$5=TEXT('Raw - J'!C537,"mmm"),TRUE,FALSE))</f>
        <v>1</v>
      </c>
      <c r="AG537" t="b">
        <f>VLOOKUP(M537,lists!B:D,3,FALSE)</f>
        <v>1</v>
      </c>
      <c r="AH537" t="b">
        <f>VLOOKUP(T537,lists!$B$23:$D$25,3,FALSE)</f>
        <v>1</v>
      </c>
      <c r="AI537">
        <f t="shared" si="39"/>
        <v>1</v>
      </c>
    </row>
    <row r="538" spans="1:35" x14ac:dyDescent="0.35">
      <c r="A538" s="1">
        <f t="shared" si="36"/>
        <v>538</v>
      </c>
      <c r="B538" s="1">
        <f t="shared" si="37"/>
        <v>537</v>
      </c>
      <c r="C538" s="5">
        <v>44372</v>
      </c>
      <c r="D538" t="s">
        <v>1952</v>
      </c>
      <c r="E538" t="s">
        <v>47</v>
      </c>
      <c r="F538" t="s">
        <v>53</v>
      </c>
      <c r="G538" t="s">
        <v>51</v>
      </c>
      <c r="H538" t="s">
        <v>244</v>
      </c>
      <c r="K538" t="s">
        <v>54</v>
      </c>
      <c r="L538" t="s">
        <v>5</v>
      </c>
      <c r="M538">
        <v>4</v>
      </c>
      <c r="O538" t="s">
        <v>227</v>
      </c>
      <c r="P538" t="s">
        <v>1955</v>
      </c>
      <c r="Q538" t="s">
        <v>55</v>
      </c>
      <c r="R538">
        <v>6200</v>
      </c>
      <c r="S538" t="s">
        <v>2161</v>
      </c>
      <c r="T538" t="s">
        <v>240</v>
      </c>
      <c r="V538" t="s">
        <v>503</v>
      </c>
      <c r="W538" t="s">
        <v>503</v>
      </c>
      <c r="X538">
        <v>0</v>
      </c>
      <c r="Y538" s="6" t="str">
        <f t="shared" si="38"/>
        <v>A</v>
      </c>
      <c r="Z538" s="6">
        <f>VLOOKUP(Q538,lists!Q:R,2,FALSE)</f>
        <v>2</v>
      </c>
      <c r="AA538" t="b">
        <f>VLOOKUP(G538,lists!$B$2:$D$3,3,FALSE)</f>
        <v>1</v>
      </c>
      <c r="AB538" t="b">
        <f>VLOOKUP(F538,lists!$B:$C,2,FALSE)</f>
        <v>1</v>
      </c>
      <c r="AC538" t="b">
        <f>IF(AND(Z538&gt;=VLOOKUP(JUMP!$I$1,lists!$Q:$R,2,FALSE),Z538&lt;=VLOOKUP(JUMP!$I$2,lists!$Q:$R,2,FALSE)),TRUE,FALSE)</f>
        <v>1</v>
      </c>
      <c r="AD538" t="b">
        <f>VLOOKUP(Y538,lists!$B$7:$D$8,3,FALSE)</f>
        <v>1</v>
      </c>
      <c r="AE538" t="b">
        <f>VLOOKUP(SUBSTITUTE(IF(H538="","Open",H538),"Beg","Mdn"),lists!$B$27:$D$29,3,FALSE)</f>
        <v>1</v>
      </c>
      <c r="AF538" t="b">
        <f>IF(JUMP!$I$5="All",TRUE,IF(JUMP!$I$5=TEXT('Raw - J'!C538,"mmm"),TRUE,FALSE))</f>
        <v>1</v>
      </c>
      <c r="AG538" t="b">
        <f>VLOOKUP(M538,lists!B:D,3,FALSE)</f>
        <v>1</v>
      </c>
      <c r="AH538" t="b">
        <f>VLOOKUP(T538,lists!$B$23:$D$25,3,FALSE)</f>
        <v>1</v>
      </c>
      <c r="AI538">
        <f t="shared" si="39"/>
        <v>1</v>
      </c>
    </row>
    <row r="539" spans="1:35" x14ac:dyDescent="0.35">
      <c r="A539" s="1">
        <f t="shared" si="36"/>
        <v>539</v>
      </c>
      <c r="B539" s="1">
        <f t="shared" si="37"/>
        <v>538</v>
      </c>
      <c r="C539" s="5">
        <v>44372</v>
      </c>
      <c r="D539" t="s">
        <v>1952</v>
      </c>
      <c r="E539" t="s">
        <v>47</v>
      </c>
      <c r="F539" t="s">
        <v>48</v>
      </c>
      <c r="G539" t="s">
        <v>51</v>
      </c>
      <c r="H539" t="s">
        <v>255</v>
      </c>
      <c r="K539" t="s">
        <v>49</v>
      </c>
      <c r="L539" t="s">
        <v>5</v>
      </c>
      <c r="M539">
        <v>4</v>
      </c>
      <c r="O539" t="s">
        <v>227</v>
      </c>
      <c r="P539" t="s">
        <v>1958</v>
      </c>
      <c r="Q539" t="s">
        <v>52</v>
      </c>
      <c r="R539">
        <v>7700</v>
      </c>
      <c r="S539" t="s">
        <v>2156</v>
      </c>
      <c r="T539" t="s">
        <v>240</v>
      </c>
      <c r="V539" t="s">
        <v>503</v>
      </c>
      <c r="W539" t="s">
        <v>503</v>
      </c>
      <c r="X539">
        <v>0</v>
      </c>
      <c r="Y539" s="6" t="str">
        <f t="shared" si="38"/>
        <v>A</v>
      </c>
      <c r="Z539" s="6">
        <f>VLOOKUP(Q539,lists!Q:R,2,FALSE)</f>
        <v>5</v>
      </c>
      <c r="AA539" t="b">
        <f>VLOOKUP(G539,lists!$B$2:$D$3,3,FALSE)</f>
        <v>1</v>
      </c>
      <c r="AB539" t="b">
        <f>VLOOKUP(F539,lists!$B:$C,2,FALSE)</f>
        <v>1</v>
      </c>
      <c r="AC539" t="b">
        <f>IF(AND(Z539&gt;=VLOOKUP(JUMP!$I$1,lists!$Q:$R,2,FALSE),Z539&lt;=VLOOKUP(JUMP!$I$2,lists!$Q:$R,2,FALSE)),TRUE,FALSE)</f>
        <v>1</v>
      </c>
      <c r="AD539" t="b">
        <f>VLOOKUP(Y539,lists!$B$7:$D$8,3,FALSE)</f>
        <v>1</v>
      </c>
      <c r="AE539" t="b">
        <f>VLOOKUP(SUBSTITUTE(IF(H539="","Open",H539),"Beg","Mdn"),lists!$B$27:$D$29,3,FALSE)</f>
        <v>1</v>
      </c>
      <c r="AF539" t="b">
        <f>IF(JUMP!$I$5="All",TRUE,IF(JUMP!$I$5=TEXT('Raw - J'!C539,"mmm"),TRUE,FALSE))</f>
        <v>1</v>
      </c>
      <c r="AG539" t="b">
        <f>VLOOKUP(M539,lists!B:D,3,FALSE)</f>
        <v>1</v>
      </c>
      <c r="AH539" t="b">
        <f>VLOOKUP(T539,lists!$B$23:$D$25,3,FALSE)</f>
        <v>1</v>
      </c>
      <c r="AI539">
        <f t="shared" si="39"/>
        <v>1</v>
      </c>
    </row>
    <row r="540" spans="1:35" x14ac:dyDescent="0.35">
      <c r="A540" s="1">
        <f t="shared" si="36"/>
        <v>540</v>
      </c>
      <c r="B540" s="1">
        <f t="shared" si="37"/>
        <v>539</v>
      </c>
      <c r="C540" s="5">
        <v>44374</v>
      </c>
      <c r="D540" t="s">
        <v>1952</v>
      </c>
      <c r="E540" t="s">
        <v>47</v>
      </c>
      <c r="F540" t="s">
        <v>53</v>
      </c>
      <c r="G540" t="s">
        <v>6</v>
      </c>
      <c r="H540" t="s">
        <v>227</v>
      </c>
      <c r="K540" t="s">
        <v>54</v>
      </c>
      <c r="L540" t="s">
        <v>5</v>
      </c>
      <c r="M540">
        <v>4</v>
      </c>
      <c r="O540" t="s">
        <v>228</v>
      </c>
      <c r="P540" t="s">
        <v>1963</v>
      </c>
      <c r="Q540" t="s">
        <v>52</v>
      </c>
      <c r="R540">
        <v>6300</v>
      </c>
      <c r="S540" t="s">
        <v>2166</v>
      </c>
      <c r="T540" t="s">
        <v>240</v>
      </c>
      <c r="V540" t="s">
        <v>503</v>
      </c>
      <c r="W540" t="s">
        <v>503</v>
      </c>
      <c r="X540">
        <v>0</v>
      </c>
      <c r="Y540" s="6" t="str">
        <f t="shared" si="38"/>
        <v>A</v>
      </c>
      <c r="Z540" s="6">
        <f>VLOOKUP(Q540,lists!Q:R,2,FALSE)</f>
        <v>5</v>
      </c>
      <c r="AA540" t="b">
        <f>VLOOKUP(G540,lists!$B$2:$D$3,3,FALSE)</f>
        <v>1</v>
      </c>
      <c r="AB540" t="b">
        <f>VLOOKUP(F540,lists!$B:$C,2,FALSE)</f>
        <v>1</v>
      </c>
      <c r="AC540" t="b">
        <f>IF(AND(Z540&gt;=VLOOKUP(JUMP!$I$1,lists!$Q:$R,2,FALSE),Z540&lt;=VLOOKUP(JUMP!$I$2,lists!$Q:$R,2,FALSE)),TRUE,FALSE)</f>
        <v>1</v>
      </c>
      <c r="AD540" t="b">
        <f>VLOOKUP(Y540,lists!$B$7:$D$8,3,FALSE)</f>
        <v>1</v>
      </c>
      <c r="AE540" t="b">
        <f>VLOOKUP(SUBSTITUTE(IF(H540="","Open",H540),"Beg","Mdn"),lists!$B$27:$D$29,3,FALSE)</f>
        <v>1</v>
      </c>
      <c r="AF540" t="b">
        <f>IF(JUMP!$I$5="All",TRUE,IF(JUMP!$I$5=TEXT('Raw - J'!C540,"mmm"),TRUE,FALSE))</f>
        <v>1</v>
      </c>
      <c r="AG540" t="b">
        <f>VLOOKUP(M540,lists!B:D,3,FALSE)</f>
        <v>1</v>
      </c>
      <c r="AH540" t="b">
        <f>VLOOKUP(T540,lists!$B$23:$D$25,3,FALSE)</f>
        <v>1</v>
      </c>
      <c r="AI540">
        <f t="shared" si="39"/>
        <v>1</v>
      </c>
    </row>
    <row r="541" spans="1:35" x14ac:dyDescent="0.35">
      <c r="A541" s="1">
        <f t="shared" si="36"/>
        <v>541</v>
      </c>
      <c r="B541" s="1">
        <f t="shared" si="37"/>
        <v>540</v>
      </c>
      <c r="C541" s="5">
        <v>44374</v>
      </c>
      <c r="D541" t="s">
        <v>1952</v>
      </c>
      <c r="E541" t="s">
        <v>47</v>
      </c>
      <c r="F541" t="s">
        <v>48</v>
      </c>
      <c r="G541" t="s">
        <v>6</v>
      </c>
      <c r="H541" t="s">
        <v>227</v>
      </c>
      <c r="K541" t="s">
        <v>49</v>
      </c>
      <c r="L541" t="s">
        <v>5</v>
      </c>
      <c r="M541">
        <v>4</v>
      </c>
      <c r="O541" t="s">
        <v>228</v>
      </c>
      <c r="P541" t="s">
        <v>1960</v>
      </c>
      <c r="Q541" t="s">
        <v>55</v>
      </c>
      <c r="R541">
        <v>7239</v>
      </c>
      <c r="S541" t="s">
        <v>2163</v>
      </c>
      <c r="T541" t="s">
        <v>240</v>
      </c>
      <c r="V541" t="s">
        <v>503</v>
      </c>
      <c r="W541" t="s">
        <v>503</v>
      </c>
      <c r="X541">
        <v>0</v>
      </c>
      <c r="Y541" s="6" t="str">
        <f t="shared" si="38"/>
        <v>A</v>
      </c>
      <c r="Z541" s="6">
        <f>VLOOKUP(Q541,lists!Q:R,2,FALSE)</f>
        <v>2</v>
      </c>
      <c r="AA541" t="b">
        <f>VLOOKUP(G541,lists!$B$2:$D$3,3,FALSE)</f>
        <v>1</v>
      </c>
      <c r="AB541" t="b">
        <f>VLOOKUP(F541,lists!$B:$C,2,FALSE)</f>
        <v>1</v>
      </c>
      <c r="AC541" t="b">
        <f>IF(AND(Z541&gt;=VLOOKUP(JUMP!$I$1,lists!$Q:$R,2,FALSE),Z541&lt;=VLOOKUP(JUMP!$I$2,lists!$Q:$R,2,FALSE)),TRUE,FALSE)</f>
        <v>1</v>
      </c>
      <c r="AD541" t="b">
        <f>VLOOKUP(Y541,lists!$B$7:$D$8,3,FALSE)</f>
        <v>1</v>
      </c>
      <c r="AE541" t="b">
        <f>VLOOKUP(SUBSTITUTE(IF(H541="","Open",H541),"Beg","Mdn"),lists!$B$27:$D$29,3,FALSE)</f>
        <v>1</v>
      </c>
      <c r="AF541" t="b">
        <f>IF(JUMP!$I$5="All",TRUE,IF(JUMP!$I$5=TEXT('Raw - J'!C541,"mmm"),TRUE,FALSE))</f>
        <v>1</v>
      </c>
      <c r="AG541" t="b">
        <f>VLOOKUP(M541,lists!B:D,3,FALSE)</f>
        <v>1</v>
      </c>
      <c r="AH541" t="b">
        <f>VLOOKUP(T541,lists!$B$23:$D$25,3,FALSE)</f>
        <v>1</v>
      </c>
      <c r="AI541">
        <f t="shared" si="39"/>
        <v>1</v>
      </c>
    </row>
    <row r="542" spans="1:35" x14ac:dyDescent="0.35">
      <c r="A542" s="1">
        <f t="shared" si="36"/>
        <v>542</v>
      </c>
      <c r="B542" s="1">
        <f t="shared" si="37"/>
        <v>541</v>
      </c>
      <c r="C542" s="5">
        <v>44374</v>
      </c>
      <c r="D542" t="s">
        <v>1952</v>
      </c>
      <c r="E542" t="s">
        <v>47</v>
      </c>
      <c r="F542" t="s">
        <v>53</v>
      </c>
      <c r="G542" t="s">
        <v>6</v>
      </c>
      <c r="H542" t="s">
        <v>227</v>
      </c>
      <c r="K542" t="s">
        <v>54</v>
      </c>
      <c r="L542" t="s">
        <v>5</v>
      </c>
      <c r="M542">
        <v>4</v>
      </c>
      <c r="O542" t="s">
        <v>226</v>
      </c>
      <c r="P542" t="s">
        <v>1953</v>
      </c>
      <c r="Q542" t="s">
        <v>52</v>
      </c>
      <c r="R542">
        <v>7239</v>
      </c>
      <c r="S542" t="s">
        <v>287</v>
      </c>
      <c r="T542" t="s">
        <v>240</v>
      </c>
      <c r="V542" t="s">
        <v>503</v>
      </c>
      <c r="W542" t="s">
        <v>503</v>
      </c>
      <c r="X542">
        <v>0</v>
      </c>
      <c r="Y542" s="6" t="str">
        <f t="shared" si="38"/>
        <v>A</v>
      </c>
      <c r="Z542" s="6">
        <f>VLOOKUP(Q542,lists!Q:R,2,FALSE)</f>
        <v>5</v>
      </c>
      <c r="AA542" t="b">
        <f>VLOOKUP(G542,lists!$B$2:$D$3,3,FALSE)</f>
        <v>1</v>
      </c>
      <c r="AB542" t="b">
        <f>VLOOKUP(F542,lists!$B:$C,2,FALSE)</f>
        <v>1</v>
      </c>
      <c r="AC542" t="b">
        <f>IF(AND(Z542&gt;=VLOOKUP(JUMP!$I$1,lists!$Q:$R,2,FALSE),Z542&lt;=VLOOKUP(JUMP!$I$2,lists!$Q:$R,2,FALSE)),TRUE,FALSE)</f>
        <v>1</v>
      </c>
      <c r="AD542" t="b">
        <f>VLOOKUP(Y542,lists!$B$7:$D$8,3,FALSE)</f>
        <v>1</v>
      </c>
      <c r="AE542" t="b">
        <f>VLOOKUP(SUBSTITUTE(IF(H542="","Open",H542),"Beg","Mdn"),lists!$B$27:$D$29,3,FALSE)</f>
        <v>1</v>
      </c>
      <c r="AF542" t="b">
        <f>IF(JUMP!$I$5="All",TRUE,IF(JUMP!$I$5=TEXT('Raw - J'!C542,"mmm"),TRUE,FALSE))</f>
        <v>1</v>
      </c>
      <c r="AG542" t="b">
        <f>VLOOKUP(M542,lists!B:D,3,FALSE)</f>
        <v>1</v>
      </c>
      <c r="AH542" t="b">
        <f>VLOOKUP(T542,lists!$B$23:$D$25,3,FALSE)</f>
        <v>1</v>
      </c>
      <c r="AI542">
        <f t="shared" si="39"/>
        <v>1</v>
      </c>
    </row>
    <row r="543" spans="1:35" x14ac:dyDescent="0.35">
      <c r="A543" s="1">
        <f t="shared" si="36"/>
        <v>543</v>
      </c>
      <c r="B543" s="1">
        <f t="shared" si="37"/>
        <v>542</v>
      </c>
      <c r="C543" s="5">
        <v>44374</v>
      </c>
      <c r="D543" t="s">
        <v>1952</v>
      </c>
      <c r="E543" t="s">
        <v>47</v>
      </c>
      <c r="F543" t="s">
        <v>53</v>
      </c>
      <c r="G543" t="s">
        <v>51</v>
      </c>
      <c r="H543" t="s">
        <v>244</v>
      </c>
      <c r="K543" t="s">
        <v>54</v>
      </c>
      <c r="L543" t="s">
        <v>7</v>
      </c>
      <c r="M543">
        <v>4</v>
      </c>
      <c r="O543" t="s">
        <v>227</v>
      </c>
      <c r="P543" t="s">
        <v>1955</v>
      </c>
      <c r="Q543" t="s">
        <v>55</v>
      </c>
      <c r="R543">
        <v>8100</v>
      </c>
      <c r="S543" t="s">
        <v>2162</v>
      </c>
      <c r="T543" t="s">
        <v>240</v>
      </c>
      <c r="V543" t="s">
        <v>503</v>
      </c>
      <c r="W543" t="s">
        <v>503</v>
      </c>
      <c r="X543">
        <v>0</v>
      </c>
      <c r="Y543" s="6" t="str">
        <f t="shared" si="38"/>
        <v>F</v>
      </c>
      <c r="Z543" s="6">
        <f>VLOOKUP(Q543,lists!Q:R,2,FALSE)</f>
        <v>2</v>
      </c>
      <c r="AA543" t="b">
        <f>VLOOKUP(G543,lists!$B$2:$D$3,3,FALSE)</f>
        <v>1</v>
      </c>
      <c r="AB543" t="b">
        <f>VLOOKUP(F543,lists!$B:$C,2,FALSE)</f>
        <v>1</v>
      </c>
      <c r="AC543" t="b">
        <f>IF(AND(Z543&gt;=VLOOKUP(JUMP!$I$1,lists!$Q:$R,2,FALSE),Z543&lt;=VLOOKUP(JUMP!$I$2,lists!$Q:$R,2,FALSE)),TRUE,FALSE)</f>
        <v>1</v>
      </c>
      <c r="AD543" t="b">
        <f>VLOOKUP(Y543,lists!$B$7:$D$8,3,FALSE)</f>
        <v>1</v>
      </c>
      <c r="AE543" t="b">
        <f>VLOOKUP(SUBSTITUTE(IF(H543="","Open",H543),"Beg","Mdn"),lists!$B$27:$D$29,3,FALSE)</f>
        <v>1</v>
      </c>
      <c r="AF543" t="b">
        <f>IF(JUMP!$I$5="All",TRUE,IF(JUMP!$I$5=TEXT('Raw - J'!C543,"mmm"),TRUE,FALSE))</f>
        <v>1</v>
      </c>
      <c r="AG543" t="b">
        <f>VLOOKUP(M543,lists!B:D,3,FALSE)</f>
        <v>1</v>
      </c>
      <c r="AH543" t="b">
        <f>VLOOKUP(T543,lists!$B$23:$D$25,3,FALSE)</f>
        <v>1</v>
      </c>
      <c r="AI543">
        <f t="shared" si="39"/>
        <v>1</v>
      </c>
    </row>
    <row r="544" spans="1:35" x14ac:dyDescent="0.35">
      <c r="A544" s="1">
        <f t="shared" si="36"/>
        <v>544</v>
      </c>
      <c r="B544" s="1">
        <f t="shared" si="37"/>
        <v>543</v>
      </c>
      <c r="C544" s="5">
        <v>44374</v>
      </c>
      <c r="D544" t="s">
        <v>1952</v>
      </c>
      <c r="E544" t="s">
        <v>47</v>
      </c>
      <c r="F544" t="s">
        <v>48</v>
      </c>
      <c r="G544" t="s">
        <v>6</v>
      </c>
      <c r="H544" t="s">
        <v>227</v>
      </c>
      <c r="K544" t="s">
        <v>49</v>
      </c>
      <c r="L544" t="s">
        <v>5</v>
      </c>
      <c r="M544">
        <v>4</v>
      </c>
      <c r="O544" t="s">
        <v>226</v>
      </c>
      <c r="P544" t="s">
        <v>1958</v>
      </c>
      <c r="Q544" t="s">
        <v>52</v>
      </c>
      <c r="R544">
        <v>8139</v>
      </c>
      <c r="S544" t="s">
        <v>2165</v>
      </c>
      <c r="T544" t="s">
        <v>240</v>
      </c>
      <c r="V544" t="s">
        <v>503</v>
      </c>
      <c r="W544" t="s">
        <v>503</v>
      </c>
      <c r="X544">
        <v>0</v>
      </c>
      <c r="Y544" s="6" t="str">
        <f t="shared" si="38"/>
        <v>A</v>
      </c>
      <c r="Z544" s="6">
        <f>VLOOKUP(Q544,lists!Q:R,2,FALSE)</f>
        <v>5</v>
      </c>
      <c r="AA544" t="b">
        <f>VLOOKUP(G544,lists!$B$2:$D$3,3,FALSE)</f>
        <v>1</v>
      </c>
      <c r="AB544" t="b">
        <f>VLOOKUP(F544,lists!$B:$C,2,FALSE)</f>
        <v>1</v>
      </c>
      <c r="AC544" t="b">
        <f>IF(AND(Z544&gt;=VLOOKUP(JUMP!$I$1,lists!$Q:$R,2,FALSE),Z544&lt;=VLOOKUP(JUMP!$I$2,lists!$Q:$R,2,FALSE)),TRUE,FALSE)</f>
        <v>1</v>
      </c>
      <c r="AD544" t="b">
        <f>VLOOKUP(Y544,lists!$B$7:$D$8,3,FALSE)</f>
        <v>1</v>
      </c>
      <c r="AE544" t="b">
        <f>VLOOKUP(SUBSTITUTE(IF(H544="","Open",H544),"Beg","Mdn"),lists!$B$27:$D$29,3,FALSE)</f>
        <v>1</v>
      </c>
      <c r="AF544" t="b">
        <f>IF(JUMP!$I$5="All",TRUE,IF(JUMP!$I$5=TEXT('Raw - J'!C544,"mmm"),TRUE,FALSE))</f>
        <v>1</v>
      </c>
      <c r="AG544" t="b">
        <f>VLOOKUP(M544,lists!B:D,3,FALSE)</f>
        <v>1</v>
      </c>
      <c r="AH544" t="b">
        <f>VLOOKUP(T544,lists!$B$23:$D$25,3,FALSE)</f>
        <v>1</v>
      </c>
      <c r="AI544">
        <f t="shared" si="39"/>
        <v>1</v>
      </c>
    </row>
    <row r="545" spans="1:35" x14ac:dyDescent="0.35">
      <c r="A545" s="1">
        <f t="shared" si="36"/>
        <v>545</v>
      </c>
      <c r="B545" s="1">
        <f t="shared" si="37"/>
        <v>544</v>
      </c>
      <c r="C545" s="5">
        <v>44374</v>
      </c>
      <c r="D545" t="s">
        <v>1952</v>
      </c>
      <c r="E545" t="s">
        <v>47</v>
      </c>
      <c r="F545" t="s">
        <v>48</v>
      </c>
      <c r="G545" t="s">
        <v>6</v>
      </c>
      <c r="H545" t="s">
        <v>227</v>
      </c>
      <c r="K545" t="s">
        <v>49</v>
      </c>
      <c r="L545" t="s">
        <v>5</v>
      </c>
      <c r="M545">
        <v>2</v>
      </c>
      <c r="O545" t="s">
        <v>227</v>
      </c>
      <c r="P545" t="s">
        <v>169</v>
      </c>
      <c r="Q545" t="s">
        <v>50</v>
      </c>
      <c r="R545">
        <v>40000</v>
      </c>
      <c r="S545" t="s">
        <v>2164</v>
      </c>
      <c r="T545" t="s">
        <v>240</v>
      </c>
      <c r="V545" t="s">
        <v>503</v>
      </c>
      <c r="W545" t="s">
        <v>503</v>
      </c>
      <c r="X545">
        <v>0</v>
      </c>
      <c r="Y545" s="6" t="str">
        <f t="shared" si="38"/>
        <v>A</v>
      </c>
      <c r="Z545" s="6">
        <f>VLOOKUP(Q545,lists!Q:R,2,FALSE)</f>
        <v>3</v>
      </c>
      <c r="AA545" t="b">
        <f>VLOOKUP(G545,lists!$B$2:$D$3,3,FALSE)</f>
        <v>1</v>
      </c>
      <c r="AB545" t="b">
        <f>VLOOKUP(F545,lists!$B:$C,2,FALSE)</f>
        <v>1</v>
      </c>
      <c r="AC545" t="b">
        <f>IF(AND(Z545&gt;=VLOOKUP(JUMP!$I$1,lists!$Q:$R,2,FALSE),Z545&lt;=VLOOKUP(JUMP!$I$2,lists!$Q:$R,2,FALSE)),TRUE,FALSE)</f>
        <v>1</v>
      </c>
      <c r="AD545" t="b">
        <f>VLOOKUP(Y545,lists!$B$7:$D$8,3,FALSE)</f>
        <v>1</v>
      </c>
      <c r="AE545" t="b">
        <f>VLOOKUP(SUBSTITUTE(IF(H545="","Open",H545),"Beg","Mdn"),lists!$B$27:$D$29,3,FALSE)</f>
        <v>1</v>
      </c>
      <c r="AF545" t="b">
        <f>IF(JUMP!$I$5="All",TRUE,IF(JUMP!$I$5=TEXT('Raw - J'!C545,"mmm"),TRUE,FALSE))</f>
        <v>1</v>
      </c>
      <c r="AG545" t="b">
        <f>VLOOKUP(M545,lists!B:D,3,FALSE)</f>
        <v>1</v>
      </c>
      <c r="AH545" t="b">
        <f>VLOOKUP(T545,lists!$B$23:$D$25,3,FALSE)</f>
        <v>1</v>
      </c>
      <c r="AI545">
        <f t="shared" si="39"/>
        <v>1</v>
      </c>
    </row>
    <row r="546" spans="1:35" x14ac:dyDescent="0.35">
      <c r="A546" s="1">
        <f t="shared" si="36"/>
        <v>546</v>
      </c>
      <c r="B546" s="1">
        <f t="shared" si="37"/>
        <v>545</v>
      </c>
      <c r="C546" s="5">
        <v>44374</v>
      </c>
      <c r="D546" t="s">
        <v>1952</v>
      </c>
      <c r="E546" t="s">
        <v>47</v>
      </c>
      <c r="F546" t="s">
        <v>53</v>
      </c>
      <c r="G546" t="s">
        <v>6</v>
      </c>
      <c r="H546" t="s">
        <v>227</v>
      </c>
      <c r="K546" t="s">
        <v>54</v>
      </c>
      <c r="L546" t="s">
        <v>5</v>
      </c>
      <c r="M546">
        <v>2</v>
      </c>
      <c r="O546" t="s">
        <v>227</v>
      </c>
      <c r="P546" t="s">
        <v>1955</v>
      </c>
      <c r="Q546" t="s">
        <v>55</v>
      </c>
      <c r="R546">
        <v>40000</v>
      </c>
      <c r="S546" t="s">
        <v>298</v>
      </c>
      <c r="T546" t="s">
        <v>240</v>
      </c>
      <c r="V546" t="s">
        <v>503</v>
      </c>
      <c r="W546" t="s">
        <v>503</v>
      </c>
      <c r="X546">
        <v>0</v>
      </c>
      <c r="Y546" s="6" t="str">
        <f t="shared" si="38"/>
        <v>A</v>
      </c>
      <c r="Z546" s="6">
        <f>VLOOKUP(Q546,lists!Q:R,2,FALSE)</f>
        <v>2</v>
      </c>
      <c r="AA546" t="b">
        <f>VLOOKUP(G546,lists!$B$2:$D$3,3,FALSE)</f>
        <v>1</v>
      </c>
      <c r="AB546" t="b">
        <f>VLOOKUP(F546,lists!$B:$C,2,FALSE)</f>
        <v>1</v>
      </c>
      <c r="AC546" t="b">
        <f>IF(AND(Z546&gt;=VLOOKUP(JUMP!$I$1,lists!$Q:$R,2,FALSE),Z546&lt;=VLOOKUP(JUMP!$I$2,lists!$Q:$R,2,FALSE)),TRUE,FALSE)</f>
        <v>1</v>
      </c>
      <c r="AD546" t="b">
        <f>VLOOKUP(Y546,lists!$B$7:$D$8,3,FALSE)</f>
        <v>1</v>
      </c>
      <c r="AE546" t="b">
        <f>VLOOKUP(SUBSTITUTE(IF(H546="","Open",H546),"Beg","Mdn"),lists!$B$27:$D$29,3,FALSE)</f>
        <v>1</v>
      </c>
      <c r="AF546" t="b">
        <f>IF(JUMP!$I$5="All",TRUE,IF(JUMP!$I$5=TEXT('Raw - J'!C546,"mmm"),TRUE,FALSE))</f>
        <v>1</v>
      </c>
      <c r="AG546" t="b">
        <f>VLOOKUP(M546,lists!B:D,3,FALSE)</f>
        <v>1</v>
      </c>
      <c r="AH546" t="b">
        <f>VLOOKUP(T546,lists!$B$23:$D$25,3,FALSE)</f>
        <v>1</v>
      </c>
      <c r="AI546">
        <f t="shared" si="39"/>
        <v>1</v>
      </c>
    </row>
    <row r="547" spans="1:35" x14ac:dyDescent="0.35">
      <c r="A547" s="1">
        <f t="shared" si="36"/>
        <v>547</v>
      </c>
      <c r="B547" s="1">
        <f t="shared" si="37"/>
        <v>546</v>
      </c>
      <c r="C547" s="5">
        <v>44374</v>
      </c>
      <c r="D547" t="s">
        <v>161</v>
      </c>
      <c r="E547" t="s">
        <v>47</v>
      </c>
      <c r="F547" t="s">
        <v>53</v>
      </c>
      <c r="G547" t="s">
        <v>6</v>
      </c>
      <c r="H547" t="s">
        <v>227</v>
      </c>
      <c r="K547" t="s">
        <v>54</v>
      </c>
      <c r="L547" t="s">
        <v>5</v>
      </c>
      <c r="M547">
        <v>5</v>
      </c>
      <c r="O547" t="s">
        <v>229</v>
      </c>
      <c r="P547" t="s">
        <v>165</v>
      </c>
      <c r="Q547" t="s">
        <v>55</v>
      </c>
      <c r="R547">
        <v>3900</v>
      </c>
      <c r="S547" t="s">
        <v>2168</v>
      </c>
      <c r="T547" t="s">
        <v>239</v>
      </c>
      <c r="V547" t="s">
        <v>503</v>
      </c>
      <c r="W547" t="s">
        <v>503</v>
      </c>
      <c r="X547">
        <v>0</v>
      </c>
      <c r="Y547" s="6" t="str">
        <f t="shared" si="38"/>
        <v>A</v>
      </c>
      <c r="Z547" s="6">
        <f>VLOOKUP(Q547,lists!Q:R,2,FALSE)</f>
        <v>2</v>
      </c>
      <c r="AA547" t="b">
        <f>VLOOKUP(G547,lists!$B$2:$D$3,3,FALSE)</f>
        <v>1</v>
      </c>
      <c r="AB547" t="b">
        <f>VLOOKUP(F547,lists!$B:$C,2,FALSE)</f>
        <v>1</v>
      </c>
      <c r="AC547" t="b">
        <f>IF(AND(Z547&gt;=VLOOKUP(JUMP!$I$1,lists!$Q:$R,2,FALSE),Z547&lt;=VLOOKUP(JUMP!$I$2,lists!$Q:$R,2,FALSE)),TRUE,FALSE)</f>
        <v>1</v>
      </c>
      <c r="AD547" t="b">
        <f>VLOOKUP(Y547,lists!$B$7:$D$8,3,FALSE)</f>
        <v>1</v>
      </c>
      <c r="AE547" t="b">
        <f>VLOOKUP(SUBSTITUTE(IF(H547="","Open",H547),"Beg","Mdn"),lists!$B$27:$D$29,3,FALSE)</f>
        <v>1</v>
      </c>
      <c r="AF547" t="b">
        <f>IF(JUMP!$I$5="All",TRUE,IF(JUMP!$I$5=TEXT('Raw - J'!C547,"mmm"),TRUE,FALSE))</f>
        <v>1</v>
      </c>
      <c r="AG547" t="b">
        <f>VLOOKUP(M547,lists!B:D,3,FALSE)</f>
        <v>1</v>
      </c>
      <c r="AH547" t="b">
        <f>VLOOKUP(T547,lists!$B$23:$D$25,3,FALSE)</f>
        <v>1</v>
      </c>
      <c r="AI547">
        <f t="shared" si="39"/>
        <v>1</v>
      </c>
    </row>
    <row r="548" spans="1:35" x14ac:dyDescent="0.35">
      <c r="A548" s="1">
        <f t="shared" si="36"/>
        <v>548</v>
      </c>
      <c r="B548" s="1">
        <f t="shared" si="37"/>
        <v>547</v>
      </c>
      <c r="C548" s="5">
        <v>44374</v>
      </c>
      <c r="D548" t="s">
        <v>161</v>
      </c>
      <c r="E548" t="s">
        <v>47</v>
      </c>
      <c r="F548" t="s">
        <v>53</v>
      </c>
      <c r="G548" t="s">
        <v>6</v>
      </c>
      <c r="H548" t="s">
        <v>227</v>
      </c>
      <c r="K548" t="s">
        <v>54</v>
      </c>
      <c r="L548" t="s">
        <v>5</v>
      </c>
      <c r="M548">
        <v>4</v>
      </c>
      <c r="O548" t="s">
        <v>235</v>
      </c>
      <c r="P548" t="s">
        <v>162</v>
      </c>
      <c r="Q548" t="s">
        <v>50</v>
      </c>
      <c r="R548">
        <v>5400</v>
      </c>
      <c r="S548" t="s">
        <v>178</v>
      </c>
      <c r="T548" t="s">
        <v>239</v>
      </c>
      <c r="V548" t="s">
        <v>503</v>
      </c>
      <c r="W548" t="s">
        <v>503</v>
      </c>
      <c r="X548">
        <v>0</v>
      </c>
      <c r="Y548" s="6" t="str">
        <f t="shared" si="38"/>
        <v>A</v>
      </c>
      <c r="Z548" s="6">
        <f>VLOOKUP(Q548,lists!Q:R,2,FALSE)</f>
        <v>3</v>
      </c>
      <c r="AA548" t="b">
        <f>VLOOKUP(G548,lists!$B$2:$D$3,3,FALSE)</f>
        <v>1</v>
      </c>
      <c r="AB548" t="b">
        <f>VLOOKUP(F548,lists!$B:$C,2,FALSE)</f>
        <v>1</v>
      </c>
      <c r="AC548" t="b">
        <f>IF(AND(Z548&gt;=VLOOKUP(JUMP!$I$1,lists!$Q:$R,2,FALSE),Z548&lt;=VLOOKUP(JUMP!$I$2,lists!$Q:$R,2,FALSE)),TRUE,FALSE)</f>
        <v>1</v>
      </c>
      <c r="AD548" t="b">
        <f>VLOOKUP(Y548,lists!$B$7:$D$8,3,FALSE)</f>
        <v>1</v>
      </c>
      <c r="AE548" t="b">
        <f>VLOOKUP(SUBSTITUTE(IF(H548="","Open",H548),"Beg","Mdn"),lists!$B$27:$D$29,3,FALSE)</f>
        <v>1</v>
      </c>
      <c r="AF548" t="b">
        <f>IF(JUMP!$I$5="All",TRUE,IF(JUMP!$I$5=TEXT('Raw - J'!C548,"mmm"),TRUE,FALSE))</f>
        <v>1</v>
      </c>
      <c r="AG548" t="b">
        <f>VLOOKUP(M548,lists!B:D,3,FALSE)</f>
        <v>1</v>
      </c>
      <c r="AH548" t="b">
        <f>VLOOKUP(T548,lists!$B$23:$D$25,3,FALSE)</f>
        <v>1</v>
      </c>
      <c r="AI548">
        <f t="shared" si="39"/>
        <v>1</v>
      </c>
    </row>
    <row r="549" spans="1:35" x14ac:dyDescent="0.35">
      <c r="A549" s="1">
        <f t="shared" si="36"/>
        <v>549</v>
      </c>
      <c r="B549" s="1">
        <f t="shared" si="37"/>
        <v>548</v>
      </c>
      <c r="C549" s="5">
        <v>44374</v>
      </c>
      <c r="D549" t="s">
        <v>161</v>
      </c>
      <c r="E549" t="s">
        <v>47</v>
      </c>
      <c r="F549" t="s">
        <v>53</v>
      </c>
      <c r="G549" t="s">
        <v>51</v>
      </c>
      <c r="H549" t="s">
        <v>244</v>
      </c>
      <c r="K549" t="s">
        <v>54</v>
      </c>
      <c r="L549" t="s">
        <v>5</v>
      </c>
      <c r="M549">
        <v>4</v>
      </c>
      <c r="O549" t="s">
        <v>227</v>
      </c>
      <c r="P549" t="s">
        <v>162</v>
      </c>
      <c r="Q549" t="s">
        <v>50</v>
      </c>
      <c r="R549">
        <v>5500</v>
      </c>
      <c r="S549" t="s">
        <v>510</v>
      </c>
      <c r="T549" t="s">
        <v>239</v>
      </c>
      <c r="V549" t="s">
        <v>503</v>
      </c>
      <c r="W549" t="s">
        <v>503</v>
      </c>
      <c r="X549">
        <v>0</v>
      </c>
      <c r="Y549" s="6" t="str">
        <f t="shared" si="38"/>
        <v>A</v>
      </c>
      <c r="Z549" s="6">
        <f>VLOOKUP(Q549,lists!Q:R,2,FALSE)</f>
        <v>3</v>
      </c>
      <c r="AA549" t="b">
        <f>VLOOKUP(G549,lists!$B$2:$D$3,3,FALSE)</f>
        <v>1</v>
      </c>
      <c r="AB549" t="b">
        <f>VLOOKUP(F549,lists!$B:$C,2,FALSE)</f>
        <v>1</v>
      </c>
      <c r="AC549" t="b">
        <f>IF(AND(Z549&gt;=VLOOKUP(JUMP!$I$1,lists!$Q:$R,2,FALSE),Z549&lt;=VLOOKUP(JUMP!$I$2,lists!$Q:$R,2,FALSE)),TRUE,FALSE)</f>
        <v>1</v>
      </c>
      <c r="AD549" t="b">
        <f>VLOOKUP(Y549,lists!$B$7:$D$8,3,FALSE)</f>
        <v>1</v>
      </c>
      <c r="AE549" t="b">
        <f>VLOOKUP(SUBSTITUTE(IF(H549="","Open",H549),"Beg","Mdn"),lists!$B$27:$D$29,3,FALSE)</f>
        <v>1</v>
      </c>
      <c r="AF549" t="b">
        <f>IF(JUMP!$I$5="All",TRUE,IF(JUMP!$I$5=TEXT('Raw - J'!C549,"mmm"),TRUE,FALSE))</f>
        <v>1</v>
      </c>
      <c r="AG549" t="b">
        <f>VLOOKUP(M549,lists!B:D,3,FALSE)</f>
        <v>1</v>
      </c>
      <c r="AH549" t="b">
        <f>VLOOKUP(T549,lists!$B$23:$D$25,3,FALSE)</f>
        <v>1</v>
      </c>
      <c r="AI549">
        <f t="shared" si="39"/>
        <v>1</v>
      </c>
    </row>
    <row r="550" spans="1:35" x14ac:dyDescent="0.35">
      <c r="A550" s="1">
        <f t="shared" si="36"/>
        <v>550</v>
      </c>
      <c r="B550" s="1">
        <f t="shared" si="37"/>
        <v>549</v>
      </c>
      <c r="C550" s="5">
        <v>44374</v>
      </c>
      <c r="D550" t="s">
        <v>161</v>
      </c>
      <c r="E550" t="s">
        <v>47</v>
      </c>
      <c r="F550" t="s">
        <v>53</v>
      </c>
      <c r="G550" t="s">
        <v>51</v>
      </c>
      <c r="H550" t="s">
        <v>244</v>
      </c>
      <c r="K550" t="s">
        <v>54</v>
      </c>
      <c r="L550" t="s">
        <v>5</v>
      </c>
      <c r="M550">
        <v>4</v>
      </c>
      <c r="O550" t="s">
        <v>227</v>
      </c>
      <c r="P550" t="s">
        <v>165</v>
      </c>
      <c r="Q550" t="s">
        <v>55</v>
      </c>
      <c r="R550">
        <v>5500</v>
      </c>
      <c r="S550" t="s">
        <v>504</v>
      </c>
      <c r="T550" t="s">
        <v>239</v>
      </c>
      <c r="V550" t="s">
        <v>503</v>
      </c>
      <c r="W550" t="s">
        <v>503</v>
      </c>
      <c r="X550">
        <v>0</v>
      </c>
      <c r="Y550" s="6" t="str">
        <f t="shared" si="38"/>
        <v>A</v>
      </c>
      <c r="Z550" s="6">
        <f>VLOOKUP(Q550,lists!Q:R,2,FALSE)</f>
        <v>2</v>
      </c>
      <c r="AA550" t="b">
        <f>VLOOKUP(G550,lists!$B$2:$D$3,3,FALSE)</f>
        <v>1</v>
      </c>
      <c r="AB550" t="b">
        <f>VLOOKUP(F550,lists!$B:$C,2,FALSE)</f>
        <v>1</v>
      </c>
      <c r="AC550" t="b">
        <f>IF(AND(Z550&gt;=VLOOKUP(JUMP!$I$1,lists!$Q:$R,2,FALSE),Z550&lt;=VLOOKUP(JUMP!$I$2,lists!$Q:$R,2,FALSE)),TRUE,FALSE)</f>
        <v>1</v>
      </c>
      <c r="AD550" t="b">
        <f>VLOOKUP(Y550,lists!$B$7:$D$8,3,FALSE)</f>
        <v>1</v>
      </c>
      <c r="AE550" t="b">
        <f>VLOOKUP(SUBSTITUTE(IF(H550="","Open",H550),"Beg","Mdn"),lists!$B$27:$D$29,3,FALSE)</f>
        <v>1</v>
      </c>
      <c r="AF550" t="b">
        <f>IF(JUMP!$I$5="All",TRUE,IF(JUMP!$I$5=TEXT('Raw - J'!C550,"mmm"),TRUE,FALSE))</f>
        <v>1</v>
      </c>
      <c r="AG550" t="b">
        <f>VLOOKUP(M550,lists!B:D,3,FALSE)</f>
        <v>1</v>
      </c>
      <c r="AH550" t="b">
        <f>VLOOKUP(T550,lists!$B$23:$D$25,3,FALSE)</f>
        <v>1</v>
      </c>
      <c r="AI550">
        <f t="shared" si="39"/>
        <v>1</v>
      </c>
    </row>
    <row r="551" spans="1:35" x14ac:dyDescent="0.35">
      <c r="A551" s="1">
        <f t="shared" si="36"/>
        <v>551</v>
      </c>
      <c r="B551" s="1">
        <f t="shared" si="37"/>
        <v>550</v>
      </c>
      <c r="C551" s="5">
        <v>44374</v>
      </c>
      <c r="D551" t="s">
        <v>161</v>
      </c>
      <c r="E551" t="s">
        <v>47</v>
      </c>
      <c r="F551" t="s">
        <v>53</v>
      </c>
      <c r="G551" t="s">
        <v>6</v>
      </c>
      <c r="H551" t="s">
        <v>227</v>
      </c>
      <c r="K551" t="s">
        <v>54</v>
      </c>
      <c r="L551" t="s">
        <v>5</v>
      </c>
      <c r="M551">
        <v>2</v>
      </c>
      <c r="O551" t="s">
        <v>227</v>
      </c>
      <c r="P551" t="s">
        <v>177</v>
      </c>
      <c r="Q551" t="s">
        <v>52</v>
      </c>
      <c r="R551">
        <v>18500</v>
      </c>
      <c r="S551" t="s">
        <v>220</v>
      </c>
      <c r="T551" t="s">
        <v>239</v>
      </c>
      <c r="V551" t="s">
        <v>503</v>
      </c>
      <c r="W551" t="s">
        <v>503</v>
      </c>
      <c r="X551">
        <v>0</v>
      </c>
      <c r="Y551" s="6" t="str">
        <f t="shared" si="38"/>
        <v>A</v>
      </c>
      <c r="Z551" s="6">
        <f>VLOOKUP(Q551,lists!Q:R,2,FALSE)</f>
        <v>5</v>
      </c>
      <c r="AA551" t="b">
        <f>VLOOKUP(G551,lists!$B$2:$D$3,3,FALSE)</f>
        <v>1</v>
      </c>
      <c r="AB551" t="b">
        <f>VLOOKUP(F551,lists!$B:$C,2,FALSE)</f>
        <v>1</v>
      </c>
      <c r="AC551" t="b">
        <f>IF(AND(Z551&gt;=VLOOKUP(JUMP!$I$1,lists!$Q:$R,2,FALSE),Z551&lt;=VLOOKUP(JUMP!$I$2,lists!$Q:$R,2,FALSE)),TRUE,FALSE)</f>
        <v>1</v>
      </c>
      <c r="AD551" t="b">
        <f>VLOOKUP(Y551,lists!$B$7:$D$8,3,FALSE)</f>
        <v>1</v>
      </c>
      <c r="AE551" t="b">
        <f>VLOOKUP(SUBSTITUTE(IF(H551="","Open",H551),"Beg","Mdn"),lists!$B$27:$D$29,3,FALSE)</f>
        <v>1</v>
      </c>
      <c r="AF551" t="b">
        <f>IF(JUMP!$I$5="All",TRUE,IF(JUMP!$I$5=TEXT('Raw - J'!C551,"mmm"),TRUE,FALSE))</f>
        <v>1</v>
      </c>
      <c r="AG551" t="b">
        <f>VLOOKUP(M551,lists!B:D,3,FALSE)</f>
        <v>1</v>
      </c>
      <c r="AH551" t="b">
        <f>VLOOKUP(T551,lists!$B$23:$D$25,3,FALSE)</f>
        <v>1</v>
      </c>
      <c r="AI551">
        <f t="shared" si="39"/>
        <v>1</v>
      </c>
    </row>
    <row r="552" spans="1:35" x14ac:dyDescent="0.35">
      <c r="A552" s="1">
        <f t="shared" si="36"/>
        <v>552</v>
      </c>
      <c r="B552" s="1">
        <f t="shared" si="37"/>
        <v>551</v>
      </c>
      <c r="C552" s="5">
        <v>44374</v>
      </c>
      <c r="D552" t="s">
        <v>161</v>
      </c>
      <c r="E552" t="s">
        <v>47</v>
      </c>
      <c r="F552" t="s">
        <v>48</v>
      </c>
      <c r="G552" t="s">
        <v>6</v>
      </c>
      <c r="H552" t="s">
        <v>227</v>
      </c>
      <c r="K552" t="s">
        <v>49</v>
      </c>
      <c r="L552" t="s">
        <v>5</v>
      </c>
      <c r="M552">
        <v>2</v>
      </c>
      <c r="O552" t="s">
        <v>227</v>
      </c>
      <c r="P552" t="s">
        <v>176</v>
      </c>
      <c r="Q552" t="s">
        <v>55</v>
      </c>
      <c r="R552">
        <v>22500</v>
      </c>
      <c r="S552" t="s">
        <v>153</v>
      </c>
      <c r="T552" t="s">
        <v>239</v>
      </c>
      <c r="V552" t="s">
        <v>503</v>
      </c>
      <c r="W552" t="s">
        <v>503</v>
      </c>
      <c r="X552">
        <v>0</v>
      </c>
      <c r="Y552" s="6" t="str">
        <f t="shared" si="38"/>
        <v>A</v>
      </c>
      <c r="Z552" s="6">
        <f>VLOOKUP(Q552,lists!Q:R,2,FALSE)</f>
        <v>2</v>
      </c>
      <c r="AA552" t="b">
        <f>VLOOKUP(G552,lists!$B$2:$D$3,3,FALSE)</f>
        <v>1</v>
      </c>
      <c r="AB552" t="b">
        <f>VLOOKUP(F552,lists!$B:$C,2,FALSE)</f>
        <v>1</v>
      </c>
      <c r="AC552" t="b">
        <f>IF(AND(Z552&gt;=VLOOKUP(JUMP!$I$1,lists!$Q:$R,2,FALSE),Z552&lt;=VLOOKUP(JUMP!$I$2,lists!$Q:$R,2,FALSE)),TRUE,FALSE)</f>
        <v>1</v>
      </c>
      <c r="AD552" t="b">
        <f>VLOOKUP(Y552,lists!$B$7:$D$8,3,FALSE)</f>
        <v>1</v>
      </c>
      <c r="AE552" t="b">
        <f>VLOOKUP(SUBSTITUTE(IF(H552="","Open",H552),"Beg","Mdn"),lists!$B$27:$D$29,3,FALSE)</f>
        <v>1</v>
      </c>
      <c r="AF552" t="b">
        <f>IF(JUMP!$I$5="All",TRUE,IF(JUMP!$I$5=TEXT('Raw - J'!C552,"mmm"),TRUE,FALSE))</f>
        <v>1</v>
      </c>
      <c r="AG552" t="b">
        <f>VLOOKUP(M552,lists!B:D,3,FALSE)</f>
        <v>1</v>
      </c>
      <c r="AH552" t="b">
        <f>VLOOKUP(T552,lists!$B$23:$D$25,3,FALSE)</f>
        <v>1</v>
      </c>
      <c r="AI552">
        <f t="shared" si="39"/>
        <v>1</v>
      </c>
    </row>
    <row r="553" spans="1:35" x14ac:dyDescent="0.35">
      <c r="A553" s="1">
        <f t="shared" si="36"/>
        <v>553</v>
      </c>
      <c r="B553" s="1">
        <f t="shared" si="37"/>
        <v>552</v>
      </c>
      <c r="C553" s="5">
        <v>44374</v>
      </c>
      <c r="D553" t="s">
        <v>161</v>
      </c>
      <c r="E553" t="s">
        <v>47</v>
      </c>
      <c r="F553" t="s">
        <v>48</v>
      </c>
      <c r="G553" t="s">
        <v>6</v>
      </c>
      <c r="H553" t="s">
        <v>227</v>
      </c>
      <c r="K553" t="s">
        <v>49</v>
      </c>
      <c r="L553" t="s">
        <v>5</v>
      </c>
      <c r="M553">
        <v>1</v>
      </c>
      <c r="N553" t="s">
        <v>57</v>
      </c>
      <c r="O553" t="s">
        <v>227</v>
      </c>
      <c r="P553" t="s">
        <v>2103</v>
      </c>
      <c r="Q553" t="s">
        <v>52</v>
      </c>
      <c r="R553">
        <v>70000</v>
      </c>
      <c r="S553" t="s">
        <v>2167</v>
      </c>
      <c r="T553" t="s">
        <v>239</v>
      </c>
      <c r="V553" t="s">
        <v>503</v>
      </c>
      <c r="W553" t="s">
        <v>503</v>
      </c>
      <c r="X553">
        <v>0</v>
      </c>
      <c r="Y553" s="6" t="str">
        <f t="shared" si="38"/>
        <v>A</v>
      </c>
      <c r="Z553" s="6">
        <f>VLOOKUP(Q553,lists!Q:R,2,FALSE)</f>
        <v>5</v>
      </c>
      <c r="AA553" t="b">
        <f>VLOOKUP(G553,lists!$B$2:$D$3,3,FALSE)</f>
        <v>1</v>
      </c>
      <c r="AB553" t="b">
        <f>VLOOKUP(F553,lists!$B:$C,2,FALSE)</f>
        <v>1</v>
      </c>
      <c r="AC553" t="b">
        <f>IF(AND(Z553&gt;=VLOOKUP(JUMP!$I$1,lists!$Q:$R,2,FALSE),Z553&lt;=VLOOKUP(JUMP!$I$2,lists!$Q:$R,2,FALSE)),TRUE,FALSE)</f>
        <v>1</v>
      </c>
      <c r="AD553" t="b">
        <f>VLOOKUP(Y553,lists!$B$7:$D$8,3,FALSE)</f>
        <v>1</v>
      </c>
      <c r="AE553" t="b">
        <f>VLOOKUP(SUBSTITUTE(IF(H553="","Open",H553),"Beg","Mdn"),lists!$B$27:$D$29,3,FALSE)</f>
        <v>1</v>
      </c>
      <c r="AF553" t="b">
        <f>IF(JUMP!$I$5="All",TRUE,IF(JUMP!$I$5=TEXT('Raw - J'!C553,"mmm"),TRUE,FALSE))</f>
        <v>1</v>
      </c>
      <c r="AG553" t="b">
        <f>VLOOKUP(M553,lists!B:D,3,FALSE)</f>
        <v>1</v>
      </c>
      <c r="AH553" t="b">
        <f>VLOOKUP(T553,lists!$B$23:$D$25,3,FALSE)</f>
        <v>1</v>
      </c>
      <c r="AI553">
        <f t="shared" si="39"/>
        <v>1</v>
      </c>
    </row>
    <row r="554" spans="1:35" x14ac:dyDescent="0.35">
      <c r="A554" s="1">
        <f t="shared" si="36"/>
        <v>554</v>
      </c>
      <c r="B554" s="1">
        <f t="shared" si="37"/>
        <v>553</v>
      </c>
      <c r="C554" s="5">
        <v>44375</v>
      </c>
      <c r="D554" t="s">
        <v>69</v>
      </c>
      <c r="E554" t="s">
        <v>47</v>
      </c>
      <c r="F554" t="s">
        <v>53</v>
      </c>
      <c r="G554" t="s">
        <v>6</v>
      </c>
      <c r="H554" t="s">
        <v>244</v>
      </c>
      <c r="K554" t="s">
        <v>54</v>
      </c>
      <c r="L554" t="s">
        <v>5</v>
      </c>
      <c r="M554">
        <v>5</v>
      </c>
      <c r="O554" t="s">
        <v>234</v>
      </c>
      <c r="P554" t="s">
        <v>1724</v>
      </c>
      <c r="Q554" t="s">
        <v>52</v>
      </c>
      <c r="R554">
        <v>3900</v>
      </c>
      <c r="S554" t="s">
        <v>2173</v>
      </c>
      <c r="T554" t="s">
        <v>239</v>
      </c>
      <c r="V554" t="s">
        <v>503</v>
      </c>
      <c r="W554" t="s">
        <v>503</v>
      </c>
      <c r="X554">
        <v>0</v>
      </c>
      <c r="Y554" s="6" t="str">
        <f t="shared" si="38"/>
        <v>A</v>
      </c>
      <c r="Z554" s="6">
        <f>VLOOKUP(Q554,lists!Q:R,2,FALSE)</f>
        <v>5</v>
      </c>
      <c r="AA554" t="b">
        <f>VLOOKUP(G554,lists!$B$2:$D$3,3,FALSE)</f>
        <v>1</v>
      </c>
      <c r="AB554" t="b">
        <f>VLOOKUP(F554,lists!$B:$C,2,FALSE)</f>
        <v>1</v>
      </c>
      <c r="AC554" t="b">
        <f>IF(AND(Z554&gt;=VLOOKUP(JUMP!$I$1,lists!$Q:$R,2,FALSE),Z554&lt;=VLOOKUP(JUMP!$I$2,lists!$Q:$R,2,FALSE)),TRUE,FALSE)</f>
        <v>1</v>
      </c>
      <c r="AD554" t="b">
        <f>VLOOKUP(Y554,lists!$B$7:$D$8,3,FALSE)</f>
        <v>1</v>
      </c>
      <c r="AE554" t="b">
        <f>VLOOKUP(SUBSTITUTE(IF(H554="","Open",H554),"Beg","Mdn"),lists!$B$27:$D$29,3,FALSE)</f>
        <v>1</v>
      </c>
      <c r="AF554" t="b">
        <f>IF(JUMP!$I$5="All",TRUE,IF(JUMP!$I$5=TEXT('Raw - J'!C554,"mmm"),TRUE,FALSE))</f>
        <v>1</v>
      </c>
      <c r="AG554" t="b">
        <f>VLOOKUP(M554,lists!B:D,3,FALSE)</f>
        <v>1</v>
      </c>
      <c r="AH554" t="b">
        <f>VLOOKUP(T554,lists!$B$23:$D$25,3,FALSE)</f>
        <v>1</v>
      </c>
      <c r="AI554">
        <f t="shared" si="39"/>
        <v>1</v>
      </c>
    </row>
    <row r="555" spans="1:35" x14ac:dyDescent="0.35">
      <c r="A555" s="1">
        <f t="shared" si="36"/>
        <v>555</v>
      </c>
      <c r="B555" s="1">
        <f t="shared" si="37"/>
        <v>554</v>
      </c>
      <c r="C555" s="5">
        <v>44375</v>
      </c>
      <c r="D555" t="s">
        <v>69</v>
      </c>
      <c r="E555" t="s">
        <v>47</v>
      </c>
      <c r="F555" t="s">
        <v>48</v>
      </c>
      <c r="G555" t="s">
        <v>6</v>
      </c>
      <c r="H555" t="s">
        <v>227</v>
      </c>
      <c r="K555" t="s">
        <v>54</v>
      </c>
      <c r="L555" t="s">
        <v>5</v>
      </c>
      <c r="M555">
        <v>4</v>
      </c>
      <c r="O555" t="s">
        <v>226</v>
      </c>
      <c r="P555" t="s">
        <v>1724</v>
      </c>
      <c r="Q555" t="s">
        <v>52</v>
      </c>
      <c r="R555">
        <v>4200</v>
      </c>
      <c r="S555" t="s">
        <v>2170</v>
      </c>
      <c r="T555" t="s">
        <v>239</v>
      </c>
      <c r="V555" t="s">
        <v>503</v>
      </c>
      <c r="W555" t="s">
        <v>503</v>
      </c>
      <c r="X555">
        <v>0</v>
      </c>
      <c r="Y555" s="6" t="str">
        <f t="shared" si="38"/>
        <v>A</v>
      </c>
      <c r="Z555" s="6">
        <f>VLOOKUP(Q555,lists!Q:R,2,FALSE)</f>
        <v>5</v>
      </c>
      <c r="AA555" t="b">
        <f>VLOOKUP(G555,lists!$B$2:$D$3,3,FALSE)</f>
        <v>1</v>
      </c>
      <c r="AB555" t="b">
        <f>VLOOKUP(F555,lists!$B:$C,2,FALSE)</f>
        <v>1</v>
      </c>
      <c r="AC555" t="b">
        <f>IF(AND(Z555&gt;=VLOOKUP(JUMP!$I$1,lists!$Q:$R,2,FALSE),Z555&lt;=VLOOKUP(JUMP!$I$2,lists!$Q:$R,2,FALSE)),TRUE,FALSE)</f>
        <v>1</v>
      </c>
      <c r="AD555" t="b">
        <f>VLOOKUP(Y555,lists!$B$7:$D$8,3,FALSE)</f>
        <v>1</v>
      </c>
      <c r="AE555" t="b">
        <f>VLOOKUP(SUBSTITUTE(IF(H555="","Open",H555),"Beg","Mdn"),lists!$B$27:$D$29,3,FALSE)</f>
        <v>1</v>
      </c>
      <c r="AF555" t="b">
        <f>IF(JUMP!$I$5="All",TRUE,IF(JUMP!$I$5=TEXT('Raw - J'!C555,"mmm"),TRUE,FALSE))</f>
        <v>1</v>
      </c>
      <c r="AG555" t="b">
        <f>VLOOKUP(M555,lists!B:D,3,FALSE)</f>
        <v>1</v>
      </c>
      <c r="AH555" t="b">
        <f>VLOOKUP(T555,lists!$B$23:$D$25,3,FALSE)</f>
        <v>1</v>
      </c>
      <c r="AI555">
        <f t="shared" si="39"/>
        <v>1</v>
      </c>
    </row>
    <row r="556" spans="1:35" x14ac:dyDescent="0.35">
      <c r="A556" s="1">
        <f t="shared" si="36"/>
        <v>556</v>
      </c>
      <c r="B556" s="1">
        <f t="shared" si="37"/>
        <v>555</v>
      </c>
      <c r="C556" s="5">
        <v>44375</v>
      </c>
      <c r="D556" t="s">
        <v>69</v>
      </c>
      <c r="E556" t="s">
        <v>47</v>
      </c>
      <c r="F556" t="s">
        <v>48</v>
      </c>
      <c r="G556" t="s">
        <v>6</v>
      </c>
      <c r="H556" t="s">
        <v>227</v>
      </c>
      <c r="K556" t="s">
        <v>54</v>
      </c>
      <c r="L556" t="s">
        <v>5</v>
      </c>
      <c r="M556">
        <v>5</v>
      </c>
      <c r="O556" t="s">
        <v>229</v>
      </c>
      <c r="P556" t="s">
        <v>1723</v>
      </c>
      <c r="Q556" t="s">
        <v>55</v>
      </c>
      <c r="R556">
        <v>4200</v>
      </c>
      <c r="S556" t="s">
        <v>2175</v>
      </c>
      <c r="T556" t="s">
        <v>239</v>
      </c>
      <c r="V556" t="s">
        <v>503</v>
      </c>
      <c r="W556" t="s">
        <v>503</v>
      </c>
      <c r="X556">
        <v>0</v>
      </c>
      <c r="Y556" s="6" t="str">
        <f t="shared" si="38"/>
        <v>A</v>
      </c>
      <c r="Z556" s="6">
        <f>VLOOKUP(Q556,lists!Q:R,2,FALSE)</f>
        <v>2</v>
      </c>
      <c r="AA556" t="b">
        <f>VLOOKUP(G556,lists!$B$2:$D$3,3,FALSE)</f>
        <v>1</v>
      </c>
      <c r="AB556" t="b">
        <f>VLOOKUP(F556,lists!$B:$C,2,FALSE)</f>
        <v>1</v>
      </c>
      <c r="AC556" t="b">
        <f>IF(AND(Z556&gt;=VLOOKUP(JUMP!$I$1,lists!$Q:$R,2,FALSE),Z556&lt;=VLOOKUP(JUMP!$I$2,lists!$Q:$R,2,FALSE)),TRUE,FALSE)</f>
        <v>1</v>
      </c>
      <c r="AD556" t="b">
        <f>VLOOKUP(Y556,lists!$B$7:$D$8,3,FALSE)</f>
        <v>1</v>
      </c>
      <c r="AE556" t="b">
        <f>VLOOKUP(SUBSTITUTE(IF(H556="","Open",H556),"Beg","Mdn"),lists!$B$27:$D$29,3,FALSE)</f>
        <v>1</v>
      </c>
      <c r="AF556" t="b">
        <f>IF(JUMP!$I$5="All",TRUE,IF(JUMP!$I$5=TEXT('Raw - J'!C556,"mmm"),TRUE,FALSE))</f>
        <v>1</v>
      </c>
      <c r="AG556" t="b">
        <f>VLOOKUP(M556,lists!B:D,3,FALSE)</f>
        <v>1</v>
      </c>
      <c r="AH556" t="b">
        <f>VLOOKUP(T556,lists!$B$23:$D$25,3,FALSE)</f>
        <v>1</v>
      </c>
      <c r="AI556">
        <f t="shared" si="39"/>
        <v>1</v>
      </c>
    </row>
    <row r="557" spans="1:35" x14ac:dyDescent="0.35">
      <c r="A557" s="1">
        <f t="shared" si="36"/>
        <v>557</v>
      </c>
      <c r="B557" s="1">
        <f t="shared" si="37"/>
        <v>556</v>
      </c>
      <c r="C557" s="5">
        <v>44375</v>
      </c>
      <c r="D557" t="s">
        <v>69</v>
      </c>
      <c r="E557" t="s">
        <v>47</v>
      </c>
      <c r="F557" t="s">
        <v>53</v>
      </c>
      <c r="G557" t="s">
        <v>6</v>
      </c>
      <c r="H557" t="s">
        <v>227</v>
      </c>
      <c r="K557" t="s">
        <v>35</v>
      </c>
      <c r="L557" t="s">
        <v>5</v>
      </c>
      <c r="M557">
        <v>4</v>
      </c>
      <c r="O557" t="s">
        <v>226</v>
      </c>
      <c r="P557" t="s">
        <v>181</v>
      </c>
      <c r="Q557" t="s">
        <v>50</v>
      </c>
      <c r="R557">
        <v>5400</v>
      </c>
      <c r="S557" t="s">
        <v>2169</v>
      </c>
      <c r="T557" t="s">
        <v>239</v>
      </c>
      <c r="V557" t="s">
        <v>503</v>
      </c>
      <c r="W557" t="s">
        <v>503</v>
      </c>
      <c r="X557">
        <v>0</v>
      </c>
      <c r="Y557" s="6" t="str">
        <f t="shared" si="38"/>
        <v>A</v>
      </c>
      <c r="Z557" s="6">
        <f>VLOOKUP(Q557,lists!Q:R,2,FALSE)</f>
        <v>3</v>
      </c>
      <c r="AA557" t="b">
        <f>VLOOKUP(G557,lists!$B$2:$D$3,3,FALSE)</f>
        <v>1</v>
      </c>
      <c r="AB557" t="b">
        <f>VLOOKUP(F557,lists!$B:$C,2,FALSE)</f>
        <v>1</v>
      </c>
      <c r="AC557" t="b">
        <f>IF(AND(Z557&gt;=VLOOKUP(JUMP!$I$1,lists!$Q:$R,2,FALSE),Z557&lt;=VLOOKUP(JUMP!$I$2,lists!$Q:$R,2,FALSE)),TRUE,FALSE)</f>
        <v>1</v>
      </c>
      <c r="AD557" t="b">
        <f>VLOOKUP(Y557,lists!$B$7:$D$8,3,FALSE)</f>
        <v>1</v>
      </c>
      <c r="AE557" t="b">
        <f>VLOOKUP(SUBSTITUTE(IF(H557="","Open",H557),"Beg","Mdn"),lists!$B$27:$D$29,3,FALSE)</f>
        <v>1</v>
      </c>
      <c r="AF557" t="b">
        <f>IF(JUMP!$I$5="All",TRUE,IF(JUMP!$I$5=TEXT('Raw - J'!C557,"mmm"),TRUE,FALSE))</f>
        <v>1</v>
      </c>
      <c r="AG557" t="b">
        <f>VLOOKUP(M557,lists!B:D,3,FALSE)</f>
        <v>1</v>
      </c>
      <c r="AH557" t="b">
        <f>VLOOKUP(T557,lists!$B$23:$D$25,3,FALSE)</f>
        <v>1</v>
      </c>
      <c r="AI557">
        <f t="shared" si="39"/>
        <v>1</v>
      </c>
    </row>
    <row r="558" spans="1:35" x14ac:dyDescent="0.35">
      <c r="A558" s="1">
        <f t="shared" ref="A558:A573" si="40">IF(B558="",A557,B558+1)</f>
        <v>558</v>
      </c>
      <c r="B558" s="1">
        <f t="shared" ref="B558:B573" si="41">IF(AND(A557&lt;1,AI558=1),1,IF(AI558=1,A557,""))</f>
        <v>557</v>
      </c>
      <c r="C558" s="5">
        <v>44375</v>
      </c>
      <c r="D558" t="s">
        <v>69</v>
      </c>
      <c r="E558" t="s">
        <v>47</v>
      </c>
      <c r="F558" t="s">
        <v>53</v>
      </c>
      <c r="G558" t="s">
        <v>51</v>
      </c>
      <c r="H558" t="s">
        <v>244</v>
      </c>
      <c r="K558" t="s">
        <v>54</v>
      </c>
      <c r="L558" t="s">
        <v>7</v>
      </c>
      <c r="M558">
        <v>4</v>
      </c>
      <c r="O558" t="s">
        <v>227</v>
      </c>
      <c r="P558" t="s">
        <v>181</v>
      </c>
      <c r="Q558" t="s">
        <v>50</v>
      </c>
      <c r="R558">
        <v>5400</v>
      </c>
      <c r="S558" t="s">
        <v>2172</v>
      </c>
      <c r="T558" t="s">
        <v>239</v>
      </c>
      <c r="V558" t="s">
        <v>503</v>
      </c>
      <c r="W558" t="s">
        <v>503</v>
      </c>
      <c r="X558">
        <v>0</v>
      </c>
      <c r="Y558" s="6" t="str">
        <f t="shared" si="38"/>
        <v>F</v>
      </c>
      <c r="Z558" s="6">
        <f>VLOOKUP(Q558,lists!Q:R,2,FALSE)</f>
        <v>3</v>
      </c>
      <c r="AA558" t="b">
        <f>VLOOKUP(G558,lists!$B$2:$D$3,3,FALSE)</f>
        <v>1</v>
      </c>
      <c r="AB558" t="b">
        <f>VLOOKUP(F558,lists!$B:$C,2,FALSE)</f>
        <v>1</v>
      </c>
      <c r="AC558" t="b">
        <f>IF(AND(Z558&gt;=VLOOKUP(JUMP!$I$1,lists!$Q:$R,2,FALSE),Z558&lt;=VLOOKUP(JUMP!$I$2,lists!$Q:$R,2,FALSE)),TRUE,FALSE)</f>
        <v>1</v>
      </c>
      <c r="AD558" t="b">
        <f>VLOOKUP(Y558,lists!$B$7:$D$8,3,FALSE)</f>
        <v>1</v>
      </c>
      <c r="AE558" t="b">
        <f>VLOOKUP(SUBSTITUTE(IF(H558="","Open",H558),"Beg","Mdn"),lists!$B$27:$D$29,3,FALSE)</f>
        <v>1</v>
      </c>
      <c r="AF558" t="b">
        <f>IF(JUMP!$I$5="All",TRUE,IF(JUMP!$I$5=TEXT('Raw - J'!C558,"mmm"),TRUE,FALSE))</f>
        <v>1</v>
      </c>
      <c r="AG558" t="b">
        <f>VLOOKUP(M558,lists!B:D,3,FALSE)</f>
        <v>1</v>
      </c>
      <c r="AH558" t="b">
        <f>VLOOKUP(T558,lists!$B$23:$D$25,3,FALSE)</f>
        <v>1</v>
      </c>
      <c r="AI558">
        <f t="shared" si="39"/>
        <v>1</v>
      </c>
    </row>
    <row r="559" spans="1:35" x14ac:dyDescent="0.35">
      <c r="A559" s="1">
        <f t="shared" si="40"/>
        <v>559</v>
      </c>
      <c r="B559" s="1">
        <f t="shared" si="41"/>
        <v>558</v>
      </c>
      <c r="C559" s="5">
        <v>44375</v>
      </c>
      <c r="D559" t="s">
        <v>69</v>
      </c>
      <c r="E559" t="s">
        <v>47</v>
      </c>
      <c r="F559" t="s">
        <v>53</v>
      </c>
      <c r="G559" t="s">
        <v>51</v>
      </c>
      <c r="H559" t="s">
        <v>244</v>
      </c>
      <c r="K559" t="s">
        <v>54</v>
      </c>
      <c r="L559" t="s">
        <v>5</v>
      </c>
      <c r="M559">
        <v>4</v>
      </c>
      <c r="O559" t="s">
        <v>227</v>
      </c>
      <c r="P559" t="s">
        <v>1723</v>
      </c>
      <c r="Q559" t="s">
        <v>55</v>
      </c>
      <c r="R559">
        <v>5400</v>
      </c>
      <c r="S559" t="s">
        <v>2174</v>
      </c>
      <c r="T559" t="s">
        <v>239</v>
      </c>
      <c r="V559" t="s">
        <v>518</v>
      </c>
      <c r="W559" t="s">
        <v>503</v>
      </c>
      <c r="X559">
        <v>0</v>
      </c>
      <c r="Y559" s="6" t="str">
        <f t="shared" si="38"/>
        <v>A</v>
      </c>
      <c r="Z559" s="6">
        <f>VLOOKUP(Q559,lists!Q:R,2,FALSE)</f>
        <v>2</v>
      </c>
      <c r="AA559" t="b">
        <f>VLOOKUP(G559,lists!$B$2:$D$3,3,FALSE)</f>
        <v>1</v>
      </c>
      <c r="AB559" t="b">
        <f>VLOOKUP(F559,lists!$B:$C,2,FALSE)</f>
        <v>1</v>
      </c>
      <c r="AC559" t="b">
        <f>IF(AND(Z559&gt;=VLOOKUP(JUMP!$I$1,lists!$Q:$R,2,FALSE),Z559&lt;=VLOOKUP(JUMP!$I$2,lists!$Q:$R,2,FALSE)),TRUE,FALSE)</f>
        <v>1</v>
      </c>
      <c r="AD559" t="b">
        <f>VLOOKUP(Y559,lists!$B$7:$D$8,3,FALSE)</f>
        <v>1</v>
      </c>
      <c r="AE559" t="b">
        <f>VLOOKUP(SUBSTITUTE(IF(H559="","Open",H559),"Beg","Mdn"),lists!$B$27:$D$29,3,FALSE)</f>
        <v>1</v>
      </c>
      <c r="AF559" t="b">
        <f>IF(JUMP!$I$5="All",TRUE,IF(JUMP!$I$5=TEXT('Raw - J'!C559,"mmm"),TRUE,FALSE))</f>
        <v>1</v>
      </c>
      <c r="AG559" t="b">
        <f>VLOOKUP(M559,lists!B:D,3,FALSE)</f>
        <v>1</v>
      </c>
      <c r="AH559" t="b">
        <f>VLOOKUP(T559,lists!$B$23:$D$25,3,FALSE)</f>
        <v>1</v>
      </c>
      <c r="AI559">
        <f t="shared" si="39"/>
        <v>1</v>
      </c>
    </row>
    <row r="560" spans="1:35" x14ac:dyDescent="0.35">
      <c r="A560" s="1">
        <f t="shared" si="40"/>
        <v>560</v>
      </c>
      <c r="B560" s="1">
        <f t="shared" si="41"/>
        <v>559</v>
      </c>
      <c r="C560" s="5">
        <v>44375</v>
      </c>
      <c r="D560" t="s">
        <v>69</v>
      </c>
      <c r="E560" t="s">
        <v>47</v>
      </c>
      <c r="F560" t="s">
        <v>48</v>
      </c>
      <c r="G560" t="s">
        <v>51</v>
      </c>
      <c r="H560" t="s">
        <v>244</v>
      </c>
      <c r="K560" t="s">
        <v>49</v>
      </c>
      <c r="L560" t="s">
        <v>5</v>
      </c>
      <c r="M560">
        <v>4</v>
      </c>
      <c r="O560" t="s">
        <v>227</v>
      </c>
      <c r="P560" t="s">
        <v>1723</v>
      </c>
      <c r="Q560" t="s">
        <v>55</v>
      </c>
      <c r="R560">
        <v>6200</v>
      </c>
      <c r="S560" t="s">
        <v>2171</v>
      </c>
      <c r="T560" t="s">
        <v>239</v>
      </c>
      <c r="V560" t="s">
        <v>503</v>
      </c>
      <c r="W560" t="s">
        <v>503</v>
      </c>
      <c r="X560">
        <v>0</v>
      </c>
      <c r="Y560" s="6" t="str">
        <f t="shared" si="38"/>
        <v>A</v>
      </c>
      <c r="Z560" s="6">
        <f>VLOOKUP(Q560,lists!Q:R,2,FALSE)</f>
        <v>2</v>
      </c>
      <c r="AA560" t="b">
        <f>VLOOKUP(G560,lists!$B$2:$D$3,3,FALSE)</f>
        <v>1</v>
      </c>
      <c r="AB560" t="b">
        <f>VLOOKUP(F560,lists!$B:$C,2,FALSE)</f>
        <v>1</v>
      </c>
      <c r="AC560" t="b">
        <f>IF(AND(Z560&gt;=VLOOKUP(JUMP!$I$1,lists!$Q:$R,2,FALSE),Z560&lt;=VLOOKUP(JUMP!$I$2,lists!$Q:$R,2,FALSE)),TRUE,FALSE)</f>
        <v>1</v>
      </c>
      <c r="AD560" t="b">
        <f>VLOOKUP(Y560,lists!$B$7:$D$8,3,FALSE)</f>
        <v>1</v>
      </c>
      <c r="AE560" t="b">
        <f>VLOOKUP(SUBSTITUTE(IF(H560="","Open",H560),"Beg","Mdn"),lists!$B$27:$D$29,3,FALSE)</f>
        <v>1</v>
      </c>
      <c r="AF560" t="b">
        <f>IF(JUMP!$I$5="All",TRUE,IF(JUMP!$I$5=TEXT('Raw - J'!C560,"mmm"),TRUE,FALSE))</f>
        <v>1</v>
      </c>
      <c r="AG560" t="b">
        <f>VLOOKUP(M560,lists!B:D,3,FALSE)</f>
        <v>1</v>
      </c>
      <c r="AH560" t="b">
        <f>VLOOKUP(T560,lists!$B$23:$D$25,3,FALSE)</f>
        <v>1</v>
      </c>
      <c r="AI560">
        <f t="shared" si="39"/>
        <v>1</v>
      </c>
    </row>
    <row r="561" spans="1:35" x14ac:dyDescent="0.35">
      <c r="A561" s="1">
        <f t="shared" si="40"/>
        <v>561</v>
      </c>
      <c r="B561" s="1">
        <f t="shared" si="41"/>
        <v>560</v>
      </c>
      <c r="C561" s="5">
        <v>44376</v>
      </c>
      <c r="D561" t="s">
        <v>182</v>
      </c>
      <c r="E561" t="s">
        <v>47</v>
      </c>
      <c r="F561" t="s">
        <v>58</v>
      </c>
      <c r="G561" t="s">
        <v>51</v>
      </c>
      <c r="H561" t="s">
        <v>227</v>
      </c>
      <c r="K561" t="s">
        <v>60</v>
      </c>
      <c r="L561" t="s">
        <v>5</v>
      </c>
      <c r="M561">
        <v>5</v>
      </c>
      <c r="O561" t="s">
        <v>227</v>
      </c>
      <c r="P561" t="s">
        <v>185</v>
      </c>
      <c r="Q561" t="s">
        <v>55</v>
      </c>
      <c r="R561">
        <v>4500</v>
      </c>
      <c r="S561" t="s">
        <v>2181</v>
      </c>
      <c r="T561" t="s">
        <v>239</v>
      </c>
      <c r="U561" t="s">
        <v>526</v>
      </c>
      <c r="V561" t="s">
        <v>503</v>
      </c>
      <c r="W561" t="s">
        <v>503</v>
      </c>
      <c r="X561">
        <v>0</v>
      </c>
      <c r="Y561" s="6" t="str">
        <f t="shared" si="38"/>
        <v>A</v>
      </c>
      <c r="Z561" s="6">
        <f>VLOOKUP(Q561,lists!Q:R,2,FALSE)</f>
        <v>2</v>
      </c>
      <c r="AA561" t="b">
        <f>VLOOKUP(G561,lists!$B$2:$D$3,3,FALSE)</f>
        <v>1</v>
      </c>
      <c r="AB561" t="b">
        <f>VLOOKUP(F561,lists!$B:$C,2,FALSE)</f>
        <v>1</v>
      </c>
      <c r="AC561" t="b">
        <f>IF(AND(Z561&gt;=VLOOKUP(JUMP!$I$1,lists!$Q:$R,2,FALSE),Z561&lt;=VLOOKUP(JUMP!$I$2,lists!$Q:$R,2,FALSE)),TRUE,FALSE)</f>
        <v>1</v>
      </c>
      <c r="AD561" t="b">
        <f>VLOOKUP(Y561,lists!$B$7:$D$8,3,FALSE)</f>
        <v>1</v>
      </c>
      <c r="AE561" t="b">
        <f>VLOOKUP(SUBSTITUTE(IF(H561="","Open",H561),"Beg","Mdn"),lists!$B$27:$D$29,3,FALSE)</f>
        <v>1</v>
      </c>
      <c r="AF561" t="b">
        <f>IF(JUMP!$I$5="All",TRUE,IF(JUMP!$I$5=TEXT('Raw - J'!C561,"mmm"),TRUE,FALSE))</f>
        <v>1</v>
      </c>
      <c r="AG561" t="b">
        <f>VLOOKUP(M561,lists!B:D,3,FALSE)</f>
        <v>1</v>
      </c>
      <c r="AH561" t="b">
        <f>VLOOKUP(T561,lists!$B$23:$D$25,3,FALSE)</f>
        <v>1</v>
      </c>
      <c r="AI561">
        <f t="shared" si="39"/>
        <v>1</v>
      </c>
    </row>
    <row r="562" spans="1:35" x14ac:dyDescent="0.35">
      <c r="A562" s="1">
        <f t="shared" si="40"/>
        <v>562</v>
      </c>
      <c r="B562" s="1">
        <f t="shared" si="41"/>
        <v>561</v>
      </c>
      <c r="C562" s="5">
        <v>44376</v>
      </c>
      <c r="D562" t="s">
        <v>182</v>
      </c>
      <c r="E562" t="s">
        <v>47</v>
      </c>
      <c r="F562" t="s">
        <v>53</v>
      </c>
      <c r="G562" t="s">
        <v>6</v>
      </c>
      <c r="H562" t="s">
        <v>227</v>
      </c>
      <c r="K562" t="s">
        <v>54</v>
      </c>
      <c r="L562" t="s">
        <v>5</v>
      </c>
      <c r="M562">
        <v>4</v>
      </c>
      <c r="O562" t="s">
        <v>235</v>
      </c>
      <c r="P562" t="s">
        <v>200</v>
      </c>
      <c r="Q562" t="s">
        <v>52</v>
      </c>
      <c r="R562">
        <v>5500</v>
      </c>
      <c r="S562" t="s">
        <v>2178</v>
      </c>
      <c r="T562" t="s">
        <v>239</v>
      </c>
      <c r="V562" t="s">
        <v>503</v>
      </c>
      <c r="W562" t="s">
        <v>503</v>
      </c>
      <c r="X562">
        <v>0</v>
      </c>
      <c r="Y562" s="6" t="str">
        <f t="shared" si="38"/>
        <v>A</v>
      </c>
      <c r="Z562" s="6">
        <f>VLOOKUP(Q562,lists!Q:R,2,FALSE)</f>
        <v>5</v>
      </c>
      <c r="AA562" t="b">
        <f>VLOOKUP(G562,lists!$B$2:$D$3,3,FALSE)</f>
        <v>1</v>
      </c>
      <c r="AB562" t="b">
        <f>VLOOKUP(F562,lists!$B:$C,2,FALSE)</f>
        <v>1</v>
      </c>
      <c r="AC562" t="b">
        <f>IF(AND(Z562&gt;=VLOOKUP(JUMP!$I$1,lists!$Q:$R,2,FALSE),Z562&lt;=VLOOKUP(JUMP!$I$2,lists!$Q:$R,2,FALSE)),TRUE,FALSE)</f>
        <v>1</v>
      </c>
      <c r="AD562" t="b">
        <f>VLOOKUP(Y562,lists!$B$7:$D$8,3,FALSE)</f>
        <v>1</v>
      </c>
      <c r="AE562" t="b">
        <f>VLOOKUP(SUBSTITUTE(IF(H562="","Open",H562),"Beg","Mdn"),lists!$B$27:$D$29,3,FALSE)</f>
        <v>1</v>
      </c>
      <c r="AF562" t="b">
        <f>IF(JUMP!$I$5="All",TRUE,IF(JUMP!$I$5=TEXT('Raw - J'!C562,"mmm"),TRUE,FALSE))</f>
        <v>1</v>
      </c>
      <c r="AG562" t="b">
        <f>VLOOKUP(M562,lists!B:D,3,FALSE)</f>
        <v>1</v>
      </c>
      <c r="AH562" t="b">
        <f>VLOOKUP(T562,lists!$B$23:$D$25,3,FALSE)</f>
        <v>1</v>
      </c>
      <c r="AI562">
        <f t="shared" si="39"/>
        <v>1</v>
      </c>
    </row>
    <row r="563" spans="1:35" x14ac:dyDescent="0.35">
      <c r="A563" s="1">
        <f t="shared" si="40"/>
        <v>563</v>
      </c>
      <c r="B563" s="1">
        <f t="shared" si="41"/>
        <v>562</v>
      </c>
      <c r="C563" s="5">
        <v>44376</v>
      </c>
      <c r="D563" t="s">
        <v>182</v>
      </c>
      <c r="E563" t="s">
        <v>47</v>
      </c>
      <c r="F563" t="s">
        <v>53</v>
      </c>
      <c r="G563" t="s">
        <v>51</v>
      </c>
      <c r="H563" t="s">
        <v>245</v>
      </c>
      <c r="K563" t="s">
        <v>54</v>
      </c>
      <c r="L563" t="s">
        <v>5</v>
      </c>
      <c r="M563">
        <v>4</v>
      </c>
      <c r="O563" t="s">
        <v>227</v>
      </c>
      <c r="P563" t="s">
        <v>185</v>
      </c>
      <c r="Q563" t="s">
        <v>55</v>
      </c>
      <c r="R563">
        <v>6400</v>
      </c>
      <c r="S563" t="s">
        <v>2180</v>
      </c>
      <c r="T563" t="s">
        <v>239</v>
      </c>
      <c r="V563" t="s">
        <v>503</v>
      </c>
      <c r="W563" t="s">
        <v>503</v>
      </c>
      <c r="X563">
        <v>0</v>
      </c>
      <c r="Y563" s="6" t="str">
        <f t="shared" si="38"/>
        <v>A</v>
      </c>
      <c r="Z563" s="6">
        <f>VLOOKUP(Q563,lists!Q:R,2,FALSE)</f>
        <v>2</v>
      </c>
      <c r="AA563" t="b">
        <f>VLOOKUP(G563,lists!$B$2:$D$3,3,FALSE)</f>
        <v>1</v>
      </c>
      <c r="AB563" t="b">
        <f>VLOOKUP(F563,lists!$B:$C,2,FALSE)</f>
        <v>1</v>
      </c>
      <c r="AC563" t="b">
        <f>IF(AND(Z563&gt;=VLOOKUP(JUMP!$I$1,lists!$Q:$R,2,FALSE),Z563&lt;=VLOOKUP(JUMP!$I$2,lists!$Q:$R,2,FALSE)),TRUE,FALSE)</f>
        <v>1</v>
      </c>
      <c r="AD563" t="b">
        <f>VLOOKUP(Y563,lists!$B$7:$D$8,3,FALSE)</f>
        <v>1</v>
      </c>
      <c r="AE563" t="b">
        <f>VLOOKUP(SUBSTITUTE(IF(H563="","Open",H563),"Beg","Mdn"),lists!$B$27:$D$29,3,FALSE)</f>
        <v>1</v>
      </c>
      <c r="AF563" t="b">
        <f>IF(JUMP!$I$5="All",TRUE,IF(JUMP!$I$5=TEXT('Raw - J'!C563,"mmm"),TRUE,FALSE))</f>
        <v>1</v>
      </c>
      <c r="AG563" t="b">
        <f>VLOOKUP(M563,lists!B:D,3,FALSE)</f>
        <v>1</v>
      </c>
      <c r="AH563" t="b">
        <f>VLOOKUP(T563,lists!$B$23:$D$25,3,FALSE)</f>
        <v>1</v>
      </c>
      <c r="AI563">
        <f t="shared" si="39"/>
        <v>1</v>
      </c>
    </row>
    <row r="564" spans="1:35" x14ac:dyDescent="0.35">
      <c r="A564" s="1">
        <f t="shared" si="40"/>
        <v>564</v>
      </c>
      <c r="B564" s="1">
        <f t="shared" si="41"/>
        <v>563</v>
      </c>
      <c r="C564" s="5">
        <v>44376</v>
      </c>
      <c r="D564" t="s">
        <v>182</v>
      </c>
      <c r="E564" t="s">
        <v>47</v>
      </c>
      <c r="F564" t="s">
        <v>48</v>
      </c>
      <c r="G564" t="s">
        <v>6</v>
      </c>
      <c r="H564" t="s">
        <v>244</v>
      </c>
      <c r="K564" t="s">
        <v>49</v>
      </c>
      <c r="L564" t="s">
        <v>5</v>
      </c>
      <c r="M564">
        <v>4</v>
      </c>
      <c r="O564" t="s">
        <v>228</v>
      </c>
      <c r="P564" t="s">
        <v>151</v>
      </c>
      <c r="Q564" t="s">
        <v>50</v>
      </c>
      <c r="R564">
        <v>7000</v>
      </c>
      <c r="S564" t="s">
        <v>2179</v>
      </c>
      <c r="T564" t="s">
        <v>239</v>
      </c>
      <c r="V564" t="s">
        <v>503</v>
      </c>
      <c r="W564" t="s">
        <v>503</v>
      </c>
      <c r="X564">
        <v>0</v>
      </c>
      <c r="Y564" s="6" t="str">
        <f t="shared" si="38"/>
        <v>A</v>
      </c>
      <c r="Z564" s="6">
        <f>VLOOKUP(Q564,lists!Q:R,2,FALSE)</f>
        <v>3</v>
      </c>
      <c r="AA564" t="b">
        <f>VLOOKUP(G564,lists!$B$2:$D$3,3,FALSE)</f>
        <v>1</v>
      </c>
      <c r="AB564" t="b">
        <f>VLOOKUP(F564,lists!$B:$C,2,FALSE)</f>
        <v>1</v>
      </c>
      <c r="AC564" t="b">
        <f>IF(AND(Z564&gt;=VLOOKUP(JUMP!$I$1,lists!$Q:$R,2,FALSE),Z564&lt;=VLOOKUP(JUMP!$I$2,lists!$Q:$R,2,FALSE)),TRUE,FALSE)</f>
        <v>1</v>
      </c>
      <c r="AD564" t="b">
        <f>VLOOKUP(Y564,lists!$B$7:$D$8,3,FALSE)</f>
        <v>1</v>
      </c>
      <c r="AE564" t="b">
        <f>VLOOKUP(SUBSTITUTE(IF(H564="","Open",H564),"Beg","Mdn"),lists!$B$27:$D$29,3,FALSE)</f>
        <v>1</v>
      </c>
      <c r="AF564" t="b">
        <f>IF(JUMP!$I$5="All",TRUE,IF(JUMP!$I$5=TEXT('Raw - J'!C564,"mmm"),TRUE,FALSE))</f>
        <v>1</v>
      </c>
      <c r="AG564" t="b">
        <f>VLOOKUP(M564,lists!B:D,3,FALSE)</f>
        <v>1</v>
      </c>
      <c r="AH564" t="b">
        <f>VLOOKUP(T564,lists!$B$23:$D$25,3,FALSE)</f>
        <v>1</v>
      </c>
      <c r="AI564">
        <f t="shared" si="39"/>
        <v>1</v>
      </c>
    </row>
    <row r="565" spans="1:35" x14ac:dyDescent="0.35">
      <c r="A565" s="1">
        <f t="shared" si="40"/>
        <v>565</v>
      </c>
      <c r="B565" s="1">
        <f t="shared" si="41"/>
        <v>564</v>
      </c>
      <c r="C565" s="5">
        <v>44376</v>
      </c>
      <c r="D565" t="s">
        <v>182</v>
      </c>
      <c r="E565" t="s">
        <v>47</v>
      </c>
      <c r="F565" t="s">
        <v>48</v>
      </c>
      <c r="G565" t="s">
        <v>51</v>
      </c>
      <c r="H565" t="s">
        <v>244</v>
      </c>
      <c r="K565" t="s">
        <v>49</v>
      </c>
      <c r="L565" t="s">
        <v>5</v>
      </c>
      <c r="M565">
        <v>3</v>
      </c>
      <c r="O565" t="s">
        <v>227</v>
      </c>
      <c r="P565" t="s">
        <v>183</v>
      </c>
      <c r="Q565" t="s">
        <v>52</v>
      </c>
      <c r="R565">
        <v>11000</v>
      </c>
      <c r="S565" t="s">
        <v>2176</v>
      </c>
      <c r="T565" t="s">
        <v>239</v>
      </c>
      <c r="V565" t="s">
        <v>503</v>
      </c>
      <c r="W565" t="s">
        <v>503</v>
      </c>
      <c r="X565">
        <v>0</v>
      </c>
      <c r="Y565" s="6" t="str">
        <f t="shared" si="38"/>
        <v>A</v>
      </c>
      <c r="Z565" s="6">
        <f>VLOOKUP(Q565,lists!Q:R,2,FALSE)</f>
        <v>5</v>
      </c>
      <c r="AA565" t="b">
        <f>VLOOKUP(G565,lists!$B$2:$D$3,3,FALSE)</f>
        <v>1</v>
      </c>
      <c r="AB565" t="b">
        <f>VLOOKUP(F565,lists!$B:$C,2,FALSE)</f>
        <v>1</v>
      </c>
      <c r="AC565" t="b">
        <f>IF(AND(Z565&gt;=VLOOKUP(JUMP!$I$1,lists!$Q:$R,2,FALSE),Z565&lt;=VLOOKUP(JUMP!$I$2,lists!$Q:$R,2,FALSE)),TRUE,FALSE)</f>
        <v>1</v>
      </c>
      <c r="AD565" t="b">
        <f>VLOOKUP(Y565,lists!$B$7:$D$8,3,FALSE)</f>
        <v>1</v>
      </c>
      <c r="AE565" t="b">
        <f>VLOOKUP(SUBSTITUTE(IF(H565="","Open",H565),"Beg","Mdn"),lists!$B$27:$D$29,3,FALSE)</f>
        <v>1</v>
      </c>
      <c r="AF565" t="b">
        <f>IF(JUMP!$I$5="All",TRUE,IF(JUMP!$I$5=TEXT('Raw - J'!C565,"mmm"),TRUE,FALSE))</f>
        <v>1</v>
      </c>
      <c r="AG565" t="b">
        <f>VLOOKUP(M565,lists!B:D,3,FALSE)</f>
        <v>1</v>
      </c>
      <c r="AH565" t="b">
        <f>VLOOKUP(T565,lists!$B$23:$D$25,3,FALSE)</f>
        <v>1</v>
      </c>
      <c r="AI565">
        <f t="shared" si="39"/>
        <v>1</v>
      </c>
    </row>
    <row r="566" spans="1:35" x14ac:dyDescent="0.35">
      <c r="A566" s="1">
        <f t="shared" si="40"/>
        <v>566</v>
      </c>
      <c r="B566" s="1">
        <f t="shared" si="41"/>
        <v>565</v>
      </c>
      <c r="C566" s="5">
        <v>44376</v>
      </c>
      <c r="D566" t="s">
        <v>182</v>
      </c>
      <c r="E566" t="s">
        <v>47</v>
      </c>
      <c r="F566" t="s">
        <v>48</v>
      </c>
      <c r="G566" t="s">
        <v>6</v>
      </c>
      <c r="H566" t="s">
        <v>227</v>
      </c>
      <c r="K566" t="s">
        <v>49</v>
      </c>
      <c r="L566" t="s">
        <v>5</v>
      </c>
      <c r="M566">
        <v>3</v>
      </c>
      <c r="O566" t="s">
        <v>231</v>
      </c>
      <c r="P566" t="s">
        <v>186</v>
      </c>
      <c r="Q566" t="s">
        <v>55</v>
      </c>
      <c r="R566">
        <v>11000</v>
      </c>
      <c r="S566" t="s">
        <v>2177</v>
      </c>
      <c r="T566" t="s">
        <v>239</v>
      </c>
      <c r="V566" t="s">
        <v>503</v>
      </c>
      <c r="W566" t="s">
        <v>503</v>
      </c>
      <c r="X566">
        <v>0</v>
      </c>
      <c r="Y566" s="6" t="str">
        <f t="shared" si="38"/>
        <v>A</v>
      </c>
      <c r="Z566" s="6">
        <f>VLOOKUP(Q566,lists!Q:R,2,FALSE)</f>
        <v>2</v>
      </c>
      <c r="AA566" t="b">
        <f>VLOOKUP(G566,lists!$B$2:$D$3,3,FALSE)</f>
        <v>1</v>
      </c>
      <c r="AB566" t="b">
        <f>VLOOKUP(F566,lists!$B:$C,2,FALSE)</f>
        <v>1</v>
      </c>
      <c r="AC566" t="b">
        <f>IF(AND(Z566&gt;=VLOOKUP(JUMP!$I$1,lists!$Q:$R,2,FALSE),Z566&lt;=VLOOKUP(JUMP!$I$2,lists!$Q:$R,2,FALSE)),TRUE,FALSE)</f>
        <v>1</v>
      </c>
      <c r="AD566" t="b">
        <f>VLOOKUP(Y566,lists!$B$7:$D$8,3,FALSE)</f>
        <v>1</v>
      </c>
      <c r="AE566" t="b">
        <f>VLOOKUP(SUBSTITUTE(IF(H566="","Open",H566),"Beg","Mdn"),lists!$B$27:$D$29,3,FALSE)</f>
        <v>1</v>
      </c>
      <c r="AF566" t="b">
        <f>IF(JUMP!$I$5="All",TRUE,IF(JUMP!$I$5=TEXT('Raw - J'!C566,"mmm"),TRUE,FALSE))</f>
        <v>1</v>
      </c>
      <c r="AG566" t="b">
        <f>VLOOKUP(M566,lists!B:D,3,FALSE)</f>
        <v>1</v>
      </c>
      <c r="AH566" t="b">
        <f>VLOOKUP(T566,lists!$B$23:$D$25,3,FALSE)</f>
        <v>1</v>
      </c>
      <c r="AI566">
        <f t="shared" si="39"/>
        <v>1</v>
      </c>
    </row>
    <row r="567" spans="1:35" x14ac:dyDescent="0.35">
      <c r="A567" s="1">
        <f t="shared" si="40"/>
        <v>567</v>
      </c>
      <c r="B567" s="1">
        <f t="shared" si="41"/>
        <v>566</v>
      </c>
      <c r="C567" s="5">
        <v>44377</v>
      </c>
      <c r="D567" t="s">
        <v>516</v>
      </c>
      <c r="E567" t="s">
        <v>47</v>
      </c>
      <c r="F567" t="s">
        <v>58</v>
      </c>
      <c r="G567" t="s">
        <v>51</v>
      </c>
      <c r="H567" t="s">
        <v>227</v>
      </c>
      <c r="K567" t="s">
        <v>60</v>
      </c>
      <c r="L567" t="s">
        <v>7</v>
      </c>
      <c r="M567">
        <v>5</v>
      </c>
      <c r="O567" t="s">
        <v>227</v>
      </c>
      <c r="P567" t="s">
        <v>55</v>
      </c>
      <c r="Q567" t="s">
        <v>55</v>
      </c>
      <c r="R567">
        <v>3500</v>
      </c>
      <c r="S567" t="s">
        <v>2185</v>
      </c>
      <c r="T567" t="s">
        <v>239</v>
      </c>
      <c r="V567" t="s">
        <v>503</v>
      </c>
      <c r="W567" t="s">
        <v>503</v>
      </c>
      <c r="X567">
        <v>0</v>
      </c>
      <c r="Y567" s="6" t="str">
        <f t="shared" si="38"/>
        <v>F</v>
      </c>
      <c r="Z567" s="6">
        <f>VLOOKUP(Q567,lists!Q:R,2,FALSE)</f>
        <v>2</v>
      </c>
      <c r="AA567" t="b">
        <f>VLOOKUP(G567,lists!$B$2:$D$3,3,FALSE)</f>
        <v>1</v>
      </c>
      <c r="AB567" t="b">
        <f>VLOOKUP(F567,lists!$B:$C,2,FALSE)</f>
        <v>1</v>
      </c>
      <c r="AC567" t="b">
        <f>IF(AND(Z567&gt;=VLOOKUP(JUMP!$I$1,lists!$Q:$R,2,FALSE),Z567&lt;=VLOOKUP(JUMP!$I$2,lists!$Q:$R,2,FALSE)),TRUE,FALSE)</f>
        <v>1</v>
      </c>
      <c r="AD567" t="b">
        <f>VLOOKUP(Y567,lists!$B$7:$D$8,3,FALSE)</f>
        <v>1</v>
      </c>
      <c r="AE567" t="b">
        <f>VLOOKUP(SUBSTITUTE(IF(H567="","Open",H567),"Beg","Mdn"),lists!$B$27:$D$29,3,FALSE)</f>
        <v>1</v>
      </c>
      <c r="AF567" t="b">
        <f>IF(JUMP!$I$5="All",TRUE,IF(JUMP!$I$5=TEXT('Raw - J'!C567,"mmm"),TRUE,FALSE))</f>
        <v>1</v>
      </c>
      <c r="AG567" t="b">
        <f>VLOOKUP(M567,lists!B:D,3,FALSE)</f>
        <v>1</v>
      </c>
      <c r="AH567" t="b">
        <f>VLOOKUP(T567,lists!$B$23:$D$25,3,FALSE)</f>
        <v>1</v>
      </c>
      <c r="AI567">
        <f t="shared" si="39"/>
        <v>1</v>
      </c>
    </row>
    <row r="568" spans="1:35" x14ac:dyDescent="0.35">
      <c r="A568" s="1">
        <f t="shared" si="40"/>
        <v>568</v>
      </c>
      <c r="B568" s="1">
        <f t="shared" si="41"/>
        <v>567</v>
      </c>
      <c r="C568" s="5">
        <v>44377</v>
      </c>
      <c r="D568" t="s">
        <v>516</v>
      </c>
      <c r="E568" t="s">
        <v>47</v>
      </c>
      <c r="F568" t="s">
        <v>53</v>
      </c>
      <c r="G568" t="s">
        <v>6</v>
      </c>
      <c r="H568" t="s">
        <v>227</v>
      </c>
      <c r="K568" t="s">
        <v>54</v>
      </c>
      <c r="L568" t="s">
        <v>5</v>
      </c>
      <c r="M568">
        <v>5</v>
      </c>
      <c r="O568" t="s">
        <v>229</v>
      </c>
      <c r="P568" t="s">
        <v>86</v>
      </c>
      <c r="Q568" t="s">
        <v>50</v>
      </c>
      <c r="R568">
        <v>3900</v>
      </c>
      <c r="S568" t="s">
        <v>2186</v>
      </c>
      <c r="T568" t="s">
        <v>239</v>
      </c>
      <c r="U568" t="s">
        <v>1695</v>
      </c>
      <c r="V568" t="s">
        <v>503</v>
      </c>
      <c r="W568" t="s">
        <v>503</v>
      </c>
      <c r="X568">
        <v>0</v>
      </c>
      <c r="Y568" s="6" t="str">
        <f t="shared" si="38"/>
        <v>A</v>
      </c>
      <c r="Z568" s="6">
        <f>VLOOKUP(Q568,lists!Q:R,2,FALSE)</f>
        <v>3</v>
      </c>
      <c r="AA568" t="b">
        <f>VLOOKUP(G568,lists!$B$2:$D$3,3,FALSE)</f>
        <v>1</v>
      </c>
      <c r="AB568" t="b">
        <f>VLOOKUP(F568,lists!$B:$C,2,FALSE)</f>
        <v>1</v>
      </c>
      <c r="AC568" t="b">
        <f>IF(AND(Z568&gt;=VLOOKUP(JUMP!$I$1,lists!$Q:$R,2,FALSE),Z568&lt;=VLOOKUP(JUMP!$I$2,lists!$Q:$R,2,FALSE)),TRUE,FALSE)</f>
        <v>1</v>
      </c>
      <c r="AD568" t="b">
        <f>VLOOKUP(Y568,lists!$B$7:$D$8,3,FALSE)</f>
        <v>1</v>
      </c>
      <c r="AE568" t="b">
        <f>VLOOKUP(SUBSTITUTE(IF(H568="","Open",H568),"Beg","Mdn"),lists!$B$27:$D$29,3,FALSE)</f>
        <v>1</v>
      </c>
      <c r="AF568" t="b">
        <f>IF(JUMP!$I$5="All",TRUE,IF(JUMP!$I$5=TEXT('Raw - J'!C568,"mmm"),TRUE,FALSE))</f>
        <v>1</v>
      </c>
      <c r="AG568" t="b">
        <f>VLOOKUP(M568,lists!B:D,3,FALSE)</f>
        <v>1</v>
      </c>
      <c r="AH568" t="b">
        <f>VLOOKUP(T568,lists!$B$23:$D$25,3,FALSE)</f>
        <v>1</v>
      </c>
      <c r="AI568">
        <f t="shared" si="39"/>
        <v>1</v>
      </c>
    </row>
    <row r="569" spans="1:35" x14ac:dyDescent="0.35">
      <c r="A569" s="1">
        <f t="shared" si="40"/>
        <v>569</v>
      </c>
      <c r="B569" s="1">
        <f t="shared" si="41"/>
        <v>568</v>
      </c>
      <c r="C569" s="5">
        <v>44377</v>
      </c>
      <c r="D569" t="s">
        <v>516</v>
      </c>
      <c r="E569" t="s">
        <v>47</v>
      </c>
      <c r="F569" t="s">
        <v>48</v>
      </c>
      <c r="G569" t="s">
        <v>6</v>
      </c>
      <c r="H569" t="s">
        <v>227</v>
      </c>
      <c r="K569" t="s">
        <v>54</v>
      </c>
      <c r="L569" t="s">
        <v>5</v>
      </c>
      <c r="M569">
        <v>5</v>
      </c>
      <c r="O569" t="s">
        <v>229</v>
      </c>
      <c r="P569" t="s">
        <v>86</v>
      </c>
      <c r="Q569" t="s">
        <v>50</v>
      </c>
      <c r="R569">
        <v>4200</v>
      </c>
      <c r="S569" t="s">
        <v>2187</v>
      </c>
      <c r="T569" t="s">
        <v>239</v>
      </c>
      <c r="V569" t="s">
        <v>503</v>
      </c>
      <c r="W569" t="s">
        <v>503</v>
      </c>
      <c r="X569">
        <v>0</v>
      </c>
      <c r="Y569" s="6" t="str">
        <f t="shared" si="38"/>
        <v>A</v>
      </c>
      <c r="Z569" s="6">
        <f>VLOOKUP(Q569,lists!Q:R,2,FALSE)</f>
        <v>3</v>
      </c>
      <c r="AA569" t="b">
        <f>VLOOKUP(G569,lists!$B$2:$D$3,3,FALSE)</f>
        <v>1</v>
      </c>
      <c r="AB569" t="b">
        <f>VLOOKUP(F569,lists!$B:$C,2,FALSE)</f>
        <v>1</v>
      </c>
      <c r="AC569" t="b">
        <f>IF(AND(Z569&gt;=VLOOKUP(JUMP!$I$1,lists!$Q:$R,2,FALSE),Z569&lt;=VLOOKUP(JUMP!$I$2,lists!$Q:$R,2,FALSE)),TRUE,FALSE)</f>
        <v>1</v>
      </c>
      <c r="AD569" t="b">
        <f>VLOOKUP(Y569,lists!$B$7:$D$8,3,FALSE)</f>
        <v>1</v>
      </c>
      <c r="AE569" t="b">
        <f>VLOOKUP(SUBSTITUTE(IF(H569="","Open",H569),"Beg","Mdn"),lists!$B$27:$D$29,3,FALSE)</f>
        <v>1</v>
      </c>
      <c r="AF569" t="b">
        <f>IF(JUMP!$I$5="All",TRUE,IF(JUMP!$I$5=TEXT('Raw - J'!C569,"mmm"),TRUE,FALSE))</f>
        <v>1</v>
      </c>
      <c r="AG569" t="b">
        <f>VLOOKUP(M569,lists!B:D,3,FALSE)</f>
        <v>1</v>
      </c>
      <c r="AH569" t="b">
        <f>VLOOKUP(T569,lists!$B$23:$D$25,3,FALSE)</f>
        <v>1</v>
      </c>
      <c r="AI569">
        <f t="shared" si="39"/>
        <v>1</v>
      </c>
    </row>
    <row r="570" spans="1:35" x14ac:dyDescent="0.35">
      <c r="A570" s="1">
        <f t="shared" si="40"/>
        <v>570</v>
      </c>
      <c r="B570" s="1">
        <f t="shared" si="41"/>
        <v>569</v>
      </c>
      <c r="C570" s="5">
        <v>44377</v>
      </c>
      <c r="D570" t="s">
        <v>516</v>
      </c>
      <c r="E570" t="s">
        <v>47</v>
      </c>
      <c r="F570" t="s">
        <v>53</v>
      </c>
      <c r="G570" t="s">
        <v>51</v>
      </c>
      <c r="H570" t="s">
        <v>244</v>
      </c>
      <c r="K570" t="s">
        <v>54</v>
      </c>
      <c r="L570" t="s">
        <v>5</v>
      </c>
      <c r="M570">
        <v>4</v>
      </c>
      <c r="O570" t="s">
        <v>227</v>
      </c>
      <c r="P570" t="s">
        <v>55</v>
      </c>
      <c r="Q570" t="s">
        <v>55</v>
      </c>
      <c r="R570">
        <v>5400</v>
      </c>
      <c r="S570" t="s">
        <v>2184</v>
      </c>
      <c r="T570" t="s">
        <v>239</v>
      </c>
      <c r="V570" t="s">
        <v>503</v>
      </c>
      <c r="W570" t="s">
        <v>503</v>
      </c>
      <c r="X570">
        <v>0</v>
      </c>
      <c r="Y570" s="6" t="str">
        <f t="shared" si="38"/>
        <v>A</v>
      </c>
      <c r="Z570" s="6">
        <f>VLOOKUP(Q570,lists!Q:R,2,FALSE)</f>
        <v>2</v>
      </c>
      <c r="AA570" t="b">
        <f>VLOOKUP(G570,lists!$B$2:$D$3,3,FALSE)</f>
        <v>1</v>
      </c>
      <c r="AB570" t="b">
        <f>VLOOKUP(F570,lists!$B:$C,2,FALSE)</f>
        <v>1</v>
      </c>
      <c r="AC570" t="b">
        <f>IF(AND(Z570&gt;=VLOOKUP(JUMP!$I$1,lists!$Q:$R,2,FALSE),Z570&lt;=VLOOKUP(JUMP!$I$2,lists!$Q:$R,2,FALSE)),TRUE,FALSE)</f>
        <v>1</v>
      </c>
      <c r="AD570" t="b">
        <f>VLOOKUP(Y570,lists!$B$7:$D$8,3,FALSE)</f>
        <v>1</v>
      </c>
      <c r="AE570" t="b">
        <f>VLOOKUP(SUBSTITUTE(IF(H570="","Open",H570),"Beg","Mdn"),lists!$B$27:$D$29,3,FALSE)</f>
        <v>1</v>
      </c>
      <c r="AF570" t="b">
        <f>IF(JUMP!$I$5="All",TRUE,IF(JUMP!$I$5=TEXT('Raw - J'!C570,"mmm"),TRUE,FALSE))</f>
        <v>1</v>
      </c>
      <c r="AG570" t="b">
        <f>VLOOKUP(M570,lists!B:D,3,FALSE)</f>
        <v>1</v>
      </c>
      <c r="AH570" t="b">
        <f>VLOOKUP(T570,lists!$B$23:$D$25,3,FALSE)</f>
        <v>1</v>
      </c>
      <c r="AI570">
        <f t="shared" si="39"/>
        <v>1</v>
      </c>
    </row>
    <row r="571" spans="1:35" x14ac:dyDescent="0.35">
      <c r="A571" s="1">
        <f t="shared" si="40"/>
        <v>571</v>
      </c>
      <c r="B571" s="1">
        <f t="shared" si="41"/>
        <v>570</v>
      </c>
      <c r="C571" s="5">
        <v>44377</v>
      </c>
      <c r="D571" t="s">
        <v>516</v>
      </c>
      <c r="E571" t="s">
        <v>47</v>
      </c>
      <c r="F571" t="s">
        <v>48</v>
      </c>
      <c r="G571" t="s">
        <v>6</v>
      </c>
      <c r="H571" t="s">
        <v>227</v>
      </c>
      <c r="K571" t="s">
        <v>54</v>
      </c>
      <c r="L571" t="s">
        <v>5</v>
      </c>
      <c r="M571">
        <v>5</v>
      </c>
      <c r="O571" t="s">
        <v>234</v>
      </c>
      <c r="P571" t="s">
        <v>85</v>
      </c>
      <c r="Q571" t="s">
        <v>52</v>
      </c>
      <c r="R571">
        <v>6200</v>
      </c>
      <c r="S571" t="s">
        <v>2182</v>
      </c>
      <c r="T571" t="s">
        <v>239</v>
      </c>
      <c r="V571" t="s">
        <v>503</v>
      </c>
      <c r="W571" t="s">
        <v>503</v>
      </c>
      <c r="X571">
        <v>0</v>
      </c>
      <c r="Y571" s="6" t="str">
        <f t="shared" si="38"/>
        <v>A</v>
      </c>
      <c r="Z571" s="6">
        <f>VLOOKUP(Q571,lists!Q:R,2,FALSE)</f>
        <v>5</v>
      </c>
      <c r="AA571" t="b">
        <f>VLOOKUP(G571,lists!$B$2:$D$3,3,FALSE)</f>
        <v>1</v>
      </c>
      <c r="AB571" t="b">
        <f>VLOOKUP(F571,lists!$B:$C,2,FALSE)</f>
        <v>1</v>
      </c>
      <c r="AC571" t="b">
        <f>IF(AND(Z571&gt;=VLOOKUP(JUMP!$I$1,lists!$Q:$R,2,FALSE),Z571&lt;=VLOOKUP(JUMP!$I$2,lists!$Q:$R,2,FALSE)),TRUE,FALSE)</f>
        <v>1</v>
      </c>
      <c r="AD571" t="b">
        <f>VLOOKUP(Y571,lists!$B$7:$D$8,3,FALSE)</f>
        <v>1</v>
      </c>
      <c r="AE571" t="b">
        <f>VLOOKUP(SUBSTITUTE(IF(H571="","Open",H571),"Beg","Mdn"),lists!$B$27:$D$29,3,FALSE)</f>
        <v>1</v>
      </c>
      <c r="AF571" t="b">
        <f>IF(JUMP!$I$5="All",TRUE,IF(JUMP!$I$5=TEXT('Raw - J'!C571,"mmm"),TRUE,FALSE))</f>
        <v>1</v>
      </c>
      <c r="AG571" t="b">
        <f>VLOOKUP(M571,lists!B:D,3,FALSE)</f>
        <v>1</v>
      </c>
      <c r="AH571" t="b">
        <f>VLOOKUP(T571,lists!$B$23:$D$25,3,FALSE)</f>
        <v>1</v>
      </c>
      <c r="AI571">
        <f t="shared" si="39"/>
        <v>1</v>
      </c>
    </row>
    <row r="572" spans="1:35" x14ac:dyDescent="0.35">
      <c r="A572" s="1">
        <f t="shared" si="40"/>
        <v>572</v>
      </c>
      <c r="B572" s="1">
        <f t="shared" si="41"/>
        <v>571</v>
      </c>
      <c r="C572" s="5">
        <v>44377</v>
      </c>
      <c r="D572" t="s">
        <v>516</v>
      </c>
      <c r="E572" t="s">
        <v>47</v>
      </c>
      <c r="F572" t="s">
        <v>48</v>
      </c>
      <c r="G572" t="s">
        <v>51</v>
      </c>
      <c r="H572" t="s">
        <v>244</v>
      </c>
      <c r="K572" t="s">
        <v>54</v>
      </c>
      <c r="L572" t="s">
        <v>5</v>
      </c>
      <c r="M572">
        <v>4</v>
      </c>
      <c r="O572" t="s">
        <v>227</v>
      </c>
      <c r="P572" t="s">
        <v>73</v>
      </c>
      <c r="Q572" t="s">
        <v>55</v>
      </c>
      <c r="R572">
        <v>6200</v>
      </c>
      <c r="S572" t="s">
        <v>2183</v>
      </c>
      <c r="T572" t="s">
        <v>239</v>
      </c>
      <c r="V572" t="s">
        <v>503</v>
      </c>
      <c r="W572" t="s">
        <v>503</v>
      </c>
      <c r="X572">
        <v>0</v>
      </c>
      <c r="Y572" s="6" t="str">
        <f t="shared" si="38"/>
        <v>A</v>
      </c>
      <c r="Z572" s="6">
        <f>VLOOKUP(Q572,lists!Q:R,2,FALSE)</f>
        <v>2</v>
      </c>
      <c r="AA572" t="b">
        <f>VLOOKUP(G572,lists!$B$2:$D$3,3,FALSE)</f>
        <v>1</v>
      </c>
      <c r="AB572" t="b">
        <f>VLOOKUP(F572,lists!$B:$C,2,FALSE)</f>
        <v>1</v>
      </c>
      <c r="AC572" t="b">
        <f>IF(AND(Z572&gt;=VLOOKUP(JUMP!$I$1,lists!$Q:$R,2,FALSE),Z572&lt;=VLOOKUP(JUMP!$I$2,lists!$Q:$R,2,FALSE)),TRUE,FALSE)</f>
        <v>1</v>
      </c>
      <c r="AD572" t="b">
        <f>VLOOKUP(Y572,lists!$B$7:$D$8,3,FALSE)</f>
        <v>1</v>
      </c>
      <c r="AE572" t="b">
        <f>VLOOKUP(SUBSTITUTE(IF(H572="","Open",H572),"Beg","Mdn"),lists!$B$27:$D$29,3,FALSE)</f>
        <v>1</v>
      </c>
      <c r="AF572" t="b">
        <f>IF(JUMP!$I$5="All",TRUE,IF(JUMP!$I$5=TEXT('Raw - J'!C572,"mmm"),TRUE,FALSE))</f>
        <v>1</v>
      </c>
      <c r="AG572" t="b">
        <f>VLOOKUP(M572,lists!B:D,3,FALSE)</f>
        <v>1</v>
      </c>
      <c r="AH572" t="b">
        <f>VLOOKUP(T572,lists!$B$23:$D$25,3,FALSE)</f>
        <v>1</v>
      </c>
      <c r="AI572">
        <f t="shared" si="39"/>
        <v>1</v>
      </c>
    </row>
    <row r="573" spans="1:35" x14ac:dyDescent="0.35">
      <c r="A573" s="1">
        <f t="shared" si="40"/>
        <v>573</v>
      </c>
      <c r="B573" s="1">
        <f t="shared" si="41"/>
        <v>572</v>
      </c>
      <c r="C573" s="5">
        <v>44377</v>
      </c>
      <c r="D573" t="s">
        <v>516</v>
      </c>
      <c r="E573" t="s">
        <v>47</v>
      </c>
      <c r="F573" t="s">
        <v>53</v>
      </c>
      <c r="G573" t="s">
        <v>6</v>
      </c>
      <c r="H573" t="s">
        <v>227</v>
      </c>
      <c r="K573" t="s">
        <v>54</v>
      </c>
      <c r="L573" t="s">
        <v>5</v>
      </c>
      <c r="M573">
        <v>3</v>
      </c>
      <c r="O573" t="s">
        <v>231</v>
      </c>
      <c r="P573" t="s">
        <v>85</v>
      </c>
      <c r="Q573" t="s">
        <v>52</v>
      </c>
      <c r="R573">
        <v>8700</v>
      </c>
      <c r="S573" t="s">
        <v>2188</v>
      </c>
      <c r="T573" t="s">
        <v>239</v>
      </c>
      <c r="V573" t="s">
        <v>503</v>
      </c>
      <c r="W573" t="s">
        <v>503</v>
      </c>
      <c r="X573">
        <v>0</v>
      </c>
      <c r="Y573" s="6" t="str">
        <f t="shared" si="38"/>
        <v>A</v>
      </c>
      <c r="Z573" s="6">
        <f>VLOOKUP(Q573,lists!Q:R,2,FALSE)</f>
        <v>5</v>
      </c>
      <c r="AA573" t="b">
        <f>VLOOKUP(G573,lists!$B$2:$D$3,3,FALSE)</f>
        <v>1</v>
      </c>
      <c r="AB573" t="b">
        <f>VLOOKUP(F573,lists!$B:$C,2,FALSE)</f>
        <v>1</v>
      </c>
      <c r="AC573" t="b">
        <f>IF(AND(Z573&gt;=VLOOKUP(JUMP!$I$1,lists!$Q:$R,2,FALSE),Z573&lt;=VLOOKUP(JUMP!$I$2,lists!$Q:$R,2,FALSE)),TRUE,FALSE)</f>
        <v>1</v>
      </c>
      <c r="AD573" t="b">
        <f>VLOOKUP(Y573,lists!$B$7:$D$8,3,FALSE)</f>
        <v>1</v>
      </c>
      <c r="AE573" t="b">
        <f>VLOOKUP(SUBSTITUTE(IF(H573="","Open",H573),"Beg","Mdn"),lists!$B$27:$D$29,3,FALSE)</f>
        <v>1</v>
      </c>
      <c r="AF573" t="b">
        <f>IF(JUMP!$I$5="All",TRUE,IF(JUMP!$I$5=TEXT('Raw - J'!C573,"mmm"),TRUE,FALSE))</f>
        <v>1</v>
      </c>
      <c r="AG573" t="b">
        <f>VLOOKUP(M573,lists!B:D,3,FALSE)</f>
        <v>1</v>
      </c>
      <c r="AH573" t="b">
        <f>VLOOKUP(T573,lists!$B$23:$D$25,3,FALSE)</f>
        <v>1</v>
      </c>
      <c r="AI573">
        <f t="shared" si="39"/>
        <v>1</v>
      </c>
    </row>
  </sheetData>
  <autoFilter ref="A1:AI573" xr:uid="{031ACB0B-DBC8-4E83-9B9E-1873E615EE8F}"/>
  <sortState xmlns:xlrd2="http://schemas.microsoft.com/office/spreadsheetml/2017/richdata2" ref="C2:X1708">
    <sortCondition ref="C2:C1708"/>
    <sortCondition ref="D2:D1708"/>
    <sortCondition ref="R2:R170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P1809"/>
  <sheetViews>
    <sheetView tabSelected="1" topLeftCell="B1" zoomScaleNormal="100" workbookViewId="0">
      <selection activeCell="I5" sqref="I5:I6"/>
    </sheetView>
  </sheetViews>
  <sheetFormatPr defaultColWidth="0" defaultRowHeight="14.5" zeroHeight="1" x14ac:dyDescent="0.35"/>
  <cols>
    <col min="1" max="1" width="5.453125" hidden="1" customWidth="1"/>
    <col min="2" max="2" width="11.26953125" style="5" bestFit="1" customWidth="1"/>
    <col min="3" max="3" width="18.1796875" bestFit="1" customWidth="1"/>
    <col min="4" max="4" width="8.7265625" customWidth="1"/>
    <col min="5" max="5" width="10" customWidth="1"/>
    <col min="6" max="6" width="9.81640625" customWidth="1"/>
    <col min="7" max="7" width="8.7265625" customWidth="1"/>
    <col min="8" max="8" width="14" customWidth="1"/>
    <col min="9" max="9" width="8.7265625" customWidth="1"/>
    <col min="10" max="10" width="11.54296875" style="7" bestFit="1" customWidth="1"/>
    <col min="11" max="11" width="12.90625" bestFit="1" customWidth="1"/>
    <col min="12" max="12" width="12.453125" bestFit="1" customWidth="1"/>
    <col min="13" max="13" width="7.54296875" bestFit="1" customWidth="1"/>
    <col min="14" max="14" width="10.7265625" bestFit="1" customWidth="1"/>
    <col min="15" max="16" width="8.6328125" bestFit="1" customWidth="1"/>
    <col min="17" max="16384" width="8.7265625" hidden="1"/>
  </cols>
  <sheetData>
    <row r="1" spans="1:16" x14ac:dyDescent="0.35">
      <c r="B1" s="19"/>
      <c r="C1" s="19"/>
      <c r="D1" s="19"/>
      <c r="E1" s="19"/>
      <c r="F1" s="19"/>
      <c r="G1" s="19"/>
      <c r="H1" s="10" t="s">
        <v>12</v>
      </c>
      <c r="I1" s="11" t="s">
        <v>36</v>
      </c>
      <c r="J1" s="15"/>
      <c r="K1" s="13"/>
      <c r="L1" s="13"/>
      <c r="M1" s="13"/>
      <c r="N1" s="13"/>
      <c r="O1" s="13"/>
      <c r="P1" s="13"/>
    </row>
    <row r="2" spans="1:16" x14ac:dyDescent="0.35">
      <c r="B2" s="19"/>
      <c r="C2" s="19"/>
      <c r="D2" s="19"/>
      <c r="E2" s="19"/>
      <c r="F2" s="19"/>
      <c r="G2" s="19"/>
      <c r="H2" s="10" t="s">
        <v>13</v>
      </c>
      <c r="I2" s="11" t="s">
        <v>61</v>
      </c>
      <c r="J2" s="15"/>
      <c r="K2" s="13"/>
      <c r="L2" s="13"/>
      <c r="M2" s="13"/>
      <c r="N2" s="13"/>
      <c r="O2" s="13"/>
      <c r="P2" s="13"/>
    </row>
    <row r="3" spans="1:16" x14ac:dyDescent="0.35">
      <c r="B3" s="19"/>
      <c r="C3" s="19"/>
      <c r="D3" s="19"/>
      <c r="E3" s="19"/>
      <c r="F3" s="19"/>
      <c r="G3" s="19"/>
      <c r="H3" s="12"/>
      <c r="I3" s="12"/>
      <c r="J3" s="15"/>
      <c r="K3" s="13"/>
      <c r="L3" s="13"/>
      <c r="M3" s="13"/>
      <c r="N3" s="13"/>
      <c r="O3" s="13"/>
      <c r="P3" s="13"/>
    </row>
    <row r="4" spans="1:16" x14ac:dyDescent="0.35">
      <c r="B4" s="19"/>
      <c r="C4" s="19"/>
      <c r="D4" s="19"/>
      <c r="E4" s="19"/>
      <c r="F4" s="19"/>
      <c r="G4" s="19"/>
      <c r="H4" s="10"/>
      <c r="I4" s="11"/>
      <c r="J4" s="15"/>
      <c r="K4" s="13"/>
      <c r="L4" s="13"/>
      <c r="M4" s="13"/>
      <c r="N4" s="13"/>
      <c r="O4" s="13"/>
      <c r="P4" s="13"/>
    </row>
    <row r="5" spans="1:16" x14ac:dyDescent="0.35">
      <c r="B5" s="19"/>
      <c r="C5" s="19"/>
      <c r="D5" s="19"/>
      <c r="E5" s="19"/>
      <c r="F5" s="19"/>
      <c r="G5" s="19"/>
      <c r="H5" s="20" t="s">
        <v>2</v>
      </c>
      <c r="I5" s="21" t="s">
        <v>224</v>
      </c>
      <c r="J5" s="15"/>
      <c r="K5" s="13"/>
      <c r="L5" s="13"/>
      <c r="M5" s="13"/>
      <c r="N5" s="13"/>
      <c r="O5" s="13"/>
      <c r="P5" s="13"/>
    </row>
    <row r="6" spans="1:16" x14ac:dyDescent="0.35">
      <c r="B6" s="19"/>
      <c r="C6" s="19"/>
      <c r="D6" s="19"/>
      <c r="E6" s="19"/>
      <c r="F6" s="19"/>
      <c r="G6" s="19"/>
      <c r="H6" s="20"/>
      <c r="I6" s="21"/>
      <c r="J6" s="15"/>
      <c r="K6" s="13"/>
      <c r="L6" s="13"/>
      <c r="M6" s="13"/>
      <c r="N6" s="13"/>
      <c r="O6" s="13"/>
      <c r="P6" s="13"/>
    </row>
    <row r="7" spans="1:16" x14ac:dyDescent="0.35">
      <c r="B7" s="19"/>
      <c r="C7" s="19"/>
      <c r="D7" s="19"/>
      <c r="E7" s="19"/>
      <c r="F7" s="19"/>
      <c r="G7" s="19"/>
      <c r="H7" s="10"/>
      <c r="I7" s="13"/>
      <c r="J7" s="15"/>
      <c r="K7" s="13"/>
      <c r="L7" s="13"/>
      <c r="M7" s="13"/>
      <c r="N7" s="13"/>
      <c r="O7" s="13"/>
      <c r="P7" s="13"/>
    </row>
    <row r="8" spans="1:16" x14ac:dyDescent="0.35">
      <c r="B8" s="19"/>
      <c r="C8" s="19"/>
      <c r="D8" s="19"/>
      <c r="E8" s="19"/>
      <c r="F8" s="19"/>
      <c r="G8" s="19"/>
      <c r="H8" s="10"/>
      <c r="I8" s="13"/>
      <c r="J8" s="15"/>
      <c r="K8" s="13"/>
      <c r="L8" s="13"/>
      <c r="M8" s="13"/>
      <c r="N8" s="13"/>
      <c r="O8" s="13"/>
      <c r="P8" s="13"/>
    </row>
    <row r="9" spans="1:16" ht="36.75" customHeight="1" x14ac:dyDescent="0.35">
      <c r="B9" s="8" t="s">
        <v>39</v>
      </c>
      <c r="C9" s="3" t="s">
        <v>40</v>
      </c>
      <c r="D9" s="3" t="s">
        <v>41</v>
      </c>
      <c r="E9" s="3" t="s">
        <v>43</v>
      </c>
      <c r="F9" s="3" t="s">
        <v>26</v>
      </c>
      <c r="G9" s="3" t="s">
        <v>3</v>
      </c>
      <c r="H9" s="3" t="s">
        <v>225</v>
      </c>
      <c r="I9" s="3" t="s">
        <v>1</v>
      </c>
      <c r="J9" s="3" t="s">
        <v>4</v>
      </c>
      <c r="K9" s="17" t="s">
        <v>517</v>
      </c>
      <c r="L9" s="18" t="s">
        <v>550</v>
      </c>
      <c r="M9" s="18" t="s">
        <v>522</v>
      </c>
      <c r="N9" s="18" t="s">
        <v>551</v>
      </c>
      <c r="O9" s="3" t="s">
        <v>553</v>
      </c>
      <c r="P9" s="3" t="s">
        <v>521</v>
      </c>
    </row>
    <row r="10" spans="1:16" x14ac:dyDescent="0.35">
      <c r="A10">
        <v>1</v>
      </c>
      <c r="B10" s="9">
        <f>IFERROR(VLOOKUP($A10,'Raw - F'!$B:$R,2,FALSE),"")</f>
        <v>44317</v>
      </c>
      <c r="C10" s="2" t="str">
        <f>IFERROR(VLOOKUP($A10,'Raw - F'!$B:$R,3,FALSE),"")</f>
        <v>DONCASTER</v>
      </c>
      <c r="D10" s="2" t="str">
        <f>IFERROR(VLOOKUP($A10,'Raw - F'!$B:$R,6,FALSE),"")</f>
        <v>Hcap</v>
      </c>
      <c r="E10" s="2" t="str">
        <f>SUBSTITUTE(IFERROR(VLOOKUP($A10,'Raw - F'!$B:$O,9,FALSE),""),"0","")</f>
        <v>3yo+</v>
      </c>
      <c r="F10" s="2" t="str">
        <f>SUBSTITUTE(IFERROR(VLOOKUP($A10,'Raw - F'!$B:$O,7,FALSE),""),"0","")</f>
        <v>Open</v>
      </c>
      <c r="G10" s="2">
        <f>IFERROR(IF(VLOOKUP($A10,'Raw - F'!$B:$O,11,FALSE)&gt;1,VLOOKUP($A10,'Raw - F'!$B:$O,11,FALSE),IF(VLOOKUP($A10,'Raw - F'!$B:$M,12,FALSE)&lt;&gt;"",VLOOKUP($A10,'Raw - F'!$B:$M,12,FALSE),"")),"")</f>
        <v>2</v>
      </c>
      <c r="H10" s="4" t="str">
        <f>IFERROR(VLOOKUP($A10,'Raw - F'!$B:$O,13,FALSE),"")</f>
        <v>86-105</v>
      </c>
      <c r="I10" s="2" t="str">
        <f>IFERROR(VLOOKUP($A10,'Raw - F'!$B:$O,10,FALSE),"")</f>
        <v>A</v>
      </c>
      <c r="J10" s="2" t="str">
        <f>IFERROR(VLOOKUP($A10,'Raw - F'!$B:$P,15,FALSE),"")</f>
        <v>6f</v>
      </c>
      <c r="K10" s="16" t="str">
        <f>SUBSTITUTE(IFERROR(VLOOKUP($A10,'Raw - F'!$B:$X,23,FALSE),""),0,"")</f>
        <v xml:space="preserve"> </v>
      </c>
      <c r="L10" s="22" t="str">
        <f>IF(VLOOKUP($A10,'Raw - F'!$B:$AA,24,FALSE)="","",VLOOKUP($A10,'Raw - F'!$B:$AA,24,FALSE))</f>
        <v/>
      </c>
      <c r="M10" s="16" t="str">
        <f>SUBSTITUTE(IFERROR(VLOOKUP($A10,'Raw - F'!$B:$X,22,FALSE),""),0,"")</f>
        <v xml:space="preserve"> </v>
      </c>
      <c r="N10" s="16" t="str">
        <f>SUBSTITUTE(IFERROR(VLOOKUP($A10,'Raw - F'!$B:$X,8,FALSE),""),0,"")</f>
        <v/>
      </c>
      <c r="O10" s="16" t="str">
        <f>SUBSTITUTE(IFERROR(VLOOKUP($A10,'Raw - F'!$B:$AA,25,FALSE),""),0,"")</f>
        <v/>
      </c>
      <c r="P10" s="16" t="str">
        <f>SUBSTITUTE(IFERROR(VLOOKUP($A10,'Raw - F'!$B:$AA,21,FALSE),""),0,"")</f>
        <v/>
      </c>
    </row>
    <row r="11" spans="1:16" x14ac:dyDescent="0.35">
      <c r="A11">
        <v>2</v>
      </c>
      <c r="B11" s="9">
        <f>IFERROR(VLOOKUP($A11,'Raw - F'!$B:$R,2,FALSE),"")</f>
        <v>44317</v>
      </c>
      <c r="C11" s="2" t="str">
        <f>IFERROR(VLOOKUP($A11,'Raw - F'!$B:$R,3,FALSE),"")</f>
        <v>DONCASTER</v>
      </c>
      <c r="D11" s="2" t="str">
        <f>IFERROR(VLOOKUP($A11,'Raw - F'!$B:$R,6,FALSE),"")</f>
        <v>Hcap</v>
      </c>
      <c r="E11" s="2" t="str">
        <f>SUBSTITUTE(IFERROR(VLOOKUP($A11,'Raw - F'!$B:$O,9,FALSE),""),"0","")</f>
        <v>4yo+</v>
      </c>
      <c r="F11" s="2" t="str">
        <f>SUBSTITUTE(IFERROR(VLOOKUP($A11,'Raw - F'!$B:$O,7,FALSE),""),"0","")</f>
        <v>Open</v>
      </c>
      <c r="G11" s="2">
        <f>IFERROR(IF(VLOOKUP($A11,'Raw - F'!$B:$O,11,FALSE)&gt;1,VLOOKUP($A11,'Raw - F'!$B:$O,11,FALSE),IF(VLOOKUP($A11,'Raw - F'!$B:$M,12,FALSE)&lt;&gt;"",VLOOKUP($A11,'Raw - F'!$B:$M,12,FALSE),"")),"")</f>
        <v>3</v>
      </c>
      <c r="H11" s="4" t="str">
        <f>IFERROR(VLOOKUP($A11,'Raw - F'!$B:$O,13,FALSE),"")</f>
        <v>71-90</v>
      </c>
      <c r="I11" s="2" t="str">
        <f>IFERROR(VLOOKUP($A11,'Raw - F'!$B:$O,10,FALSE),"")</f>
        <v>A</v>
      </c>
      <c r="J11" s="2" t="str">
        <f>IFERROR(VLOOKUP($A11,'Raw - F'!$B:$P,15,FALSE),"")</f>
        <v>6f</v>
      </c>
      <c r="K11" s="16" t="str">
        <f>SUBSTITUTE(IFERROR(VLOOKUP($A11,'Raw - F'!$B:$X,23,FALSE),""),0,"")</f>
        <v xml:space="preserve"> </v>
      </c>
      <c r="L11" s="22" t="str">
        <f>IF(VLOOKUP($A11,'Raw - F'!$B:$AA,24,FALSE)="","",VLOOKUP($A11,'Raw - F'!$B:$AA,24,FALSE))</f>
        <v/>
      </c>
      <c r="M11" s="16" t="str">
        <f>SUBSTITUTE(IFERROR(VLOOKUP($A11,'Raw - F'!$B:$X,22,FALSE),""),0,"")</f>
        <v xml:space="preserve"> </v>
      </c>
      <c r="N11" s="16" t="str">
        <f>SUBSTITUTE(IFERROR(VLOOKUP($A11,'Raw - F'!$B:$X,8,FALSE),""),0,"")</f>
        <v/>
      </c>
      <c r="O11" s="16" t="str">
        <f>SUBSTITUTE(IFERROR(VLOOKUP($A11,'Raw - F'!$B:$AA,25,FALSE),""),0,"")</f>
        <v/>
      </c>
      <c r="P11" s="16" t="str">
        <f>SUBSTITUTE(IFERROR(VLOOKUP($A11,'Raw - F'!$B:$AA,21,FALSE),""),0,"")</f>
        <v/>
      </c>
    </row>
    <row r="12" spans="1:16" x14ac:dyDescent="0.35">
      <c r="A12">
        <v>3</v>
      </c>
      <c r="B12" s="9">
        <f>IFERROR(VLOOKUP($A12,'Raw - F'!$B:$R,2,FALSE),"")</f>
        <v>44317</v>
      </c>
      <c r="C12" s="2" t="str">
        <f>IFERROR(VLOOKUP($A12,'Raw - F'!$B:$R,3,FALSE),"")</f>
        <v>DONCASTER</v>
      </c>
      <c r="D12" s="2" t="str">
        <f>IFERROR(VLOOKUP($A12,'Raw - F'!$B:$R,6,FALSE),"")</f>
        <v>Hcap</v>
      </c>
      <c r="E12" s="2" t="str">
        <f>SUBSTITUTE(IFERROR(VLOOKUP($A12,'Raw - F'!$B:$O,9,FALSE),""),"0","")</f>
        <v>3yo</v>
      </c>
      <c r="F12" s="2" t="str">
        <f>SUBSTITUTE(IFERROR(VLOOKUP($A12,'Raw - F'!$B:$O,7,FALSE),""),"0","")</f>
        <v>Open</v>
      </c>
      <c r="G12" s="2">
        <f>IFERROR(IF(VLOOKUP($A12,'Raw - F'!$B:$O,11,FALSE)&gt;1,VLOOKUP($A12,'Raw - F'!$B:$O,11,FALSE),IF(VLOOKUP($A12,'Raw - F'!$B:$M,12,FALSE)&lt;&gt;"",VLOOKUP($A12,'Raw - F'!$B:$M,12,FALSE),"")),"")</f>
        <v>3</v>
      </c>
      <c r="H12" s="4" t="str">
        <f>IFERROR(VLOOKUP($A12,'Raw - F'!$B:$O,13,FALSE),"")</f>
        <v>71-90</v>
      </c>
      <c r="I12" s="2" t="str">
        <f>IFERROR(VLOOKUP($A12,'Raw - F'!$B:$O,10,FALSE),"")</f>
        <v>A</v>
      </c>
      <c r="J12" s="2" t="str">
        <f>IFERROR(VLOOKUP($A12,'Raw - F'!$B:$P,15,FALSE),"")</f>
        <v>1m</v>
      </c>
      <c r="K12" s="16" t="str">
        <f>SUBSTITUTE(IFERROR(VLOOKUP($A12,'Raw - F'!$B:$X,23,FALSE),""),0,"")</f>
        <v xml:space="preserve"> </v>
      </c>
      <c r="L12" s="22" t="str">
        <f>IF(VLOOKUP($A12,'Raw - F'!$B:$AA,24,FALSE)="","",VLOOKUP($A12,'Raw - F'!$B:$AA,24,FALSE))</f>
        <v/>
      </c>
      <c r="M12" s="16" t="str">
        <f>SUBSTITUTE(IFERROR(VLOOKUP($A12,'Raw - F'!$B:$X,22,FALSE),""),0,"")</f>
        <v xml:space="preserve"> </v>
      </c>
      <c r="N12" s="16" t="str">
        <f>SUBSTITUTE(IFERROR(VLOOKUP($A12,'Raw - F'!$B:$X,8,FALSE),""),0,"")</f>
        <v/>
      </c>
      <c r="O12" s="16" t="str">
        <f>SUBSTITUTE(IFERROR(VLOOKUP($A12,'Raw - F'!$B:$AA,25,FALSE),""),0,"")</f>
        <v/>
      </c>
      <c r="P12" s="16" t="str">
        <f>SUBSTITUTE(IFERROR(VLOOKUP($A12,'Raw - F'!$B:$AA,21,FALSE),""),0,"")</f>
        <v/>
      </c>
    </row>
    <row r="13" spans="1:16" x14ac:dyDescent="0.35">
      <c r="A13">
        <v>4</v>
      </c>
      <c r="B13" s="9">
        <f>IFERROR(VLOOKUP($A13,'Raw - F'!$B:$R,2,FALSE),"")</f>
        <v>44317</v>
      </c>
      <c r="C13" s="2" t="str">
        <f>IFERROR(VLOOKUP($A13,'Raw - F'!$B:$R,3,FALSE),"")</f>
        <v>DONCASTER</v>
      </c>
      <c r="D13" s="2" t="str">
        <f>IFERROR(VLOOKUP($A13,'Raw - F'!$B:$R,6,FALSE),"")</f>
        <v>Hcap</v>
      </c>
      <c r="E13" s="2" t="str">
        <f>SUBSTITUTE(IFERROR(VLOOKUP($A13,'Raw - F'!$B:$O,9,FALSE),""),"0","")</f>
        <v>3yo+</v>
      </c>
      <c r="F13" s="2" t="str">
        <f>SUBSTITUTE(IFERROR(VLOOKUP($A13,'Raw - F'!$B:$O,7,FALSE),""),"0","")</f>
        <v>Open</v>
      </c>
      <c r="G13" s="2">
        <f>IFERROR(IF(VLOOKUP($A13,'Raw - F'!$B:$O,11,FALSE)&gt;1,VLOOKUP($A13,'Raw - F'!$B:$O,11,FALSE),IF(VLOOKUP($A13,'Raw - F'!$B:$M,12,FALSE)&lt;&gt;"",VLOOKUP($A13,'Raw - F'!$B:$M,12,FALSE),"")),"")</f>
        <v>4</v>
      </c>
      <c r="H13" s="4" t="str">
        <f>IFERROR(VLOOKUP($A13,'Raw - F'!$B:$O,13,FALSE),"")</f>
        <v>66-85</v>
      </c>
      <c r="I13" s="2" t="str">
        <f>IFERROR(VLOOKUP($A13,'Raw - F'!$B:$O,10,FALSE),"")</f>
        <v>F</v>
      </c>
      <c r="J13" s="2" t="str">
        <f>IFERROR(VLOOKUP($A13,'Raw - F'!$B:$P,15,FALSE),"")</f>
        <v>1m 4f</v>
      </c>
      <c r="K13" s="16" t="str">
        <f>SUBSTITUTE(IFERROR(VLOOKUP($A13,'Raw - F'!$B:$X,23,FALSE),""),0,"")</f>
        <v xml:space="preserve"> </v>
      </c>
      <c r="L13" s="22" t="str">
        <f>IF(VLOOKUP($A13,'Raw - F'!$B:$AA,24,FALSE)="","",VLOOKUP($A13,'Raw - F'!$B:$AA,24,FALSE))</f>
        <v/>
      </c>
      <c r="M13" s="16" t="str">
        <f>SUBSTITUTE(IFERROR(VLOOKUP($A13,'Raw - F'!$B:$X,22,FALSE),""),0,"")</f>
        <v xml:space="preserve"> </v>
      </c>
      <c r="N13" s="16" t="str">
        <f>SUBSTITUTE(IFERROR(VLOOKUP($A13,'Raw - F'!$B:$X,8,FALSE),""),0,"")</f>
        <v/>
      </c>
      <c r="O13" s="16" t="str">
        <f>SUBSTITUTE(IFERROR(VLOOKUP($A13,'Raw - F'!$B:$AA,25,FALSE),""),0,"")</f>
        <v/>
      </c>
      <c r="P13" s="16" t="str">
        <f>SUBSTITUTE(IFERROR(VLOOKUP($A13,'Raw - F'!$B:$AA,21,FALSE),""),0,"")</f>
        <v/>
      </c>
    </row>
    <row r="14" spans="1:16" x14ac:dyDescent="0.35">
      <c r="A14">
        <v>5</v>
      </c>
      <c r="B14" s="9">
        <f>IFERROR(VLOOKUP($A14,'Raw - F'!$B:$R,2,FALSE),"")</f>
        <v>44317</v>
      </c>
      <c r="C14" s="2" t="str">
        <f>IFERROR(VLOOKUP($A14,'Raw - F'!$B:$R,3,FALSE),"")</f>
        <v>DONCASTER</v>
      </c>
      <c r="D14" s="2" t="str">
        <f>IFERROR(VLOOKUP($A14,'Raw - F'!$B:$R,6,FALSE),"")</f>
        <v>Hcap</v>
      </c>
      <c r="E14" s="2" t="str">
        <f>SUBSTITUTE(IFERROR(VLOOKUP($A14,'Raw - F'!$B:$O,9,FALSE),""),"0","")</f>
        <v>4yo+</v>
      </c>
      <c r="F14" s="2" t="str">
        <f>SUBSTITUTE(IFERROR(VLOOKUP($A14,'Raw - F'!$B:$O,7,FALSE),""),"0","")</f>
        <v>Open</v>
      </c>
      <c r="G14" s="2">
        <f>IFERROR(IF(VLOOKUP($A14,'Raw - F'!$B:$O,11,FALSE)&gt;1,VLOOKUP($A14,'Raw - F'!$B:$O,11,FALSE),IF(VLOOKUP($A14,'Raw - F'!$B:$M,12,FALSE)&lt;&gt;"",VLOOKUP($A14,'Raw - F'!$B:$M,12,FALSE),"")),"")</f>
        <v>4</v>
      </c>
      <c r="H14" s="4" t="str">
        <f>IFERROR(VLOOKUP($A14,'Raw - F'!$B:$O,13,FALSE),"")</f>
        <v>66-85</v>
      </c>
      <c r="I14" s="2" t="str">
        <f>IFERROR(VLOOKUP($A14,'Raw - F'!$B:$O,10,FALSE),"")</f>
        <v>A</v>
      </c>
      <c r="J14" s="2" t="str">
        <f>IFERROR(VLOOKUP($A14,'Raw - F'!$B:$P,15,FALSE),"")</f>
        <v>2m+</v>
      </c>
      <c r="K14" s="16" t="str">
        <f>SUBSTITUTE(IFERROR(VLOOKUP($A14,'Raw - F'!$B:$X,23,FALSE),""),0,"")</f>
        <v xml:space="preserve"> </v>
      </c>
      <c r="L14" s="22" t="str">
        <f>IF(VLOOKUP($A14,'Raw - F'!$B:$AA,24,FALSE)="","",VLOOKUP($A14,'Raw - F'!$B:$AA,24,FALSE))</f>
        <v/>
      </c>
      <c r="M14" s="16" t="str">
        <f>SUBSTITUTE(IFERROR(VLOOKUP($A14,'Raw - F'!$B:$X,22,FALSE),""),0,"")</f>
        <v xml:space="preserve"> </v>
      </c>
      <c r="N14" s="16" t="str">
        <f>SUBSTITUTE(IFERROR(VLOOKUP($A14,'Raw - F'!$B:$X,8,FALSE),""),0,"")</f>
        <v/>
      </c>
      <c r="O14" s="16" t="str">
        <f>SUBSTITUTE(IFERROR(VLOOKUP($A14,'Raw - F'!$B:$AA,25,FALSE),""),0,"")</f>
        <v/>
      </c>
      <c r="P14" s="16" t="str">
        <f>SUBSTITUTE(IFERROR(VLOOKUP($A14,'Raw - F'!$B:$AA,21,FALSE),""),0,"")</f>
        <v/>
      </c>
    </row>
    <row r="15" spans="1:16" x14ac:dyDescent="0.35">
      <c r="A15">
        <v>6</v>
      </c>
      <c r="B15" s="9">
        <f>IFERROR(VLOOKUP($A15,'Raw - F'!$B:$R,2,FALSE),"")</f>
        <v>44317</v>
      </c>
      <c r="C15" s="2" t="str">
        <f>IFERROR(VLOOKUP($A15,'Raw - F'!$B:$R,3,FALSE),"")</f>
        <v>DONCASTER</v>
      </c>
      <c r="D15" s="2" t="str">
        <f>IFERROR(VLOOKUP($A15,'Raw - F'!$B:$R,6,FALSE),"")</f>
        <v>WFA</v>
      </c>
      <c r="E15" s="2" t="str">
        <f>SUBSTITUTE(IFERROR(VLOOKUP($A15,'Raw - F'!$B:$O,9,FALSE),""),"0","")</f>
        <v>2yo</v>
      </c>
      <c r="F15" s="2" t="str">
        <f>SUBSTITUTE(IFERROR(VLOOKUP($A15,'Raw - F'!$B:$O,7,FALSE),""),"0","")</f>
        <v>Mdn</v>
      </c>
      <c r="G15" s="2">
        <f>IFERROR(IF(VLOOKUP($A15,'Raw - F'!$B:$O,11,FALSE)&gt;1,VLOOKUP($A15,'Raw - F'!$B:$O,11,FALSE),IF(VLOOKUP($A15,'Raw - F'!$B:$M,12,FALSE)&lt;&gt;"",VLOOKUP($A15,'Raw - F'!$B:$M,12,FALSE),"")),"")</f>
        <v>5</v>
      </c>
      <c r="H15" s="4" t="str">
        <f>IFERROR(VLOOKUP($A15,'Raw - F'!$B:$O,13,FALSE),"")</f>
        <v>Open</v>
      </c>
      <c r="I15" s="2" t="str">
        <f>IFERROR(VLOOKUP($A15,'Raw - F'!$B:$O,10,FALSE),"")</f>
        <v>A</v>
      </c>
      <c r="J15" s="2" t="str">
        <f>IFERROR(VLOOKUP($A15,'Raw - F'!$B:$P,15,FALSE),"")</f>
        <v>5f</v>
      </c>
      <c r="K15" s="16" t="str">
        <f>SUBSTITUTE(IFERROR(VLOOKUP($A15,'Raw - F'!$B:$X,23,FALSE),""),0,"")</f>
        <v xml:space="preserve"> </v>
      </c>
      <c r="L15" s="22" t="str">
        <f>IF(VLOOKUP($A15,'Raw - F'!$B:$AA,24,FALSE)="","",VLOOKUP($A15,'Raw - F'!$B:$AA,24,FALSE))</f>
        <v/>
      </c>
      <c r="M15" s="16" t="str">
        <f>SUBSTITUTE(IFERROR(VLOOKUP($A15,'Raw - F'!$B:$X,22,FALSE),""),0,"")</f>
        <v xml:space="preserve"> </v>
      </c>
      <c r="N15" s="16" t="str">
        <f>SUBSTITUTE(IFERROR(VLOOKUP($A15,'Raw - F'!$B:$X,8,FALSE),""),0,"")</f>
        <v/>
      </c>
      <c r="O15" s="16" t="str">
        <f>SUBSTITUTE(IFERROR(VLOOKUP($A15,'Raw - F'!$B:$AA,25,FALSE),""),0,"")</f>
        <v>EBF</v>
      </c>
      <c r="P15" s="16" t="str">
        <f>SUBSTITUTE(IFERROR(VLOOKUP($A15,'Raw - F'!$B:$AA,21,FALSE),""),0,"")</f>
        <v/>
      </c>
    </row>
    <row r="16" spans="1:16" x14ac:dyDescent="0.35">
      <c r="A16">
        <v>7</v>
      </c>
      <c r="B16" s="9">
        <f>IFERROR(VLOOKUP($A16,'Raw - F'!$B:$R,2,FALSE),"")</f>
        <v>44317</v>
      </c>
      <c r="C16" s="2" t="str">
        <f>IFERROR(VLOOKUP($A16,'Raw - F'!$B:$R,3,FALSE),"")</f>
        <v>DONCASTER</v>
      </c>
      <c r="D16" s="2" t="str">
        <f>IFERROR(VLOOKUP($A16,'Raw - F'!$B:$R,6,FALSE),"")</f>
        <v>WFA</v>
      </c>
      <c r="E16" s="2" t="str">
        <f>SUBSTITUTE(IFERROR(VLOOKUP($A16,'Raw - F'!$B:$O,9,FALSE),""),"0","")</f>
        <v>3yo+</v>
      </c>
      <c r="F16" s="2" t="str">
        <f>SUBSTITUTE(IFERROR(VLOOKUP($A16,'Raw - F'!$B:$O,7,FALSE),""),"0","")</f>
        <v>Nov</v>
      </c>
      <c r="G16" s="2">
        <f>IFERROR(IF(VLOOKUP($A16,'Raw - F'!$B:$O,11,FALSE)&gt;1,VLOOKUP($A16,'Raw - F'!$B:$O,11,FALSE),IF(VLOOKUP($A16,'Raw - F'!$B:$M,12,FALSE)&lt;&gt;"",VLOOKUP($A16,'Raw - F'!$B:$M,12,FALSE),"")),"")</f>
        <v>5</v>
      </c>
      <c r="H16" s="4" t="str">
        <f>IFERROR(VLOOKUP($A16,'Raw - F'!$B:$O,13,FALSE),"")</f>
        <v>Open</v>
      </c>
      <c r="I16" s="2" t="str">
        <f>IFERROR(VLOOKUP($A16,'Raw - F'!$B:$O,10,FALSE),"")</f>
        <v>A</v>
      </c>
      <c r="J16" s="2" t="str">
        <f>IFERROR(VLOOKUP($A16,'Raw - F'!$B:$P,15,FALSE),"")</f>
        <v>6f</v>
      </c>
      <c r="K16" s="16" t="str">
        <f>SUBSTITUTE(IFERROR(VLOOKUP($A16,'Raw - F'!$B:$X,23,FALSE),""),0,"")</f>
        <v xml:space="preserve"> </v>
      </c>
      <c r="L16" s="22" t="str">
        <f>IF(VLOOKUP($A16,'Raw - F'!$B:$AA,24,FALSE)="","",VLOOKUP($A16,'Raw - F'!$B:$AA,24,FALSE))</f>
        <v/>
      </c>
      <c r="M16" s="16" t="str">
        <f>SUBSTITUTE(IFERROR(VLOOKUP($A16,'Raw - F'!$B:$X,22,FALSE),""),0,"")</f>
        <v xml:space="preserve"> </v>
      </c>
      <c r="N16" s="16" t="str">
        <f>SUBSTITUTE(IFERROR(VLOOKUP($A16,'Raw - F'!$B:$X,8,FALSE),""),0,"")</f>
        <v/>
      </c>
      <c r="O16" s="16" t="str">
        <f>SUBSTITUTE(IFERROR(VLOOKUP($A16,'Raw - F'!$B:$AA,25,FALSE),""),0,"")</f>
        <v/>
      </c>
      <c r="P16" s="16" t="str">
        <f>SUBSTITUTE(IFERROR(VLOOKUP($A16,'Raw - F'!$B:$AA,21,FALSE),""),0,"")</f>
        <v/>
      </c>
    </row>
    <row r="17" spans="1:16" x14ac:dyDescent="0.35">
      <c r="A17">
        <v>8</v>
      </c>
      <c r="B17" s="9">
        <f>IFERROR(VLOOKUP($A17,'Raw - F'!$B:$R,2,FALSE),"")</f>
        <v>44317</v>
      </c>
      <c r="C17" s="2" t="str">
        <f>IFERROR(VLOOKUP($A17,'Raw - F'!$B:$R,3,FALSE),"")</f>
        <v>GOODWOOD</v>
      </c>
      <c r="D17" s="2" t="str">
        <f>IFERROR(VLOOKUP($A17,'Raw - F'!$B:$R,6,FALSE),"")</f>
        <v>WFA</v>
      </c>
      <c r="E17" s="2" t="str">
        <f>SUBSTITUTE(IFERROR(VLOOKUP($A17,'Raw - F'!$B:$O,9,FALSE),""),"0","")</f>
        <v>3yo+</v>
      </c>
      <c r="F17" s="2" t="str">
        <f>SUBSTITUTE(IFERROR(VLOOKUP($A17,'Raw - F'!$B:$O,7,FALSE),""),"0","")</f>
        <v>Open</v>
      </c>
      <c r="G17" s="2" t="str">
        <f>IFERROR(IF(VLOOKUP($A17,'Raw - F'!$B:$O,11,FALSE)&gt;1,VLOOKUP($A17,'Raw - F'!$B:$O,11,FALSE),IF(VLOOKUP($A17,'Raw - F'!$B:$M,12,FALSE)&lt;&gt;"",VLOOKUP($A17,'Raw - F'!$B:$M,12,FALSE),"")),"")</f>
        <v>1(Lstd)</v>
      </c>
      <c r="H17" s="4" t="str">
        <f>IFERROR(VLOOKUP($A17,'Raw - F'!$B:$O,13,FALSE),"")</f>
        <v>Open</v>
      </c>
      <c r="I17" s="2" t="str">
        <f>IFERROR(VLOOKUP($A17,'Raw - F'!$B:$O,10,FALSE),"")</f>
        <v>F</v>
      </c>
      <c r="J17" s="2" t="str">
        <f>IFERROR(VLOOKUP($A17,'Raw - F'!$B:$P,15,FALSE),"")</f>
        <v>1m</v>
      </c>
      <c r="K17" s="16" t="str">
        <f>SUBSTITUTE(IFERROR(VLOOKUP($A17,'Raw - F'!$B:$X,23,FALSE),""),0,"")</f>
        <v xml:space="preserve"> </v>
      </c>
      <c r="L17" s="22" t="str">
        <f>IF(VLOOKUP($A17,'Raw - F'!$B:$AA,24,FALSE)="","",VLOOKUP($A17,'Raw - F'!$B:$AA,24,FALSE))</f>
        <v/>
      </c>
      <c r="M17" s="16" t="str">
        <f>SUBSTITUTE(IFERROR(VLOOKUP($A17,'Raw - F'!$B:$X,22,FALSE),""),0,"")</f>
        <v xml:space="preserve"> </v>
      </c>
      <c r="N17" s="16" t="str">
        <f>SUBSTITUTE(IFERROR(VLOOKUP($A17,'Raw - F'!$B:$X,8,FALSE),""),0,"")</f>
        <v/>
      </c>
      <c r="O17" s="16" t="str">
        <f>SUBSTITUTE(IFERROR(VLOOKUP($A17,'Raw - F'!$B:$AA,25,FALSE),""),0,"")</f>
        <v/>
      </c>
      <c r="P17" s="16" t="str">
        <f>SUBSTITUTE(IFERROR(VLOOKUP($A17,'Raw - F'!$B:$AA,21,FALSE),""),0,"")</f>
        <v/>
      </c>
    </row>
    <row r="18" spans="1:16" x14ac:dyDescent="0.35">
      <c r="A18">
        <v>9</v>
      </c>
      <c r="B18" s="9">
        <f>IFERROR(VLOOKUP($A18,'Raw - F'!$B:$R,2,FALSE),"")</f>
        <v>44317</v>
      </c>
      <c r="C18" s="2" t="str">
        <f>IFERROR(VLOOKUP($A18,'Raw - F'!$B:$R,3,FALSE),"")</f>
        <v>GOODWOOD</v>
      </c>
      <c r="D18" s="2" t="str">
        <f>IFERROR(VLOOKUP($A18,'Raw - F'!$B:$R,6,FALSE),"")</f>
        <v>Hcap</v>
      </c>
      <c r="E18" s="2" t="str">
        <f>SUBSTITUTE(IFERROR(VLOOKUP($A18,'Raw - F'!$B:$O,9,FALSE),""),"0","")</f>
        <v>4yo+</v>
      </c>
      <c r="F18" s="2" t="str">
        <f>SUBSTITUTE(IFERROR(VLOOKUP($A18,'Raw - F'!$B:$O,7,FALSE),""),"0","")</f>
        <v>Open</v>
      </c>
      <c r="G18" s="2">
        <f>IFERROR(IF(VLOOKUP($A18,'Raw - F'!$B:$O,11,FALSE)&gt;1,VLOOKUP($A18,'Raw - F'!$B:$O,11,FALSE),IF(VLOOKUP($A18,'Raw - F'!$B:$M,12,FALSE)&lt;&gt;"",VLOOKUP($A18,'Raw - F'!$B:$M,12,FALSE),"")),"")</f>
        <v>2</v>
      </c>
      <c r="H18" s="4" t="str">
        <f>IFERROR(VLOOKUP($A18,'Raw - F'!$B:$O,13,FALSE),"")</f>
        <v>81-100</v>
      </c>
      <c r="I18" s="2" t="str">
        <f>IFERROR(VLOOKUP($A18,'Raw - F'!$B:$O,10,FALSE),"")</f>
        <v>A</v>
      </c>
      <c r="J18" s="2" t="str">
        <f>IFERROR(VLOOKUP($A18,'Raw - F'!$B:$P,15,FALSE),"")</f>
        <v>7f</v>
      </c>
      <c r="K18" s="16" t="str">
        <f>SUBSTITUTE(IFERROR(VLOOKUP($A18,'Raw - F'!$B:$X,23,FALSE),""),0,"")</f>
        <v xml:space="preserve"> </v>
      </c>
      <c r="L18" s="22" t="str">
        <f>IF(VLOOKUP($A18,'Raw - F'!$B:$AA,24,FALSE)="","",VLOOKUP($A18,'Raw - F'!$B:$AA,24,FALSE))</f>
        <v/>
      </c>
      <c r="M18" s="16" t="str">
        <f>SUBSTITUTE(IFERROR(VLOOKUP($A18,'Raw - F'!$B:$X,22,FALSE),""),0,"")</f>
        <v xml:space="preserve"> </v>
      </c>
      <c r="N18" s="16" t="str">
        <f>SUBSTITUTE(IFERROR(VLOOKUP($A18,'Raw - F'!$B:$X,8,FALSE),""),0,"")</f>
        <v/>
      </c>
      <c r="O18" s="16" t="str">
        <f>SUBSTITUTE(IFERROR(VLOOKUP($A18,'Raw - F'!$B:$AA,25,FALSE),""),0,"")</f>
        <v/>
      </c>
      <c r="P18" s="16" t="str">
        <f>SUBSTITUTE(IFERROR(VLOOKUP($A18,'Raw - F'!$B:$AA,21,FALSE),""),0,"")</f>
        <v/>
      </c>
    </row>
    <row r="19" spans="1:16" x14ac:dyDescent="0.35">
      <c r="A19">
        <v>10</v>
      </c>
      <c r="B19" s="9">
        <f>IFERROR(VLOOKUP($A19,'Raw - F'!$B:$R,2,FALSE),"")</f>
        <v>44317</v>
      </c>
      <c r="C19" s="2" t="str">
        <f>IFERROR(VLOOKUP($A19,'Raw - F'!$B:$R,3,FALSE),"")</f>
        <v>GOODWOOD</v>
      </c>
      <c r="D19" s="2" t="str">
        <f>IFERROR(VLOOKUP($A19,'Raw - F'!$B:$R,6,FALSE),"")</f>
        <v>Hcap</v>
      </c>
      <c r="E19" s="2" t="str">
        <f>SUBSTITUTE(IFERROR(VLOOKUP($A19,'Raw - F'!$B:$O,9,FALSE),""),"0","")</f>
        <v>4yo+</v>
      </c>
      <c r="F19" s="2" t="str">
        <f>SUBSTITUTE(IFERROR(VLOOKUP($A19,'Raw - F'!$B:$O,7,FALSE),""),"0","")</f>
        <v>Open</v>
      </c>
      <c r="G19" s="2">
        <f>IFERROR(IF(VLOOKUP($A19,'Raw - F'!$B:$O,11,FALSE)&gt;1,VLOOKUP($A19,'Raw - F'!$B:$O,11,FALSE),IF(VLOOKUP($A19,'Raw - F'!$B:$M,12,FALSE)&lt;&gt;"",VLOOKUP($A19,'Raw - F'!$B:$M,12,FALSE),"")),"")</f>
        <v>2</v>
      </c>
      <c r="H19" s="4" t="str">
        <f>IFERROR(VLOOKUP($A19,'Raw - F'!$B:$O,13,FALSE),"")</f>
        <v>81-100</v>
      </c>
      <c r="I19" s="2" t="str">
        <f>IFERROR(VLOOKUP($A19,'Raw - F'!$B:$O,10,FALSE),"")</f>
        <v>A</v>
      </c>
      <c r="J19" s="2" t="str">
        <f>IFERROR(VLOOKUP($A19,'Raw - F'!$B:$P,15,FALSE),"")</f>
        <v>5f</v>
      </c>
      <c r="K19" s="16" t="str">
        <f>SUBSTITUTE(IFERROR(VLOOKUP($A19,'Raw - F'!$B:$X,23,FALSE),""),0,"")</f>
        <v xml:space="preserve"> </v>
      </c>
      <c r="L19" s="22" t="str">
        <f>IF(VLOOKUP($A19,'Raw - F'!$B:$AA,24,FALSE)="","",VLOOKUP($A19,'Raw - F'!$B:$AA,24,FALSE))</f>
        <v/>
      </c>
      <c r="M19" s="16" t="str">
        <f>SUBSTITUTE(IFERROR(VLOOKUP($A19,'Raw - F'!$B:$X,22,FALSE),""),0,"")</f>
        <v xml:space="preserve"> </v>
      </c>
      <c r="N19" s="16" t="str">
        <f>SUBSTITUTE(IFERROR(VLOOKUP($A19,'Raw - F'!$B:$X,8,FALSE),""),0,"")</f>
        <v/>
      </c>
      <c r="O19" s="16" t="str">
        <f>SUBSTITUTE(IFERROR(VLOOKUP($A19,'Raw - F'!$B:$AA,25,FALSE),""),0,"")</f>
        <v/>
      </c>
      <c r="P19" s="16" t="str">
        <f>SUBSTITUTE(IFERROR(VLOOKUP($A19,'Raw - F'!$B:$AA,21,FALSE),""),0,"")</f>
        <v/>
      </c>
    </row>
    <row r="20" spans="1:16" x14ac:dyDescent="0.35">
      <c r="A20">
        <v>11</v>
      </c>
      <c r="B20" s="9">
        <f>IFERROR(VLOOKUP($A20,'Raw - F'!$B:$R,2,FALSE),"")</f>
        <v>44317</v>
      </c>
      <c r="C20" s="2" t="str">
        <f>IFERROR(VLOOKUP($A20,'Raw - F'!$B:$R,3,FALSE),"")</f>
        <v>GOODWOOD</v>
      </c>
      <c r="D20" s="2" t="str">
        <f>IFERROR(VLOOKUP($A20,'Raw - F'!$B:$R,6,FALSE),"")</f>
        <v>Hcap</v>
      </c>
      <c r="E20" s="2" t="str">
        <f>SUBSTITUTE(IFERROR(VLOOKUP($A20,'Raw - F'!$B:$O,9,FALSE),""),"0","")</f>
        <v>3yo</v>
      </c>
      <c r="F20" s="2" t="str">
        <f>SUBSTITUTE(IFERROR(VLOOKUP($A20,'Raw - F'!$B:$O,7,FALSE),""),"0","")</f>
        <v>Open</v>
      </c>
      <c r="G20" s="2">
        <f>IFERROR(IF(VLOOKUP($A20,'Raw - F'!$B:$O,11,FALSE)&gt;1,VLOOKUP($A20,'Raw - F'!$B:$O,11,FALSE),IF(VLOOKUP($A20,'Raw - F'!$B:$M,12,FALSE)&lt;&gt;"",VLOOKUP($A20,'Raw - F'!$B:$M,12,FALSE),"")),"")</f>
        <v>3</v>
      </c>
      <c r="H20" s="4" t="str">
        <f>IFERROR(VLOOKUP($A20,'Raw - F'!$B:$O,13,FALSE),"")</f>
        <v>71-90</v>
      </c>
      <c r="I20" s="2" t="str">
        <f>IFERROR(VLOOKUP($A20,'Raw - F'!$B:$O,10,FALSE),"")</f>
        <v>A</v>
      </c>
      <c r="J20" s="2" t="str">
        <f>IFERROR(VLOOKUP($A20,'Raw - F'!$B:$P,15,FALSE),"")</f>
        <v>7f</v>
      </c>
      <c r="K20" s="16" t="str">
        <f>SUBSTITUTE(IFERROR(VLOOKUP($A20,'Raw - F'!$B:$X,23,FALSE),""),0,"")</f>
        <v xml:space="preserve"> </v>
      </c>
      <c r="L20" s="22" t="str">
        <f>IF(VLOOKUP($A20,'Raw - F'!$B:$AA,24,FALSE)="","",VLOOKUP($A20,'Raw - F'!$B:$AA,24,FALSE))</f>
        <v/>
      </c>
      <c r="M20" s="16" t="str">
        <f>SUBSTITUTE(IFERROR(VLOOKUP($A20,'Raw - F'!$B:$X,22,FALSE),""),0,"")</f>
        <v xml:space="preserve"> </v>
      </c>
      <c r="N20" s="16" t="str">
        <f>SUBSTITUTE(IFERROR(VLOOKUP($A20,'Raw - F'!$B:$X,8,FALSE),""),0,"")</f>
        <v/>
      </c>
      <c r="O20" s="16" t="str">
        <f>SUBSTITUTE(IFERROR(VLOOKUP($A20,'Raw - F'!$B:$AA,25,FALSE),""),0,"")</f>
        <v/>
      </c>
      <c r="P20" s="16" t="str">
        <f>SUBSTITUTE(IFERROR(VLOOKUP($A20,'Raw - F'!$B:$AA,21,FALSE),""),0,"")</f>
        <v/>
      </c>
    </row>
    <row r="21" spans="1:16" x14ac:dyDescent="0.35">
      <c r="A21">
        <v>12</v>
      </c>
      <c r="B21" s="9">
        <f>IFERROR(VLOOKUP($A21,'Raw - F'!$B:$R,2,FALSE),"")</f>
        <v>44317</v>
      </c>
      <c r="C21" s="2" t="str">
        <f>IFERROR(VLOOKUP($A21,'Raw - F'!$B:$R,3,FALSE),"")</f>
        <v>GOODWOOD</v>
      </c>
      <c r="D21" s="2" t="str">
        <f>IFERROR(VLOOKUP($A21,'Raw - F'!$B:$R,6,FALSE),"")</f>
        <v>WFA</v>
      </c>
      <c r="E21" s="2" t="str">
        <f>SUBSTITUTE(IFERROR(VLOOKUP($A21,'Raw - F'!$B:$O,9,FALSE),""),"0","")</f>
        <v>3yo+</v>
      </c>
      <c r="F21" s="2" t="str">
        <f>SUBSTITUTE(IFERROR(VLOOKUP($A21,'Raw - F'!$B:$O,7,FALSE),""),"0","")</f>
        <v>Mdn</v>
      </c>
      <c r="G21" s="2">
        <f>IFERROR(IF(VLOOKUP($A21,'Raw - F'!$B:$O,11,FALSE)&gt;1,VLOOKUP($A21,'Raw - F'!$B:$O,11,FALSE),IF(VLOOKUP($A21,'Raw - F'!$B:$M,12,FALSE)&lt;&gt;"",VLOOKUP($A21,'Raw - F'!$B:$M,12,FALSE),"")),"")</f>
        <v>4</v>
      </c>
      <c r="H21" s="4" t="str">
        <f>IFERROR(VLOOKUP($A21,'Raw - F'!$B:$O,13,FALSE),"")</f>
        <v>Open</v>
      </c>
      <c r="I21" s="2" t="str">
        <f>IFERROR(VLOOKUP($A21,'Raw - F'!$B:$O,10,FALSE),"")</f>
        <v>A</v>
      </c>
      <c r="J21" s="2" t="str">
        <f>IFERROR(VLOOKUP($A21,'Raw - F'!$B:$P,15,FALSE),"")</f>
        <v>1m</v>
      </c>
      <c r="K21" s="16" t="str">
        <f>SUBSTITUTE(IFERROR(VLOOKUP($A21,'Raw - F'!$B:$X,23,FALSE),""),0,"")</f>
        <v xml:space="preserve"> </v>
      </c>
      <c r="L21" s="22" t="str">
        <f>IF(VLOOKUP($A21,'Raw - F'!$B:$AA,24,FALSE)="","",VLOOKUP($A21,'Raw - F'!$B:$AA,24,FALSE))</f>
        <v/>
      </c>
      <c r="M21" s="16" t="str">
        <f>SUBSTITUTE(IFERROR(VLOOKUP($A21,'Raw - F'!$B:$X,22,FALSE),""),0,"")</f>
        <v xml:space="preserve"> </v>
      </c>
      <c r="N21" s="16" t="str">
        <f>SUBSTITUTE(IFERROR(VLOOKUP($A21,'Raw - F'!$B:$X,8,FALSE),""),0,"")</f>
        <v/>
      </c>
      <c r="O21" s="16" t="str">
        <f>SUBSTITUTE(IFERROR(VLOOKUP($A21,'Raw - F'!$B:$AA,25,FALSE),""),0,"")</f>
        <v/>
      </c>
      <c r="P21" s="16" t="str">
        <f>SUBSTITUTE(IFERROR(VLOOKUP($A21,'Raw - F'!$B:$AA,21,FALSE),""),0,"")</f>
        <v/>
      </c>
    </row>
    <row r="22" spans="1:16" x14ac:dyDescent="0.35">
      <c r="A22">
        <v>13</v>
      </c>
      <c r="B22" s="9">
        <f>IFERROR(VLOOKUP($A22,'Raw - F'!$B:$R,2,FALSE),"")</f>
        <v>44317</v>
      </c>
      <c r="C22" s="2" t="str">
        <f>IFERROR(VLOOKUP($A22,'Raw - F'!$B:$R,3,FALSE),"")</f>
        <v>GOODWOOD</v>
      </c>
      <c r="D22" s="2" t="str">
        <f>IFERROR(VLOOKUP($A22,'Raw - F'!$B:$R,6,FALSE),"")</f>
        <v>Hcap</v>
      </c>
      <c r="E22" s="2" t="str">
        <f>SUBSTITUTE(IFERROR(VLOOKUP($A22,'Raw - F'!$B:$O,9,FALSE),""),"0","")</f>
        <v>3yo</v>
      </c>
      <c r="F22" s="2" t="str">
        <f>SUBSTITUTE(IFERROR(VLOOKUP($A22,'Raw - F'!$B:$O,7,FALSE),""),"0","")</f>
        <v>Open</v>
      </c>
      <c r="G22" s="2">
        <f>IFERROR(IF(VLOOKUP($A22,'Raw - F'!$B:$O,11,FALSE)&gt;1,VLOOKUP($A22,'Raw - F'!$B:$O,11,FALSE),IF(VLOOKUP($A22,'Raw - F'!$B:$M,12,FALSE)&lt;&gt;"",VLOOKUP($A22,'Raw - F'!$B:$M,12,FALSE),"")),"")</f>
        <v>5</v>
      </c>
      <c r="H22" s="4" t="str">
        <f>IFERROR(VLOOKUP($A22,'Raw - F'!$B:$O,13,FALSE),"")</f>
        <v>51-70</v>
      </c>
      <c r="I22" s="2" t="str">
        <f>IFERROR(VLOOKUP($A22,'Raw - F'!$B:$O,10,FALSE),"")</f>
        <v>A</v>
      </c>
      <c r="J22" s="2" t="str">
        <f>IFERROR(VLOOKUP($A22,'Raw - F'!$B:$P,15,FALSE),"")</f>
        <v>1m 2f</v>
      </c>
      <c r="K22" s="16" t="str">
        <f>SUBSTITUTE(IFERROR(VLOOKUP($A22,'Raw - F'!$B:$X,23,FALSE),""),0,"")</f>
        <v xml:space="preserve"> </v>
      </c>
      <c r="L22" s="22" t="str">
        <f>IF(VLOOKUP($A22,'Raw - F'!$B:$AA,24,FALSE)="","",VLOOKUP($A22,'Raw - F'!$B:$AA,24,FALSE))</f>
        <v/>
      </c>
      <c r="M22" s="16" t="str">
        <f>SUBSTITUTE(IFERROR(VLOOKUP($A22,'Raw - F'!$B:$X,22,FALSE),""),0,"")</f>
        <v xml:space="preserve"> </v>
      </c>
      <c r="N22" s="16" t="str">
        <f>SUBSTITUTE(IFERROR(VLOOKUP($A22,'Raw - F'!$B:$X,8,FALSE),""),0,"")</f>
        <v/>
      </c>
      <c r="O22" s="16" t="str">
        <f>SUBSTITUTE(IFERROR(VLOOKUP($A22,'Raw - F'!$B:$AA,25,FALSE),""),0,"")</f>
        <v/>
      </c>
      <c r="P22" s="16" t="str">
        <f>SUBSTITUTE(IFERROR(VLOOKUP($A22,'Raw - F'!$B:$AA,21,FALSE),""),0,"")</f>
        <v/>
      </c>
    </row>
    <row r="23" spans="1:16" x14ac:dyDescent="0.35">
      <c r="A23">
        <v>14</v>
      </c>
      <c r="B23" s="9">
        <f>IFERROR(VLOOKUP($A23,'Raw - F'!$B:$R,2,FALSE),"")</f>
        <v>44317</v>
      </c>
      <c r="C23" s="2" t="str">
        <f>IFERROR(VLOOKUP($A23,'Raw - F'!$B:$R,3,FALSE),"")</f>
        <v>GOODWOOD</v>
      </c>
      <c r="D23" s="2" t="str">
        <f>IFERROR(VLOOKUP($A23,'Raw - F'!$B:$R,6,FALSE),"")</f>
        <v>Hcap</v>
      </c>
      <c r="E23" s="2" t="str">
        <f>SUBSTITUTE(IFERROR(VLOOKUP($A23,'Raw - F'!$B:$O,9,FALSE),""),"0","")</f>
        <v>4yo+</v>
      </c>
      <c r="F23" s="2" t="str">
        <f>SUBSTITUTE(IFERROR(VLOOKUP($A23,'Raw - F'!$B:$O,7,FALSE),""),"0","")</f>
        <v>Open</v>
      </c>
      <c r="G23" s="2">
        <f>IFERROR(IF(VLOOKUP($A23,'Raw - F'!$B:$O,11,FALSE)&gt;1,VLOOKUP($A23,'Raw - F'!$B:$O,11,FALSE),IF(VLOOKUP($A23,'Raw - F'!$B:$M,12,FALSE)&lt;&gt;"",VLOOKUP($A23,'Raw - F'!$B:$M,12,FALSE),"")),"")</f>
        <v>5</v>
      </c>
      <c r="H23" s="4" t="str">
        <f>IFERROR(VLOOKUP($A23,'Raw - F'!$B:$O,13,FALSE),"")</f>
        <v>56-75</v>
      </c>
      <c r="I23" s="2" t="str">
        <f>IFERROR(VLOOKUP($A23,'Raw - F'!$B:$O,10,FALSE),"")</f>
        <v>A</v>
      </c>
      <c r="J23" s="2" t="str">
        <f>IFERROR(VLOOKUP($A23,'Raw - F'!$B:$P,15,FALSE),"")</f>
        <v>2m+</v>
      </c>
      <c r="K23" s="16" t="str">
        <f>SUBSTITUTE(IFERROR(VLOOKUP($A23,'Raw - F'!$B:$X,23,FALSE),""),0,"")</f>
        <v xml:space="preserve"> </v>
      </c>
      <c r="L23" s="22" t="str">
        <f>IF(VLOOKUP($A23,'Raw - F'!$B:$AA,24,FALSE)="","",VLOOKUP($A23,'Raw - F'!$B:$AA,24,FALSE))</f>
        <v/>
      </c>
      <c r="M23" s="16" t="str">
        <f>SUBSTITUTE(IFERROR(VLOOKUP($A23,'Raw - F'!$B:$X,22,FALSE),""),0,"")</f>
        <v xml:space="preserve"> </v>
      </c>
      <c r="N23" s="16" t="str">
        <f>SUBSTITUTE(IFERROR(VLOOKUP($A23,'Raw - F'!$B:$X,8,FALSE),""),0,"")</f>
        <v/>
      </c>
      <c r="O23" s="16" t="str">
        <f>SUBSTITUTE(IFERROR(VLOOKUP($A23,'Raw - F'!$B:$AA,25,FALSE),""),0,"")</f>
        <v/>
      </c>
      <c r="P23" s="16" t="str">
        <f>SUBSTITUTE(IFERROR(VLOOKUP($A23,'Raw - F'!$B:$AA,21,FALSE),""),0,"")</f>
        <v/>
      </c>
    </row>
    <row r="24" spans="1:16" x14ac:dyDescent="0.35">
      <c r="A24">
        <v>15</v>
      </c>
      <c r="B24" s="9">
        <f>IFERROR(VLOOKUP($A24,'Raw - F'!$B:$R,2,FALSE),"")</f>
        <v>44317</v>
      </c>
      <c r="C24" s="2" t="str">
        <f>IFERROR(VLOOKUP($A24,'Raw - F'!$B:$R,3,FALSE),"")</f>
        <v>NEWMARKET</v>
      </c>
      <c r="D24" s="2" t="str">
        <f>IFERROR(VLOOKUP($A24,'Raw - F'!$B:$R,6,FALSE),"")</f>
        <v>WFA</v>
      </c>
      <c r="E24" s="2" t="str">
        <f>SUBSTITUTE(IFERROR(VLOOKUP($A24,'Raw - F'!$B:$O,9,FALSE),""),"0","")</f>
        <v>3yo</v>
      </c>
      <c r="F24" s="2" t="str">
        <f>SUBSTITUTE(IFERROR(VLOOKUP($A24,'Raw - F'!$B:$O,7,FALSE),""),"0","")</f>
        <v>Open</v>
      </c>
      <c r="G24" s="2" t="str">
        <f>IFERROR(IF(VLOOKUP($A24,'Raw - F'!$B:$O,11,FALSE)&gt;1,VLOOKUP($A24,'Raw - F'!$B:$O,11,FALSE),IF(VLOOKUP($A24,'Raw - F'!$B:$M,12,FALSE)&lt;&gt;"",VLOOKUP($A24,'Raw - F'!$B:$M,12,FALSE),"")),"")</f>
        <v>1(G1)</v>
      </c>
      <c r="H24" s="4" t="str">
        <f>IFERROR(VLOOKUP($A24,'Raw - F'!$B:$O,13,FALSE),"")</f>
        <v>Open</v>
      </c>
      <c r="I24" s="2" t="str">
        <f>IFERROR(VLOOKUP($A24,'Raw - F'!$B:$O,10,FALSE),"")</f>
        <v>C</v>
      </c>
      <c r="J24" s="2" t="str">
        <f>IFERROR(VLOOKUP($A24,'Raw - F'!$B:$P,15,FALSE),"")</f>
        <v>1m</v>
      </c>
      <c r="K24" s="16" t="str">
        <f>SUBSTITUTE(IFERROR(VLOOKUP($A24,'Raw - F'!$B:$X,23,FALSE),""),0,"")</f>
        <v xml:space="preserve"> </v>
      </c>
      <c r="L24" s="22" t="str">
        <f>IF(VLOOKUP($A24,'Raw - F'!$B:$AA,24,FALSE)="","",VLOOKUP($A24,'Raw - F'!$B:$AA,24,FALSE))</f>
        <v/>
      </c>
      <c r="M24" s="16" t="str">
        <f>SUBSTITUTE(IFERROR(VLOOKUP($A24,'Raw - F'!$B:$X,22,FALSE),""),0,"")</f>
        <v xml:space="preserve"> </v>
      </c>
      <c r="N24" s="16" t="str">
        <f>SUBSTITUTE(IFERROR(VLOOKUP($A24,'Raw - F'!$B:$X,8,FALSE),""),0,"")</f>
        <v/>
      </c>
      <c r="O24" s="16" t="str">
        <f>SUBSTITUTE(IFERROR(VLOOKUP($A24,'Raw - F'!$B:$AA,25,FALSE),""),0,"")</f>
        <v/>
      </c>
      <c r="P24" s="16" t="str">
        <f>SUBSTITUTE(IFERROR(VLOOKUP($A24,'Raw - F'!$B:$AA,21,FALSE),""),0,"")</f>
        <v/>
      </c>
    </row>
    <row r="25" spans="1:16" x14ac:dyDescent="0.35">
      <c r="A25">
        <v>16</v>
      </c>
      <c r="B25" s="9">
        <f>IFERROR(VLOOKUP($A25,'Raw - F'!$B:$R,2,FALSE),"")</f>
        <v>44317</v>
      </c>
      <c r="C25" s="2" t="str">
        <f>IFERROR(VLOOKUP($A25,'Raw - F'!$B:$R,3,FALSE),"")</f>
        <v>NEWMARKET</v>
      </c>
      <c r="D25" s="2" t="str">
        <f>IFERROR(VLOOKUP($A25,'Raw - F'!$B:$R,6,FALSE),"")</f>
        <v>WFA</v>
      </c>
      <c r="E25" s="2" t="str">
        <f>SUBSTITUTE(IFERROR(VLOOKUP($A25,'Raw - F'!$B:$O,9,FALSE),""),"0","")</f>
        <v>4yo+</v>
      </c>
      <c r="F25" s="2" t="str">
        <f>SUBSTITUTE(IFERROR(VLOOKUP($A25,'Raw - F'!$B:$O,7,FALSE),""),"0","")</f>
        <v>Open</v>
      </c>
      <c r="G25" s="2" t="str">
        <f>IFERROR(IF(VLOOKUP($A25,'Raw - F'!$B:$O,11,FALSE)&gt;1,VLOOKUP($A25,'Raw - F'!$B:$O,11,FALSE),IF(VLOOKUP($A25,'Raw - F'!$B:$M,12,FALSE)&lt;&gt;"",VLOOKUP($A25,'Raw - F'!$B:$M,12,FALSE),"")),"")</f>
        <v>1(G2)</v>
      </c>
      <c r="H25" s="4" t="str">
        <f>IFERROR(VLOOKUP($A25,'Raw - F'!$B:$O,13,FALSE),"")</f>
        <v>Open</v>
      </c>
      <c r="I25" s="2" t="str">
        <f>IFERROR(VLOOKUP($A25,'Raw - F'!$B:$O,10,FALSE),"")</f>
        <v>A</v>
      </c>
      <c r="J25" s="2" t="str">
        <f>IFERROR(VLOOKUP($A25,'Raw - F'!$B:$P,15,FALSE),"")</f>
        <v>1m 4f</v>
      </c>
      <c r="K25" s="16" t="str">
        <f>SUBSTITUTE(IFERROR(VLOOKUP($A25,'Raw - F'!$B:$X,23,FALSE),""),0,"")</f>
        <v xml:space="preserve"> </v>
      </c>
      <c r="L25" s="22" t="str">
        <f>IF(VLOOKUP($A25,'Raw - F'!$B:$AA,24,FALSE)="","",VLOOKUP($A25,'Raw - F'!$B:$AA,24,FALSE))</f>
        <v/>
      </c>
      <c r="M25" s="16" t="str">
        <f>SUBSTITUTE(IFERROR(VLOOKUP($A25,'Raw - F'!$B:$X,22,FALSE),""),0,"")</f>
        <v xml:space="preserve"> </v>
      </c>
      <c r="N25" s="16" t="str">
        <f>SUBSTITUTE(IFERROR(VLOOKUP($A25,'Raw - F'!$B:$X,8,FALSE),""),0,"")</f>
        <v/>
      </c>
      <c r="O25" s="16" t="str">
        <f>SUBSTITUTE(IFERROR(VLOOKUP($A25,'Raw - F'!$B:$AA,25,FALSE),""),0,"")</f>
        <v/>
      </c>
      <c r="P25" s="16" t="str">
        <f>SUBSTITUTE(IFERROR(VLOOKUP($A25,'Raw - F'!$B:$AA,21,FALSE),""),0,"")</f>
        <v/>
      </c>
    </row>
    <row r="26" spans="1:16" x14ac:dyDescent="0.35">
      <c r="A26">
        <v>17</v>
      </c>
      <c r="B26" s="9">
        <f>IFERROR(VLOOKUP($A26,'Raw - F'!$B:$R,2,FALSE),"")</f>
        <v>44317</v>
      </c>
      <c r="C26" s="2" t="str">
        <f>IFERROR(VLOOKUP($A26,'Raw - F'!$B:$R,3,FALSE),"")</f>
        <v>NEWMARKET</v>
      </c>
      <c r="D26" s="2" t="str">
        <f>IFERROR(VLOOKUP($A26,'Raw - F'!$B:$R,6,FALSE),"")</f>
        <v>WFA</v>
      </c>
      <c r="E26" s="2" t="str">
        <f>SUBSTITUTE(IFERROR(VLOOKUP($A26,'Raw - F'!$B:$O,9,FALSE),""),"0","")</f>
        <v>3yo+</v>
      </c>
      <c r="F26" s="2" t="str">
        <f>SUBSTITUTE(IFERROR(VLOOKUP($A26,'Raw - F'!$B:$O,7,FALSE),""),"0","")</f>
        <v>Open</v>
      </c>
      <c r="G26" s="2" t="str">
        <f>IFERROR(IF(VLOOKUP($A26,'Raw - F'!$B:$O,11,FALSE)&gt;1,VLOOKUP($A26,'Raw - F'!$B:$O,11,FALSE),IF(VLOOKUP($A26,'Raw - F'!$B:$M,12,FALSE)&lt;&gt;"",VLOOKUP($A26,'Raw - F'!$B:$M,12,FALSE),"")),"")</f>
        <v>1(G3)</v>
      </c>
      <c r="H26" s="4" t="str">
        <f>IFERROR(VLOOKUP($A26,'Raw - F'!$B:$O,13,FALSE),"")</f>
        <v>Open</v>
      </c>
      <c r="I26" s="2" t="str">
        <f>IFERROR(VLOOKUP($A26,'Raw - F'!$B:$O,10,FALSE),"")</f>
        <v>A</v>
      </c>
      <c r="J26" s="2" t="str">
        <f>IFERROR(VLOOKUP($A26,'Raw - F'!$B:$P,15,FALSE),"")</f>
        <v>5f</v>
      </c>
      <c r="K26" s="16" t="str">
        <f>SUBSTITUTE(IFERROR(VLOOKUP($A26,'Raw - F'!$B:$X,23,FALSE),""),0,"")</f>
        <v xml:space="preserve"> </v>
      </c>
      <c r="L26" s="22" t="str">
        <f>IF(VLOOKUP($A26,'Raw - F'!$B:$AA,24,FALSE)="","",VLOOKUP($A26,'Raw - F'!$B:$AA,24,FALSE))</f>
        <v/>
      </c>
      <c r="M26" s="16" t="str">
        <f>SUBSTITUTE(IFERROR(VLOOKUP($A26,'Raw - F'!$B:$X,22,FALSE),""),0,"")</f>
        <v xml:space="preserve"> </v>
      </c>
      <c r="N26" s="16" t="str">
        <f>SUBSTITUTE(IFERROR(VLOOKUP($A26,'Raw - F'!$B:$X,8,FALSE),""),0,"")</f>
        <v/>
      </c>
      <c r="O26" s="16" t="str">
        <f>SUBSTITUTE(IFERROR(VLOOKUP($A26,'Raw - F'!$B:$AA,25,FALSE),""),0,"")</f>
        <v/>
      </c>
      <c r="P26" s="16" t="str">
        <f>SUBSTITUTE(IFERROR(VLOOKUP($A26,'Raw - F'!$B:$AA,21,FALSE),""),0,"")</f>
        <v/>
      </c>
    </row>
    <row r="27" spans="1:16" x14ac:dyDescent="0.35">
      <c r="A27">
        <v>18</v>
      </c>
      <c r="B27" s="9">
        <f>IFERROR(VLOOKUP($A27,'Raw - F'!$B:$R,2,FALSE),"")</f>
        <v>44317</v>
      </c>
      <c r="C27" s="2" t="str">
        <f>IFERROR(VLOOKUP($A27,'Raw - F'!$B:$R,3,FALSE),"")</f>
        <v>NEWMARKET</v>
      </c>
      <c r="D27" s="2" t="str">
        <f>IFERROR(VLOOKUP($A27,'Raw - F'!$B:$R,6,FALSE),"")</f>
        <v>WFA</v>
      </c>
      <c r="E27" s="2" t="str">
        <f>SUBSTITUTE(IFERROR(VLOOKUP($A27,'Raw - F'!$B:$O,9,FALSE),""),"0","")</f>
        <v>3yo</v>
      </c>
      <c r="F27" s="2" t="str">
        <f>SUBSTITUTE(IFERROR(VLOOKUP($A27,'Raw - F'!$B:$O,7,FALSE),""),"0","")</f>
        <v>Open</v>
      </c>
      <c r="G27" s="2" t="str">
        <f>IFERROR(IF(VLOOKUP($A27,'Raw - F'!$B:$O,11,FALSE)&gt;1,VLOOKUP($A27,'Raw - F'!$B:$O,11,FALSE),IF(VLOOKUP($A27,'Raw - F'!$B:$M,12,FALSE)&lt;&gt;"",VLOOKUP($A27,'Raw - F'!$B:$M,12,FALSE),"")),"")</f>
        <v>1(Lstd)</v>
      </c>
      <c r="H27" s="4" t="str">
        <f>IFERROR(VLOOKUP($A27,'Raw - F'!$B:$O,13,FALSE),"")</f>
        <v>Open</v>
      </c>
      <c r="I27" s="2" t="str">
        <f>IFERROR(VLOOKUP($A27,'Raw - F'!$B:$O,10,FALSE),"")</f>
        <v>C</v>
      </c>
      <c r="J27" s="2" t="str">
        <f>IFERROR(VLOOKUP($A27,'Raw - F'!$B:$P,15,FALSE),"")</f>
        <v>1m 2f</v>
      </c>
      <c r="K27" s="16" t="str">
        <f>SUBSTITUTE(IFERROR(VLOOKUP($A27,'Raw - F'!$B:$X,23,FALSE),""),0,"")</f>
        <v xml:space="preserve"> </v>
      </c>
      <c r="L27" s="22" t="str">
        <f>IF(VLOOKUP($A27,'Raw - F'!$B:$AA,24,FALSE)="","",VLOOKUP($A27,'Raw - F'!$B:$AA,24,FALSE))</f>
        <v/>
      </c>
      <c r="M27" s="16" t="str">
        <f>SUBSTITUTE(IFERROR(VLOOKUP($A27,'Raw - F'!$B:$X,22,FALSE),""),0,"")</f>
        <v xml:space="preserve"> </v>
      </c>
      <c r="N27" s="16" t="str">
        <f>SUBSTITUTE(IFERROR(VLOOKUP($A27,'Raw - F'!$B:$X,8,FALSE),""),0,"")</f>
        <v/>
      </c>
      <c r="O27" s="16" t="str">
        <f>SUBSTITUTE(IFERROR(VLOOKUP($A27,'Raw - F'!$B:$AA,25,FALSE),""),0,"")</f>
        <v/>
      </c>
      <c r="P27" s="16" t="str">
        <f>SUBSTITUTE(IFERROR(VLOOKUP($A27,'Raw - F'!$B:$AA,21,FALSE),""),0,"")</f>
        <v/>
      </c>
    </row>
    <row r="28" spans="1:16" x14ac:dyDescent="0.35">
      <c r="A28">
        <v>19</v>
      </c>
      <c r="B28" s="9">
        <f>IFERROR(VLOOKUP($A28,'Raw - F'!$B:$R,2,FALSE),"")</f>
        <v>44317</v>
      </c>
      <c r="C28" s="2" t="str">
        <f>IFERROR(VLOOKUP($A28,'Raw - F'!$B:$R,3,FALSE),"")</f>
        <v>NEWMARKET</v>
      </c>
      <c r="D28" s="2" t="str">
        <f>IFERROR(VLOOKUP($A28,'Raw - F'!$B:$R,6,FALSE),"")</f>
        <v>Hcap</v>
      </c>
      <c r="E28" s="2" t="str">
        <f>SUBSTITUTE(IFERROR(VLOOKUP($A28,'Raw - F'!$B:$O,9,FALSE),""),"0","")</f>
        <v>3yo+</v>
      </c>
      <c r="F28" s="2" t="str">
        <f>SUBSTITUTE(IFERROR(VLOOKUP($A28,'Raw - F'!$B:$O,7,FALSE),""),"0","")</f>
        <v>Open</v>
      </c>
      <c r="G28" s="2">
        <f>IFERROR(IF(VLOOKUP($A28,'Raw - F'!$B:$O,11,FALSE)&gt;1,VLOOKUP($A28,'Raw - F'!$B:$O,11,FALSE),IF(VLOOKUP($A28,'Raw - F'!$B:$M,12,FALSE)&lt;&gt;"",VLOOKUP($A28,'Raw - F'!$B:$M,12,FALSE),"")),"")</f>
        <v>2</v>
      </c>
      <c r="H28" s="4" t="str">
        <f>IFERROR(VLOOKUP($A28,'Raw - F'!$B:$O,13,FALSE),"")</f>
        <v>Open</v>
      </c>
      <c r="I28" s="2" t="str">
        <f>IFERROR(VLOOKUP($A28,'Raw - F'!$B:$O,10,FALSE),"")</f>
        <v>A</v>
      </c>
      <c r="J28" s="2" t="str">
        <f>IFERROR(VLOOKUP($A28,'Raw - F'!$B:$P,15,FALSE),"")</f>
        <v>1m 1f</v>
      </c>
      <c r="K28" s="16" t="str">
        <f>SUBSTITUTE(IFERROR(VLOOKUP($A28,'Raw - F'!$B:$X,23,FALSE),""),0,"")</f>
        <v xml:space="preserve"> </v>
      </c>
      <c r="L28" s="22" t="str">
        <f>IF(VLOOKUP($A28,'Raw - F'!$B:$AA,24,FALSE)="","",VLOOKUP($A28,'Raw - F'!$B:$AA,24,FALSE))</f>
        <v/>
      </c>
      <c r="M28" s="16" t="str">
        <f>SUBSTITUTE(IFERROR(VLOOKUP($A28,'Raw - F'!$B:$X,22,FALSE),""),0,"")</f>
        <v xml:space="preserve"> </v>
      </c>
      <c r="N28" s="16" t="str">
        <f>SUBSTITUTE(IFERROR(VLOOKUP($A28,'Raw - F'!$B:$X,8,FALSE),""),0,"")</f>
        <v/>
      </c>
      <c r="O28" s="16" t="str">
        <f>SUBSTITUTE(IFERROR(VLOOKUP($A28,'Raw - F'!$B:$AA,25,FALSE),""),0,"")</f>
        <v/>
      </c>
      <c r="P28" s="16" t="str">
        <f>SUBSTITUTE(IFERROR(VLOOKUP($A28,'Raw - F'!$B:$AA,21,FALSE),""),0,"")</f>
        <v/>
      </c>
    </row>
    <row r="29" spans="1:16" x14ac:dyDescent="0.35">
      <c r="A29">
        <v>20</v>
      </c>
      <c r="B29" s="9">
        <f>IFERROR(VLOOKUP($A29,'Raw - F'!$B:$R,2,FALSE),"")</f>
        <v>44317</v>
      </c>
      <c r="C29" s="2" t="str">
        <f>IFERROR(VLOOKUP($A29,'Raw - F'!$B:$R,3,FALSE),"")</f>
        <v>NEWMARKET</v>
      </c>
      <c r="D29" s="2" t="str">
        <f>IFERROR(VLOOKUP($A29,'Raw - F'!$B:$R,6,FALSE),"")</f>
        <v>Hcap</v>
      </c>
      <c r="E29" s="2" t="str">
        <f>SUBSTITUTE(IFERROR(VLOOKUP($A29,'Raw - F'!$B:$O,9,FALSE),""),"0","")</f>
        <v>4yo+</v>
      </c>
      <c r="F29" s="2" t="str">
        <f>SUBSTITUTE(IFERROR(VLOOKUP($A29,'Raw - F'!$B:$O,7,FALSE),""),"0","")</f>
        <v>Open</v>
      </c>
      <c r="G29" s="2">
        <f>IFERROR(IF(VLOOKUP($A29,'Raw - F'!$B:$O,11,FALSE)&gt;1,VLOOKUP($A29,'Raw - F'!$B:$O,11,FALSE),IF(VLOOKUP($A29,'Raw - F'!$B:$M,12,FALSE)&lt;&gt;"",VLOOKUP($A29,'Raw - F'!$B:$M,12,FALSE),"")),"")</f>
        <v>2</v>
      </c>
      <c r="H29" s="4" t="str">
        <f>IFERROR(VLOOKUP($A29,'Raw - F'!$B:$O,13,FALSE),"")</f>
        <v>Open</v>
      </c>
      <c r="I29" s="2" t="str">
        <f>IFERROR(VLOOKUP($A29,'Raw - F'!$B:$O,10,FALSE),"")</f>
        <v>A</v>
      </c>
      <c r="J29" s="2" t="str">
        <f>IFERROR(VLOOKUP($A29,'Raw - F'!$B:$P,15,FALSE),"")</f>
        <v>6f</v>
      </c>
      <c r="K29" s="16" t="str">
        <f>SUBSTITUTE(IFERROR(VLOOKUP($A29,'Raw - F'!$B:$X,23,FALSE),""),0,"")</f>
        <v xml:space="preserve"> </v>
      </c>
      <c r="L29" s="22" t="str">
        <f>IF(VLOOKUP($A29,'Raw - F'!$B:$AA,24,FALSE)="","",VLOOKUP($A29,'Raw - F'!$B:$AA,24,FALSE))</f>
        <v/>
      </c>
      <c r="M29" s="16" t="str">
        <f>SUBSTITUTE(IFERROR(VLOOKUP($A29,'Raw - F'!$B:$X,22,FALSE),""),0,"")</f>
        <v xml:space="preserve"> </v>
      </c>
      <c r="N29" s="16" t="str">
        <f>SUBSTITUTE(IFERROR(VLOOKUP($A29,'Raw - F'!$B:$X,8,FALSE),""),0,"")</f>
        <v/>
      </c>
      <c r="O29" s="16" t="str">
        <f>SUBSTITUTE(IFERROR(VLOOKUP($A29,'Raw - F'!$B:$AA,25,FALSE),""),0,"")</f>
        <v/>
      </c>
      <c r="P29" s="16" t="str">
        <f>SUBSTITUTE(IFERROR(VLOOKUP($A29,'Raw - F'!$B:$AA,21,FALSE),""),0,"")</f>
        <v/>
      </c>
    </row>
    <row r="30" spans="1:16" x14ac:dyDescent="0.35">
      <c r="A30">
        <v>21</v>
      </c>
      <c r="B30" s="9">
        <f>IFERROR(VLOOKUP($A30,'Raw - F'!$B:$R,2,FALSE),"")</f>
        <v>44317</v>
      </c>
      <c r="C30" s="2" t="str">
        <f>IFERROR(VLOOKUP($A30,'Raw - F'!$B:$R,3,FALSE),"")</f>
        <v>NEWMARKET</v>
      </c>
      <c r="D30" s="2" t="str">
        <f>IFERROR(VLOOKUP($A30,'Raw - F'!$B:$R,6,FALSE),"")</f>
        <v>Hcap</v>
      </c>
      <c r="E30" s="2" t="str">
        <f>SUBSTITUTE(IFERROR(VLOOKUP($A30,'Raw - F'!$B:$O,9,FALSE),""),"0","")</f>
        <v>3yo</v>
      </c>
      <c r="F30" s="2" t="str">
        <f>SUBSTITUTE(IFERROR(VLOOKUP($A30,'Raw - F'!$B:$O,7,FALSE),""),"0","")</f>
        <v>Open</v>
      </c>
      <c r="G30" s="2">
        <f>IFERROR(IF(VLOOKUP($A30,'Raw - F'!$B:$O,11,FALSE)&gt;1,VLOOKUP($A30,'Raw - F'!$B:$O,11,FALSE),IF(VLOOKUP($A30,'Raw - F'!$B:$M,12,FALSE)&lt;&gt;"",VLOOKUP($A30,'Raw - F'!$B:$M,12,FALSE),"")),"")</f>
        <v>2</v>
      </c>
      <c r="H30" s="4" t="str">
        <f>IFERROR(VLOOKUP($A30,'Raw - F'!$B:$O,13,FALSE),"")</f>
        <v>81-100</v>
      </c>
      <c r="I30" s="2" t="str">
        <f>IFERROR(VLOOKUP($A30,'Raw - F'!$B:$O,10,FALSE),"")</f>
        <v>A</v>
      </c>
      <c r="J30" s="2" t="str">
        <f>IFERROR(VLOOKUP($A30,'Raw - F'!$B:$P,15,FALSE),"")</f>
        <v>1m</v>
      </c>
      <c r="K30" s="16" t="str">
        <f>SUBSTITUTE(IFERROR(VLOOKUP($A30,'Raw - F'!$B:$X,23,FALSE),""),0,"")</f>
        <v xml:space="preserve"> </v>
      </c>
      <c r="L30" s="22" t="str">
        <f>IF(VLOOKUP($A30,'Raw - F'!$B:$AA,24,FALSE)="","",VLOOKUP($A30,'Raw - F'!$B:$AA,24,FALSE))</f>
        <v/>
      </c>
      <c r="M30" s="16" t="str">
        <f>SUBSTITUTE(IFERROR(VLOOKUP($A30,'Raw - F'!$B:$X,22,FALSE),""),0,"")</f>
        <v xml:space="preserve"> </v>
      </c>
      <c r="N30" s="16" t="str">
        <f>SUBSTITUTE(IFERROR(VLOOKUP($A30,'Raw - F'!$B:$X,8,FALSE),""),0,"")</f>
        <v/>
      </c>
      <c r="O30" s="16" t="str">
        <f>SUBSTITUTE(IFERROR(VLOOKUP($A30,'Raw - F'!$B:$AA,25,FALSE),""),0,"")</f>
        <v/>
      </c>
      <c r="P30" s="16" t="str">
        <f>SUBSTITUTE(IFERROR(VLOOKUP($A30,'Raw - F'!$B:$AA,21,FALSE),""),0,"")</f>
        <v/>
      </c>
    </row>
    <row r="31" spans="1:16" x14ac:dyDescent="0.35">
      <c r="A31">
        <v>22</v>
      </c>
      <c r="B31" s="9">
        <f>IFERROR(VLOOKUP($A31,'Raw - F'!$B:$R,2,FALSE),"")</f>
        <v>44317</v>
      </c>
      <c r="C31" s="2" t="str">
        <f>IFERROR(VLOOKUP($A31,'Raw - F'!$B:$R,3,FALSE),"")</f>
        <v>NEWMARKET</v>
      </c>
      <c r="D31" s="2" t="str">
        <f>IFERROR(VLOOKUP($A31,'Raw - F'!$B:$R,6,FALSE),"")</f>
        <v>Hcap</v>
      </c>
      <c r="E31" s="2" t="str">
        <f>SUBSTITUTE(IFERROR(VLOOKUP($A31,'Raw - F'!$B:$O,9,FALSE),""),"0","")</f>
        <v>3yo</v>
      </c>
      <c r="F31" s="2" t="str">
        <f>SUBSTITUTE(IFERROR(VLOOKUP($A31,'Raw - F'!$B:$O,7,FALSE),""),"0","")</f>
        <v>Open</v>
      </c>
      <c r="G31" s="2">
        <f>IFERROR(IF(VLOOKUP($A31,'Raw - F'!$B:$O,11,FALSE)&gt;1,VLOOKUP($A31,'Raw - F'!$B:$O,11,FALSE),IF(VLOOKUP($A31,'Raw - F'!$B:$M,12,FALSE)&lt;&gt;"",VLOOKUP($A31,'Raw - F'!$B:$M,12,FALSE),"")),"")</f>
        <v>2</v>
      </c>
      <c r="H31" s="4" t="str">
        <f>IFERROR(VLOOKUP($A31,'Raw - F'!$B:$O,13,FALSE),"")</f>
        <v>81-100</v>
      </c>
      <c r="I31" s="2" t="str">
        <f>IFERROR(VLOOKUP($A31,'Raw - F'!$B:$O,10,FALSE),"")</f>
        <v>A</v>
      </c>
      <c r="J31" s="2" t="str">
        <f>IFERROR(VLOOKUP($A31,'Raw - F'!$B:$P,15,FALSE),"")</f>
        <v>6f</v>
      </c>
      <c r="K31" s="16" t="str">
        <f>SUBSTITUTE(IFERROR(VLOOKUP($A31,'Raw - F'!$B:$X,23,FALSE),""),0,"")</f>
        <v xml:space="preserve"> </v>
      </c>
      <c r="L31" s="22" t="str">
        <f>IF(VLOOKUP($A31,'Raw - F'!$B:$AA,24,FALSE)="","",VLOOKUP($A31,'Raw - F'!$B:$AA,24,FALSE))</f>
        <v/>
      </c>
      <c r="M31" s="16" t="str">
        <f>SUBSTITUTE(IFERROR(VLOOKUP($A31,'Raw - F'!$B:$X,22,FALSE),""),0,"")</f>
        <v xml:space="preserve"> </v>
      </c>
      <c r="N31" s="16" t="str">
        <f>SUBSTITUTE(IFERROR(VLOOKUP($A31,'Raw - F'!$B:$X,8,FALSE),""),0,"")</f>
        <v/>
      </c>
      <c r="O31" s="16" t="str">
        <f>SUBSTITUTE(IFERROR(VLOOKUP($A31,'Raw - F'!$B:$AA,25,FALSE),""),0,"")</f>
        <v/>
      </c>
      <c r="P31" s="16" t="str">
        <f>SUBSTITUTE(IFERROR(VLOOKUP($A31,'Raw - F'!$B:$AA,21,FALSE),""),0,"")</f>
        <v/>
      </c>
    </row>
    <row r="32" spans="1:16" x14ac:dyDescent="0.35">
      <c r="A32">
        <v>23</v>
      </c>
      <c r="B32" s="9">
        <f>IFERROR(VLOOKUP($A32,'Raw - F'!$B:$R,2,FALSE),"")</f>
        <v>44317</v>
      </c>
      <c r="C32" s="2" t="str">
        <f>IFERROR(VLOOKUP($A32,'Raw - F'!$B:$R,3,FALSE),"")</f>
        <v>THIRSK</v>
      </c>
      <c r="D32" s="2" t="str">
        <f>IFERROR(VLOOKUP($A32,'Raw - F'!$B:$R,6,FALSE),"")</f>
        <v>Hcap</v>
      </c>
      <c r="E32" s="2" t="str">
        <f>SUBSTITUTE(IFERROR(VLOOKUP($A32,'Raw - F'!$B:$O,9,FALSE),""),"0","")</f>
        <v>4yo+</v>
      </c>
      <c r="F32" s="2" t="str">
        <f>SUBSTITUTE(IFERROR(VLOOKUP($A32,'Raw - F'!$B:$O,7,FALSE),""),"0","")</f>
        <v>Open</v>
      </c>
      <c r="G32" s="2">
        <f>IFERROR(IF(VLOOKUP($A32,'Raw - F'!$B:$O,11,FALSE)&gt;1,VLOOKUP($A32,'Raw - F'!$B:$O,11,FALSE),IF(VLOOKUP($A32,'Raw - F'!$B:$M,12,FALSE)&lt;&gt;"",VLOOKUP($A32,'Raw - F'!$B:$M,12,FALSE),"")),"")</f>
        <v>2</v>
      </c>
      <c r="H32" s="4" t="str">
        <f>IFERROR(VLOOKUP($A32,'Raw - F'!$B:$O,13,FALSE),"")</f>
        <v>81-100</v>
      </c>
      <c r="I32" s="2" t="str">
        <f>IFERROR(VLOOKUP($A32,'Raw - F'!$B:$O,10,FALSE),"")</f>
        <v>A</v>
      </c>
      <c r="J32" s="2" t="str">
        <f>IFERROR(VLOOKUP($A32,'Raw - F'!$B:$P,15,FALSE),"")</f>
        <v>1m</v>
      </c>
      <c r="K32" s="16" t="str">
        <f>SUBSTITUTE(IFERROR(VLOOKUP($A32,'Raw - F'!$B:$X,23,FALSE),""),0,"")</f>
        <v xml:space="preserve"> </v>
      </c>
      <c r="L32" s="22" t="str">
        <f>IF(VLOOKUP($A32,'Raw - F'!$B:$AA,24,FALSE)="","",VLOOKUP($A32,'Raw - F'!$B:$AA,24,FALSE))</f>
        <v/>
      </c>
      <c r="M32" s="16" t="str">
        <f>SUBSTITUTE(IFERROR(VLOOKUP($A32,'Raw - F'!$B:$X,22,FALSE),""),0,"")</f>
        <v xml:space="preserve"> </v>
      </c>
      <c r="N32" s="16" t="str">
        <f>SUBSTITUTE(IFERROR(VLOOKUP($A32,'Raw - F'!$B:$X,8,FALSE),""),0,"")</f>
        <v/>
      </c>
      <c r="O32" s="16" t="str">
        <f>SUBSTITUTE(IFERROR(VLOOKUP($A32,'Raw - F'!$B:$AA,25,FALSE),""),0,"")</f>
        <v/>
      </c>
      <c r="P32" s="16" t="str">
        <f>SUBSTITUTE(IFERROR(VLOOKUP($A32,'Raw - F'!$B:$AA,21,FALSE),""),0,"")</f>
        <v/>
      </c>
    </row>
    <row r="33" spans="1:16" x14ac:dyDescent="0.35">
      <c r="A33">
        <v>24</v>
      </c>
      <c r="B33" s="9">
        <f>IFERROR(VLOOKUP($A33,'Raw - F'!$B:$R,2,FALSE),"")</f>
        <v>44317</v>
      </c>
      <c r="C33" s="2" t="str">
        <f>IFERROR(VLOOKUP($A33,'Raw - F'!$B:$R,3,FALSE),"")</f>
        <v>THIRSK</v>
      </c>
      <c r="D33" s="2" t="str">
        <f>IFERROR(VLOOKUP($A33,'Raw - F'!$B:$R,6,FALSE),"")</f>
        <v>Hcap</v>
      </c>
      <c r="E33" s="2" t="str">
        <f>SUBSTITUTE(IFERROR(VLOOKUP($A33,'Raw - F'!$B:$O,9,FALSE),""),"0","")</f>
        <v>4yo+</v>
      </c>
      <c r="F33" s="2" t="str">
        <f>SUBSTITUTE(IFERROR(VLOOKUP($A33,'Raw - F'!$B:$O,7,FALSE),""),"0","")</f>
        <v>Open</v>
      </c>
      <c r="G33" s="2">
        <f>IFERROR(IF(VLOOKUP($A33,'Raw - F'!$B:$O,11,FALSE)&gt;1,VLOOKUP($A33,'Raw - F'!$B:$O,11,FALSE),IF(VLOOKUP($A33,'Raw - F'!$B:$M,12,FALSE)&lt;&gt;"",VLOOKUP($A33,'Raw - F'!$B:$M,12,FALSE),"")),"")</f>
        <v>4</v>
      </c>
      <c r="H33" s="4" t="str">
        <f>IFERROR(VLOOKUP($A33,'Raw - F'!$B:$O,13,FALSE),"")</f>
        <v>61-80</v>
      </c>
      <c r="I33" s="2" t="str">
        <f>IFERROR(VLOOKUP($A33,'Raw - F'!$B:$O,10,FALSE),"")</f>
        <v>A</v>
      </c>
      <c r="J33" s="2" t="str">
        <f>IFERROR(VLOOKUP($A33,'Raw - F'!$B:$P,15,FALSE),"")</f>
        <v>6f</v>
      </c>
      <c r="K33" s="16" t="str">
        <f>SUBSTITUTE(IFERROR(VLOOKUP($A33,'Raw - F'!$B:$X,23,FALSE),""),0,"")</f>
        <v xml:space="preserve"> </v>
      </c>
      <c r="L33" s="22" t="str">
        <f>IF(VLOOKUP($A33,'Raw - F'!$B:$AA,24,FALSE)="","",VLOOKUP($A33,'Raw - F'!$B:$AA,24,FALSE))</f>
        <v/>
      </c>
      <c r="M33" s="16" t="str">
        <f>SUBSTITUTE(IFERROR(VLOOKUP($A33,'Raw - F'!$B:$X,22,FALSE),""),0,"")</f>
        <v xml:space="preserve"> </v>
      </c>
      <c r="N33" s="16" t="str">
        <f>SUBSTITUTE(IFERROR(VLOOKUP($A33,'Raw - F'!$B:$X,8,FALSE),""),0,"")</f>
        <v/>
      </c>
      <c r="O33" s="16" t="str">
        <f>SUBSTITUTE(IFERROR(VLOOKUP($A33,'Raw - F'!$B:$AA,25,FALSE),""),0,"")</f>
        <v/>
      </c>
      <c r="P33" s="16" t="str">
        <f>SUBSTITUTE(IFERROR(VLOOKUP($A33,'Raw - F'!$B:$AA,21,FALSE),""),0,"")</f>
        <v/>
      </c>
    </row>
    <row r="34" spans="1:16" x14ac:dyDescent="0.35">
      <c r="A34">
        <v>25</v>
      </c>
      <c r="B34" s="9">
        <f>IFERROR(VLOOKUP($A34,'Raw - F'!$B:$R,2,FALSE),"")</f>
        <v>44317</v>
      </c>
      <c r="C34" s="2" t="str">
        <f>IFERROR(VLOOKUP($A34,'Raw - F'!$B:$R,3,FALSE),"")</f>
        <v>THIRSK</v>
      </c>
      <c r="D34" s="2" t="str">
        <f>IFERROR(VLOOKUP($A34,'Raw - F'!$B:$R,6,FALSE),"")</f>
        <v>Hcap</v>
      </c>
      <c r="E34" s="2" t="str">
        <f>SUBSTITUTE(IFERROR(VLOOKUP($A34,'Raw - F'!$B:$O,9,FALSE),""),"0","")</f>
        <v>3yo+</v>
      </c>
      <c r="F34" s="2" t="str">
        <f>SUBSTITUTE(IFERROR(VLOOKUP($A34,'Raw - F'!$B:$O,7,FALSE),""),"0","")</f>
        <v>Open</v>
      </c>
      <c r="G34" s="2">
        <f>IFERROR(IF(VLOOKUP($A34,'Raw - F'!$B:$O,11,FALSE)&gt;1,VLOOKUP($A34,'Raw - F'!$B:$O,11,FALSE),IF(VLOOKUP($A34,'Raw - F'!$B:$M,12,FALSE)&lt;&gt;"",VLOOKUP($A34,'Raw - F'!$B:$M,12,FALSE),"")),"")</f>
        <v>4</v>
      </c>
      <c r="H34" s="4" t="str">
        <f>IFERROR(VLOOKUP($A34,'Raw - F'!$B:$O,13,FALSE),"")</f>
        <v>66-85</v>
      </c>
      <c r="I34" s="2" t="str">
        <f>IFERROR(VLOOKUP($A34,'Raw - F'!$B:$O,10,FALSE),"")</f>
        <v>A</v>
      </c>
      <c r="J34" s="2" t="str">
        <f>IFERROR(VLOOKUP($A34,'Raw - F'!$B:$P,15,FALSE),"")</f>
        <v>5f</v>
      </c>
      <c r="K34" s="16" t="str">
        <f>SUBSTITUTE(IFERROR(VLOOKUP($A34,'Raw - F'!$B:$X,23,FALSE),""),0,"")</f>
        <v xml:space="preserve"> </v>
      </c>
      <c r="L34" s="22" t="str">
        <f>IF(VLOOKUP($A34,'Raw - F'!$B:$AA,24,FALSE)="","",VLOOKUP($A34,'Raw - F'!$B:$AA,24,FALSE))</f>
        <v/>
      </c>
      <c r="M34" s="16" t="str">
        <f>SUBSTITUTE(IFERROR(VLOOKUP($A34,'Raw - F'!$B:$X,22,FALSE),""),0,"")</f>
        <v xml:space="preserve"> </v>
      </c>
      <c r="N34" s="16" t="str">
        <f>SUBSTITUTE(IFERROR(VLOOKUP($A34,'Raw - F'!$B:$X,8,FALSE),""),0,"")</f>
        <v/>
      </c>
      <c r="O34" s="16" t="str">
        <f>SUBSTITUTE(IFERROR(VLOOKUP($A34,'Raw - F'!$B:$AA,25,FALSE),""),0,"")</f>
        <v/>
      </c>
      <c r="P34" s="16" t="str">
        <f>SUBSTITUTE(IFERROR(VLOOKUP($A34,'Raw - F'!$B:$AA,21,FALSE),""),0,"")</f>
        <v/>
      </c>
    </row>
    <row r="35" spans="1:16" x14ac:dyDescent="0.35">
      <c r="A35">
        <v>26</v>
      </c>
      <c r="B35" s="9">
        <f>IFERROR(VLOOKUP($A35,'Raw - F'!$B:$R,2,FALSE),"")</f>
        <v>44317</v>
      </c>
      <c r="C35" s="2" t="str">
        <f>IFERROR(VLOOKUP($A35,'Raw - F'!$B:$R,3,FALSE),"")</f>
        <v>THIRSK</v>
      </c>
      <c r="D35" s="2" t="str">
        <f>IFERROR(VLOOKUP($A35,'Raw - F'!$B:$R,6,FALSE),"")</f>
        <v>WFA</v>
      </c>
      <c r="E35" s="2" t="str">
        <f>SUBSTITUTE(IFERROR(VLOOKUP($A35,'Raw - F'!$B:$O,9,FALSE),""),"0","")</f>
        <v>3yo+</v>
      </c>
      <c r="F35" s="2" t="str">
        <f>SUBSTITUTE(IFERROR(VLOOKUP($A35,'Raw - F'!$B:$O,7,FALSE),""),"0","")</f>
        <v>Mdn</v>
      </c>
      <c r="G35" s="2">
        <f>IFERROR(IF(VLOOKUP($A35,'Raw - F'!$B:$O,11,FALSE)&gt;1,VLOOKUP($A35,'Raw - F'!$B:$O,11,FALSE),IF(VLOOKUP($A35,'Raw - F'!$B:$M,12,FALSE)&lt;&gt;"",VLOOKUP($A35,'Raw - F'!$B:$M,12,FALSE),"")),"")</f>
        <v>4</v>
      </c>
      <c r="H35" s="4" t="str">
        <f>IFERROR(VLOOKUP($A35,'Raw - F'!$B:$O,13,FALSE),"")</f>
        <v>Open</v>
      </c>
      <c r="I35" s="2" t="str">
        <f>IFERROR(VLOOKUP($A35,'Raw - F'!$B:$O,10,FALSE),"")</f>
        <v>F</v>
      </c>
      <c r="J35" s="2" t="str">
        <f>IFERROR(VLOOKUP($A35,'Raw - F'!$B:$P,15,FALSE),"")</f>
        <v>7f</v>
      </c>
      <c r="K35" s="16" t="str">
        <f>SUBSTITUTE(IFERROR(VLOOKUP($A35,'Raw - F'!$B:$X,23,FALSE),""),0,"")</f>
        <v xml:space="preserve"> </v>
      </c>
      <c r="L35" s="22" t="str">
        <f>IF(VLOOKUP($A35,'Raw - F'!$B:$AA,24,FALSE)="","",VLOOKUP($A35,'Raw - F'!$B:$AA,24,FALSE))</f>
        <v/>
      </c>
      <c r="M35" s="16" t="str">
        <f>SUBSTITUTE(IFERROR(VLOOKUP($A35,'Raw - F'!$B:$X,22,FALSE),""),0,"")</f>
        <v xml:space="preserve"> </v>
      </c>
      <c r="N35" s="16" t="str">
        <f>SUBSTITUTE(IFERROR(VLOOKUP($A35,'Raw - F'!$B:$X,8,FALSE),""),0,"")</f>
        <v/>
      </c>
      <c r="O35" s="16" t="str">
        <f>SUBSTITUTE(IFERROR(VLOOKUP($A35,'Raw - F'!$B:$AA,25,FALSE),""),0,"")</f>
        <v>EBF</v>
      </c>
      <c r="P35" s="16" t="str">
        <f>SUBSTITUTE(IFERROR(VLOOKUP($A35,'Raw - F'!$B:$AA,21,FALSE),""),0,"")</f>
        <v/>
      </c>
    </row>
    <row r="36" spans="1:16" x14ac:dyDescent="0.35">
      <c r="A36">
        <v>27</v>
      </c>
      <c r="B36" s="9">
        <f>IFERROR(VLOOKUP($A36,'Raw - F'!$B:$R,2,FALSE),"")</f>
        <v>44317</v>
      </c>
      <c r="C36" s="2" t="str">
        <f>IFERROR(VLOOKUP($A36,'Raw - F'!$B:$R,3,FALSE),"")</f>
        <v>THIRSK</v>
      </c>
      <c r="D36" s="2" t="str">
        <f>IFERROR(VLOOKUP($A36,'Raw - F'!$B:$R,6,FALSE),"")</f>
        <v>Hcap</v>
      </c>
      <c r="E36" s="2" t="str">
        <f>SUBSTITUTE(IFERROR(VLOOKUP($A36,'Raw - F'!$B:$O,9,FALSE),""),"0","")</f>
        <v>3yo+</v>
      </c>
      <c r="F36" s="2" t="str">
        <f>SUBSTITUTE(IFERROR(VLOOKUP($A36,'Raw - F'!$B:$O,7,FALSE),""),"0","")</f>
        <v>Open</v>
      </c>
      <c r="G36" s="2">
        <f>IFERROR(IF(VLOOKUP($A36,'Raw - F'!$B:$O,11,FALSE)&gt;1,VLOOKUP($A36,'Raw - F'!$B:$O,11,FALSE),IF(VLOOKUP($A36,'Raw - F'!$B:$M,12,FALSE)&lt;&gt;"",VLOOKUP($A36,'Raw - F'!$B:$M,12,FALSE),"")),"")</f>
        <v>5</v>
      </c>
      <c r="H36" s="4" t="str">
        <f>IFERROR(VLOOKUP($A36,'Raw - F'!$B:$O,13,FALSE),"")</f>
        <v>51-70</v>
      </c>
      <c r="I36" s="2" t="str">
        <f>IFERROR(VLOOKUP($A36,'Raw - F'!$B:$O,10,FALSE),"")</f>
        <v>A</v>
      </c>
      <c r="J36" s="2" t="str">
        <f>IFERROR(VLOOKUP($A36,'Raw - F'!$B:$P,15,FALSE),"")</f>
        <v>1m</v>
      </c>
      <c r="K36" s="16" t="str">
        <f>SUBSTITUTE(IFERROR(VLOOKUP($A36,'Raw - F'!$B:$X,23,FALSE),""),0,"")</f>
        <v xml:space="preserve"> </v>
      </c>
      <c r="L36" s="22" t="str">
        <f>IF(VLOOKUP($A36,'Raw - F'!$B:$AA,24,FALSE)="","",VLOOKUP($A36,'Raw - F'!$B:$AA,24,FALSE))</f>
        <v/>
      </c>
      <c r="M36" s="16" t="str">
        <f>SUBSTITUTE(IFERROR(VLOOKUP($A36,'Raw - F'!$B:$X,22,FALSE),""),0,"")</f>
        <v xml:space="preserve"> </v>
      </c>
      <c r="N36" s="16" t="str">
        <f>SUBSTITUTE(IFERROR(VLOOKUP($A36,'Raw - F'!$B:$X,8,FALSE),""),0,"")</f>
        <v/>
      </c>
      <c r="O36" s="16" t="str">
        <f>SUBSTITUTE(IFERROR(VLOOKUP($A36,'Raw - F'!$B:$AA,25,FALSE),""),0,"")</f>
        <v/>
      </c>
      <c r="P36" s="16" t="str">
        <f>SUBSTITUTE(IFERROR(VLOOKUP($A36,'Raw - F'!$B:$AA,21,FALSE),""),0,"")</f>
        <v/>
      </c>
    </row>
    <row r="37" spans="1:16" x14ac:dyDescent="0.35">
      <c r="A37">
        <v>28</v>
      </c>
      <c r="B37" s="9">
        <f>IFERROR(VLOOKUP($A37,'Raw - F'!$B:$R,2,FALSE),"")</f>
        <v>44317</v>
      </c>
      <c r="C37" s="2" t="str">
        <f>IFERROR(VLOOKUP($A37,'Raw - F'!$B:$R,3,FALSE),"")</f>
        <v>THIRSK</v>
      </c>
      <c r="D37" s="2" t="str">
        <f>IFERROR(VLOOKUP($A37,'Raw - F'!$B:$R,6,FALSE),"")</f>
        <v>Hcap</v>
      </c>
      <c r="E37" s="2" t="str">
        <f>SUBSTITUTE(IFERROR(VLOOKUP($A37,'Raw - F'!$B:$O,9,FALSE),""),"0","")</f>
        <v>4yo+</v>
      </c>
      <c r="F37" s="2" t="str">
        <f>SUBSTITUTE(IFERROR(VLOOKUP($A37,'Raw - F'!$B:$O,7,FALSE),""),"0","")</f>
        <v>Open</v>
      </c>
      <c r="G37" s="2">
        <f>IFERROR(IF(VLOOKUP($A37,'Raw - F'!$B:$O,11,FALSE)&gt;1,VLOOKUP($A37,'Raw - F'!$B:$O,11,FALSE),IF(VLOOKUP($A37,'Raw - F'!$B:$M,12,FALSE)&lt;&gt;"",VLOOKUP($A37,'Raw - F'!$B:$M,12,FALSE),"")),"")</f>
        <v>5</v>
      </c>
      <c r="H37" s="4" t="str">
        <f>IFERROR(VLOOKUP($A37,'Raw - F'!$B:$O,13,FALSE),"")</f>
        <v>51-70</v>
      </c>
      <c r="I37" s="2" t="str">
        <f>IFERROR(VLOOKUP($A37,'Raw - F'!$B:$O,10,FALSE),"")</f>
        <v>A</v>
      </c>
      <c r="J37" s="2" t="str">
        <f>IFERROR(VLOOKUP($A37,'Raw - F'!$B:$P,15,FALSE),"")</f>
        <v>1m 6f</v>
      </c>
      <c r="K37" s="16" t="str">
        <f>SUBSTITUTE(IFERROR(VLOOKUP($A37,'Raw - F'!$B:$X,23,FALSE),""),0,"")</f>
        <v xml:space="preserve"> </v>
      </c>
      <c r="L37" s="22" t="str">
        <f>IF(VLOOKUP($A37,'Raw - F'!$B:$AA,24,FALSE)="","",VLOOKUP($A37,'Raw - F'!$B:$AA,24,FALSE))</f>
        <v/>
      </c>
      <c r="M37" s="16" t="str">
        <f>SUBSTITUTE(IFERROR(VLOOKUP($A37,'Raw - F'!$B:$X,22,FALSE),""),0,"")</f>
        <v xml:space="preserve"> </v>
      </c>
      <c r="N37" s="16" t="str">
        <f>SUBSTITUTE(IFERROR(VLOOKUP($A37,'Raw - F'!$B:$X,8,FALSE),""),0,"")</f>
        <v/>
      </c>
      <c r="O37" s="16" t="str">
        <f>SUBSTITUTE(IFERROR(VLOOKUP($A37,'Raw - F'!$B:$AA,25,FALSE),""),0,"")</f>
        <v/>
      </c>
      <c r="P37" s="16" t="str">
        <f>SUBSTITUTE(IFERROR(VLOOKUP($A37,'Raw - F'!$B:$AA,21,FALSE),""),0,"")</f>
        <v/>
      </c>
    </row>
    <row r="38" spans="1:16" x14ac:dyDescent="0.35">
      <c r="A38">
        <v>29</v>
      </c>
      <c r="B38" s="9">
        <f>IFERROR(VLOOKUP($A38,'Raw - F'!$B:$R,2,FALSE),"")</f>
        <v>44317</v>
      </c>
      <c r="C38" s="2" t="str">
        <f>IFERROR(VLOOKUP($A38,'Raw - F'!$B:$R,3,FALSE),"")</f>
        <v>THIRSK</v>
      </c>
      <c r="D38" s="2" t="str">
        <f>IFERROR(VLOOKUP($A38,'Raw - F'!$B:$R,6,FALSE),"")</f>
        <v>WFA</v>
      </c>
      <c r="E38" s="2" t="str">
        <f>SUBSTITUTE(IFERROR(VLOOKUP($A38,'Raw - F'!$B:$O,9,FALSE),""),"0","")</f>
        <v>2yo</v>
      </c>
      <c r="F38" s="2" t="str">
        <f>SUBSTITUTE(IFERROR(VLOOKUP($A38,'Raw - F'!$B:$O,7,FALSE),""),"0","")</f>
        <v>Nov</v>
      </c>
      <c r="G38" s="2">
        <f>IFERROR(IF(VLOOKUP($A38,'Raw - F'!$B:$O,11,FALSE)&gt;1,VLOOKUP($A38,'Raw - F'!$B:$O,11,FALSE),IF(VLOOKUP($A38,'Raw - F'!$B:$M,12,FALSE)&lt;&gt;"",VLOOKUP($A38,'Raw - F'!$B:$M,12,FALSE),"")),"")</f>
        <v>5</v>
      </c>
      <c r="H38" s="4" t="str">
        <f>IFERROR(VLOOKUP($A38,'Raw - F'!$B:$O,13,FALSE),"")</f>
        <v>Open</v>
      </c>
      <c r="I38" s="2" t="str">
        <f>IFERROR(VLOOKUP($A38,'Raw - F'!$B:$O,10,FALSE),"")</f>
        <v>A</v>
      </c>
      <c r="J38" s="2" t="str">
        <f>IFERROR(VLOOKUP($A38,'Raw - F'!$B:$P,15,FALSE),"")</f>
        <v>5f</v>
      </c>
      <c r="K38" s="16" t="str">
        <f>SUBSTITUTE(IFERROR(VLOOKUP($A38,'Raw - F'!$B:$X,23,FALSE),""),0,"")</f>
        <v>Rest.</v>
      </c>
      <c r="L38" s="22" t="str">
        <f>IF(VLOOKUP($A38,'Raw - F'!$B:$AA,24,FALSE)="","",VLOOKUP($A38,'Raw - F'!$B:$AA,24,FALSE))</f>
        <v>B</v>
      </c>
      <c r="M38" s="16" t="str">
        <f>SUBSTITUTE(IFERROR(VLOOKUP($A38,'Raw - F'!$B:$X,22,FALSE),""),0,"")</f>
        <v xml:space="preserve"> </v>
      </c>
      <c r="N38" s="16" t="str">
        <f>SUBSTITUTE(IFERROR(VLOOKUP($A38,'Raw - F'!$B:$X,8,FALSE),""),0,"")</f>
        <v/>
      </c>
      <c r="O38" s="16" t="str">
        <f>SUBSTITUTE(IFERROR(VLOOKUP($A38,'Raw - F'!$B:$AA,25,FALSE),""),0,"")</f>
        <v/>
      </c>
      <c r="P38" s="16" t="str">
        <f>SUBSTITUTE(IFERROR(VLOOKUP($A38,'Raw - F'!$B:$AA,21,FALSE),""),0,"")</f>
        <v/>
      </c>
    </row>
    <row r="39" spans="1:16" x14ac:dyDescent="0.35">
      <c r="A39">
        <v>30</v>
      </c>
      <c r="B39" s="9">
        <f>IFERROR(VLOOKUP($A39,'Raw - F'!$B:$R,2,FALSE),"")</f>
        <v>44318</v>
      </c>
      <c r="C39" s="2" t="str">
        <f>IFERROR(VLOOKUP($A39,'Raw - F'!$B:$R,3,FALSE),"")</f>
        <v>HAMILTON PARK</v>
      </c>
      <c r="D39" s="2" t="str">
        <f>IFERROR(VLOOKUP($A39,'Raw - F'!$B:$R,6,FALSE),"")</f>
        <v>WFA</v>
      </c>
      <c r="E39" s="2" t="str">
        <f>SUBSTITUTE(IFERROR(VLOOKUP($A39,'Raw - F'!$B:$O,9,FALSE),""),"0","")</f>
        <v>3yo</v>
      </c>
      <c r="F39" s="2" t="str">
        <f>SUBSTITUTE(IFERROR(VLOOKUP($A39,'Raw - F'!$B:$O,7,FALSE),""),"0","")</f>
        <v>Open</v>
      </c>
      <c r="G39" s="2">
        <f>IFERROR(IF(VLOOKUP($A39,'Raw - F'!$B:$O,11,FALSE)&gt;1,VLOOKUP($A39,'Raw - F'!$B:$O,11,FALSE),IF(VLOOKUP($A39,'Raw - F'!$B:$M,12,FALSE)&lt;&gt;"",VLOOKUP($A39,'Raw - F'!$B:$M,12,FALSE),"")),"")</f>
        <v>2</v>
      </c>
      <c r="H39" s="4" t="str">
        <f>IFERROR(VLOOKUP($A39,'Raw - F'!$B:$O,13,FALSE),"")</f>
        <v>Open</v>
      </c>
      <c r="I39" s="2" t="str">
        <f>IFERROR(VLOOKUP($A39,'Raw - F'!$B:$O,10,FALSE),"")</f>
        <v>A</v>
      </c>
      <c r="J39" s="2" t="str">
        <f>IFERROR(VLOOKUP($A39,'Raw - F'!$B:$P,15,FALSE),"")</f>
        <v>5f</v>
      </c>
      <c r="K39" s="16" t="str">
        <f>SUBSTITUTE(IFERROR(VLOOKUP($A39,'Raw - F'!$B:$X,23,FALSE),""),0,"")</f>
        <v xml:space="preserve"> </v>
      </c>
      <c r="L39" s="22" t="str">
        <f>IF(VLOOKUP($A39,'Raw - F'!$B:$AA,24,FALSE)="","",VLOOKUP($A39,'Raw - F'!$B:$AA,24,FALSE))</f>
        <v/>
      </c>
      <c r="M39" s="16" t="str">
        <f>SUBSTITUTE(IFERROR(VLOOKUP($A39,'Raw - F'!$B:$X,22,FALSE),""),0,"")</f>
        <v xml:space="preserve"> </v>
      </c>
      <c r="N39" s="16" t="str">
        <f>SUBSTITUTE(IFERROR(VLOOKUP($A39,'Raw - F'!$B:$X,8,FALSE),""),0,"")</f>
        <v>Conditions</v>
      </c>
      <c r="O39" s="16" t="str">
        <f>SUBSTITUTE(IFERROR(VLOOKUP($A39,'Raw - F'!$B:$AA,25,FALSE),""),0,"")</f>
        <v>EBF</v>
      </c>
      <c r="P39" s="16" t="str">
        <f>SUBSTITUTE(IFERROR(VLOOKUP($A39,'Raw - F'!$B:$AA,21,FALSE),""),0,"")</f>
        <v/>
      </c>
    </row>
    <row r="40" spans="1:16" x14ac:dyDescent="0.35">
      <c r="A40">
        <v>31</v>
      </c>
      <c r="B40" s="9">
        <f>IFERROR(VLOOKUP($A40,'Raw - F'!$B:$R,2,FALSE),"")</f>
        <v>44318</v>
      </c>
      <c r="C40" s="2" t="str">
        <f>IFERROR(VLOOKUP($A40,'Raw - F'!$B:$R,3,FALSE),"")</f>
        <v>HAMILTON PARK</v>
      </c>
      <c r="D40" s="2" t="str">
        <f>IFERROR(VLOOKUP($A40,'Raw - F'!$B:$R,6,FALSE),"")</f>
        <v>Hcap</v>
      </c>
      <c r="E40" s="2" t="str">
        <f>SUBSTITUTE(IFERROR(VLOOKUP($A40,'Raw - F'!$B:$O,9,FALSE),""),"0","")</f>
        <v>4yo+</v>
      </c>
      <c r="F40" s="2" t="str">
        <f>SUBSTITUTE(IFERROR(VLOOKUP($A40,'Raw - F'!$B:$O,7,FALSE),""),"0","")</f>
        <v>Open</v>
      </c>
      <c r="G40" s="2">
        <f>IFERROR(IF(VLOOKUP($A40,'Raw - F'!$B:$O,11,FALSE)&gt;1,VLOOKUP($A40,'Raw - F'!$B:$O,11,FALSE),IF(VLOOKUP($A40,'Raw - F'!$B:$M,12,FALSE)&lt;&gt;"",VLOOKUP($A40,'Raw - F'!$B:$M,12,FALSE),"")),"")</f>
        <v>3</v>
      </c>
      <c r="H40" s="4" t="str">
        <f>IFERROR(VLOOKUP($A40,'Raw - F'!$B:$O,13,FALSE),"")</f>
        <v>76-95</v>
      </c>
      <c r="I40" s="2" t="str">
        <f>IFERROR(VLOOKUP($A40,'Raw - F'!$B:$O,10,FALSE),"")</f>
        <v>A</v>
      </c>
      <c r="J40" s="2" t="str">
        <f>IFERROR(VLOOKUP($A40,'Raw - F'!$B:$P,15,FALSE),"")</f>
        <v>1m 5f</v>
      </c>
      <c r="K40" s="16" t="str">
        <f>SUBSTITUTE(IFERROR(VLOOKUP($A40,'Raw - F'!$B:$X,23,FALSE),""),0,"")</f>
        <v xml:space="preserve"> </v>
      </c>
      <c r="L40" s="22" t="str">
        <f>IF(VLOOKUP($A40,'Raw - F'!$B:$AA,24,FALSE)="","",VLOOKUP($A40,'Raw - F'!$B:$AA,24,FALSE))</f>
        <v/>
      </c>
      <c r="M40" s="16" t="str">
        <f>SUBSTITUTE(IFERROR(VLOOKUP($A40,'Raw - F'!$B:$X,22,FALSE),""),0,"")</f>
        <v xml:space="preserve"> </v>
      </c>
      <c r="N40" s="16" t="str">
        <f>SUBSTITUTE(IFERROR(VLOOKUP($A40,'Raw - F'!$B:$X,8,FALSE),""),0,"")</f>
        <v/>
      </c>
      <c r="O40" s="16" t="str">
        <f>SUBSTITUTE(IFERROR(VLOOKUP($A40,'Raw - F'!$B:$AA,25,FALSE),""),0,"")</f>
        <v/>
      </c>
      <c r="P40" s="16" t="str">
        <f>SUBSTITUTE(IFERROR(VLOOKUP($A40,'Raw - F'!$B:$AA,21,FALSE),""),0,"")</f>
        <v/>
      </c>
    </row>
    <row r="41" spans="1:16" x14ac:dyDescent="0.35">
      <c r="A41">
        <v>32</v>
      </c>
      <c r="B41" s="9">
        <f>IFERROR(VLOOKUP($A41,'Raw - F'!$B:$R,2,FALSE),"")</f>
        <v>44318</v>
      </c>
      <c r="C41" s="2" t="str">
        <f>IFERROR(VLOOKUP($A41,'Raw - F'!$B:$R,3,FALSE),"")</f>
        <v>HAMILTON PARK</v>
      </c>
      <c r="D41" s="2" t="str">
        <f>IFERROR(VLOOKUP($A41,'Raw - F'!$B:$R,6,FALSE),"")</f>
        <v>Hcap</v>
      </c>
      <c r="E41" s="2" t="str">
        <f>SUBSTITUTE(IFERROR(VLOOKUP($A41,'Raw - F'!$B:$O,9,FALSE),""),"0","")</f>
        <v>4yo+</v>
      </c>
      <c r="F41" s="2" t="str">
        <f>SUBSTITUTE(IFERROR(VLOOKUP($A41,'Raw - F'!$B:$O,7,FALSE),""),"0","")</f>
        <v>Open</v>
      </c>
      <c r="G41" s="2">
        <f>IFERROR(IF(VLOOKUP($A41,'Raw - F'!$B:$O,11,FALSE)&gt;1,VLOOKUP($A41,'Raw - F'!$B:$O,11,FALSE),IF(VLOOKUP($A41,'Raw - F'!$B:$M,12,FALSE)&lt;&gt;"",VLOOKUP($A41,'Raw - F'!$B:$M,12,FALSE),"")),"")</f>
        <v>4</v>
      </c>
      <c r="H41" s="4" t="str">
        <f>IFERROR(VLOOKUP($A41,'Raw - F'!$B:$O,13,FALSE),"")</f>
        <v>66-85</v>
      </c>
      <c r="I41" s="2" t="str">
        <f>IFERROR(VLOOKUP($A41,'Raw - F'!$B:$O,10,FALSE),"")</f>
        <v>A</v>
      </c>
      <c r="J41" s="2" t="str">
        <f>IFERROR(VLOOKUP($A41,'Raw - F'!$B:$P,15,FALSE),"")</f>
        <v>1m</v>
      </c>
      <c r="K41" s="16" t="str">
        <f>SUBSTITUTE(IFERROR(VLOOKUP($A41,'Raw - F'!$B:$X,23,FALSE),""),0,"")</f>
        <v xml:space="preserve"> </v>
      </c>
      <c r="L41" s="22" t="str">
        <f>IF(VLOOKUP($A41,'Raw - F'!$B:$AA,24,FALSE)="","",VLOOKUP($A41,'Raw - F'!$B:$AA,24,FALSE))</f>
        <v/>
      </c>
      <c r="M41" s="16" t="str">
        <f>SUBSTITUTE(IFERROR(VLOOKUP($A41,'Raw - F'!$B:$X,22,FALSE),""),0,"")</f>
        <v xml:space="preserve"> </v>
      </c>
      <c r="N41" s="16" t="str">
        <f>SUBSTITUTE(IFERROR(VLOOKUP($A41,'Raw - F'!$B:$X,8,FALSE),""),0,"")</f>
        <v/>
      </c>
      <c r="O41" s="16" t="str">
        <f>SUBSTITUTE(IFERROR(VLOOKUP($A41,'Raw - F'!$B:$AA,25,FALSE),""),0,"")</f>
        <v/>
      </c>
      <c r="P41" s="16" t="str">
        <f>SUBSTITUTE(IFERROR(VLOOKUP($A41,'Raw - F'!$B:$AA,21,FALSE),""),0,"")</f>
        <v/>
      </c>
    </row>
    <row r="42" spans="1:16" x14ac:dyDescent="0.35">
      <c r="A42">
        <v>33</v>
      </c>
      <c r="B42" s="9">
        <f>IFERROR(VLOOKUP($A42,'Raw - F'!$B:$R,2,FALSE),"")</f>
        <v>44318</v>
      </c>
      <c r="C42" s="2" t="str">
        <f>IFERROR(VLOOKUP($A42,'Raw - F'!$B:$R,3,FALSE),"")</f>
        <v>HAMILTON PARK</v>
      </c>
      <c r="D42" s="2" t="str">
        <f>IFERROR(VLOOKUP($A42,'Raw - F'!$B:$R,6,FALSE),"")</f>
        <v>WFA</v>
      </c>
      <c r="E42" s="2" t="str">
        <f>SUBSTITUTE(IFERROR(VLOOKUP($A42,'Raw - F'!$B:$O,9,FALSE),""),"0","")</f>
        <v>3yo+</v>
      </c>
      <c r="F42" s="2" t="str">
        <f>SUBSTITUTE(IFERROR(VLOOKUP($A42,'Raw - F'!$B:$O,7,FALSE),""),"0","")</f>
        <v>Mdn</v>
      </c>
      <c r="G42" s="2">
        <f>IFERROR(IF(VLOOKUP($A42,'Raw - F'!$B:$O,11,FALSE)&gt;1,VLOOKUP($A42,'Raw - F'!$B:$O,11,FALSE),IF(VLOOKUP($A42,'Raw - F'!$B:$M,12,FALSE)&lt;&gt;"",VLOOKUP($A42,'Raw - F'!$B:$M,12,FALSE),"")),"")</f>
        <v>5</v>
      </c>
      <c r="H42" s="4" t="str">
        <f>IFERROR(VLOOKUP($A42,'Raw - F'!$B:$O,13,FALSE),"")</f>
        <v>Open</v>
      </c>
      <c r="I42" s="2" t="str">
        <f>IFERROR(VLOOKUP($A42,'Raw - F'!$B:$O,10,FALSE),"")</f>
        <v>A</v>
      </c>
      <c r="J42" s="2" t="str">
        <f>IFERROR(VLOOKUP($A42,'Raw - F'!$B:$P,15,FALSE),"")</f>
        <v>1m</v>
      </c>
      <c r="K42" s="16" t="str">
        <f>SUBSTITUTE(IFERROR(VLOOKUP($A42,'Raw - F'!$B:$X,23,FALSE),""),0,"")</f>
        <v xml:space="preserve"> </v>
      </c>
      <c r="L42" s="22" t="str">
        <f>IF(VLOOKUP($A42,'Raw - F'!$B:$AA,24,FALSE)="","",VLOOKUP($A42,'Raw - F'!$B:$AA,24,FALSE))</f>
        <v/>
      </c>
      <c r="M42" s="16" t="str">
        <f>SUBSTITUTE(IFERROR(VLOOKUP($A42,'Raw - F'!$B:$X,22,FALSE),""),0,"")</f>
        <v xml:space="preserve"> </v>
      </c>
      <c r="N42" s="16" t="str">
        <f>SUBSTITUTE(IFERROR(VLOOKUP($A42,'Raw - F'!$B:$X,8,FALSE),""),0,"")</f>
        <v/>
      </c>
      <c r="O42" s="16" t="str">
        <f>SUBSTITUTE(IFERROR(VLOOKUP($A42,'Raw - F'!$B:$AA,25,FALSE),""),0,"")</f>
        <v/>
      </c>
      <c r="P42" s="16" t="str">
        <f>SUBSTITUTE(IFERROR(VLOOKUP($A42,'Raw - F'!$B:$AA,21,FALSE),""),0,"")</f>
        <v/>
      </c>
    </row>
    <row r="43" spans="1:16" x14ac:dyDescent="0.35">
      <c r="A43">
        <v>34</v>
      </c>
      <c r="B43" s="9">
        <f>IFERROR(VLOOKUP($A43,'Raw - F'!$B:$R,2,FALSE),"")</f>
        <v>44318</v>
      </c>
      <c r="C43" s="2" t="str">
        <f>IFERROR(VLOOKUP($A43,'Raw - F'!$B:$R,3,FALSE),"")</f>
        <v>HAMILTON PARK</v>
      </c>
      <c r="D43" s="2" t="str">
        <f>IFERROR(VLOOKUP($A43,'Raw - F'!$B:$R,6,FALSE),"")</f>
        <v>Hcap</v>
      </c>
      <c r="E43" s="2" t="str">
        <f>SUBSTITUTE(IFERROR(VLOOKUP($A43,'Raw - F'!$B:$O,9,FALSE),""),"0","")</f>
        <v>4yo+</v>
      </c>
      <c r="F43" s="2" t="str">
        <f>SUBSTITUTE(IFERROR(VLOOKUP($A43,'Raw - F'!$B:$O,7,FALSE),""),"0","")</f>
        <v>Open</v>
      </c>
      <c r="G43" s="2">
        <f>IFERROR(IF(VLOOKUP($A43,'Raw - F'!$B:$O,11,FALSE)&gt;1,VLOOKUP($A43,'Raw - F'!$B:$O,11,FALSE),IF(VLOOKUP($A43,'Raw - F'!$B:$M,12,FALSE)&lt;&gt;"",VLOOKUP($A43,'Raw - F'!$B:$M,12,FALSE),"")),"")</f>
        <v>5</v>
      </c>
      <c r="H43" s="4" t="str">
        <f>IFERROR(VLOOKUP($A43,'Raw - F'!$B:$O,13,FALSE),"")</f>
        <v>51-70</v>
      </c>
      <c r="I43" s="2" t="str">
        <f>IFERROR(VLOOKUP($A43,'Raw - F'!$B:$O,10,FALSE),"")</f>
        <v>A</v>
      </c>
      <c r="J43" s="2" t="str">
        <f>IFERROR(VLOOKUP($A43,'Raw - F'!$B:$P,15,FALSE),"")</f>
        <v>5f</v>
      </c>
      <c r="K43" s="16" t="str">
        <f>SUBSTITUTE(IFERROR(VLOOKUP($A43,'Raw - F'!$B:$X,23,FALSE),""),0,"")</f>
        <v xml:space="preserve"> </v>
      </c>
      <c r="L43" s="22" t="str">
        <f>IF(VLOOKUP($A43,'Raw - F'!$B:$AA,24,FALSE)="","",VLOOKUP($A43,'Raw - F'!$B:$AA,24,FALSE))</f>
        <v/>
      </c>
      <c r="M43" s="16" t="str">
        <f>SUBSTITUTE(IFERROR(VLOOKUP($A43,'Raw - F'!$B:$X,22,FALSE),""),0,"")</f>
        <v xml:space="preserve"> </v>
      </c>
      <c r="N43" s="16" t="str">
        <f>SUBSTITUTE(IFERROR(VLOOKUP($A43,'Raw - F'!$B:$X,8,FALSE),""),0,"")</f>
        <v/>
      </c>
      <c r="O43" s="16" t="str">
        <f>SUBSTITUTE(IFERROR(VLOOKUP($A43,'Raw - F'!$B:$AA,25,FALSE),""),0,"")</f>
        <v/>
      </c>
      <c r="P43" s="16" t="str">
        <f>SUBSTITUTE(IFERROR(VLOOKUP($A43,'Raw - F'!$B:$AA,21,FALSE),""),0,"")</f>
        <v/>
      </c>
    </row>
    <row r="44" spans="1:16" x14ac:dyDescent="0.35">
      <c r="A44">
        <v>35</v>
      </c>
      <c r="B44" s="9">
        <f>IFERROR(VLOOKUP($A44,'Raw - F'!$B:$R,2,FALSE),"")</f>
        <v>44318</v>
      </c>
      <c r="C44" s="2" t="str">
        <f>IFERROR(VLOOKUP($A44,'Raw - F'!$B:$R,3,FALSE),"")</f>
        <v>HAMILTON PARK</v>
      </c>
      <c r="D44" s="2" t="str">
        <f>IFERROR(VLOOKUP($A44,'Raw - F'!$B:$R,6,FALSE),"")</f>
        <v>Hcap</v>
      </c>
      <c r="E44" s="2" t="str">
        <f>SUBSTITUTE(IFERROR(VLOOKUP($A44,'Raw - F'!$B:$O,9,FALSE),""),"0","")</f>
        <v>4yo+</v>
      </c>
      <c r="F44" s="2" t="str">
        <f>SUBSTITUTE(IFERROR(VLOOKUP($A44,'Raw - F'!$B:$O,7,FALSE),""),"0","")</f>
        <v>Open</v>
      </c>
      <c r="G44" s="2">
        <f>IFERROR(IF(VLOOKUP($A44,'Raw - F'!$B:$O,11,FALSE)&gt;1,VLOOKUP($A44,'Raw - F'!$B:$O,11,FALSE),IF(VLOOKUP($A44,'Raw - F'!$B:$M,12,FALSE)&lt;&gt;"",VLOOKUP($A44,'Raw - F'!$B:$M,12,FALSE),"")),"")</f>
        <v>5</v>
      </c>
      <c r="H44" s="4" t="str">
        <f>IFERROR(VLOOKUP($A44,'Raw - F'!$B:$O,13,FALSE),"")</f>
        <v>51-70</v>
      </c>
      <c r="I44" s="2" t="str">
        <f>IFERROR(VLOOKUP($A44,'Raw - F'!$B:$O,10,FALSE),"")</f>
        <v>A</v>
      </c>
      <c r="J44" s="2" t="str">
        <f>IFERROR(VLOOKUP($A44,'Raw - F'!$B:$P,15,FALSE),"")</f>
        <v>6f</v>
      </c>
      <c r="K44" s="16" t="str">
        <f>SUBSTITUTE(IFERROR(VLOOKUP($A44,'Raw - F'!$B:$X,23,FALSE),""),0,"")</f>
        <v xml:space="preserve"> </v>
      </c>
      <c r="L44" s="22" t="str">
        <f>IF(VLOOKUP($A44,'Raw - F'!$B:$AA,24,FALSE)="","",VLOOKUP($A44,'Raw - F'!$B:$AA,24,FALSE))</f>
        <v/>
      </c>
      <c r="M44" s="16" t="str">
        <f>SUBSTITUTE(IFERROR(VLOOKUP($A44,'Raw - F'!$B:$X,22,FALSE),""),0,"")</f>
        <v xml:space="preserve"> </v>
      </c>
      <c r="N44" s="16" t="str">
        <f>SUBSTITUTE(IFERROR(VLOOKUP($A44,'Raw - F'!$B:$X,8,FALSE),""),0,"")</f>
        <v/>
      </c>
      <c r="O44" s="16" t="str">
        <f>SUBSTITUTE(IFERROR(VLOOKUP($A44,'Raw - F'!$B:$AA,25,FALSE),""),0,"")</f>
        <v/>
      </c>
      <c r="P44" s="16" t="str">
        <f>SUBSTITUTE(IFERROR(VLOOKUP($A44,'Raw - F'!$B:$AA,21,FALSE),""),0,"")</f>
        <v/>
      </c>
    </row>
    <row r="45" spans="1:16" x14ac:dyDescent="0.35">
      <c r="A45">
        <v>36</v>
      </c>
      <c r="B45" s="9">
        <f>IFERROR(VLOOKUP($A45,'Raw - F'!$B:$R,2,FALSE),"")</f>
        <v>44318</v>
      </c>
      <c r="C45" s="2" t="str">
        <f>IFERROR(VLOOKUP($A45,'Raw - F'!$B:$R,3,FALSE),"")</f>
        <v>HAMILTON PARK</v>
      </c>
      <c r="D45" s="2" t="str">
        <f>IFERROR(VLOOKUP($A45,'Raw - F'!$B:$R,6,FALSE),"")</f>
        <v>Hcap</v>
      </c>
      <c r="E45" s="2" t="str">
        <f>SUBSTITUTE(IFERROR(VLOOKUP($A45,'Raw - F'!$B:$O,9,FALSE),""),"0","")</f>
        <v>4yo+</v>
      </c>
      <c r="F45" s="2" t="str">
        <f>SUBSTITUTE(IFERROR(VLOOKUP($A45,'Raw - F'!$B:$O,7,FALSE),""),"0","")</f>
        <v>Open</v>
      </c>
      <c r="G45" s="2">
        <f>IFERROR(IF(VLOOKUP($A45,'Raw - F'!$B:$O,11,FALSE)&gt;1,VLOOKUP($A45,'Raw - F'!$B:$O,11,FALSE),IF(VLOOKUP($A45,'Raw - F'!$B:$M,12,FALSE)&lt;&gt;"",VLOOKUP($A45,'Raw - F'!$B:$M,12,FALSE),"")),"")</f>
        <v>5</v>
      </c>
      <c r="H45" s="4" t="str">
        <f>IFERROR(VLOOKUP($A45,'Raw - F'!$B:$O,13,FALSE),"")</f>
        <v>51-70</v>
      </c>
      <c r="I45" s="2" t="str">
        <f>IFERROR(VLOOKUP($A45,'Raw - F'!$B:$O,10,FALSE),"")</f>
        <v>A</v>
      </c>
      <c r="J45" s="2" t="str">
        <f>IFERROR(VLOOKUP($A45,'Raw - F'!$B:$P,15,FALSE),"")</f>
        <v>1m 3f</v>
      </c>
      <c r="K45" s="16" t="str">
        <f>SUBSTITUTE(IFERROR(VLOOKUP($A45,'Raw - F'!$B:$X,23,FALSE),""),0,"")</f>
        <v xml:space="preserve"> </v>
      </c>
      <c r="L45" s="22" t="str">
        <f>IF(VLOOKUP($A45,'Raw - F'!$B:$AA,24,FALSE)="","",VLOOKUP($A45,'Raw - F'!$B:$AA,24,FALSE))</f>
        <v/>
      </c>
      <c r="M45" s="16" t="str">
        <f>SUBSTITUTE(IFERROR(VLOOKUP($A45,'Raw - F'!$B:$X,22,FALSE),""),0,"")</f>
        <v xml:space="preserve"> </v>
      </c>
      <c r="N45" s="16" t="str">
        <f>SUBSTITUTE(IFERROR(VLOOKUP($A45,'Raw - F'!$B:$X,8,FALSE),""),0,"")</f>
        <v/>
      </c>
      <c r="O45" s="16" t="str">
        <f>SUBSTITUTE(IFERROR(VLOOKUP($A45,'Raw - F'!$B:$AA,25,FALSE),""),0,"")</f>
        <v/>
      </c>
      <c r="P45" s="16" t="str">
        <f>SUBSTITUTE(IFERROR(VLOOKUP($A45,'Raw - F'!$B:$AA,21,FALSE),""),0,"")</f>
        <v/>
      </c>
    </row>
    <row r="46" spans="1:16" x14ac:dyDescent="0.35">
      <c r="A46">
        <v>37</v>
      </c>
      <c r="B46" s="9">
        <f>IFERROR(VLOOKUP($A46,'Raw - F'!$B:$R,2,FALSE),"")</f>
        <v>44318</v>
      </c>
      <c r="C46" s="2" t="str">
        <f>IFERROR(VLOOKUP($A46,'Raw - F'!$B:$R,3,FALSE),"")</f>
        <v>NEWMARKET</v>
      </c>
      <c r="D46" s="2" t="str">
        <f>IFERROR(VLOOKUP($A46,'Raw - F'!$B:$R,6,FALSE),"")</f>
        <v>WFA</v>
      </c>
      <c r="E46" s="2" t="str">
        <f>SUBSTITUTE(IFERROR(VLOOKUP($A46,'Raw - F'!$B:$O,9,FALSE),""),"0","")</f>
        <v>3yo</v>
      </c>
      <c r="F46" s="2" t="str">
        <f>SUBSTITUTE(IFERROR(VLOOKUP($A46,'Raw - F'!$B:$O,7,FALSE),""),"0","")</f>
        <v>Open</v>
      </c>
      <c r="G46" s="2" t="str">
        <f>IFERROR(IF(VLOOKUP($A46,'Raw - F'!$B:$O,11,FALSE)&gt;1,VLOOKUP($A46,'Raw - F'!$B:$O,11,FALSE),IF(VLOOKUP($A46,'Raw - F'!$B:$M,12,FALSE)&lt;&gt;"",VLOOKUP($A46,'Raw - F'!$B:$M,12,FALSE),"")),"")</f>
        <v>1(G1)</v>
      </c>
      <c r="H46" s="4" t="str">
        <f>IFERROR(VLOOKUP($A46,'Raw - F'!$B:$O,13,FALSE),"")</f>
        <v>Open</v>
      </c>
      <c r="I46" s="2" t="str">
        <f>IFERROR(VLOOKUP($A46,'Raw - F'!$B:$O,10,FALSE),"")</f>
        <v>F</v>
      </c>
      <c r="J46" s="2" t="str">
        <f>IFERROR(VLOOKUP($A46,'Raw - F'!$B:$P,15,FALSE),"")</f>
        <v>1m</v>
      </c>
      <c r="K46" s="16" t="str">
        <f>SUBSTITUTE(IFERROR(VLOOKUP($A46,'Raw - F'!$B:$X,23,FALSE),""),0,"")</f>
        <v xml:space="preserve"> </v>
      </c>
      <c r="L46" s="22" t="str">
        <f>IF(VLOOKUP($A46,'Raw - F'!$B:$AA,24,FALSE)="","",VLOOKUP($A46,'Raw - F'!$B:$AA,24,FALSE))</f>
        <v/>
      </c>
      <c r="M46" s="16" t="str">
        <f>SUBSTITUTE(IFERROR(VLOOKUP($A46,'Raw - F'!$B:$X,22,FALSE),""),0,"")</f>
        <v xml:space="preserve"> </v>
      </c>
      <c r="N46" s="16" t="str">
        <f>SUBSTITUTE(IFERROR(VLOOKUP($A46,'Raw - F'!$B:$X,8,FALSE),""),0,"")</f>
        <v/>
      </c>
      <c r="O46" s="16" t="str">
        <f>SUBSTITUTE(IFERROR(VLOOKUP($A46,'Raw - F'!$B:$AA,25,FALSE),""),0,"")</f>
        <v/>
      </c>
      <c r="P46" s="16" t="str">
        <f>SUBSTITUTE(IFERROR(VLOOKUP($A46,'Raw - F'!$B:$AA,21,FALSE),""),0,"")</f>
        <v/>
      </c>
    </row>
    <row r="47" spans="1:16" x14ac:dyDescent="0.35">
      <c r="A47">
        <v>38</v>
      </c>
      <c r="B47" s="9">
        <f>IFERROR(VLOOKUP($A47,'Raw - F'!$B:$R,2,FALSE),"")</f>
        <v>44318</v>
      </c>
      <c r="C47" s="2" t="str">
        <f>IFERROR(VLOOKUP($A47,'Raw - F'!$B:$R,3,FALSE),"")</f>
        <v>NEWMARKET</v>
      </c>
      <c r="D47" s="2" t="str">
        <f>IFERROR(VLOOKUP($A47,'Raw - F'!$B:$R,6,FALSE),"")</f>
        <v>WFA</v>
      </c>
      <c r="E47" s="2" t="str">
        <f>SUBSTITUTE(IFERROR(VLOOKUP($A47,'Raw - F'!$B:$O,9,FALSE),""),"0","")</f>
        <v>4yo+</v>
      </c>
      <c r="F47" s="2" t="str">
        <f>SUBSTITUTE(IFERROR(VLOOKUP($A47,'Raw - F'!$B:$O,7,FALSE),""),"0","")</f>
        <v>Open</v>
      </c>
      <c r="G47" s="2" t="str">
        <f>IFERROR(IF(VLOOKUP($A47,'Raw - F'!$B:$O,11,FALSE)&gt;1,VLOOKUP($A47,'Raw - F'!$B:$O,11,FALSE),IF(VLOOKUP($A47,'Raw - F'!$B:$M,12,FALSE)&lt;&gt;"",VLOOKUP($A47,'Raw - F'!$B:$M,12,FALSE),"")),"")</f>
        <v>1(G2)</v>
      </c>
      <c r="H47" s="4" t="str">
        <f>IFERROR(VLOOKUP($A47,'Raw - F'!$B:$O,13,FALSE),"")</f>
        <v>Open</v>
      </c>
      <c r="I47" s="2" t="str">
        <f>IFERROR(VLOOKUP($A47,'Raw - F'!$B:$O,10,FALSE),"")</f>
        <v>F</v>
      </c>
      <c r="J47" s="2" t="str">
        <f>IFERROR(VLOOKUP($A47,'Raw - F'!$B:$P,15,FALSE),"")</f>
        <v>1m 1f</v>
      </c>
      <c r="K47" s="16" t="str">
        <f>SUBSTITUTE(IFERROR(VLOOKUP($A47,'Raw - F'!$B:$X,23,FALSE),""),0,"")</f>
        <v xml:space="preserve"> </v>
      </c>
      <c r="L47" s="22" t="str">
        <f>IF(VLOOKUP($A47,'Raw - F'!$B:$AA,24,FALSE)="","",VLOOKUP($A47,'Raw - F'!$B:$AA,24,FALSE))</f>
        <v/>
      </c>
      <c r="M47" s="16" t="str">
        <f>SUBSTITUTE(IFERROR(VLOOKUP($A47,'Raw - F'!$B:$X,22,FALSE),""),0,"")</f>
        <v xml:space="preserve"> </v>
      </c>
      <c r="N47" s="16" t="str">
        <f>SUBSTITUTE(IFERROR(VLOOKUP($A47,'Raw - F'!$B:$X,8,FALSE),""),0,"")</f>
        <v/>
      </c>
      <c r="O47" s="16" t="str">
        <f>SUBSTITUTE(IFERROR(VLOOKUP($A47,'Raw - F'!$B:$AA,25,FALSE),""),0,"")</f>
        <v/>
      </c>
      <c r="P47" s="16" t="str">
        <f>SUBSTITUTE(IFERROR(VLOOKUP($A47,'Raw - F'!$B:$AA,21,FALSE),""),0,"")</f>
        <v/>
      </c>
    </row>
    <row r="48" spans="1:16" x14ac:dyDescent="0.35">
      <c r="A48">
        <v>39</v>
      </c>
      <c r="B48" s="9">
        <f>IFERROR(VLOOKUP($A48,'Raw - F'!$B:$R,2,FALSE),"")</f>
        <v>44318</v>
      </c>
      <c r="C48" s="2" t="str">
        <f>IFERROR(VLOOKUP($A48,'Raw - F'!$B:$R,3,FALSE),"")</f>
        <v>NEWMARKET</v>
      </c>
      <c r="D48" s="2" t="str">
        <f>IFERROR(VLOOKUP($A48,'Raw - F'!$B:$R,6,FALSE),"")</f>
        <v>WFA</v>
      </c>
      <c r="E48" s="2" t="str">
        <f>SUBSTITUTE(IFERROR(VLOOKUP($A48,'Raw - F'!$B:$O,9,FALSE),""),"0","")</f>
        <v>3yo</v>
      </c>
      <c r="F48" s="2" t="str">
        <f>SUBSTITUTE(IFERROR(VLOOKUP($A48,'Raw - F'!$B:$O,7,FALSE),""),"0","")</f>
        <v>Open</v>
      </c>
      <c r="G48" s="2" t="str">
        <f>IFERROR(IF(VLOOKUP($A48,'Raw - F'!$B:$O,11,FALSE)&gt;1,VLOOKUP($A48,'Raw - F'!$B:$O,11,FALSE),IF(VLOOKUP($A48,'Raw - F'!$B:$M,12,FALSE)&lt;&gt;"",VLOOKUP($A48,'Raw - F'!$B:$M,12,FALSE),"")),"")</f>
        <v>1(Lstd)</v>
      </c>
      <c r="H48" s="4" t="str">
        <f>IFERROR(VLOOKUP($A48,'Raw - F'!$B:$O,13,FALSE),"")</f>
        <v>Open</v>
      </c>
      <c r="I48" s="2" t="str">
        <f>IFERROR(VLOOKUP($A48,'Raw - F'!$B:$O,10,FALSE),"")</f>
        <v>F</v>
      </c>
      <c r="J48" s="2" t="str">
        <f>IFERROR(VLOOKUP($A48,'Raw - F'!$B:$P,15,FALSE),"")</f>
        <v>1m 2f</v>
      </c>
      <c r="K48" s="16" t="str">
        <f>SUBSTITUTE(IFERROR(VLOOKUP($A48,'Raw - F'!$B:$X,23,FALSE),""),0,"")</f>
        <v xml:space="preserve"> </v>
      </c>
      <c r="L48" s="22" t="str">
        <f>IF(VLOOKUP($A48,'Raw - F'!$B:$AA,24,FALSE)="","",VLOOKUP($A48,'Raw - F'!$B:$AA,24,FALSE))</f>
        <v/>
      </c>
      <c r="M48" s="16" t="str">
        <f>SUBSTITUTE(IFERROR(VLOOKUP($A48,'Raw - F'!$B:$X,22,FALSE),""),0,"")</f>
        <v xml:space="preserve"> </v>
      </c>
      <c r="N48" s="16" t="str">
        <f>SUBSTITUTE(IFERROR(VLOOKUP($A48,'Raw - F'!$B:$X,8,FALSE),""),0,"")</f>
        <v/>
      </c>
      <c r="O48" s="16" t="str">
        <f>SUBSTITUTE(IFERROR(VLOOKUP($A48,'Raw - F'!$B:$AA,25,FALSE),""),0,"")</f>
        <v/>
      </c>
      <c r="P48" s="16" t="str">
        <f>SUBSTITUTE(IFERROR(VLOOKUP($A48,'Raw - F'!$B:$AA,21,FALSE),""),0,"")</f>
        <v/>
      </c>
    </row>
    <row r="49" spans="1:16" x14ac:dyDescent="0.35">
      <c r="A49">
        <v>40</v>
      </c>
      <c r="B49" s="9">
        <f>IFERROR(VLOOKUP($A49,'Raw - F'!$B:$R,2,FALSE),"")</f>
        <v>44318</v>
      </c>
      <c r="C49" s="2" t="str">
        <f>IFERROR(VLOOKUP($A49,'Raw - F'!$B:$R,3,FALSE),"")</f>
        <v>NEWMARKET</v>
      </c>
      <c r="D49" s="2" t="str">
        <f>IFERROR(VLOOKUP($A49,'Raw - F'!$B:$R,6,FALSE),"")</f>
        <v>Hcap</v>
      </c>
      <c r="E49" s="2" t="str">
        <f>SUBSTITUTE(IFERROR(VLOOKUP($A49,'Raw - F'!$B:$O,9,FALSE),""),"0","")</f>
        <v>4yo+</v>
      </c>
      <c r="F49" s="2" t="str">
        <f>SUBSTITUTE(IFERROR(VLOOKUP($A49,'Raw - F'!$B:$O,7,FALSE),""),"0","")</f>
        <v>Open</v>
      </c>
      <c r="G49" s="2">
        <f>IFERROR(IF(VLOOKUP($A49,'Raw - F'!$B:$O,11,FALSE)&gt;1,VLOOKUP($A49,'Raw - F'!$B:$O,11,FALSE),IF(VLOOKUP($A49,'Raw - F'!$B:$M,12,FALSE)&lt;&gt;"",VLOOKUP($A49,'Raw - F'!$B:$M,12,FALSE),"")),"")</f>
        <v>2</v>
      </c>
      <c r="H49" s="4" t="str">
        <f>IFERROR(VLOOKUP($A49,'Raw - F'!$B:$O,13,FALSE),"")</f>
        <v>0-105</v>
      </c>
      <c r="I49" s="2" t="str">
        <f>IFERROR(VLOOKUP($A49,'Raw - F'!$B:$O,10,FALSE),"")</f>
        <v>A</v>
      </c>
      <c r="J49" s="2" t="str">
        <f>IFERROR(VLOOKUP($A49,'Raw - F'!$B:$P,15,FALSE),"")</f>
        <v>1m 4f</v>
      </c>
      <c r="K49" s="16" t="str">
        <f>SUBSTITUTE(IFERROR(VLOOKUP($A49,'Raw - F'!$B:$X,23,FALSE),""),0,"")</f>
        <v xml:space="preserve"> </v>
      </c>
      <c r="L49" s="22" t="str">
        <f>IF(VLOOKUP($A49,'Raw - F'!$B:$AA,24,FALSE)="","",VLOOKUP($A49,'Raw - F'!$B:$AA,24,FALSE))</f>
        <v/>
      </c>
      <c r="M49" s="16" t="str">
        <f>SUBSTITUTE(IFERROR(VLOOKUP($A49,'Raw - F'!$B:$X,22,FALSE),""),0,"")</f>
        <v xml:space="preserve"> </v>
      </c>
      <c r="N49" s="16" t="str">
        <f>SUBSTITUTE(IFERROR(VLOOKUP($A49,'Raw - F'!$B:$X,8,FALSE),""),0,"")</f>
        <v/>
      </c>
      <c r="O49" s="16" t="str">
        <f>SUBSTITUTE(IFERROR(VLOOKUP($A49,'Raw - F'!$B:$AA,25,FALSE),""),0,"")</f>
        <v/>
      </c>
      <c r="P49" s="16" t="str">
        <f>SUBSTITUTE(IFERROR(VLOOKUP($A49,'Raw - F'!$B:$AA,21,FALSE),""),0,"")</f>
        <v/>
      </c>
    </row>
    <row r="50" spans="1:16" x14ac:dyDescent="0.35">
      <c r="A50">
        <v>41</v>
      </c>
      <c r="B50" s="9">
        <f>IFERROR(VLOOKUP($A50,'Raw - F'!$B:$R,2,FALSE),"")</f>
        <v>44318</v>
      </c>
      <c r="C50" s="2" t="str">
        <f>IFERROR(VLOOKUP($A50,'Raw - F'!$B:$R,3,FALSE),"")</f>
        <v>NEWMARKET</v>
      </c>
      <c r="D50" s="2" t="str">
        <f>IFERROR(VLOOKUP($A50,'Raw - F'!$B:$R,6,FALSE),"")</f>
        <v>Hcap</v>
      </c>
      <c r="E50" s="2" t="str">
        <f>SUBSTITUTE(IFERROR(VLOOKUP($A50,'Raw - F'!$B:$O,9,FALSE),""),"0","")</f>
        <v>3yo</v>
      </c>
      <c r="F50" s="2" t="str">
        <f>SUBSTITUTE(IFERROR(VLOOKUP($A50,'Raw - F'!$B:$O,7,FALSE),""),"0","")</f>
        <v>Open</v>
      </c>
      <c r="G50" s="2">
        <f>IFERROR(IF(VLOOKUP($A50,'Raw - F'!$B:$O,11,FALSE)&gt;1,VLOOKUP($A50,'Raw - F'!$B:$O,11,FALSE),IF(VLOOKUP($A50,'Raw - F'!$B:$M,12,FALSE)&lt;&gt;"",VLOOKUP($A50,'Raw - F'!$B:$M,12,FALSE),"")),"")</f>
        <v>3</v>
      </c>
      <c r="H50" s="4" t="str">
        <f>IFERROR(VLOOKUP($A50,'Raw - F'!$B:$O,13,FALSE),"")</f>
        <v>76-95</v>
      </c>
      <c r="I50" s="2" t="str">
        <f>IFERROR(VLOOKUP($A50,'Raw - F'!$B:$O,10,FALSE),"")</f>
        <v>A</v>
      </c>
      <c r="J50" s="2" t="str">
        <f>IFERROR(VLOOKUP($A50,'Raw - F'!$B:$P,15,FALSE),"")</f>
        <v>1m 2f</v>
      </c>
      <c r="K50" s="16" t="str">
        <f>SUBSTITUTE(IFERROR(VLOOKUP($A50,'Raw - F'!$B:$X,23,FALSE),""),0,"")</f>
        <v xml:space="preserve"> </v>
      </c>
      <c r="L50" s="22" t="str">
        <f>IF(VLOOKUP($A50,'Raw - F'!$B:$AA,24,FALSE)="","",VLOOKUP($A50,'Raw - F'!$B:$AA,24,FALSE))</f>
        <v/>
      </c>
      <c r="M50" s="16" t="str">
        <f>SUBSTITUTE(IFERROR(VLOOKUP($A50,'Raw - F'!$B:$X,22,FALSE),""),0,"")</f>
        <v xml:space="preserve"> </v>
      </c>
      <c r="N50" s="16" t="str">
        <f>SUBSTITUTE(IFERROR(VLOOKUP($A50,'Raw - F'!$B:$X,8,FALSE),""),0,"")</f>
        <v/>
      </c>
      <c r="O50" s="16" t="str">
        <f>SUBSTITUTE(IFERROR(VLOOKUP($A50,'Raw - F'!$B:$AA,25,FALSE),""),0,"")</f>
        <v/>
      </c>
      <c r="P50" s="16" t="str">
        <f>SUBSTITUTE(IFERROR(VLOOKUP($A50,'Raw - F'!$B:$AA,21,FALSE),""),0,"")</f>
        <v/>
      </c>
    </row>
    <row r="51" spans="1:16" x14ac:dyDescent="0.35">
      <c r="A51">
        <v>42</v>
      </c>
      <c r="B51" s="9">
        <f>IFERROR(VLOOKUP($A51,'Raw - F'!$B:$R,2,FALSE),"")</f>
        <v>44318</v>
      </c>
      <c r="C51" s="2" t="str">
        <f>IFERROR(VLOOKUP($A51,'Raw - F'!$B:$R,3,FALSE),"")</f>
        <v>NEWMARKET</v>
      </c>
      <c r="D51" s="2" t="str">
        <f>IFERROR(VLOOKUP($A51,'Raw - F'!$B:$R,6,FALSE),"")</f>
        <v>WFA</v>
      </c>
      <c r="E51" s="2" t="str">
        <f>SUBSTITUTE(IFERROR(VLOOKUP($A51,'Raw - F'!$B:$O,9,FALSE),""),"0","")</f>
        <v>2yo</v>
      </c>
      <c r="F51" s="2" t="str">
        <f>SUBSTITUTE(IFERROR(VLOOKUP($A51,'Raw - F'!$B:$O,7,FALSE),""),"0","")</f>
        <v>Mdn</v>
      </c>
      <c r="G51" s="2">
        <f>IFERROR(IF(VLOOKUP($A51,'Raw - F'!$B:$O,11,FALSE)&gt;1,VLOOKUP($A51,'Raw - F'!$B:$O,11,FALSE),IF(VLOOKUP($A51,'Raw - F'!$B:$M,12,FALSE)&lt;&gt;"",VLOOKUP($A51,'Raw - F'!$B:$M,12,FALSE),"")),"")</f>
        <v>3</v>
      </c>
      <c r="H51" s="4" t="str">
        <f>IFERROR(VLOOKUP($A51,'Raw - F'!$B:$O,13,FALSE),"")</f>
        <v>Open</v>
      </c>
      <c r="I51" s="2" t="str">
        <f>IFERROR(VLOOKUP($A51,'Raw - F'!$B:$O,10,FALSE),"")</f>
        <v>A</v>
      </c>
      <c r="J51" s="2" t="str">
        <f>IFERROR(VLOOKUP($A51,'Raw - F'!$B:$P,15,FALSE),"")</f>
        <v>5f</v>
      </c>
      <c r="K51" s="16" t="str">
        <f>SUBSTITUTE(IFERROR(VLOOKUP($A51,'Raw - F'!$B:$X,23,FALSE),""),0,"")</f>
        <v xml:space="preserve"> </v>
      </c>
      <c r="L51" s="22" t="str">
        <f>IF(VLOOKUP($A51,'Raw - F'!$B:$AA,24,FALSE)="","",VLOOKUP($A51,'Raw - F'!$B:$AA,24,FALSE))</f>
        <v/>
      </c>
      <c r="M51" s="16" t="str">
        <f>SUBSTITUTE(IFERROR(VLOOKUP($A51,'Raw - F'!$B:$X,22,FALSE),""),0,"")</f>
        <v xml:space="preserve"> </v>
      </c>
      <c r="N51" s="16" t="str">
        <f>SUBSTITUTE(IFERROR(VLOOKUP($A51,'Raw - F'!$B:$X,8,FALSE),""),0,"")</f>
        <v/>
      </c>
      <c r="O51" s="16" t="str">
        <f>SUBSTITUTE(IFERROR(VLOOKUP($A51,'Raw - F'!$B:$AA,25,FALSE),""),0,"")</f>
        <v>EBF</v>
      </c>
      <c r="P51" s="16" t="str">
        <f>SUBSTITUTE(IFERROR(VLOOKUP($A51,'Raw - F'!$B:$AA,21,FALSE),""),0,"")</f>
        <v/>
      </c>
    </row>
    <row r="52" spans="1:16" x14ac:dyDescent="0.35">
      <c r="A52">
        <v>43</v>
      </c>
      <c r="B52" s="9">
        <f>IFERROR(VLOOKUP($A52,'Raw - F'!$B:$R,2,FALSE),"")</f>
        <v>44318</v>
      </c>
      <c r="C52" s="2" t="str">
        <f>IFERROR(VLOOKUP($A52,'Raw - F'!$B:$R,3,FALSE),"")</f>
        <v>NEWMARKET</v>
      </c>
      <c r="D52" s="2" t="str">
        <f>IFERROR(VLOOKUP($A52,'Raw - F'!$B:$R,6,FALSE),"")</f>
        <v>Hcap</v>
      </c>
      <c r="E52" s="2" t="str">
        <f>SUBSTITUTE(IFERROR(VLOOKUP($A52,'Raw - F'!$B:$O,9,FALSE),""),"0","")</f>
        <v>3yo</v>
      </c>
      <c r="F52" s="2" t="str">
        <f>SUBSTITUTE(IFERROR(VLOOKUP($A52,'Raw - F'!$B:$O,7,FALSE),""),"0","")</f>
        <v>Open</v>
      </c>
      <c r="G52" s="2">
        <f>IFERROR(IF(VLOOKUP($A52,'Raw - F'!$B:$O,11,FALSE)&gt;1,VLOOKUP($A52,'Raw - F'!$B:$O,11,FALSE),IF(VLOOKUP($A52,'Raw - F'!$B:$M,12,FALSE)&lt;&gt;"",VLOOKUP($A52,'Raw - F'!$B:$M,12,FALSE),"")),"")</f>
        <v>3</v>
      </c>
      <c r="H52" s="4" t="str">
        <f>IFERROR(VLOOKUP($A52,'Raw - F'!$B:$O,13,FALSE),"")</f>
        <v>71-90</v>
      </c>
      <c r="I52" s="2" t="str">
        <f>IFERROR(VLOOKUP($A52,'Raw - F'!$B:$O,10,FALSE),"")</f>
        <v>A</v>
      </c>
      <c r="J52" s="2" t="str">
        <f>IFERROR(VLOOKUP($A52,'Raw - F'!$B:$P,15,FALSE),"")</f>
        <v>1m 4f</v>
      </c>
      <c r="K52" s="16" t="str">
        <f>SUBSTITUTE(IFERROR(VLOOKUP($A52,'Raw - F'!$B:$X,23,FALSE),""),0,"")</f>
        <v xml:space="preserve"> </v>
      </c>
      <c r="L52" s="22" t="str">
        <f>IF(VLOOKUP($A52,'Raw - F'!$B:$AA,24,FALSE)="","",VLOOKUP($A52,'Raw - F'!$B:$AA,24,FALSE))</f>
        <v/>
      </c>
      <c r="M52" s="16" t="str">
        <f>SUBSTITUTE(IFERROR(VLOOKUP($A52,'Raw - F'!$B:$X,22,FALSE),""),0,"")</f>
        <v xml:space="preserve"> </v>
      </c>
      <c r="N52" s="16" t="str">
        <f>SUBSTITUTE(IFERROR(VLOOKUP($A52,'Raw - F'!$B:$X,8,FALSE),""),0,"")</f>
        <v/>
      </c>
      <c r="O52" s="16" t="str">
        <f>SUBSTITUTE(IFERROR(VLOOKUP($A52,'Raw - F'!$B:$AA,25,FALSE),""),0,"")</f>
        <v/>
      </c>
      <c r="P52" s="16" t="str">
        <f>SUBSTITUTE(IFERROR(VLOOKUP($A52,'Raw - F'!$B:$AA,21,FALSE),""),0,"")</f>
        <v/>
      </c>
    </row>
    <row r="53" spans="1:16" x14ac:dyDescent="0.35">
      <c r="A53">
        <v>44</v>
      </c>
      <c r="B53" s="9">
        <f>IFERROR(VLOOKUP($A53,'Raw - F'!$B:$R,2,FALSE),"")</f>
        <v>44318</v>
      </c>
      <c r="C53" s="2" t="str">
        <f>IFERROR(VLOOKUP($A53,'Raw - F'!$B:$R,3,FALSE),"")</f>
        <v>NEWMARKET</v>
      </c>
      <c r="D53" s="2" t="str">
        <f>IFERROR(VLOOKUP($A53,'Raw - F'!$B:$R,6,FALSE),"")</f>
        <v>Hcap</v>
      </c>
      <c r="E53" s="2" t="str">
        <f>SUBSTITUTE(IFERROR(VLOOKUP($A53,'Raw - F'!$B:$O,9,FALSE),""),"0","")</f>
        <v>3yo</v>
      </c>
      <c r="F53" s="2" t="str">
        <f>SUBSTITUTE(IFERROR(VLOOKUP($A53,'Raw - F'!$B:$O,7,FALSE),""),"0","")</f>
        <v>Open</v>
      </c>
      <c r="G53" s="2">
        <f>IFERROR(IF(VLOOKUP($A53,'Raw - F'!$B:$O,11,FALSE)&gt;1,VLOOKUP($A53,'Raw - F'!$B:$O,11,FALSE),IF(VLOOKUP($A53,'Raw - F'!$B:$M,12,FALSE)&lt;&gt;"",VLOOKUP($A53,'Raw - F'!$B:$M,12,FALSE),"")),"")</f>
        <v>4</v>
      </c>
      <c r="H53" s="4" t="str">
        <f>IFERROR(VLOOKUP($A53,'Raw - F'!$B:$O,13,FALSE),"")</f>
        <v>66-85</v>
      </c>
      <c r="I53" s="2" t="str">
        <f>IFERROR(VLOOKUP($A53,'Raw - F'!$B:$O,10,FALSE),"")</f>
        <v>A</v>
      </c>
      <c r="J53" s="2" t="str">
        <f>IFERROR(VLOOKUP($A53,'Raw - F'!$B:$P,15,FALSE),"")</f>
        <v>7f</v>
      </c>
      <c r="K53" s="16" t="str">
        <f>SUBSTITUTE(IFERROR(VLOOKUP($A53,'Raw - F'!$B:$X,23,FALSE),""),0,"")</f>
        <v/>
      </c>
      <c r="L53" s="22" t="str">
        <f>IF(VLOOKUP($A53,'Raw - F'!$B:$AA,24,FALSE)="","",VLOOKUP($A53,'Raw - F'!$B:$AA,24,FALSE))</f>
        <v/>
      </c>
      <c r="M53" s="16" t="str">
        <f>SUBSTITUTE(IFERROR(VLOOKUP($A53,'Raw - F'!$B:$X,22,FALSE),""),0,"")</f>
        <v/>
      </c>
      <c r="N53" s="16" t="str">
        <f>SUBSTITUTE(IFERROR(VLOOKUP($A53,'Raw - F'!$B:$X,8,FALSE),""),0,"")</f>
        <v/>
      </c>
      <c r="O53" s="16" t="str">
        <f>SUBSTITUTE(IFERROR(VLOOKUP($A53,'Raw - F'!$B:$AA,25,FALSE),""),0,"")</f>
        <v/>
      </c>
      <c r="P53" s="16" t="str">
        <f>SUBSTITUTE(IFERROR(VLOOKUP($A53,'Raw - F'!$B:$AA,21,FALSE),""),0,"")</f>
        <v/>
      </c>
    </row>
    <row r="54" spans="1:16" x14ac:dyDescent="0.35">
      <c r="A54">
        <v>45</v>
      </c>
      <c r="B54" s="9">
        <f>IFERROR(VLOOKUP($A54,'Raw - F'!$B:$R,2,FALSE),"")</f>
        <v>44318</v>
      </c>
      <c r="C54" s="2" t="str">
        <f>IFERROR(VLOOKUP($A54,'Raw - F'!$B:$R,3,FALSE),"")</f>
        <v>SALISBURY</v>
      </c>
      <c r="D54" s="2" t="str">
        <f>IFERROR(VLOOKUP($A54,'Raw - F'!$B:$R,6,FALSE),"")</f>
        <v>Hcap</v>
      </c>
      <c r="E54" s="2" t="str">
        <f>SUBSTITUTE(IFERROR(VLOOKUP($A54,'Raw - F'!$B:$O,9,FALSE),""),"0","")</f>
        <v>4yo+</v>
      </c>
      <c r="F54" s="2" t="str">
        <f>SUBSTITUTE(IFERROR(VLOOKUP($A54,'Raw - F'!$B:$O,7,FALSE),""),"0","")</f>
        <v>Open</v>
      </c>
      <c r="G54" s="2">
        <f>IFERROR(IF(VLOOKUP($A54,'Raw - F'!$B:$O,11,FALSE)&gt;1,VLOOKUP($A54,'Raw - F'!$B:$O,11,FALSE),IF(VLOOKUP($A54,'Raw - F'!$B:$M,12,FALSE)&lt;&gt;"",VLOOKUP($A54,'Raw - F'!$B:$M,12,FALSE),"")),"")</f>
        <v>3</v>
      </c>
      <c r="H54" s="4" t="str">
        <f>IFERROR(VLOOKUP($A54,'Raw - F'!$B:$O,13,FALSE),"")</f>
        <v>76-95</v>
      </c>
      <c r="I54" s="2" t="str">
        <f>IFERROR(VLOOKUP($A54,'Raw - F'!$B:$O,10,FALSE),"")</f>
        <v>A</v>
      </c>
      <c r="J54" s="2" t="str">
        <f>IFERROR(VLOOKUP($A54,'Raw - F'!$B:$P,15,FALSE),"")</f>
        <v>1m 6f</v>
      </c>
      <c r="K54" s="16" t="str">
        <f>SUBSTITUTE(IFERROR(VLOOKUP($A54,'Raw - F'!$B:$X,23,FALSE),""),0,"")</f>
        <v xml:space="preserve"> </v>
      </c>
      <c r="L54" s="22" t="str">
        <f>IF(VLOOKUP($A54,'Raw - F'!$B:$AA,24,FALSE)="","",VLOOKUP($A54,'Raw - F'!$B:$AA,24,FALSE))</f>
        <v/>
      </c>
      <c r="M54" s="16" t="str">
        <f>SUBSTITUTE(IFERROR(VLOOKUP($A54,'Raw - F'!$B:$X,22,FALSE),""),0,"")</f>
        <v xml:space="preserve"> </v>
      </c>
      <c r="N54" s="16" t="str">
        <f>SUBSTITUTE(IFERROR(VLOOKUP($A54,'Raw - F'!$B:$X,8,FALSE),""),0,"")</f>
        <v/>
      </c>
      <c r="O54" s="16" t="str">
        <f>SUBSTITUTE(IFERROR(VLOOKUP($A54,'Raw - F'!$B:$AA,25,FALSE),""),0,"")</f>
        <v/>
      </c>
      <c r="P54" s="16" t="str">
        <f>SUBSTITUTE(IFERROR(VLOOKUP($A54,'Raw - F'!$B:$AA,21,FALSE),""),0,"")</f>
        <v/>
      </c>
    </row>
    <row r="55" spans="1:16" x14ac:dyDescent="0.35">
      <c r="A55">
        <v>46</v>
      </c>
      <c r="B55" s="9">
        <f>IFERROR(VLOOKUP($A55,'Raw - F'!$B:$R,2,FALSE),"")</f>
        <v>44318</v>
      </c>
      <c r="C55" s="2" t="str">
        <f>IFERROR(VLOOKUP($A55,'Raw - F'!$B:$R,3,FALSE),"")</f>
        <v>SALISBURY</v>
      </c>
      <c r="D55" s="2" t="str">
        <f>IFERROR(VLOOKUP($A55,'Raw - F'!$B:$R,6,FALSE),"")</f>
        <v>Hcap</v>
      </c>
      <c r="E55" s="2" t="str">
        <f>SUBSTITUTE(IFERROR(VLOOKUP($A55,'Raw - F'!$B:$O,9,FALSE),""),"0","")</f>
        <v>3yo</v>
      </c>
      <c r="F55" s="2" t="str">
        <f>SUBSTITUTE(IFERROR(VLOOKUP($A55,'Raw - F'!$B:$O,7,FALSE),""),"0","")</f>
        <v>Open</v>
      </c>
      <c r="G55" s="2">
        <f>IFERROR(IF(VLOOKUP($A55,'Raw - F'!$B:$O,11,FALSE)&gt;1,VLOOKUP($A55,'Raw - F'!$B:$O,11,FALSE),IF(VLOOKUP($A55,'Raw - F'!$B:$M,12,FALSE)&lt;&gt;"",VLOOKUP($A55,'Raw - F'!$B:$M,12,FALSE),"")),"")</f>
        <v>3</v>
      </c>
      <c r="H55" s="4" t="str">
        <f>IFERROR(VLOOKUP($A55,'Raw - F'!$B:$O,13,FALSE),"")</f>
        <v>71-90</v>
      </c>
      <c r="I55" s="2" t="str">
        <f>IFERROR(VLOOKUP($A55,'Raw - F'!$B:$O,10,FALSE),"")</f>
        <v>F</v>
      </c>
      <c r="J55" s="2" t="str">
        <f>IFERROR(VLOOKUP($A55,'Raw - F'!$B:$P,15,FALSE),"")</f>
        <v>7f</v>
      </c>
      <c r="K55" s="16" t="str">
        <f>SUBSTITUTE(IFERROR(VLOOKUP($A55,'Raw - F'!$B:$X,23,FALSE),""),0,"")</f>
        <v xml:space="preserve"> </v>
      </c>
      <c r="L55" s="22" t="str">
        <f>IF(VLOOKUP($A55,'Raw - F'!$B:$AA,24,FALSE)="","",VLOOKUP($A55,'Raw - F'!$B:$AA,24,FALSE))</f>
        <v/>
      </c>
      <c r="M55" s="16" t="str">
        <f>SUBSTITUTE(IFERROR(VLOOKUP($A55,'Raw - F'!$B:$X,22,FALSE),""),0,"")</f>
        <v xml:space="preserve"> </v>
      </c>
      <c r="N55" s="16" t="str">
        <f>SUBSTITUTE(IFERROR(VLOOKUP($A55,'Raw - F'!$B:$X,8,FALSE),""),0,"")</f>
        <v/>
      </c>
      <c r="O55" s="16" t="str">
        <f>SUBSTITUTE(IFERROR(VLOOKUP($A55,'Raw - F'!$B:$AA,25,FALSE),""),0,"")</f>
        <v/>
      </c>
      <c r="P55" s="16" t="str">
        <f>SUBSTITUTE(IFERROR(VLOOKUP($A55,'Raw - F'!$B:$AA,21,FALSE),""),0,"")</f>
        <v/>
      </c>
    </row>
    <row r="56" spans="1:16" x14ac:dyDescent="0.35">
      <c r="A56">
        <v>47</v>
      </c>
      <c r="B56" s="9">
        <f>IFERROR(VLOOKUP($A56,'Raw - F'!$B:$R,2,FALSE),"")</f>
        <v>44318</v>
      </c>
      <c r="C56" s="2" t="str">
        <f>IFERROR(VLOOKUP($A56,'Raw - F'!$B:$R,3,FALSE),"")</f>
        <v>SALISBURY</v>
      </c>
      <c r="D56" s="2" t="str">
        <f>IFERROR(VLOOKUP($A56,'Raw - F'!$B:$R,6,FALSE),"")</f>
        <v>WFA</v>
      </c>
      <c r="E56" s="2" t="str">
        <f>SUBSTITUTE(IFERROR(VLOOKUP($A56,'Raw - F'!$B:$O,9,FALSE),""),"0","")</f>
        <v>2yo</v>
      </c>
      <c r="F56" s="2" t="str">
        <f>SUBSTITUTE(IFERROR(VLOOKUP($A56,'Raw - F'!$B:$O,7,FALSE),""),"0","")</f>
        <v>Open</v>
      </c>
      <c r="G56" s="2">
        <f>IFERROR(IF(VLOOKUP($A56,'Raw - F'!$B:$O,11,FALSE)&gt;1,VLOOKUP($A56,'Raw - F'!$B:$O,11,FALSE),IF(VLOOKUP($A56,'Raw - F'!$B:$M,12,FALSE)&lt;&gt;"",VLOOKUP($A56,'Raw - F'!$B:$M,12,FALSE),"")),"")</f>
        <v>3</v>
      </c>
      <c r="H56" s="4" t="str">
        <f>IFERROR(VLOOKUP($A56,'Raw - F'!$B:$O,13,FALSE),"")</f>
        <v>Open</v>
      </c>
      <c r="I56" s="2" t="str">
        <f>IFERROR(VLOOKUP($A56,'Raw - F'!$B:$O,10,FALSE),"")</f>
        <v>F</v>
      </c>
      <c r="J56" s="2" t="str">
        <f>IFERROR(VLOOKUP($A56,'Raw - F'!$B:$P,15,FALSE),"")</f>
        <v>5f</v>
      </c>
      <c r="K56" s="16" t="str">
        <f>SUBSTITUTE(IFERROR(VLOOKUP($A56,'Raw - F'!$B:$X,23,FALSE),""),0,"")</f>
        <v xml:space="preserve"> </v>
      </c>
      <c r="L56" s="22" t="str">
        <f>IF(VLOOKUP($A56,'Raw - F'!$B:$AA,24,FALSE)="","",VLOOKUP($A56,'Raw - F'!$B:$AA,24,FALSE))</f>
        <v/>
      </c>
      <c r="M56" s="16" t="str">
        <f>SUBSTITUTE(IFERROR(VLOOKUP($A56,'Raw - F'!$B:$X,22,FALSE),""),0,"")</f>
        <v xml:space="preserve"> </v>
      </c>
      <c r="N56" s="16" t="str">
        <f>SUBSTITUTE(IFERROR(VLOOKUP($A56,'Raw - F'!$B:$X,8,FALSE),""),0,"")</f>
        <v>Conditions</v>
      </c>
      <c r="O56" s="16" t="str">
        <f>SUBSTITUTE(IFERROR(VLOOKUP($A56,'Raw - F'!$B:$AA,25,FALSE),""),0,"")</f>
        <v/>
      </c>
      <c r="P56" s="16" t="str">
        <f>SUBSTITUTE(IFERROR(VLOOKUP($A56,'Raw - F'!$B:$AA,21,FALSE),""),0,"")</f>
        <v/>
      </c>
    </row>
    <row r="57" spans="1:16" x14ac:dyDescent="0.35">
      <c r="A57">
        <v>48</v>
      </c>
      <c r="B57" s="9">
        <f>IFERROR(VLOOKUP($A57,'Raw - F'!$B:$R,2,FALSE),"")</f>
        <v>44318</v>
      </c>
      <c r="C57" s="2" t="str">
        <f>IFERROR(VLOOKUP($A57,'Raw - F'!$B:$R,3,FALSE),"")</f>
        <v>SALISBURY</v>
      </c>
      <c r="D57" s="2" t="str">
        <f>IFERROR(VLOOKUP($A57,'Raw - F'!$B:$R,6,FALSE),"")</f>
        <v>WFA</v>
      </c>
      <c r="E57" s="2" t="str">
        <f>SUBSTITUTE(IFERROR(VLOOKUP($A57,'Raw - F'!$B:$O,9,FALSE),""),"0","")</f>
        <v>3yo</v>
      </c>
      <c r="F57" s="2" t="str">
        <f>SUBSTITUTE(IFERROR(VLOOKUP($A57,'Raw - F'!$B:$O,7,FALSE),""),"0","")</f>
        <v>Mdn</v>
      </c>
      <c r="G57" s="2">
        <f>IFERROR(IF(VLOOKUP($A57,'Raw - F'!$B:$O,11,FALSE)&gt;1,VLOOKUP($A57,'Raw - F'!$B:$O,11,FALSE),IF(VLOOKUP($A57,'Raw - F'!$B:$M,12,FALSE)&lt;&gt;"",VLOOKUP($A57,'Raw - F'!$B:$M,12,FALSE),"")),"")</f>
        <v>4</v>
      </c>
      <c r="H57" s="4" t="str">
        <f>IFERROR(VLOOKUP($A57,'Raw - F'!$B:$O,13,FALSE),"")</f>
        <v>Open</v>
      </c>
      <c r="I57" s="2" t="str">
        <f>IFERROR(VLOOKUP($A57,'Raw - F'!$B:$O,10,FALSE),"")</f>
        <v>A</v>
      </c>
      <c r="J57" s="2" t="str">
        <f>IFERROR(VLOOKUP($A57,'Raw - F'!$B:$P,15,FALSE),"")</f>
        <v>1m 4f</v>
      </c>
      <c r="K57" s="16" t="str">
        <f>SUBSTITUTE(IFERROR(VLOOKUP($A57,'Raw - F'!$B:$X,23,FALSE),""),0,"")</f>
        <v xml:space="preserve"> </v>
      </c>
      <c r="L57" s="22" t="str">
        <f>IF(VLOOKUP($A57,'Raw - F'!$B:$AA,24,FALSE)="","",VLOOKUP($A57,'Raw - F'!$B:$AA,24,FALSE))</f>
        <v/>
      </c>
      <c r="M57" s="16" t="str">
        <f>SUBSTITUTE(IFERROR(VLOOKUP($A57,'Raw - F'!$B:$X,22,FALSE),""),0,"")</f>
        <v xml:space="preserve"> </v>
      </c>
      <c r="N57" s="16" t="str">
        <f>SUBSTITUTE(IFERROR(VLOOKUP($A57,'Raw - F'!$B:$X,8,FALSE),""),0,"")</f>
        <v/>
      </c>
      <c r="O57" s="16" t="str">
        <f>SUBSTITUTE(IFERROR(VLOOKUP($A57,'Raw - F'!$B:$AA,25,FALSE),""),0,"")</f>
        <v>EBF</v>
      </c>
      <c r="P57" s="16" t="str">
        <f>SUBSTITUTE(IFERROR(VLOOKUP($A57,'Raw - F'!$B:$AA,21,FALSE),""),0,"")</f>
        <v/>
      </c>
    </row>
    <row r="58" spans="1:16" x14ac:dyDescent="0.35">
      <c r="A58">
        <v>49</v>
      </c>
      <c r="B58" s="9">
        <f>IFERROR(VLOOKUP($A58,'Raw - F'!$B:$R,2,FALSE),"")</f>
        <v>44318</v>
      </c>
      <c r="C58" s="2" t="str">
        <f>IFERROR(VLOOKUP($A58,'Raw - F'!$B:$R,3,FALSE),"")</f>
        <v>SALISBURY</v>
      </c>
      <c r="D58" s="2" t="str">
        <f>IFERROR(VLOOKUP($A58,'Raw - F'!$B:$R,6,FALSE),"")</f>
        <v>Hcap</v>
      </c>
      <c r="E58" s="2" t="str">
        <f>SUBSTITUTE(IFERROR(VLOOKUP($A58,'Raw - F'!$B:$O,9,FALSE),""),"0","")</f>
        <v>3yo</v>
      </c>
      <c r="F58" s="2" t="str">
        <f>SUBSTITUTE(IFERROR(VLOOKUP($A58,'Raw - F'!$B:$O,7,FALSE),""),"0","")</f>
        <v>Open</v>
      </c>
      <c r="G58" s="2">
        <f>IFERROR(IF(VLOOKUP($A58,'Raw - F'!$B:$O,11,FALSE)&gt;1,VLOOKUP($A58,'Raw - F'!$B:$O,11,FALSE),IF(VLOOKUP($A58,'Raw - F'!$B:$M,12,FALSE)&lt;&gt;"",VLOOKUP($A58,'Raw - F'!$B:$M,12,FALSE),"")),"")</f>
        <v>4</v>
      </c>
      <c r="H58" s="4" t="str">
        <f>IFERROR(VLOOKUP($A58,'Raw - F'!$B:$O,13,FALSE),"")</f>
        <v>61-80</v>
      </c>
      <c r="I58" s="2" t="str">
        <f>IFERROR(VLOOKUP($A58,'Raw - F'!$B:$O,10,FALSE),"")</f>
        <v>A</v>
      </c>
      <c r="J58" s="2" t="str">
        <f>IFERROR(VLOOKUP($A58,'Raw - F'!$B:$P,15,FALSE),"")</f>
        <v>1m 2f</v>
      </c>
      <c r="K58" s="16" t="str">
        <f>SUBSTITUTE(IFERROR(VLOOKUP($A58,'Raw - F'!$B:$X,23,FALSE),""),0,"")</f>
        <v xml:space="preserve"> </v>
      </c>
      <c r="L58" s="22" t="str">
        <f>IF(VLOOKUP($A58,'Raw - F'!$B:$AA,24,FALSE)="","",VLOOKUP($A58,'Raw - F'!$B:$AA,24,FALSE))</f>
        <v/>
      </c>
      <c r="M58" s="16" t="str">
        <f>SUBSTITUTE(IFERROR(VLOOKUP($A58,'Raw - F'!$B:$X,22,FALSE),""),0,"")</f>
        <v xml:space="preserve"> </v>
      </c>
      <c r="N58" s="16" t="str">
        <f>SUBSTITUTE(IFERROR(VLOOKUP($A58,'Raw - F'!$B:$X,8,FALSE),""),0,"")</f>
        <v/>
      </c>
      <c r="O58" s="16" t="str">
        <f>SUBSTITUTE(IFERROR(VLOOKUP($A58,'Raw - F'!$B:$AA,25,FALSE),""),0,"")</f>
        <v/>
      </c>
      <c r="P58" s="16" t="str">
        <f>SUBSTITUTE(IFERROR(VLOOKUP($A58,'Raw - F'!$B:$AA,21,FALSE),""),0,"")</f>
        <v/>
      </c>
    </row>
    <row r="59" spans="1:16" x14ac:dyDescent="0.35">
      <c r="A59">
        <v>50</v>
      </c>
      <c r="B59" s="9">
        <f>IFERROR(VLOOKUP($A59,'Raw - F'!$B:$R,2,FALSE),"")</f>
        <v>44318</v>
      </c>
      <c r="C59" s="2" t="str">
        <f>IFERROR(VLOOKUP($A59,'Raw - F'!$B:$R,3,FALSE),"")</f>
        <v>SALISBURY</v>
      </c>
      <c r="D59" s="2" t="str">
        <f>IFERROR(VLOOKUP($A59,'Raw - F'!$B:$R,6,FALSE),"")</f>
        <v>WFA</v>
      </c>
      <c r="E59" s="2" t="str">
        <f>SUBSTITUTE(IFERROR(VLOOKUP($A59,'Raw - F'!$B:$O,9,FALSE),""),"0","")</f>
        <v>3yo</v>
      </c>
      <c r="F59" s="2" t="str">
        <f>SUBSTITUTE(IFERROR(VLOOKUP($A59,'Raw - F'!$B:$O,7,FALSE),""),"0","")</f>
        <v>Nov</v>
      </c>
      <c r="G59" s="2">
        <f>IFERROR(IF(VLOOKUP($A59,'Raw - F'!$B:$O,11,FALSE)&gt;1,VLOOKUP($A59,'Raw - F'!$B:$O,11,FALSE),IF(VLOOKUP($A59,'Raw - F'!$B:$M,12,FALSE)&lt;&gt;"",VLOOKUP($A59,'Raw - F'!$B:$M,12,FALSE),"")),"")</f>
        <v>5</v>
      </c>
      <c r="H59" s="4" t="str">
        <f>IFERROR(VLOOKUP($A59,'Raw - F'!$B:$O,13,FALSE),"")</f>
        <v>Open</v>
      </c>
      <c r="I59" s="2" t="str">
        <f>IFERROR(VLOOKUP($A59,'Raw - F'!$B:$O,10,FALSE),"")</f>
        <v>C</v>
      </c>
      <c r="J59" s="2" t="str">
        <f>IFERROR(VLOOKUP($A59,'Raw - F'!$B:$P,15,FALSE),"")</f>
        <v>7f</v>
      </c>
      <c r="K59" s="16" t="str">
        <f>SUBSTITUTE(IFERROR(VLOOKUP($A59,'Raw - F'!$B:$X,23,FALSE),""),0,"")</f>
        <v xml:space="preserve"> </v>
      </c>
      <c r="L59" s="22" t="str">
        <f>IF(VLOOKUP($A59,'Raw - F'!$B:$AA,24,FALSE)="","",VLOOKUP($A59,'Raw - F'!$B:$AA,24,FALSE))</f>
        <v/>
      </c>
      <c r="M59" s="16" t="str">
        <f>SUBSTITUTE(IFERROR(VLOOKUP($A59,'Raw - F'!$B:$X,22,FALSE),""),0,"")</f>
        <v xml:space="preserve"> </v>
      </c>
      <c r="N59" s="16" t="str">
        <f>SUBSTITUTE(IFERROR(VLOOKUP($A59,'Raw - F'!$B:$X,8,FALSE),""),0,"")</f>
        <v/>
      </c>
      <c r="O59" s="16" t="str">
        <f>SUBSTITUTE(IFERROR(VLOOKUP($A59,'Raw - F'!$B:$AA,25,FALSE),""),0,"")</f>
        <v/>
      </c>
      <c r="P59" s="16" t="str">
        <f>SUBSTITUTE(IFERROR(VLOOKUP($A59,'Raw - F'!$B:$AA,21,FALSE),""),0,"")</f>
        <v/>
      </c>
    </row>
    <row r="60" spans="1:16" x14ac:dyDescent="0.35">
      <c r="A60">
        <v>51</v>
      </c>
      <c r="B60" s="9">
        <f>IFERROR(VLOOKUP($A60,'Raw - F'!$B:$R,2,FALSE),"")</f>
        <v>44318</v>
      </c>
      <c r="C60" s="2" t="str">
        <f>IFERROR(VLOOKUP($A60,'Raw - F'!$B:$R,3,FALSE),"")</f>
        <v>SALISBURY</v>
      </c>
      <c r="D60" s="2" t="str">
        <f>IFERROR(VLOOKUP($A60,'Raw - F'!$B:$R,6,FALSE),"")</f>
        <v>Hcap</v>
      </c>
      <c r="E60" s="2" t="str">
        <f>SUBSTITUTE(IFERROR(VLOOKUP($A60,'Raw - F'!$B:$O,9,FALSE),""),"0","")</f>
        <v>4yo+</v>
      </c>
      <c r="F60" s="2" t="str">
        <f>SUBSTITUTE(IFERROR(VLOOKUP($A60,'Raw - F'!$B:$O,7,FALSE),""),"0","")</f>
        <v>Open</v>
      </c>
      <c r="G60" s="2">
        <f>IFERROR(IF(VLOOKUP($A60,'Raw - F'!$B:$O,11,FALSE)&gt;1,VLOOKUP($A60,'Raw - F'!$B:$O,11,FALSE),IF(VLOOKUP($A60,'Raw - F'!$B:$M,12,FALSE)&lt;&gt;"",VLOOKUP($A60,'Raw - F'!$B:$M,12,FALSE),"")),"")</f>
        <v>6</v>
      </c>
      <c r="H60" s="4" t="str">
        <f>IFERROR(VLOOKUP($A60,'Raw - F'!$B:$O,13,FALSE),"")</f>
        <v>46-65</v>
      </c>
      <c r="I60" s="2" t="str">
        <f>IFERROR(VLOOKUP($A60,'Raw - F'!$B:$O,10,FALSE),"")</f>
        <v>A</v>
      </c>
      <c r="J60" s="2" t="str">
        <f>IFERROR(VLOOKUP($A60,'Raw - F'!$B:$P,15,FALSE),"")</f>
        <v>7f</v>
      </c>
      <c r="K60" s="16" t="str">
        <f>SUBSTITUTE(IFERROR(VLOOKUP($A60,'Raw - F'!$B:$X,23,FALSE),""),0,"")</f>
        <v xml:space="preserve"> </v>
      </c>
      <c r="L60" s="22" t="str">
        <f>IF(VLOOKUP($A60,'Raw - F'!$B:$AA,24,FALSE)="","",VLOOKUP($A60,'Raw - F'!$B:$AA,24,FALSE))</f>
        <v/>
      </c>
      <c r="M60" s="16" t="str">
        <f>SUBSTITUTE(IFERROR(VLOOKUP($A60,'Raw - F'!$B:$X,22,FALSE),""),0,"")</f>
        <v xml:space="preserve"> </v>
      </c>
      <c r="N60" s="16" t="str">
        <f>SUBSTITUTE(IFERROR(VLOOKUP($A60,'Raw - F'!$B:$X,8,FALSE),""),0,"")</f>
        <v/>
      </c>
      <c r="O60" s="16" t="str">
        <f>SUBSTITUTE(IFERROR(VLOOKUP($A60,'Raw - F'!$B:$AA,25,FALSE),""),0,"")</f>
        <v/>
      </c>
      <c r="P60" s="16" t="str">
        <f>SUBSTITUTE(IFERROR(VLOOKUP($A60,'Raw - F'!$B:$AA,21,FALSE),""),0,"")</f>
        <v>Lady</v>
      </c>
    </row>
    <row r="61" spans="1:16" x14ac:dyDescent="0.35">
      <c r="A61">
        <v>52</v>
      </c>
      <c r="B61" s="9">
        <f>IFERROR(VLOOKUP($A61,'Raw - F'!$B:$R,2,FALSE),"")</f>
        <v>44319</v>
      </c>
      <c r="C61" s="2" t="str">
        <f>IFERROR(VLOOKUP($A61,'Raw - F'!$B:$R,3,FALSE),"")</f>
        <v>BATH</v>
      </c>
      <c r="D61" s="2" t="str">
        <f>IFERROR(VLOOKUP($A61,'Raw - F'!$B:$R,6,FALSE),"")</f>
        <v>Hcap</v>
      </c>
      <c r="E61" s="2" t="str">
        <f>SUBSTITUTE(IFERROR(VLOOKUP($A61,'Raw - F'!$B:$O,9,FALSE),""),"0","")</f>
        <v>4yo+</v>
      </c>
      <c r="F61" s="2" t="str">
        <f>SUBSTITUTE(IFERROR(VLOOKUP($A61,'Raw - F'!$B:$O,7,FALSE),""),"0","")</f>
        <v>Open</v>
      </c>
      <c r="G61" s="2">
        <f>IFERROR(IF(VLOOKUP($A61,'Raw - F'!$B:$O,11,FALSE)&gt;1,VLOOKUP($A61,'Raw - F'!$B:$O,11,FALSE),IF(VLOOKUP($A61,'Raw - F'!$B:$M,12,FALSE)&lt;&gt;"",VLOOKUP($A61,'Raw - F'!$B:$M,12,FALSE),"")),"")</f>
        <v>4</v>
      </c>
      <c r="H61" s="4" t="str">
        <f>IFERROR(VLOOKUP($A61,'Raw - F'!$B:$O,13,FALSE),"")</f>
        <v>66-85</v>
      </c>
      <c r="I61" s="2" t="str">
        <f>IFERROR(VLOOKUP($A61,'Raw - F'!$B:$O,10,FALSE),"")</f>
        <v>A</v>
      </c>
      <c r="J61" s="2" t="str">
        <f>IFERROR(VLOOKUP($A61,'Raw - F'!$B:$P,15,FALSE),"")</f>
        <v>5f</v>
      </c>
      <c r="K61" s="16" t="str">
        <f>SUBSTITUTE(IFERROR(VLOOKUP($A61,'Raw - F'!$B:$X,23,FALSE),""),0,"")</f>
        <v xml:space="preserve"> </v>
      </c>
      <c r="L61" s="22" t="str">
        <f>IF(VLOOKUP($A61,'Raw - F'!$B:$AA,24,FALSE)="","",VLOOKUP($A61,'Raw - F'!$B:$AA,24,FALSE))</f>
        <v/>
      </c>
      <c r="M61" s="16" t="str">
        <f>SUBSTITUTE(IFERROR(VLOOKUP($A61,'Raw - F'!$B:$X,22,FALSE),""),0,"")</f>
        <v xml:space="preserve"> </v>
      </c>
      <c r="N61" s="16" t="str">
        <f>SUBSTITUTE(IFERROR(VLOOKUP($A61,'Raw - F'!$B:$X,8,FALSE),""),0,"")</f>
        <v/>
      </c>
      <c r="O61" s="16" t="str">
        <f>SUBSTITUTE(IFERROR(VLOOKUP($A61,'Raw - F'!$B:$AA,25,FALSE),""),0,"")</f>
        <v/>
      </c>
      <c r="P61" s="16" t="str">
        <f>SUBSTITUTE(IFERROR(VLOOKUP($A61,'Raw - F'!$B:$AA,21,FALSE),""),0,"")</f>
        <v/>
      </c>
    </row>
    <row r="62" spans="1:16" x14ac:dyDescent="0.35">
      <c r="A62">
        <v>53</v>
      </c>
      <c r="B62" s="9">
        <f>IFERROR(VLOOKUP($A62,'Raw - F'!$B:$R,2,FALSE),"")</f>
        <v>44319</v>
      </c>
      <c r="C62" s="2" t="str">
        <f>IFERROR(VLOOKUP($A62,'Raw - F'!$B:$R,3,FALSE),"")</f>
        <v>BATH</v>
      </c>
      <c r="D62" s="2" t="str">
        <f>IFERROR(VLOOKUP($A62,'Raw - F'!$B:$R,6,FALSE),"")</f>
        <v>WFA</v>
      </c>
      <c r="E62" s="2" t="str">
        <f>SUBSTITUTE(IFERROR(VLOOKUP($A62,'Raw - F'!$B:$O,9,FALSE),""),"0","")</f>
        <v>2yo</v>
      </c>
      <c r="F62" s="2" t="str">
        <f>SUBSTITUTE(IFERROR(VLOOKUP($A62,'Raw - F'!$B:$O,7,FALSE),""),"0","")</f>
        <v>Nov</v>
      </c>
      <c r="G62" s="2">
        <f>IFERROR(IF(VLOOKUP($A62,'Raw - F'!$B:$O,11,FALSE)&gt;1,VLOOKUP($A62,'Raw - F'!$B:$O,11,FALSE),IF(VLOOKUP($A62,'Raw - F'!$B:$M,12,FALSE)&lt;&gt;"",VLOOKUP($A62,'Raw - F'!$B:$M,12,FALSE),"")),"")</f>
        <v>4</v>
      </c>
      <c r="H62" s="4" t="str">
        <f>IFERROR(VLOOKUP($A62,'Raw - F'!$B:$O,13,FALSE),"")</f>
        <v>Open</v>
      </c>
      <c r="I62" s="2" t="str">
        <f>IFERROR(VLOOKUP($A62,'Raw - F'!$B:$O,10,FALSE),"")</f>
        <v>A</v>
      </c>
      <c r="J62" s="2" t="str">
        <f>IFERROR(VLOOKUP($A62,'Raw - F'!$B:$P,15,FALSE),"")</f>
        <v>5f</v>
      </c>
      <c r="K62" s="16" t="str">
        <f>SUBSTITUTE(IFERROR(VLOOKUP($A62,'Raw - F'!$B:$X,23,FALSE),""),0,"")</f>
        <v>Rest.</v>
      </c>
      <c r="L62" s="22" t="str">
        <f>IF(VLOOKUP($A62,'Raw - F'!$B:$AA,24,FALSE)="","",VLOOKUP($A62,'Raw - F'!$B:$AA,24,FALSE))</f>
        <v>C</v>
      </c>
      <c r="M62" s="16" t="str">
        <f>SUBSTITUTE(IFERROR(VLOOKUP($A62,'Raw - F'!$B:$X,22,FALSE),""),0,"")</f>
        <v xml:space="preserve"> </v>
      </c>
      <c r="N62" s="16" t="str">
        <f>SUBSTITUTE(IFERROR(VLOOKUP($A62,'Raw - F'!$B:$X,8,FALSE),""),0,"")</f>
        <v/>
      </c>
      <c r="O62" s="16" t="str">
        <f>SUBSTITUTE(IFERROR(VLOOKUP($A62,'Raw - F'!$B:$AA,25,FALSE),""),0,"")</f>
        <v>EBF</v>
      </c>
      <c r="P62" s="16" t="str">
        <f>SUBSTITUTE(IFERROR(VLOOKUP($A62,'Raw - F'!$B:$AA,21,FALSE),""),0,"")</f>
        <v/>
      </c>
    </row>
    <row r="63" spans="1:16" x14ac:dyDescent="0.35">
      <c r="A63">
        <v>54</v>
      </c>
      <c r="B63" s="9">
        <f>IFERROR(VLOOKUP($A63,'Raw - F'!$B:$R,2,FALSE),"")</f>
        <v>44319</v>
      </c>
      <c r="C63" s="2" t="str">
        <f>IFERROR(VLOOKUP($A63,'Raw - F'!$B:$R,3,FALSE),"")</f>
        <v>BATH</v>
      </c>
      <c r="D63" s="2" t="str">
        <f>IFERROR(VLOOKUP($A63,'Raw - F'!$B:$R,6,FALSE),"")</f>
        <v>Hcap</v>
      </c>
      <c r="E63" s="2" t="str">
        <f>SUBSTITUTE(IFERROR(VLOOKUP($A63,'Raw - F'!$B:$O,9,FALSE),""),"0","")</f>
        <v>3yo</v>
      </c>
      <c r="F63" s="2" t="str">
        <f>SUBSTITUTE(IFERROR(VLOOKUP($A63,'Raw - F'!$B:$O,7,FALSE),""),"0","")</f>
        <v>Open</v>
      </c>
      <c r="G63" s="2">
        <f>IFERROR(IF(VLOOKUP($A63,'Raw - F'!$B:$O,11,FALSE)&gt;1,VLOOKUP($A63,'Raw - F'!$B:$O,11,FALSE),IF(VLOOKUP($A63,'Raw - F'!$B:$M,12,FALSE)&lt;&gt;"",VLOOKUP($A63,'Raw - F'!$B:$M,12,FALSE),"")),"")</f>
        <v>5</v>
      </c>
      <c r="H63" s="4" t="str">
        <f>IFERROR(VLOOKUP($A63,'Raw - F'!$B:$O,13,FALSE),"")</f>
        <v>56-75</v>
      </c>
      <c r="I63" s="2" t="str">
        <f>IFERROR(VLOOKUP($A63,'Raw - F'!$B:$O,10,FALSE),"")</f>
        <v>A</v>
      </c>
      <c r="J63" s="2" t="str">
        <f>IFERROR(VLOOKUP($A63,'Raw - F'!$B:$P,15,FALSE),"")</f>
        <v>1m 2f</v>
      </c>
      <c r="K63" s="16" t="str">
        <f>SUBSTITUTE(IFERROR(VLOOKUP($A63,'Raw - F'!$B:$X,23,FALSE),""),0,"")</f>
        <v xml:space="preserve"> </v>
      </c>
      <c r="L63" s="22" t="str">
        <f>IF(VLOOKUP($A63,'Raw - F'!$B:$AA,24,FALSE)="","",VLOOKUP($A63,'Raw - F'!$B:$AA,24,FALSE))</f>
        <v/>
      </c>
      <c r="M63" s="16" t="str">
        <f>SUBSTITUTE(IFERROR(VLOOKUP($A63,'Raw - F'!$B:$X,22,FALSE),""),0,"")</f>
        <v xml:space="preserve"> </v>
      </c>
      <c r="N63" s="16" t="str">
        <f>SUBSTITUTE(IFERROR(VLOOKUP($A63,'Raw - F'!$B:$X,8,FALSE),""),0,"")</f>
        <v/>
      </c>
      <c r="O63" s="16" t="str">
        <f>SUBSTITUTE(IFERROR(VLOOKUP($A63,'Raw - F'!$B:$AA,25,FALSE),""),0,"")</f>
        <v/>
      </c>
      <c r="P63" s="16" t="str">
        <f>SUBSTITUTE(IFERROR(VLOOKUP($A63,'Raw - F'!$B:$AA,21,FALSE),""),0,"")</f>
        <v/>
      </c>
    </row>
    <row r="64" spans="1:16" x14ac:dyDescent="0.35">
      <c r="A64">
        <v>55</v>
      </c>
      <c r="B64" s="9">
        <f>IFERROR(VLOOKUP($A64,'Raw - F'!$B:$R,2,FALSE),"")</f>
        <v>44319</v>
      </c>
      <c r="C64" s="2" t="str">
        <f>IFERROR(VLOOKUP($A64,'Raw - F'!$B:$R,3,FALSE),"")</f>
        <v>BATH</v>
      </c>
      <c r="D64" s="2" t="str">
        <f>IFERROR(VLOOKUP($A64,'Raw - F'!$B:$R,6,FALSE),"")</f>
        <v>Hcap</v>
      </c>
      <c r="E64" s="2" t="str">
        <f>SUBSTITUTE(IFERROR(VLOOKUP($A64,'Raw - F'!$B:$O,9,FALSE),""),"0","")</f>
        <v>4yo+</v>
      </c>
      <c r="F64" s="2" t="str">
        <f>SUBSTITUTE(IFERROR(VLOOKUP($A64,'Raw - F'!$B:$O,7,FALSE),""),"0","")</f>
        <v>Open</v>
      </c>
      <c r="G64" s="2">
        <f>IFERROR(IF(VLOOKUP($A64,'Raw - F'!$B:$O,11,FALSE)&gt;1,VLOOKUP($A64,'Raw - F'!$B:$O,11,FALSE),IF(VLOOKUP($A64,'Raw - F'!$B:$M,12,FALSE)&lt;&gt;"",VLOOKUP($A64,'Raw - F'!$B:$M,12,FALSE),"")),"")</f>
        <v>5</v>
      </c>
      <c r="H64" s="4" t="str">
        <f>IFERROR(VLOOKUP($A64,'Raw - F'!$B:$O,13,FALSE),"")</f>
        <v>56-75</v>
      </c>
      <c r="I64" s="2" t="str">
        <f>IFERROR(VLOOKUP($A64,'Raw - F'!$B:$O,10,FALSE),"")</f>
        <v>A</v>
      </c>
      <c r="J64" s="2" t="str">
        <f>IFERROR(VLOOKUP($A64,'Raw - F'!$B:$P,15,FALSE),"")</f>
        <v>1m</v>
      </c>
      <c r="K64" s="16" t="str">
        <f>SUBSTITUTE(IFERROR(VLOOKUP($A64,'Raw - F'!$B:$X,23,FALSE),""),0,"")</f>
        <v xml:space="preserve"> </v>
      </c>
      <c r="L64" s="22" t="str">
        <f>IF(VLOOKUP($A64,'Raw - F'!$B:$AA,24,FALSE)="","",VLOOKUP($A64,'Raw - F'!$B:$AA,24,FALSE))</f>
        <v/>
      </c>
      <c r="M64" s="16" t="str">
        <f>SUBSTITUTE(IFERROR(VLOOKUP($A64,'Raw - F'!$B:$X,22,FALSE),""),0,"")</f>
        <v xml:space="preserve"> </v>
      </c>
      <c r="N64" s="16" t="str">
        <f>SUBSTITUTE(IFERROR(VLOOKUP($A64,'Raw - F'!$B:$X,8,FALSE),""),0,"")</f>
        <v/>
      </c>
      <c r="O64" s="16" t="str">
        <f>SUBSTITUTE(IFERROR(VLOOKUP($A64,'Raw - F'!$B:$AA,25,FALSE),""),0,"")</f>
        <v/>
      </c>
      <c r="P64" s="16" t="str">
        <f>SUBSTITUTE(IFERROR(VLOOKUP($A64,'Raw - F'!$B:$AA,21,FALSE),""),0,"")</f>
        <v/>
      </c>
    </row>
    <row r="65" spans="1:16" x14ac:dyDescent="0.35">
      <c r="A65">
        <v>56</v>
      </c>
      <c r="B65" s="9">
        <f>IFERROR(VLOOKUP($A65,'Raw - F'!$B:$R,2,FALSE),"")</f>
        <v>44319</v>
      </c>
      <c r="C65" s="2" t="str">
        <f>IFERROR(VLOOKUP($A65,'Raw - F'!$B:$R,3,FALSE),"")</f>
        <v>BATH</v>
      </c>
      <c r="D65" s="2" t="str">
        <f>IFERROR(VLOOKUP($A65,'Raw - F'!$B:$R,6,FALSE),"")</f>
        <v>Hcap</v>
      </c>
      <c r="E65" s="2" t="str">
        <f>SUBSTITUTE(IFERROR(VLOOKUP($A65,'Raw - F'!$B:$O,9,FALSE),""),"0","")</f>
        <v>4yo+</v>
      </c>
      <c r="F65" s="2" t="str">
        <f>SUBSTITUTE(IFERROR(VLOOKUP($A65,'Raw - F'!$B:$O,7,FALSE),""),"0","")</f>
        <v>Open</v>
      </c>
      <c r="G65" s="2">
        <f>IFERROR(IF(VLOOKUP($A65,'Raw - F'!$B:$O,11,FALSE)&gt;1,VLOOKUP($A65,'Raw - F'!$B:$O,11,FALSE),IF(VLOOKUP($A65,'Raw - F'!$B:$M,12,FALSE)&lt;&gt;"",VLOOKUP($A65,'Raw - F'!$B:$M,12,FALSE),"")),"")</f>
        <v>5</v>
      </c>
      <c r="H65" s="4" t="str">
        <f>IFERROR(VLOOKUP($A65,'Raw - F'!$B:$O,13,FALSE),"")</f>
        <v>51-70</v>
      </c>
      <c r="I65" s="2" t="str">
        <f>IFERROR(VLOOKUP($A65,'Raw - F'!$B:$O,10,FALSE),"")</f>
        <v>A</v>
      </c>
      <c r="J65" s="2" t="str">
        <f>IFERROR(VLOOKUP($A65,'Raw - F'!$B:$P,15,FALSE),"")</f>
        <v>1m 4f</v>
      </c>
      <c r="K65" s="16" t="str">
        <f>SUBSTITUTE(IFERROR(VLOOKUP($A65,'Raw - F'!$B:$X,23,FALSE),""),0,"")</f>
        <v xml:space="preserve"> </v>
      </c>
      <c r="L65" s="22" t="str">
        <f>IF(VLOOKUP($A65,'Raw - F'!$B:$AA,24,FALSE)="","",VLOOKUP($A65,'Raw - F'!$B:$AA,24,FALSE))</f>
        <v/>
      </c>
      <c r="M65" s="16" t="str">
        <f>SUBSTITUTE(IFERROR(VLOOKUP($A65,'Raw - F'!$B:$X,22,FALSE),""),0,"")</f>
        <v xml:space="preserve"> </v>
      </c>
      <c r="N65" s="16" t="str">
        <f>SUBSTITUTE(IFERROR(VLOOKUP($A65,'Raw - F'!$B:$X,8,FALSE),""),0,"")</f>
        <v/>
      </c>
      <c r="O65" s="16" t="str">
        <f>SUBSTITUTE(IFERROR(VLOOKUP($A65,'Raw - F'!$B:$AA,25,FALSE),""),0,"")</f>
        <v/>
      </c>
      <c r="P65" s="16" t="str">
        <f>SUBSTITUTE(IFERROR(VLOOKUP($A65,'Raw - F'!$B:$AA,21,FALSE),""),0,"")</f>
        <v/>
      </c>
    </row>
    <row r="66" spans="1:16" x14ac:dyDescent="0.35">
      <c r="A66">
        <v>57</v>
      </c>
      <c r="B66" s="9">
        <f>IFERROR(VLOOKUP($A66,'Raw - F'!$B:$R,2,FALSE),"")</f>
        <v>44319</v>
      </c>
      <c r="C66" s="2" t="str">
        <f>IFERROR(VLOOKUP($A66,'Raw - F'!$B:$R,3,FALSE),"")</f>
        <v>BATH</v>
      </c>
      <c r="D66" s="2" t="str">
        <f>IFERROR(VLOOKUP($A66,'Raw - F'!$B:$R,6,FALSE),"")</f>
        <v>Hcap</v>
      </c>
      <c r="E66" s="2" t="str">
        <f>SUBSTITUTE(IFERROR(VLOOKUP($A66,'Raw - F'!$B:$O,9,FALSE),""),"0","")</f>
        <v>3yo</v>
      </c>
      <c r="F66" s="2" t="str">
        <f>SUBSTITUTE(IFERROR(VLOOKUP($A66,'Raw - F'!$B:$O,7,FALSE),""),"0","")</f>
        <v>Open</v>
      </c>
      <c r="G66" s="2">
        <f>IFERROR(IF(VLOOKUP($A66,'Raw - F'!$B:$O,11,FALSE)&gt;1,VLOOKUP($A66,'Raw - F'!$B:$O,11,FALSE),IF(VLOOKUP($A66,'Raw - F'!$B:$M,12,FALSE)&lt;&gt;"",VLOOKUP($A66,'Raw - F'!$B:$M,12,FALSE),"")),"")</f>
        <v>6</v>
      </c>
      <c r="H66" s="4" t="str">
        <f>IFERROR(VLOOKUP($A66,'Raw - F'!$B:$O,13,FALSE),"")</f>
        <v>46-60</v>
      </c>
      <c r="I66" s="2" t="str">
        <f>IFERROR(VLOOKUP($A66,'Raw - F'!$B:$O,10,FALSE),"")</f>
        <v>A</v>
      </c>
      <c r="J66" s="2" t="str">
        <f>IFERROR(VLOOKUP($A66,'Raw - F'!$B:$P,15,FALSE),"")</f>
        <v>6f</v>
      </c>
      <c r="K66" s="16" t="str">
        <f>SUBSTITUTE(IFERROR(VLOOKUP($A66,'Raw - F'!$B:$X,23,FALSE),""),0,"")</f>
        <v xml:space="preserve"> </v>
      </c>
      <c r="L66" s="22" t="str">
        <f>IF(VLOOKUP($A66,'Raw - F'!$B:$AA,24,FALSE)="","",VLOOKUP($A66,'Raw - F'!$B:$AA,24,FALSE))</f>
        <v/>
      </c>
      <c r="M66" s="16" t="str">
        <f>SUBSTITUTE(IFERROR(VLOOKUP($A66,'Raw - F'!$B:$X,22,FALSE),""),0,"")</f>
        <v xml:space="preserve"> </v>
      </c>
      <c r="N66" s="16" t="str">
        <f>SUBSTITUTE(IFERROR(VLOOKUP($A66,'Raw - F'!$B:$X,8,FALSE),""),0,"")</f>
        <v/>
      </c>
      <c r="O66" s="16" t="str">
        <f>SUBSTITUTE(IFERROR(VLOOKUP($A66,'Raw - F'!$B:$AA,25,FALSE),""),0,"")</f>
        <v/>
      </c>
      <c r="P66" s="16" t="str">
        <f>SUBSTITUTE(IFERROR(VLOOKUP($A66,'Raw - F'!$B:$AA,21,FALSE),""),0,"")</f>
        <v/>
      </c>
    </row>
    <row r="67" spans="1:16" x14ac:dyDescent="0.35">
      <c r="A67">
        <v>58</v>
      </c>
      <c r="B67" s="9">
        <f>IFERROR(VLOOKUP($A67,'Raw - F'!$B:$R,2,FALSE),"")</f>
        <v>44319</v>
      </c>
      <c r="C67" s="2" t="str">
        <f>IFERROR(VLOOKUP($A67,'Raw - F'!$B:$R,3,FALSE),"")</f>
        <v>BATH</v>
      </c>
      <c r="D67" s="2" t="str">
        <f>IFERROR(VLOOKUP($A67,'Raw - F'!$B:$R,6,FALSE),"")</f>
        <v>Hcap</v>
      </c>
      <c r="E67" s="2" t="str">
        <f>SUBSTITUTE(IFERROR(VLOOKUP($A67,'Raw - F'!$B:$O,9,FALSE),""),"0","")</f>
        <v>4yo+</v>
      </c>
      <c r="F67" s="2" t="str">
        <f>SUBSTITUTE(IFERROR(VLOOKUP($A67,'Raw - F'!$B:$O,7,FALSE),""),"0","")</f>
        <v>Open</v>
      </c>
      <c r="G67" s="2">
        <f>IFERROR(IF(VLOOKUP($A67,'Raw - F'!$B:$O,11,FALSE)&gt;1,VLOOKUP($A67,'Raw - F'!$B:$O,11,FALSE),IF(VLOOKUP($A67,'Raw - F'!$B:$M,12,FALSE)&lt;&gt;"",VLOOKUP($A67,'Raw - F'!$B:$M,12,FALSE),"")),"")</f>
        <v>6</v>
      </c>
      <c r="H67" s="4" t="str">
        <f>IFERROR(VLOOKUP($A67,'Raw - F'!$B:$O,13,FALSE),"")</f>
        <v>46-60</v>
      </c>
      <c r="I67" s="2" t="str">
        <f>IFERROR(VLOOKUP($A67,'Raw - F'!$B:$O,10,FALSE),"")</f>
        <v>A</v>
      </c>
      <c r="J67" s="2" t="str">
        <f>IFERROR(VLOOKUP($A67,'Raw - F'!$B:$P,15,FALSE),"")</f>
        <v>5f</v>
      </c>
      <c r="K67" s="16" t="str">
        <f>SUBSTITUTE(IFERROR(VLOOKUP($A67,'Raw - F'!$B:$X,23,FALSE),""),0,"")</f>
        <v xml:space="preserve"> </v>
      </c>
      <c r="L67" s="22" t="str">
        <f>IF(VLOOKUP($A67,'Raw - F'!$B:$AA,24,FALSE)="","",VLOOKUP($A67,'Raw - F'!$B:$AA,24,FALSE))</f>
        <v/>
      </c>
      <c r="M67" s="16" t="str">
        <f>SUBSTITUTE(IFERROR(VLOOKUP($A67,'Raw - F'!$B:$X,22,FALSE),""),0,"")</f>
        <v xml:space="preserve"> </v>
      </c>
      <c r="N67" s="16" t="str">
        <f>SUBSTITUTE(IFERROR(VLOOKUP($A67,'Raw - F'!$B:$X,8,FALSE),""),0,"")</f>
        <v/>
      </c>
      <c r="O67" s="16" t="str">
        <f>SUBSTITUTE(IFERROR(VLOOKUP($A67,'Raw - F'!$B:$AA,25,FALSE),""),0,"")</f>
        <v/>
      </c>
      <c r="P67" s="16" t="str">
        <f>SUBSTITUTE(IFERROR(VLOOKUP($A67,'Raw - F'!$B:$AA,21,FALSE),""),0,"")</f>
        <v/>
      </c>
    </row>
    <row r="68" spans="1:16" x14ac:dyDescent="0.35">
      <c r="A68">
        <v>59</v>
      </c>
      <c r="B68" s="9">
        <f>IFERROR(VLOOKUP($A68,'Raw - F'!$B:$R,2,FALSE),"")</f>
        <v>44319</v>
      </c>
      <c r="C68" s="2" t="str">
        <f>IFERROR(VLOOKUP($A68,'Raw - F'!$B:$R,3,FALSE),"")</f>
        <v>BEVERLEY</v>
      </c>
      <c r="D68" s="2" t="str">
        <f>IFERROR(VLOOKUP($A68,'Raw - F'!$B:$R,6,FALSE),"")</f>
        <v>Hcap</v>
      </c>
      <c r="E68" s="2" t="str">
        <f>SUBSTITUTE(IFERROR(VLOOKUP($A68,'Raw - F'!$B:$O,9,FALSE),""),"0","")</f>
        <v>4yo+</v>
      </c>
      <c r="F68" s="2" t="str">
        <f>SUBSTITUTE(IFERROR(VLOOKUP($A68,'Raw - F'!$B:$O,7,FALSE),""),"0","")</f>
        <v>Open</v>
      </c>
      <c r="G68" s="2">
        <f>IFERROR(IF(VLOOKUP($A68,'Raw - F'!$B:$O,11,FALSE)&gt;1,VLOOKUP($A68,'Raw - F'!$B:$O,11,FALSE),IF(VLOOKUP($A68,'Raw - F'!$B:$M,12,FALSE)&lt;&gt;"",VLOOKUP($A68,'Raw - F'!$B:$M,12,FALSE),"")),"")</f>
        <v>4</v>
      </c>
      <c r="H68" s="4" t="str">
        <f>IFERROR(VLOOKUP($A68,'Raw - F'!$B:$O,13,FALSE),"")</f>
        <v>61-80</v>
      </c>
      <c r="I68" s="2" t="str">
        <f>IFERROR(VLOOKUP($A68,'Raw - F'!$B:$O,10,FALSE),"")</f>
        <v>A</v>
      </c>
      <c r="J68" s="2" t="str">
        <f>IFERROR(VLOOKUP($A68,'Raw - F'!$B:$P,15,FALSE),"")</f>
        <v>1m</v>
      </c>
      <c r="K68" s="16" t="str">
        <f>SUBSTITUTE(IFERROR(VLOOKUP($A68,'Raw - F'!$B:$X,23,FALSE),""),0,"")</f>
        <v xml:space="preserve"> </v>
      </c>
      <c r="L68" s="22" t="str">
        <f>IF(VLOOKUP($A68,'Raw - F'!$B:$AA,24,FALSE)="","",VLOOKUP($A68,'Raw - F'!$B:$AA,24,FALSE))</f>
        <v/>
      </c>
      <c r="M68" s="16" t="str">
        <f>SUBSTITUTE(IFERROR(VLOOKUP($A68,'Raw - F'!$B:$X,22,FALSE),""),0,"")</f>
        <v xml:space="preserve"> </v>
      </c>
      <c r="N68" s="16" t="str">
        <f>SUBSTITUTE(IFERROR(VLOOKUP($A68,'Raw - F'!$B:$X,8,FALSE),""),0,"")</f>
        <v/>
      </c>
      <c r="O68" s="16" t="str">
        <f>SUBSTITUTE(IFERROR(VLOOKUP($A68,'Raw - F'!$B:$AA,25,FALSE),""),0,"")</f>
        <v/>
      </c>
      <c r="P68" s="16" t="str">
        <f>SUBSTITUTE(IFERROR(VLOOKUP($A68,'Raw - F'!$B:$AA,21,FALSE),""),0,"")</f>
        <v/>
      </c>
    </row>
    <row r="69" spans="1:16" x14ac:dyDescent="0.35">
      <c r="A69">
        <v>60</v>
      </c>
      <c r="B69" s="9">
        <f>IFERROR(VLOOKUP($A69,'Raw - F'!$B:$R,2,FALSE),"")</f>
        <v>44319</v>
      </c>
      <c r="C69" s="2" t="str">
        <f>IFERROR(VLOOKUP($A69,'Raw - F'!$B:$R,3,FALSE),"")</f>
        <v>BEVERLEY</v>
      </c>
      <c r="D69" s="2" t="str">
        <f>IFERROR(VLOOKUP($A69,'Raw - F'!$B:$R,6,FALSE),"")</f>
        <v>WFA</v>
      </c>
      <c r="E69" s="2" t="str">
        <f>SUBSTITUTE(IFERROR(VLOOKUP($A69,'Raw - F'!$B:$O,9,FALSE),""),"0","")</f>
        <v>3yo+</v>
      </c>
      <c r="F69" s="2" t="str">
        <f>SUBSTITUTE(IFERROR(VLOOKUP($A69,'Raw - F'!$B:$O,7,FALSE),""),"0","")</f>
        <v>Nov</v>
      </c>
      <c r="G69" s="2">
        <f>IFERROR(IF(VLOOKUP($A69,'Raw - F'!$B:$O,11,FALSE)&gt;1,VLOOKUP($A69,'Raw - F'!$B:$O,11,FALSE),IF(VLOOKUP($A69,'Raw - F'!$B:$M,12,FALSE)&lt;&gt;"",VLOOKUP($A69,'Raw - F'!$B:$M,12,FALSE),"")),"")</f>
        <v>5</v>
      </c>
      <c r="H69" s="4" t="str">
        <f>IFERROR(VLOOKUP($A69,'Raw - F'!$B:$O,13,FALSE),"")</f>
        <v>Open</v>
      </c>
      <c r="I69" s="2" t="str">
        <f>IFERROR(VLOOKUP($A69,'Raw - F'!$B:$O,10,FALSE),"")</f>
        <v>F</v>
      </c>
      <c r="J69" s="2" t="str">
        <f>IFERROR(VLOOKUP($A69,'Raw - F'!$B:$P,15,FALSE),"")</f>
        <v>1m 2f</v>
      </c>
      <c r="K69" s="16" t="str">
        <f>SUBSTITUTE(IFERROR(VLOOKUP($A69,'Raw - F'!$B:$X,23,FALSE),""),0,"")</f>
        <v xml:space="preserve"> </v>
      </c>
      <c r="L69" s="22" t="str">
        <f>IF(VLOOKUP($A69,'Raw - F'!$B:$AA,24,FALSE)="","",VLOOKUP($A69,'Raw - F'!$B:$AA,24,FALSE))</f>
        <v/>
      </c>
      <c r="M69" s="16" t="str">
        <f>SUBSTITUTE(IFERROR(VLOOKUP($A69,'Raw - F'!$B:$X,22,FALSE),""),0,"")</f>
        <v xml:space="preserve"> </v>
      </c>
      <c r="N69" s="16" t="str">
        <f>SUBSTITUTE(IFERROR(VLOOKUP($A69,'Raw - F'!$B:$X,8,FALSE),""),0,"")</f>
        <v/>
      </c>
      <c r="O69" s="16" t="str">
        <f>SUBSTITUTE(IFERROR(VLOOKUP($A69,'Raw - F'!$B:$AA,25,FALSE),""),0,"")</f>
        <v/>
      </c>
      <c r="P69" s="16" t="str">
        <f>SUBSTITUTE(IFERROR(VLOOKUP($A69,'Raw - F'!$B:$AA,21,FALSE),""),0,"")</f>
        <v/>
      </c>
    </row>
    <row r="70" spans="1:16" x14ac:dyDescent="0.35">
      <c r="A70">
        <v>61</v>
      </c>
      <c r="B70" s="9">
        <f>IFERROR(VLOOKUP($A70,'Raw - F'!$B:$R,2,FALSE),"")</f>
        <v>44319</v>
      </c>
      <c r="C70" s="2" t="str">
        <f>IFERROR(VLOOKUP($A70,'Raw - F'!$B:$R,3,FALSE),"")</f>
        <v>BEVERLEY</v>
      </c>
      <c r="D70" s="2" t="str">
        <f>IFERROR(VLOOKUP($A70,'Raw - F'!$B:$R,6,FALSE),"")</f>
        <v>WFA</v>
      </c>
      <c r="E70" s="2" t="str">
        <f>SUBSTITUTE(IFERROR(VLOOKUP($A70,'Raw - F'!$B:$O,9,FALSE),""),"0","")</f>
        <v>2yo</v>
      </c>
      <c r="F70" s="2" t="str">
        <f>SUBSTITUTE(IFERROR(VLOOKUP($A70,'Raw - F'!$B:$O,7,FALSE),""),"0","")</f>
        <v>Nov</v>
      </c>
      <c r="G70" s="2">
        <f>IFERROR(IF(VLOOKUP($A70,'Raw - F'!$B:$O,11,FALSE)&gt;1,VLOOKUP($A70,'Raw - F'!$B:$O,11,FALSE),IF(VLOOKUP($A70,'Raw - F'!$B:$M,12,FALSE)&lt;&gt;"",VLOOKUP($A70,'Raw - F'!$B:$M,12,FALSE),"")),"")</f>
        <v>6</v>
      </c>
      <c r="H70" s="4" t="str">
        <f>IFERROR(VLOOKUP($A70,'Raw - F'!$B:$O,13,FALSE),"")</f>
        <v>Open</v>
      </c>
      <c r="I70" s="2" t="str">
        <f>IFERROR(VLOOKUP($A70,'Raw - F'!$B:$O,10,FALSE),"")</f>
        <v>A</v>
      </c>
      <c r="J70" s="2" t="str">
        <f>IFERROR(VLOOKUP($A70,'Raw - F'!$B:$P,15,FALSE),"")</f>
        <v>5f</v>
      </c>
      <c r="K70" s="16" t="str">
        <f>SUBSTITUTE(IFERROR(VLOOKUP($A70,'Raw - F'!$B:$X,23,FALSE),""),0,"")</f>
        <v>Rest.</v>
      </c>
      <c r="L70" s="22" t="str">
        <f>IF(VLOOKUP($A70,'Raw - F'!$B:$AA,24,FALSE)="","",VLOOKUP($A70,'Raw - F'!$B:$AA,24,FALSE))</f>
        <v>C</v>
      </c>
      <c r="M70" s="16" t="str">
        <f>SUBSTITUTE(IFERROR(VLOOKUP($A70,'Raw - F'!$B:$X,22,FALSE),""),0,"")</f>
        <v xml:space="preserve"> </v>
      </c>
      <c r="N70" s="16" t="str">
        <f>SUBSTITUTE(IFERROR(VLOOKUP($A70,'Raw - F'!$B:$X,8,FALSE),""),0,"")</f>
        <v/>
      </c>
      <c r="O70" s="16" t="str">
        <f>SUBSTITUTE(IFERROR(VLOOKUP($A70,'Raw - F'!$B:$AA,25,FALSE),""),0,"")</f>
        <v/>
      </c>
      <c r="P70" s="16" t="str">
        <f>SUBSTITUTE(IFERROR(VLOOKUP($A70,'Raw - F'!$B:$AA,21,FALSE),""),0,"")</f>
        <v/>
      </c>
    </row>
    <row r="71" spans="1:16" x14ac:dyDescent="0.35">
      <c r="A71">
        <v>62</v>
      </c>
      <c r="B71" s="9">
        <f>IFERROR(VLOOKUP($A71,'Raw - F'!$B:$R,2,FALSE),"")</f>
        <v>44319</v>
      </c>
      <c r="C71" s="2" t="str">
        <f>IFERROR(VLOOKUP($A71,'Raw - F'!$B:$R,3,FALSE),"")</f>
        <v>BEVERLEY</v>
      </c>
      <c r="D71" s="2" t="str">
        <f>IFERROR(VLOOKUP($A71,'Raw - F'!$B:$R,6,FALSE),"")</f>
        <v>Hcap</v>
      </c>
      <c r="E71" s="2" t="str">
        <f>SUBSTITUTE(IFERROR(VLOOKUP($A71,'Raw - F'!$B:$O,9,FALSE),""),"0","")</f>
        <v>3yo</v>
      </c>
      <c r="F71" s="2" t="str">
        <f>SUBSTITUTE(IFERROR(VLOOKUP($A71,'Raw - F'!$B:$O,7,FALSE),""),"0","")</f>
        <v>Open</v>
      </c>
      <c r="G71" s="2">
        <f>IFERROR(IF(VLOOKUP($A71,'Raw - F'!$B:$O,11,FALSE)&gt;1,VLOOKUP($A71,'Raw - F'!$B:$O,11,FALSE),IF(VLOOKUP($A71,'Raw - F'!$B:$M,12,FALSE)&lt;&gt;"",VLOOKUP($A71,'Raw - F'!$B:$M,12,FALSE),"")),"")</f>
        <v>5</v>
      </c>
      <c r="H71" s="4" t="str">
        <f>IFERROR(VLOOKUP($A71,'Raw - F'!$B:$O,13,FALSE),"")</f>
        <v>51-70</v>
      </c>
      <c r="I71" s="2" t="str">
        <f>IFERROR(VLOOKUP($A71,'Raw - F'!$B:$O,10,FALSE),"")</f>
        <v>A</v>
      </c>
      <c r="J71" s="2" t="str">
        <f>IFERROR(VLOOKUP($A71,'Raw - F'!$B:$P,15,FALSE),"")</f>
        <v>5f</v>
      </c>
      <c r="K71" s="16" t="str">
        <f>SUBSTITUTE(IFERROR(VLOOKUP($A71,'Raw - F'!$B:$X,23,FALSE),""),0,"")</f>
        <v xml:space="preserve"> </v>
      </c>
      <c r="L71" s="22" t="str">
        <f>IF(VLOOKUP($A71,'Raw - F'!$B:$AA,24,FALSE)="","",VLOOKUP($A71,'Raw - F'!$B:$AA,24,FALSE))</f>
        <v/>
      </c>
      <c r="M71" s="16" t="str">
        <f>SUBSTITUTE(IFERROR(VLOOKUP($A71,'Raw - F'!$B:$X,22,FALSE),""),0,"")</f>
        <v xml:space="preserve"> </v>
      </c>
      <c r="N71" s="16" t="str">
        <f>SUBSTITUTE(IFERROR(VLOOKUP($A71,'Raw - F'!$B:$X,8,FALSE),""),0,"")</f>
        <v/>
      </c>
      <c r="O71" s="16" t="str">
        <f>SUBSTITUTE(IFERROR(VLOOKUP($A71,'Raw - F'!$B:$AA,25,FALSE),""),0,"")</f>
        <v/>
      </c>
      <c r="P71" s="16" t="str">
        <f>SUBSTITUTE(IFERROR(VLOOKUP($A71,'Raw - F'!$B:$AA,21,FALSE),""),0,"")</f>
        <v/>
      </c>
    </row>
    <row r="72" spans="1:16" x14ac:dyDescent="0.35">
      <c r="A72">
        <v>63</v>
      </c>
      <c r="B72" s="9">
        <f>IFERROR(VLOOKUP($A72,'Raw - F'!$B:$R,2,FALSE),"")</f>
        <v>44319</v>
      </c>
      <c r="C72" s="2" t="str">
        <f>IFERROR(VLOOKUP($A72,'Raw - F'!$B:$R,3,FALSE),"")</f>
        <v>BEVERLEY</v>
      </c>
      <c r="D72" s="2" t="str">
        <f>IFERROR(VLOOKUP($A72,'Raw - F'!$B:$R,6,FALSE),"")</f>
        <v>Hcap</v>
      </c>
      <c r="E72" s="2" t="str">
        <f>SUBSTITUTE(IFERROR(VLOOKUP($A72,'Raw - F'!$B:$O,9,FALSE),""),"0","")</f>
        <v>3yo</v>
      </c>
      <c r="F72" s="2" t="str">
        <f>SUBSTITUTE(IFERROR(VLOOKUP($A72,'Raw - F'!$B:$O,7,FALSE),""),"0","")</f>
        <v>Open</v>
      </c>
      <c r="G72" s="2">
        <f>IFERROR(IF(VLOOKUP($A72,'Raw - F'!$B:$O,11,FALSE)&gt;1,VLOOKUP($A72,'Raw - F'!$B:$O,11,FALSE),IF(VLOOKUP($A72,'Raw - F'!$B:$M,12,FALSE)&lt;&gt;"",VLOOKUP($A72,'Raw - F'!$B:$M,12,FALSE),"")),"")</f>
        <v>6</v>
      </c>
      <c r="H72" s="4" t="str">
        <f>IFERROR(VLOOKUP($A72,'Raw - F'!$B:$O,13,FALSE),"")</f>
        <v>46-60</v>
      </c>
      <c r="I72" s="2" t="str">
        <f>IFERROR(VLOOKUP($A72,'Raw - F'!$B:$O,10,FALSE),"")</f>
        <v>A</v>
      </c>
      <c r="J72" s="2" t="str">
        <f>IFERROR(VLOOKUP($A72,'Raw - F'!$B:$P,15,FALSE),"")</f>
        <v>1m 2f</v>
      </c>
      <c r="K72" s="16" t="str">
        <f>SUBSTITUTE(IFERROR(VLOOKUP($A72,'Raw - F'!$B:$X,23,FALSE),""),0,"")</f>
        <v xml:space="preserve"> </v>
      </c>
      <c r="L72" s="22" t="str">
        <f>IF(VLOOKUP($A72,'Raw - F'!$B:$AA,24,FALSE)="","",VLOOKUP($A72,'Raw - F'!$B:$AA,24,FALSE))</f>
        <v/>
      </c>
      <c r="M72" s="16" t="str">
        <f>SUBSTITUTE(IFERROR(VLOOKUP($A72,'Raw - F'!$B:$X,22,FALSE),""),0,"")</f>
        <v xml:space="preserve"> </v>
      </c>
      <c r="N72" s="16" t="str">
        <f>SUBSTITUTE(IFERROR(VLOOKUP($A72,'Raw - F'!$B:$X,8,FALSE),""),0,"")</f>
        <v/>
      </c>
      <c r="O72" s="16" t="str">
        <f>SUBSTITUTE(IFERROR(VLOOKUP($A72,'Raw - F'!$B:$AA,25,FALSE),""),0,"")</f>
        <v/>
      </c>
      <c r="P72" s="16" t="str">
        <f>SUBSTITUTE(IFERROR(VLOOKUP($A72,'Raw - F'!$B:$AA,21,FALSE),""),0,"")</f>
        <v/>
      </c>
    </row>
    <row r="73" spans="1:16" x14ac:dyDescent="0.35">
      <c r="A73">
        <v>64</v>
      </c>
      <c r="B73" s="9">
        <f>IFERROR(VLOOKUP($A73,'Raw - F'!$B:$R,2,FALSE),"")</f>
        <v>44319</v>
      </c>
      <c r="C73" s="2" t="str">
        <f>IFERROR(VLOOKUP($A73,'Raw - F'!$B:$R,3,FALSE),"")</f>
        <v>BEVERLEY</v>
      </c>
      <c r="D73" s="2" t="str">
        <f>IFERROR(VLOOKUP($A73,'Raw - F'!$B:$R,6,FALSE),"")</f>
        <v>Hcap</v>
      </c>
      <c r="E73" s="2" t="str">
        <f>SUBSTITUTE(IFERROR(VLOOKUP($A73,'Raw - F'!$B:$O,9,FALSE),""),"0","")</f>
        <v>3yo</v>
      </c>
      <c r="F73" s="2" t="str">
        <f>SUBSTITUTE(IFERROR(VLOOKUP($A73,'Raw - F'!$B:$O,7,FALSE),""),"0","")</f>
        <v>Open</v>
      </c>
      <c r="G73" s="2">
        <f>IFERROR(IF(VLOOKUP($A73,'Raw - F'!$B:$O,11,FALSE)&gt;1,VLOOKUP($A73,'Raw - F'!$B:$O,11,FALSE),IF(VLOOKUP($A73,'Raw - F'!$B:$M,12,FALSE)&lt;&gt;"",VLOOKUP($A73,'Raw - F'!$B:$M,12,FALSE),"")),"")</f>
        <v>5</v>
      </c>
      <c r="H73" s="4" t="str">
        <f>IFERROR(VLOOKUP($A73,'Raw - F'!$B:$O,13,FALSE),"")</f>
        <v>56-75</v>
      </c>
      <c r="I73" s="2" t="str">
        <f>IFERROR(VLOOKUP($A73,'Raw - F'!$B:$O,10,FALSE),"")</f>
        <v>A</v>
      </c>
      <c r="J73" s="2" t="str">
        <f>IFERROR(VLOOKUP($A73,'Raw - F'!$B:$P,15,FALSE),"")</f>
        <v>7f</v>
      </c>
      <c r="K73" s="16" t="str">
        <f>SUBSTITUTE(IFERROR(VLOOKUP($A73,'Raw - F'!$B:$X,23,FALSE),""),0,"")</f>
        <v xml:space="preserve"> </v>
      </c>
      <c r="L73" s="22" t="str">
        <f>IF(VLOOKUP($A73,'Raw - F'!$B:$AA,24,FALSE)="","",VLOOKUP($A73,'Raw - F'!$B:$AA,24,FALSE))</f>
        <v/>
      </c>
      <c r="M73" s="16" t="str">
        <f>SUBSTITUTE(IFERROR(VLOOKUP($A73,'Raw - F'!$B:$X,22,FALSE),""),0,"")</f>
        <v xml:space="preserve"> </v>
      </c>
      <c r="N73" s="16" t="str">
        <f>SUBSTITUTE(IFERROR(VLOOKUP($A73,'Raw - F'!$B:$X,8,FALSE),""),0,"")</f>
        <v/>
      </c>
      <c r="O73" s="16" t="str">
        <f>SUBSTITUTE(IFERROR(VLOOKUP($A73,'Raw - F'!$B:$AA,25,FALSE),""),0,"")</f>
        <v/>
      </c>
      <c r="P73" s="16" t="str">
        <f>SUBSTITUTE(IFERROR(VLOOKUP($A73,'Raw - F'!$B:$AA,21,FALSE),""),0,"")</f>
        <v/>
      </c>
    </row>
    <row r="74" spans="1:16" x14ac:dyDescent="0.35">
      <c r="A74">
        <v>65</v>
      </c>
      <c r="B74" s="9">
        <f>IFERROR(VLOOKUP($A74,'Raw - F'!$B:$R,2,FALSE),"")</f>
        <v>44319</v>
      </c>
      <c r="C74" s="2" t="str">
        <f>IFERROR(VLOOKUP($A74,'Raw - F'!$B:$R,3,FALSE),"")</f>
        <v>BEVERLEY</v>
      </c>
      <c r="D74" s="2" t="str">
        <f>IFERROR(VLOOKUP($A74,'Raw - F'!$B:$R,6,FALSE),"")</f>
        <v>Hcap</v>
      </c>
      <c r="E74" s="2" t="str">
        <f>SUBSTITUTE(IFERROR(VLOOKUP($A74,'Raw - F'!$B:$O,9,FALSE),""),"0","")</f>
        <v>4yo+</v>
      </c>
      <c r="F74" s="2" t="str">
        <f>SUBSTITUTE(IFERROR(VLOOKUP($A74,'Raw - F'!$B:$O,7,FALSE),""),"0","")</f>
        <v>Open</v>
      </c>
      <c r="G74" s="2">
        <f>IFERROR(IF(VLOOKUP($A74,'Raw - F'!$B:$O,11,FALSE)&gt;1,VLOOKUP($A74,'Raw - F'!$B:$O,11,FALSE),IF(VLOOKUP($A74,'Raw - F'!$B:$M,12,FALSE)&lt;&gt;"",VLOOKUP($A74,'Raw - F'!$B:$M,12,FALSE),"")),"")</f>
        <v>6</v>
      </c>
      <c r="H74" s="4" t="str">
        <f>IFERROR(VLOOKUP($A74,'Raw - F'!$B:$O,13,FALSE),"")</f>
        <v>46-60</v>
      </c>
      <c r="I74" s="2" t="str">
        <f>IFERROR(VLOOKUP($A74,'Raw - F'!$B:$O,10,FALSE),"")</f>
        <v>A</v>
      </c>
      <c r="J74" s="2" t="str">
        <f>IFERROR(VLOOKUP($A74,'Raw - F'!$B:$P,15,FALSE),"")</f>
        <v>7f</v>
      </c>
      <c r="K74" s="16" t="str">
        <f>SUBSTITUTE(IFERROR(VLOOKUP($A74,'Raw - F'!$B:$X,23,FALSE),""),0,"")</f>
        <v xml:space="preserve"> </v>
      </c>
      <c r="L74" s="22" t="str">
        <f>IF(VLOOKUP($A74,'Raw - F'!$B:$AA,24,FALSE)="","",VLOOKUP($A74,'Raw - F'!$B:$AA,24,FALSE))</f>
        <v/>
      </c>
      <c r="M74" s="16" t="str">
        <f>SUBSTITUTE(IFERROR(VLOOKUP($A74,'Raw - F'!$B:$X,22,FALSE),""),0,"")</f>
        <v xml:space="preserve"> </v>
      </c>
      <c r="N74" s="16" t="str">
        <f>SUBSTITUTE(IFERROR(VLOOKUP($A74,'Raw - F'!$B:$X,8,FALSE),""),0,"")</f>
        <v/>
      </c>
      <c r="O74" s="16" t="str">
        <f>SUBSTITUTE(IFERROR(VLOOKUP($A74,'Raw - F'!$B:$AA,25,FALSE),""),0,"")</f>
        <v/>
      </c>
      <c r="P74" s="16" t="str">
        <f>SUBSTITUTE(IFERROR(VLOOKUP($A74,'Raw - F'!$B:$AA,21,FALSE),""),0,"")</f>
        <v/>
      </c>
    </row>
    <row r="75" spans="1:16" x14ac:dyDescent="0.35">
      <c r="A75">
        <v>66</v>
      </c>
      <c r="B75" s="9">
        <f>IFERROR(VLOOKUP($A75,'Raw - F'!$B:$R,2,FALSE),"")</f>
        <v>44319</v>
      </c>
      <c r="C75" s="2" t="str">
        <f>IFERROR(VLOOKUP($A75,'Raw - F'!$B:$R,3,FALSE),"")</f>
        <v>WINDSOR</v>
      </c>
      <c r="D75" s="2" t="str">
        <f>IFERROR(VLOOKUP($A75,'Raw - F'!$B:$R,6,FALSE),"")</f>
        <v>Hcap</v>
      </c>
      <c r="E75" s="2" t="str">
        <f>SUBSTITUTE(IFERROR(VLOOKUP($A75,'Raw - F'!$B:$O,9,FALSE),""),"0","")</f>
        <v>4yo+</v>
      </c>
      <c r="F75" s="2" t="str">
        <f>SUBSTITUTE(IFERROR(VLOOKUP($A75,'Raw - F'!$B:$O,7,FALSE),""),"0","")</f>
        <v>Open</v>
      </c>
      <c r="G75" s="2">
        <f>IFERROR(IF(VLOOKUP($A75,'Raw - F'!$B:$O,11,FALSE)&gt;1,VLOOKUP($A75,'Raw - F'!$B:$O,11,FALSE),IF(VLOOKUP($A75,'Raw - F'!$B:$M,12,FALSE)&lt;&gt;"",VLOOKUP($A75,'Raw - F'!$B:$M,12,FALSE),"")),"")</f>
        <v>3</v>
      </c>
      <c r="H75" s="4" t="str">
        <f>IFERROR(VLOOKUP($A75,'Raw - F'!$B:$O,13,FALSE),"")</f>
        <v>76-95</v>
      </c>
      <c r="I75" s="2" t="str">
        <f>IFERROR(VLOOKUP($A75,'Raw - F'!$B:$O,10,FALSE),"")</f>
        <v>A</v>
      </c>
      <c r="J75" s="2" t="str">
        <f>IFERROR(VLOOKUP($A75,'Raw - F'!$B:$P,15,FALSE),"")</f>
        <v>1m</v>
      </c>
      <c r="K75" s="16" t="str">
        <f>SUBSTITUTE(IFERROR(VLOOKUP($A75,'Raw - F'!$B:$X,23,FALSE),""),0,"")</f>
        <v xml:space="preserve"> </v>
      </c>
      <c r="L75" s="22" t="str">
        <f>IF(VLOOKUP($A75,'Raw - F'!$B:$AA,24,FALSE)="","",VLOOKUP($A75,'Raw - F'!$B:$AA,24,FALSE))</f>
        <v/>
      </c>
      <c r="M75" s="16" t="str">
        <f>SUBSTITUTE(IFERROR(VLOOKUP($A75,'Raw - F'!$B:$X,22,FALSE),""),0,"")</f>
        <v xml:space="preserve"> </v>
      </c>
      <c r="N75" s="16" t="str">
        <f>SUBSTITUTE(IFERROR(VLOOKUP($A75,'Raw - F'!$B:$X,8,FALSE),""),0,"")</f>
        <v/>
      </c>
      <c r="O75" s="16" t="str">
        <f>SUBSTITUTE(IFERROR(VLOOKUP($A75,'Raw - F'!$B:$AA,25,FALSE),""),0,"")</f>
        <v/>
      </c>
      <c r="P75" s="16" t="str">
        <f>SUBSTITUTE(IFERROR(VLOOKUP($A75,'Raw - F'!$B:$AA,21,FALSE),""),0,"")</f>
        <v/>
      </c>
    </row>
    <row r="76" spans="1:16" x14ac:dyDescent="0.35">
      <c r="A76">
        <v>67</v>
      </c>
      <c r="B76" s="9">
        <f>IFERROR(VLOOKUP($A76,'Raw - F'!$B:$R,2,FALSE),"")</f>
        <v>44319</v>
      </c>
      <c r="C76" s="2" t="str">
        <f>IFERROR(VLOOKUP($A76,'Raw - F'!$B:$R,3,FALSE),"")</f>
        <v>WINDSOR</v>
      </c>
      <c r="D76" s="2" t="str">
        <f>IFERROR(VLOOKUP($A76,'Raw - F'!$B:$R,6,FALSE),"")</f>
        <v>Hcap</v>
      </c>
      <c r="E76" s="2" t="str">
        <f>SUBSTITUTE(IFERROR(VLOOKUP($A76,'Raw - F'!$B:$O,9,FALSE),""),"0","")</f>
        <v>4yo+</v>
      </c>
      <c r="F76" s="2" t="str">
        <f>SUBSTITUTE(IFERROR(VLOOKUP($A76,'Raw - F'!$B:$O,7,FALSE),""),"0","")</f>
        <v>Open</v>
      </c>
      <c r="G76" s="2">
        <f>IFERROR(IF(VLOOKUP($A76,'Raw - F'!$B:$O,11,FALSE)&gt;1,VLOOKUP($A76,'Raw - F'!$B:$O,11,FALSE),IF(VLOOKUP($A76,'Raw - F'!$B:$M,12,FALSE)&lt;&gt;"",VLOOKUP($A76,'Raw - F'!$B:$M,12,FALSE),"")),"")</f>
        <v>4</v>
      </c>
      <c r="H76" s="4" t="str">
        <f>IFERROR(VLOOKUP($A76,'Raw - F'!$B:$O,13,FALSE),"")</f>
        <v>66-85</v>
      </c>
      <c r="I76" s="2" t="str">
        <f>IFERROR(VLOOKUP($A76,'Raw - F'!$B:$O,10,FALSE),"")</f>
        <v>A</v>
      </c>
      <c r="J76" s="2" t="str">
        <f>IFERROR(VLOOKUP($A76,'Raw - F'!$B:$P,15,FALSE),"")</f>
        <v>6f</v>
      </c>
      <c r="K76" s="16" t="str">
        <f>SUBSTITUTE(IFERROR(VLOOKUP($A76,'Raw - F'!$B:$X,23,FALSE),""),0,"")</f>
        <v xml:space="preserve"> </v>
      </c>
      <c r="L76" s="22" t="str">
        <f>IF(VLOOKUP($A76,'Raw - F'!$B:$AA,24,FALSE)="","",VLOOKUP($A76,'Raw - F'!$B:$AA,24,FALSE))</f>
        <v/>
      </c>
      <c r="M76" s="16" t="str">
        <f>SUBSTITUTE(IFERROR(VLOOKUP($A76,'Raw - F'!$B:$X,22,FALSE),""),0,"")</f>
        <v xml:space="preserve"> </v>
      </c>
      <c r="N76" s="16" t="str">
        <f>SUBSTITUTE(IFERROR(VLOOKUP($A76,'Raw - F'!$B:$X,8,FALSE),""),0,"")</f>
        <v/>
      </c>
      <c r="O76" s="16" t="str">
        <f>SUBSTITUTE(IFERROR(VLOOKUP($A76,'Raw - F'!$B:$AA,25,FALSE),""),0,"")</f>
        <v/>
      </c>
      <c r="P76" s="16" t="str">
        <f>SUBSTITUTE(IFERROR(VLOOKUP($A76,'Raw - F'!$B:$AA,21,FALSE),""),0,"")</f>
        <v/>
      </c>
    </row>
    <row r="77" spans="1:16" x14ac:dyDescent="0.35">
      <c r="A77">
        <v>68</v>
      </c>
      <c r="B77" s="9">
        <f>IFERROR(VLOOKUP($A77,'Raw - F'!$B:$R,2,FALSE),"")</f>
        <v>44319</v>
      </c>
      <c r="C77" s="2" t="str">
        <f>IFERROR(VLOOKUP($A77,'Raw - F'!$B:$R,3,FALSE),"")</f>
        <v>WINDSOR</v>
      </c>
      <c r="D77" s="2" t="str">
        <f>IFERROR(VLOOKUP($A77,'Raw - F'!$B:$R,6,FALSE),"")</f>
        <v>Hcap</v>
      </c>
      <c r="E77" s="2" t="str">
        <f>SUBSTITUTE(IFERROR(VLOOKUP($A77,'Raw - F'!$B:$O,9,FALSE),""),"0","")</f>
        <v>3yo</v>
      </c>
      <c r="F77" s="2" t="str">
        <f>SUBSTITUTE(IFERROR(VLOOKUP($A77,'Raw - F'!$B:$O,7,FALSE),""),"0","")</f>
        <v>Open</v>
      </c>
      <c r="G77" s="2">
        <f>IFERROR(IF(VLOOKUP($A77,'Raw - F'!$B:$O,11,FALSE)&gt;1,VLOOKUP($A77,'Raw - F'!$B:$O,11,FALSE),IF(VLOOKUP($A77,'Raw - F'!$B:$M,12,FALSE)&lt;&gt;"",VLOOKUP($A77,'Raw - F'!$B:$M,12,FALSE),"")),"")</f>
        <v>5</v>
      </c>
      <c r="H77" s="4" t="str">
        <f>IFERROR(VLOOKUP($A77,'Raw - F'!$B:$O,13,FALSE),"")</f>
        <v>51-70</v>
      </c>
      <c r="I77" s="2" t="str">
        <f>IFERROR(VLOOKUP($A77,'Raw - F'!$B:$O,10,FALSE),"")</f>
        <v>A</v>
      </c>
      <c r="J77" s="2" t="str">
        <f>IFERROR(VLOOKUP($A77,'Raw - F'!$B:$P,15,FALSE),"")</f>
        <v>6f</v>
      </c>
      <c r="K77" s="16" t="str">
        <f>SUBSTITUTE(IFERROR(VLOOKUP($A77,'Raw - F'!$B:$X,23,FALSE),""),0,"")</f>
        <v xml:space="preserve"> </v>
      </c>
      <c r="L77" s="22" t="str">
        <f>IF(VLOOKUP($A77,'Raw - F'!$B:$AA,24,FALSE)="","",VLOOKUP($A77,'Raw - F'!$B:$AA,24,FALSE))</f>
        <v/>
      </c>
      <c r="M77" s="16" t="str">
        <f>SUBSTITUTE(IFERROR(VLOOKUP($A77,'Raw - F'!$B:$X,22,FALSE),""),0,"")</f>
        <v xml:space="preserve"> </v>
      </c>
      <c r="N77" s="16" t="str">
        <f>SUBSTITUTE(IFERROR(VLOOKUP($A77,'Raw - F'!$B:$X,8,FALSE),""),0,"")</f>
        <v/>
      </c>
      <c r="O77" s="16" t="str">
        <f>SUBSTITUTE(IFERROR(VLOOKUP($A77,'Raw - F'!$B:$AA,25,FALSE),""),0,"")</f>
        <v/>
      </c>
      <c r="P77" s="16" t="str">
        <f>SUBSTITUTE(IFERROR(VLOOKUP($A77,'Raw - F'!$B:$AA,21,FALSE),""),0,"")</f>
        <v/>
      </c>
    </row>
    <row r="78" spans="1:16" x14ac:dyDescent="0.35">
      <c r="A78">
        <v>69</v>
      </c>
      <c r="B78" s="9">
        <f>IFERROR(VLOOKUP($A78,'Raw - F'!$B:$R,2,FALSE),"")</f>
        <v>44319</v>
      </c>
      <c r="C78" s="2" t="str">
        <f>IFERROR(VLOOKUP($A78,'Raw - F'!$B:$R,3,FALSE),"")</f>
        <v>WINDSOR</v>
      </c>
      <c r="D78" s="2" t="str">
        <f>IFERROR(VLOOKUP($A78,'Raw - F'!$B:$R,6,FALSE),"")</f>
        <v>WFA</v>
      </c>
      <c r="E78" s="2" t="str">
        <f>SUBSTITUTE(IFERROR(VLOOKUP($A78,'Raw - F'!$B:$O,9,FALSE),""),"0","")</f>
        <v>3-4yo</v>
      </c>
      <c r="F78" s="2" t="str">
        <f>SUBSTITUTE(IFERROR(VLOOKUP($A78,'Raw - F'!$B:$O,7,FALSE),""),"0","")</f>
        <v>Nov</v>
      </c>
      <c r="G78" s="2">
        <f>IFERROR(IF(VLOOKUP($A78,'Raw - F'!$B:$O,11,FALSE)&gt;1,VLOOKUP($A78,'Raw - F'!$B:$O,11,FALSE),IF(VLOOKUP($A78,'Raw - F'!$B:$M,12,FALSE)&lt;&gt;"",VLOOKUP($A78,'Raw - F'!$B:$M,12,FALSE),"")),"")</f>
        <v>5</v>
      </c>
      <c r="H78" s="4" t="str">
        <f>IFERROR(VLOOKUP($A78,'Raw - F'!$B:$O,13,FALSE),"")</f>
        <v>Open</v>
      </c>
      <c r="I78" s="2" t="str">
        <f>IFERROR(VLOOKUP($A78,'Raw - F'!$B:$O,10,FALSE),"")</f>
        <v>A</v>
      </c>
      <c r="J78" s="2" t="str">
        <f>IFERROR(VLOOKUP($A78,'Raw - F'!$B:$P,15,FALSE),"")</f>
        <v>1m</v>
      </c>
      <c r="K78" s="16" t="str">
        <f>SUBSTITUTE(IFERROR(VLOOKUP($A78,'Raw - F'!$B:$X,23,FALSE),""),0,"")</f>
        <v xml:space="preserve"> </v>
      </c>
      <c r="L78" s="22" t="str">
        <f>IF(VLOOKUP($A78,'Raw - F'!$B:$AA,24,FALSE)="","",VLOOKUP($A78,'Raw - F'!$B:$AA,24,FALSE))</f>
        <v/>
      </c>
      <c r="M78" s="16" t="str">
        <f>SUBSTITUTE(IFERROR(VLOOKUP($A78,'Raw - F'!$B:$X,22,FALSE),""),0,"")</f>
        <v xml:space="preserve"> </v>
      </c>
      <c r="N78" s="16" t="str">
        <f>SUBSTITUTE(IFERROR(VLOOKUP($A78,'Raw - F'!$B:$X,8,FALSE),""),0,"")</f>
        <v/>
      </c>
      <c r="O78" s="16" t="str">
        <f>SUBSTITUTE(IFERROR(VLOOKUP($A78,'Raw - F'!$B:$AA,25,FALSE),""),0,"")</f>
        <v/>
      </c>
      <c r="P78" s="16" t="str">
        <f>SUBSTITUTE(IFERROR(VLOOKUP($A78,'Raw - F'!$B:$AA,21,FALSE),""),0,"")</f>
        <v/>
      </c>
    </row>
    <row r="79" spans="1:16" x14ac:dyDescent="0.35">
      <c r="A79">
        <v>70</v>
      </c>
      <c r="B79" s="9">
        <f>IFERROR(VLOOKUP($A79,'Raw - F'!$B:$R,2,FALSE),"")</f>
        <v>44319</v>
      </c>
      <c r="C79" s="2" t="str">
        <f>IFERROR(VLOOKUP($A79,'Raw - F'!$B:$R,3,FALSE),"")</f>
        <v>WINDSOR</v>
      </c>
      <c r="D79" s="2" t="str">
        <f>IFERROR(VLOOKUP($A79,'Raw - F'!$B:$R,6,FALSE),"")</f>
        <v>Hcap</v>
      </c>
      <c r="E79" s="2" t="str">
        <f>SUBSTITUTE(IFERROR(VLOOKUP($A79,'Raw - F'!$B:$O,9,FALSE),""),"0","")</f>
        <v>4yo+</v>
      </c>
      <c r="F79" s="2" t="str">
        <f>SUBSTITUTE(IFERROR(VLOOKUP($A79,'Raw - F'!$B:$O,7,FALSE),""),"0","")</f>
        <v>Open</v>
      </c>
      <c r="G79" s="2">
        <f>IFERROR(IF(VLOOKUP($A79,'Raw - F'!$B:$O,11,FALSE)&gt;1,VLOOKUP($A79,'Raw - F'!$B:$O,11,FALSE),IF(VLOOKUP($A79,'Raw - F'!$B:$M,12,FALSE)&lt;&gt;"",VLOOKUP($A79,'Raw - F'!$B:$M,12,FALSE),"")),"")</f>
        <v>5</v>
      </c>
      <c r="H79" s="4" t="str">
        <f>IFERROR(VLOOKUP($A79,'Raw - F'!$B:$O,13,FALSE),"")</f>
        <v>56-75</v>
      </c>
      <c r="I79" s="2" t="str">
        <f>IFERROR(VLOOKUP($A79,'Raw - F'!$B:$O,10,FALSE),"")</f>
        <v>A</v>
      </c>
      <c r="J79" s="2" t="str">
        <f>IFERROR(VLOOKUP($A79,'Raw - F'!$B:$P,15,FALSE),"")</f>
        <v>5f</v>
      </c>
      <c r="K79" s="16" t="str">
        <f>SUBSTITUTE(IFERROR(VLOOKUP($A79,'Raw - F'!$B:$X,23,FALSE),""),0,"")</f>
        <v xml:space="preserve"> </v>
      </c>
      <c r="L79" s="22" t="str">
        <f>IF(VLOOKUP($A79,'Raw - F'!$B:$AA,24,FALSE)="","",VLOOKUP($A79,'Raw - F'!$B:$AA,24,FALSE))</f>
        <v/>
      </c>
      <c r="M79" s="16" t="str">
        <f>SUBSTITUTE(IFERROR(VLOOKUP($A79,'Raw - F'!$B:$X,22,FALSE),""),0,"")</f>
        <v xml:space="preserve"> </v>
      </c>
      <c r="N79" s="16" t="str">
        <f>SUBSTITUTE(IFERROR(VLOOKUP($A79,'Raw - F'!$B:$X,8,FALSE),""),0,"")</f>
        <v/>
      </c>
      <c r="O79" s="16" t="str">
        <f>SUBSTITUTE(IFERROR(VLOOKUP($A79,'Raw - F'!$B:$AA,25,FALSE),""),0,"")</f>
        <v/>
      </c>
      <c r="P79" s="16" t="str">
        <f>SUBSTITUTE(IFERROR(VLOOKUP($A79,'Raw - F'!$B:$AA,21,FALSE),""),0,"")</f>
        <v>App</v>
      </c>
    </row>
    <row r="80" spans="1:16" x14ac:dyDescent="0.35">
      <c r="A80">
        <v>71</v>
      </c>
      <c r="B80" s="9">
        <f>IFERROR(VLOOKUP($A80,'Raw - F'!$B:$R,2,FALSE),"")</f>
        <v>44319</v>
      </c>
      <c r="C80" s="2" t="str">
        <f>IFERROR(VLOOKUP($A80,'Raw - F'!$B:$R,3,FALSE),"")</f>
        <v>WINDSOR</v>
      </c>
      <c r="D80" s="2" t="str">
        <f>IFERROR(VLOOKUP($A80,'Raw - F'!$B:$R,6,FALSE),"")</f>
        <v>Hcap</v>
      </c>
      <c r="E80" s="2" t="str">
        <f>SUBSTITUTE(IFERROR(VLOOKUP($A80,'Raw - F'!$B:$O,9,FALSE),""),"0","")</f>
        <v>4yo+</v>
      </c>
      <c r="F80" s="2" t="str">
        <f>SUBSTITUTE(IFERROR(VLOOKUP($A80,'Raw - F'!$B:$O,7,FALSE),""),"0","")</f>
        <v>Open</v>
      </c>
      <c r="G80" s="2">
        <f>IFERROR(IF(VLOOKUP($A80,'Raw - F'!$B:$O,11,FALSE)&gt;1,VLOOKUP($A80,'Raw - F'!$B:$O,11,FALSE),IF(VLOOKUP($A80,'Raw - F'!$B:$M,12,FALSE)&lt;&gt;"",VLOOKUP($A80,'Raw - F'!$B:$M,12,FALSE),"")),"")</f>
        <v>5</v>
      </c>
      <c r="H80" s="4" t="str">
        <f>IFERROR(VLOOKUP($A80,'Raw - F'!$B:$O,13,FALSE),"")</f>
        <v>51-70</v>
      </c>
      <c r="I80" s="2" t="str">
        <f>IFERROR(VLOOKUP($A80,'Raw - F'!$B:$O,10,FALSE),"")</f>
        <v>A</v>
      </c>
      <c r="J80" s="2" t="str">
        <f>IFERROR(VLOOKUP($A80,'Raw - F'!$B:$P,15,FALSE),"")</f>
        <v>1m 2f</v>
      </c>
      <c r="K80" s="16" t="str">
        <f>SUBSTITUTE(IFERROR(VLOOKUP($A80,'Raw - F'!$B:$X,23,FALSE),""),0,"")</f>
        <v xml:space="preserve"> </v>
      </c>
      <c r="L80" s="22" t="str">
        <f>IF(VLOOKUP($A80,'Raw - F'!$B:$AA,24,FALSE)="","",VLOOKUP($A80,'Raw - F'!$B:$AA,24,FALSE))</f>
        <v/>
      </c>
      <c r="M80" s="16" t="str">
        <f>SUBSTITUTE(IFERROR(VLOOKUP($A80,'Raw - F'!$B:$X,22,FALSE),""),0,"")</f>
        <v xml:space="preserve"> </v>
      </c>
      <c r="N80" s="16" t="str">
        <f>SUBSTITUTE(IFERROR(VLOOKUP($A80,'Raw - F'!$B:$X,8,FALSE),""),0,"")</f>
        <v/>
      </c>
      <c r="O80" s="16" t="str">
        <f>SUBSTITUTE(IFERROR(VLOOKUP($A80,'Raw - F'!$B:$AA,25,FALSE),""),0,"")</f>
        <v/>
      </c>
      <c r="P80" s="16" t="str">
        <f>SUBSTITUTE(IFERROR(VLOOKUP($A80,'Raw - F'!$B:$AA,21,FALSE),""),0,"")</f>
        <v/>
      </c>
    </row>
    <row r="81" spans="1:16" x14ac:dyDescent="0.35">
      <c r="A81">
        <v>72</v>
      </c>
      <c r="B81" s="9">
        <f>IFERROR(VLOOKUP($A81,'Raw - F'!$B:$R,2,FALSE),"")</f>
        <v>44319</v>
      </c>
      <c r="C81" s="2" t="str">
        <f>IFERROR(VLOOKUP($A81,'Raw - F'!$B:$R,3,FALSE),"")</f>
        <v>WINDSOR</v>
      </c>
      <c r="D81" s="2" t="str">
        <f>IFERROR(VLOOKUP($A81,'Raw - F'!$B:$R,6,FALSE),"")</f>
        <v>Hcap</v>
      </c>
      <c r="E81" s="2" t="str">
        <f>SUBSTITUTE(IFERROR(VLOOKUP($A81,'Raw - F'!$B:$O,9,FALSE),""),"0","")</f>
        <v>3yo</v>
      </c>
      <c r="F81" s="2" t="str">
        <f>SUBSTITUTE(IFERROR(VLOOKUP($A81,'Raw - F'!$B:$O,7,FALSE),""),"0","")</f>
        <v>Open</v>
      </c>
      <c r="G81" s="2">
        <f>IFERROR(IF(VLOOKUP($A81,'Raw - F'!$B:$O,11,FALSE)&gt;1,VLOOKUP($A81,'Raw - F'!$B:$O,11,FALSE),IF(VLOOKUP($A81,'Raw - F'!$B:$M,12,FALSE)&lt;&gt;"",VLOOKUP($A81,'Raw - F'!$B:$M,12,FALSE),"")),"")</f>
        <v>6</v>
      </c>
      <c r="H81" s="4" t="str">
        <f>IFERROR(VLOOKUP($A81,'Raw - F'!$B:$O,13,FALSE),"")</f>
        <v>46-55</v>
      </c>
      <c r="I81" s="2" t="str">
        <f>IFERROR(VLOOKUP($A81,'Raw - F'!$B:$O,10,FALSE),"")</f>
        <v>A</v>
      </c>
      <c r="J81" s="2" t="str">
        <f>IFERROR(VLOOKUP($A81,'Raw - F'!$B:$P,15,FALSE),"")</f>
        <v>1m 3f</v>
      </c>
      <c r="K81" s="16" t="str">
        <f>SUBSTITUTE(IFERROR(VLOOKUP($A81,'Raw - F'!$B:$X,23,FALSE),""),0,"")</f>
        <v xml:space="preserve"> </v>
      </c>
      <c r="L81" s="22" t="str">
        <f>IF(VLOOKUP($A81,'Raw - F'!$B:$AA,24,FALSE)="","",VLOOKUP($A81,'Raw - F'!$B:$AA,24,FALSE))</f>
        <v/>
      </c>
      <c r="M81" s="16" t="str">
        <f>SUBSTITUTE(IFERROR(VLOOKUP($A81,'Raw - F'!$B:$X,22,FALSE),""),0,"")</f>
        <v xml:space="preserve"> </v>
      </c>
      <c r="N81" s="16" t="str">
        <f>SUBSTITUTE(IFERROR(VLOOKUP($A81,'Raw - F'!$B:$X,8,FALSE),""),0,"")</f>
        <v/>
      </c>
      <c r="O81" s="16" t="str">
        <f>SUBSTITUTE(IFERROR(VLOOKUP($A81,'Raw - F'!$B:$AA,25,FALSE),""),0,"")</f>
        <v/>
      </c>
      <c r="P81" s="16" t="str">
        <f>SUBSTITUTE(IFERROR(VLOOKUP($A81,'Raw - F'!$B:$AA,21,FALSE),""),0,"")</f>
        <v/>
      </c>
    </row>
    <row r="82" spans="1:16" x14ac:dyDescent="0.35">
      <c r="A82">
        <v>73</v>
      </c>
      <c r="B82" s="9">
        <f>IFERROR(VLOOKUP($A82,'Raw - F'!$B:$R,2,FALSE),"")</f>
        <v>44320</v>
      </c>
      <c r="C82" s="2" t="str">
        <f>IFERROR(VLOOKUP($A82,'Raw - F'!$B:$R,3,FALSE),"")</f>
        <v>LINGFIELD PARK</v>
      </c>
      <c r="D82" s="2" t="str">
        <f>IFERROR(VLOOKUP($A82,'Raw - F'!$B:$R,6,FALSE),"")</f>
        <v>Hcap</v>
      </c>
      <c r="E82" s="2" t="str">
        <f>SUBSTITUTE(IFERROR(VLOOKUP($A82,'Raw - F'!$B:$O,9,FALSE),""),"0","")</f>
        <v>4yo+</v>
      </c>
      <c r="F82" s="2" t="str">
        <f>SUBSTITUTE(IFERROR(VLOOKUP($A82,'Raw - F'!$B:$O,7,FALSE),""),"0","")</f>
        <v>Open</v>
      </c>
      <c r="G82" s="2">
        <f>IFERROR(IF(VLOOKUP($A82,'Raw - F'!$B:$O,11,FALSE)&gt;1,VLOOKUP($A82,'Raw - F'!$B:$O,11,FALSE),IF(VLOOKUP($A82,'Raw - F'!$B:$M,12,FALSE)&lt;&gt;"",VLOOKUP($A82,'Raw - F'!$B:$M,12,FALSE),"")),"")</f>
        <v>6</v>
      </c>
      <c r="H82" s="4" t="str">
        <f>IFERROR(VLOOKUP($A82,'Raw - F'!$B:$O,13,FALSE),"")</f>
        <v>46-55</v>
      </c>
      <c r="I82" s="2" t="str">
        <f>IFERROR(VLOOKUP($A82,'Raw - F'!$B:$O,10,FALSE),"")</f>
        <v>A</v>
      </c>
      <c r="J82" s="2" t="str">
        <f>IFERROR(VLOOKUP($A82,'Raw - F'!$B:$P,15,FALSE),"")</f>
        <v>6f</v>
      </c>
      <c r="K82" s="16" t="str">
        <f>SUBSTITUTE(IFERROR(VLOOKUP($A82,'Raw - F'!$B:$X,23,FALSE),""),0,"")</f>
        <v/>
      </c>
      <c r="L82" s="22" t="str">
        <f>IF(VLOOKUP($A82,'Raw - F'!$B:$AA,24,FALSE)="","",VLOOKUP($A82,'Raw - F'!$B:$AA,24,FALSE))</f>
        <v/>
      </c>
      <c r="M82" s="16" t="str">
        <f>SUBSTITUTE(IFERROR(VLOOKUP($A82,'Raw - F'!$B:$X,22,FALSE),""),0,"")</f>
        <v/>
      </c>
      <c r="N82" s="16" t="str">
        <f>SUBSTITUTE(IFERROR(VLOOKUP($A82,'Raw - F'!$B:$X,8,FALSE),""),0,"")</f>
        <v/>
      </c>
      <c r="O82" s="16" t="str">
        <f>SUBSTITUTE(IFERROR(VLOOKUP($A82,'Raw - F'!$B:$AA,25,FALSE),""),0,"")</f>
        <v/>
      </c>
      <c r="P82" s="16" t="str">
        <f>SUBSTITUTE(IFERROR(VLOOKUP($A82,'Raw - F'!$B:$AA,21,FALSE),""),0,"")</f>
        <v/>
      </c>
    </row>
    <row r="83" spans="1:16" x14ac:dyDescent="0.35">
      <c r="A83">
        <v>74</v>
      </c>
      <c r="B83" s="9">
        <f>IFERROR(VLOOKUP($A83,'Raw - F'!$B:$R,2,FALSE),"")</f>
        <v>44320</v>
      </c>
      <c r="C83" s="2" t="str">
        <f>IFERROR(VLOOKUP($A83,'Raw - F'!$B:$R,3,FALSE),"")</f>
        <v>LINGFIELD PARK</v>
      </c>
      <c r="D83" s="2" t="str">
        <f>IFERROR(VLOOKUP($A83,'Raw - F'!$B:$R,6,FALSE),"")</f>
        <v>Hcap</v>
      </c>
      <c r="E83" s="2" t="str">
        <f>SUBSTITUTE(IFERROR(VLOOKUP($A83,'Raw - F'!$B:$O,9,FALSE),""),"0","")</f>
        <v>4yo+</v>
      </c>
      <c r="F83" s="2" t="str">
        <f>SUBSTITUTE(IFERROR(VLOOKUP($A83,'Raw - F'!$B:$O,7,FALSE),""),"0","")</f>
        <v>Open</v>
      </c>
      <c r="G83" s="2">
        <f>IFERROR(IF(VLOOKUP($A83,'Raw - F'!$B:$O,11,FALSE)&gt;1,VLOOKUP($A83,'Raw - F'!$B:$O,11,FALSE),IF(VLOOKUP($A83,'Raw - F'!$B:$M,12,FALSE)&lt;&gt;"",VLOOKUP($A83,'Raw - F'!$B:$M,12,FALSE),"")),"")</f>
        <v>4</v>
      </c>
      <c r="H83" s="4" t="str">
        <f>IFERROR(VLOOKUP($A83,'Raw - F'!$B:$O,13,FALSE),"")</f>
        <v>61-80</v>
      </c>
      <c r="I83" s="2" t="str">
        <f>IFERROR(VLOOKUP($A83,'Raw - F'!$B:$O,10,FALSE),"")</f>
        <v>A</v>
      </c>
      <c r="J83" s="2" t="str">
        <f>IFERROR(VLOOKUP($A83,'Raw - F'!$B:$P,15,FALSE),"")</f>
        <v>6f</v>
      </c>
      <c r="K83" s="16" t="str">
        <f>SUBSTITUTE(IFERROR(VLOOKUP($A83,'Raw - F'!$B:$X,23,FALSE),""),0,"")</f>
        <v xml:space="preserve"> </v>
      </c>
      <c r="L83" s="22" t="str">
        <f>IF(VLOOKUP($A83,'Raw - F'!$B:$AA,24,FALSE)="","",VLOOKUP($A83,'Raw - F'!$B:$AA,24,FALSE))</f>
        <v/>
      </c>
      <c r="M83" s="16" t="str">
        <f>SUBSTITUTE(IFERROR(VLOOKUP($A83,'Raw - F'!$B:$X,22,FALSE),""),0,"")</f>
        <v xml:space="preserve"> </v>
      </c>
      <c r="N83" s="16" t="str">
        <f>SUBSTITUTE(IFERROR(VLOOKUP($A83,'Raw - F'!$B:$X,8,FALSE),""),0,"")</f>
        <v/>
      </c>
      <c r="O83" s="16" t="str">
        <f>SUBSTITUTE(IFERROR(VLOOKUP($A83,'Raw - F'!$B:$AA,25,FALSE),""),0,"")</f>
        <v/>
      </c>
      <c r="P83" s="16" t="str">
        <f>SUBSTITUTE(IFERROR(VLOOKUP($A83,'Raw - F'!$B:$AA,21,FALSE),""),0,"")</f>
        <v/>
      </c>
    </row>
    <row r="84" spans="1:16" x14ac:dyDescent="0.35">
      <c r="A84">
        <v>75</v>
      </c>
      <c r="B84" s="9">
        <f>IFERROR(VLOOKUP($A84,'Raw - F'!$B:$R,2,FALSE),"")</f>
        <v>44320</v>
      </c>
      <c r="C84" s="2" t="str">
        <f>IFERROR(VLOOKUP($A84,'Raw - F'!$B:$R,3,FALSE),"")</f>
        <v>LINGFIELD PARK</v>
      </c>
      <c r="D84" s="2" t="str">
        <f>IFERROR(VLOOKUP($A84,'Raw - F'!$B:$R,6,FALSE),"")</f>
        <v>Hcap</v>
      </c>
      <c r="E84" s="2" t="str">
        <f>SUBSTITUTE(IFERROR(VLOOKUP($A84,'Raw - F'!$B:$O,9,FALSE),""),"0","")</f>
        <v>4yo+</v>
      </c>
      <c r="F84" s="2" t="str">
        <f>SUBSTITUTE(IFERROR(VLOOKUP($A84,'Raw - F'!$B:$O,7,FALSE),""),"0","")</f>
        <v>Open</v>
      </c>
      <c r="G84" s="2">
        <f>IFERROR(IF(VLOOKUP($A84,'Raw - F'!$B:$O,11,FALSE)&gt;1,VLOOKUP($A84,'Raw - F'!$B:$O,11,FALSE),IF(VLOOKUP($A84,'Raw - F'!$B:$M,12,FALSE)&lt;&gt;"",VLOOKUP($A84,'Raw - F'!$B:$M,12,FALSE),"")),"")</f>
        <v>4</v>
      </c>
      <c r="H84" s="4" t="str">
        <f>IFERROR(VLOOKUP($A84,'Raw - F'!$B:$O,13,FALSE),"")</f>
        <v>61-80</v>
      </c>
      <c r="I84" s="2" t="str">
        <f>IFERROR(VLOOKUP($A84,'Raw - F'!$B:$O,10,FALSE),"")</f>
        <v>A</v>
      </c>
      <c r="J84" s="2" t="str">
        <f>IFERROR(VLOOKUP($A84,'Raw - F'!$B:$P,15,FALSE),"")</f>
        <v>1m</v>
      </c>
      <c r="K84" s="16" t="str">
        <f>SUBSTITUTE(IFERROR(VLOOKUP($A84,'Raw - F'!$B:$X,23,FALSE),""),0,"")</f>
        <v xml:space="preserve"> </v>
      </c>
      <c r="L84" s="22" t="str">
        <f>IF(VLOOKUP($A84,'Raw - F'!$B:$AA,24,FALSE)="","",VLOOKUP($A84,'Raw - F'!$B:$AA,24,FALSE))</f>
        <v/>
      </c>
      <c r="M84" s="16" t="str">
        <f>SUBSTITUTE(IFERROR(VLOOKUP($A84,'Raw - F'!$B:$X,22,FALSE),""),0,"")</f>
        <v xml:space="preserve"> </v>
      </c>
      <c r="N84" s="16" t="str">
        <f>SUBSTITUTE(IFERROR(VLOOKUP($A84,'Raw - F'!$B:$X,8,FALSE),""),0,"")</f>
        <v/>
      </c>
      <c r="O84" s="16" t="str">
        <f>SUBSTITUTE(IFERROR(VLOOKUP($A84,'Raw - F'!$B:$AA,25,FALSE),""),0,"")</f>
        <v/>
      </c>
      <c r="P84" s="16" t="str">
        <f>SUBSTITUTE(IFERROR(VLOOKUP($A84,'Raw - F'!$B:$AA,21,FALSE),""),0,"")</f>
        <v/>
      </c>
    </row>
    <row r="85" spans="1:16" x14ac:dyDescent="0.35">
      <c r="A85">
        <v>76</v>
      </c>
      <c r="B85" s="9">
        <f>IFERROR(VLOOKUP($A85,'Raw - F'!$B:$R,2,FALSE),"")</f>
        <v>44320</v>
      </c>
      <c r="C85" s="2" t="str">
        <f>IFERROR(VLOOKUP($A85,'Raw - F'!$B:$R,3,FALSE),"")</f>
        <v>LINGFIELD PARK</v>
      </c>
      <c r="D85" s="2" t="str">
        <f>IFERROR(VLOOKUP($A85,'Raw - F'!$B:$R,6,FALSE),"")</f>
        <v>Hcap</v>
      </c>
      <c r="E85" s="2" t="str">
        <f>SUBSTITUTE(IFERROR(VLOOKUP($A85,'Raw - F'!$B:$O,9,FALSE),""),"0","")</f>
        <v>3yo</v>
      </c>
      <c r="F85" s="2" t="str">
        <f>SUBSTITUTE(IFERROR(VLOOKUP($A85,'Raw - F'!$B:$O,7,FALSE),""),"0","")</f>
        <v>Open</v>
      </c>
      <c r="G85" s="2">
        <f>IFERROR(IF(VLOOKUP($A85,'Raw - F'!$B:$O,11,FALSE)&gt;1,VLOOKUP($A85,'Raw - F'!$B:$O,11,FALSE),IF(VLOOKUP($A85,'Raw - F'!$B:$M,12,FALSE)&lt;&gt;"",VLOOKUP($A85,'Raw - F'!$B:$M,12,FALSE),"")),"")</f>
        <v>5</v>
      </c>
      <c r="H85" s="4" t="str">
        <f>IFERROR(VLOOKUP($A85,'Raw - F'!$B:$O,13,FALSE),"")</f>
        <v>56-75</v>
      </c>
      <c r="I85" s="2" t="str">
        <f>IFERROR(VLOOKUP($A85,'Raw - F'!$B:$O,10,FALSE),"")</f>
        <v>A</v>
      </c>
      <c r="J85" s="2" t="str">
        <f>IFERROR(VLOOKUP($A85,'Raw - F'!$B:$P,15,FALSE),"")</f>
        <v>5f</v>
      </c>
      <c r="K85" s="16" t="str">
        <f>SUBSTITUTE(IFERROR(VLOOKUP($A85,'Raw - F'!$B:$X,23,FALSE),""),0,"")</f>
        <v xml:space="preserve"> </v>
      </c>
      <c r="L85" s="22" t="str">
        <f>IF(VLOOKUP($A85,'Raw - F'!$B:$AA,24,FALSE)="","",VLOOKUP($A85,'Raw - F'!$B:$AA,24,FALSE))</f>
        <v/>
      </c>
      <c r="M85" s="16" t="str">
        <f>SUBSTITUTE(IFERROR(VLOOKUP($A85,'Raw - F'!$B:$X,22,FALSE),""),0,"")</f>
        <v xml:space="preserve"> </v>
      </c>
      <c r="N85" s="16" t="str">
        <f>SUBSTITUTE(IFERROR(VLOOKUP($A85,'Raw - F'!$B:$X,8,FALSE),""),0,"")</f>
        <v/>
      </c>
      <c r="O85" s="16" t="str">
        <f>SUBSTITUTE(IFERROR(VLOOKUP($A85,'Raw - F'!$B:$AA,25,FALSE),""),0,"")</f>
        <v/>
      </c>
      <c r="P85" s="16" t="str">
        <f>SUBSTITUTE(IFERROR(VLOOKUP($A85,'Raw - F'!$B:$AA,21,FALSE),""),0,"")</f>
        <v/>
      </c>
    </row>
    <row r="86" spans="1:16" x14ac:dyDescent="0.35">
      <c r="A86">
        <v>77</v>
      </c>
      <c r="B86" s="9">
        <f>IFERROR(VLOOKUP($A86,'Raw - F'!$B:$R,2,FALSE),"")</f>
        <v>44320</v>
      </c>
      <c r="C86" s="2" t="str">
        <f>IFERROR(VLOOKUP($A86,'Raw - F'!$B:$R,3,FALSE),"")</f>
        <v>LINGFIELD PARK</v>
      </c>
      <c r="D86" s="2" t="str">
        <f>IFERROR(VLOOKUP($A86,'Raw - F'!$B:$R,6,FALSE),"")</f>
        <v>WFA</v>
      </c>
      <c r="E86" s="2" t="str">
        <f>SUBSTITUTE(IFERROR(VLOOKUP($A86,'Raw - F'!$B:$O,9,FALSE),""),"0","")</f>
        <v>3yo</v>
      </c>
      <c r="F86" s="2" t="str">
        <f>SUBSTITUTE(IFERROR(VLOOKUP($A86,'Raw - F'!$B:$O,7,FALSE),""),"0","")</f>
        <v>Nov</v>
      </c>
      <c r="G86" s="2">
        <f>IFERROR(IF(VLOOKUP($A86,'Raw - F'!$B:$O,11,FALSE)&gt;1,VLOOKUP($A86,'Raw - F'!$B:$O,11,FALSE),IF(VLOOKUP($A86,'Raw - F'!$B:$M,12,FALSE)&lt;&gt;"",VLOOKUP($A86,'Raw - F'!$B:$M,12,FALSE),"")),"")</f>
        <v>5</v>
      </c>
      <c r="H86" s="4" t="str">
        <f>IFERROR(VLOOKUP($A86,'Raw - F'!$B:$O,13,FALSE),"")</f>
        <v>Open</v>
      </c>
      <c r="I86" s="2" t="str">
        <f>IFERROR(VLOOKUP($A86,'Raw - F'!$B:$O,10,FALSE),"")</f>
        <v>A</v>
      </c>
      <c r="J86" s="2" t="str">
        <f>IFERROR(VLOOKUP($A86,'Raw - F'!$B:$P,15,FALSE),"")</f>
        <v>1m</v>
      </c>
      <c r="K86" s="16" t="str">
        <f>SUBSTITUTE(IFERROR(VLOOKUP($A86,'Raw - F'!$B:$X,23,FALSE),""),0,"")</f>
        <v xml:space="preserve"> </v>
      </c>
      <c r="L86" s="22" t="str">
        <f>IF(VLOOKUP($A86,'Raw - F'!$B:$AA,24,FALSE)="","",VLOOKUP($A86,'Raw - F'!$B:$AA,24,FALSE))</f>
        <v/>
      </c>
      <c r="M86" s="16" t="str">
        <f>SUBSTITUTE(IFERROR(VLOOKUP($A86,'Raw - F'!$B:$X,22,FALSE),""),0,"")</f>
        <v xml:space="preserve"> </v>
      </c>
      <c r="N86" s="16" t="str">
        <f>SUBSTITUTE(IFERROR(VLOOKUP($A86,'Raw - F'!$B:$X,8,FALSE),""),0,"")</f>
        <v/>
      </c>
      <c r="O86" s="16" t="str">
        <f>SUBSTITUTE(IFERROR(VLOOKUP($A86,'Raw - F'!$B:$AA,25,FALSE),""),0,"")</f>
        <v/>
      </c>
      <c r="P86" s="16" t="str">
        <f>SUBSTITUTE(IFERROR(VLOOKUP($A86,'Raw - F'!$B:$AA,21,FALSE),""),0,"")</f>
        <v/>
      </c>
    </row>
    <row r="87" spans="1:16" x14ac:dyDescent="0.35">
      <c r="A87">
        <v>78</v>
      </c>
      <c r="B87" s="9">
        <f>IFERROR(VLOOKUP($A87,'Raw - F'!$B:$R,2,FALSE),"")</f>
        <v>44320</v>
      </c>
      <c r="C87" s="2" t="str">
        <f>IFERROR(VLOOKUP($A87,'Raw - F'!$B:$R,3,FALSE),"")</f>
        <v>LINGFIELD PARK</v>
      </c>
      <c r="D87" s="2" t="str">
        <f>IFERROR(VLOOKUP($A87,'Raw - F'!$B:$R,6,FALSE),"")</f>
        <v>WFA</v>
      </c>
      <c r="E87" s="2" t="str">
        <f>SUBSTITUTE(IFERROR(VLOOKUP($A87,'Raw - F'!$B:$O,9,FALSE),""),"0","")</f>
        <v>2yo</v>
      </c>
      <c r="F87" s="2" t="str">
        <f>SUBSTITUTE(IFERROR(VLOOKUP($A87,'Raw - F'!$B:$O,7,FALSE),""),"0","")</f>
        <v>Nov</v>
      </c>
      <c r="G87" s="2">
        <f>IFERROR(IF(VLOOKUP($A87,'Raw - F'!$B:$O,11,FALSE)&gt;1,VLOOKUP($A87,'Raw - F'!$B:$O,11,FALSE),IF(VLOOKUP($A87,'Raw - F'!$B:$M,12,FALSE)&lt;&gt;"",VLOOKUP($A87,'Raw - F'!$B:$M,12,FALSE),"")),"")</f>
        <v>5</v>
      </c>
      <c r="H87" s="4" t="str">
        <f>IFERROR(VLOOKUP($A87,'Raw - F'!$B:$O,13,FALSE),"")</f>
        <v>Open</v>
      </c>
      <c r="I87" s="2" t="str">
        <f>IFERROR(VLOOKUP($A87,'Raw - F'!$B:$O,10,FALSE),"")</f>
        <v>A</v>
      </c>
      <c r="J87" s="2" t="str">
        <f>IFERROR(VLOOKUP($A87,'Raw - F'!$B:$P,15,FALSE),"")</f>
        <v>5f</v>
      </c>
      <c r="K87" s="16" t="str">
        <f>SUBSTITUTE(IFERROR(VLOOKUP($A87,'Raw - F'!$B:$X,23,FALSE),""),0,"")</f>
        <v>Rest.</v>
      </c>
      <c r="L87" s="22" t="str">
        <f>IF(VLOOKUP($A87,'Raw - F'!$B:$AA,24,FALSE)="","",VLOOKUP($A87,'Raw - F'!$B:$AA,24,FALSE))</f>
        <v>C</v>
      </c>
      <c r="M87" s="16" t="str">
        <f>SUBSTITUTE(IFERROR(VLOOKUP($A87,'Raw - F'!$B:$X,22,FALSE),""),0,"")</f>
        <v xml:space="preserve"> </v>
      </c>
      <c r="N87" s="16" t="str">
        <f>SUBSTITUTE(IFERROR(VLOOKUP($A87,'Raw - F'!$B:$X,8,FALSE),""),0,"")</f>
        <v/>
      </c>
      <c r="O87" s="16" t="str">
        <f>SUBSTITUTE(IFERROR(VLOOKUP($A87,'Raw - F'!$B:$AA,25,FALSE),""),0,"")</f>
        <v/>
      </c>
      <c r="P87" s="16" t="str">
        <f>SUBSTITUTE(IFERROR(VLOOKUP($A87,'Raw - F'!$B:$AA,21,FALSE),""),0,"")</f>
        <v/>
      </c>
    </row>
    <row r="88" spans="1:16" x14ac:dyDescent="0.35">
      <c r="A88">
        <v>79</v>
      </c>
      <c r="B88" s="9">
        <f>IFERROR(VLOOKUP($A88,'Raw - F'!$B:$R,2,FALSE),"")</f>
        <v>44320</v>
      </c>
      <c r="C88" s="2" t="str">
        <f>IFERROR(VLOOKUP($A88,'Raw - F'!$B:$R,3,FALSE),"")</f>
        <v>LINGFIELD PARK</v>
      </c>
      <c r="D88" s="2" t="str">
        <f>IFERROR(VLOOKUP($A88,'Raw - F'!$B:$R,6,FALSE),"")</f>
        <v>Hcap</v>
      </c>
      <c r="E88" s="2" t="str">
        <f>SUBSTITUTE(IFERROR(VLOOKUP($A88,'Raw - F'!$B:$O,9,FALSE),""),"0","")</f>
        <v>4yo+</v>
      </c>
      <c r="F88" s="2" t="str">
        <f>SUBSTITUTE(IFERROR(VLOOKUP($A88,'Raw - F'!$B:$O,7,FALSE),""),"0","")</f>
        <v>Open</v>
      </c>
      <c r="G88" s="2">
        <f>IFERROR(IF(VLOOKUP($A88,'Raw - F'!$B:$O,11,FALSE)&gt;1,VLOOKUP($A88,'Raw - F'!$B:$O,11,FALSE),IF(VLOOKUP($A88,'Raw - F'!$B:$M,12,FALSE)&lt;&gt;"",VLOOKUP($A88,'Raw - F'!$B:$M,12,FALSE),"")),"")</f>
        <v>6</v>
      </c>
      <c r="H88" s="4" t="str">
        <f>IFERROR(VLOOKUP($A88,'Raw - F'!$B:$O,13,FALSE),"")</f>
        <v>46-60</v>
      </c>
      <c r="I88" s="2" t="str">
        <f>IFERROR(VLOOKUP($A88,'Raw - F'!$B:$O,10,FALSE),"")</f>
        <v>A</v>
      </c>
      <c r="J88" s="2" t="str">
        <f>IFERROR(VLOOKUP($A88,'Raw - F'!$B:$P,15,FALSE),"")</f>
        <v>1m 4f</v>
      </c>
      <c r="K88" s="16" t="str">
        <f>SUBSTITUTE(IFERROR(VLOOKUP($A88,'Raw - F'!$B:$X,23,FALSE),""),0,"")</f>
        <v xml:space="preserve"> </v>
      </c>
      <c r="L88" s="22" t="str">
        <f>IF(VLOOKUP($A88,'Raw - F'!$B:$AA,24,FALSE)="","",VLOOKUP($A88,'Raw - F'!$B:$AA,24,FALSE))</f>
        <v/>
      </c>
      <c r="M88" s="16" t="str">
        <f>SUBSTITUTE(IFERROR(VLOOKUP($A88,'Raw - F'!$B:$X,22,FALSE),""),0,"")</f>
        <v xml:space="preserve"> </v>
      </c>
      <c r="N88" s="16" t="str">
        <f>SUBSTITUTE(IFERROR(VLOOKUP($A88,'Raw - F'!$B:$X,8,FALSE),""),0,"")</f>
        <v/>
      </c>
      <c r="O88" s="16" t="str">
        <f>SUBSTITUTE(IFERROR(VLOOKUP($A88,'Raw - F'!$B:$AA,25,FALSE),""),0,"")</f>
        <v/>
      </c>
      <c r="P88" s="16" t="str">
        <f>SUBSTITUTE(IFERROR(VLOOKUP($A88,'Raw - F'!$B:$AA,21,FALSE),""),0,"")</f>
        <v>App</v>
      </c>
    </row>
    <row r="89" spans="1:16" x14ac:dyDescent="0.35">
      <c r="A89">
        <v>80</v>
      </c>
      <c r="B89" s="9">
        <f>IFERROR(VLOOKUP($A89,'Raw - F'!$B:$R,2,FALSE),"")</f>
        <v>44320</v>
      </c>
      <c r="C89" s="2" t="str">
        <f>IFERROR(VLOOKUP($A89,'Raw - F'!$B:$R,3,FALSE),"")</f>
        <v>WOLVERHAMPTON</v>
      </c>
      <c r="D89" s="2" t="str">
        <f>IFERROR(VLOOKUP($A89,'Raw - F'!$B:$R,6,FALSE),"")</f>
        <v>WFA</v>
      </c>
      <c r="E89" s="2" t="str">
        <f>SUBSTITUTE(IFERROR(VLOOKUP($A89,'Raw - F'!$B:$O,9,FALSE),""),"0","")</f>
        <v>3yo+</v>
      </c>
      <c r="F89" s="2" t="str">
        <f>SUBSTITUTE(IFERROR(VLOOKUP($A89,'Raw - F'!$B:$O,7,FALSE),""),"0","")</f>
        <v>Nov</v>
      </c>
      <c r="G89" s="2">
        <f>IFERROR(IF(VLOOKUP($A89,'Raw - F'!$B:$O,11,FALSE)&gt;1,VLOOKUP($A89,'Raw - F'!$B:$O,11,FALSE),IF(VLOOKUP($A89,'Raw - F'!$B:$M,12,FALSE)&lt;&gt;"",VLOOKUP($A89,'Raw - F'!$B:$M,12,FALSE),"")),"")</f>
        <v>4</v>
      </c>
      <c r="H89" s="4" t="str">
        <f>IFERROR(VLOOKUP($A89,'Raw - F'!$B:$O,13,FALSE),"")</f>
        <v>Open</v>
      </c>
      <c r="I89" s="2" t="str">
        <f>IFERROR(VLOOKUP($A89,'Raw - F'!$B:$O,10,FALSE),"")</f>
        <v>A</v>
      </c>
      <c r="J89" s="2" t="str">
        <f>IFERROR(VLOOKUP($A89,'Raw - F'!$B:$P,15,FALSE),"")</f>
        <v>5f</v>
      </c>
      <c r="K89" s="16" t="str">
        <f>SUBSTITUTE(IFERROR(VLOOKUP($A89,'Raw - F'!$B:$X,23,FALSE),""),0,"")</f>
        <v xml:space="preserve"> </v>
      </c>
      <c r="L89" s="22" t="str">
        <f>IF(VLOOKUP($A89,'Raw - F'!$B:$AA,24,FALSE)="","",VLOOKUP($A89,'Raw - F'!$B:$AA,24,FALSE))</f>
        <v/>
      </c>
      <c r="M89" s="16" t="str">
        <f>SUBSTITUTE(IFERROR(VLOOKUP($A89,'Raw - F'!$B:$X,22,FALSE),""),0,"")</f>
        <v xml:space="preserve"> </v>
      </c>
      <c r="N89" s="16" t="str">
        <f>SUBSTITUTE(IFERROR(VLOOKUP($A89,'Raw - F'!$B:$X,8,FALSE),""),0,"")</f>
        <v/>
      </c>
      <c r="O89" s="16" t="str">
        <f>SUBSTITUTE(IFERROR(VLOOKUP($A89,'Raw - F'!$B:$AA,25,FALSE),""),0,"")</f>
        <v/>
      </c>
      <c r="P89" s="16" t="str">
        <f>SUBSTITUTE(IFERROR(VLOOKUP($A89,'Raw - F'!$B:$AA,21,FALSE),""),0,"")</f>
        <v/>
      </c>
    </row>
    <row r="90" spans="1:16" x14ac:dyDescent="0.35">
      <c r="A90">
        <v>81</v>
      </c>
      <c r="B90" s="9">
        <f>IFERROR(VLOOKUP($A90,'Raw - F'!$B:$R,2,FALSE),"")</f>
        <v>44320</v>
      </c>
      <c r="C90" s="2" t="str">
        <f>IFERROR(VLOOKUP($A90,'Raw - F'!$B:$R,3,FALSE),"")</f>
        <v>WOLVERHAMPTON</v>
      </c>
      <c r="D90" s="2" t="str">
        <f>IFERROR(VLOOKUP($A90,'Raw - F'!$B:$R,6,FALSE),"")</f>
        <v>WFA</v>
      </c>
      <c r="E90" s="2" t="str">
        <f>SUBSTITUTE(IFERROR(VLOOKUP($A90,'Raw - F'!$B:$O,9,FALSE),""),"0","")</f>
        <v>3yo+</v>
      </c>
      <c r="F90" s="2" t="str">
        <f>SUBSTITUTE(IFERROR(VLOOKUP($A90,'Raw - F'!$B:$O,7,FALSE),""),"0","")</f>
        <v>Nov</v>
      </c>
      <c r="G90" s="2">
        <f>IFERROR(IF(VLOOKUP($A90,'Raw - F'!$B:$O,11,FALSE)&gt;1,VLOOKUP($A90,'Raw - F'!$B:$O,11,FALSE),IF(VLOOKUP($A90,'Raw - F'!$B:$M,12,FALSE)&lt;&gt;"",VLOOKUP($A90,'Raw - F'!$B:$M,12,FALSE),"")),"")</f>
        <v>5</v>
      </c>
      <c r="H90" s="4" t="str">
        <f>IFERROR(VLOOKUP($A90,'Raw - F'!$B:$O,13,FALSE),"")</f>
        <v>Open</v>
      </c>
      <c r="I90" s="2" t="str">
        <f>IFERROR(VLOOKUP($A90,'Raw - F'!$B:$O,10,FALSE),"")</f>
        <v>F</v>
      </c>
      <c r="J90" s="2" t="str">
        <f>IFERROR(VLOOKUP($A90,'Raw - F'!$B:$P,15,FALSE),"")</f>
        <v>7f</v>
      </c>
      <c r="K90" s="16" t="str">
        <f>SUBSTITUTE(IFERROR(VLOOKUP($A90,'Raw - F'!$B:$X,23,FALSE),""),0,"")</f>
        <v xml:space="preserve"> </v>
      </c>
      <c r="L90" s="22" t="str">
        <f>IF(VLOOKUP($A90,'Raw - F'!$B:$AA,24,FALSE)="","",VLOOKUP($A90,'Raw - F'!$B:$AA,24,FALSE))</f>
        <v/>
      </c>
      <c r="M90" s="16" t="str">
        <f>SUBSTITUTE(IFERROR(VLOOKUP($A90,'Raw - F'!$B:$X,22,FALSE),""),0,"")</f>
        <v xml:space="preserve"> </v>
      </c>
      <c r="N90" s="16" t="str">
        <f>SUBSTITUTE(IFERROR(VLOOKUP($A90,'Raw - F'!$B:$X,8,FALSE),""),0,"")</f>
        <v/>
      </c>
      <c r="O90" s="16" t="str">
        <f>SUBSTITUTE(IFERROR(VLOOKUP($A90,'Raw - F'!$B:$AA,25,FALSE),""),0,"")</f>
        <v/>
      </c>
      <c r="P90" s="16" t="str">
        <f>SUBSTITUTE(IFERROR(VLOOKUP($A90,'Raw - F'!$B:$AA,21,FALSE),""),0,"")</f>
        <v/>
      </c>
    </row>
    <row r="91" spans="1:16" x14ac:dyDescent="0.35">
      <c r="A91">
        <v>82</v>
      </c>
      <c r="B91" s="9">
        <f>IFERROR(VLOOKUP($A91,'Raw - F'!$B:$R,2,FALSE),"")</f>
        <v>44320</v>
      </c>
      <c r="C91" s="2" t="str">
        <f>IFERROR(VLOOKUP($A91,'Raw - F'!$B:$R,3,FALSE),"")</f>
        <v>WOLVERHAMPTON</v>
      </c>
      <c r="D91" s="2" t="str">
        <f>IFERROR(VLOOKUP($A91,'Raw - F'!$B:$R,6,FALSE),"")</f>
        <v>Hcap</v>
      </c>
      <c r="E91" s="2" t="str">
        <f>SUBSTITUTE(IFERROR(VLOOKUP($A91,'Raw - F'!$B:$O,9,FALSE),""),"0","")</f>
        <v>4yo+</v>
      </c>
      <c r="F91" s="2" t="str">
        <f>SUBSTITUTE(IFERROR(VLOOKUP($A91,'Raw - F'!$B:$O,7,FALSE),""),"0","")</f>
        <v>Open</v>
      </c>
      <c r="G91" s="2">
        <f>IFERROR(IF(VLOOKUP($A91,'Raw - F'!$B:$O,11,FALSE)&gt;1,VLOOKUP($A91,'Raw - F'!$B:$O,11,FALSE),IF(VLOOKUP($A91,'Raw - F'!$B:$M,12,FALSE)&lt;&gt;"",VLOOKUP($A91,'Raw - F'!$B:$M,12,FALSE),"")),"")</f>
        <v>6</v>
      </c>
      <c r="H91" s="4" t="str">
        <f>IFERROR(VLOOKUP($A91,'Raw - F'!$B:$O,13,FALSE),"")</f>
        <v>46-60</v>
      </c>
      <c r="I91" s="2" t="str">
        <f>IFERROR(VLOOKUP($A91,'Raw - F'!$B:$O,10,FALSE),"")</f>
        <v>A</v>
      </c>
      <c r="J91" s="2" t="str">
        <f>IFERROR(VLOOKUP($A91,'Raw - F'!$B:$P,15,FALSE),"")</f>
        <v>1m 6f</v>
      </c>
      <c r="K91" s="16" t="str">
        <f>SUBSTITUTE(IFERROR(VLOOKUP($A91,'Raw - F'!$B:$X,23,FALSE),""),0,"")</f>
        <v xml:space="preserve"> </v>
      </c>
      <c r="L91" s="22" t="str">
        <f>IF(VLOOKUP($A91,'Raw - F'!$B:$AA,24,FALSE)="","",VLOOKUP($A91,'Raw - F'!$B:$AA,24,FALSE))</f>
        <v/>
      </c>
      <c r="M91" s="16" t="str">
        <f>SUBSTITUTE(IFERROR(VLOOKUP($A91,'Raw - F'!$B:$X,22,FALSE),""),0,"")</f>
        <v xml:space="preserve"> </v>
      </c>
      <c r="N91" s="16" t="str">
        <f>SUBSTITUTE(IFERROR(VLOOKUP($A91,'Raw - F'!$B:$X,8,FALSE),""),0,"")</f>
        <v/>
      </c>
      <c r="O91" s="16" t="str">
        <f>SUBSTITUTE(IFERROR(VLOOKUP($A91,'Raw - F'!$B:$AA,25,FALSE),""),0,"")</f>
        <v/>
      </c>
      <c r="P91" s="16" t="str">
        <f>SUBSTITUTE(IFERROR(VLOOKUP($A91,'Raw - F'!$B:$AA,21,FALSE),""),0,"")</f>
        <v/>
      </c>
    </row>
    <row r="92" spans="1:16" x14ac:dyDescent="0.35">
      <c r="A92">
        <v>83</v>
      </c>
      <c r="B92" s="9">
        <f>IFERROR(VLOOKUP($A92,'Raw - F'!$B:$R,2,FALSE),"")</f>
        <v>44320</v>
      </c>
      <c r="C92" s="2" t="str">
        <f>IFERROR(VLOOKUP($A92,'Raw - F'!$B:$R,3,FALSE),"")</f>
        <v>WOLVERHAMPTON</v>
      </c>
      <c r="D92" s="2" t="str">
        <f>IFERROR(VLOOKUP($A92,'Raw - F'!$B:$R,6,FALSE),"")</f>
        <v>Hcap</v>
      </c>
      <c r="E92" s="2" t="str">
        <f>SUBSTITUTE(IFERROR(VLOOKUP($A92,'Raw - F'!$B:$O,9,FALSE),""),"0","")</f>
        <v>4yo+</v>
      </c>
      <c r="F92" s="2" t="str">
        <f>SUBSTITUTE(IFERROR(VLOOKUP($A92,'Raw - F'!$B:$O,7,FALSE),""),"0","")</f>
        <v>Open</v>
      </c>
      <c r="G92" s="2">
        <f>IFERROR(IF(VLOOKUP($A92,'Raw - F'!$B:$O,11,FALSE)&gt;1,VLOOKUP($A92,'Raw - F'!$B:$O,11,FALSE),IF(VLOOKUP($A92,'Raw - F'!$B:$M,12,FALSE)&lt;&gt;"",VLOOKUP($A92,'Raw - F'!$B:$M,12,FALSE),"")),"")</f>
        <v>6</v>
      </c>
      <c r="H92" s="4" t="str">
        <f>IFERROR(VLOOKUP($A92,'Raw - F'!$B:$O,13,FALSE),"")</f>
        <v>46-65</v>
      </c>
      <c r="I92" s="2" t="str">
        <f>IFERROR(VLOOKUP($A92,'Raw - F'!$B:$O,10,FALSE),"")</f>
        <v>A</v>
      </c>
      <c r="J92" s="2" t="str">
        <f>IFERROR(VLOOKUP($A92,'Raw - F'!$B:$P,15,FALSE),"")</f>
        <v>1m</v>
      </c>
      <c r="K92" s="16" t="str">
        <f>SUBSTITUTE(IFERROR(VLOOKUP($A92,'Raw - F'!$B:$X,23,FALSE),""),0,"")</f>
        <v xml:space="preserve"> </v>
      </c>
      <c r="L92" s="22" t="str">
        <f>IF(VLOOKUP($A92,'Raw - F'!$B:$AA,24,FALSE)="","",VLOOKUP($A92,'Raw - F'!$B:$AA,24,FALSE))</f>
        <v/>
      </c>
      <c r="M92" s="16" t="str">
        <f>SUBSTITUTE(IFERROR(VLOOKUP($A92,'Raw - F'!$B:$X,22,FALSE),""),0,"")</f>
        <v xml:space="preserve"> </v>
      </c>
      <c r="N92" s="16" t="str">
        <f>SUBSTITUTE(IFERROR(VLOOKUP($A92,'Raw - F'!$B:$X,8,FALSE),""),0,"")</f>
        <v/>
      </c>
      <c r="O92" s="16" t="str">
        <f>SUBSTITUTE(IFERROR(VLOOKUP($A92,'Raw - F'!$B:$AA,25,FALSE),""),0,"")</f>
        <v/>
      </c>
      <c r="P92" s="16" t="str">
        <f>SUBSTITUTE(IFERROR(VLOOKUP($A92,'Raw - F'!$B:$AA,21,FALSE),""),0,"")</f>
        <v/>
      </c>
    </row>
    <row r="93" spans="1:16" x14ac:dyDescent="0.35">
      <c r="A93">
        <v>84</v>
      </c>
      <c r="B93" s="9">
        <f>IFERROR(VLOOKUP($A93,'Raw - F'!$B:$R,2,FALSE),"")</f>
        <v>44320</v>
      </c>
      <c r="C93" s="2" t="str">
        <f>IFERROR(VLOOKUP($A93,'Raw - F'!$B:$R,3,FALSE),"")</f>
        <v>WOLVERHAMPTON</v>
      </c>
      <c r="D93" s="2" t="str">
        <f>IFERROR(VLOOKUP($A93,'Raw - F'!$B:$R,6,FALSE),"")</f>
        <v>Hcap</v>
      </c>
      <c r="E93" s="2" t="str">
        <f>SUBSTITUTE(IFERROR(VLOOKUP($A93,'Raw - F'!$B:$O,9,FALSE),""),"0","")</f>
        <v>4yo+</v>
      </c>
      <c r="F93" s="2" t="str">
        <f>SUBSTITUTE(IFERROR(VLOOKUP($A93,'Raw - F'!$B:$O,7,FALSE),""),"0","")</f>
        <v>Open</v>
      </c>
      <c r="G93" s="2">
        <f>IFERROR(IF(VLOOKUP($A93,'Raw - F'!$B:$O,11,FALSE)&gt;1,VLOOKUP($A93,'Raw - F'!$B:$O,11,FALSE),IF(VLOOKUP($A93,'Raw - F'!$B:$M,12,FALSE)&lt;&gt;"",VLOOKUP($A93,'Raw - F'!$B:$M,12,FALSE),"")),"")</f>
        <v>6</v>
      </c>
      <c r="H93" s="4" t="str">
        <f>IFERROR(VLOOKUP($A93,'Raw - F'!$B:$O,13,FALSE),"")</f>
        <v>46-60</v>
      </c>
      <c r="I93" s="2" t="str">
        <f>IFERROR(VLOOKUP($A93,'Raw - F'!$B:$O,10,FALSE),"")</f>
        <v>A</v>
      </c>
      <c r="J93" s="2" t="str">
        <f>IFERROR(VLOOKUP($A93,'Raw - F'!$B:$P,15,FALSE),"")</f>
        <v>7f</v>
      </c>
      <c r="K93" s="16" t="str">
        <f>SUBSTITUTE(IFERROR(VLOOKUP($A93,'Raw - F'!$B:$X,23,FALSE),""),0,"")</f>
        <v xml:space="preserve"> </v>
      </c>
      <c r="L93" s="22" t="str">
        <f>IF(VLOOKUP($A93,'Raw - F'!$B:$AA,24,FALSE)="","",VLOOKUP($A93,'Raw - F'!$B:$AA,24,FALSE))</f>
        <v/>
      </c>
      <c r="M93" s="16" t="str">
        <f>SUBSTITUTE(IFERROR(VLOOKUP($A93,'Raw - F'!$B:$X,22,FALSE),""),0,"")</f>
        <v xml:space="preserve"> </v>
      </c>
      <c r="N93" s="16" t="str">
        <f>SUBSTITUTE(IFERROR(VLOOKUP($A93,'Raw - F'!$B:$X,8,FALSE),""),0,"")</f>
        <v/>
      </c>
      <c r="O93" s="16" t="str">
        <f>SUBSTITUTE(IFERROR(VLOOKUP($A93,'Raw - F'!$B:$AA,25,FALSE),""),0,"")</f>
        <v/>
      </c>
      <c r="P93" s="16" t="str">
        <f>SUBSTITUTE(IFERROR(VLOOKUP($A93,'Raw - F'!$B:$AA,21,FALSE),""),0,"")</f>
        <v/>
      </c>
    </row>
    <row r="94" spans="1:16" x14ac:dyDescent="0.35">
      <c r="A94">
        <v>85</v>
      </c>
      <c r="B94" s="9">
        <f>IFERROR(VLOOKUP($A94,'Raw - F'!$B:$R,2,FALSE),"")</f>
        <v>44320</v>
      </c>
      <c r="C94" s="2" t="str">
        <f>IFERROR(VLOOKUP($A94,'Raw - F'!$B:$R,3,FALSE),"")</f>
        <v>WOLVERHAMPTON</v>
      </c>
      <c r="D94" s="2" t="str">
        <f>IFERROR(VLOOKUP($A94,'Raw - F'!$B:$R,6,FALSE),"")</f>
        <v>Hcap</v>
      </c>
      <c r="E94" s="2" t="str">
        <f>SUBSTITUTE(IFERROR(VLOOKUP($A94,'Raw - F'!$B:$O,9,FALSE),""),"0","")</f>
        <v>3yo</v>
      </c>
      <c r="F94" s="2" t="str">
        <f>SUBSTITUTE(IFERROR(VLOOKUP($A94,'Raw - F'!$B:$O,7,FALSE),""),"0","")</f>
        <v>Open</v>
      </c>
      <c r="G94" s="2">
        <f>IFERROR(IF(VLOOKUP($A94,'Raw - F'!$B:$O,11,FALSE)&gt;1,VLOOKUP($A94,'Raw - F'!$B:$O,11,FALSE),IF(VLOOKUP($A94,'Raw - F'!$B:$M,12,FALSE)&lt;&gt;"",VLOOKUP($A94,'Raw - F'!$B:$M,12,FALSE),"")),"")</f>
        <v>6</v>
      </c>
      <c r="H94" s="4" t="str">
        <f>IFERROR(VLOOKUP($A94,'Raw - F'!$B:$O,13,FALSE),"")</f>
        <v>46-65</v>
      </c>
      <c r="I94" s="2" t="str">
        <f>IFERROR(VLOOKUP($A94,'Raw - F'!$B:$O,10,FALSE),"")</f>
        <v>A</v>
      </c>
      <c r="J94" s="2" t="str">
        <f>IFERROR(VLOOKUP($A94,'Raw - F'!$B:$P,15,FALSE),"")</f>
        <v>1m</v>
      </c>
      <c r="K94" s="16" t="str">
        <f>SUBSTITUTE(IFERROR(VLOOKUP($A94,'Raw - F'!$B:$X,23,FALSE),""),0,"")</f>
        <v xml:space="preserve"> </v>
      </c>
      <c r="L94" s="22" t="str">
        <f>IF(VLOOKUP($A94,'Raw - F'!$B:$AA,24,FALSE)="","",VLOOKUP($A94,'Raw - F'!$B:$AA,24,FALSE))</f>
        <v/>
      </c>
      <c r="M94" s="16" t="str">
        <f>SUBSTITUTE(IFERROR(VLOOKUP($A94,'Raw - F'!$B:$X,22,FALSE),""),0,"")</f>
        <v xml:space="preserve"> </v>
      </c>
      <c r="N94" s="16" t="str">
        <f>SUBSTITUTE(IFERROR(VLOOKUP($A94,'Raw - F'!$B:$X,8,FALSE),""),0,"")</f>
        <v/>
      </c>
      <c r="O94" s="16" t="str">
        <f>SUBSTITUTE(IFERROR(VLOOKUP($A94,'Raw - F'!$B:$AA,25,FALSE),""),0,"")</f>
        <v/>
      </c>
      <c r="P94" s="16" t="str">
        <f>SUBSTITUTE(IFERROR(VLOOKUP($A94,'Raw - F'!$B:$AA,21,FALSE),""),0,"")</f>
        <v/>
      </c>
    </row>
    <row r="95" spans="1:16" x14ac:dyDescent="0.35">
      <c r="A95">
        <v>86</v>
      </c>
      <c r="B95" s="9">
        <f>IFERROR(VLOOKUP($A95,'Raw - F'!$B:$R,2,FALSE),"")</f>
        <v>44320</v>
      </c>
      <c r="C95" s="2" t="str">
        <f>IFERROR(VLOOKUP($A95,'Raw - F'!$B:$R,3,FALSE),"")</f>
        <v>WOLVERHAMPTON</v>
      </c>
      <c r="D95" s="2" t="str">
        <f>IFERROR(VLOOKUP($A95,'Raw - F'!$B:$R,6,FALSE),"")</f>
        <v>Hcap</v>
      </c>
      <c r="E95" s="2" t="str">
        <f>SUBSTITUTE(IFERROR(VLOOKUP($A95,'Raw - F'!$B:$O,9,FALSE),""),"0","")</f>
        <v>3yo</v>
      </c>
      <c r="F95" s="2" t="str">
        <f>SUBSTITUTE(IFERROR(VLOOKUP($A95,'Raw - F'!$B:$O,7,FALSE),""),"0","")</f>
        <v>Open</v>
      </c>
      <c r="G95" s="2">
        <f>IFERROR(IF(VLOOKUP($A95,'Raw - F'!$B:$O,11,FALSE)&gt;1,VLOOKUP($A95,'Raw - F'!$B:$O,11,FALSE),IF(VLOOKUP($A95,'Raw - F'!$B:$M,12,FALSE)&lt;&gt;"",VLOOKUP($A95,'Raw - F'!$B:$M,12,FALSE),"")),"")</f>
        <v>6</v>
      </c>
      <c r="H95" s="4" t="str">
        <f>IFERROR(VLOOKUP($A95,'Raw - F'!$B:$O,13,FALSE),"")</f>
        <v>46-60</v>
      </c>
      <c r="I95" s="2" t="str">
        <f>IFERROR(VLOOKUP($A95,'Raw - F'!$B:$O,10,FALSE),"")</f>
        <v>A</v>
      </c>
      <c r="J95" s="2" t="str">
        <f>IFERROR(VLOOKUP($A95,'Raw - F'!$B:$P,15,FALSE),"")</f>
        <v>5f</v>
      </c>
      <c r="K95" s="16" t="str">
        <f>SUBSTITUTE(IFERROR(VLOOKUP($A95,'Raw - F'!$B:$X,23,FALSE),""),0,"")</f>
        <v xml:space="preserve"> </v>
      </c>
      <c r="L95" s="22" t="str">
        <f>IF(VLOOKUP($A95,'Raw - F'!$B:$AA,24,FALSE)="","",VLOOKUP($A95,'Raw - F'!$B:$AA,24,FALSE))</f>
        <v/>
      </c>
      <c r="M95" s="16" t="str">
        <f>SUBSTITUTE(IFERROR(VLOOKUP($A95,'Raw - F'!$B:$X,22,FALSE),""),0,"")</f>
        <v xml:space="preserve"> </v>
      </c>
      <c r="N95" s="16" t="str">
        <f>SUBSTITUTE(IFERROR(VLOOKUP($A95,'Raw - F'!$B:$X,8,FALSE),""),0,"")</f>
        <v/>
      </c>
      <c r="O95" s="16" t="str">
        <f>SUBSTITUTE(IFERROR(VLOOKUP($A95,'Raw - F'!$B:$AA,25,FALSE),""),0,"")</f>
        <v/>
      </c>
      <c r="P95" s="16" t="str">
        <f>SUBSTITUTE(IFERROR(VLOOKUP($A95,'Raw - F'!$B:$AA,21,FALSE),""),0,"")</f>
        <v/>
      </c>
    </row>
    <row r="96" spans="1:16" x14ac:dyDescent="0.35">
      <c r="A96">
        <v>87</v>
      </c>
      <c r="B96" s="9">
        <f>IFERROR(VLOOKUP($A96,'Raw - F'!$B:$R,2,FALSE),"")</f>
        <v>44321</v>
      </c>
      <c r="C96" s="2" t="str">
        <f>IFERROR(VLOOKUP($A96,'Raw - F'!$B:$R,3,FALSE),"")</f>
        <v>CHESTER</v>
      </c>
      <c r="D96" s="2" t="str">
        <f>IFERROR(VLOOKUP($A96,'Raw - F'!$B:$R,6,FALSE),"")</f>
        <v>WFA</v>
      </c>
      <c r="E96" s="2" t="str">
        <f>SUBSTITUTE(IFERROR(VLOOKUP($A96,'Raw - F'!$B:$O,9,FALSE),""),"0","")</f>
        <v>3yo</v>
      </c>
      <c r="F96" s="2" t="str">
        <f>SUBSTITUTE(IFERROR(VLOOKUP($A96,'Raw - F'!$B:$O,7,FALSE),""),"0","")</f>
        <v>Open</v>
      </c>
      <c r="G96" s="2" t="str">
        <f>IFERROR(IF(VLOOKUP($A96,'Raw - F'!$B:$O,11,FALSE)&gt;1,VLOOKUP($A96,'Raw - F'!$B:$O,11,FALSE),IF(VLOOKUP($A96,'Raw - F'!$B:$M,12,FALSE)&lt;&gt;"",VLOOKUP($A96,'Raw - F'!$B:$M,12,FALSE),"")),"")</f>
        <v>1(G3)</v>
      </c>
      <c r="H96" s="4" t="str">
        <f>IFERROR(VLOOKUP($A96,'Raw - F'!$B:$O,13,FALSE),"")</f>
        <v>Open</v>
      </c>
      <c r="I96" s="2" t="str">
        <f>IFERROR(VLOOKUP($A96,'Raw - F'!$B:$O,10,FALSE),"")</f>
        <v>C</v>
      </c>
      <c r="J96" s="2" t="str">
        <f>IFERROR(VLOOKUP($A96,'Raw - F'!$B:$P,15,FALSE),"")</f>
        <v>1m 4f</v>
      </c>
      <c r="K96" s="16" t="str">
        <f>SUBSTITUTE(IFERROR(VLOOKUP($A96,'Raw - F'!$B:$X,23,FALSE),""),0,"")</f>
        <v xml:space="preserve"> </v>
      </c>
      <c r="L96" s="22" t="str">
        <f>IF(VLOOKUP($A96,'Raw - F'!$B:$AA,24,FALSE)="","",VLOOKUP($A96,'Raw - F'!$B:$AA,24,FALSE))</f>
        <v/>
      </c>
      <c r="M96" s="16" t="str">
        <f>SUBSTITUTE(IFERROR(VLOOKUP($A96,'Raw - F'!$B:$X,22,FALSE),""),0,"")</f>
        <v xml:space="preserve"> </v>
      </c>
      <c r="N96" s="16" t="str">
        <f>SUBSTITUTE(IFERROR(VLOOKUP($A96,'Raw - F'!$B:$X,8,FALSE),""),0,"")</f>
        <v/>
      </c>
      <c r="O96" s="16" t="str">
        <f>SUBSTITUTE(IFERROR(VLOOKUP($A96,'Raw - F'!$B:$AA,25,FALSE),""),0,"")</f>
        <v/>
      </c>
      <c r="P96" s="16" t="str">
        <f>SUBSTITUTE(IFERROR(VLOOKUP($A96,'Raw - F'!$B:$AA,21,FALSE),""),0,"")</f>
        <v/>
      </c>
    </row>
    <row r="97" spans="1:16" x14ac:dyDescent="0.35">
      <c r="A97">
        <v>88</v>
      </c>
      <c r="B97" s="9">
        <f>IFERROR(VLOOKUP($A97,'Raw - F'!$B:$R,2,FALSE),"")</f>
        <v>44321</v>
      </c>
      <c r="C97" s="2" t="str">
        <f>IFERROR(VLOOKUP($A97,'Raw - F'!$B:$R,3,FALSE),"")</f>
        <v>CHESTER</v>
      </c>
      <c r="D97" s="2" t="str">
        <f>IFERROR(VLOOKUP($A97,'Raw - F'!$B:$R,6,FALSE),"")</f>
        <v>WFA</v>
      </c>
      <c r="E97" s="2" t="str">
        <f>SUBSTITUTE(IFERROR(VLOOKUP($A97,'Raw - F'!$B:$O,9,FALSE),""),"0","")</f>
        <v>3yo</v>
      </c>
      <c r="F97" s="2" t="str">
        <f>SUBSTITUTE(IFERROR(VLOOKUP($A97,'Raw - F'!$B:$O,7,FALSE),""),"0","")</f>
        <v>Open</v>
      </c>
      <c r="G97" s="2" t="str">
        <f>IFERROR(IF(VLOOKUP($A97,'Raw - F'!$B:$O,11,FALSE)&gt;1,VLOOKUP($A97,'Raw - F'!$B:$O,11,FALSE),IF(VLOOKUP($A97,'Raw - F'!$B:$M,12,FALSE)&lt;&gt;"",VLOOKUP($A97,'Raw - F'!$B:$M,12,FALSE),"")),"")</f>
        <v>1(Lstd)</v>
      </c>
      <c r="H97" s="4" t="str">
        <f>IFERROR(VLOOKUP($A97,'Raw - F'!$B:$O,13,FALSE),"")</f>
        <v>Open</v>
      </c>
      <c r="I97" s="2" t="str">
        <f>IFERROR(VLOOKUP($A97,'Raw - F'!$B:$O,10,FALSE),"")</f>
        <v>F</v>
      </c>
      <c r="J97" s="2" t="str">
        <f>IFERROR(VLOOKUP($A97,'Raw - F'!$B:$P,15,FALSE),"")</f>
        <v>1m 3f</v>
      </c>
      <c r="K97" s="16" t="str">
        <f>SUBSTITUTE(IFERROR(VLOOKUP($A97,'Raw - F'!$B:$X,23,FALSE),""),0,"")</f>
        <v xml:space="preserve"> </v>
      </c>
      <c r="L97" s="22" t="str">
        <f>IF(VLOOKUP($A97,'Raw - F'!$B:$AA,24,FALSE)="","",VLOOKUP($A97,'Raw - F'!$B:$AA,24,FALSE))</f>
        <v/>
      </c>
      <c r="M97" s="16" t="str">
        <f>SUBSTITUTE(IFERROR(VLOOKUP($A97,'Raw - F'!$B:$X,22,FALSE),""),0,"")</f>
        <v xml:space="preserve"> </v>
      </c>
      <c r="N97" s="16" t="str">
        <f>SUBSTITUTE(IFERROR(VLOOKUP($A97,'Raw - F'!$B:$X,8,FALSE),""),0,"")</f>
        <v/>
      </c>
      <c r="O97" s="16" t="str">
        <f>SUBSTITUTE(IFERROR(VLOOKUP($A97,'Raw - F'!$B:$AA,25,FALSE),""),0,"")</f>
        <v/>
      </c>
      <c r="P97" s="16" t="str">
        <f>SUBSTITUTE(IFERROR(VLOOKUP($A97,'Raw - F'!$B:$AA,21,FALSE),""),0,"")</f>
        <v/>
      </c>
    </row>
    <row r="98" spans="1:16" x14ac:dyDescent="0.35">
      <c r="A98">
        <v>89</v>
      </c>
      <c r="B98" s="9">
        <f>IFERROR(VLOOKUP($A98,'Raw - F'!$B:$R,2,FALSE),"")</f>
        <v>44321</v>
      </c>
      <c r="C98" s="2" t="str">
        <f>IFERROR(VLOOKUP($A98,'Raw - F'!$B:$R,3,FALSE),"")</f>
        <v>CHESTER</v>
      </c>
      <c r="D98" s="2" t="str">
        <f>IFERROR(VLOOKUP($A98,'Raw - F'!$B:$R,6,FALSE),"")</f>
        <v>Hcap</v>
      </c>
      <c r="E98" s="2" t="str">
        <f>SUBSTITUTE(IFERROR(VLOOKUP($A98,'Raw - F'!$B:$O,9,FALSE),""),"0","")</f>
        <v>3yo</v>
      </c>
      <c r="F98" s="2" t="str">
        <f>SUBSTITUTE(IFERROR(VLOOKUP($A98,'Raw - F'!$B:$O,7,FALSE),""),"0","")</f>
        <v>Open</v>
      </c>
      <c r="G98" s="2">
        <f>IFERROR(IF(VLOOKUP($A98,'Raw - F'!$B:$O,11,FALSE)&gt;1,VLOOKUP($A98,'Raw - F'!$B:$O,11,FALSE),IF(VLOOKUP($A98,'Raw - F'!$B:$M,12,FALSE)&lt;&gt;"",VLOOKUP($A98,'Raw - F'!$B:$M,12,FALSE),"")),"")</f>
        <v>2</v>
      </c>
      <c r="H98" s="4" t="str">
        <f>IFERROR(VLOOKUP($A98,'Raw - F'!$B:$O,13,FALSE),"")</f>
        <v>86-105</v>
      </c>
      <c r="I98" s="2" t="str">
        <f>IFERROR(VLOOKUP($A98,'Raw - F'!$B:$O,10,FALSE),"")</f>
        <v>A</v>
      </c>
      <c r="J98" s="2" t="str">
        <f>IFERROR(VLOOKUP($A98,'Raw - F'!$B:$P,15,FALSE),"")</f>
        <v>5f</v>
      </c>
      <c r="K98" s="16" t="str">
        <f>SUBSTITUTE(IFERROR(VLOOKUP($A98,'Raw - F'!$B:$X,23,FALSE),""),0,"")</f>
        <v xml:space="preserve"> </v>
      </c>
      <c r="L98" s="22" t="str">
        <f>IF(VLOOKUP($A98,'Raw - F'!$B:$AA,24,FALSE)="","",VLOOKUP($A98,'Raw - F'!$B:$AA,24,FALSE))</f>
        <v/>
      </c>
      <c r="M98" s="16" t="str">
        <f>SUBSTITUTE(IFERROR(VLOOKUP($A98,'Raw - F'!$B:$X,22,FALSE),""),0,"")</f>
        <v xml:space="preserve"> </v>
      </c>
      <c r="N98" s="16" t="str">
        <f>SUBSTITUTE(IFERROR(VLOOKUP($A98,'Raw - F'!$B:$X,8,FALSE),""),0,"")</f>
        <v/>
      </c>
      <c r="O98" s="16" t="str">
        <f>SUBSTITUTE(IFERROR(VLOOKUP($A98,'Raw - F'!$B:$AA,25,FALSE),""),0,"")</f>
        <v/>
      </c>
      <c r="P98" s="16" t="str">
        <f>SUBSTITUTE(IFERROR(VLOOKUP($A98,'Raw - F'!$B:$AA,21,FALSE),""),0,"")</f>
        <v/>
      </c>
    </row>
    <row r="99" spans="1:16" x14ac:dyDescent="0.35">
      <c r="A99">
        <v>90</v>
      </c>
      <c r="B99" s="9">
        <f>IFERROR(VLOOKUP($A99,'Raw - F'!$B:$R,2,FALSE),"")</f>
        <v>44321</v>
      </c>
      <c r="C99" s="2" t="str">
        <f>IFERROR(VLOOKUP($A99,'Raw - F'!$B:$R,3,FALSE),"")</f>
        <v>CHESTER</v>
      </c>
      <c r="D99" s="2" t="str">
        <f>IFERROR(VLOOKUP($A99,'Raw - F'!$B:$R,6,FALSE),"")</f>
        <v>WFA</v>
      </c>
      <c r="E99" s="2" t="str">
        <f>SUBSTITUTE(IFERROR(VLOOKUP($A99,'Raw - F'!$B:$O,9,FALSE),""),"0","")</f>
        <v>2yo</v>
      </c>
      <c r="F99" s="2" t="str">
        <f>SUBSTITUTE(IFERROR(VLOOKUP($A99,'Raw - F'!$B:$O,7,FALSE),""),"0","")</f>
        <v>Open</v>
      </c>
      <c r="G99" s="2">
        <f>IFERROR(IF(VLOOKUP($A99,'Raw - F'!$B:$O,11,FALSE)&gt;1,VLOOKUP($A99,'Raw - F'!$B:$O,11,FALSE),IF(VLOOKUP($A99,'Raw - F'!$B:$M,12,FALSE)&lt;&gt;"",VLOOKUP($A99,'Raw - F'!$B:$M,12,FALSE),"")),"")</f>
        <v>2</v>
      </c>
      <c r="H99" s="4" t="str">
        <f>IFERROR(VLOOKUP($A99,'Raw - F'!$B:$O,13,FALSE),"")</f>
        <v>Open</v>
      </c>
      <c r="I99" s="2" t="str">
        <f>IFERROR(VLOOKUP($A99,'Raw - F'!$B:$O,10,FALSE),"")</f>
        <v>A</v>
      </c>
      <c r="J99" s="2" t="str">
        <f>IFERROR(VLOOKUP($A99,'Raw - F'!$B:$P,15,FALSE),"")</f>
        <v>5f</v>
      </c>
      <c r="K99" s="16" t="str">
        <f>SUBSTITUTE(IFERROR(VLOOKUP($A99,'Raw - F'!$B:$X,23,FALSE),""),0,"")</f>
        <v xml:space="preserve"> </v>
      </c>
      <c r="L99" s="22" t="str">
        <f>IF(VLOOKUP($A99,'Raw - F'!$B:$AA,24,FALSE)="","",VLOOKUP($A99,'Raw - F'!$B:$AA,24,FALSE))</f>
        <v/>
      </c>
      <c r="M99" s="16" t="str">
        <f>SUBSTITUTE(IFERROR(VLOOKUP($A99,'Raw - F'!$B:$X,22,FALSE),""),0,"")</f>
        <v xml:space="preserve"> </v>
      </c>
      <c r="N99" s="16" t="str">
        <f>SUBSTITUTE(IFERROR(VLOOKUP($A99,'Raw - F'!$B:$X,8,FALSE),""),0,"")</f>
        <v>Conditions</v>
      </c>
      <c r="O99" s="16" t="str">
        <f>SUBSTITUTE(IFERROR(VLOOKUP($A99,'Raw - F'!$B:$AA,25,FALSE),""),0,"")</f>
        <v/>
      </c>
      <c r="P99" s="16" t="str">
        <f>SUBSTITUTE(IFERROR(VLOOKUP($A99,'Raw - F'!$B:$AA,21,FALSE),""),0,"")</f>
        <v/>
      </c>
    </row>
    <row r="100" spans="1:16" x14ac:dyDescent="0.35">
      <c r="A100">
        <v>91</v>
      </c>
      <c r="B100" s="9">
        <f>IFERROR(VLOOKUP($A100,'Raw - F'!$B:$R,2,FALSE),"")</f>
        <v>44321</v>
      </c>
      <c r="C100" s="2" t="str">
        <f>IFERROR(VLOOKUP($A100,'Raw - F'!$B:$R,3,FALSE),"")</f>
        <v>CHESTER</v>
      </c>
      <c r="D100" s="2" t="str">
        <f>IFERROR(VLOOKUP($A100,'Raw - F'!$B:$R,6,FALSE),"")</f>
        <v>WFA</v>
      </c>
      <c r="E100" s="2" t="str">
        <f>SUBSTITUTE(IFERROR(VLOOKUP($A100,'Raw - F'!$B:$O,9,FALSE),""),"0","")</f>
        <v>3yo</v>
      </c>
      <c r="F100" s="2" t="str">
        <f>SUBSTITUTE(IFERROR(VLOOKUP($A100,'Raw - F'!$B:$O,7,FALSE),""),"0","")</f>
        <v>Mdn</v>
      </c>
      <c r="G100" s="2">
        <f>IFERROR(IF(VLOOKUP($A100,'Raw - F'!$B:$O,11,FALSE)&gt;1,VLOOKUP($A100,'Raw - F'!$B:$O,11,FALSE),IF(VLOOKUP($A100,'Raw - F'!$B:$M,12,FALSE)&lt;&gt;"",VLOOKUP($A100,'Raw - F'!$B:$M,12,FALSE),"")),"")</f>
        <v>3</v>
      </c>
      <c r="H100" s="4" t="str">
        <f>IFERROR(VLOOKUP($A100,'Raw - F'!$B:$O,13,FALSE),"")</f>
        <v>Open</v>
      </c>
      <c r="I100" s="2" t="str">
        <f>IFERROR(VLOOKUP($A100,'Raw - F'!$B:$O,10,FALSE),"")</f>
        <v>A</v>
      </c>
      <c r="J100" s="2" t="str">
        <f>IFERROR(VLOOKUP($A100,'Raw - F'!$B:$P,15,FALSE),"")</f>
        <v>1m 2f</v>
      </c>
      <c r="K100" s="16" t="str">
        <f>SUBSTITUTE(IFERROR(VLOOKUP($A100,'Raw - F'!$B:$X,23,FALSE),""),0,"")</f>
        <v xml:space="preserve"> </v>
      </c>
      <c r="L100" s="22" t="str">
        <f>IF(VLOOKUP($A100,'Raw - F'!$B:$AA,24,FALSE)="","",VLOOKUP($A100,'Raw - F'!$B:$AA,24,FALSE))</f>
        <v/>
      </c>
      <c r="M100" s="16" t="str">
        <f>SUBSTITUTE(IFERROR(VLOOKUP($A100,'Raw - F'!$B:$X,22,FALSE),""),0,"")</f>
        <v xml:space="preserve"> </v>
      </c>
      <c r="N100" s="16" t="str">
        <f>SUBSTITUTE(IFERROR(VLOOKUP($A100,'Raw - F'!$B:$X,8,FALSE),""),0,"")</f>
        <v/>
      </c>
      <c r="O100" s="16" t="str">
        <f>SUBSTITUTE(IFERROR(VLOOKUP($A100,'Raw - F'!$B:$AA,25,FALSE),""),0,"")</f>
        <v/>
      </c>
      <c r="P100" s="16" t="str">
        <f>SUBSTITUTE(IFERROR(VLOOKUP($A100,'Raw - F'!$B:$AA,21,FALSE),""),0,"")</f>
        <v/>
      </c>
    </row>
    <row r="101" spans="1:16" x14ac:dyDescent="0.35">
      <c r="A101">
        <v>92</v>
      </c>
      <c r="B101" s="9">
        <f>IFERROR(VLOOKUP($A101,'Raw - F'!$B:$R,2,FALSE),"")</f>
        <v>44321</v>
      </c>
      <c r="C101" s="2" t="str">
        <f>IFERROR(VLOOKUP($A101,'Raw - F'!$B:$R,3,FALSE),"")</f>
        <v>CHESTER</v>
      </c>
      <c r="D101" s="2" t="str">
        <f>IFERROR(VLOOKUP($A101,'Raw - F'!$B:$R,6,FALSE),"")</f>
        <v>Hcap</v>
      </c>
      <c r="E101" s="2" t="str">
        <f>SUBSTITUTE(IFERROR(VLOOKUP($A101,'Raw - F'!$B:$O,9,FALSE),""),"0","")</f>
        <v>3yo</v>
      </c>
      <c r="F101" s="2" t="str">
        <f>SUBSTITUTE(IFERROR(VLOOKUP($A101,'Raw - F'!$B:$O,7,FALSE),""),"0","")</f>
        <v>Open</v>
      </c>
      <c r="G101" s="2">
        <f>IFERROR(IF(VLOOKUP($A101,'Raw - F'!$B:$O,11,FALSE)&gt;1,VLOOKUP($A101,'Raw - F'!$B:$O,11,FALSE),IF(VLOOKUP($A101,'Raw - F'!$B:$M,12,FALSE)&lt;&gt;"",VLOOKUP($A101,'Raw - F'!$B:$M,12,FALSE),"")),"")</f>
        <v>3</v>
      </c>
      <c r="H101" s="4" t="str">
        <f>IFERROR(VLOOKUP($A101,'Raw - F'!$B:$O,13,FALSE),"")</f>
        <v>76-95</v>
      </c>
      <c r="I101" s="2" t="str">
        <f>IFERROR(VLOOKUP($A101,'Raw - F'!$B:$O,10,FALSE),"")</f>
        <v>A</v>
      </c>
      <c r="J101" s="2" t="str">
        <f>IFERROR(VLOOKUP($A101,'Raw - F'!$B:$P,15,FALSE),"")</f>
        <v>6f</v>
      </c>
      <c r="K101" s="16" t="str">
        <f>SUBSTITUTE(IFERROR(VLOOKUP($A101,'Raw - F'!$B:$X,23,FALSE),""),0,"")</f>
        <v xml:space="preserve"> </v>
      </c>
      <c r="L101" s="22" t="str">
        <f>IF(VLOOKUP($A101,'Raw - F'!$B:$AA,24,FALSE)="","",VLOOKUP($A101,'Raw - F'!$B:$AA,24,FALSE))</f>
        <v/>
      </c>
      <c r="M101" s="16" t="str">
        <f>SUBSTITUTE(IFERROR(VLOOKUP($A101,'Raw - F'!$B:$X,22,FALSE),""),0,"")</f>
        <v xml:space="preserve"> </v>
      </c>
      <c r="N101" s="16" t="str">
        <f>SUBSTITUTE(IFERROR(VLOOKUP($A101,'Raw - F'!$B:$X,8,FALSE),""),0,"")</f>
        <v/>
      </c>
      <c r="O101" s="16" t="str">
        <f>SUBSTITUTE(IFERROR(VLOOKUP($A101,'Raw - F'!$B:$AA,25,FALSE),""),0,"")</f>
        <v/>
      </c>
      <c r="P101" s="16" t="str">
        <f>SUBSTITUTE(IFERROR(VLOOKUP($A101,'Raw - F'!$B:$AA,21,FALSE),""),0,"")</f>
        <v/>
      </c>
    </row>
    <row r="102" spans="1:16" x14ac:dyDescent="0.35">
      <c r="A102">
        <v>93</v>
      </c>
      <c r="B102" s="9">
        <f>IFERROR(VLOOKUP($A102,'Raw - F'!$B:$R,2,FALSE),"")</f>
        <v>44321</v>
      </c>
      <c r="C102" s="2" t="str">
        <f>IFERROR(VLOOKUP($A102,'Raw - F'!$B:$R,3,FALSE),"")</f>
        <v>CHESTER</v>
      </c>
      <c r="D102" s="2" t="str">
        <f>IFERROR(VLOOKUP($A102,'Raw - F'!$B:$R,6,FALSE),"")</f>
        <v>Hcap</v>
      </c>
      <c r="E102" s="2" t="str">
        <f>SUBSTITUTE(IFERROR(VLOOKUP($A102,'Raw - F'!$B:$O,9,FALSE),""),"0","")</f>
        <v>4yo+</v>
      </c>
      <c r="F102" s="2" t="str">
        <f>SUBSTITUTE(IFERROR(VLOOKUP($A102,'Raw - F'!$B:$O,7,FALSE),""),"0","")</f>
        <v>Open</v>
      </c>
      <c r="G102" s="2">
        <f>IFERROR(IF(VLOOKUP($A102,'Raw - F'!$B:$O,11,FALSE)&gt;1,VLOOKUP($A102,'Raw - F'!$B:$O,11,FALSE),IF(VLOOKUP($A102,'Raw - F'!$B:$M,12,FALSE)&lt;&gt;"",VLOOKUP($A102,'Raw - F'!$B:$M,12,FALSE),"")),"")</f>
        <v>4</v>
      </c>
      <c r="H102" s="4" t="str">
        <f>IFERROR(VLOOKUP($A102,'Raw - F'!$B:$O,13,FALSE),"")</f>
        <v>66-85</v>
      </c>
      <c r="I102" s="2" t="str">
        <f>IFERROR(VLOOKUP($A102,'Raw - F'!$B:$O,10,FALSE),"")</f>
        <v>A</v>
      </c>
      <c r="J102" s="2" t="str">
        <f>IFERROR(VLOOKUP($A102,'Raw - F'!$B:$P,15,FALSE),"")</f>
        <v>7f</v>
      </c>
      <c r="K102" s="16" t="str">
        <f>SUBSTITUTE(IFERROR(VLOOKUP($A102,'Raw - F'!$B:$X,23,FALSE),""),0,"")</f>
        <v xml:space="preserve"> </v>
      </c>
      <c r="L102" s="22" t="str">
        <f>IF(VLOOKUP($A102,'Raw - F'!$B:$AA,24,FALSE)="","",VLOOKUP($A102,'Raw - F'!$B:$AA,24,FALSE))</f>
        <v/>
      </c>
      <c r="M102" s="16" t="str">
        <f>SUBSTITUTE(IFERROR(VLOOKUP($A102,'Raw - F'!$B:$X,22,FALSE),""),0,"")</f>
        <v xml:space="preserve"> </v>
      </c>
      <c r="N102" s="16" t="str">
        <f>SUBSTITUTE(IFERROR(VLOOKUP($A102,'Raw - F'!$B:$X,8,FALSE),""),0,"")</f>
        <v/>
      </c>
      <c r="O102" s="16" t="str">
        <f>SUBSTITUTE(IFERROR(VLOOKUP($A102,'Raw - F'!$B:$AA,25,FALSE),""),0,"")</f>
        <v/>
      </c>
      <c r="P102" s="16" t="str">
        <f>SUBSTITUTE(IFERROR(VLOOKUP($A102,'Raw - F'!$B:$AA,21,FALSE),""),0,"")</f>
        <v/>
      </c>
    </row>
    <row r="103" spans="1:16" x14ac:dyDescent="0.35">
      <c r="A103">
        <v>94</v>
      </c>
      <c r="B103" s="9">
        <f>IFERROR(VLOOKUP($A103,'Raw - F'!$B:$R,2,FALSE),"")</f>
        <v>44321</v>
      </c>
      <c r="C103" s="2" t="str">
        <f>IFERROR(VLOOKUP($A103,'Raw - F'!$B:$R,3,FALSE),"")</f>
        <v>KEMPTON PARK</v>
      </c>
      <c r="D103" s="2" t="str">
        <f>IFERROR(VLOOKUP($A103,'Raw - F'!$B:$R,6,FALSE),"")</f>
        <v>Hcap</v>
      </c>
      <c r="E103" s="2" t="str">
        <f>SUBSTITUTE(IFERROR(VLOOKUP($A103,'Raw - F'!$B:$O,9,FALSE),""),"0","")</f>
        <v>4yo+</v>
      </c>
      <c r="F103" s="2" t="str">
        <f>SUBSTITUTE(IFERROR(VLOOKUP($A103,'Raw - F'!$B:$O,7,FALSE),""),"0","")</f>
        <v>Open</v>
      </c>
      <c r="G103" s="2">
        <f>IFERROR(IF(VLOOKUP($A103,'Raw - F'!$B:$O,11,FALSE)&gt;1,VLOOKUP($A103,'Raw - F'!$B:$O,11,FALSE),IF(VLOOKUP($A103,'Raw - F'!$B:$M,12,FALSE)&lt;&gt;"",VLOOKUP($A103,'Raw - F'!$B:$M,12,FALSE),"")),"")</f>
        <v>3</v>
      </c>
      <c r="H103" s="4" t="str">
        <f>IFERROR(VLOOKUP($A103,'Raw - F'!$B:$O,13,FALSE),"")</f>
        <v>76-95</v>
      </c>
      <c r="I103" s="2" t="str">
        <f>IFERROR(VLOOKUP($A103,'Raw - F'!$B:$O,10,FALSE),"")</f>
        <v>A</v>
      </c>
      <c r="J103" s="2" t="str">
        <f>IFERROR(VLOOKUP($A103,'Raw - F'!$B:$P,15,FALSE),"")</f>
        <v>7f</v>
      </c>
      <c r="K103" s="16" t="str">
        <f>SUBSTITUTE(IFERROR(VLOOKUP($A103,'Raw - F'!$B:$X,23,FALSE),""),0,"")</f>
        <v xml:space="preserve"> </v>
      </c>
      <c r="L103" s="22" t="str">
        <f>IF(VLOOKUP($A103,'Raw - F'!$B:$AA,24,FALSE)="","",VLOOKUP($A103,'Raw - F'!$B:$AA,24,FALSE))</f>
        <v/>
      </c>
      <c r="M103" s="16" t="str">
        <f>SUBSTITUTE(IFERROR(VLOOKUP($A103,'Raw - F'!$B:$X,22,FALSE),""),0,"")</f>
        <v xml:space="preserve"> </v>
      </c>
      <c r="N103" s="16" t="str">
        <f>SUBSTITUTE(IFERROR(VLOOKUP($A103,'Raw - F'!$B:$X,8,FALSE),""),0,"")</f>
        <v/>
      </c>
      <c r="O103" s="16" t="str">
        <f>SUBSTITUTE(IFERROR(VLOOKUP($A103,'Raw - F'!$B:$AA,25,FALSE),""),0,"")</f>
        <v/>
      </c>
      <c r="P103" s="16" t="str">
        <f>SUBSTITUTE(IFERROR(VLOOKUP($A103,'Raw - F'!$B:$AA,21,FALSE),""),0,"")</f>
        <v/>
      </c>
    </row>
    <row r="104" spans="1:16" x14ac:dyDescent="0.35">
      <c r="A104">
        <v>95</v>
      </c>
      <c r="B104" s="9">
        <f>IFERROR(VLOOKUP($A104,'Raw - F'!$B:$R,2,FALSE),"")</f>
        <v>44321</v>
      </c>
      <c r="C104" s="2" t="str">
        <f>IFERROR(VLOOKUP($A104,'Raw - F'!$B:$R,3,FALSE),"")</f>
        <v>KEMPTON PARK</v>
      </c>
      <c r="D104" s="2" t="str">
        <f>IFERROR(VLOOKUP($A104,'Raw - F'!$B:$R,6,FALSE),"")</f>
        <v>Hcap</v>
      </c>
      <c r="E104" s="2" t="str">
        <f>SUBSTITUTE(IFERROR(VLOOKUP($A104,'Raw - F'!$B:$O,9,FALSE),""),"0","")</f>
        <v>4yo+</v>
      </c>
      <c r="F104" s="2" t="str">
        <f>SUBSTITUTE(IFERROR(VLOOKUP($A104,'Raw - F'!$B:$O,7,FALSE),""),"0","")</f>
        <v>Open</v>
      </c>
      <c r="G104" s="2">
        <f>IFERROR(IF(VLOOKUP($A104,'Raw - F'!$B:$O,11,FALSE)&gt;1,VLOOKUP($A104,'Raw - F'!$B:$O,11,FALSE),IF(VLOOKUP($A104,'Raw - F'!$B:$M,12,FALSE)&lt;&gt;"",VLOOKUP($A104,'Raw - F'!$B:$M,12,FALSE),"")),"")</f>
        <v>5</v>
      </c>
      <c r="H104" s="4" t="str">
        <f>IFERROR(VLOOKUP($A104,'Raw - F'!$B:$O,13,FALSE),"")</f>
        <v>56-75</v>
      </c>
      <c r="I104" s="2" t="str">
        <f>IFERROR(VLOOKUP($A104,'Raw - F'!$B:$O,10,FALSE),"")</f>
        <v>A</v>
      </c>
      <c r="J104" s="2" t="str">
        <f>IFERROR(VLOOKUP($A104,'Raw - F'!$B:$P,15,FALSE),"")</f>
        <v>7f</v>
      </c>
      <c r="K104" s="16" t="str">
        <f>SUBSTITUTE(IFERROR(VLOOKUP($A104,'Raw - F'!$B:$X,23,FALSE),""),0,"")</f>
        <v xml:space="preserve"> </v>
      </c>
      <c r="L104" s="22" t="str">
        <f>IF(VLOOKUP($A104,'Raw - F'!$B:$AA,24,FALSE)="","",VLOOKUP($A104,'Raw - F'!$B:$AA,24,FALSE))</f>
        <v/>
      </c>
      <c r="M104" s="16" t="str">
        <f>SUBSTITUTE(IFERROR(VLOOKUP($A104,'Raw - F'!$B:$X,22,FALSE),""),0,"")</f>
        <v xml:space="preserve"> </v>
      </c>
      <c r="N104" s="16" t="str">
        <f>SUBSTITUTE(IFERROR(VLOOKUP($A104,'Raw - F'!$B:$X,8,FALSE),""),0,"")</f>
        <v/>
      </c>
      <c r="O104" s="16" t="str">
        <f>SUBSTITUTE(IFERROR(VLOOKUP($A104,'Raw - F'!$B:$AA,25,FALSE),""),0,"")</f>
        <v/>
      </c>
      <c r="P104" s="16" t="str">
        <f>SUBSTITUTE(IFERROR(VLOOKUP($A104,'Raw - F'!$B:$AA,21,FALSE),""),0,"")</f>
        <v/>
      </c>
    </row>
    <row r="105" spans="1:16" x14ac:dyDescent="0.35">
      <c r="A105">
        <v>96</v>
      </c>
      <c r="B105" s="9">
        <f>IFERROR(VLOOKUP($A105,'Raw - F'!$B:$R,2,FALSE),"")</f>
        <v>44321</v>
      </c>
      <c r="C105" s="2" t="str">
        <f>IFERROR(VLOOKUP($A105,'Raw - F'!$B:$R,3,FALSE),"")</f>
        <v>KEMPTON PARK</v>
      </c>
      <c r="D105" s="2" t="str">
        <f>IFERROR(VLOOKUP($A105,'Raw - F'!$B:$R,6,FALSE),"")</f>
        <v>Hcap</v>
      </c>
      <c r="E105" s="2" t="str">
        <f>SUBSTITUTE(IFERROR(VLOOKUP($A105,'Raw - F'!$B:$O,9,FALSE),""),"0","")</f>
        <v>4yo+</v>
      </c>
      <c r="F105" s="2" t="str">
        <f>SUBSTITUTE(IFERROR(VLOOKUP($A105,'Raw - F'!$B:$O,7,FALSE),""),"0","")</f>
        <v>Open</v>
      </c>
      <c r="G105" s="2">
        <f>IFERROR(IF(VLOOKUP($A105,'Raw - F'!$B:$O,11,FALSE)&gt;1,VLOOKUP($A105,'Raw - F'!$B:$O,11,FALSE),IF(VLOOKUP($A105,'Raw - F'!$B:$M,12,FALSE)&lt;&gt;"",VLOOKUP($A105,'Raw - F'!$B:$M,12,FALSE),"")),"")</f>
        <v>5</v>
      </c>
      <c r="H105" s="4" t="str">
        <f>IFERROR(VLOOKUP($A105,'Raw - F'!$B:$O,13,FALSE),"")</f>
        <v>56-75</v>
      </c>
      <c r="I105" s="2" t="str">
        <f>IFERROR(VLOOKUP($A105,'Raw - F'!$B:$O,10,FALSE),"")</f>
        <v>F</v>
      </c>
      <c r="J105" s="2" t="str">
        <f>IFERROR(VLOOKUP($A105,'Raw - F'!$B:$P,15,FALSE),"")</f>
        <v>6f</v>
      </c>
      <c r="K105" s="16" t="str">
        <f>SUBSTITUTE(IFERROR(VLOOKUP($A105,'Raw - F'!$B:$X,23,FALSE),""),0,"")</f>
        <v xml:space="preserve"> </v>
      </c>
      <c r="L105" s="22" t="str">
        <f>IF(VLOOKUP($A105,'Raw - F'!$B:$AA,24,FALSE)="","",VLOOKUP($A105,'Raw - F'!$B:$AA,24,FALSE))</f>
        <v/>
      </c>
      <c r="M105" s="16" t="str">
        <f>SUBSTITUTE(IFERROR(VLOOKUP($A105,'Raw - F'!$B:$X,22,FALSE),""),0,"")</f>
        <v xml:space="preserve"> </v>
      </c>
      <c r="N105" s="16" t="str">
        <f>SUBSTITUTE(IFERROR(VLOOKUP($A105,'Raw - F'!$B:$X,8,FALSE),""),0,"")</f>
        <v/>
      </c>
      <c r="O105" s="16" t="str">
        <f>SUBSTITUTE(IFERROR(VLOOKUP($A105,'Raw - F'!$B:$AA,25,FALSE),""),0,"")</f>
        <v/>
      </c>
      <c r="P105" s="16" t="str">
        <f>SUBSTITUTE(IFERROR(VLOOKUP($A105,'Raw - F'!$B:$AA,21,FALSE),""),0,"")</f>
        <v/>
      </c>
    </row>
    <row r="106" spans="1:16" x14ac:dyDescent="0.35">
      <c r="A106">
        <v>97</v>
      </c>
      <c r="B106" s="9">
        <f>IFERROR(VLOOKUP($A106,'Raw - F'!$B:$R,2,FALSE),"")</f>
        <v>44321</v>
      </c>
      <c r="C106" s="2" t="str">
        <f>IFERROR(VLOOKUP($A106,'Raw - F'!$B:$R,3,FALSE),"")</f>
        <v>KEMPTON PARK</v>
      </c>
      <c r="D106" s="2" t="str">
        <f>IFERROR(VLOOKUP($A106,'Raw - F'!$B:$R,6,FALSE),"")</f>
        <v>Hcap</v>
      </c>
      <c r="E106" s="2" t="str">
        <f>SUBSTITUTE(IFERROR(VLOOKUP($A106,'Raw - F'!$B:$O,9,FALSE),""),"0","")</f>
        <v>4yo+</v>
      </c>
      <c r="F106" s="2" t="str">
        <f>SUBSTITUTE(IFERROR(VLOOKUP($A106,'Raw - F'!$B:$O,7,FALSE),""),"0","")</f>
        <v>Open</v>
      </c>
      <c r="G106" s="2">
        <f>IFERROR(IF(VLOOKUP($A106,'Raw - F'!$B:$O,11,FALSE)&gt;1,VLOOKUP($A106,'Raw - F'!$B:$O,11,FALSE),IF(VLOOKUP($A106,'Raw - F'!$B:$M,12,FALSE)&lt;&gt;"",VLOOKUP($A106,'Raw - F'!$B:$M,12,FALSE),"")),"")</f>
        <v>5</v>
      </c>
      <c r="H106" s="4" t="str">
        <f>IFERROR(VLOOKUP($A106,'Raw - F'!$B:$O,13,FALSE),"")</f>
        <v>51-70</v>
      </c>
      <c r="I106" s="2" t="str">
        <f>IFERROR(VLOOKUP($A106,'Raw - F'!$B:$O,10,FALSE),"")</f>
        <v>A</v>
      </c>
      <c r="J106" s="2" t="str">
        <f>IFERROR(VLOOKUP($A106,'Raw - F'!$B:$P,15,FALSE),"")</f>
        <v>2m+</v>
      </c>
      <c r="K106" s="16" t="str">
        <f>SUBSTITUTE(IFERROR(VLOOKUP($A106,'Raw - F'!$B:$X,23,FALSE),""),0,"")</f>
        <v xml:space="preserve"> </v>
      </c>
      <c r="L106" s="22" t="str">
        <f>IF(VLOOKUP($A106,'Raw - F'!$B:$AA,24,FALSE)="","",VLOOKUP($A106,'Raw - F'!$B:$AA,24,FALSE))</f>
        <v/>
      </c>
      <c r="M106" s="16" t="str">
        <f>SUBSTITUTE(IFERROR(VLOOKUP($A106,'Raw - F'!$B:$X,22,FALSE),""),0,"")</f>
        <v xml:space="preserve"> </v>
      </c>
      <c r="N106" s="16" t="str">
        <f>SUBSTITUTE(IFERROR(VLOOKUP($A106,'Raw - F'!$B:$X,8,FALSE),""),0,"")</f>
        <v/>
      </c>
      <c r="O106" s="16" t="str">
        <f>SUBSTITUTE(IFERROR(VLOOKUP($A106,'Raw - F'!$B:$AA,25,FALSE),""),0,"")</f>
        <v/>
      </c>
      <c r="P106" s="16" t="str">
        <f>SUBSTITUTE(IFERROR(VLOOKUP($A106,'Raw - F'!$B:$AA,21,FALSE),""),0,"")</f>
        <v/>
      </c>
    </row>
    <row r="107" spans="1:16" x14ac:dyDescent="0.35">
      <c r="A107">
        <v>98</v>
      </c>
      <c r="B107" s="9">
        <f>IFERROR(VLOOKUP($A107,'Raw - F'!$B:$R,2,FALSE),"")</f>
        <v>44321</v>
      </c>
      <c r="C107" s="2" t="str">
        <f>IFERROR(VLOOKUP($A107,'Raw - F'!$B:$R,3,FALSE),"")</f>
        <v>KEMPTON PARK</v>
      </c>
      <c r="D107" s="2" t="str">
        <f>IFERROR(VLOOKUP($A107,'Raw - F'!$B:$R,6,FALSE),"")</f>
        <v>WFA</v>
      </c>
      <c r="E107" s="2" t="str">
        <f>SUBSTITUTE(IFERROR(VLOOKUP($A107,'Raw - F'!$B:$O,9,FALSE),""),"0","")</f>
        <v>3yo+</v>
      </c>
      <c r="F107" s="2" t="str">
        <f>SUBSTITUTE(IFERROR(VLOOKUP($A107,'Raw - F'!$B:$O,7,FALSE),""),"0","")</f>
        <v>Nov</v>
      </c>
      <c r="G107" s="2">
        <f>IFERROR(IF(VLOOKUP($A107,'Raw - F'!$B:$O,11,FALSE)&gt;1,VLOOKUP($A107,'Raw - F'!$B:$O,11,FALSE),IF(VLOOKUP($A107,'Raw - F'!$B:$M,12,FALSE)&lt;&gt;"",VLOOKUP($A107,'Raw - F'!$B:$M,12,FALSE),"")),"")</f>
        <v>5</v>
      </c>
      <c r="H107" s="4" t="str">
        <f>IFERROR(VLOOKUP($A107,'Raw - F'!$B:$O,13,FALSE),"")</f>
        <v>Open</v>
      </c>
      <c r="I107" s="2" t="str">
        <f>IFERROR(VLOOKUP($A107,'Raw - F'!$B:$O,10,FALSE),"")</f>
        <v>F</v>
      </c>
      <c r="J107" s="2" t="str">
        <f>IFERROR(VLOOKUP($A107,'Raw - F'!$B:$P,15,FALSE),"")</f>
        <v>1m 4f</v>
      </c>
      <c r="K107" s="16" t="str">
        <f>SUBSTITUTE(IFERROR(VLOOKUP($A107,'Raw - F'!$B:$X,23,FALSE),""),0,"")</f>
        <v xml:space="preserve"> </v>
      </c>
      <c r="L107" s="22" t="str">
        <f>IF(VLOOKUP($A107,'Raw - F'!$B:$AA,24,FALSE)="","",VLOOKUP($A107,'Raw - F'!$B:$AA,24,FALSE))</f>
        <v/>
      </c>
      <c r="M107" s="16" t="str">
        <f>SUBSTITUTE(IFERROR(VLOOKUP($A107,'Raw - F'!$B:$X,22,FALSE),""),0,"")</f>
        <v xml:space="preserve"> </v>
      </c>
      <c r="N107" s="16" t="str">
        <f>SUBSTITUTE(IFERROR(VLOOKUP($A107,'Raw - F'!$B:$X,8,FALSE),""),0,"")</f>
        <v/>
      </c>
      <c r="O107" s="16" t="str">
        <f>SUBSTITUTE(IFERROR(VLOOKUP($A107,'Raw - F'!$B:$AA,25,FALSE),""),0,"")</f>
        <v/>
      </c>
      <c r="P107" s="16" t="str">
        <f>SUBSTITUTE(IFERROR(VLOOKUP($A107,'Raw - F'!$B:$AA,21,FALSE),""),0,"")</f>
        <v/>
      </c>
    </row>
    <row r="108" spans="1:16" x14ac:dyDescent="0.35">
      <c r="A108">
        <v>99</v>
      </c>
      <c r="B108" s="9">
        <f>IFERROR(VLOOKUP($A108,'Raw - F'!$B:$R,2,FALSE),"")</f>
        <v>44321</v>
      </c>
      <c r="C108" s="2" t="str">
        <f>IFERROR(VLOOKUP($A108,'Raw - F'!$B:$R,3,FALSE),"")</f>
        <v>KEMPTON PARK</v>
      </c>
      <c r="D108" s="2" t="str">
        <f>IFERROR(VLOOKUP($A108,'Raw - F'!$B:$R,6,FALSE),"")</f>
        <v>WFA</v>
      </c>
      <c r="E108" s="2" t="str">
        <f>SUBSTITUTE(IFERROR(VLOOKUP($A108,'Raw - F'!$B:$O,9,FALSE),""),"0","")</f>
        <v>2yo</v>
      </c>
      <c r="F108" s="2" t="str">
        <f>SUBSTITUTE(IFERROR(VLOOKUP($A108,'Raw - F'!$B:$O,7,FALSE),""),"0","")</f>
        <v>Nov</v>
      </c>
      <c r="G108" s="2">
        <f>IFERROR(IF(VLOOKUP($A108,'Raw - F'!$B:$O,11,FALSE)&gt;1,VLOOKUP($A108,'Raw - F'!$B:$O,11,FALSE),IF(VLOOKUP($A108,'Raw - F'!$B:$M,12,FALSE)&lt;&gt;"",VLOOKUP($A108,'Raw - F'!$B:$M,12,FALSE),"")),"")</f>
        <v>4</v>
      </c>
      <c r="H108" s="4" t="str">
        <f>IFERROR(VLOOKUP($A108,'Raw - F'!$B:$O,13,FALSE),"")</f>
        <v>Open</v>
      </c>
      <c r="I108" s="2" t="str">
        <f>IFERROR(VLOOKUP($A108,'Raw - F'!$B:$O,10,FALSE),"")</f>
        <v>F</v>
      </c>
      <c r="J108" s="2" t="str">
        <f>IFERROR(VLOOKUP($A108,'Raw - F'!$B:$P,15,FALSE),"")</f>
        <v>5f</v>
      </c>
      <c r="K108" s="16" t="str">
        <f>SUBSTITUTE(IFERROR(VLOOKUP($A108,'Raw - F'!$B:$X,23,FALSE),""),0,"")</f>
        <v>Rest.</v>
      </c>
      <c r="L108" s="22" t="str">
        <f>IF(VLOOKUP($A108,'Raw - F'!$B:$AA,24,FALSE)="","",VLOOKUP($A108,'Raw - F'!$B:$AA,24,FALSE))</f>
        <v>B</v>
      </c>
      <c r="M108" s="16" t="str">
        <f>SUBSTITUTE(IFERROR(VLOOKUP($A108,'Raw - F'!$B:$X,22,FALSE),""),0,"")</f>
        <v xml:space="preserve"> </v>
      </c>
      <c r="N108" s="16" t="str">
        <f>SUBSTITUTE(IFERROR(VLOOKUP($A108,'Raw - F'!$B:$X,8,FALSE),""),0,"")</f>
        <v/>
      </c>
      <c r="O108" s="16" t="str">
        <f>SUBSTITUTE(IFERROR(VLOOKUP($A108,'Raw - F'!$B:$AA,25,FALSE),""),0,"")</f>
        <v>EBF</v>
      </c>
      <c r="P108" s="16" t="str">
        <f>SUBSTITUTE(IFERROR(VLOOKUP($A108,'Raw - F'!$B:$AA,21,FALSE),""),0,"")</f>
        <v/>
      </c>
    </row>
    <row r="109" spans="1:16" x14ac:dyDescent="0.35">
      <c r="A109">
        <v>100</v>
      </c>
      <c r="B109" s="9">
        <f>IFERROR(VLOOKUP($A109,'Raw - F'!$B:$R,2,FALSE),"")</f>
        <v>44321</v>
      </c>
      <c r="C109" s="2" t="str">
        <f>IFERROR(VLOOKUP($A109,'Raw - F'!$B:$R,3,FALSE),"")</f>
        <v>KEMPTON PARK</v>
      </c>
      <c r="D109" s="2" t="str">
        <f>IFERROR(VLOOKUP($A109,'Raw - F'!$B:$R,6,FALSE),"")</f>
        <v>Hcap</v>
      </c>
      <c r="E109" s="2" t="str">
        <f>SUBSTITUTE(IFERROR(VLOOKUP($A109,'Raw - F'!$B:$O,9,FALSE),""),"0","")</f>
        <v>3yo</v>
      </c>
      <c r="F109" s="2" t="str">
        <f>SUBSTITUTE(IFERROR(VLOOKUP($A109,'Raw - F'!$B:$O,7,FALSE),""),"0","")</f>
        <v>Open</v>
      </c>
      <c r="G109" s="2">
        <f>IFERROR(IF(VLOOKUP($A109,'Raw - F'!$B:$O,11,FALSE)&gt;1,VLOOKUP($A109,'Raw - F'!$B:$O,11,FALSE),IF(VLOOKUP($A109,'Raw - F'!$B:$M,12,FALSE)&lt;&gt;"",VLOOKUP($A109,'Raw - F'!$B:$M,12,FALSE),"")),"")</f>
        <v>5</v>
      </c>
      <c r="H109" s="4" t="str">
        <f>IFERROR(VLOOKUP($A109,'Raw - F'!$B:$O,13,FALSE),"")</f>
        <v>51-70</v>
      </c>
      <c r="I109" s="2" t="str">
        <f>IFERROR(VLOOKUP($A109,'Raw - F'!$B:$O,10,FALSE),"")</f>
        <v>A</v>
      </c>
      <c r="J109" s="2" t="str">
        <f>IFERROR(VLOOKUP($A109,'Raw - F'!$B:$P,15,FALSE),"")</f>
        <v>7f</v>
      </c>
      <c r="K109" s="16" t="str">
        <f>SUBSTITUTE(IFERROR(VLOOKUP($A109,'Raw - F'!$B:$X,23,FALSE),""),0,"")</f>
        <v xml:space="preserve"> </v>
      </c>
      <c r="L109" s="22" t="str">
        <f>IF(VLOOKUP($A109,'Raw - F'!$B:$AA,24,FALSE)="","",VLOOKUP($A109,'Raw - F'!$B:$AA,24,FALSE))</f>
        <v/>
      </c>
      <c r="M109" s="16" t="str">
        <f>SUBSTITUTE(IFERROR(VLOOKUP($A109,'Raw - F'!$B:$X,22,FALSE),""),0,"")</f>
        <v xml:space="preserve"> </v>
      </c>
      <c r="N109" s="16" t="str">
        <f>SUBSTITUTE(IFERROR(VLOOKUP($A109,'Raw - F'!$B:$X,8,FALSE),""),0,"")</f>
        <v/>
      </c>
      <c r="O109" s="16" t="str">
        <f>SUBSTITUTE(IFERROR(VLOOKUP($A109,'Raw - F'!$B:$AA,25,FALSE),""),0,"")</f>
        <v/>
      </c>
      <c r="P109" s="16" t="str">
        <f>SUBSTITUTE(IFERROR(VLOOKUP($A109,'Raw - F'!$B:$AA,21,FALSE),""),0,"")</f>
        <v/>
      </c>
    </row>
    <row r="110" spans="1:16" x14ac:dyDescent="0.35">
      <c r="A110">
        <v>101</v>
      </c>
      <c r="B110" s="9">
        <f>IFERROR(VLOOKUP($A110,'Raw - F'!$B:$R,2,FALSE),"")</f>
        <v>44322</v>
      </c>
      <c r="C110" s="2" t="str">
        <f>IFERROR(VLOOKUP($A110,'Raw - F'!$B:$R,3,FALSE),"")</f>
        <v>CHELMSFORD CITY</v>
      </c>
      <c r="D110" s="2" t="str">
        <f>IFERROR(VLOOKUP($A110,'Raw - F'!$B:$R,6,FALSE),"")</f>
        <v>Hcap</v>
      </c>
      <c r="E110" s="2" t="str">
        <f>SUBSTITUTE(IFERROR(VLOOKUP($A110,'Raw - F'!$B:$O,9,FALSE),""),"0","")</f>
        <v>4yo+</v>
      </c>
      <c r="F110" s="2" t="str">
        <f>SUBSTITUTE(IFERROR(VLOOKUP($A110,'Raw - F'!$B:$O,7,FALSE),""),"0","")</f>
        <v>Open</v>
      </c>
      <c r="G110" s="2">
        <f>IFERROR(IF(VLOOKUP($A110,'Raw - F'!$B:$O,11,FALSE)&gt;1,VLOOKUP($A110,'Raw - F'!$B:$O,11,FALSE),IF(VLOOKUP($A110,'Raw - F'!$B:$M,12,FALSE)&lt;&gt;"",VLOOKUP($A110,'Raw - F'!$B:$M,12,FALSE),"")),"")</f>
        <v>4</v>
      </c>
      <c r="H110" s="4" t="str">
        <f>IFERROR(VLOOKUP($A110,'Raw - F'!$B:$O,13,FALSE),"")</f>
        <v>66-85</v>
      </c>
      <c r="I110" s="2" t="str">
        <f>IFERROR(VLOOKUP($A110,'Raw - F'!$B:$O,10,FALSE),"")</f>
        <v>A</v>
      </c>
      <c r="J110" s="2" t="str">
        <f>IFERROR(VLOOKUP($A110,'Raw - F'!$B:$P,15,FALSE),"")</f>
        <v>1m 6f</v>
      </c>
      <c r="K110" s="16" t="str">
        <f>SUBSTITUTE(IFERROR(VLOOKUP($A110,'Raw - F'!$B:$X,23,FALSE),""),0,"")</f>
        <v xml:space="preserve"> </v>
      </c>
      <c r="L110" s="22" t="str">
        <f>IF(VLOOKUP($A110,'Raw - F'!$B:$AA,24,FALSE)="","",VLOOKUP($A110,'Raw - F'!$B:$AA,24,FALSE))</f>
        <v/>
      </c>
      <c r="M110" s="16" t="str">
        <f>SUBSTITUTE(IFERROR(VLOOKUP($A110,'Raw - F'!$B:$X,22,FALSE),""),0,"")</f>
        <v xml:space="preserve"> </v>
      </c>
      <c r="N110" s="16" t="str">
        <f>SUBSTITUTE(IFERROR(VLOOKUP($A110,'Raw - F'!$B:$X,8,FALSE),""),0,"")</f>
        <v/>
      </c>
      <c r="O110" s="16" t="str">
        <f>SUBSTITUTE(IFERROR(VLOOKUP($A110,'Raw - F'!$B:$AA,25,FALSE),""),0,"")</f>
        <v/>
      </c>
      <c r="P110" s="16" t="str">
        <f>SUBSTITUTE(IFERROR(VLOOKUP($A110,'Raw - F'!$B:$AA,21,FALSE),""),0,"")</f>
        <v/>
      </c>
    </row>
    <row r="111" spans="1:16" x14ac:dyDescent="0.35">
      <c r="A111">
        <v>102</v>
      </c>
      <c r="B111" s="9">
        <f>IFERROR(VLOOKUP($A111,'Raw - F'!$B:$R,2,FALSE),"")</f>
        <v>44322</v>
      </c>
      <c r="C111" s="2" t="str">
        <f>IFERROR(VLOOKUP($A111,'Raw - F'!$B:$R,3,FALSE),"")</f>
        <v>CHELMSFORD CITY</v>
      </c>
      <c r="D111" s="2" t="str">
        <f>IFERROR(VLOOKUP($A111,'Raw - F'!$B:$R,6,FALSE),"")</f>
        <v>Hcap</v>
      </c>
      <c r="E111" s="2" t="str">
        <f>SUBSTITUTE(IFERROR(VLOOKUP($A111,'Raw - F'!$B:$O,9,FALSE),""),"0","")</f>
        <v>3yo+</v>
      </c>
      <c r="F111" s="2" t="str">
        <f>SUBSTITUTE(IFERROR(VLOOKUP($A111,'Raw - F'!$B:$O,7,FALSE),""),"0","")</f>
        <v>Open</v>
      </c>
      <c r="G111" s="2">
        <f>IFERROR(IF(VLOOKUP($A111,'Raw - F'!$B:$O,11,FALSE)&gt;1,VLOOKUP($A111,'Raw - F'!$B:$O,11,FALSE),IF(VLOOKUP($A111,'Raw - F'!$B:$M,12,FALSE)&lt;&gt;"",VLOOKUP($A111,'Raw - F'!$B:$M,12,FALSE),"")),"")</f>
        <v>4</v>
      </c>
      <c r="H111" s="4" t="str">
        <f>IFERROR(VLOOKUP($A111,'Raw - F'!$B:$O,13,FALSE),"")</f>
        <v>61-80</v>
      </c>
      <c r="I111" s="2" t="str">
        <f>IFERROR(VLOOKUP($A111,'Raw - F'!$B:$O,10,FALSE),"")</f>
        <v>F</v>
      </c>
      <c r="J111" s="2" t="str">
        <f>IFERROR(VLOOKUP($A111,'Raw - F'!$B:$P,15,FALSE),"")</f>
        <v>7f</v>
      </c>
      <c r="K111" s="16" t="str">
        <f>SUBSTITUTE(IFERROR(VLOOKUP($A111,'Raw - F'!$B:$X,23,FALSE),""),0,"")</f>
        <v xml:space="preserve"> </v>
      </c>
      <c r="L111" s="22" t="str">
        <f>IF(VLOOKUP($A111,'Raw - F'!$B:$AA,24,FALSE)="","",VLOOKUP($A111,'Raw - F'!$B:$AA,24,FALSE))</f>
        <v/>
      </c>
      <c r="M111" s="16" t="str">
        <f>SUBSTITUTE(IFERROR(VLOOKUP($A111,'Raw - F'!$B:$X,22,FALSE),""),0,"")</f>
        <v xml:space="preserve"> </v>
      </c>
      <c r="N111" s="16" t="str">
        <f>SUBSTITUTE(IFERROR(VLOOKUP($A111,'Raw - F'!$B:$X,8,FALSE),""),0,"")</f>
        <v/>
      </c>
      <c r="O111" s="16" t="str">
        <f>SUBSTITUTE(IFERROR(VLOOKUP($A111,'Raw - F'!$B:$AA,25,FALSE),""),0,"")</f>
        <v/>
      </c>
      <c r="P111" s="16" t="str">
        <f>SUBSTITUTE(IFERROR(VLOOKUP($A111,'Raw - F'!$B:$AA,21,FALSE),""),0,"")</f>
        <v/>
      </c>
    </row>
    <row r="112" spans="1:16" x14ac:dyDescent="0.35">
      <c r="A112">
        <v>103</v>
      </c>
      <c r="B112" s="9">
        <f>IFERROR(VLOOKUP($A112,'Raw - F'!$B:$R,2,FALSE),"")</f>
        <v>44322</v>
      </c>
      <c r="C112" s="2" t="str">
        <f>IFERROR(VLOOKUP($A112,'Raw - F'!$B:$R,3,FALSE),"")</f>
        <v>CHELMSFORD CITY</v>
      </c>
      <c r="D112" s="2" t="str">
        <f>IFERROR(VLOOKUP($A112,'Raw - F'!$B:$R,6,FALSE),"")</f>
        <v>Hcap</v>
      </c>
      <c r="E112" s="2" t="str">
        <f>SUBSTITUTE(IFERROR(VLOOKUP($A112,'Raw - F'!$B:$O,9,FALSE),""),"0","")</f>
        <v>4yo+</v>
      </c>
      <c r="F112" s="2" t="str">
        <f>SUBSTITUTE(IFERROR(VLOOKUP($A112,'Raw - F'!$B:$O,7,FALSE),""),"0","")</f>
        <v>Open</v>
      </c>
      <c r="G112" s="2">
        <f>IFERROR(IF(VLOOKUP($A112,'Raw - F'!$B:$O,11,FALSE)&gt;1,VLOOKUP($A112,'Raw - F'!$B:$O,11,FALSE),IF(VLOOKUP($A112,'Raw - F'!$B:$M,12,FALSE)&lt;&gt;"",VLOOKUP($A112,'Raw - F'!$B:$M,12,FALSE),"")),"")</f>
        <v>4</v>
      </c>
      <c r="H112" s="4" t="str">
        <f>IFERROR(VLOOKUP($A112,'Raw - F'!$B:$O,13,FALSE),"")</f>
        <v>61-80</v>
      </c>
      <c r="I112" s="2" t="str">
        <f>IFERROR(VLOOKUP($A112,'Raw - F'!$B:$O,10,FALSE),"")</f>
        <v>A</v>
      </c>
      <c r="J112" s="2" t="str">
        <f>IFERROR(VLOOKUP($A112,'Raw - F'!$B:$P,15,FALSE),"")</f>
        <v>1m 2f</v>
      </c>
      <c r="K112" s="16" t="str">
        <f>SUBSTITUTE(IFERROR(VLOOKUP($A112,'Raw - F'!$B:$X,23,FALSE),""),0,"")</f>
        <v xml:space="preserve"> </v>
      </c>
      <c r="L112" s="22" t="str">
        <f>IF(VLOOKUP($A112,'Raw - F'!$B:$AA,24,FALSE)="","",VLOOKUP($A112,'Raw - F'!$B:$AA,24,FALSE))</f>
        <v/>
      </c>
      <c r="M112" s="16" t="str">
        <f>SUBSTITUTE(IFERROR(VLOOKUP($A112,'Raw - F'!$B:$X,22,FALSE),""),0,"")</f>
        <v xml:space="preserve"> </v>
      </c>
      <c r="N112" s="16" t="str">
        <f>SUBSTITUTE(IFERROR(VLOOKUP($A112,'Raw - F'!$B:$X,8,FALSE),""),0,"")</f>
        <v/>
      </c>
      <c r="O112" s="16" t="str">
        <f>SUBSTITUTE(IFERROR(VLOOKUP($A112,'Raw - F'!$B:$AA,25,FALSE),""),0,"")</f>
        <v/>
      </c>
      <c r="P112" s="16" t="str">
        <f>SUBSTITUTE(IFERROR(VLOOKUP($A112,'Raw - F'!$B:$AA,21,FALSE),""),0,"")</f>
        <v/>
      </c>
    </row>
    <row r="113" spans="1:16" x14ac:dyDescent="0.35">
      <c r="A113">
        <v>104</v>
      </c>
      <c r="B113" s="9">
        <f>IFERROR(VLOOKUP($A113,'Raw - F'!$B:$R,2,FALSE),"")</f>
        <v>44322</v>
      </c>
      <c r="C113" s="2" t="str">
        <f>IFERROR(VLOOKUP($A113,'Raw - F'!$B:$R,3,FALSE),"")</f>
        <v>CHELMSFORD CITY</v>
      </c>
      <c r="D113" s="2" t="str">
        <f>IFERROR(VLOOKUP($A113,'Raw - F'!$B:$R,6,FALSE),"")</f>
        <v>Hcap</v>
      </c>
      <c r="E113" s="2" t="str">
        <f>SUBSTITUTE(IFERROR(VLOOKUP($A113,'Raw - F'!$B:$O,9,FALSE),""),"0","")</f>
        <v>4yo+</v>
      </c>
      <c r="F113" s="2" t="str">
        <f>SUBSTITUTE(IFERROR(VLOOKUP($A113,'Raw - F'!$B:$O,7,FALSE),""),"0","")</f>
        <v>Open</v>
      </c>
      <c r="G113" s="2">
        <f>IFERROR(IF(VLOOKUP($A113,'Raw - F'!$B:$O,11,FALSE)&gt;1,VLOOKUP($A113,'Raw - F'!$B:$O,11,FALSE),IF(VLOOKUP($A113,'Raw - F'!$B:$M,12,FALSE)&lt;&gt;"",VLOOKUP($A113,'Raw - F'!$B:$M,12,FALSE),"")),"")</f>
        <v>4</v>
      </c>
      <c r="H113" s="4" t="str">
        <f>IFERROR(VLOOKUP($A113,'Raw - F'!$B:$O,13,FALSE),"")</f>
        <v>66-85</v>
      </c>
      <c r="I113" s="2" t="str">
        <f>IFERROR(VLOOKUP($A113,'Raw - F'!$B:$O,10,FALSE),"")</f>
        <v>A</v>
      </c>
      <c r="J113" s="2" t="str">
        <f>IFERROR(VLOOKUP($A113,'Raw - F'!$B:$P,15,FALSE),"")</f>
        <v>5f</v>
      </c>
      <c r="K113" s="16" t="str">
        <f>SUBSTITUTE(IFERROR(VLOOKUP($A113,'Raw - F'!$B:$X,23,FALSE),""),0,"")</f>
        <v xml:space="preserve"> </v>
      </c>
      <c r="L113" s="22" t="str">
        <f>IF(VLOOKUP($A113,'Raw - F'!$B:$AA,24,FALSE)="","",VLOOKUP($A113,'Raw - F'!$B:$AA,24,FALSE))</f>
        <v/>
      </c>
      <c r="M113" s="16" t="str">
        <f>SUBSTITUTE(IFERROR(VLOOKUP($A113,'Raw - F'!$B:$X,22,FALSE),""),0,"")</f>
        <v xml:space="preserve"> </v>
      </c>
      <c r="N113" s="16" t="str">
        <f>SUBSTITUTE(IFERROR(VLOOKUP($A113,'Raw - F'!$B:$X,8,FALSE),""),0,"")</f>
        <v/>
      </c>
      <c r="O113" s="16" t="str">
        <f>SUBSTITUTE(IFERROR(VLOOKUP($A113,'Raw - F'!$B:$AA,25,FALSE),""),0,"")</f>
        <v/>
      </c>
      <c r="P113" s="16" t="str">
        <f>SUBSTITUTE(IFERROR(VLOOKUP($A113,'Raw - F'!$B:$AA,21,FALSE),""),0,"")</f>
        <v/>
      </c>
    </row>
    <row r="114" spans="1:16" x14ac:dyDescent="0.35">
      <c r="A114">
        <v>105</v>
      </c>
      <c r="B114" s="9">
        <f>IFERROR(VLOOKUP($A114,'Raw - F'!$B:$R,2,FALSE),"")</f>
        <v>44322</v>
      </c>
      <c r="C114" s="2" t="str">
        <f>IFERROR(VLOOKUP($A114,'Raw - F'!$B:$R,3,FALSE),"")</f>
        <v>CHELMSFORD CITY</v>
      </c>
      <c r="D114" s="2" t="str">
        <f>IFERROR(VLOOKUP($A114,'Raw - F'!$B:$R,6,FALSE),"")</f>
        <v>Hcap</v>
      </c>
      <c r="E114" s="2" t="str">
        <f>SUBSTITUTE(IFERROR(VLOOKUP($A114,'Raw - F'!$B:$O,9,FALSE),""),"0","")</f>
        <v>3yo+</v>
      </c>
      <c r="F114" s="2" t="str">
        <f>SUBSTITUTE(IFERROR(VLOOKUP($A114,'Raw - F'!$B:$O,7,FALSE),""),"0","")</f>
        <v>Open</v>
      </c>
      <c r="G114" s="2">
        <f>IFERROR(IF(VLOOKUP($A114,'Raw - F'!$B:$O,11,FALSE)&gt;1,VLOOKUP($A114,'Raw - F'!$B:$O,11,FALSE),IF(VLOOKUP($A114,'Raw - F'!$B:$M,12,FALSE)&lt;&gt;"",VLOOKUP($A114,'Raw - F'!$B:$M,12,FALSE),"")),"")</f>
        <v>6</v>
      </c>
      <c r="H114" s="4" t="str">
        <f>IFERROR(VLOOKUP($A114,'Raw - F'!$B:$O,13,FALSE),"")</f>
        <v>46-65</v>
      </c>
      <c r="I114" s="2" t="str">
        <f>IFERROR(VLOOKUP($A114,'Raw - F'!$B:$O,10,FALSE),"")</f>
        <v>A</v>
      </c>
      <c r="J114" s="2" t="str">
        <f>IFERROR(VLOOKUP($A114,'Raw - F'!$B:$P,15,FALSE),"")</f>
        <v>7f</v>
      </c>
      <c r="K114" s="16" t="str">
        <f>SUBSTITUTE(IFERROR(VLOOKUP($A114,'Raw - F'!$B:$X,23,FALSE),""),0,"")</f>
        <v xml:space="preserve"> </v>
      </c>
      <c r="L114" s="22" t="str">
        <f>IF(VLOOKUP($A114,'Raw - F'!$B:$AA,24,FALSE)="","",VLOOKUP($A114,'Raw - F'!$B:$AA,24,FALSE))</f>
        <v/>
      </c>
      <c r="M114" s="16" t="str">
        <f>SUBSTITUTE(IFERROR(VLOOKUP($A114,'Raw - F'!$B:$X,22,FALSE),""),0,"")</f>
        <v xml:space="preserve"> </v>
      </c>
      <c r="N114" s="16" t="str">
        <f>SUBSTITUTE(IFERROR(VLOOKUP($A114,'Raw - F'!$B:$X,8,FALSE),""),0,"")</f>
        <v/>
      </c>
      <c r="O114" s="16" t="str">
        <f>SUBSTITUTE(IFERROR(VLOOKUP($A114,'Raw - F'!$B:$AA,25,FALSE),""),0,"")</f>
        <v/>
      </c>
      <c r="P114" s="16" t="str">
        <f>SUBSTITUTE(IFERROR(VLOOKUP($A114,'Raw - F'!$B:$AA,21,FALSE),""),0,"")</f>
        <v/>
      </c>
    </row>
    <row r="115" spans="1:16" x14ac:dyDescent="0.35">
      <c r="A115">
        <v>106</v>
      </c>
      <c r="B115" s="9">
        <f>IFERROR(VLOOKUP($A115,'Raw - F'!$B:$R,2,FALSE),"")</f>
        <v>44322</v>
      </c>
      <c r="C115" s="2" t="str">
        <f>IFERROR(VLOOKUP($A115,'Raw - F'!$B:$R,3,FALSE),"")</f>
        <v>CHELMSFORD CITY</v>
      </c>
      <c r="D115" s="2" t="str">
        <f>IFERROR(VLOOKUP($A115,'Raw - F'!$B:$R,6,FALSE),"")</f>
        <v>WFA</v>
      </c>
      <c r="E115" s="2" t="str">
        <f>SUBSTITUTE(IFERROR(VLOOKUP($A115,'Raw - F'!$B:$O,9,FALSE),""),"0","")</f>
        <v>3-5yo</v>
      </c>
      <c r="F115" s="2" t="str">
        <f>SUBSTITUTE(IFERROR(VLOOKUP($A115,'Raw - F'!$B:$O,7,FALSE),""),"0","")</f>
        <v>Nov</v>
      </c>
      <c r="G115" s="2">
        <f>IFERROR(IF(VLOOKUP($A115,'Raw - F'!$B:$O,11,FALSE)&gt;1,VLOOKUP($A115,'Raw - F'!$B:$O,11,FALSE),IF(VLOOKUP($A115,'Raw - F'!$B:$M,12,FALSE)&lt;&gt;"",VLOOKUP($A115,'Raw - F'!$B:$M,12,FALSE),"")),"")</f>
        <v>5</v>
      </c>
      <c r="H115" s="4" t="str">
        <f>IFERROR(VLOOKUP($A115,'Raw - F'!$B:$O,13,FALSE),"")</f>
        <v>Open</v>
      </c>
      <c r="I115" s="2" t="str">
        <f>IFERROR(VLOOKUP($A115,'Raw - F'!$B:$O,10,FALSE),"")</f>
        <v>A</v>
      </c>
      <c r="J115" s="2" t="str">
        <f>IFERROR(VLOOKUP($A115,'Raw - F'!$B:$P,15,FALSE),"")</f>
        <v>1m 2f</v>
      </c>
      <c r="K115" s="16" t="str">
        <f>SUBSTITUTE(IFERROR(VLOOKUP($A115,'Raw - F'!$B:$X,23,FALSE),""),0,"")</f>
        <v>Med.</v>
      </c>
      <c r="L115" s="22">
        <f>IF(VLOOKUP($A115,'Raw - F'!$B:$AA,24,FALSE)="","",VLOOKUP($A115,'Raw - F'!$B:$AA,24,FALSE))</f>
        <v>18000</v>
      </c>
      <c r="M115" s="16" t="str">
        <f>SUBSTITUTE(IFERROR(VLOOKUP($A115,'Raw - F'!$B:$X,22,FALSE),""),0,"")</f>
        <v xml:space="preserve"> </v>
      </c>
      <c r="N115" s="16" t="str">
        <f>SUBSTITUTE(IFERROR(VLOOKUP($A115,'Raw - F'!$B:$X,8,FALSE),""),0,"")</f>
        <v/>
      </c>
      <c r="O115" s="16" t="str">
        <f>SUBSTITUTE(IFERROR(VLOOKUP($A115,'Raw - F'!$B:$AA,25,FALSE),""),0,"")</f>
        <v/>
      </c>
      <c r="P115" s="16" t="str">
        <f>SUBSTITUTE(IFERROR(VLOOKUP($A115,'Raw - F'!$B:$AA,21,FALSE),""),0,"")</f>
        <v/>
      </c>
    </row>
    <row r="116" spans="1:16" x14ac:dyDescent="0.35">
      <c r="A116">
        <v>107</v>
      </c>
      <c r="B116" s="9">
        <f>IFERROR(VLOOKUP($A116,'Raw - F'!$B:$R,2,FALSE),"")</f>
        <v>44322</v>
      </c>
      <c r="C116" s="2" t="str">
        <f>IFERROR(VLOOKUP($A116,'Raw - F'!$B:$R,3,FALSE),"")</f>
        <v>CHELMSFORD CITY</v>
      </c>
      <c r="D116" s="2" t="str">
        <f>IFERROR(VLOOKUP($A116,'Raw - F'!$B:$R,6,FALSE),"")</f>
        <v>WFA</v>
      </c>
      <c r="E116" s="2" t="str">
        <f>SUBSTITUTE(IFERROR(VLOOKUP($A116,'Raw - F'!$B:$O,9,FALSE),""),"0","")</f>
        <v>3yo+</v>
      </c>
      <c r="F116" s="2" t="str">
        <f>SUBSTITUTE(IFERROR(VLOOKUP($A116,'Raw - F'!$B:$O,7,FALSE),""),"0","")</f>
        <v>Nov</v>
      </c>
      <c r="G116" s="2">
        <f>IFERROR(IF(VLOOKUP($A116,'Raw - F'!$B:$O,11,FALSE)&gt;1,VLOOKUP($A116,'Raw - F'!$B:$O,11,FALSE),IF(VLOOKUP($A116,'Raw - F'!$B:$M,12,FALSE)&lt;&gt;"",VLOOKUP($A116,'Raw - F'!$B:$M,12,FALSE),"")),"")</f>
        <v>5</v>
      </c>
      <c r="H116" s="4" t="str">
        <f>IFERROR(VLOOKUP($A116,'Raw - F'!$B:$O,13,FALSE),"")</f>
        <v>Open</v>
      </c>
      <c r="I116" s="2" t="str">
        <f>IFERROR(VLOOKUP($A116,'Raw - F'!$B:$O,10,FALSE),"")</f>
        <v>A</v>
      </c>
      <c r="J116" s="2" t="str">
        <f>IFERROR(VLOOKUP($A116,'Raw - F'!$B:$P,15,FALSE),"")</f>
        <v>7f</v>
      </c>
      <c r="K116" s="16" t="str">
        <f>SUBSTITUTE(IFERROR(VLOOKUP($A116,'Raw - F'!$B:$X,23,FALSE),""),0,"")</f>
        <v xml:space="preserve"> </v>
      </c>
      <c r="L116" s="22" t="str">
        <f>IF(VLOOKUP($A116,'Raw - F'!$B:$AA,24,FALSE)="","",VLOOKUP($A116,'Raw - F'!$B:$AA,24,FALSE))</f>
        <v/>
      </c>
      <c r="M116" s="16" t="str">
        <f>SUBSTITUTE(IFERROR(VLOOKUP($A116,'Raw - F'!$B:$X,22,FALSE),""),0,"")</f>
        <v xml:space="preserve"> </v>
      </c>
      <c r="N116" s="16" t="str">
        <f>SUBSTITUTE(IFERROR(VLOOKUP($A116,'Raw - F'!$B:$X,8,FALSE),""),0,"")</f>
        <v/>
      </c>
      <c r="O116" s="16" t="str">
        <f>SUBSTITUTE(IFERROR(VLOOKUP($A116,'Raw - F'!$B:$AA,25,FALSE),""),0,"")</f>
        <v/>
      </c>
      <c r="P116" s="16" t="str">
        <f>SUBSTITUTE(IFERROR(VLOOKUP($A116,'Raw - F'!$B:$AA,21,FALSE),""),0,"")</f>
        <v/>
      </c>
    </row>
    <row r="117" spans="1:16" x14ac:dyDescent="0.35">
      <c r="A117">
        <v>108</v>
      </c>
      <c r="B117" s="9">
        <f>IFERROR(VLOOKUP($A117,'Raw - F'!$B:$R,2,FALSE),"")</f>
        <v>44322</v>
      </c>
      <c r="C117" s="2" t="str">
        <f>IFERROR(VLOOKUP($A117,'Raw - F'!$B:$R,3,FALSE),"")</f>
        <v>CHESTER</v>
      </c>
      <c r="D117" s="2" t="str">
        <f>IFERROR(VLOOKUP($A117,'Raw - F'!$B:$R,6,FALSE),"")</f>
        <v>WFA</v>
      </c>
      <c r="E117" s="2" t="str">
        <f>SUBSTITUTE(IFERROR(VLOOKUP($A117,'Raw - F'!$B:$O,9,FALSE),""),"0","")</f>
        <v>4yo+</v>
      </c>
      <c r="F117" s="2" t="str">
        <f>SUBSTITUTE(IFERROR(VLOOKUP($A117,'Raw - F'!$B:$O,7,FALSE),""),"0","")</f>
        <v>Open</v>
      </c>
      <c r="G117" s="2" t="str">
        <f>IFERROR(IF(VLOOKUP($A117,'Raw - F'!$B:$O,11,FALSE)&gt;1,VLOOKUP($A117,'Raw - F'!$B:$O,11,FALSE),IF(VLOOKUP($A117,'Raw - F'!$B:$M,12,FALSE)&lt;&gt;"",VLOOKUP($A117,'Raw - F'!$B:$M,12,FALSE),"")),"")</f>
        <v>1(G3)</v>
      </c>
      <c r="H117" s="4" t="str">
        <f>IFERROR(VLOOKUP($A117,'Raw - F'!$B:$O,13,FALSE),"")</f>
        <v>Open</v>
      </c>
      <c r="I117" s="2" t="str">
        <f>IFERROR(VLOOKUP($A117,'Raw - F'!$B:$O,10,FALSE),"")</f>
        <v>A</v>
      </c>
      <c r="J117" s="2" t="str">
        <f>IFERROR(VLOOKUP($A117,'Raw - F'!$B:$P,15,FALSE),"")</f>
        <v>1m 5f</v>
      </c>
      <c r="K117" s="16" t="str">
        <f>SUBSTITUTE(IFERROR(VLOOKUP($A117,'Raw - F'!$B:$X,23,FALSE),""),0,"")</f>
        <v xml:space="preserve"> </v>
      </c>
      <c r="L117" s="22" t="str">
        <f>IF(VLOOKUP($A117,'Raw - F'!$B:$AA,24,FALSE)="","",VLOOKUP($A117,'Raw - F'!$B:$AA,24,FALSE))</f>
        <v/>
      </c>
      <c r="M117" s="16" t="str">
        <f>SUBSTITUTE(IFERROR(VLOOKUP($A117,'Raw - F'!$B:$X,22,FALSE),""),0,"")</f>
        <v xml:space="preserve"> </v>
      </c>
      <c r="N117" s="16" t="str">
        <f>SUBSTITUTE(IFERROR(VLOOKUP($A117,'Raw - F'!$B:$X,8,FALSE),""),0,"")</f>
        <v/>
      </c>
      <c r="O117" s="16" t="str">
        <f>SUBSTITUTE(IFERROR(VLOOKUP($A117,'Raw - F'!$B:$AA,25,FALSE),""),0,"")</f>
        <v/>
      </c>
      <c r="P117" s="16" t="str">
        <f>SUBSTITUTE(IFERROR(VLOOKUP($A117,'Raw - F'!$B:$AA,21,FALSE),""),0,"")</f>
        <v/>
      </c>
    </row>
    <row r="118" spans="1:16" x14ac:dyDescent="0.35">
      <c r="A118">
        <v>109</v>
      </c>
      <c r="B118" s="9">
        <f>IFERROR(VLOOKUP($A118,'Raw - F'!$B:$R,2,FALSE),"")</f>
        <v>44322</v>
      </c>
      <c r="C118" s="2" t="str">
        <f>IFERROR(VLOOKUP($A118,'Raw - F'!$B:$R,3,FALSE),"")</f>
        <v>CHESTER</v>
      </c>
      <c r="D118" s="2" t="str">
        <f>IFERROR(VLOOKUP($A118,'Raw - F'!$B:$R,6,FALSE),"")</f>
        <v>WFA</v>
      </c>
      <c r="E118" s="2" t="str">
        <f>SUBSTITUTE(IFERROR(VLOOKUP($A118,'Raw - F'!$B:$O,9,FALSE),""),"0","")</f>
        <v>3yo</v>
      </c>
      <c r="F118" s="2" t="str">
        <f>SUBSTITUTE(IFERROR(VLOOKUP($A118,'Raw - F'!$B:$O,7,FALSE),""),"0","")</f>
        <v>Open</v>
      </c>
      <c r="G118" s="2" t="str">
        <f>IFERROR(IF(VLOOKUP($A118,'Raw - F'!$B:$O,11,FALSE)&gt;1,VLOOKUP($A118,'Raw - F'!$B:$O,11,FALSE),IF(VLOOKUP($A118,'Raw - F'!$B:$M,12,FALSE)&lt;&gt;"",VLOOKUP($A118,'Raw - F'!$B:$M,12,FALSE),"")),"")</f>
        <v>1(Lstd)</v>
      </c>
      <c r="H118" s="4" t="str">
        <f>IFERROR(VLOOKUP($A118,'Raw - F'!$B:$O,13,FALSE),"")</f>
        <v>Open</v>
      </c>
      <c r="I118" s="2" t="str">
        <f>IFERROR(VLOOKUP($A118,'Raw - F'!$B:$O,10,FALSE),"")</f>
        <v>C</v>
      </c>
      <c r="J118" s="2" t="str">
        <f>IFERROR(VLOOKUP($A118,'Raw - F'!$B:$P,15,FALSE),"")</f>
        <v>1m 2f</v>
      </c>
      <c r="K118" s="16" t="str">
        <f>SUBSTITUTE(IFERROR(VLOOKUP($A118,'Raw - F'!$B:$X,23,FALSE),""),0,"")</f>
        <v xml:space="preserve"> </v>
      </c>
      <c r="L118" s="22" t="str">
        <f>IF(VLOOKUP($A118,'Raw - F'!$B:$AA,24,FALSE)="","",VLOOKUP($A118,'Raw - F'!$B:$AA,24,FALSE))</f>
        <v/>
      </c>
      <c r="M118" s="16" t="str">
        <f>SUBSTITUTE(IFERROR(VLOOKUP($A118,'Raw - F'!$B:$X,22,FALSE),""),0,"")</f>
        <v xml:space="preserve"> </v>
      </c>
      <c r="N118" s="16" t="str">
        <f>SUBSTITUTE(IFERROR(VLOOKUP($A118,'Raw - F'!$B:$X,8,FALSE),""),0,"")</f>
        <v/>
      </c>
      <c r="O118" s="16" t="str">
        <f>SUBSTITUTE(IFERROR(VLOOKUP($A118,'Raw - F'!$B:$AA,25,FALSE),""),0,"")</f>
        <v/>
      </c>
      <c r="P118" s="16" t="str">
        <f>SUBSTITUTE(IFERROR(VLOOKUP($A118,'Raw - F'!$B:$AA,21,FALSE),""),0,"")</f>
        <v/>
      </c>
    </row>
    <row r="119" spans="1:16" x14ac:dyDescent="0.35">
      <c r="A119">
        <v>110</v>
      </c>
      <c r="B119" s="9">
        <f>IFERROR(VLOOKUP($A119,'Raw - F'!$B:$R,2,FALSE),"")</f>
        <v>44322</v>
      </c>
      <c r="C119" s="2" t="str">
        <f>IFERROR(VLOOKUP($A119,'Raw - F'!$B:$R,3,FALSE),"")</f>
        <v>CHESTER</v>
      </c>
      <c r="D119" s="2" t="str">
        <f>IFERROR(VLOOKUP($A119,'Raw - F'!$B:$R,6,FALSE),"")</f>
        <v>Hcap</v>
      </c>
      <c r="E119" s="2" t="str">
        <f>SUBSTITUTE(IFERROR(VLOOKUP($A119,'Raw - F'!$B:$O,9,FALSE),""),"0","")</f>
        <v>3yo</v>
      </c>
      <c r="F119" s="2" t="str">
        <f>SUBSTITUTE(IFERROR(VLOOKUP($A119,'Raw - F'!$B:$O,7,FALSE),""),"0","")</f>
        <v>Open</v>
      </c>
      <c r="G119" s="2">
        <f>IFERROR(IF(VLOOKUP($A119,'Raw - F'!$B:$O,11,FALSE)&gt;1,VLOOKUP($A119,'Raw - F'!$B:$O,11,FALSE),IF(VLOOKUP($A119,'Raw - F'!$B:$M,12,FALSE)&lt;&gt;"",VLOOKUP($A119,'Raw - F'!$B:$M,12,FALSE),"")),"")</f>
        <v>2</v>
      </c>
      <c r="H119" s="4" t="str">
        <f>IFERROR(VLOOKUP($A119,'Raw - F'!$B:$O,13,FALSE),"")</f>
        <v>81-100</v>
      </c>
      <c r="I119" s="2" t="str">
        <f>IFERROR(VLOOKUP($A119,'Raw - F'!$B:$O,10,FALSE),"")</f>
        <v>A</v>
      </c>
      <c r="J119" s="2" t="str">
        <f>IFERROR(VLOOKUP($A119,'Raw - F'!$B:$P,15,FALSE),"")</f>
        <v>1m</v>
      </c>
      <c r="K119" s="16" t="str">
        <f>SUBSTITUTE(IFERROR(VLOOKUP($A119,'Raw - F'!$B:$X,23,FALSE),""),0,"")</f>
        <v xml:space="preserve"> </v>
      </c>
      <c r="L119" s="22" t="str">
        <f>IF(VLOOKUP($A119,'Raw - F'!$B:$AA,24,FALSE)="","",VLOOKUP($A119,'Raw - F'!$B:$AA,24,FALSE))</f>
        <v/>
      </c>
      <c r="M119" s="16" t="str">
        <f>SUBSTITUTE(IFERROR(VLOOKUP($A119,'Raw - F'!$B:$X,22,FALSE),""),0,"")</f>
        <v xml:space="preserve"> </v>
      </c>
      <c r="N119" s="16" t="str">
        <f>SUBSTITUTE(IFERROR(VLOOKUP($A119,'Raw - F'!$B:$X,8,FALSE),""),0,"")</f>
        <v/>
      </c>
      <c r="O119" s="16" t="str">
        <f>SUBSTITUTE(IFERROR(VLOOKUP($A119,'Raw - F'!$B:$AA,25,FALSE),""),0,"")</f>
        <v/>
      </c>
      <c r="P119" s="16" t="str">
        <f>SUBSTITUTE(IFERROR(VLOOKUP($A119,'Raw - F'!$B:$AA,21,FALSE),""),0,"")</f>
        <v/>
      </c>
    </row>
    <row r="120" spans="1:16" x14ac:dyDescent="0.35">
      <c r="A120">
        <v>111</v>
      </c>
      <c r="B120" s="9">
        <f>IFERROR(VLOOKUP($A120,'Raw - F'!$B:$R,2,FALSE),"")</f>
        <v>44322</v>
      </c>
      <c r="C120" s="2" t="str">
        <f>IFERROR(VLOOKUP($A120,'Raw - F'!$B:$R,3,FALSE),"")</f>
        <v>CHESTER</v>
      </c>
      <c r="D120" s="2" t="str">
        <f>IFERROR(VLOOKUP($A120,'Raw - F'!$B:$R,6,FALSE),"")</f>
        <v>Hcap</v>
      </c>
      <c r="E120" s="2" t="str">
        <f>SUBSTITUTE(IFERROR(VLOOKUP($A120,'Raw - F'!$B:$O,9,FALSE),""),"0","")</f>
        <v>4yo+</v>
      </c>
      <c r="F120" s="2" t="str">
        <f>SUBSTITUTE(IFERROR(VLOOKUP($A120,'Raw - F'!$B:$O,7,FALSE),""),"0","")</f>
        <v>Open</v>
      </c>
      <c r="G120" s="2">
        <f>IFERROR(IF(VLOOKUP($A120,'Raw - F'!$B:$O,11,FALSE)&gt;1,VLOOKUP($A120,'Raw - F'!$B:$O,11,FALSE),IF(VLOOKUP($A120,'Raw - F'!$B:$M,12,FALSE)&lt;&gt;"",VLOOKUP($A120,'Raw - F'!$B:$M,12,FALSE),"")),"")</f>
        <v>2</v>
      </c>
      <c r="H120" s="4" t="str">
        <f>IFERROR(VLOOKUP($A120,'Raw - F'!$B:$O,13,FALSE),"")</f>
        <v>86-105</v>
      </c>
      <c r="I120" s="2" t="str">
        <f>IFERROR(VLOOKUP($A120,'Raw - F'!$B:$O,10,FALSE),"")</f>
        <v>A</v>
      </c>
      <c r="J120" s="2" t="str">
        <f>IFERROR(VLOOKUP($A120,'Raw - F'!$B:$P,15,FALSE),"")</f>
        <v>5f</v>
      </c>
      <c r="K120" s="16" t="str">
        <f>SUBSTITUTE(IFERROR(VLOOKUP($A120,'Raw - F'!$B:$X,23,FALSE),""),0,"")</f>
        <v xml:space="preserve"> </v>
      </c>
      <c r="L120" s="22" t="str">
        <f>IF(VLOOKUP($A120,'Raw - F'!$B:$AA,24,FALSE)="","",VLOOKUP($A120,'Raw - F'!$B:$AA,24,FALSE))</f>
        <v/>
      </c>
      <c r="M120" s="16" t="str">
        <f>SUBSTITUTE(IFERROR(VLOOKUP($A120,'Raw - F'!$B:$X,22,FALSE),""),0,"")</f>
        <v xml:space="preserve"> </v>
      </c>
      <c r="N120" s="16" t="str">
        <f>SUBSTITUTE(IFERROR(VLOOKUP($A120,'Raw - F'!$B:$X,8,FALSE),""),0,"")</f>
        <v/>
      </c>
      <c r="O120" s="16" t="str">
        <f>SUBSTITUTE(IFERROR(VLOOKUP($A120,'Raw - F'!$B:$AA,25,FALSE),""),0,"")</f>
        <v/>
      </c>
      <c r="P120" s="16" t="str">
        <f>SUBSTITUTE(IFERROR(VLOOKUP($A120,'Raw - F'!$B:$AA,21,FALSE),""),0,"")</f>
        <v/>
      </c>
    </row>
    <row r="121" spans="1:16" x14ac:dyDescent="0.35">
      <c r="A121">
        <v>112</v>
      </c>
      <c r="B121" s="9">
        <f>IFERROR(VLOOKUP($A121,'Raw - F'!$B:$R,2,FALSE),"")</f>
        <v>44322</v>
      </c>
      <c r="C121" s="2" t="str">
        <f>IFERROR(VLOOKUP($A121,'Raw - F'!$B:$R,3,FALSE),"")</f>
        <v>CHESTER</v>
      </c>
      <c r="D121" s="2" t="str">
        <f>IFERROR(VLOOKUP($A121,'Raw - F'!$B:$R,6,FALSE),"")</f>
        <v>WFA</v>
      </c>
      <c r="E121" s="2" t="str">
        <f>SUBSTITUTE(IFERROR(VLOOKUP($A121,'Raw - F'!$B:$O,9,FALSE),""),"0","")</f>
        <v>2yo</v>
      </c>
      <c r="F121" s="2" t="str">
        <f>SUBSTITUTE(IFERROR(VLOOKUP($A121,'Raw - F'!$B:$O,7,FALSE),""),"0","")</f>
        <v>Mdn</v>
      </c>
      <c r="G121" s="2">
        <f>IFERROR(IF(VLOOKUP($A121,'Raw - F'!$B:$O,11,FALSE)&gt;1,VLOOKUP($A121,'Raw - F'!$B:$O,11,FALSE),IF(VLOOKUP($A121,'Raw - F'!$B:$M,12,FALSE)&lt;&gt;"",VLOOKUP($A121,'Raw - F'!$B:$M,12,FALSE),"")),"")</f>
        <v>2</v>
      </c>
      <c r="H121" s="4" t="str">
        <f>IFERROR(VLOOKUP($A121,'Raw - F'!$B:$O,13,FALSE),"")</f>
        <v>Open</v>
      </c>
      <c r="I121" s="2" t="str">
        <f>IFERROR(VLOOKUP($A121,'Raw - F'!$B:$O,10,FALSE),"")</f>
        <v>A</v>
      </c>
      <c r="J121" s="2" t="str">
        <f>IFERROR(VLOOKUP($A121,'Raw - F'!$B:$P,15,FALSE),"")</f>
        <v>5f</v>
      </c>
      <c r="K121" s="16" t="str">
        <f>SUBSTITUTE(IFERROR(VLOOKUP($A121,'Raw - F'!$B:$X,23,FALSE),""),0,"")</f>
        <v xml:space="preserve"> </v>
      </c>
      <c r="L121" s="22" t="str">
        <f>IF(VLOOKUP($A121,'Raw - F'!$B:$AA,24,FALSE)="","",VLOOKUP($A121,'Raw - F'!$B:$AA,24,FALSE))</f>
        <v/>
      </c>
      <c r="M121" s="16" t="str">
        <f>SUBSTITUTE(IFERROR(VLOOKUP($A121,'Raw - F'!$B:$X,22,FALSE),""),0,"")</f>
        <v xml:space="preserve"> </v>
      </c>
      <c r="N121" s="16" t="str">
        <f>SUBSTITUTE(IFERROR(VLOOKUP($A121,'Raw - F'!$B:$X,8,FALSE),""),0,"")</f>
        <v/>
      </c>
      <c r="O121" s="16" t="str">
        <f>SUBSTITUTE(IFERROR(VLOOKUP($A121,'Raw - F'!$B:$AA,25,FALSE),""),0,"")</f>
        <v>EBF</v>
      </c>
      <c r="P121" s="16" t="str">
        <f>SUBSTITUTE(IFERROR(VLOOKUP($A121,'Raw - F'!$B:$AA,21,FALSE),""),0,"")</f>
        <v/>
      </c>
    </row>
    <row r="122" spans="1:16" x14ac:dyDescent="0.35">
      <c r="A122">
        <v>113</v>
      </c>
      <c r="B122" s="9">
        <f>IFERROR(VLOOKUP($A122,'Raw - F'!$B:$R,2,FALSE),"")</f>
        <v>44322</v>
      </c>
      <c r="C122" s="2" t="str">
        <f>IFERROR(VLOOKUP($A122,'Raw - F'!$B:$R,3,FALSE),"")</f>
        <v>CHESTER</v>
      </c>
      <c r="D122" s="2" t="str">
        <f>IFERROR(VLOOKUP($A122,'Raw - F'!$B:$R,6,FALSE),"")</f>
        <v>Hcap</v>
      </c>
      <c r="E122" s="2" t="str">
        <f>SUBSTITUTE(IFERROR(VLOOKUP($A122,'Raw - F'!$B:$O,9,FALSE),""),"0","")</f>
        <v>3yo</v>
      </c>
      <c r="F122" s="2" t="str">
        <f>SUBSTITUTE(IFERROR(VLOOKUP($A122,'Raw - F'!$B:$O,7,FALSE),""),"0","")</f>
        <v>Open</v>
      </c>
      <c r="G122" s="2">
        <f>IFERROR(IF(VLOOKUP($A122,'Raw - F'!$B:$O,11,FALSE)&gt;1,VLOOKUP($A122,'Raw - F'!$B:$O,11,FALSE),IF(VLOOKUP($A122,'Raw - F'!$B:$M,12,FALSE)&lt;&gt;"",VLOOKUP($A122,'Raw - F'!$B:$M,12,FALSE),"")),"")</f>
        <v>3</v>
      </c>
      <c r="H122" s="4" t="str">
        <f>IFERROR(VLOOKUP($A122,'Raw - F'!$B:$O,13,FALSE),"")</f>
        <v>71-90</v>
      </c>
      <c r="I122" s="2" t="str">
        <f>IFERROR(VLOOKUP($A122,'Raw - F'!$B:$O,10,FALSE),"")</f>
        <v>A</v>
      </c>
      <c r="J122" s="2" t="str">
        <f>IFERROR(VLOOKUP($A122,'Raw - F'!$B:$P,15,FALSE),"")</f>
        <v>1m 4f</v>
      </c>
      <c r="K122" s="16" t="str">
        <f>SUBSTITUTE(IFERROR(VLOOKUP($A122,'Raw - F'!$B:$X,23,FALSE),""),0,"")</f>
        <v xml:space="preserve"> </v>
      </c>
      <c r="L122" s="22" t="str">
        <f>IF(VLOOKUP($A122,'Raw - F'!$B:$AA,24,FALSE)="","",VLOOKUP($A122,'Raw - F'!$B:$AA,24,FALSE))</f>
        <v/>
      </c>
      <c r="M122" s="16" t="str">
        <f>SUBSTITUTE(IFERROR(VLOOKUP($A122,'Raw - F'!$B:$X,22,FALSE),""),0,"")</f>
        <v xml:space="preserve"> </v>
      </c>
      <c r="N122" s="16" t="str">
        <f>SUBSTITUTE(IFERROR(VLOOKUP($A122,'Raw - F'!$B:$X,8,FALSE),""),0,"")</f>
        <v/>
      </c>
      <c r="O122" s="16" t="str">
        <f>SUBSTITUTE(IFERROR(VLOOKUP($A122,'Raw - F'!$B:$AA,25,FALSE),""),0,"")</f>
        <v/>
      </c>
      <c r="P122" s="16" t="str">
        <f>SUBSTITUTE(IFERROR(VLOOKUP($A122,'Raw - F'!$B:$AA,21,FALSE),""),0,"")</f>
        <v/>
      </c>
    </row>
    <row r="123" spans="1:16" x14ac:dyDescent="0.35">
      <c r="A123">
        <v>114</v>
      </c>
      <c r="B123" s="9">
        <f>IFERROR(VLOOKUP($A123,'Raw - F'!$B:$R,2,FALSE),"")</f>
        <v>44322</v>
      </c>
      <c r="C123" s="2" t="str">
        <f>IFERROR(VLOOKUP($A123,'Raw - F'!$B:$R,3,FALSE),"")</f>
        <v>CHESTER</v>
      </c>
      <c r="D123" s="2" t="str">
        <f>IFERROR(VLOOKUP($A123,'Raw - F'!$B:$R,6,FALSE),"")</f>
        <v>Hcap</v>
      </c>
      <c r="E123" s="2" t="str">
        <f>SUBSTITUTE(IFERROR(VLOOKUP($A123,'Raw - F'!$B:$O,9,FALSE),""),"0","")</f>
        <v>4yo+</v>
      </c>
      <c r="F123" s="2" t="str">
        <f>SUBSTITUTE(IFERROR(VLOOKUP($A123,'Raw - F'!$B:$O,7,FALSE),""),"0","")</f>
        <v>Open</v>
      </c>
      <c r="G123" s="2">
        <f>IFERROR(IF(VLOOKUP($A123,'Raw - F'!$B:$O,11,FALSE)&gt;1,VLOOKUP($A123,'Raw - F'!$B:$O,11,FALSE),IF(VLOOKUP($A123,'Raw - F'!$B:$M,12,FALSE)&lt;&gt;"",VLOOKUP($A123,'Raw - F'!$B:$M,12,FALSE),"")),"")</f>
        <v>3</v>
      </c>
      <c r="H123" s="4" t="str">
        <f>IFERROR(VLOOKUP($A123,'Raw - F'!$B:$O,13,FALSE),"")</f>
        <v>71-90</v>
      </c>
      <c r="I123" s="2" t="str">
        <f>IFERROR(VLOOKUP($A123,'Raw - F'!$B:$O,10,FALSE),"")</f>
        <v>A</v>
      </c>
      <c r="J123" s="2" t="str">
        <f>IFERROR(VLOOKUP($A123,'Raw - F'!$B:$P,15,FALSE),"")</f>
        <v>1m 2f</v>
      </c>
      <c r="K123" s="16" t="str">
        <f>SUBSTITUTE(IFERROR(VLOOKUP($A123,'Raw - F'!$B:$X,23,FALSE),""),0,"")</f>
        <v xml:space="preserve"> </v>
      </c>
      <c r="L123" s="22" t="str">
        <f>IF(VLOOKUP($A123,'Raw - F'!$B:$AA,24,FALSE)="","",VLOOKUP($A123,'Raw - F'!$B:$AA,24,FALSE))</f>
        <v/>
      </c>
      <c r="M123" s="16" t="str">
        <f>SUBSTITUTE(IFERROR(VLOOKUP($A123,'Raw - F'!$B:$X,22,FALSE),""),0,"")</f>
        <v xml:space="preserve"> </v>
      </c>
      <c r="N123" s="16" t="str">
        <f>SUBSTITUTE(IFERROR(VLOOKUP($A123,'Raw - F'!$B:$X,8,FALSE),""),0,"")</f>
        <v/>
      </c>
      <c r="O123" s="16" t="str">
        <f>SUBSTITUTE(IFERROR(VLOOKUP($A123,'Raw - F'!$B:$AA,25,FALSE),""),0,"")</f>
        <v/>
      </c>
      <c r="P123" s="16" t="str">
        <f>SUBSTITUTE(IFERROR(VLOOKUP($A123,'Raw - F'!$B:$AA,21,FALSE),""),0,"")</f>
        <v/>
      </c>
    </row>
    <row r="124" spans="1:16" x14ac:dyDescent="0.35">
      <c r="A124">
        <v>115</v>
      </c>
      <c r="B124" s="9">
        <f>IFERROR(VLOOKUP($A124,'Raw - F'!$B:$R,2,FALSE),"")</f>
        <v>44323</v>
      </c>
      <c r="C124" s="2" t="str">
        <f>IFERROR(VLOOKUP($A124,'Raw - F'!$B:$R,3,FALSE),"")</f>
        <v>ASCOT</v>
      </c>
      <c r="D124" s="2" t="str">
        <f>IFERROR(VLOOKUP($A124,'Raw - F'!$B:$R,6,FALSE),"")</f>
        <v>Hcap</v>
      </c>
      <c r="E124" s="2" t="str">
        <f>SUBSTITUTE(IFERROR(VLOOKUP($A124,'Raw - F'!$B:$O,9,FALSE),""),"0","")</f>
        <v>3yo</v>
      </c>
      <c r="F124" s="2" t="str">
        <f>SUBSTITUTE(IFERROR(VLOOKUP($A124,'Raw - F'!$B:$O,7,FALSE),""),"0","")</f>
        <v>Open</v>
      </c>
      <c r="G124" s="2">
        <f>IFERROR(IF(VLOOKUP($A124,'Raw - F'!$B:$O,11,FALSE)&gt;1,VLOOKUP($A124,'Raw - F'!$B:$O,11,FALSE),IF(VLOOKUP($A124,'Raw - F'!$B:$M,12,FALSE)&lt;&gt;"",VLOOKUP($A124,'Raw - F'!$B:$M,12,FALSE),"")),"")</f>
        <v>2</v>
      </c>
      <c r="H124" s="4" t="str">
        <f>IFERROR(VLOOKUP($A124,'Raw - F'!$B:$O,13,FALSE),"")</f>
        <v>86-105</v>
      </c>
      <c r="I124" s="2" t="str">
        <f>IFERROR(VLOOKUP($A124,'Raw - F'!$B:$O,10,FALSE),"")</f>
        <v>A</v>
      </c>
      <c r="J124" s="2" t="str">
        <f>IFERROR(VLOOKUP($A124,'Raw - F'!$B:$P,15,FALSE),"")</f>
        <v>7f</v>
      </c>
      <c r="K124" s="16" t="str">
        <f>SUBSTITUTE(IFERROR(VLOOKUP($A124,'Raw - F'!$B:$X,23,FALSE),""),0,"")</f>
        <v xml:space="preserve"> </v>
      </c>
      <c r="L124" s="22" t="str">
        <f>IF(VLOOKUP($A124,'Raw - F'!$B:$AA,24,FALSE)="","",VLOOKUP($A124,'Raw - F'!$B:$AA,24,FALSE))</f>
        <v/>
      </c>
      <c r="M124" s="16" t="str">
        <f>SUBSTITUTE(IFERROR(VLOOKUP($A124,'Raw - F'!$B:$X,22,FALSE),""),0,"")</f>
        <v xml:space="preserve"> </v>
      </c>
      <c r="N124" s="16" t="str">
        <f>SUBSTITUTE(IFERROR(VLOOKUP($A124,'Raw - F'!$B:$X,8,FALSE),""),0,"")</f>
        <v/>
      </c>
      <c r="O124" s="16" t="str">
        <f>SUBSTITUTE(IFERROR(VLOOKUP($A124,'Raw - F'!$B:$AA,25,FALSE),""),0,"")</f>
        <v/>
      </c>
      <c r="P124" s="16" t="str">
        <f>SUBSTITUTE(IFERROR(VLOOKUP($A124,'Raw - F'!$B:$AA,21,FALSE),""),0,"")</f>
        <v/>
      </c>
    </row>
    <row r="125" spans="1:16" x14ac:dyDescent="0.35">
      <c r="A125">
        <v>116</v>
      </c>
      <c r="B125" s="9">
        <f>IFERROR(VLOOKUP($A125,'Raw - F'!$B:$R,2,FALSE),"")</f>
        <v>44323</v>
      </c>
      <c r="C125" s="2" t="str">
        <f>IFERROR(VLOOKUP($A125,'Raw - F'!$B:$R,3,FALSE),"")</f>
        <v>ASCOT</v>
      </c>
      <c r="D125" s="2" t="str">
        <f>IFERROR(VLOOKUP($A125,'Raw - F'!$B:$R,6,FALSE),"")</f>
        <v>WFA</v>
      </c>
      <c r="E125" s="2" t="str">
        <f>SUBSTITUTE(IFERROR(VLOOKUP($A125,'Raw - F'!$B:$O,9,FALSE),""),"0","")</f>
        <v>3yo</v>
      </c>
      <c r="F125" s="2" t="str">
        <f>SUBSTITUTE(IFERROR(VLOOKUP($A125,'Raw - F'!$B:$O,7,FALSE),""),"0","")</f>
        <v>Mdn</v>
      </c>
      <c r="G125" s="2">
        <f>IFERROR(IF(VLOOKUP($A125,'Raw - F'!$B:$O,11,FALSE)&gt;1,VLOOKUP($A125,'Raw - F'!$B:$O,11,FALSE),IF(VLOOKUP($A125,'Raw - F'!$B:$M,12,FALSE)&lt;&gt;"",VLOOKUP($A125,'Raw - F'!$B:$M,12,FALSE),"")),"")</f>
        <v>4</v>
      </c>
      <c r="H125" s="4" t="str">
        <f>IFERROR(VLOOKUP($A125,'Raw - F'!$B:$O,13,FALSE),"")</f>
        <v>Open</v>
      </c>
      <c r="I125" s="2" t="str">
        <f>IFERROR(VLOOKUP($A125,'Raw - F'!$B:$O,10,FALSE),"")</f>
        <v>A</v>
      </c>
      <c r="J125" s="2" t="str">
        <f>IFERROR(VLOOKUP($A125,'Raw - F'!$B:$P,15,FALSE),"")</f>
        <v>1m 4f</v>
      </c>
      <c r="K125" s="16" t="str">
        <f>SUBSTITUTE(IFERROR(VLOOKUP($A125,'Raw - F'!$B:$X,23,FALSE),""),0,"")</f>
        <v xml:space="preserve"> </v>
      </c>
      <c r="L125" s="22" t="str">
        <f>IF(VLOOKUP($A125,'Raw - F'!$B:$AA,24,FALSE)="","",VLOOKUP($A125,'Raw - F'!$B:$AA,24,FALSE))</f>
        <v/>
      </c>
      <c r="M125" s="16" t="str">
        <f>SUBSTITUTE(IFERROR(VLOOKUP($A125,'Raw - F'!$B:$X,22,FALSE),""),0,"")</f>
        <v xml:space="preserve"> </v>
      </c>
      <c r="N125" s="16" t="str">
        <f>SUBSTITUTE(IFERROR(VLOOKUP($A125,'Raw - F'!$B:$X,8,FALSE),""),0,"")</f>
        <v/>
      </c>
      <c r="O125" s="16" t="str">
        <f>SUBSTITUTE(IFERROR(VLOOKUP($A125,'Raw - F'!$B:$AA,25,FALSE),""),0,"")</f>
        <v/>
      </c>
      <c r="P125" s="16" t="str">
        <f>SUBSTITUTE(IFERROR(VLOOKUP($A125,'Raw - F'!$B:$AA,21,FALSE),""),0,"")</f>
        <v/>
      </c>
    </row>
    <row r="126" spans="1:16" x14ac:dyDescent="0.35">
      <c r="A126">
        <v>117</v>
      </c>
      <c r="B126" s="9">
        <f>IFERROR(VLOOKUP($A126,'Raw - F'!$B:$R,2,FALSE),"")</f>
        <v>44323</v>
      </c>
      <c r="C126" s="2" t="str">
        <f>IFERROR(VLOOKUP($A126,'Raw - F'!$B:$R,3,FALSE),"")</f>
        <v>ASCOT</v>
      </c>
      <c r="D126" s="2" t="str">
        <f>IFERROR(VLOOKUP($A126,'Raw - F'!$B:$R,6,FALSE),"")</f>
        <v>Hcap</v>
      </c>
      <c r="E126" s="2" t="str">
        <f>SUBSTITUTE(IFERROR(VLOOKUP($A126,'Raw - F'!$B:$O,9,FALSE),""),"0","")</f>
        <v>4yo+</v>
      </c>
      <c r="F126" s="2" t="str">
        <f>SUBSTITUTE(IFERROR(VLOOKUP($A126,'Raw - F'!$B:$O,7,FALSE),""),"0","")</f>
        <v>Open</v>
      </c>
      <c r="G126" s="2">
        <f>IFERROR(IF(VLOOKUP($A126,'Raw - F'!$B:$O,11,FALSE)&gt;1,VLOOKUP($A126,'Raw - F'!$B:$O,11,FALSE),IF(VLOOKUP($A126,'Raw - F'!$B:$M,12,FALSE)&lt;&gt;"",VLOOKUP($A126,'Raw - F'!$B:$M,12,FALSE),"")),"")</f>
        <v>3</v>
      </c>
      <c r="H126" s="4" t="str">
        <f>IFERROR(VLOOKUP($A126,'Raw - F'!$B:$O,13,FALSE),"")</f>
        <v>71-90</v>
      </c>
      <c r="I126" s="2" t="str">
        <f>IFERROR(VLOOKUP($A126,'Raw - F'!$B:$O,10,FALSE),"")</f>
        <v>A</v>
      </c>
      <c r="J126" s="2" t="str">
        <f>IFERROR(VLOOKUP($A126,'Raw - F'!$B:$P,15,FALSE),"")</f>
        <v>2m+</v>
      </c>
      <c r="K126" s="16" t="str">
        <f>SUBSTITUTE(IFERROR(VLOOKUP($A126,'Raw - F'!$B:$X,23,FALSE),""),0,"")</f>
        <v xml:space="preserve"> </v>
      </c>
      <c r="L126" s="22" t="str">
        <f>IF(VLOOKUP($A126,'Raw - F'!$B:$AA,24,FALSE)="","",VLOOKUP($A126,'Raw - F'!$B:$AA,24,FALSE))</f>
        <v/>
      </c>
      <c r="M126" s="16" t="str">
        <f>SUBSTITUTE(IFERROR(VLOOKUP($A126,'Raw - F'!$B:$X,22,FALSE),""),0,"")</f>
        <v xml:space="preserve"> </v>
      </c>
      <c r="N126" s="16" t="str">
        <f>SUBSTITUTE(IFERROR(VLOOKUP($A126,'Raw - F'!$B:$X,8,FALSE),""),0,"")</f>
        <v/>
      </c>
      <c r="O126" s="16" t="str">
        <f>SUBSTITUTE(IFERROR(VLOOKUP($A126,'Raw - F'!$B:$AA,25,FALSE),""),0,"")</f>
        <v/>
      </c>
      <c r="P126" s="16" t="str">
        <f>SUBSTITUTE(IFERROR(VLOOKUP($A126,'Raw - F'!$B:$AA,21,FALSE),""),0,"")</f>
        <v>App</v>
      </c>
    </row>
    <row r="127" spans="1:16" x14ac:dyDescent="0.35">
      <c r="A127">
        <v>118</v>
      </c>
      <c r="B127" s="9">
        <f>IFERROR(VLOOKUP($A127,'Raw - F'!$B:$R,2,FALSE),"")</f>
        <v>44323</v>
      </c>
      <c r="C127" s="2" t="str">
        <f>IFERROR(VLOOKUP($A127,'Raw - F'!$B:$R,3,FALSE),"")</f>
        <v>ASCOT</v>
      </c>
      <c r="D127" s="2" t="str">
        <f>IFERROR(VLOOKUP($A127,'Raw - F'!$B:$R,6,FALSE),"")</f>
        <v>Hcap</v>
      </c>
      <c r="E127" s="2" t="str">
        <f>SUBSTITUTE(IFERROR(VLOOKUP($A127,'Raw - F'!$B:$O,9,FALSE),""),"0","")</f>
        <v>4yo+</v>
      </c>
      <c r="F127" s="2" t="str">
        <f>SUBSTITUTE(IFERROR(VLOOKUP($A127,'Raw - F'!$B:$O,7,FALSE),""),"0","")</f>
        <v>Open</v>
      </c>
      <c r="G127" s="2">
        <f>IFERROR(IF(VLOOKUP($A127,'Raw - F'!$B:$O,11,FALSE)&gt;1,VLOOKUP($A127,'Raw - F'!$B:$O,11,FALSE),IF(VLOOKUP($A127,'Raw - F'!$B:$M,12,FALSE)&lt;&gt;"",VLOOKUP($A127,'Raw - F'!$B:$M,12,FALSE),"")),"")</f>
        <v>3</v>
      </c>
      <c r="H127" s="4" t="str">
        <f>IFERROR(VLOOKUP($A127,'Raw - F'!$B:$O,13,FALSE),"")</f>
        <v>76-95</v>
      </c>
      <c r="I127" s="2" t="str">
        <f>IFERROR(VLOOKUP($A127,'Raw - F'!$B:$O,10,FALSE),"")</f>
        <v>A</v>
      </c>
      <c r="J127" s="2" t="str">
        <f>IFERROR(VLOOKUP($A127,'Raw - F'!$B:$P,15,FALSE),"")</f>
        <v>6f</v>
      </c>
      <c r="K127" s="16" t="str">
        <f>SUBSTITUTE(IFERROR(VLOOKUP($A127,'Raw - F'!$B:$X,23,FALSE),""),0,"")</f>
        <v xml:space="preserve"> </v>
      </c>
      <c r="L127" s="22" t="str">
        <f>IF(VLOOKUP($A127,'Raw - F'!$B:$AA,24,FALSE)="","",VLOOKUP($A127,'Raw - F'!$B:$AA,24,FALSE))</f>
        <v/>
      </c>
      <c r="M127" s="16" t="str">
        <f>SUBSTITUTE(IFERROR(VLOOKUP($A127,'Raw - F'!$B:$X,22,FALSE),""),0,"")</f>
        <v xml:space="preserve"> </v>
      </c>
      <c r="N127" s="16" t="str">
        <f>SUBSTITUTE(IFERROR(VLOOKUP($A127,'Raw - F'!$B:$X,8,FALSE),""),0,"")</f>
        <v/>
      </c>
      <c r="O127" s="16" t="str">
        <f>SUBSTITUTE(IFERROR(VLOOKUP($A127,'Raw - F'!$B:$AA,25,FALSE),""),0,"")</f>
        <v/>
      </c>
      <c r="P127" s="16" t="str">
        <f>SUBSTITUTE(IFERROR(VLOOKUP($A127,'Raw - F'!$B:$AA,21,FALSE),""),0,"")</f>
        <v/>
      </c>
    </row>
    <row r="128" spans="1:16" x14ac:dyDescent="0.35">
      <c r="A128">
        <v>119</v>
      </c>
      <c r="B128" s="9">
        <f>IFERROR(VLOOKUP($A128,'Raw - F'!$B:$R,2,FALSE),"")</f>
        <v>44323</v>
      </c>
      <c r="C128" s="2" t="str">
        <f>IFERROR(VLOOKUP($A128,'Raw - F'!$B:$R,3,FALSE),"")</f>
        <v>ASCOT</v>
      </c>
      <c r="D128" s="2" t="str">
        <f>IFERROR(VLOOKUP($A128,'Raw - F'!$B:$R,6,FALSE),"")</f>
        <v>Hcap</v>
      </c>
      <c r="E128" s="2" t="str">
        <f>SUBSTITUTE(IFERROR(VLOOKUP($A128,'Raw - F'!$B:$O,9,FALSE),""),"0","")</f>
        <v>3yo</v>
      </c>
      <c r="F128" s="2" t="str">
        <f>SUBSTITUTE(IFERROR(VLOOKUP($A128,'Raw - F'!$B:$O,7,FALSE),""),"0","")</f>
        <v>Open</v>
      </c>
      <c r="G128" s="2">
        <f>IFERROR(IF(VLOOKUP($A128,'Raw - F'!$B:$O,11,FALSE)&gt;1,VLOOKUP($A128,'Raw - F'!$B:$O,11,FALSE),IF(VLOOKUP($A128,'Raw - F'!$B:$M,12,FALSE)&lt;&gt;"",VLOOKUP($A128,'Raw - F'!$B:$M,12,FALSE),"")),"")</f>
        <v>4</v>
      </c>
      <c r="H128" s="4" t="str">
        <f>IFERROR(VLOOKUP($A128,'Raw - F'!$B:$O,13,FALSE),"")</f>
        <v>66-85</v>
      </c>
      <c r="I128" s="2" t="str">
        <f>IFERROR(VLOOKUP($A128,'Raw - F'!$B:$O,10,FALSE),"")</f>
        <v>A</v>
      </c>
      <c r="J128" s="2" t="str">
        <f>IFERROR(VLOOKUP($A128,'Raw - F'!$B:$P,15,FALSE),"")</f>
        <v>1m</v>
      </c>
      <c r="K128" s="16" t="str">
        <f>SUBSTITUTE(IFERROR(VLOOKUP($A128,'Raw - F'!$B:$X,23,FALSE),""),0,"")</f>
        <v xml:space="preserve"> </v>
      </c>
      <c r="L128" s="22" t="str">
        <f>IF(VLOOKUP($A128,'Raw - F'!$B:$AA,24,FALSE)="","",VLOOKUP($A128,'Raw - F'!$B:$AA,24,FALSE))</f>
        <v/>
      </c>
      <c r="M128" s="16" t="str">
        <f>SUBSTITUTE(IFERROR(VLOOKUP($A128,'Raw - F'!$B:$X,22,FALSE),""),0,"")</f>
        <v xml:space="preserve"> </v>
      </c>
      <c r="N128" s="16" t="str">
        <f>SUBSTITUTE(IFERROR(VLOOKUP($A128,'Raw - F'!$B:$X,8,FALSE),""),0,"")</f>
        <v/>
      </c>
      <c r="O128" s="16" t="str">
        <f>SUBSTITUTE(IFERROR(VLOOKUP($A128,'Raw - F'!$B:$AA,25,FALSE),""),0,"")</f>
        <v/>
      </c>
      <c r="P128" s="16" t="str">
        <f>SUBSTITUTE(IFERROR(VLOOKUP($A128,'Raw - F'!$B:$AA,21,FALSE),""),0,"")</f>
        <v/>
      </c>
    </row>
    <row r="129" spans="1:16" x14ac:dyDescent="0.35">
      <c r="A129">
        <v>120</v>
      </c>
      <c r="B129" s="9">
        <f>IFERROR(VLOOKUP($A129,'Raw - F'!$B:$R,2,FALSE),"")</f>
        <v>44323</v>
      </c>
      <c r="C129" s="2" t="str">
        <f>IFERROR(VLOOKUP($A129,'Raw - F'!$B:$R,3,FALSE),"")</f>
        <v>ASCOT</v>
      </c>
      <c r="D129" s="2" t="str">
        <f>IFERROR(VLOOKUP($A129,'Raw - F'!$B:$R,6,FALSE),"")</f>
        <v>WFA</v>
      </c>
      <c r="E129" s="2" t="str">
        <f>SUBSTITUTE(IFERROR(VLOOKUP($A129,'Raw - F'!$B:$O,9,FALSE),""),"0","")</f>
        <v>2yo</v>
      </c>
      <c r="F129" s="2" t="str">
        <f>SUBSTITUTE(IFERROR(VLOOKUP($A129,'Raw - F'!$B:$O,7,FALSE),""),"0","")</f>
        <v>Mdn</v>
      </c>
      <c r="G129" s="2">
        <f>IFERROR(IF(VLOOKUP($A129,'Raw - F'!$B:$O,11,FALSE)&gt;1,VLOOKUP($A129,'Raw - F'!$B:$O,11,FALSE),IF(VLOOKUP($A129,'Raw - F'!$B:$M,12,FALSE)&lt;&gt;"",VLOOKUP($A129,'Raw - F'!$B:$M,12,FALSE),"")),"")</f>
        <v>4</v>
      </c>
      <c r="H129" s="4" t="str">
        <f>IFERROR(VLOOKUP($A129,'Raw - F'!$B:$O,13,FALSE),"")</f>
        <v>Open</v>
      </c>
      <c r="I129" s="2" t="str">
        <f>IFERROR(VLOOKUP($A129,'Raw - F'!$B:$O,10,FALSE),"")</f>
        <v>F</v>
      </c>
      <c r="J129" s="2" t="str">
        <f>IFERROR(VLOOKUP($A129,'Raw - F'!$B:$P,15,FALSE),"")</f>
        <v>5f</v>
      </c>
      <c r="K129" s="16" t="str">
        <f>SUBSTITUTE(IFERROR(VLOOKUP($A129,'Raw - F'!$B:$X,23,FALSE),""),0,"")</f>
        <v xml:space="preserve"> </v>
      </c>
      <c r="L129" s="22" t="str">
        <f>IF(VLOOKUP($A129,'Raw - F'!$B:$AA,24,FALSE)="","",VLOOKUP($A129,'Raw - F'!$B:$AA,24,FALSE))</f>
        <v/>
      </c>
      <c r="M129" s="16" t="str">
        <f>SUBSTITUTE(IFERROR(VLOOKUP($A129,'Raw - F'!$B:$X,22,FALSE),""),0,"")</f>
        <v xml:space="preserve"> </v>
      </c>
      <c r="N129" s="16" t="str">
        <f>SUBSTITUTE(IFERROR(VLOOKUP($A129,'Raw - F'!$B:$X,8,FALSE),""),0,"")</f>
        <v/>
      </c>
      <c r="O129" s="16" t="str">
        <f>SUBSTITUTE(IFERROR(VLOOKUP($A129,'Raw - F'!$B:$AA,25,FALSE),""),0,"")</f>
        <v>EBF</v>
      </c>
      <c r="P129" s="16" t="str">
        <f>SUBSTITUTE(IFERROR(VLOOKUP($A129,'Raw - F'!$B:$AA,21,FALSE),""),0,"")</f>
        <v/>
      </c>
    </row>
    <row r="130" spans="1:16" x14ac:dyDescent="0.35">
      <c r="A130">
        <v>121</v>
      </c>
      <c r="B130" s="9">
        <f>IFERROR(VLOOKUP($A130,'Raw - F'!$B:$R,2,FALSE),"")</f>
        <v>44323</v>
      </c>
      <c r="C130" s="2" t="str">
        <f>IFERROR(VLOOKUP($A130,'Raw - F'!$B:$R,3,FALSE),"")</f>
        <v>ASCOT</v>
      </c>
      <c r="D130" s="2" t="str">
        <f>IFERROR(VLOOKUP($A130,'Raw - F'!$B:$R,6,FALSE),"")</f>
        <v>Hcap</v>
      </c>
      <c r="E130" s="2" t="str">
        <f>SUBSTITUTE(IFERROR(VLOOKUP($A130,'Raw - F'!$B:$O,9,FALSE),""),"0","")</f>
        <v>3yo</v>
      </c>
      <c r="F130" s="2" t="str">
        <f>SUBSTITUTE(IFERROR(VLOOKUP($A130,'Raw - F'!$B:$O,7,FALSE),""),"0","")</f>
        <v>Open</v>
      </c>
      <c r="G130" s="2">
        <f>IFERROR(IF(VLOOKUP($A130,'Raw - F'!$B:$O,11,FALSE)&gt;1,VLOOKUP($A130,'Raw - F'!$B:$O,11,FALSE),IF(VLOOKUP($A130,'Raw - F'!$B:$M,12,FALSE)&lt;&gt;"",VLOOKUP($A130,'Raw - F'!$B:$M,12,FALSE),"")),"")</f>
        <v>4</v>
      </c>
      <c r="H130" s="4" t="str">
        <f>IFERROR(VLOOKUP($A130,'Raw - F'!$B:$O,13,FALSE),"")</f>
        <v>66-85</v>
      </c>
      <c r="I130" s="2" t="str">
        <f>IFERROR(VLOOKUP($A130,'Raw - F'!$B:$O,10,FALSE),"")</f>
        <v>A</v>
      </c>
      <c r="J130" s="2" t="str">
        <f>IFERROR(VLOOKUP($A130,'Raw - F'!$B:$P,15,FALSE),"")</f>
        <v>6f</v>
      </c>
      <c r="K130" s="16" t="str">
        <f>SUBSTITUTE(IFERROR(VLOOKUP($A130,'Raw - F'!$B:$X,23,FALSE),""),0,"")</f>
        <v xml:space="preserve"> </v>
      </c>
      <c r="L130" s="22" t="str">
        <f>IF(VLOOKUP($A130,'Raw - F'!$B:$AA,24,FALSE)="","",VLOOKUP($A130,'Raw - F'!$B:$AA,24,FALSE))</f>
        <v/>
      </c>
      <c r="M130" s="16" t="str">
        <f>SUBSTITUTE(IFERROR(VLOOKUP($A130,'Raw - F'!$B:$X,22,FALSE),""),0,"")</f>
        <v xml:space="preserve"> </v>
      </c>
      <c r="N130" s="16" t="str">
        <f>SUBSTITUTE(IFERROR(VLOOKUP($A130,'Raw - F'!$B:$X,8,FALSE),""),0,"")</f>
        <v/>
      </c>
      <c r="O130" s="16" t="str">
        <f>SUBSTITUTE(IFERROR(VLOOKUP($A130,'Raw - F'!$B:$AA,25,FALSE),""),0,"")</f>
        <v/>
      </c>
      <c r="P130" s="16" t="str">
        <f>SUBSTITUTE(IFERROR(VLOOKUP($A130,'Raw - F'!$B:$AA,21,FALSE),""),0,"")</f>
        <v/>
      </c>
    </row>
    <row r="131" spans="1:16" x14ac:dyDescent="0.35">
      <c r="A131">
        <v>122</v>
      </c>
      <c r="B131" s="9">
        <f>IFERROR(VLOOKUP($A131,'Raw - F'!$B:$R,2,FALSE),"")</f>
        <v>44323</v>
      </c>
      <c r="C131" s="2" t="str">
        <f>IFERROR(VLOOKUP($A131,'Raw - F'!$B:$R,3,FALSE),"")</f>
        <v>CHESTER</v>
      </c>
      <c r="D131" s="2" t="str">
        <f>IFERROR(VLOOKUP($A131,'Raw - F'!$B:$R,6,FALSE),"")</f>
        <v>Hcap</v>
      </c>
      <c r="E131" s="2" t="str">
        <f>SUBSTITUTE(IFERROR(VLOOKUP($A131,'Raw - F'!$B:$O,9,FALSE),""),"0","")</f>
        <v>4yo+</v>
      </c>
      <c r="F131" s="2" t="str">
        <f>SUBSTITUTE(IFERROR(VLOOKUP($A131,'Raw - F'!$B:$O,7,FALSE),""),"0","")</f>
        <v>Open</v>
      </c>
      <c r="G131" s="2">
        <f>IFERROR(IF(VLOOKUP($A131,'Raw - F'!$B:$O,11,FALSE)&gt;1,VLOOKUP($A131,'Raw - F'!$B:$O,11,FALSE),IF(VLOOKUP($A131,'Raw - F'!$B:$M,12,FALSE)&lt;&gt;"",VLOOKUP($A131,'Raw - F'!$B:$M,12,FALSE),"")),"")</f>
        <v>2</v>
      </c>
      <c r="H131" s="4" t="str">
        <f>IFERROR(VLOOKUP($A131,'Raw - F'!$B:$O,13,FALSE),"")</f>
        <v>Open</v>
      </c>
      <c r="I131" s="2" t="str">
        <f>IFERROR(VLOOKUP($A131,'Raw - F'!$B:$O,10,FALSE),"")</f>
        <v>A</v>
      </c>
      <c r="J131" s="2" t="str">
        <f>IFERROR(VLOOKUP($A131,'Raw - F'!$B:$P,15,FALSE),"")</f>
        <v>2m+</v>
      </c>
      <c r="K131" s="16" t="str">
        <f>SUBSTITUTE(IFERROR(VLOOKUP($A131,'Raw - F'!$B:$X,23,FALSE),""),0,"")</f>
        <v xml:space="preserve"> </v>
      </c>
      <c r="L131" s="22" t="str">
        <f>IF(VLOOKUP($A131,'Raw - F'!$B:$AA,24,FALSE)="","",VLOOKUP($A131,'Raw - F'!$B:$AA,24,FALSE))</f>
        <v/>
      </c>
      <c r="M131" s="16" t="str">
        <f>SUBSTITUTE(IFERROR(VLOOKUP($A131,'Raw - F'!$B:$X,22,FALSE),""),0,"")</f>
        <v xml:space="preserve"> </v>
      </c>
      <c r="N131" s="16" t="str">
        <f>SUBSTITUTE(IFERROR(VLOOKUP($A131,'Raw - F'!$B:$X,8,FALSE),""),0,"")</f>
        <v/>
      </c>
      <c r="O131" s="16" t="str">
        <f>SUBSTITUTE(IFERROR(VLOOKUP($A131,'Raw - F'!$B:$AA,25,FALSE),""),0,"")</f>
        <v/>
      </c>
      <c r="P131" s="16" t="str">
        <f>SUBSTITUTE(IFERROR(VLOOKUP($A131,'Raw - F'!$B:$AA,21,FALSE),""),0,"")</f>
        <v/>
      </c>
    </row>
    <row r="132" spans="1:16" x14ac:dyDescent="0.35">
      <c r="A132">
        <v>123</v>
      </c>
      <c r="B132" s="9">
        <f>IFERROR(VLOOKUP($A132,'Raw - F'!$B:$R,2,FALSE),"")</f>
        <v>44323</v>
      </c>
      <c r="C132" s="2" t="str">
        <f>IFERROR(VLOOKUP($A132,'Raw - F'!$B:$R,3,FALSE),"")</f>
        <v>CHESTER</v>
      </c>
      <c r="D132" s="2" t="str">
        <f>IFERROR(VLOOKUP($A132,'Raw - F'!$B:$R,6,FALSE),"")</f>
        <v>WFA</v>
      </c>
      <c r="E132" s="2" t="str">
        <f>SUBSTITUTE(IFERROR(VLOOKUP($A132,'Raw - F'!$B:$O,9,FALSE),""),"0","")</f>
        <v>4yo+</v>
      </c>
      <c r="F132" s="2" t="str">
        <f>SUBSTITUTE(IFERROR(VLOOKUP($A132,'Raw - F'!$B:$O,7,FALSE),""),"0","")</f>
        <v>Open</v>
      </c>
      <c r="G132" s="2" t="str">
        <f>IFERROR(IF(VLOOKUP($A132,'Raw - F'!$B:$O,11,FALSE)&gt;1,VLOOKUP($A132,'Raw - F'!$B:$O,11,FALSE),IF(VLOOKUP($A132,'Raw - F'!$B:$M,12,FALSE)&lt;&gt;"",VLOOKUP($A132,'Raw - F'!$B:$M,12,FALSE),"")),"")</f>
        <v>1(G2)</v>
      </c>
      <c r="H132" s="4" t="str">
        <f>IFERROR(VLOOKUP($A132,'Raw - F'!$B:$O,13,FALSE),"")</f>
        <v>Open</v>
      </c>
      <c r="I132" s="2" t="str">
        <f>IFERROR(VLOOKUP($A132,'Raw - F'!$B:$O,10,FALSE),"")</f>
        <v>A</v>
      </c>
      <c r="J132" s="2" t="str">
        <f>IFERROR(VLOOKUP($A132,'Raw - F'!$B:$P,15,FALSE),"")</f>
        <v>1m 2f</v>
      </c>
      <c r="K132" s="16" t="str">
        <f>SUBSTITUTE(IFERROR(VLOOKUP($A132,'Raw - F'!$B:$X,23,FALSE),""),0,"")</f>
        <v xml:space="preserve"> </v>
      </c>
      <c r="L132" s="22" t="str">
        <f>IF(VLOOKUP($A132,'Raw - F'!$B:$AA,24,FALSE)="","",VLOOKUP($A132,'Raw - F'!$B:$AA,24,FALSE))</f>
        <v/>
      </c>
      <c r="M132" s="16" t="str">
        <f>SUBSTITUTE(IFERROR(VLOOKUP($A132,'Raw - F'!$B:$X,22,FALSE),""),0,"")</f>
        <v xml:space="preserve"> </v>
      </c>
      <c r="N132" s="16" t="str">
        <f>SUBSTITUTE(IFERROR(VLOOKUP($A132,'Raw - F'!$B:$X,8,FALSE),""),0,"")</f>
        <v/>
      </c>
      <c r="O132" s="16" t="str">
        <f>SUBSTITUTE(IFERROR(VLOOKUP($A132,'Raw - F'!$B:$AA,25,FALSE),""),0,"")</f>
        <v/>
      </c>
      <c r="P132" s="16" t="str">
        <f>SUBSTITUTE(IFERROR(VLOOKUP($A132,'Raw - F'!$B:$AA,21,FALSE),""),0,"")</f>
        <v/>
      </c>
    </row>
    <row r="133" spans="1:16" x14ac:dyDescent="0.35">
      <c r="A133">
        <v>124</v>
      </c>
      <c r="B133" s="9">
        <f>IFERROR(VLOOKUP($A133,'Raw - F'!$B:$R,2,FALSE),"")</f>
        <v>44323</v>
      </c>
      <c r="C133" s="2" t="str">
        <f>IFERROR(VLOOKUP($A133,'Raw - F'!$B:$R,3,FALSE),"")</f>
        <v>CHESTER</v>
      </c>
      <c r="D133" s="2" t="str">
        <f>IFERROR(VLOOKUP($A133,'Raw - F'!$B:$R,6,FALSE),"")</f>
        <v>Hcap</v>
      </c>
      <c r="E133" s="2" t="str">
        <f>SUBSTITUTE(IFERROR(VLOOKUP($A133,'Raw - F'!$B:$O,9,FALSE),""),"0","")</f>
        <v>4yo+</v>
      </c>
      <c r="F133" s="2" t="str">
        <f>SUBSTITUTE(IFERROR(VLOOKUP($A133,'Raw - F'!$B:$O,7,FALSE),""),"0","")</f>
        <v>Open</v>
      </c>
      <c r="G133" s="2">
        <f>IFERROR(IF(VLOOKUP($A133,'Raw - F'!$B:$O,11,FALSE)&gt;1,VLOOKUP($A133,'Raw - F'!$B:$O,11,FALSE),IF(VLOOKUP($A133,'Raw - F'!$B:$M,12,FALSE)&lt;&gt;"",VLOOKUP($A133,'Raw - F'!$B:$M,12,FALSE),"")),"")</f>
        <v>2</v>
      </c>
      <c r="H133" s="4" t="str">
        <f>IFERROR(VLOOKUP($A133,'Raw - F'!$B:$O,13,FALSE),"")</f>
        <v>Open</v>
      </c>
      <c r="I133" s="2" t="str">
        <f>IFERROR(VLOOKUP($A133,'Raw - F'!$B:$O,10,FALSE),"")</f>
        <v>A</v>
      </c>
      <c r="J133" s="2" t="str">
        <f>IFERROR(VLOOKUP($A133,'Raw - F'!$B:$P,15,FALSE),"")</f>
        <v>2m+</v>
      </c>
      <c r="K133" s="16" t="str">
        <f>SUBSTITUTE(IFERROR(VLOOKUP($A133,'Raw - F'!$B:$X,23,FALSE),""),0,"")</f>
        <v xml:space="preserve"> </v>
      </c>
      <c r="L133" s="22" t="str">
        <f>IF(VLOOKUP($A133,'Raw - F'!$B:$AA,24,FALSE)="","",VLOOKUP($A133,'Raw - F'!$B:$AA,24,FALSE))</f>
        <v/>
      </c>
      <c r="M133" s="16" t="str">
        <f>SUBSTITUTE(IFERROR(VLOOKUP($A133,'Raw - F'!$B:$X,22,FALSE),""),0,"")</f>
        <v xml:space="preserve"> </v>
      </c>
      <c r="N133" s="16" t="str">
        <f>SUBSTITUTE(IFERROR(VLOOKUP($A133,'Raw - F'!$B:$X,8,FALSE),""),0,"")</f>
        <v/>
      </c>
      <c r="O133" s="16" t="str">
        <f>SUBSTITUTE(IFERROR(VLOOKUP($A133,'Raw - F'!$B:$AA,25,FALSE),""),0,"")</f>
        <v/>
      </c>
      <c r="P133" s="16" t="str">
        <f>SUBSTITUTE(IFERROR(VLOOKUP($A133,'Raw - F'!$B:$AA,21,FALSE),""),0,"")</f>
        <v/>
      </c>
    </row>
    <row r="134" spans="1:16" x14ac:dyDescent="0.35">
      <c r="A134">
        <v>125</v>
      </c>
      <c r="B134" s="9">
        <f>IFERROR(VLOOKUP($A134,'Raw - F'!$B:$R,2,FALSE),"")</f>
        <v>44323</v>
      </c>
      <c r="C134" s="2" t="str">
        <f>IFERROR(VLOOKUP($A134,'Raw - F'!$B:$R,3,FALSE),"")</f>
        <v>CHESTER</v>
      </c>
      <c r="D134" s="2" t="str">
        <f>IFERROR(VLOOKUP($A134,'Raw - F'!$B:$R,6,FALSE),"")</f>
        <v>Hcap</v>
      </c>
      <c r="E134" s="2" t="str">
        <f>SUBSTITUTE(IFERROR(VLOOKUP($A134,'Raw - F'!$B:$O,9,FALSE),""),"0","")</f>
        <v>4yo+</v>
      </c>
      <c r="F134" s="2" t="str">
        <f>SUBSTITUTE(IFERROR(VLOOKUP($A134,'Raw - F'!$B:$O,7,FALSE),""),"0","")</f>
        <v>Open</v>
      </c>
      <c r="G134" s="2">
        <f>IFERROR(IF(VLOOKUP($A134,'Raw - F'!$B:$O,11,FALSE)&gt;1,VLOOKUP($A134,'Raw - F'!$B:$O,11,FALSE),IF(VLOOKUP($A134,'Raw - F'!$B:$M,12,FALSE)&lt;&gt;"",VLOOKUP($A134,'Raw - F'!$B:$M,12,FALSE),"")),"")</f>
        <v>2</v>
      </c>
      <c r="H134" s="4" t="str">
        <f>IFERROR(VLOOKUP($A134,'Raw - F'!$B:$O,13,FALSE),"")</f>
        <v>86-105</v>
      </c>
      <c r="I134" s="2" t="str">
        <f>IFERROR(VLOOKUP($A134,'Raw - F'!$B:$O,10,FALSE),"")</f>
        <v>A</v>
      </c>
      <c r="J134" s="2" t="str">
        <f>IFERROR(VLOOKUP($A134,'Raw - F'!$B:$P,15,FALSE),"")</f>
        <v>1m 2f</v>
      </c>
      <c r="K134" s="16" t="str">
        <f>SUBSTITUTE(IFERROR(VLOOKUP($A134,'Raw - F'!$B:$X,23,FALSE),""),0,"")</f>
        <v xml:space="preserve"> </v>
      </c>
      <c r="L134" s="22" t="str">
        <f>IF(VLOOKUP($A134,'Raw - F'!$B:$AA,24,FALSE)="","",VLOOKUP($A134,'Raw - F'!$B:$AA,24,FALSE))</f>
        <v/>
      </c>
      <c r="M134" s="16" t="str">
        <f>SUBSTITUTE(IFERROR(VLOOKUP($A134,'Raw - F'!$B:$X,22,FALSE),""),0,"")</f>
        <v xml:space="preserve"> </v>
      </c>
      <c r="N134" s="16" t="str">
        <f>SUBSTITUTE(IFERROR(VLOOKUP($A134,'Raw - F'!$B:$X,8,FALSE),""),0,"")</f>
        <v/>
      </c>
      <c r="O134" s="16" t="str">
        <f>SUBSTITUTE(IFERROR(VLOOKUP($A134,'Raw - F'!$B:$AA,25,FALSE),""),0,"")</f>
        <v/>
      </c>
      <c r="P134" s="16" t="str">
        <f>SUBSTITUTE(IFERROR(VLOOKUP($A134,'Raw - F'!$B:$AA,21,FALSE),""),0,"")</f>
        <v/>
      </c>
    </row>
    <row r="135" spans="1:16" x14ac:dyDescent="0.35">
      <c r="A135">
        <v>126</v>
      </c>
      <c r="B135" s="9">
        <f>IFERROR(VLOOKUP($A135,'Raw - F'!$B:$R,2,FALSE),"")</f>
        <v>44323</v>
      </c>
      <c r="C135" s="2" t="str">
        <f>IFERROR(VLOOKUP($A135,'Raw - F'!$B:$R,3,FALSE),"")</f>
        <v>CHESTER</v>
      </c>
      <c r="D135" s="2" t="str">
        <f>IFERROR(VLOOKUP($A135,'Raw - F'!$B:$R,6,FALSE),"")</f>
        <v>Hcap</v>
      </c>
      <c r="E135" s="2" t="str">
        <f>SUBSTITUTE(IFERROR(VLOOKUP($A135,'Raw - F'!$B:$O,9,FALSE),""),"0","")</f>
        <v>4yo+</v>
      </c>
      <c r="F135" s="2" t="str">
        <f>SUBSTITUTE(IFERROR(VLOOKUP($A135,'Raw - F'!$B:$O,7,FALSE),""),"0","")</f>
        <v>Open</v>
      </c>
      <c r="G135" s="2">
        <f>IFERROR(IF(VLOOKUP($A135,'Raw - F'!$B:$O,11,FALSE)&gt;1,VLOOKUP($A135,'Raw - F'!$B:$O,11,FALSE),IF(VLOOKUP($A135,'Raw - F'!$B:$M,12,FALSE)&lt;&gt;"",VLOOKUP($A135,'Raw - F'!$B:$M,12,FALSE),"")),"")</f>
        <v>2</v>
      </c>
      <c r="H135" s="4" t="str">
        <f>IFERROR(VLOOKUP($A135,'Raw - F'!$B:$O,13,FALSE),"")</f>
        <v>86-105</v>
      </c>
      <c r="I135" s="2" t="str">
        <f>IFERROR(VLOOKUP($A135,'Raw - F'!$B:$O,10,FALSE),"")</f>
        <v>A</v>
      </c>
      <c r="J135" s="2" t="str">
        <f>IFERROR(VLOOKUP($A135,'Raw - F'!$B:$P,15,FALSE),"")</f>
        <v>1m</v>
      </c>
      <c r="K135" s="16" t="str">
        <f>SUBSTITUTE(IFERROR(VLOOKUP($A135,'Raw - F'!$B:$X,23,FALSE),""),0,"")</f>
        <v xml:space="preserve"> </v>
      </c>
      <c r="L135" s="22" t="str">
        <f>IF(VLOOKUP($A135,'Raw - F'!$B:$AA,24,FALSE)="","",VLOOKUP($A135,'Raw - F'!$B:$AA,24,FALSE))</f>
        <v/>
      </c>
      <c r="M135" s="16" t="str">
        <f>SUBSTITUTE(IFERROR(VLOOKUP($A135,'Raw - F'!$B:$X,22,FALSE),""),0,"")</f>
        <v xml:space="preserve"> </v>
      </c>
      <c r="N135" s="16" t="str">
        <f>SUBSTITUTE(IFERROR(VLOOKUP($A135,'Raw - F'!$B:$X,8,FALSE),""),0,"")</f>
        <v/>
      </c>
      <c r="O135" s="16" t="str">
        <f>SUBSTITUTE(IFERROR(VLOOKUP($A135,'Raw - F'!$B:$AA,25,FALSE),""),0,"")</f>
        <v/>
      </c>
      <c r="P135" s="16" t="str">
        <f>SUBSTITUTE(IFERROR(VLOOKUP($A135,'Raw - F'!$B:$AA,21,FALSE),""),0,"")</f>
        <v/>
      </c>
    </row>
    <row r="136" spans="1:16" x14ac:dyDescent="0.35">
      <c r="A136">
        <v>127</v>
      </c>
      <c r="B136" s="9">
        <f>IFERROR(VLOOKUP($A136,'Raw - F'!$B:$R,2,FALSE),"")</f>
        <v>44323</v>
      </c>
      <c r="C136" s="2" t="str">
        <f>IFERROR(VLOOKUP($A136,'Raw - F'!$B:$R,3,FALSE),"")</f>
        <v>CHESTER</v>
      </c>
      <c r="D136" s="2" t="str">
        <f>IFERROR(VLOOKUP($A136,'Raw - F'!$B:$R,6,FALSE),"")</f>
        <v>WFA</v>
      </c>
      <c r="E136" s="2" t="str">
        <f>SUBSTITUTE(IFERROR(VLOOKUP($A136,'Raw - F'!$B:$O,9,FALSE),""),"0","")</f>
        <v>3yo+</v>
      </c>
      <c r="F136" s="2" t="str">
        <f>SUBSTITUTE(IFERROR(VLOOKUP($A136,'Raw - F'!$B:$O,7,FALSE),""),"0","")</f>
        <v>Open</v>
      </c>
      <c r="G136" s="2">
        <f>IFERROR(IF(VLOOKUP($A136,'Raw - F'!$B:$O,11,FALSE)&gt;1,VLOOKUP($A136,'Raw - F'!$B:$O,11,FALSE),IF(VLOOKUP($A136,'Raw - F'!$B:$M,12,FALSE)&lt;&gt;"",VLOOKUP($A136,'Raw - F'!$B:$M,12,FALSE),"")),"")</f>
        <v>3</v>
      </c>
      <c r="H136" s="4" t="str">
        <f>IFERROR(VLOOKUP($A136,'Raw - F'!$B:$O,13,FALSE),"")</f>
        <v>Open</v>
      </c>
      <c r="I136" s="2" t="str">
        <f>IFERROR(VLOOKUP($A136,'Raw - F'!$B:$O,10,FALSE),"")</f>
        <v>A</v>
      </c>
      <c r="J136" s="2" t="str">
        <f>IFERROR(VLOOKUP($A136,'Raw - F'!$B:$P,15,FALSE),"")</f>
        <v>5f</v>
      </c>
      <c r="K136" s="16" t="str">
        <f>SUBSTITUTE(IFERROR(VLOOKUP($A136,'Raw - F'!$B:$X,23,FALSE),""),0,"")</f>
        <v xml:space="preserve"> </v>
      </c>
      <c r="L136" s="22" t="str">
        <f>IF(VLOOKUP($A136,'Raw - F'!$B:$AA,24,FALSE)="","",VLOOKUP($A136,'Raw - F'!$B:$AA,24,FALSE))</f>
        <v/>
      </c>
      <c r="M136" s="16" t="str">
        <f>SUBSTITUTE(IFERROR(VLOOKUP($A136,'Raw - F'!$B:$X,22,FALSE),""),0,"")</f>
        <v xml:space="preserve"> </v>
      </c>
      <c r="N136" s="16" t="str">
        <f>SUBSTITUTE(IFERROR(VLOOKUP($A136,'Raw - F'!$B:$X,8,FALSE),""),0,"")</f>
        <v>Conditions</v>
      </c>
      <c r="O136" s="16" t="str">
        <f>SUBSTITUTE(IFERROR(VLOOKUP($A136,'Raw - F'!$B:$AA,25,FALSE),""),0,"")</f>
        <v/>
      </c>
      <c r="P136" s="16" t="str">
        <f>SUBSTITUTE(IFERROR(VLOOKUP($A136,'Raw - F'!$B:$AA,21,FALSE),""),0,"")</f>
        <v/>
      </c>
    </row>
    <row r="137" spans="1:16" x14ac:dyDescent="0.35">
      <c r="A137">
        <v>128</v>
      </c>
      <c r="B137" s="9">
        <f>IFERROR(VLOOKUP($A137,'Raw - F'!$B:$R,2,FALSE),"")</f>
        <v>44323</v>
      </c>
      <c r="C137" s="2" t="str">
        <f>IFERROR(VLOOKUP($A137,'Raw - F'!$B:$R,3,FALSE),"")</f>
        <v>CHESTER</v>
      </c>
      <c r="D137" s="2" t="str">
        <f>IFERROR(VLOOKUP($A137,'Raw - F'!$B:$R,6,FALSE),"")</f>
        <v>Hcap</v>
      </c>
      <c r="E137" s="2" t="str">
        <f>SUBSTITUTE(IFERROR(VLOOKUP($A137,'Raw - F'!$B:$O,9,FALSE),""),"0","")</f>
        <v>4yo+</v>
      </c>
      <c r="F137" s="2" t="str">
        <f>SUBSTITUTE(IFERROR(VLOOKUP($A137,'Raw - F'!$B:$O,7,FALSE),""),"0","")</f>
        <v>Open</v>
      </c>
      <c r="G137" s="2">
        <f>IFERROR(IF(VLOOKUP($A137,'Raw - F'!$B:$O,11,FALSE)&gt;1,VLOOKUP($A137,'Raw - F'!$B:$O,11,FALSE),IF(VLOOKUP($A137,'Raw - F'!$B:$M,12,FALSE)&lt;&gt;"",VLOOKUP($A137,'Raw - F'!$B:$M,12,FALSE),"")),"")</f>
        <v>4</v>
      </c>
      <c r="H137" s="4" t="str">
        <f>IFERROR(VLOOKUP($A137,'Raw - F'!$B:$O,13,FALSE),"")</f>
        <v>66-85</v>
      </c>
      <c r="I137" s="2" t="str">
        <f>IFERROR(VLOOKUP($A137,'Raw - F'!$B:$O,10,FALSE),"")</f>
        <v>A</v>
      </c>
      <c r="J137" s="2" t="str">
        <f>IFERROR(VLOOKUP($A137,'Raw - F'!$B:$P,15,FALSE),"")</f>
        <v>1m 4f</v>
      </c>
      <c r="K137" s="16" t="str">
        <f>SUBSTITUTE(IFERROR(VLOOKUP($A137,'Raw - F'!$B:$X,23,FALSE),""),0,"")</f>
        <v xml:space="preserve"> </v>
      </c>
      <c r="L137" s="22" t="str">
        <f>IF(VLOOKUP($A137,'Raw - F'!$B:$AA,24,FALSE)="","",VLOOKUP($A137,'Raw - F'!$B:$AA,24,FALSE))</f>
        <v/>
      </c>
      <c r="M137" s="16" t="str">
        <f>SUBSTITUTE(IFERROR(VLOOKUP($A137,'Raw - F'!$B:$X,22,FALSE),""),0,"")</f>
        <v xml:space="preserve"> </v>
      </c>
      <c r="N137" s="16" t="str">
        <f>SUBSTITUTE(IFERROR(VLOOKUP($A137,'Raw - F'!$B:$X,8,FALSE),""),0,"")</f>
        <v/>
      </c>
      <c r="O137" s="16" t="str">
        <f>SUBSTITUTE(IFERROR(VLOOKUP($A137,'Raw - F'!$B:$AA,25,FALSE),""),0,"")</f>
        <v/>
      </c>
      <c r="P137" s="16" t="str">
        <f>SUBSTITUTE(IFERROR(VLOOKUP($A137,'Raw - F'!$B:$AA,21,FALSE),""),0,"")</f>
        <v>App</v>
      </c>
    </row>
    <row r="138" spans="1:16" x14ac:dyDescent="0.35">
      <c r="A138">
        <v>129</v>
      </c>
      <c r="B138" s="9">
        <f>IFERROR(VLOOKUP($A138,'Raw - F'!$B:$R,2,FALSE),"")</f>
        <v>44323</v>
      </c>
      <c r="C138" s="2" t="str">
        <f>IFERROR(VLOOKUP($A138,'Raw - F'!$B:$R,3,FALSE),"")</f>
        <v>NOTTINGHAM</v>
      </c>
      <c r="D138" s="2" t="str">
        <f>IFERROR(VLOOKUP($A138,'Raw - F'!$B:$R,6,FALSE),"")</f>
        <v>Hcap</v>
      </c>
      <c r="E138" s="2" t="str">
        <f>SUBSTITUTE(IFERROR(VLOOKUP($A138,'Raw - F'!$B:$O,9,FALSE),""),"0","")</f>
        <v>4yo+</v>
      </c>
      <c r="F138" s="2" t="str">
        <f>SUBSTITUTE(IFERROR(VLOOKUP($A138,'Raw - F'!$B:$O,7,FALSE),""),"0","")</f>
        <v>Open</v>
      </c>
      <c r="G138" s="2">
        <f>IFERROR(IF(VLOOKUP($A138,'Raw - F'!$B:$O,11,FALSE)&gt;1,VLOOKUP($A138,'Raw - F'!$B:$O,11,FALSE),IF(VLOOKUP($A138,'Raw - F'!$B:$M,12,FALSE)&lt;&gt;"",VLOOKUP($A138,'Raw - F'!$B:$M,12,FALSE),"")),"")</f>
        <v>4</v>
      </c>
      <c r="H138" s="4" t="str">
        <f>IFERROR(VLOOKUP($A138,'Raw - F'!$B:$O,13,FALSE),"")</f>
        <v>66-85</v>
      </c>
      <c r="I138" s="2" t="str">
        <f>IFERROR(VLOOKUP($A138,'Raw - F'!$B:$O,10,FALSE),"")</f>
        <v>A</v>
      </c>
      <c r="J138" s="2" t="str">
        <f>IFERROR(VLOOKUP($A138,'Raw - F'!$B:$P,15,FALSE),"")</f>
        <v>1m</v>
      </c>
      <c r="K138" s="16" t="str">
        <f>SUBSTITUTE(IFERROR(VLOOKUP($A138,'Raw - F'!$B:$X,23,FALSE),""),0,"")</f>
        <v xml:space="preserve"> </v>
      </c>
      <c r="L138" s="22" t="str">
        <f>IF(VLOOKUP($A138,'Raw - F'!$B:$AA,24,FALSE)="","",VLOOKUP($A138,'Raw - F'!$B:$AA,24,FALSE))</f>
        <v/>
      </c>
      <c r="M138" s="16" t="str">
        <f>SUBSTITUTE(IFERROR(VLOOKUP($A138,'Raw - F'!$B:$X,22,FALSE),""),0,"")</f>
        <v xml:space="preserve"> </v>
      </c>
      <c r="N138" s="16" t="str">
        <f>SUBSTITUTE(IFERROR(VLOOKUP($A138,'Raw - F'!$B:$X,8,FALSE),""),0,"")</f>
        <v/>
      </c>
      <c r="O138" s="16" t="str">
        <f>SUBSTITUTE(IFERROR(VLOOKUP($A138,'Raw - F'!$B:$AA,25,FALSE),""),0,"")</f>
        <v/>
      </c>
      <c r="P138" s="16" t="str">
        <f>SUBSTITUTE(IFERROR(VLOOKUP($A138,'Raw - F'!$B:$AA,21,FALSE),""),0,"")</f>
        <v/>
      </c>
    </row>
    <row r="139" spans="1:16" x14ac:dyDescent="0.35">
      <c r="A139">
        <v>130</v>
      </c>
      <c r="B139" s="9">
        <f>IFERROR(VLOOKUP($A139,'Raw - F'!$B:$R,2,FALSE),"")</f>
        <v>44323</v>
      </c>
      <c r="C139" s="2" t="str">
        <f>IFERROR(VLOOKUP($A139,'Raw - F'!$B:$R,3,FALSE),"")</f>
        <v>NOTTINGHAM</v>
      </c>
      <c r="D139" s="2" t="str">
        <f>IFERROR(VLOOKUP($A139,'Raw - F'!$B:$R,6,FALSE),"")</f>
        <v>WFA</v>
      </c>
      <c r="E139" s="2" t="str">
        <f>SUBSTITUTE(IFERROR(VLOOKUP($A139,'Raw - F'!$B:$O,9,FALSE),""),"0","")</f>
        <v>3yo</v>
      </c>
      <c r="F139" s="2" t="str">
        <f>SUBSTITUTE(IFERROR(VLOOKUP($A139,'Raw - F'!$B:$O,7,FALSE),""),"0","")</f>
        <v>Nov</v>
      </c>
      <c r="G139" s="2">
        <f>IFERROR(IF(VLOOKUP($A139,'Raw - F'!$B:$O,11,FALSE)&gt;1,VLOOKUP($A139,'Raw - F'!$B:$O,11,FALSE),IF(VLOOKUP($A139,'Raw - F'!$B:$M,12,FALSE)&lt;&gt;"",VLOOKUP($A139,'Raw - F'!$B:$M,12,FALSE),"")),"")</f>
        <v>5</v>
      </c>
      <c r="H139" s="4" t="str">
        <f>IFERROR(VLOOKUP($A139,'Raw - F'!$B:$O,13,FALSE),"")</f>
        <v>Open</v>
      </c>
      <c r="I139" s="2" t="str">
        <f>IFERROR(VLOOKUP($A139,'Raw - F'!$B:$O,10,FALSE),"")</f>
        <v>A</v>
      </c>
      <c r="J139" s="2" t="str">
        <f>IFERROR(VLOOKUP($A139,'Raw - F'!$B:$P,15,FALSE),"")</f>
        <v>1m 2f</v>
      </c>
      <c r="K139" s="16" t="str">
        <f>SUBSTITUTE(IFERROR(VLOOKUP($A139,'Raw - F'!$B:$X,23,FALSE),""),0,"")</f>
        <v xml:space="preserve"> </v>
      </c>
      <c r="L139" s="22" t="str">
        <f>IF(VLOOKUP($A139,'Raw - F'!$B:$AA,24,FALSE)="","",VLOOKUP($A139,'Raw - F'!$B:$AA,24,FALSE))</f>
        <v/>
      </c>
      <c r="M139" s="16" t="str">
        <f>SUBSTITUTE(IFERROR(VLOOKUP($A139,'Raw - F'!$B:$X,22,FALSE),""),0,"")</f>
        <v xml:space="preserve"> </v>
      </c>
      <c r="N139" s="16" t="str">
        <f>SUBSTITUTE(IFERROR(VLOOKUP($A139,'Raw - F'!$B:$X,8,FALSE),""),0,"")</f>
        <v/>
      </c>
      <c r="O139" s="16" t="str">
        <f>SUBSTITUTE(IFERROR(VLOOKUP($A139,'Raw - F'!$B:$AA,25,FALSE),""),0,"")</f>
        <v/>
      </c>
      <c r="P139" s="16" t="str">
        <f>SUBSTITUTE(IFERROR(VLOOKUP($A139,'Raw - F'!$B:$AA,21,FALSE),""),0,"")</f>
        <v/>
      </c>
    </row>
    <row r="140" spans="1:16" x14ac:dyDescent="0.35">
      <c r="A140">
        <v>131</v>
      </c>
      <c r="B140" s="9">
        <f>IFERROR(VLOOKUP($A140,'Raw - F'!$B:$R,2,FALSE),"")</f>
        <v>44323</v>
      </c>
      <c r="C140" s="2" t="str">
        <f>IFERROR(VLOOKUP($A140,'Raw - F'!$B:$R,3,FALSE),"")</f>
        <v>NOTTINGHAM</v>
      </c>
      <c r="D140" s="2" t="str">
        <f>IFERROR(VLOOKUP($A140,'Raw - F'!$B:$R,6,FALSE),"")</f>
        <v>WFA</v>
      </c>
      <c r="E140" s="2" t="str">
        <f>SUBSTITUTE(IFERROR(VLOOKUP($A140,'Raw - F'!$B:$O,9,FALSE),""),"0","")</f>
        <v>2yo</v>
      </c>
      <c r="F140" s="2" t="str">
        <f>SUBSTITUTE(IFERROR(VLOOKUP($A140,'Raw - F'!$B:$O,7,FALSE),""),"0","")</f>
        <v>Nov</v>
      </c>
      <c r="G140" s="2">
        <f>IFERROR(IF(VLOOKUP($A140,'Raw - F'!$B:$O,11,FALSE)&gt;1,VLOOKUP($A140,'Raw - F'!$B:$O,11,FALSE),IF(VLOOKUP($A140,'Raw - F'!$B:$M,12,FALSE)&lt;&gt;"",VLOOKUP($A140,'Raw - F'!$B:$M,12,FALSE),"")),"")</f>
        <v>5</v>
      </c>
      <c r="H140" s="4" t="str">
        <f>IFERROR(VLOOKUP($A140,'Raw - F'!$B:$O,13,FALSE),"")</f>
        <v>Open</v>
      </c>
      <c r="I140" s="2" t="str">
        <f>IFERROR(VLOOKUP($A140,'Raw - F'!$B:$O,10,FALSE),"")</f>
        <v>A</v>
      </c>
      <c r="J140" s="2" t="str">
        <f>IFERROR(VLOOKUP($A140,'Raw - F'!$B:$P,15,FALSE),"")</f>
        <v>5f</v>
      </c>
      <c r="K140" s="16" t="str">
        <f>SUBSTITUTE(IFERROR(VLOOKUP($A140,'Raw - F'!$B:$X,23,FALSE),""),0,"")</f>
        <v>Rest.</v>
      </c>
      <c r="L140" s="22" t="str">
        <f>IF(VLOOKUP($A140,'Raw - F'!$B:$AA,24,FALSE)="","",VLOOKUP($A140,'Raw - F'!$B:$AA,24,FALSE))</f>
        <v>B</v>
      </c>
      <c r="M140" s="16" t="str">
        <f>SUBSTITUTE(IFERROR(VLOOKUP($A140,'Raw - F'!$B:$X,22,FALSE),""),0,"")</f>
        <v xml:space="preserve"> </v>
      </c>
      <c r="N140" s="16" t="str">
        <f>SUBSTITUTE(IFERROR(VLOOKUP($A140,'Raw - F'!$B:$X,8,FALSE),""),0,"")</f>
        <v/>
      </c>
      <c r="O140" s="16" t="str">
        <f>SUBSTITUTE(IFERROR(VLOOKUP($A140,'Raw - F'!$B:$AA,25,FALSE),""),0,"")</f>
        <v/>
      </c>
      <c r="P140" s="16" t="str">
        <f>SUBSTITUTE(IFERROR(VLOOKUP($A140,'Raw - F'!$B:$AA,21,FALSE),""),0,"")</f>
        <v/>
      </c>
    </row>
    <row r="141" spans="1:16" x14ac:dyDescent="0.35">
      <c r="A141">
        <v>132</v>
      </c>
      <c r="B141" s="9">
        <f>IFERROR(VLOOKUP($A141,'Raw - F'!$B:$R,2,FALSE),"")</f>
        <v>44323</v>
      </c>
      <c r="C141" s="2" t="str">
        <f>IFERROR(VLOOKUP($A141,'Raw - F'!$B:$R,3,FALSE),"")</f>
        <v>NOTTINGHAM</v>
      </c>
      <c r="D141" s="2" t="str">
        <f>IFERROR(VLOOKUP($A141,'Raw - F'!$B:$R,6,FALSE),"")</f>
        <v>WFA</v>
      </c>
      <c r="E141" s="2" t="str">
        <f>SUBSTITUTE(IFERROR(VLOOKUP($A141,'Raw - F'!$B:$O,9,FALSE),""),"0","")</f>
        <v>3yo</v>
      </c>
      <c r="F141" s="2" t="str">
        <f>SUBSTITUTE(IFERROR(VLOOKUP($A141,'Raw - F'!$B:$O,7,FALSE),""),"0","")</f>
        <v>Mdn</v>
      </c>
      <c r="G141" s="2">
        <f>IFERROR(IF(VLOOKUP($A141,'Raw - F'!$B:$O,11,FALSE)&gt;1,VLOOKUP($A141,'Raw - F'!$B:$O,11,FALSE),IF(VLOOKUP($A141,'Raw - F'!$B:$M,12,FALSE)&lt;&gt;"",VLOOKUP($A141,'Raw - F'!$B:$M,12,FALSE),"")),"")</f>
        <v>5</v>
      </c>
      <c r="H141" s="4" t="str">
        <f>IFERROR(VLOOKUP($A141,'Raw - F'!$B:$O,13,FALSE),"")</f>
        <v>Open</v>
      </c>
      <c r="I141" s="2" t="str">
        <f>IFERROR(VLOOKUP($A141,'Raw - F'!$B:$O,10,FALSE),"")</f>
        <v>F</v>
      </c>
      <c r="J141" s="2" t="str">
        <f>IFERROR(VLOOKUP($A141,'Raw - F'!$B:$P,15,FALSE),"")</f>
        <v>1m</v>
      </c>
      <c r="K141" s="16" t="str">
        <f>SUBSTITUTE(IFERROR(VLOOKUP($A141,'Raw - F'!$B:$X,23,FALSE),""),0,"")</f>
        <v xml:space="preserve"> </v>
      </c>
      <c r="L141" s="22" t="str">
        <f>IF(VLOOKUP($A141,'Raw - F'!$B:$AA,24,FALSE)="","",VLOOKUP($A141,'Raw - F'!$B:$AA,24,FALSE))</f>
        <v/>
      </c>
      <c r="M141" s="16" t="str">
        <f>SUBSTITUTE(IFERROR(VLOOKUP($A141,'Raw - F'!$B:$X,22,FALSE),""),0,"")</f>
        <v xml:space="preserve"> </v>
      </c>
      <c r="N141" s="16" t="str">
        <f>SUBSTITUTE(IFERROR(VLOOKUP($A141,'Raw - F'!$B:$X,8,FALSE),""),0,"")</f>
        <v/>
      </c>
      <c r="O141" s="16" t="str">
        <f>SUBSTITUTE(IFERROR(VLOOKUP($A141,'Raw - F'!$B:$AA,25,FALSE),""),0,"")</f>
        <v/>
      </c>
      <c r="P141" s="16" t="str">
        <f>SUBSTITUTE(IFERROR(VLOOKUP($A141,'Raw - F'!$B:$AA,21,FALSE),""),0,"")</f>
        <v/>
      </c>
    </row>
    <row r="142" spans="1:16" x14ac:dyDescent="0.35">
      <c r="A142">
        <v>133</v>
      </c>
      <c r="B142" s="9">
        <f>IFERROR(VLOOKUP($A142,'Raw - F'!$B:$R,2,FALSE),"")</f>
        <v>44323</v>
      </c>
      <c r="C142" s="2" t="str">
        <f>IFERROR(VLOOKUP($A142,'Raw - F'!$B:$R,3,FALSE),"")</f>
        <v>NOTTINGHAM</v>
      </c>
      <c r="D142" s="2" t="str">
        <f>IFERROR(VLOOKUP($A142,'Raw - F'!$B:$R,6,FALSE),"")</f>
        <v>Hcap</v>
      </c>
      <c r="E142" s="2" t="str">
        <f>SUBSTITUTE(IFERROR(VLOOKUP($A142,'Raw - F'!$B:$O,9,FALSE),""),"0","")</f>
        <v>3yo</v>
      </c>
      <c r="F142" s="2" t="str">
        <f>SUBSTITUTE(IFERROR(VLOOKUP($A142,'Raw - F'!$B:$O,7,FALSE),""),"0","")</f>
        <v>Open</v>
      </c>
      <c r="G142" s="2">
        <f>IFERROR(IF(VLOOKUP($A142,'Raw - F'!$B:$O,11,FALSE)&gt;1,VLOOKUP($A142,'Raw - F'!$B:$O,11,FALSE),IF(VLOOKUP($A142,'Raw - F'!$B:$M,12,FALSE)&lt;&gt;"",VLOOKUP($A142,'Raw - F'!$B:$M,12,FALSE),"")),"")</f>
        <v>5</v>
      </c>
      <c r="H142" s="4" t="str">
        <f>IFERROR(VLOOKUP($A142,'Raw - F'!$B:$O,13,FALSE),"")</f>
        <v>66-85</v>
      </c>
      <c r="I142" s="2" t="str">
        <f>IFERROR(VLOOKUP($A142,'Raw - F'!$B:$O,10,FALSE),"")</f>
        <v>F</v>
      </c>
      <c r="J142" s="2" t="str">
        <f>IFERROR(VLOOKUP($A142,'Raw - F'!$B:$P,15,FALSE),"")</f>
        <v>1m</v>
      </c>
      <c r="K142" s="16" t="str">
        <f>SUBSTITUTE(IFERROR(VLOOKUP($A142,'Raw - F'!$B:$X,23,FALSE),""),0,"")</f>
        <v xml:space="preserve"> </v>
      </c>
      <c r="L142" s="22" t="str">
        <f>IF(VLOOKUP($A142,'Raw - F'!$B:$AA,24,FALSE)="","",VLOOKUP($A142,'Raw - F'!$B:$AA,24,FALSE))</f>
        <v/>
      </c>
      <c r="M142" s="16" t="str">
        <f>SUBSTITUTE(IFERROR(VLOOKUP($A142,'Raw - F'!$B:$X,22,FALSE),""),0,"")</f>
        <v xml:space="preserve"> </v>
      </c>
      <c r="N142" s="16" t="str">
        <f>SUBSTITUTE(IFERROR(VLOOKUP($A142,'Raw - F'!$B:$X,8,FALSE),""),0,"")</f>
        <v/>
      </c>
      <c r="O142" s="16" t="str">
        <f>SUBSTITUTE(IFERROR(VLOOKUP($A142,'Raw - F'!$B:$AA,25,FALSE),""),0,"")</f>
        <v/>
      </c>
      <c r="P142" s="16" t="str">
        <f>SUBSTITUTE(IFERROR(VLOOKUP($A142,'Raw - F'!$B:$AA,21,FALSE),""),0,"")</f>
        <v/>
      </c>
    </row>
    <row r="143" spans="1:16" x14ac:dyDescent="0.35">
      <c r="A143">
        <v>134</v>
      </c>
      <c r="B143" s="9">
        <f>IFERROR(VLOOKUP($A143,'Raw - F'!$B:$R,2,FALSE),"")</f>
        <v>44323</v>
      </c>
      <c r="C143" s="2" t="str">
        <f>IFERROR(VLOOKUP($A143,'Raw - F'!$B:$R,3,FALSE),"")</f>
        <v>NOTTINGHAM</v>
      </c>
      <c r="D143" s="2" t="str">
        <f>IFERROR(VLOOKUP($A143,'Raw - F'!$B:$R,6,FALSE),"")</f>
        <v>Hcap</v>
      </c>
      <c r="E143" s="2" t="str">
        <f>SUBSTITUTE(IFERROR(VLOOKUP($A143,'Raw - F'!$B:$O,9,FALSE),""),"0","")</f>
        <v>3yo+</v>
      </c>
      <c r="F143" s="2" t="str">
        <f>SUBSTITUTE(IFERROR(VLOOKUP($A143,'Raw - F'!$B:$O,7,FALSE),""),"0","")</f>
        <v>Open</v>
      </c>
      <c r="G143" s="2">
        <f>IFERROR(IF(VLOOKUP($A143,'Raw - F'!$B:$O,11,FALSE)&gt;1,VLOOKUP($A143,'Raw - F'!$B:$O,11,FALSE),IF(VLOOKUP($A143,'Raw - F'!$B:$M,12,FALSE)&lt;&gt;"",VLOOKUP($A143,'Raw - F'!$B:$M,12,FALSE),"")),"")</f>
        <v>5</v>
      </c>
      <c r="H143" s="4" t="str">
        <f>IFERROR(VLOOKUP($A143,'Raw - F'!$B:$O,13,FALSE),"")</f>
        <v>51-70</v>
      </c>
      <c r="I143" s="2" t="str">
        <f>IFERROR(VLOOKUP($A143,'Raw - F'!$B:$O,10,FALSE),"")</f>
        <v>F</v>
      </c>
      <c r="J143" s="2" t="str">
        <f>IFERROR(VLOOKUP($A143,'Raw - F'!$B:$P,15,FALSE),"")</f>
        <v>1m 2f</v>
      </c>
      <c r="K143" s="16" t="str">
        <f>SUBSTITUTE(IFERROR(VLOOKUP($A143,'Raw - F'!$B:$X,23,FALSE),""),0,"")</f>
        <v xml:space="preserve"> </v>
      </c>
      <c r="L143" s="22" t="str">
        <f>IF(VLOOKUP($A143,'Raw - F'!$B:$AA,24,FALSE)="","",VLOOKUP($A143,'Raw - F'!$B:$AA,24,FALSE))</f>
        <v/>
      </c>
      <c r="M143" s="16" t="str">
        <f>SUBSTITUTE(IFERROR(VLOOKUP($A143,'Raw - F'!$B:$X,22,FALSE),""),0,"")</f>
        <v xml:space="preserve"> </v>
      </c>
      <c r="N143" s="16" t="str">
        <f>SUBSTITUTE(IFERROR(VLOOKUP($A143,'Raw - F'!$B:$X,8,FALSE),""),0,"")</f>
        <v/>
      </c>
      <c r="O143" s="16" t="str">
        <f>SUBSTITUTE(IFERROR(VLOOKUP($A143,'Raw - F'!$B:$AA,25,FALSE),""),0,"")</f>
        <v/>
      </c>
      <c r="P143" s="16" t="str">
        <f>SUBSTITUTE(IFERROR(VLOOKUP($A143,'Raw - F'!$B:$AA,21,FALSE),""),0,"")</f>
        <v/>
      </c>
    </row>
    <row r="144" spans="1:16" x14ac:dyDescent="0.35">
      <c r="A144">
        <v>135</v>
      </c>
      <c r="B144" s="9">
        <f>IFERROR(VLOOKUP($A144,'Raw - F'!$B:$R,2,FALSE),"")</f>
        <v>44323</v>
      </c>
      <c r="C144" s="2" t="str">
        <f>IFERROR(VLOOKUP($A144,'Raw - F'!$B:$R,3,FALSE),"")</f>
        <v>NOTTINGHAM</v>
      </c>
      <c r="D144" s="2" t="str">
        <f>IFERROR(VLOOKUP($A144,'Raw - F'!$B:$R,6,FALSE),"")</f>
        <v>Hcap</v>
      </c>
      <c r="E144" s="2" t="str">
        <f>SUBSTITUTE(IFERROR(VLOOKUP($A144,'Raw - F'!$B:$O,9,FALSE),""),"0","")</f>
        <v>4yo+</v>
      </c>
      <c r="F144" s="2" t="str">
        <f>SUBSTITUTE(IFERROR(VLOOKUP($A144,'Raw - F'!$B:$O,7,FALSE),""),"0","")</f>
        <v>Open</v>
      </c>
      <c r="G144" s="2">
        <f>IFERROR(IF(VLOOKUP($A144,'Raw - F'!$B:$O,11,FALSE)&gt;1,VLOOKUP($A144,'Raw - F'!$B:$O,11,FALSE),IF(VLOOKUP($A144,'Raw - F'!$B:$M,12,FALSE)&lt;&gt;"",VLOOKUP($A144,'Raw - F'!$B:$M,12,FALSE),"")),"")</f>
        <v>6</v>
      </c>
      <c r="H144" s="4" t="str">
        <f>IFERROR(VLOOKUP($A144,'Raw - F'!$B:$O,13,FALSE),"")</f>
        <v>46-65</v>
      </c>
      <c r="I144" s="2" t="str">
        <f>IFERROR(VLOOKUP($A144,'Raw - F'!$B:$O,10,FALSE),"")</f>
        <v>A</v>
      </c>
      <c r="J144" s="2" t="str">
        <f>IFERROR(VLOOKUP($A144,'Raw - F'!$B:$P,15,FALSE),"")</f>
        <v>6f</v>
      </c>
      <c r="K144" s="16" t="str">
        <f>SUBSTITUTE(IFERROR(VLOOKUP($A144,'Raw - F'!$B:$X,23,FALSE),""),0,"")</f>
        <v xml:space="preserve"> </v>
      </c>
      <c r="L144" s="22" t="str">
        <f>IF(VLOOKUP($A144,'Raw - F'!$B:$AA,24,FALSE)="","",VLOOKUP($A144,'Raw - F'!$B:$AA,24,FALSE))</f>
        <v/>
      </c>
      <c r="M144" s="16" t="str">
        <f>SUBSTITUTE(IFERROR(VLOOKUP($A144,'Raw - F'!$B:$X,22,FALSE),""),0,"")</f>
        <v xml:space="preserve"> </v>
      </c>
      <c r="N144" s="16" t="str">
        <f>SUBSTITUTE(IFERROR(VLOOKUP($A144,'Raw - F'!$B:$X,8,FALSE),""),0,"")</f>
        <v/>
      </c>
      <c r="O144" s="16" t="str">
        <f>SUBSTITUTE(IFERROR(VLOOKUP($A144,'Raw - F'!$B:$AA,25,FALSE),""),0,"")</f>
        <v/>
      </c>
      <c r="P144" s="16" t="str">
        <f>SUBSTITUTE(IFERROR(VLOOKUP($A144,'Raw - F'!$B:$AA,21,FALSE),""),0,"")</f>
        <v/>
      </c>
    </row>
    <row r="145" spans="1:16" x14ac:dyDescent="0.35">
      <c r="A145">
        <v>136</v>
      </c>
      <c r="B145" s="9">
        <f>IFERROR(VLOOKUP($A145,'Raw - F'!$B:$R,2,FALSE),"")</f>
        <v>44323</v>
      </c>
      <c r="C145" s="2" t="str">
        <f>IFERROR(VLOOKUP($A145,'Raw - F'!$B:$R,3,FALSE),"")</f>
        <v>RIPON</v>
      </c>
      <c r="D145" s="2" t="str">
        <f>IFERROR(VLOOKUP($A145,'Raw - F'!$B:$R,6,FALSE),"")</f>
        <v>Hcap</v>
      </c>
      <c r="E145" s="2" t="str">
        <f>SUBSTITUTE(IFERROR(VLOOKUP($A145,'Raw - F'!$B:$O,9,FALSE),""),"0","")</f>
        <v>3yo</v>
      </c>
      <c r="F145" s="2" t="str">
        <f>SUBSTITUTE(IFERROR(VLOOKUP($A145,'Raw - F'!$B:$O,7,FALSE),""),"0","")</f>
        <v>Open</v>
      </c>
      <c r="G145" s="2">
        <f>IFERROR(IF(VLOOKUP($A145,'Raw - F'!$B:$O,11,FALSE)&gt;1,VLOOKUP($A145,'Raw - F'!$B:$O,11,FALSE),IF(VLOOKUP($A145,'Raw - F'!$B:$M,12,FALSE)&lt;&gt;"",VLOOKUP($A145,'Raw - F'!$B:$M,12,FALSE),"")),"")</f>
        <v>5</v>
      </c>
      <c r="H145" s="4" t="str">
        <f>IFERROR(VLOOKUP($A145,'Raw - F'!$B:$O,13,FALSE),"")</f>
        <v>56-75</v>
      </c>
      <c r="I145" s="2" t="str">
        <f>IFERROR(VLOOKUP($A145,'Raw - F'!$B:$O,10,FALSE),"")</f>
        <v>A</v>
      </c>
      <c r="J145" s="2" t="str">
        <f>IFERROR(VLOOKUP($A145,'Raw - F'!$B:$P,15,FALSE),"")</f>
        <v>1m</v>
      </c>
      <c r="K145" s="16" t="str">
        <f>SUBSTITUTE(IFERROR(VLOOKUP($A145,'Raw - F'!$B:$X,23,FALSE),""),0,"")</f>
        <v/>
      </c>
      <c r="L145" s="22" t="str">
        <f>IF(VLOOKUP($A145,'Raw - F'!$B:$AA,24,FALSE)="","",VLOOKUP($A145,'Raw - F'!$B:$AA,24,FALSE))</f>
        <v/>
      </c>
      <c r="M145" s="16" t="str">
        <f>SUBSTITUTE(IFERROR(VLOOKUP($A145,'Raw - F'!$B:$X,22,FALSE),""),0,"")</f>
        <v/>
      </c>
      <c r="N145" s="16" t="str">
        <f>SUBSTITUTE(IFERROR(VLOOKUP($A145,'Raw - F'!$B:$X,8,FALSE),""),0,"")</f>
        <v/>
      </c>
      <c r="O145" s="16" t="str">
        <f>SUBSTITUTE(IFERROR(VLOOKUP($A145,'Raw - F'!$B:$AA,25,FALSE),""),0,"")</f>
        <v/>
      </c>
      <c r="P145" s="16" t="str">
        <f>SUBSTITUTE(IFERROR(VLOOKUP($A145,'Raw - F'!$B:$AA,21,FALSE),""),0,"")</f>
        <v/>
      </c>
    </row>
    <row r="146" spans="1:16" x14ac:dyDescent="0.35">
      <c r="A146">
        <v>137</v>
      </c>
      <c r="B146" s="9">
        <f>IFERROR(VLOOKUP($A146,'Raw - F'!$B:$R,2,FALSE),"")</f>
        <v>44323</v>
      </c>
      <c r="C146" s="2" t="str">
        <f>IFERROR(VLOOKUP($A146,'Raw - F'!$B:$R,3,FALSE),"")</f>
        <v>RIPON</v>
      </c>
      <c r="D146" s="2" t="str">
        <f>IFERROR(VLOOKUP($A146,'Raw - F'!$B:$R,6,FALSE),"")</f>
        <v>Hcap</v>
      </c>
      <c r="E146" s="2" t="str">
        <f>SUBSTITUTE(IFERROR(VLOOKUP($A146,'Raw - F'!$B:$O,9,FALSE),""),"0","")</f>
        <v>4yo+</v>
      </c>
      <c r="F146" s="2" t="str">
        <f>SUBSTITUTE(IFERROR(VLOOKUP($A146,'Raw - F'!$B:$O,7,FALSE),""),"0","")</f>
        <v>Open</v>
      </c>
      <c r="G146" s="2">
        <f>IFERROR(IF(VLOOKUP($A146,'Raw - F'!$B:$O,11,FALSE)&gt;1,VLOOKUP($A146,'Raw - F'!$B:$O,11,FALSE),IF(VLOOKUP($A146,'Raw - F'!$B:$M,12,FALSE)&lt;&gt;"",VLOOKUP($A146,'Raw - F'!$B:$M,12,FALSE),"")),"")</f>
        <v>3</v>
      </c>
      <c r="H146" s="4" t="str">
        <f>IFERROR(VLOOKUP($A146,'Raw - F'!$B:$O,13,FALSE),"")</f>
        <v>71-90</v>
      </c>
      <c r="I146" s="2" t="str">
        <f>IFERROR(VLOOKUP($A146,'Raw - F'!$B:$O,10,FALSE),"")</f>
        <v>A</v>
      </c>
      <c r="J146" s="2" t="str">
        <f>IFERROR(VLOOKUP($A146,'Raw - F'!$B:$P,15,FALSE),"")</f>
        <v>5f</v>
      </c>
      <c r="K146" s="16" t="str">
        <f>SUBSTITUTE(IFERROR(VLOOKUP($A146,'Raw - F'!$B:$X,23,FALSE),""),0,"")</f>
        <v xml:space="preserve"> </v>
      </c>
      <c r="L146" s="22" t="str">
        <f>IF(VLOOKUP($A146,'Raw - F'!$B:$AA,24,FALSE)="","",VLOOKUP($A146,'Raw - F'!$B:$AA,24,FALSE))</f>
        <v/>
      </c>
      <c r="M146" s="16" t="str">
        <f>SUBSTITUTE(IFERROR(VLOOKUP($A146,'Raw - F'!$B:$X,22,FALSE),""),0,"")</f>
        <v xml:space="preserve"> </v>
      </c>
      <c r="N146" s="16" t="str">
        <f>SUBSTITUTE(IFERROR(VLOOKUP($A146,'Raw - F'!$B:$X,8,FALSE),""),0,"")</f>
        <v/>
      </c>
      <c r="O146" s="16" t="str">
        <f>SUBSTITUTE(IFERROR(VLOOKUP($A146,'Raw - F'!$B:$AA,25,FALSE),""),0,"")</f>
        <v/>
      </c>
      <c r="P146" s="16" t="str">
        <f>SUBSTITUTE(IFERROR(VLOOKUP($A146,'Raw - F'!$B:$AA,21,FALSE),""),0,"")</f>
        <v/>
      </c>
    </row>
    <row r="147" spans="1:16" x14ac:dyDescent="0.35">
      <c r="A147">
        <v>138</v>
      </c>
      <c r="B147" s="9">
        <f>IFERROR(VLOOKUP($A147,'Raw - F'!$B:$R,2,FALSE),"")</f>
        <v>44323</v>
      </c>
      <c r="C147" s="2" t="str">
        <f>IFERROR(VLOOKUP($A147,'Raw - F'!$B:$R,3,FALSE),"")</f>
        <v>RIPON</v>
      </c>
      <c r="D147" s="2" t="str">
        <f>IFERROR(VLOOKUP($A147,'Raw - F'!$B:$R,6,FALSE),"")</f>
        <v>Hcap</v>
      </c>
      <c r="E147" s="2" t="str">
        <f>SUBSTITUTE(IFERROR(VLOOKUP($A147,'Raw - F'!$B:$O,9,FALSE),""),"0","")</f>
        <v>4yo+</v>
      </c>
      <c r="F147" s="2" t="str">
        <f>SUBSTITUTE(IFERROR(VLOOKUP($A147,'Raw - F'!$B:$O,7,FALSE),""),"0","")</f>
        <v>Open</v>
      </c>
      <c r="G147" s="2">
        <f>IFERROR(IF(VLOOKUP($A147,'Raw - F'!$B:$O,11,FALSE)&gt;1,VLOOKUP($A147,'Raw - F'!$B:$O,11,FALSE),IF(VLOOKUP($A147,'Raw - F'!$B:$M,12,FALSE)&lt;&gt;"",VLOOKUP($A147,'Raw - F'!$B:$M,12,FALSE),"")),"")</f>
        <v>4</v>
      </c>
      <c r="H147" s="4" t="str">
        <f>IFERROR(VLOOKUP($A147,'Raw - F'!$B:$O,13,FALSE),"")</f>
        <v>66-85</v>
      </c>
      <c r="I147" s="2" t="str">
        <f>IFERROR(VLOOKUP($A147,'Raw - F'!$B:$O,10,FALSE),"")</f>
        <v>A</v>
      </c>
      <c r="J147" s="2" t="str">
        <f>IFERROR(VLOOKUP($A147,'Raw - F'!$B:$P,15,FALSE),"")</f>
        <v>6f</v>
      </c>
      <c r="K147" s="16" t="str">
        <f>SUBSTITUTE(IFERROR(VLOOKUP($A147,'Raw - F'!$B:$X,23,FALSE),""),0,"")</f>
        <v xml:space="preserve"> </v>
      </c>
      <c r="L147" s="22" t="str">
        <f>IF(VLOOKUP($A147,'Raw - F'!$B:$AA,24,FALSE)="","",VLOOKUP($A147,'Raw - F'!$B:$AA,24,FALSE))</f>
        <v/>
      </c>
      <c r="M147" s="16" t="str">
        <f>SUBSTITUTE(IFERROR(VLOOKUP($A147,'Raw - F'!$B:$X,22,FALSE),""),0,"")</f>
        <v xml:space="preserve"> </v>
      </c>
      <c r="N147" s="16" t="str">
        <f>SUBSTITUTE(IFERROR(VLOOKUP($A147,'Raw - F'!$B:$X,8,FALSE),""),0,"")</f>
        <v/>
      </c>
      <c r="O147" s="16" t="str">
        <f>SUBSTITUTE(IFERROR(VLOOKUP($A147,'Raw - F'!$B:$AA,25,FALSE),""),0,"")</f>
        <v/>
      </c>
      <c r="P147" s="16" t="str">
        <f>SUBSTITUTE(IFERROR(VLOOKUP($A147,'Raw - F'!$B:$AA,21,FALSE),""),0,"")</f>
        <v/>
      </c>
    </row>
    <row r="148" spans="1:16" x14ac:dyDescent="0.35">
      <c r="A148">
        <v>139</v>
      </c>
      <c r="B148" s="9">
        <f>IFERROR(VLOOKUP($A148,'Raw - F'!$B:$R,2,FALSE),"")</f>
        <v>44323</v>
      </c>
      <c r="C148" s="2" t="str">
        <f>IFERROR(VLOOKUP($A148,'Raw - F'!$B:$R,3,FALSE),"")</f>
        <v>RIPON</v>
      </c>
      <c r="D148" s="2" t="str">
        <f>IFERROR(VLOOKUP($A148,'Raw - F'!$B:$R,6,FALSE),"")</f>
        <v>Hcap</v>
      </c>
      <c r="E148" s="2" t="str">
        <f>SUBSTITUTE(IFERROR(VLOOKUP($A148,'Raw - F'!$B:$O,9,FALSE),""),"0","")</f>
        <v>4yo+</v>
      </c>
      <c r="F148" s="2" t="str">
        <f>SUBSTITUTE(IFERROR(VLOOKUP($A148,'Raw - F'!$B:$O,7,FALSE),""),"0","")</f>
        <v>Open</v>
      </c>
      <c r="G148" s="2">
        <f>IFERROR(IF(VLOOKUP($A148,'Raw - F'!$B:$O,11,FALSE)&gt;1,VLOOKUP($A148,'Raw - F'!$B:$O,11,FALSE),IF(VLOOKUP($A148,'Raw - F'!$B:$M,12,FALSE)&lt;&gt;"",VLOOKUP($A148,'Raw - F'!$B:$M,12,FALSE),"")),"")</f>
        <v>5</v>
      </c>
      <c r="H148" s="4" t="str">
        <f>IFERROR(VLOOKUP($A148,'Raw - F'!$B:$O,13,FALSE),"")</f>
        <v>56-75</v>
      </c>
      <c r="I148" s="2" t="str">
        <f>IFERROR(VLOOKUP($A148,'Raw - F'!$B:$O,10,FALSE),"")</f>
        <v>A</v>
      </c>
      <c r="J148" s="2" t="str">
        <f>IFERROR(VLOOKUP($A148,'Raw - F'!$B:$P,15,FALSE),"")</f>
        <v>2m+</v>
      </c>
      <c r="K148" s="16" t="str">
        <f>SUBSTITUTE(IFERROR(VLOOKUP($A148,'Raw - F'!$B:$X,23,FALSE),""),0,"")</f>
        <v xml:space="preserve"> </v>
      </c>
      <c r="L148" s="22" t="str">
        <f>IF(VLOOKUP($A148,'Raw - F'!$B:$AA,24,FALSE)="","",VLOOKUP($A148,'Raw - F'!$B:$AA,24,FALSE))</f>
        <v/>
      </c>
      <c r="M148" s="16" t="str">
        <f>SUBSTITUTE(IFERROR(VLOOKUP($A148,'Raw - F'!$B:$X,22,FALSE),""),0,"")</f>
        <v xml:space="preserve"> </v>
      </c>
      <c r="N148" s="16" t="str">
        <f>SUBSTITUTE(IFERROR(VLOOKUP($A148,'Raw - F'!$B:$X,8,FALSE),""),0,"")</f>
        <v/>
      </c>
      <c r="O148" s="16" t="str">
        <f>SUBSTITUTE(IFERROR(VLOOKUP($A148,'Raw - F'!$B:$AA,25,FALSE),""),0,"")</f>
        <v/>
      </c>
      <c r="P148" s="16" t="str">
        <f>SUBSTITUTE(IFERROR(VLOOKUP($A148,'Raw - F'!$B:$AA,21,FALSE),""),0,"")</f>
        <v/>
      </c>
    </row>
    <row r="149" spans="1:16" x14ac:dyDescent="0.35">
      <c r="A149">
        <v>140</v>
      </c>
      <c r="B149" s="9">
        <f>IFERROR(VLOOKUP($A149,'Raw - F'!$B:$R,2,FALSE),"")</f>
        <v>44323</v>
      </c>
      <c r="C149" s="2" t="str">
        <f>IFERROR(VLOOKUP($A149,'Raw - F'!$B:$R,3,FALSE),"")</f>
        <v>RIPON</v>
      </c>
      <c r="D149" s="2" t="str">
        <f>IFERROR(VLOOKUP($A149,'Raw - F'!$B:$R,6,FALSE),"")</f>
        <v>WFA</v>
      </c>
      <c r="E149" s="2" t="str">
        <f>SUBSTITUTE(IFERROR(VLOOKUP($A149,'Raw - F'!$B:$O,9,FALSE),""),"0","")</f>
        <v>3yo</v>
      </c>
      <c r="F149" s="2" t="str">
        <f>SUBSTITUTE(IFERROR(VLOOKUP($A149,'Raw - F'!$B:$O,7,FALSE),""),"0","")</f>
        <v>Mdn</v>
      </c>
      <c r="G149" s="2">
        <f>IFERROR(IF(VLOOKUP($A149,'Raw - F'!$B:$O,11,FALSE)&gt;1,VLOOKUP($A149,'Raw - F'!$B:$O,11,FALSE),IF(VLOOKUP($A149,'Raw - F'!$B:$M,12,FALSE)&lt;&gt;"",VLOOKUP($A149,'Raw - F'!$B:$M,12,FALSE),"")),"")</f>
        <v>5</v>
      </c>
      <c r="H149" s="4" t="str">
        <f>IFERROR(VLOOKUP($A149,'Raw - F'!$B:$O,13,FALSE),"")</f>
        <v>Open</v>
      </c>
      <c r="I149" s="2" t="str">
        <f>IFERROR(VLOOKUP($A149,'Raw - F'!$B:$O,10,FALSE),"")</f>
        <v>A</v>
      </c>
      <c r="J149" s="2" t="str">
        <f>IFERROR(VLOOKUP($A149,'Raw - F'!$B:$P,15,FALSE),"")</f>
        <v>6f</v>
      </c>
      <c r="K149" s="16" t="str">
        <f>SUBSTITUTE(IFERROR(VLOOKUP($A149,'Raw - F'!$B:$X,23,FALSE),""),0,"")</f>
        <v xml:space="preserve"> </v>
      </c>
      <c r="L149" s="22" t="str">
        <f>IF(VLOOKUP($A149,'Raw - F'!$B:$AA,24,FALSE)="","",VLOOKUP($A149,'Raw - F'!$B:$AA,24,FALSE))</f>
        <v/>
      </c>
      <c r="M149" s="16" t="str">
        <f>SUBSTITUTE(IFERROR(VLOOKUP($A149,'Raw - F'!$B:$X,22,FALSE),""),0,"")</f>
        <v xml:space="preserve"> </v>
      </c>
      <c r="N149" s="16" t="str">
        <f>SUBSTITUTE(IFERROR(VLOOKUP($A149,'Raw - F'!$B:$X,8,FALSE),""),0,"")</f>
        <v/>
      </c>
      <c r="O149" s="16" t="str">
        <f>SUBSTITUTE(IFERROR(VLOOKUP($A149,'Raw - F'!$B:$AA,25,FALSE),""),0,"")</f>
        <v/>
      </c>
      <c r="P149" s="16" t="str">
        <f>SUBSTITUTE(IFERROR(VLOOKUP($A149,'Raw - F'!$B:$AA,21,FALSE),""),0,"")</f>
        <v/>
      </c>
    </row>
    <row r="150" spans="1:16" x14ac:dyDescent="0.35">
      <c r="A150">
        <v>141</v>
      </c>
      <c r="B150" s="9">
        <f>IFERROR(VLOOKUP($A150,'Raw - F'!$B:$R,2,FALSE),"")</f>
        <v>44323</v>
      </c>
      <c r="C150" s="2" t="str">
        <f>IFERROR(VLOOKUP($A150,'Raw - F'!$B:$R,3,FALSE),"")</f>
        <v>RIPON</v>
      </c>
      <c r="D150" s="2" t="str">
        <f>IFERROR(VLOOKUP($A150,'Raw - F'!$B:$R,6,FALSE),"")</f>
        <v>WFA</v>
      </c>
      <c r="E150" s="2" t="str">
        <f>SUBSTITUTE(IFERROR(VLOOKUP($A150,'Raw - F'!$B:$O,9,FALSE),""),"0","")</f>
        <v>2yo</v>
      </c>
      <c r="F150" s="2" t="str">
        <f>SUBSTITUTE(IFERROR(VLOOKUP($A150,'Raw - F'!$B:$O,7,FALSE),""),"0","")</f>
        <v>Nov</v>
      </c>
      <c r="G150" s="2">
        <f>IFERROR(IF(VLOOKUP($A150,'Raw - F'!$B:$O,11,FALSE)&gt;1,VLOOKUP($A150,'Raw - F'!$B:$O,11,FALSE),IF(VLOOKUP($A150,'Raw - F'!$B:$M,12,FALSE)&lt;&gt;"",VLOOKUP($A150,'Raw - F'!$B:$M,12,FALSE),"")),"")</f>
        <v>5</v>
      </c>
      <c r="H150" s="4" t="str">
        <f>IFERROR(VLOOKUP($A150,'Raw - F'!$B:$O,13,FALSE),"")</f>
        <v>Open</v>
      </c>
      <c r="I150" s="2" t="str">
        <f>IFERROR(VLOOKUP($A150,'Raw - F'!$B:$O,10,FALSE),"")</f>
        <v>A</v>
      </c>
      <c r="J150" s="2" t="str">
        <f>IFERROR(VLOOKUP($A150,'Raw - F'!$B:$P,15,FALSE),"")</f>
        <v>5f</v>
      </c>
      <c r="K150" s="16" t="str">
        <f>SUBSTITUTE(IFERROR(VLOOKUP($A150,'Raw - F'!$B:$X,23,FALSE),""),0,"")</f>
        <v>Rest.</v>
      </c>
      <c r="L150" s="22" t="str">
        <f>IF(VLOOKUP($A150,'Raw - F'!$B:$AA,24,FALSE)="","",VLOOKUP($A150,'Raw - F'!$B:$AA,24,FALSE))</f>
        <v>C</v>
      </c>
      <c r="M150" s="16" t="str">
        <f>SUBSTITUTE(IFERROR(VLOOKUP($A150,'Raw - F'!$B:$X,22,FALSE),""),0,"")</f>
        <v xml:space="preserve"> </v>
      </c>
      <c r="N150" s="16" t="str">
        <f>SUBSTITUTE(IFERROR(VLOOKUP($A150,'Raw - F'!$B:$X,8,FALSE),""),0,"")</f>
        <v/>
      </c>
      <c r="O150" s="16" t="str">
        <f>SUBSTITUTE(IFERROR(VLOOKUP($A150,'Raw - F'!$B:$AA,25,FALSE),""),0,"")</f>
        <v>EBF</v>
      </c>
      <c r="P150" s="16" t="str">
        <f>SUBSTITUTE(IFERROR(VLOOKUP($A150,'Raw - F'!$B:$AA,21,FALSE),""),0,"")</f>
        <v/>
      </c>
    </row>
    <row r="151" spans="1:16" x14ac:dyDescent="0.35">
      <c r="A151">
        <v>142</v>
      </c>
      <c r="B151" s="9">
        <f>IFERROR(VLOOKUP($A151,'Raw - F'!$B:$R,2,FALSE),"")</f>
        <v>44323</v>
      </c>
      <c r="C151" s="2" t="str">
        <f>IFERROR(VLOOKUP($A151,'Raw - F'!$B:$R,3,FALSE),"")</f>
        <v>RIPON</v>
      </c>
      <c r="D151" s="2" t="str">
        <f>IFERROR(VLOOKUP($A151,'Raw - F'!$B:$R,6,FALSE),"")</f>
        <v>Hcap</v>
      </c>
      <c r="E151" s="2" t="str">
        <f>SUBSTITUTE(IFERROR(VLOOKUP($A151,'Raw - F'!$B:$O,9,FALSE),""),"0","")</f>
        <v>3-4yo</v>
      </c>
      <c r="F151" s="2" t="str">
        <f>SUBSTITUTE(IFERROR(VLOOKUP($A151,'Raw - F'!$B:$O,7,FALSE),""),"0","")</f>
        <v>Open</v>
      </c>
      <c r="G151" s="2">
        <f>IFERROR(IF(VLOOKUP($A151,'Raw - F'!$B:$O,11,FALSE)&gt;1,VLOOKUP($A151,'Raw - F'!$B:$O,11,FALSE),IF(VLOOKUP($A151,'Raw - F'!$B:$M,12,FALSE)&lt;&gt;"",VLOOKUP($A151,'Raw - F'!$B:$M,12,FALSE),"")),"")</f>
        <v>5</v>
      </c>
      <c r="H151" s="4" t="str">
        <f>IFERROR(VLOOKUP($A151,'Raw - F'!$B:$O,13,FALSE),"")</f>
        <v>51-70</v>
      </c>
      <c r="I151" s="2" t="str">
        <f>IFERROR(VLOOKUP($A151,'Raw - F'!$B:$O,10,FALSE),"")</f>
        <v>A</v>
      </c>
      <c r="J151" s="2" t="str">
        <f>IFERROR(VLOOKUP($A151,'Raw - F'!$B:$P,15,FALSE),"")</f>
        <v>1m 2f</v>
      </c>
      <c r="K151" s="16" t="str">
        <f>SUBSTITUTE(IFERROR(VLOOKUP($A151,'Raw - F'!$B:$X,23,FALSE),""),0,"")</f>
        <v xml:space="preserve"> </v>
      </c>
      <c r="L151" s="22" t="str">
        <f>IF(VLOOKUP($A151,'Raw - F'!$B:$AA,24,FALSE)="","",VLOOKUP($A151,'Raw - F'!$B:$AA,24,FALSE))</f>
        <v/>
      </c>
      <c r="M151" s="16" t="str">
        <f>SUBSTITUTE(IFERROR(VLOOKUP($A151,'Raw - F'!$B:$X,22,FALSE),""),0,"")</f>
        <v>Seller</v>
      </c>
      <c r="N151" s="16" t="str">
        <f>SUBSTITUTE(IFERROR(VLOOKUP($A151,'Raw - F'!$B:$X,8,FALSE),""),0,"")</f>
        <v/>
      </c>
      <c r="O151" s="16" t="str">
        <f>SUBSTITUTE(IFERROR(VLOOKUP($A151,'Raw - F'!$B:$AA,25,FALSE),""),0,"")</f>
        <v/>
      </c>
      <c r="P151" s="16" t="str">
        <f>SUBSTITUTE(IFERROR(VLOOKUP($A151,'Raw - F'!$B:$AA,21,FALSE),""),0,"")</f>
        <v/>
      </c>
    </row>
    <row r="152" spans="1:16" x14ac:dyDescent="0.35">
      <c r="A152">
        <v>143</v>
      </c>
      <c r="B152" s="9">
        <f>IFERROR(VLOOKUP($A152,'Raw - F'!$B:$R,2,FALSE),"")</f>
        <v>44324</v>
      </c>
      <c r="C152" s="2" t="str">
        <f>IFERROR(VLOOKUP($A152,'Raw - F'!$B:$R,3,FALSE),"")</f>
        <v>ASCOT</v>
      </c>
      <c r="D152" s="2" t="str">
        <f>IFERROR(VLOOKUP($A152,'Raw - F'!$B:$R,6,FALSE),"")</f>
        <v>Hcap</v>
      </c>
      <c r="E152" s="2" t="str">
        <f>SUBSTITUTE(IFERROR(VLOOKUP($A152,'Raw - F'!$B:$O,9,FALSE),""),"0","")</f>
        <v>4yo+</v>
      </c>
      <c r="F152" s="2" t="str">
        <f>SUBSTITUTE(IFERROR(VLOOKUP($A152,'Raw - F'!$B:$O,7,FALSE),""),"0","")</f>
        <v>Open</v>
      </c>
      <c r="G152" s="2">
        <f>IFERROR(IF(VLOOKUP($A152,'Raw - F'!$B:$O,11,FALSE)&gt;1,VLOOKUP($A152,'Raw - F'!$B:$O,11,FALSE),IF(VLOOKUP($A152,'Raw - F'!$B:$M,12,FALSE)&lt;&gt;"",VLOOKUP($A152,'Raw - F'!$B:$M,12,FALSE),"")),"")</f>
        <v>2</v>
      </c>
      <c r="H152" s="4" t="str">
        <f>IFERROR(VLOOKUP($A152,'Raw - F'!$B:$O,13,FALSE),"")</f>
        <v>Open</v>
      </c>
      <c r="I152" s="2" t="str">
        <f>IFERROR(VLOOKUP($A152,'Raw - F'!$B:$O,10,FALSE),"")</f>
        <v>A</v>
      </c>
      <c r="J152" s="2" t="str">
        <f>IFERROR(VLOOKUP($A152,'Raw - F'!$B:$P,15,FALSE),"")</f>
        <v>7f</v>
      </c>
      <c r="K152" s="16" t="str">
        <f>SUBSTITUTE(IFERROR(VLOOKUP($A152,'Raw - F'!$B:$X,23,FALSE),""),0,"")</f>
        <v xml:space="preserve"> </v>
      </c>
      <c r="L152" s="22" t="str">
        <f>IF(VLOOKUP($A152,'Raw - F'!$B:$AA,24,FALSE)="","",VLOOKUP($A152,'Raw - F'!$B:$AA,24,FALSE))</f>
        <v/>
      </c>
      <c r="M152" s="16" t="str">
        <f>SUBSTITUTE(IFERROR(VLOOKUP($A152,'Raw - F'!$B:$X,22,FALSE),""),0,"")</f>
        <v xml:space="preserve"> </v>
      </c>
      <c r="N152" s="16" t="str">
        <f>SUBSTITUTE(IFERROR(VLOOKUP($A152,'Raw - F'!$B:$X,8,FALSE),""),0,"")</f>
        <v/>
      </c>
      <c r="O152" s="16" t="str">
        <f>SUBSTITUTE(IFERROR(VLOOKUP($A152,'Raw - F'!$B:$AA,25,FALSE),""),0,"")</f>
        <v/>
      </c>
      <c r="P152" s="16" t="str">
        <f>SUBSTITUTE(IFERROR(VLOOKUP($A152,'Raw - F'!$B:$AA,21,FALSE),""),0,"")</f>
        <v/>
      </c>
    </row>
    <row r="153" spans="1:16" x14ac:dyDescent="0.35">
      <c r="A153">
        <v>144</v>
      </c>
      <c r="B153" s="9">
        <f>IFERROR(VLOOKUP($A153,'Raw - F'!$B:$R,2,FALSE),"")</f>
        <v>44324</v>
      </c>
      <c r="C153" s="2" t="str">
        <f>IFERROR(VLOOKUP($A153,'Raw - F'!$B:$R,3,FALSE),"")</f>
        <v>ASCOT</v>
      </c>
      <c r="D153" s="2" t="str">
        <f>IFERROR(VLOOKUP($A153,'Raw - F'!$B:$R,6,FALSE),"")</f>
        <v>Hcap</v>
      </c>
      <c r="E153" s="2" t="str">
        <f>SUBSTITUTE(IFERROR(VLOOKUP($A153,'Raw - F'!$B:$O,9,FALSE),""),"0","")</f>
        <v>3yo+</v>
      </c>
      <c r="F153" s="2" t="str">
        <f>SUBSTITUTE(IFERROR(VLOOKUP($A153,'Raw - F'!$B:$O,7,FALSE),""),"0","")</f>
        <v>Open</v>
      </c>
      <c r="G153" s="2">
        <f>IFERROR(IF(VLOOKUP($A153,'Raw - F'!$B:$O,11,FALSE)&gt;1,VLOOKUP($A153,'Raw - F'!$B:$O,11,FALSE),IF(VLOOKUP($A153,'Raw - F'!$B:$M,12,FALSE)&lt;&gt;"",VLOOKUP($A153,'Raw - F'!$B:$M,12,FALSE),"")),"")</f>
        <v>2</v>
      </c>
      <c r="H153" s="4" t="str">
        <f>IFERROR(VLOOKUP($A153,'Raw - F'!$B:$O,13,FALSE),"")</f>
        <v>Open</v>
      </c>
      <c r="I153" s="2" t="str">
        <f>IFERROR(VLOOKUP($A153,'Raw - F'!$B:$O,10,FALSE),"")</f>
        <v>F</v>
      </c>
      <c r="J153" s="2" t="str">
        <f>IFERROR(VLOOKUP($A153,'Raw - F'!$B:$P,15,FALSE),"")</f>
        <v>1m</v>
      </c>
      <c r="K153" s="16" t="str">
        <f>SUBSTITUTE(IFERROR(VLOOKUP($A153,'Raw - F'!$B:$X,23,FALSE),""),0,"")</f>
        <v xml:space="preserve"> </v>
      </c>
      <c r="L153" s="22" t="str">
        <f>IF(VLOOKUP($A153,'Raw - F'!$B:$AA,24,FALSE)="","",VLOOKUP($A153,'Raw - F'!$B:$AA,24,FALSE))</f>
        <v/>
      </c>
      <c r="M153" s="16" t="str">
        <f>SUBSTITUTE(IFERROR(VLOOKUP($A153,'Raw - F'!$B:$X,22,FALSE),""),0,"")</f>
        <v xml:space="preserve"> </v>
      </c>
      <c r="N153" s="16" t="str">
        <f>SUBSTITUTE(IFERROR(VLOOKUP($A153,'Raw - F'!$B:$X,8,FALSE),""),0,"")</f>
        <v/>
      </c>
      <c r="O153" s="16" t="str">
        <f>SUBSTITUTE(IFERROR(VLOOKUP($A153,'Raw - F'!$B:$AA,25,FALSE),""),0,"")</f>
        <v>EBF</v>
      </c>
      <c r="P153" s="16" t="str">
        <f>SUBSTITUTE(IFERROR(VLOOKUP($A153,'Raw - F'!$B:$AA,21,FALSE),""),0,"")</f>
        <v/>
      </c>
    </row>
    <row r="154" spans="1:16" x14ac:dyDescent="0.35">
      <c r="A154">
        <v>145</v>
      </c>
      <c r="B154" s="9">
        <f>IFERROR(VLOOKUP($A154,'Raw - F'!$B:$R,2,FALSE),"")</f>
        <v>44324</v>
      </c>
      <c r="C154" s="2" t="str">
        <f>IFERROR(VLOOKUP($A154,'Raw - F'!$B:$R,3,FALSE),"")</f>
        <v>ASCOT</v>
      </c>
      <c r="D154" s="2" t="str">
        <f>IFERROR(VLOOKUP($A154,'Raw - F'!$B:$R,6,FALSE),"")</f>
        <v>WFA</v>
      </c>
      <c r="E154" s="2" t="str">
        <f>SUBSTITUTE(IFERROR(VLOOKUP($A154,'Raw - F'!$B:$O,9,FALSE),""),"0","")</f>
        <v>4yo+</v>
      </c>
      <c r="F154" s="2" t="str">
        <f>SUBSTITUTE(IFERROR(VLOOKUP($A154,'Raw - F'!$B:$O,7,FALSE),""),"0","")</f>
        <v>Open</v>
      </c>
      <c r="G154" s="2" t="str">
        <f>IFERROR(IF(VLOOKUP($A154,'Raw - F'!$B:$O,11,FALSE)&gt;1,VLOOKUP($A154,'Raw - F'!$B:$O,11,FALSE),IF(VLOOKUP($A154,'Raw - F'!$B:$M,12,FALSE)&lt;&gt;"",VLOOKUP($A154,'Raw - F'!$B:$M,12,FALSE),"")),"")</f>
        <v>1(Lstd)</v>
      </c>
      <c r="H154" s="4" t="str">
        <f>IFERROR(VLOOKUP($A154,'Raw - F'!$B:$O,13,FALSE),"")</f>
        <v>Open</v>
      </c>
      <c r="I154" s="2" t="str">
        <f>IFERROR(VLOOKUP($A154,'Raw - F'!$B:$O,10,FALSE),"")</f>
        <v>A</v>
      </c>
      <c r="J154" s="2" t="str">
        <f>IFERROR(VLOOKUP($A154,'Raw - F'!$B:$P,15,FALSE),"")</f>
        <v>1m 4f</v>
      </c>
      <c r="K154" s="16" t="str">
        <f>SUBSTITUTE(IFERROR(VLOOKUP($A154,'Raw - F'!$B:$X,23,FALSE),""),0,"")</f>
        <v xml:space="preserve"> </v>
      </c>
      <c r="L154" s="22" t="str">
        <f>IF(VLOOKUP($A154,'Raw - F'!$B:$AA,24,FALSE)="","",VLOOKUP($A154,'Raw - F'!$B:$AA,24,FALSE))</f>
        <v/>
      </c>
      <c r="M154" s="16" t="str">
        <f>SUBSTITUTE(IFERROR(VLOOKUP($A154,'Raw - F'!$B:$X,22,FALSE),""),0,"")</f>
        <v xml:space="preserve"> </v>
      </c>
      <c r="N154" s="16" t="str">
        <f>SUBSTITUTE(IFERROR(VLOOKUP($A154,'Raw - F'!$B:$X,8,FALSE),""),0,"")</f>
        <v/>
      </c>
      <c r="O154" s="16" t="str">
        <f>SUBSTITUTE(IFERROR(VLOOKUP($A154,'Raw - F'!$B:$AA,25,FALSE),""),0,"")</f>
        <v/>
      </c>
      <c r="P154" s="16" t="str">
        <f>SUBSTITUTE(IFERROR(VLOOKUP($A154,'Raw - F'!$B:$AA,21,FALSE),""),0,"")</f>
        <v/>
      </c>
    </row>
    <row r="155" spans="1:16" x14ac:dyDescent="0.35">
      <c r="A155">
        <v>146</v>
      </c>
      <c r="B155" s="9">
        <f>IFERROR(VLOOKUP($A155,'Raw - F'!$B:$R,2,FALSE),"")</f>
        <v>44324</v>
      </c>
      <c r="C155" s="2" t="str">
        <f>IFERROR(VLOOKUP($A155,'Raw - F'!$B:$R,3,FALSE),"")</f>
        <v>ASCOT</v>
      </c>
      <c r="D155" s="2" t="str">
        <f>IFERROR(VLOOKUP($A155,'Raw - F'!$B:$R,6,FALSE),"")</f>
        <v>Hcap</v>
      </c>
      <c r="E155" s="2" t="str">
        <f>SUBSTITUTE(IFERROR(VLOOKUP($A155,'Raw - F'!$B:$O,9,FALSE),""),"0","")</f>
        <v>4yo+</v>
      </c>
      <c r="F155" s="2" t="str">
        <f>SUBSTITUTE(IFERROR(VLOOKUP($A155,'Raw - F'!$B:$O,7,FALSE),""),"0","")</f>
        <v>Open</v>
      </c>
      <c r="G155" s="2">
        <f>IFERROR(IF(VLOOKUP($A155,'Raw - F'!$B:$O,11,FALSE)&gt;1,VLOOKUP($A155,'Raw - F'!$B:$O,11,FALSE),IF(VLOOKUP($A155,'Raw - F'!$B:$M,12,FALSE)&lt;&gt;"",VLOOKUP($A155,'Raw - F'!$B:$M,12,FALSE),"")),"")</f>
        <v>3</v>
      </c>
      <c r="H155" s="4" t="str">
        <f>IFERROR(VLOOKUP($A155,'Raw - F'!$B:$O,13,FALSE),"")</f>
        <v>76-95</v>
      </c>
      <c r="I155" s="2" t="str">
        <f>IFERROR(VLOOKUP($A155,'Raw - F'!$B:$O,10,FALSE),"")</f>
        <v>A</v>
      </c>
      <c r="J155" s="2" t="str">
        <f>IFERROR(VLOOKUP($A155,'Raw - F'!$B:$P,15,FALSE),"")</f>
        <v>1m 4f</v>
      </c>
      <c r="K155" s="16" t="str">
        <f>SUBSTITUTE(IFERROR(VLOOKUP($A155,'Raw - F'!$B:$X,23,FALSE),""),0,"")</f>
        <v xml:space="preserve"> </v>
      </c>
      <c r="L155" s="22" t="str">
        <f>IF(VLOOKUP($A155,'Raw - F'!$B:$AA,24,FALSE)="","",VLOOKUP($A155,'Raw - F'!$B:$AA,24,FALSE))</f>
        <v/>
      </c>
      <c r="M155" s="16" t="str">
        <f>SUBSTITUTE(IFERROR(VLOOKUP($A155,'Raw - F'!$B:$X,22,FALSE),""),0,"")</f>
        <v xml:space="preserve"> </v>
      </c>
      <c r="N155" s="16" t="str">
        <f>SUBSTITUTE(IFERROR(VLOOKUP($A155,'Raw - F'!$B:$X,8,FALSE),""),0,"")</f>
        <v/>
      </c>
      <c r="O155" s="16" t="str">
        <f>SUBSTITUTE(IFERROR(VLOOKUP($A155,'Raw - F'!$B:$AA,25,FALSE),""),0,"")</f>
        <v/>
      </c>
      <c r="P155" s="16" t="str">
        <f>SUBSTITUTE(IFERROR(VLOOKUP($A155,'Raw - F'!$B:$AA,21,FALSE),""),0,"")</f>
        <v/>
      </c>
    </row>
    <row r="156" spans="1:16" x14ac:dyDescent="0.35">
      <c r="A156">
        <v>147</v>
      </c>
      <c r="B156" s="9">
        <f>IFERROR(VLOOKUP($A156,'Raw - F'!$B:$R,2,FALSE),"")</f>
        <v>44324</v>
      </c>
      <c r="C156" s="2" t="str">
        <f>IFERROR(VLOOKUP($A156,'Raw - F'!$B:$R,3,FALSE),"")</f>
        <v>ASCOT</v>
      </c>
      <c r="D156" s="2" t="str">
        <f>IFERROR(VLOOKUP($A156,'Raw - F'!$B:$R,6,FALSE),"")</f>
        <v>WFA</v>
      </c>
      <c r="E156" s="2" t="str">
        <f>SUBSTITUTE(IFERROR(VLOOKUP($A156,'Raw - F'!$B:$O,9,FALSE),""),"0","")</f>
        <v>2yo</v>
      </c>
      <c r="F156" s="2" t="str">
        <f>SUBSTITUTE(IFERROR(VLOOKUP($A156,'Raw - F'!$B:$O,7,FALSE),""),"0","")</f>
        <v>Nov</v>
      </c>
      <c r="G156" s="2">
        <f>IFERROR(IF(VLOOKUP($A156,'Raw - F'!$B:$O,11,FALSE)&gt;1,VLOOKUP($A156,'Raw - F'!$B:$O,11,FALSE),IF(VLOOKUP($A156,'Raw - F'!$B:$M,12,FALSE)&lt;&gt;"",VLOOKUP($A156,'Raw - F'!$B:$M,12,FALSE),"")),"")</f>
        <v>3</v>
      </c>
      <c r="H156" s="4" t="str">
        <f>IFERROR(VLOOKUP($A156,'Raw - F'!$B:$O,13,FALSE),"")</f>
        <v>Open</v>
      </c>
      <c r="I156" s="2" t="str">
        <f>IFERROR(VLOOKUP($A156,'Raw - F'!$B:$O,10,FALSE),"")</f>
        <v>A</v>
      </c>
      <c r="J156" s="2" t="str">
        <f>IFERROR(VLOOKUP($A156,'Raw - F'!$B:$P,15,FALSE),"")</f>
        <v>5f</v>
      </c>
      <c r="K156" s="16" t="str">
        <f>SUBSTITUTE(IFERROR(VLOOKUP($A156,'Raw - F'!$B:$X,23,FALSE),""),0,"")</f>
        <v xml:space="preserve"> </v>
      </c>
      <c r="L156" s="22" t="str">
        <f>IF(VLOOKUP($A156,'Raw - F'!$B:$AA,24,FALSE)="","",VLOOKUP($A156,'Raw - F'!$B:$AA,24,FALSE))</f>
        <v/>
      </c>
      <c r="M156" s="16" t="str">
        <f>SUBSTITUTE(IFERROR(VLOOKUP($A156,'Raw - F'!$B:$X,22,FALSE),""),0,"")</f>
        <v xml:space="preserve"> </v>
      </c>
      <c r="N156" s="16" t="str">
        <f>SUBSTITUTE(IFERROR(VLOOKUP($A156,'Raw - F'!$B:$X,8,FALSE),""),0,"")</f>
        <v/>
      </c>
      <c r="O156" s="16" t="str">
        <f>SUBSTITUTE(IFERROR(VLOOKUP($A156,'Raw - F'!$B:$AA,25,FALSE),""),0,"")</f>
        <v/>
      </c>
      <c r="P156" s="16" t="str">
        <f>SUBSTITUTE(IFERROR(VLOOKUP($A156,'Raw - F'!$B:$AA,21,FALSE),""),0,"")</f>
        <v/>
      </c>
    </row>
    <row r="157" spans="1:16" x14ac:dyDescent="0.35">
      <c r="A157">
        <v>148</v>
      </c>
      <c r="B157" s="9">
        <f>IFERROR(VLOOKUP($A157,'Raw - F'!$B:$R,2,FALSE),"")</f>
        <v>44324</v>
      </c>
      <c r="C157" s="2" t="str">
        <f>IFERROR(VLOOKUP($A157,'Raw - F'!$B:$R,3,FALSE),"")</f>
        <v>ASCOT</v>
      </c>
      <c r="D157" s="2" t="str">
        <f>IFERROR(VLOOKUP($A157,'Raw - F'!$B:$R,6,FALSE),"")</f>
        <v>Hcap</v>
      </c>
      <c r="E157" s="2" t="str">
        <f>SUBSTITUTE(IFERROR(VLOOKUP($A157,'Raw - F'!$B:$O,9,FALSE),""),"0","")</f>
        <v>4yo+</v>
      </c>
      <c r="F157" s="2" t="str">
        <f>SUBSTITUTE(IFERROR(VLOOKUP($A157,'Raw - F'!$B:$O,7,FALSE),""),"0","")</f>
        <v>Open</v>
      </c>
      <c r="G157" s="2">
        <f>IFERROR(IF(VLOOKUP($A157,'Raw - F'!$B:$O,11,FALSE)&gt;1,VLOOKUP($A157,'Raw - F'!$B:$O,11,FALSE),IF(VLOOKUP($A157,'Raw - F'!$B:$M,12,FALSE)&lt;&gt;"",VLOOKUP($A157,'Raw - F'!$B:$M,12,FALSE),"")),"")</f>
        <v>4</v>
      </c>
      <c r="H157" s="4" t="str">
        <f>IFERROR(VLOOKUP($A157,'Raw - F'!$B:$O,13,FALSE),"")</f>
        <v>61-80</v>
      </c>
      <c r="I157" s="2" t="str">
        <f>IFERROR(VLOOKUP($A157,'Raw - F'!$B:$O,10,FALSE),"")</f>
        <v>A</v>
      </c>
      <c r="J157" s="2" t="str">
        <f>IFERROR(VLOOKUP($A157,'Raw - F'!$B:$P,15,FALSE),"")</f>
        <v>6f</v>
      </c>
      <c r="K157" s="16" t="str">
        <f>SUBSTITUTE(IFERROR(VLOOKUP($A157,'Raw - F'!$B:$X,23,FALSE),""),0,"")</f>
        <v xml:space="preserve"> </v>
      </c>
      <c r="L157" s="22" t="str">
        <f>IF(VLOOKUP($A157,'Raw - F'!$B:$AA,24,FALSE)="","",VLOOKUP($A157,'Raw - F'!$B:$AA,24,FALSE))</f>
        <v/>
      </c>
      <c r="M157" s="16" t="str">
        <f>SUBSTITUTE(IFERROR(VLOOKUP($A157,'Raw - F'!$B:$X,22,FALSE),""),0,"")</f>
        <v xml:space="preserve"> </v>
      </c>
      <c r="N157" s="16" t="str">
        <f>SUBSTITUTE(IFERROR(VLOOKUP($A157,'Raw - F'!$B:$X,8,FALSE),""),0,"")</f>
        <v/>
      </c>
      <c r="O157" s="16" t="str">
        <f>SUBSTITUTE(IFERROR(VLOOKUP($A157,'Raw - F'!$B:$AA,25,FALSE),""),0,"")</f>
        <v/>
      </c>
      <c r="P157" s="16" t="str">
        <f>SUBSTITUTE(IFERROR(VLOOKUP($A157,'Raw - F'!$B:$AA,21,FALSE),""),0,"")</f>
        <v/>
      </c>
    </row>
    <row r="158" spans="1:16" x14ac:dyDescent="0.35">
      <c r="A158">
        <v>149</v>
      </c>
      <c r="B158" s="9">
        <f>IFERROR(VLOOKUP($A158,'Raw - F'!$B:$R,2,FALSE),"")</f>
        <v>44324</v>
      </c>
      <c r="C158" s="2" t="str">
        <f>IFERROR(VLOOKUP($A158,'Raw - F'!$B:$R,3,FALSE),"")</f>
        <v>ASCOT</v>
      </c>
      <c r="D158" s="2" t="str">
        <f>IFERROR(VLOOKUP($A158,'Raw - F'!$B:$R,6,FALSE),"")</f>
        <v>Hcap</v>
      </c>
      <c r="E158" s="2" t="str">
        <f>SUBSTITUTE(IFERROR(VLOOKUP($A158,'Raw - F'!$B:$O,9,FALSE),""),"0","")</f>
        <v>3yo+</v>
      </c>
      <c r="F158" s="2" t="str">
        <f>SUBSTITUTE(IFERROR(VLOOKUP($A158,'Raw - F'!$B:$O,7,FALSE),""),"0","")</f>
        <v>Open</v>
      </c>
      <c r="G158" s="2">
        <f>IFERROR(IF(VLOOKUP($A158,'Raw - F'!$B:$O,11,FALSE)&gt;1,VLOOKUP($A158,'Raw - F'!$B:$O,11,FALSE),IF(VLOOKUP($A158,'Raw - F'!$B:$M,12,FALSE)&lt;&gt;"",VLOOKUP($A158,'Raw - F'!$B:$M,12,FALSE),"")),"")</f>
        <v>4</v>
      </c>
      <c r="H158" s="4" t="str">
        <f>IFERROR(VLOOKUP($A158,'Raw - F'!$B:$O,13,FALSE),"")</f>
        <v>66-85</v>
      </c>
      <c r="I158" s="2" t="str">
        <f>IFERROR(VLOOKUP($A158,'Raw - F'!$B:$O,10,FALSE),"")</f>
        <v>F</v>
      </c>
      <c r="J158" s="2" t="str">
        <f>IFERROR(VLOOKUP($A158,'Raw - F'!$B:$P,15,FALSE),"")</f>
        <v>1m 2f</v>
      </c>
      <c r="K158" s="16" t="str">
        <f>SUBSTITUTE(IFERROR(VLOOKUP($A158,'Raw - F'!$B:$X,23,FALSE),""),0,"")</f>
        <v xml:space="preserve"> </v>
      </c>
      <c r="L158" s="22" t="str">
        <f>IF(VLOOKUP($A158,'Raw - F'!$B:$AA,24,FALSE)="","",VLOOKUP($A158,'Raw - F'!$B:$AA,24,FALSE))</f>
        <v/>
      </c>
      <c r="M158" s="16" t="str">
        <f>SUBSTITUTE(IFERROR(VLOOKUP($A158,'Raw - F'!$B:$X,22,FALSE),""),0,"")</f>
        <v xml:space="preserve"> </v>
      </c>
      <c r="N158" s="16" t="str">
        <f>SUBSTITUTE(IFERROR(VLOOKUP($A158,'Raw - F'!$B:$X,8,FALSE),""),0,"")</f>
        <v/>
      </c>
      <c r="O158" s="16" t="str">
        <f>SUBSTITUTE(IFERROR(VLOOKUP($A158,'Raw - F'!$B:$AA,25,FALSE),""),0,"")</f>
        <v/>
      </c>
      <c r="P158" s="16" t="str">
        <f>SUBSTITUTE(IFERROR(VLOOKUP($A158,'Raw - F'!$B:$AA,21,FALSE),""),0,"")</f>
        <v>Lady</v>
      </c>
    </row>
    <row r="159" spans="1:16" x14ac:dyDescent="0.35">
      <c r="A159">
        <v>150</v>
      </c>
      <c r="B159" s="9">
        <f>IFERROR(VLOOKUP($A159,'Raw - F'!$B:$R,2,FALSE),"")</f>
        <v>44324</v>
      </c>
      <c r="C159" s="2" t="str">
        <f>IFERROR(VLOOKUP($A159,'Raw - F'!$B:$R,3,FALSE),"")</f>
        <v>HAYDOCK PARK</v>
      </c>
      <c r="D159" s="2" t="str">
        <f>IFERROR(VLOOKUP($A159,'Raw - F'!$B:$R,6,FALSE),"")</f>
        <v>Hcap</v>
      </c>
      <c r="E159" s="2" t="str">
        <f>SUBSTITUTE(IFERROR(VLOOKUP($A159,'Raw - F'!$B:$O,9,FALSE),""),"0","")</f>
        <v>4yo+</v>
      </c>
      <c r="F159" s="2" t="str">
        <f>SUBSTITUTE(IFERROR(VLOOKUP($A159,'Raw - F'!$B:$O,7,FALSE),""),"0","")</f>
        <v>Open</v>
      </c>
      <c r="G159" s="2">
        <f>IFERROR(IF(VLOOKUP($A159,'Raw - F'!$B:$O,11,FALSE)&gt;1,VLOOKUP($A159,'Raw - F'!$B:$O,11,FALSE),IF(VLOOKUP($A159,'Raw - F'!$B:$M,12,FALSE)&lt;&gt;"",VLOOKUP($A159,'Raw - F'!$B:$M,12,FALSE),"")),"")</f>
        <v>4</v>
      </c>
      <c r="H159" s="4" t="str">
        <f>IFERROR(VLOOKUP($A159,'Raw - F'!$B:$O,13,FALSE),"")</f>
        <v>61-80</v>
      </c>
      <c r="I159" s="2" t="str">
        <f>IFERROR(VLOOKUP($A159,'Raw - F'!$B:$O,10,FALSE),"")</f>
        <v>A</v>
      </c>
      <c r="J159" s="2" t="str">
        <f>IFERROR(VLOOKUP($A159,'Raw - F'!$B:$P,15,FALSE),"")</f>
        <v>7f</v>
      </c>
      <c r="K159" s="16" t="str">
        <f>SUBSTITUTE(IFERROR(VLOOKUP($A159,'Raw - F'!$B:$X,23,FALSE),""),0,"")</f>
        <v xml:space="preserve"> </v>
      </c>
      <c r="L159" s="22" t="str">
        <f>IF(VLOOKUP($A159,'Raw - F'!$B:$AA,24,FALSE)="","",VLOOKUP($A159,'Raw - F'!$B:$AA,24,FALSE))</f>
        <v/>
      </c>
      <c r="M159" s="16" t="str">
        <f>SUBSTITUTE(IFERROR(VLOOKUP($A159,'Raw - F'!$B:$X,22,FALSE),""),0,"")</f>
        <v xml:space="preserve"> </v>
      </c>
      <c r="N159" s="16" t="str">
        <f>SUBSTITUTE(IFERROR(VLOOKUP($A159,'Raw - F'!$B:$X,8,FALSE),""),0,"")</f>
        <v/>
      </c>
      <c r="O159" s="16" t="str">
        <f>SUBSTITUTE(IFERROR(VLOOKUP($A159,'Raw - F'!$B:$AA,25,FALSE),""),0,"")</f>
        <v/>
      </c>
      <c r="P159" s="16" t="str">
        <f>SUBSTITUTE(IFERROR(VLOOKUP($A159,'Raw - F'!$B:$AA,21,FALSE),""),0,"")</f>
        <v/>
      </c>
    </row>
    <row r="160" spans="1:16" x14ac:dyDescent="0.35">
      <c r="A160">
        <v>151</v>
      </c>
      <c r="B160" s="9">
        <f>IFERROR(VLOOKUP($A160,'Raw - F'!$B:$R,2,FALSE),"")</f>
        <v>44324</v>
      </c>
      <c r="C160" s="2" t="str">
        <f>IFERROR(VLOOKUP($A160,'Raw - F'!$B:$R,3,FALSE),"")</f>
        <v>HAYDOCK PARK</v>
      </c>
      <c r="D160" s="2" t="str">
        <f>IFERROR(VLOOKUP($A160,'Raw - F'!$B:$R,6,FALSE),"")</f>
        <v>WFA</v>
      </c>
      <c r="E160" s="2" t="str">
        <f>SUBSTITUTE(IFERROR(VLOOKUP($A160,'Raw - F'!$B:$O,9,FALSE),""),"0","")</f>
        <v>3yo+</v>
      </c>
      <c r="F160" s="2" t="str">
        <f>SUBSTITUTE(IFERROR(VLOOKUP($A160,'Raw - F'!$B:$O,7,FALSE),""),"0","")</f>
        <v>Open</v>
      </c>
      <c r="G160" s="2">
        <f>IFERROR(IF(VLOOKUP($A160,'Raw - F'!$B:$O,11,FALSE)&gt;1,VLOOKUP($A160,'Raw - F'!$B:$O,11,FALSE),IF(VLOOKUP($A160,'Raw - F'!$B:$M,12,FALSE)&lt;&gt;"",VLOOKUP($A160,'Raw - F'!$B:$M,12,FALSE),"")),"")</f>
        <v>2</v>
      </c>
      <c r="H160" s="4" t="str">
        <f>IFERROR(VLOOKUP($A160,'Raw - F'!$B:$O,13,FALSE),"")</f>
        <v>Open</v>
      </c>
      <c r="I160" s="2" t="str">
        <f>IFERROR(VLOOKUP($A160,'Raw - F'!$B:$O,10,FALSE),"")</f>
        <v>A</v>
      </c>
      <c r="J160" s="2" t="str">
        <f>IFERROR(VLOOKUP($A160,'Raw - F'!$B:$P,15,FALSE),"")</f>
        <v>6f</v>
      </c>
      <c r="K160" s="16" t="str">
        <f>SUBSTITUTE(IFERROR(VLOOKUP($A160,'Raw - F'!$B:$X,23,FALSE),""),0,"")</f>
        <v xml:space="preserve"> </v>
      </c>
      <c r="L160" s="22" t="str">
        <f>IF(VLOOKUP($A160,'Raw - F'!$B:$AA,24,FALSE)="","",VLOOKUP($A160,'Raw - F'!$B:$AA,24,FALSE))</f>
        <v/>
      </c>
      <c r="M160" s="16" t="str">
        <f>SUBSTITUTE(IFERROR(VLOOKUP($A160,'Raw - F'!$B:$X,22,FALSE),""),0,"")</f>
        <v xml:space="preserve"> </v>
      </c>
      <c r="N160" s="16" t="str">
        <f>SUBSTITUTE(IFERROR(VLOOKUP($A160,'Raw - F'!$B:$X,8,FALSE),""),0,"")</f>
        <v/>
      </c>
      <c r="O160" s="16" t="str">
        <f>SUBSTITUTE(IFERROR(VLOOKUP($A160,'Raw - F'!$B:$AA,25,FALSE),""),0,"")</f>
        <v/>
      </c>
      <c r="P160" s="16" t="str">
        <f>SUBSTITUTE(IFERROR(VLOOKUP($A160,'Raw - F'!$B:$AA,21,FALSE),""),0,"")</f>
        <v/>
      </c>
    </row>
    <row r="161" spans="1:16" x14ac:dyDescent="0.35">
      <c r="A161">
        <v>152</v>
      </c>
      <c r="B161" s="9">
        <f>IFERROR(VLOOKUP($A161,'Raw - F'!$B:$R,2,FALSE),"")</f>
        <v>44324</v>
      </c>
      <c r="C161" s="2" t="str">
        <f>IFERROR(VLOOKUP($A161,'Raw - F'!$B:$R,3,FALSE),"")</f>
        <v>HAYDOCK PARK</v>
      </c>
      <c r="D161" s="2" t="str">
        <f>IFERROR(VLOOKUP($A161,'Raw - F'!$B:$R,6,FALSE),"")</f>
        <v>WFA</v>
      </c>
      <c r="E161" s="2" t="str">
        <f>SUBSTITUTE(IFERROR(VLOOKUP($A161,'Raw - F'!$B:$O,9,FALSE),""),"0","")</f>
        <v>3yo+</v>
      </c>
      <c r="F161" s="2" t="str">
        <f>SUBSTITUTE(IFERROR(VLOOKUP($A161,'Raw - F'!$B:$O,7,FALSE),""),"0","")</f>
        <v>Open</v>
      </c>
      <c r="G161" s="2" t="str">
        <f>IFERROR(IF(VLOOKUP($A161,'Raw - F'!$B:$O,11,FALSE)&gt;1,VLOOKUP($A161,'Raw - F'!$B:$O,11,FALSE),IF(VLOOKUP($A161,'Raw - F'!$B:$M,12,FALSE)&lt;&gt;"",VLOOKUP($A161,'Raw - F'!$B:$M,12,FALSE),"")),"")</f>
        <v>1(Lstd)</v>
      </c>
      <c r="H161" s="4" t="str">
        <f>IFERROR(VLOOKUP($A161,'Raw - F'!$B:$O,13,FALSE),"")</f>
        <v>Open</v>
      </c>
      <c r="I161" s="2" t="str">
        <f>IFERROR(VLOOKUP($A161,'Raw - F'!$B:$O,10,FALSE),"")</f>
        <v>A</v>
      </c>
      <c r="J161" s="2" t="str">
        <f>IFERROR(VLOOKUP($A161,'Raw - F'!$B:$P,15,FALSE),"")</f>
        <v>7f</v>
      </c>
      <c r="K161" s="16" t="str">
        <f>SUBSTITUTE(IFERROR(VLOOKUP($A161,'Raw - F'!$B:$X,23,FALSE),""),0,"")</f>
        <v xml:space="preserve"> </v>
      </c>
      <c r="L161" s="22" t="str">
        <f>IF(VLOOKUP($A161,'Raw - F'!$B:$AA,24,FALSE)="","",VLOOKUP($A161,'Raw - F'!$B:$AA,24,FALSE))</f>
        <v/>
      </c>
      <c r="M161" s="16" t="str">
        <f>SUBSTITUTE(IFERROR(VLOOKUP($A161,'Raw - F'!$B:$X,22,FALSE),""),0,"")</f>
        <v xml:space="preserve"> </v>
      </c>
      <c r="N161" s="16" t="str">
        <f>SUBSTITUTE(IFERROR(VLOOKUP($A161,'Raw - F'!$B:$X,8,FALSE),""),0,"")</f>
        <v/>
      </c>
      <c r="O161" s="16" t="str">
        <f>SUBSTITUTE(IFERROR(VLOOKUP($A161,'Raw - F'!$B:$AA,25,FALSE),""),0,"")</f>
        <v/>
      </c>
      <c r="P161" s="16" t="str">
        <f>SUBSTITUTE(IFERROR(VLOOKUP($A161,'Raw - F'!$B:$AA,21,FALSE),""),0,"")</f>
        <v/>
      </c>
    </row>
    <row r="162" spans="1:16" x14ac:dyDescent="0.35">
      <c r="A162">
        <v>153</v>
      </c>
      <c r="B162" s="9">
        <f>IFERROR(VLOOKUP($A162,'Raw - F'!$B:$R,2,FALSE),"")</f>
        <v>44324</v>
      </c>
      <c r="C162" s="2" t="str">
        <f>IFERROR(VLOOKUP($A162,'Raw - F'!$B:$R,3,FALSE),"")</f>
        <v>HAYDOCK PARK</v>
      </c>
      <c r="D162" s="2" t="str">
        <f>IFERROR(VLOOKUP($A162,'Raw - F'!$B:$R,6,FALSE),"")</f>
        <v>Hcap</v>
      </c>
      <c r="E162" s="2" t="str">
        <f>SUBSTITUTE(IFERROR(VLOOKUP($A162,'Raw - F'!$B:$O,9,FALSE),""),"0","")</f>
        <v>3yo</v>
      </c>
      <c r="F162" s="2" t="str">
        <f>SUBSTITUTE(IFERROR(VLOOKUP($A162,'Raw - F'!$B:$O,7,FALSE),""),"0","")</f>
        <v>Open</v>
      </c>
      <c r="G162" s="2">
        <f>IFERROR(IF(VLOOKUP($A162,'Raw - F'!$B:$O,11,FALSE)&gt;1,VLOOKUP($A162,'Raw - F'!$B:$O,11,FALSE),IF(VLOOKUP($A162,'Raw - F'!$B:$M,12,FALSE)&lt;&gt;"",VLOOKUP($A162,'Raw - F'!$B:$M,12,FALSE),"")),"")</f>
        <v>3</v>
      </c>
      <c r="H162" s="4" t="str">
        <f>IFERROR(VLOOKUP($A162,'Raw - F'!$B:$O,13,FALSE),"")</f>
        <v>71-90</v>
      </c>
      <c r="I162" s="2" t="str">
        <f>IFERROR(VLOOKUP($A162,'Raw - F'!$B:$O,10,FALSE),"")</f>
        <v>A</v>
      </c>
      <c r="J162" s="2" t="str">
        <f>IFERROR(VLOOKUP($A162,'Raw - F'!$B:$P,15,FALSE),"")</f>
        <v>1m</v>
      </c>
      <c r="K162" s="16" t="str">
        <f>SUBSTITUTE(IFERROR(VLOOKUP($A162,'Raw - F'!$B:$X,23,FALSE),""),0,"")</f>
        <v xml:space="preserve"> </v>
      </c>
      <c r="L162" s="22" t="str">
        <f>IF(VLOOKUP($A162,'Raw - F'!$B:$AA,24,FALSE)="","",VLOOKUP($A162,'Raw - F'!$B:$AA,24,FALSE))</f>
        <v/>
      </c>
      <c r="M162" s="16" t="str">
        <f>SUBSTITUTE(IFERROR(VLOOKUP($A162,'Raw - F'!$B:$X,22,FALSE),""),0,"")</f>
        <v xml:space="preserve"> </v>
      </c>
      <c r="N162" s="16" t="str">
        <f>SUBSTITUTE(IFERROR(VLOOKUP($A162,'Raw - F'!$B:$X,8,FALSE),""),0,"")</f>
        <v/>
      </c>
      <c r="O162" s="16" t="str">
        <f>SUBSTITUTE(IFERROR(VLOOKUP($A162,'Raw - F'!$B:$AA,25,FALSE),""),0,"")</f>
        <v/>
      </c>
      <c r="P162" s="16" t="str">
        <f>SUBSTITUTE(IFERROR(VLOOKUP($A162,'Raw - F'!$B:$AA,21,FALSE),""),0,"")</f>
        <v/>
      </c>
    </row>
    <row r="163" spans="1:16" x14ac:dyDescent="0.35">
      <c r="A163">
        <v>154</v>
      </c>
      <c r="B163" s="9">
        <f>IFERROR(VLOOKUP($A163,'Raw - F'!$B:$R,2,FALSE),"")</f>
        <v>44324</v>
      </c>
      <c r="C163" s="2" t="str">
        <f>IFERROR(VLOOKUP($A163,'Raw - F'!$B:$R,3,FALSE),"")</f>
        <v>LINGFIELD PARK</v>
      </c>
      <c r="D163" s="2" t="str">
        <f>IFERROR(VLOOKUP($A163,'Raw - F'!$B:$R,6,FALSE),"")</f>
        <v>WFA</v>
      </c>
      <c r="E163" s="2" t="str">
        <f>SUBSTITUTE(IFERROR(VLOOKUP($A163,'Raw - F'!$B:$O,9,FALSE),""),"0","")</f>
        <v>3yo+</v>
      </c>
      <c r="F163" s="2" t="str">
        <f>SUBSTITUTE(IFERROR(VLOOKUP($A163,'Raw - F'!$B:$O,7,FALSE),""),"0","")</f>
        <v>Open</v>
      </c>
      <c r="G163" s="2" t="str">
        <f>IFERROR(IF(VLOOKUP($A163,'Raw - F'!$B:$O,11,FALSE)&gt;1,VLOOKUP($A163,'Raw - F'!$B:$O,11,FALSE),IF(VLOOKUP($A163,'Raw - F'!$B:$M,12,FALSE)&lt;&gt;"",VLOOKUP($A163,'Raw - F'!$B:$M,12,FALSE),"")),"")</f>
        <v>1(G3)</v>
      </c>
      <c r="H163" s="4" t="str">
        <f>IFERROR(VLOOKUP($A163,'Raw - F'!$B:$O,13,FALSE),"")</f>
        <v>Open</v>
      </c>
      <c r="I163" s="2" t="str">
        <f>IFERROR(VLOOKUP($A163,'Raw - F'!$B:$O,10,FALSE),"")</f>
        <v>F</v>
      </c>
      <c r="J163" s="2" t="str">
        <f>IFERROR(VLOOKUP($A163,'Raw - F'!$B:$P,15,FALSE),"")</f>
        <v>7f</v>
      </c>
      <c r="K163" s="16" t="str">
        <f>SUBSTITUTE(IFERROR(VLOOKUP($A163,'Raw - F'!$B:$X,23,FALSE),""),0,"")</f>
        <v xml:space="preserve"> </v>
      </c>
      <c r="L163" s="22" t="str">
        <f>IF(VLOOKUP($A163,'Raw - F'!$B:$AA,24,FALSE)="","",VLOOKUP($A163,'Raw - F'!$B:$AA,24,FALSE))</f>
        <v/>
      </c>
      <c r="M163" s="16" t="str">
        <f>SUBSTITUTE(IFERROR(VLOOKUP($A163,'Raw - F'!$B:$X,22,FALSE),""),0,"")</f>
        <v xml:space="preserve"> </v>
      </c>
      <c r="N163" s="16" t="str">
        <f>SUBSTITUTE(IFERROR(VLOOKUP($A163,'Raw - F'!$B:$X,8,FALSE),""),0,"")</f>
        <v/>
      </c>
      <c r="O163" s="16" t="str">
        <f>SUBSTITUTE(IFERROR(VLOOKUP($A163,'Raw - F'!$B:$AA,25,FALSE),""),0,"")</f>
        <v/>
      </c>
      <c r="P163" s="16" t="str">
        <f>SUBSTITUTE(IFERROR(VLOOKUP($A163,'Raw - F'!$B:$AA,21,FALSE),""),0,"")</f>
        <v/>
      </c>
    </row>
    <row r="164" spans="1:16" x14ac:dyDescent="0.35">
      <c r="A164">
        <v>155</v>
      </c>
      <c r="B164" s="9">
        <f>IFERROR(VLOOKUP($A164,'Raw - F'!$B:$R,2,FALSE),"")</f>
        <v>44324</v>
      </c>
      <c r="C164" s="2" t="str">
        <f>IFERROR(VLOOKUP($A164,'Raw - F'!$B:$R,3,FALSE),"")</f>
        <v>LINGFIELD PARK</v>
      </c>
      <c r="D164" s="2" t="str">
        <f>IFERROR(VLOOKUP($A164,'Raw - F'!$B:$R,6,FALSE),"")</f>
        <v>WFA</v>
      </c>
      <c r="E164" s="2" t="str">
        <f>SUBSTITUTE(IFERROR(VLOOKUP($A164,'Raw - F'!$B:$O,9,FALSE),""),"0","")</f>
        <v>3yo</v>
      </c>
      <c r="F164" s="2" t="str">
        <f>SUBSTITUTE(IFERROR(VLOOKUP($A164,'Raw - F'!$B:$O,7,FALSE),""),"0","")</f>
        <v>Open</v>
      </c>
      <c r="G164" s="2" t="str">
        <f>IFERROR(IF(VLOOKUP($A164,'Raw - F'!$B:$O,11,FALSE)&gt;1,VLOOKUP($A164,'Raw - F'!$B:$O,11,FALSE),IF(VLOOKUP($A164,'Raw - F'!$B:$M,12,FALSE)&lt;&gt;"",VLOOKUP($A164,'Raw - F'!$B:$M,12,FALSE),"")),"")</f>
        <v>1(Lstd)</v>
      </c>
      <c r="H164" s="4" t="str">
        <f>IFERROR(VLOOKUP($A164,'Raw - F'!$B:$O,13,FALSE),"")</f>
        <v>Open</v>
      </c>
      <c r="I164" s="2" t="str">
        <f>IFERROR(VLOOKUP($A164,'Raw - F'!$B:$O,10,FALSE),"")</f>
        <v>C</v>
      </c>
      <c r="J164" s="2" t="str">
        <f>IFERROR(VLOOKUP($A164,'Raw - F'!$B:$P,15,FALSE),"")</f>
        <v>1m 4f</v>
      </c>
      <c r="K164" s="16" t="str">
        <f>SUBSTITUTE(IFERROR(VLOOKUP($A164,'Raw - F'!$B:$X,23,FALSE),""),0,"")</f>
        <v xml:space="preserve"> </v>
      </c>
      <c r="L164" s="22" t="str">
        <f>IF(VLOOKUP($A164,'Raw - F'!$B:$AA,24,FALSE)="","",VLOOKUP($A164,'Raw - F'!$B:$AA,24,FALSE))</f>
        <v/>
      </c>
      <c r="M164" s="16" t="str">
        <f>SUBSTITUTE(IFERROR(VLOOKUP($A164,'Raw - F'!$B:$X,22,FALSE),""),0,"")</f>
        <v xml:space="preserve"> </v>
      </c>
      <c r="N164" s="16" t="str">
        <f>SUBSTITUTE(IFERROR(VLOOKUP($A164,'Raw - F'!$B:$X,8,FALSE),""),0,"")</f>
        <v/>
      </c>
      <c r="O164" s="16" t="str">
        <f>SUBSTITUTE(IFERROR(VLOOKUP($A164,'Raw - F'!$B:$AA,25,FALSE),""),0,"")</f>
        <v/>
      </c>
      <c r="P164" s="16" t="str">
        <f>SUBSTITUTE(IFERROR(VLOOKUP($A164,'Raw - F'!$B:$AA,21,FALSE),""),0,"")</f>
        <v/>
      </c>
    </row>
    <row r="165" spans="1:16" x14ac:dyDescent="0.35">
      <c r="A165">
        <v>156</v>
      </c>
      <c r="B165" s="9">
        <f>IFERROR(VLOOKUP($A165,'Raw - F'!$B:$R,2,FALSE),"")</f>
        <v>44324</v>
      </c>
      <c r="C165" s="2" t="str">
        <f>IFERROR(VLOOKUP($A165,'Raw - F'!$B:$R,3,FALSE),"")</f>
        <v>LINGFIELD PARK</v>
      </c>
      <c r="D165" s="2" t="str">
        <f>IFERROR(VLOOKUP($A165,'Raw - F'!$B:$R,6,FALSE),"")</f>
        <v>WFA</v>
      </c>
      <c r="E165" s="2" t="str">
        <f>SUBSTITUTE(IFERROR(VLOOKUP($A165,'Raw - F'!$B:$O,9,FALSE),""),"0","")</f>
        <v>3yo</v>
      </c>
      <c r="F165" s="2" t="str">
        <f>SUBSTITUTE(IFERROR(VLOOKUP($A165,'Raw - F'!$B:$O,7,FALSE),""),"0","")</f>
        <v>Open</v>
      </c>
      <c r="G165" s="2" t="str">
        <f>IFERROR(IF(VLOOKUP($A165,'Raw - F'!$B:$O,11,FALSE)&gt;1,VLOOKUP($A165,'Raw - F'!$B:$O,11,FALSE),IF(VLOOKUP($A165,'Raw - F'!$B:$M,12,FALSE)&lt;&gt;"",VLOOKUP($A165,'Raw - F'!$B:$M,12,FALSE),"")),"")</f>
        <v>1(Lstd)</v>
      </c>
      <c r="H165" s="4" t="str">
        <f>IFERROR(VLOOKUP($A165,'Raw - F'!$B:$O,13,FALSE),"")</f>
        <v>Open</v>
      </c>
      <c r="I165" s="2" t="str">
        <f>IFERROR(VLOOKUP($A165,'Raw - F'!$B:$O,10,FALSE),"")</f>
        <v>F</v>
      </c>
      <c r="J165" s="2" t="str">
        <f>IFERROR(VLOOKUP($A165,'Raw - F'!$B:$P,15,FALSE),"")</f>
        <v>1m 4f</v>
      </c>
      <c r="K165" s="16" t="str">
        <f>SUBSTITUTE(IFERROR(VLOOKUP($A165,'Raw - F'!$B:$X,23,FALSE),""),0,"")</f>
        <v xml:space="preserve"> </v>
      </c>
      <c r="L165" s="22" t="str">
        <f>IF(VLOOKUP($A165,'Raw - F'!$B:$AA,24,FALSE)="","",VLOOKUP($A165,'Raw - F'!$B:$AA,24,FALSE))</f>
        <v/>
      </c>
      <c r="M165" s="16" t="str">
        <f>SUBSTITUTE(IFERROR(VLOOKUP($A165,'Raw - F'!$B:$X,22,FALSE),""),0,"")</f>
        <v xml:space="preserve"> </v>
      </c>
      <c r="N165" s="16" t="str">
        <f>SUBSTITUTE(IFERROR(VLOOKUP($A165,'Raw - F'!$B:$X,8,FALSE),""),0,"")</f>
        <v/>
      </c>
      <c r="O165" s="16" t="str">
        <f>SUBSTITUTE(IFERROR(VLOOKUP($A165,'Raw - F'!$B:$AA,25,FALSE),""),0,"")</f>
        <v/>
      </c>
      <c r="P165" s="16" t="str">
        <f>SUBSTITUTE(IFERROR(VLOOKUP($A165,'Raw - F'!$B:$AA,21,FALSE),""),0,"")</f>
        <v/>
      </c>
    </row>
    <row r="166" spans="1:16" x14ac:dyDescent="0.35">
      <c r="A166">
        <v>157</v>
      </c>
      <c r="B166" s="9">
        <f>IFERROR(VLOOKUP($A166,'Raw - F'!$B:$R,2,FALSE),"")</f>
        <v>44324</v>
      </c>
      <c r="C166" s="2" t="str">
        <f>IFERROR(VLOOKUP($A166,'Raw - F'!$B:$R,3,FALSE),"")</f>
        <v>LINGFIELD PARK</v>
      </c>
      <c r="D166" s="2" t="str">
        <f>IFERROR(VLOOKUP($A166,'Raw - F'!$B:$R,6,FALSE),"")</f>
        <v>Hcap</v>
      </c>
      <c r="E166" s="2" t="str">
        <f>SUBSTITUTE(IFERROR(VLOOKUP($A166,'Raw - F'!$B:$O,9,FALSE),""),"0","")</f>
        <v>4yo+</v>
      </c>
      <c r="F166" s="2" t="str">
        <f>SUBSTITUTE(IFERROR(VLOOKUP($A166,'Raw - F'!$B:$O,7,FALSE),""),"0","")</f>
        <v>Open</v>
      </c>
      <c r="G166" s="2">
        <f>IFERROR(IF(VLOOKUP($A166,'Raw - F'!$B:$O,11,FALSE)&gt;1,VLOOKUP($A166,'Raw - F'!$B:$O,11,FALSE),IF(VLOOKUP($A166,'Raw - F'!$B:$M,12,FALSE)&lt;&gt;"",VLOOKUP($A166,'Raw - F'!$B:$M,12,FALSE),"")),"")</f>
        <v>3</v>
      </c>
      <c r="H166" s="4" t="str">
        <f>IFERROR(VLOOKUP($A166,'Raw - F'!$B:$O,13,FALSE),"")</f>
        <v>76-95</v>
      </c>
      <c r="I166" s="2" t="str">
        <f>IFERROR(VLOOKUP($A166,'Raw - F'!$B:$O,10,FALSE),"")</f>
        <v>A</v>
      </c>
      <c r="J166" s="2" t="str">
        <f>IFERROR(VLOOKUP($A166,'Raw - F'!$B:$P,15,FALSE),"")</f>
        <v>1m</v>
      </c>
      <c r="K166" s="16" t="str">
        <f>SUBSTITUTE(IFERROR(VLOOKUP($A166,'Raw - F'!$B:$X,23,FALSE),""),0,"")</f>
        <v xml:space="preserve"> </v>
      </c>
      <c r="L166" s="22" t="str">
        <f>IF(VLOOKUP($A166,'Raw - F'!$B:$AA,24,FALSE)="","",VLOOKUP($A166,'Raw - F'!$B:$AA,24,FALSE))</f>
        <v/>
      </c>
      <c r="M166" s="16" t="str">
        <f>SUBSTITUTE(IFERROR(VLOOKUP($A166,'Raw - F'!$B:$X,22,FALSE),""),0,"")</f>
        <v xml:space="preserve"> </v>
      </c>
      <c r="N166" s="16" t="str">
        <f>SUBSTITUTE(IFERROR(VLOOKUP($A166,'Raw - F'!$B:$X,8,FALSE),""),0,"")</f>
        <v/>
      </c>
      <c r="O166" s="16" t="str">
        <f>SUBSTITUTE(IFERROR(VLOOKUP($A166,'Raw - F'!$B:$AA,25,FALSE),""),0,"")</f>
        <v/>
      </c>
      <c r="P166" s="16" t="str">
        <f>SUBSTITUTE(IFERROR(VLOOKUP($A166,'Raw - F'!$B:$AA,21,FALSE),""),0,"")</f>
        <v/>
      </c>
    </row>
    <row r="167" spans="1:16" x14ac:dyDescent="0.35">
      <c r="A167">
        <v>158</v>
      </c>
      <c r="B167" s="9">
        <f>IFERROR(VLOOKUP($A167,'Raw - F'!$B:$R,2,FALSE),"")</f>
        <v>44324</v>
      </c>
      <c r="C167" s="2" t="str">
        <f>IFERROR(VLOOKUP($A167,'Raw - F'!$B:$R,3,FALSE),"")</f>
        <v>LINGFIELD PARK</v>
      </c>
      <c r="D167" s="2" t="str">
        <f>IFERROR(VLOOKUP($A167,'Raw - F'!$B:$R,6,FALSE),"")</f>
        <v>Hcap</v>
      </c>
      <c r="E167" s="2" t="str">
        <f>SUBSTITUTE(IFERROR(VLOOKUP($A167,'Raw - F'!$B:$O,9,FALSE),""),"0","")</f>
        <v>4yo+</v>
      </c>
      <c r="F167" s="2" t="str">
        <f>SUBSTITUTE(IFERROR(VLOOKUP($A167,'Raw - F'!$B:$O,7,FALSE),""),"0","")</f>
        <v>Open</v>
      </c>
      <c r="G167" s="2">
        <f>IFERROR(IF(VLOOKUP($A167,'Raw - F'!$B:$O,11,FALSE)&gt;1,VLOOKUP($A167,'Raw - F'!$B:$O,11,FALSE),IF(VLOOKUP($A167,'Raw - F'!$B:$M,12,FALSE)&lt;&gt;"",VLOOKUP($A167,'Raw - F'!$B:$M,12,FALSE),"")),"")</f>
        <v>4</v>
      </c>
      <c r="H167" s="4" t="str">
        <f>IFERROR(VLOOKUP($A167,'Raw - F'!$B:$O,13,FALSE),"")</f>
        <v>66-85</v>
      </c>
      <c r="I167" s="2" t="str">
        <f>IFERROR(VLOOKUP($A167,'Raw - F'!$B:$O,10,FALSE),"")</f>
        <v>A</v>
      </c>
      <c r="J167" s="2" t="str">
        <f>IFERROR(VLOOKUP($A167,'Raw - F'!$B:$P,15,FALSE),"")</f>
        <v>1m 5f</v>
      </c>
      <c r="K167" s="16" t="str">
        <f>SUBSTITUTE(IFERROR(VLOOKUP($A167,'Raw - F'!$B:$X,23,FALSE),""),0,"")</f>
        <v xml:space="preserve"> </v>
      </c>
      <c r="L167" s="22" t="str">
        <f>IF(VLOOKUP($A167,'Raw - F'!$B:$AA,24,FALSE)="","",VLOOKUP($A167,'Raw - F'!$B:$AA,24,FALSE))</f>
        <v/>
      </c>
      <c r="M167" s="16" t="str">
        <f>SUBSTITUTE(IFERROR(VLOOKUP($A167,'Raw - F'!$B:$X,22,FALSE),""),0,"")</f>
        <v xml:space="preserve"> </v>
      </c>
      <c r="N167" s="16" t="str">
        <f>SUBSTITUTE(IFERROR(VLOOKUP($A167,'Raw - F'!$B:$X,8,FALSE),""),0,"")</f>
        <v/>
      </c>
      <c r="O167" s="16" t="str">
        <f>SUBSTITUTE(IFERROR(VLOOKUP($A167,'Raw - F'!$B:$AA,25,FALSE),""),0,"")</f>
        <v/>
      </c>
      <c r="P167" s="16" t="str">
        <f>SUBSTITUTE(IFERROR(VLOOKUP($A167,'Raw - F'!$B:$AA,21,FALSE),""),0,"")</f>
        <v/>
      </c>
    </row>
    <row r="168" spans="1:16" x14ac:dyDescent="0.35">
      <c r="A168">
        <v>159</v>
      </c>
      <c r="B168" s="9">
        <f>IFERROR(VLOOKUP($A168,'Raw - F'!$B:$R,2,FALSE),"")</f>
        <v>44324</v>
      </c>
      <c r="C168" s="2" t="str">
        <f>IFERROR(VLOOKUP($A168,'Raw - F'!$B:$R,3,FALSE),"")</f>
        <v>LINGFIELD PARK</v>
      </c>
      <c r="D168" s="2" t="str">
        <f>IFERROR(VLOOKUP($A168,'Raw - F'!$B:$R,6,FALSE),"")</f>
        <v>WFA</v>
      </c>
      <c r="E168" s="2" t="str">
        <f>SUBSTITUTE(IFERROR(VLOOKUP($A168,'Raw - F'!$B:$O,9,FALSE),""),"0","")</f>
        <v>3yo+</v>
      </c>
      <c r="F168" s="2" t="str">
        <f>SUBSTITUTE(IFERROR(VLOOKUP($A168,'Raw - F'!$B:$O,7,FALSE),""),"0","")</f>
        <v>Nov</v>
      </c>
      <c r="G168" s="2">
        <f>IFERROR(IF(VLOOKUP($A168,'Raw - F'!$B:$O,11,FALSE)&gt;1,VLOOKUP($A168,'Raw - F'!$B:$O,11,FALSE),IF(VLOOKUP($A168,'Raw - F'!$B:$M,12,FALSE)&lt;&gt;"",VLOOKUP($A168,'Raw - F'!$B:$M,12,FALSE),"")),"")</f>
        <v>5</v>
      </c>
      <c r="H168" s="4" t="str">
        <f>IFERROR(VLOOKUP($A168,'Raw - F'!$B:$O,13,FALSE),"")</f>
        <v>Open</v>
      </c>
      <c r="I168" s="2" t="str">
        <f>IFERROR(VLOOKUP($A168,'Raw - F'!$B:$O,10,FALSE),"")</f>
        <v>F</v>
      </c>
      <c r="J168" s="2" t="str">
        <f>IFERROR(VLOOKUP($A168,'Raw - F'!$B:$P,15,FALSE),"")</f>
        <v>6f</v>
      </c>
      <c r="K168" s="16" t="str">
        <f>SUBSTITUTE(IFERROR(VLOOKUP($A168,'Raw - F'!$B:$X,23,FALSE),""),0,"")</f>
        <v xml:space="preserve"> </v>
      </c>
      <c r="L168" s="22" t="str">
        <f>IF(VLOOKUP($A168,'Raw - F'!$B:$AA,24,FALSE)="","",VLOOKUP($A168,'Raw - F'!$B:$AA,24,FALSE))</f>
        <v/>
      </c>
      <c r="M168" s="16" t="str">
        <f>SUBSTITUTE(IFERROR(VLOOKUP($A168,'Raw - F'!$B:$X,22,FALSE),""),0,"")</f>
        <v xml:space="preserve"> </v>
      </c>
      <c r="N168" s="16" t="str">
        <f>SUBSTITUTE(IFERROR(VLOOKUP($A168,'Raw - F'!$B:$X,8,FALSE),""),0,"")</f>
        <v/>
      </c>
      <c r="O168" s="16" t="str">
        <f>SUBSTITUTE(IFERROR(VLOOKUP($A168,'Raw - F'!$B:$AA,25,FALSE),""),0,"")</f>
        <v/>
      </c>
      <c r="P168" s="16" t="str">
        <f>SUBSTITUTE(IFERROR(VLOOKUP($A168,'Raw - F'!$B:$AA,21,FALSE),""),0,"")</f>
        <v/>
      </c>
    </row>
    <row r="169" spans="1:16" x14ac:dyDescent="0.35">
      <c r="A169">
        <v>160</v>
      </c>
      <c r="B169" s="9">
        <f>IFERROR(VLOOKUP($A169,'Raw - F'!$B:$R,2,FALSE),"")</f>
        <v>44324</v>
      </c>
      <c r="C169" s="2" t="str">
        <f>IFERROR(VLOOKUP($A169,'Raw - F'!$B:$R,3,FALSE),"")</f>
        <v>LINGFIELD PARK</v>
      </c>
      <c r="D169" s="2" t="str">
        <f>IFERROR(VLOOKUP($A169,'Raw - F'!$B:$R,6,FALSE),"")</f>
        <v>Hcap</v>
      </c>
      <c r="E169" s="2" t="str">
        <f>SUBSTITUTE(IFERROR(VLOOKUP($A169,'Raw - F'!$B:$O,9,FALSE),""),"0","")</f>
        <v>4yo+</v>
      </c>
      <c r="F169" s="2" t="str">
        <f>SUBSTITUTE(IFERROR(VLOOKUP($A169,'Raw - F'!$B:$O,7,FALSE),""),"0","")</f>
        <v>Open</v>
      </c>
      <c r="G169" s="2">
        <f>IFERROR(IF(VLOOKUP($A169,'Raw - F'!$B:$O,11,FALSE)&gt;1,VLOOKUP($A169,'Raw - F'!$B:$O,11,FALSE),IF(VLOOKUP($A169,'Raw - F'!$B:$M,12,FALSE)&lt;&gt;"",VLOOKUP($A169,'Raw - F'!$B:$M,12,FALSE),"")),"")</f>
        <v>6</v>
      </c>
      <c r="H169" s="4" t="str">
        <f>IFERROR(VLOOKUP($A169,'Raw - F'!$B:$O,13,FALSE),"")</f>
        <v>46-60</v>
      </c>
      <c r="I169" s="2" t="str">
        <f>IFERROR(VLOOKUP($A169,'Raw - F'!$B:$O,10,FALSE),"")</f>
        <v>A</v>
      </c>
      <c r="J169" s="2" t="str">
        <f>IFERROR(VLOOKUP($A169,'Raw - F'!$B:$P,15,FALSE),"")</f>
        <v>1m 2f</v>
      </c>
      <c r="K169" s="16" t="str">
        <f>SUBSTITUTE(IFERROR(VLOOKUP($A169,'Raw - F'!$B:$X,23,FALSE),""),0,"")</f>
        <v xml:space="preserve"> </v>
      </c>
      <c r="L169" s="22" t="str">
        <f>IF(VLOOKUP($A169,'Raw - F'!$B:$AA,24,FALSE)="","",VLOOKUP($A169,'Raw - F'!$B:$AA,24,FALSE))</f>
        <v/>
      </c>
      <c r="M169" s="16" t="str">
        <f>SUBSTITUTE(IFERROR(VLOOKUP($A169,'Raw - F'!$B:$X,22,FALSE),""),0,"")</f>
        <v xml:space="preserve"> </v>
      </c>
      <c r="N169" s="16" t="str">
        <f>SUBSTITUTE(IFERROR(VLOOKUP($A169,'Raw - F'!$B:$X,8,FALSE),""),0,"")</f>
        <v/>
      </c>
      <c r="O169" s="16" t="str">
        <f>SUBSTITUTE(IFERROR(VLOOKUP($A169,'Raw - F'!$B:$AA,25,FALSE),""),0,"")</f>
        <v/>
      </c>
      <c r="P169" s="16" t="str">
        <f>SUBSTITUTE(IFERROR(VLOOKUP($A169,'Raw - F'!$B:$AA,21,FALSE),""),0,"")</f>
        <v/>
      </c>
    </row>
    <row r="170" spans="1:16" x14ac:dyDescent="0.35">
      <c r="A170">
        <v>161</v>
      </c>
      <c r="B170" s="9">
        <f>IFERROR(VLOOKUP($A170,'Raw - F'!$B:$R,2,FALSE),"")</f>
        <v>44324</v>
      </c>
      <c r="C170" s="2" t="str">
        <f>IFERROR(VLOOKUP($A170,'Raw - F'!$B:$R,3,FALSE),"")</f>
        <v>NOTTINGHAM</v>
      </c>
      <c r="D170" s="2" t="str">
        <f>IFERROR(VLOOKUP($A170,'Raw - F'!$B:$R,6,FALSE),"")</f>
        <v>WFA</v>
      </c>
      <c r="E170" s="2" t="str">
        <f>SUBSTITUTE(IFERROR(VLOOKUP($A170,'Raw - F'!$B:$O,9,FALSE),""),"0","")</f>
        <v>3yo+</v>
      </c>
      <c r="F170" s="2" t="str">
        <f>SUBSTITUTE(IFERROR(VLOOKUP($A170,'Raw - F'!$B:$O,7,FALSE),""),"0","")</f>
        <v>Open</v>
      </c>
      <c r="G170" s="2" t="str">
        <f>IFERROR(IF(VLOOKUP($A170,'Raw - F'!$B:$O,11,FALSE)&gt;1,VLOOKUP($A170,'Raw - F'!$B:$O,11,FALSE),IF(VLOOKUP($A170,'Raw - F'!$B:$M,12,FALSE)&lt;&gt;"",VLOOKUP($A170,'Raw - F'!$B:$M,12,FALSE),"")),"")</f>
        <v>1(Lstd)</v>
      </c>
      <c r="H170" s="4" t="str">
        <f>IFERROR(VLOOKUP($A170,'Raw - F'!$B:$O,13,FALSE),"")</f>
        <v>Open</v>
      </c>
      <c r="I170" s="2" t="str">
        <f>IFERROR(VLOOKUP($A170,'Raw - F'!$B:$O,10,FALSE),"")</f>
        <v>F</v>
      </c>
      <c r="J170" s="2" t="str">
        <f>IFERROR(VLOOKUP($A170,'Raw - F'!$B:$P,15,FALSE),"")</f>
        <v>6f</v>
      </c>
      <c r="K170" s="16" t="str">
        <f>SUBSTITUTE(IFERROR(VLOOKUP($A170,'Raw - F'!$B:$X,23,FALSE),""),0,"")</f>
        <v xml:space="preserve"> </v>
      </c>
      <c r="L170" s="22" t="str">
        <f>IF(VLOOKUP($A170,'Raw - F'!$B:$AA,24,FALSE)="","",VLOOKUP($A170,'Raw - F'!$B:$AA,24,FALSE))</f>
        <v/>
      </c>
      <c r="M170" s="16" t="str">
        <f>SUBSTITUTE(IFERROR(VLOOKUP($A170,'Raw - F'!$B:$X,22,FALSE),""),0,"")</f>
        <v xml:space="preserve"> </v>
      </c>
      <c r="N170" s="16" t="str">
        <f>SUBSTITUTE(IFERROR(VLOOKUP($A170,'Raw - F'!$B:$X,8,FALSE),""),0,"")</f>
        <v/>
      </c>
      <c r="O170" s="16" t="str">
        <f>SUBSTITUTE(IFERROR(VLOOKUP($A170,'Raw - F'!$B:$AA,25,FALSE),""),0,"")</f>
        <v/>
      </c>
      <c r="P170" s="16" t="str">
        <f>SUBSTITUTE(IFERROR(VLOOKUP($A170,'Raw - F'!$B:$AA,21,FALSE),""),0,"")</f>
        <v/>
      </c>
    </row>
    <row r="171" spans="1:16" x14ac:dyDescent="0.35">
      <c r="A171">
        <v>162</v>
      </c>
      <c r="B171" s="9">
        <f>IFERROR(VLOOKUP($A171,'Raw - F'!$B:$R,2,FALSE),"")</f>
        <v>44324</v>
      </c>
      <c r="C171" s="2" t="str">
        <f>IFERROR(VLOOKUP($A171,'Raw - F'!$B:$R,3,FALSE),"")</f>
        <v>NOTTINGHAM</v>
      </c>
      <c r="D171" s="2" t="str">
        <f>IFERROR(VLOOKUP($A171,'Raw - F'!$B:$R,6,FALSE),"")</f>
        <v>Hcap</v>
      </c>
      <c r="E171" s="2" t="str">
        <f>SUBSTITUTE(IFERROR(VLOOKUP($A171,'Raw - F'!$B:$O,9,FALSE),""),"0","")</f>
        <v>4yo+</v>
      </c>
      <c r="F171" s="2" t="str">
        <f>SUBSTITUTE(IFERROR(VLOOKUP($A171,'Raw - F'!$B:$O,7,FALSE),""),"0","")</f>
        <v>Open</v>
      </c>
      <c r="G171" s="2">
        <f>IFERROR(IF(VLOOKUP($A171,'Raw - F'!$B:$O,11,FALSE)&gt;1,VLOOKUP($A171,'Raw - F'!$B:$O,11,FALSE),IF(VLOOKUP($A171,'Raw - F'!$B:$M,12,FALSE)&lt;&gt;"",VLOOKUP($A171,'Raw - F'!$B:$M,12,FALSE),"")),"")</f>
        <v>4</v>
      </c>
      <c r="H171" s="4" t="str">
        <f>IFERROR(VLOOKUP($A171,'Raw - F'!$B:$O,13,FALSE),"")</f>
        <v>61-80</v>
      </c>
      <c r="I171" s="2" t="str">
        <f>IFERROR(VLOOKUP($A171,'Raw - F'!$B:$O,10,FALSE),"")</f>
        <v>A</v>
      </c>
      <c r="J171" s="2" t="str">
        <f>IFERROR(VLOOKUP($A171,'Raw - F'!$B:$P,15,FALSE),"")</f>
        <v>5f</v>
      </c>
      <c r="K171" s="16" t="str">
        <f>SUBSTITUTE(IFERROR(VLOOKUP($A171,'Raw - F'!$B:$X,23,FALSE),""),0,"")</f>
        <v xml:space="preserve"> </v>
      </c>
      <c r="L171" s="22" t="str">
        <f>IF(VLOOKUP($A171,'Raw - F'!$B:$AA,24,FALSE)="","",VLOOKUP($A171,'Raw - F'!$B:$AA,24,FALSE))</f>
        <v/>
      </c>
      <c r="M171" s="16" t="str">
        <f>SUBSTITUTE(IFERROR(VLOOKUP($A171,'Raw - F'!$B:$X,22,FALSE),""),0,"")</f>
        <v xml:space="preserve"> </v>
      </c>
      <c r="N171" s="16" t="str">
        <f>SUBSTITUTE(IFERROR(VLOOKUP($A171,'Raw - F'!$B:$X,8,FALSE),""),0,"")</f>
        <v/>
      </c>
      <c r="O171" s="16" t="str">
        <f>SUBSTITUTE(IFERROR(VLOOKUP($A171,'Raw - F'!$B:$AA,25,FALSE),""),0,"")</f>
        <v/>
      </c>
      <c r="P171" s="16" t="str">
        <f>SUBSTITUTE(IFERROR(VLOOKUP($A171,'Raw - F'!$B:$AA,21,FALSE),""),0,"")</f>
        <v/>
      </c>
    </row>
    <row r="172" spans="1:16" x14ac:dyDescent="0.35">
      <c r="A172">
        <v>163</v>
      </c>
      <c r="B172" s="9">
        <f>IFERROR(VLOOKUP($A172,'Raw - F'!$B:$R,2,FALSE),"")</f>
        <v>44324</v>
      </c>
      <c r="C172" s="2" t="str">
        <f>IFERROR(VLOOKUP($A172,'Raw - F'!$B:$R,3,FALSE),"")</f>
        <v>NOTTINGHAM</v>
      </c>
      <c r="D172" s="2" t="str">
        <f>IFERROR(VLOOKUP($A172,'Raw - F'!$B:$R,6,FALSE),"")</f>
        <v>Hcap</v>
      </c>
      <c r="E172" s="2" t="str">
        <f>SUBSTITUTE(IFERROR(VLOOKUP($A172,'Raw - F'!$B:$O,9,FALSE),""),"0","")</f>
        <v>3yo</v>
      </c>
      <c r="F172" s="2" t="str">
        <f>SUBSTITUTE(IFERROR(VLOOKUP($A172,'Raw - F'!$B:$O,7,FALSE),""),"0","")</f>
        <v>Open</v>
      </c>
      <c r="G172" s="2">
        <f>IFERROR(IF(VLOOKUP($A172,'Raw - F'!$B:$O,11,FALSE)&gt;1,VLOOKUP($A172,'Raw - F'!$B:$O,11,FALSE),IF(VLOOKUP($A172,'Raw - F'!$B:$M,12,FALSE)&lt;&gt;"",VLOOKUP($A172,'Raw - F'!$B:$M,12,FALSE),"")),"")</f>
        <v>5</v>
      </c>
      <c r="H172" s="4" t="str">
        <f>IFERROR(VLOOKUP($A172,'Raw - F'!$B:$O,13,FALSE),"")</f>
        <v>56-75</v>
      </c>
      <c r="I172" s="2" t="str">
        <f>IFERROR(VLOOKUP($A172,'Raw - F'!$B:$O,10,FALSE),"")</f>
        <v>A</v>
      </c>
      <c r="J172" s="2" t="str">
        <f>IFERROR(VLOOKUP($A172,'Raw - F'!$B:$P,15,FALSE),"")</f>
        <v>1m</v>
      </c>
      <c r="K172" s="16" t="str">
        <f>SUBSTITUTE(IFERROR(VLOOKUP($A172,'Raw - F'!$B:$X,23,FALSE),""),0,"")</f>
        <v xml:space="preserve"> </v>
      </c>
      <c r="L172" s="22" t="str">
        <f>IF(VLOOKUP($A172,'Raw - F'!$B:$AA,24,FALSE)="","",VLOOKUP($A172,'Raw - F'!$B:$AA,24,FALSE))</f>
        <v/>
      </c>
      <c r="M172" s="16" t="str">
        <f>SUBSTITUTE(IFERROR(VLOOKUP($A172,'Raw - F'!$B:$X,22,FALSE),""),0,"")</f>
        <v xml:space="preserve"> </v>
      </c>
      <c r="N172" s="16" t="str">
        <f>SUBSTITUTE(IFERROR(VLOOKUP($A172,'Raw - F'!$B:$X,8,FALSE),""),0,"")</f>
        <v/>
      </c>
      <c r="O172" s="16" t="str">
        <f>SUBSTITUTE(IFERROR(VLOOKUP($A172,'Raw - F'!$B:$AA,25,FALSE),""),0,"")</f>
        <v/>
      </c>
      <c r="P172" s="16" t="str">
        <f>SUBSTITUTE(IFERROR(VLOOKUP($A172,'Raw - F'!$B:$AA,21,FALSE),""),0,"")</f>
        <v/>
      </c>
    </row>
    <row r="173" spans="1:16" x14ac:dyDescent="0.35">
      <c r="A173">
        <v>164</v>
      </c>
      <c r="B173" s="9">
        <f>IFERROR(VLOOKUP($A173,'Raw - F'!$B:$R,2,FALSE),"")</f>
        <v>44324</v>
      </c>
      <c r="C173" s="2" t="str">
        <f>IFERROR(VLOOKUP($A173,'Raw - F'!$B:$R,3,FALSE),"")</f>
        <v>NOTTINGHAM</v>
      </c>
      <c r="D173" s="2" t="str">
        <f>IFERROR(VLOOKUP($A173,'Raw - F'!$B:$R,6,FALSE),"")</f>
        <v>Hcap</v>
      </c>
      <c r="E173" s="2" t="str">
        <f>SUBSTITUTE(IFERROR(VLOOKUP($A173,'Raw - F'!$B:$O,9,FALSE),""),"0","")</f>
        <v>4yo+</v>
      </c>
      <c r="F173" s="2" t="str">
        <f>SUBSTITUTE(IFERROR(VLOOKUP($A173,'Raw - F'!$B:$O,7,FALSE),""),"0","")</f>
        <v>Open</v>
      </c>
      <c r="G173" s="2">
        <f>IFERROR(IF(VLOOKUP($A173,'Raw - F'!$B:$O,11,FALSE)&gt;1,VLOOKUP($A173,'Raw - F'!$B:$O,11,FALSE),IF(VLOOKUP($A173,'Raw - F'!$B:$M,12,FALSE)&lt;&gt;"",VLOOKUP($A173,'Raw - F'!$B:$M,12,FALSE),"")),"")</f>
        <v>5</v>
      </c>
      <c r="H173" s="4" t="str">
        <f>IFERROR(VLOOKUP($A173,'Raw - F'!$B:$O,13,FALSE),"")</f>
        <v>56-75</v>
      </c>
      <c r="I173" s="2" t="str">
        <f>IFERROR(VLOOKUP($A173,'Raw - F'!$B:$O,10,FALSE),"")</f>
        <v>A</v>
      </c>
      <c r="J173" s="2" t="str">
        <f>IFERROR(VLOOKUP($A173,'Raw - F'!$B:$P,15,FALSE),"")</f>
        <v>1m 6f</v>
      </c>
      <c r="K173" s="16" t="str">
        <f>SUBSTITUTE(IFERROR(VLOOKUP($A173,'Raw - F'!$B:$X,23,FALSE),""),0,"")</f>
        <v xml:space="preserve"> </v>
      </c>
      <c r="L173" s="22" t="str">
        <f>IF(VLOOKUP($A173,'Raw - F'!$B:$AA,24,FALSE)="","",VLOOKUP($A173,'Raw - F'!$B:$AA,24,FALSE))</f>
        <v/>
      </c>
      <c r="M173" s="16" t="str">
        <f>SUBSTITUTE(IFERROR(VLOOKUP($A173,'Raw - F'!$B:$X,22,FALSE),""),0,"")</f>
        <v xml:space="preserve"> </v>
      </c>
      <c r="N173" s="16" t="str">
        <f>SUBSTITUTE(IFERROR(VLOOKUP($A173,'Raw - F'!$B:$X,8,FALSE),""),0,"")</f>
        <v/>
      </c>
      <c r="O173" s="16" t="str">
        <f>SUBSTITUTE(IFERROR(VLOOKUP($A173,'Raw - F'!$B:$AA,25,FALSE),""),0,"")</f>
        <v/>
      </c>
      <c r="P173" s="16" t="str">
        <f>SUBSTITUTE(IFERROR(VLOOKUP($A173,'Raw - F'!$B:$AA,21,FALSE),""),0,"")</f>
        <v/>
      </c>
    </row>
    <row r="174" spans="1:16" x14ac:dyDescent="0.35">
      <c r="A174">
        <v>165</v>
      </c>
      <c r="B174" s="9">
        <f>IFERROR(VLOOKUP($A174,'Raw - F'!$B:$R,2,FALSE),"")</f>
        <v>44324</v>
      </c>
      <c r="C174" s="2" t="str">
        <f>IFERROR(VLOOKUP($A174,'Raw - F'!$B:$R,3,FALSE),"")</f>
        <v>NOTTINGHAM</v>
      </c>
      <c r="D174" s="2" t="str">
        <f>IFERROR(VLOOKUP($A174,'Raw - F'!$B:$R,6,FALSE),"")</f>
        <v>WFA</v>
      </c>
      <c r="E174" s="2" t="str">
        <f>SUBSTITUTE(IFERROR(VLOOKUP($A174,'Raw - F'!$B:$O,9,FALSE),""),"0","")</f>
        <v>3yo+</v>
      </c>
      <c r="F174" s="2" t="str">
        <f>SUBSTITUTE(IFERROR(VLOOKUP($A174,'Raw - F'!$B:$O,7,FALSE),""),"0","")</f>
        <v>Nov</v>
      </c>
      <c r="G174" s="2">
        <f>IFERROR(IF(VLOOKUP($A174,'Raw - F'!$B:$O,11,FALSE)&gt;1,VLOOKUP($A174,'Raw - F'!$B:$O,11,FALSE),IF(VLOOKUP($A174,'Raw - F'!$B:$M,12,FALSE)&lt;&gt;"",VLOOKUP($A174,'Raw - F'!$B:$M,12,FALSE),"")),"")</f>
        <v>5</v>
      </c>
      <c r="H174" s="4" t="str">
        <f>IFERROR(VLOOKUP($A174,'Raw - F'!$B:$O,13,FALSE),"")</f>
        <v>Open</v>
      </c>
      <c r="I174" s="2" t="str">
        <f>IFERROR(VLOOKUP($A174,'Raw - F'!$B:$O,10,FALSE),"")</f>
        <v>A</v>
      </c>
      <c r="J174" s="2" t="str">
        <f>IFERROR(VLOOKUP($A174,'Raw - F'!$B:$P,15,FALSE),"")</f>
        <v>6f</v>
      </c>
      <c r="K174" s="16" t="str">
        <f>SUBSTITUTE(IFERROR(VLOOKUP($A174,'Raw - F'!$B:$X,23,FALSE),""),0,"")</f>
        <v xml:space="preserve"> </v>
      </c>
      <c r="L174" s="22" t="str">
        <f>IF(VLOOKUP($A174,'Raw - F'!$B:$AA,24,FALSE)="","",VLOOKUP($A174,'Raw - F'!$B:$AA,24,FALSE))</f>
        <v/>
      </c>
      <c r="M174" s="16" t="str">
        <f>SUBSTITUTE(IFERROR(VLOOKUP($A174,'Raw - F'!$B:$X,22,FALSE),""),0,"")</f>
        <v xml:space="preserve"> </v>
      </c>
      <c r="N174" s="16" t="str">
        <f>SUBSTITUTE(IFERROR(VLOOKUP($A174,'Raw - F'!$B:$X,8,FALSE),""),0,"")</f>
        <v/>
      </c>
      <c r="O174" s="16" t="str">
        <f>SUBSTITUTE(IFERROR(VLOOKUP($A174,'Raw - F'!$B:$AA,25,FALSE),""),0,"")</f>
        <v/>
      </c>
      <c r="P174" s="16" t="str">
        <f>SUBSTITUTE(IFERROR(VLOOKUP($A174,'Raw - F'!$B:$AA,21,FALSE),""),0,"")</f>
        <v/>
      </c>
    </row>
    <row r="175" spans="1:16" x14ac:dyDescent="0.35">
      <c r="A175">
        <v>166</v>
      </c>
      <c r="B175" s="9">
        <f>IFERROR(VLOOKUP($A175,'Raw - F'!$B:$R,2,FALSE),"")</f>
        <v>44324</v>
      </c>
      <c r="C175" s="2" t="str">
        <f>IFERROR(VLOOKUP($A175,'Raw - F'!$B:$R,3,FALSE),"")</f>
        <v>NOTTINGHAM</v>
      </c>
      <c r="D175" s="2" t="str">
        <f>IFERROR(VLOOKUP($A175,'Raw - F'!$B:$R,6,FALSE),"")</f>
        <v>Hcap</v>
      </c>
      <c r="E175" s="2" t="str">
        <f>SUBSTITUTE(IFERROR(VLOOKUP($A175,'Raw - F'!$B:$O,9,FALSE),""),"0","")</f>
        <v>4yo+</v>
      </c>
      <c r="F175" s="2" t="str">
        <f>SUBSTITUTE(IFERROR(VLOOKUP($A175,'Raw - F'!$B:$O,7,FALSE),""),"0","")</f>
        <v>Open</v>
      </c>
      <c r="G175" s="2">
        <f>IFERROR(IF(VLOOKUP($A175,'Raw - F'!$B:$O,11,FALSE)&gt;1,VLOOKUP($A175,'Raw - F'!$B:$O,11,FALSE),IF(VLOOKUP($A175,'Raw - F'!$B:$M,12,FALSE)&lt;&gt;"",VLOOKUP($A175,'Raw - F'!$B:$M,12,FALSE),"")),"")</f>
        <v>5</v>
      </c>
      <c r="H175" s="4" t="str">
        <f>IFERROR(VLOOKUP($A175,'Raw - F'!$B:$O,13,FALSE),"")</f>
        <v>56-75</v>
      </c>
      <c r="I175" s="2" t="str">
        <f>IFERROR(VLOOKUP($A175,'Raw - F'!$B:$O,10,FALSE),"")</f>
        <v>A</v>
      </c>
      <c r="J175" s="2" t="str">
        <f>IFERROR(VLOOKUP($A175,'Raw - F'!$B:$P,15,FALSE),"")</f>
        <v>1m 2f</v>
      </c>
      <c r="K175" s="16" t="str">
        <f>SUBSTITUTE(IFERROR(VLOOKUP($A175,'Raw - F'!$B:$X,23,FALSE),""),0,"")</f>
        <v xml:space="preserve"> </v>
      </c>
      <c r="L175" s="22" t="str">
        <f>IF(VLOOKUP($A175,'Raw - F'!$B:$AA,24,FALSE)="","",VLOOKUP($A175,'Raw - F'!$B:$AA,24,FALSE))</f>
        <v/>
      </c>
      <c r="M175" s="16" t="str">
        <f>SUBSTITUTE(IFERROR(VLOOKUP($A175,'Raw - F'!$B:$X,22,FALSE),""),0,"")</f>
        <v xml:space="preserve"> </v>
      </c>
      <c r="N175" s="16" t="str">
        <f>SUBSTITUTE(IFERROR(VLOOKUP($A175,'Raw - F'!$B:$X,8,FALSE),""),0,"")</f>
        <v/>
      </c>
      <c r="O175" s="16" t="str">
        <f>SUBSTITUTE(IFERROR(VLOOKUP($A175,'Raw - F'!$B:$AA,25,FALSE),""),0,"")</f>
        <v/>
      </c>
      <c r="P175" s="16" t="str">
        <f>SUBSTITUTE(IFERROR(VLOOKUP($A175,'Raw - F'!$B:$AA,21,FALSE),""),0,"")</f>
        <v/>
      </c>
    </row>
    <row r="176" spans="1:16" x14ac:dyDescent="0.35">
      <c r="A176">
        <v>167</v>
      </c>
      <c r="B176" s="9">
        <f>IFERROR(VLOOKUP($A176,'Raw - F'!$B:$R,2,FALSE),"")</f>
        <v>44324</v>
      </c>
      <c r="C176" s="2" t="str">
        <f>IFERROR(VLOOKUP($A176,'Raw - F'!$B:$R,3,FALSE),"")</f>
        <v>NOTTINGHAM</v>
      </c>
      <c r="D176" s="2" t="str">
        <f>IFERROR(VLOOKUP($A176,'Raw - F'!$B:$R,6,FALSE),"")</f>
        <v>Hcap</v>
      </c>
      <c r="E176" s="2" t="str">
        <f>SUBSTITUTE(IFERROR(VLOOKUP($A176,'Raw - F'!$B:$O,9,FALSE),""),"0","")</f>
        <v>4yo+</v>
      </c>
      <c r="F176" s="2" t="str">
        <f>SUBSTITUTE(IFERROR(VLOOKUP($A176,'Raw - F'!$B:$O,7,FALSE),""),"0","")</f>
        <v>Open</v>
      </c>
      <c r="G176" s="2">
        <f>IFERROR(IF(VLOOKUP($A176,'Raw - F'!$B:$O,11,FALSE)&gt;1,VLOOKUP($A176,'Raw - F'!$B:$O,11,FALSE),IF(VLOOKUP($A176,'Raw - F'!$B:$M,12,FALSE)&lt;&gt;"",VLOOKUP($A176,'Raw - F'!$B:$M,12,FALSE),"")),"")</f>
        <v>6</v>
      </c>
      <c r="H176" s="4" t="str">
        <f>IFERROR(VLOOKUP($A176,'Raw - F'!$B:$O,13,FALSE),"")</f>
        <v>46-60</v>
      </c>
      <c r="I176" s="2" t="str">
        <f>IFERROR(VLOOKUP($A176,'Raw - F'!$B:$O,10,FALSE),"")</f>
        <v>A</v>
      </c>
      <c r="J176" s="2" t="str">
        <f>IFERROR(VLOOKUP($A176,'Raw - F'!$B:$P,15,FALSE),"")</f>
        <v>1m</v>
      </c>
      <c r="K176" s="16" t="str">
        <f>SUBSTITUTE(IFERROR(VLOOKUP($A176,'Raw - F'!$B:$X,23,FALSE),""),0,"")</f>
        <v xml:space="preserve"> </v>
      </c>
      <c r="L176" s="22" t="str">
        <f>IF(VLOOKUP($A176,'Raw - F'!$B:$AA,24,FALSE)="","",VLOOKUP($A176,'Raw - F'!$B:$AA,24,FALSE))</f>
        <v/>
      </c>
      <c r="M176" s="16" t="str">
        <f>SUBSTITUTE(IFERROR(VLOOKUP($A176,'Raw - F'!$B:$X,22,FALSE),""),0,"")</f>
        <v xml:space="preserve"> </v>
      </c>
      <c r="N176" s="16" t="str">
        <f>SUBSTITUTE(IFERROR(VLOOKUP($A176,'Raw - F'!$B:$X,8,FALSE),""),0,"")</f>
        <v/>
      </c>
      <c r="O176" s="16" t="str">
        <f>SUBSTITUTE(IFERROR(VLOOKUP($A176,'Raw - F'!$B:$AA,25,FALSE),""),0,"")</f>
        <v/>
      </c>
      <c r="P176" s="16" t="str">
        <f>SUBSTITUTE(IFERROR(VLOOKUP($A176,'Raw - F'!$B:$AA,21,FALSE),""),0,"")</f>
        <v>App</v>
      </c>
    </row>
    <row r="177" spans="1:16" x14ac:dyDescent="0.35">
      <c r="A177">
        <v>168</v>
      </c>
      <c r="B177" s="9">
        <f>IFERROR(VLOOKUP($A177,'Raw - F'!$B:$R,2,FALSE),"")</f>
        <v>44324</v>
      </c>
      <c r="C177" s="2" t="str">
        <f>IFERROR(VLOOKUP($A177,'Raw - F'!$B:$R,3,FALSE),"")</f>
        <v>THIRSK</v>
      </c>
      <c r="D177" s="2" t="str">
        <f>IFERROR(VLOOKUP($A177,'Raw - F'!$B:$R,6,FALSE),"")</f>
        <v>Hcap</v>
      </c>
      <c r="E177" s="2" t="str">
        <f>SUBSTITUTE(IFERROR(VLOOKUP($A177,'Raw - F'!$B:$O,9,FALSE),""),"0","")</f>
        <v>4yo+</v>
      </c>
      <c r="F177" s="2" t="str">
        <f>SUBSTITUTE(IFERROR(VLOOKUP($A177,'Raw - F'!$B:$O,7,FALSE),""),"0","")</f>
        <v>Open</v>
      </c>
      <c r="G177" s="2">
        <f>IFERROR(IF(VLOOKUP($A177,'Raw - F'!$B:$O,11,FALSE)&gt;1,VLOOKUP($A177,'Raw - F'!$B:$O,11,FALSE),IF(VLOOKUP($A177,'Raw - F'!$B:$M,12,FALSE)&lt;&gt;"",VLOOKUP($A177,'Raw - F'!$B:$M,12,FALSE),"")),"")</f>
        <v>4</v>
      </c>
      <c r="H177" s="4" t="str">
        <f>IFERROR(VLOOKUP($A177,'Raw - F'!$B:$O,13,FALSE),"")</f>
        <v>61-80</v>
      </c>
      <c r="I177" s="2" t="str">
        <f>IFERROR(VLOOKUP($A177,'Raw - F'!$B:$O,10,FALSE),"")</f>
        <v>A</v>
      </c>
      <c r="J177" s="2" t="str">
        <f>IFERROR(VLOOKUP($A177,'Raw - F'!$B:$P,15,FALSE),"")</f>
        <v>1m 4f</v>
      </c>
      <c r="K177" s="16" t="str">
        <f>SUBSTITUTE(IFERROR(VLOOKUP($A177,'Raw - F'!$B:$X,23,FALSE),""),0,"")</f>
        <v xml:space="preserve"> </v>
      </c>
      <c r="L177" s="22" t="str">
        <f>IF(VLOOKUP($A177,'Raw - F'!$B:$AA,24,FALSE)="","",VLOOKUP($A177,'Raw - F'!$B:$AA,24,FALSE))</f>
        <v/>
      </c>
      <c r="M177" s="16" t="str">
        <f>SUBSTITUTE(IFERROR(VLOOKUP($A177,'Raw - F'!$B:$X,22,FALSE),""),0,"")</f>
        <v xml:space="preserve"> </v>
      </c>
      <c r="N177" s="16" t="str">
        <f>SUBSTITUTE(IFERROR(VLOOKUP($A177,'Raw - F'!$B:$X,8,FALSE),""),0,"")</f>
        <v/>
      </c>
      <c r="O177" s="16" t="str">
        <f>SUBSTITUTE(IFERROR(VLOOKUP($A177,'Raw - F'!$B:$AA,25,FALSE),""),0,"")</f>
        <v/>
      </c>
      <c r="P177" s="16" t="str">
        <f>SUBSTITUTE(IFERROR(VLOOKUP($A177,'Raw - F'!$B:$AA,21,FALSE),""),0,"")</f>
        <v/>
      </c>
    </row>
    <row r="178" spans="1:16" x14ac:dyDescent="0.35">
      <c r="A178">
        <v>169</v>
      </c>
      <c r="B178" s="9">
        <f>IFERROR(VLOOKUP($A178,'Raw - F'!$B:$R,2,FALSE),"")</f>
        <v>44324</v>
      </c>
      <c r="C178" s="2" t="str">
        <f>IFERROR(VLOOKUP($A178,'Raw - F'!$B:$R,3,FALSE),"")</f>
        <v>THIRSK</v>
      </c>
      <c r="D178" s="2" t="str">
        <f>IFERROR(VLOOKUP($A178,'Raw - F'!$B:$R,6,FALSE),"")</f>
        <v>Hcap</v>
      </c>
      <c r="E178" s="2" t="str">
        <f>SUBSTITUTE(IFERROR(VLOOKUP($A178,'Raw - F'!$B:$O,9,FALSE),""),"0","")</f>
        <v>3yo</v>
      </c>
      <c r="F178" s="2" t="str">
        <f>SUBSTITUTE(IFERROR(VLOOKUP($A178,'Raw - F'!$B:$O,7,FALSE),""),"0","")</f>
        <v>Open</v>
      </c>
      <c r="G178" s="2">
        <f>IFERROR(IF(VLOOKUP($A178,'Raw - F'!$B:$O,11,FALSE)&gt;1,VLOOKUP($A178,'Raw - F'!$B:$O,11,FALSE),IF(VLOOKUP($A178,'Raw - F'!$B:$M,12,FALSE)&lt;&gt;"",VLOOKUP($A178,'Raw - F'!$B:$M,12,FALSE),"")),"")</f>
        <v>4</v>
      </c>
      <c r="H178" s="4" t="str">
        <f>IFERROR(VLOOKUP($A178,'Raw - F'!$B:$O,13,FALSE),"")</f>
        <v>66-85</v>
      </c>
      <c r="I178" s="2" t="str">
        <f>IFERROR(VLOOKUP($A178,'Raw - F'!$B:$O,10,FALSE),"")</f>
        <v>A</v>
      </c>
      <c r="J178" s="2" t="str">
        <f>IFERROR(VLOOKUP($A178,'Raw - F'!$B:$P,15,FALSE),"")</f>
        <v>6f</v>
      </c>
      <c r="K178" s="16" t="str">
        <f>SUBSTITUTE(IFERROR(VLOOKUP($A178,'Raw - F'!$B:$X,23,FALSE),""),0,"")</f>
        <v xml:space="preserve"> </v>
      </c>
      <c r="L178" s="22" t="str">
        <f>IF(VLOOKUP($A178,'Raw - F'!$B:$AA,24,FALSE)="","",VLOOKUP($A178,'Raw - F'!$B:$AA,24,FALSE))</f>
        <v/>
      </c>
      <c r="M178" s="16" t="str">
        <f>SUBSTITUTE(IFERROR(VLOOKUP($A178,'Raw - F'!$B:$X,22,FALSE),""),0,"")</f>
        <v xml:space="preserve"> </v>
      </c>
      <c r="N178" s="16" t="str">
        <f>SUBSTITUTE(IFERROR(VLOOKUP($A178,'Raw - F'!$B:$X,8,FALSE),""),0,"")</f>
        <v/>
      </c>
      <c r="O178" s="16" t="str">
        <f>SUBSTITUTE(IFERROR(VLOOKUP($A178,'Raw - F'!$B:$AA,25,FALSE),""),0,"")</f>
        <v/>
      </c>
      <c r="P178" s="16" t="str">
        <f>SUBSTITUTE(IFERROR(VLOOKUP($A178,'Raw - F'!$B:$AA,21,FALSE),""),0,"")</f>
        <v/>
      </c>
    </row>
    <row r="179" spans="1:16" x14ac:dyDescent="0.35">
      <c r="A179">
        <v>170</v>
      </c>
      <c r="B179" s="9">
        <f>IFERROR(VLOOKUP($A179,'Raw - F'!$B:$R,2,FALSE),"")</f>
        <v>44324</v>
      </c>
      <c r="C179" s="2" t="str">
        <f>IFERROR(VLOOKUP($A179,'Raw - F'!$B:$R,3,FALSE),"")</f>
        <v>THIRSK</v>
      </c>
      <c r="D179" s="2" t="str">
        <f>IFERROR(VLOOKUP($A179,'Raw - F'!$B:$R,6,FALSE),"")</f>
        <v>Hcap</v>
      </c>
      <c r="E179" s="2" t="str">
        <f>SUBSTITUTE(IFERROR(VLOOKUP($A179,'Raw - F'!$B:$O,9,FALSE),""),"0","")</f>
        <v>3yo+</v>
      </c>
      <c r="F179" s="2" t="str">
        <f>SUBSTITUTE(IFERROR(VLOOKUP($A179,'Raw - F'!$B:$O,7,FALSE),""),"0","")</f>
        <v>Open</v>
      </c>
      <c r="G179" s="2">
        <f>IFERROR(IF(VLOOKUP($A179,'Raw - F'!$B:$O,11,FALSE)&gt;1,VLOOKUP($A179,'Raw - F'!$B:$O,11,FALSE),IF(VLOOKUP($A179,'Raw - F'!$B:$M,12,FALSE)&lt;&gt;"",VLOOKUP($A179,'Raw - F'!$B:$M,12,FALSE),"")),"")</f>
        <v>5</v>
      </c>
      <c r="H179" s="4" t="str">
        <f>IFERROR(VLOOKUP($A179,'Raw - F'!$B:$O,13,FALSE),"")</f>
        <v>51-70</v>
      </c>
      <c r="I179" s="2" t="str">
        <f>IFERROR(VLOOKUP($A179,'Raw - F'!$B:$O,10,FALSE),"")</f>
        <v>F</v>
      </c>
      <c r="J179" s="2" t="str">
        <f>IFERROR(VLOOKUP($A179,'Raw - F'!$B:$P,15,FALSE),"")</f>
        <v>5f</v>
      </c>
      <c r="K179" s="16" t="str">
        <f>SUBSTITUTE(IFERROR(VLOOKUP($A179,'Raw - F'!$B:$X,23,FALSE),""),0,"")</f>
        <v xml:space="preserve"> </v>
      </c>
      <c r="L179" s="22" t="str">
        <f>IF(VLOOKUP($A179,'Raw - F'!$B:$AA,24,FALSE)="","",VLOOKUP($A179,'Raw - F'!$B:$AA,24,FALSE))</f>
        <v/>
      </c>
      <c r="M179" s="16" t="str">
        <f>SUBSTITUTE(IFERROR(VLOOKUP($A179,'Raw - F'!$B:$X,22,FALSE),""),0,"")</f>
        <v xml:space="preserve"> </v>
      </c>
      <c r="N179" s="16" t="str">
        <f>SUBSTITUTE(IFERROR(VLOOKUP($A179,'Raw - F'!$B:$X,8,FALSE),""),0,"")</f>
        <v/>
      </c>
      <c r="O179" s="16" t="str">
        <f>SUBSTITUTE(IFERROR(VLOOKUP($A179,'Raw - F'!$B:$AA,25,FALSE),""),0,"")</f>
        <v/>
      </c>
      <c r="P179" s="16" t="str">
        <f>SUBSTITUTE(IFERROR(VLOOKUP($A179,'Raw - F'!$B:$AA,21,FALSE),""),0,"")</f>
        <v/>
      </c>
    </row>
    <row r="180" spans="1:16" x14ac:dyDescent="0.35">
      <c r="A180">
        <v>171</v>
      </c>
      <c r="B180" s="9">
        <f>IFERROR(VLOOKUP($A180,'Raw - F'!$B:$R,2,FALSE),"")</f>
        <v>44324</v>
      </c>
      <c r="C180" s="2" t="str">
        <f>IFERROR(VLOOKUP($A180,'Raw - F'!$B:$R,3,FALSE),"")</f>
        <v>THIRSK</v>
      </c>
      <c r="D180" s="2" t="str">
        <f>IFERROR(VLOOKUP($A180,'Raw - F'!$B:$R,6,FALSE),"")</f>
        <v>WFA</v>
      </c>
      <c r="E180" s="2" t="str">
        <f>SUBSTITUTE(IFERROR(VLOOKUP($A180,'Raw - F'!$B:$O,9,FALSE),""),"0","")</f>
        <v>3yo+</v>
      </c>
      <c r="F180" s="2" t="str">
        <f>SUBSTITUTE(IFERROR(VLOOKUP($A180,'Raw - F'!$B:$O,7,FALSE),""),"0","")</f>
        <v>Nov</v>
      </c>
      <c r="G180" s="2">
        <f>IFERROR(IF(VLOOKUP($A180,'Raw - F'!$B:$O,11,FALSE)&gt;1,VLOOKUP($A180,'Raw - F'!$B:$O,11,FALSE),IF(VLOOKUP($A180,'Raw - F'!$B:$M,12,FALSE)&lt;&gt;"",VLOOKUP($A180,'Raw - F'!$B:$M,12,FALSE),"")),"")</f>
        <v>5</v>
      </c>
      <c r="H180" s="4" t="str">
        <f>IFERROR(VLOOKUP($A180,'Raw - F'!$B:$O,13,FALSE),"")</f>
        <v>Open</v>
      </c>
      <c r="I180" s="2" t="str">
        <f>IFERROR(VLOOKUP($A180,'Raw - F'!$B:$O,10,FALSE),"")</f>
        <v>A</v>
      </c>
      <c r="J180" s="2" t="str">
        <f>IFERROR(VLOOKUP($A180,'Raw - F'!$B:$P,15,FALSE),"")</f>
        <v>1m</v>
      </c>
      <c r="K180" s="16" t="str">
        <f>SUBSTITUTE(IFERROR(VLOOKUP($A180,'Raw - F'!$B:$X,23,FALSE),""),0,"")</f>
        <v xml:space="preserve"> </v>
      </c>
      <c r="L180" s="22" t="str">
        <f>IF(VLOOKUP($A180,'Raw - F'!$B:$AA,24,FALSE)="","",VLOOKUP($A180,'Raw - F'!$B:$AA,24,FALSE))</f>
        <v/>
      </c>
      <c r="M180" s="16" t="str">
        <f>SUBSTITUTE(IFERROR(VLOOKUP($A180,'Raw - F'!$B:$X,22,FALSE),""),0,"")</f>
        <v xml:space="preserve"> </v>
      </c>
      <c r="N180" s="16" t="str">
        <f>SUBSTITUTE(IFERROR(VLOOKUP($A180,'Raw - F'!$B:$X,8,FALSE),""),0,"")</f>
        <v/>
      </c>
      <c r="O180" s="16" t="str">
        <f>SUBSTITUTE(IFERROR(VLOOKUP($A180,'Raw - F'!$B:$AA,25,FALSE),""),0,"")</f>
        <v/>
      </c>
      <c r="P180" s="16" t="str">
        <f>SUBSTITUTE(IFERROR(VLOOKUP($A180,'Raw - F'!$B:$AA,21,FALSE),""),0,"")</f>
        <v/>
      </c>
    </row>
    <row r="181" spans="1:16" x14ac:dyDescent="0.35">
      <c r="A181">
        <v>172</v>
      </c>
      <c r="B181" s="9">
        <f>IFERROR(VLOOKUP($A181,'Raw - F'!$B:$R,2,FALSE),"")</f>
        <v>44324</v>
      </c>
      <c r="C181" s="2" t="str">
        <f>IFERROR(VLOOKUP($A181,'Raw - F'!$B:$R,3,FALSE),"")</f>
        <v>THIRSK</v>
      </c>
      <c r="D181" s="2" t="str">
        <f>IFERROR(VLOOKUP($A181,'Raw - F'!$B:$R,6,FALSE),"")</f>
        <v>Hcap</v>
      </c>
      <c r="E181" s="2" t="str">
        <f>SUBSTITUTE(IFERROR(VLOOKUP($A181,'Raw - F'!$B:$O,9,FALSE),""),"0","")</f>
        <v>4yo+</v>
      </c>
      <c r="F181" s="2" t="str">
        <f>SUBSTITUTE(IFERROR(VLOOKUP($A181,'Raw - F'!$B:$O,7,FALSE),""),"0","")</f>
        <v>Open</v>
      </c>
      <c r="G181" s="2">
        <f>IFERROR(IF(VLOOKUP($A181,'Raw - F'!$B:$O,11,FALSE)&gt;1,VLOOKUP($A181,'Raw - F'!$B:$O,11,FALSE),IF(VLOOKUP($A181,'Raw - F'!$B:$M,12,FALSE)&lt;&gt;"",VLOOKUP($A181,'Raw - F'!$B:$M,12,FALSE),"")),"")</f>
        <v>6</v>
      </c>
      <c r="H181" s="4" t="str">
        <f>IFERROR(VLOOKUP($A181,'Raw - F'!$B:$O,13,FALSE),"")</f>
        <v>46-65</v>
      </c>
      <c r="I181" s="2" t="str">
        <f>IFERROR(VLOOKUP($A181,'Raw - F'!$B:$O,10,FALSE),"")</f>
        <v>A</v>
      </c>
      <c r="J181" s="2" t="str">
        <f>IFERROR(VLOOKUP($A181,'Raw - F'!$B:$P,15,FALSE),"")</f>
        <v>5f</v>
      </c>
      <c r="K181" s="16" t="str">
        <f>SUBSTITUTE(IFERROR(VLOOKUP($A181,'Raw - F'!$B:$X,23,FALSE),""),0,"")</f>
        <v xml:space="preserve"> </v>
      </c>
      <c r="L181" s="22" t="str">
        <f>IF(VLOOKUP($A181,'Raw - F'!$B:$AA,24,FALSE)="","",VLOOKUP($A181,'Raw - F'!$B:$AA,24,FALSE))</f>
        <v/>
      </c>
      <c r="M181" s="16" t="str">
        <f>SUBSTITUTE(IFERROR(VLOOKUP($A181,'Raw - F'!$B:$X,22,FALSE),""),0,"")</f>
        <v xml:space="preserve"> </v>
      </c>
      <c r="N181" s="16" t="str">
        <f>SUBSTITUTE(IFERROR(VLOOKUP($A181,'Raw - F'!$B:$X,8,FALSE),""),0,"")</f>
        <v/>
      </c>
      <c r="O181" s="16" t="str">
        <f>SUBSTITUTE(IFERROR(VLOOKUP($A181,'Raw - F'!$B:$AA,25,FALSE),""),0,"")</f>
        <v/>
      </c>
      <c r="P181" s="16" t="str">
        <f>SUBSTITUTE(IFERROR(VLOOKUP($A181,'Raw - F'!$B:$AA,21,FALSE),""),0,"")</f>
        <v/>
      </c>
    </row>
    <row r="182" spans="1:16" x14ac:dyDescent="0.35">
      <c r="A182">
        <v>173</v>
      </c>
      <c r="B182" s="9">
        <f>IFERROR(VLOOKUP($A182,'Raw - F'!$B:$R,2,FALSE),"")</f>
        <v>44324</v>
      </c>
      <c r="C182" s="2" t="str">
        <f>IFERROR(VLOOKUP($A182,'Raw - F'!$B:$R,3,FALSE),"")</f>
        <v>THIRSK</v>
      </c>
      <c r="D182" s="2" t="str">
        <f>IFERROR(VLOOKUP($A182,'Raw - F'!$B:$R,6,FALSE),"")</f>
        <v>WFA</v>
      </c>
      <c r="E182" s="2" t="str">
        <f>SUBSTITUTE(IFERROR(VLOOKUP($A182,'Raw - F'!$B:$O,9,FALSE),""),"0","")</f>
        <v>3-5yo</v>
      </c>
      <c r="F182" s="2" t="str">
        <f>SUBSTITUTE(IFERROR(VLOOKUP($A182,'Raw - F'!$B:$O,7,FALSE),""),"0","")</f>
        <v>Open</v>
      </c>
      <c r="G182" s="2">
        <f>IFERROR(IF(VLOOKUP($A182,'Raw - F'!$B:$O,11,FALSE)&gt;1,VLOOKUP($A182,'Raw - F'!$B:$O,11,FALSE),IF(VLOOKUP($A182,'Raw - F'!$B:$M,12,FALSE)&lt;&gt;"",VLOOKUP($A182,'Raw - F'!$B:$M,12,FALSE),"")),"")</f>
        <v>6</v>
      </c>
      <c r="H182" s="4" t="str">
        <f>IFERROR(VLOOKUP($A182,'Raw - F'!$B:$O,13,FALSE),"")</f>
        <v>Open</v>
      </c>
      <c r="I182" s="2" t="str">
        <f>IFERROR(VLOOKUP($A182,'Raw - F'!$B:$O,10,FALSE),"")</f>
        <v>A</v>
      </c>
      <c r="J182" s="2" t="str">
        <f>IFERROR(VLOOKUP($A182,'Raw - F'!$B:$P,15,FALSE),"")</f>
        <v>6f</v>
      </c>
      <c r="K182" s="16" t="str">
        <f>SUBSTITUTE(IFERROR(VLOOKUP($A182,'Raw - F'!$B:$X,23,FALSE),""),0,"")</f>
        <v xml:space="preserve"> </v>
      </c>
      <c r="L182" s="22" t="str">
        <f>IF(VLOOKUP($A182,'Raw - F'!$B:$AA,24,FALSE)="","",VLOOKUP($A182,'Raw - F'!$B:$AA,24,FALSE))</f>
        <v/>
      </c>
      <c r="M182" s="16" t="str">
        <f>SUBSTITUTE(IFERROR(VLOOKUP($A182,'Raw - F'!$B:$X,22,FALSE),""),0,"")</f>
        <v>Seller</v>
      </c>
      <c r="N182" s="16" t="str">
        <f>SUBSTITUTE(IFERROR(VLOOKUP($A182,'Raw - F'!$B:$X,8,FALSE),""),0,"")</f>
        <v/>
      </c>
      <c r="O182" s="16" t="str">
        <f>SUBSTITUTE(IFERROR(VLOOKUP($A182,'Raw - F'!$B:$AA,25,FALSE),""),0,"")</f>
        <v/>
      </c>
      <c r="P182" s="16" t="str">
        <f>SUBSTITUTE(IFERROR(VLOOKUP($A182,'Raw - F'!$B:$AA,21,FALSE),""),0,"")</f>
        <v/>
      </c>
    </row>
    <row r="183" spans="1:16" x14ac:dyDescent="0.35">
      <c r="A183">
        <v>174</v>
      </c>
      <c r="B183" s="9">
        <f>IFERROR(VLOOKUP($A183,'Raw - F'!$B:$R,2,FALSE),"")</f>
        <v>44324</v>
      </c>
      <c r="C183" s="2" t="str">
        <f>IFERROR(VLOOKUP($A183,'Raw - F'!$B:$R,3,FALSE),"")</f>
        <v>THIRSK</v>
      </c>
      <c r="D183" s="2" t="str">
        <f>IFERROR(VLOOKUP($A183,'Raw - F'!$B:$R,6,FALSE),"")</f>
        <v>Hcap</v>
      </c>
      <c r="E183" s="2" t="str">
        <f>SUBSTITUTE(IFERROR(VLOOKUP($A183,'Raw - F'!$B:$O,9,FALSE),""),"0","")</f>
        <v>4yo+</v>
      </c>
      <c r="F183" s="2" t="str">
        <f>SUBSTITUTE(IFERROR(VLOOKUP($A183,'Raw - F'!$B:$O,7,FALSE),""),"0","")</f>
        <v>Open</v>
      </c>
      <c r="G183" s="2">
        <f>IFERROR(IF(VLOOKUP($A183,'Raw - F'!$B:$O,11,FALSE)&gt;1,VLOOKUP($A183,'Raw - F'!$B:$O,11,FALSE),IF(VLOOKUP($A183,'Raw - F'!$B:$M,12,FALSE)&lt;&gt;"",VLOOKUP($A183,'Raw - F'!$B:$M,12,FALSE),"")),"")</f>
        <v>6</v>
      </c>
      <c r="H183" s="4" t="str">
        <f>IFERROR(VLOOKUP($A183,'Raw - F'!$B:$O,13,FALSE),"")</f>
        <v>46-65</v>
      </c>
      <c r="I183" s="2" t="str">
        <f>IFERROR(VLOOKUP($A183,'Raw - F'!$B:$O,10,FALSE),"")</f>
        <v>A</v>
      </c>
      <c r="J183" s="2" t="str">
        <f>IFERROR(VLOOKUP($A183,'Raw - F'!$B:$P,15,FALSE),"")</f>
        <v>6f</v>
      </c>
      <c r="K183" s="16" t="str">
        <f>SUBSTITUTE(IFERROR(VLOOKUP($A183,'Raw - F'!$B:$X,23,FALSE),""),0,"")</f>
        <v xml:space="preserve"> </v>
      </c>
      <c r="L183" s="22" t="str">
        <f>IF(VLOOKUP($A183,'Raw - F'!$B:$AA,24,FALSE)="","",VLOOKUP($A183,'Raw - F'!$B:$AA,24,FALSE))</f>
        <v/>
      </c>
      <c r="M183" s="16" t="str">
        <f>SUBSTITUTE(IFERROR(VLOOKUP($A183,'Raw - F'!$B:$X,22,FALSE),""),0,"")</f>
        <v xml:space="preserve"> </v>
      </c>
      <c r="N183" s="16" t="str">
        <f>SUBSTITUTE(IFERROR(VLOOKUP($A183,'Raw - F'!$B:$X,8,FALSE),""),0,"")</f>
        <v/>
      </c>
      <c r="O183" s="16" t="str">
        <f>SUBSTITUTE(IFERROR(VLOOKUP($A183,'Raw - F'!$B:$AA,25,FALSE),""),0,"")</f>
        <v/>
      </c>
      <c r="P183" s="16" t="str">
        <f>SUBSTITUTE(IFERROR(VLOOKUP($A183,'Raw - F'!$B:$AA,21,FALSE),""),0,"")</f>
        <v/>
      </c>
    </row>
    <row r="184" spans="1:16" x14ac:dyDescent="0.35">
      <c r="A184">
        <v>175</v>
      </c>
      <c r="B184" s="9">
        <f>IFERROR(VLOOKUP($A184,'Raw - F'!$B:$R,2,FALSE),"")</f>
        <v>44326</v>
      </c>
      <c r="C184" s="2" t="str">
        <f>IFERROR(VLOOKUP($A184,'Raw - F'!$B:$R,3,FALSE),"")</f>
        <v>CATTERICK BRIDGE</v>
      </c>
      <c r="D184" s="2" t="str">
        <f>IFERROR(VLOOKUP($A184,'Raw - F'!$B:$R,6,FALSE),"")</f>
        <v>Hcap</v>
      </c>
      <c r="E184" s="2" t="str">
        <f>SUBSTITUTE(IFERROR(VLOOKUP($A184,'Raw - F'!$B:$O,9,FALSE),""),"0","")</f>
        <v>3yo+</v>
      </c>
      <c r="F184" s="2" t="str">
        <f>SUBSTITUTE(IFERROR(VLOOKUP($A184,'Raw - F'!$B:$O,7,FALSE),""),"0","")</f>
        <v>Open</v>
      </c>
      <c r="G184" s="2">
        <f>IFERROR(IF(VLOOKUP($A184,'Raw - F'!$B:$O,11,FALSE)&gt;1,VLOOKUP($A184,'Raw - F'!$B:$O,11,FALSE),IF(VLOOKUP($A184,'Raw - F'!$B:$M,12,FALSE)&lt;&gt;"",VLOOKUP($A184,'Raw - F'!$B:$M,12,FALSE),"")),"")</f>
        <v>4</v>
      </c>
      <c r="H184" s="4" t="str">
        <f>IFERROR(VLOOKUP($A184,'Raw - F'!$B:$O,13,FALSE),"")</f>
        <v>66-85</v>
      </c>
      <c r="I184" s="2" t="str">
        <f>IFERROR(VLOOKUP($A184,'Raw - F'!$B:$O,10,FALSE),"")</f>
        <v>A</v>
      </c>
      <c r="J184" s="2" t="str">
        <f>IFERROR(VLOOKUP($A184,'Raw - F'!$B:$P,15,FALSE),"")</f>
        <v>5f</v>
      </c>
      <c r="K184" s="16" t="str">
        <f>SUBSTITUTE(IFERROR(VLOOKUP($A184,'Raw - F'!$B:$X,23,FALSE),""),0,"")</f>
        <v xml:space="preserve"> </v>
      </c>
      <c r="L184" s="22" t="str">
        <f>IF(VLOOKUP($A184,'Raw - F'!$B:$AA,24,FALSE)="","",VLOOKUP($A184,'Raw - F'!$B:$AA,24,FALSE))</f>
        <v/>
      </c>
      <c r="M184" s="16" t="str">
        <f>SUBSTITUTE(IFERROR(VLOOKUP($A184,'Raw - F'!$B:$X,22,FALSE),""),0,"")</f>
        <v xml:space="preserve"> </v>
      </c>
      <c r="N184" s="16" t="str">
        <f>SUBSTITUTE(IFERROR(VLOOKUP($A184,'Raw - F'!$B:$X,8,FALSE),""),0,"")</f>
        <v/>
      </c>
      <c r="O184" s="16" t="str">
        <f>SUBSTITUTE(IFERROR(VLOOKUP($A184,'Raw - F'!$B:$AA,25,FALSE),""),0,"")</f>
        <v/>
      </c>
      <c r="P184" s="16" t="str">
        <f>SUBSTITUTE(IFERROR(VLOOKUP($A184,'Raw - F'!$B:$AA,21,FALSE),""),0,"")</f>
        <v/>
      </c>
    </row>
    <row r="185" spans="1:16" x14ac:dyDescent="0.35">
      <c r="A185">
        <v>176</v>
      </c>
      <c r="B185" s="9">
        <f>IFERROR(VLOOKUP($A185,'Raw - F'!$B:$R,2,FALSE),"")</f>
        <v>44326</v>
      </c>
      <c r="C185" s="2" t="str">
        <f>IFERROR(VLOOKUP($A185,'Raw - F'!$B:$R,3,FALSE),"")</f>
        <v>CATTERICK BRIDGE</v>
      </c>
      <c r="D185" s="2" t="str">
        <f>IFERROR(VLOOKUP($A185,'Raw - F'!$B:$R,6,FALSE),"")</f>
        <v>Hcap</v>
      </c>
      <c r="E185" s="2" t="str">
        <f>SUBSTITUTE(IFERROR(VLOOKUP($A185,'Raw - F'!$B:$O,9,FALSE),""),"0","")</f>
        <v>6yo+</v>
      </c>
      <c r="F185" s="2" t="str">
        <f>SUBSTITUTE(IFERROR(VLOOKUP($A185,'Raw - F'!$B:$O,7,FALSE),""),"0","")</f>
        <v>Open</v>
      </c>
      <c r="G185" s="2">
        <f>IFERROR(IF(VLOOKUP($A185,'Raw - F'!$B:$O,11,FALSE)&gt;1,VLOOKUP($A185,'Raw - F'!$B:$O,11,FALSE),IF(VLOOKUP($A185,'Raw - F'!$B:$M,12,FALSE)&lt;&gt;"",VLOOKUP($A185,'Raw - F'!$B:$M,12,FALSE),"")),"")</f>
        <v>5</v>
      </c>
      <c r="H185" s="4" t="str">
        <f>IFERROR(VLOOKUP($A185,'Raw - F'!$B:$O,13,FALSE),"")</f>
        <v>51-70</v>
      </c>
      <c r="I185" s="2" t="str">
        <f>IFERROR(VLOOKUP($A185,'Raw - F'!$B:$O,10,FALSE),"")</f>
        <v>A</v>
      </c>
      <c r="J185" s="2" t="str">
        <f>IFERROR(VLOOKUP($A185,'Raw - F'!$B:$P,15,FALSE),"")</f>
        <v>6f</v>
      </c>
      <c r="K185" s="16" t="str">
        <f>SUBSTITUTE(IFERROR(VLOOKUP($A185,'Raw - F'!$B:$X,23,FALSE),""),0,"")</f>
        <v xml:space="preserve"> </v>
      </c>
      <c r="L185" s="22" t="str">
        <f>IF(VLOOKUP($A185,'Raw - F'!$B:$AA,24,FALSE)="","",VLOOKUP($A185,'Raw - F'!$B:$AA,24,FALSE))</f>
        <v/>
      </c>
      <c r="M185" s="16" t="str">
        <f>SUBSTITUTE(IFERROR(VLOOKUP($A185,'Raw - F'!$B:$X,22,FALSE),""),0,"")</f>
        <v xml:space="preserve"> </v>
      </c>
      <c r="N185" s="16" t="str">
        <f>SUBSTITUTE(IFERROR(VLOOKUP($A185,'Raw - F'!$B:$X,8,FALSE),""),0,"")</f>
        <v/>
      </c>
      <c r="O185" s="16" t="str">
        <f>SUBSTITUTE(IFERROR(VLOOKUP($A185,'Raw - F'!$B:$AA,25,FALSE),""),0,"")</f>
        <v/>
      </c>
      <c r="P185" s="16" t="str">
        <f>SUBSTITUTE(IFERROR(VLOOKUP($A185,'Raw - F'!$B:$AA,21,FALSE),""),0,"")</f>
        <v/>
      </c>
    </row>
    <row r="186" spans="1:16" x14ac:dyDescent="0.35">
      <c r="A186">
        <v>177</v>
      </c>
      <c r="B186" s="9">
        <f>IFERROR(VLOOKUP($A186,'Raw - F'!$B:$R,2,FALSE),"")</f>
        <v>44326</v>
      </c>
      <c r="C186" s="2" t="str">
        <f>IFERROR(VLOOKUP($A186,'Raw - F'!$B:$R,3,FALSE),"")</f>
        <v>CATTERICK BRIDGE</v>
      </c>
      <c r="D186" s="2" t="str">
        <f>IFERROR(VLOOKUP($A186,'Raw - F'!$B:$R,6,FALSE),"")</f>
        <v>WFA</v>
      </c>
      <c r="E186" s="2" t="str">
        <f>SUBSTITUTE(IFERROR(VLOOKUP($A186,'Raw - F'!$B:$O,9,FALSE),""),"0","")</f>
        <v>2yo</v>
      </c>
      <c r="F186" s="2" t="str">
        <f>SUBSTITUTE(IFERROR(VLOOKUP($A186,'Raw - F'!$B:$O,7,FALSE),""),"0","")</f>
        <v>Mdn</v>
      </c>
      <c r="G186" s="2">
        <f>IFERROR(IF(VLOOKUP($A186,'Raw - F'!$B:$O,11,FALSE)&gt;1,VLOOKUP($A186,'Raw - F'!$B:$O,11,FALSE),IF(VLOOKUP($A186,'Raw - F'!$B:$M,12,FALSE)&lt;&gt;"",VLOOKUP($A186,'Raw - F'!$B:$M,12,FALSE),"")),"")</f>
        <v>5</v>
      </c>
      <c r="H186" s="4" t="str">
        <f>IFERROR(VLOOKUP($A186,'Raw - F'!$B:$O,13,FALSE),"")</f>
        <v>Open</v>
      </c>
      <c r="I186" s="2" t="str">
        <f>IFERROR(VLOOKUP($A186,'Raw - F'!$B:$O,10,FALSE),"")</f>
        <v>A</v>
      </c>
      <c r="J186" s="2" t="str">
        <f>IFERROR(VLOOKUP($A186,'Raw - F'!$B:$P,15,FALSE),"")</f>
        <v>5f</v>
      </c>
      <c r="K186" s="16" t="str">
        <f>SUBSTITUTE(IFERROR(VLOOKUP($A186,'Raw - F'!$B:$X,23,FALSE),""),0,"")</f>
        <v xml:space="preserve"> </v>
      </c>
      <c r="L186" s="22" t="str">
        <f>IF(VLOOKUP($A186,'Raw - F'!$B:$AA,24,FALSE)="","",VLOOKUP($A186,'Raw - F'!$B:$AA,24,FALSE))</f>
        <v/>
      </c>
      <c r="M186" s="16" t="str">
        <f>SUBSTITUTE(IFERROR(VLOOKUP($A186,'Raw - F'!$B:$X,22,FALSE),""),0,"")</f>
        <v xml:space="preserve"> </v>
      </c>
      <c r="N186" s="16" t="str">
        <f>SUBSTITUTE(IFERROR(VLOOKUP($A186,'Raw - F'!$B:$X,8,FALSE),""),0,"")</f>
        <v/>
      </c>
      <c r="O186" s="16" t="str">
        <f>SUBSTITUTE(IFERROR(VLOOKUP($A186,'Raw - F'!$B:$AA,25,FALSE),""),0,"")</f>
        <v>EBF</v>
      </c>
      <c r="P186" s="16" t="str">
        <f>SUBSTITUTE(IFERROR(VLOOKUP($A186,'Raw - F'!$B:$AA,21,FALSE),""),0,"")</f>
        <v/>
      </c>
    </row>
    <row r="187" spans="1:16" x14ac:dyDescent="0.35">
      <c r="A187">
        <v>178</v>
      </c>
      <c r="B187" s="9">
        <f>IFERROR(VLOOKUP($A187,'Raw - F'!$B:$R,2,FALSE),"")</f>
        <v>44326</v>
      </c>
      <c r="C187" s="2" t="str">
        <f>IFERROR(VLOOKUP($A187,'Raw - F'!$B:$R,3,FALSE),"")</f>
        <v>CATTERICK BRIDGE</v>
      </c>
      <c r="D187" s="2" t="str">
        <f>IFERROR(VLOOKUP($A187,'Raw - F'!$B:$R,6,FALSE),"")</f>
        <v>WFA</v>
      </c>
      <c r="E187" s="2" t="str">
        <f>SUBSTITUTE(IFERROR(VLOOKUP($A187,'Raw - F'!$B:$O,9,FALSE),""),"0","")</f>
        <v>3yo</v>
      </c>
      <c r="F187" s="2" t="str">
        <f>SUBSTITUTE(IFERROR(VLOOKUP($A187,'Raw - F'!$B:$O,7,FALSE),""),"0","")</f>
        <v>Nov</v>
      </c>
      <c r="G187" s="2">
        <f>IFERROR(IF(VLOOKUP($A187,'Raw - F'!$B:$O,11,FALSE)&gt;1,VLOOKUP($A187,'Raw - F'!$B:$O,11,FALSE),IF(VLOOKUP($A187,'Raw - F'!$B:$M,12,FALSE)&lt;&gt;"",VLOOKUP($A187,'Raw - F'!$B:$M,12,FALSE),"")),"")</f>
        <v>5</v>
      </c>
      <c r="H187" s="4" t="str">
        <f>IFERROR(VLOOKUP($A187,'Raw - F'!$B:$O,13,FALSE),"")</f>
        <v>Open</v>
      </c>
      <c r="I187" s="2" t="str">
        <f>IFERROR(VLOOKUP($A187,'Raw - F'!$B:$O,10,FALSE),"")</f>
        <v>A</v>
      </c>
      <c r="J187" s="2" t="str">
        <f>IFERROR(VLOOKUP($A187,'Raw - F'!$B:$P,15,FALSE),"")</f>
        <v>7f</v>
      </c>
      <c r="K187" s="16" t="str">
        <f>SUBSTITUTE(IFERROR(VLOOKUP($A187,'Raw - F'!$B:$X,23,FALSE),""),0,"")</f>
        <v xml:space="preserve"> </v>
      </c>
      <c r="L187" s="22" t="str">
        <f>IF(VLOOKUP($A187,'Raw - F'!$B:$AA,24,FALSE)="","",VLOOKUP($A187,'Raw - F'!$B:$AA,24,FALSE))</f>
        <v/>
      </c>
      <c r="M187" s="16" t="str">
        <f>SUBSTITUTE(IFERROR(VLOOKUP($A187,'Raw - F'!$B:$X,22,FALSE),""),0,"")</f>
        <v xml:space="preserve"> </v>
      </c>
      <c r="N187" s="16" t="str">
        <f>SUBSTITUTE(IFERROR(VLOOKUP($A187,'Raw - F'!$B:$X,8,FALSE),""),0,"")</f>
        <v/>
      </c>
      <c r="O187" s="16" t="str">
        <f>SUBSTITUTE(IFERROR(VLOOKUP($A187,'Raw - F'!$B:$AA,25,FALSE),""),0,"")</f>
        <v/>
      </c>
      <c r="P187" s="16" t="str">
        <f>SUBSTITUTE(IFERROR(VLOOKUP($A187,'Raw - F'!$B:$AA,21,FALSE),""),0,"")</f>
        <v/>
      </c>
    </row>
    <row r="188" spans="1:16" x14ac:dyDescent="0.35">
      <c r="A188">
        <v>179</v>
      </c>
      <c r="B188" s="9">
        <f>IFERROR(VLOOKUP($A188,'Raw - F'!$B:$R,2,FALSE),"")</f>
        <v>44326</v>
      </c>
      <c r="C188" s="2" t="str">
        <f>IFERROR(VLOOKUP($A188,'Raw - F'!$B:$R,3,FALSE),"")</f>
        <v>CATTERICK BRIDGE</v>
      </c>
      <c r="D188" s="2" t="str">
        <f>IFERROR(VLOOKUP($A188,'Raw - F'!$B:$R,6,FALSE),"")</f>
        <v>Hcap</v>
      </c>
      <c r="E188" s="2" t="str">
        <f>SUBSTITUTE(IFERROR(VLOOKUP($A188,'Raw - F'!$B:$O,9,FALSE),""),"0","")</f>
        <v>4yo+</v>
      </c>
      <c r="F188" s="2" t="str">
        <f>SUBSTITUTE(IFERROR(VLOOKUP($A188,'Raw - F'!$B:$O,7,FALSE),""),"0","")</f>
        <v>Open</v>
      </c>
      <c r="G188" s="2">
        <f>IFERROR(IF(VLOOKUP($A188,'Raw - F'!$B:$O,11,FALSE)&gt;1,VLOOKUP($A188,'Raw - F'!$B:$O,11,FALSE),IF(VLOOKUP($A188,'Raw - F'!$B:$M,12,FALSE)&lt;&gt;"",VLOOKUP($A188,'Raw - F'!$B:$M,12,FALSE),"")),"")</f>
        <v>5</v>
      </c>
      <c r="H188" s="4" t="str">
        <f>IFERROR(VLOOKUP($A188,'Raw - F'!$B:$O,13,FALSE),"")</f>
        <v>56-75</v>
      </c>
      <c r="I188" s="2" t="str">
        <f>IFERROR(VLOOKUP($A188,'Raw - F'!$B:$O,10,FALSE),"")</f>
        <v>A</v>
      </c>
      <c r="J188" s="2" t="str">
        <f>IFERROR(VLOOKUP($A188,'Raw - F'!$B:$P,15,FALSE),"")</f>
        <v>7f</v>
      </c>
      <c r="K188" s="16" t="str">
        <f>SUBSTITUTE(IFERROR(VLOOKUP($A188,'Raw - F'!$B:$X,23,FALSE),""),0,"")</f>
        <v xml:space="preserve"> </v>
      </c>
      <c r="L188" s="22" t="str">
        <f>IF(VLOOKUP($A188,'Raw - F'!$B:$AA,24,FALSE)="","",VLOOKUP($A188,'Raw - F'!$B:$AA,24,FALSE))</f>
        <v/>
      </c>
      <c r="M188" s="16" t="str">
        <f>SUBSTITUTE(IFERROR(VLOOKUP($A188,'Raw - F'!$B:$X,22,FALSE),""),0,"")</f>
        <v xml:space="preserve"> </v>
      </c>
      <c r="N188" s="16" t="str">
        <f>SUBSTITUTE(IFERROR(VLOOKUP($A188,'Raw - F'!$B:$X,8,FALSE),""),0,"")</f>
        <v/>
      </c>
      <c r="O188" s="16" t="str">
        <f>SUBSTITUTE(IFERROR(VLOOKUP($A188,'Raw - F'!$B:$AA,25,FALSE),""),0,"")</f>
        <v/>
      </c>
      <c r="P188" s="16" t="str">
        <f>SUBSTITUTE(IFERROR(VLOOKUP($A188,'Raw - F'!$B:$AA,21,FALSE),""),0,"")</f>
        <v>App</v>
      </c>
    </row>
    <row r="189" spans="1:16" x14ac:dyDescent="0.35">
      <c r="A189">
        <v>180</v>
      </c>
      <c r="B189" s="9">
        <f>IFERROR(VLOOKUP($A189,'Raw - F'!$B:$R,2,FALSE),"")</f>
        <v>44326</v>
      </c>
      <c r="C189" s="2" t="str">
        <f>IFERROR(VLOOKUP($A189,'Raw - F'!$B:$R,3,FALSE),"")</f>
        <v>CATTERICK BRIDGE</v>
      </c>
      <c r="D189" s="2" t="str">
        <f>IFERROR(VLOOKUP($A189,'Raw - F'!$B:$R,6,FALSE),"")</f>
        <v>Hcap</v>
      </c>
      <c r="E189" s="2" t="str">
        <f>SUBSTITUTE(IFERROR(VLOOKUP($A189,'Raw - F'!$B:$O,9,FALSE),""),"0","")</f>
        <v>4yo+</v>
      </c>
      <c r="F189" s="2" t="str">
        <f>SUBSTITUTE(IFERROR(VLOOKUP($A189,'Raw - F'!$B:$O,7,FALSE),""),"0","")</f>
        <v>Open</v>
      </c>
      <c r="G189" s="2">
        <f>IFERROR(IF(VLOOKUP($A189,'Raw - F'!$B:$O,11,FALSE)&gt;1,VLOOKUP($A189,'Raw - F'!$B:$O,11,FALSE),IF(VLOOKUP($A189,'Raw - F'!$B:$M,12,FALSE)&lt;&gt;"",VLOOKUP($A189,'Raw - F'!$B:$M,12,FALSE),"")),"")</f>
        <v>6</v>
      </c>
      <c r="H189" s="4" t="str">
        <f>IFERROR(VLOOKUP($A189,'Raw - F'!$B:$O,13,FALSE),"")</f>
        <v>46-65</v>
      </c>
      <c r="I189" s="2" t="str">
        <f>IFERROR(VLOOKUP($A189,'Raw - F'!$B:$O,10,FALSE),"")</f>
        <v>A</v>
      </c>
      <c r="J189" s="2" t="str">
        <f>IFERROR(VLOOKUP($A189,'Raw - F'!$B:$P,15,FALSE),"")</f>
        <v>2m+</v>
      </c>
      <c r="K189" s="16" t="str">
        <f>SUBSTITUTE(IFERROR(VLOOKUP($A189,'Raw - F'!$B:$X,23,FALSE),""),0,"")</f>
        <v xml:space="preserve"> </v>
      </c>
      <c r="L189" s="22" t="str">
        <f>IF(VLOOKUP($A189,'Raw - F'!$B:$AA,24,FALSE)="","",VLOOKUP($A189,'Raw - F'!$B:$AA,24,FALSE))</f>
        <v/>
      </c>
      <c r="M189" s="16" t="str">
        <f>SUBSTITUTE(IFERROR(VLOOKUP($A189,'Raw - F'!$B:$X,22,FALSE),""),0,"")</f>
        <v xml:space="preserve"> </v>
      </c>
      <c r="N189" s="16" t="str">
        <f>SUBSTITUTE(IFERROR(VLOOKUP($A189,'Raw - F'!$B:$X,8,FALSE),""),0,"")</f>
        <v/>
      </c>
      <c r="O189" s="16" t="str">
        <f>SUBSTITUTE(IFERROR(VLOOKUP($A189,'Raw - F'!$B:$AA,25,FALSE),""),0,"")</f>
        <v/>
      </c>
      <c r="P189" s="16" t="str">
        <f>SUBSTITUTE(IFERROR(VLOOKUP($A189,'Raw - F'!$B:$AA,21,FALSE),""),0,"")</f>
        <v/>
      </c>
    </row>
    <row r="190" spans="1:16" x14ac:dyDescent="0.35">
      <c r="A190">
        <v>181</v>
      </c>
      <c r="B190" s="9">
        <f>IFERROR(VLOOKUP($A190,'Raw - F'!$B:$R,2,FALSE),"")</f>
        <v>44326</v>
      </c>
      <c r="C190" s="2" t="str">
        <f>IFERROR(VLOOKUP($A190,'Raw - F'!$B:$R,3,FALSE),"")</f>
        <v>CATTERICK BRIDGE</v>
      </c>
      <c r="D190" s="2" t="str">
        <f>IFERROR(VLOOKUP($A190,'Raw - F'!$B:$R,6,FALSE),"")</f>
        <v>Hcap</v>
      </c>
      <c r="E190" s="2" t="str">
        <f>SUBSTITUTE(IFERROR(VLOOKUP($A190,'Raw - F'!$B:$O,9,FALSE),""),"0","")</f>
        <v>4yo+</v>
      </c>
      <c r="F190" s="2" t="str">
        <f>SUBSTITUTE(IFERROR(VLOOKUP($A190,'Raw - F'!$B:$O,7,FALSE),""),"0","")</f>
        <v>Open</v>
      </c>
      <c r="G190" s="2">
        <f>IFERROR(IF(VLOOKUP($A190,'Raw - F'!$B:$O,11,FALSE)&gt;1,VLOOKUP($A190,'Raw - F'!$B:$O,11,FALSE),IF(VLOOKUP($A190,'Raw - F'!$B:$M,12,FALSE)&lt;&gt;"",VLOOKUP($A190,'Raw - F'!$B:$M,12,FALSE),"")),"")</f>
        <v>6</v>
      </c>
      <c r="H190" s="4" t="str">
        <f>IFERROR(VLOOKUP($A190,'Raw - F'!$B:$O,13,FALSE),"")</f>
        <v>46-60</v>
      </c>
      <c r="I190" s="2" t="str">
        <f>IFERROR(VLOOKUP($A190,'Raw - F'!$B:$O,10,FALSE),"")</f>
        <v>A</v>
      </c>
      <c r="J190" s="2" t="str">
        <f>IFERROR(VLOOKUP($A190,'Raw - F'!$B:$P,15,FALSE),"")</f>
        <v>1m 4f</v>
      </c>
      <c r="K190" s="16" t="str">
        <f>SUBSTITUTE(IFERROR(VLOOKUP($A190,'Raw - F'!$B:$X,23,FALSE),""),0,"")</f>
        <v xml:space="preserve"> </v>
      </c>
      <c r="L190" s="22" t="str">
        <f>IF(VLOOKUP($A190,'Raw - F'!$B:$AA,24,FALSE)="","",VLOOKUP($A190,'Raw - F'!$B:$AA,24,FALSE))</f>
        <v/>
      </c>
      <c r="M190" s="16" t="str">
        <f>SUBSTITUTE(IFERROR(VLOOKUP($A190,'Raw - F'!$B:$X,22,FALSE),""),0,"")</f>
        <v>Claimer</v>
      </c>
      <c r="N190" s="16" t="str">
        <f>SUBSTITUTE(IFERROR(VLOOKUP($A190,'Raw - F'!$B:$X,8,FALSE),""),0,"")</f>
        <v/>
      </c>
      <c r="O190" s="16" t="str">
        <f>SUBSTITUTE(IFERROR(VLOOKUP($A190,'Raw - F'!$B:$AA,25,FALSE),""),0,"")</f>
        <v/>
      </c>
      <c r="P190" s="16" t="str">
        <f>SUBSTITUTE(IFERROR(VLOOKUP($A190,'Raw - F'!$B:$AA,21,FALSE),""),0,"")</f>
        <v/>
      </c>
    </row>
    <row r="191" spans="1:16" x14ac:dyDescent="0.35">
      <c r="A191">
        <v>182</v>
      </c>
      <c r="B191" s="9">
        <f>IFERROR(VLOOKUP($A191,'Raw - F'!$B:$R,2,FALSE),"")</f>
        <v>44326</v>
      </c>
      <c r="C191" s="2" t="str">
        <f>IFERROR(VLOOKUP($A191,'Raw - F'!$B:$R,3,FALSE),"")</f>
        <v>LINGFIELD PARK</v>
      </c>
      <c r="D191" s="2" t="str">
        <f>IFERROR(VLOOKUP($A191,'Raw - F'!$B:$R,6,FALSE),"")</f>
        <v>Hcap</v>
      </c>
      <c r="E191" s="2" t="str">
        <f>SUBSTITUTE(IFERROR(VLOOKUP($A191,'Raw - F'!$B:$O,9,FALSE),""),"0","")</f>
        <v>3yo+</v>
      </c>
      <c r="F191" s="2" t="str">
        <f>SUBSTITUTE(IFERROR(VLOOKUP($A191,'Raw - F'!$B:$O,7,FALSE),""),"0","")</f>
        <v>Open</v>
      </c>
      <c r="G191" s="2">
        <f>IFERROR(IF(VLOOKUP($A191,'Raw - F'!$B:$O,11,FALSE)&gt;1,VLOOKUP($A191,'Raw - F'!$B:$O,11,FALSE),IF(VLOOKUP($A191,'Raw - F'!$B:$M,12,FALSE)&lt;&gt;"",VLOOKUP($A191,'Raw - F'!$B:$M,12,FALSE),"")),"")</f>
        <v>6</v>
      </c>
      <c r="H191" s="4" t="str">
        <f>IFERROR(VLOOKUP($A191,'Raw - F'!$B:$O,13,FALSE),"")</f>
        <v>46-55</v>
      </c>
      <c r="I191" s="2" t="str">
        <f>IFERROR(VLOOKUP($A191,'Raw - F'!$B:$O,10,FALSE),"")</f>
        <v>A</v>
      </c>
      <c r="J191" s="2" t="str">
        <f>IFERROR(VLOOKUP($A191,'Raw - F'!$B:$P,15,FALSE),"")</f>
        <v>1m 2f</v>
      </c>
      <c r="K191" s="16" t="str">
        <f>SUBSTITUTE(IFERROR(VLOOKUP($A191,'Raw - F'!$B:$X,23,FALSE),""),0,"")</f>
        <v xml:space="preserve"> </v>
      </c>
      <c r="L191" s="22" t="str">
        <f>IF(VLOOKUP($A191,'Raw - F'!$B:$AA,24,FALSE)="","",VLOOKUP($A191,'Raw - F'!$B:$AA,24,FALSE))</f>
        <v/>
      </c>
      <c r="M191" s="16" t="str">
        <f>SUBSTITUTE(IFERROR(VLOOKUP($A191,'Raw - F'!$B:$X,22,FALSE),""),0,"")</f>
        <v xml:space="preserve"> </v>
      </c>
      <c r="N191" s="16" t="str">
        <f>SUBSTITUTE(IFERROR(VLOOKUP($A191,'Raw - F'!$B:$X,8,FALSE),""),0,"")</f>
        <v/>
      </c>
      <c r="O191" s="16" t="str">
        <f>SUBSTITUTE(IFERROR(VLOOKUP($A191,'Raw - F'!$B:$AA,25,FALSE),""),0,"")</f>
        <v/>
      </c>
      <c r="P191" s="16" t="str">
        <f>SUBSTITUTE(IFERROR(VLOOKUP($A191,'Raw - F'!$B:$AA,21,FALSE),""),0,"")</f>
        <v/>
      </c>
    </row>
    <row r="192" spans="1:16" x14ac:dyDescent="0.35">
      <c r="A192">
        <v>183</v>
      </c>
      <c r="B192" s="9">
        <f>IFERROR(VLOOKUP($A192,'Raw - F'!$B:$R,2,FALSE),"")</f>
        <v>44326</v>
      </c>
      <c r="C192" s="2" t="str">
        <f>IFERROR(VLOOKUP($A192,'Raw - F'!$B:$R,3,FALSE),"")</f>
        <v>LINGFIELD PARK</v>
      </c>
      <c r="D192" s="2" t="str">
        <f>IFERROR(VLOOKUP($A192,'Raw - F'!$B:$R,6,FALSE),"")</f>
        <v>Hcap</v>
      </c>
      <c r="E192" s="2" t="str">
        <f>SUBSTITUTE(IFERROR(VLOOKUP($A192,'Raw - F'!$B:$O,9,FALSE),""),"0","")</f>
        <v>3yo</v>
      </c>
      <c r="F192" s="2" t="str">
        <f>SUBSTITUTE(IFERROR(VLOOKUP($A192,'Raw - F'!$B:$O,7,FALSE),""),"0","")</f>
        <v>Open</v>
      </c>
      <c r="G192" s="2">
        <f>IFERROR(IF(VLOOKUP($A192,'Raw - F'!$B:$O,11,FALSE)&gt;1,VLOOKUP($A192,'Raw - F'!$B:$O,11,FALSE),IF(VLOOKUP($A192,'Raw - F'!$B:$M,12,FALSE)&lt;&gt;"",VLOOKUP($A192,'Raw - F'!$B:$M,12,FALSE),"")),"")</f>
        <v>5</v>
      </c>
      <c r="H192" s="4" t="str">
        <f>IFERROR(VLOOKUP($A192,'Raw - F'!$B:$O,13,FALSE),"")</f>
        <v>51-70</v>
      </c>
      <c r="I192" s="2" t="str">
        <f>IFERROR(VLOOKUP($A192,'Raw - F'!$B:$O,10,FALSE),"")</f>
        <v>A</v>
      </c>
      <c r="J192" s="2" t="str">
        <f>IFERROR(VLOOKUP($A192,'Raw - F'!$B:$P,15,FALSE),"")</f>
        <v>1m 2f</v>
      </c>
      <c r="K192" s="16" t="str">
        <f>SUBSTITUTE(IFERROR(VLOOKUP($A192,'Raw - F'!$B:$X,23,FALSE),""),0,"")</f>
        <v xml:space="preserve"> </v>
      </c>
      <c r="L192" s="22" t="str">
        <f>IF(VLOOKUP($A192,'Raw - F'!$B:$AA,24,FALSE)="","",VLOOKUP($A192,'Raw - F'!$B:$AA,24,FALSE))</f>
        <v/>
      </c>
      <c r="M192" s="16" t="str">
        <f>SUBSTITUTE(IFERROR(VLOOKUP($A192,'Raw - F'!$B:$X,22,FALSE),""),0,"")</f>
        <v xml:space="preserve"> </v>
      </c>
      <c r="N192" s="16" t="str">
        <f>SUBSTITUTE(IFERROR(VLOOKUP($A192,'Raw - F'!$B:$X,8,FALSE),""),0,"")</f>
        <v/>
      </c>
      <c r="O192" s="16" t="str">
        <f>SUBSTITUTE(IFERROR(VLOOKUP($A192,'Raw - F'!$B:$AA,25,FALSE),""),0,"")</f>
        <v/>
      </c>
      <c r="P192" s="16" t="str">
        <f>SUBSTITUTE(IFERROR(VLOOKUP($A192,'Raw - F'!$B:$AA,21,FALSE),""),0,"")</f>
        <v/>
      </c>
    </row>
    <row r="193" spans="1:16" x14ac:dyDescent="0.35">
      <c r="A193">
        <v>184</v>
      </c>
      <c r="B193" s="9">
        <f>IFERROR(VLOOKUP($A193,'Raw - F'!$B:$R,2,FALSE),"")</f>
        <v>44326</v>
      </c>
      <c r="C193" s="2" t="str">
        <f>IFERROR(VLOOKUP($A193,'Raw - F'!$B:$R,3,FALSE),"")</f>
        <v>LINGFIELD PARK</v>
      </c>
      <c r="D193" s="2" t="str">
        <f>IFERROR(VLOOKUP($A193,'Raw - F'!$B:$R,6,FALSE),"")</f>
        <v>Hcap</v>
      </c>
      <c r="E193" s="2" t="str">
        <f>SUBSTITUTE(IFERROR(VLOOKUP($A193,'Raw - F'!$B:$O,9,FALSE),""),"0","")</f>
        <v>4yo+</v>
      </c>
      <c r="F193" s="2" t="str">
        <f>SUBSTITUTE(IFERROR(VLOOKUP($A193,'Raw - F'!$B:$O,7,FALSE),""),"0","")</f>
        <v>Open</v>
      </c>
      <c r="G193" s="2">
        <f>IFERROR(IF(VLOOKUP($A193,'Raw - F'!$B:$O,11,FALSE)&gt;1,VLOOKUP($A193,'Raw - F'!$B:$O,11,FALSE),IF(VLOOKUP($A193,'Raw - F'!$B:$M,12,FALSE)&lt;&gt;"",VLOOKUP($A193,'Raw - F'!$B:$M,12,FALSE),"")),"")</f>
        <v>5</v>
      </c>
      <c r="H193" s="4" t="str">
        <f>IFERROR(VLOOKUP($A193,'Raw - F'!$B:$O,13,FALSE),"")</f>
        <v>51-70</v>
      </c>
      <c r="I193" s="2" t="str">
        <f>IFERROR(VLOOKUP($A193,'Raw - F'!$B:$O,10,FALSE),"")</f>
        <v>A</v>
      </c>
      <c r="J193" s="2" t="str">
        <f>IFERROR(VLOOKUP($A193,'Raw - F'!$B:$P,15,FALSE),"")</f>
        <v>5f</v>
      </c>
      <c r="K193" s="16" t="str">
        <f>SUBSTITUTE(IFERROR(VLOOKUP($A193,'Raw - F'!$B:$X,23,FALSE),""),0,"")</f>
        <v xml:space="preserve"> </v>
      </c>
      <c r="L193" s="22" t="str">
        <f>IF(VLOOKUP($A193,'Raw - F'!$B:$AA,24,FALSE)="","",VLOOKUP($A193,'Raw - F'!$B:$AA,24,FALSE))</f>
        <v/>
      </c>
      <c r="M193" s="16" t="str">
        <f>SUBSTITUTE(IFERROR(VLOOKUP($A193,'Raw - F'!$B:$X,22,FALSE),""),0,"")</f>
        <v xml:space="preserve"> </v>
      </c>
      <c r="N193" s="16" t="str">
        <f>SUBSTITUTE(IFERROR(VLOOKUP($A193,'Raw - F'!$B:$X,8,FALSE),""),0,"")</f>
        <v/>
      </c>
      <c r="O193" s="16" t="str">
        <f>SUBSTITUTE(IFERROR(VLOOKUP($A193,'Raw - F'!$B:$AA,25,FALSE),""),0,"")</f>
        <v/>
      </c>
      <c r="P193" s="16" t="str">
        <f>SUBSTITUTE(IFERROR(VLOOKUP($A193,'Raw - F'!$B:$AA,21,FALSE),""),0,"")</f>
        <v/>
      </c>
    </row>
    <row r="194" spans="1:16" x14ac:dyDescent="0.35">
      <c r="A194">
        <v>185</v>
      </c>
      <c r="B194" s="9">
        <f>IFERROR(VLOOKUP($A194,'Raw - F'!$B:$R,2,FALSE),"")</f>
        <v>44326</v>
      </c>
      <c r="C194" s="2" t="str">
        <f>IFERROR(VLOOKUP($A194,'Raw - F'!$B:$R,3,FALSE),"")</f>
        <v>LINGFIELD PARK</v>
      </c>
      <c r="D194" s="2" t="str">
        <f>IFERROR(VLOOKUP($A194,'Raw - F'!$B:$R,6,FALSE),"")</f>
        <v>WFA</v>
      </c>
      <c r="E194" s="2" t="str">
        <f>SUBSTITUTE(IFERROR(VLOOKUP($A194,'Raw - F'!$B:$O,9,FALSE),""),"0","")</f>
        <v>2yo</v>
      </c>
      <c r="F194" s="2" t="str">
        <f>SUBSTITUTE(IFERROR(VLOOKUP($A194,'Raw - F'!$B:$O,7,FALSE),""),"0","")</f>
        <v>Nov</v>
      </c>
      <c r="G194" s="2">
        <f>IFERROR(IF(VLOOKUP($A194,'Raw - F'!$B:$O,11,FALSE)&gt;1,VLOOKUP($A194,'Raw - F'!$B:$O,11,FALSE),IF(VLOOKUP($A194,'Raw - F'!$B:$M,12,FALSE)&lt;&gt;"",VLOOKUP($A194,'Raw - F'!$B:$M,12,FALSE),"")),"")</f>
        <v>5</v>
      </c>
      <c r="H194" s="4" t="str">
        <f>IFERROR(VLOOKUP($A194,'Raw - F'!$B:$O,13,FALSE),"")</f>
        <v>Open</v>
      </c>
      <c r="I194" s="2" t="str">
        <f>IFERROR(VLOOKUP($A194,'Raw - F'!$B:$O,10,FALSE),"")</f>
        <v>A</v>
      </c>
      <c r="J194" s="2" t="str">
        <f>IFERROR(VLOOKUP($A194,'Raw - F'!$B:$P,15,FALSE),"")</f>
        <v>5f</v>
      </c>
      <c r="K194" s="16" t="str">
        <f>SUBSTITUTE(IFERROR(VLOOKUP($A194,'Raw - F'!$B:$X,23,FALSE),""),0,"")</f>
        <v>Rest.</v>
      </c>
      <c r="L194" s="22" t="str">
        <f>IF(VLOOKUP($A194,'Raw - F'!$B:$AA,24,FALSE)="","",VLOOKUP($A194,'Raw - F'!$B:$AA,24,FALSE))</f>
        <v>C</v>
      </c>
      <c r="M194" s="16" t="str">
        <f>SUBSTITUTE(IFERROR(VLOOKUP($A194,'Raw - F'!$B:$X,22,FALSE),""),0,"")</f>
        <v xml:space="preserve"> </v>
      </c>
      <c r="N194" s="16" t="str">
        <f>SUBSTITUTE(IFERROR(VLOOKUP($A194,'Raw - F'!$B:$X,8,FALSE),""),0,"")</f>
        <v/>
      </c>
      <c r="O194" s="16" t="str">
        <f>SUBSTITUTE(IFERROR(VLOOKUP($A194,'Raw - F'!$B:$AA,25,FALSE),""),0,"")</f>
        <v/>
      </c>
      <c r="P194" s="16" t="str">
        <f>SUBSTITUTE(IFERROR(VLOOKUP($A194,'Raw - F'!$B:$AA,21,FALSE),""),0,"")</f>
        <v/>
      </c>
    </row>
    <row r="195" spans="1:16" x14ac:dyDescent="0.35">
      <c r="A195">
        <v>186</v>
      </c>
      <c r="B195" s="9">
        <f>IFERROR(VLOOKUP($A195,'Raw - F'!$B:$R,2,FALSE),"")</f>
        <v>44326</v>
      </c>
      <c r="C195" s="2" t="str">
        <f>IFERROR(VLOOKUP($A195,'Raw - F'!$B:$R,3,FALSE),"")</f>
        <v>LINGFIELD PARK</v>
      </c>
      <c r="D195" s="2" t="str">
        <f>IFERROR(VLOOKUP($A195,'Raw - F'!$B:$R,6,FALSE),"")</f>
        <v>Hcap</v>
      </c>
      <c r="E195" s="2" t="str">
        <f>SUBSTITUTE(IFERROR(VLOOKUP($A195,'Raw - F'!$B:$O,9,FALSE),""),"0","")</f>
        <v>4yo+</v>
      </c>
      <c r="F195" s="2" t="str">
        <f>SUBSTITUTE(IFERROR(VLOOKUP($A195,'Raw - F'!$B:$O,7,FALSE),""),"0","")</f>
        <v>Open</v>
      </c>
      <c r="G195" s="2">
        <f>IFERROR(IF(VLOOKUP($A195,'Raw - F'!$B:$O,11,FALSE)&gt;1,VLOOKUP($A195,'Raw - F'!$B:$O,11,FALSE),IF(VLOOKUP($A195,'Raw - F'!$B:$M,12,FALSE)&lt;&gt;"",VLOOKUP($A195,'Raw - F'!$B:$M,12,FALSE),"")),"")</f>
        <v>5</v>
      </c>
      <c r="H195" s="4" t="str">
        <f>IFERROR(VLOOKUP($A195,'Raw - F'!$B:$O,13,FALSE),"")</f>
        <v>51-70</v>
      </c>
      <c r="I195" s="2" t="str">
        <f>IFERROR(VLOOKUP($A195,'Raw - F'!$B:$O,10,FALSE),"")</f>
        <v>A</v>
      </c>
      <c r="J195" s="2" t="str">
        <f>IFERROR(VLOOKUP($A195,'Raw - F'!$B:$P,15,FALSE),"")</f>
        <v>1m 4f</v>
      </c>
      <c r="K195" s="16" t="str">
        <f>SUBSTITUTE(IFERROR(VLOOKUP($A195,'Raw - F'!$B:$X,23,FALSE),""),0,"")</f>
        <v xml:space="preserve"> </v>
      </c>
      <c r="L195" s="22" t="str">
        <f>IF(VLOOKUP($A195,'Raw - F'!$B:$AA,24,FALSE)="","",VLOOKUP($A195,'Raw - F'!$B:$AA,24,FALSE))</f>
        <v/>
      </c>
      <c r="M195" s="16" t="str">
        <f>SUBSTITUTE(IFERROR(VLOOKUP($A195,'Raw - F'!$B:$X,22,FALSE),""),0,"")</f>
        <v xml:space="preserve"> </v>
      </c>
      <c r="N195" s="16" t="str">
        <f>SUBSTITUTE(IFERROR(VLOOKUP($A195,'Raw - F'!$B:$X,8,FALSE),""),0,"")</f>
        <v/>
      </c>
      <c r="O195" s="16" t="str">
        <f>SUBSTITUTE(IFERROR(VLOOKUP($A195,'Raw - F'!$B:$AA,25,FALSE),""),0,"")</f>
        <v/>
      </c>
      <c r="P195" s="16" t="str">
        <f>SUBSTITUTE(IFERROR(VLOOKUP($A195,'Raw - F'!$B:$AA,21,FALSE),""),0,"")</f>
        <v/>
      </c>
    </row>
    <row r="196" spans="1:16" x14ac:dyDescent="0.35">
      <c r="A196">
        <v>187</v>
      </c>
      <c r="B196" s="9">
        <f>IFERROR(VLOOKUP($A196,'Raw - F'!$B:$R,2,FALSE),"")</f>
        <v>44326</v>
      </c>
      <c r="C196" s="2" t="str">
        <f>IFERROR(VLOOKUP($A196,'Raw - F'!$B:$R,3,FALSE),"")</f>
        <v>LINGFIELD PARK</v>
      </c>
      <c r="D196" s="2" t="str">
        <f>IFERROR(VLOOKUP($A196,'Raw - F'!$B:$R,6,FALSE),"")</f>
        <v>Hcap</v>
      </c>
      <c r="E196" s="2" t="str">
        <f>SUBSTITUTE(IFERROR(VLOOKUP($A196,'Raw - F'!$B:$O,9,FALSE),""),"0","")</f>
        <v>4yo+</v>
      </c>
      <c r="F196" s="2" t="str">
        <f>SUBSTITUTE(IFERROR(VLOOKUP($A196,'Raw - F'!$B:$O,7,FALSE),""),"0","")</f>
        <v>Open</v>
      </c>
      <c r="G196" s="2">
        <f>IFERROR(IF(VLOOKUP($A196,'Raw - F'!$B:$O,11,FALSE)&gt;1,VLOOKUP($A196,'Raw - F'!$B:$O,11,FALSE),IF(VLOOKUP($A196,'Raw - F'!$B:$M,12,FALSE)&lt;&gt;"",VLOOKUP($A196,'Raw - F'!$B:$M,12,FALSE),"")),"")</f>
        <v>6</v>
      </c>
      <c r="H196" s="4" t="str">
        <f>IFERROR(VLOOKUP($A196,'Raw - F'!$B:$O,13,FALSE),"")</f>
        <v>46-55</v>
      </c>
      <c r="I196" s="2" t="str">
        <f>IFERROR(VLOOKUP($A196,'Raw - F'!$B:$O,10,FALSE),"")</f>
        <v>A</v>
      </c>
      <c r="J196" s="2" t="str">
        <f>IFERROR(VLOOKUP($A196,'Raw - F'!$B:$P,15,FALSE),"")</f>
        <v>7f</v>
      </c>
      <c r="K196" s="16" t="str">
        <f>SUBSTITUTE(IFERROR(VLOOKUP($A196,'Raw - F'!$B:$X,23,FALSE),""),0,"")</f>
        <v xml:space="preserve"> </v>
      </c>
      <c r="L196" s="22" t="str">
        <f>IF(VLOOKUP($A196,'Raw - F'!$B:$AA,24,FALSE)="","",VLOOKUP($A196,'Raw - F'!$B:$AA,24,FALSE))</f>
        <v/>
      </c>
      <c r="M196" s="16" t="str">
        <f>SUBSTITUTE(IFERROR(VLOOKUP($A196,'Raw - F'!$B:$X,22,FALSE),""),0,"")</f>
        <v xml:space="preserve"> </v>
      </c>
      <c r="N196" s="16" t="str">
        <f>SUBSTITUTE(IFERROR(VLOOKUP($A196,'Raw - F'!$B:$X,8,FALSE),""),0,"")</f>
        <v/>
      </c>
      <c r="O196" s="16" t="str">
        <f>SUBSTITUTE(IFERROR(VLOOKUP($A196,'Raw - F'!$B:$AA,25,FALSE),""),0,"")</f>
        <v/>
      </c>
      <c r="P196" s="16" t="str">
        <f>SUBSTITUTE(IFERROR(VLOOKUP($A196,'Raw - F'!$B:$AA,21,FALSE),""),0,"")</f>
        <v/>
      </c>
    </row>
    <row r="197" spans="1:16" x14ac:dyDescent="0.35">
      <c r="A197">
        <v>188</v>
      </c>
      <c r="B197" s="9">
        <f>IFERROR(VLOOKUP($A197,'Raw - F'!$B:$R,2,FALSE),"")</f>
        <v>44326</v>
      </c>
      <c r="C197" s="2" t="str">
        <f>IFERROR(VLOOKUP($A197,'Raw - F'!$B:$R,3,FALSE),"")</f>
        <v>LINGFIELD PARK</v>
      </c>
      <c r="D197" s="2" t="str">
        <f>IFERROR(VLOOKUP($A197,'Raw - F'!$B:$R,6,FALSE),"")</f>
        <v>Hcap</v>
      </c>
      <c r="E197" s="2" t="str">
        <f>SUBSTITUTE(IFERROR(VLOOKUP($A197,'Raw - F'!$B:$O,9,FALSE),""),"0","")</f>
        <v>4yo+</v>
      </c>
      <c r="F197" s="2" t="str">
        <f>SUBSTITUTE(IFERROR(VLOOKUP($A197,'Raw - F'!$B:$O,7,FALSE),""),"0","")</f>
        <v>Open</v>
      </c>
      <c r="G197" s="2">
        <f>IFERROR(IF(VLOOKUP($A197,'Raw - F'!$B:$O,11,FALSE)&gt;1,VLOOKUP($A197,'Raw - F'!$B:$O,11,FALSE),IF(VLOOKUP($A197,'Raw - F'!$B:$M,12,FALSE)&lt;&gt;"",VLOOKUP($A197,'Raw - F'!$B:$M,12,FALSE),"")),"")</f>
        <v>6</v>
      </c>
      <c r="H197" s="4" t="str">
        <f>IFERROR(VLOOKUP($A197,'Raw - F'!$B:$O,13,FALSE),"")</f>
        <v>46-65</v>
      </c>
      <c r="I197" s="2" t="str">
        <f>IFERROR(VLOOKUP($A197,'Raw - F'!$B:$O,10,FALSE),"")</f>
        <v>A</v>
      </c>
      <c r="J197" s="2" t="str">
        <f>IFERROR(VLOOKUP($A197,'Raw - F'!$B:$P,15,FALSE),"")</f>
        <v>1m</v>
      </c>
      <c r="K197" s="16" t="str">
        <f>SUBSTITUTE(IFERROR(VLOOKUP($A197,'Raw - F'!$B:$X,23,FALSE),""),0,"")</f>
        <v xml:space="preserve"> </v>
      </c>
      <c r="L197" s="22" t="str">
        <f>IF(VLOOKUP($A197,'Raw - F'!$B:$AA,24,FALSE)="","",VLOOKUP($A197,'Raw - F'!$B:$AA,24,FALSE))</f>
        <v/>
      </c>
      <c r="M197" s="16" t="str">
        <f>SUBSTITUTE(IFERROR(VLOOKUP($A197,'Raw - F'!$B:$X,22,FALSE),""),0,"")</f>
        <v xml:space="preserve"> </v>
      </c>
      <c r="N197" s="16" t="str">
        <f>SUBSTITUTE(IFERROR(VLOOKUP($A197,'Raw - F'!$B:$X,8,FALSE),""),0,"")</f>
        <v/>
      </c>
      <c r="O197" s="16" t="str">
        <f>SUBSTITUTE(IFERROR(VLOOKUP($A197,'Raw - F'!$B:$AA,25,FALSE),""),0,"")</f>
        <v/>
      </c>
      <c r="P197" s="16" t="str">
        <f>SUBSTITUTE(IFERROR(VLOOKUP($A197,'Raw - F'!$B:$AA,21,FALSE),""),0,"")</f>
        <v/>
      </c>
    </row>
    <row r="198" spans="1:16" x14ac:dyDescent="0.35">
      <c r="A198">
        <v>189</v>
      </c>
      <c r="B198" s="9">
        <f>IFERROR(VLOOKUP($A198,'Raw - F'!$B:$R,2,FALSE),"")</f>
        <v>44326</v>
      </c>
      <c r="C198" s="2" t="str">
        <f>IFERROR(VLOOKUP($A198,'Raw - F'!$B:$R,3,FALSE),"")</f>
        <v>WINDSOR</v>
      </c>
      <c r="D198" s="2" t="str">
        <f>IFERROR(VLOOKUP($A198,'Raw - F'!$B:$R,6,FALSE),"")</f>
        <v>WFA</v>
      </c>
      <c r="E198" s="2" t="str">
        <f>SUBSTITUTE(IFERROR(VLOOKUP($A198,'Raw - F'!$B:$O,9,FALSE),""),"0","")</f>
        <v>3yo+</v>
      </c>
      <c r="F198" s="2" t="str">
        <f>SUBSTITUTE(IFERROR(VLOOKUP($A198,'Raw - F'!$B:$O,7,FALSE),""),"0","")</f>
        <v>Open</v>
      </c>
      <c r="G198" s="2" t="str">
        <f>IFERROR(IF(VLOOKUP($A198,'Raw - F'!$B:$O,11,FALSE)&gt;1,VLOOKUP($A198,'Raw - F'!$B:$O,11,FALSE),IF(VLOOKUP($A198,'Raw - F'!$B:$M,12,FALSE)&lt;&gt;"",VLOOKUP($A198,'Raw - F'!$B:$M,12,FALSE),"")),"")</f>
        <v>1(Lstd)</v>
      </c>
      <c r="H198" s="4" t="str">
        <f>IFERROR(VLOOKUP($A198,'Raw - F'!$B:$O,13,FALSE),"")</f>
        <v>Open</v>
      </c>
      <c r="I198" s="2" t="str">
        <f>IFERROR(VLOOKUP($A198,'Raw - F'!$B:$O,10,FALSE),"")</f>
        <v>C</v>
      </c>
      <c r="J198" s="2" t="str">
        <f>IFERROR(VLOOKUP($A198,'Raw - F'!$B:$P,15,FALSE),"")</f>
        <v>1m</v>
      </c>
      <c r="K198" s="16" t="str">
        <f>SUBSTITUTE(IFERROR(VLOOKUP($A198,'Raw - F'!$B:$X,23,FALSE),""),0,"")</f>
        <v xml:space="preserve"> </v>
      </c>
      <c r="L198" s="22" t="str">
        <f>IF(VLOOKUP($A198,'Raw - F'!$B:$AA,24,FALSE)="","",VLOOKUP($A198,'Raw - F'!$B:$AA,24,FALSE))</f>
        <v/>
      </c>
      <c r="M198" s="16" t="str">
        <f>SUBSTITUTE(IFERROR(VLOOKUP($A198,'Raw - F'!$B:$X,22,FALSE),""),0,"")</f>
        <v xml:space="preserve"> </v>
      </c>
      <c r="N198" s="16" t="str">
        <f>SUBSTITUTE(IFERROR(VLOOKUP($A198,'Raw - F'!$B:$X,8,FALSE),""),0,"")</f>
        <v/>
      </c>
      <c r="O198" s="16" t="str">
        <f>SUBSTITUTE(IFERROR(VLOOKUP($A198,'Raw - F'!$B:$AA,25,FALSE),""),0,"")</f>
        <v/>
      </c>
      <c r="P198" s="16" t="str">
        <f>SUBSTITUTE(IFERROR(VLOOKUP($A198,'Raw - F'!$B:$AA,21,FALSE),""),0,"")</f>
        <v/>
      </c>
    </row>
    <row r="199" spans="1:16" x14ac:dyDescent="0.35">
      <c r="A199">
        <v>190</v>
      </c>
      <c r="B199" s="9">
        <f>IFERROR(VLOOKUP($A199,'Raw - F'!$B:$R,2,FALSE),"")</f>
        <v>44326</v>
      </c>
      <c r="C199" s="2" t="str">
        <f>IFERROR(VLOOKUP($A199,'Raw - F'!$B:$R,3,FALSE),"")</f>
        <v>WINDSOR</v>
      </c>
      <c r="D199" s="2" t="str">
        <f>IFERROR(VLOOKUP($A199,'Raw - F'!$B:$R,6,FALSE),"")</f>
        <v>Hcap</v>
      </c>
      <c r="E199" s="2" t="str">
        <f>SUBSTITUTE(IFERROR(VLOOKUP($A199,'Raw - F'!$B:$O,9,FALSE),""),"0","")</f>
        <v>3yo+</v>
      </c>
      <c r="F199" s="2" t="str">
        <f>SUBSTITUTE(IFERROR(VLOOKUP($A199,'Raw - F'!$B:$O,7,FALSE),""),"0","")</f>
        <v>Open</v>
      </c>
      <c r="G199" s="2">
        <f>IFERROR(IF(VLOOKUP($A199,'Raw - F'!$B:$O,11,FALSE)&gt;1,VLOOKUP($A199,'Raw - F'!$B:$O,11,FALSE),IF(VLOOKUP($A199,'Raw - F'!$B:$M,12,FALSE)&lt;&gt;"",VLOOKUP($A199,'Raw - F'!$B:$M,12,FALSE),"")),"")</f>
        <v>3</v>
      </c>
      <c r="H199" s="4" t="str">
        <f>IFERROR(VLOOKUP($A199,'Raw - F'!$B:$O,13,FALSE),"")</f>
        <v>71-90</v>
      </c>
      <c r="I199" s="2" t="str">
        <f>IFERROR(VLOOKUP($A199,'Raw - F'!$B:$O,10,FALSE),"")</f>
        <v>F</v>
      </c>
      <c r="J199" s="2" t="str">
        <f>IFERROR(VLOOKUP($A199,'Raw - F'!$B:$P,15,FALSE),"")</f>
        <v>6f</v>
      </c>
      <c r="K199" s="16" t="str">
        <f>SUBSTITUTE(IFERROR(VLOOKUP($A199,'Raw - F'!$B:$X,23,FALSE),""),0,"")</f>
        <v xml:space="preserve"> </v>
      </c>
      <c r="L199" s="22" t="str">
        <f>IF(VLOOKUP($A199,'Raw - F'!$B:$AA,24,FALSE)="","",VLOOKUP($A199,'Raw - F'!$B:$AA,24,FALSE))</f>
        <v/>
      </c>
      <c r="M199" s="16" t="str">
        <f>SUBSTITUTE(IFERROR(VLOOKUP($A199,'Raw - F'!$B:$X,22,FALSE),""),0,"")</f>
        <v xml:space="preserve"> </v>
      </c>
      <c r="N199" s="16" t="str">
        <f>SUBSTITUTE(IFERROR(VLOOKUP($A199,'Raw - F'!$B:$X,8,FALSE),""),0,"")</f>
        <v/>
      </c>
      <c r="O199" s="16" t="str">
        <f>SUBSTITUTE(IFERROR(VLOOKUP($A199,'Raw - F'!$B:$AA,25,FALSE),""),0,"")</f>
        <v/>
      </c>
      <c r="P199" s="16" t="str">
        <f>SUBSTITUTE(IFERROR(VLOOKUP($A199,'Raw - F'!$B:$AA,21,FALSE),""),0,"")</f>
        <v/>
      </c>
    </row>
    <row r="200" spans="1:16" x14ac:dyDescent="0.35">
      <c r="A200">
        <v>191</v>
      </c>
      <c r="B200" s="9">
        <f>IFERROR(VLOOKUP($A200,'Raw - F'!$B:$R,2,FALSE),"")</f>
        <v>44326</v>
      </c>
      <c r="C200" s="2" t="str">
        <f>IFERROR(VLOOKUP($A200,'Raw - F'!$B:$R,3,FALSE),"")</f>
        <v>WINDSOR</v>
      </c>
      <c r="D200" s="2" t="str">
        <f>IFERROR(VLOOKUP($A200,'Raw - F'!$B:$R,6,FALSE),"")</f>
        <v>WFA</v>
      </c>
      <c r="E200" s="2" t="str">
        <f>SUBSTITUTE(IFERROR(VLOOKUP($A200,'Raw - F'!$B:$O,9,FALSE),""),"0","")</f>
        <v>2yo</v>
      </c>
      <c r="F200" s="2" t="str">
        <f>SUBSTITUTE(IFERROR(VLOOKUP($A200,'Raw - F'!$B:$O,7,FALSE),""),"0","")</f>
        <v>Nov</v>
      </c>
      <c r="G200" s="2">
        <f>IFERROR(IF(VLOOKUP($A200,'Raw - F'!$B:$O,11,FALSE)&gt;1,VLOOKUP($A200,'Raw - F'!$B:$O,11,FALSE),IF(VLOOKUP($A200,'Raw - F'!$B:$M,12,FALSE)&lt;&gt;"",VLOOKUP($A200,'Raw - F'!$B:$M,12,FALSE),"")),"")</f>
        <v>3</v>
      </c>
      <c r="H200" s="4" t="str">
        <f>IFERROR(VLOOKUP($A200,'Raw - F'!$B:$O,13,FALSE),"")</f>
        <v>Open</v>
      </c>
      <c r="I200" s="2" t="str">
        <f>IFERROR(VLOOKUP($A200,'Raw - F'!$B:$O,10,FALSE),"")</f>
        <v>F</v>
      </c>
      <c r="J200" s="2" t="str">
        <f>IFERROR(VLOOKUP($A200,'Raw - F'!$B:$P,15,FALSE),"")</f>
        <v>5f</v>
      </c>
      <c r="K200" s="16" t="str">
        <f>SUBSTITUTE(IFERROR(VLOOKUP($A200,'Raw - F'!$B:$X,23,FALSE),""),0,"")</f>
        <v xml:space="preserve"> </v>
      </c>
      <c r="L200" s="22" t="str">
        <f>IF(VLOOKUP($A200,'Raw - F'!$B:$AA,24,FALSE)="","",VLOOKUP($A200,'Raw - F'!$B:$AA,24,FALSE))</f>
        <v/>
      </c>
      <c r="M200" s="16" t="str">
        <f>SUBSTITUTE(IFERROR(VLOOKUP($A200,'Raw - F'!$B:$X,22,FALSE),""),0,"")</f>
        <v xml:space="preserve"> </v>
      </c>
      <c r="N200" s="16" t="str">
        <f>SUBSTITUTE(IFERROR(VLOOKUP($A200,'Raw - F'!$B:$X,8,FALSE),""),0,"")</f>
        <v/>
      </c>
      <c r="O200" s="16" t="str">
        <f>SUBSTITUTE(IFERROR(VLOOKUP($A200,'Raw - F'!$B:$AA,25,FALSE),""),0,"")</f>
        <v>EBF</v>
      </c>
      <c r="P200" s="16" t="str">
        <f>SUBSTITUTE(IFERROR(VLOOKUP($A200,'Raw - F'!$B:$AA,21,FALSE),""),0,"")</f>
        <v/>
      </c>
    </row>
    <row r="201" spans="1:16" x14ac:dyDescent="0.35">
      <c r="A201">
        <v>192</v>
      </c>
      <c r="B201" s="9">
        <f>IFERROR(VLOOKUP($A201,'Raw - F'!$B:$R,2,FALSE),"")</f>
        <v>44326</v>
      </c>
      <c r="C201" s="2" t="str">
        <f>IFERROR(VLOOKUP($A201,'Raw - F'!$B:$R,3,FALSE),"")</f>
        <v>WINDSOR</v>
      </c>
      <c r="D201" s="2" t="str">
        <f>IFERROR(VLOOKUP($A201,'Raw - F'!$B:$R,6,FALSE),"")</f>
        <v>Hcap</v>
      </c>
      <c r="E201" s="2" t="str">
        <f>SUBSTITUTE(IFERROR(VLOOKUP($A201,'Raw - F'!$B:$O,9,FALSE),""),"0","")</f>
        <v>4yo+</v>
      </c>
      <c r="F201" s="2" t="str">
        <f>SUBSTITUTE(IFERROR(VLOOKUP($A201,'Raw - F'!$B:$O,7,FALSE),""),"0","")</f>
        <v>Open</v>
      </c>
      <c r="G201" s="2">
        <f>IFERROR(IF(VLOOKUP($A201,'Raw - F'!$B:$O,11,FALSE)&gt;1,VLOOKUP($A201,'Raw - F'!$B:$O,11,FALSE),IF(VLOOKUP($A201,'Raw - F'!$B:$M,12,FALSE)&lt;&gt;"",VLOOKUP($A201,'Raw - F'!$B:$M,12,FALSE),"")),"")</f>
        <v>4</v>
      </c>
      <c r="H201" s="4" t="str">
        <f>IFERROR(VLOOKUP($A201,'Raw - F'!$B:$O,13,FALSE),"")</f>
        <v>66-85</v>
      </c>
      <c r="I201" s="2" t="str">
        <f>IFERROR(VLOOKUP($A201,'Raw - F'!$B:$O,10,FALSE),"")</f>
        <v>A</v>
      </c>
      <c r="J201" s="2" t="str">
        <f>IFERROR(VLOOKUP($A201,'Raw - F'!$B:$P,15,FALSE),"")</f>
        <v>1m 2f</v>
      </c>
      <c r="K201" s="16" t="str">
        <f>SUBSTITUTE(IFERROR(VLOOKUP($A201,'Raw - F'!$B:$X,23,FALSE),""),0,"")</f>
        <v xml:space="preserve"> </v>
      </c>
      <c r="L201" s="22" t="str">
        <f>IF(VLOOKUP($A201,'Raw - F'!$B:$AA,24,FALSE)="","",VLOOKUP($A201,'Raw - F'!$B:$AA,24,FALSE))</f>
        <v/>
      </c>
      <c r="M201" s="16" t="str">
        <f>SUBSTITUTE(IFERROR(VLOOKUP($A201,'Raw - F'!$B:$X,22,FALSE),""),0,"")</f>
        <v xml:space="preserve"> </v>
      </c>
      <c r="N201" s="16" t="str">
        <f>SUBSTITUTE(IFERROR(VLOOKUP($A201,'Raw - F'!$B:$X,8,FALSE),""),0,"")</f>
        <v/>
      </c>
      <c r="O201" s="16" t="str">
        <f>SUBSTITUTE(IFERROR(VLOOKUP($A201,'Raw - F'!$B:$AA,25,FALSE),""),0,"")</f>
        <v/>
      </c>
      <c r="P201" s="16" t="str">
        <f>SUBSTITUTE(IFERROR(VLOOKUP($A201,'Raw - F'!$B:$AA,21,FALSE),""),0,"")</f>
        <v/>
      </c>
    </row>
    <row r="202" spans="1:16" x14ac:dyDescent="0.35">
      <c r="A202">
        <v>193</v>
      </c>
      <c r="B202" s="9">
        <f>IFERROR(VLOOKUP($A202,'Raw - F'!$B:$R,2,FALSE),"")</f>
        <v>44326</v>
      </c>
      <c r="C202" s="2" t="str">
        <f>IFERROR(VLOOKUP($A202,'Raw - F'!$B:$R,3,FALSE),"")</f>
        <v>WINDSOR</v>
      </c>
      <c r="D202" s="2" t="str">
        <f>IFERROR(VLOOKUP($A202,'Raw - F'!$B:$R,6,FALSE),"")</f>
        <v>Hcap</v>
      </c>
      <c r="E202" s="2" t="str">
        <f>SUBSTITUTE(IFERROR(VLOOKUP($A202,'Raw - F'!$B:$O,9,FALSE),""),"0","")</f>
        <v>3yo</v>
      </c>
      <c r="F202" s="2" t="str">
        <f>SUBSTITUTE(IFERROR(VLOOKUP($A202,'Raw - F'!$B:$O,7,FALSE),""),"0","")</f>
        <v>Open</v>
      </c>
      <c r="G202" s="2">
        <f>IFERROR(IF(VLOOKUP($A202,'Raw - F'!$B:$O,11,FALSE)&gt;1,VLOOKUP($A202,'Raw - F'!$B:$O,11,FALSE),IF(VLOOKUP($A202,'Raw - F'!$B:$M,12,FALSE)&lt;&gt;"",VLOOKUP($A202,'Raw - F'!$B:$M,12,FALSE),"")),"")</f>
        <v>5</v>
      </c>
      <c r="H202" s="4" t="str">
        <f>IFERROR(VLOOKUP($A202,'Raw - F'!$B:$O,13,FALSE),"")</f>
        <v>51-70</v>
      </c>
      <c r="I202" s="2" t="str">
        <f>IFERROR(VLOOKUP($A202,'Raw - F'!$B:$O,10,FALSE),"")</f>
        <v>A</v>
      </c>
      <c r="J202" s="2" t="str">
        <f>IFERROR(VLOOKUP($A202,'Raw - F'!$B:$P,15,FALSE),"")</f>
        <v>1m</v>
      </c>
      <c r="K202" s="16" t="str">
        <f>SUBSTITUTE(IFERROR(VLOOKUP($A202,'Raw - F'!$B:$X,23,FALSE),""),0,"")</f>
        <v xml:space="preserve"> </v>
      </c>
      <c r="L202" s="22" t="str">
        <f>IF(VLOOKUP($A202,'Raw - F'!$B:$AA,24,FALSE)="","",VLOOKUP($A202,'Raw - F'!$B:$AA,24,FALSE))</f>
        <v/>
      </c>
      <c r="M202" s="16" t="str">
        <f>SUBSTITUTE(IFERROR(VLOOKUP($A202,'Raw - F'!$B:$X,22,FALSE),""),0,"")</f>
        <v xml:space="preserve"> </v>
      </c>
      <c r="N202" s="16" t="str">
        <f>SUBSTITUTE(IFERROR(VLOOKUP($A202,'Raw - F'!$B:$X,8,FALSE),""),0,"")</f>
        <v/>
      </c>
      <c r="O202" s="16" t="str">
        <f>SUBSTITUTE(IFERROR(VLOOKUP($A202,'Raw - F'!$B:$AA,25,FALSE),""),0,"")</f>
        <v/>
      </c>
      <c r="P202" s="16" t="str">
        <f>SUBSTITUTE(IFERROR(VLOOKUP($A202,'Raw - F'!$B:$AA,21,FALSE),""),0,"")</f>
        <v/>
      </c>
    </row>
    <row r="203" spans="1:16" x14ac:dyDescent="0.35">
      <c r="A203">
        <v>194</v>
      </c>
      <c r="B203" s="9">
        <f>IFERROR(VLOOKUP($A203,'Raw - F'!$B:$R,2,FALSE),"")</f>
        <v>44326</v>
      </c>
      <c r="C203" s="2" t="str">
        <f>IFERROR(VLOOKUP($A203,'Raw - F'!$B:$R,3,FALSE),"")</f>
        <v>WINDSOR</v>
      </c>
      <c r="D203" s="2" t="str">
        <f>IFERROR(VLOOKUP($A203,'Raw - F'!$B:$R,6,FALSE),"")</f>
        <v>Hcap</v>
      </c>
      <c r="E203" s="2" t="str">
        <f>SUBSTITUTE(IFERROR(VLOOKUP($A203,'Raw - F'!$B:$O,9,FALSE),""),"0","")</f>
        <v>3yo+</v>
      </c>
      <c r="F203" s="2" t="str">
        <f>SUBSTITUTE(IFERROR(VLOOKUP($A203,'Raw - F'!$B:$O,7,FALSE),""),"0","")</f>
        <v>Open</v>
      </c>
      <c r="G203" s="2">
        <f>IFERROR(IF(VLOOKUP($A203,'Raw - F'!$B:$O,11,FALSE)&gt;1,VLOOKUP($A203,'Raw - F'!$B:$O,11,FALSE),IF(VLOOKUP($A203,'Raw - F'!$B:$M,12,FALSE)&lt;&gt;"",VLOOKUP($A203,'Raw - F'!$B:$M,12,FALSE),"")),"")</f>
        <v>5</v>
      </c>
      <c r="H203" s="4" t="str">
        <f>IFERROR(VLOOKUP($A203,'Raw - F'!$B:$O,13,FALSE),"")</f>
        <v>56-75</v>
      </c>
      <c r="I203" s="2" t="str">
        <f>IFERROR(VLOOKUP($A203,'Raw - F'!$B:$O,10,FALSE),"")</f>
        <v>F</v>
      </c>
      <c r="J203" s="2" t="str">
        <f>IFERROR(VLOOKUP($A203,'Raw - F'!$B:$P,15,FALSE),"")</f>
        <v>1m 4f</v>
      </c>
      <c r="K203" s="16" t="str">
        <f>SUBSTITUTE(IFERROR(VLOOKUP($A203,'Raw - F'!$B:$X,23,FALSE),""),0,"")</f>
        <v xml:space="preserve"> </v>
      </c>
      <c r="L203" s="22" t="str">
        <f>IF(VLOOKUP($A203,'Raw - F'!$B:$AA,24,FALSE)="","",VLOOKUP($A203,'Raw - F'!$B:$AA,24,FALSE))</f>
        <v/>
      </c>
      <c r="M203" s="16" t="str">
        <f>SUBSTITUTE(IFERROR(VLOOKUP($A203,'Raw - F'!$B:$X,22,FALSE),""),0,"")</f>
        <v xml:space="preserve"> </v>
      </c>
      <c r="N203" s="16" t="str">
        <f>SUBSTITUTE(IFERROR(VLOOKUP($A203,'Raw - F'!$B:$X,8,FALSE),""),0,"")</f>
        <v/>
      </c>
      <c r="O203" s="16" t="str">
        <f>SUBSTITUTE(IFERROR(VLOOKUP($A203,'Raw - F'!$B:$AA,25,FALSE),""),0,"")</f>
        <v/>
      </c>
      <c r="P203" s="16" t="str">
        <f>SUBSTITUTE(IFERROR(VLOOKUP($A203,'Raw - F'!$B:$AA,21,FALSE),""),0,"")</f>
        <v/>
      </c>
    </row>
    <row r="204" spans="1:16" x14ac:dyDescent="0.35">
      <c r="A204">
        <v>195</v>
      </c>
      <c r="B204" s="9">
        <f>IFERROR(VLOOKUP($A204,'Raw - F'!$B:$R,2,FALSE),"")</f>
        <v>44326</v>
      </c>
      <c r="C204" s="2" t="str">
        <f>IFERROR(VLOOKUP($A204,'Raw - F'!$B:$R,3,FALSE),"")</f>
        <v>WINDSOR</v>
      </c>
      <c r="D204" s="2" t="str">
        <f>IFERROR(VLOOKUP($A204,'Raw - F'!$B:$R,6,FALSE),"")</f>
        <v>WFA</v>
      </c>
      <c r="E204" s="2" t="str">
        <f>SUBSTITUTE(IFERROR(VLOOKUP($A204,'Raw - F'!$B:$O,9,FALSE),""),"0","")</f>
        <v>3-5yo</v>
      </c>
      <c r="F204" s="2" t="str">
        <f>SUBSTITUTE(IFERROR(VLOOKUP($A204,'Raw - F'!$B:$O,7,FALSE),""),"0","")</f>
        <v>Nov</v>
      </c>
      <c r="G204" s="2">
        <f>IFERROR(IF(VLOOKUP($A204,'Raw - F'!$B:$O,11,FALSE)&gt;1,VLOOKUP($A204,'Raw - F'!$B:$O,11,FALSE),IF(VLOOKUP($A204,'Raw - F'!$B:$M,12,FALSE)&lt;&gt;"",VLOOKUP($A204,'Raw - F'!$B:$M,12,FALSE),"")),"")</f>
        <v>5</v>
      </c>
      <c r="H204" s="4" t="str">
        <f>IFERROR(VLOOKUP($A204,'Raw - F'!$B:$O,13,FALSE),"")</f>
        <v>Open</v>
      </c>
      <c r="I204" s="2" t="str">
        <f>IFERROR(VLOOKUP($A204,'Raw - F'!$B:$O,10,FALSE),"")</f>
        <v>A</v>
      </c>
      <c r="J204" s="2" t="str">
        <f>IFERROR(VLOOKUP($A204,'Raw - F'!$B:$P,15,FALSE),"")</f>
        <v>1m 2f</v>
      </c>
      <c r="K204" s="16" t="str">
        <f>SUBSTITUTE(IFERROR(VLOOKUP($A204,'Raw - F'!$B:$X,23,FALSE),""),0,"")</f>
        <v>Med.</v>
      </c>
      <c r="L204" s="22">
        <f>IF(VLOOKUP($A204,'Raw - F'!$B:$AA,24,FALSE)="","",VLOOKUP($A204,'Raw - F'!$B:$AA,24,FALSE))</f>
        <v>35000</v>
      </c>
      <c r="M204" s="16" t="str">
        <f>SUBSTITUTE(IFERROR(VLOOKUP($A204,'Raw - F'!$B:$X,22,FALSE),""),0,"")</f>
        <v xml:space="preserve"> </v>
      </c>
      <c r="N204" s="16" t="str">
        <f>SUBSTITUTE(IFERROR(VLOOKUP($A204,'Raw - F'!$B:$X,8,FALSE),""),0,"")</f>
        <v/>
      </c>
      <c r="O204" s="16" t="str">
        <f>SUBSTITUTE(IFERROR(VLOOKUP($A204,'Raw - F'!$B:$AA,25,FALSE),""),0,"")</f>
        <v/>
      </c>
      <c r="P204" s="16" t="str">
        <f>SUBSTITUTE(IFERROR(VLOOKUP($A204,'Raw - F'!$B:$AA,21,FALSE),""),0,"")</f>
        <v/>
      </c>
    </row>
    <row r="205" spans="1:16" x14ac:dyDescent="0.35">
      <c r="A205">
        <v>196</v>
      </c>
      <c r="B205" s="9">
        <f>IFERROR(VLOOKUP($A205,'Raw - F'!$B:$R,2,FALSE),"")</f>
        <v>44327</v>
      </c>
      <c r="C205" s="2" t="str">
        <f>IFERROR(VLOOKUP($A205,'Raw - F'!$B:$R,3,FALSE),"")</f>
        <v>AYR</v>
      </c>
      <c r="D205" s="2" t="str">
        <f>IFERROR(VLOOKUP($A205,'Raw - F'!$B:$R,6,FALSE),"")</f>
        <v>Hcap</v>
      </c>
      <c r="E205" s="2" t="str">
        <f>SUBSTITUTE(IFERROR(VLOOKUP($A205,'Raw - F'!$B:$O,9,FALSE),""),"0","")</f>
        <v>4yo+</v>
      </c>
      <c r="F205" s="2" t="str">
        <f>SUBSTITUTE(IFERROR(VLOOKUP($A205,'Raw - F'!$B:$O,7,FALSE),""),"0","")</f>
        <v>Open</v>
      </c>
      <c r="G205" s="2">
        <f>IFERROR(IF(VLOOKUP($A205,'Raw - F'!$B:$O,11,FALSE)&gt;1,VLOOKUP($A205,'Raw - F'!$B:$O,11,FALSE),IF(VLOOKUP($A205,'Raw - F'!$B:$M,12,FALSE)&lt;&gt;"",VLOOKUP($A205,'Raw - F'!$B:$M,12,FALSE),"")),"")</f>
        <v>4</v>
      </c>
      <c r="H205" s="4" t="str">
        <f>IFERROR(VLOOKUP($A205,'Raw - F'!$B:$O,13,FALSE),"")</f>
        <v>66-85</v>
      </c>
      <c r="I205" s="2" t="str">
        <f>IFERROR(VLOOKUP($A205,'Raw - F'!$B:$O,10,FALSE),"")</f>
        <v>A</v>
      </c>
      <c r="J205" s="2" t="str">
        <f>IFERROR(VLOOKUP($A205,'Raw - F'!$B:$P,15,FALSE),"")</f>
        <v>7f</v>
      </c>
      <c r="K205" s="16" t="str">
        <f>SUBSTITUTE(IFERROR(VLOOKUP($A205,'Raw - F'!$B:$X,23,FALSE),""),0,"")</f>
        <v xml:space="preserve"> </v>
      </c>
      <c r="L205" s="22" t="str">
        <f>IF(VLOOKUP($A205,'Raw - F'!$B:$AA,24,FALSE)="","",VLOOKUP($A205,'Raw - F'!$B:$AA,24,FALSE))</f>
        <v/>
      </c>
      <c r="M205" s="16" t="str">
        <f>SUBSTITUTE(IFERROR(VLOOKUP($A205,'Raw - F'!$B:$X,22,FALSE),""),0,"")</f>
        <v xml:space="preserve"> </v>
      </c>
      <c r="N205" s="16" t="str">
        <f>SUBSTITUTE(IFERROR(VLOOKUP($A205,'Raw - F'!$B:$X,8,FALSE),""),0,"")</f>
        <v/>
      </c>
      <c r="O205" s="16" t="str">
        <f>SUBSTITUTE(IFERROR(VLOOKUP($A205,'Raw - F'!$B:$AA,25,FALSE),""),0,"")</f>
        <v/>
      </c>
      <c r="P205" s="16" t="str">
        <f>SUBSTITUTE(IFERROR(VLOOKUP($A205,'Raw - F'!$B:$AA,21,FALSE),""),0,"")</f>
        <v/>
      </c>
    </row>
    <row r="206" spans="1:16" x14ac:dyDescent="0.35">
      <c r="A206">
        <v>197</v>
      </c>
      <c r="B206" s="9">
        <f>IFERROR(VLOOKUP($A206,'Raw - F'!$B:$R,2,FALSE),"")</f>
        <v>44327</v>
      </c>
      <c r="C206" s="2" t="str">
        <f>IFERROR(VLOOKUP($A206,'Raw - F'!$B:$R,3,FALSE),"")</f>
        <v>AYR</v>
      </c>
      <c r="D206" s="2" t="str">
        <f>IFERROR(VLOOKUP($A206,'Raw - F'!$B:$R,6,FALSE),"")</f>
        <v>Hcap</v>
      </c>
      <c r="E206" s="2" t="str">
        <f>SUBSTITUTE(IFERROR(VLOOKUP($A206,'Raw - F'!$B:$O,9,FALSE),""),"0","")</f>
        <v>4yo+</v>
      </c>
      <c r="F206" s="2" t="str">
        <f>SUBSTITUTE(IFERROR(VLOOKUP($A206,'Raw - F'!$B:$O,7,FALSE),""),"0","")</f>
        <v>Open</v>
      </c>
      <c r="G206" s="2">
        <f>IFERROR(IF(VLOOKUP($A206,'Raw - F'!$B:$O,11,FALSE)&gt;1,VLOOKUP($A206,'Raw - F'!$B:$O,11,FALSE),IF(VLOOKUP($A206,'Raw - F'!$B:$M,12,FALSE)&lt;&gt;"",VLOOKUP($A206,'Raw - F'!$B:$M,12,FALSE),"")),"")</f>
        <v>4</v>
      </c>
      <c r="H206" s="4" t="str">
        <f>IFERROR(VLOOKUP($A206,'Raw - F'!$B:$O,13,FALSE),"")</f>
        <v>66-85</v>
      </c>
      <c r="I206" s="2" t="str">
        <f>IFERROR(VLOOKUP($A206,'Raw - F'!$B:$O,10,FALSE),"")</f>
        <v>A</v>
      </c>
      <c r="J206" s="2" t="str">
        <f>IFERROR(VLOOKUP($A206,'Raw - F'!$B:$P,15,FALSE),"")</f>
        <v>1m 2f</v>
      </c>
      <c r="K206" s="16" t="str">
        <f>SUBSTITUTE(IFERROR(VLOOKUP($A206,'Raw - F'!$B:$X,23,FALSE),""),0,"")</f>
        <v xml:space="preserve"> </v>
      </c>
      <c r="L206" s="22" t="str">
        <f>IF(VLOOKUP($A206,'Raw - F'!$B:$AA,24,FALSE)="","",VLOOKUP($A206,'Raw - F'!$B:$AA,24,FALSE))</f>
        <v/>
      </c>
      <c r="M206" s="16" t="str">
        <f>SUBSTITUTE(IFERROR(VLOOKUP($A206,'Raw - F'!$B:$X,22,FALSE),""),0,"")</f>
        <v xml:space="preserve"> </v>
      </c>
      <c r="N206" s="16" t="str">
        <f>SUBSTITUTE(IFERROR(VLOOKUP($A206,'Raw - F'!$B:$X,8,FALSE),""),0,"")</f>
        <v/>
      </c>
      <c r="O206" s="16" t="str">
        <f>SUBSTITUTE(IFERROR(VLOOKUP($A206,'Raw - F'!$B:$AA,25,FALSE),""),0,"")</f>
        <v/>
      </c>
      <c r="P206" s="16" t="str">
        <f>SUBSTITUTE(IFERROR(VLOOKUP($A206,'Raw - F'!$B:$AA,21,FALSE),""),0,"")</f>
        <v/>
      </c>
    </row>
    <row r="207" spans="1:16" x14ac:dyDescent="0.35">
      <c r="A207">
        <v>198</v>
      </c>
      <c r="B207" s="9">
        <f>IFERROR(VLOOKUP($A207,'Raw - F'!$B:$R,2,FALSE),"")</f>
        <v>44327</v>
      </c>
      <c r="C207" s="2" t="str">
        <f>IFERROR(VLOOKUP($A207,'Raw - F'!$B:$R,3,FALSE),"")</f>
        <v>AYR</v>
      </c>
      <c r="D207" s="2" t="str">
        <f>IFERROR(VLOOKUP($A207,'Raw - F'!$B:$R,6,FALSE),"")</f>
        <v>WFA</v>
      </c>
      <c r="E207" s="2" t="str">
        <f>SUBSTITUTE(IFERROR(VLOOKUP($A207,'Raw - F'!$B:$O,9,FALSE),""),"0","")</f>
        <v>3yo+</v>
      </c>
      <c r="F207" s="2" t="str">
        <f>SUBSTITUTE(IFERROR(VLOOKUP($A207,'Raw - F'!$B:$O,7,FALSE),""),"0","")</f>
        <v>Mdn</v>
      </c>
      <c r="G207" s="2">
        <f>IFERROR(IF(VLOOKUP($A207,'Raw - F'!$B:$O,11,FALSE)&gt;1,VLOOKUP($A207,'Raw - F'!$B:$O,11,FALSE),IF(VLOOKUP($A207,'Raw - F'!$B:$M,12,FALSE)&lt;&gt;"",VLOOKUP($A207,'Raw - F'!$B:$M,12,FALSE),"")),"")</f>
        <v>5</v>
      </c>
      <c r="H207" s="4" t="str">
        <f>IFERROR(VLOOKUP($A207,'Raw - F'!$B:$O,13,FALSE),"")</f>
        <v>Open</v>
      </c>
      <c r="I207" s="2" t="str">
        <f>IFERROR(VLOOKUP($A207,'Raw - F'!$B:$O,10,FALSE),"")</f>
        <v>F</v>
      </c>
      <c r="J207" s="2" t="str">
        <f>IFERROR(VLOOKUP($A207,'Raw - F'!$B:$P,15,FALSE),"")</f>
        <v>6f</v>
      </c>
      <c r="K207" s="16" t="str">
        <f>SUBSTITUTE(IFERROR(VLOOKUP($A207,'Raw - F'!$B:$X,23,FALSE),""),0,"")</f>
        <v xml:space="preserve"> </v>
      </c>
      <c r="L207" s="22" t="str">
        <f>IF(VLOOKUP($A207,'Raw - F'!$B:$AA,24,FALSE)="","",VLOOKUP($A207,'Raw - F'!$B:$AA,24,FALSE))</f>
        <v/>
      </c>
      <c r="M207" s="16" t="str">
        <f>SUBSTITUTE(IFERROR(VLOOKUP($A207,'Raw - F'!$B:$X,22,FALSE),""),0,"")</f>
        <v xml:space="preserve"> </v>
      </c>
      <c r="N207" s="16" t="str">
        <f>SUBSTITUTE(IFERROR(VLOOKUP($A207,'Raw - F'!$B:$X,8,FALSE),""),0,"")</f>
        <v/>
      </c>
      <c r="O207" s="16" t="str">
        <f>SUBSTITUTE(IFERROR(VLOOKUP($A207,'Raw - F'!$B:$AA,25,FALSE),""),0,"")</f>
        <v/>
      </c>
      <c r="P207" s="16" t="str">
        <f>SUBSTITUTE(IFERROR(VLOOKUP($A207,'Raw - F'!$B:$AA,21,FALSE),""),0,"")</f>
        <v/>
      </c>
    </row>
    <row r="208" spans="1:16" x14ac:dyDescent="0.35">
      <c r="A208">
        <v>199</v>
      </c>
      <c r="B208" s="9">
        <f>IFERROR(VLOOKUP($A208,'Raw - F'!$B:$R,2,FALSE),"")</f>
        <v>44327</v>
      </c>
      <c r="C208" s="2" t="str">
        <f>IFERROR(VLOOKUP($A208,'Raw - F'!$B:$R,3,FALSE),"")</f>
        <v>AYR</v>
      </c>
      <c r="D208" s="2" t="str">
        <f>IFERROR(VLOOKUP($A208,'Raw - F'!$B:$R,6,FALSE),"")</f>
        <v>Hcap</v>
      </c>
      <c r="E208" s="2" t="str">
        <f>SUBSTITUTE(IFERROR(VLOOKUP($A208,'Raw - F'!$B:$O,9,FALSE),""),"0","")</f>
        <v>4yo+</v>
      </c>
      <c r="F208" s="2" t="str">
        <f>SUBSTITUTE(IFERROR(VLOOKUP($A208,'Raw - F'!$B:$O,7,FALSE),""),"0","")</f>
        <v>Open</v>
      </c>
      <c r="G208" s="2">
        <f>IFERROR(IF(VLOOKUP($A208,'Raw - F'!$B:$O,11,FALSE)&gt;1,VLOOKUP($A208,'Raw - F'!$B:$O,11,FALSE),IF(VLOOKUP($A208,'Raw - F'!$B:$M,12,FALSE)&lt;&gt;"",VLOOKUP($A208,'Raw - F'!$B:$M,12,FALSE),"")),"")</f>
        <v>6</v>
      </c>
      <c r="H208" s="4" t="str">
        <f>IFERROR(VLOOKUP($A208,'Raw - F'!$B:$O,13,FALSE),"")</f>
        <v>46-65</v>
      </c>
      <c r="I208" s="2" t="str">
        <f>IFERROR(VLOOKUP($A208,'Raw - F'!$B:$O,10,FALSE),"")</f>
        <v>A</v>
      </c>
      <c r="J208" s="2" t="str">
        <f>IFERROR(VLOOKUP($A208,'Raw - F'!$B:$P,15,FALSE),"")</f>
        <v>7f</v>
      </c>
      <c r="K208" s="16" t="str">
        <f>SUBSTITUTE(IFERROR(VLOOKUP($A208,'Raw - F'!$B:$X,23,FALSE),""),0,"")</f>
        <v xml:space="preserve"> </v>
      </c>
      <c r="L208" s="22" t="str">
        <f>IF(VLOOKUP($A208,'Raw - F'!$B:$AA,24,FALSE)="","",VLOOKUP($A208,'Raw - F'!$B:$AA,24,FALSE))</f>
        <v/>
      </c>
      <c r="M208" s="16" t="str">
        <f>SUBSTITUTE(IFERROR(VLOOKUP($A208,'Raw - F'!$B:$X,22,FALSE),""),0,"")</f>
        <v xml:space="preserve"> </v>
      </c>
      <c r="N208" s="16" t="str">
        <f>SUBSTITUTE(IFERROR(VLOOKUP($A208,'Raw - F'!$B:$X,8,FALSE),""),0,"")</f>
        <v/>
      </c>
      <c r="O208" s="16" t="str">
        <f>SUBSTITUTE(IFERROR(VLOOKUP($A208,'Raw - F'!$B:$AA,25,FALSE),""),0,"")</f>
        <v/>
      </c>
      <c r="P208" s="16" t="str">
        <f>SUBSTITUTE(IFERROR(VLOOKUP($A208,'Raw - F'!$B:$AA,21,FALSE),""),0,"")</f>
        <v/>
      </c>
    </row>
    <row r="209" spans="1:16" x14ac:dyDescent="0.35">
      <c r="A209">
        <v>200</v>
      </c>
      <c r="B209" s="9">
        <f>IFERROR(VLOOKUP($A209,'Raw - F'!$B:$R,2,FALSE),"")</f>
        <v>44327</v>
      </c>
      <c r="C209" s="2" t="str">
        <f>IFERROR(VLOOKUP($A209,'Raw - F'!$B:$R,3,FALSE),"")</f>
        <v>AYR</v>
      </c>
      <c r="D209" s="2" t="str">
        <f>IFERROR(VLOOKUP($A209,'Raw - F'!$B:$R,6,FALSE),"")</f>
        <v>Hcap</v>
      </c>
      <c r="E209" s="2" t="str">
        <f>SUBSTITUTE(IFERROR(VLOOKUP($A209,'Raw - F'!$B:$O,9,FALSE),""),"0","")</f>
        <v>4yo+</v>
      </c>
      <c r="F209" s="2" t="str">
        <f>SUBSTITUTE(IFERROR(VLOOKUP($A209,'Raw - F'!$B:$O,7,FALSE),""),"0","")</f>
        <v>Open</v>
      </c>
      <c r="G209" s="2">
        <f>IFERROR(IF(VLOOKUP($A209,'Raw - F'!$B:$O,11,FALSE)&gt;1,VLOOKUP($A209,'Raw - F'!$B:$O,11,FALSE),IF(VLOOKUP($A209,'Raw - F'!$B:$M,12,FALSE)&lt;&gt;"",VLOOKUP($A209,'Raw - F'!$B:$M,12,FALSE),"")),"")</f>
        <v>6</v>
      </c>
      <c r="H209" s="4" t="str">
        <f>IFERROR(VLOOKUP($A209,'Raw - F'!$B:$O,13,FALSE),"")</f>
        <v>46-60</v>
      </c>
      <c r="I209" s="2" t="str">
        <f>IFERROR(VLOOKUP($A209,'Raw - F'!$B:$O,10,FALSE),"")</f>
        <v>A</v>
      </c>
      <c r="J209" s="2" t="str">
        <f>IFERROR(VLOOKUP($A209,'Raw - F'!$B:$P,15,FALSE),"")</f>
        <v>1m 2f</v>
      </c>
      <c r="K209" s="16" t="str">
        <f>SUBSTITUTE(IFERROR(VLOOKUP($A209,'Raw - F'!$B:$X,23,FALSE),""),0,"")</f>
        <v xml:space="preserve"> </v>
      </c>
      <c r="L209" s="22" t="str">
        <f>IF(VLOOKUP($A209,'Raw - F'!$B:$AA,24,FALSE)="","",VLOOKUP($A209,'Raw - F'!$B:$AA,24,FALSE))</f>
        <v/>
      </c>
      <c r="M209" s="16" t="str">
        <f>SUBSTITUTE(IFERROR(VLOOKUP($A209,'Raw - F'!$B:$X,22,FALSE),""),0,"")</f>
        <v xml:space="preserve"> </v>
      </c>
      <c r="N209" s="16" t="str">
        <f>SUBSTITUTE(IFERROR(VLOOKUP($A209,'Raw - F'!$B:$X,8,FALSE),""),0,"")</f>
        <v/>
      </c>
      <c r="O209" s="16" t="str">
        <f>SUBSTITUTE(IFERROR(VLOOKUP($A209,'Raw - F'!$B:$AA,25,FALSE),""),0,"")</f>
        <v/>
      </c>
      <c r="P209" s="16" t="str">
        <f>SUBSTITUTE(IFERROR(VLOOKUP($A209,'Raw - F'!$B:$AA,21,FALSE),""),0,"")</f>
        <v/>
      </c>
    </row>
    <row r="210" spans="1:16" x14ac:dyDescent="0.35">
      <c r="A210">
        <v>201</v>
      </c>
      <c r="B210" s="9">
        <f>IFERROR(VLOOKUP($A210,'Raw - F'!$B:$R,2,FALSE),"")</f>
        <v>44327</v>
      </c>
      <c r="C210" s="2" t="str">
        <f>IFERROR(VLOOKUP($A210,'Raw - F'!$B:$R,3,FALSE),"")</f>
        <v>AYR</v>
      </c>
      <c r="D210" s="2" t="str">
        <f>IFERROR(VLOOKUP($A210,'Raw - F'!$B:$R,6,FALSE),"")</f>
        <v>Hcap</v>
      </c>
      <c r="E210" s="2" t="str">
        <f>SUBSTITUTE(IFERROR(VLOOKUP($A210,'Raw - F'!$B:$O,9,FALSE),""),"0","")</f>
        <v>4yo+</v>
      </c>
      <c r="F210" s="2" t="str">
        <f>SUBSTITUTE(IFERROR(VLOOKUP($A210,'Raw - F'!$B:$O,7,FALSE),""),"0","")</f>
        <v>Open</v>
      </c>
      <c r="G210" s="2">
        <f>IFERROR(IF(VLOOKUP($A210,'Raw - F'!$B:$O,11,FALSE)&gt;1,VLOOKUP($A210,'Raw - F'!$B:$O,11,FALSE),IF(VLOOKUP($A210,'Raw - F'!$B:$M,12,FALSE)&lt;&gt;"",VLOOKUP($A210,'Raw - F'!$B:$M,12,FALSE),"")),"")</f>
        <v>6</v>
      </c>
      <c r="H210" s="4" t="str">
        <f>IFERROR(VLOOKUP($A210,'Raw - F'!$B:$O,13,FALSE),"")</f>
        <v>46-60</v>
      </c>
      <c r="I210" s="2" t="str">
        <f>IFERROR(VLOOKUP($A210,'Raw - F'!$B:$O,10,FALSE),"")</f>
        <v>A</v>
      </c>
      <c r="J210" s="2" t="str">
        <f>IFERROR(VLOOKUP($A210,'Raw - F'!$B:$P,15,FALSE),"")</f>
        <v>1m</v>
      </c>
      <c r="K210" s="16" t="str">
        <f>SUBSTITUTE(IFERROR(VLOOKUP($A210,'Raw - F'!$B:$X,23,FALSE),""),0,"")</f>
        <v xml:space="preserve"> </v>
      </c>
      <c r="L210" s="22" t="str">
        <f>IF(VLOOKUP($A210,'Raw - F'!$B:$AA,24,FALSE)="","",VLOOKUP($A210,'Raw - F'!$B:$AA,24,FALSE))</f>
        <v/>
      </c>
      <c r="M210" s="16" t="str">
        <f>SUBSTITUTE(IFERROR(VLOOKUP($A210,'Raw - F'!$B:$X,22,FALSE),""),0,"")</f>
        <v xml:space="preserve"> </v>
      </c>
      <c r="N210" s="16" t="str">
        <f>SUBSTITUTE(IFERROR(VLOOKUP($A210,'Raw - F'!$B:$X,8,FALSE),""),0,"")</f>
        <v/>
      </c>
      <c r="O210" s="16" t="str">
        <f>SUBSTITUTE(IFERROR(VLOOKUP($A210,'Raw - F'!$B:$AA,25,FALSE),""),0,"")</f>
        <v/>
      </c>
      <c r="P210" s="16" t="str">
        <f>SUBSTITUTE(IFERROR(VLOOKUP($A210,'Raw - F'!$B:$AA,21,FALSE),""),0,"")</f>
        <v/>
      </c>
    </row>
    <row r="211" spans="1:16" x14ac:dyDescent="0.35">
      <c r="A211">
        <v>202</v>
      </c>
      <c r="B211" s="9">
        <f>IFERROR(VLOOKUP($A211,'Raw - F'!$B:$R,2,FALSE),"")</f>
        <v>44327</v>
      </c>
      <c r="C211" s="2" t="str">
        <f>IFERROR(VLOOKUP($A211,'Raw - F'!$B:$R,3,FALSE),"")</f>
        <v>AYR</v>
      </c>
      <c r="D211" s="2" t="str">
        <f>IFERROR(VLOOKUP($A211,'Raw - F'!$B:$R,6,FALSE),"")</f>
        <v>Hcap</v>
      </c>
      <c r="E211" s="2" t="str">
        <f>SUBSTITUTE(IFERROR(VLOOKUP($A211,'Raw - F'!$B:$O,9,FALSE),""),"0","")</f>
        <v>4yo+</v>
      </c>
      <c r="F211" s="2" t="str">
        <f>SUBSTITUTE(IFERROR(VLOOKUP($A211,'Raw - F'!$B:$O,7,FALSE),""),"0","")</f>
        <v>Open</v>
      </c>
      <c r="G211" s="2">
        <f>IFERROR(IF(VLOOKUP($A211,'Raw - F'!$B:$O,11,FALSE)&gt;1,VLOOKUP($A211,'Raw - F'!$B:$O,11,FALSE),IF(VLOOKUP($A211,'Raw - F'!$B:$M,12,FALSE)&lt;&gt;"",VLOOKUP($A211,'Raw - F'!$B:$M,12,FALSE),"")),"")</f>
        <v>6</v>
      </c>
      <c r="H211" s="4" t="str">
        <f>IFERROR(VLOOKUP($A211,'Raw - F'!$B:$O,13,FALSE),"")</f>
        <v>46-60</v>
      </c>
      <c r="I211" s="2" t="str">
        <f>IFERROR(VLOOKUP($A211,'Raw - F'!$B:$O,10,FALSE),"")</f>
        <v>A</v>
      </c>
      <c r="J211" s="2" t="str">
        <f>IFERROR(VLOOKUP($A211,'Raw - F'!$B:$P,15,FALSE),"")</f>
        <v>1m 5f</v>
      </c>
      <c r="K211" s="16" t="str">
        <f>SUBSTITUTE(IFERROR(VLOOKUP($A211,'Raw - F'!$B:$X,23,FALSE),""),0,"")</f>
        <v xml:space="preserve"> </v>
      </c>
      <c r="L211" s="22" t="str">
        <f>IF(VLOOKUP($A211,'Raw - F'!$B:$AA,24,FALSE)="","",VLOOKUP($A211,'Raw - F'!$B:$AA,24,FALSE))</f>
        <v/>
      </c>
      <c r="M211" s="16" t="str">
        <f>SUBSTITUTE(IFERROR(VLOOKUP($A211,'Raw - F'!$B:$X,22,FALSE),""),0,"")</f>
        <v xml:space="preserve"> </v>
      </c>
      <c r="N211" s="16" t="str">
        <f>SUBSTITUTE(IFERROR(VLOOKUP($A211,'Raw - F'!$B:$X,8,FALSE),""),0,"")</f>
        <v/>
      </c>
      <c r="O211" s="16" t="str">
        <f>SUBSTITUTE(IFERROR(VLOOKUP($A211,'Raw - F'!$B:$AA,25,FALSE),""),0,"")</f>
        <v/>
      </c>
      <c r="P211" s="16" t="str">
        <f>SUBSTITUTE(IFERROR(VLOOKUP($A211,'Raw - F'!$B:$AA,21,FALSE),""),0,"")</f>
        <v>Lady</v>
      </c>
    </row>
    <row r="212" spans="1:16" x14ac:dyDescent="0.35">
      <c r="A212">
        <v>203</v>
      </c>
      <c r="B212" s="9">
        <f>IFERROR(VLOOKUP($A212,'Raw - F'!$B:$R,2,FALSE),"")</f>
        <v>44327</v>
      </c>
      <c r="C212" s="2" t="str">
        <f>IFERROR(VLOOKUP($A212,'Raw - F'!$B:$R,3,FALSE),"")</f>
        <v>BEVERLEY</v>
      </c>
      <c r="D212" s="2" t="str">
        <f>IFERROR(VLOOKUP($A212,'Raw - F'!$B:$R,6,FALSE),"")</f>
        <v>Hcap</v>
      </c>
      <c r="E212" s="2" t="str">
        <f>SUBSTITUTE(IFERROR(VLOOKUP($A212,'Raw - F'!$B:$O,9,FALSE),""),"0","")</f>
        <v>4yo+</v>
      </c>
      <c r="F212" s="2" t="str">
        <f>SUBSTITUTE(IFERROR(VLOOKUP($A212,'Raw - F'!$B:$O,7,FALSE),""),"0","")</f>
        <v>Open</v>
      </c>
      <c r="G212" s="2">
        <f>IFERROR(IF(VLOOKUP($A212,'Raw - F'!$B:$O,11,FALSE)&gt;1,VLOOKUP($A212,'Raw - F'!$B:$O,11,FALSE),IF(VLOOKUP($A212,'Raw - F'!$B:$M,12,FALSE)&lt;&gt;"",VLOOKUP($A212,'Raw - F'!$B:$M,12,FALSE),"")),"")</f>
        <v>4</v>
      </c>
      <c r="H212" s="4" t="str">
        <f>IFERROR(VLOOKUP($A212,'Raw - F'!$B:$O,13,FALSE),"")</f>
        <v>66-85</v>
      </c>
      <c r="I212" s="2" t="str">
        <f>IFERROR(VLOOKUP($A212,'Raw - F'!$B:$O,10,FALSE),"")</f>
        <v>A</v>
      </c>
      <c r="J212" s="2" t="str">
        <f>IFERROR(VLOOKUP($A212,'Raw - F'!$B:$P,15,FALSE),"")</f>
        <v>1m</v>
      </c>
      <c r="K212" s="16" t="str">
        <f>SUBSTITUTE(IFERROR(VLOOKUP($A212,'Raw - F'!$B:$X,23,FALSE),""),0,"")</f>
        <v xml:space="preserve"> </v>
      </c>
      <c r="L212" s="22" t="str">
        <f>IF(VLOOKUP($A212,'Raw - F'!$B:$AA,24,FALSE)="","",VLOOKUP($A212,'Raw - F'!$B:$AA,24,FALSE))</f>
        <v/>
      </c>
      <c r="M212" s="16" t="str">
        <f>SUBSTITUTE(IFERROR(VLOOKUP($A212,'Raw - F'!$B:$X,22,FALSE),""),0,"")</f>
        <v xml:space="preserve"> </v>
      </c>
      <c r="N212" s="16" t="str">
        <f>SUBSTITUTE(IFERROR(VLOOKUP($A212,'Raw - F'!$B:$X,8,FALSE),""),0,"")</f>
        <v/>
      </c>
      <c r="O212" s="16" t="str">
        <f>SUBSTITUTE(IFERROR(VLOOKUP($A212,'Raw - F'!$B:$AA,25,FALSE),""),0,"")</f>
        <v/>
      </c>
      <c r="P212" s="16" t="str">
        <f>SUBSTITUTE(IFERROR(VLOOKUP($A212,'Raw - F'!$B:$AA,21,FALSE),""),0,"")</f>
        <v/>
      </c>
    </row>
    <row r="213" spans="1:16" x14ac:dyDescent="0.35">
      <c r="A213">
        <v>204</v>
      </c>
      <c r="B213" s="9">
        <f>IFERROR(VLOOKUP($A213,'Raw - F'!$B:$R,2,FALSE),"")</f>
        <v>44327</v>
      </c>
      <c r="C213" s="2" t="str">
        <f>IFERROR(VLOOKUP($A213,'Raw - F'!$B:$R,3,FALSE),"")</f>
        <v>BEVERLEY</v>
      </c>
      <c r="D213" s="2" t="str">
        <f>IFERROR(VLOOKUP($A213,'Raw - F'!$B:$R,6,FALSE),"")</f>
        <v>Hcap</v>
      </c>
      <c r="E213" s="2" t="str">
        <f>SUBSTITUTE(IFERROR(VLOOKUP($A213,'Raw - F'!$B:$O,9,FALSE),""),"0","")</f>
        <v>3yo</v>
      </c>
      <c r="F213" s="2" t="str">
        <f>SUBSTITUTE(IFERROR(VLOOKUP($A213,'Raw - F'!$B:$O,7,FALSE),""),"0","")</f>
        <v>Open</v>
      </c>
      <c r="G213" s="2">
        <f>IFERROR(IF(VLOOKUP($A213,'Raw - F'!$B:$O,11,FALSE)&gt;1,VLOOKUP($A213,'Raw - F'!$B:$O,11,FALSE),IF(VLOOKUP($A213,'Raw - F'!$B:$M,12,FALSE)&lt;&gt;"",VLOOKUP($A213,'Raw - F'!$B:$M,12,FALSE),"")),"")</f>
        <v>5</v>
      </c>
      <c r="H213" s="4" t="str">
        <f>IFERROR(VLOOKUP($A213,'Raw - F'!$B:$O,13,FALSE),"")</f>
        <v>56-75</v>
      </c>
      <c r="I213" s="2" t="str">
        <f>IFERROR(VLOOKUP($A213,'Raw - F'!$B:$O,10,FALSE),"")</f>
        <v>A</v>
      </c>
      <c r="J213" s="2" t="str">
        <f>IFERROR(VLOOKUP($A213,'Raw - F'!$B:$P,15,FALSE),"")</f>
        <v>1m 2f</v>
      </c>
      <c r="K213" s="16" t="str">
        <f>SUBSTITUTE(IFERROR(VLOOKUP($A213,'Raw - F'!$B:$X,23,FALSE),""),0,"")</f>
        <v xml:space="preserve"> </v>
      </c>
      <c r="L213" s="22" t="str">
        <f>IF(VLOOKUP($A213,'Raw - F'!$B:$AA,24,FALSE)="","",VLOOKUP($A213,'Raw - F'!$B:$AA,24,FALSE))</f>
        <v/>
      </c>
      <c r="M213" s="16" t="str">
        <f>SUBSTITUTE(IFERROR(VLOOKUP($A213,'Raw - F'!$B:$X,22,FALSE),""),0,"")</f>
        <v xml:space="preserve"> </v>
      </c>
      <c r="N213" s="16" t="str">
        <f>SUBSTITUTE(IFERROR(VLOOKUP($A213,'Raw - F'!$B:$X,8,FALSE),""),0,"")</f>
        <v/>
      </c>
      <c r="O213" s="16" t="str">
        <f>SUBSTITUTE(IFERROR(VLOOKUP($A213,'Raw - F'!$B:$AA,25,FALSE),""),0,"")</f>
        <v/>
      </c>
      <c r="P213" s="16" t="str">
        <f>SUBSTITUTE(IFERROR(VLOOKUP($A213,'Raw - F'!$B:$AA,21,FALSE),""),0,"")</f>
        <v/>
      </c>
    </row>
    <row r="214" spans="1:16" x14ac:dyDescent="0.35">
      <c r="A214">
        <v>205</v>
      </c>
      <c r="B214" s="9">
        <f>IFERROR(VLOOKUP($A214,'Raw - F'!$B:$R,2,FALSE),"")</f>
        <v>44327</v>
      </c>
      <c r="C214" s="2" t="str">
        <f>IFERROR(VLOOKUP($A214,'Raw - F'!$B:$R,3,FALSE),"")</f>
        <v>BEVERLEY</v>
      </c>
      <c r="D214" s="2" t="str">
        <f>IFERROR(VLOOKUP($A214,'Raw - F'!$B:$R,6,FALSE),"")</f>
        <v>Hcap</v>
      </c>
      <c r="E214" s="2" t="str">
        <f>SUBSTITUTE(IFERROR(VLOOKUP($A214,'Raw - F'!$B:$O,9,FALSE),""),"0","")</f>
        <v>4yo+</v>
      </c>
      <c r="F214" s="2" t="str">
        <f>SUBSTITUTE(IFERROR(VLOOKUP($A214,'Raw - F'!$B:$O,7,FALSE),""),"0","")</f>
        <v>Open</v>
      </c>
      <c r="G214" s="2">
        <f>IFERROR(IF(VLOOKUP($A214,'Raw - F'!$B:$O,11,FALSE)&gt;1,VLOOKUP($A214,'Raw - F'!$B:$O,11,FALSE),IF(VLOOKUP($A214,'Raw - F'!$B:$M,12,FALSE)&lt;&gt;"",VLOOKUP($A214,'Raw - F'!$B:$M,12,FALSE),"")),"")</f>
        <v>5</v>
      </c>
      <c r="H214" s="4" t="str">
        <f>IFERROR(VLOOKUP($A214,'Raw - F'!$B:$O,13,FALSE),"")</f>
        <v>56-75</v>
      </c>
      <c r="I214" s="2" t="str">
        <f>IFERROR(VLOOKUP($A214,'Raw - F'!$B:$O,10,FALSE),"")</f>
        <v>A</v>
      </c>
      <c r="J214" s="2" t="str">
        <f>IFERROR(VLOOKUP($A214,'Raw - F'!$B:$P,15,FALSE),"")</f>
        <v>5f</v>
      </c>
      <c r="K214" s="16" t="str">
        <f>SUBSTITUTE(IFERROR(VLOOKUP($A214,'Raw - F'!$B:$X,23,FALSE),""),0,"")</f>
        <v xml:space="preserve"> </v>
      </c>
      <c r="L214" s="22" t="str">
        <f>IF(VLOOKUP($A214,'Raw - F'!$B:$AA,24,FALSE)="","",VLOOKUP($A214,'Raw - F'!$B:$AA,24,FALSE))</f>
        <v/>
      </c>
      <c r="M214" s="16" t="str">
        <f>SUBSTITUTE(IFERROR(VLOOKUP($A214,'Raw - F'!$B:$X,22,FALSE),""),0,"")</f>
        <v xml:space="preserve"> </v>
      </c>
      <c r="N214" s="16" t="str">
        <f>SUBSTITUTE(IFERROR(VLOOKUP($A214,'Raw - F'!$B:$X,8,FALSE),""),0,"")</f>
        <v/>
      </c>
      <c r="O214" s="16" t="str">
        <f>SUBSTITUTE(IFERROR(VLOOKUP($A214,'Raw - F'!$B:$AA,25,FALSE),""),0,"")</f>
        <v/>
      </c>
      <c r="P214" s="16" t="str">
        <f>SUBSTITUTE(IFERROR(VLOOKUP($A214,'Raw - F'!$B:$AA,21,FALSE),""),0,"")</f>
        <v/>
      </c>
    </row>
    <row r="215" spans="1:16" x14ac:dyDescent="0.35">
      <c r="A215">
        <v>206</v>
      </c>
      <c r="B215" s="9">
        <f>IFERROR(VLOOKUP($A215,'Raw - F'!$B:$R,2,FALSE),"")</f>
        <v>44327</v>
      </c>
      <c r="C215" s="2" t="str">
        <f>IFERROR(VLOOKUP($A215,'Raw - F'!$B:$R,3,FALSE),"")</f>
        <v>BEVERLEY</v>
      </c>
      <c r="D215" s="2" t="str">
        <f>IFERROR(VLOOKUP($A215,'Raw - F'!$B:$R,6,FALSE),"")</f>
        <v>WFA</v>
      </c>
      <c r="E215" s="2" t="str">
        <f>SUBSTITUTE(IFERROR(VLOOKUP($A215,'Raw - F'!$B:$O,9,FALSE),""),"0","")</f>
        <v>3yo+</v>
      </c>
      <c r="F215" s="2" t="str">
        <f>SUBSTITUTE(IFERROR(VLOOKUP($A215,'Raw - F'!$B:$O,7,FALSE),""),"0","")</f>
        <v>Mdn</v>
      </c>
      <c r="G215" s="2">
        <f>IFERROR(IF(VLOOKUP($A215,'Raw - F'!$B:$O,11,FALSE)&gt;1,VLOOKUP($A215,'Raw - F'!$B:$O,11,FALSE),IF(VLOOKUP($A215,'Raw - F'!$B:$M,12,FALSE)&lt;&gt;"",VLOOKUP($A215,'Raw - F'!$B:$M,12,FALSE),"")),"")</f>
        <v>5</v>
      </c>
      <c r="H215" s="4" t="str">
        <f>IFERROR(VLOOKUP($A215,'Raw - F'!$B:$O,13,FALSE),"")</f>
        <v>Open</v>
      </c>
      <c r="I215" s="2" t="str">
        <f>IFERROR(VLOOKUP($A215,'Raw - F'!$B:$O,10,FALSE),"")</f>
        <v>F</v>
      </c>
      <c r="J215" s="2" t="str">
        <f>IFERROR(VLOOKUP($A215,'Raw - F'!$B:$P,15,FALSE),"")</f>
        <v>1m</v>
      </c>
      <c r="K215" s="16" t="str">
        <f>SUBSTITUTE(IFERROR(VLOOKUP($A215,'Raw - F'!$B:$X,23,FALSE),""),0,"")</f>
        <v xml:space="preserve"> </v>
      </c>
      <c r="L215" s="22" t="str">
        <f>IF(VLOOKUP($A215,'Raw - F'!$B:$AA,24,FALSE)="","",VLOOKUP($A215,'Raw - F'!$B:$AA,24,FALSE))</f>
        <v/>
      </c>
      <c r="M215" s="16" t="str">
        <f>SUBSTITUTE(IFERROR(VLOOKUP($A215,'Raw - F'!$B:$X,22,FALSE),""),0,"")</f>
        <v xml:space="preserve"> </v>
      </c>
      <c r="N215" s="16" t="str">
        <f>SUBSTITUTE(IFERROR(VLOOKUP($A215,'Raw - F'!$B:$X,8,FALSE),""),0,"")</f>
        <v/>
      </c>
      <c r="O215" s="16" t="str">
        <f>SUBSTITUTE(IFERROR(VLOOKUP($A215,'Raw - F'!$B:$AA,25,FALSE),""),0,"")</f>
        <v/>
      </c>
      <c r="P215" s="16" t="str">
        <f>SUBSTITUTE(IFERROR(VLOOKUP($A215,'Raw - F'!$B:$AA,21,FALSE),""),0,"")</f>
        <v/>
      </c>
    </row>
    <row r="216" spans="1:16" x14ac:dyDescent="0.35">
      <c r="A216">
        <v>207</v>
      </c>
      <c r="B216" s="9">
        <f>IFERROR(VLOOKUP($A216,'Raw - F'!$B:$R,2,FALSE),"")</f>
        <v>44327</v>
      </c>
      <c r="C216" s="2" t="str">
        <f>IFERROR(VLOOKUP($A216,'Raw - F'!$B:$R,3,FALSE),"")</f>
        <v>BEVERLEY</v>
      </c>
      <c r="D216" s="2" t="str">
        <f>IFERROR(VLOOKUP($A216,'Raw - F'!$B:$R,6,FALSE),"")</f>
        <v>WFA</v>
      </c>
      <c r="E216" s="2" t="str">
        <f>SUBSTITUTE(IFERROR(VLOOKUP($A216,'Raw - F'!$B:$O,9,FALSE),""),"0","")</f>
        <v>2yo</v>
      </c>
      <c r="F216" s="2" t="str">
        <f>SUBSTITUTE(IFERROR(VLOOKUP($A216,'Raw - F'!$B:$O,7,FALSE),""),"0","")</f>
        <v>Nov</v>
      </c>
      <c r="G216" s="2">
        <f>IFERROR(IF(VLOOKUP($A216,'Raw - F'!$B:$O,11,FALSE)&gt;1,VLOOKUP($A216,'Raw - F'!$B:$O,11,FALSE),IF(VLOOKUP($A216,'Raw - F'!$B:$M,12,FALSE)&lt;&gt;"",VLOOKUP($A216,'Raw - F'!$B:$M,12,FALSE),"")),"")</f>
        <v>5</v>
      </c>
      <c r="H216" s="4" t="str">
        <f>IFERROR(VLOOKUP($A216,'Raw - F'!$B:$O,13,FALSE),"")</f>
        <v>Open</v>
      </c>
      <c r="I216" s="2" t="str">
        <f>IFERROR(VLOOKUP($A216,'Raw - F'!$B:$O,10,FALSE),"")</f>
        <v>A</v>
      </c>
      <c r="J216" s="2" t="str">
        <f>IFERROR(VLOOKUP($A216,'Raw - F'!$B:$P,15,FALSE),"")</f>
        <v>5f</v>
      </c>
      <c r="K216" s="16" t="str">
        <f>SUBSTITUTE(IFERROR(VLOOKUP($A216,'Raw - F'!$B:$X,23,FALSE),""),0,"")</f>
        <v xml:space="preserve"> </v>
      </c>
      <c r="L216" s="22" t="str">
        <f>IF(VLOOKUP($A216,'Raw - F'!$B:$AA,24,FALSE)="","",VLOOKUP($A216,'Raw - F'!$B:$AA,24,FALSE))</f>
        <v/>
      </c>
      <c r="M216" s="16" t="str">
        <f>SUBSTITUTE(IFERROR(VLOOKUP($A216,'Raw - F'!$B:$X,22,FALSE),""),0,"")</f>
        <v xml:space="preserve"> </v>
      </c>
      <c r="N216" s="16" t="str">
        <f>SUBSTITUTE(IFERROR(VLOOKUP($A216,'Raw - F'!$B:$X,8,FALSE),""),0,"")</f>
        <v/>
      </c>
      <c r="O216" s="16" t="str">
        <f>SUBSTITUTE(IFERROR(VLOOKUP($A216,'Raw - F'!$B:$AA,25,FALSE),""),0,"")</f>
        <v/>
      </c>
      <c r="P216" s="16" t="str">
        <f>SUBSTITUTE(IFERROR(VLOOKUP($A216,'Raw - F'!$B:$AA,21,FALSE),""),0,"")</f>
        <v/>
      </c>
    </row>
    <row r="217" spans="1:16" x14ac:dyDescent="0.35">
      <c r="A217">
        <v>208</v>
      </c>
      <c r="B217" s="9">
        <f>IFERROR(VLOOKUP($A217,'Raw - F'!$B:$R,2,FALSE),"")</f>
        <v>44327</v>
      </c>
      <c r="C217" s="2" t="str">
        <f>IFERROR(VLOOKUP($A217,'Raw - F'!$B:$R,3,FALSE),"")</f>
        <v>BEVERLEY</v>
      </c>
      <c r="D217" s="2" t="str">
        <f>IFERROR(VLOOKUP($A217,'Raw - F'!$B:$R,6,FALSE),"")</f>
        <v>Hcap</v>
      </c>
      <c r="E217" s="2" t="str">
        <f>SUBSTITUTE(IFERROR(VLOOKUP($A217,'Raw - F'!$B:$O,9,FALSE),""),"0","")</f>
        <v>3yo</v>
      </c>
      <c r="F217" s="2" t="str">
        <f>SUBSTITUTE(IFERROR(VLOOKUP($A217,'Raw - F'!$B:$O,7,FALSE),""),"0","")</f>
        <v>Open</v>
      </c>
      <c r="G217" s="2">
        <f>IFERROR(IF(VLOOKUP($A217,'Raw - F'!$B:$O,11,FALSE)&gt;1,VLOOKUP($A217,'Raw - F'!$B:$O,11,FALSE),IF(VLOOKUP($A217,'Raw - F'!$B:$M,12,FALSE)&lt;&gt;"",VLOOKUP($A217,'Raw - F'!$B:$M,12,FALSE),"")),"")</f>
        <v>6</v>
      </c>
      <c r="H217" s="4" t="str">
        <f>IFERROR(VLOOKUP($A217,'Raw - F'!$B:$O,13,FALSE),"")</f>
        <v>46-65</v>
      </c>
      <c r="I217" s="2" t="str">
        <f>IFERROR(VLOOKUP($A217,'Raw - F'!$B:$O,10,FALSE),"")</f>
        <v>A</v>
      </c>
      <c r="J217" s="2" t="str">
        <f>IFERROR(VLOOKUP($A217,'Raw - F'!$B:$P,15,FALSE),"")</f>
        <v>1m 4f</v>
      </c>
      <c r="K217" s="16" t="str">
        <f>SUBSTITUTE(IFERROR(VLOOKUP($A217,'Raw - F'!$B:$X,23,FALSE),""),0,"")</f>
        <v xml:space="preserve"> </v>
      </c>
      <c r="L217" s="22" t="str">
        <f>IF(VLOOKUP($A217,'Raw - F'!$B:$AA,24,FALSE)="","",VLOOKUP($A217,'Raw - F'!$B:$AA,24,FALSE))</f>
        <v/>
      </c>
      <c r="M217" s="16" t="str">
        <f>SUBSTITUTE(IFERROR(VLOOKUP($A217,'Raw - F'!$B:$X,22,FALSE),""),0,"")</f>
        <v xml:space="preserve"> </v>
      </c>
      <c r="N217" s="16" t="str">
        <f>SUBSTITUTE(IFERROR(VLOOKUP($A217,'Raw - F'!$B:$X,8,FALSE),""),0,"")</f>
        <v/>
      </c>
      <c r="O217" s="16" t="str">
        <f>SUBSTITUTE(IFERROR(VLOOKUP($A217,'Raw - F'!$B:$AA,25,FALSE),""),0,"")</f>
        <v/>
      </c>
      <c r="P217" s="16" t="str">
        <f>SUBSTITUTE(IFERROR(VLOOKUP($A217,'Raw - F'!$B:$AA,21,FALSE),""),0,"")</f>
        <v/>
      </c>
    </row>
    <row r="218" spans="1:16" x14ac:dyDescent="0.35">
      <c r="A218">
        <v>209</v>
      </c>
      <c r="B218" s="9">
        <f>IFERROR(VLOOKUP($A218,'Raw - F'!$B:$R,2,FALSE),"")</f>
        <v>44327</v>
      </c>
      <c r="C218" s="2" t="str">
        <f>IFERROR(VLOOKUP($A218,'Raw - F'!$B:$R,3,FALSE),"")</f>
        <v>BEVERLEY</v>
      </c>
      <c r="D218" s="2" t="str">
        <f>IFERROR(VLOOKUP($A218,'Raw - F'!$B:$R,6,FALSE),"")</f>
        <v>WFA</v>
      </c>
      <c r="E218" s="2" t="str">
        <f>SUBSTITUTE(IFERROR(VLOOKUP($A218,'Raw - F'!$B:$O,9,FALSE),""),"0","")</f>
        <v>3yo</v>
      </c>
      <c r="F218" s="2" t="str">
        <f>SUBSTITUTE(IFERROR(VLOOKUP($A218,'Raw - F'!$B:$O,7,FALSE),""),"0","")</f>
        <v>Open</v>
      </c>
      <c r="G218" s="2">
        <f>IFERROR(IF(VLOOKUP($A218,'Raw - F'!$B:$O,11,FALSE)&gt;1,VLOOKUP($A218,'Raw - F'!$B:$O,11,FALSE),IF(VLOOKUP($A218,'Raw - F'!$B:$M,12,FALSE)&lt;&gt;"",VLOOKUP($A218,'Raw - F'!$B:$M,12,FALSE),"")),"")</f>
        <v>6</v>
      </c>
      <c r="H218" s="4" t="str">
        <f>IFERROR(VLOOKUP($A218,'Raw - F'!$B:$O,13,FALSE),"")</f>
        <v>Open</v>
      </c>
      <c r="I218" s="2" t="str">
        <f>IFERROR(VLOOKUP($A218,'Raw - F'!$B:$O,10,FALSE),"")</f>
        <v>A</v>
      </c>
      <c r="J218" s="2" t="str">
        <f>IFERROR(VLOOKUP($A218,'Raw - F'!$B:$P,15,FALSE),"")</f>
        <v>5f</v>
      </c>
      <c r="K218" s="16" t="str">
        <f>SUBSTITUTE(IFERROR(VLOOKUP($A218,'Raw - F'!$B:$X,23,FALSE),""),0,"")</f>
        <v xml:space="preserve"> </v>
      </c>
      <c r="L218" s="22" t="str">
        <f>IF(VLOOKUP($A218,'Raw - F'!$B:$AA,24,FALSE)="","",VLOOKUP($A218,'Raw - F'!$B:$AA,24,FALSE))</f>
        <v/>
      </c>
      <c r="M218" s="16" t="str">
        <f>SUBSTITUTE(IFERROR(VLOOKUP($A218,'Raw - F'!$B:$X,22,FALSE),""),0,"")</f>
        <v>Seller</v>
      </c>
      <c r="N218" s="16" t="str">
        <f>SUBSTITUTE(IFERROR(VLOOKUP($A218,'Raw - F'!$B:$X,8,FALSE),""),0,"")</f>
        <v/>
      </c>
      <c r="O218" s="16" t="str">
        <f>SUBSTITUTE(IFERROR(VLOOKUP($A218,'Raw - F'!$B:$AA,25,FALSE),""),0,"")</f>
        <v/>
      </c>
      <c r="P218" s="16" t="str">
        <f>SUBSTITUTE(IFERROR(VLOOKUP($A218,'Raw - F'!$B:$AA,21,FALSE),""),0,"")</f>
        <v/>
      </c>
    </row>
    <row r="219" spans="1:16" x14ac:dyDescent="0.35">
      <c r="A219">
        <v>210</v>
      </c>
      <c r="B219" s="9">
        <f>IFERROR(VLOOKUP($A219,'Raw - F'!$B:$R,2,FALSE),"")</f>
        <v>44327</v>
      </c>
      <c r="C219" s="2" t="str">
        <f>IFERROR(VLOOKUP($A219,'Raw - F'!$B:$R,3,FALSE),"")</f>
        <v>CHEPSTOW</v>
      </c>
      <c r="D219" s="2" t="str">
        <f>IFERROR(VLOOKUP($A219,'Raw - F'!$B:$R,6,FALSE),"")</f>
        <v>Hcap</v>
      </c>
      <c r="E219" s="2" t="str">
        <f>SUBSTITUTE(IFERROR(VLOOKUP($A219,'Raw - F'!$B:$O,9,FALSE),""),"0","")</f>
        <v>4yo+</v>
      </c>
      <c r="F219" s="2" t="str">
        <f>SUBSTITUTE(IFERROR(VLOOKUP($A219,'Raw - F'!$B:$O,7,FALSE),""),"0","")</f>
        <v>Open</v>
      </c>
      <c r="G219" s="2">
        <f>IFERROR(IF(VLOOKUP($A219,'Raw - F'!$B:$O,11,FALSE)&gt;1,VLOOKUP($A219,'Raw - F'!$B:$O,11,FALSE),IF(VLOOKUP($A219,'Raw - F'!$B:$M,12,FALSE)&lt;&gt;"",VLOOKUP($A219,'Raw - F'!$B:$M,12,FALSE),"")),"")</f>
        <v>5</v>
      </c>
      <c r="H219" s="4" t="str">
        <f>IFERROR(VLOOKUP($A219,'Raw - F'!$B:$O,13,FALSE),"")</f>
        <v>51-70</v>
      </c>
      <c r="I219" s="2" t="str">
        <f>IFERROR(VLOOKUP($A219,'Raw - F'!$B:$O,10,FALSE),"")</f>
        <v>A</v>
      </c>
      <c r="J219" s="2" t="str">
        <f>IFERROR(VLOOKUP($A219,'Raw - F'!$B:$P,15,FALSE),"")</f>
        <v>1m</v>
      </c>
      <c r="K219" s="16" t="str">
        <f>SUBSTITUTE(IFERROR(VLOOKUP($A219,'Raw - F'!$B:$X,23,FALSE),""),0,"")</f>
        <v xml:space="preserve"> </v>
      </c>
      <c r="L219" s="22" t="str">
        <f>IF(VLOOKUP($A219,'Raw - F'!$B:$AA,24,FALSE)="","",VLOOKUP($A219,'Raw - F'!$B:$AA,24,FALSE))</f>
        <v/>
      </c>
      <c r="M219" s="16" t="str">
        <f>SUBSTITUTE(IFERROR(VLOOKUP($A219,'Raw - F'!$B:$X,22,FALSE),""),0,"")</f>
        <v xml:space="preserve"> </v>
      </c>
      <c r="N219" s="16" t="str">
        <f>SUBSTITUTE(IFERROR(VLOOKUP($A219,'Raw - F'!$B:$X,8,FALSE),""),0,"")</f>
        <v/>
      </c>
      <c r="O219" s="16" t="str">
        <f>SUBSTITUTE(IFERROR(VLOOKUP($A219,'Raw - F'!$B:$AA,25,FALSE),""),0,"")</f>
        <v/>
      </c>
      <c r="P219" s="16" t="str">
        <f>SUBSTITUTE(IFERROR(VLOOKUP($A219,'Raw - F'!$B:$AA,21,FALSE),""),0,"")</f>
        <v/>
      </c>
    </row>
    <row r="220" spans="1:16" x14ac:dyDescent="0.35">
      <c r="A220">
        <v>211</v>
      </c>
      <c r="B220" s="9">
        <f>IFERROR(VLOOKUP($A220,'Raw - F'!$B:$R,2,FALSE),"")</f>
        <v>44327</v>
      </c>
      <c r="C220" s="2" t="str">
        <f>IFERROR(VLOOKUP($A220,'Raw - F'!$B:$R,3,FALSE),"")</f>
        <v>CHEPSTOW</v>
      </c>
      <c r="D220" s="2" t="str">
        <f>IFERROR(VLOOKUP($A220,'Raw - F'!$B:$R,6,FALSE),"")</f>
        <v>WFA</v>
      </c>
      <c r="E220" s="2" t="str">
        <f>SUBSTITUTE(IFERROR(VLOOKUP($A220,'Raw - F'!$B:$O,9,FALSE),""),"0","")</f>
        <v>3yo</v>
      </c>
      <c r="F220" s="2" t="str">
        <f>SUBSTITUTE(IFERROR(VLOOKUP($A220,'Raw - F'!$B:$O,7,FALSE),""),"0","")</f>
        <v>Nov</v>
      </c>
      <c r="G220" s="2">
        <f>IFERROR(IF(VLOOKUP($A220,'Raw - F'!$B:$O,11,FALSE)&gt;1,VLOOKUP($A220,'Raw - F'!$B:$O,11,FALSE),IF(VLOOKUP($A220,'Raw - F'!$B:$M,12,FALSE)&lt;&gt;"",VLOOKUP($A220,'Raw - F'!$B:$M,12,FALSE),"")),"")</f>
        <v>5</v>
      </c>
      <c r="H220" s="4" t="str">
        <f>IFERROR(VLOOKUP($A220,'Raw - F'!$B:$O,13,FALSE),"")</f>
        <v>Open</v>
      </c>
      <c r="I220" s="2" t="str">
        <f>IFERROR(VLOOKUP($A220,'Raw - F'!$B:$O,10,FALSE),"")</f>
        <v>A</v>
      </c>
      <c r="J220" s="2" t="str">
        <f>IFERROR(VLOOKUP($A220,'Raw - F'!$B:$P,15,FALSE),"")</f>
        <v>1m</v>
      </c>
      <c r="K220" s="16" t="str">
        <f>SUBSTITUTE(IFERROR(VLOOKUP($A220,'Raw - F'!$B:$X,23,FALSE),""),0,"")</f>
        <v>Auct</v>
      </c>
      <c r="L220" s="22">
        <f>IF(VLOOKUP($A220,'Raw - F'!$B:$AA,24,FALSE)="","",VLOOKUP($A220,'Raw - F'!$B:$AA,24,FALSE))</f>
        <v>35000</v>
      </c>
      <c r="M220" s="16" t="str">
        <f>SUBSTITUTE(IFERROR(VLOOKUP($A220,'Raw - F'!$B:$X,22,FALSE),""),0,"")</f>
        <v xml:space="preserve"> </v>
      </c>
      <c r="N220" s="16" t="str">
        <f>SUBSTITUTE(IFERROR(VLOOKUP($A220,'Raw - F'!$B:$X,8,FALSE),""),0,"")</f>
        <v/>
      </c>
      <c r="O220" s="16" t="str">
        <f>SUBSTITUTE(IFERROR(VLOOKUP($A220,'Raw - F'!$B:$AA,25,FALSE),""),0,"")</f>
        <v/>
      </c>
      <c r="P220" s="16" t="str">
        <f>SUBSTITUTE(IFERROR(VLOOKUP($A220,'Raw - F'!$B:$AA,21,FALSE),""),0,"")</f>
        <v/>
      </c>
    </row>
    <row r="221" spans="1:16" x14ac:dyDescent="0.35">
      <c r="A221">
        <v>212</v>
      </c>
      <c r="B221" s="9">
        <f>IFERROR(VLOOKUP($A221,'Raw - F'!$B:$R,2,FALSE),"")</f>
        <v>44327</v>
      </c>
      <c r="C221" s="2" t="str">
        <f>IFERROR(VLOOKUP($A221,'Raw - F'!$B:$R,3,FALSE),"")</f>
        <v>CHEPSTOW</v>
      </c>
      <c r="D221" s="2" t="str">
        <f>IFERROR(VLOOKUP($A221,'Raw - F'!$B:$R,6,FALSE),"")</f>
        <v>WFA</v>
      </c>
      <c r="E221" s="2" t="str">
        <f>SUBSTITUTE(IFERROR(VLOOKUP($A221,'Raw - F'!$B:$O,9,FALSE),""),"0","")</f>
        <v>2yo</v>
      </c>
      <c r="F221" s="2" t="str">
        <f>SUBSTITUTE(IFERROR(VLOOKUP($A221,'Raw - F'!$B:$O,7,FALSE),""),"0","")</f>
        <v>Mdn</v>
      </c>
      <c r="G221" s="2">
        <f>IFERROR(IF(VLOOKUP($A221,'Raw - F'!$B:$O,11,FALSE)&gt;1,VLOOKUP($A221,'Raw - F'!$B:$O,11,FALSE),IF(VLOOKUP($A221,'Raw - F'!$B:$M,12,FALSE)&lt;&gt;"",VLOOKUP($A221,'Raw - F'!$B:$M,12,FALSE),"")),"")</f>
        <v>5</v>
      </c>
      <c r="H221" s="4" t="str">
        <f>IFERROR(VLOOKUP($A221,'Raw - F'!$B:$O,13,FALSE),"")</f>
        <v>Open</v>
      </c>
      <c r="I221" s="2" t="str">
        <f>IFERROR(VLOOKUP($A221,'Raw - F'!$B:$O,10,FALSE),"")</f>
        <v>A</v>
      </c>
      <c r="J221" s="2" t="str">
        <f>IFERROR(VLOOKUP($A221,'Raw - F'!$B:$P,15,FALSE),"")</f>
        <v>5f</v>
      </c>
      <c r="K221" s="16" t="str">
        <f>SUBSTITUTE(IFERROR(VLOOKUP($A221,'Raw - F'!$B:$X,23,FALSE),""),0,"")</f>
        <v>Rest.</v>
      </c>
      <c r="L221" s="22" t="str">
        <f>IF(VLOOKUP($A221,'Raw - F'!$B:$AA,24,FALSE)="","",VLOOKUP($A221,'Raw - F'!$B:$AA,24,FALSE))</f>
        <v>C</v>
      </c>
      <c r="M221" s="16" t="str">
        <f>SUBSTITUTE(IFERROR(VLOOKUP($A221,'Raw - F'!$B:$X,22,FALSE),""),0,"")</f>
        <v xml:space="preserve"> </v>
      </c>
      <c r="N221" s="16" t="str">
        <f>SUBSTITUTE(IFERROR(VLOOKUP($A221,'Raw - F'!$B:$X,8,FALSE),""),0,"")</f>
        <v/>
      </c>
      <c r="O221" s="16" t="str">
        <f>SUBSTITUTE(IFERROR(VLOOKUP($A221,'Raw - F'!$B:$AA,25,FALSE),""),0,"")</f>
        <v/>
      </c>
      <c r="P221" s="16" t="str">
        <f>SUBSTITUTE(IFERROR(VLOOKUP($A221,'Raw - F'!$B:$AA,21,FALSE),""),0,"")</f>
        <v/>
      </c>
    </row>
    <row r="222" spans="1:16" x14ac:dyDescent="0.35">
      <c r="A222">
        <v>213</v>
      </c>
      <c r="B222" s="9">
        <f>IFERROR(VLOOKUP($A222,'Raw - F'!$B:$R,2,FALSE),"")</f>
        <v>44327</v>
      </c>
      <c r="C222" s="2" t="str">
        <f>IFERROR(VLOOKUP($A222,'Raw - F'!$B:$R,3,FALSE),"")</f>
        <v>CHEPSTOW</v>
      </c>
      <c r="D222" s="2" t="str">
        <f>IFERROR(VLOOKUP($A222,'Raw - F'!$B:$R,6,FALSE),"")</f>
        <v>Hcap</v>
      </c>
      <c r="E222" s="2" t="str">
        <f>SUBSTITUTE(IFERROR(VLOOKUP($A222,'Raw - F'!$B:$O,9,FALSE),""),"0","")</f>
        <v>4yo+</v>
      </c>
      <c r="F222" s="2" t="str">
        <f>SUBSTITUTE(IFERROR(VLOOKUP($A222,'Raw - F'!$B:$O,7,FALSE),""),"0","")</f>
        <v>Open</v>
      </c>
      <c r="G222" s="2">
        <f>IFERROR(IF(VLOOKUP($A222,'Raw - F'!$B:$O,11,FALSE)&gt;1,VLOOKUP($A222,'Raw - F'!$B:$O,11,FALSE),IF(VLOOKUP($A222,'Raw - F'!$B:$M,12,FALSE)&lt;&gt;"",VLOOKUP($A222,'Raw - F'!$B:$M,12,FALSE),"")),"")</f>
        <v>5</v>
      </c>
      <c r="H222" s="4" t="str">
        <f>IFERROR(VLOOKUP($A222,'Raw - F'!$B:$O,13,FALSE),"")</f>
        <v>51-70</v>
      </c>
      <c r="I222" s="2" t="str">
        <f>IFERROR(VLOOKUP($A222,'Raw - F'!$B:$O,10,FALSE),"")</f>
        <v>A</v>
      </c>
      <c r="J222" s="2" t="str">
        <f>IFERROR(VLOOKUP($A222,'Raw - F'!$B:$P,15,FALSE),"")</f>
        <v>6f</v>
      </c>
      <c r="K222" s="16" t="str">
        <f>SUBSTITUTE(IFERROR(VLOOKUP($A222,'Raw - F'!$B:$X,23,FALSE),""),0,"")</f>
        <v xml:space="preserve"> </v>
      </c>
      <c r="L222" s="22" t="str">
        <f>IF(VLOOKUP($A222,'Raw - F'!$B:$AA,24,FALSE)="","",VLOOKUP($A222,'Raw - F'!$B:$AA,24,FALSE))</f>
        <v/>
      </c>
      <c r="M222" s="16" t="str">
        <f>SUBSTITUTE(IFERROR(VLOOKUP($A222,'Raw - F'!$B:$X,22,FALSE),""),0,"")</f>
        <v xml:space="preserve"> </v>
      </c>
      <c r="N222" s="16" t="str">
        <f>SUBSTITUTE(IFERROR(VLOOKUP($A222,'Raw - F'!$B:$X,8,FALSE),""),0,"")</f>
        <v/>
      </c>
      <c r="O222" s="16" t="str">
        <f>SUBSTITUTE(IFERROR(VLOOKUP($A222,'Raw - F'!$B:$AA,25,FALSE),""),0,"")</f>
        <v/>
      </c>
      <c r="P222" s="16" t="str">
        <f>SUBSTITUTE(IFERROR(VLOOKUP($A222,'Raw - F'!$B:$AA,21,FALSE),""),0,"")</f>
        <v/>
      </c>
    </row>
    <row r="223" spans="1:16" x14ac:dyDescent="0.35">
      <c r="A223">
        <v>214</v>
      </c>
      <c r="B223" s="9">
        <f>IFERROR(VLOOKUP($A223,'Raw - F'!$B:$R,2,FALSE),"")</f>
        <v>44327</v>
      </c>
      <c r="C223" s="2" t="str">
        <f>IFERROR(VLOOKUP($A223,'Raw - F'!$B:$R,3,FALSE),"")</f>
        <v>CHEPSTOW</v>
      </c>
      <c r="D223" s="2" t="str">
        <f>IFERROR(VLOOKUP($A223,'Raw - F'!$B:$R,6,FALSE),"")</f>
        <v>Hcap</v>
      </c>
      <c r="E223" s="2" t="str">
        <f>SUBSTITUTE(IFERROR(VLOOKUP($A223,'Raw - F'!$B:$O,9,FALSE),""),"0","")</f>
        <v>4yo+</v>
      </c>
      <c r="F223" s="2" t="str">
        <f>SUBSTITUTE(IFERROR(VLOOKUP($A223,'Raw - F'!$B:$O,7,FALSE),""),"0","")</f>
        <v>Open</v>
      </c>
      <c r="G223" s="2">
        <f>IFERROR(IF(VLOOKUP($A223,'Raw - F'!$B:$O,11,FALSE)&gt;1,VLOOKUP($A223,'Raw - F'!$B:$O,11,FALSE),IF(VLOOKUP($A223,'Raw - F'!$B:$M,12,FALSE)&lt;&gt;"",VLOOKUP($A223,'Raw - F'!$B:$M,12,FALSE),"")),"")</f>
        <v>6</v>
      </c>
      <c r="H223" s="4" t="str">
        <f>IFERROR(VLOOKUP($A223,'Raw - F'!$B:$O,13,FALSE),"")</f>
        <v>46-60</v>
      </c>
      <c r="I223" s="2" t="str">
        <f>IFERROR(VLOOKUP($A223,'Raw - F'!$B:$O,10,FALSE),"")</f>
        <v>A</v>
      </c>
      <c r="J223" s="2" t="str">
        <f>IFERROR(VLOOKUP($A223,'Raw - F'!$B:$P,15,FALSE),"")</f>
        <v>2m+</v>
      </c>
      <c r="K223" s="16" t="str">
        <f>SUBSTITUTE(IFERROR(VLOOKUP($A223,'Raw - F'!$B:$X,23,FALSE),""),0,"")</f>
        <v xml:space="preserve"> </v>
      </c>
      <c r="L223" s="22" t="str">
        <f>IF(VLOOKUP($A223,'Raw - F'!$B:$AA,24,FALSE)="","",VLOOKUP($A223,'Raw - F'!$B:$AA,24,FALSE))</f>
        <v/>
      </c>
      <c r="M223" s="16" t="str">
        <f>SUBSTITUTE(IFERROR(VLOOKUP($A223,'Raw - F'!$B:$X,22,FALSE),""),0,"")</f>
        <v xml:space="preserve"> </v>
      </c>
      <c r="N223" s="16" t="str">
        <f>SUBSTITUTE(IFERROR(VLOOKUP($A223,'Raw - F'!$B:$X,8,FALSE),""),0,"")</f>
        <v/>
      </c>
      <c r="O223" s="16" t="str">
        <f>SUBSTITUTE(IFERROR(VLOOKUP($A223,'Raw - F'!$B:$AA,25,FALSE),""),0,"")</f>
        <v/>
      </c>
      <c r="P223" s="16" t="str">
        <f>SUBSTITUTE(IFERROR(VLOOKUP($A223,'Raw - F'!$B:$AA,21,FALSE),""),0,"")</f>
        <v/>
      </c>
    </row>
    <row r="224" spans="1:16" x14ac:dyDescent="0.35">
      <c r="A224">
        <v>215</v>
      </c>
      <c r="B224" s="9">
        <f>IFERROR(VLOOKUP($A224,'Raw - F'!$B:$R,2,FALSE),"")</f>
        <v>44327</v>
      </c>
      <c r="C224" s="2" t="str">
        <f>IFERROR(VLOOKUP($A224,'Raw - F'!$B:$R,3,FALSE),"")</f>
        <v>CHEPSTOW</v>
      </c>
      <c r="D224" s="2" t="str">
        <f>IFERROR(VLOOKUP($A224,'Raw - F'!$B:$R,6,FALSE),"")</f>
        <v>Hcap</v>
      </c>
      <c r="E224" s="2" t="str">
        <f>SUBSTITUTE(IFERROR(VLOOKUP($A224,'Raw - F'!$B:$O,9,FALSE),""),"0","")</f>
        <v>4yo+</v>
      </c>
      <c r="F224" s="2" t="str">
        <f>SUBSTITUTE(IFERROR(VLOOKUP($A224,'Raw - F'!$B:$O,7,FALSE),""),"0","")</f>
        <v>Open</v>
      </c>
      <c r="G224" s="2">
        <f>IFERROR(IF(VLOOKUP($A224,'Raw - F'!$B:$O,11,FALSE)&gt;1,VLOOKUP($A224,'Raw - F'!$B:$O,11,FALSE),IF(VLOOKUP($A224,'Raw - F'!$B:$M,12,FALSE)&lt;&gt;"",VLOOKUP($A224,'Raw - F'!$B:$M,12,FALSE),"")),"")</f>
        <v>6</v>
      </c>
      <c r="H224" s="4" t="str">
        <f>IFERROR(VLOOKUP($A224,'Raw - F'!$B:$O,13,FALSE),"")</f>
        <v>46-65</v>
      </c>
      <c r="I224" s="2" t="str">
        <f>IFERROR(VLOOKUP($A224,'Raw - F'!$B:$O,10,FALSE),"")</f>
        <v>A</v>
      </c>
      <c r="J224" s="2" t="str">
        <f>IFERROR(VLOOKUP($A224,'Raw - F'!$B:$P,15,FALSE),"")</f>
        <v>5f</v>
      </c>
      <c r="K224" s="16" t="str">
        <f>SUBSTITUTE(IFERROR(VLOOKUP($A224,'Raw - F'!$B:$X,23,FALSE),""),0,"")</f>
        <v xml:space="preserve"> </v>
      </c>
      <c r="L224" s="22" t="str">
        <f>IF(VLOOKUP($A224,'Raw - F'!$B:$AA,24,FALSE)="","",VLOOKUP($A224,'Raw - F'!$B:$AA,24,FALSE))</f>
        <v/>
      </c>
      <c r="M224" s="16" t="str">
        <f>SUBSTITUTE(IFERROR(VLOOKUP($A224,'Raw - F'!$B:$X,22,FALSE),""),0,"")</f>
        <v xml:space="preserve"> </v>
      </c>
      <c r="N224" s="16" t="str">
        <f>SUBSTITUTE(IFERROR(VLOOKUP($A224,'Raw - F'!$B:$X,8,FALSE),""),0,"")</f>
        <v/>
      </c>
      <c r="O224" s="16" t="str">
        <f>SUBSTITUTE(IFERROR(VLOOKUP($A224,'Raw - F'!$B:$AA,25,FALSE),""),0,"")</f>
        <v/>
      </c>
      <c r="P224" s="16" t="str">
        <f>SUBSTITUTE(IFERROR(VLOOKUP($A224,'Raw - F'!$B:$AA,21,FALSE),""),0,"")</f>
        <v/>
      </c>
    </row>
    <row r="225" spans="1:16" x14ac:dyDescent="0.35">
      <c r="A225">
        <v>216</v>
      </c>
      <c r="B225" s="9">
        <f>IFERROR(VLOOKUP($A225,'Raw - F'!$B:$R,2,FALSE),"")</f>
        <v>44327</v>
      </c>
      <c r="C225" s="2" t="str">
        <f>IFERROR(VLOOKUP($A225,'Raw - F'!$B:$R,3,FALSE),"")</f>
        <v>CHEPSTOW</v>
      </c>
      <c r="D225" s="2" t="str">
        <f>IFERROR(VLOOKUP($A225,'Raw - F'!$B:$R,6,FALSE),"")</f>
        <v>Hcap</v>
      </c>
      <c r="E225" s="2" t="str">
        <f>SUBSTITUTE(IFERROR(VLOOKUP($A225,'Raw - F'!$B:$O,9,FALSE),""),"0","")</f>
        <v>4yo+</v>
      </c>
      <c r="F225" s="2" t="str">
        <f>SUBSTITUTE(IFERROR(VLOOKUP($A225,'Raw - F'!$B:$O,7,FALSE),""),"0","")</f>
        <v>Open</v>
      </c>
      <c r="G225" s="2">
        <f>IFERROR(IF(VLOOKUP($A225,'Raw - F'!$B:$O,11,FALSE)&gt;1,VLOOKUP($A225,'Raw - F'!$B:$O,11,FALSE),IF(VLOOKUP($A225,'Raw - F'!$B:$M,12,FALSE)&lt;&gt;"",VLOOKUP($A225,'Raw - F'!$B:$M,12,FALSE),"")),"")</f>
        <v>6</v>
      </c>
      <c r="H225" s="4" t="str">
        <f>IFERROR(VLOOKUP($A225,'Raw - F'!$B:$O,13,FALSE),"")</f>
        <v>46-65</v>
      </c>
      <c r="I225" s="2" t="str">
        <f>IFERROR(VLOOKUP($A225,'Raw - F'!$B:$O,10,FALSE),"")</f>
        <v>A</v>
      </c>
      <c r="J225" s="2" t="str">
        <f>IFERROR(VLOOKUP($A225,'Raw - F'!$B:$P,15,FALSE),"")</f>
        <v>1m 4f</v>
      </c>
      <c r="K225" s="16" t="str">
        <f>SUBSTITUTE(IFERROR(VLOOKUP($A225,'Raw - F'!$B:$X,23,FALSE),""),0,"")</f>
        <v xml:space="preserve"> </v>
      </c>
      <c r="L225" s="22" t="str">
        <f>IF(VLOOKUP($A225,'Raw - F'!$B:$AA,24,FALSE)="","",VLOOKUP($A225,'Raw - F'!$B:$AA,24,FALSE))</f>
        <v/>
      </c>
      <c r="M225" s="16" t="str">
        <f>SUBSTITUTE(IFERROR(VLOOKUP($A225,'Raw - F'!$B:$X,22,FALSE),""),0,"")</f>
        <v xml:space="preserve"> </v>
      </c>
      <c r="N225" s="16" t="str">
        <f>SUBSTITUTE(IFERROR(VLOOKUP($A225,'Raw - F'!$B:$X,8,FALSE),""),0,"")</f>
        <v/>
      </c>
      <c r="O225" s="16" t="str">
        <f>SUBSTITUTE(IFERROR(VLOOKUP($A225,'Raw - F'!$B:$AA,25,FALSE),""),0,"")</f>
        <v/>
      </c>
      <c r="P225" s="16" t="str">
        <f>SUBSTITUTE(IFERROR(VLOOKUP($A225,'Raw - F'!$B:$AA,21,FALSE),""),0,"")</f>
        <v/>
      </c>
    </row>
    <row r="226" spans="1:16" x14ac:dyDescent="0.35">
      <c r="A226">
        <v>217</v>
      </c>
      <c r="B226" s="9">
        <f>IFERROR(VLOOKUP($A226,'Raw - F'!$B:$R,2,FALSE),"")</f>
        <v>44327</v>
      </c>
      <c r="C226" s="2" t="str">
        <f>IFERROR(VLOOKUP($A226,'Raw - F'!$B:$R,3,FALSE),"")</f>
        <v>WETHERBY</v>
      </c>
      <c r="D226" s="2" t="str">
        <f>IFERROR(VLOOKUP($A226,'Raw - F'!$B:$R,6,FALSE),"")</f>
        <v>Hcap</v>
      </c>
      <c r="E226" s="2" t="str">
        <f>SUBSTITUTE(IFERROR(VLOOKUP($A226,'Raw - F'!$B:$O,9,FALSE),""),"0","")</f>
        <v>3yo</v>
      </c>
      <c r="F226" s="2" t="str">
        <f>SUBSTITUTE(IFERROR(VLOOKUP($A226,'Raw - F'!$B:$O,7,FALSE),""),"0","")</f>
        <v>Open</v>
      </c>
      <c r="G226" s="2">
        <f>IFERROR(IF(VLOOKUP($A226,'Raw - F'!$B:$O,11,FALSE)&gt;1,VLOOKUP($A226,'Raw - F'!$B:$O,11,FALSE),IF(VLOOKUP($A226,'Raw - F'!$B:$M,12,FALSE)&lt;&gt;"",VLOOKUP($A226,'Raw - F'!$B:$M,12,FALSE),"")),"")</f>
        <v>5</v>
      </c>
      <c r="H226" s="4" t="str">
        <f>IFERROR(VLOOKUP($A226,'Raw - F'!$B:$O,13,FALSE),"")</f>
        <v>56-75</v>
      </c>
      <c r="I226" s="2" t="str">
        <f>IFERROR(VLOOKUP($A226,'Raw - F'!$B:$O,10,FALSE),"")</f>
        <v>A</v>
      </c>
      <c r="J226" s="2" t="str">
        <f>IFERROR(VLOOKUP($A226,'Raw - F'!$B:$P,15,FALSE),"")</f>
        <v>6f</v>
      </c>
      <c r="K226" s="16" t="str">
        <f>SUBSTITUTE(IFERROR(VLOOKUP($A226,'Raw - F'!$B:$X,23,FALSE),""),0,"")</f>
        <v xml:space="preserve"> </v>
      </c>
      <c r="L226" s="22" t="str">
        <f>IF(VLOOKUP($A226,'Raw - F'!$B:$AA,24,FALSE)="","",VLOOKUP($A226,'Raw - F'!$B:$AA,24,FALSE))</f>
        <v/>
      </c>
      <c r="M226" s="16" t="str">
        <f>SUBSTITUTE(IFERROR(VLOOKUP($A226,'Raw - F'!$B:$X,22,FALSE),""),0,"")</f>
        <v xml:space="preserve"> </v>
      </c>
      <c r="N226" s="16" t="str">
        <f>SUBSTITUTE(IFERROR(VLOOKUP($A226,'Raw - F'!$B:$X,8,FALSE),""),0,"")</f>
        <v/>
      </c>
      <c r="O226" s="16" t="str">
        <f>SUBSTITUTE(IFERROR(VLOOKUP($A226,'Raw - F'!$B:$AA,25,FALSE),""),0,"")</f>
        <v/>
      </c>
      <c r="P226" s="16" t="str">
        <f>SUBSTITUTE(IFERROR(VLOOKUP($A226,'Raw - F'!$B:$AA,21,FALSE),""),0,"")</f>
        <v/>
      </c>
    </row>
    <row r="227" spans="1:16" x14ac:dyDescent="0.35">
      <c r="A227">
        <v>218</v>
      </c>
      <c r="B227" s="9">
        <f>IFERROR(VLOOKUP($A227,'Raw - F'!$B:$R,2,FALSE),"")</f>
        <v>44327</v>
      </c>
      <c r="C227" s="2" t="str">
        <f>IFERROR(VLOOKUP($A227,'Raw - F'!$B:$R,3,FALSE),"")</f>
        <v>WETHERBY</v>
      </c>
      <c r="D227" s="2" t="str">
        <f>IFERROR(VLOOKUP($A227,'Raw - F'!$B:$R,6,FALSE),"")</f>
        <v>WFA</v>
      </c>
      <c r="E227" s="2" t="str">
        <f>SUBSTITUTE(IFERROR(VLOOKUP($A227,'Raw - F'!$B:$O,9,FALSE),""),"0","")</f>
        <v>3yo+</v>
      </c>
      <c r="F227" s="2" t="str">
        <f>SUBSTITUTE(IFERROR(VLOOKUP($A227,'Raw - F'!$B:$O,7,FALSE),""),"0","")</f>
        <v>Nov</v>
      </c>
      <c r="G227" s="2">
        <f>IFERROR(IF(VLOOKUP($A227,'Raw - F'!$B:$O,11,FALSE)&gt;1,VLOOKUP($A227,'Raw - F'!$B:$O,11,FALSE),IF(VLOOKUP($A227,'Raw - F'!$B:$M,12,FALSE)&lt;&gt;"",VLOOKUP($A227,'Raw - F'!$B:$M,12,FALSE),"")),"")</f>
        <v>5</v>
      </c>
      <c r="H227" s="4" t="str">
        <f>IFERROR(VLOOKUP($A227,'Raw - F'!$B:$O,13,FALSE),"")</f>
        <v>Open</v>
      </c>
      <c r="I227" s="2" t="str">
        <f>IFERROR(VLOOKUP($A227,'Raw - F'!$B:$O,10,FALSE),"")</f>
        <v>A</v>
      </c>
      <c r="J227" s="2" t="str">
        <f>IFERROR(VLOOKUP($A227,'Raw - F'!$B:$P,15,FALSE),"")</f>
        <v>1m 2f</v>
      </c>
      <c r="K227" s="16" t="str">
        <f>SUBSTITUTE(IFERROR(VLOOKUP($A227,'Raw - F'!$B:$X,23,FALSE),""),0,"")</f>
        <v xml:space="preserve"> </v>
      </c>
      <c r="L227" s="22" t="str">
        <f>IF(VLOOKUP($A227,'Raw - F'!$B:$AA,24,FALSE)="","",VLOOKUP($A227,'Raw - F'!$B:$AA,24,FALSE))</f>
        <v/>
      </c>
      <c r="M227" s="16" t="str">
        <f>SUBSTITUTE(IFERROR(VLOOKUP($A227,'Raw - F'!$B:$X,22,FALSE),""),0,"")</f>
        <v xml:space="preserve"> </v>
      </c>
      <c r="N227" s="16" t="str">
        <f>SUBSTITUTE(IFERROR(VLOOKUP($A227,'Raw - F'!$B:$X,8,FALSE),""),0,"")</f>
        <v/>
      </c>
      <c r="O227" s="16" t="str">
        <f>SUBSTITUTE(IFERROR(VLOOKUP($A227,'Raw - F'!$B:$AA,25,FALSE),""),0,"")</f>
        <v/>
      </c>
      <c r="P227" s="16" t="str">
        <f>SUBSTITUTE(IFERROR(VLOOKUP($A227,'Raw - F'!$B:$AA,21,FALSE),""),0,"")</f>
        <v/>
      </c>
    </row>
    <row r="228" spans="1:16" x14ac:dyDescent="0.35">
      <c r="A228">
        <v>219</v>
      </c>
      <c r="B228" s="9">
        <f>IFERROR(VLOOKUP($A228,'Raw - F'!$B:$R,2,FALSE),"")</f>
        <v>44327</v>
      </c>
      <c r="C228" s="2" t="str">
        <f>IFERROR(VLOOKUP($A228,'Raw - F'!$B:$R,3,FALSE),"")</f>
        <v>WETHERBY</v>
      </c>
      <c r="D228" s="2" t="str">
        <f>IFERROR(VLOOKUP($A228,'Raw - F'!$B:$R,6,FALSE),"")</f>
        <v>WFA</v>
      </c>
      <c r="E228" s="2" t="str">
        <f>SUBSTITUTE(IFERROR(VLOOKUP($A228,'Raw - F'!$B:$O,9,FALSE),""),"0","")</f>
        <v>3yo+</v>
      </c>
      <c r="F228" s="2" t="str">
        <f>SUBSTITUTE(IFERROR(VLOOKUP($A228,'Raw - F'!$B:$O,7,FALSE),""),"0","")</f>
        <v>Nov</v>
      </c>
      <c r="G228" s="2">
        <f>IFERROR(IF(VLOOKUP($A228,'Raw - F'!$B:$O,11,FALSE)&gt;1,VLOOKUP($A228,'Raw - F'!$B:$O,11,FALSE),IF(VLOOKUP($A228,'Raw - F'!$B:$M,12,FALSE)&lt;&gt;"",VLOOKUP($A228,'Raw - F'!$B:$M,12,FALSE),"")),"")</f>
        <v>5</v>
      </c>
      <c r="H228" s="4" t="str">
        <f>IFERROR(VLOOKUP($A228,'Raw - F'!$B:$O,13,FALSE),"")</f>
        <v>Open</v>
      </c>
      <c r="I228" s="2" t="str">
        <f>IFERROR(VLOOKUP($A228,'Raw - F'!$B:$O,10,FALSE),"")</f>
        <v>A</v>
      </c>
      <c r="J228" s="2" t="str">
        <f>IFERROR(VLOOKUP($A228,'Raw - F'!$B:$P,15,FALSE),"")</f>
        <v>7f</v>
      </c>
      <c r="K228" s="16" t="str">
        <f>SUBSTITUTE(IFERROR(VLOOKUP($A228,'Raw - F'!$B:$X,23,FALSE),""),0,"")</f>
        <v xml:space="preserve"> </v>
      </c>
      <c r="L228" s="22" t="str">
        <f>IF(VLOOKUP($A228,'Raw - F'!$B:$AA,24,FALSE)="","",VLOOKUP($A228,'Raw - F'!$B:$AA,24,FALSE))</f>
        <v/>
      </c>
      <c r="M228" s="16" t="str">
        <f>SUBSTITUTE(IFERROR(VLOOKUP($A228,'Raw - F'!$B:$X,22,FALSE),""),0,"")</f>
        <v xml:space="preserve"> </v>
      </c>
      <c r="N228" s="16" t="str">
        <f>SUBSTITUTE(IFERROR(VLOOKUP($A228,'Raw - F'!$B:$X,8,FALSE),""),0,"")</f>
        <v/>
      </c>
      <c r="O228" s="16" t="str">
        <f>SUBSTITUTE(IFERROR(VLOOKUP($A228,'Raw - F'!$B:$AA,25,FALSE),""),0,"")</f>
        <v/>
      </c>
      <c r="P228" s="16" t="str">
        <f>SUBSTITUTE(IFERROR(VLOOKUP($A228,'Raw - F'!$B:$AA,21,FALSE),""),0,"")</f>
        <v/>
      </c>
    </row>
    <row r="229" spans="1:16" x14ac:dyDescent="0.35">
      <c r="A229">
        <v>220</v>
      </c>
      <c r="B229" s="9">
        <f>IFERROR(VLOOKUP($A229,'Raw - F'!$B:$R,2,FALSE),"")</f>
        <v>44327</v>
      </c>
      <c r="C229" s="2" t="str">
        <f>IFERROR(VLOOKUP($A229,'Raw - F'!$B:$R,3,FALSE),"")</f>
        <v>WETHERBY</v>
      </c>
      <c r="D229" s="2" t="str">
        <f>IFERROR(VLOOKUP($A229,'Raw - F'!$B:$R,6,FALSE),"")</f>
        <v>Hcap</v>
      </c>
      <c r="E229" s="2" t="str">
        <f>SUBSTITUTE(IFERROR(VLOOKUP($A229,'Raw - F'!$B:$O,9,FALSE),""),"0","")</f>
        <v>3yo</v>
      </c>
      <c r="F229" s="2" t="str">
        <f>SUBSTITUTE(IFERROR(VLOOKUP($A229,'Raw - F'!$B:$O,7,FALSE),""),"0","")</f>
        <v>Open</v>
      </c>
      <c r="G229" s="2">
        <f>IFERROR(IF(VLOOKUP($A229,'Raw - F'!$B:$O,11,FALSE)&gt;1,VLOOKUP($A229,'Raw - F'!$B:$O,11,FALSE),IF(VLOOKUP($A229,'Raw - F'!$B:$M,12,FALSE)&lt;&gt;"",VLOOKUP($A229,'Raw - F'!$B:$M,12,FALSE),"")),"")</f>
        <v>6</v>
      </c>
      <c r="H229" s="4" t="str">
        <f>IFERROR(VLOOKUP($A229,'Raw - F'!$B:$O,13,FALSE),"")</f>
        <v>46-65</v>
      </c>
      <c r="I229" s="2" t="str">
        <f>IFERROR(VLOOKUP($A229,'Raw - F'!$B:$O,10,FALSE),"")</f>
        <v>A</v>
      </c>
      <c r="J229" s="2" t="str">
        <f>IFERROR(VLOOKUP($A229,'Raw - F'!$B:$P,15,FALSE),"")</f>
        <v>1m</v>
      </c>
      <c r="K229" s="16" t="str">
        <f>SUBSTITUTE(IFERROR(VLOOKUP($A229,'Raw - F'!$B:$X,23,FALSE),""),0,"")</f>
        <v xml:space="preserve"> </v>
      </c>
      <c r="L229" s="22" t="str">
        <f>IF(VLOOKUP($A229,'Raw - F'!$B:$AA,24,FALSE)="","",VLOOKUP($A229,'Raw - F'!$B:$AA,24,FALSE))</f>
        <v/>
      </c>
      <c r="M229" s="16" t="str">
        <f>SUBSTITUTE(IFERROR(VLOOKUP($A229,'Raw - F'!$B:$X,22,FALSE),""),0,"")</f>
        <v xml:space="preserve"> </v>
      </c>
      <c r="N229" s="16" t="str">
        <f>SUBSTITUTE(IFERROR(VLOOKUP($A229,'Raw - F'!$B:$X,8,FALSE),""),0,"")</f>
        <v/>
      </c>
      <c r="O229" s="16" t="str">
        <f>SUBSTITUTE(IFERROR(VLOOKUP($A229,'Raw - F'!$B:$AA,25,FALSE),""),0,"")</f>
        <v/>
      </c>
      <c r="P229" s="16" t="str">
        <f>SUBSTITUTE(IFERROR(VLOOKUP($A229,'Raw - F'!$B:$AA,21,FALSE),""),0,"")</f>
        <v/>
      </c>
    </row>
    <row r="230" spans="1:16" x14ac:dyDescent="0.35">
      <c r="A230">
        <v>221</v>
      </c>
      <c r="B230" s="9">
        <f>IFERROR(VLOOKUP($A230,'Raw - F'!$B:$R,2,FALSE),"")</f>
        <v>44327</v>
      </c>
      <c r="C230" s="2" t="str">
        <f>IFERROR(VLOOKUP($A230,'Raw - F'!$B:$R,3,FALSE),"")</f>
        <v>WETHERBY</v>
      </c>
      <c r="D230" s="2" t="str">
        <f>IFERROR(VLOOKUP($A230,'Raw - F'!$B:$R,6,FALSE),"")</f>
        <v>Hcap</v>
      </c>
      <c r="E230" s="2" t="str">
        <f>SUBSTITUTE(IFERROR(VLOOKUP($A230,'Raw - F'!$B:$O,9,FALSE),""),"0","")</f>
        <v>3yo</v>
      </c>
      <c r="F230" s="2" t="str">
        <f>SUBSTITUTE(IFERROR(VLOOKUP($A230,'Raw - F'!$B:$O,7,FALSE),""),"0","")</f>
        <v>Open</v>
      </c>
      <c r="G230" s="2">
        <f>IFERROR(IF(VLOOKUP($A230,'Raw - F'!$B:$O,11,FALSE)&gt;1,VLOOKUP($A230,'Raw - F'!$B:$O,11,FALSE),IF(VLOOKUP($A230,'Raw - F'!$B:$M,12,FALSE)&lt;&gt;"",VLOOKUP($A230,'Raw - F'!$B:$M,12,FALSE),"")),"")</f>
        <v>5</v>
      </c>
      <c r="H230" s="4" t="str">
        <f>IFERROR(VLOOKUP($A230,'Raw - F'!$B:$O,13,FALSE),"")</f>
        <v>56-75</v>
      </c>
      <c r="I230" s="2" t="str">
        <f>IFERROR(VLOOKUP($A230,'Raw - F'!$B:$O,10,FALSE),"")</f>
        <v>A</v>
      </c>
      <c r="J230" s="2" t="str">
        <f>IFERROR(VLOOKUP($A230,'Raw - F'!$B:$P,15,FALSE),"")</f>
        <v>1m 6f</v>
      </c>
      <c r="K230" s="16" t="str">
        <f>SUBSTITUTE(IFERROR(VLOOKUP($A230,'Raw - F'!$B:$X,23,FALSE),""),0,"")</f>
        <v xml:space="preserve"> </v>
      </c>
      <c r="L230" s="22" t="str">
        <f>IF(VLOOKUP($A230,'Raw - F'!$B:$AA,24,FALSE)="","",VLOOKUP($A230,'Raw - F'!$B:$AA,24,FALSE))</f>
        <v/>
      </c>
      <c r="M230" s="16" t="str">
        <f>SUBSTITUTE(IFERROR(VLOOKUP($A230,'Raw - F'!$B:$X,22,FALSE),""),0,"")</f>
        <v xml:space="preserve"> </v>
      </c>
      <c r="N230" s="16" t="str">
        <f>SUBSTITUTE(IFERROR(VLOOKUP($A230,'Raw - F'!$B:$X,8,FALSE),""),0,"")</f>
        <v/>
      </c>
      <c r="O230" s="16" t="str">
        <f>SUBSTITUTE(IFERROR(VLOOKUP($A230,'Raw - F'!$B:$AA,25,FALSE),""),0,"")</f>
        <v/>
      </c>
      <c r="P230" s="16" t="str">
        <f>SUBSTITUTE(IFERROR(VLOOKUP($A230,'Raw - F'!$B:$AA,21,FALSE),""),0,"")</f>
        <v/>
      </c>
    </row>
    <row r="231" spans="1:16" x14ac:dyDescent="0.35">
      <c r="A231">
        <v>222</v>
      </c>
      <c r="B231" s="9">
        <f>IFERROR(VLOOKUP($A231,'Raw - F'!$B:$R,2,FALSE),"")</f>
        <v>44327</v>
      </c>
      <c r="C231" s="2" t="str">
        <f>IFERROR(VLOOKUP($A231,'Raw - F'!$B:$R,3,FALSE),"")</f>
        <v>WETHERBY</v>
      </c>
      <c r="D231" s="2" t="str">
        <f>IFERROR(VLOOKUP($A231,'Raw - F'!$B:$R,6,FALSE),"")</f>
        <v>Hcap</v>
      </c>
      <c r="E231" s="2" t="str">
        <f>SUBSTITUTE(IFERROR(VLOOKUP($A231,'Raw - F'!$B:$O,9,FALSE),""),"0","")</f>
        <v>4yo+</v>
      </c>
      <c r="F231" s="2" t="str">
        <f>SUBSTITUTE(IFERROR(VLOOKUP($A231,'Raw - F'!$B:$O,7,FALSE),""),"0","")</f>
        <v>Open</v>
      </c>
      <c r="G231" s="2">
        <f>IFERROR(IF(VLOOKUP($A231,'Raw - F'!$B:$O,11,FALSE)&gt;1,VLOOKUP($A231,'Raw - F'!$B:$O,11,FALSE),IF(VLOOKUP($A231,'Raw - F'!$B:$M,12,FALSE)&lt;&gt;"",VLOOKUP($A231,'Raw - F'!$B:$M,12,FALSE),"")),"")</f>
        <v>5</v>
      </c>
      <c r="H231" s="4" t="str">
        <f>IFERROR(VLOOKUP($A231,'Raw - F'!$B:$O,13,FALSE),"")</f>
        <v>56-75</v>
      </c>
      <c r="I231" s="2" t="str">
        <f>IFERROR(VLOOKUP($A231,'Raw - F'!$B:$O,10,FALSE),"")</f>
        <v>A</v>
      </c>
      <c r="J231" s="2" t="str">
        <f>IFERROR(VLOOKUP($A231,'Raw - F'!$B:$P,15,FALSE),"")</f>
        <v>6f</v>
      </c>
      <c r="K231" s="16" t="str">
        <f>SUBSTITUTE(IFERROR(VLOOKUP($A231,'Raw - F'!$B:$X,23,FALSE),""),0,"")</f>
        <v xml:space="preserve"> </v>
      </c>
      <c r="L231" s="22" t="str">
        <f>IF(VLOOKUP($A231,'Raw - F'!$B:$AA,24,FALSE)="","",VLOOKUP($A231,'Raw - F'!$B:$AA,24,FALSE))</f>
        <v/>
      </c>
      <c r="M231" s="16" t="str">
        <f>SUBSTITUTE(IFERROR(VLOOKUP($A231,'Raw - F'!$B:$X,22,FALSE),""),0,"")</f>
        <v xml:space="preserve"> </v>
      </c>
      <c r="N231" s="16" t="str">
        <f>SUBSTITUTE(IFERROR(VLOOKUP($A231,'Raw - F'!$B:$X,8,FALSE),""),0,"")</f>
        <v/>
      </c>
      <c r="O231" s="16" t="str">
        <f>SUBSTITUTE(IFERROR(VLOOKUP($A231,'Raw - F'!$B:$AA,25,FALSE),""),0,"")</f>
        <v/>
      </c>
      <c r="P231" s="16" t="str">
        <f>SUBSTITUTE(IFERROR(VLOOKUP($A231,'Raw - F'!$B:$AA,21,FALSE),""),0,"")</f>
        <v/>
      </c>
    </row>
    <row r="232" spans="1:16" x14ac:dyDescent="0.35">
      <c r="A232">
        <v>223</v>
      </c>
      <c r="B232" s="9">
        <f>IFERROR(VLOOKUP($A232,'Raw - F'!$B:$R,2,FALSE),"")</f>
        <v>44327</v>
      </c>
      <c r="C232" s="2" t="str">
        <f>IFERROR(VLOOKUP($A232,'Raw - F'!$B:$R,3,FALSE),"")</f>
        <v>WETHERBY</v>
      </c>
      <c r="D232" s="2" t="str">
        <f>IFERROR(VLOOKUP($A232,'Raw - F'!$B:$R,6,FALSE),"")</f>
        <v>Hcap</v>
      </c>
      <c r="E232" s="2" t="str">
        <f>SUBSTITUTE(IFERROR(VLOOKUP($A232,'Raw - F'!$B:$O,9,FALSE),""),"0","")</f>
        <v>4yo+</v>
      </c>
      <c r="F232" s="2" t="str">
        <f>SUBSTITUTE(IFERROR(VLOOKUP($A232,'Raw - F'!$B:$O,7,FALSE),""),"0","")</f>
        <v>Open</v>
      </c>
      <c r="G232" s="2">
        <f>IFERROR(IF(VLOOKUP($A232,'Raw - F'!$B:$O,11,FALSE)&gt;1,VLOOKUP($A232,'Raw - F'!$B:$O,11,FALSE),IF(VLOOKUP($A232,'Raw - F'!$B:$M,12,FALSE)&lt;&gt;"",VLOOKUP($A232,'Raw - F'!$B:$M,12,FALSE),"")),"")</f>
        <v>5</v>
      </c>
      <c r="H232" s="4" t="str">
        <f>IFERROR(VLOOKUP($A232,'Raw - F'!$B:$O,13,FALSE),"")</f>
        <v>56-75</v>
      </c>
      <c r="I232" s="2" t="str">
        <f>IFERROR(VLOOKUP($A232,'Raw - F'!$B:$O,10,FALSE),"")</f>
        <v>A</v>
      </c>
      <c r="J232" s="2" t="str">
        <f>IFERROR(VLOOKUP($A232,'Raw - F'!$B:$P,15,FALSE),"")</f>
        <v>1m 2f</v>
      </c>
      <c r="K232" s="16" t="str">
        <f>SUBSTITUTE(IFERROR(VLOOKUP($A232,'Raw - F'!$B:$X,23,FALSE),""),0,"")</f>
        <v xml:space="preserve"> </v>
      </c>
      <c r="L232" s="22" t="str">
        <f>IF(VLOOKUP($A232,'Raw - F'!$B:$AA,24,FALSE)="","",VLOOKUP($A232,'Raw - F'!$B:$AA,24,FALSE))</f>
        <v/>
      </c>
      <c r="M232" s="16" t="str">
        <f>SUBSTITUTE(IFERROR(VLOOKUP($A232,'Raw - F'!$B:$X,22,FALSE),""),0,"")</f>
        <v xml:space="preserve"> </v>
      </c>
      <c r="N232" s="16" t="str">
        <f>SUBSTITUTE(IFERROR(VLOOKUP($A232,'Raw - F'!$B:$X,8,FALSE),""),0,"")</f>
        <v/>
      </c>
      <c r="O232" s="16" t="str">
        <f>SUBSTITUTE(IFERROR(VLOOKUP($A232,'Raw - F'!$B:$AA,25,FALSE),""),0,"")</f>
        <v/>
      </c>
      <c r="P232" s="16" t="str">
        <f>SUBSTITUTE(IFERROR(VLOOKUP($A232,'Raw - F'!$B:$AA,21,FALSE),""),0,"")</f>
        <v/>
      </c>
    </row>
    <row r="233" spans="1:16" x14ac:dyDescent="0.35">
      <c r="A233">
        <v>224</v>
      </c>
      <c r="B233" s="9">
        <f>IFERROR(VLOOKUP($A233,'Raw - F'!$B:$R,2,FALSE),"")</f>
        <v>44328</v>
      </c>
      <c r="C233" s="2" t="str">
        <f>IFERROR(VLOOKUP($A233,'Raw - F'!$B:$R,3,FALSE),"")</f>
        <v>BATH</v>
      </c>
      <c r="D233" s="2" t="str">
        <f>IFERROR(VLOOKUP($A233,'Raw - F'!$B:$R,6,FALSE),"")</f>
        <v>WFA</v>
      </c>
      <c r="E233" s="2" t="str">
        <f>SUBSTITUTE(IFERROR(VLOOKUP($A233,'Raw - F'!$B:$O,9,FALSE),""),"0","")</f>
        <v>3yo+</v>
      </c>
      <c r="F233" s="2" t="str">
        <f>SUBSTITUTE(IFERROR(VLOOKUP($A233,'Raw - F'!$B:$O,7,FALSE),""),"0","")</f>
        <v>Nov</v>
      </c>
      <c r="G233" s="2">
        <f>IFERROR(IF(VLOOKUP($A233,'Raw - F'!$B:$O,11,FALSE)&gt;1,VLOOKUP($A233,'Raw - F'!$B:$O,11,FALSE),IF(VLOOKUP($A233,'Raw - F'!$B:$M,12,FALSE)&lt;&gt;"",VLOOKUP($A233,'Raw - F'!$B:$M,12,FALSE),"")),"")</f>
        <v>4</v>
      </c>
      <c r="H233" s="4" t="str">
        <f>IFERROR(VLOOKUP($A233,'Raw - F'!$B:$O,13,FALSE),"")</f>
        <v>Open</v>
      </c>
      <c r="I233" s="2" t="str">
        <f>IFERROR(VLOOKUP($A233,'Raw - F'!$B:$O,10,FALSE),"")</f>
        <v>A</v>
      </c>
      <c r="J233" s="2" t="str">
        <f>IFERROR(VLOOKUP($A233,'Raw - F'!$B:$P,15,FALSE),"")</f>
        <v>1m 4f</v>
      </c>
      <c r="K233" s="16" t="str">
        <f>SUBSTITUTE(IFERROR(VLOOKUP($A233,'Raw - F'!$B:$X,23,FALSE),""),0,"")</f>
        <v xml:space="preserve"> </v>
      </c>
      <c r="L233" s="22" t="str">
        <f>IF(VLOOKUP($A233,'Raw - F'!$B:$AA,24,FALSE)="","",VLOOKUP($A233,'Raw - F'!$B:$AA,24,FALSE))</f>
        <v/>
      </c>
      <c r="M233" s="16" t="str">
        <f>SUBSTITUTE(IFERROR(VLOOKUP($A233,'Raw - F'!$B:$X,22,FALSE),""),0,"")</f>
        <v xml:space="preserve"> </v>
      </c>
      <c r="N233" s="16" t="str">
        <f>SUBSTITUTE(IFERROR(VLOOKUP($A233,'Raw - F'!$B:$X,8,FALSE),""),0,"")</f>
        <v/>
      </c>
      <c r="O233" s="16" t="str">
        <f>SUBSTITUTE(IFERROR(VLOOKUP($A233,'Raw - F'!$B:$AA,25,FALSE),""),0,"")</f>
        <v>EBF</v>
      </c>
      <c r="P233" s="16" t="str">
        <f>SUBSTITUTE(IFERROR(VLOOKUP($A233,'Raw - F'!$B:$AA,21,FALSE),""),0,"")</f>
        <v/>
      </c>
    </row>
    <row r="234" spans="1:16" x14ac:dyDescent="0.35">
      <c r="A234">
        <v>225</v>
      </c>
      <c r="B234" s="9">
        <f>IFERROR(VLOOKUP($A234,'Raw - F'!$B:$R,2,FALSE),"")</f>
        <v>44328</v>
      </c>
      <c r="C234" s="2" t="str">
        <f>IFERROR(VLOOKUP($A234,'Raw - F'!$B:$R,3,FALSE),"")</f>
        <v>BATH</v>
      </c>
      <c r="D234" s="2" t="str">
        <f>IFERROR(VLOOKUP($A234,'Raw - F'!$B:$R,6,FALSE),"")</f>
        <v>Hcap</v>
      </c>
      <c r="E234" s="2" t="str">
        <f>SUBSTITUTE(IFERROR(VLOOKUP($A234,'Raw - F'!$B:$O,9,FALSE),""),"0","")</f>
        <v>3yo</v>
      </c>
      <c r="F234" s="2" t="str">
        <f>SUBSTITUTE(IFERROR(VLOOKUP($A234,'Raw - F'!$B:$O,7,FALSE),""),"0","")</f>
        <v>Open</v>
      </c>
      <c r="G234" s="2">
        <f>IFERROR(IF(VLOOKUP($A234,'Raw - F'!$B:$O,11,FALSE)&gt;1,VLOOKUP($A234,'Raw - F'!$B:$O,11,FALSE),IF(VLOOKUP($A234,'Raw - F'!$B:$M,12,FALSE)&lt;&gt;"",VLOOKUP($A234,'Raw - F'!$B:$M,12,FALSE),"")),"")</f>
        <v>6</v>
      </c>
      <c r="H234" s="4" t="str">
        <f>IFERROR(VLOOKUP($A234,'Raw - F'!$B:$O,13,FALSE),"")</f>
        <v>46-55</v>
      </c>
      <c r="I234" s="2" t="str">
        <f>IFERROR(VLOOKUP($A234,'Raw - F'!$B:$O,10,FALSE),"")</f>
        <v>A</v>
      </c>
      <c r="J234" s="2" t="str">
        <f>IFERROR(VLOOKUP($A234,'Raw - F'!$B:$P,15,FALSE),"")</f>
        <v>1m 2f</v>
      </c>
      <c r="K234" s="16" t="str">
        <f>SUBSTITUTE(IFERROR(VLOOKUP($A234,'Raw - F'!$B:$X,23,FALSE),""),0,"")</f>
        <v xml:space="preserve"> </v>
      </c>
      <c r="L234" s="22" t="str">
        <f>IF(VLOOKUP($A234,'Raw - F'!$B:$AA,24,FALSE)="","",VLOOKUP($A234,'Raw - F'!$B:$AA,24,FALSE))</f>
        <v/>
      </c>
      <c r="M234" s="16" t="str">
        <f>SUBSTITUTE(IFERROR(VLOOKUP($A234,'Raw - F'!$B:$X,22,FALSE),""),0,"")</f>
        <v xml:space="preserve"> </v>
      </c>
      <c r="N234" s="16" t="str">
        <f>SUBSTITUTE(IFERROR(VLOOKUP($A234,'Raw - F'!$B:$X,8,FALSE),""),0,"")</f>
        <v/>
      </c>
      <c r="O234" s="16" t="str">
        <f>SUBSTITUTE(IFERROR(VLOOKUP($A234,'Raw - F'!$B:$AA,25,FALSE),""),0,"")</f>
        <v/>
      </c>
      <c r="P234" s="16" t="str">
        <f>SUBSTITUTE(IFERROR(VLOOKUP($A234,'Raw - F'!$B:$AA,21,FALSE),""),0,"")</f>
        <v/>
      </c>
    </row>
    <row r="235" spans="1:16" x14ac:dyDescent="0.35">
      <c r="A235">
        <v>226</v>
      </c>
      <c r="B235" s="9">
        <f>IFERROR(VLOOKUP($A235,'Raw - F'!$B:$R,2,FALSE),"")</f>
        <v>44328</v>
      </c>
      <c r="C235" s="2" t="str">
        <f>IFERROR(VLOOKUP($A235,'Raw - F'!$B:$R,3,FALSE),"")</f>
        <v>BATH</v>
      </c>
      <c r="D235" s="2" t="str">
        <f>IFERROR(VLOOKUP($A235,'Raw - F'!$B:$R,6,FALSE),"")</f>
        <v>WFA</v>
      </c>
      <c r="E235" s="2" t="str">
        <f>SUBSTITUTE(IFERROR(VLOOKUP($A235,'Raw - F'!$B:$O,9,FALSE),""),"0","")</f>
        <v>2yo</v>
      </c>
      <c r="F235" s="2" t="str">
        <f>SUBSTITUTE(IFERROR(VLOOKUP($A235,'Raw - F'!$B:$O,7,FALSE),""),"0","")</f>
        <v>Open</v>
      </c>
      <c r="G235" s="2">
        <f>IFERROR(IF(VLOOKUP($A235,'Raw - F'!$B:$O,11,FALSE)&gt;1,VLOOKUP($A235,'Raw - F'!$B:$O,11,FALSE),IF(VLOOKUP($A235,'Raw - F'!$B:$M,12,FALSE)&lt;&gt;"",VLOOKUP($A235,'Raw - F'!$B:$M,12,FALSE),"")),"")</f>
        <v>5</v>
      </c>
      <c r="H235" s="4" t="str">
        <f>IFERROR(VLOOKUP($A235,'Raw - F'!$B:$O,13,FALSE),"")</f>
        <v>Open</v>
      </c>
      <c r="I235" s="2" t="str">
        <f>IFERROR(VLOOKUP($A235,'Raw - F'!$B:$O,10,FALSE),"")</f>
        <v>A</v>
      </c>
      <c r="J235" s="2" t="str">
        <f>IFERROR(VLOOKUP($A235,'Raw - F'!$B:$P,15,FALSE),"")</f>
        <v>5f</v>
      </c>
      <c r="K235" s="16" t="str">
        <f>SUBSTITUTE(IFERROR(VLOOKUP($A235,'Raw - F'!$B:$X,23,FALSE),""),0,"")</f>
        <v xml:space="preserve"> </v>
      </c>
      <c r="L235" s="22" t="str">
        <f>IF(VLOOKUP($A235,'Raw - F'!$B:$AA,24,FALSE)="","",VLOOKUP($A235,'Raw - F'!$B:$AA,24,FALSE))</f>
        <v/>
      </c>
      <c r="M235" s="16" t="str">
        <f>SUBSTITUTE(IFERROR(VLOOKUP($A235,'Raw - F'!$B:$X,22,FALSE),""),0,"")</f>
        <v xml:space="preserve"> </v>
      </c>
      <c r="N235" s="16" t="str">
        <f>SUBSTITUTE(IFERROR(VLOOKUP($A235,'Raw - F'!$B:$X,8,FALSE),""),0,"")</f>
        <v/>
      </c>
      <c r="O235" s="16" t="str">
        <f>SUBSTITUTE(IFERROR(VLOOKUP($A235,'Raw - F'!$B:$AA,25,FALSE),""),0,"")</f>
        <v/>
      </c>
      <c r="P235" s="16" t="str">
        <f>SUBSTITUTE(IFERROR(VLOOKUP($A235,'Raw - F'!$B:$AA,21,FALSE),""),0,"")</f>
        <v/>
      </c>
    </row>
    <row r="236" spans="1:16" x14ac:dyDescent="0.35">
      <c r="A236">
        <v>227</v>
      </c>
      <c r="B236" s="9">
        <f>IFERROR(VLOOKUP($A236,'Raw - F'!$B:$R,2,FALSE),"")</f>
        <v>44328</v>
      </c>
      <c r="C236" s="2" t="str">
        <f>IFERROR(VLOOKUP($A236,'Raw - F'!$B:$R,3,FALSE),"")</f>
        <v>BATH</v>
      </c>
      <c r="D236" s="2" t="str">
        <f>IFERROR(VLOOKUP($A236,'Raw - F'!$B:$R,6,FALSE),"")</f>
        <v>Hcap</v>
      </c>
      <c r="E236" s="2" t="str">
        <f>SUBSTITUTE(IFERROR(VLOOKUP($A236,'Raw - F'!$B:$O,9,FALSE),""),"0","")</f>
        <v>4yo+</v>
      </c>
      <c r="F236" s="2" t="str">
        <f>SUBSTITUTE(IFERROR(VLOOKUP($A236,'Raw - F'!$B:$O,7,FALSE),""),"0","")</f>
        <v>Open</v>
      </c>
      <c r="G236" s="2">
        <f>IFERROR(IF(VLOOKUP($A236,'Raw - F'!$B:$O,11,FALSE)&gt;1,VLOOKUP($A236,'Raw - F'!$B:$O,11,FALSE),IF(VLOOKUP($A236,'Raw - F'!$B:$M,12,FALSE)&lt;&gt;"",VLOOKUP($A236,'Raw - F'!$B:$M,12,FALSE),"")),"")</f>
        <v>6</v>
      </c>
      <c r="H236" s="4" t="str">
        <f>IFERROR(VLOOKUP($A236,'Raw - F'!$B:$O,13,FALSE),"")</f>
        <v>46-65</v>
      </c>
      <c r="I236" s="2" t="str">
        <f>IFERROR(VLOOKUP($A236,'Raw - F'!$B:$O,10,FALSE),"")</f>
        <v>A</v>
      </c>
      <c r="J236" s="2" t="str">
        <f>IFERROR(VLOOKUP($A236,'Raw - F'!$B:$P,15,FALSE),"")</f>
        <v>1m 2f</v>
      </c>
      <c r="K236" s="16" t="str">
        <f>SUBSTITUTE(IFERROR(VLOOKUP($A236,'Raw - F'!$B:$X,23,FALSE),""),0,"")</f>
        <v xml:space="preserve"> </v>
      </c>
      <c r="L236" s="22" t="str">
        <f>IF(VLOOKUP($A236,'Raw - F'!$B:$AA,24,FALSE)="","",VLOOKUP($A236,'Raw - F'!$B:$AA,24,FALSE))</f>
        <v/>
      </c>
      <c r="M236" s="16" t="str">
        <f>SUBSTITUTE(IFERROR(VLOOKUP($A236,'Raw - F'!$B:$X,22,FALSE),""),0,"")</f>
        <v xml:space="preserve"> </v>
      </c>
      <c r="N236" s="16" t="str">
        <f>SUBSTITUTE(IFERROR(VLOOKUP($A236,'Raw - F'!$B:$X,8,FALSE),""),0,"")</f>
        <v/>
      </c>
      <c r="O236" s="16" t="str">
        <f>SUBSTITUTE(IFERROR(VLOOKUP($A236,'Raw - F'!$B:$AA,25,FALSE),""),0,"")</f>
        <v/>
      </c>
      <c r="P236" s="16" t="str">
        <f>SUBSTITUTE(IFERROR(VLOOKUP($A236,'Raw - F'!$B:$AA,21,FALSE),""),0,"")</f>
        <v/>
      </c>
    </row>
    <row r="237" spans="1:16" x14ac:dyDescent="0.35">
      <c r="A237">
        <v>228</v>
      </c>
      <c r="B237" s="9">
        <f>IFERROR(VLOOKUP($A237,'Raw - F'!$B:$R,2,FALSE),"")</f>
        <v>44328</v>
      </c>
      <c r="C237" s="2" t="str">
        <f>IFERROR(VLOOKUP($A237,'Raw - F'!$B:$R,3,FALSE),"")</f>
        <v>BATH</v>
      </c>
      <c r="D237" s="2" t="str">
        <f>IFERROR(VLOOKUP($A237,'Raw - F'!$B:$R,6,FALSE),"")</f>
        <v>Hcap</v>
      </c>
      <c r="E237" s="2" t="str">
        <f>SUBSTITUTE(IFERROR(VLOOKUP($A237,'Raw - F'!$B:$O,9,FALSE),""),"0","")</f>
        <v>3yo</v>
      </c>
      <c r="F237" s="2" t="str">
        <f>SUBSTITUTE(IFERROR(VLOOKUP($A237,'Raw - F'!$B:$O,7,FALSE),""),"0","")</f>
        <v>Open</v>
      </c>
      <c r="G237" s="2">
        <f>IFERROR(IF(VLOOKUP($A237,'Raw - F'!$B:$O,11,FALSE)&gt;1,VLOOKUP($A237,'Raw - F'!$B:$O,11,FALSE),IF(VLOOKUP($A237,'Raw - F'!$B:$M,12,FALSE)&lt;&gt;"",VLOOKUP($A237,'Raw - F'!$B:$M,12,FALSE),"")),"")</f>
        <v>6</v>
      </c>
      <c r="H237" s="4" t="str">
        <f>IFERROR(VLOOKUP($A237,'Raw - F'!$B:$O,13,FALSE),"")</f>
        <v>46-60</v>
      </c>
      <c r="I237" s="2" t="str">
        <f>IFERROR(VLOOKUP($A237,'Raw - F'!$B:$O,10,FALSE),"")</f>
        <v>A</v>
      </c>
      <c r="J237" s="2" t="str">
        <f>IFERROR(VLOOKUP($A237,'Raw - F'!$B:$P,15,FALSE),"")</f>
        <v>1m</v>
      </c>
      <c r="K237" s="16" t="str">
        <f>SUBSTITUTE(IFERROR(VLOOKUP($A237,'Raw - F'!$B:$X,23,FALSE),""),0,"")</f>
        <v xml:space="preserve"> </v>
      </c>
      <c r="L237" s="22" t="str">
        <f>IF(VLOOKUP($A237,'Raw - F'!$B:$AA,24,FALSE)="","",VLOOKUP($A237,'Raw - F'!$B:$AA,24,FALSE))</f>
        <v/>
      </c>
      <c r="M237" s="16" t="str">
        <f>SUBSTITUTE(IFERROR(VLOOKUP($A237,'Raw - F'!$B:$X,22,FALSE),""),0,"")</f>
        <v xml:space="preserve"> </v>
      </c>
      <c r="N237" s="16" t="str">
        <f>SUBSTITUTE(IFERROR(VLOOKUP($A237,'Raw - F'!$B:$X,8,FALSE),""),0,"")</f>
        <v/>
      </c>
      <c r="O237" s="16" t="str">
        <f>SUBSTITUTE(IFERROR(VLOOKUP($A237,'Raw - F'!$B:$AA,25,FALSE),""),0,"")</f>
        <v/>
      </c>
      <c r="P237" s="16" t="str">
        <f>SUBSTITUTE(IFERROR(VLOOKUP($A237,'Raw - F'!$B:$AA,21,FALSE),""),0,"")</f>
        <v/>
      </c>
    </row>
    <row r="238" spans="1:16" x14ac:dyDescent="0.35">
      <c r="A238">
        <v>229</v>
      </c>
      <c r="B238" s="9">
        <f>IFERROR(VLOOKUP($A238,'Raw - F'!$B:$R,2,FALSE),"")</f>
        <v>44328</v>
      </c>
      <c r="C238" s="2" t="str">
        <f>IFERROR(VLOOKUP($A238,'Raw - F'!$B:$R,3,FALSE),"")</f>
        <v>BATH</v>
      </c>
      <c r="D238" s="2" t="str">
        <f>IFERROR(VLOOKUP($A238,'Raw - F'!$B:$R,6,FALSE),"")</f>
        <v>Hcap</v>
      </c>
      <c r="E238" s="2" t="str">
        <f>SUBSTITUTE(IFERROR(VLOOKUP($A238,'Raw - F'!$B:$O,9,FALSE),""),"0","")</f>
        <v>4yo+</v>
      </c>
      <c r="F238" s="2" t="str">
        <f>SUBSTITUTE(IFERROR(VLOOKUP($A238,'Raw - F'!$B:$O,7,FALSE),""),"0","")</f>
        <v>Open</v>
      </c>
      <c r="G238" s="2">
        <f>IFERROR(IF(VLOOKUP($A238,'Raw - F'!$B:$O,11,FALSE)&gt;1,VLOOKUP($A238,'Raw - F'!$B:$O,11,FALSE),IF(VLOOKUP($A238,'Raw - F'!$B:$M,12,FALSE)&lt;&gt;"",VLOOKUP($A238,'Raw - F'!$B:$M,12,FALSE),"")),"")</f>
        <v>6</v>
      </c>
      <c r="H238" s="4" t="str">
        <f>IFERROR(VLOOKUP($A238,'Raw - F'!$B:$O,13,FALSE),"")</f>
        <v>46-60</v>
      </c>
      <c r="I238" s="2" t="str">
        <f>IFERROR(VLOOKUP($A238,'Raw - F'!$B:$O,10,FALSE),"")</f>
        <v>A</v>
      </c>
      <c r="J238" s="2" t="str">
        <f>IFERROR(VLOOKUP($A238,'Raw - F'!$B:$P,15,FALSE),"")</f>
        <v>6f</v>
      </c>
      <c r="K238" s="16" t="str">
        <f>SUBSTITUTE(IFERROR(VLOOKUP($A238,'Raw - F'!$B:$X,23,FALSE),""),0,"")</f>
        <v xml:space="preserve"> </v>
      </c>
      <c r="L238" s="22" t="str">
        <f>IF(VLOOKUP($A238,'Raw - F'!$B:$AA,24,FALSE)="","",VLOOKUP($A238,'Raw - F'!$B:$AA,24,FALSE))</f>
        <v/>
      </c>
      <c r="M238" s="16" t="str">
        <f>SUBSTITUTE(IFERROR(VLOOKUP($A238,'Raw - F'!$B:$X,22,FALSE),""),0,"")</f>
        <v xml:space="preserve"> </v>
      </c>
      <c r="N238" s="16" t="str">
        <f>SUBSTITUTE(IFERROR(VLOOKUP($A238,'Raw - F'!$B:$X,8,FALSE),""),0,"")</f>
        <v/>
      </c>
      <c r="O238" s="16" t="str">
        <f>SUBSTITUTE(IFERROR(VLOOKUP($A238,'Raw - F'!$B:$AA,25,FALSE),""),0,"")</f>
        <v/>
      </c>
      <c r="P238" s="16" t="str">
        <f>SUBSTITUTE(IFERROR(VLOOKUP($A238,'Raw - F'!$B:$AA,21,FALSE),""),0,"")</f>
        <v/>
      </c>
    </row>
    <row r="239" spans="1:16" x14ac:dyDescent="0.35">
      <c r="A239">
        <v>230</v>
      </c>
      <c r="B239" s="9">
        <f>IFERROR(VLOOKUP($A239,'Raw - F'!$B:$R,2,FALSE),"")</f>
        <v>44328</v>
      </c>
      <c r="C239" s="2" t="str">
        <f>IFERROR(VLOOKUP($A239,'Raw - F'!$B:$R,3,FALSE),"")</f>
        <v>BATH</v>
      </c>
      <c r="D239" s="2" t="str">
        <f>IFERROR(VLOOKUP($A239,'Raw - F'!$B:$R,6,FALSE),"")</f>
        <v>Hcap</v>
      </c>
      <c r="E239" s="2" t="str">
        <f>SUBSTITUTE(IFERROR(VLOOKUP($A239,'Raw - F'!$B:$O,9,FALSE),""),"0","")</f>
        <v>3yo</v>
      </c>
      <c r="F239" s="2" t="str">
        <f>SUBSTITUTE(IFERROR(VLOOKUP($A239,'Raw - F'!$B:$O,7,FALSE),""),"0","")</f>
        <v>Open</v>
      </c>
      <c r="G239" s="2">
        <f>IFERROR(IF(VLOOKUP($A239,'Raw - F'!$B:$O,11,FALSE)&gt;1,VLOOKUP($A239,'Raw - F'!$B:$O,11,FALSE),IF(VLOOKUP($A239,'Raw - F'!$B:$M,12,FALSE)&lt;&gt;"",VLOOKUP($A239,'Raw - F'!$B:$M,12,FALSE),"")),"")</f>
        <v>6</v>
      </c>
      <c r="H239" s="4" t="str">
        <f>IFERROR(VLOOKUP($A239,'Raw - F'!$B:$O,13,FALSE),"")</f>
        <v>46-65</v>
      </c>
      <c r="I239" s="2" t="str">
        <f>IFERROR(VLOOKUP($A239,'Raw - F'!$B:$O,10,FALSE),"")</f>
        <v>A</v>
      </c>
      <c r="J239" s="2" t="str">
        <f>IFERROR(VLOOKUP($A239,'Raw - F'!$B:$P,15,FALSE),"")</f>
        <v>1m 4f</v>
      </c>
      <c r="K239" s="16" t="str">
        <f>SUBSTITUTE(IFERROR(VLOOKUP($A239,'Raw - F'!$B:$X,23,FALSE),""),0,"")</f>
        <v xml:space="preserve"> </v>
      </c>
      <c r="L239" s="22" t="str">
        <f>IF(VLOOKUP($A239,'Raw - F'!$B:$AA,24,FALSE)="","",VLOOKUP($A239,'Raw - F'!$B:$AA,24,FALSE))</f>
        <v/>
      </c>
      <c r="M239" s="16" t="str">
        <f>SUBSTITUTE(IFERROR(VLOOKUP($A239,'Raw - F'!$B:$X,22,FALSE),""),0,"")</f>
        <v xml:space="preserve"> </v>
      </c>
      <c r="N239" s="16" t="str">
        <f>SUBSTITUTE(IFERROR(VLOOKUP($A239,'Raw - F'!$B:$X,8,FALSE),""),0,"")</f>
        <v/>
      </c>
      <c r="O239" s="16" t="str">
        <f>SUBSTITUTE(IFERROR(VLOOKUP($A239,'Raw - F'!$B:$AA,25,FALSE),""),0,"")</f>
        <v/>
      </c>
      <c r="P239" s="16" t="str">
        <f>SUBSTITUTE(IFERROR(VLOOKUP($A239,'Raw - F'!$B:$AA,21,FALSE),""),0,"")</f>
        <v/>
      </c>
    </row>
    <row r="240" spans="1:16" x14ac:dyDescent="0.35">
      <c r="A240">
        <v>231</v>
      </c>
      <c r="B240" s="9">
        <f>IFERROR(VLOOKUP($A240,'Raw - F'!$B:$R,2,FALSE),"")</f>
        <v>44328</v>
      </c>
      <c r="C240" s="2" t="str">
        <f>IFERROR(VLOOKUP($A240,'Raw - F'!$B:$R,3,FALSE),"")</f>
        <v>YORK</v>
      </c>
      <c r="D240" s="2" t="str">
        <f>IFERROR(VLOOKUP($A240,'Raw - F'!$B:$R,6,FALSE),"")</f>
        <v>WFA</v>
      </c>
      <c r="E240" s="2" t="str">
        <f>SUBSTITUTE(IFERROR(VLOOKUP($A240,'Raw - F'!$B:$O,9,FALSE),""),"0","")</f>
        <v>3yo+</v>
      </c>
      <c r="F240" s="2" t="str">
        <f>SUBSTITUTE(IFERROR(VLOOKUP($A240,'Raw - F'!$B:$O,7,FALSE),""),"0","")</f>
        <v>Open</v>
      </c>
      <c r="G240" s="2" t="str">
        <f>IFERROR(IF(VLOOKUP($A240,'Raw - F'!$B:$O,11,FALSE)&gt;1,VLOOKUP($A240,'Raw - F'!$B:$O,11,FALSE),IF(VLOOKUP($A240,'Raw - F'!$B:$M,12,FALSE)&lt;&gt;"",VLOOKUP($A240,'Raw - F'!$B:$M,12,FALSE),"")),"")</f>
        <v>1(G2)</v>
      </c>
      <c r="H240" s="4" t="str">
        <f>IFERROR(VLOOKUP($A240,'Raw - F'!$B:$O,13,FALSE),"")</f>
        <v>Open</v>
      </c>
      <c r="I240" s="2" t="str">
        <f>IFERROR(VLOOKUP($A240,'Raw - F'!$B:$O,10,FALSE),"")</f>
        <v>A</v>
      </c>
      <c r="J240" s="2" t="str">
        <f>IFERROR(VLOOKUP($A240,'Raw - F'!$B:$P,15,FALSE),"")</f>
        <v>6f</v>
      </c>
      <c r="K240" s="16" t="str">
        <f>SUBSTITUTE(IFERROR(VLOOKUP($A240,'Raw - F'!$B:$X,23,FALSE),""),0,"")</f>
        <v xml:space="preserve"> </v>
      </c>
      <c r="L240" s="22" t="str">
        <f>IF(VLOOKUP($A240,'Raw - F'!$B:$AA,24,FALSE)="","",VLOOKUP($A240,'Raw - F'!$B:$AA,24,FALSE))</f>
        <v/>
      </c>
      <c r="M240" s="16" t="str">
        <f>SUBSTITUTE(IFERROR(VLOOKUP($A240,'Raw - F'!$B:$X,22,FALSE),""),0,"")</f>
        <v xml:space="preserve"> </v>
      </c>
      <c r="N240" s="16" t="str">
        <f>SUBSTITUTE(IFERROR(VLOOKUP($A240,'Raw - F'!$B:$X,8,FALSE),""),0,"")</f>
        <v/>
      </c>
      <c r="O240" s="16" t="str">
        <f>SUBSTITUTE(IFERROR(VLOOKUP($A240,'Raw - F'!$B:$AA,25,FALSE),""),0,"")</f>
        <v/>
      </c>
      <c r="P240" s="16" t="str">
        <f>SUBSTITUTE(IFERROR(VLOOKUP($A240,'Raw - F'!$B:$AA,21,FALSE),""),0,"")</f>
        <v/>
      </c>
    </row>
    <row r="241" spans="1:16" x14ac:dyDescent="0.35">
      <c r="A241">
        <v>232</v>
      </c>
      <c r="B241" s="9">
        <f>IFERROR(VLOOKUP($A241,'Raw - F'!$B:$R,2,FALSE),"")</f>
        <v>44328</v>
      </c>
      <c r="C241" s="2" t="str">
        <f>IFERROR(VLOOKUP($A241,'Raw - F'!$B:$R,3,FALSE),"")</f>
        <v>YORK</v>
      </c>
      <c r="D241" s="2" t="str">
        <f>IFERROR(VLOOKUP($A241,'Raw - F'!$B:$R,6,FALSE),"")</f>
        <v>WFA</v>
      </c>
      <c r="E241" s="2" t="str">
        <f>SUBSTITUTE(IFERROR(VLOOKUP($A241,'Raw - F'!$B:$O,9,FALSE),""),"0","")</f>
        <v>3yo</v>
      </c>
      <c r="F241" s="2" t="str">
        <f>SUBSTITUTE(IFERROR(VLOOKUP($A241,'Raw - F'!$B:$O,7,FALSE),""),"0","")</f>
        <v>Open</v>
      </c>
      <c r="G241" s="2" t="str">
        <f>IFERROR(IF(VLOOKUP($A241,'Raw - F'!$B:$O,11,FALSE)&gt;1,VLOOKUP($A241,'Raw - F'!$B:$O,11,FALSE),IF(VLOOKUP($A241,'Raw - F'!$B:$M,12,FALSE)&lt;&gt;"",VLOOKUP($A241,'Raw - F'!$B:$M,12,FALSE),"")),"")</f>
        <v>1(G3)</v>
      </c>
      <c r="H241" s="4" t="str">
        <f>IFERROR(VLOOKUP($A241,'Raw - F'!$B:$O,13,FALSE),"")</f>
        <v>Open</v>
      </c>
      <c r="I241" s="2" t="str">
        <f>IFERROR(VLOOKUP($A241,'Raw - F'!$B:$O,10,FALSE),"")</f>
        <v>F</v>
      </c>
      <c r="J241" s="2" t="str">
        <f>IFERROR(VLOOKUP($A241,'Raw - F'!$B:$P,15,FALSE),"")</f>
        <v>1m 2f</v>
      </c>
      <c r="K241" s="16" t="str">
        <f>SUBSTITUTE(IFERROR(VLOOKUP($A241,'Raw - F'!$B:$X,23,FALSE),""),0,"")</f>
        <v xml:space="preserve"> </v>
      </c>
      <c r="L241" s="22" t="str">
        <f>IF(VLOOKUP($A241,'Raw - F'!$B:$AA,24,FALSE)="","",VLOOKUP($A241,'Raw - F'!$B:$AA,24,FALSE))</f>
        <v/>
      </c>
      <c r="M241" s="16" t="str">
        <f>SUBSTITUTE(IFERROR(VLOOKUP($A241,'Raw - F'!$B:$X,22,FALSE),""),0,"")</f>
        <v xml:space="preserve"> </v>
      </c>
      <c r="N241" s="16" t="str">
        <f>SUBSTITUTE(IFERROR(VLOOKUP($A241,'Raw - F'!$B:$X,8,FALSE),""),0,"")</f>
        <v/>
      </c>
      <c r="O241" s="16" t="str">
        <f>SUBSTITUTE(IFERROR(VLOOKUP($A241,'Raw - F'!$B:$AA,25,FALSE),""),0,"")</f>
        <v/>
      </c>
      <c r="P241" s="16" t="str">
        <f>SUBSTITUTE(IFERROR(VLOOKUP($A241,'Raw - F'!$B:$AA,21,FALSE),""),0,"")</f>
        <v/>
      </c>
    </row>
    <row r="242" spans="1:16" x14ac:dyDescent="0.35">
      <c r="A242">
        <v>233</v>
      </c>
      <c r="B242" s="9">
        <f>IFERROR(VLOOKUP($A242,'Raw - F'!$B:$R,2,FALSE),"")</f>
        <v>44328</v>
      </c>
      <c r="C242" s="2" t="str">
        <f>IFERROR(VLOOKUP($A242,'Raw - F'!$B:$R,3,FALSE),"")</f>
        <v>YORK</v>
      </c>
      <c r="D242" s="2" t="str">
        <f>IFERROR(VLOOKUP($A242,'Raw - F'!$B:$R,6,FALSE),"")</f>
        <v>Hcap</v>
      </c>
      <c r="E242" s="2" t="str">
        <f>SUBSTITUTE(IFERROR(VLOOKUP($A242,'Raw - F'!$B:$O,9,FALSE),""),"0","")</f>
        <v>4yo+</v>
      </c>
      <c r="F242" s="2" t="str">
        <f>SUBSTITUTE(IFERROR(VLOOKUP($A242,'Raw - F'!$B:$O,7,FALSE),""),"0","")</f>
        <v>Open</v>
      </c>
      <c r="G242" s="2">
        <f>IFERROR(IF(VLOOKUP($A242,'Raw - F'!$B:$O,11,FALSE)&gt;1,VLOOKUP($A242,'Raw - F'!$B:$O,11,FALSE),IF(VLOOKUP($A242,'Raw - F'!$B:$M,12,FALSE)&lt;&gt;"",VLOOKUP($A242,'Raw - F'!$B:$M,12,FALSE),"")),"")</f>
        <v>2</v>
      </c>
      <c r="H242" s="4" t="str">
        <f>IFERROR(VLOOKUP($A242,'Raw - F'!$B:$O,13,FALSE),"")</f>
        <v>Open</v>
      </c>
      <c r="I242" s="2" t="str">
        <f>IFERROR(VLOOKUP($A242,'Raw - F'!$B:$O,10,FALSE),"")</f>
        <v>A</v>
      </c>
      <c r="J242" s="2" t="str">
        <f>IFERROR(VLOOKUP($A242,'Raw - F'!$B:$P,15,FALSE),"")</f>
        <v>1m 4f</v>
      </c>
      <c r="K242" s="16" t="str">
        <f>SUBSTITUTE(IFERROR(VLOOKUP($A242,'Raw - F'!$B:$X,23,FALSE),""),0,"")</f>
        <v xml:space="preserve"> </v>
      </c>
      <c r="L242" s="22" t="str">
        <f>IF(VLOOKUP($A242,'Raw - F'!$B:$AA,24,FALSE)="","",VLOOKUP($A242,'Raw - F'!$B:$AA,24,FALSE))</f>
        <v/>
      </c>
      <c r="M242" s="16" t="str">
        <f>SUBSTITUTE(IFERROR(VLOOKUP($A242,'Raw - F'!$B:$X,22,FALSE),""),0,"")</f>
        <v xml:space="preserve"> </v>
      </c>
      <c r="N242" s="16" t="str">
        <f>SUBSTITUTE(IFERROR(VLOOKUP($A242,'Raw - F'!$B:$X,8,FALSE),""),0,"")</f>
        <v/>
      </c>
      <c r="O242" s="16" t="str">
        <f>SUBSTITUTE(IFERROR(VLOOKUP($A242,'Raw - F'!$B:$AA,25,FALSE),""),0,"")</f>
        <v/>
      </c>
      <c r="P242" s="16" t="str">
        <f>SUBSTITUTE(IFERROR(VLOOKUP($A242,'Raw - F'!$B:$AA,21,FALSE),""),0,"")</f>
        <v/>
      </c>
    </row>
    <row r="243" spans="1:16" x14ac:dyDescent="0.35">
      <c r="A243">
        <v>234</v>
      </c>
      <c r="B243" s="9">
        <f>IFERROR(VLOOKUP($A243,'Raw - F'!$B:$R,2,FALSE),"")</f>
        <v>44328</v>
      </c>
      <c r="C243" s="2" t="str">
        <f>IFERROR(VLOOKUP($A243,'Raw - F'!$B:$R,3,FALSE),"")</f>
        <v>YORK</v>
      </c>
      <c r="D243" s="2" t="str">
        <f>IFERROR(VLOOKUP($A243,'Raw - F'!$B:$R,6,FALSE),"")</f>
        <v>Hcap</v>
      </c>
      <c r="E243" s="2" t="str">
        <f>SUBSTITUTE(IFERROR(VLOOKUP($A243,'Raw - F'!$B:$O,9,FALSE),""),"0","")</f>
        <v>4yo+</v>
      </c>
      <c r="F243" s="2" t="str">
        <f>SUBSTITUTE(IFERROR(VLOOKUP($A243,'Raw - F'!$B:$O,7,FALSE),""),"0","")</f>
        <v>Open</v>
      </c>
      <c r="G243" s="2">
        <f>IFERROR(IF(VLOOKUP($A243,'Raw - F'!$B:$O,11,FALSE)&gt;1,VLOOKUP($A243,'Raw - F'!$B:$O,11,FALSE),IF(VLOOKUP($A243,'Raw - F'!$B:$M,12,FALSE)&lt;&gt;"",VLOOKUP($A243,'Raw - F'!$B:$M,12,FALSE),"")),"")</f>
        <v>2</v>
      </c>
      <c r="H243" s="4" t="str">
        <f>IFERROR(VLOOKUP($A243,'Raw - F'!$B:$O,13,FALSE),"")</f>
        <v>86-105</v>
      </c>
      <c r="I243" s="2" t="str">
        <f>IFERROR(VLOOKUP($A243,'Raw - F'!$B:$O,10,FALSE),"")</f>
        <v>A</v>
      </c>
      <c r="J243" s="2" t="str">
        <f>IFERROR(VLOOKUP($A243,'Raw - F'!$B:$P,15,FALSE),"")</f>
        <v>6f</v>
      </c>
      <c r="K243" s="16" t="str">
        <f>SUBSTITUTE(IFERROR(VLOOKUP($A243,'Raw - F'!$B:$X,23,FALSE),""),0,"")</f>
        <v xml:space="preserve"> </v>
      </c>
      <c r="L243" s="22" t="str">
        <f>IF(VLOOKUP($A243,'Raw - F'!$B:$AA,24,FALSE)="","",VLOOKUP($A243,'Raw - F'!$B:$AA,24,FALSE))</f>
        <v/>
      </c>
      <c r="M243" s="16" t="str">
        <f>SUBSTITUTE(IFERROR(VLOOKUP($A243,'Raw - F'!$B:$X,22,FALSE),""),0,"")</f>
        <v xml:space="preserve"> </v>
      </c>
      <c r="N243" s="16" t="str">
        <f>SUBSTITUTE(IFERROR(VLOOKUP($A243,'Raw - F'!$B:$X,8,FALSE),""),0,"")</f>
        <v/>
      </c>
      <c r="O243" s="16" t="str">
        <f>SUBSTITUTE(IFERROR(VLOOKUP($A243,'Raw - F'!$B:$AA,25,FALSE),""),0,"")</f>
        <v/>
      </c>
      <c r="P243" s="16" t="str">
        <f>SUBSTITUTE(IFERROR(VLOOKUP($A243,'Raw - F'!$B:$AA,21,FALSE),""),0,"")</f>
        <v/>
      </c>
    </row>
    <row r="244" spans="1:16" x14ac:dyDescent="0.35">
      <c r="A244">
        <v>235</v>
      </c>
      <c r="B244" s="9">
        <f>IFERROR(VLOOKUP($A244,'Raw - F'!$B:$R,2,FALSE),"")</f>
        <v>44328</v>
      </c>
      <c r="C244" s="2" t="str">
        <f>IFERROR(VLOOKUP($A244,'Raw - F'!$B:$R,3,FALSE),"")</f>
        <v>YORK</v>
      </c>
      <c r="D244" s="2" t="str">
        <f>IFERROR(VLOOKUP($A244,'Raw - F'!$B:$R,6,FALSE),"")</f>
        <v>Hcap</v>
      </c>
      <c r="E244" s="2" t="str">
        <f>SUBSTITUTE(IFERROR(VLOOKUP($A244,'Raw - F'!$B:$O,9,FALSE),""),"0","")</f>
        <v>3yo</v>
      </c>
      <c r="F244" s="2" t="str">
        <f>SUBSTITUTE(IFERROR(VLOOKUP($A244,'Raw - F'!$B:$O,7,FALSE),""),"0","")</f>
        <v>Open</v>
      </c>
      <c r="G244" s="2">
        <f>IFERROR(IF(VLOOKUP($A244,'Raw - F'!$B:$O,11,FALSE)&gt;1,VLOOKUP($A244,'Raw - F'!$B:$O,11,FALSE),IF(VLOOKUP($A244,'Raw - F'!$B:$M,12,FALSE)&lt;&gt;"",VLOOKUP($A244,'Raw - F'!$B:$M,12,FALSE),"")),"")</f>
        <v>3</v>
      </c>
      <c r="H244" s="4" t="str">
        <f>IFERROR(VLOOKUP($A244,'Raw - F'!$B:$O,13,FALSE),"")</f>
        <v>76-95</v>
      </c>
      <c r="I244" s="2" t="str">
        <f>IFERROR(VLOOKUP($A244,'Raw - F'!$B:$O,10,FALSE),"")</f>
        <v>A</v>
      </c>
      <c r="J244" s="2" t="str">
        <f>IFERROR(VLOOKUP($A244,'Raw - F'!$B:$P,15,FALSE),"")</f>
        <v>7f</v>
      </c>
      <c r="K244" s="16" t="str">
        <f>SUBSTITUTE(IFERROR(VLOOKUP($A244,'Raw - F'!$B:$X,23,FALSE),""),0,"")</f>
        <v xml:space="preserve"> </v>
      </c>
      <c r="L244" s="22" t="str">
        <f>IF(VLOOKUP($A244,'Raw - F'!$B:$AA,24,FALSE)="","",VLOOKUP($A244,'Raw - F'!$B:$AA,24,FALSE))</f>
        <v/>
      </c>
      <c r="M244" s="16" t="str">
        <f>SUBSTITUTE(IFERROR(VLOOKUP($A244,'Raw - F'!$B:$X,22,FALSE),""),0,"")</f>
        <v xml:space="preserve"> </v>
      </c>
      <c r="N244" s="16" t="str">
        <f>SUBSTITUTE(IFERROR(VLOOKUP($A244,'Raw - F'!$B:$X,8,FALSE),""),0,"")</f>
        <v/>
      </c>
      <c r="O244" s="16" t="str">
        <f>SUBSTITUTE(IFERROR(VLOOKUP($A244,'Raw - F'!$B:$AA,25,FALSE),""),0,"")</f>
        <v/>
      </c>
      <c r="P244" s="16" t="str">
        <f>SUBSTITUTE(IFERROR(VLOOKUP($A244,'Raw - F'!$B:$AA,21,FALSE),""),0,"")</f>
        <v/>
      </c>
    </row>
    <row r="245" spans="1:16" x14ac:dyDescent="0.35">
      <c r="A245">
        <v>236</v>
      </c>
      <c r="B245" s="9">
        <f>IFERROR(VLOOKUP($A245,'Raw - F'!$B:$R,2,FALSE),"")</f>
        <v>44328</v>
      </c>
      <c r="C245" s="2" t="str">
        <f>IFERROR(VLOOKUP($A245,'Raw - F'!$B:$R,3,FALSE),"")</f>
        <v>YORK</v>
      </c>
      <c r="D245" s="2" t="str">
        <f>IFERROR(VLOOKUP($A245,'Raw - F'!$B:$R,6,FALSE),"")</f>
        <v>Hcap</v>
      </c>
      <c r="E245" s="2" t="str">
        <f>SUBSTITUTE(IFERROR(VLOOKUP($A245,'Raw - F'!$B:$O,9,FALSE),""),"0","")</f>
        <v>4yo+</v>
      </c>
      <c r="F245" s="2" t="str">
        <f>SUBSTITUTE(IFERROR(VLOOKUP($A245,'Raw - F'!$B:$O,7,FALSE),""),"0","")</f>
        <v>Open</v>
      </c>
      <c r="G245" s="2">
        <f>IFERROR(IF(VLOOKUP($A245,'Raw - F'!$B:$O,11,FALSE)&gt;1,VLOOKUP($A245,'Raw - F'!$B:$O,11,FALSE),IF(VLOOKUP($A245,'Raw - F'!$B:$M,12,FALSE)&lt;&gt;"",VLOOKUP($A245,'Raw - F'!$B:$M,12,FALSE),"")),"")</f>
        <v>4</v>
      </c>
      <c r="H245" s="4" t="str">
        <f>IFERROR(VLOOKUP($A245,'Raw - F'!$B:$O,13,FALSE),"")</f>
        <v>66-85</v>
      </c>
      <c r="I245" s="2" t="str">
        <f>IFERROR(VLOOKUP($A245,'Raw - F'!$B:$O,10,FALSE),"")</f>
        <v>A</v>
      </c>
      <c r="J245" s="2" t="str">
        <f>IFERROR(VLOOKUP($A245,'Raw - F'!$B:$P,15,FALSE),"")</f>
        <v>1m 4f</v>
      </c>
      <c r="K245" s="16" t="str">
        <f>SUBSTITUTE(IFERROR(VLOOKUP($A245,'Raw - F'!$B:$X,23,FALSE),""),0,"")</f>
        <v xml:space="preserve"> </v>
      </c>
      <c r="L245" s="22" t="str">
        <f>IF(VLOOKUP($A245,'Raw - F'!$B:$AA,24,FALSE)="","",VLOOKUP($A245,'Raw - F'!$B:$AA,24,FALSE))</f>
        <v/>
      </c>
      <c r="M245" s="16" t="str">
        <f>SUBSTITUTE(IFERROR(VLOOKUP($A245,'Raw - F'!$B:$X,22,FALSE),""),0,"")</f>
        <v xml:space="preserve"> </v>
      </c>
      <c r="N245" s="16" t="str">
        <f>SUBSTITUTE(IFERROR(VLOOKUP($A245,'Raw - F'!$B:$X,8,FALSE),""),0,"")</f>
        <v/>
      </c>
      <c r="O245" s="16" t="str">
        <f>SUBSTITUTE(IFERROR(VLOOKUP($A245,'Raw - F'!$B:$AA,25,FALSE),""),0,"")</f>
        <v/>
      </c>
      <c r="P245" s="16" t="str">
        <f>SUBSTITUTE(IFERROR(VLOOKUP($A245,'Raw - F'!$B:$AA,21,FALSE),""),0,"")</f>
        <v/>
      </c>
    </row>
    <row r="246" spans="1:16" x14ac:dyDescent="0.35">
      <c r="A246">
        <v>237</v>
      </c>
      <c r="B246" s="9">
        <f>IFERROR(VLOOKUP($A246,'Raw - F'!$B:$R,2,FALSE),"")</f>
        <v>44328</v>
      </c>
      <c r="C246" s="2" t="str">
        <f>IFERROR(VLOOKUP($A246,'Raw - F'!$B:$R,3,FALSE),"")</f>
        <v>YORK</v>
      </c>
      <c r="D246" s="2" t="str">
        <f>IFERROR(VLOOKUP($A246,'Raw - F'!$B:$R,6,FALSE),"")</f>
        <v>WFA</v>
      </c>
      <c r="E246" s="2" t="str">
        <f>SUBSTITUTE(IFERROR(VLOOKUP($A246,'Raw - F'!$B:$O,9,FALSE),""),"0","")</f>
        <v>2yo</v>
      </c>
      <c r="F246" s="2" t="str">
        <f>SUBSTITUTE(IFERROR(VLOOKUP($A246,'Raw - F'!$B:$O,7,FALSE),""),"0","")</f>
        <v>Nov</v>
      </c>
      <c r="G246" s="2">
        <f>IFERROR(IF(VLOOKUP($A246,'Raw - F'!$B:$O,11,FALSE)&gt;1,VLOOKUP($A246,'Raw - F'!$B:$O,11,FALSE),IF(VLOOKUP($A246,'Raw - F'!$B:$M,12,FALSE)&lt;&gt;"",VLOOKUP($A246,'Raw - F'!$B:$M,12,FALSE),"")),"")</f>
        <v>3</v>
      </c>
      <c r="H246" s="4" t="str">
        <f>IFERROR(VLOOKUP($A246,'Raw - F'!$B:$O,13,FALSE),"")</f>
        <v>Open</v>
      </c>
      <c r="I246" s="2" t="str">
        <f>IFERROR(VLOOKUP($A246,'Raw - F'!$B:$O,10,FALSE),"")</f>
        <v>A</v>
      </c>
      <c r="J246" s="2" t="str">
        <f>IFERROR(VLOOKUP($A246,'Raw - F'!$B:$P,15,FALSE),"")</f>
        <v>5f</v>
      </c>
      <c r="K246" s="16" t="str">
        <f>SUBSTITUTE(IFERROR(VLOOKUP($A246,'Raw - F'!$B:$X,23,FALSE),""),0,"")</f>
        <v xml:space="preserve"> </v>
      </c>
      <c r="L246" s="22" t="str">
        <f>IF(VLOOKUP($A246,'Raw - F'!$B:$AA,24,FALSE)="","",VLOOKUP($A246,'Raw - F'!$B:$AA,24,FALSE))</f>
        <v/>
      </c>
      <c r="M246" s="16" t="str">
        <f>SUBSTITUTE(IFERROR(VLOOKUP($A246,'Raw - F'!$B:$X,22,FALSE),""),0,"")</f>
        <v xml:space="preserve"> </v>
      </c>
      <c r="N246" s="16" t="str">
        <f>SUBSTITUTE(IFERROR(VLOOKUP($A246,'Raw - F'!$B:$X,8,FALSE),""),0,"")</f>
        <v/>
      </c>
      <c r="O246" s="16" t="str">
        <f>SUBSTITUTE(IFERROR(VLOOKUP($A246,'Raw - F'!$B:$AA,25,FALSE),""),0,"")</f>
        <v>EBF</v>
      </c>
      <c r="P246" s="16" t="str">
        <f>SUBSTITUTE(IFERROR(VLOOKUP($A246,'Raw - F'!$B:$AA,21,FALSE),""),0,"")</f>
        <v/>
      </c>
    </row>
    <row r="247" spans="1:16" x14ac:dyDescent="0.35">
      <c r="A247">
        <v>238</v>
      </c>
      <c r="B247" s="9">
        <f>IFERROR(VLOOKUP($A247,'Raw - F'!$B:$R,2,FALSE),"")</f>
        <v>44329</v>
      </c>
      <c r="C247" s="2" t="str">
        <f>IFERROR(VLOOKUP($A247,'Raw - F'!$B:$R,3,FALSE),"")</f>
        <v>NEWMARKET</v>
      </c>
      <c r="D247" s="2" t="str">
        <f>IFERROR(VLOOKUP($A247,'Raw - F'!$B:$R,6,FALSE),"")</f>
        <v>Hcap</v>
      </c>
      <c r="E247" s="2" t="str">
        <f>SUBSTITUTE(IFERROR(VLOOKUP($A247,'Raw - F'!$B:$O,9,FALSE),""),"0","")</f>
        <v>3yo</v>
      </c>
      <c r="F247" s="2" t="str">
        <f>SUBSTITUTE(IFERROR(VLOOKUP($A247,'Raw - F'!$B:$O,7,FALSE),""),"0","")</f>
        <v>Open</v>
      </c>
      <c r="G247" s="2">
        <f>IFERROR(IF(VLOOKUP($A247,'Raw - F'!$B:$O,11,FALSE)&gt;1,VLOOKUP($A247,'Raw - F'!$B:$O,11,FALSE),IF(VLOOKUP($A247,'Raw - F'!$B:$M,12,FALSE)&lt;&gt;"",VLOOKUP($A247,'Raw - F'!$B:$M,12,FALSE),"")),"")</f>
        <v>4</v>
      </c>
      <c r="H247" s="4" t="str">
        <f>IFERROR(VLOOKUP($A247,'Raw - F'!$B:$O,13,FALSE),"")</f>
        <v>66-85</v>
      </c>
      <c r="I247" s="2" t="str">
        <f>IFERROR(VLOOKUP($A247,'Raw - F'!$B:$O,10,FALSE),"")</f>
        <v>A</v>
      </c>
      <c r="J247" s="2" t="str">
        <f>IFERROR(VLOOKUP($A247,'Raw - F'!$B:$P,15,FALSE),"")</f>
        <v>1m 2f</v>
      </c>
      <c r="K247" s="16" t="str">
        <f>SUBSTITUTE(IFERROR(VLOOKUP($A247,'Raw - F'!$B:$X,23,FALSE),""),0,"")</f>
        <v xml:space="preserve"> </v>
      </c>
      <c r="L247" s="22" t="str">
        <f>IF(VLOOKUP($A247,'Raw - F'!$B:$AA,24,FALSE)="","",VLOOKUP($A247,'Raw - F'!$B:$AA,24,FALSE))</f>
        <v/>
      </c>
      <c r="M247" s="16" t="str">
        <f>SUBSTITUTE(IFERROR(VLOOKUP($A247,'Raw - F'!$B:$X,22,FALSE),""),0,"")</f>
        <v xml:space="preserve"> </v>
      </c>
      <c r="N247" s="16" t="str">
        <f>SUBSTITUTE(IFERROR(VLOOKUP($A247,'Raw - F'!$B:$X,8,FALSE),""),0,"")</f>
        <v/>
      </c>
      <c r="O247" s="16" t="str">
        <f>SUBSTITUTE(IFERROR(VLOOKUP($A247,'Raw - F'!$B:$AA,25,FALSE),""),0,"")</f>
        <v/>
      </c>
      <c r="P247" s="16" t="str">
        <f>SUBSTITUTE(IFERROR(VLOOKUP($A247,'Raw - F'!$B:$AA,21,FALSE),""),0,"")</f>
        <v/>
      </c>
    </row>
    <row r="248" spans="1:16" x14ac:dyDescent="0.35">
      <c r="A248">
        <v>239</v>
      </c>
      <c r="B248" s="9">
        <f>IFERROR(VLOOKUP($A248,'Raw - F'!$B:$R,2,FALSE),"")</f>
        <v>44329</v>
      </c>
      <c r="C248" s="2" t="str">
        <f>IFERROR(VLOOKUP($A248,'Raw - F'!$B:$R,3,FALSE),"")</f>
        <v>NEWMARKET</v>
      </c>
      <c r="D248" s="2" t="str">
        <f>IFERROR(VLOOKUP($A248,'Raw - F'!$B:$R,6,FALSE),"")</f>
        <v>Hcap</v>
      </c>
      <c r="E248" s="2" t="str">
        <f>SUBSTITUTE(IFERROR(VLOOKUP($A248,'Raw - F'!$B:$O,9,FALSE),""),"0","")</f>
        <v>4yo+</v>
      </c>
      <c r="F248" s="2" t="str">
        <f>SUBSTITUTE(IFERROR(VLOOKUP($A248,'Raw - F'!$B:$O,7,FALSE),""),"0","")</f>
        <v>Open</v>
      </c>
      <c r="G248" s="2">
        <f>IFERROR(IF(VLOOKUP($A248,'Raw - F'!$B:$O,11,FALSE)&gt;1,VLOOKUP($A248,'Raw - F'!$B:$O,11,FALSE),IF(VLOOKUP($A248,'Raw - F'!$B:$M,12,FALSE)&lt;&gt;"",VLOOKUP($A248,'Raw - F'!$B:$M,12,FALSE),"")),"")</f>
        <v>4</v>
      </c>
      <c r="H248" s="4" t="str">
        <f>IFERROR(VLOOKUP($A248,'Raw - F'!$B:$O,13,FALSE),"")</f>
        <v>66-85</v>
      </c>
      <c r="I248" s="2" t="str">
        <f>IFERROR(VLOOKUP($A248,'Raw - F'!$B:$O,10,FALSE),"")</f>
        <v>A</v>
      </c>
      <c r="J248" s="2" t="str">
        <f>IFERROR(VLOOKUP($A248,'Raw - F'!$B:$P,15,FALSE),"")</f>
        <v>1m 4f</v>
      </c>
      <c r="K248" s="16" t="str">
        <f>SUBSTITUTE(IFERROR(VLOOKUP($A248,'Raw - F'!$B:$X,23,FALSE),""),0,"")</f>
        <v xml:space="preserve"> </v>
      </c>
      <c r="L248" s="22" t="str">
        <f>IF(VLOOKUP($A248,'Raw - F'!$B:$AA,24,FALSE)="","",VLOOKUP($A248,'Raw - F'!$B:$AA,24,FALSE))</f>
        <v/>
      </c>
      <c r="M248" s="16" t="str">
        <f>SUBSTITUTE(IFERROR(VLOOKUP($A248,'Raw - F'!$B:$X,22,FALSE),""),0,"")</f>
        <v xml:space="preserve"> </v>
      </c>
      <c r="N248" s="16" t="str">
        <f>SUBSTITUTE(IFERROR(VLOOKUP($A248,'Raw - F'!$B:$X,8,FALSE),""),0,"")</f>
        <v/>
      </c>
      <c r="O248" s="16" t="str">
        <f>SUBSTITUTE(IFERROR(VLOOKUP($A248,'Raw - F'!$B:$AA,25,FALSE),""),0,"")</f>
        <v/>
      </c>
      <c r="P248" s="16" t="str">
        <f>SUBSTITUTE(IFERROR(VLOOKUP($A248,'Raw - F'!$B:$AA,21,FALSE),""),0,"")</f>
        <v/>
      </c>
    </row>
    <row r="249" spans="1:16" x14ac:dyDescent="0.35">
      <c r="A249">
        <v>240</v>
      </c>
      <c r="B249" s="9">
        <f>IFERROR(VLOOKUP($A249,'Raw - F'!$B:$R,2,FALSE),"")</f>
        <v>44329</v>
      </c>
      <c r="C249" s="2" t="str">
        <f>IFERROR(VLOOKUP($A249,'Raw - F'!$B:$R,3,FALSE),"")</f>
        <v>NEWMARKET</v>
      </c>
      <c r="D249" s="2" t="str">
        <f>IFERROR(VLOOKUP($A249,'Raw - F'!$B:$R,6,FALSE),"")</f>
        <v>Hcap</v>
      </c>
      <c r="E249" s="2" t="str">
        <f>SUBSTITUTE(IFERROR(VLOOKUP($A249,'Raw - F'!$B:$O,9,FALSE),""),"0","")</f>
        <v>3yo</v>
      </c>
      <c r="F249" s="2" t="str">
        <f>SUBSTITUTE(IFERROR(VLOOKUP($A249,'Raw - F'!$B:$O,7,FALSE),""),"0","")</f>
        <v>Open</v>
      </c>
      <c r="G249" s="2">
        <f>IFERROR(IF(VLOOKUP($A249,'Raw - F'!$B:$O,11,FALSE)&gt;1,VLOOKUP($A249,'Raw - F'!$B:$O,11,FALSE),IF(VLOOKUP($A249,'Raw - F'!$B:$M,12,FALSE)&lt;&gt;"",VLOOKUP($A249,'Raw - F'!$B:$M,12,FALSE),"")),"")</f>
        <v>4</v>
      </c>
      <c r="H249" s="4" t="str">
        <f>IFERROR(VLOOKUP($A249,'Raw - F'!$B:$O,13,FALSE),"")</f>
        <v>61-80</v>
      </c>
      <c r="I249" s="2" t="str">
        <f>IFERROR(VLOOKUP($A249,'Raw - F'!$B:$O,10,FALSE),"")</f>
        <v>A</v>
      </c>
      <c r="J249" s="2" t="str">
        <f>IFERROR(VLOOKUP($A249,'Raw - F'!$B:$P,15,FALSE),"")</f>
        <v>1m</v>
      </c>
      <c r="K249" s="16" t="str">
        <f>SUBSTITUTE(IFERROR(VLOOKUP($A249,'Raw - F'!$B:$X,23,FALSE),""),0,"")</f>
        <v xml:space="preserve"> </v>
      </c>
      <c r="L249" s="22" t="str">
        <f>IF(VLOOKUP($A249,'Raw - F'!$B:$AA,24,FALSE)="","",VLOOKUP($A249,'Raw - F'!$B:$AA,24,FALSE))</f>
        <v/>
      </c>
      <c r="M249" s="16" t="str">
        <f>SUBSTITUTE(IFERROR(VLOOKUP($A249,'Raw - F'!$B:$X,22,FALSE),""),0,"")</f>
        <v xml:space="preserve"> </v>
      </c>
      <c r="N249" s="16" t="str">
        <f>SUBSTITUTE(IFERROR(VLOOKUP($A249,'Raw - F'!$B:$X,8,FALSE),""),0,"")</f>
        <v/>
      </c>
      <c r="O249" s="16" t="str">
        <f>SUBSTITUTE(IFERROR(VLOOKUP($A249,'Raw - F'!$B:$AA,25,FALSE),""),0,"")</f>
        <v/>
      </c>
      <c r="P249" s="16" t="str">
        <f>SUBSTITUTE(IFERROR(VLOOKUP($A249,'Raw - F'!$B:$AA,21,FALSE),""),0,"")</f>
        <v/>
      </c>
    </row>
    <row r="250" spans="1:16" x14ac:dyDescent="0.35">
      <c r="A250">
        <v>241</v>
      </c>
      <c r="B250" s="9">
        <f>IFERROR(VLOOKUP($A250,'Raw - F'!$B:$R,2,FALSE),"")</f>
        <v>44329</v>
      </c>
      <c r="C250" s="2" t="str">
        <f>IFERROR(VLOOKUP($A250,'Raw - F'!$B:$R,3,FALSE),"")</f>
        <v>NEWMARKET</v>
      </c>
      <c r="D250" s="2" t="str">
        <f>IFERROR(VLOOKUP($A250,'Raw - F'!$B:$R,6,FALSE),"")</f>
        <v>WFA</v>
      </c>
      <c r="E250" s="2" t="str">
        <f>SUBSTITUTE(IFERROR(VLOOKUP($A250,'Raw - F'!$B:$O,9,FALSE),""),"0","")</f>
        <v>3yo</v>
      </c>
      <c r="F250" s="2" t="str">
        <f>SUBSTITUTE(IFERROR(VLOOKUP($A250,'Raw - F'!$B:$O,7,FALSE),""),"0","")</f>
        <v>Mdn</v>
      </c>
      <c r="G250" s="2">
        <f>IFERROR(IF(VLOOKUP($A250,'Raw - F'!$B:$O,11,FALSE)&gt;1,VLOOKUP($A250,'Raw - F'!$B:$O,11,FALSE),IF(VLOOKUP($A250,'Raw - F'!$B:$M,12,FALSE)&lt;&gt;"",VLOOKUP($A250,'Raw - F'!$B:$M,12,FALSE),"")),"")</f>
        <v>4</v>
      </c>
      <c r="H250" s="4" t="str">
        <f>IFERROR(VLOOKUP($A250,'Raw - F'!$B:$O,13,FALSE),"")</f>
        <v>Open</v>
      </c>
      <c r="I250" s="2" t="str">
        <f>IFERROR(VLOOKUP($A250,'Raw - F'!$B:$O,10,FALSE),"")</f>
        <v>A</v>
      </c>
      <c r="J250" s="2" t="str">
        <f>IFERROR(VLOOKUP($A250,'Raw - F'!$B:$P,15,FALSE),"")</f>
        <v>1m 2f</v>
      </c>
      <c r="K250" s="16" t="str">
        <f>SUBSTITUTE(IFERROR(VLOOKUP($A250,'Raw - F'!$B:$X,23,FALSE),""),0,"")</f>
        <v xml:space="preserve"> </v>
      </c>
      <c r="L250" s="22" t="str">
        <f>IF(VLOOKUP($A250,'Raw - F'!$B:$AA,24,FALSE)="","",VLOOKUP($A250,'Raw - F'!$B:$AA,24,FALSE))</f>
        <v/>
      </c>
      <c r="M250" s="16" t="str">
        <f>SUBSTITUTE(IFERROR(VLOOKUP($A250,'Raw - F'!$B:$X,22,FALSE),""),0,"")</f>
        <v xml:space="preserve"> </v>
      </c>
      <c r="N250" s="16" t="str">
        <f>SUBSTITUTE(IFERROR(VLOOKUP($A250,'Raw - F'!$B:$X,8,FALSE),""),0,"")</f>
        <v/>
      </c>
      <c r="O250" s="16" t="str">
        <f>SUBSTITUTE(IFERROR(VLOOKUP($A250,'Raw - F'!$B:$AA,25,FALSE),""),0,"")</f>
        <v>EBF</v>
      </c>
      <c r="P250" s="16" t="str">
        <f>SUBSTITUTE(IFERROR(VLOOKUP($A250,'Raw - F'!$B:$AA,21,FALSE),""),0,"")</f>
        <v/>
      </c>
    </row>
    <row r="251" spans="1:16" x14ac:dyDescent="0.35">
      <c r="A251">
        <v>242</v>
      </c>
      <c r="B251" s="9">
        <f>IFERROR(VLOOKUP($A251,'Raw - F'!$B:$R,2,FALSE),"")</f>
        <v>44329</v>
      </c>
      <c r="C251" s="2" t="str">
        <f>IFERROR(VLOOKUP($A251,'Raw - F'!$B:$R,3,FALSE),"")</f>
        <v>NEWMARKET</v>
      </c>
      <c r="D251" s="2" t="str">
        <f>IFERROR(VLOOKUP($A251,'Raw - F'!$B:$R,6,FALSE),"")</f>
        <v>WFA</v>
      </c>
      <c r="E251" s="2" t="str">
        <f>SUBSTITUTE(IFERROR(VLOOKUP($A251,'Raw - F'!$B:$O,9,FALSE),""),"0","")</f>
        <v>3yo</v>
      </c>
      <c r="F251" s="2" t="str">
        <f>SUBSTITUTE(IFERROR(VLOOKUP($A251,'Raw - F'!$B:$O,7,FALSE),""),"0","")</f>
        <v>Mdn</v>
      </c>
      <c r="G251" s="2">
        <f>IFERROR(IF(VLOOKUP($A251,'Raw - F'!$B:$O,11,FALSE)&gt;1,VLOOKUP($A251,'Raw - F'!$B:$O,11,FALSE),IF(VLOOKUP($A251,'Raw - F'!$B:$M,12,FALSE)&lt;&gt;"",VLOOKUP($A251,'Raw - F'!$B:$M,12,FALSE),"")),"")</f>
        <v>4</v>
      </c>
      <c r="H251" s="4" t="str">
        <f>IFERROR(VLOOKUP($A251,'Raw - F'!$B:$O,13,FALSE),"")</f>
        <v>Open</v>
      </c>
      <c r="I251" s="2" t="str">
        <f>IFERROR(VLOOKUP($A251,'Raw - F'!$B:$O,10,FALSE),"")</f>
        <v>F</v>
      </c>
      <c r="J251" s="2" t="str">
        <f>IFERROR(VLOOKUP($A251,'Raw - F'!$B:$P,15,FALSE),"")</f>
        <v>7f</v>
      </c>
      <c r="K251" s="16" t="str">
        <f>SUBSTITUTE(IFERROR(VLOOKUP($A251,'Raw - F'!$B:$X,23,FALSE),""),0,"")</f>
        <v xml:space="preserve"> </v>
      </c>
      <c r="L251" s="22" t="str">
        <f>IF(VLOOKUP($A251,'Raw - F'!$B:$AA,24,FALSE)="","",VLOOKUP($A251,'Raw - F'!$B:$AA,24,FALSE))</f>
        <v/>
      </c>
      <c r="M251" s="16" t="str">
        <f>SUBSTITUTE(IFERROR(VLOOKUP($A251,'Raw - F'!$B:$X,22,FALSE),""),0,"")</f>
        <v xml:space="preserve"> </v>
      </c>
      <c r="N251" s="16" t="str">
        <f>SUBSTITUTE(IFERROR(VLOOKUP($A251,'Raw - F'!$B:$X,8,FALSE),""),0,"")</f>
        <v/>
      </c>
      <c r="O251" s="16" t="str">
        <f>SUBSTITUTE(IFERROR(VLOOKUP($A251,'Raw - F'!$B:$AA,25,FALSE),""),0,"")</f>
        <v/>
      </c>
      <c r="P251" s="16" t="str">
        <f>SUBSTITUTE(IFERROR(VLOOKUP($A251,'Raw - F'!$B:$AA,21,FALSE),""),0,"")</f>
        <v/>
      </c>
    </row>
    <row r="252" spans="1:16" x14ac:dyDescent="0.35">
      <c r="A252">
        <v>243</v>
      </c>
      <c r="B252" s="9">
        <f>IFERROR(VLOOKUP($A252,'Raw - F'!$B:$R,2,FALSE),"")</f>
        <v>44329</v>
      </c>
      <c r="C252" s="2" t="str">
        <f>IFERROR(VLOOKUP($A252,'Raw - F'!$B:$R,3,FALSE),"")</f>
        <v>NEWMARKET</v>
      </c>
      <c r="D252" s="2" t="str">
        <f>IFERROR(VLOOKUP($A252,'Raw - F'!$B:$R,6,FALSE),"")</f>
        <v>WFA</v>
      </c>
      <c r="E252" s="2" t="str">
        <f>SUBSTITUTE(IFERROR(VLOOKUP($A252,'Raw - F'!$B:$O,9,FALSE),""),"0","")</f>
        <v>2yo</v>
      </c>
      <c r="F252" s="2" t="str">
        <f>SUBSTITUTE(IFERROR(VLOOKUP($A252,'Raw - F'!$B:$O,7,FALSE),""),"0","")</f>
        <v>Nov</v>
      </c>
      <c r="G252" s="2">
        <f>IFERROR(IF(VLOOKUP($A252,'Raw - F'!$B:$O,11,FALSE)&gt;1,VLOOKUP($A252,'Raw - F'!$B:$O,11,FALSE),IF(VLOOKUP($A252,'Raw - F'!$B:$M,12,FALSE)&lt;&gt;"",VLOOKUP($A252,'Raw - F'!$B:$M,12,FALSE),"")),"")</f>
        <v>4</v>
      </c>
      <c r="H252" s="4" t="str">
        <f>IFERROR(VLOOKUP($A252,'Raw - F'!$B:$O,13,FALSE),"")</f>
        <v>Open</v>
      </c>
      <c r="I252" s="2" t="str">
        <f>IFERROR(VLOOKUP($A252,'Raw - F'!$B:$O,10,FALSE),"")</f>
        <v>A</v>
      </c>
      <c r="J252" s="2" t="str">
        <f>IFERROR(VLOOKUP($A252,'Raw - F'!$B:$P,15,FALSE),"")</f>
        <v>6f</v>
      </c>
      <c r="K252" s="16" t="str">
        <f>SUBSTITUTE(IFERROR(VLOOKUP($A252,'Raw - F'!$B:$X,23,FALSE),""),0,"")</f>
        <v>Rest.</v>
      </c>
      <c r="L252" s="22" t="str">
        <f>IF(VLOOKUP($A252,'Raw - F'!$B:$AA,24,FALSE)="","",VLOOKUP($A252,'Raw - F'!$B:$AA,24,FALSE))</f>
        <v>B</v>
      </c>
      <c r="M252" s="16" t="str">
        <f>SUBSTITUTE(IFERROR(VLOOKUP($A252,'Raw - F'!$B:$X,22,FALSE),""),0,"")</f>
        <v xml:space="preserve"> </v>
      </c>
      <c r="N252" s="16" t="str">
        <f>SUBSTITUTE(IFERROR(VLOOKUP($A252,'Raw - F'!$B:$X,8,FALSE),""),0,"")</f>
        <v/>
      </c>
      <c r="O252" s="16" t="str">
        <f>SUBSTITUTE(IFERROR(VLOOKUP($A252,'Raw - F'!$B:$AA,25,FALSE),""),0,"")</f>
        <v>EBF</v>
      </c>
      <c r="P252" s="16" t="str">
        <f>SUBSTITUTE(IFERROR(VLOOKUP($A252,'Raw - F'!$B:$AA,21,FALSE),""),0,"")</f>
        <v/>
      </c>
    </row>
    <row r="253" spans="1:16" x14ac:dyDescent="0.35">
      <c r="A253">
        <v>244</v>
      </c>
      <c r="B253" s="9">
        <f>IFERROR(VLOOKUP($A253,'Raw - F'!$B:$R,2,FALSE),"")</f>
        <v>44329</v>
      </c>
      <c r="C253" s="2" t="str">
        <f>IFERROR(VLOOKUP($A253,'Raw - F'!$B:$R,3,FALSE),"")</f>
        <v>NEWMARKET</v>
      </c>
      <c r="D253" s="2" t="str">
        <f>IFERROR(VLOOKUP($A253,'Raw - F'!$B:$R,6,FALSE),"")</f>
        <v>Hcap</v>
      </c>
      <c r="E253" s="2" t="str">
        <f>SUBSTITUTE(IFERROR(VLOOKUP($A253,'Raw - F'!$B:$O,9,FALSE),""),"0","")</f>
        <v>3yo</v>
      </c>
      <c r="F253" s="2" t="str">
        <f>SUBSTITUTE(IFERROR(VLOOKUP($A253,'Raw - F'!$B:$O,7,FALSE),""),"0","")</f>
        <v>Open</v>
      </c>
      <c r="G253" s="2">
        <f>IFERROR(IF(VLOOKUP($A253,'Raw - F'!$B:$O,11,FALSE)&gt;1,VLOOKUP($A253,'Raw - F'!$B:$O,11,FALSE),IF(VLOOKUP($A253,'Raw - F'!$B:$M,12,FALSE)&lt;&gt;"",VLOOKUP($A253,'Raw - F'!$B:$M,12,FALSE),"")),"")</f>
        <v>5</v>
      </c>
      <c r="H253" s="4" t="str">
        <f>IFERROR(VLOOKUP($A253,'Raw - F'!$B:$O,13,FALSE),"")</f>
        <v>56-75</v>
      </c>
      <c r="I253" s="2" t="str">
        <f>IFERROR(VLOOKUP($A253,'Raw - F'!$B:$O,10,FALSE),"")</f>
        <v>F</v>
      </c>
      <c r="J253" s="2" t="str">
        <f>IFERROR(VLOOKUP($A253,'Raw - F'!$B:$P,15,FALSE),"")</f>
        <v>1m</v>
      </c>
      <c r="K253" s="16" t="str">
        <f>SUBSTITUTE(IFERROR(VLOOKUP($A253,'Raw - F'!$B:$X,23,FALSE),""),0,"")</f>
        <v xml:space="preserve"> </v>
      </c>
      <c r="L253" s="22" t="str">
        <f>IF(VLOOKUP($A253,'Raw - F'!$B:$AA,24,FALSE)="","",VLOOKUP($A253,'Raw - F'!$B:$AA,24,FALSE))</f>
        <v/>
      </c>
      <c r="M253" s="16" t="str">
        <f>SUBSTITUTE(IFERROR(VLOOKUP($A253,'Raw - F'!$B:$X,22,FALSE),""),0,"")</f>
        <v xml:space="preserve"> </v>
      </c>
      <c r="N253" s="16" t="str">
        <f>SUBSTITUTE(IFERROR(VLOOKUP($A253,'Raw - F'!$B:$X,8,FALSE),""),0,"")</f>
        <v/>
      </c>
      <c r="O253" s="16" t="str">
        <f>SUBSTITUTE(IFERROR(VLOOKUP($A253,'Raw - F'!$B:$AA,25,FALSE),""),0,"")</f>
        <v/>
      </c>
      <c r="P253" s="16" t="str">
        <f>SUBSTITUTE(IFERROR(VLOOKUP($A253,'Raw - F'!$B:$AA,21,FALSE),""),0,"")</f>
        <v/>
      </c>
    </row>
    <row r="254" spans="1:16" x14ac:dyDescent="0.35">
      <c r="A254">
        <v>245</v>
      </c>
      <c r="B254" s="9">
        <f>IFERROR(VLOOKUP($A254,'Raw - F'!$B:$R,2,FALSE),"")</f>
        <v>44329</v>
      </c>
      <c r="C254" s="2" t="str">
        <f>IFERROR(VLOOKUP($A254,'Raw - F'!$B:$R,3,FALSE),"")</f>
        <v>SALISBURY</v>
      </c>
      <c r="D254" s="2" t="str">
        <f>IFERROR(VLOOKUP($A254,'Raw - F'!$B:$R,6,FALSE),"")</f>
        <v>Hcap</v>
      </c>
      <c r="E254" s="2" t="str">
        <f>SUBSTITUTE(IFERROR(VLOOKUP($A254,'Raw - F'!$B:$O,9,FALSE),""),"0","")</f>
        <v>3yo</v>
      </c>
      <c r="F254" s="2" t="str">
        <f>SUBSTITUTE(IFERROR(VLOOKUP($A254,'Raw - F'!$B:$O,7,FALSE),""),"0","")</f>
        <v>Open</v>
      </c>
      <c r="G254" s="2">
        <f>IFERROR(IF(VLOOKUP($A254,'Raw - F'!$B:$O,11,FALSE)&gt;1,VLOOKUP($A254,'Raw - F'!$B:$O,11,FALSE),IF(VLOOKUP($A254,'Raw - F'!$B:$M,12,FALSE)&lt;&gt;"",VLOOKUP($A254,'Raw - F'!$B:$M,12,FALSE),"")),"")</f>
        <v>3</v>
      </c>
      <c r="H254" s="4" t="str">
        <f>IFERROR(VLOOKUP($A254,'Raw - F'!$B:$O,13,FALSE),"")</f>
        <v>71-90</v>
      </c>
      <c r="I254" s="2" t="str">
        <f>IFERROR(VLOOKUP($A254,'Raw - F'!$B:$O,10,FALSE),"")</f>
        <v>A</v>
      </c>
      <c r="J254" s="2" t="str">
        <f>IFERROR(VLOOKUP($A254,'Raw - F'!$B:$P,15,FALSE),"")</f>
        <v>1m 2f</v>
      </c>
      <c r="K254" s="16" t="str">
        <f>SUBSTITUTE(IFERROR(VLOOKUP($A254,'Raw - F'!$B:$X,23,FALSE),""),0,"")</f>
        <v xml:space="preserve"> </v>
      </c>
      <c r="L254" s="22" t="str">
        <f>IF(VLOOKUP($A254,'Raw - F'!$B:$AA,24,FALSE)="","",VLOOKUP($A254,'Raw - F'!$B:$AA,24,FALSE))</f>
        <v/>
      </c>
      <c r="M254" s="16" t="str">
        <f>SUBSTITUTE(IFERROR(VLOOKUP($A254,'Raw - F'!$B:$X,22,FALSE),""),0,"")</f>
        <v xml:space="preserve"> </v>
      </c>
      <c r="N254" s="16" t="str">
        <f>SUBSTITUTE(IFERROR(VLOOKUP($A254,'Raw - F'!$B:$X,8,FALSE),""),0,"")</f>
        <v/>
      </c>
      <c r="O254" s="16" t="str">
        <f>SUBSTITUTE(IFERROR(VLOOKUP($A254,'Raw - F'!$B:$AA,25,FALSE),""),0,"")</f>
        <v/>
      </c>
      <c r="P254" s="16" t="str">
        <f>SUBSTITUTE(IFERROR(VLOOKUP($A254,'Raw - F'!$B:$AA,21,FALSE),""),0,"")</f>
        <v/>
      </c>
    </row>
    <row r="255" spans="1:16" x14ac:dyDescent="0.35">
      <c r="A255">
        <v>246</v>
      </c>
      <c r="B255" s="9">
        <f>IFERROR(VLOOKUP($A255,'Raw - F'!$B:$R,2,FALSE),"")</f>
        <v>44329</v>
      </c>
      <c r="C255" s="2" t="str">
        <f>IFERROR(VLOOKUP($A255,'Raw - F'!$B:$R,3,FALSE),"")</f>
        <v>SALISBURY</v>
      </c>
      <c r="D255" s="2" t="str">
        <f>IFERROR(VLOOKUP($A255,'Raw - F'!$B:$R,6,FALSE),"")</f>
        <v>WFA</v>
      </c>
      <c r="E255" s="2" t="str">
        <f>SUBSTITUTE(IFERROR(VLOOKUP($A255,'Raw - F'!$B:$O,9,FALSE),""),"0","")</f>
        <v>2yo</v>
      </c>
      <c r="F255" s="2" t="str">
        <f>SUBSTITUTE(IFERROR(VLOOKUP($A255,'Raw - F'!$B:$O,7,FALSE),""),"0","")</f>
        <v>Nov</v>
      </c>
      <c r="G255" s="2">
        <f>IFERROR(IF(VLOOKUP($A255,'Raw - F'!$B:$O,11,FALSE)&gt;1,VLOOKUP($A255,'Raw - F'!$B:$O,11,FALSE),IF(VLOOKUP($A255,'Raw - F'!$B:$M,12,FALSE)&lt;&gt;"",VLOOKUP($A255,'Raw - F'!$B:$M,12,FALSE),"")),"")</f>
        <v>4</v>
      </c>
      <c r="H255" s="4" t="str">
        <f>IFERROR(VLOOKUP($A255,'Raw - F'!$B:$O,13,FALSE),"")</f>
        <v>Open</v>
      </c>
      <c r="I255" s="2" t="str">
        <f>IFERROR(VLOOKUP($A255,'Raw - F'!$B:$O,10,FALSE),"")</f>
        <v>A</v>
      </c>
      <c r="J255" s="2" t="str">
        <f>IFERROR(VLOOKUP($A255,'Raw - F'!$B:$P,15,FALSE),"")</f>
        <v>5f</v>
      </c>
      <c r="K255" s="16" t="str">
        <f>SUBSTITUTE(IFERROR(VLOOKUP($A255,'Raw - F'!$B:$X,23,FALSE),""),0,"")</f>
        <v xml:space="preserve"> </v>
      </c>
      <c r="L255" s="22" t="str">
        <f>IF(VLOOKUP($A255,'Raw - F'!$B:$AA,24,FALSE)="","",VLOOKUP($A255,'Raw - F'!$B:$AA,24,FALSE))</f>
        <v/>
      </c>
      <c r="M255" s="16" t="str">
        <f>SUBSTITUTE(IFERROR(VLOOKUP($A255,'Raw - F'!$B:$X,22,FALSE),""),0,"")</f>
        <v xml:space="preserve"> </v>
      </c>
      <c r="N255" s="16" t="str">
        <f>SUBSTITUTE(IFERROR(VLOOKUP($A255,'Raw - F'!$B:$X,8,FALSE),""),0,"")</f>
        <v/>
      </c>
      <c r="O255" s="16" t="str">
        <f>SUBSTITUTE(IFERROR(VLOOKUP($A255,'Raw - F'!$B:$AA,25,FALSE),""),0,"")</f>
        <v/>
      </c>
      <c r="P255" s="16" t="str">
        <f>SUBSTITUTE(IFERROR(VLOOKUP($A255,'Raw - F'!$B:$AA,21,FALSE),""),0,"")</f>
        <v/>
      </c>
    </row>
    <row r="256" spans="1:16" x14ac:dyDescent="0.35">
      <c r="A256">
        <v>247</v>
      </c>
      <c r="B256" s="9">
        <f>IFERROR(VLOOKUP($A256,'Raw - F'!$B:$R,2,FALSE),"")</f>
        <v>44329</v>
      </c>
      <c r="C256" s="2" t="str">
        <f>IFERROR(VLOOKUP($A256,'Raw - F'!$B:$R,3,FALSE),"")</f>
        <v>SALISBURY</v>
      </c>
      <c r="D256" s="2" t="str">
        <f>IFERROR(VLOOKUP($A256,'Raw - F'!$B:$R,6,FALSE),"")</f>
        <v>Hcap</v>
      </c>
      <c r="E256" s="2" t="str">
        <f>SUBSTITUTE(IFERROR(VLOOKUP($A256,'Raw - F'!$B:$O,9,FALSE),""),"0","")</f>
        <v>4yo+</v>
      </c>
      <c r="F256" s="2" t="str">
        <f>SUBSTITUTE(IFERROR(VLOOKUP($A256,'Raw - F'!$B:$O,7,FALSE),""),"0","")</f>
        <v>Open</v>
      </c>
      <c r="G256" s="2">
        <f>IFERROR(IF(VLOOKUP($A256,'Raw - F'!$B:$O,11,FALSE)&gt;1,VLOOKUP($A256,'Raw - F'!$B:$O,11,FALSE),IF(VLOOKUP($A256,'Raw - F'!$B:$M,12,FALSE)&lt;&gt;"",VLOOKUP($A256,'Raw - F'!$B:$M,12,FALSE),"")),"")</f>
        <v>5</v>
      </c>
      <c r="H256" s="4" t="str">
        <f>IFERROR(VLOOKUP($A256,'Raw - F'!$B:$O,13,FALSE),"")</f>
        <v>51-70</v>
      </c>
      <c r="I256" s="2" t="str">
        <f>IFERROR(VLOOKUP($A256,'Raw - F'!$B:$O,10,FALSE),"")</f>
        <v>A</v>
      </c>
      <c r="J256" s="2" t="str">
        <f>IFERROR(VLOOKUP($A256,'Raw - F'!$B:$P,15,FALSE),"")</f>
        <v>7f</v>
      </c>
      <c r="K256" s="16" t="str">
        <f>SUBSTITUTE(IFERROR(VLOOKUP($A256,'Raw - F'!$B:$X,23,FALSE),""),0,"")</f>
        <v xml:space="preserve"> </v>
      </c>
      <c r="L256" s="22" t="str">
        <f>IF(VLOOKUP($A256,'Raw - F'!$B:$AA,24,FALSE)="","",VLOOKUP($A256,'Raw - F'!$B:$AA,24,FALSE))</f>
        <v/>
      </c>
      <c r="M256" s="16" t="str">
        <f>SUBSTITUTE(IFERROR(VLOOKUP($A256,'Raw - F'!$B:$X,22,FALSE),""),0,"")</f>
        <v xml:space="preserve"> </v>
      </c>
      <c r="N256" s="16" t="str">
        <f>SUBSTITUTE(IFERROR(VLOOKUP($A256,'Raw - F'!$B:$X,8,FALSE),""),0,"")</f>
        <v/>
      </c>
      <c r="O256" s="16" t="str">
        <f>SUBSTITUTE(IFERROR(VLOOKUP($A256,'Raw - F'!$B:$AA,25,FALSE),""),0,"")</f>
        <v/>
      </c>
      <c r="P256" s="16" t="str">
        <f>SUBSTITUTE(IFERROR(VLOOKUP($A256,'Raw - F'!$B:$AA,21,FALSE),""),0,"")</f>
        <v>App</v>
      </c>
    </row>
    <row r="257" spans="1:16" x14ac:dyDescent="0.35">
      <c r="A257">
        <v>248</v>
      </c>
      <c r="B257" s="9">
        <f>IFERROR(VLOOKUP($A257,'Raw - F'!$B:$R,2,FALSE),"")</f>
        <v>44329</v>
      </c>
      <c r="C257" s="2" t="str">
        <f>IFERROR(VLOOKUP($A257,'Raw - F'!$B:$R,3,FALSE),"")</f>
        <v>SALISBURY</v>
      </c>
      <c r="D257" s="2" t="str">
        <f>IFERROR(VLOOKUP($A257,'Raw - F'!$B:$R,6,FALSE),"")</f>
        <v>WFA</v>
      </c>
      <c r="E257" s="2" t="str">
        <f>SUBSTITUTE(IFERROR(VLOOKUP($A257,'Raw - F'!$B:$O,9,FALSE),""),"0","")</f>
        <v>3yo+</v>
      </c>
      <c r="F257" s="2" t="str">
        <f>SUBSTITUTE(IFERROR(VLOOKUP($A257,'Raw - F'!$B:$O,7,FALSE),""),"0","")</f>
        <v>Nov</v>
      </c>
      <c r="G257" s="2">
        <f>IFERROR(IF(VLOOKUP($A257,'Raw - F'!$B:$O,11,FALSE)&gt;1,VLOOKUP($A257,'Raw - F'!$B:$O,11,FALSE),IF(VLOOKUP($A257,'Raw - F'!$B:$M,12,FALSE)&lt;&gt;"",VLOOKUP($A257,'Raw - F'!$B:$M,12,FALSE),"")),"")</f>
        <v>5</v>
      </c>
      <c r="H257" s="4" t="str">
        <f>IFERROR(VLOOKUP($A257,'Raw - F'!$B:$O,13,FALSE),"")</f>
        <v>Open</v>
      </c>
      <c r="I257" s="2" t="str">
        <f>IFERROR(VLOOKUP($A257,'Raw - F'!$B:$O,10,FALSE),"")</f>
        <v>F</v>
      </c>
      <c r="J257" s="2" t="str">
        <f>IFERROR(VLOOKUP($A257,'Raw - F'!$B:$P,15,FALSE),"")</f>
        <v>1m 2f</v>
      </c>
      <c r="K257" s="16" t="str">
        <f>SUBSTITUTE(IFERROR(VLOOKUP($A257,'Raw - F'!$B:$X,23,FALSE),""),0,"")</f>
        <v xml:space="preserve"> </v>
      </c>
      <c r="L257" s="22" t="str">
        <f>IF(VLOOKUP($A257,'Raw - F'!$B:$AA,24,FALSE)="","",VLOOKUP($A257,'Raw - F'!$B:$AA,24,FALSE))</f>
        <v/>
      </c>
      <c r="M257" s="16" t="str">
        <f>SUBSTITUTE(IFERROR(VLOOKUP($A257,'Raw - F'!$B:$X,22,FALSE),""),0,"")</f>
        <v xml:space="preserve"> </v>
      </c>
      <c r="N257" s="16" t="str">
        <f>SUBSTITUTE(IFERROR(VLOOKUP($A257,'Raw - F'!$B:$X,8,FALSE),""),0,"")</f>
        <v/>
      </c>
      <c r="O257" s="16" t="str">
        <f>SUBSTITUTE(IFERROR(VLOOKUP($A257,'Raw - F'!$B:$AA,25,FALSE),""),0,"")</f>
        <v/>
      </c>
      <c r="P257" s="16" t="str">
        <f>SUBSTITUTE(IFERROR(VLOOKUP($A257,'Raw - F'!$B:$AA,21,FALSE),""),0,"")</f>
        <v/>
      </c>
    </row>
    <row r="258" spans="1:16" x14ac:dyDescent="0.35">
      <c r="A258">
        <v>249</v>
      </c>
      <c r="B258" s="9">
        <f>IFERROR(VLOOKUP($A258,'Raw - F'!$B:$R,2,FALSE),"")</f>
        <v>44329</v>
      </c>
      <c r="C258" s="2" t="str">
        <f>IFERROR(VLOOKUP($A258,'Raw - F'!$B:$R,3,FALSE),"")</f>
        <v>SALISBURY</v>
      </c>
      <c r="D258" s="2" t="str">
        <f>IFERROR(VLOOKUP($A258,'Raw - F'!$B:$R,6,FALSE),"")</f>
        <v>WFA</v>
      </c>
      <c r="E258" s="2" t="str">
        <f>SUBSTITUTE(IFERROR(VLOOKUP($A258,'Raw - F'!$B:$O,9,FALSE),""),"0","")</f>
        <v>3yo+</v>
      </c>
      <c r="F258" s="2" t="str">
        <f>SUBSTITUTE(IFERROR(VLOOKUP($A258,'Raw - F'!$B:$O,7,FALSE),""),"0","")</f>
        <v>Nov</v>
      </c>
      <c r="G258" s="2">
        <f>IFERROR(IF(VLOOKUP($A258,'Raw - F'!$B:$O,11,FALSE)&gt;1,VLOOKUP($A258,'Raw - F'!$B:$O,11,FALSE),IF(VLOOKUP($A258,'Raw - F'!$B:$M,12,FALSE)&lt;&gt;"",VLOOKUP($A258,'Raw - F'!$B:$M,12,FALSE),"")),"")</f>
        <v>5</v>
      </c>
      <c r="H258" s="4" t="str">
        <f>IFERROR(VLOOKUP($A258,'Raw - F'!$B:$O,13,FALSE),"")</f>
        <v>Open</v>
      </c>
      <c r="I258" s="2" t="str">
        <f>IFERROR(VLOOKUP($A258,'Raw - F'!$B:$O,10,FALSE),"")</f>
        <v>C</v>
      </c>
      <c r="J258" s="2" t="str">
        <f>IFERROR(VLOOKUP($A258,'Raw - F'!$B:$P,15,FALSE),"")</f>
        <v>1m 2f</v>
      </c>
      <c r="K258" s="16" t="str">
        <f>SUBSTITUTE(IFERROR(VLOOKUP($A258,'Raw - F'!$B:$X,23,FALSE),""),0,"")</f>
        <v xml:space="preserve"> </v>
      </c>
      <c r="L258" s="22" t="str">
        <f>IF(VLOOKUP($A258,'Raw - F'!$B:$AA,24,FALSE)="","",VLOOKUP($A258,'Raw - F'!$B:$AA,24,FALSE))</f>
        <v/>
      </c>
      <c r="M258" s="16" t="str">
        <f>SUBSTITUTE(IFERROR(VLOOKUP($A258,'Raw - F'!$B:$X,22,FALSE),""),0,"")</f>
        <v xml:space="preserve"> </v>
      </c>
      <c r="N258" s="16" t="str">
        <f>SUBSTITUTE(IFERROR(VLOOKUP($A258,'Raw - F'!$B:$X,8,FALSE),""),0,"")</f>
        <v/>
      </c>
      <c r="O258" s="16" t="str">
        <f>SUBSTITUTE(IFERROR(VLOOKUP($A258,'Raw - F'!$B:$AA,25,FALSE),""),0,"")</f>
        <v/>
      </c>
      <c r="P258" s="16" t="str">
        <f>SUBSTITUTE(IFERROR(VLOOKUP($A258,'Raw - F'!$B:$AA,21,FALSE),""),0,"")</f>
        <v/>
      </c>
    </row>
    <row r="259" spans="1:16" x14ac:dyDescent="0.35">
      <c r="A259">
        <v>250</v>
      </c>
      <c r="B259" s="9">
        <f>IFERROR(VLOOKUP($A259,'Raw - F'!$B:$R,2,FALSE),"")</f>
        <v>44329</v>
      </c>
      <c r="C259" s="2" t="str">
        <f>IFERROR(VLOOKUP($A259,'Raw - F'!$B:$R,3,FALSE),"")</f>
        <v>SALISBURY</v>
      </c>
      <c r="D259" s="2" t="str">
        <f>IFERROR(VLOOKUP($A259,'Raw - F'!$B:$R,6,FALSE),"")</f>
        <v>Hcap</v>
      </c>
      <c r="E259" s="2" t="str">
        <f>SUBSTITUTE(IFERROR(VLOOKUP($A259,'Raw - F'!$B:$O,9,FALSE),""),"0","")</f>
        <v>3yo</v>
      </c>
      <c r="F259" s="2" t="str">
        <f>SUBSTITUTE(IFERROR(VLOOKUP($A259,'Raw - F'!$B:$O,7,FALSE),""),"0","")</f>
        <v>Open</v>
      </c>
      <c r="G259" s="2">
        <f>IFERROR(IF(VLOOKUP($A259,'Raw - F'!$B:$O,11,FALSE)&gt;1,VLOOKUP($A259,'Raw - F'!$B:$O,11,FALSE),IF(VLOOKUP($A259,'Raw - F'!$B:$M,12,FALSE)&lt;&gt;"",VLOOKUP($A259,'Raw - F'!$B:$M,12,FALSE),"")),"")</f>
        <v>5</v>
      </c>
      <c r="H259" s="4" t="str">
        <f>IFERROR(VLOOKUP($A259,'Raw - F'!$B:$O,13,FALSE),"")</f>
        <v>56-75</v>
      </c>
      <c r="I259" s="2" t="str">
        <f>IFERROR(VLOOKUP($A259,'Raw - F'!$B:$O,10,FALSE),"")</f>
        <v>A</v>
      </c>
      <c r="J259" s="2" t="str">
        <f>IFERROR(VLOOKUP($A259,'Raw - F'!$B:$P,15,FALSE),"")</f>
        <v>1m 4f</v>
      </c>
      <c r="K259" s="16" t="str">
        <f>SUBSTITUTE(IFERROR(VLOOKUP($A259,'Raw - F'!$B:$X,23,FALSE),""),0,"")</f>
        <v xml:space="preserve"> </v>
      </c>
      <c r="L259" s="22" t="str">
        <f>IF(VLOOKUP($A259,'Raw - F'!$B:$AA,24,FALSE)="","",VLOOKUP($A259,'Raw - F'!$B:$AA,24,FALSE))</f>
        <v/>
      </c>
      <c r="M259" s="16" t="str">
        <f>SUBSTITUTE(IFERROR(VLOOKUP($A259,'Raw - F'!$B:$X,22,FALSE),""),0,"")</f>
        <v>Claimer</v>
      </c>
      <c r="N259" s="16" t="str">
        <f>SUBSTITUTE(IFERROR(VLOOKUP($A259,'Raw - F'!$B:$X,8,FALSE),""),0,"")</f>
        <v/>
      </c>
      <c r="O259" s="16" t="str">
        <f>SUBSTITUTE(IFERROR(VLOOKUP($A259,'Raw - F'!$B:$AA,25,FALSE),""),0,"")</f>
        <v/>
      </c>
      <c r="P259" s="16" t="str">
        <f>SUBSTITUTE(IFERROR(VLOOKUP($A259,'Raw - F'!$B:$AA,21,FALSE),""),0,"")</f>
        <v/>
      </c>
    </row>
    <row r="260" spans="1:16" x14ac:dyDescent="0.35">
      <c r="A260">
        <v>251</v>
      </c>
      <c r="B260" s="9">
        <f>IFERROR(VLOOKUP($A260,'Raw - F'!$B:$R,2,FALSE),"")</f>
        <v>44329</v>
      </c>
      <c r="C260" s="2" t="str">
        <f>IFERROR(VLOOKUP($A260,'Raw - F'!$B:$R,3,FALSE),"")</f>
        <v>SALISBURY</v>
      </c>
      <c r="D260" s="2" t="str">
        <f>IFERROR(VLOOKUP($A260,'Raw - F'!$B:$R,6,FALSE),"")</f>
        <v>Hcap</v>
      </c>
      <c r="E260" s="2" t="str">
        <f>SUBSTITUTE(IFERROR(VLOOKUP($A260,'Raw - F'!$B:$O,9,FALSE),""),"0","")</f>
        <v>3yo</v>
      </c>
      <c r="F260" s="2" t="str">
        <f>SUBSTITUTE(IFERROR(VLOOKUP($A260,'Raw - F'!$B:$O,7,FALSE),""),"0","")</f>
        <v>Open</v>
      </c>
      <c r="G260" s="2">
        <f>IFERROR(IF(VLOOKUP($A260,'Raw - F'!$B:$O,11,FALSE)&gt;1,VLOOKUP($A260,'Raw - F'!$B:$O,11,FALSE),IF(VLOOKUP($A260,'Raw - F'!$B:$M,12,FALSE)&lt;&gt;"",VLOOKUP($A260,'Raw - F'!$B:$M,12,FALSE),"")),"")</f>
        <v>5</v>
      </c>
      <c r="H260" s="4" t="str">
        <f>IFERROR(VLOOKUP($A260,'Raw - F'!$B:$O,13,FALSE),"")</f>
        <v>56-75</v>
      </c>
      <c r="I260" s="2" t="str">
        <f>IFERROR(VLOOKUP($A260,'Raw - F'!$B:$O,10,FALSE),"")</f>
        <v>A</v>
      </c>
      <c r="J260" s="2" t="str">
        <f>IFERROR(VLOOKUP($A260,'Raw - F'!$B:$P,15,FALSE),"")</f>
        <v>6f</v>
      </c>
      <c r="K260" s="16" t="str">
        <f>SUBSTITUTE(IFERROR(VLOOKUP($A260,'Raw - F'!$B:$X,23,FALSE),""),0,"")</f>
        <v xml:space="preserve"> </v>
      </c>
      <c r="L260" s="22" t="str">
        <f>IF(VLOOKUP($A260,'Raw - F'!$B:$AA,24,FALSE)="","",VLOOKUP($A260,'Raw - F'!$B:$AA,24,FALSE))</f>
        <v/>
      </c>
      <c r="M260" s="16" t="str">
        <f>SUBSTITUTE(IFERROR(VLOOKUP($A260,'Raw - F'!$B:$X,22,FALSE),""),0,"")</f>
        <v xml:space="preserve"> </v>
      </c>
      <c r="N260" s="16" t="str">
        <f>SUBSTITUTE(IFERROR(VLOOKUP($A260,'Raw - F'!$B:$X,8,FALSE),""),0,"")</f>
        <v/>
      </c>
      <c r="O260" s="16" t="str">
        <f>SUBSTITUTE(IFERROR(VLOOKUP($A260,'Raw - F'!$B:$AA,25,FALSE),""),0,"")</f>
        <v/>
      </c>
      <c r="P260" s="16" t="str">
        <f>SUBSTITUTE(IFERROR(VLOOKUP($A260,'Raw - F'!$B:$AA,21,FALSE),""),0,"")</f>
        <v/>
      </c>
    </row>
    <row r="261" spans="1:16" x14ac:dyDescent="0.35">
      <c r="A261">
        <v>252</v>
      </c>
      <c r="B261" s="9">
        <f>IFERROR(VLOOKUP($A261,'Raw - F'!$B:$R,2,FALSE),"")</f>
        <v>44329</v>
      </c>
      <c r="C261" s="2" t="str">
        <f>IFERROR(VLOOKUP($A261,'Raw - F'!$B:$R,3,FALSE),"")</f>
        <v>YORK</v>
      </c>
      <c r="D261" s="2" t="str">
        <f>IFERROR(VLOOKUP($A261,'Raw - F'!$B:$R,6,FALSE),"")</f>
        <v>WFA</v>
      </c>
      <c r="E261" s="2" t="str">
        <f>SUBSTITUTE(IFERROR(VLOOKUP($A261,'Raw - F'!$B:$O,9,FALSE),""),"0","")</f>
        <v>3yo</v>
      </c>
      <c r="F261" s="2" t="str">
        <f>SUBSTITUTE(IFERROR(VLOOKUP($A261,'Raw - F'!$B:$O,7,FALSE),""),"0","")</f>
        <v>Open</v>
      </c>
      <c r="G261" s="2" t="str">
        <f>IFERROR(IF(VLOOKUP($A261,'Raw - F'!$B:$O,11,FALSE)&gt;1,VLOOKUP($A261,'Raw - F'!$B:$O,11,FALSE),IF(VLOOKUP($A261,'Raw - F'!$B:$M,12,FALSE)&lt;&gt;"",VLOOKUP($A261,'Raw - F'!$B:$M,12,FALSE),"")),"")</f>
        <v>1(G2)</v>
      </c>
      <c r="H261" s="4" t="str">
        <f>IFERROR(VLOOKUP($A261,'Raw - F'!$B:$O,13,FALSE),"")</f>
        <v>Open</v>
      </c>
      <c r="I261" s="2" t="str">
        <f>IFERROR(VLOOKUP($A261,'Raw - F'!$B:$O,10,FALSE),"")</f>
        <v>A</v>
      </c>
      <c r="J261" s="2" t="str">
        <f>IFERROR(VLOOKUP($A261,'Raw - F'!$B:$P,15,FALSE),"")</f>
        <v>1m 2f</v>
      </c>
      <c r="K261" s="16" t="str">
        <f>SUBSTITUTE(IFERROR(VLOOKUP($A261,'Raw - F'!$B:$X,23,FALSE),""),0,"")</f>
        <v xml:space="preserve"> </v>
      </c>
      <c r="L261" s="22" t="str">
        <f>IF(VLOOKUP($A261,'Raw - F'!$B:$AA,24,FALSE)="","",VLOOKUP($A261,'Raw - F'!$B:$AA,24,FALSE))</f>
        <v/>
      </c>
      <c r="M261" s="16" t="str">
        <f>SUBSTITUTE(IFERROR(VLOOKUP($A261,'Raw - F'!$B:$X,22,FALSE),""),0,"")</f>
        <v xml:space="preserve"> </v>
      </c>
      <c r="N261" s="16" t="str">
        <f>SUBSTITUTE(IFERROR(VLOOKUP($A261,'Raw - F'!$B:$X,8,FALSE),""),0,"")</f>
        <v/>
      </c>
      <c r="O261" s="16" t="str">
        <f>SUBSTITUTE(IFERROR(VLOOKUP($A261,'Raw - F'!$B:$AA,25,FALSE),""),0,"")</f>
        <v/>
      </c>
      <c r="P261" s="16" t="str">
        <f>SUBSTITUTE(IFERROR(VLOOKUP($A261,'Raw - F'!$B:$AA,21,FALSE),""),0,"")</f>
        <v/>
      </c>
    </row>
    <row r="262" spans="1:16" x14ac:dyDescent="0.35">
      <c r="A262">
        <v>253</v>
      </c>
      <c r="B262" s="9">
        <f>IFERROR(VLOOKUP($A262,'Raw - F'!$B:$R,2,FALSE),"")</f>
        <v>44329</v>
      </c>
      <c r="C262" s="2" t="str">
        <f>IFERROR(VLOOKUP($A262,'Raw - F'!$B:$R,3,FALSE),"")</f>
        <v>YORK</v>
      </c>
      <c r="D262" s="2" t="str">
        <f>IFERROR(VLOOKUP($A262,'Raw - F'!$B:$R,6,FALSE),"")</f>
        <v>WFA</v>
      </c>
      <c r="E262" s="2" t="str">
        <f>SUBSTITUTE(IFERROR(VLOOKUP($A262,'Raw - F'!$B:$O,9,FALSE),""),"0","")</f>
        <v>4yo+</v>
      </c>
      <c r="F262" s="2" t="str">
        <f>SUBSTITUTE(IFERROR(VLOOKUP($A262,'Raw - F'!$B:$O,7,FALSE),""),"0","")</f>
        <v>Open</v>
      </c>
      <c r="G262" s="2" t="str">
        <f>IFERROR(IF(VLOOKUP($A262,'Raw - F'!$B:$O,11,FALSE)&gt;1,VLOOKUP($A262,'Raw - F'!$B:$O,11,FALSE),IF(VLOOKUP($A262,'Raw - F'!$B:$M,12,FALSE)&lt;&gt;"",VLOOKUP($A262,'Raw - F'!$B:$M,12,FALSE),"")),"")</f>
        <v>1(G2)</v>
      </c>
      <c r="H262" s="4" t="str">
        <f>IFERROR(VLOOKUP($A262,'Raw - F'!$B:$O,13,FALSE),"")</f>
        <v>Open</v>
      </c>
      <c r="I262" s="2" t="str">
        <f>IFERROR(VLOOKUP($A262,'Raw - F'!$B:$O,10,FALSE),"")</f>
        <v>F</v>
      </c>
      <c r="J262" s="2" t="str">
        <f>IFERROR(VLOOKUP($A262,'Raw - F'!$B:$P,15,FALSE),"")</f>
        <v>1m 2f</v>
      </c>
      <c r="K262" s="16" t="str">
        <f>SUBSTITUTE(IFERROR(VLOOKUP($A262,'Raw - F'!$B:$X,23,FALSE),""),0,"")</f>
        <v xml:space="preserve"> </v>
      </c>
      <c r="L262" s="22" t="str">
        <f>IF(VLOOKUP($A262,'Raw - F'!$B:$AA,24,FALSE)="","",VLOOKUP($A262,'Raw - F'!$B:$AA,24,FALSE))</f>
        <v/>
      </c>
      <c r="M262" s="16" t="str">
        <f>SUBSTITUTE(IFERROR(VLOOKUP($A262,'Raw - F'!$B:$X,22,FALSE),""),0,"")</f>
        <v xml:space="preserve"> </v>
      </c>
      <c r="N262" s="16" t="str">
        <f>SUBSTITUTE(IFERROR(VLOOKUP($A262,'Raw - F'!$B:$X,8,FALSE),""),0,"")</f>
        <v/>
      </c>
      <c r="O262" s="16" t="str">
        <f>SUBSTITUTE(IFERROR(VLOOKUP($A262,'Raw - F'!$B:$AA,25,FALSE),""),0,"")</f>
        <v/>
      </c>
      <c r="P262" s="16" t="str">
        <f>SUBSTITUTE(IFERROR(VLOOKUP($A262,'Raw - F'!$B:$AA,21,FALSE),""),0,"")</f>
        <v/>
      </c>
    </row>
    <row r="263" spans="1:16" x14ac:dyDescent="0.35">
      <c r="A263">
        <v>254</v>
      </c>
      <c r="B263" s="9">
        <f>IFERROR(VLOOKUP($A263,'Raw - F'!$B:$R,2,FALSE),"")</f>
        <v>44329</v>
      </c>
      <c r="C263" s="2" t="str">
        <f>IFERROR(VLOOKUP($A263,'Raw - F'!$B:$R,3,FALSE),"")</f>
        <v>YORK</v>
      </c>
      <c r="D263" s="2" t="str">
        <f>IFERROR(VLOOKUP($A263,'Raw - F'!$B:$R,6,FALSE),"")</f>
        <v>Hcap</v>
      </c>
      <c r="E263" s="2" t="str">
        <f>SUBSTITUTE(IFERROR(VLOOKUP($A263,'Raw - F'!$B:$O,9,FALSE),""),"0","")</f>
        <v>4yo+</v>
      </c>
      <c r="F263" s="2" t="str">
        <f>SUBSTITUTE(IFERROR(VLOOKUP($A263,'Raw - F'!$B:$O,7,FALSE),""),"0","")</f>
        <v>Open</v>
      </c>
      <c r="G263" s="2">
        <f>IFERROR(IF(VLOOKUP($A263,'Raw - F'!$B:$O,11,FALSE)&gt;1,VLOOKUP($A263,'Raw - F'!$B:$O,11,FALSE),IF(VLOOKUP($A263,'Raw - F'!$B:$M,12,FALSE)&lt;&gt;"",VLOOKUP($A263,'Raw - F'!$B:$M,12,FALSE),"")),"")</f>
        <v>2</v>
      </c>
      <c r="H263" s="4" t="str">
        <f>IFERROR(VLOOKUP($A263,'Raw - F'!$B:$O,13,FALSE),"")</f>
        <v>Open</v>
      </c>
      <c r="I263" s="2" t="str">
        <f>IFERROR(VLOOKUP($A263,'Raw - F'!$B:$O,10,FALSE),"")</f>
        <v>A</v>
      </c>
      <c r="J263" s="2" t="str">
        <f>IFERROR(VLOOKUP($A263,'Raw - F'!$B:$P,15,FALSE),"")</f>
        <v>1m</v>
      </c>
      <c r="K263" s="16" t="str">
        <f>SUBSTITUTE(IFERROR(VLOOKUP($A263,'Raw - F'!$B:$X,23,FALSE),""),0,"")</f>
        <v xml:space="preserve"> </v>
      </c>
      <c r="L263" s="22" t="str">
        <f>IF(VLOOKUP($A263,'Raw - F'!$B:$AA,24,FALSE)="","",VLOOKUP($A263,'Raw - F'!$B:$AA,24,FALSE))</f>
        <v/>
      </c>
      <c r="M263" s="16" t="str">
        <f>SUBSTITUTE(IFERROR(VLOOKUP($A263,'Raw - F'!$B:$X,22,FALSE),""),0,"")</f>
        <v xml:space="preserve"> </v>
      </c>
      <c r="N263" s="16" t="str">
        <f>SUBSTITUTE(IFERROR(VLOOKUP($A263,'Raw - F'!$B:$X,8,FALSE),""),0,"")</f>
        <v/>
      </c>
      <c r="O263" s="16" t="str">
        <f>SUBSTITUTE(IFERROR(VLOOKUP($A263,'Raw - F'!$B:$AA,25,FALSE),""),0,"")</f>
        <v/>
      </c>
      <c r="P263" s="16" t="str">
        <f>SUBSTITUTE(IFERROR(VLOOKUP($A263,'Raw - F'!$B:$AA,21,FALSE),""),0,"")</f>
        <v/>
      </c>
    </row>
    <row r="264" spans="1:16" x14ac:dyDescent="0.35">
      <c r="A264">
        <v>255</v>
      </c>
      <c r="B264" s="9">
        <f>IFERROR(VLOOKUP($A264,'Raw - F'!$B:$R,2,FALSE),"")</f>
        <v>44329</v>
      </c>
      <c r="C264" s="2" t="str">
        <f>IFERROR(VLOOKUP($A264,'Raw - F'!$B:$R,3,FALSE),"")</f>
        <v>YORK</v>
      </c>
      <c r="D264" s="2" t="str">
        <f>IFERROR(VLOOKUP($A264,'Raw - F'!$B:$R,6,FALSE),"")</f>
        <v>WFA</v>
      </c>
      <c r="E264" s="2" t="str">
        <f>SUBSTITUTE(IFERROR(VLOOKUP($A264,'Raw - F'!$B:$O,9,FALSE),""),"0","")</f>
        <v>3yo</v>
      </c>
      <c r="F264" s="2" t="str">
        <f>SUBSTITUTE(IFERROR(VLOOKUP($A264,'Raw - F'!$B:$O,7,FALSE),""),"0","")</f>
        <v>Open</v>
      </c>
      <c r="G264" s="2" t="str">
        <f>IFERROR(IF(VLOOKUP($A264,'Raw - F'!$B:$O,11,FALSE)&gt;1,VLOOKUP($A264,'Raw - F'!$B:$O,11,FALSE),IF(VLOOKUP($A264,'Raw - F'!$B:$M,12,FALSE)&lt;&gt;"",VLOOKUP($A264,'Raw - F'!$B:$M,12,FALSE),"")),"")</f>
        <v>1(Lstd)</v>
      </c>
      <c r="H264" s="4" t="str">
        <f>IFERROR(VLOOKUP($A264,'Raw - F'!$B:$O,13,FALSE),"")</f>
        <v>Open</v>
      </c>
      <c r="I264" s="2" t="str">
        <f>IFERROR(VLOOKUP($A264,'Raw - F'!$B:$O,10,FALSE),"")</f>
        <v>A</v>
      </c>
      <c r="J264" s="2" t="str">
        <f>IFERROR(VLOOKUP($A264,'Raw - F'!$B:$P,15,FALSE),"")</f>
        <v>5f</v>
      </c>
      <c r="K264" s="16" t="str">
        <f>SUBSTITUTE(IFERROR(VLOOKUP($A264,'Raw - F'!$B:$X,23,FALSE),""),0,"")</f>
        <v xml:space="preserve"> </v>
      </c>
      <c r="L264" s="22" t="str">
        <f>IF(VLOOKUP($A264,'Raw - F'!$B:$AA,24,FALSE)="","",VLOOKUP($A264,'Raw - F'!$B:$AA,24,FALSE))</f>
        <v/>
      </c>
      <c r="M264" s="16" t="str">
        <f>SUBSTITUTE(IFERROR(VLOOKUP($A264,'Raw - F'!$B:$X,22,FALSE),""),0,"")</f>
        <v xml:space="preserve"> </v>
      </c>
      <c r="N264" s="16" t="str">
        <f>SUBSTITUTE(IFERROR(VLOOKUP($A264,'Raw - F'!$B:$X,8,FALSE),""),0,"")</f>
        <v/>
      </c>
      <c r="O264" s="16" t="str">
        <f>SUBSTITUTE(IFERROR(VLOOKUP($A264,'Raw - F'!$B:$AA,25,FALSE),""),0,"")</f>
        <v>EBF</v>
      </c>
      <c r="P264" s="16" t="str">
        <f>SUBSTITUTE(IFERROR(VLOOKUP($A264,'Raw - F'!$B:$AA,21,FALSE),""),0,"")</f>
        <v/>
      </c>
    </row>
    <row r="265" spans="1:16" x14ac:dyDescent="0.35">
      <c r="A265">
        <v>256</v>
      </c>
      <c r="B265" s="9">
        <f>IFERROR(VLOOKUP($A265,'Raw - F'!$B:$R,2,FALSE),"")</f>
        <v>44329</v>
      </c>
      <c r="C265" s="2" t="str">
        <f>IFERROR(VLOOKUP($A265,'Raw - F'!$B:$R,3,FALSE),"")</f>
        <v>YORK</v>
      </c>
      <c r="D265" s="2" t="str">
        <f>IFERROR(VLOOKUP($A265,'Raw - F'!$B:$R,6,FALSE),"")</f>
        <v>Hcap</v>
      </c>
      <c r="E265" s="2" t="str">
        <f>SUBSTITUTE(IFERROR(VLOOKUP($A265,'Raw - F'!$B:$O,9,FALSE),""),"0","")</f>
        <v>4yo+</v>
      </c>
      <c r="F265" s="2" t="str">
        <f>SUBSTITUTE(IFERROR(VLOOKUP($A265,'Raw - F'!$B:$O,7,FALSE),""),"0","")</f>
        <v>Open</v>
      </c>
      <c r="G265" s="2">
        <f>IFERROR(IF(VLOOKUP($A265,'Raw - F'!$B:$O,11,FALSE)&gt;1,VLOOKUP($A265,'Raw - F'!$B:$O,11,FALSE),IF(VLOOKUP($A265,'Raw - F'!$B:$M,12,FALSE)&lt;&gt;"",VLOOKUP($A265,'Raw - F'!$B:$M,12,FALSE),"")),"")</f>
        <v>2</v>
      </c>
      <c r="H265" s="4" t="str">
        <f>IFERROR(VLOOKUP($A265,'Raw - F'!$B:$O,13,FALSE),"")</f>
        <v>86-105</v>
      </c>
      <c r="I265" s="2" t="str">
        <f>IFERROR(VLOOKUP($A265,'Raw - F'!$B:$O,10,FALSE),"")</f>
        <v>A</v>
      </c>
      <c r="J265" s="2" t="str">
        <f>IFERROR(VLOOKUP($A265,'Raw - F'!$B:$P,15,FALSE),"")</f>
        <v>5f</v>
      </c>
      <c r="K265" s="16" t="str">
        <f>SUBSTITUTE(IFERROR(VLOOKUP($A265,'Raw - F'!$B:$X,23,FALSE),""),0,"")</f>
        <v xml:space="preserve"> </v>
      </c>
      <c r="L265" s="22" t="str">
        <f>IF(VLOOKUP($A265,'Raw - F'!$B:$AA,24,FALSE)="","",VLOOKUP($A265,'Raw - F'!$B:$AA,24,FALSE))</f>
        <v/>
      </c>
      <c r="M265" s="16" t="str">
        <f>SUBSTITUTE(IFERROR(VLOOKUP($A265,'Raw - F'!$B:$X,22,FALSE),""),0,"")</f>
        <v xml:space="preserve"> </v>
      </c>
      <c r="N265" s="16" t="str">
        <f>SUBSTITUTE(IFERROR(VLOOKUP($A265,'Raw - F'!$B:$X,8,FALSE),""),0,"")</f>
        <v/>
      </c>
      <c r="O265" s="16" t="str">
        <f>SUBSTITUTE(IFERROR(VLOOKUP($A265,'Raw - F'!$B:$AA,25,FALSE),""),0,"")</f>
        <v/>
      </c>
      <c r="P265" s="16" t="str">
        <f>SUBSTITUTE(IFERROR(VLOOKUP($A265,'Raw - F'!$B:$AA,21,FALSE),""),0,"")</f>
        <v/>
      </c>
    </row>
    <row r="266" spans="1:16" x14ac:dyDescent="0.35">
      <c r="A266">
        <v>257</v>
      </c>
      <c r="B266" s="9">
        <f>IFERROR(VLOOKUP($A266,'Raw - F'!$B:$R,2,FALSE),"")</f>
        <v>44329</v>
      </c>
      <c r="C266" s="2" t="str">
        <f>IFERROR(VLOOKUP($A266,'Raw - F'!$B:$R,3,FALSE),"")</f>
        <v>YORK</v>
      </c>
      <c r="D266" s="2" t="str">
        <f>IFERROR(VLOOKUP($A266,'Raw - F'!$B:$R,6,FALSE),"")</f>
        <v>WFA</v>
      </c>
      <c r="E266" s="2" t="str">
        <f>SUBSTITUTE(IFERROR(VLOOKUP($A266,'Raw - F'!$B:$O,9,FALSE),""),"0","")</f>
        <v>2yo</v>
      </c>
      <c r="F266" s="2" t="str">
        <f>SUBSTITUTE(IFERROR(VLOOKUP($A266,'Raw - F'!$B:$O,7,FALSE),""),"0","")</f>
        <v>Mdn</v>
      </c>
      <c r="G266" s="2">
        <f>IFERROR(IF(VLOOKUP($A266,'Raw - F'!$B:$O,11,FALSE)&gt;1,VLOOKUP($A266,'Raw - F'!$B:$O,11,FALSE),IF(VLOOKUP($A266,'Raw - F'!$B:$M,12,FALSE)&lt;&gt;"",VLOOKUP($A266,'Raw - F'!$B:$M,12,FALSE),"")),"")</f>
        <v>2</v>
      </c>
      <c r="H266" s="4" t="str">
        <f>IFERROR(VLOOKUP($A266,'Raw - F'!$B:$O,13,FALSE),"")</f>
        <v>Open</v>
      </c>
      <c r="I266" s="2" t="str">
        <f>IFERROR(VLOOKUP($A266,'Raw - F'!$B:$O,10,FALSE),"")</f>
        <v>A</v>
      </c>
      <c r="J266" s="2" t="str">
        <f>IFERROR(VLOOKUP($A266,'Raw - F'!$B:$P,15,FALSE),"")</f>
        <v>6f</v>
      </c>
      <c r="K266" s="16" t="str">
        <f>SUBSTITUTE(IFERROR(VLOOKUP($A266,'Raw - F'!$B:$X,23,FALSE),""),0,"")</f>
        <v xml:space="preserve"> </v>
      </c>
      <c r="L266" s="22" t="str">
        <f>IF(VLOOKUP($A266,'Raw - F'!$B:$AA,24,FALSE)="","",VLOOKUP($A266,'Raw - F'!$B:$AA,24,FALSE))</f>
        <v/>
      </c>
      <c r="M266" s="16" t="str">
        <f>SUBSTITUTE(IFERROR(VLOOKUP($A266,'Raw - F'!$B:$X,22,FALSE),""),0,"")</f>
        <v xml:space="preserve"> </v>
      </c>
      <c r="N266" s="16" t="str">
        <f>SUBSTITUTE(IFERROR(VLOOKUP($A266,'Raw - F'!$B:$X,8,FALSE),""),0,"")</f>
        <v/>
      </c>
      <c r="O266" s="16" t="str">
        <f>SUBSTITUTE(IFERROR(VLOOKUP($A266,'Raw - F'!$B:$AA,25,FALSE),""),0,"")</f>
        <v>EBF</v>
      </c>
      <c r="P266" s="16" t="str">
        <f>SUBSTITUTE(IFERROR(VLOOKUP($A266,'Raw - F'!$B:$AA,21,FALSE),""),0,"")</f>
        <v/>
      </c>
    </row>
    <row r="267" spans="1:16" x14ac:dyDescent="0.35">
      <c r="A267">
        <v>258</v>
      </c>
      <c r="B267" s="9">
        <f>IFERROR(VLOOKUP($A267,'Raw - F'!$B:$R,2,FALSE),"")</f>
        <v>44329</v>
      </c>
      <c r="C267" s="2" t="str">
        <f>IFERROR(VLOOKUP($A267,'Raw - F'!$B:$R,3,FALSE),"")</f>
        <v>YORK</v>
      </c>
      <c r="D267" s="2" t="str">
        <f>IFERROR(VLOOKUP($A267,'Raw - F'!$B:$R,6,FALSE),"")</f>
        <v>Hcap</v>
      </c>
      <c r="E267" s="2" t="str">
        <f>SUBSTITUTE(IFERROR(VLOOKUP($A267,'Raw - F'!$B:$O,9,FALSE),""),"0","")</f>
        <v>4yo+</v>
      </c>
      <c r="F267" s="2" t="str">
        <f>SUBSTITUTE(IFERROR(VLOOKUP($A267,'Raw - F'!$B:$O,7,FALSE),""),"0","")</f>
        <v>Open</v>
      </c>
      <c r="G267" s="2">
        <f>IFERROR(IF(VLOOKUP($A267,'Raw - F'!$B:$O,11,FALSE)&gt;1,VLOOKUP($A267,'Raw - F'!$B:$O,11,FALSE),IF(VLOOKUP($A267,'Raw - F'!$B:$M,12,FALSE)&lt;&gt;"",VLOOKUP($A267,'Raw - F'!$B:$M,12,FALSE),"")),"")</f>
        <v>3</v>
      </c>
      <c r="H267" s="4" t="str">
        <f>IFERROR(VLOOKUP($A267,'Raw - F'!$B:$O,13,FALSE),"")</f>
        <v>71-90</v>
      </c>
      <c r="I267" s="2" t="str">
        <f>IFERROR(VLOOKUP($A267,'Raw - F'!$B:$O,10,FALSE),"")</f>
        <v>A</v>
      </c>
      <c r="J267" s="2" t="str">
        <f>IFERROR(VLOOKUP($A267,'Raw - F'!$B:$P,15,FALSE),"")</f>
        <v>2m+</v>
      </c>
      <c r="K267" s="16" t="str">
        <f>SUBSTITUTE(IFERROR(VLOOKUP($A267,'Raw - F'!$B:$X,23,FALSE),""),0,"")</f>
        <v xml:space="preserve"> </v>
      </c>
      <c r="L267" s="22" t="str">
        <f>IF(VLOOKUP($A267,'Raw - F'!$B:$AA,24,FALSE)="","",VLOOKUP($A267,'Raw - F'!$B:$AA,24,FALSE))</f>
        <v/>
      </c>
      <c r="M267" s="16" t="str">
        <f>SUBSTITUTE(IFERROR(VLOOKUP($A267,'Raw - F'!$B:$X,22,FALSE),""),0,"")</f>
        <v xml:space="preserve"> </v>
      </c>
      <c r="N267" s="16" t="str">
        <f>SUBSTITUTE(IFERROR(VLOOKUP($A267,'Raw - F'!$B:$X,8,FALSE),""),0,"")</f>
        <v/>
      </c>
      <c r="O267" s="16" t="str">
        <f>SUBSTITUTE(IFERROR(VLOOKUP($A267,'Raw - F'!$B:$AA,25,FALSE),""),0,"")</f>
        <v/>
      </c>
      <c r="P267" s="16" t="str">
        <f>SUBSTITUTE(IFERROR(VLOOKUP($A267,'Raw - F'!$B:$AA,21,FALSE),""),0,"")</f>
        <v/>
      </c>
    </row>
    <row r="268" spans="1:16" x14ac:dyDescent="0.35">
      <c r="A268">
        <v>259</v>
      </c>
      <c r="B268" s="9">
        <f>IFERROR(VLOOKUP($A268,'Raw - F'!$B:$R,2,FALSE),"")</f>
        <v>44330</v>
      </c>
      <c r="C268" s="2" t="str">
        <f>IFERROR(VLOOKUP($A268,'Raw - F'!$B:$R,3,FALSE),"")</f>
        <v>HAMILTON PARK</v>
      </c>
      <c r="D268" s="2" t="str">
        <f>IFERROR(VLOOKUP($A268,'Raw - F'!$B:$R,6,FALSE),"")</f>
        <v>Hcap</v>
      </c>
      <c r="E268" s="2" t="str">
        <f>SUBSTITUTE(IFERROR(VLOOKUP($A268,'Raw - F'!$B:$O,9,FALSE),""),"0","")</f>
        <v>4yo+</v>
      </c>
      <c r="F268" s="2" t="str">
        <f>SUBSTITUTE(IFERROR(VLOOKUP($A268,'Raw - F'!$B:$O,7,FALSE),""),"0","")</f>
        <v>Open</v>
      </c>
      <c r="G268" s="2">
        <f>IFERROR(IF(VLOOKUP($A268,'Raw - F'!$B:$O,11,FALSE)&gt;1,VLOOKUP($A268,'Raw - F'!$B:$O,11,FALSE),IF(VLOOKUP($A268,'Raw - F'!$B:$M,12,FALSE)&lt;&gt;"",VLOOKUP($A268,'Raw - F'!$B:$M,12,FALSE),"")),"")</f>
        <v>3</v>
      </c>
      <c r="H268" s="4" t="str">
        <f>IFERROR(VLOOKUP($A268,'Raw - F'!$B:$O,13,FALSE),"")</f>
        <v>76-95</v>
      </c>
      <c r="I268" s="2" t="str">
        <f>IFERROR(VLOOKUP($A268,'Raw - F'!$B:$O,10,FALSE),"")</f>
        <v>A</v>
      </c>
      <c r="J268" s="2" t="str">
        <f>IFERROR(VLOOKUP($A268,'Raw - F'!$B:$P,15,FALSE),"")</f>
        <v>1m 4f</v>
      </c>
      <c r="K268" s="16" t="str">
        <f>SUBSTITUTE(IFERROR(VLOOKUP($A268,'Raw - F'!$B:$X,23,FALSE),""),0,"")</f>
        <v xml:space="preserve"> </v>
      </c>
      <c r="L268" s="22" t="str">
        <f>IF(VLOOKUP($A268,'Raw - F'!$B:$AA,24,FALSE)="","",VLOOKUP($A268,'Raw - F'!$B:$AA,24,FALSE))</f>
        <v/>
      </c>
      <c r="M268" s="16" t="str">
        <f>SUBSTITUTE(IFERROR(VLOOKUP($A268,'Raw - F'!$B:$X,22,FALSE),""),0,"")</f>
        <v xml:space="preserve"> </v>
      </c>
      <c r="N268" s="16" t="str">
        <f>SUBSTITUTE(IFERROR(VLOOKUP($A268,'Raw - F'!$B:$X,8,FALSE),""),0,"")</f>
        <v/>
      </c>
      <c r="O268" s="16" t="str">
        <f>SUBSTITUTE(IFERROR(VLOOKUP($A268,'Raw - F'!$B:$AA,25,FALSE),""),0,"")</f>
        <v/>
      </c>
      <c r="P268" s="16" t="str">
        <f>SUBSTITUTE(IFERROR(VLOOKUP($A268,'Raw - F'!$B:$AA,21,FALSE),""),0,"")</f>
        <v/>
      </c>
    </row>
    <row r="269" spans="1:16" x14ac:dyDescent="0.35">
      <c r="A269">
        <v>260</v>
      </c>
      <c r="B269" s="9">
        <f>IFERROR(VLOOKUP($A269,'Raw - F'!$B:$R,2,FALSE),"")</f>
        <v>44330</v>
      </c>
      <c r="C269" s="2" t="str">
        <f>IFERROR(VLOOKUP($A269,'Raw - F'!$B:$R,3,FALSE),"")</f>
        <v>HAMILTON PARK</v>
      </c>
      <c r="D269" s="2" t="str">
        <f>IFERROR(VLOOKUP($A269,'Raw - F'!$B:$R,6,FALSE),"")</f>
        <v>Hcap</v>
      </c>
      <c r="E269" s="2" t="str">
        <f>SUBSTITUTE(IFERROR(VLOOKUP($A269,'Raw - F'!$B:$O,9,FALSE),""),"0","")</f>
        <v>4yo+</v>
      </c>
      <c r="F269" s="2" t="str">
        <f>SUBSTITUTE(IFERROR(VLOOKUP($A269,'Raw - F'!$B:$O,7,FALSE),""),"0","")</f>
        <v>Open</v>
      </c>
      <c r="G269" s="2">
        <f>IFERROR(IF(VLOOKUP($A269,'Raw - F'!$B:$O,11,FALSE)&gt;1,VLOOKUP($A269,'Raw - F'!$B:$O,11,FALSE),IF(VLOOKUP($A269,'Raw - F'!$B:$M,12,FALSE)&lt;&gt;"",VLOOKUP($A269,'Raw - F'!$B:$M,12,FALSE),"")),"")</f>
        <v>4</v>
      </c>
      <c r="H269" s="4" t="str">
        <f>IFERROR(VLOOKUP($A269,'Raw - F'!$B:$O,13,FALSE),"")</f>
        <v>61-80</v>
      </c>
      <c r="I269" s="2" t="str">
        <f>IFERROR(VLOOKUP($A269,'Raw - F'!$B:$O,10,FALSE),"")</f>
        <v>A</v>
      </c>
      <c r="J269" s="2" t="str">
        <f>IFERROR(VLOOKUP($A269,'Raw - F'!$B:$P,15,FALSE),"")</f>
        <v>6f</v>
      </c>
      <c r="K269" s="16" t="str">
        <f>SUBSTITUTE(IFERROR(VLOOKUP($A269,'Raw - F'!$B:$X,23,FALSE),""),0,"")</f>
        <v xml:space="preserve"> </v>
      </c>
      <c r="L269" s="22" t="str">
        <f>IF(VLOOKUP($A269,'Raw - F'!$B:$AA,24,FALSE)="","",VLOOKUP($A269,'Raw - F'!$B:$AA,24,FALSE))</f>
        <v/>
      </c>
      <c r="M269" s="16" t="str">
        <f>SUBSTITUTE(IFERROR(VLOOKUP($A269,'Raw - F'!$B:$X,22,FALSE),""),0,"")</f>
        <v xml:space="preserve"> </v>
      </c>
      <c r="N269" s="16" t="str">
        <f>SUBSTITUTE(IFERROR(VLOOKUP($A269,'Raw - F'!$B:$X,8,FALSE),""),0,"")</f>
        <v/>
      </c>
      <c r="O269" s="16" t="str">
        <f>SUBSTITUTE(IFERROR(VLOOKUP($A269,'Raw - F'!$B:$AA,25,FALSE),""),0,"")</f>
        <v/>
      </c>
      <c r="P269" s="16" t="str">
        <f>SUBSTITUTE(IFERROR(VLOOKUP($A269,'Raw - F'!$B:$AA,21,FALSE),""),0,"")</f>
        <v/>
      </c>
    </row>
    <row r="270" spans="1:16" x14ac:dyDescent="0.35">
      <c r="A270">
        <v>261</v>
      </c>
      <c r="B270" s="9">
        <f>IFERROR(VLOOKUP($A270,'Raw - F'!$B:$R,2,FALSE),"")</f>
        <v>44330</v>
      </c>
      <c r="C270" s="2" t="str">
        <f>IFERROR(VLOOKUP($A270,'Raw - F'!$B:$R,3,FALSE),"")</f>
        <v>HAMILTON PARK</v>
      </c>
      <c r="D270" s="2" t="str">
        <f>IFERROR(VLOOKUP($A270,'Raw - F'!$B:$R,6,FALSE),"")</f>
        <v>Hcap</v>
      </c>
      <c r="E270" s="2" t="str">
        <f>SUBSTITUTE(IFERROR(VLOOKUP($A270,'Raw - F'!$B:$O,9,FALSE),""),"0","")</f>
        <v>4yo+</v>
      </c>
      <c r="F270" s="2" t="str">
        <f>SUBSTITUTE(IFERROR(VLOOKUP($A270,'Raw - F'!$B:$O,7,FALSE),""),"0","")</f>
        <v>Open</v>
      </c>
      <c r="G270" s="2">
        <f>IFERROR(IF(VLOOKUP($A270,'Raw - F'!$B:$O,11,FALSE)&gt;1,VLOOKUP($A270,'Raw - F'!$B:$O,11,FALSE),IF(VLOOKUP($A270,'Raw - F'!$B:$M,12,FALSE)&lt;&gt;"",VLOOKUP($A270,'Raw - F'!$B:$M,12,FALSE),"")),"")</f>
        <v>4</v>
      </c>
      <c r="H270" s="4" t="str">
        <f>IFERROR(VLOOKUP($A270,'Raw - F'!$B:$O,13,FALSE),"")</f>
        <v>66-85</v>
      </c>
      <c r="I270" s="2" t="str">
        <f>IFERROR(VLOOKUP($A270,'Raw - F'!$B:$O,10,FALSE),"")</f>
        <v>A</v>
      </c>
      <c r="J270" s="2" t="str">
        <f>IFERROR(VLOOKUP($A270,'Raw - F'!$B:$P,15,FALSE),"")</f>
        <v>1m</v>
      </c>
      <c r="K270" s="16" t="str">
        <f>SUBSTITUTE(IFERROR(VLOOKUP($A270,'Raw - F'!$B:$X,23,FALSE),""),0,"")</f>
        <v xml:space="preserve"> </v>
      </c>
      <c r="L270" s="22" t="str">
        <f>IF(VLOOKUP($A270,'Raw - F'!$B:$AA,24,FALSE)="","",VLOOKUP($A270,'Raw - F'!$B:$AA,24,FALSE))</f>
        <v/>
      </c>
      <c r="M270" s="16" t="str">
        <f>SUBSTITUTE(IFERROR(VLOOKUP($A270,'Raw - F'!$B:$X,22,FALSE),""),0,"")</f>
        <v xml:space="preserve"> </v>
      </c>
      <c r="N270" s="16" t="str">
        <f>SUBSTITUTE(IFERROR(VLOOKUP($A270,'Raw - F'!$B:$X,8,FALSE),""),0,"")</f>
        <v/>
      </c>
      <c r="O270" s="16" t="str">
        <f>SUBSTITUTE(IFERROR(VLOOKUP($A270,'Raw - F'!$B:$AA,25,FALSE),""),0,"")</f>
        <v/>
      </c>
      <c r="P270" s="16" t="str">
        <f>SUBSTITUTE(IFERROR(VLOOKUP($A270,'Raw - F'!$B:$AA,21,FALSE),""),0,"")</f>
        <v/>
      </c>
    </row>
    <row r="271" spans="1:16" x14ac:dyDescent="0.35">
      <c r="A271">
        <v>262</v>
      </c>
      <c r="B271" s="9">
        <f>IFERROR(VLOOKUP($A271,'Raw - F'!$B:$R,2,FALSE),"")</f>
        <v>44330</v>
      </c>
      <c r="C271" s="2" t="str">
        <f>IFERROR(VLOOKUP($A271,'Raw - F'!$B:$R,3,FALSE),"")</f>
        <v>HAMILTON PARK</v>
      </c>
      <c r="D271" s="2" t="str">
        <f>IFERROR(VLOOKUP($A271,'Raw - F'!$B:$R,6,FALSE),"")</f>
        <v>WFA</v>
      </c>
      <c r="E271" s="2" t="str">
        <f>SUBSTITUTE(IFERROR(VLOOKUP($A271,'Raw - F'!$B:$O,9,FALSE),""),"0","")</f>
        <v>2yo</v>
      </c>
      <c r="F271" s="2" t="str">
        <f>SUBSTITUTE(IFERROR(VLOOKUP($A271,'Raw - F'!$B:$O,7,FALSE),""),"0","")</f>
        <v>Nov</v>
      </c>
      <c r="G271" s="2">
        <f>IFERROR(IF(VLOOKUP($A271,'Raw - F'!$B:$O,11,FALSE)&gt;1,VLOOKUP($A271,'Raw - F'!$B:$O,11,FALSE),IF(VLOOKUP($A271,'Raw - F'!$B:$M,12,FALSE)&lt;&gt;"",VLOOKUP($A271,'Raw - F'!$B:$M,12,FALSE),"")),"")</f>
        <v>4</v>
      </c>
      <c r="H271" s="4" t="str">
        <f>IFERROR(VLOOKUP($A271,'Raw - F'!$B:$O,13,FALSE),"")</f>
        <v>Open</v>
      </c>
      <c r="I271" s="2" t="str">
        <f>IFERROR(VLOOKUP($A271,'Raw - F'!$B:$O,10,FALSE),"")</f>
        <v>A</v>
      </c>
      <c r="J271" s="2" t="str">
        <f>IFERROR(VLOOKUP($A271,'Raw - F'!$B:$P,15,FALSE),"")</f>
        <v>5f</v>
      </c>
      <c r="K271" s="16" t="str">
        <f>SUBSTITUTE(IFERROR(VLOOKUP($A271,'Raw - F'!$B:$X,23,FALSE),""),0,"")</f>
        <v xml:space="preserve"> </v>
      </c>
      <c r="L271" s="22" t="str">
        <f>IF(VLOOKUP($A271,'Raw - F'!$B:$AA,24,FALSE)="","",VLOOKUP($A271,'Raw - F'!$B:$AA,24,FALSE))</f>
        <v/>
      </c>
      <c r="M271" s="16" t="str">
        <f>SUBSTITUTE(IFERROR(VLOOKUP($A271,'Raw - F'!$B:$X,22,FALSE),""),0,"")</f>
        <v xml:space="preserve"> </v>
      </c>
      <c r="N271" s="16" t="str">
        <f>SUBSTITUTE(IFERROR(VLOOKUP($A271,'Raw - F'!$B:$X,8,FALSE),""),0,"")</f>
        <v/>
      </c>
      <c r="O271" s="16" t="str">
        <f>SUBSTITUTE(IFERROR(VLOOKUP($A271,'Raw - F'!$B:$AA,25,FALSE),""),0,"")</f>
        <v>EBF</v>
      </c>
      <c r="P271" s="16" t="str">
        <f>SUBSTITUTE(IFERROR(VLOOKUP($A271,'Raw - F'!$B:$AA,21,FALSE),""),0,"")</f>
        <v/>
      </c>
    </row>
    <row r="272" spans="1:16" x14ac:dyDescent="0.35">
      <c r="A272">
        <v>263</v>
      </c>
      <c r="B272" s="9">
        <f>IFERROR(VLOOKUP($A272,'Raw - F'!$B:$R,2,FALSE),"")</f>
        <v>44330</v>
      </c>
      <c r="C272" s="2" t="str">
        <f>IFERROR(VLOOKUP($A272,'Raw - F'!$B:$R,3,FALSE),"")</f>
        <v>HAMILTON PARK</v>
      </c>
      <c r="D272" s="2" t="str">
        <f>IFERROR(VLOOKUP($A272,'Raw - F'!$B:$R,6,FALSE),"")</f>
        <v>Hcap</v>
      </c>
      <c r="E272" s="2" t="str">
        <f>SUBSTITUTE(IFERROR(VLOOKUP($A272,'Raw - F'!$B:$O,9,FALSE),""),"0","")</f>
        <v>4yo+</v>
      </c>
      <c r="F272" s="2" t="str">
        <f>SUBSTITUTE(IFERROR(VLOOKUP($A272,'Raw - F'!$B:$O,7,FALSE),""),"0","")</f>
        <v>Open</v>
      </c>
      <c r="G272" s="2">
        <f>IFERROR(IF(VLOOKUP($A272,'Raw - F'!$B:$O,11,FALSE)&gt;1,VLOOKUP($A272,'Raw - F'!$B:$O,11,FALSE),IF(VLOOKUP($A272,'Raw - F'!$B:$M,12,FALSE)&lt;&gt;"",VLOOKUP($A272,'Raw - F'!$B:$M,12,FALSE),"")),"")</f>
        <v>5</v>
      </c>
      <c r="H272" s="4" t="str">
        <f>IFERROR(VLOOKUP($A272,'Raw - F'!$B:$O,13,FALSE),"")</f>
        <v>51-70</v>
      </c>
      <c r="I272" s="2" t="str">
        <f>IFERROR(VLOOKUP($A272,'Raw - F'!$B:$O,10,FALSE),"")</f>
        <v>A</v>
      </c>
      <c r="J272" s="2" t="str">
        <f>IFERROR(VLOOKUP($A272,'Raw - F'!$B:$P,15,FALSE),"")</f>
        <v>1m</v>
      </c>
      <c r="K272" s="16" t="str">
        <f>SUBSTITUTE(IFERROR(VLOOKUP($A272,'Raw - F'!$B:$X,23,FALSE),""),0,"")</f>
        <v xml:space="preserve"> </v>
      </c>
      <c r="L272" s="22" t="str">
        <f>IF(VLOOKUP($A272,'Raw - F'!$B:$AA,24,FALSE)="","",VLOOKUP($A272,'Raw - F'!$B:$AA,24,FALSE))</f>
        <v/>
      </c>
      <c r="M272" s="16" t="str">
        <f>SUBSTITUTE(IFERROR(VLOOKUP($A272,'Raw - F'!$B:$X,22,FALSE),""),0,"")</f>
        <v xml:space="preserve"> </v>
      </c>
      <c r="N272" s="16" t="str">
        <f>SUBSTITUTE(IFERROR(VLOOKUP($A272,'Raw - F'!$B:$X,8,FALSE),""),0,"")</f>
        <v/>
      </c>
      <c r="O272" s="16" t="str">
        <f>SUBSTITUTE(IFERROR(VLOOKUP($A272,'Raw - F'!$B:$AA,25,FALSE),""),0,"")</f>
        <v/>
      </c>
      <c r="P272" s="16" t="str">
        <f>SUBSTITUTE(IFERROR(VLOOKUP($A272,'Raw - F'!$B:$AA,21,FALSE),""),0,"")</f>
        <v/>
      </c>
    </row>
    <row r="273" spans="1:16" x14ac:dyDescent="0.35">
      <c r="A273">
        <v>264</v>
      </c>
      <c r="B273" s="9">
        <f>IFERROR(VLOOKUP($A273,'Raw - F'!$B:$R,2,FALSE),"")</f>
        <v>44330</v>
      </c>
      <c r="C273" s="2" t="str">
        <f>IFERROR(VLOOKUP($A273,'Raw - F'!$B:$R,3,FALSE),"")</f>
        <v>HAMILTON PARK</v>
      </c>
      <c r="D273" s="2" t="str">
        <f>IFERROR(VLOOKUP($A273,'Raw - F'!$B:$R,6,FALSE),"")</f>
        <v>Hcap</v>
      </c>
      <c r="E273" s="2" t="str">
        <f>SUBSTITUTE(IFERROR(VLOOKUP($A273,'Raw - F'!$B:$O,9,FALSE),""),"0","")</f>
        <v>4yo+</v>
      </c>
      <c r="F273" s="2" t="str">
        <f>SUBSTITUTE(IFERROR(VLOOKUP($A273,'Raw - F'!$B:$O,7,FALSE),""),"0","")</f>
        <v>Open</v>
      </c>
      <c r="G273" s="2">
        <f>IFERROR(IF(VLOOKUP($A273,'Raw - F'!$B:$O,11,FALSE)&gt;1,VLOOKUP($A273,'Raw - F'!$B:$O,11,FALSE),IF(VLOOKUP($A273,'Raw - F'!$B:$M,12,FALSE)&lt;&gt;"",VLOOKUP($A273,'Raw - F'!$B:$M,12,FALSE),"")),"")</f>
        <v>6</v>
      </c>
      <c r="H273" s="4" t="str">
        <f>IFERROR(VLOOKUP($A273,'Raw - F'!$B:$O,13,FALSE),"")</f>
        <v>46-65</v>
      </c>
      <c r="I273" s="2" t="str">
        <f>IFERROR(VLOOKUP($A273,'Raw - F'!$B:$O,10,FALSE),"")</f>
        <v>A</v>
      </c>
      <c r="J273" s="2" t="str">
        <f>IFERROR(VLOOKUP($A273,'Raw - F'!$B:$P,15,FALSE),"")</f>
        <v>6f</v>
      </c>
      <c r="K273" s="16" t="str">
        <f>SUBSTITUTE(IFERROR(VLOOKUP($A273,'Raw - F'!$B:$X,23,FALSE),""),0,"")</f>
        <v xml:space="preserve"> </v>
      </c>
      <c r="L273" s="22" t="str">
        <f>IF(VLOOKUP($A273,'Raw - F'!$B:$AA,24,FALSE)="","",VLOOKUP($A273,'Raw - F'!$B:$AA,24,FALSE))</f>
        <v/>
      </c>
      <c r="M273" s="16" t="str">
        <f>SUBSTITUTE(IFERROR(VLOOKUP($A273,'Raw - F'!$B:$X,22,FALSE),""),0,"")</f>
        <v xml:space="preserve"> </v>
      </c>
      <c r="N273" s="16" t="str">
        <f>SUBSTITUTE(IFERROR(VLOOKUP($A273,'Raw - F'!$B:$X,8,FALSE),""),0,"")</f>
        <v/>
      </c>
      <c r="O273" s="16" t="str">
        <f>SUBSTITUTE(IFERROR(VLOOKUP($A273,'Raw - F'!$B:$AA,25,FALSE),""),0,"")</f>
        <v/>
      </c>
      <c r="P273" s="16" t="str">
        <f>SUBSTITUTE(IFERROR(VLOOKUP($A273,'Raw - F'!$B:$AA,21,FALSE),""),0,"")</f>
        <v/>
      </c>
    </row>
    <row r="274" spans="1:16" x14ac:dyDescent="0.35">
      <c r="A274">
        <v>265</v>
      </c>
      <c r="B274" s="9">
        <f>IFERROR(VLOOKUP($A274,'Raw - F'!$B:$R,2,FALSE),"")</f>
        <v>44330</v>
      </c>
      <c r="C274" s="2" t="str">
        <f>IFERROR(VLOOKUP($A274,'Raw - F'!$B:$R,3,FALSE),"")</f>
        <v>HAMILTON PARK</v>
      </c>
      <c r="D274" s="2" t="str">
        <f>IFERROR(VLOOKUP($A274,'Raw - F'!$B:$R,6,FALSE),"")</f>
        <v>Hcap</v>
      </c>
      <c r="E274" s="2" t="str">
        <f>SUBSTITUTE(IFERROR(VLOOKUP($A274,'Raw - F'!$B:$O,9,FALSE),""),"0","")</f>
        <v>4yo+</v>
      </c>
      <c r="F274" s="2" t="str">
        <f>SUBSTITUTE(IFERROR(VLOOKUP($A274,'Raw - F'!$B:$O,7,FALSE),""),"0","")</f>
        <v>Open</v>
      </c>
      <c r="G274" s="2">
        <f>IFERROR(IF(VLOOKUP($A274,'Raw - F'!$B:$O,11,FALSE)&gt;1,VLOOKUP($A274,'Raw - F'!$B:$O,11,FALSE),IF(VLOOKUP($A274,'Raw - F'!$B:$M,12,FALSE)&lt;&gt;"",VLOOKUP($A274,'Raw - F'!$B:$M,12,FALSE),"")),"")</f>
        <v>6</v>
      </c>
      <c r="H274" s="4" t="str">
        <f>IFERROR(VLOOKUP($A274,'Raw - F'!$B:$O,13,FALSE),"")</f>
        <v>46-60</v>
      </c>
      <c r="I274" s="2" t="str">
        <f>IFERROR(VLOOKUP($A274,'Raw - F'!$B:$O,10,FALSE),"")</f>
        <v>A</v>
      </c>
      <c r="J274" s="2" t="str">
        <f>IFERROR(VLOOKUP($A274,'Raw - F'!$B:$P,15,FALSE),"")</f>
        <v>5f</v>
      </c>
      <c r="K274" s="16" t="str">
        <f>SUBSTITUTE(IFERROR(VLOOKUP($A274,'Raw - F'!$B:$X,23,FALSE),""),0,"")</f>
        <v xml:space="preserve"> </v>
      </c>
      <c r="L274" s="22" t="str">
        <f>IF(VLOOKUP($A274,'Raw - F'!$B:$AA,24,FALSE)="","",VLOOKUP($A274,'Raw - F'!$B:$AA,24,FALSE))</f>
        <v/>
      </c>
      <c r="M274" s="16" t="str">
        <f>SUBSTITUTE(IFERROR(VLOOKUP($A274,'Raw - F'!$B:$X,22,FALSE),""),0,"")</f>
        <v xml:space="preserve"> </v>
      </c>
      <c r="N274" s="16" t="str">
        <f>SUBSTITUTE(IFERROR(VLOOKUP($A274,'Raw - F'!$B:$X,8,FALSE),""),0,"")</f>
        <v/>
      </c>
      <c r="O274" s="16" t="str">
        <f>SUBSTITUTE(IFERROR(VLOOKUP($A274,'Raw - F'!$B:$AA,25,FALSE),""),0,"")</f>
        <v/>
      </c>
      <c r="P274" s="16" t="str">
        <f>SUBSTITUTE(IFERROR(VLOOKUP($A274,'Raw - F'!$B:$AA,21,FALSE),""),0,"")</f>
        <v/>
      </c>
    </row>
    <row r="275" spans="1:16" x14ac:dyDescent="0.35">
      <c r="A275">
        <v>266</v>
      </c>
      <c r="B275" s="9">
        <f>IFERROR(VLOOKUP($A275,'Raw - F'!$B:$R,2,FALSE),"")</f>
        <v>44330</v>
      </c>
      <c r="C275" s="2" t="str">
        <f>IFERROR(VLOOKUP($A275,'Raw - F'!$B:$R,3,FALSE),"")</f>
        <v>NEWBURY</v>
      </c>
      <c r="D275" s="2" t="str">
        <f>IFERROR(VLOOKUP($A275,'Raw - F'!$B:$R,6,FALSE),"")</f>
        <v>Hcap</v>
      </c>
      <c r="E275" s="2" t="str">
        <f>SUBSTITUTE(IFERROR(VLOOKUP($A275,'Raw - F'!$B:$O,9,FALSE),""),"0","")</f>
        <v>4yo+</v>
      </c>
      <c r="F275" s="2" t="str">
        <f>SUBSTITUTE(IFERROR(VLOOKUP($A275,'Raw - F'!$B:$O,7,FALSE),""),"0","")</f>
        <v>Open</v>
      </c>
      <c r="G275" s="2">
        <f>IFERROR(IF(VLOOKUP($A275,'Raw - F'!$B:$O,11,FALSE)&gt;1,VLOOKUP($A275,'Raw - F'!$B:$O,11,FALSE),IF(VLOOKUP($A275,'Raw - F'!$B:$M,12,FALSE)&lt;&gt;"",VLOOKUP($A275,'Raw - F'!$B:$M,12,FALSE),"")),"")</f>
        <v>2</v>
      </c>
      <c r="H275" s="4" t="str">
        <f>IFERROR(VLOOKUP($A275,'Raw - F'!$B:$O,13,FALSE),"")</f>
        <v>81-100</v>
      </c>
      <c r="I275" s="2" t="str">
        <f>IFERROR(VLOOKUP($A275,'Raw - F'!$B:$O,10,FALSE),"")</f>
        <v>A</v>
      </c>
      <c r="J275" s="2" t="str">
        <f>IFERROR(VLOOKUP($A275,'Raw - F'!$B:$P,15,FALSE),"")</f>
        <v>6f</v>
      </c>
      <c r="K275" s="16" t="str">
        <f>SUBSTITUTE(IFERROR(VLOOKUP($A275,'Raw - F'!$B:$X,23,FALSE),""),0,"")</f>
        <v xml:space="preserve"> </v>
      </c>
      <c r="L275" s="22" t="str">
        <f>IF(VLOOKUP($A275,'Raw - F'!$B:$AA,24,FALSE)="","",VLOOKUP($A275,'Raw - F'!$B:$AA,24,FALSE))</f>
        <v/>
      </c>
      <c r="M275" s="16" t="str">
        <f>SUBSTITUTE(IFERROR(VLOOKUP($A275,'Raw - F'!$B:$X,22,FALSE),""),0,"")</f>
        <v xml:space="preserve"> </v>
      </c>
      <c r="N275" s="16" t="str">
        <f>SUBSTITUTE(IFERROR(VLOOKUP($A275,'Raw - F'!$B:$X,8,FALSE),""),0,"")</f>
        <v/>
      </c>
      <c r="O275" s="16" t="str">
        <f>SUBSTITUTE(IFERROR(VLOOKUP($A275,'Raw - F'!$B:$AA,25,FALSE),""),0,"")</f>
        <v/>
      </c>
      <c r="P275" s="16" t="str">
        <f>SUBSTITUTE(IFERROR(VLOOKUP($A275,'Raw - F'!$B:$AA,21,FALSE),""),0,"")</f>
        <v/>
      </c>
    </row>
    <row r="276" spans="1:16" x14ac:dyDescent="0.35">
      <c r="A276">
        <v>267</v>
      </c>
      <c r="B276" s="9">
        <f>IFERROR(VLOOKUP($A276,'Raw - F'!$B:$R,2,FALSE),"")</f>
        <v>44330</v>
      </c>
      <c r="C276" s="2" t="str">
        <f>IFERROR(VLOOKUP($A276,'Raw - F'!$B:$R,3,FALSE),"")</f>
        <v>NEWBURY</v>
      </c>
      <c r="D276" s="2" t="str">
        <f>IFERROR(VLOOKUP($A276,'Raw - F'!$B:$R,6,FALSE),"")</f>
        <v>WFA</v>
      </c>
      <c r="E276" s="2" t="str">
        <f>SUBSTITUTE(IFERROR(VLOOKUP($A276,'Raw - F'!$B:$O,9,FALSE),""),"0","")</f>
        <v>3yo</v>
      </c>
      <c r="F276" s="2" t="str">
        <f>SUBSTITUTE(IFERROR(VLOOKUP($A276,'Raw - F'!$B:$O,7,FALSE),""),"0","")</f>
        <v>Nov</v>
      </c>
      <c r="G276" s="2">
        <f>IFERROR(IF(VLOOKUP($A276,'Raw - F'!$B:$O,11,FALSE)&gt;1,VLOOKUP($A276,'Raw - F'!$B:$O,11,FALSE),IF(VLOOKUP($A276,'Raw - F'!$B:$M,12,FALSE)&lt;&gt;"",VLOOKUP($A276,'Raw - F'!$B:$M,12,FALSE),"")),"")</f>
        <v>4</v>
      </c>
      <c r="H276" s="4" t="str">
        <f>IFERROR(VLOOKUP($A276,'Raw - F'!$B:$O,13,FALSE),"")</f>
        <v>Open</v>
      </c>
      <c r="I276" s="2" t="str">
        <f>IFERROR(VLOOKUP($A276,'Raw - F'!$B:$O,10,FALSE),"")</f>
        <v>A</v>
      </c>
      <c r="J276" s="2" t="str">
        <f>IFERROR(VLOOKUP($A276,'Raw - F'!$B:$P,15,FALSE),"")</f>
        <v>7f</v>
      </c>
      <c r="K276" s="16" t="str">
        <f>SUBSTITUTE(IFERROR(VLOOKUP($A276,'Raw - F'!$B:$X,23,FALSE),""),0,"")</f>
        <v xml:space="preserve"> </v>
      </c>
      <c r="L276" s="22" t="str">
        <f>IF(VLOOKUP($A276,'Raw - F'!$B:$AA,24,FALSE)="","",VLOOKUP($A276,'Raw - F'!$B:$AA,24,FALSE))</f>
        <v/>
      </c>
      <c r="M276" s="16" t="str">
        <f>SUBSTITUTE(IFERROR(VLOOKUP($A276,'Raw - F'!$B:$X,22,FALSE),""),0,"")</f>
        <v xml:space="preserve"> </v>
      </c>
      <c r="N276" s="16" t="str">
        <f>SUBSTITUTE(IFERROR(VLOOKUP($A276,'Raw - F'!$B:$X,8,FALSE),""),0,"")</f>
        <v/>
      </c>
      <c r="O276" s="16" t="str">
        <f>SUBSTITUTE(IFERROR(VLOOKUP($A276,'Raw - F'!$B:$AA,25,FALSE),""),0,"")</f>
        <v/>
      </c>
      <c r="P276" s="16" t="str">
        <f>SUBSTITUTE(IFERROR(VLOOKUP($A276,'Raw - F'!$B:$AA,21,FALSE),""),0,"")</f>
        <v/>
      </c>
    </row>
    <row r="277" spans="1:16" x14ac:dyDescent="0.35">
      <c r="A277">
        <v>268</v>
      </c>
      <c r="B277" s="9">
        <f>IFERROR(VLOOKUP($A277,'Raw - F'!$B:$R,2,FALSE),"")</f>
        <v>44330</v>
      </c>
      <c r="C277" s="2" t="str">
        <f>IFERROR(VLOOKUP($A277,'Raw - F'!$B:$R,3,FALSE),"")</f>
        <v>NEWBURY</v>
      </c>
      <c r="D277" s="2" t="str">
        <f>IFERROR(VLOOKUP($A277,'Raw - F'!$B:$R,6,FALSE),"")</f>
        <v>Hcap</v>
      </c>
      <c r="E277" s="2" t="str">
        <f>SUBSTITUTE(IFERROR(VLOOKUP($A277,'Raw - F'!$B:$O,9,FALSE),""),"0","")</f>
        <v>3yo</v>
      </c>
      <c r="F277" s="2" t="str">
        <f>SUBSTITUTE(IFERROR(VLOOKUP($A277,'Raw - F'!$B:$O,7,FALSE),""),"0","")</f>
        <v>Open</v>
      </c>
      <c r="G277" s="2">
        <f>IFERROR(IF(VLOOKUP($A277,'Raw - F'!$B:$O,11,FALSE)&gt;1,VLOOKUP($A277,'Raw - F'!$B:$O,11,FALSE),IF(VLOOKUP($A277,'Raw - F'!$B:$M,12,FALSE)&lt;&gt;"",VLOOKUP($A277,'Raw - F'!$B:$M,12,FALSE),"")),"")</f>
        <v>4</v>
      </c>
      <c r="H277" s="4" t="str">
        <f>IFERROR(VLOOKUP($A277,'Raw - F'!$B:$O,13,FALSE),"")</f>
        <v>66-85</v>
      </c>
      <c r="I277" s="2" t="str">
        <f>IFERROR(VLOOKUP($A277,'Raw - F'!$B:$O,10,FALSE),"")</f>
        <v>A</v>
      </c>
      <c r="J277" s="2" t="str">
        <f>IFERROR(VLOOKUP($A277,'Raw - F'!$B:$P,15,FALSE),"")</f>
        <v>1m 3f</v>
      </c>
      <c r="K277" s="16" t="str">
        <f>SUBSTITUTE(IFERROR(VLOOKUP($A277,'Raw - F'!$B:$X,23,FALSE),""),0,"")</f>
        <v xml:space="preserve"> </v>
      </c>
      <c r="L277" s="22" t="str">
        <f>IF(VLOOKUP($A277,'Raw - F'!$B:$AA,24,FALSE)="","",VLOOKUP($A277,'Raw - F'!$B:$AA,24,FALSE))</f>
        <v/>
      </c>
      <c r="M277" s="16" t="str">
        <f>SUBSTITUTE(IFERROR(VLOOKUP($A277,'Raw - F'!$B:$X,22,FALSE),""),0,"")</f>
        <v xml:space="preserve"> </v>
      </c>
      <c r="N277" s="16" t="str">
        <f>SUBSTITUTE(IFERROR(VLOOKUP($A277,'Raw - F'!$B:$X,8,FALSE),""),0,"")</f>
        <v/>
      </c>
      <c r="O277" s="16" t="str">
        <f>SUBSTITUTE(IFERROR(VLOOKUP($A277,'Raw - F'!$B:$AA,25,FALSE),""),0,"")</f>
        <v/>
      </c>
      <c r="P277" s="16" t="str">
        <f>SUBSTITUTE(IFERROR(VLOOKUP($A277,'Raw - F'!$B:$AA,21,FALSE),""),0,"")</f>
        <v/>
      </c>
    </row>
    <row r="278" spans="1:16" x14ac:dyDescent="0.35">
      <c r="A278">
        <v>269</v>
      </c>
      <c r="B278" s="9">
        <f>IFERROR(VLOOKUP($A278,'Raw - F'!$B:$R,2,FALSE),"")</f>
        <v>44330</v>
      </c>
      <c r="C278" s="2" t="str">
        <f>IFERROR(VLOOKUP($A278,'Raw - F'!$B:$R,3,FALSE),"")</f>
        <v>NEWBURY</v>
      </c>
      <c r="D278" s="2" t="str">
        <f>IFERROR(VLOOKUP($A278,'Raw - F'!$B:$R,6,FALSE),"")</f>
        <v>WFA</v>
      </c>
      <c r="E278" s="2" t="str">
        <f>SUBSTITUTE(IFERROR(VLOOKUP($A278,'Raw - F'!$B:$O,9,FALSE),""),"0","")</f>
        <v>3yo</v>
      </c>
      <c r="F278" s="2" t="str">
        <f>SUBSTITUTE(IFERROR(VLOOKUP($A278,'Raw - F'!$B:$O,7,FALSE),""),"0","")</f>
        <v>Mdn</v>
      </c>
      <c r="G278" s="2">
        <f>IFERROR(IF(VLOOKUP($A278,'Raw - F'!$B:$O,11,FALSE)&gt;1,VLOOKUP($A278,'Raw - F'!$B:$O,11,FALSE),IF(VLOOKUP($A278,'Raw - F'!$B:$M,12,FALSE)&lt;&gt;"",VLOOKUP($A278,'Raw - F'!$B:$M,12,FALSE),"")),"")</f>
        <v>4</v>
      </c>
      <c r="H278" s="4" t="str">
        <f>IFERROR(VLOOKUP($A278,'Raw - F'!$B:$O,13,FALSE),"")</f>
        <v>Open</v>
      </c>
      <c r="I278" s="2" t="str">
        <f>IFERROR(VLOOKUP($A278,'Raw - F'!$B:$O,10,FALSE),"")</f>
        <v>A</v>
      </c>
      <c r="J278" s="2" t="str">
        <f>IFERROR(VLOOKUP($A278,'Raw - F'!$B:$P,15,FALSE),"")</f>
        <v>1m 2f</v>
      </c>
      <c r="K278" s="16" t="str">
        <f>SUBSTITUTE(IFERROR(VLOOKUP($A278,'Raw - F'!$B:$X,23,FALSE),""),0,"")</f>
        <v xml:space="preserve"> </v>
      </c>
      <c r="L278" s="22" t="str">
        <f>IF(VLOOKUP($A278,'Raw - F'!$B:$AA,24,FALSE)="","",VLOOKUP($A278,'Raw - F'!$B:$AA,24,FALSE))</f>
        <v/>
      </c>
      <c r="M278" s="16" t="str">
        <f>SUBSTITUTE(IFERROR(VLOOKUP($A278,'Raw - F'!$B:$X,22,FALSE),""),0,"")</f>
        <v xml:space="preserve"> </v>
      </c>
      <c r="N278" s="16" t="str">
        <f>SUBSTITUTE(IFERROR(VLOOKUP($A278,'Raw - F'!$B:$X,8,FALSE),""),0,"")</f>
        <v/>
      </c>
      <c r="O278" s="16" t="str">
        <f>SUBSTITUTE(IFERROR(VLOOKUP($A278,'Raw - F'!$B:$AA,25,FALSE),""),0,"")</f>
        <v>EBF</v>
      </c>
      <c r="P278" s="16" t="str">
        <f>SUBSTITUTE(IFERROR(VLOOKUP($A278,'Raw - F'!$B:$AA,21,FALSE),""),0,"")</f>
        <v/>
      </c>
    </row>
    <row r="279" spans="1:16" x14ac:dyDescent="0.35">
      <c r="A279">
        <v>270</v>
      </c>
      <c r="B279" s="9">
        <f>IFERROR(VLOOKUP($A279,'Raw - F'!$B:$R,2,FALSE),"")</f>
        <v>44330</v>
      </c>
      <c r="C279" s="2" t="str">
        <f>IFERROR(VLOOKUP($A279,'Raw - F'!$B:$R,3,FALSE),"")</f>
        <v>NEWBURY</v>
      </c>
      <c r="D279" s="2" t="str">
        <f>IFERROR(VLOOKUP($A279,'Raw - F'!$B:$R,6,FALSE),"")</f>
        <v>WFA</v>
      </c>
      <c r="E279" s="2" t="str">
        <f>SUBSTITUTE(IFERROR(VLOOKUP($A279,'Raw - F'!$B:$O,9,FALSE),""),"0","")</f>
        <v>2yo</v>
      </c>
      <c r="F279" s="2" t="str">
        <f>SUBSTITUTE(IFERROR(VLOOKUP($A279,'Raw - F'!$B:$O,7,FALSE),""),"0","")</f>
        <v>Mdn</v>
      </c>
      <c r="G279" s="2">
        <f>IFERROR(IF(VLOOKUP($A279,'Raw - F'!$B:$O,11,FALSE)&gt;1,VLOOKUP($A279,'Raw - F'!$B:$O,11,FALSE),IF(VLOOKUP($A279,'Raw - F'!$B:$M,12,FALSE)&lt;&gt;"",VLOOKUP($A279,'Raw - F'!$B:$M,12,FALSE),"")),"")</f>
        <v>4</v>
      </c>
      <c r="H279" s="4" t="str">
        <f>IFERROR(VLOOKUP($A279,'Raw - F'!$B:$O,13,FALSE),"")</f>
        <v>Open</v>
      </c>
      <c r="I279" s="2" t="str">
        <f>IFERROR(VLOOKUP($A279,'Raw - F'!$B:$O,10,FALSE),"")</f>
        <v>A</v>
      </c>
      <c r="J279" s="2" t="str">
        <f>IFERROR(VLOOKUP($A279,'Raw - F'!$B:$P,15,FALSE),"")</f>
        <v>6f</v>
      </c>
      <c r="K279" s="16" t="str">
        <f>SUBSTITUTE(IFERROR(VLOOKUP($A279,'Raw - F'!$B:$X,23,FALSE),""),0,"")</f>
        <v xml:space="preserve"> </v>
      </c>
      <c r="L279" s="22" t="str">
        <f>IF(VLOOKUP($A279,'Raw - F'!$B:$AA,24,FALSE)="","",VLOOKUP($A279,'Raw - F'!$B:$AA,24,FALSE))</f>
        <v/>
      </c>
      <c r="M279" s="16" t="str">
        <f>SUBSTITUTE(IFERROR(VLOOKUP($A279,'Raw - F'!$B:$X,22,FALSE),""),0,"")</f>
        <v xml:space="preserve"> </v>
      </c>
      <c r="N279" s="16" t="str">
        <f>SUBSTITUTE(IFERROR(VLOOKUP($A279,'Raw - F'!$B:$X,8,FALSE),""),0,"")</f>
        <v/>
      </c>
      <c r="O279" s="16" t="str">
        <f>SUBSTITUTE(IFERROR(VLOOKUP($A279,'Raw - F'!$B:$AA,25,FALSE),""),0,"")</f>
        <v/>
      </c>
      <c r="P279" s="16" t="str">
        <f>SUBSTITUTE(IFERROR(VLOOKUP($A279,'Raw - F'!$B:$AA,21,FALSE),""),0,"")</f>
        <v/>
      </c>
    </row>
    <row r="280" spans="1:16" x14ac:dyDescent="0.35">
      <c r="A280">
        <v>271</v>
      </c>
      <c r="B280" s="9">
        <f>IFERROR(VLOOKUP($A280,'Raw - F'!$B:$R,2,FALSE),"")</f>
        <v>44330</v>
      </c>
      <c r="C280" s="2" t="str">
        <f>IFERROR(VLOOKUP($A280,'Raw - F'!$B:$R,3,FALSE),"")</f>
        <v>NEWBURY</v>
      </c>
      <c r="D280" s="2" t="str">
        <f>IFERROR(VLOOKUP($A280,'Raw - F'!$B:$R,6,FALSE),"")</f>
        <v>Hcap</v>
      </c>
      <c r="E280" s="2" t="str">
        <f>SUBSTITUTE(IFERROR(VLOOKUP($A280,'Raw - F'!$B:$O,9,FALSE),""),"0","")</f>
        <v>4yo+</v>
      </c>
      <c r="F280" s="2" t="str">
        <f>SUBSTITUTE(IFERROR(VLOOKUP($A280,'Raw - F'!$B:$O,7,FALSE),""),"0","")</f>
        <v>Open</v>
      </c>
      <c r="G280" s="2">
        <f>IFERROR(IF(VLOOKUP($A280,'Raw - F'!$B:$O,11,FALSE)&gt;1,VLOOKUP($A280,'Raw - F'!$B:$O,11,FALSE),IF(VLOOKUP($A280,'Raw - F'!$B:$M,12,FALSE)&lt;&gt;"",VLOOKUP($A280,'Raw - F'!$B:$M,12,FALSE),"")),"")</f>
        <v>5</v>
      </c>
      <c r="H280" s="4" t="str">
        <f>IFERROR(VLOOKUP($A280,'Raw - F'!$B:$O,13,FALSE),"")</f>
        <v>56-75</v>
      </c>
      <c r="I280" s="2" t="str">
        <f>IFERROR(VLOOKUP($A280,'Raw - F'!$B:$O,10,FALSE),"")</f>
        <v>A</v>
      </c>
      <c r="J280" s="2" t="str">
        <f>IFERROR(VLOOKUP($A280,'Raw - F'!$B:$P,15,FALSE),"")</f>
        <v>1m</v>
      </c>
      <c r="K280" s="16" t="str">
        <f>SUBSTITUTE(IFERROR(VLOOKUP($A280,'Raw - F'!$B:$X,23,FALSE),""),0,"")</f>
        <v xml:space="preserve"> </v>
      </c>
      <c r="L280" s="22" t="str">
        <f>IF(VLOOKUP($A280,'Raw - F'!$B:$AA,24,FALSE)="","",VLOOKUP($A280,'Raw - F'!$B:$AA,24,FALSE))</f>
        <v/>
      </c>
      <c r="M280" s="16" t="str">
        <f>SUBSTITUTE(IFERROR(VLOOKUP($A280,'Raw - F'!$B:$X,22,FALSE),""),0,"")</f>
        <v xml:space="preserve"> </v>
      </c>
      <c r="N280" s="16" t="str">
        <f>SUBSTITUTE(IFERROR(VLOOKUP($A280,'Raw - F'!$B:$X,8,FALSE),""),0,"")</f>
        <v/>
      </c>
      <c r="O280" s="16" t="str">
        <f>SUBSTITUTE(IFERROR(VLOOKUP($A280,'Raw - F'!$B:$AA,25,FALSE),""),0,"")</f>
        <v/>
      </c>
      <c r="P280" s="16" t="str">
        <f>SUBSTITUTE(IFERROR(VLOOKUP($A280,'Raw - F'!$B:$AA,21,FALSE),""),0,"")</f>
        <v>App</v>
      </c>
    </row>
    <row r="281" spans="1:16" x14ac:dyDescent="0.35">
      <c r="A281">
        <v>272</v>
      </c>
      <c r="B281" s="9">
        <f>IFERROR(VLOOKUP($A281,'Raw - F'!$B:$R,2,FALSE),"")</f>
        <v>44330</v>
      </c>
      <c r="C281" s="2" t="str">
        <f>IFERROR(VLOOKUP($A281,'Raw - F'!$B:$R,3,FALSE),"")</f>
        <v>NEWBURY</v>
      </c>
      <c r="D281" s="2" t="str">
        <f>IFERROR(VLOOKUP($A281,'Raw - F'!$B:$R,6,FALSE),"")</f>
        <v>Hcap</v>
      </c>
      <c r="E281" s="2" t="str">
        <f>SUBSTITUTE(IFERROR(VLOOKUP($A281,'Raw - F'!$B:$O,9,FALSE),""),"0","")</f>
        <v>4yo+</v>
      </c>
      <c r="F281" s="2" t="str">
        <f>SUBSTITUTE(IFERROR(VLOOKUP($A281,'Raw - F'!$B:$O,7,FALSE),""),"0","")</f>
        <v>Open</v>
      </c>
      <c r="G281" s="2">
        <f>IFERROR(IF(VLOOKUP($A281,'Raw - F'!$B:$O,11,FALSE)&gt;1,VLOOKUP($A281,'Raw - F'!$B:$O,11,FALSE),IF(VLOOKUP($A281,'Raw - F'!$B:$M,12,FALSE)&lt;&gt;"",VLOOKUP($A281,'Raw - F'!$B:$M,12,FALSE),"")),"")</f>
        <v>5</v>
      </c>
      <c r="H281" s="4" t="str">
        <f>IFERROR(VLOOKUP($A281,'Raw - F'!$B:$O,13,FALSE),"")</f>
        <v>56-75</v>
      </c>
      <c r="I281" s="2" t="str">
        <f>IFERROR(VLOOKUP($A281,'Raw - F'!$B:$O,10,FALSE),"")</f>
        <v>A</v>
      </c>
      <c r="J281" s="2" t="str">
        <f>IFERROR(VLOOKUP($A281,'Raw - F'!$B:$P,15,FALSE),"")</f>
        <v>1m 4f</v>
      </c>
      <c r="K281" s="16" t="str">
        <f>SUBSTITUTE(IFERROR(VLOOKUP($A281,'Raw - F'!$B:$X,23,FALSE),""),0,"")</f>
        <v xml:space="preserve"> </v>
      </c>
      <c r="L281" s="22" t="str">
        <f>IF(VLOOKUP($A281,'Raw - F'!$B:$AA,24,FALSE)="","",VLOOKUP($A281,'Raw - F'!$B:$AA,24,FALSE))</f>
        <v/>
      </c>
      <c r="M281" s="16" t="str">
        <f>SUBSTITUTE(IFERROR(VLOOKUP($A281,'Raw - F'!$B:$X,22,FALSE),""),0,"")</f>
        <v xml:space="preserve"> </v>
      </c>
      <c r="N281" s="16" t="str">
        <f>SUBSTITUTE(IFERROR(VLOOKUP($A281,'Raw - F'!$B:$X,8,FALSE),""),0,"")</f>
        <v/>
      </c>
      <c r="O281" s="16" t="str">
        <f>SUBSTITUTE(IFERROR(VLOOKUP($A281,'Raw - F'!$B:$AA,25,FALSE),""),0,"")</f>
        <v/>
      </c>
      <c r="P281" s="16" t="str">
        <f>SUBSTITUTE(IFERROR(VLOOKUP($A281,'Raw - F'!$B:$AA,21,FALSE),""),0,"")</f>
        <v/>
      </c>
    </row>
    <row r="282" spans="1:16" x14ac:dyDescent="0.35">
      <c r="A282">
        <v>273</v>
      </c>
      <c r="B282" s="9">
        <f>IFERROR(VLOOKUP($A282,'Raw - F'!$B:$R,2,FALSE),"")</f>
        <v>44330</v>
      </c>
      <c r="C282" s="2" t="str">
        <f>IFERROR(VLOOKUP($A282,'Raw - F'!$B:$R,3,FALSE),"")</f>
        <v>NEWMARKET</v>
      </c>
      <c r="D282" s="2" t="str">
        <f>IFERROR(VLOOKUP($A282,'Raw - F'!$B:$R,6,FALSE),"")</f>
        <v>Hcap</v>
      </c>
      <c r="E282" s="2" t="str">
        <f>SUBSTITUTE(IFERROR(VLOOKUP($A282,'Raw - F'!$B:$O,9,FALSE),""),"0","")</f>
        <v>4yo+</v>
      </c>
      <c r="F282" s="2" t="str">
        <f>SUBSTITUTE(IFERROR(VLOOKUP($A282,'Raw - F'!$B:$O,7,FALSE),""),"0","")</f>
        <v>Open</v>
      </c>
      <c r="G282" s="2">
        <f>IFERROR(IF(VLOOKUP($A282,'Raw - F'!$B:$O,11,FALSE)&gt;1,VLOOKUP($A282,'Raw - F'!$B:$O,11,FALSE),IF(VLOOKUP($A282,'Raw - F'!$B:$M,12,FALSE)&lt;&gt;"",VLOOKUP($A282,'Raw - F'!$B:$M,12,FALSE),"")),"")</f>
        <v>3</v>
      </c>
      <c r="H282" s="4" t="str">
        <f>IFERROR(VLOOKUP($A282,'Raw - F'!$B:$O,13,FALSE),"")</f>
        <v>76-95</v>
      </c>
      <c r="I282" s="2" t="str">
        <f>IFERROR(VLOOKUP($A282,'Raw - F'!$B:$O,10,FALSE),"")</f>
        <v>A</v>
      </c>
      <c r="J282" s="2" t="str">
        <f>IFERROR(VLOOKUP($A282,'Raw - F'!$B:$P,15,FALSE),"")</f>
        <v>1m 6f</v>
      </c>
      <c r="K282" s="16" t="str">
        <f>SUBSTITUTE(IFERROR(VLOOKUP($A282,'Raw - F'!$B:$X,23,FALSE),""),0,"")</f>
        <v xml:space="preserve"> </v>
      </c>
      <c r="L282" s="22" t="str">
        <f>IF(VLOOKUP($A282,'Raw - F'!$B:$AA,24,FALSE)="","",VLOOKUP($A282,'Raw - F'!$B:$AA,24,FALSE))</f>
        <v/>
      </c>
      <c r="M282" s="16" t="str">
        <f>SUBSTITUTE(IFERROR(VLOOKUP($A282,'Raw - F'!$B:$X,22,FALSE),""),0,"")</f>
        <v xml:space="preserve"> </v>
      </c>
      <c r="N282" s="16" t="str">
        <f>SUBSTITUTE(IFERROR(VLOOKUP($A282,'Raw - F'!$B:$X,8,FALSE),""),0,"")</f>
        <v/>
      </c>
      <c r="O282" s="16" t="str">
        <f>SUBSTITUTE(IFERROR(VLOOKUP($A282,'Raw - F'!$B:$AA,25,FALSE),""),0,"")</f>
        <v/>
      </c>
      <c r="P282" s="16" t="str">
        <f>SUBSTITUTE(IFERROR(VLOOKUP($A282,'Raw - F'!$B:$AA,21,FALSE),""),0,"")</f>
        <v/>
      </c>
    </row>
    <row r="283" spans="1:16" x14ac:dyDescent="0.35">
      <c r="A283">
        <v>274</v>
      </c>
      <c r="B283" s="9">
        <f>IFERROR(VLOOKUP($A283,'Raw - F'!$B:$R,2,FALSE),"")</f>
        <v>44330</v>
      </c>
      <c r="C283" s="2" t="str">
        <f>IFERROR(VLOOKUP($A283,'Raw - F'!$B:$R,3,FALSE),"")</f>
        <v>NEWMARKET</v>
      </c>
      <c r="D283" s="2" t="str">
        <f>IFERROR(VLOOKUP($A283,'Raw - F'!$B:$R,6,FALSE),"")</f>
        <v>Hcap</v>
      </c>
      <c r="E283" s="2" t="str">
        <f>SUBSTITUTE(IFERROR(VLOOKUP($A283,'Raw - F'!$B:$O,9,FALSE),""),"0","")</f>
        <v>4yo+</v>
      </c>
      <c r="F283" s="2" t="str">
        <f>SUBSTITUTE(IFERROR(VLOOKUP($A283,'Raw - F'!$B:$O,7,FALSE),""),"0","")</f>
        <v>Open</v>
      </c>
      <c r="G283" s="2">
        <f>IFERROR(IF(VLOOKUP($A283,'Raw - F'!$B:$O,11,FALSE)&gt;1,VLOOKUP($A283,'Raw - F'!$B:$O,11,FALSE),IF(VLOOKUP($A283,'Raw - F'!$B:$M,12,FALSE)&lt;&gt;"",VLOOKUP($A283,'Raw - F'!$B:$M,12,FALSE),"")),"")</f>
        <v>3</v>
      </c>
      <c r="H283" s="4" t="str">
        <f>IFERROR(VLOOKUP($A283,'Raw - F'!$B:$O,13,FALSE),"")</f>
        <v>76-95</v>
      </c>
      <c r="I283" s="2" t="str">
        <f>IFERROR(VLOOKUP($A283,'Raw - F'!$B:$O,10,FALSE),"")</f>
        <v>A</v>
      </c>
      <c r="J283" s="2" t="str">
        <f>IFERROR(VLOOKUP($A283,'Raw - F'!$B:$P,15,FALSE),"")</f>
        <v>1m 2f</v>
      </c>
      <c r="K283" s="16" t="str">
        <f>SUBSTITUTE(IFERROR(VLOOKUP($A283,'Raw - F'!$B:$X,23,FALSE),""),0,"")</f>
        <v xml:space="preserve"> </v>
      </c>
      <c r="L283" s="22" t="str">
        <f>IF(VLOOKUP($A283,'Raw - F'!$B:$AA,24,FALSE)="","",VLOOKUP($A283,'Raw - F'!$B:$AA,24,FALSE))</f>
        <v/>
      </c>
      <c r="M283" s="16" t="str">
        <f>SUBSTITUTE(IFERROR(VLOOKUP($A283,'Raw - F'!$B:$X,22,FALSE),""),0,"")</f>
        <v xml:space="preserve"> </v>
      </c>
      <c r="N283" s="16" t="str">
        <f>SUBSTITUTE(IFERROR(VLOOKUP($A283,'Raw - F'!$B:$X,8,FALSE),""),0,"")</f>
        <v/>
      </c>
      <c r="O283" s="16" t="str">
        <f>SUBSTITUTE(IFERROR(VLOOKUP($A283,'Raw - F'!$B:$AA,25,FALSE),""),0,"")</f>
        <v/>
      </c>
      <c r="P283" s="16" t="str">
        <f>SUBSTITUTE(IFERROR(VLOOKUP($A283,'Raw - F'!$B:$AA,21,FALSE),""),0,"")</f>
        <v/>
      </c>
    </row>
    <row r="284" spans="1:16" x14ac:dyDescent="0.35">
      <c r="A284">
        <v>275</v>
      </c>
      <c r="B284" s="9">
        <f>IFERROR(VLOOKUP($A284,'Raw - F'!$B:$R,2,FALSE),"")</f>
        <v>44330</v>
      </c>
      <c r="C284" s="2" t="str">
        <f>IFERROR(VLOOKUP($A284,'Raw - F'!$B:$R,3,FALSE),"")</f>
        <v>NEWMARKET</v>
      </c>
      <c r="D284" s="2" t="str">
        <f>IFERROR(VLOOKUP($A284,'Raw - F'!$B:$R,6,FALSE),"")</f>
        <v>Hcap</v>
      </c>
      <c r="E284" s="2" t="str">
        <f>SUBSTITUTE(IFERROR(VLOOKUP($A284,'Raw - F'!$B:$O,9,FALSE),""),"0","")</f>
        <v>4yo+</v>
      </c>
      <c r="F284" s="2" t="str">
        <f>SUBSTITUTE(IFERROR(VLOOKUP($A284,'Raw - F'!$B:$O,7,FALSE),""),"0","")</f>
        <v>Open</v>
      </c>
      <c r="G284" s="2">
        <f>IFERROR(IF(VLOOKUP($A284,'Raw - F'!$B:$O,11,FALSE)&gt;1,VLOOKUP($A284,'Raw - F'!$B:$O,11,FALSE),IF(VLOOKUP($A284,'Raw - F'!$B:$M,12,FALSE)&lt;&gt;"",VLOOKUP($A284,'Raw - F'!$B:$M,12,FALSE),"")),"")</f>
        <v>4</v>
      </c>
      <c r="H284" s="4" t="str">
        <f>IFERROR(VLOOKUP($A284,'Raw - F'!$B:$O,13,FALSE),"")</f>
        <v>61-80</v>
      </c>
      <c r="I284" s="2" t="str">
        <f>IFERROR(VLOOKUP($A284,'Raw - F'!$B:$O,10,FALSE),"")</f>
        <v>A</v>
      </c>
      <c r="J284" s="2" t="str">
        <f>IFERROR(VLOOKUP($A284,'Raw - F'!$B:$P,15,FALSE),"")</f>
        <v>7f</v>
      </c>
      <c r="K284" s="16" t="str">
        <f>SUBSTITUTE(IFERROR(VLOOKUP($A284,'Raw - F'!$B:$X,23,FALSE),""),0,"")</f>
        <v xml:space="preserve"> </v>
      </c>
      <c r="L284" s="22" t="str">
        <f>IF(VLOOKUP($A284,'Raw - F'!$B:$AA,24,FALSE)="","",VLOOKUP($A284,'Raw - F'!$B:$AA,24,FALSE))</f>
        <v/>
      </c>
      <c r="M284" s="16" t="str">
        <f>SUBSTITUTE(IFERROR(VLOOKUP($A284,'Raw - F'!$B:$X,22,FALSE),""),0,"")</f>
        <v xml:space="preserve"> </v>
      </c>
      <c r="N284" s="16" t="str">
        <f>SUBSTITUTE(IFERROR(VLOOKUP($A284,'Raw - F'!$B:$X,8,FALSE),""),0,"")</f>
        <v/>
      </c>
      <c r="O284" s="16" t="str">
        <f>SUBSTITUTE(IFERROR(VLOOKUP($A284,'Raw - F'!$B:$AA,25,FALSE),""),0,"")</f>
        <v/>
      </c>
      <c r="P284" s="16" t="str">
        <f>SUBSTITUTE(IFERROR(VLOOKUP($A284,'Raw - F'!$B:$AA,21,FALSE),""),0,"")</f>
        <v/>
      </c>
    </row>
    <row r="285" spans="1:16" x14ac:dyDescent="0.35">
      <c r="A285">
        <v>276</v>
      </c>
      <c r="B285" s="9">
        <f>IFERROR(VLOOKUP($A285,'Raw - F'!$B:$R,2,FALSE),"")</f>
        <v>44330</v>
      </c>
      <c r="C285" s="2" t="str">
        <f>IFERROR(VLOOKUP($A285,'Raw - F'!$B:$R,3,FALSE),"")</f>
        <v>NEWMARKET</v>
      </c>
      <c r="D285" s="2" t="str">
        <f>IFERROR(VLOOKUP($A285,'Raw - F'!$B:$R,6,FALSE),"")</f>
        <v>Hcap</v>
      </c>
      <c r="E285" s="2" t="str">
        <f>SUBSTITUTE(IFERROR(VLOOKUP($A285,'Raw - F'!$B:$O,9,FALSE),""),"0","")</f>
        <v>4yo+</v>
      </c>
      <c r="F285" s="2" t="str">
        <f>SUBSTITUTE(IFERROR(VLOOKUP($A285,'Raw - F'!$B:$O,7,FALSE),""),"0","")</f>
        <v>Open</v>
      </c>
      <c r="G285" s="2">
        <f>IFERROR(IF(VLOOKUP($A285,'Raw - F'!$B:$O,11,FALSE)&gt;1,VLOOKUP($A285,'Raw - F'!$B:$O,11,FALSE),IF(VLOOKUP($A285,'Raw - F'!$B:$M,12,FALSE)&lt;&gt;"",VLOOKUP($A285,'Raw - F'!$B:$M,12,FALSE),"")),"")</f>
        <v>4</v>
      </c>
      <c r="H285" s="4" t="str">
        <f>IFERROR(VLOOKUP($A285,'Raw - F'!$B:$O,13,FALSE),"")</f>
        <v>66-85</v>
      </c>
      <c r="I285" s="2" t="str">
        <f>IFERROR(VLOOKUP($A285,'Raw - F'!$B:$O,10,FALSE),"")</f>
        <v>A</v>
      </c>
      <c r="J285" s="2" t="str">
        <f>IFERROR(VLOOKUP($A285,'Raw - F'!$B:$P,15,FALSE),"")</f>
        <v>1m</v>
      </c>
      <c r="K285" s="16" t="str">
        <f>SUBSTITUTE(IFERROR(VLOOKUP($A285,'Raw - F'!$B:$X,23,FALSE),""),0,"")</f>
        <v xml:space="preserve"> </v>
      </c>
      <c r="L285" s="22" t="str">
        <f>IF(VLOOKUP($A285,'Raw - F'!$B:$AA,24,FALSE)="","",VLOOKUP($A285,'Raw - F'!$B:$AA,24,FALSE))</f>
        <v/>
      </c>
      <c r="M285" s="16" t="str">
        <f>SUBSTITUTE(IFERROR(VLOOKUP($A285,'Raw - F'!$B:$X,22,FALSE),""),0,"")</f>
        <v xml:space="preserve"> </v>
      </c>
      <c r="N285" s="16" t="str">
        <f>SUBSTITUTE(IFERROR(VLOOKUP($A285,'Raw - F'!$B:$X,8,FALSE),""),0,"")</f>
        <v/>
      </c>
      <c r="O285" s="16" t="str">
        <f>SUBSTITUTE(IFERROR(VLOOKUP($A285,'Raw - F'!$B:$AA,25,FALSE),""),0,"")</f>
        <v/>
      </c>
      <c r="P285" s="16" t="str">
        <f>SUBSTITUTE(IFERROR(VLOOKUP($A285,'Raw - F'!$B:$AA,21,FALSE),""),0,"")</f>
        <v/>
      </c>
    </row>
    <row r="286" spans="1:16" x14ac:dyDescent="0.35">
      <c r="A286">
        <v>277</v>
      </c>
      <c r="B286" s="9">
        <f>IFERROR(VLOOKUP($A286,'Raw - F'!$B:$R,2,FALSE),"")</f>
        <v>44330</v>
      </c>
      <c r="C286" s="2" t="str">
        <f>IFERROR(VLOOKUP($A286,'Raw - F'!$B:$R,3,FALSE),"")</f>
        <v>NEWMARKET</v>
      </c>
      <c r="D286" s="2" t="str">
        <f>IFERROR(VLOOKUP($A286,'Raw - F'!$B:$R,6,FALSE),"")</f>
        <v>WFA</v>
      </c>
      <c r="E286" s="2" t="str">
        <f>SUBSTITUTE(IFERROR(VLOOKUP($A286,'Raw - F'!$B:$O,9,FALSE),""),"0","")</f>
        <v>3yo</v>
      </c>
      <c r="F286" s="2" t="str">
        <f>SUBSTITUTE(IFERROR(VLOOKUP($A286,'Raw - F'!$B:$O,7,FALSE),""),"0","")</f>
        <v>Nov</v>
      </c>
      <c r="G286" s="2">
        <f>IFERROR(IF(VLOOKUP($A286,'Raw - F'!$B:$O,11,FALSE)&gt;1,VLOOKUP($A286,'Raw - F'!$B:$O,11,FALSE),IF(VLOOKUP($A286,'Raw - F'!$B:$M,12,FALSE)&lt;&gt;"",VLOOKUP($A286,'Raw - F'!$B:$M,12,FALSE),"")),"")</f>
        <v>4</v>
      </c>
      <c r="H286" s="4" t="str">
        <f>IFERROR(VLOOKUP($A286,'Raw - F'!$B:$O,13,FALSE),"")</f>
        <v>Open</v>
      </c>
      <c r="I286" s="2" t="str">
        <f>IFERROR(VLOOKUP($A286,'Raw - F'!$B:$O,10,FALSE),"")</f>
        <v>A</v>
      </c>
      <c r="J286" s="2" t="str">
        <f>IFERROR(VLOOKUP($A286,'Raw - F'!$B:$P,15,FALSE),"")</f>
        <v>1m</v>
      </c>
      <c r="K286" s="16" t="str">
        <f>SUBSTITUTE(IFERROR(VLOOKUP($A286,'Raw - F'!$B:$X,23,FALSE),""),0,"")</f>
        <v xml:space="preserve"> </v>
      </c>
      <c r="L286" s="22" t="str">
        <f>IF(VLOOKUP($A286,'Raw - F'!$B:$AA,24,FALSE)="","",VLOOKUP($A286,'Raw - F'!$B:$AA,24,FALSE))</f>
        <v/>
      </c>
      <c r="M286" s="16" t="str">
        <f>SUBSTITUTE(IFERROR(VLOOKUP($A286,'Raw - F'!$B:$X,22,FALSE),""),0,"")</f>
        <v xml:space="preserve"> </v>
      </c>
      <c r="N286" s="16" t="str">
        <f>SUBSTITUTE(IFERROR(VLOOKUP($A286,'Raw - F'!$B:$X,8,FALSE),""),0,"")</f>
        <v/>
      </c>
      <c r="O286" s="16" t="str">
        <f>SUBSTITUTE(IFERROR(VLOOKUP($A286,'Raw - F'!$B:$AA,25,FALSE),""),0,"")</f>
        <v/>
      </c>
      <c r="P286" s="16" t="str">
        <f>SUBSTITUTE(IFERROR(VLOOKUP($A286,'Raw - F'!$B:$AA,21,FALSE),""),0,"")</f>
        <v/>
      </c>
    </row>
    <row r="287" spans="1:16" x14ac:dyDescent="0.35">
      <c r="A287">
        <v>278</v>
      </c>
      <c r="B287" s="9">
        <f>IFERROR(VLOOKUP($A287,'Raw - F'!$B:$R,2,FALSE),"")</f>
        <v>44330</v>
      </c>
      <c r="C287" s="2" t="str">
        <f>IFERROR(VLOOKUP($A287,'Raw - F'!$B:$R,3,FALSE),"")</f>
        <v>NEWMARKET</v>
      </c>
      <c r="D287" s="2" t="str">
        <f>IFERROR(VLOOKUP($A287,'Raw - F'!$B:$R,6,FALSE),"")</f>
        <v>Hcap</v>
      </c>
      <c r="E287" s="2" t="str">
        <f>SUBSTITUTE(IFERROR(VLOOKUP($A287,'Raw - F'!$B:$O,9,FALSE),""),"0","")</f>
        <v>3yo</v>
      </c>
      <c r="F287" s="2" t="str">
        <f>SUBSTITUTE(IFERROR(VLOOKUP($A287,'Raw - F'!$B:$O,7,FALSE),""),"0","")</f>
        <v>Open</v>
      </c>
      <c r="G287" s="2">
        <f>IFERROR(IF(VLOOKUP($A287,'Raw - F'!$B:$O,11,FALSE)&gt;1,VLOOKUP($A287,'Raw - F'!$B:$O,11,FALSE),IF(VLOOKUP($A287,'Raw - F'!$B:$M,12,FALSE)&lt;&gt;"",VLOOKUP($A287,'Raw - F'!$B:$M,12,FALSE),"")),"")</f>
        <v>5</v>
      </c>
      <c r="H287" s="4" t="str">
        <f>IFERROR(VLOOKUP($A287,'Raw - F'!$B:$O,13,FALSE),"")</f>
        <v>56-75</v>
      </c>
      <c r="I287" s="2" t="str">
        <f>IFERROR(VLOOKUP($A287,'Raw - F'!$B:$O,10,FALSE),"")</f>
        <v>A</v>
      </c>
      <c r="J287" s="2" t="str">
        <f>IFERROR(VLOOKUP($A287,'Raw - F'!$B:$P,15,FALSE),"")</f>
        <v>7f</v>
      </c>
      <c r="K287" s="16" t="str">
        <f>SUBSTITUTE(IFERROR(VLOOKUP($A287,'Raw - F'!$B:$X,23,FALSE),""),0,"")</f>
        <v xml:space="preserve"> </v>
      </c>
      <c r="L287" s="22" t="str">
        <f>IF(VLOOKUP($A287,'Raw - F'!$B:$AA,24,FALSE)="","",VLOOKUP($A287,'Raw - F'!$B:$AA,24,FALSE))</f>
        <v/>
      </c>
      <c r="M287" s="16" t="str">
        <f>SUBSTITUTE(IFERROR(VLOOKUP($A287,'Raw - F'!$B:$X,22,FALSE),""),0,"")</f>
        <v xml:space="preserve"> </v>
      </c>
      <c r="N287" s="16" t="str">
        <f>SUBSTITUTE(IFERROR(VLOOKUP($A287,'Raw - F'!$B:$X,8,FALSE),""),0,"")</f>
        <v/>
      </c>
      <c r="O287" s="16" t="str">
        <f>SUBSTITUTE(IFERROR(VLOOKUP($A287,'Raw - F'!$B:$AA,25,FALSE),""),0,"")</f>
        <v/>
      </c>
      <c r="P287" s="16" t="str">
        <f>SUBSTITUTE(IFERROR(VLOOKUP($A287,'Raw - F'!$B:$AA,21,FALSE),""),0,"")</f>
        <v/>
      </c>
    </row>
    <row r="288" spans="1:16" x14ac:dyDescent="0.35">
      <c r="A288">
        <v>279</v>
      </c>
      <c r="B288" s="9">
        <f>IFERROR(VLOOKUP($A288,'Raw - F'!$B:$R,2,FALSE),"")</f>
        <v>44330</v>
      </c>
      <c r="C288" s="2" t="str">
        <f>IFERROR(VLOOKUP($A288,'Raw - F'!$B:$R,3,FALSE),"")</f>
        <v>NEWMARKET</v>
      </c>
      <c r="D288" s="2" t="str">
        <f>IFERROR(VLOOKUP($A288,'Raw - F'!$B:$R,6,FALSE),"")</f>
        <v>Hcap</v>
      </c>
      <c r="E288" s="2" t="str">
        <f>SUBSTITUTE(IFERROR(VLOOKUP($A288,'Raw - F'!$B:$O,9,FALSE),""),"0","")</f>
        <v>4yo+</v>
      </c>
      <c r="F288" s="2" t="str">
        <f>SUBSTITUTE(IFERROR(VLOOKUP($A288,'Raw - F'!$B:$O,7,FALSE),""),"0","")</f>
        <v>Open</v>
      </c>
      <c r="G288" s="2">
        <f>IFERROR(IF(VLOOKUP($A288,'Raw - F'!$B:$O,11,FALSE)&gt;1,VLOOKUP($A288,'Raw - F'!$B:$O,11,FALSE),IF(VLOOKUP($A288,'Raw - F'!$B:$M,12,FALSE)&lt;&gt;"",VLOOKUP($A288,'Raw - F'!$B:$M,12,FALSE),"")),"")</f>
        <v>5</v>
      </c>
      <c r="H288" s="4" t="str">
        <f>IFERROR(VLOOKUP($A288,'Raw - F'!$B:$O,13,FALSE),"")</f>
        <v>56-75</v>
      </c>
      <c r="I288" s="2" t="str">
        <f>IFERROR(VLOOKUP($A288,'Raw - F'!$B:$O,10,FALSE),"")</f>
        <v>A</v>
      </c>
      <c r="J288" s="2" t="str">
        <f>IFERROR(VLOOKUP($A288,'Raw - F'!$B:$P,15,FALSE),"")</f>
        <v>6f</v>
      </c>
      <c r="K288" s="16" t="str">
        <f>SUBSTITUTE(IFERROR(VLOOKUP($A288,'Raw - F'!$B:$X,23,FALSE),""),0,"")</f>
        <v xml:space="preserve"> </v>
      </c>
      <c r="L288" s="22" t="str">
        <f>IF(VLOOKUP($A288,'Raw - F'!$B:$AA,24,FALSE)="","",VLOOKUP($A288,'Raw - F'!$B:$AA,24,FALSE))</f>
        <v/>
      </c>
      <c r="M288" s="16" t="str">
        <f>SUBSTITUTE(IFERROR(VLOOKUP($A288,'Raw - F'!$B:$X,22,FALSE),""),0,"")</f>
        <v xml:space="preserve"> </v>
      </c>
      <c r="N288" s="16" t="str">
        <f>SUBSTITUTE(IFERROR(VLOOKUP($A288,'Raw - F'!$B:$X,8,FALSE),""),0,"")</f>
        <v/>
      </c>
      <c r="O288" s="16" t="str">
        <f>SUBSTITUTE(IFERROR(VLOOKUP($A288,'Raw - F'!$B:$AA,25,FALSE),""),0,"")</f>
        <v/>
      </c>
      <c r="P288" s="16" t="str">
        <f>SUBSTITUTE(IFERROR(VLOOKUP($A288,'Raw - F'!$B:$AA,21,FALSE),""),0,"")</f>
        <v>App</v>
      </c>
    </row>
    <row r="289" spans="1:16" x14ac:dyDescent="0.35">
      <c r="A289">
        <v>280</v>
      </c>
      <c r="B289" s="9">
        <f>IFERROR(VLOOKUP($A289,'Raw - F'!$B:$R,2,FALSE),"")</f>
        <v>44330</v>
      </c>
      <c r="C289" s="2" t="str">
        <f>IFERROR(VLOOKUP($A289,'Raw - F'!$B:$R,3,FALSE),"")</f>
        <v>YORK</v>
      </c>
      <c r="D289" s="2" t="str">
        <f>IFERROR(VLOOKUP($A289,'Raw - F'!$B:$R,6,FALSE),"")</f>
        <v>WFA</v>
      </c>
      <c r="E289" s="2" t="str">
        <f>SUBSTITUTE(IFERROR(VLOOKUP($A289,'Raw - F'!$B:$O,9,FALSE),""),"0","")</f>
        <v>4yo+</v>
      </c>
      <c r="F289" s="2" t="str">
        <f>SUBSTITUTE(IFERROR(VLOOKUP($A289,'Raw - F'!$B:$O,7,FALSE),""),"0","")</f>
        <v>Open</v>
      </c>
      <c r="G289" s="2" t="str">
        <f>IFERROR(IF(VLOOKUP($A289,'Raw - F'!$B:$O,11,FALSE)&gt;1,VLOOKUP($A289,'Raw - F'!$B:$O,11,FALSE),IF(VLOOKUP($A289,'Raw - F'!$B:$M,12,FALSE)&lt;&gt;"",VLOOKUP($A289,'Raw - F'!$B:$M,12,FALSE),"")),"")</f>
        <v>1(G2)</v>
      </c>
      <c r="H289" s="4" t="str">
        <f>IFERROR(VLOOKUP($A289,'Raw - F'!$B:$O,13,FALSE),"")</f>
        <v>Open</v>
      </c>
      <c r="I289" s="2" t="str">
        <f>IFERROR(VLOOKUP($A289,'Raw - F'!$B:$O,10,FALSE),"")</f>
        <v>A</v>
      </c>
      <c r="J289" s="2" t="str">
        <f>IFERROR(VLOOKUP($A289,'Raw - F'!$B:$P,15,FALSE),"")</f>
        <v>1m 6f</v>
      </c>
      <c r="K289" s="16" t="str">
        <f>SUBSTITUTE(IFERROR(VLOOKUP($A289,'Raw - F'!$B:$X,23,FALSE),""),0,"")</f>
        <v xml:space="preserve"> </v>
      </c>
      <c r="L289" s="22" t="str">
        <f>IF(VLOOKUP($A289,'Raw - F'!$B:$AA,24,FALSE)="","",VLOOKUP($A289,'Raw - F'!$B:$AA,24,FALSE))</f>
        <v/>
      </c>
      <c r="M289" s="16" t="str">
        <f>SUBSTITUTE(IFERROR(VLOOKUP($A289,'Raw - F'!$B:$X,22,FALSE),""),0,"")</f>
        <v xml:space="preserve"> </v>
      </c>
      <c r="N289" s="16" t="str">
        <f>SUBSTITUTE(IFERROR(VLOOKUP($A289,'Raw - F'!$B:$X,8,FALSE),""),0,"")</f>
        <v/>
      </c>
      <c r="O289" s="16" t="str">
        <f>SUBSTITUTE(IFERROR(VLOOKUP($A289,'Raw - F'!$B:$AA,25,FALSE),""),0,"")</f>
        <v/>
      </c>
      <c r="P289" s="16" t="str">
        <f>SUBSTITUTE(IFERROR(VLOOKUP($A289,'Raw - F'!$B:$AA,21,FALSE),""),0,"")</f>
        <v/>
      </c>
    </row>
    <row r="290" spans="1:16" x14ac:dyDescent="0.35">
      <c r="A290">
        <v>281</v>
      </c>
      <c r="B290" s="9">
        <f>IFERROR(VLOOKUP($A290,'Raw - F'!$B:$R,2,FALSE),"")</f>
        <v>44330</v>
      </c>
      <c r="C290" s="2" t="str">
        <f>IFERROR(VLOOKUP($A290,'Raw - F'!$B:$R,3,FALSE),"")</f>
        <v>YORK</v>
      </c>
      <c r="D290" s="2" t="str">
        <f>IFERROR(VLOOKUP($A290,'Raw - F'!$B:$R,6,FALSE),"")</f>
        <v>WFA</v>
      </c>
      <c r="E290" s="2" t="str">
        <f>SUBSTITUTE(IFERROR(VLOOKUP($A290,'Raw - F'!$B:$O,9,FALSE),""),"0","")</f>
        <v>3yo</v>
      </c>
      <c r="F290" s="2" t="str">
        <f>SUBSTITUTE(IFERROR(VLOOKUP($A290,'Raw - F'!$B:$O,7,FALSE),""),"0","")</f>
        <v>Open</v>
      </c>
      <c r="G290" s="2" t="str">
        <f>IFERROR(IF(VLOOKUP($A290,'Raw - F'!$B:$O,11,FALSE)&gt;1,VLOOKUP($A290,'Raw - F'!$B:$O,11,FALSE),IF(VLOOKUP($A290,'Raw - F'!$B:$M,12,FALSE)&lt;&gt;"",VLOOKUP($A290,'Raw - F'!$B:$M,12,FALSE),"")),"")</f>
        <v>1(Lstd)</v>
      </c>
      <c r="H290" s="4" t="str">
        <f>IFERROR(VLOOKUP($A290,'Raw - F'!$B:$O,13,FALSE),"")</f>
        <v>Open</v>
      </c>
      <c r="I290" s="2" t="str">
        <f>IFERROR(VLOOKUP($A290,'Raw - F'!$B:$O,10,FALSE),"")</f>
        <v>F</v>
      </c>
      <c r="J290" s="2" t="str">
        <f>IFERROR(VLOOKUP($A290,'Raw - F'!$B:$P,15,FALSE),"")</f>
        <v>1m</v>
      </c>
      <c r="K290" s="16" t="str">
        <f>SUBSTITUTE(IFERROR(VLOOKUP($A290,'Raw - F'!$B:$X,23,FALSE),""),0,"")</f>
        <v xml:space="preserve"> </v>
      </c>
      <c r="L290" s="22" t="str">
        <f>IF(VLOOKUP($A290,'Raw - F'!$B:$AA,24,FALSE)="","",VLOOKUP($A290,'Raw - F'!$B:$AA,24,FALSE))</f>
        <v/>
      </c>
      <c r="M290" s="16" t="str">
        <f>SUBSTITUTE(IFERROR(VLOOKUP($A290,'Raw - F'!$B:$X,22,FALSE),""),0,"")</f>
        <v xml:space="preserve"> </v>
      </c>
      <c r="N290" s="16" t="str">
        <f>SUBSTITUTE(IFERROR(VLOOKUP($A290,'Raw - F'!$B:$X,8,FALSE),""),0,"")</f>
        <v/>
      </c>
      <c r="O290" s="16" t="str">
        <f>SUBSTITUTE(IFERROR(VLOOKUP($A290,'Raw - F'!$B:$AA,25,FALSE),""),0,"")</f>
        <v/>
      </c>
      <c r="P290" s="16" t="str">
        <f>SUBSTITUTE(IFERROR(VLOOKUP($A290,'Raw - F'!$B:$AA,21,FALSE),""),0,"")</f>
        <v/>
      </c>
    </row>
    <row r="291" spans="1:16" x14ac:dyDescent="0.35">
      <c r="A291">
        <v>282</v>
      </c>
      <c r="B291" s="9">
        <f>IFERROR(VLOOKUP($A291,'Raw - F'!$B:$R,2,FALSE),"")</f>
        <v>44330</v>
      </c>
      <c r="C291" s="2" t="str">
        <f>IFERROR(VLOOKUP($A291,'Raw - F'!$B:$R,3,FALSE),"")</f>
        <v>YORK</v>
      </c>
      <c r="D291" s="2" t="str">
        <f>IFERROR(VLOOKUP($A291,'Raw - F'!$B:$R,6,FALSE),"")</f>
        <v>WFA</v>
      </c>
      <c r="E291" s="2" t="str">
        <f>SUBSTITUTE(IFERROR(VLOOKUP($A291,'Raw - F'!$B:$O,9,FALSE),""),"0","")</f>
        <v>2yo</v>
      </c>
      <c r="F291" s="2" t="str">
        <f>SUBSTITUTE(IFERROR(VLOOKUP($A291,'Raw - F'!$B:$O,7,FALSE),""),"0","")</f>
        <v>Open</v>
      </c>
      <c r="G291" s="2" t="str">
        <f>IFERROR(IF(VLOOKUP($A291,'Raw - F'!$B:$O,11,FALSE)&gt;1,VLOOKUP($A291,'Raw - F'!$B:$O,11,FALSE),IF(VLOOKUP($A291,'Raw - F'!$B:$M,12,FALSE)&lt;&gt;"",VLOOKUP($A291,'Raw - F'!$B:$M,12,FALSE),"")),"")</f>
        <v>1(Lstd)</v>
      </c>
      <c r="H291" s="4" t="str">
        <f>IFERROR(VLOOKUP($A291,'Raw - F'!$B:$O,13,FALSE),"")</f>
        <v>Open</v>
      </c>
      <c r="I291" s="2" t="str">
        <f>IFERROR(VLOOKUP($A291,'Raw - F'!$B:$O,10,FALSE),"")</f>
        <v>F</v>
      </c>
      <c r="J291" s="2" t="str">
        <f>IFERROR(VLOOKUP($A291,'Raw - F'!$B:$P,15,FALSE),"")</f>
        <v>5f</v>
      </c>
      <c r="K291" s="16" t="str">
        <f>SUBSTITUTE(IFERROR(VLOOKUP($A291,'Raw - F'!$B:$X,23,FALSE),""),0,"")</f>
        <v xml:space="preserve"> </v>
      </c>
      <c r="L291" s="22" t="str">
        <f>IF(VLOOKUP($A291,'Raw - F'!$B:$AA,24,FALSE)="","",VLOOKUP($A291,'Raw - F'!$B:$AA,24,FALSE))</f>
        <v/>
      </c>
      <c r="M291" s="16" t="str">
        <f>SUBSTITUTE(IFERROR(VLOOKUP($A291,'Raw - F'!$B:$X,22,FALSE),""),0,"")</f>
        <v xml:space="preserve"> </v>
      </c>
      <c r="N291" s="16" t="str">
        <f>SUBSTITUTE(IFERROR(VLOOKUP($A291,'Raw - F'!$B:$X,8,FALSE),""),0,"")</f>
        <v/>
      </c>
      <c r="O291" s="16" t="str">
        <f>SUBSTITUTE(IFERROR(VLOOKUP($A291,'Raw - F'!$B:$AA,25,FALSE),""),0,"")</f>
        <v>EBF</v>
      </c>
      <c r="P291" s="16" t="str">
        <f>SUBSTITUTE(IFERROR(VLOOKUP($A291,'Raw - F'!$B:$AA,21,FALSE),""),0,"")</f>
        <v/>
      </c>
    </row>
    <row r="292" spans="1:16" x14ac:dyDescent="0.35">
      <c r="A292">
        <v>283</v>
      </c>
      <c r="B292" s="9">
        <f>IFERROR(VLOOKUP($A292,'Raw - F'!$B:$R,2,FALSE),"")</f>
        <v>44330</v>
      </c>
      <c r="C292" s="2" t="str">
        <f>IFERROR(VLOOKUP($A292,'Raw - F'!$B:$R,3,FALSE),"")</f>
        <v>YORK</v>
      </c>
      <c r="D292" s="2" t="str">
        <f>IFERROR(VLOOKUP($A292,'Raw - F'!$B:$R,6,FALSE),"")</f>
        <v>Hcap</v>
      </c>
      <c r="E292" s="2" t="str">
        <f>SUBSTITUTE(IFERROR(VLOOKUP($A292,'Raw - F'!$B:$O,9,FALSE),""),"0","")</f>
        <v>4yo+</v>
      </c>
      <c r="F292" s="2" t="str">
        <f>SUBSTITUTE(IFERROR(VLOOKUP($A292,'Raw - F'!$B:$O,7,FALSE),""),"0","")</f>
        <v>Open</v>
      </c>
      <c r="G292" s="2">
        <f>IFERROR(IF(VLOOKUP($A292,'Raw - F'!$B:$O,11,FALSE)&gt;1,VLOOKUP($A292,'Raw - F'!$B:$O,11,FALSE),IF(VLOOKUP($A292,'Raw - F'!$B:$M,12,FALSE)&lt;&gt;"",VLOOKUP($A292,'Raw - F'!$B:$M,12,FALSE),"")),"")</f>
        <v>2</v>
      </c>
      <c r="H292" s="4" t="str">
        <f>IFERROR(VLOOKUP($A292,'Raw - F'!$B:$O,13,FALSE),"")</f>
        <v>81-100</v>
      </c>
      <c r="I292" s="2" t="str">
        <f>IFERROR(VLOOKUP($A292,'Raw - F'!$B:$O,10,FALSE),"")</f>
        <v>A</v>
      </c>
      <c r="J292" s="2" t="str">
        <f>IFERROR(VLOOKUP($A292,'Raw - F'!$B:$P,15,FALSE),"")</f>
        <v>1m 2f</v>
      </c>
      <c r="K292" s="16" t="str">
        <f>SUBSTITUTE(IFERROR(VLOOKUP($A292,'Raw - F'!$B:$X,23,FALSE),""),0,"")</f>
        <v xml:space="preserve"> </v>
      </c>
      <c r="L292" s="22" t="str">
        <f>IF(VLOOKUP($A292,'Raw - F'!$B:$AA,24,FALSE)="","",VLOOKUP($A292,'Raw - F'!$B:$AA,24,FALSE))</f>
        <v/>
      </c>
      <c r="M292" s="16" t="str">
        <f>SUBSTITUTE(IFERROR(VLOOKUP($A292,'Raw - F'!$B:$X,22,FALSE),""),0,"")</f>
        <v xml:space="preserve"> </v>
      </c>
      <c r="N292" s="16" t="str">
        <f>SUBSTITUTE(IFERROR(VLOOKUP($A292,'Raw - F'!$B:$X,8,FALSE),""),0,"")</f>
        <v/>
      </c>
      <c r="O292" s="16" t="str">
        <f>SUBSTITUTE(IFERROR(VLOOKUP($A292,'Raw - F'!$B:$AA,25,FALSE),""),0,"")</f>
        <v/>
      </c>
      <c r="P292" s="16" t="str">
        <f>SUBSTITUTE(IFERROR(VLOOKUP($A292,'Raw - F'!$B:$AA,21,FALSE),""),0,"")</f>
        <v/>
      </c>
    </row>
    <row r="293" spans="1:16" x14ac:dyDescent="0.35">
      <c r="A293">
        <v>284</v>
      </c>
      <c r="B293" s="9">
        <f>IFERROR(VLOOKUP($A293,'Raw - F'!$B:$R,2,FALSE),"")</f>
        <v>44330</v>
      </c>
      <c r="C293" s="2" t="str">
        <f>IFERROR(VLOOKUP($A293,'Raw - F'!$B:$R,3,FALSE),"")</f>
        <v>YORK</v>
      </c>
      <c r="D293" s="2" t="str">
        <f>IFERROR(VLOOKUP($A293,'Raw - F'!$B:$R,6,FALSE),"")</f>
        <v>Hcap</v>
      </c>
      <c r="E293" s="2" t="str">
        <f>SUBSTITUTE(IFERROR(VLOOKUP($A293,'Raw - F'!$B:$O,9,FALSE),""),"0","")</f>
        <v>3yo+</v>
      </c>
      <c r="F293" s="2" t="str">
        <f>SUBSTITUTE(IFERROR(VLOOKUP($A293,'Raw - F'!$B:$O,7,FALSE),""),"0","")</f>
        <v>Open</v>
      </c>
      <c r="G293" s="2">
        <f>IFERROR(IF(VLOOKUP($A293,'Raw - F'!$B:$O,11,FALSE)&gt;1,VLOOKUP($A293,'Raw - F'!$B:$O,11,FALSE),IF(VLOOKUP($A293,'Raw - F'!$B:$M,12,FALSE)&lt;&gt;"",VLOOKUP($A293,'Raw - F'!$B:$M,12,FALSE),"")),"")</f>
        <v>3</v>
      </c>
      <c r="H293" s="4" t="str">
        <f>IFERROR(VLOOKUP($A293,'Raw - F'!$B:$O,13,FALSE),"")</f>
        <v>71-90</v>
      </c>
      <c r="I293" s="2" t="str">
        <f>IFERROR(VLOOKUP($A293,'Raw - F'!$B:$O,10,FALSE),"")</f>
        <v>F</v>
      </c>
      <c r="J293" s="2" t="str">
        <f>IFERROR(VLOOKUP($A293,'Raw - F'!$B:$P,15,FALSE),"")</f>
        <v>7f</v>
      </c>
      <c r="K293" s="16" t="str">
        <f>SUBSTITUTE(IFERROR(VLOOKUP($A293,'Raw - F'!$B:$X,23,FALSE),""),0,"")</f>
        <v xml:space="preserve"> </v>
      </c>
      <c r="L293" s="22" t="str">
        <f>IF(VLOOKUP($A293,'Raw - F'!$B:$AA,24,FALSE)="","",VLOOKUP($A293,'Raw - F'!$B:$AA,24,FALSE))</f>
        <v/>
      </c>
      <c r="M293" s="16" t="str">
        <f>SUBSTITUTE(IFERROR(VLOOKUP($A293,'Raw - F'!$B:$X,22,FALSE),""),0,"")</f>
        <v xml:space="preserve"> </v>
      </c>
      <c r="N293" s="16" t="str">
        <f>SUBSTITUTE(IFERROR(VLOOKUP($A293,'Raw - F'!$B:$X,8,FALSE),""),0,"")</f>
        <v/>
      </c>
      <c r="O293" s="16" t="str">
        <f>SUBSTITUTE(IFERROR(VLOOKUP($A293,'Raw - F'!$B:$AA,25,FALSE),""),0,"")</f>
        <v>EBF</v>
      </c>
      <c r="P293" s="16" t="str">
        <f>SUBSTITUTE(IFERROR(VLOOKUP($A293,'Raw - F'!$B:$AA,21,FALSE),""),0,"")</f>
        <v/>
      </c>
    </row>
    <row r="294" spans="1:16" x14ac:dyDescent="0.35">
      <c r="A294">
        <v>285</v>
      </c>
      <c r="B294" s="9">
        <f>IFERROR(VLOOKUP($A294,'Raw - F'!$B:$R,2,FALSE),"")</f>
        <v>44330</v>
      </c>
      <c r="C294" s="2" t="str">
        <f>IFERROR(VLOOKUP($A294,'Raw - F'!$B:$R,3,FALSE),"")</f>
        <v>YORK</v>
      </c>
      <c r="D294" s="2" t="str">
        <f>IFERROR(VLOOKUP($A294,'Raw - F'!$B:$R,6,FALSE),"")</f>
        <v>Hcap</v>
      </c>
      <c r="E294" s="2" t="str">
        <f>SUBSTITUTE(IFERROR(VLOOKUP($A294,'Raw - F'!$B:$O,9,FALSE),""),"0","")</f>
        <v>3yo</v>
      </c>
      <c r="F294" s="2" t="str">
        <f>SUBSTITUTE(IFERROR(VLOOKUP($A294,'Raw - F'!$B:$O,7,FALSE),""),"0","")</f>
        <v>Open</v>
      </c>
      <c r="G294" s="2">
        <f>IFERROR(IF(VLOOKUP($A294,'Raw - F'!$B:$O,11,FALSE)&gt;1,VLOOKUP($A294,'Raw - F'!$B:$O,11,FALSE),IF(VLOOKUP($A294,'Raw - F'!$B:$M,12,FALSE)&lt;&gt;"",VLOOKUP($A294,'Raw - F'!$B:$M,12,FALSE),"")),"")</f>
        <v>3</v>
      </c>
      <c r="H294" s="4" t="str">
        <f>IFERROR(VLOOKUP($A294,'Raw - F'!$B:$O,13,FALSE),"")</f>
        <v>76-95</v>
      </c>
      <c r="I294" s="2" t="str">
        <f>IFERROR(VLOOKUP($A294,'Raw - F'!$B:$O,10,FALSE),"")</f>
        <v>A</v>
      </c>
      <c r="J294" s="2" t="str">
        <f>IFERROR(VLOOKUP($A294,'Raw - F'!$B:$P,15,FALSE),"")</f>
        <v>5f</v>
      </c>
      <c r="K294" s="16" t="str">
        <f>SUBSTITUTE(IFERROR(VLOOKUP($A294,'Raw - F'!$B:$X,23,FALSE),""),0,"")</f>
        <v xml:space="preserve"> </v>
      </c>
      <c r="L294" s="22" t="str">
        <f>IF(VLOOKUP($A294,'Raw - F'!$B:$AA,24,FALSE)="","",VLOOKUP($A294,'Raw - F'!$B:$AA,24,FALSE))</f>
        <v/>
      </c>
      <c r="M294" s="16" t="str">
        <f>SUBSTITUTE(IFERROR(VLOOKUP($A294,'Raw - F'!$B:$X,22,FALSE),""),0,"")</f>
        <v xml:space="preserve"> </v>
      </c>
      <c r="N294" s="16" t="str">
        <f>SUBSTITUTE(IFERROR(VLOOKUP($A294,'Raw - F'!$B:$X,8,FALSE),""),0,"")</f>
        <v/>
      </c>
      <c r="O294" s="16" t="str">
        <f>SUBSTITUTE(IFERROR(VLOOKUP($A294,'Raw - F'!$B:$AA,25,FALSE),""),0,"")</f>
        <v/>
      </c>
      <c r="P294" s="16" t="str">
        <f>SUBSTITUTE(IFERROR(VLOOKUP($A294,'Raw - F'!$B:$AA,21,FALSE),""),0,"")</f>
        <v/>
      </c>
    </row>
    <row r="295" spans="1:16" x14ac:dyDescent="0.35">
      <c r="A295">
        <v>286</v>
      </c>
      <c r="B295" s="9">
        <f>IFERROR(VLOOKUP($A295,'Raw - F'!$B:$R,2,FALSE),"")</f>
        <v>44330</v>
      </c>
      <c r="C295" s="2" t="str">
        <f>IFERROR(VLOOKUP($A295,'Raw - F'!$B:$R,3,FALSE),"")</f>
        <v>YORK</v>
      </c>
      <c r="D295" s="2" t="str">
        <f>IFERROR(VLOOKUP($A295,'Raw - F'!$B:$R,6,FALSE),"")</f>
        <v>Hcap</v>
      </c>
      <c r="E295" s="2" t="str">
        <f>SUBSTITUTE(IFERROR(VLOOKUP($A295,'Raw - F'!$B:$O,9,FALSE),""),"0","")</f>
        <v>3yo</v>
      </c>
      <c r="F295" s="2" t="str">
        <f>SUBSTITUTE(IFERROR(VLOOKUP($A295,'Raw - F'!$B:$O,7,FALSE),""),"0","")</f>
        <v>Open</v>
      </c>
      <c r="G295" s="2">
        <f>IFERROR(IF(VLOOKUP($A295,'Raw - F'!$B:$O,11,FALSE)&gt;1,VLOOKUP($A295,'Raw - F'!$B:$O,11,FALSE),IF(VLOOKUP($A295,'Raw - F'!$B:$M,12,FALSE)&lt;&gt;"",VLOOKUP($A295,'Raw - F'!$B:$M,12,FALSE),"")),"")</f>
        <v>4</v>
      </c>
      <c r="H295" s="4" t="str">
        <f>IFERROR(VLOOKUP($A295,'Raw - F'!$B:$O,13,FALSE),"")</f>
        <v>61-80</v>
      </c>
      <c r="I295" s="2" t="str">
        <f>IFERROR(VLOOKUP($A295,'Raw - F'!$B:$O,10,FALSE),"")</f>
        <v>A</v>
      </c>
      <c r="J295" s="2" t="str">
        <f>IFERROR(VLOOKUP($A295,'Raw - F'!$B:$P,15,FALSE),"")</f>
        <v>1m 4f</v>
      </c>
      <c r="K295" s="16" t="str">
        <f>SUBSTITUTE(IFERROR(VLOOKUP($A295,'Raw - F'!$B:$X,23,FALSE),""),0,"")</f>
        <v xml:space="preserve"> </v>
      </c>
      <c r="L295" s="22" t="str">
        <f>IF(VLOOKUP($A295,'Raw - F'!$B:$AA,24,FALSE)="","",VLOOKUP($A295,'Raw - F'!$B:$AA,24,FALSE))</f>
        <v/>
      </c>
      <c r="M295" s="16" t="str">
        <f>SUBSTITUTE(IFERROR(VLOOKUP($A295,'Raw - F'!$B:$X,22,FALSE),""),0,"")</f>
        <v xml:space="preserve"> </v>
      </c>
      <c r="N295" s="16" t="str">
        <f>SUBSTITUTE(IFERROR(VLOOKUP($A295,'Raw - F'!$B:$X,8,FALSE),""),0,"")</f>
        <v/>
      </c>
      <c r="O295" s="16" t="str">
        <f>SUBSTITUTE(IFERROR(VLOOKUP($A295,'Raw - F'!$B:$AA,25,FALSE),""),0,"")</f>
        <v/>
      </c>
      <c r="P295" s="16" t="str">
        <f>SUBSTITUTE(IFERROR(VLOOKUP($A295,'Raw - F'!$B:$AA,21,FALSE),""),0,"")</f>
        <v/>
      </c>
    </row>
    <row r="296" spans="1:16" x14ac:dyDescent="0.35">
      <c r="A296">
        <v>287</v>
      </c>
      <c r="B296" s="9">
        <f>IFERROR(VLOOKUP($A296,'Raw - F'!$B:$R,2,FALSE),"")</f>
        <v>44331</v>
      </c>
      <c r="C296" s="2" t="str">
        <f>IFERROR(VLOOKUP($A296,'Raw - F'!$B:$R,3,FALSE),"")</f>
        <v>DONCASTER</v>
      </c>
      <c r="D296" s="2" t="str">
        <f>IFERROR(VLOOKUP($A296,'Raw - F'!$B:$R,6,FALSE),"")</f>
        <v>Hcap</v>
      </c>
      <c r="E296" s="2" t="str">
        <f>SUBSTITUTE(IFERROR(VLOOKUP($A296,'Raw - F'!$B:$O,9,FALSE),""),"0","")</f>
        <v>3yo+</v>
      </c>
      <c r="F296" s="2" t="str">
        <f>SUBSTITUTE(IFERROR(VLOOKUP($A296,'Raw - F'!$B:$O,7,FALSE),""),"0","")</f>
        <v>Open</v>
      </c>
      <c r="G296" s="2">
        <f>IFERROR(IF(VLOOKUP($A296,'Raw - F'!$B:$O,11,FALSE)&gt;1,VLOOKUP($A296,'Raw - F'!$B:$O,11,FALSE),IF(VLOOKUP($A296,'Raw - F'!$B:$M,12,FALSE)&lt;&gt;"",VLOOKUP($A296,'Raw - F'!$B:$M,12,FALSE),"")),"")</f>
        <v>3</v>
      </c>
      <c r="H296" s="4" t="str">
        <f>IFERROR(VLOOKUP($A296,'Raw - F'!$B:$O,13,FALSE),"")</f>
        <v>71-90</v>
      </c>
      <c r="I296" s="2" t="str">
        <f>IFERROR(VLOOKUP($A296,'Raw - F'!$B:$O,10,FALSE),"")</f>
        <v>F</v>
      </c>
      <c r="J296" s="2" t="str">
        <f>IFERROR(VLOOKUP($A296,'Raw - F'!$B:$P,15,FALSE),"")</f>
        <v>1m 2f</v>
      </c>
      <c r="K296" s="16" t="str">
        <f>SUBSTITUTE(IFERROR(VLOOKUP($A296,'Raw - F'!$B:$X,23,FALSE),""),0,"")</f>
        <v xml:space="preserve"> </v>
      </c>
      <c r="L296" s="22" t="str">
        <f>IF(VLOOKUP($A296,'Raw - F'!$B:$AA,24,FALSE)="","",VLOOKUP($A296,'Raw - F'!$B:$AA,24,FALSE))</f>
        <v/>
      </c>
      <c r="M296" s="16" t="str">
        <f>SUBSTITUTE(IFERROR(VLOOKUP($A296,'Raw - F'!$B:$X,22,FALSE),""),0,"")</f>
        <v xml:space="preserve"> </v>
      </c>
      <c r="N296" s="16" t="str">
        <f>SUBSTITUTE(IFERROR(VLOOKUP($A296,'Raw - F'!$B:$X,8,FALSE),""),0,"")</f>
        <v/>
      </c>
      <c r="O296" s="16" t="str">
        <f>SUBSTITUTE(IFERROR(VLOOKUP($A296,'Raw - F'!$B:$AA,25,FALSE),""),0,"")</f>
        <v>EBF</v>
      </c>
      <c r="P296" s="16" t="str">
        <f>SUBSTITUTE(IFERROR(VLOOKUP($A296,'Raw - F'!$B:$AA,21,FALSE),""),0,"")</f>
        <v/>
      </c>
    </row>
    <row r="297" spans="1:16" x14ac:dyDescent="0.35">
      <c r="A297">
        <v>288</v>
      </c>
      <c r="B297" s="9">
        <f>IFERROR(VLOOKUP($A297,'Raw - F'!$B:$R,2,FALSE),"")</f>
        <v>44331</v>
      </c>
      <c r="C297" s="2" t="str">
        <f>IFERROR(VLOOKUP($A297,'Raw - F'!$B:$R,3,FALSE),"")</f>
        <v>DONCASTER</v>
      </c>
      <c r="D297" s="2" t="str">
        <f>IFERROR(VLOOKUP($A297,'Raw - F'!$B:$R,6,FALSE),"")</f>
        <v>Hcap</v>
      </c>
      <c r="E297" s="2" t="str">
        <f>SUBSTITUTE(IFERROR(VLOOKUP($A297,'Raw - F'!$B:$O,9,FALSE),""),"0","")</f>
        <v>3yo</v>
      </c>
      <c r="F297" s="2" t="str">
        <f>SUBSTITUTE(IFERROR(VLOOKUP($A297,'Raw - F'!$B:$O,7,FALSE),""),"0","")</f>
        <v>Open</v>
      </c>
      <c r="G297" s="2">
        <f>IFERROR(IF(VLOOKUP($A297,'Raw - F'!$B:$O,11,FALSE)&gt;1,VLOOKUP($A297,'Raw - F'!$B:$O,11,FALSE),IF(VLOOKUP($A297,'Raw - F'!$B:$M,12,FALSE)&lt;&gt;"",VLOOKUP($A297,'Raw - F'!$B:$M,12,FALSE),"")),"")</f>
        <v>3</v>
      </c>
      <c r="H297" s="4" t="str">
        <f>IFERROR(VLOOKUP($A297,'Raw - F'!$B:$O,13,FALSE),"")</f>
        <v>76-95</v>
      </c>
      <c r="I297" s="2" t="str">
        <f>IFERROR(VLOOKUP($A297,'Raw - F'!$B:$O,10,FALSE),"")</f>
        <v>A</v>
      </c>
      <c r="J297" s="2" t="str">
        <f>IFERROR(VLOOKUP($A297,'Raw - F'!$B:$P,15,FALSE),"")</f>
        <v>1m</v>
      </c>
      <c r="K297" s="16" t="str">
        <f>SUBSTITUTE(IFERROR(VLOOKUP($A297,'Raw - F'!$B:$X,23,FALSE),""),0,"")</f>
        <v xml:space="preserve"> </v>
      </c>
      <c r="L297" s="22" t="str">
        <f>IF(VLOOKUP($A297,'Raw - F'!$B:$AA,24,FALSE)="","",VLOOKUP($A297,'Raw - F'!$B:$AA,24,FALSE))</f>
        <v/>
      </c>
      <c r="M297" s="16" t="str">
        <f>SUBSTITUTE(IFERROR(VLOOKUP($A297,'Raw - F'!$B:$X,22,FALSE),""),0,"")</f>
        <v xml:space="preserve"> </v>
      </c>
      <c r="N297" s="16" t="str">
        <f>SUBSTITUTE(IFERROR(VLOOKUP($A297,'Raw - F'!$B:$X,8,FALSE),""),0,"")</f>
        <v/>
      </c>
      <c r="O297" s="16" t="str">
        <f>SUBSTITUTE(IFERROR(VLOOKUP($A297,'Raw - F'!$B:$AA,25,FALSE),""),0,"")</f>
        <v/>
      </c>
      <c r="P297" s="16" t="str">
        <f>SUBSTITUTE(IFERROR(VLOOKUP($A297,'Raw - F'!$B:$AA,21,FALSE),""),0,"")</f>
        <v/>
      </c>
    </row>
    <row r="298" spans="1:16" x14ac:dyDescent="0.35">
      <c r="A298">
        <v>289</v>
      </c>
      <c r="B298" s="9">
        <f>IFERROR(VLOOKUP($A298,'Raw - F'!$B:$R,2,FALSE),"")</f>
        <v>44331</v>
      </c>
      <c r="C298" s="2" t="str">
        <f>IFERROR(VLOOKUP($A298,'Raw - F'!$B:$R,3,FALSE),"")</f>
        <v>DONCASTER</v>
      </c>
      <c r="D298" s="2" t="str">
        <f>IFERROR(VLOOKUP($A298,'Raw - F'!$B:$R,6,FALSE),"")</f>
        <v>Hcap</v>
      </c>
      <c r="E298" s="2" t="str">
        <f>SUBSTITUTE(IFERROR(VLOOKUP($A298,'Raw - F'!$B:$O,9,FALSE),""),"0","")</f>
        <v>4yo+</v>
      </c>
      <c r="F298" s="2" t="str">
        <f>SUBSTITUTE(IFERROR(VLOOKUP($A298,'Raw - F'!$B:$O,7,FALSE),""),"0","")</f>
        <v>Open</v>
      </c>
      <c r="G298" s="2">
        <f>IFERROR(IF(VLOOKUP($A298,'Raw - F'!$B:$O,11,FALSE)&gt;1,VLOOKUP($A298,'Raw - F'!$B:$O,11,FALSE),IF(VLOOKUP($A298,'Raw - F'!$B:$M,12,FALSE)&lt;&gt;"",VLOOKUP($A298,'Raw - F'!$B:$M,12,FALSE),"")),"")</f>
        <v>4</v>
      </c>
      <c r="H298" s="4" t="str">
        <f>IFERROR(VLOOKUP($A298,'Raw - F'!$B:$O,13,FALSE),"")</f>
        <v>66-85</v>
      </c>
      <c r="I298" s="2" t="str">
        <f>IFERROR(VLOOKUP($A298,'Raw - F'!$B:$O,10,FALSE),"")</f>
        <v>A</v>
      </c>
      <c r="J298" s="2" t="str">
        <f>IFERROR(VLOOKUP($A298,'Raw - F'!$B:$P,15,FALSE),"")</f>
        <v>6f</v>
      </c>
      <c r="K298" s="16" t="str">
        <f>SUBSTITUTE(IFERROR(VLOOKUP($A298,'Raw - F'!$B:$X,23,FALSE),""),0,"")</f>
        <v xml:space="preserve"> </v>
      </c>
      <c r="L298" s="22" t="str">
        <f>IF(VLOOKUP($A298,'Raw - F'!$B:$AA,24,FALSE)="","",VLOOKUP($A298,'Raw - F'!$B:$AA,24,FALSE))</f>
        <v/>
      </c>
      <c r="M298" s="16" t="str">
        <f>SUBSTITUTE(IFERROR(VLOOKUP($A298,'Raw - F'!$B:$X,22,FALSE),""),0,"")</f>
        <v xml:space="preserve"> </v>
      </c>
      <c r="N298" s="16" t="str">
        <f>SUBSTITUTE(IFERROR(VLOOKUP($A298,'Raw - F'!$B:$X,8,FALSE),""),0,"")</f>
        <v/>
      </c>
      <c r="O298" s="16" t="str">
        <f>SUBSTITUTE(IFERROR(VLOOKUP($A298,'Raw - F'!$B:$AA,25,FALSE),""),0,"")</f>
        <v/>
      </c>
      <c r="P298" s="16" t="str">
        <f>SUBSTITUTE(IFERROR(VLOOKUP($A298,'Raw - F'!$B:$AA,21,FALSE),""),0,"")</f>
        <v/>
      </c>
    </row>
    <row r="299" spans="1:16" x14ac:dyDescent="0.35">
      <c r="A299">
        <v>290</v>
      </c>
      <c r="B299" s="9">
        <f>IFERROR(VLOOKUP($A299,'Raw - F'!$B:$R,2,FALSE),"")</f>
        <v>44331</v>
      </c>
      <c r="C299" s="2" t="str">
        <f>IFERROR(VLOOKUP($A299,'Raw - F'!$B:$R,3,FALSE),"")</f>
        <v>DONCASTER</v>
      </c>
      <c r="D299" s="2" t="str">
        <f>IFERROR(VLOOKUP($A299,'Raw - F'!$B:$R,6,FALSE),"")</f>
        <v>Hcap</v>
      </c>
      <c r="E299" s="2" t="str">
        <f>SUBSTITUTE(IFERROR(VLOOKUP($A299,'Raw - F'!$B:$O,9,FALSE),""),"0","")</f>
        <v>3yo</v>
      </c>
      <c r="F299" s="2" t="str">
        <f>SUBSTITUTE(IFERROR(VLOOKUP($A299,'Raw - F'!$B:$O,7,FALSE),""),"0","")</f>
        <v>Open</v>
      </c>
      <c r="G299" s="2">
        <f>IFERROR(IF(VLOOKUP($A299,'Raw - F'!$B:$O,11,FALSE)&gt;1,VLOOKUP($A299,'Raw - F'!$B:$O,11,FALSE),IF(VLOOKUP($A299,'Raw - F'!$B:$M,12,FALSE)&lt;&gt;"",VLOOKUP($A299,'Raw - F'!$B:$M,12,FALSE),"")),"")</f>
        <v>4</v>
      </c>
      <c r="H299" s="4" t="str">
        <f>IFERROR(VLOOKUP($A299,'Raw - F'!$B:$O,13,FALSE),"")</f>
        <v>61-80</v>
      </c>
      <c r="I299" s="2" t="str">
        <f>IFERROR(VLOOKUP($A299,'Raw - F'!$B:$O,10,FALSE),"")</f>
        <v>A</v>
      </c>
      <c r="J299" s="2" t="str">
        <f>IFERROR(VLOOKUP($A299,'Raw - F'!$B:$P,15,FALSE),"")</f>
        <v>7f</v>
      </c>
      <c r="K299" s="16" t="str">
        <f>SUBSTITUTE(IFERROR(VLOOKUP($A299,'Raw - F'!$B:$X,23,FALSE),""),0,"")</f>
        <v xml:space="preserve"> </v>
      </c>
      <c r="L299" s="22" t="str">
        <f>IF(VLOOKUP($A299,'Raw - F'!$B:$AA,24,FALSE)="","",VLOOKUP($A299,'Raw - F'!$B:$AA,24,FALSE))</f>
        <v/>
      </c>
      <c r="M299" s="16" t="str">
        <f>SUBSTITUTE(IFERROR(VLOOKUP($A299,'Raw - F'!$B:$X,22,FALSE),""),0,"")</f>
        <v xml:space="preserve"> </v>
      </c>
      <c r="N299" s="16" t="str">
        <f>SUBSTITUTE(IFERROR(VLOOKUP($A299,'Raw - F'!$B:$X,8,FALSE),""),0,"")</f>
        <v/>
      </c>
      <c r="O299" s="16" t="str">
        <f>SUBSTITUTE(IFERROR(VLOOKUP($A299,'Raw - F'!$B:$AA,25,FALSE),""),0,"")</f>
        <v/>
      </c>
      <c r="P299" s="16" t="str">
        <f>SUBSTITUTE(IFERROR(VLOOKUP($A299,'Raw - F'!$B:$AA,21,FALSE),""),0,"")</f>
        <v/>
      </c>
    </row>
    <row r="300" spans="1:16" x14ac:dyDescent="0.35">
      <c r="A300">
        <v>291</v>
      </c>
      <c r="B300" s="9">
        <f>IFERROR(VLOOKUP($A300,'Raw - F'!$B:$R,2,FALSE),"")</f>
        <v>44331</v>
      </c>
      <c r="C300" s="2" t="str">
        <f>IFERROR(VLOOKUP($A300,'Raw - F'!$B:$R,3,FALSE),"")</f>
        <v>DONCASTER</v>
      </c>
      <c r="D300" s="2" t="str">
        <f>IFERROR(VLOOKUP($A300,'Raw - F'!$B:$R,6,FALSE),"")</f>
        <v>WFA</v>
      </c>
      <c r="E300" s="2" t="str">
        <f>SUBSTITUTE(IFERROR(VLOOKUP($A300,'Raw - F'!$B:$O,9,FALSE),""),"0","")</f>
        <v>3yo+</v>
      </c>
      <c r="F300" s="2" t="str">
        <f>SUBSTITUTE(IFERROR(VLOOKUP($A300,'Raw - F'!$B:$O,7,FALSE),""),"0","")</f>
        <v>Nov</v>
      </c>
      <c r="G300" s="2">
        <f>IFERROR(IF(VLOOKUP($A300,'Raw - F'!$B:$O,11,FALSE)&gt;1,VLOOKUP($A300,'Raw - F'!$B:$O,11,FALSE),IF(VLOOKUP($A300,'Raw - F'!$B:$M,12,FALSE)&lt;&gt;"",VLOOKUP($A300,'Raw - F'!$B:$M,12,FALSE),"")),"")</f>
        <v>5</v>
      </c>
      <c r="H300" s="4" t="str">
        <f>IFERROR(VLOOKUP($A300,'Raw - F'!$B:$O,13,FALSE),"")</f>
        <v>Open</v>
      </c>
      <c r="I300" s="2" t="str">
        <f>IFERROR(VLOOKUP($A300,'Raw - F'!$B:$O,10,FALSE),"")</f>
        <v>A</v>
      </c>
      <c r="J300" s="2" t="str">
        <f>IFERROR(VLOOKUP($A300,'Raw - F'!$B:$P,15,FALSE),"")</f>
        <v>6f</v>
      </c>
      <c r="K300" s="16" t="str">
        <f>SUBSTITUTE(IFERROR(VLOOKUP($A300,'Raw - F'!$B:$X,23,FALSE),""),0,"")</f>
        <v xml:space="preserve"> </v>
      </c>
      <c r="L300" s="22" t="str">
        <f>IF(VLOOKUP($A300,'Raw - F'!$B:$AA,24,FALSE)="","",VLOOKUP($A300,'Raw - F'!$B:$AA,24,FALSE))</f>
        <v/>
      </c>
      <c r="M300" s="16" t="str">
        <f>SUBSTITUTE(IFERROR(VLOOKUP($A300,'Raw - F'!$B:$X,22,FALSE),""),0,"")</f>
        <v xml:space="preserve"> </v>
      </c>
      <c r="N300" s="16" t="str">
        <f>SUBSTITUTE(IFERROR(VLOOKUP($A300,'Raw - F'!$B:$X,8,FALSE),""),0,"")</f>
        <v/>
      </c>
      <c r="O300" s="16" t="str">
        <f>SUBSTITUTE(IFERROR(VLOOKUP($A300,'Raw - F'!$B:$AA,25,FALSE),""),0,"")</f>
        <v/>
      </c>
      <c r="P300" s="16" t="str">
        <f>SUBSTITUTE(IFERROR(VLOOKUP($A300,'Raw - F'!$B:$AA,21,FALSE),""),0,"")</f>
        <v/>
      </c>
    </row>
    <row r="301" spans="1:16" x14ac:dyDescent="0.35">
      <c r="A301">
        <v>292</v>
      </c>
      <c r="B301" s="9">
        <f>IFERROR(VLOOKUP($A301,'Raw - F'!$B:$R,2,FALSE),"")</f>
        <v>44331</v>
      </c>
      <c r="C301" s="2" t="str">
        <f>IFERROR(VLOOKUP($A301,'Raw - F'!$B:$R,3,FALSE),"")</f>
        <v>DONCASTER</v>
      </c>
      <c r="D301" s="2" t="str">
        <f>IFERROR(VLOOKUP($A301,'Raw - F'!$B:$R,6,FALSE),"")</f>
        <v>Hcap</v>
      </c>
      <c r="E301" s="2" t="str">
        <f>SUBSTITUTE(IFERROR(VLOOKUP($A301,'Raw - F'!$B:$O,9,FALSE),""),"0","")</f>
        <v>4yo+</v>
      </c>
      <c r="F301" s="2" t="str">
        <f>SUBSTITUTE(IFERROR(VLOOKUP($A301,'Raw - F'!$B:$O,7,FALSE),""),"0","")</f>
        <v>Open</v>
      </c>
      <c r="G301" s="2">
        <f>IFERROR(IF(VLOOKUP($A301,'Raw - F'!$B:$O,11,FALSE)&gt;1,VLOOKUP($A301,'Raw - F'!$B:$O,11,FALSE),IF(VLOOKUP($A301,'Raw - F'!$B:$M,12,FALSE)&lt;&gt;"",VLOOKUP($A301,'Raw - F'!$B:$M,12,FALSE),"")),"")</f>
        <v>5</v>
      </c>
      <c r="H301" s="4" t="str">
        <f>IFERROR(VLOOKUP($A301,'Raw - F'!$B:$O,13,FALSE),"")</f>
        <v>51-70</v>
      </c>
      <c r="I301" s="2" t="str">
        <f>IFERROR(VLOOKUP($A301,'Raw - F'!$B:$O,10,FALSE),"")</f>
        <v>A</v>
      </c>
      <c r="J301" s="2" t="str">
        <f>IFERROR(VLOOKUP($A301,'Raw - F'!$B:$P,15,FALSE),"")</f>
        <v>1m 4f</v>
      </c>
      <c r="K301" s="16" t="str">
        <f>SUBSTITUTE(IFERROR(VLOOKUP($A301,'Raw - F'!$B:$X,23,FALSE),""),0,"")</f>
        <v xml:space="preserve"> </v>
      </c>
      <c r="L301" s="22" t="str">
        <f>IF(VLOOKUP($A301,'Raw - F'!$B:$AA,24,FALSE)="","",VLOOKUP($A301,'Raw - F'!$B:$AA,24,FALSE))</f>
        <v/>
      </c>
      <c r="M301" s="16" t="str">
        <f>SUBSTITUTE(IFERROR(VLOOKUP($A301,'Raw - F'!$B:$X,22,FALSE),""),0,"")</f>
        <v xml:space="preserve"> </v>
      </c>
      <c r="N301" s="16" t="str">
        <f>SUBSTITUTE(IFERROR(VLOOKUP($A301,'Raw - F'!$B:$X,8,FALSE),""),0,"")</f>
        <v/>
      </c>
      <c r="O301" s="16" t="str">
        <f>SUBSTITUTE(IFERROR(VLOOKUP($A301,'Raw - F'!$B:$AA,25,FALSE),""),0,"")</f>
        <v/>
      </c>
      <c r="P301" s="16" t="str">
        <f>SUBSTITUTE(IFERROR(VLOOKUP($A301,'Raw - F'!$B:$AA,21,FALSE),""),0,"")</f>
        <v>App</v>
      </c>
    </row>
    <row r="302" spans="1:16" x14ac:dyDescent="0.35">
      <c r="A302">
        <v>293</v>
      </c>
      <c r="B302" s="9">
        <f>IFERROR(VLOOKUP($A302,'Raw - F'!$B:$R,2,FALSE),"")</f>
        <v>44331</v>
      </c>
      <c r="C302" s="2" t="str">
        <f>IFERROR(VLOOKUP($A302,'Raw - F'!$B:$R,3,FALSE),"")</f>
        <v>DONCASTER</v>
      </c>
      <c r="D302" s="2" t="str">
        <f>IFERROR(VLOOKUP($A302,'Raw - F'!$B:$R,6,FALSE),"")</f>
        <v>WFA</v>
      </c>
      <c r="E302" s="2" t="str">
        <f>SUBSTITUTE(IFERROR(VLOOKUP($A302,'Raw - F'!$B:$O,9,FALSE),""),"0","")</f>
        <v>2yo</v>
      </c>
      <c r="F302" s="2" t="str">
        <f>SUBSTITUTE(IFERROR(VLOOKUP($A302,'Raw - F'!$B:$O,7,FALSE),""),"0","")</f>
        <v>Nov</v>
      </c>
      <c r="G302" s="2">
        <f>IFERROR(IF(VLOOKUP($A302,'Raw - F'!$B:$O,11,FALSE)&gt;1,VLOOKUP($A302,'Raw - F'!$B:$O,11,FALSE),IF(VLOOKUP($A302,'Raw - F'!$B:$M,12,FALSE)&lt;&gt;"",VLOOKUP($A302,'Raw - F'!$B:$M,12,FALSE),"")),"")</f>
        <v>4</v>
      </c>
      <c r="H302" s="4" t="str">
        <f>IFERROR(VLOOKUP($A302,'Raw - F'!$B:$O,13,FALSE),"")</f>
        <v>Open</v>
      </c>
      <c r="I302" s="2" t="str">
        <f>IFERROR(VLOOKUP($A302,'Raw - F'!$B:$O,10,FALSE),"")</f>
        <v>A</v>
      </c>
      <c r="J302" s="2" t="str">
        <f>IFERROR(VLOOKUP($A302,'Raw - F'!$B:$P,15,FALSE),"")</f>
        <v>5f</v>
      </c>
      <c r="K302" s="16" t="str">
        <f>SUBSTITUTE(IFERROR(VLOOKUP($A302,'Raw - F'!$B:$X,23,FALSE),""),0,"")</f>
        <v>Rest.</v>
      </c>
      <c r="L302" s="22" t="str">
        <f>IF(VLOOKUP($A302,'Raw - F'!$B:$AA,24,FALSE)="","",VLOOKUP($A302,'Raw - F'!$B:$AA,24,FALSE))</f>
        <v>A</v>
      </c>
      <c r="M302" s="16" t="str">
        <f>SUBSTITUTE(IFERROR(VLOOKUP($A302,'Raw - F'!$B:$X,22,FALSE),""),0,"")</f>
        <v xml:space="preserve"> </v>
      </c>
      <c r="N302" s="16" t="str">
        <f>SUBSTITUTE(IFERROR(VLOOKUP($A302,'Raw - F'!$B:$X,8,FALSE),""),0,"")</f>
        <v/>
      </c>
      <c r="O302" s="16" t="str">
        <f>SUBSTITUTE(IFERROR(VLOOKUP($A302,'Raw - F'!$B:$AA,25,FALSE),""),0,"")</f>
        <v>EBF</v>
      </c>
      <c r="P302" s="16" t="str">
        <f>SUBSTITUTE(IFERROR(VLOOKUP($A302,'Raw - F'!$B:$AA,21,FALSE),""),0,"")</f>
        <v/>
      </c>
    </row>
    <row r="303" spans="1:16" x14ac:dyDescent="0.35">
      <c r="A303">
        <v>294</v>
      </c>
      <c r="B303" s="9">
        <f>IFERROR(VLOOKUP($A303,'Raw - F'!$B:$R,2,FALSE),"")</f>
        <v>44331</v>
      </c>
      <c r="C303" s="2" t="str">
        <f>IFERROR(VLOOKUP($A303,'Raw - F'!$B:$R,3,FALSE),"")</f>
        <v>NEWBURY</v>
      </c>
      <c r="D303" s="2" t="str">
        <f>IFERROR(VLOOKUP($A303,'Raw - F'!$B:$R,6,FALSE),"")</f>
        <v>WFA</v>
      </c>
      <c r="E303" s="2" t="str">
        <f>SUBSTITUTE(IFERROR(VLOOKUP($A303,'Raw - F'!$B:$O,9,FALSE),""),"0","")</f>
        <v>4yo+</v>
      </c>
      <c r="F303" s="2" t="str">
        <f>SUBSTITUTE(IFERROR(VLOOKUP($A303,'Raw - F'!$B:$O,7,FALSE),""),"0","")</f>
        <v>Open</v>
      </c>
      <c r="G303" s="2" t="str">
        <f>IFERROR(IF(VLOOKUP($A303,'Raw - F'!$B:$O,11,FALSE)&gt;1,VLOOKUP($A303,'Raw - F'!$B:$O,11,FALSE),IF(VLOOKUP($A303,'Raw - F'!$B:$M,12,FALSE)&lt;&gt;"",VLOOKUP($A303,'Raw - F'!$B:$M,12,FALSE),"")),"")</f>
        <v>1(G1)</v>
      </c>
      <c r="H303" s="4" t="str">
        <f>IFERROR(VLOOKUP($A303,'Raw - F'!$B:$O,13,FALSE),"")</f>
        <v>Open</v>
      </c>
      <c r="I303" s="2" t="str">
        <f>IFERROR(VLOOKUP($A303,'Raw - F'!$B:$O,10,FALSE),"")</f>
        <v>A</v>
      </c>
      <c r="J303" s="2" t="str">
        <f>IFERROR(VLOOKUP($A303,'Raw - F'!$B:$P,15,FALSE),"")</f>
        <v>1m</v>
      </c>
      <c r="K303" s="16" t="str">
        <f>SUBSTITUTE(IFERROR(VLOOKUP($A303,'Raw - F'!$B:$X,23,FALSE),""),0,"")</f>
        <v xml:space="preserve"> </v>
      </c>
      <c r="L303" s="22" t="str">
        <f>IF(VLOOKUP($A303,'Raw - F'!$B:$AA,24,FALSE)="","",VLOOKUP($A303,'Raw - F'!$B:$AA,24,FALSE))</f>
        <v/>
      </c>
      <c r="M303" s="16" t="str">
        <f>SUBSTITUTE(IFERROR(VLOOKUP($A303,'Raw - F'!$B:$X,22,FALSE),""),0,"")</f>
        <v xml:space="preserve"> </v>
      </c>
      <c r="N303" s="16" t="str">
        <f>SUBSTITUTE(IFERROR(VLOOKUP($A303,'Raw - F'!$B:$X,8,FALSE),""),0,"")</f>
        <v/>
      </c>
      <c r="O303" s="16" t="str">
        <f>SUBSTITUTE(IFERROR(VLOOKUP($A303,'Raw - F'!$B:$AA,25,FALSE),""),0,"")</f>
        <v/>
      </c>
      <c r="P303" s="16" t="str">
        <f>SUBSTITUTE(IFERROR(VLOOKUP($A303,'Raw - F'!$B:$AA,21,FALSE),""),0,"")</f>
        <v/>
      </c>
    </row>
    <row r="304" spans="1:16" x14ac:dyDescent="0.35">
      <c r="A304">
        <v>295</v>
      </c>
      <c r="B304" s="9">
        <f>IFERROR(VLOOKUP($A304,'Raw - F'!$B:$R,2,FALSE),"")</f>
        <v>44331</v>
      </c>
      <c r="C304" s="2" t="str">
        <f>IFERROR(VLOOKUP($A304,'Raw - F'!$B:$R,3,FALSE),"")</f>
        <v>NEWBURY</v>
      </c>
      <c r="D304" s="2" t="str">
        <f>IFERROR(VLOOKUP($A304,'Raw - F'!$B:$R,6,FALSE),"")</f>
        <v>WFA</v>
      </c>
      <c r="E304" s="2" t="str">
        <f>SUBSTITUTE(IFERROR(VLOOKUP($A304,'Raw - F'!$B:$O,9,FALSE),""),"0","")</f>
        <v>4yo+</v>
      </c>
      <c r="F304" s="2" t="str">
        <f>SUBSTITUTE(IFERROR(VLOOKUP($A304,'Raw - F'!$B:$O,7,FALSE),""),"0","")</f>
        <v>Open</v>
      </c>
      <c r="G304" s="2" t="str">
        <f>IFERROR(IF(VLOOKUP($A304,'Raw - F'!$B:$O,11,FALSE)&gt;1,VLOOKUP($A304,'Raw - F'!$B:$O,11,FALSE),IF(VLOOKUP($A304,'Raw - F'!$B:$M,12,FALSE)&lt;&gt;"",VLOOKUP($A304,'Raw - F'!$B:$M,12,FALSE),"")),"")</f>
        <v>1(G3)</v>
      </c>
      <c r="H304" s="4" t="str">
        <f>IFERROR(VLOOKUP($A304,'Raw - F'!$B:$O,13,FALSE),"")</f>
        <v>Open</v>
      </c>
      <c r="I304" s="2" t="str">
        <f>IFERROR(VLOOKUP($A304,'Raw - F'!$B:$O,10,FALSE),"")</f>
        <v>A</v>
      </c>
      <c r="J304" s="2" t="str">
        <f>IFERROR(VLOOKUP($A304,'Raw - F'!$B:$P,15,FALSE),"")</f>
        <v>1m 4f</v>
      </c>
      <c r="K304" s="16" t="str">
        <f>SUBSTITUTE(IFERROR(VLOOKUP($A304,'Raw - F'!$B:$X,23,FALSE),""),0,"")</f>
        <v xml:space="preserve"> </v>
      </c>
      <c r="L304" s="22" t="str">
        <f>IF(VLOOKUP($A304,'Raw - F'!$B:$AA,24,FALSE)="","",VLOOKUP($A304,'Raw - F'!$B:$AA,24,FALSE))</f>
        <v/>
      </c>
      <c r="M304" s="16" t="str">
        <f>SUBSTITUTE(IFERROR(VLOOKUP($A304,'Raw - F'!$B:$X,22,FALSE),""),0,"")</f>
        <v xml:space="preserve"> </v>
      </c>
      <c r="N304" s="16" t="str">
        <f>SUBSTITUTE(IFERROR(VLOOKUP($A304,'Raw - F'!$B:$X,8,FALSE),""),0,"")</f>
        <v/>
      </c>
      <c r="O304" s="16" t="str">
        <f>SUBSTITUTE(IFERROR(VLOOKUP($A304,'Raw - F'!$B:$AA,25,FALSE),""),0,"")</f>
        <v/>
      </c>
      <c r="P304" s="16" t="str">
        <f>SUBSTITUTE(IFERROR(VLOOKUP($A304,'Raw - F'!$B:$AA,21,FALSE),""),0,"")</f>
        <v/>
      </c>
    </row>
    <row r="305" spans="1:16" x14ac:dyDescent="0.35">
      <c r="A305">
        <v>296</v>
      </c>
      <c r="B305" s="9">
        <f>IFERROR(VLOOKUP($A305,'Raw - F'!$B:$R,2,FALSE),"")</f>
        <v>44331</v>
      </c>
      <c r="C305" s="2" t="str">
        <f>IFERROR(VLOOKUP($A305,'Raw - F'!$B:$R,3,FALSE),"")</f>
        <v>NEWBURY</v>
      </c>
      <c r="D305" s="2" t="str">
        <f>IFERROR(VLOOKUP($A305,'Raw - F'!$B:$R,6,FALSE),"")</f>
        <v>WFA</v>
      </c>
      <c r="E305" s="2" t="str">
        <f>SUBSTITUTE(IFERROR(VLOOKUP($A305,'Raw - F'!$B:$O,9,FALSE),""),"0","")</f>
        <v>3yo</v>
      </c>
      <c r="F305" s="2" t="str">
        <f>SUBSTITUTE(IFERROR(VLOOKUP($A305,'Raw - F'!$B:$O,7,FALSE),""),"0","")</f>
        <v>Open</v>
      </c>
      <c r="G305" s="2" t="str">
        <f>IFERROR(IF(VLOOKUP($A305,'Raw - F'!$B:$O,11,FALSE)&gt;1,VLOOKUP($A305,'Raw - F'!$B:$O,11,FALSE),IF(VLOOKUP($A305,'Raw - F'!$B:$M,12,FALSE)&lt;&gt;"",VLOOKUP($A305,'Raw - F'!$B:$M,12,FALSE),"")),"")</f>
        <v>1(Lstd)</v>
      </c>
      <c r="H305" s="4" t="str">
        <f>IFERROR(VLOOKUP($A305,'Raw - F'!$B:$O,13,FALSE),"")</f>
        <v>Open</v>
      </c>
      <c r="I305" s="2" t="str">
        <f>IFERROR(VLOOKUP($A305,'Raw - F'!$B:$O,10,FALSE),"")</f>
        <v>F</v>
      </c>
      <c r="J305" s="2" t="str">
        <f>IFERROR(VLOOKUP($A305,'Raw - F'!$B:$P,15,FALSE),"")</f>
        <v>1m 2f</v>
      </c>
      <c r="K305" s="16" t="str">
        <f>SUBSTITUTE(IFERROR(VLOOKUP($A305,'Raw - F'!$B:$X,23,FALSE),""),0,"")</f>
        <v xml:space="preserve"> </v>
      </c>
      <c r="L305" s="22" t="str">
        <f>IF(VLOOKUP($A305,'Raw - F'!$B:$AA,24,FALSE)="","",VLOOKUP($A305,'Raw - F'!$B:$AA,24,FALSE))</f>
        <v/>
      </c>
      <c r="M305" s="16" t="str">
        <f>SUBSTITUTE(IFERROR(VLOOKUP($A305,'Raw - F'!$B:$X,22,FALSE),""),0,"")</f>
        <v xml:space="preserve"> </v>
      </c>
      <c r="N305" s="16" t="str">
        <f>SUBSTITUTE(IFERROR(VLOOKUP($A305,'Raw - F'!$B:$X,8,FALSE),""),0,"")</f>
        <v/>
      </c>
      <c r="O305" s="16" t="str">
        <f>SUBSTITUTE(IFERROR(VLOOKUP($A305,'Raw - F'!$B:$AA,25,FALSE),""),0,"")</f>
        <v/>
      </c>
      <c r="P305" s="16" t="str">
        <f>SUBSTITUTE(IFERROR(VLOOKUP($A305,'Raw - F'!$B:$AA,21,FALSE),""),0,"")</f>
        <v/>
      </c>
    </row>
    <row r="306" spans="1:16" x14ac:dyDescent="0.35">
      <c r="A306">
        <v>297</v>
      </c>
      <c r="B306" s="9">
        <f>IFERROR(VLOOKUP($A306,'Raw - F'!$B:$R,2,FALSE),"")</f>
        <v>44331</v>
      </c>
      <c r="C306" s="2" t="str">
        <f>IFERROR(VLOOKUP($A306,'Raw - F'!$B:$R,3,FALSE),"")</f>
        <v>NEWBURY</v>
      </c>
      <c r="D306" s="2" t="str">
        <f>IFERROR(VLOOKUP($A306,'Raw - F'!$B:$R,6,FALSE),"")</f>
        <v>Hcap</v>
      </c>
      <c r="E306" s="2" t="str">
        <f>SUBSTITUTE(IFERROR(VLOOKUP($A306,'Raw - F'!$B:$O,9,FALSE),""),"0","")</f>
        <v>3yo</v>
      </c>
      <c r="F306" s="2" t="str">
        <f>SUBSTITUTE(IFERROR(VLOOKUP($A306,'Raw - F'!$B:$O,7,FALSE),""),"0","")</f>
        <v>Open</v>
      </c>
      <c r="G306" s="2">
        <f>IFERROR(IF(VLOOKUP($A306,'Raw - F'!$B:$O,11,FALSE)&gt;1,VLOOKUP($A306,'Raw - F'!$B:$O,11,FALSE),IF(VLOOKUP($A306,'Raw - F'!$B:$M,12,FALSE)&lt;&gt;"",VLOOKUP($A306,'Raw - F'!$B:$M,12,FALSE),"")),"")</f>
        <v>2</v>
      </c>
      <c r="H306" s="4" t="str">
        <f>IFERROR(VLOOKUP($A306,'Raw - F'!$B:$O,13,FALSE),"")</f>
        <v>Open</v>
      </c>
      <c r="I306" s="2" t="str">
        <f>IFERROR(VLOOKUP($A306,'Raw - F'!$B:$O,10,FALSE),"")</f>
        <v>A</v>
      </c>
      <c r="J306" s="2" t="str">
        <f>IFERROR(VLOOKUP($A306,'Raw - F'!$B:$P,15,FALSE),"")</f>
        <v>1m 2f</v>
      </c>
      <c r="K306" s="16" t="str">
        <f>SUBSTITUTE(IFERROR(VLOOKUP($A306,'Raw - F'!$B:$X,23,FALSE),""),0,"")</f>
        <v xml:space="preserve"> </v>
      </c>
      <c r="L306" s="22" t="str">
        <f>IF(VLOOKUP($A306,'Raw - F'!$B:$AA,24,FALSE)="","",VLOOKUP($A306,'Raw - F'!$B:$AA,24,FALSE))</f>
        <v/>
      </c>
      <c r="M306" s="16" t="str">
        <f>SUBSTITUTE(IFERROR(VLOOKUP($A306,'Raw - F'!$B:$X,22,FALSE),""),0,"")</f>
        <v xml:space="preserve"> </v>
      </c>
      <c r="N306" s="16" t="str">
        <f>SUBSTITUTE(IFERROR(VLOOKUP($A306,'Raw - F'!$B:$X,8,FALSE),""),0,"")</f>
        <v/>
      </c>
      <c r="O306" s="16" t="str">
        <f>SUBSTITUTE(IFERROR(VLOOKUP($A306,'Raw - F'!$B:$AA,25,FALSE),""),0,"")</f>
        <v/>
      </c>
      <c r="P306" s="16" t="str">
        <f>SUBSTITUTE(IFERROR(VLOOKUP($A306,'Raw - F'!$B:$AA,21,FALSE),""),0,"")</f>
        <v/>
      </c>
    </row>
    <row r="307" spans="1:16" x14ac:dyDescent="0.35">
      <c r="A307">
        <v>298</v>
      </c>
      <c r="B307" s="9">
        <f>IFERROR(VLOOKUP($A307,'Raw - F'!$B:$R,2,FALSE),"")</f>
        <v>44331</v>
      </c>
      <c r="C307" s="2" t="str">
        <f>IFERROR(VLOOKUP($A307,'Raw - F'!$B:$R,3,FALSE),"")</f>
        <v>NEWBURY</v>
      </c>
      <c r="D307" s="2" t="str">
        <f>IFERROR(VLOOKUP($A307,'Raw - F'!$B:$R,6,FALSE),"")</f>
        <v>WFA</v>
      </c>
      <c r="E307" s="2" t="str">
        <f>SUBSTITUTE(IFERROR(VLOOKUP($A307,'Raw - F'!$B:$O,9,FALSE),""),"0","")</f>
        <v>3yo</v>
      </c>
      <c r="F307" s="2" t="str">
        <f>SUBSTITUTE(IFERROR(VLOOKUP($A307,'Raw - F'!$B:$O,7,FALSE),""),"0","")</f>
        <v>Open</v>
      </c>
      <c r="G307" s="2" t="str">
        <f>IFERROR(IF(VLOOKUP($A307,'Raw - F'!$B:$O,11,FALSE)&gt;1,VLOOKUP($A307,'Raw - F'!$B:$O,11,FALSE),IF(VLOOKUP($A307,'Raw - F'!$B:$M,12,FALSE)&lt;&gt;"",VLOOKUP($A307,'Raw - F'!$B:$M,12,FALSE),"")),"")</f>
        <v>1(Lstd)</v>
      </c>
      <c r="H307" s="4" t="str">
        <f>IFERROR(VLOOKUP($A307,'Raw - F'!$B:$O,13,FALSE),"")</f>
        <v>Open</v>
      </c>
      <c r="I307" s="2" t="str">
        <f>IFERROR(VLOOKUP($A307,'Raw - F'!$B:$O,10,FALSE),"")</f>
        <v>A</v>
      </c>
      <c r="J307" s="2" t="str">
        <f>IFERROR(VLOOKUP($A307,'Raw - F'!$B:$P,15,FALSE),"")</f>
        <v>6f</v>
      </c>
      <c r="K307" s="16" t="str">
        <f>SUBSTITUTE(IFERROR(VLOOKUP($A307,'Raw - F'!$B:$X,23,FALSE),""),0,"")</f>
        <v xml:space="preserve"> </v>
      </c>
      <c r="L307" s="22" t="str">
        <f>IF(VLOOKUP($A307,'Raw - F'!$B:$AA,24,FALSE)="","",VLOOKUP($A307,'Raw - F'!$B:$AA,24,FALSE))</f>
        <v/>
      </c>
      <c r="M307" s="16" t="str">
        <f>SUBSTITUTE(IFERROR(VLOOKUP($A307,'Raw - F'!$B:$X,22,FALSE),""),0,"")</f>
        <v xml:space="preserve"> </v>
      </c>
      <c r="N307" s="16" t="str">
        <f>SUBSTITUTE(IFERROR(VLOOKUP($A307,'Raw - F'!$B:$X,8,FALSE),""),0,"")</f>
        <v/>
      </c>
      <c r="O307" s="16" t="str">
        <f>SUBSTITUTE(IFERROR(VLOOKUP($A307,'Raw - F'!$B:$AA,25,FALSE),""),0,"")</f>
        <v/>
      </c>
      <c r="P307" s="16" t="str">
        <f>SUBSTITUTE(IFERROR(VLOOKUP($A307,'Raw - F'!$B:$AA,21,FALSE),""),0,"")</f>
        <v/>
      </c>
    </row>
    <row r="308" spans="1:16" x14ac:dyDescent="0.35">
      <c r="A308">
        <v>299</v>
      </c>
      <c r="B308" s="9">
        <f>IFERROR(VLOOKUP($A308,'Raw - F'!$B:$R,2,FALSE),"")</f>
        <v>44331</v>
      </c>
      <c r="C308" s="2" t="str">
        <f>IFERROR(VLOOKUP($A308,'Raw - F'!$B:$R,3,FALSE),"")</f>
        <v>NEWBURY</v>
      </c>
      <c r="D308" s="2" t="str">
        <f>IFERROR(VLOOKUP($A308,'Raw - F'!$B:$R,6,FALSE),"")</f>
        <v>Hcap</v>
      </c>
      <c r="E308" s="2" t="str">
        <f>SUBSTITUTE(IFERROR(VLOOKUP($A308,'Raw - F'!$B:$O,9,FALSE),""),"0","")</f>
        <v>4yo+</v>
      </c>
      <c r="F308" s="2" t="str">
        <f>SUBSTITUTE(IFERROR(VLOOKUP($A308,'Raw - F'!$B:$O,7,FALSE),""),"0","")</f>
        <v>Open</v>
      </c>
      <c r="G308" s="2">
        <f>IFERROR(IF(VLOOKUP($A308,'Raw - F'!$B:$O,11,FALSE)&gt;1,VLOOKUP($A308,'Raw - F'!$B:$O,11,FALSE),IF(VLOOKUP($A308,'Raw - F'!$B:$M,12,FALSE)&lt;&gt;"",VLOOKUP($A308,'Raw - F'!$B:$M,12,FALSE),"")),"")</f>
        <v>2</v>
      </c>
      <c r="H308" s="4" t="str">
        <f>IFERROR(VLOOKUP($A308,'Raw - F'!$B:$O,13,FALSE),"")</f>
        <v>86-105</v>
      </c>
      <c r="I308" s="2" t="str">
        <f>IFERROR(VLOOKUP($A308,'Raw - F'!$B:$O,10,FALSE),"")</f>
        <v>A</v>
      </c>
      <c r="J308" s="2" t="str">
        <f>IFERROR(VLOOKUP($A308,'Raw - F'!$B:$P,15,FALSE),"")</f>
        <v>1m</v>
      </c>
      <c r="K308" s="16" t="str">
        <f>SUBSTITUTE(IFERROR(VLOOKUP($A308,'Raw - F'!$B:$X,23,FALSE),""),0,"")</f>
        <v xml:space="preserve"> </v>
      </c>
      <c r="L308" s="22" t="str">
        <f>IF(VLOOKUP($A308,'Raw - F'!$B:$AA,24,FALSE)="","",VLOOKUP($A308,'Raw - F'!$B:$AA,24,FALSE))</f>
        <v/>
      </c>
      <c r="M308" s="16" t="str">
        <f>SUBSTITUTE(IFERROR(VLOOKUP($A308,'Raw - F'!$B:$X,22,FALSE),""),0,"")</f>
        <v xml:space="preserve"> </v>
      </c>
      <c r="N308" s="16" t="str">
        <f>SUBSTITUTE(IFERROR(VLOOKUP($A308,'Raw - F'!$B:$X,8,FALSE),""),0,"")</f>
        <v/>
      </c>
      <c r="O308" s="16" t="str">
        <f>SUBSTITUTE(IFERROR(VLOOKUP($A308,'Raw - F'!$B:$AA,25,FALSE),""),0,"")</f>
        <v/>
      </c>
      <c r="P308" s="16" t="str">
        <f>SUBSTITUTE(IFERROR(VLOOKUP($A308,'Raw - F'!$B:$AA,21,FALSE),""),0,"")</f>
        <v/>
      </c>
    </row>
    <row r="309" spans="1:16" x14ac:dyDescent="0.35">
      <c r="A309">
        <v>300</v>
      </c>
      <c r="B309" s="9">
        <f>IFERROR(VLOOKUP($A309,'Raw - F'!$B:$R,2,FALSE),"")</f>
        <v>44331</v>
      </c>
      <c r="C309" s="2" t="str">
        <f>IFERROR(VLOOKUP($A309,'Raw - F'!$B:$R,3,FALSE),"")</f>
        <v>NEWBURY</v>
      </c>
      <c r="D309" s="2" t="str">
        <f>IFERROR(VLOOKUP($A309,'Raw - F'!$B:$R,6,FALSE),"")</f>
        <v>WFA</v>
      </c>
      <c r="E309" s="2" t="str">
        <f>SUBSTITUTE(IFERROR(VLOOKUP($A309,'Raw - F'!$B:$O,9,FALSE),""),"0","")</f>
        <v>2yo</v>
      </c>
      <c r="F309" s="2" t="str">
        <f>SUBSTITUTE(IFERROR(VLOOKUP($A309,'Raw - F'!$B:$O,7,FALSE),""),"0","")</f>
        <v>Open</v>
      </c>
      <c r="G309" s="2">
        <f>IFERROR(IF(VLOOKUP($A309,'Raw - F'!$B:$O,11,FALSE)&gt;1,VLOOKUP($A309,'Raw - F'!$B:$O,11,FALSE),IF(VLOOKUP($A309,'Raw - F'!$B:$M,12,FALSE)&lt;&gt;"",VLOOKUP($A309,'Raw - F'!$B:$M,12,FALSE),"")),"")</f>
        <v>2</v>
      </c>
      <c r="H309" s="4" t="str">
        <f>IFERROR(VLOOKUP($A309,'Raw - F'!$B:$O,13,FALSE),"")</f>
        <v>Open</v>
      </c>
      <c r="I309" s="2" t="str">
        <f>IFERROR(VLOOKUP($A309,'Raw - F'!$B:$O,10,FALSE),"")</f>
        <v>A</v>
      </c>
      <c r="J309" s="2" t="str">
        <f>IFERROR(VLOOKUP($A309,'Raw - F'!$B:$P,15,FALSE),"")</f>
        <v>6f</v>
      </c>
      <c r="K309" s="16" t="str">
        <f>SUBSTITUTE(IFERROR(VLOOKUP($A309,'Raw - F'!$B:$X,23,FALSE),""),0,"")</f>
        <v xml:space="preserve"> </v>
      </c>
      <c r="L309" s="22" t="str">
        <f>IF(VLOOKUP($A309,'Raw - F'!$B:$AA,24,FALSE)="","",VLOOKUP($A309,'Raw - F'!$B:$AA,24,FALSE))</f>
        <v/>
      </c>
      <c r="M309" s="16" t="str">
        <f>SUBSTITUTE(IFERROR(VLOOKUP($A309,'Raw - F'!$B:$X,22,FALSE),""),0,"")</f>
        <v xml:space="preserve"> </v>
      </c>
      <c r="N309" s="16" t="str">
        <f>SUBSTITUTE(IFERROR(VLOOKUP($A309,'Raw - F'!$B:$X,8,FALSE),""),0,"")</f>
        <v>Conditions</v>
      </c>
      <c r="O309" s="16" t="str">
        <f>SUBSTITUTE(IFERROR(VLOOKUP($A309,'Raw - F'!$B:$AA,25,FALSE),""),0,"")</f>
        <v/>
      </c>
      <c r="P309" s="16" t="str">
        <f>SUBSTITUTE(IFERROR(VLOOKUP($A309,'Raw - F'!$B:$AA,21,FALSE),""),0,"")</f>
        <v/>
      </c>
    </row>
    <row r="310" spans="1:16" x14ac:dyDescent="0.35">
      <c r="A310">
        <v>301</v>
      </c>
      <c r="B310" s="9">
        <f>IFERROR(VLOOKUP($A310,'Raw - F'!$B:$R,2,FALSE),"")</f>
        <v>44331</v>
      </c>
      <c r="C310" s="2" t="str">
        <f>IFERROR(VLOOKUP($A310,'Raw - F'!$B:$R,3,FALSE),"")</f>
        <v>NEWMARKET</v>
      </c>
      <c r="D310" s="2" t="str">
        <f>IFERROR(VLOOKUP($A310,'Raw - F'!$B:$R,6,FALSE),"")</f>
        <v>Hcap</v>
      </c>
      <c r="E310" s="2" t="str">
        <f>SUBSTITUTE(IFERROR(VLOOKUP($A310,'Raw - F'!$B:$O,9,FALSE),""),"0","")</f>
        <v>3yo</v>
      </c>
      <c r="F310" s="2" t="str">
        <f>SUBSTITUTE(IFERROR(VLOOKUP($A310,'Raw - F'!$B:$O,7,FALSE),""),"0","")</f>
        <v>Open</v>
      </c>
      <c r="G310" s="2">
        <f>IFERROR(IF(VLOOKUP($A310,'Raw - F'!$B:$O,11,FALSE)&gt;1,VLOOKUP($A310,'Raw - F'!$B:$O,11,FALSE),IF(VLOOKUP($A310,'Raw - F'!$B:$M,12,FALSE)&lt;&gt;"",VLOOKUP($A310,'Raw - F'!$B:$M,12,FALSE),"")),"")</f>
        <v>2</v>
      </c>
      <c r="H310" s="4" t="str">
        <f>IFERROR(VLOOKUP($A310,'Raw - F'!$B:$O,13,FALSE),"")</f>
        <v>0-105</v>
      </c>
      <c r="I310" s="2" t="str">
        <f>IFERROR(VLOOKUP($A310,'Raw - F'!$B:$O,10,FALSE),"")</f>
        <v>A</v>
      </c>
      <c r="J310" s="2" t="str">
        <f>IFERROR(VLOOKUP($A310,'Raw - F'!$B:$P,15,FALSE),"")</f>
        <v>6f</v>
      </c>
      <c r="K310" s="16" t="str">
        <f>SUBSTITUTE(IFERROR(VLOOKUP($A310,'Raw - F'!$B:$X,23,FALSE),""),0,"")</f>
        <v xml:space="preserve"> </v>
      </c>
      <c r="L310" s="22" t="str">
        <f>IF(VLOOKUP($A310,'Raw - F'!$B:$AA,24,FALSE)="","",VLOOKUP($A310,'Raw - F'!$B:$AA,24,FALSE))</f>
        <v/>
      </c>
      <c r="M310" s="16" t="str">
        <f>SUBSTITUTE(IFERROR(VLOOKUP($A310,'Raw - F'!$B:$X,22,FALSE),""),0,"")</f>
        <v xml:space="preserve"> </v>
      </c>
      <c r="N310" s="16" t="str">
        <f>SUBSTITUTE(IFERROR(VLOOKUP($A310,'Raw - F'!$B:$X,8,FALSE),""),0,"")</f>
        <v/>
      </c>
      <c r="O310" s="16" t="str">
        <f>SUBSTITUTE(IFERROR(VLOOKUP($A310,'Raw - F'!$B:$AA,25,FALSE),""),0,"")</f>
        <v/>
      </c>
      <c r="P310" s="16" t="str">
        <f>SUBSTITUTE(IFERROR(VLOOKUP($A310,'Raw - F'!$B:$AA,21,FALSE),""),0,"")</f>
        <v/>
      </c>
    </row>
    <row r="311" spans="1:16" x14ac:dyDescent="0.35">
      <c r="A311">
        <v>302</v>
      </c>
      <c r="B311" s="9">
        <f>IFERROR(VLOOKUP($A311,'Raw - F'!$B:$R,2,FALSE),"")</f>
        <v>44331</v>
      </c>
      <c r="C311" s="2" t="str">
        <f>IFERROR(VLOOKUP($A311,'Raw - F'!$B:$R,3,FALSE),"")</f>
        <v>NEWMARKET</v>
      </c>
      <c r="D311" s="2" t="str">
        <f>IFERROR(VLOOKUP($A311,'Raw - F'!$B:$R,6,FALSE),"")</f>
        <v>WFA</v>
      </c>
      <c r="E311" s="2" t="str">
        <f>SUBSTITUTE(IFERROR(VLOOKUP($A311,'Raw - F'!$B:$O,9,FALSE),""),"0","")</f>
        <v>3yo</v>
      </c>
      <c r="F311" s="2" t="str">
        <f>SUBSTITUTE(IFERROR(VLOOKUP($A311,'Raw - F'!$B:$O,7,FALSE),""),"0","")</f>
        <v>Open</v>
      </c>
      <c r="G311" s="2" t="str">
        <f>IFERROR(IF(VLOOKUP($A311,'Raw - F'!$B:$O,11,FALSE)&gt;1,VLOOKUP($A311,'Raw - F'!$B:$O,11,FALSE),IF(VLOOKUP($A311,'Raw - F'!$B:$M,12,FALSE)&lt;&gt;"",VLOOKUP($A311,'Raw - F'!$B:$M,12,FALSE),"")),"")</f>
        <v>1(Lstd)</v>
      </c>
      <c r="H311" s="4" t="str">
        <f>IFERROR(VLOOKUP($A311,'Raw - F'!$B:$O,13,FALSE),"")</f>
        <v>Open</v>
      </c>
      <c r="I311" s="2" t="str">
        <f>IFERROR(VLOOKUP($A311,'Raw - F'!$B:$O,10,FALSE),"")</f>
        <v>A</v>
      </c>
      <c r="J311" s="2" t="str">
        <f>IFERROR(VLOOKUP($A311,'Raw - F'!$B:$P,15,FALSE),"")</f>
        <v>7f</v>
      </c>
      <c r="K311" s="16" t="str">
        <f>SUBSTITUTE(IFERROR(VLOOKUP($A311,'Raw - F'!$B:$X,23,FALSE),""),0,"")</f>
        <v xml:space="preserve"> </v>
      </c>
      <c r="L311" s="22" t="str">
        <f>IF(VLOOKUP($A311,'Raw - F'!$B:$AA,24,FALSE)="","",VLOOKUP($A311,'Raw - F'!$B:$AA,24,FALSE))</f>
        <v/>
      </c>
      <c r="M311" s="16" t="str">
        <f>SUBSTITUTE(IFERROR(VLOOKUP($A311,'Raw - F'!$B:$X,22,FALSE),""),0,"")</f>
        <v xml:space="preserve"> </v>
      </c>
      <c r="N311" s="16" t="str">
        <f>SUBSTITUTE(IFERROR(VLOOKUP($A311,'Raw - F'!$B:$X,8,FALSE),""),0,"")</f>
        <v/>
      </c>
      <c r="O311" s="16" t="str">
        <f>SUBSTITUTE(IFERROR(VLOOKUP($A311,'Raw - F'!$B:$AA,25,FALSE),""),0,"")</f>
        <v/>
      </c>
      <c r="P311" s="16" t="str">
        <f>SUBSTITUTE(IFERROR(VLOOKUP($A311,'Raw - F'!$B:$AA,21,FALSE),""),0,"")</f>
        <v/>
      </c>
    </row>
    <row r="312" spans="1:16" x14ac:dyDescent="0.35">
      <c r="A312">
        <v>303</v>
      </c>
      <c r="B312" s="9">
        <f>IFERROR(VLOOKUP($A312,'Raw - F'!$B:$R,2,FALSE),"")</f>
        <v>44331</v>
      </c>
      <c r="C312" s="2" t="str">
        <f>IFERROR(VLOOKUP($A312,'Raw - F'!$B:$R,3,FALSE),"")</f>
        <v>NEWMARKET</v>
      </c>
      <c r="D312" s="2" t="str">
        <f>IFERROR(VLOOKUP($A312,'Raw - F'!$B:$R,6,FALSE),"")</f>
        <v>WFA</v>
      </c>
      <c r="E312" s="2" t="str">
        <f>SUBSTITUTE(IFERROR(VLOOKUP($A312,'Raw - F'!$B:$O,9,FALSE),""),"0","")</f>
        <v>3yo</v>
      </c>
      <c r="F312" s="2" t="str">
        <f>SUBSTITUTE(IFERROR(VLOOKUP($A312,'Raw - F'!$B:$O,7,FALSE),""),"0","")</f>
        <v>Open</v>
      </c>
      <c r="G312" s="2" t="str">
        <f>IFERROR(IF(VLOOKUP($A312,'Raw - F'!$B:$O,11,FALSE)&gt;1,VLOOKUP($A312,'Raw - F'!$B:$O,11,FALSE),IF(VLOOKUP($A312,'Raw - F'!$B:$M,12,FALSE)&lt;&gt;"",VLOOKUP($A312,'Raw - F'!$B:$M,12,FALSE),"")),"")</f>
        <v>1(Lstd)</v>
      </c>
      <c r="H312" s="4" t="str">
        <f>IFERROR(VLOOKUP($A312,'Raw - F'!$B:$O,13,FALSE),"")</f>
        <v>Open</v>
      </c>
      <c r="I312" s="2" t="str">
        <f>IFERROR(VLOOKUP($A312,'Raw - F'!$B:$O,10,FALSE),"")</f>
        <v>A</v>
      </c>
      <c r="J312" s="2" t="str">
        <f>IFERROR(VLOOKUP($A312,'Raw - F'!$B:$P,15,FALSE),"")</f>
        <v>1m 2f</v>
      </c>
      <c r="K312" s="16" t="str">
        <f>SUBSTITUTE(IFERROR(VLOOKUP($A312,'Raw - F'!$B:$X,23,FALSE),""),0,"")</f>
        <v xml:space="preserve"> </v>
      </c>
      <c r="L312" s="22" t="str">
        <f>IF(VLOOKUP($A312,'Raw - F'!$B:$AA,24,FALSE)="","",VLOOKUP($A312,'Raw - F'!$B:$AA,24,FALSE))</f>
        <v/>
      </c>
      <c r="M312" s="16" t="str">
        <f>SUBSTITUTE(IFERROR(VLOOKUP($A312,'Raw - F'!$B:$X,22,FALSE),""),0,"")</f>
        <v xml:space="preserve"> </v>
      </c>
      <c r="N312" s="16" t="str">
        <f>SUBSTITUTE(IFERROR(VLOOKUP($A312,'Raw - F'!$B:$X,8,FALSE),""),0,"")</f>
        <v/>
      </c>
      <c r="O312" s="16" t="str">
        <f>SUBSTITUTE(IFERROR(VLOOKUP($A312,'Raw - F'!$B:$AA,25,FALSE),""),0,"")</f>
        <v/>
      </c>
      <c r="P312" s="16" t="str">
        <f>SUBSTITUTE(IFERROR(VLOOKUP($A312,'Raw - F'!$B:$AA,21,FALSE),""),0,"")</f>
        <v/>
      </c>
    </row>
    <row r="313" spans="1:16" x14ac:dyDescent="0.35">
      <c r="A313">
        <v>304</v>
      </c>
      <c r="B313" s="9">
        <f>IFERROR(VLOOKUP($A313,'Raw - F'!$B:$R,2,FALSE),"")</f>
        <v>44331</v>
      </c>
      <c r="C313" s="2" t="str">
        <f>IFERROR(VLOOKUP($A313,'Raw - F'!$B:$R,3,FALSE),"")</f>
        <v>NEWMARKET</v>
      </c>
      <c r="D313" s="2" t="str">
        <f>IFERROR(VLOOKUP($A313,'Raw - F'!$B:$R,6,FALSE),"")</f>
        <v>WFA</v>
      </c>
      <c r="E313" s="2" t="str">
        <f>SUBSTITUTE(IFERROR(VLOOKUP($A313,'Raw - F'!$B:$O,9,FALSE),""),"0","")</f>
        <v>3yo</v>
      </c>
      <c r="F313" s="2" t="str">
        <f>SUBSTITUTE(IFERROR(VLOOKUP($A313,'Raw - F'!$B:$O,7,FALSE),""),"0","")</f>
        <v>Nov</v>
      </c>
      <c r="G313" s="2">
        <f>IFERROR(IF(VLOOKUP($A313,'Raw - F'!$B:$O,11,FALSE)&gt;1,VLOOKUP($A313,'Raw - F'!$B:$O,11,FALSE),IF(VLOOKUP($A313,'Raw - F'!$B:$M,12,FALSE)&lt;&gt;"",VLOOKUP($A313,'Raw - F'!$B:$M,12,FALSE),"")),"")</f>
        <v>4</v>
      </c>
      <c r="H313" s="4" t="str">
        <f>IFERROR(VLOOKUP($A313,'Raw - F'!$B:$O,13,FALSE),"")</f>
        <v>Open</v>
      </c>
      <c r="I313" s="2" t="str">
        <f>IFERROR(VLOOKUP($A313,'Raw - F'!$B:$O,10,FALSE),"")</f>
        <v>F</v>
      </c>
      <c r="J313" s="2" t="str">
        <f>IFERROR(VLOOKUP($A313,'Raw - F'!$B:$P,15,FALSE),"")</f>
        <v>1m 4f</v>
      </c>
      <c r="K313" s="16" t="str">
        <f>SUBSTITUTE(IFERROR(VLOOKUP($A313,'Raw - F'!$B:$X,23,FALSE),""),0,"")</f>
        <v xml:space="preserve"> </v>
      </c>
      <c r="L313" s="22" t="str">
        <f>IF(VLOOKUP($A313,'Raw - F'!$B:$AA,24,FALSE)="","",VLOOKUP($A313,'Raw - F'!$B:$AA,24,FALSE))</f>
        <v/>
      </c>
      <c r="M313" s="16" t="str">
        <f>SUBSTITUTE(IFERROR(VLOOKUP($A313,'Raw - F'!$B:$X,22,FALSE),""),0,"")</f>
        <v xml:space="preserve"> </v>
      </c>
      <c r="N313" s="16" t="str">
        <f>SUBSTITUTE(IFERROR(VLOOKUP($A313,'Raw - F'!$B:$X,8,FALSE),""),0,"")</f>
        <v/>
      </c>
      <c r="O313" s="16" t="str">
        <f>SUBSTITUTE(IFERROR(VLOOKUP($A313,'Raw - F'!$B:$AA,25,FALSE),""),0,"")</f>
        <v/>
      </c>
      <c r="P313" s="16" t="str">
        <f>SUBSTITUTE(IFERROR(VLOOKUP($A313,'Raw - F'!$B:$AA,21,FALSE),""),0,"")</f>
        <v/>
      </c>
    </row>
    <row r="314" spans="1:16" x14ac:dyDescent="0.35">
      <c r="A314">
        <v>305</v>
      </c>
      <c r="B314" s="9">
        <f>IFERROR(VLOOKUP($A314,'Raw - F'!$B:$R,2,FALSE),"")</f>
        <v>44331</v>
      </c>
      <c r="C314" s="2" t="str">
        <f>IFERROR(VLOOKUP($A314,'Raw - F'!$B:$R,3,FALSE),"")</f>
        <v>NEWMARKET</v>
      </c>
      <c r="D314" s="2" t="str">
        <f>IFERROR(VLOOKUP($A314,'Raw - F'!$B:$R,6,FALSE),"")</f>
        <v>Hcap</v>
      </c>
      <c r="E314" s="2" t="str">
        <f>SUBSTITUTE(IFERROR(VLOOKUP($A314,'Raw - F'!$B:$O,9,FALSE),""),"0","")</f>
        <v>4yo+</v>
      </c>
      <c r="F314" s="2" t="str">
        <f>SUBSTITUTE(IFERROR(VLOOKUP($A314,'Raw - F'!$B:$O,7,FALSE),""),"0","")</f>
        <v>Open</v>
      </c>
      <c r="G314" s="2">
        <f>IFERROR(IF(VLOOKUP($A314,'Raw - F'!$B:$O,11,FALSE)&gt;1,VLOOKUP($A314,'Raw - F'!$B:$O,11,FALSE),IF(VLOOKUP($A314,'Raw - F'!$B:$M,12,FALSE)&lt;&gt;"",VLOOKUP($A314,'Raw - F'!$B:$M,12,FALSE),"")),"")</f>
        <v>3</v>
      </c>
      <c r="H314" s="4" t="str">
        <f>IFERROR(VLOOKUP($A314,'Raw - F'!$B:$O,13,FALSE),"")</f>
        <v>76-95</v>
      </c>
      <c r="I314" s="2" t="str">
        <f>IFERROR(VLOOKUP($A314,'Raw - F'!$B:$O,10,FALSE),"")</f>
        <v>A</v>
      </c>
      <c r="J314" s="2" t="str">
        <f>IFERROR(VLOOKUP($A314,'Raw - F'!$B:$P,15,FALSE),"")</f>
        <v>7f</v>
      </c>
      <c r="K314" s="16" t="str">
        <f>SUBSTITUTE(IFERROR(VLOOKUP($A314,'Raw - F'!$B:$X,23,FALSE),""),0,"")</f>
        <v xml:space="preserve"> </v>
      </c>
      <c r="L314" s="22" t="str">
        <f>IF(VLOOKUP($A314,'Raw - F'!$B:$AA,24,FALSE)="","",VLOOKUP($A314,'Raw - F'!$B:$AA,24,FALSE))</f>
        <v/>
      </c>
      <c r="M314" s="16" t="str">
        <f>SUBSTITUTE(IFERROR(VLOOKUP($A314,'Raw - F'!$B:$X,22,FALSE),""),0,"")</f>
        <v xml:space="preserve"> </v>
      </c>
      <c r="N314" s="16" t="str">
        <f>SUBSTITUTE(IFERROR(VLOOKUP($A314,'Raw - F'!$B:$X,8,FALSE),""),0,"")</f>
        <v/>
      </c>
      <c r="O314" s="16" t="str">
        <f>SUBSTITUTE(IFERROR(VLOOKUP($A314,'Raw - F'!$B:$AA,25,FALSE),""),0,"")</f>
        <v/>
      </c>
      <c r="P314" s="16" t="str">
        <f>SUBSTITUTE(IFERROR(VLOOKUP($A314,'Raw - F'!$B:$AA,21,FALSE),""),0,"")</f>
        <v/>
      </c>
    </row>
    <row r="315" spans="1:16" x14ac:dyDescent="0.35">
      <c r="A315">
        <v>306</v>
      </c>
      <c r="B315" s="9">
        <f>IFERROR(VLOOKUP($A315,'Raw - F'!$B:$R,2,FALSE),"")</f>
        <v>44331</v>
      </c>
      <c r="C315" s="2" t="str">
        <f>IFERROR(VLOOKUP($A315,'Raw - F'!$B:$R,3,FALSE),"")</f>
        <v>NEWMARKET</v>
      </c>
      <c r="D315" s="2" t="str">
        <f>IFERROR(VLOOKUP($A315,'Raw - F'!$B:$R,6,FALSE),"")</f>
        <v>Hcap</v>
      </c>
      <c r="E315" s="2" t="str">
        <f>SUBSTITUTE(IFERROR(VLOOKUP($A315,'Raw - F'!$B:$O,9,FALSE),""),"0","")</f>
        <v>4yo+</v>
      </c>
      <c r="F315" s="2" t="str">
        <f>SUBSTITUTE(IFERROR(VLOOKUP($A315,'Raw - F'!$B:$O,7,FALSE),""),"0","")</f>
        <v>Open</v>
      </c>
      <c r="G315" s="2">
        <f>IFERROR(IF(VLOOKUP($A315,'Raw - F'!$B:$O,11,FALSE)&gt;1,VLOOKUP($A315,'Raw - F'!$B:$O,11,FALSE),IF(VLOOKUP($A315,'Raw - F'!$B:$M,12,FALSE)&lt;&gt;"",VLOOKUP($A315,'Raw - F'!$B:$M,12,FALSE),"")),"")</f>
        <v>4</v>
      </c>
      <c r="H315" s="4" t="str">
        <f>IFERROR(VLOOKUP($A315,'Raw - F'!$B:$O,13,FALSE),"")</f>
        <v>66-85</v>
      </c>
      <c r="I315" s="2" t="str">
        <f>IFERROR(VLOOKUP($A315,'Raw - F'!$B:$O,10,FALSE),"")</f>
        <v>A</v>
      </c>
      <c r="J315" s="2" t="str">
        <f>IFERROR(VLOOKUP($A315,'Raw - F'!$B:$P,15,FALSE),"")</f>
        <v>5f</v>
      </c>
      <c r="K315" s="16" t="str">
        <f>SUBSTITUTE(IFERROR(VLOOKUP($A315,'Raw - F'!$B:$X,23,FALSE),""),0,"")</f>
        <v xml:space="preserve"> </v>
      </c>
      <c r="L315" s="22" t="str">
        <f>IF(VLOOKUP($A315,'Raw - F'!$B:$AA,24,FALSE)="","",VLOOKUP($A315,'Raw - F'!$B:$AA,24,FALSE))</f>
        <v/>
      </c>
      <c r="M315" s="16" t="str">
        <f>SUBSTITUTE(IFERROR(VLOOKUP($A315,'Raw - F'!$B:$X,22,FALSE),""),0,"")</f>
        <v xml:space="preserve"> </v>
      </c>
      <c r="N315" s="16" t="str">
        <f>SUBSTITUTE(IFERROR(VLOOKUP($A315,'Raw - F'!$B:$X,8,FALSE),""),0,"")</f>
        <v/>
      </c>
      <c r="O315" s="16" t="str">
        <f>SUBSTITUTE(IFERROR(VLOOKUP($A315,'Raw - F'!$B:$AA,25,FALSE),""),0,"")</f>
        <v/>
      </c>
      <c r="P315" s="16" t="str">
        <f>SUBSTITUTE(IFERROR(VLOOKUP($A315,'Raw - F'!$B:$AA,21,FALSE),""),0,"")</f>
        <v/>
      </c>
    </row>
    <row r="316" spans="1:16" x14ac:dyDescent="0.35">
      <c r="A316">
        <v>307</v>
      </c>
      <c r="B316" s="9">
        <f>IFERROR(VLOOKUP($A316,'Raw - F'!$B:$R,2,FALSE),"")</f>
        <v>44331</v>
      </c>
      <c r="C316" s="2" t="str">
        <f>IFERROR(VLOOKUP($A316,'Raw - F'!$B:$R,3,FALSE),"")</f>
        <v>NEWMARKET</v>
      </c>
      <c r="D316" s="2" t="str">
        <f>IFERROR(VLOOKUP($A316,'Raw - F'!$B:$R,6,FALSE),"")</f>
        <v>WFA</v>
      </c>
      <c r="E316" s="2" t="str">
        <f>SUBSTITUTE(IFERROR(VLOOKUP($A316,'Raw - F'!$B:$O,9,FALSE),""),"0","")</f>
        <v>2yo</v>
      </c>
      <c r="F316" s="2" t="str">
        <f>SUBSTITUTE(IFERROR(VLOOKUP($A316,'Raw - F'!$B:$O,7,FALSE),""),"0","")</f>
        <v>Nov</v>
      </c>
      <c r="G316" s="2">
        <f>IFERROR(IF(VLOOKUP($A316,'Raw - F'!$B:$O,11,FALSE)&gt;1,VLOOKUP($A316,'Raw - F'!$B:$O,11,FALSE),IF(VLOOKUP($A316,'Raw - F'!$B:$M,12,FALSE)&lt;&gt;"",VLOOKUP($A316,'Raw - F'!$B:$M,12,FALSE),"")),"")</f>
        <v>4</v>
      </c>
      <c r="H316" s="4" t="str">
        <f>IFERROR(VLOOKUP($A316,'Raw - F'!$B:$O,13,FALSE),"")</f>
        <v>Open</v>
      </c>
      <c r="I316" s="2" t="str">
        <f>IFERROR(VLOOKUP($A316,'Raw - F'!$B:$O,10,FALSE),"")</f>
        <v>F</v>
      </c>
      <c r="J316" s="2" t="str">
        <f>IFERROR(VLOOKUP($A316,'Raw - F'!$B:$P,15,FALSE),"")</f>
        <v>6f</v>
      </c>
      <c r="K316" s="16" t="str">
        <f>SUBSTITUTE(IFERROR(VLOOKUP($A316,'Raw - F'!$B:$X,23,FALSE),""),0,"")</f>
        <v xml:space="preserve"> </v>
      </c>
      <c r="L316" s="22" t="str">
        <f>IF(VLOOKUP($A316,'Raw - F'!$B:$AA,24,FALSE)="","",VLOOKUP($A316,'Raw - F'!$B:$AA,24,FALSE))</f>
        <v/>
      </c>
      <c r="M316" s="16" t="str">
        <f>SUBSTITUTE(IFERROR(VLOOKUP($A316,'Raw - F'!$B:$X,22,FALSE),""),0,"")</f>
        <v xml:space="preserve"> </v>
      </c>
      <c r="N316" s="16" t="str">
        <f>SUBSTITUTE(IFERROR(VLOOKUP($A316,'Raw - F'!$B:$X,8,FALSE),""),0,"")</f>
        <v/>
      </c>
      <c r="O316" s="16" t="str">
        <f>SUBSTITUTE(IFERROR(VLOOKUP($A316,'Raw - F'!$B:$AA,25,FALSE),""),0,"")</f>
        <v>EBF</v>
      </c>
      <c r="P316" s="16" t="str">
        <f>SUBSTITUTE(IFERROR(VLOOKUP($A316,'Raw - F'!$B:$AA,21,FALSE),""),0,"")</f>
        <v/>
      </c>
    </row>
    <row r="317" spans="1:16" x14ac:dyDescent="0.35">
      <c r="A317">
        <v>308</v>
      </c>
      <c r="B317" s="9">
        <f>IFERROR(VLOOKUP($A317,'Raw - F'!$B:$R,2,FALSE),"")</f>
        <v>44331</v>
      </c>
      <c r="C317" s="2" t="str">
        <f>IFERROR(VLOOKUP($A317,'Raw - F'!$B:$R,3,FALSE),"")</f>
        <v>THIRSK</v>
      </c>
      <c r="D317" s="2" t="str">
        <f>IFERROR(VLOOKUP($A317,'Raw - F'!$B:$R,6,FALSE),"")</f>
        <v>Hcap</v>
      </c>
      <c r="E317" s="2" t="str">
        <f>SUBSTITUTE(IFERROR(VLOOKUP($A317,'Raw - F'!$B:$O,9,FALSE),""),"0","")</f>
        <v>4yo+</v>
      </c>
      <c r="F317" s="2" t="str">
        <f>SUBSTITUTE(IFERROR(VLOOKUP($A317,'Raw - F'!$B:$O,7,FALSE),""),"0","")</f>
        <v>Open</v>
      </c>
      <c r="G317" s="2">
        <f>IFERROR(IF(VLOOKUP($A317,'Raw - F'!$B:$O,11,FALSE)&gt;1,VLOOKUP($A317,'Raw - F'!$B:$O,11,FALSE),IF(VLOOKUP($A317,'Raw - F'!$B:$M,12,FALSE)&lt;&gt;"",VLOOKUP($A317,'Raw - F'!$B:$M,12,FALSE),"")),"")</f>
        <v>2</v>
      </c>
      <c r="H317" s="4" t="str">
        <f>IFERROR(VLOOKUP($A317,'Raw - F'!$B:$O,13,FALSE),"")</f>
        <v>86-105</v>
      </c>
      <c r="I317" s="2" t="str">
        <f>IFERROR(VLOOKUP($A317,'Raw - F'!$B:$O,10,FALSE),"")</f>
        <v>A</v>
      </c>
      <c r="J317" s="2" t="str">
        <f>IFERROR(VLOOKUP($A317,'Raw - F'!$B:$P,15,FALSE),"")</f>
        <v>7f</v>
      </c>
      <c r="K317" s="16" t="str">
        <f>SUBSTITUTE(IFERROR(VLOOKUP($A317,'Raw - F'!$B:$X,23,FALSE),""),0,"")</f>
        <v xml:space="preserve"> </v>
      </c>
      <c r="L317" s="22" t="str">
        <f>IF(VLOOKUP($A317,'Raw - F'!$B:$AA,24,FALSE)="","",VLOOKUP($A317,'Raw - F'!$B:$AA,24,FALSE))</f>
        <v/>
      </c>
      <c r="M317" s="16" t="str">
        <f>SUBSTITUTE(IFERROR(VLOOKUP($A317,'Raw - F'!$B:$X,22,FALSE),""),0,"")</f>
        <v xml:space="preserve"> </v>
      </c>
      <c r="N317" s="16" t="str">
        <f>SUBSTITUTE(IFERROR(VLOOKUP($A317,'Raw - F'!$B:$X,8,FALSE),""),0,"")</f>
        <v/>
      </c>
      <c r="O317" s="16" t="str">
        <f>SUBSTITUTE(IFERROR(VLOOKUP($A317,'Raw - F'!$B:$AA,25,FALSE),""),0,"")</f>
        <v/>
      </c>
      <c r="P317" s="16" t="str">
        <f>SUBSTITUTE(IFERROR(VLOOKUP($A317,'Raw - F'!$B:$AA,21,FALSE),""),0,"")</f>
        <v/>
      </c>
    </row>
    <row r="318" spans="1:16" x14ac:dyDescent="0.35">
      <c r="A318">
        <v>309</v>
      </c>
      <c r="B318" s="9">
        <f>IFERROR(VLOOKUP($A318,'Raw - F'!$B:$R,2,FALSE),"")</f>
        <v>44331</v>
      </c>
      <c r="C318" s="2" t="str">
        <f>IFERROR(VLOOKUP($A318,'Raw - F'!$B:$R,3,FALSE),"")</f>
        <v>THIRSK</v>
      </c>
      <c r="D318" s="2" t="str">
        <f>IFERROR(VLOOKUP($A318,'Raw - F'!$B:$R,6,FALSE),"")</f>
        <v>Hcap</v>
      </c>
      <c r="E318" s="2" t="str">
        <f>SUBSTITUTE(IFERROR(VLOOKUP($A318,'Raw - F'!$B:$O,9,FALSE),""),"0","")</f>
        <v>4yo+</v>
      </c>
      <c r="F318" s="2" t="str">
        <f>SUBSTITUTE(IFERROR(VLOOKUP($A318,'Raw - F'!$B:$O,7,FALSE),""),"0","")</f>
        <v>Open</v>
      </c>
      <c r="G318" s="2">
        <f>IFERROR(IF(VLOOKUP($A318,'Raw - F'!$B:$O,11,FALSE)&gt;1,VLOOKUP($A318,'Raw - F'!$B:$O,11,FALSE),IF(VLOOKUP($A318,'Raw - F'!$B:$M,12,FALSE)&lt;&gt;"",VLOOKUP($A318,'Raw - F'!$B:$M,12,FALSE),"")),"")</f>
        <v>3</v>
      </c>
      <c r="H318" s="4" t="str">
        <f>IFERROR(VLOOKUP($A318,'Raw - F'!$B:$O,13,FALSE),"")</f>
        <v>76-95</v>
      </c>
      <c r="I318" s="2" t="str">
        <f>IFERROR(VLOOKUP($A318,'Raw - F'!$B:$O,10,FALSE),"")</f>
        <v>A</v>
      </c>
      <c r="J318" s="2" t="str">
        <f>IFERROR(VLOOKUP($A318,'Raw - F'!$B:$P,15,FALSE),"")</f>
        <v>6f</v>
      </c>
      <c r="K318" s="16" t="str">
        <f>SUBSTITUTE(IFERROR(VLOOKUP($A318,'Raw - F'!$B:$X,23,FALSE),""),0,"")</f>
        <v xml:space="preserve"> </v>
      </c>
      <c r="L318" s="22" t="str">
        <f>IF(VLOOKUP($A318,'Raw - F'!$B:$AA,24,FALSE)="","",VLOOKUP($A318,'Raw - F'!$B:$AA,24,FALSE))</f>
        <v/>
      </c>
      <c r="M318" s="16" t="str">
        <f>SUBSTITUTE(IFERROR(VLOOKUP($A318,'Raw - F'!$B:$X,22,FALSE),""),0,"")</f>
        <v xml:space="preserve"> </v>
      </c>
      <c r="N318" s="16" t="str">
        <f>SUBSTITUTE(IFERROR(VLOOKUP($A318,'Raw - F'!$B:$X,8,FALSE),""),0,"")</f>
        <v/>
      </c>
      <c r="O318" s="16" t="str">
        <f>SUBSTITUTE(IFERROR(VLOOKUP($A318,'Raw - F'!$B:$AA,25,FALSE),""),0,"")</f>
        <v/>
      </c>
      <c r="P318" s="16" t="str">
        <f>SUBSTITUTE(IFERROR(VLOOKUP($A318,'Raw - F'!$B:$AA,21,FALSE),""),0,"")</f>
        <v/>
      </c>
    </row>
    <row r="319" spans="1:16" x14ac:dyDescent="0.35">
      <c r="A319">
        <v>310</v>
      </c>
      <c r="B319" s="9">
        <f>IFERROR(VLOOKUP($A319,'Raw - F'!$B:$R,2,FALSE),"")</f>
        <v>44331</v>
      </c>
      <c r="C319" s="2" t="str">
        <f>IFERROR(VLOOKUP($A319,'Raw - F'!$B:$R,3,FALSE),"")</f>
        <v>THIRSK</v>
      </c>
      <c r="D319" s="2" t="str">
        <f>IFERROR(VLOOKUP($A319,'Raw - F'!$B:$R,6,FALSE),"")</f>
        <v>Hcap</v>
      </c>
      <c r="E319" s="2" t="str">
        <f>SUBSTITUTE(IFERROR(VLOOKUP($A319,'Raw - F'!$B:$O,9,FALSE),""),"0","")</f>
        <v>4yo+</v>
      </c>
      <c r="F319" s="2" t="str">
        <f>SUBSTITUTE(IFERROR(VLOOKUP($A319,'Raw - F'!$B:$O,7,FALSE),""),"0","")</f>
        <v>Open</v>
      </c>
      <c r="G319" s="2">
        <f>IFERROR(IF(VLOOKUP($A319,'Raw - F'!$B:$O,11,FALSE)&gt;1,VLOOKUP($A319,'Raw - F'!$B:$O,11,FALSE),IF(VLOOKUP($A319,'Raw - F'!$B:$M,12,FALSE)&lt;&gt;"",VLOOKUP($A319,'Raw - F'!$B:$M,12,FALSE),"")),"")</f>
        <v>4</v>
      </c>
      <c r="H319" s="4" t="str">
        <f>IFERROR(VLOOKUP($A319,'Raw - F'!$B:$O,13,FALSE),"")</f>
        <v>61-80</v>
      </c>
      <c r="I319" s="2" t="str">
        <f>IFERROR(VLOOKUP($A319,'Raw - F'!$B:$O,10,FALSE),"")</f>
        <v>A</v>
      </c>
      <c r="J319" s="2" t="str">
        <f>IFERROR(VLOOKUP($A319,'Raw - F'!$B:$P,15,FALSE),"")</f>
        <v>5f</v>
      </c>
      <c r="K319" s="16" t="str">
        <f>SUBSTITUTE(IFERROR(VLOOKUP($A319,'Raw - F'!$B:$X,23,FALSE),""),0,"")</f>
        <v xml:space="preserve"> </v>
      </c>
      <c r="L319" s="22" t="str">
        <f>IF(VLOOKUP($A319,'Raw - F'!$B:$AA,24,FALSE)="","",VLOOKUP($A319,'Raw - F'!$B:$AA,24,FALSE))</f>
        <v/>
      </c>
      <c r="M319" s="16" t="str">
        <f>SUBSTITUTE(IFERROR(VLOOKUP($A319,'Raw - F'!$B:$X,22,FALSE),""),0,"")</f>
        <v xml:space="preserve"> </v>
      </c>
      <c r="N319" s="16" t="str">
        <f>SUBSTITUTE(IFERROR(VLOOKUP($A319,'Raw - F'!$B:$X,8,FALSE),""),0,"")</f>
        <v/>
      </c>
      <c r="O319" s="16" t="str">
        <f>SUBSTITUTE(IFERROR(VLOOKUP($A319,'Raw - F'!$B:$AA,25,FALSE),""),0,"")</f>
        <v/>
      </c>
      <c r="P319" s="16" t="str">
        <f>SUBSTITUTE(IFERROR(VLOOKUP($A319,'Raw - F'!$B:$AA,21,FALSE),""),0,"")</f>
        <v/>
      </c>
    </row>
    <row r="320" spans="1:16" x14ac:dyDescent="0.35">
      <c r="A320">
        <v>311</v>
      </c>
      <c r="B320" s="9">
        <f>IFERROR(VLOOKUP($A320,'Raw - F'!$B:$R,2,FALSE),"")</f>
        <v>44331</v>
      </c>
      <c r="C320" s="2" t="str">
        <f>IFERROR(VLOOKUP($A320,'Raw - F'!$B:$R,3,FALSE),"")</f>
        <v>THIRSK</v>
      </c>
      <c r="D320" s="2" t="str">
        <f>IFERROR(VLOOKUP($A320,'Raw - F'!$B:$R,6,FALSE),"")</f>
        <v>Hcap</v>
      </c>
      <c r="E320" s="2" t="str">
        <f>SUBSTITUTE(IFERROR(VLOOKUP($A320,'Raw - F'!$B:$O,9,FALSE),""),"0","")</f>
        <v>4yo+</v>
      </c>
      <c r="F320" s="2" t="str">
        <f>SUBSTITUTE(IFERROR(VLOOKUP($A320,'Raw - F'!$B:$O,7,FALSE),""),"0","")</f>
        <v>Open</v>
      </c>
      <c r="G320" s="2">
        <f>IFERROR(IF(VLOOKUP($A320,'Raw - F'!$B:$O,11,FALSE)&gt;1,VLOOKUP($A320,'Raw - F'!$B:$O,11,FALSE),IF(VLOOKUP($A320,'Raw - F'!$B:$M,12,FALSE)&lt;&gt;"",VLOOKUP($A320,'Raw - F'!$B:$M,12,FALSE),"")),"")</f>
        <v>5</v>
      </c>
      <c r="H320" s="4" t="str">
        <f>IFERROR(VLOOKUP($A320,'Raw - F'!$B:$O,13,FALSE),"")</f>
        <v>56-75</v>
      </c>
      <c r="I320" s="2" t="str">
        <f>IFERROR(VLOOKUP($A320,'Raw - F'!$B:$O,10,FALSE),"")</f>
        <v>A</v>
      </c>
      <c r="J320" s="2" t="str">
        <f>IFERROR(VLOOKUP($A320,'Raw - F'!$B:$P,15,FALSE),"")</f>
        <v>1m</v>
      </c>
      <c r="K320" s="16" t="str">
        <f>SUBSTITUTE(IFERROR(VLOOKUP($A320,'Raw - F'!$B:$X,23,FALSE),""),0,"")</f>
        <v xml:space="preserve"> </v>
      </c>
      <c r="L320" s="22" t="str">
        <f>IF(VLOOKUP($A320,'Raw - F'!$B:$AA,24,FALSE)="","",VLOOKUP($A320,'Raw - F'!$B:$AA,24,FALSE))</f>
        <v/>
      </c>
      <c r="M320" s="16" t="str">
        <f>SUBSTITUTE(IFERROR(VLOOKUP($A320,'Raw - F'!$B:$X,22,FALSE),""),0,"")</f>
        <v xml:space="preserve"> </v>
      </c>
      <c r="N320" s="16" t="str">
        <f>SUBSTITUTE(IFERROR(VLOOKUP($A320,'Raw - F'!$B:$X,8,FALSE),""),0,"")</f>
        <v/>
      </c>
      <c r="O320" s="16" t="str">
        <f>SUBSTITUTE(IFERROR(VLOOKUP($A320,'Raw - F'!$B:$AA,25,FALSE),""),0,"")</f>
        <v/>
      </c>
      <c r="P320" s="16" t="str">
        <f>SUBSTITUTE(IFERROR(VLOOKUP($A320,'Raw - F'!$B:$AA,21,FALSE),""),0,"")</f>
        <v/>
      </c>
    </row>
    <row r="321" spans="1:16" x14ac:dyDescent="0.35">
      <c r="A321">
        <v>312</v>
      </c>
      <c r="B321" s="9">
        <f>IFERROR(VLOOKUP($A321,'Raw - F'!$B:$R,2,FALSE),"")</f>
        <v>44331</v>
      </c>
      <c r="C321" s="2" t="str">
        <f>IFERROR(VLOOKUP($A321,'Raw - F'!$B:$R,3,FALSE),"")</f>
        <v>THIRSK</v>
      </c>
      <c r="D321" s="2" t="str">
        <f>IFERROR(VLOOKUP($A321,'Raw - F'!$B:$R,6,FALSE),"")</f>
        <v>WFA</v>
      </c>
      <c r="E321" s="2" t="str">
        <f>SUBSTITUTE(IFERROR(VLOOKUP($A321,'Raw - F'!$B:$O,9,FALSE),""),"0","")</f>
        <v>3yo</v>
      </c>
      <c r="F321" s="2" t="str">
        <f>SUBSTITUTE(IFERROR(VLOOKUP($A321,'Raw - F'!$B:$O,7,FALSE),""),"0","")</f>
        <v>Nov</v>
      </c>
      <c r="G321" s="2">
        <f>IFERROR(IF(VLOOKUP($A321,'Raw - F'!$B:$O,11,FALSE)&gt;1,VLOOKUP($A321,'Raw - F'!$B:$O,11,FALSE),IF(VLOOKUP($A321,'Raw - F'!$B:$M,12,FALSE)&lt;&gt;"",VLOOKUP($A321,'Raw - F'!$B:$M,12,FALSE),"")),"")</f>
        <v>4</v>
      </c>
      <c r="H321" s="4" t="str">
        <f>IFERROR(VLOOKUP($A321,'Raw - F'!$B:$O,13,FALSE),"")</f>
        <v>Open</v>
      </c>
      <c r="I321" s="2" t="str">
        <f>IFERROR(VLOOKUP($A321,'Raw - F'!$B:$O,10,FALSE),"")</f>
        <v>A</v>
      </c>
      <c r="J321" s="2" t="str">
        <f>IFERROR(VLOOKUP($A321,'Raw - F'!$B:$P,15,FALSE),"")</f>
        <v>1m 4f</v>
      </c>
      <c r="K321" s="16" t="str">
        <f>SUBSTITUTE(IFERROR(VLOOKUP($A321,'Raw - F'!$B:$X,23,FALSE),""),0,"")</f>
        <v xml:space="preserve"> </v>
      </c>
      <c r="L321" s="22" t="str">
        <f>IF(VLOOKUP($A321,'Raw - F'!$B:$AA,24,FALSE)="","",VLOOKUP($A321,'Raw - F'!$B:$AA,24,FALSE))</f>
        <v/>
      </c>
      <c r="M321" s="16" t="str">
        <f>SUBSTITUTE(IFERROR(VLOOKUP($A321,'Raw - F'!$B:$X,22,FALSE),""),0,"")</f>
        <v xml:space="preserve"> </v>
      </c>
      <c r="N321" s="16" t="str">
        <f>SUBSTITUTE(IFERROR(VLOOKUP($A321,'Raw - F'!$B:$X,8,FALSE),""),0,"")</f>
        <v/>
      </c>
      <c r="O321" s="16" t="str">
        <f>SUBSTITUTE(IFERROR(VLOOKUP($A321,'Raw - F'!$B:$AA,25,FALSE),""),0,"")</f>
        <v/>
      </c>
      <c r="P321" s="16" t="str">
        <f>SUBSTITUTE(IFERROR(VLOOKUP($A321,'Raw - F'!$B:$AA,21,FALSE),""),0,"")</f>
        <v/>
      </c>
    </row>
    <row r="322" spans="1:16" x14ac:dyDescent="0.35">
      <c r="A322">
        <v>313</v>
      </c>
      <c r="B322" s="9">
        <f>IFERROR(VLOOKUP($A322,'Raw - F'!$B:$R,2,FALSE),"")</f>
        <v>44331</v>
      </c>
      <c r="C322" s="2" t="str">
        <f>IFERROR(VLOOKUP($A322,'Raw - F'!$B:$R,3,FALSE),"")</f>
        <v>THIRSK</v>
      </c>
      <c r="D322" s="2" t="str">
        <f>IFERROR(VLOOKUP($A322,'Raw - F'!$B:$R,6,FALSE),"")</f>
        <v>WFA</v>
      </c>
      <c r="E322" s="2" t="str">
        <f>SUBSTITUTE(IFERROR(VLOOKUP($A322,'Raw - F'!$B:$O,9,FALSE),""),"0","")</f>
        <v>2yo</v>
      </c>
      <c r="F322" s="2" t="str">
        <f>SUBSTITUTE(IFERROR(VLOOKUP($A322,'Raw - F'!$B:$O,7,FALSE),""),"0","")</f>
        <v>Mdn</v>
      </c>
      <c r="G322" s="2">
        <f>IFERROR(IF(VLOOKUP($A322,'Raw - F'!$B:$O,11,FALSE)&gt;1,VLOOKUP($A322,'Raw - F'!$B:$O,11,FALSE),IF(VLOOKUP($A322,'Raw - F'!$B:$M,12,FALSE)&lt;&gt;"",VLOOKUP($A322,'Raw - F'!$B:$M,12,FALSE),"")),"")</f>
        <v>4</v>
      </c>
      <c r="H322" s="4" t="str">
        <f>IFERROR(VLOOKUP($A322,'Raw - F'!$B:$O,13,FALSE),"")</f>
        <v>Open</v>
      </c>
      <c r="I322" s="2" t="str">
        <f>IFERROR(VLOOKUP($A322,'Raw - F'!$B:$O,10,FALSE),"")</f>
        <v>F</v>
      </c>
      <c r="J322" s="2" t="str">
        <f>IFERROR(VLOOKUP($A322,'Raw - F'!$B:$P,15,FALSE),"")</f>
        <v>5f</v>
      </c>
      <c r="K322" s="16" t="str">
        <f>SUBSTITUTE(IFERROR(VLOOKUP($A322,'Raw - F'!$B:$X,23,FALSE),""),0,"")</f>
        <v xml:space="preserve"> </v>
      </c>
      <c r="L322" s="22" t="str">
        <f>IF(VLOOKUP($A322,'Raw - F'!$B:$AA,24,FALSE)="","",VLOOKUP($A322,'Raw - F'!$B:$AA,24,FALSE))</f>
        <v/>
      </c>
      <c r="M322" s="16" t="str">
        <f>SUBSTITUTE(IFERROR(VLOOKUP($A322,'Raw - F'!$B:$X,22,FALSE),""),0,"")</f>
        <v xml:space="preserve"> </v>
      </c>
      <c r="N322" s="16" t="str">
        <f>SUBSTITUTE(IFERROR(VLOOKUP($A322,'Raw - F'!$B:$X,8,FALSE),""),0,"")</f>
        <v/>
      </c>
      <c r="O322" s="16" t="str">
        <f>SUBSTITUTE(IFERROR(VLOOKUP($A322,'Raw - F'!$B:$AA,25,FALSE),""),0,"")</f>
        <v>EBF</v>
      </c>
      <c r="P322" s="16" t="str">
        <f>SUBSTITUTE(IFERROR(VLOOKUP($A322,'Raw - F'!$B:$AA,21,FALSE),""),0,"")</f>
        <v/>
      </c>
    </row>
    <row r="323" spans="1:16" x14ac:dyDescent="0.35">
      <c r="A323">
        <v>314</v>
      </c>
      <c r="B323" s="9">
        <f>IFERROR(VLOOKUP($A323,'Raw - F'!$B:$R,2,FALSE),"")</f>
        <v>44331</v>
      </c>
      <c r="C323" s="2" t="str">
        <f>IFERROR(VLOOKUP($A323,'Raw - F'!$B:$R,3,FALSE),"")</f>
        <v>THIRSK</v>
      </c>
      <c r="D323" s="2" t="str">
        <f>IFERROR(VLOOKUP($A323,'Raw - F'!$B:$R,6,FALSE),"")</f>
        <v>Hcap</v>
      </c>
      <c r="E323" s="2" t="str">
        <f>SUBSTITUTE(IFERROR(VLOOKUP($A323,'Raw - F'!$B:$O,9,FALSE),""),"0","")</f>
        <v>4yo+</v>
      </c>
      <c r="F323" s="2" t="str">
        <f>SUBSTITUTE(IFERROR(VLOOKUP($A323,'Raw - F'!$B:$O,7,FALSE),""),"0","")</f>
        <v>Open</v>
      </c>
      <c r="G323" s="2">
        <f>IFERROR(IF(VLOOKUP($A323,'Raw - F'!$B:$O,11,FALSE)&gt;1,VLOOKUP($A323,'Raw - F'!$B:$O,11,FALSE),IF(VLOOKUP($A323,'Raw - F'!$B:$M,12,FALSE)&lt;&gt;"",VLOOKUP($A323,'Raw - F'!$B:$M,12,FALSE),"")),"")</f>
        <v>6</v>
      </c>
      <c r="H323" s="4" t="str">
        <f>IFERROR(VLOOKUP($A323,'Raw - F'!$B:$O,13,FALSE),"")</f>
        <v>46-60</v>
      </c>
      <c r="I323" s="2" t="str">
        <f>IFERROR(VLOOKUP($A323,'Raw - F'!$B:$O,10,FALSE),"")</f>
        <v>A</v>
      </c>
      <c r="J323" s="2" t="str">
        <f>IFERROR(VLOOKUP($A323,'Raw - F'!$B:$P,15,FALSE),"")</f>
        <v>6f</v>
      </c>
      <c r="K323" s="16" t="str">
        <f>SUBSTITUTE(IFERROR(VLOOKUP($A323,'Raw - F'!$B:$X,23,FALSE),""),0,"")</f>
        <v xml:space="preserve"> </v>
      </c>
      <c r="L323" s="22" t="str">
        <f>IF(VLOOKUP($A323,'Raw - F'!$B:$AA,24,FALSE)="","",VLOOKUP($A323,'Raw - F'!$B:$AA,24,FALSE))</f>
        <v/>
      </c>
      <c r="M323" s="16" t="str">
        <f>SUBSTITUTE(IFERROR(VLOOKUP($A323,'Raw - F'!$B:$X,22,FALSE),""),0,"")</f>
        <v xml:space="preserve"> </v>
      </c>
      <c r="N323" s="16" t="str">
        <f>SUBSTITUTE(IFERROR(VLOOKUP($A323,'Raw - F'!$B:$X,8,FALSE),""),0,"")</f>
        <v/>
      </c>
      <c r="O323" s="16" t="str">
        <f>SUBSTITUTE(IFERROR(VLOOKUP($A323,'Raw - F'!$B:$AA,25,FALSE),""),0,"")</f>
        <v/>
      </c>
      <c r="P323" s="16" t="str">
        <f>SUBSTITUTE(IFERROR(VLOOKUP($A323,'Raw - F'!$B:$AA,21,FALSE),""),0,"")</f>
        <v/>
      </c>
    </row>
    <row r="324" spans="1:16" x14ac:dyDescent="0.35">
      <c r="A324">
        <v>315</v>
      </c>
      <c r="B324" s="9">
        <f>IFERROR(VLOOKUP($A324,'Raw - F'!$B:$R,2,FALSE),"")</f>
        <v>44332</v>
      </c>
      <c r="C324" s="2" t="str">
        <f>IFERROR(VLOOKUP($A324,'Raw - F'!$B:$R,3,FALSE),"")</f>
        <v>RIPON</v>
      </c>
      <c r="D324" s="2" t="str">
        <f>IFERROR(VLOOKUP($A324,'Raw - F'!$B:$R,6,FALSE),"")</f>
        <v>Hcap</v>
      </c>
      <c r="E324" s="2" t="str">
        <f>SUBSTITUTE(IFERROR(VLOOKUP($A324,'Raw - F'!$B:$O,9,FALSE),""),"0","")</f>
        <v>4yo+</v>
      </c>
      <c r="F324" s="2" t="str">
        <f>SUBSTITUTE(IFERROR(VLOOKUP($A324,'Raw - F'!$B:$O,7,FALSE),""),"0","")</f>
        <v>Open</v>
      </c>
      <c r="G324" s="2">
        <f>IFERROR(IF(VLOOKUP($A324,'Raw - F'!$B:$O,11,FALSE)&gt;1,VLOOKUP($A324,'Raw - F'!$B:$O,11,FALSE),IF(VLOOKUP($A324,'Raw - F'!$B:$M,12,FALSE)&lt;&gt;"",VLOOKUP($A324,'Raw - F'!$B:$M,12,FALSE),"")),"")</f>
        <v>3</v>
      </c>
      <c r="H324" s="4" t="str">
        <f>IFERROR(VLOOKUP($A324,'Raw - F'!$B:$O,13,FALSE),"")</f>
        <v>71-90</v>
      </c>
      <c r="I324" s="2" t="str">
        <f>IFERROR(VLOOKUP($A324,'Raw - F'!$B:$O,10,FALSE),"")</f>
        <v>A</v>
      </c>
      <c r="J324" s="2" t="str">
        <f>IFERROR(VLOOKUP($A324,'Raw - F'!$B:$P,15,FALSE),"")</f>
        <v>1m 2f</v>
      </c>
      <c r="K324" s="16" t="str">
        <f>SUBSTITUTE(IFERROR(VLOOKUP($A324,'Raw - F'!$B:$X,23,FALSE),""),0,"")</f>
        <v xml:space="preserve"> </v>
      </c>
      <c r="L324" s="22" t="str">
        <f>IF(VLOOKUP($A324,'Raw - F'!$B:$AA,24,FALSE)="","",VLOOKUP($A324,'Raw - F'!$B:$AA,24,FALSE))</f>
        <v/>
      </c>
      <c r="M324" s="16" t="str">
        <f>SUBSTITUTE(IFERROR(VLOOKUP($A324,'Raw - F'!$B:$X,22,FALSE),""),0,"")</f>
        <v xml:space="preserve"> </v>
      </c>
      <c r="N324" s="16" t="str">
        <f>SUBSTITUTE(IFERROR(VLOOKUP($A324,'Raw - F'!$B:$X,8,FALSE),""),0,"")</f>
        <v/>
      </c>
      <c r="O324" s="16" t="str">
        <f>SUBSTITUTE(IFERROR(VLOOKUP($A324,'Raw - F'!$B:$AA,25,FALSE),""),0,"")</f>
        <v/>
      </c>
      <c r="P324" s="16" t="str">
        <f>SUBSTITUTE(IFERROR(VLOOKUP($A324,'Raw - F'!$B:$AA,21,FALSE),""),0,"")</f>
        <v/>
      </c>
    </row>
    <row r="325" spans="1:16" x14ac:dyDescent="0.35">
      <c r="A325">
        <v>316</v>
      </c>
      <c r="B325" s="9">
        <f>IFERROR(VLOOKUP($A325,'Raw - F'!$B:$R,2,FALSE),"")</f>
        <v>44332</v>
      </c>
      <c r="C325" s="2" t="str">
        <f>IFERROR(VLOOKUP($A325,'Raw - F'!$B:$R,3,FALSE),"")</f>
        <v>RIPON</v>
      </c>
      <c r="D325" s="2" t="str">
        <f>IFERROR(VLOOKUP($A325,'Raw - F'!$B:$R,6,FALSE),"")</f>
        <v>Hcap</v>
      </c>
      <c r="E325" s="2" t="str">
        <f>SUBSTITUTE(IFERROR(VLOOKUP($A325,'Raw - F'!$B:$O,9,FALSE),""),"0","")</f>
        <v>3yo+</v>
      </c>
      <c r="F325" s="2" t="str">
        <f>SUBSTITUTE(IFERROR(VLOOKUP($A325,'Raw - F'!$B:$O,7,FALSE),""),"0","")</f>
        <v>Open</v>
      </c>
      <c r="G325" s="2">
        <f>IFERROR(IF(VLOOKUP($A325,'Raw - F'!$B:$O,11,FALSE)&gt;1,VLOOKUP($A325,'Raw - F'!$B:$O,11,FALSE),IF(VLOOKUP($A325,'Raw - F'!$B:$M,12,FALSE)&lt;&gt;"",VLOOKUP($A325,'Raw - F'!$B:$M,12,FALSE),"")),"")</f>
        <v>3</v>
      </c>
      <c r="H325" s="4" t="str">
        <f>IFERROR(VLOOKUP($A325,'Raw - F'!$B:$O,13,FALSE),"")</f>
        <v>76-95</v>
      </c>
      <c r="I325" s="2" t="str">
        <f>IFERROR(VLOOKUP($A325,'Raw - F'!$B:$O,10,FALSE),"")</f>
        <v>F</v>
      </c>
      <c r="J325" s="2" t="str">
        <f>IFERROR(VLOOKUP($A325,'Raw - F'!$B:$P,15,FALSE),"")</f>
        <v>6f</v>
      </c>
      <c r="K325" s="16" t="str">
        <f>SUBSTITUTE(IFERROR(VLOOKUP($A325,'Raw - F'!$B:$X,23,FALSE),""),0,"")</f>
        <v xml:space="preserve"> </v>
      </c>
      <c r="L325" s="22" t="str">
        <f>IF(VLOOKUP($A325,'Raw - F'!$B:$AA,24,FALSE)="","",VLOOKUP($A325,'Raw - F'!$B:$AA,24,FALSE))</f>
        <v/>
      </c>
      <c r="M325" s="16" t="str">
        <f>SUBSTITUTE(IFERROR(VLOOKUP($A325,'Raw - F'!$B:$X,22,FALSE),""),0,"")</f>
        <v xml:space="preserve"> </v>
      </c>
      <c r="N325" s="16" t="str">
        <f>SUBSTITUTE(IFERROR(VLOOKUP($A325,'Raw - F'!$B:$X,8,FALSE),""),0,"")</f>
        <v/>
      </c>
      <c r="O325" s="16" t="str">
        <f>SUBSTITUTE(IFERROR(VLOOKUP($A325,'Raw - F'!$B:$AA,25,FALSE),""),0,"")</f>
        <v>EBF</v>
      </c>
      <c r="P325" s="16" t="str">
        <f>SUBSTITUTE(IFERROR(VLOOKUP($A325,'Raw - F'!$B:$AA,21,FALSE),""),0,"")</f>
        <v/>
      </c>
    </row>
    <row r="326" spans="1:16" x14ac:dyDescent="0.35">
      <c r="A326">
        <v>317</v>
      </c>
      <c r="B326" s="9">
        <f>IFERROR(VLOOKUP($A326,'Raw - F'!$B:$R,2,FALSE),"")</f>
        <v>44332</v>
      </c>
      <c r="C326" s="2" t="str">
        <f>IFERROR(VLOOKUP($A326,'Raw - F'!$B:$R,3,FALSE),"")</f>
        <v>RIPON</v>
      </c>
      <c r="D326" s="2" t="str">
        <f>IFERROR(VLOOKUP($A326,'Raw - F'!$B:$R,6,FALSE),"")</f>
        <v>Hcap</v>
      </c>
      <c r="E326" s="2" t="str">
        <f>SUBSTITUTE(IFERROR(VLOOKUP($A326,'Raw - F'!$B:$O,9,FALSE),""),"0","")</f>
        <v>3yo</v>
      </c>
      <c r="F326" s="2" t="str">
        <f>SUBSTITUTE(IFERROR(VLOOKUP($A326,'Raw - F'!$B:$O,7,FALSE),""),"0","")</f>
        <v>Open</v>
      </c>
      <c r="G326" s="2">
        <f>IFERROR(IF(VLOOKUP($A326,'Raw - F'!$B:$O,11,FALSE)&gt;1,VLOOKUP($A326,'Raw - F'!$B:$O,11,FALSE),IF(VLOOKUP($A326,'Raw - F'!$B:$M,12,FALSE)&lt;&gt;"",VLOOKUP($A326,'Raw - F'!$B:$M,12,FALSE),"")),"")</f>
        <v>4</v>
      </c>
      <c r="H326" s="4" t="str">
        <f>IFERROR(VLOOKUP($A326,'Raw - F'!$B:$O,13,FALSE),"")</f>
        <v>66-85</v>
      </c>
      <c r="I326" s="2" t="str">
        <f>IFERROR(VLOOKUP($A326,'Raw - F'!$B:$O,10,FALSE),"")</f>
        <v>A</v>
      </c>
      <c r="J326" s="2" t="str">
        <f>IFERROR(VLOOKUP($A326,'Raw - F'!$B:$P,15,FALSE),"")</f>
        <v>1m 2f</v>
      </c>
      <c r="K326" s="16" t="str">
        <f>SUBSTITUTE(IFERROR(VLOOKUP($A326,'Raw - F'!$B:$X,23,FALSE),""),0,"")</f>
        <v xml:space="preserve"> </v>
      </c>
      <c r="L326" s="22" t="str">
        <f>IF(VLOOKUP($A326,'Raw - F'!$B:$AA,24,FALSE)="","",VLOOKUP($A326,'Raw - F'!$B:$AA,24,FALSE))</f>
        <v/>
      </c>
      <c r="M326" s="16" t="str">
        <f>SUBSTITUTE(IFERROR(VLOOKUP($A326,'Raw - F'!$B:$X,22,FALSE),""),0,"")</f>
        <v xml:space="preserve"> </v>
      </c>
      <c r="N326" s="16" t="str">
        <f>SUBSTITUTE(IFERROR(VLOOKUP($A326,'Raw - F'!$B:$X,8,FALSE),""),0,"")</f>
        <v/>
      </c>
      <c r="O326" s="16" t="str">
        <f>SUBSTITUTE(IFERROR(VLOOKUP($A326,'Raw - F'!$B:$AA,25,FALSE),""),0,"")</f>
        <v/>
      </c>
      <c r="P326" s="16" t="str">
        <f>SUBSTITUTE(IFERROR(VLOOKUP($A326,'Raw - F'!$B:$AA,21,FALSE),""),0,"")</f>
        <v/>
      </c>
    </row>
    <row r="327" spans="1:16" x14ac:dyDescent="0.35">
      <c r="A327">
        <v>318</v>
      </c>
      <c r="B327" s="9">
        <f>IFERROR(VLOOKUP($A327,'Raw - F'!$B:$R,2,FALSE),"")</f>
        <v>44332</v>
      </c>
      <c r="C327" s="2" t="str">
        <f>IFERROR(VLOOKUP($A327,'Raw - F'!$B:$R,3,FALSE),"")</f>
        <v>RIPON</v>
      </c>
      <c r="D327" s="2" t="str">
        <f>IFERROR(VLOOKUP($A327,'Raw - F'!$B:$R,6,FALSE),"")</f>
        <v>WFA</v>
      </c>
      <c r="E327" s="2" t="str">
        <f>SUBSTITUTE(IFERROR(VLOOKUP($A327,'Raw - F'!$B:$O,9,FALSE),""),"0","")</f>
        <v>2yo</v>
      </c>
      <c r="F327" s="2" t="str">
        <f>SUBSTITUTE(IFERROR(VLOOKUP($A327,'Raw - F'!$B:$O,7,FALSE),""),"0","")</f>
        <v>Nov</v>
      </c>
      <c r="G327" s="2">
        <f>IFERROR(IF(VLOOKUP($A327,'Raw - F'!$B:$O,11,FALSE)&gt;1,VLOOKUP($A327,'Raw - F'!$B:$O,11,FALSE),IF(VLOOKUP($A327,'Raw - F'!$B:$M,12,FALSE)&lt;&gt;"",VLOOKUP($A327,'Raw - F'!$B:$M,12,FALSE),"")),"")</f>
        <v>4</v>
      </c>
      <c r="H327" s="4" t="str">
        <f>IFERROR(VLOOKUP($A327,'Raw - F'!$B:$O,13,FALSE),"")</f>
        <v>Open</v>
      </c>
      <c r="I327" s="2" t="str">
        <f>IFERROR(VLOOKUP($A327,'Raw - F'!$B:$O,10,FALSE),"")</f>
        <v>A</v>
      </c>
      <c r="J327" s="2" t="str">
        <f>IFERROR(VLOOKUP($A327,'Raw - F'!$B:$P,15,FALSE),"")</f>
        <v>6f</v>
      </c>
      <c r="K327" s="16" t="str">
        <f>SUBSTITUTE(IFERROR(VLOOKUP($A327,'Raw - F'!$B:$X,23,FALSE),""),0,"")</f>
        <v xml:space="preserve"> </v>
      </c>
      <c r="L327" s="22" t="str">
        <f>IF(VLOOKUP($A327,'Raw - F'!$B:$AA,24,FALSE)="","",VLOOKUP($A327,'Raw - F'!$B:$AA,24,FALSE))</f>
        <v/>
      </c>
      <c r="M327" s="16" t="str">
        <f>SUBSTITUTE(IFERROR(VLOOKUP($A327,'Raw - F'!$B:$X,22,FALSE),""),0,"")</f>
        <v xml:space="preserve"> </v>
      </c>
      <c r="N327" s="16" t="str">
        <f>SUBSTITUTE(IFERROR(VLOOKUP($A327,'Raw - F'!$B:$X,8,FALSE),""),0,"")</f>
        <v/>
      </c>
      <c r="O327" s="16" t="str">
        <f>SUBSTITUTE(IFERROR(VLOOKUP($A327,'Raw - F'!$B:$AA,25,FALSE),""),0,"")</f>
        <v/>
      </c>
      <c r="P327" s="16" t="str">
        <f>SUBSTITUTE(IFERROR(VLOOKUP($A327,'Raw - F'!$B:$AA,21,FALSE),""),0,"")</f>
        <v/>
      </c>
    </row>
    <row r="328" spans="1:16" x14ac:dyDescent="0.35">
      <c r="A328">
        <v>319</v>
      </c>
      <c r="B328" s="9">
        <f>IFERROR(VLOOKUP($A328,'Raw - F'!$B:$R,2,FALSE),"")</f>
        <v>44332</v>
      </c>
      <c r="C328" s="2" t="str">
        <f>IFERROR(VLOOKUP($A328,'Raw - F'!$B:$R,3,FALSE),"")</f>
        <v>RIPON</v>
      </c>
      <c r="D328" s="2" t="str">
        <f>IFERROR(VLOOKUP($A328,'Raw - F'!$B:$R,6,FALSE),"")</f>
        <v>WFA</v>
      </c>
      <c r="E328" s="2" t="str">
        <f>SUBSTITUTE(IFERROR(VLOOKUP($A328,'Raw - F'!$B:$O,9,FALSE),""),"0","")</f>
        <v>3yo</v>
      </c>
      <c r="F328" s="2" t="str">
        <f>SUBSTITUTE(IFERROR(VLOOKUP($A328,'Raw - F'!$B:$O,7,FALSE),""),"0","")</f>
        <v>Mdn</v>
      </c>
      <c r="G328" s="2">
        <f>IFERROR(IF(VLOOKUP($A328,'Raw - F'!$B:$O,11,FALSE)&gt;1,VLOOKUP($A328,'Raw - F'!$B:$O,11,FALSE),IF(VLOOKUP($A328,'Raw - F'!$B:$M,12,FALSE)&lt;&gt;"",VLOOKUP($A328,'Raw - F'!$B:$M,12,FALSE),"")),"")</f>
        <v>5</v>
      </c>
      <c r="H328" s="4" t="str">
        <f>IFERROR(VLOOKUP($A328,'Raw - F'!$B:$O,13,FALSE),"")</f>
        <v>Open</v>
      </c>
      <c r="I328" s="2" t="str">
        <f>IFERROR(VLOOKUP($A328,'Raw - F'!$B:$O,10,FALSE),"")</f>
        <v>A</v>
      </c>
      <c r="J328" s="2" t="str">
        <f>IFERROR(VLOOKUP($A328,'Raw - F'!$B:$P,15,FALSE),"")</f>
        <v>1m 2f</v>
      </c>
      <c r="K328" s="16" t="str">
        <f>SUBSTITUTE(IFERROR(VLOOKUP($A328,'Raw - F'!$B:$X,23,FALSE),""),0,"")</f>
        <v xml:space="preserve"> </v>
      </c>
      <c r="L328" s="22" t="str">
        <f>IF(VLOOKUP($A328,'Raw - F'!$B:$AA,24,FALSE)="","",VLOOKUP($A328,'Raw - F'!$B:$AA,24,FALSE))</f>
        <v/>
      </c>
      <c r="M328" s="16" t="str">
        <f>SUBSTITUTE(IFERROR(VLOOKUP($A328,'Raw - F'!$B:$X,22,FALSE),""),0,"")</f>
        <v xml:space="preserve"> </v>
      </c>
      <c r="N328" s="16" t="str">
        <f>SUBSTITUTE(IFERROR(VLOOKUP($A328,'Raw - F'!$B:$X,8,FALSE),""),0,"")</f>
        <v/>
      </c>
      <c r="O328" s="16" t="str">
        <f>SUBSTITUTE(IFERROR(VLOOKUP($A328,'Raw - F'!$B:$AA,25,FALSE),""),0,"")</f>
        <v/>
      </c>
      <c r="P328" s="16" t="str">
        <f>SUBSTITUTE(IFERROR(VLOOKUP($A328,'Raw - F'!$B:$AA,21,FALSE),""),0,"")</f>
        <v/>
      </c>
    </row>
    <row r="329" spans="1:16" x14ac:dyDescent="0.35">
      <c r="A329">
        <v>320</v>
      </c>
      <c r="B329" s="9">
        <f>IFERROR(VLOOKUP($A329,'Raw - F'!$B:$R,2,FALSE),"")</f>
        <v>44332</v>
      </c>
      <c r="C329" s="2" t="str">
        <f>IFERROR(VLOOKUP($A329,'Raw - F'!$B:$R,3,FALSE),"")</f>
        <v>RIPON</v>
      </c>
      <c r="D329" s="2" t="str">
        <f>IFERROR(VLOOKUP($A329,'Raw - F'!$B:$R,6,FALSE),"")</f>
        <v>Hcap</v>
      </c>
      <c r="E329" s="2" t="str">
        <f>SUBSTITUTE(IFERROR(VLOOKUP($A329,'Raw - F'!$B:$O,9,FALSE),""),"0","")</f>
        <v>4yo+</v>
      </c>
      <c r="F329" s="2" t="str">
        <f>SUBSTITUTE(IFERROR(VLOOKUP($A329,'Raw - F'!$B:$O,7,FALSE),""),"0","")</f>
        <v>Open</v>
      </c>
      <c r="G329" s="2">
        <f>IFERROR(IF(VLOOKUP($A329,'Raw - F'!$B:$O,11,FALSE)&gt;1,VLOOKUP($A329,'Raw - F'!$B:$O,11,FALSE),IF(VLOOKUP($A329,'Raw - F'!$B:$M,12,FALSE)&lt;&gt;"",VLOOKUP($A329,'Raw - F'!$B:$M,12,FALSE),"")),"")</f>
        <v>5</v>
      </c>
      <c r="H329" s="4" t="str">
        <f>IFERROR(VLOOKUP($A329,'Raw - F'!$B:$O,13,FALSE),"")</f>
        <v>51-70</v>
      </c>
      <c r="I329" s="2" t="str">
        <f>IFERROR(VLOOKUP($A329,'Raw - F'!$B:$O,10,FALSE),"")</f>
        <v>A</v>
      </c>
      <c r="J329" s="2" t="str">
        <f>IFERROR(VLOOKUP($A329,'Raw - F'!$B:$P,15,FALSE),"")</f>
        <v>5f</v>
      </c>
      <c r="K329" s="16" t="str">
        <f>SUBSTITUTE(IFERROR(VLOOKUP($A329,'Raw - F'!$B:$X,23,FALSE),""),0,"")</f>
        <v xml:space="preserve"> </v>
      </c>
      <c r="L329" s="22" t="str">
        <f>IF(VLOOKUP($A329,'Raw - F'!$B:$AA,24,FALSE)="","",VLOOKUP($A329,'Raw - F'!$B:$AA,24,FALSE))</f>
        <v/>
      </c>
      <c r="M329" s="16" t="str">
        <f>SUBSTITUTE(IFERROR(VLOOKUP($A329,'Raw - F'!$B:$X,22,FALSE),""),0,"")</f>
        <v xml:space="preserve"> </v>
      </c>
      <c r="N329" s="16" t="str">
        <f>SUBSTITUTE(IFERROR(VLOOKUP($A329,'Raw - F'!$B:$X,8,FALSE),""),0,"")</f>
        <v/>
      </c>
      <c r="O329" s="16" t="str">
        <f>SUBSTITUTE(IFERROR(VLOOKUP($A329,'Raw - F'!$B:$AA,25,FALSE),""),0,"")</f>
        <v/>
      </c>
      <c r="P329" s="16" t="str">
        <f>SUBSTITUTE(IFERROR(VLOOKUP($A329,'Raw - F'!$B:$AA,21,FALSE),""),0,"")</f>
        <v>App</v>
      </c>
    </row>
    <row r="330" spans="1:16" x14ac:dyDescent="0.35">
      <c r="A330">
        <v>321</v>
      </c>
      <c r="B330" s="9">
        <f>IFERROR(VLOOKUP($A330,'Raw - F'!$B:$R,2,FALSE),"")</f>
        <v>44332</v>
      </c>
      <c r="C330" s="2" t="str">
        <f>IFERROR(VLOOKUP($A330,'Raw - F'!$B:$R,3,FALSE),"")</f>
        <v>RIPON</v>
      </c>
      <c r="D330" s="2" t="str">
        <f>IFERROR(VLOOKUP($A330,'Raw - F'!$B:$R,6,FALSE),"")</f>
        <v>Hcap</v>
      </c>
      <c r="E330" s="2" t="str">
        <f>SUBSTITUTE(IFERROR(VLOOKUP($A330,'Raw - F'!$B:$O,9,FALSE),""),"0","")</f>
        <v>3yo</v>
      </c>
      <c r="F330" s="2" t="str">
        <f>SUBSTITUTE(IFERROR(VLOOKUP($A330,'Raw - F'!$B:$O,7,FALSE),""),"0","")</f>
        <v>Open</v>
      </c>
      <c r="G330" s="2">
        <f>IFERROR(IF(VLOOKUP($A330,'Raw - F'!$B:$O,11,FALSE)&gt;1,VLOOKUP($A330,'Raw - F'!$B:$O,11,FALSE),IF(VLOOKUP($A330,'Raw - F'!$B:$M,12,FALSE)&lt;&gt;"",VLOOKUP($A330,'Raw - F'!$B:$M,12,FALSE),"")),"")</f>
        <v>6</v>
      </c>
      <c r="H330" s="4" t="str">
        <f>IFERROR(VLOOKUP($A330,'Raw - F'!$B:$O,13,FALSE),"")</f>
        <v>46-65</v>
      </c>
      <c r="I330" s="2" t="str">
        <f>IFERROR(VLOOKUP($A330,'Raw - F'!$B:$O,10,FALSE),"")</f>
        <v>A</v>
      </c>
      <c r="J330" s="2" t="str">
        <f>IFERROR(VLOOKUP($A330,'Raw - F'!$B:$P,15,FALSE),"")</f>
        <v>6f</v>
      </c>
      <c r="K330" s="16" t="str">
        <f>SUBSTITUTE(IFERROR(VLOOKUP($A330,'Raw - F'!$B:$X,23,FALSE),""),0,"")</f>
        <v xml:space="preserve"> </v>
      </c>
      <c r="L330" s="22" t="str">
        <f>IF(VLOOKUP($A330,'Raw - F'!$B:$AA,24,FALSE)="","",VLOOKUP($A330,'Raw - F'!$B:$AA,24,FALSE))</f>
        <v/>
      </c>
      <c r="M330" s="16" t="str">
        <f>SUBSTITUTE(IFERROR(VLOOKUP($A330,'Raw - F'!$B:$X,22,FALSE),""),0,"")</f>
        <v xml:space="preserve"> </v>
      </c>
      <c r="N330" s="16" t="str">
        <f>SUBSTITUTE(IFERROR(VLOOKUP($A330,'Raw - F'!$B:$X,8,FALSE),""),0,"")</f>
        <v/>
      </c>
      <c r="O330" s="16" t="str">
        <f>SUBSTITUTE(IFERROR(VLOOKUP($A330,'Raw - F'!$B:$AA,25,FALSE),""),0,"")</f>
        <v/>
      </c>
      <c r="P330" s="16" t="str">
        <f>SUBSTITUTE(IFERROR(VLOOKUP($A330,'Raw - F'!$B:$AA,21,FALSE),""),0,"")</f>
        <v/>
      </c>
    </row>
    <row r="331" spans="1:16" x14ac:dyDescent="0.35">
      <c r="A331">
        <v>322</v>
      </c>
      <c r="B331" s="9">
        <f>IFERROR(VLOOKUP($A331,'Raw - F'!$B:$R,2,FALSE),"")</f>
        <v>44333</v>
      </c>
      <c r="C331" s="2" t="str">
        <f>IFERROR(VLOOKUP($A331,'Raw - F'!$B:$R,3,FALSE),"")</f>
        <v>CARLISLE</v>
      </c>
      <c r="D331" s="2" t="str">
        <f>IFERROR(VLOOKUP($A331,'Raw - F'!$B:$R,6,FALSE),"")</f>
        <v>Hcap</v>
      </c>
      <c r="E331" s="2" t="str">
        <f>SUBSTITUTE(IFERROR(VLOOKUP($A331,'Raw - F'!$B:$O,9,FALSE),""),"0","")</f>
        <v>4yo+</v>
      </c>
      <c r="F331" s="2" t="str">
        <f>SUBSTITUTE(IFERROR(VLOOKUP($A331,'Raw - F'!$B:$O,7,FALSE),""),"0","")</f>
        <v>Open</v>
      </c>
      <c r="G331" s="2">
        <f>IFERROR(IF(VLOOKUP($A331,'Raw - F'!$B:$O,11,FALSE)&gt;1,VLOOKUP($A331,'Raw - F'!$B:$O,11,FALSE),IF(VLOOKUP($A331,'Raw - F'!$B:$M,12,FALSE)&lt;&gt;"",VLOOKUP($A331,'Raw - F'!$B:$M,12,FALSE),"")),"")</f>
        <v>4</v>
      </c>
      <c r="H331" s="4" t="str">
        <f>IFERROR(VLOOKUP($A331,'Raw - F'!$B:$O,13,FALSE),"")</f>
        <v>61-80</v>
      </c>
      <c r="I331" s="2" t="str">
        <f>IFERROR(VLOOKUP($A331,'Raw - F'!$B:$O,10,FALSE),"")</f>
        <v>A</v>
      </c>
      <c r="J331" s="2" t="str">
        <f>IFERROR(VLOOKUP($A331,'Raw - F'!$B:$P,15,FALSE),"")</f>
        <v>6f</v>
      </c>
      <c r="K331" s="16" t="str">
        <f>SUBSTITUTE(IFERROR(VLOOKUP($A331,'Raw - F'!$B:$X,23,FALSE),""),0,"")</f>
        <v xml:space="preserve"> </v>
      </c>
      <c r="L331" s="22" t="str">
        <f>IF(VLOOKUP($A331,'Raw - F'!$B:$AA,24,FALSE)="","",VLOOKUP($A331,'Raw - F'!$B:$AA,24,FALSE))</f>
        <v/>
      </c>
      <c r="M331" s="16" t="str">
        <f>SUBSTITUTE(IFERROR(VLOOKUP($A331,'Raw - F'!$B:$X,22,FALSE),""),0,"")</f>
        <v xml:space="preserve"> </v>
      </c>
      <c r="N331" s="16" t="str">
        <f>SUBSTITUTE(IFERROR(VLOOKUP($A331,'Raw - F'!$B:$X,8,FALSE),""),0,"")</f>
        <v/>
      </c>
      <c r="O331" s="16" t="str">
        <f>SUBSTITUTE(IFERROR(VLOOKUP($A331,'Raw - F'!$B:$AA,25,FALSE),""),0,"")</f>
        <v/>
      </c>
      <c r="P331" s="16" t="str">
        <f>SUBSTITUTE(IFERROR(VLOOKUP($A331,'Raw - F'!$B:$AA,21,FALSE),""),0,"")</f>
        <v/>
      </c>
    </row>
    <row r="332" spans="1:16" x14ac:dyDescent="0.35">
      <c r="A332">
        <v>323</v>
      </c>
      <c r="B332" s="9">
        <f>IFERROR(VLOOKUP($A332,'Raw - F'!$B:$R,2,FALSE),"")</f>
        <v>44333</v>
      </c>
      <c r="C332" s="2" t="str">
        <f>IFERROR(VLOOKUP($A332,'Raw - F'!$B:$R,3,FALSE),"")</f>
        <v>CARLISLE</v>
      </c>
      <c r="D332" s="2" t="str">
        <f>IFERROR(VLOOKUP($A332,'Raw - F'!$B:$R,6,FALSE),"")</f>
        <v>Hcap</v>
      </c>
      <c r="E332" s="2" t="str">
        <f>SUBSTITUTE(IFERROR(VLOOKUP($A332,'Raw - F'!$B:$O,9,FALSE),""),"0","")</f>
        <v>4yo+</v>
      </c>
      <c r="F332" s="2" t="str">
        <f>SUBSTITUTE(IFERROR(VLOOKUP($A332,'Raw - F'!$B:$O,7,FALSE),""),"0","")</f>
        <v>Open</v>
      </c>
      <c r="G332" s="2">
        <f>IFERROR(IF(VLOOKUP($A332,'Raw - F'!$B:$O,11,FALSE)&gt;1,VLOOKUP($A332,'Raw - F'!$B:$O,11,FALSE),IF(VLOOKUP($A332,'Raw - F'!$B:$M,12,FALSE)&lt;&gt;"",VLOOKUP($A332,'Raw - F'!$B:$M,12,FALSE),"")),"")</f>
        <v>4</v>
      </c>
      <c r="H332" s="4" t="str">
        <f>IFERROR(VLOOKUP($A332,'Raw - F'!$B:$O,13,FALSE),"")</f>
        <v>61-80</v>
      </c>
      <c r="I332" s="2" t="str">
        <f>IFERROR(VLOOKUP($A332,'Raw - F'!$B:$O,10,FALSE),"")</f>
        <v>A</v>
      </c>
      <c r="J332" s="2" t="str">
        <f>IFERROR(VLOOKUP($A332,'Raw - F'!$B:$P,15,FALSE),"")</f>
        <v>1m</v>
      </c>
      <c r="K332" s="16" t="str">
        <f>SUBSTITUTE(IFERROR(VLOOKUP($A332,'Raw - F'!$B:$X,23,FALSE),""),0,"")</f>
        <v xml:space="preserve"> </v>
      </c>
      <c r="L332" s="22" t="str">
        <f>IF(VLOOKUP($A332,'Raw - F'!$B:$AA,24,FALSE)="","",VLOOKUP($A332,'Raw - F'!$B:$AA,24,FALSE))</f>
        <v/>
      </c>
      <c r="M332" s="16" t="str">
        <f>SUBSTITUTE(IFERROR(VLOOKUP($A332,'Raw - F'!$B:$X,22,FALSE),""),0,"")</f>
        <v xml:space="preserve"> </v>
      </c>
      <c r="N332" s="16" t="str">
        <f>SUBSTITUTE(IFERROR(VLOOKUP($A332,'Raw - F'!$B:$X,8,FALSE),""),0,"")</f>
        <v/>
      </c>
      <c r="O332" s="16" t="str">
        <f>SUBSTITUTE(IFERROR(VLOOKUP($A332,'Raw - F'!$B:$AA,25,FALSE),""),0,"")</f>
        <v/>
      </c>
      <c r="P332" s="16" t="str">
        <f>SUBSTITUTE(IFERROR(VLOOKUP($A332,'Raw - F'!$B:$AA,21,FALSE),""),0,"")</f>
        <v/>
      </c>
    </row>
    <row r="333" spans="1:16" x14ac:dyDescent="0.35">
      <c r="A333">
        <v>324</v>
      </c>
      <c r="B333" s="9">
        <f>IFERROR(VLOOKUP($A333,'Raw - F'!$B:$R,2,FALSE),"")</f>
        <v>44333</v>
      </c>
      <c r="C333" s="2" t="str">
        <f>IFERROR(VLOOKUP($A333,'Raw - F'!$B:$R,3,FALSE),"")</f>
        <v>CARLISLE</v>
      </c>
      <c r="D333" s="2" t="str">
        <f>IFERROR(VLOOKUP($A333,'Raw - F'!$B:$R,6,FALSE),"")</f>
        <v>WFA</v>
      </c>
      <c r="E333" s="2" t="str">
        <f>SUBSTITUTE(IFERROR(VLOOKUP($A333,'Raw - F'!$B:$O,9,FALSE),""),"0","")</f>
        <v>2yo</v>
      </c>
      <c r="F333" s="2" t="str">
        <f>SUBSTITUTE(IFERROR(VLOOKUP($A333,'Raw - F'!$B:$O,7,FALSE),""),"0","")</f>
        <v>Nov</v>
      </c>
      <c r="G333" s="2">
        <f>IFERROR(IF(VLOOKUP($A333,'Raw - F'!$B:$O,11,FALSE)&gt;1,VLOOKUP($A333,'Raw - F'!$B:$O,11,FALSE),IF(VLOOKUP($A333,'Raw - F'!$B:$M,12,FALSE)&lt;&gt;"",VLOOKUP($A333,'Raw - F'!$B:$M,12,FALSE),"")),"")</f>
        <v>4</v>
      </c>
      <c r="H333" s="4" t="str">
        <f>IFERROR(VLOOKUP($A333,'Raw - F'!$B:$O,13,FALSE),"")</f>
        <v>Open</v>
      </c>
      <c r="I333" s="2" t="str">
        <f>IFERROR(VLOOKUP($A333,'Raw - F'!$B:$O,10,FALSE),"")</f>
        <v>A</v>
      </c>
      <c r="J333" s="2" t="str">
        <f>IFERROR(VLOOKUP($A333,'Raw - F'!$B:$P,15,FALSE),"")</f>
        <v>5f</v>
      </c>
      <c r="K333" s="16" t="str">
        <f>SUBSTITUTE(IFERROR(VLOOKUP($A333,'Raw - F'!$B:$X,23,FALSE),""),0,"")</f>
        <v xml:space="preserve"> </v>
      </c>
      <c r="L333" s="22" t="str">
        <f>IF(VLOOKUP($A333,'Raw - F'!$B:$AA,24,FALSE)="","",VLOOKUP($A333,'Raw - F'!$B:$AA,24,FALSE))</f>
        <v/>
      </c>
      <c r="M333" s="16" t="str">
        <f>SUBSTITUTE(IFERROR(VLOOKUP($A333,'Raw - F'!$B:$X,22,FALSE),""),0,"")</f>
        <v xml:space="preserve"> </v>
      </c>
      <c r="N333" s="16" t="str">
        <f>SUBSTITUTE(IFERROR(VLOOKUP($A333,'Raw - F'!$B:$X,8,FALSE),""),0,"")</f>
        <v/>
      </c>
      <c r="O333" s="16" t="str">
        <f>SUBSTITUTE(IFERROR(VLOOKUP($A333,'Raw - F'!$B:$AA,25,FALSE),""),0,"")</f>
        <v>EBF</v>
      </c>
      <c r="P333" s="16" t="str">
        <f>SUBSTITUTE(IFERROR(VLOOKUP($A333,'Raw - F'!$B:$AA,21,FALSE),""),0,"")</f>
        <v/>
      </c>
    </row>
    <row r="334" spans="1:16" x14ac:dyDescent="0.35">
      <c r="A334">
        <v>325</v>
      </c>
      <c r="B334" s="9">
        <f>IFERROR(VLOOKUP($A334,'Raw - F'!$B:$R,2,FALSE),"")</f>
        <v>44333</v>
      </c>
      <c r="C334" s="2" t="str">
        <f>IFERROR(VLOOKUP($A334,'Raw - F'!$B:$R,3,FALSE),"")</f>
        <v>CARLISLE</v>
      </c>
      <c r="D334" s="2" t="str">
        <f>IFERROR(VLOOKUP($A334,'Raw - F'!$B:$R,6,FALSE),"")</f>
        <v>Hcap</v>
      </c>
      <c r="E334" s="2" t="str">
        <f>SUBSTITUTE(IFERROR(VLOOKUP($A334,'Raw - F'!$B:$O,9,FALSE),""),"0","")</f>
        <v>4yo+</v>
      </c>
      <c r="F334" s="2" t="str">
        <f>SUBSTITUTE(IFERROR(VLOOKUP($A334,'Raw - F'!$B:$O,7,FALSE),""),"0","")</f>
        <v>Open</v>
      </c>
      <c r="G334" s="2">
        <f>IFERROR(IF(VLOOKUP($A334,'Raw - F'!$B:$O,11,FALSE)&gt;1,VLOOKUP($A334,'Raw - F'!$B:$O,11,FALSE),IF(VLOOKUP($A334,'Raw - F'!$B:$M,12,FALSE)&lt;&gt;"",VLOOKUP($A334,'Raw - F'!$B:$M,12,FALSE),"")),"")</f>
        <v>5</v>
      </c>
      <c r="H334" s="4" t="str">
        <f>IFERROR(VLOOKUP($A334,'Raw - F'!$B:$O,13,FALSE),"")</f>
        <v>56-75</v>
      </c>
      <c r="I334" s="2" t="str">
        <f>IFERROR(VLOOKUP($A334,'Raw - F'!$B:$O,10,FALSE),"")</f>
        <v>A</v>
      </c>
      <c r="J334" s="2" t="str">
        <f>IFERROR(VLOOKUP($A334,'Raw - F'!$B:$P,15,FALSE),"")</f>
        <v>1m 3f</v>
      </c>
      <c r="K334" s="16" t="str">
        <f>SUBSTITUTE(IFERROR(VLOOKUP($A334,'Raw - F'!$B:$X,23,FALSE),""),0,"")</f>
        <v xml:space="preserve"> </v>
      </c>
      <c r="L334" s="22" t="str">
        <f>IF(VLOOKUP($A334,'Raw - F'!$B:$AA,24,FALSE)="","",VLOOKUP($A334,'Raw - F'!$B:$AA,24,FALSE))</f>
        <v/>
      </c>
      <c r="M334" s="16" t="str">
        <f>SUBSTITUTE(IFERROR(VLOOKUP($A334,'Raw - F'!$B:$X,22,FALSE),""),0,"")</f>
        <v xml:space="preserve"> </v>
      </c>
      <c r="N334" s="16" t="str">
        <f>SUBSTITUTE(IFERROR(VLOOKUP($A334,'Raw - F'!$B:$X,8,FALSE),""),0,"")</f>
        <v/>
      </c>
      <c r="O334" s="16" t="str">
        <f>SUBSTITUTE(IFERROR(VLOOKUP($A334,'Raw - F'!$B:$AA,25,FALSE),""),0,"")</f>
        <v/>
      </c>
      <c r="P334" s="16" t="str">
        <f>SUBSTITUTE(IFERROR(VLOOKUP($A334,'Raw - F'!$B:$AA,21,FALSE),""),0,"")</f>
        <v/>
      </c>
    </row>
    <row r="335" spans="1:16" x14ac:dyDescent="0.35">
      <c r="A335">
        <v>326</v>
      </c>
      <c r="B335" s="9">
        <f>IFERROR(VLOOKUP($A335,'Raw - F'!$B:$R,2,FALSE),"")</f>
        <v>44333</v>
      </c>
      <c r="C335" s="2" t="str">
        <f>IFERROR(VLOOKUP($A335,'Raw - F'!$B:$R,3,FALSE),"")</f>
        <v>CARLISLE</v>
      </c>
      <c r="D335" s="2" t="str">
        <f>IFERROR(VLOOKUP($A335,'Raw - F'!$B:$R,6,FALSE),"")</f>
        <v>Hcap</v>
      </c>
      <c r="E335" s="2" t="str">
        <f>SUBSTITUTE(IFERROR(VLOOKUP($A335,'Raw - F'!$B:$O,9,FALSE),""),"0","")</f>
        <v>4yo+</v>
      </c>
      <c r="F335" s="2" t="str">
        <f>SUBSTITUTE(IFERROR(VLOOKUP($A335,'Raw - F'!$B:$O,7,FALSE),""),"0","")</f>
        <v>Open</v>
      </c>
      <c r="G335" s="2">
        <f>IFERROR(IF(VLOOKUP($A335,'Raw - F'!$B:$O,11,FALSE)&gt;1,VLOOKUP($A335,'Raw - F'!$B:$O,11,FALSE),IF(VLOOKUP($A335,'Raw - F'!$B:$M,12,FALSE)&lt;&gt;"",VLOOKUP($A335,'Raw - F'!$B:$M,12,FALSE),"")),"")</f>
        <v>5</v>
      </c>
      <c r="H335" s="4" t="str">
        <f>IFERROR(VLOOKUP($A335,'Raw - F'!$B:$O,13,FALSE),"")</f>
        <v>56-75</v>
      </c>
      <c r="I335" s="2" t="str">
        <f>IFERROR(VLOOKUP($A335,'Raw - F'!$B:$O,10,FALSE),"")</f>
        <v>A</v>
      </c>
      <c r="J335" s="2" t="str">
        <f>IFERROR(VLOOKUP($A335,'Raw - F'!$B:$P,15,FALSE),"")</f>
        <v>5f</v>
      </c>
      <c r="K335" s="16" t="str">
        <f>SUBSTITUTE(IFERROR(VLOOKUP($A335,'Raw - F'!$B:$X,23,FALSE),""),0,"")</f>
        <v xml:space="preserve"> </v>
      </c>
      <c r="L335" s="22" t="str">
        <f>IF(VLOOKUP($A335,'Raw - F'!$B:$AA,24,FALSE)="","",VLOOKUP($A335,'Raw - F'!$B:$AA,24,FALSE))</f>
        <v/>
      </c>
      <c r="M335" s="16" t="str">
        <f>SUBSTITUTE(IFERROR(VLOOKUP($A335,'Raw - F'!$B:$X,22,FALSE),""),0,"")</f>
        <v xml:space="preserve"> </v>
      </c>
      <c r="N335" s="16" t="str">
        <f>SUBSTITUTE(IFERROR(VLOOKUP($A335,'Raw - F'!$B:$X,8,FALSE),""),0,"")</f>
        <v/>
      </c>
      <c r="O335" s="16" t="str">
        <f>SUBSTITUTE(IFERROR(VLOOKUP($A335,'Raw - F'!$B:$AA,25,FALSE),""),0,"")</f>
        <v/>
      </c>
      <c r="P335" s="16" t="str">
        <f>SUBSTITUTE(IFERROR(VLOOKUP($A335,'Raw - F'!$B:$AA,21,FALSE),""),0,"")</f>
        <v/>
      </c>
    </row>
    <row r="336" spans="1:16" x14ac:dyDescent="0.35">
      <c r="A336">
        <v>327</v>
      </c>
      <c r="B336" s="9">
        <f>IFERROR(VLOOKUP($A336,'Raw - F'!$B:$R,2,FALSE),"")</f>
        <v>44333</v>
      </c>
      <c r="C336" s="2" t="str">
        <f>IFERROR(VLOOKUP($A336,'Raw - F'!$B:$R,3,FALSE),"")</f>
        <v>CARLISLE</v>
      </c>
      <c r="D336" s="2" t="str">
        <f>IFERROR(VLOOKUP($A336,'Raw - F'!$B:$R,6,FALSE),"")</f>
        <v>Hcap</v>
      </c>
      <c r="E336" s="2" t="str">
        <f>SUBSTITUTE(IFERROR(VLOOKUP($A336,'Raw - F'!$B:$O,9,FALSE),""),"0","")</f>
        <v>3yo</v>
      </c>
      <c r="F336" s="2" t="str">
        <f>SUBSTITUTE(IFERROR(VLOOKUP($A336,'Raw - F'!$B:$O,7,FALSE),""),"0","")</f>
        <v>Open</v>
      </c>
      <c r="G336" s="2">
        <f>IFERROR(IF(VLOOKUP($A336,'Raw - F'!$B:$O,11,FALSE)&gt;1,VLOOKUP($A336,'Raw - F'!$B:$O,11,FALSE),IF(VLOOKUP($A336,'Raw - F'!$B:$M,12,FALSE)&lt;&gt;"",VLOOKUP($A336,'Raw - F'!$B:$M,12,FALSE),"")),"")</f>
        <v>5</v>
      </c>
      <c r="H336" s="4" t="str">
        <f>IFERROR(VLOOKUP($A336,'Raw - F'!$B:$O,13,FALSE),"")</f>
        <v>51-70</v>
      </c>
      <c r="I336" s="2" t="str">
        <f>IFERROR(VLOOKUP($A336,'Raw - F'!$B:$O,10,FALSE),"")</f>
        <v>A</v>
      </c>
      <c r="J336" s="2" t="str">
        <f>IFERROR(VLOOKUP($A336,'Raw - F'!$B:$P,15,FALSE),"")</f>
        <v>7f</v>
      </c>
      <c r="K336" s="16" t="str">
        <f>SUBSTITUTE(IFERROR(VLOOKUP($A336,'Raw - F'!$B:$X,23,FALSE),""),0,"")</f>
        <v xml:space="preserve"> </v>
      </c>
      <c r="L336" s="22" t="str">
        <f>IF(VLOOKUP($A336,'Raw - F'!$B:$AA,24,FALSE)="","",VLOOKUP($A336,'Raw - F'!$B:$AA,24,FALSE))</f>
        <v/>
      </c>
      <c r="M336" s="16" t="str">
        <f>SUBSTITUTE(IFERROR(VLOOKUP($A336,'Raw - F'!$B:$X,22,FALSE),""),0,"")</f>
        <v xml:space="preserve"> </v>
      </c>
      <c r="N336" s="16" t="str">
        <f>SUBSTITUTE(IFERROR(VLOOKUP($A336,'Raw - F'!$B:$X,8,FALSE),""),0,"")</f>
        <v/>
      </c>
      <c r="O336" s="16" t="str">
        <f>SUBSTITUTE(IFERROR(VLOOKUP($A336,'Raw - F'!$B:$AA,25,FALSE),""),0,"")</f>
        <v/>
      </c>
      <c r="P336" s="16" t="str">
        <f>SUBSTITUTE(IFERROR(VLOOKUP($A336,'Raw - F'!$B:$AA,21,FALSE),""),0,"")</f>
        <v/>
      </c>
    </row>
    <row r="337" spans="1:16" x14ac:dyDescent="0.35">
      <c r="A337">
        <v>328</v>
      </c>
      <c r="B337" s="9">
        <f>IFERROR(VLOOKUP($A337,'Raw - F'!$B:$R,2,FALSE),"")</f>
        <v>44333</v>
      </c>
      <c r="C337" s="2" t="str">
        <f>IFERROR(VLOOKUP($A337,'Raw - F'!$B:$R,3,FALSE),"")</f>
        <v>CARLISLE</v>
      </c>
      <c r="D337" s="2" t="str">
        <f>IFERROR(VLOOKUP($A337,'Raw - F'!$B:$R,6,FALSE),"")</f>
        <v>WFA</v>
      </c>
      <c r="E337" s="2" t="str">
        <f>SUBSTITUTE(IFERROR(VLOOKUP($A337,'Raw - F'!$B:$O,9,FALSE),""),"0","")</f>
        <v>3-5yo</v>
      </c>
      <c r="F337" s="2" t="str">
        <f>SUBSTITUTE(IFERROR(VLOOKUP($A337,'Raw - F'!$B:$O,7,FALSE),""),"0","")</f>
        <v>Mdn</v>
      </c>
      <c r="G337" s="2">
        <f>IFERROR(IF(VLOOKUP($A337,'Raw - F'!$B:$O,11,FALSE)&gt;1,VLOOKUP($A337,'Raw - F'!$B:$O,11,FALSE),IF(VLOOKUP($A337,'Raw - F'!$B:$M,12,FALSE)&lt;&gt;"",VLOOKUP($A337,'Raw - F'!$B:$M,12,FALSE),"")),"")</f>
        <v>5</v>
      </c>
      <c r="H337" s="4" t="str">
        <f>IFERROR(VLOOKUP($A337,'Raw - F'!$B:$O,13,FALSE),"")</f>
        <v>Open</v>
      </c>
      <c r="I337" s="2" t="str">
        <f>IFERROR(VLOOKUP($A337,'Raw - F'!$B:$O,10,FALSE),"")</f>
        <v>A</v>
      </c>
      <c r="J337" s="2" t="str">
        <f>IFERROR(VLOOKUP($A337,'Raw - F'!$B:$P,15,FALSE),"")</f>
        <v>7f</v>
      </c>
      <c r="K337" s="16" t="str">
        <f>SUBSTITUTE(IFERROR(VLOOKUP($A337,'Raw - F'!$B:$X,23,FALSE),""),0,"")</f>
        <v xml:space="preserve"> </v>
      </c>
      <c r="L337" s="22" t="str">
        <f>IF(VLOOKUP($A337,'Raw - F'!$B:$AA,24,FALSE)="","",VLOOKUP($A337,'Raw - F'!$B:$AA,24,FALSE))</f>
        <v/>
      </c>
      <c r="M337" s="16" t="str">
        <f>SUBSTITUTE(IFERROR(VLOOKUP($A337,'Raw - F'!$B:$X,22,FALSE),""),0,"")</f>
        <v xml:space="preserve"> </v>
      </c>
      <c r="N337" s="16" t="str">
        <f>SUBSTITUTE(IFERROR(VLOOKUP($A337,'Raw - F'!$B:$X,8,FALSE),""),0,"")</f>
        <v/>
      </c>
      <c r="O337" s="16" t="str">
        <f>SUBSTITUTE(IFERROR(VLOOKUP($A337,'Raw - F'!$B:$AA,25,FALSE),""),0,"")</f>
        <v/>
      </c>
      <c r="P337" s="16" t="str">
        <f>SUBSTITUTE(IFERROR(VLOOKUP($A337,'Raw - F'!$B:$AA,21,FALSE),""),0,"")</f>
        <v/>
      </c>
    </row>
    <row r="338" spans="1:16" x14ac:dyDescent="0.35">
      <c r="A338">
        <v>329</v>
      </c>
      <c r="B338" s="9">
        <f>IFERROR(VLOOKUP($A338,'Raw - F'!$B:$R,2,FALSE),"")</f>
        <v>44333</v>
      </c>
      <c r="C338" s="2" t="str">
        <f>IFERROR(VLOOKUP($A338,'Raw - F'!$B:$R,3,FALSE),"")</f>
        <v>LEICESTER</v>
      </c>
      <c r="D338" s="2" t="str">
        <f>IFERROR(VLOOKUP($A338,'Raw - F'!$B:$R,6,FALSE),"")</f>
        <v>Hcap</v>
      </c>
      <c r="E338" s="2" t="str">
        <f>SUBSTITUTE(IFERROR(VLOOKUP($A338,'Raw - F'!$B:$O,9,FALSE),""),"0","")</f>
        <v>4yo+</v>
      </c>
      <c r="F338" s="2" t="str">
        <f>SUBSTITUTE(IFERROR(VLOOKUP($A338,'Raw - F'!$B:$O,7,FALSE),""),"0","")</f>
        <v>Open</v>
      </c>
      <c r="G338" s="2">
        <f>IFERROR(IF(VLOOKUP($A338,'Raw - F'!$B:$O,11,FALSE)&gt;1,VLOOKUP($A338,'Raw - F'!$B:$O,11,FALSE),IF(VLOOKUP($A338,'Raw - F'!$B:$M,12,FALSE)&lt;&gt;"",VLOOKUP($A338,'Raw - F'!$B:$M,12,FALSE),"")),"")</f>
        <v>4</v>
      </c>
      <c r="H338" s="4" t="str">
        <f>IFERROR(VLOOKUP($A338,'Raw - F'!$B:$O,13,FALSE),"")</f>
        <v>66-85</v>
      </c>
      <c r="I338" s="2" t="str">
        <f>IFERROR(VLOOKUP($A338,'Raw - F'!$B:$O,10,FALSE),"")</f>
        <v>A</v>
      </c>
      <c r="J338" s="2" t="str">
        <f>IFERROR(VLOOKUP($A338,'Raw - F'!$B:$P,15,FALSE),"")</f>
        <v>6f</v>
      </c>
      <c r="K338" s="16" t="str">
        <f>SUBSTITUTE(IFERROR(VLOOKUP($A338,'Raw - F'!$B:$X,23,FALSE),""),0,"")</f>
        <v/>
      </c>
      <c r="L338" s="22" t="str">
        <f>IF(VLOOKUP($A338,'Raw - F'!$B:$AA,24,FALSE)="","",VLOOKUP($A338,'Raw - F'!$B:$AA,24,FALSE))</f>
        <v/>
      </c>
      <c r="M338" s="16" t="str">
        <f>SUBSTITUTE(IFERROR(VLOOKUP($A338,'Raw - F'!$B:$X,22,FALSE),""),0,"")</f>
        <v/>
      </c>
      <c r="N338" s="16" t="str">
        <f>SUBSTITUTE(IFERROR(VLOOKUP($A338,'Raw - F'!$B:$X,8,FALSE),""),0,"")</f>
        <v/>
      </c>
      <c r="O338" s="16" t="str">
        <f>SUBSTITUTE(IFERROR(VLOOKUP($A338,'Raw - F'!$B:$AA,25,FALSE),""),0,"")</f>
        <v/>
      </c>
      <c r="P338" s="16" t="str">
        <f>SUBSTITUTE(IFERROR(VLOOKUP($A338,'Raw - F'!$B:$AA,21,FALSE),""),0,"")</f>
        <v/>
      </c>
    </row>
    <row r="339" spans="1:16" x14ac:dyDescent="0.35">
      <c r="A339">
        <v>330</v>
      </c>
      <c r="B339" s="9">
        <f>IFERROR(VLOOKUP($A339,'Raw - F'!$B:$R,2,FALSE),"")</f>
        <v>44333</v>
      </c>
      <c r="C339" s="2" t="str">
        <f>IFERROR(VLOOKUP($A339,'Raw - F'!$B:$R,3,FALSE),"")</f>
        <v>LEICESTER</v>
      </c>
      <c r="D339" s="2" t="str">
        <f>IFERROR(VLOOKUP($A339,'Raw - F'!$B:$R,6,FALSE),"")</f>
        <v>WFA</v>
      </c>
      <c r="E339" s="2" t="str">
        <f>SUBSTITUTE(IFERROR(VLOOKUP($A339,'Raw - F'!$B:$O,9,FALSE),""),"0","")</f>
        <v>3yo+</v>
      </c>
      <c r="F339" s="2" t="str">
        <f>SUBSTITUTE(IFERROR(VLOOKUP($A339,'Raw - F'!$B:$O,7,FALSE),""),"0","")</f>
        <v>Mdn</v>
      </c>
      <c r="G339" s="2">
        <f>IFERROR(IF(VLOOKUP($A339,'Raw - F'!$B:$O,11,FALSE)&gt;1,VLOOKUP($A339,'Raw - F'!$B:$O,11,FALSE),IF(VLOOKUP($A339,'Raw - F'!$B:$M,12,FALSE)&lt;&gt;"",VLOOKUP($A339,'Raw - F'!$B:$M,12,FALSE),"")),"")</f>
        <v>4</v>
      </c>
      <c r="H339" s="4" t="str">
        <f>IFERROR(VLOOKUP($A339,'Raw - F'!$B:$O,13,FALSE),"")</f>
        <v>Open</v>
      </c>
      <c r="I339" s="2" t="str">
        <f>IFERROR(VLOOKUP($A339,'Raw - F'!$B:$O,10,FALSE),"")</f>
        <v>A</v>
      </c>
      <c r="J339" s="2" t="str">
        <f>IFERROR(VLOOKUP($A339,'Raw - F'!$B:$P,15,FALSE),"")</f>
        <v>7f</v>
      </c>
      <c r="K339" s="16" t="str">
        <f>SUBSTITUTE(IFERROR(VLOOKUP($A339,'Raw - F'!$B:$X,23,FALSE),""),0,"")</f>
        <v xml:space="preserve"> </v>
      </c>
      <c r="L339" s="22" t="str">
        <f>IF(VLOOKUP($A339,'Raw - F'!$B:$AA,24,FALSE)="","",VLOOKUP($A339,'Raw - F'!$B:$AA,24,FALSE))</f>
        <v/>
      </c>
      <c r="M339" s="16" t="str">
        <f>SUBSTITUTE(IFERROR(VLOOKUP($A339,'Raw - F'!$B:$X,22,FALSE),""),0,"")</f>
        <v xml:space="preserve"> </v>
      </c>
      <c r="N339" s="16" t="str">
        <f>SUBSTITUTE(IFERROR(VLOOKUP($A339,'Raw - F'!$B:$X,8,FALSE),""),0,"")</f>
        <v/>
      </c>
      <c r="O339" s="16" t="str">
        <f>SUBSTITUTE(IFERROR(VLOOKUP($A339,'Raw - F'!$B:$AA,25,FALSE),""),0,"")</f>
        <v>EBF</v>
      </c>
      <c r="P339" s="16" t="str">
        <f>SUBSTITUTE(IFERROR(VLOOKUP($A339,'Raw - F'!$B:$AA,21,FALSE),""),0,"")</f>
        <v/>
      </c>
    </row>
    <row r="340" spans="1:16" x14ac:dyDescent="0.35">
      <c r="A340">
        <v>331</v>
      </c>
      <c r="B340" s="9">
        <f>IFERROR(VLOOKUP($A340,'Raw - F'!$B:$R,2,FALSE),"")</f>
        <v>44333</v>
      </c>
      <c r="C340" s="2" t="str">
        <f>IFERROR(VLOOKUP($A340,'Raw - F'!$B:$R,3,FALSE),"")</f>
        <v>LEICESTER</v>
      </c>
      <c r="D340" s="2" t="str">
        <f>IFERROR(VLOOKUP($A340,'Raw - F'!$B:$R,6,FALSE),"")</f>
        <v>Hcap</v>
      </c>
      <c r="E340" s="2" t="str">
        <f>SUBSTITUTE(IFERROR(VLOOKUP($A340,'Raw - F'!$B:$O,9,FALSE),""),"0","")</f>
        <v>4yo+</v>
      </c>
      <c r="F340" s="2" t="str">
        <f>SUBSTITUTE(IFERROR(VLOOKUP($A340,'Raw - F'!$B:$O,7,FALSE),""),"0","")</f>
        <v>Open</v>
      </c>
      <c r="G340" s="2">
        <f>IFERROR(IF(VLOOKUP($A340,'Raw - F'!$B:$O,11,FALSE)&gt;1,VLOOKUP($A340,'Raw - F'!$B:$O,11,FALSE),IF(VLOOKUP($A340,'Raw - F'!$B:$M,12,FALSE)&lt;&gt;"",VLOOKUP($A340,'Raw - F'!$B:$M,12,FALSE),"")),"")</f>
        <v>5</v>
      </c>
      <c r="H340" s="4" t="str">
        <f>IFERROR(VLOOKUP($A340,'Raw - F'!$B:$O,13,FALSE),"")</f>
        <v>56-75</v>
      </c>
      <c r="I340" s="2" t="str">
        <f>IFERROR(VLOOKUP($A340,'Raw - F'!$B:$O,10,FALSE),"")</f>
        <v>A</v>
      </c>
      <c r="J340" s="2" t="str">
        <f>IFERROR(VLOOKUP($A340,'Raw - F'!$B:$P,15,FALSE),"")</f>
        <v>1m 2f</v>
      </c>
      <c r="K340" s="16" t="str">
        <f>SUBSTITUTE(IFERROR(VLOOKUP($A340,'Raw - F'!$B:$X,23,FALSE),""),0,"")</f>
        <v xml:space="preserve"> </v>
      </c>
      <c r="L340" s="22" t="str">
        <f>IF(VLOOKUP($A340,'Raw - F'!$B:$AA,24,FALSE)="","",VLOOKUP($A340,'Raw - F'!$B:$AA,24,FALSE))</f>
        <v/>
      </c>
      <c r="M340" s="16" t="str">
        <f>SUBSTITUTE(IFERROR(VLOOKUP($A340,'Raw - F'!$B:$X,22,FALSE),""),0,"")</f>
        <v xml:space="preserve"> </v>
      </c>
      <c r="N340" s="16" t="str">
        <f>SUBSTITUTE(IFERROR(VLOOKUP($A340,'Raw - F'!$B:$X,8,FALSE),""),0,"")</f>
        <v/>
      </c>
      <c r="O340" s="16" t="str">
        <f>SUBSTITUTE(IFERROR(VLOOKUP($A340,'Raw - F'!$B:$AA,25,FALSE),""),0,"")</f>
        <v/>
      </c>
      <c r="P340" s="16" t="str">
        <f>SUBSTITUTE(IFERROR(VLOOKUP($A340,'Raw - F'!$B:$AA,21,FALSE),""),0,"")</f>
        <v/>
      </c>
    </row>
    <row r="341" spans="1:16" x14ac:dyDescent="0.35">
      <c r="A341">
        <v>332</v>
      </c>
      <c r="B341" s="9">
        <f>IFERROR(VLOOKUP($A341,'Raw - F'!$B:$R,2,FALSE),"")</f>
        <v>44333</v>
      </c>
      <c r="C341" s="2" t="str">
        <f>IFERROR(VLOOKUP($A341,'Raw - F'!$B:$R,3,FALSE),"")</f>
        <v>LEICESTER</v>
      </c>
      <c r="D341" s="2" t="str">
        <f>IFERROR(VLOOKUP($A341,'Raw - F'!$B:$R,6,FALSE),"")</f>
        <v>Hcap</v>
      </c>
      <c r="E341" s="2" t="str">
        <f>SUBSTITUTE(IFERROR(VLOOKUP($A341,'Raw - F'!$B:$O,9,FALSE),""),"0","")</f>
        <v>3yo+</v>
      </c>
      <c r="F341" s="2" t="str">
        <f>SUBSTITUTE(IFERROR(VLOOKUP($A341,'Raw - F'!$B:$O,7,FALSE),""),"0","")</f>
        <v>Open</v>
      </c>
      <c r="G341" s="2">
        <f>IFERROR(IF(VLOOKUP($A341,'Raw - F'!$B:$O,11,FALSE)&gt;1,VLOOKUP($A341,'Raw - F'!$B:$O,11,FALSE),IF(VLOOKUP($A341,'Raw - F'!$B:$M,12,FALSE)&lt;&gt;"",VLOOKUP($A341,'Raw - F'!$B:$M,12,FALSE),"")),"")</f>
        <v>5</v>
      </c>
      <c r="H341" s="4" t="str">
        <f>IFERROR(VLOOKUP($A341,'Raw - F'!$B:$O,13,FALSE),"")</f>
        <v>56-75</v>
      </c>
      <c r="I341" s="2" t="str">
        <f>IFERROR(VLOOKUP($A341,'Raw - F'!$B:$O,10,FALSE),"")</f>
        <v>F</v>
      </c>
      <c r="J341" s="2" t="str">
        <f>IFERROR(VLOOKUP($A341,'Raw - F'!$B:$P,15,FALSE),"")</f>
        <v>7f</v>
      </c>
      <c r="K341" s="16" t="str">
        <f>SUBSTITUTE(IFERROR(VLOOKUP($A341,'Raw - F'!$B:$X,23,FALSE),""),0,"")</f>
        <v xml:space="preserve"> </v>
      </c>
      <c r="L341" s="22" t="str">
        <f>IF(VLOOKUP($A341,'Raw - F'!$B:$AA,24,FALSE)="","",VLOOKUP($A341,'Raw - F'!$B:$AA,24,FALSE))</f>
        <v/>
      </c>
      <c r="M341" s="16" t="str">
        <f>SUBSTITUTE(IFERROR(VLOOKUP($A341,'Raw - F'!$B:$X,22,FALSE),""),0,"")</f>
        <v xml:space="preserve"> </v>
      </c>
      <c r="N341" s="16" t="str">
        <f>SUBSTITUTE(IFERROR(VLOOKUP($A341,'Raw - F'!$B:$X,8,FALSE),""),0,"")</f>
        <v/>
      </c>
      <c r="O341" s="16" t="str">
        <f>SUBSTITUTE(IFERROR(VLOOKUP($A341,'Raw - F'!$B:$AA,25,FALSE),""),0,"")</f>
        <v/>
      </c>
      <c r="P341" s="16" t="str">
        <f>SUBSTITUTE(IFERROR(VLOOKUP($A341,'Raw - F'!$B:$AA,21,FALSE),""),0,"")</f>
        <v/>
      </c>
    </row>
    <row r="342" spans="1:16" x14ac:dyDescent="0.35">
      <c r="A342">
        <v>333</v>
      </c>
      <c r="B342" s="9">
        <f>IFERROR(VLOOKUP($A342,'Raw - F'!$B:$R,2,FALSE),"")</f>
        <v>44333</v>
      </c>
      <c r="C342" s="2" t="str">
        <f>IFERROR(VLOOKUP($A342,'Raw - F'!$B:$R,3,FALSE),"")</f>
        <v>LEICESTER</v>
      </c>
      <c r="D342" s="2" t="str">
        <f>IFERROR(VLOOKUP($A342,'Raw - F'!$B:$R,6,FALSE),"")</f>
        <v>WFA</v>
      </c>
      <c r="E342" s="2" t="str">
        <f>SUBSTITUTE(IFERROR(VLOOKUP($A342,'Raw - F'!$B:$O,9,FALSE),""),"0","")</f>
        <v>2yo</v>
      </c>
      <c r="F342" s="2" t="str">
        <f>SUBSTITUTE(IFERROR(VLOOKUP($A342,'Raw - F'!$B:$O,7,FALSE),""),"0","")</f>
        <v>Nov</v>
      </c>
      <c r="G342" s="2">
        <f>IFERROR(IF(VLOOKUP($A342,'Raw - F'!$B:$O,11,FALSE)&gt;1,VLOOKUP($A342,'Raw - F'!$B:$O,11,FALSE),IF(VLOOKUP($A342,'Raw - F'!$B:$M,12,FALSE)&lt;&gt;"",VLOOKUP($A342,'Raw - F'!$B:$M,12,FALSE),"")),"")</f>
        <v>5</v>
      </c>
      <c r="H342" s="4" t="str">
        <f>IFERROR(VLOOKUP($A342,'Raw - F'!$B:$O,13,FALSE),"")</f>
        <v>Open</v>
      </c>
      <c r="I342" s="2" t="str">
        <f>IFERROR(VLOOKUP($A342,'Raw - F'!$B:$O,10,FALSE),"")</f>
        <v>A</v>
      </c>
      <c r="J342" s="2" t="str">
        <f>IFERROR(VLOOKUP($A342,'Raw - F'!$B:$P,15,FALSE),"")</f>
        <v>5f</v>
      </c>
      <c r="K342" s="16" t="str">
        <f>SUBSTITUTE(IFERROR(VLOOKUP($A342,'Raw - F'!$B:$X,23,FALSE),""),0,"")</f>
        <v>Rest.</v>
      </c>
      <c r="L342" s="22" t="str">
        <f>IF(VLOOKUP($A342,'Raw - F'!$B:$AA,24,FALSE)="","",VLOOKUP($A342,'Raw - F'!$B:$AA,24,FALSE))</f>
        <v>C</v>
      </c>
      <c r="M342" s="16" t="str">
        <f>SUBSTITUTE(IFERROR(VLOOKUP($A342,'Raw - F'!$B:$X,22,FALSE),""),0,"")</f>
        <v xml:space="preserve"> </v>
      </c>
      <c r="N342" s="16" t="str">
        <f>SUBSTITUTE(IFERROR(VLOOKUP($A342,'Raw - F'!$B:$X,8,FALSE),""),0,"")</f>
        <v/>
      </c>
      <c r="O342" s="16" t="str">
        <f>SUBSTITUTE(IFERROR(VLOOKUP($A342,'Raw - F'!$B:$AA,25,FALSE),""),0,"")</f>
        <v/>
      </c>
      <c r="P342" s="16" t="str">
        <f>SUBSTITUTE(IFERROR(VLOOKUP($A342,'Raw - F'!$B:$AA,21,FALSE),""),0,"")</f>
        <v/>
      </c>
    </row>
    <row r="343" spans="1:16" x14ac:dyDescent="0.35">
      <c r="A343">
        <v>334</v>
      </c>
      <c r="B343" s="9">
        <f>IFERROR(VLOOKUP($A343,'Raw - F'!$B:$R,2,FALSE),"")</f>
        <v>44333</v>
      </c>
      <c r="C343" s="2" t="str">
        <f>IFERROR(VLOOKUP($A343,'Raw - F'!$B:$R,3,FALSE),"")</f>
        <v>LEICESTER</v>
      </c>
      <c r="D343" s="2" t="str">
        <f>IFERROR(VLOOKUP($A343,'Raw - F'!$B:$R,6,FALSE),"")</f>
        <v>WFA</v>
      </c>
      <c r="E343" s="2" t="str">
        <f>SUBSTITUTE(IFERROR(VLOOKUP($A343,'Raw - F'!$B:$O,9,FALSE),""),"0","")</f>
        <v>3yo+</v>
      </c>
      <c r="F343" s="2" t="str">
        <f>SUBSTITUTE(IFERROR(VLOOKUP($A343,'Raw - F'!$B:$O,7,FALSE),""),"0","")</f>
        <v>Open</v>
      </c>
      <c r="G343" s="2">
        <f>IFERROR(IF(VLOOKUP($A343,'Raw - F'!$B:$O,11,FALSE)&gt;1,VLOOKUP($A343,'Raw - F'!$B:$O,11,FALSE),IF(VLOOKUP($A343,'Raw - F'!$B:$M,12,FALSE)&lt;&gt;"",VLOOKUP($A343,'Raw - F'!$B:$M,12,FALSE),"")),"")</f>
        <v>5</v>
      </c>
      <c r="H343" s="4" t="str">
        <f>IFERROR(VLOOKUP($A343,'Raw - F'!$B:$O,13,FALSE),"")</f>
        <v>Open</v>
      </c>
      <c r="I343" s="2" t="str">
        <f>IFERROR(VLOOKUP($A343,'Raw - F'!$B:$O,10,FALSE),"")</f>
        <v>A</v>
      </c>
      <c r="J343" s="2" t="str">
        <f>IFERROR(VLOOKUP($A343,'Raw - F'!$B:$P,15,FALSE),"")</f>
        <v>1m 4f</v>
      </c>
      <c r="K343" s="16" t="str">
        <f>SUBSTITUTE(IFERROR(VLOOKUP($A343,'Raw - F'!$B:$X,23,FALSE),""),0,"")</f>
        <v xml:space="preserve"> </v>
      </c>
      <c r="L343" s="22" t="str">
        <f>IF(VLOOKUP($A343,'Raw - F'!$B:$AA,24,FALSE)="","",VLOOKUP($A343,'Raw - F'!$B:$AA,24,FALSE))</f>
        <v/>
      </c>
      <c r="M343" s="16" t="str">
        <f>SUBSTITUTE(IFERROR(VLOOKUP($A343,'Raw - F'!$B:$X,22,FALSE),""),0,"")</f>
        <v>Seller</v>
      </c>
      <c r="N343" s="16" t="str">
        <f>SUBSTITUTE(IFERROR(VLOOKUP($A343,'Raw - F'!$B:$X,8,FALSE),""),0,"")</f>
        <v/>
      </c>
      <c r="O343" s="16" t="str">
        <f>SUBSTITUTE(IFERROR(VLOOKUP($A343,'Raw - F'!$B:$AA,25,FALSE),""),0,"")</f>
        <v/>
      </c>
      <c r="P343" s="16" t="str">
        <f>SUBSTITUTE(IFERROR(VLOOKUP($A343,'Raw - F'!$B:$AA,21,FALSE),""),0,"")</f>
        <v/>
      </c>
    </row>
    <row r="344" spans="1:16" x14ac:dyDescent="0.35">
      <c r="A344">
        <v>335</v>
      </c>
      <c r="B344" s="9">
        <f>IFERROR(VLOOKUP($A344,'Raw - F'!$B:$R,2,FALSE),"")</f>
        <v>44333</v>
      </c>
      <c r="C344" s="2" t="str">
        <f>IFERROR(VLOOKUP($A344,'Raw - F'!$B:$R,3,FALSE),"")</f>
        <v>LEICESTER</v>
      </c>
      <c r="D344" s="2" t="str">
        <f>IFERROR(VLOOKUP($A344,'Raw - F'!$B:$R,6,FALSE),"")</f>
        <v>Hcap</v>
      </c>
      <c r="E344" s="2" t="str">
        <f>SUBSTITUTE(IFERROR(VLOOKUP($A344,'Raw - F'!$B:$O,9,FALSE),""),"0","")</f>
        <v>3yo</v>
      </c>
      <c r="F344" s="2" t="str">
        <f>SUBSTITUTE(IFERROR(VLOOKUP($A344,'Raw - F'!$B:$O,7,FALSE),""),"0","")</f>
        <v>Open</v>
      </c>
      <c r="G344" s="2">
        <f>IFERROR(IF(VLOOKUP($A344,'Raw - F'!$B:$O,11,FALSE)&gt;1,VLOOKUP($A344,'Raw - F'!$B:$O,11,FALSE),IF(VLOOKUP($A344,'Raw - F'!$B:$M,12,FALSE)&lt;&gt;"",VLOOKUP($A344,'Raw - F'!$B:$M,12,FALSE),"")),"")</f>
        <v>5</v>
      </c>
      <c r="H344" s="4" t="str">
        <f>IFERROR(VLOOKUP($A344,'Raw - F'!$B:$O,13,FALSE),"")</f>
        <v>56-75</v>
      </c>
      <c r="I344" s="2" t="str">
        <f>IFERROR(VLOOKUP($A344,'Raw - F'!$B:$O,10,FALSE),"")</f>
        <v>A</v>
      </c>
      <c r="J344" s="2" t="str">
        <f>IFERROR(VLOOKUP($A344,'Raw - F'!$B:$P,15,FALSE),"")</f>
        <v>1m 2f</v>
      </c>
      <c r="K344" s="16" t="str">
        <f>SUBSTITUTE(IFERROR(VLOOKUP($A344,'Raw - F'!$B:$X,23,FALSE),""),0,"")</f>
        <v xml:space="preserve"> </v>
      </c>
      <c r="L344" s="22" t="str">
        <f>IF(VLOOKUP($A344,'Raw - F'!$B:$AA,24,FALSE)="","",VLOOKUP($A344,'Raw - F'!$B:$AA,24,FALSE))</f>
        <v/>
      </c>
      <c r="M344" s="16" t="str">
        <f>SUBSTITUTE(IFERROR(VLOOKUP($A344,'Raw - F'!$B:$X,22,FALSE),""),0,"")</f>
        <v xml:space="preserve"> </v>
      </c>
      <c r="N344" s="16" t="str">
        <f>SUBSTITUTE(IFERROR(VLOOKUP($A344,'Raw - F'!$B:$X,8,FALSE),""),0,"")</f>
        <v/>
      </c>
      <c r="O344" s="16" t="str">
        <f>SUBSTITUTE(IFERROR(VLOOKUP($A344,'Raw - F'!$B:$AA,25,FALSE),""),0,"")</f>
        <v/>
      </c>
      <c r="P344" s="16" t="str">
        <f>SUBSTITUTE(IFERROR(VLOOKUP($A344,'Raw - F'!$B:$AA,21,FALSE),""),0,"")</f>
        <v/>
      </c>
    </row>
    <row r="345" spans="1:16" x14ac:dyDescent="0.35">
      <c r="A345">
        <v>336</v>
      </c>
      <c r="B345" s="9">
        <f>IFERROR(VLOOKUP($A345,'Raw - F'!$B:$R,2,FALSE),"")</f>
        <v>44333</v>
      </c>
      <c r="C345" s="2" t="str">
        <f>IFERROR(VLOOKUP($A345,'Raw - F'!$B:$R,3,FALSE),"")</f>
        <v>REDCAR</v>
      </c>
      <c r="D345" s="2" t="str">
        <f>IFERROR(VLOOKUP($A345,'Raw - F'!$B:$R,6,FALSE),"")</f>
        <v>Hcap</v>
      </c>
      <c r="E345" s="2" t="str">
        <f>SUBSTITUTE(IFERROR(VLOOKUP($A345,'Raw - F'!$B:$O,9,FALSE),""),"0","")</f>
        <v>3yo+</v>
      </c>
      <c r="F345" s="2" t="str">
        <f>SUBSTITUTE(IFERROR(VLOOKUP($A345,'Raw - F'!$B:$O,7,FALSE),""),"0","")</f>
        <v>Open</v>
      </c>
      <c r="G345" s="2">
        <f>IFERROR(IF(VLOOKUP($A345,'Raw - F'!$B:$O,11,FALSE)&gt;1,VLOOKUP($A345,'Raw - F'!$B:$O,11,FALSE),IF(VLOOKUP($A345,'Raw - F'!$B:$M,12,FALSE)&lt;&gt;"",VLOOKUP($A345,'Raw - F'!$B:$M,12,FALSE),"")),"")</f>
        <v>3</v>
      </c>
      <c r="H345" s="4" t="str">
        <f>IFERROR(VLOOKUP($A345,'Raw - F'!$B:$O,13,FALSE),"")</f>
        <v>71-90</v>
      </c>
      <c r="I345" s="2" t="str">
        <f>IFERROR(VLOOKUP($A345,'Raw - F'!$B:$O,10,FALSE),"")</f>
        <v>A</v>
      </c>
      <c r="J345" s="2" t="str">
        <f>IFERROR(VLOOKUP($A345,'Raw - F'!$B:$P,15,FALSE),"")</f>
        <v>5f</v>
      </c>
      <c r="K345" s="16" t="str">
        <f>SUBSTITUTE(IFERROR(VLOOKUP($A345,'Raw - F'!$B:$X,23,FALSE),""),0,"")</f>
        <v xml:space="preserve"> </v>
      </c>
      <c r="L345" s="22" t="str">
        <f>IF(VLOOKUP($A345,'Raw - F'!$B:$AA,24,FALSE)="","",VLOOKUP($A345,'Raw - F'!$B:$AA,24,FALSE))</f>
        <v/>
      </c>
      <c r="M345" s="16" t="str">
        <f>SUBSTITUTE(IFERROR(VLOOKUP($A345,'Raw - F'!$B:$X,22,FALSE),""),0,"")</f>
        <v xml:space="preserve"> </v>
      </c>
      <c r="N345" s="16" t="str">
        <f>SUBSTITUTE(IFERROR(VLOOKUP($A345,'Raw - F'!$B:$X,8,FALSE),""),0,"")</f>
        <v/>
      </c>
      <c r="O345" s="16" t="str">
        <f>SUBSTITUTE(IFERROR(VLOOKUP($A345,'Raw - F'!$B:$AA,25,FALSE),""),0,"")</f>
        <v/>
      </c>
      <c r="P345" s="16" t="str">
        <f>SUBSTITUTE(IFERROR(VLOOKUP($A345,'Raw - F'!$B:$AA,21,FALSE),""),0,"")</f>
        <v/>
      </c>
    </row>
    <row r="346" spans="1:16" x14ac:dyDescent="0.35">
      <c r="A346">
        <v>337</v>
      </c>
      <c r="B346" s="9">
        <f>IFERROR(VLOOKUP($A346,'Raw - F'!$B:$R,2,FALSE),"")</f>
        <v>44333</v>
      </c>
      <c r="C346" s="2" t="str">
        <f>IFERROR(VLOOKUP($A346,'Raw - F'!$B:$R,3,FALSE),"")</f>
        <v>REDCAR</v>
      </c>
      <c r="D346" s="2" t="str">
        <f>IFERROR(VLOOKUP($A346,'Raw - F'!$B:$R,6,FALSE),"")</f>
        <v>WFA</v>
      </c>
      <c r="E346" s="2" t="str">
        <f>SUBSTITUTE(IFERROR(VLOOKUP($A346,'Raw - F'!$B:$O,9,FALSE),""),"0","")</f>
        <v>2yo</v>
      </c>
      <c r="F346" s="2" t="str">
        <f>SUBSTITUTE(IFERROR(VLOOKUP($A346,'Raw - F'!$B:$O,7,FALSE),""),"0","")</f>
        <v>Nov</v>
      </c>
      <c r="G346" s="2">
        <f>IFERROR(IF(VLOOKUP($A346,'Raw - F'!$B:$O,11,FALSE)&gt;1,VLOOKUP($A346,'Raw - F'!$B:$O,11,FALSE),IF(VLOOKUP($A346,'Raw - F'!$B:$M,12,FALSE)&lt;&gt;"",VLOOKUP($A346,'Raw - F'!$B:$M,12,FALSE),"")),"")</f>
        <v>5</v>
      </c>
      <c r="H346" s="4" t="str">
        <f>IFERROR(VLOOKUP($A346,'Raw - F'!$B:$O,13,FALSE),"")</f>
        <v>Open</v>
      </c>
      <c r="I346" s="2" t="str">
        <f>IFERROR(VLOOKUP($A346,'Raw - F'!$B:$O,10,FALSE),"")</f>
        <v>A</v>
      </c>
      <c r="J346" s="2" t="str">
        <f>IFERROR(VLOOKUP($A346,'Raw - F'!$B:$P,15,FALSE),"")</f>
        <v>6f</v>
      </c>
      <c r="K346" s="16" t="str">
        <f>SUBSTITUTE(IFERROR(VLOOKUP($A346,'Raw - F'!$B:$X,23,FALSE),""),0,"")</f>
        <v>Rest.</v>
      </c>
      <c r="L346" s="22" t="str">
        <f>IF(VLOOKUP($A346,'Raw - F'!$B:$AA,24,FALSE)="","",VLOOKUP($A346,'Raw - F'!$B:$AA,24,FALSE))</f>
        <v>D</v>
      </c>
      <c r="M346" s="16" t="str">
        <f>SUBSTITUTE(IFERROR(VLOOKUP($A346,'Raw - F'!$B:$X,22,FALSE),""),0,"")</f>
        <v xml:space="preserve"> </v>
      </c>
      <c r="N346" s="16" t="str">
        <f>SUBSTITUTE(IFERROR(VLOOKUP($A346,'Raw - F'!$B:$X,8,FALSE),""),0,"")</f>
        <v/>
      </c>
      <c r="O346" s="16" t="str">
        <f>SUBSTITUTE(IFERROR(VLOOKUP($A346,'Raw - F'!$B:$AA,25,FALSE),""),0,"")</f>
        <v>EBF</v>
      </c>
      <c r="P346" s="16" t="str">
        <f>SUBSTITUTE(IFERROR(VLOOKUP($A346,'Raw - F'!$B:$AA,21,FALSE),""),0,"")</f>
        <v/>
      </c>
    </row>
    <row r="347" spans="1:16" x14ac:dyDescent="0.35">
      <c r="A347">
        <v>338</v>
      </c>
      <c r="B347" s="9">
        <f>IFERROR(VLOOKUP($A347,'Raw - F'!$B:$R,2,FALSE),"")</f>
        <v>44333</v>
      </c>
      <c r="C347" s="2" t="str">
        <f>IFERROR(VLOOKUP($A347,'Raw - F'!$B:$R,3,FALSE),"")</f>
        <v>REDCAR</v>
      </c>
      <c r="D347" s="2" t="str">
        <f>IFERROR(VLOOKUP($A347,'Raw - F'!$B:$R,6,FALSE),"")</f>
        <v>Hcap</v>
      </c>
      <c r="E347" s="2" t="str">
        <f>SUBSTITUTE(IFERROR(VLOOKUP($A347,'Raw - F'!$B:$O,9,FALSE),""),"0","")</f>
        <v>3yo+</v>
      </c>
      <c r="F347" s="2" t="str">
        <f>SUBSTITUTE(IFERROR(VLOOKUP($A347,'Raw - F'!$B:$O,7,FALSE),""),"0","")</f>
        <v>Open</v>
      </c>
      <c r="G347" s="2">
        <f>IFERROR(IF(VLOOKUP($A347,'Raw - F'!$B:$O,11,FALSE)&gt;1,VLOOKUP($A347,'Raw - F'!$B:$O,11,FALSE),IF(VLOOKUP($A347,'Raw - F'!$B:$M,12,FALSE)&lt;&gt;"",VLOOKUP($A347,'Raw - F'!$B:$M,12,FALSE),"")),"")</f>
        <v>5</v>
      </c>
      <c r="H347" s="4" t="str">
        <f>IFERROR(VLOOKUP($A347,'Raw - F'!$B:$O,13,FALSE),"")</f>
        <v>51-70</v>
      </c>
      <c r="I347" s="2" t="str">
        <f>IFERROR(VLOOKUP($A347,'Raw - F'!$B:$O,10,FALSE),"")</f>
        <v>F</v>
      </c>
      <c r="J347" s="2" t="str">
        <f>IFERROR(VLOOKUP($A347,'Raw - F'!$B:$P,15,FALSE),"")</f>
        <v>1m</v>
      </c>
      <c r="K347" s="16" t="str">
        <f>SUBSTITUTE(IFERROR(VLOOKUP($A347,'Raw - F'!$B:$X,23,FALSE),""),0,"")</f>
        <v xml:space="preserve"> </v>
      </c>
      <c r="L347" s="22" t="str">
        <f>IF(VLOOKUP($A347,'Raw - F'!$B:$AA,24,FALSE)="","",VLOOKUP($A347,'Raw - F'!$B:$AA,24,FALSE))</f>
        <v/>
      </c>
      <c r="M347" s="16" t="str">
        <f>SUBSTITUTE(IFERROR(VLOOKUP($A347,'Raw - F'!$B:$X,22,FALSE),""),0,"")</f>
        <v xml:space="preserve"> </v>
      </c>
      <c r="N347" s="16" t="str">
        <f>SUBSTITUTE(IFERROR(VLOOKUP($A347,'Raw - F'!$B:$X,8,FALSE),""),0,"")</f>
        <v/>
      </c>
      <c r="O347" s="16" t="str">
        <f>SUBSTITUTE(IFERROR(VLOOKUP($A347,'Raw - F'!$B:$AA,25,FALSE),""),0,"")</f>
        <v/>
      </c>
      <c r="P347" s="16" t="str">
        <f>SUBSTITUTE(IFERROR(VLOOKUP($A347,'Raw - F'!$B:$AA,21,FALSE),""),0,"")</f>
        <v/>
      </c>
    </row>
    <row r="348" spans="1:16" x14ac:dyDescent="0.35">
      <c r="A348">
        <v>339</v>
      </c>
      <c r="B348" s="9">
        <f>IFERROR(VLOOKUP($A348,'Raw - F'!$B:$R,2,FALSE),"")</f>
        <v>44333</v>
      </c>
      <c r="C348" s="2" t="str">
        <f>IFERROR(VLOOKUP($A348,'Raw - F'!$B:$R,3,FALSE),"")</f>
        <v>REDCAR</v>
      </c>
      <c r="D348" s="2" t="str">
        <f>IFERROR(VLOOKUP($A348,'Raw - F'!$B:$R,6,FALSE),"")</f>
        <v>WFA</v>
      </c>
      <c r="E348" s="2" t="str">
        <f>SUBSTITUTE(IFERROR(VLOOKUP($A348,'Raw - F'!$B:$O,9,FALSE),""),"0","")</f>
        <v>3yo+</v>
      </c>
      <c r="F348" s="2" t="str">
        <f>SUBSTITUTE(IFERROR(VLOOKUP($A348,'Raw - F'!$B:$O,7,FALSE),""),"0","")</f>
        <v>Nov</v>
      </c>
      <c r="G348" s="2">
        <f>IFERROR(IF(VLOOKUP($A348,'Raw - F'!$B:$O,11,FALSE)&gt;1,VLOOKUP($A348,'Raw - F'!$B:$O,11,FALSE),IF(VLOOKUP($A348,'Raw - F'!$B:$M,12,FALSE)&lt;&gt;"",VLOOKUP($A348,'Raw - F'!$B:$M,12,FALSE),"")),"")</f>
        <v>5</v>
      </c>
      <c r="H348" s="4" t="str">
        <f>IFERROR(VLOOKUP($A348,'Raw - F'!$B:$O,13,FALSE),"")</f>
        <v>Open</v>
      </c>
      <c r="I348" s="2" t="str">
        <f>IFERROR(VLOOKUP($A348,'Raw - F'!$B:$O,10,FALSE),"")</f>
        <v>F</v>
      </c>
      <c r="J348" s="2" t="str">
        <f>IFERROR(VLOOKUP($A348,'Raw - F'!$B:$P,15,FALSE),"")</f>
        <v>7f</v>
      </c>
      <c r="K348" s="16" t="str">
        <f>SUBSTITUTE(IFERROR(VLOOKUP($A348,'Raw - F'!$B:$X,23,FALSE),""),0,"")</f>
        <v xml:space="preserve"> </v>
      </c>
      <c r="L348" s="22" t="str">
        <f>IF(VLOOKUP($A348,'Raw - F'!$B:$AA,24,FALSE)="","",VLOOKUP($A348,'Raw - F'!$B:$AA,24,FALSE))</f>
        <v/>
      </c>
      <c r="M348" s="16" t="str">
        <f>SUBSTITUTE(IFERROR(VLOOKUP($A348,'Raw - F'!$B:$X,22,FALSE),""),0,"")</f>
        <v xml:space="preserve"> </v>
      </c>
      <c r="N348" s="16" t="str">
        <f>SUBSTITUTE(IFERROR(VLOOKUP($A348,'Raw - F'!$B:$X,8,FALSE),""),0,"")</f>
        <v/>
      </c>
      <c r="O348" s="16" t="str">
        <f>SUBSTITUTE(IFERROR(VLOOKUP($A348,'Raw - F'!$B:$AA,25,FALSE),""),0,"")</f>
        <v/>
      </c>
      <c r="P348" s="16" t="str">
        <f>SUBSTITUTE(IFERROR(VLOOKUP($A348,'Raw - F'!$B:$AA,21,FALSE),""),0,"")</f>
        <v/>
      </c>
    </row>
    <row r="349" spans="1:16" x14ac:dyDescent="0.35">
      <c r="A349">
        <v>340</v>
      </c>
      <c r="B349" s="9">
        <f>IFERROR(VLOOKUP($A349,'Raw - F'!$B:$R,2,FALSE),"")</f>
        <v>44333</v>
      </c>
      <c r="C349" s="2" t="str">
        <f>IFERROR(VLOOKUP($A349,'Raw - F'!$B:$R,3,FALSE),"")</f>
        <v>REDCAR</v>
      </c>
      <c r="D349" s="2" t="str">
        <f>IFERROR(VLOOKUP($A349,'Raw - F'!$B:$R,6,FALSE),"")</f>
        <v>WFA</v>
      </c>
      <c r="E349" s="2" t="str">
        <f>SUBSTITUTE(IFERROR(VLOOKUP($A349,'Raw - F'!$B:$O,9,FALSE),""),"0","")</f>
        <v>3-5yo</v>
      </c>
      <c r="F349" s="2" t="str">
        <f>SUBSTITUTE(IFERROR(VLOOKUP($A349,'Raw - F'!$B:$O,7,FALSE),""),"0","")</f>
        <v>Mdn</v>
      </c>
      <c r="G349" s="2">
        <f>IFERROR(IF(VLOOKUP($A349,'Raw - F'!$B:$O,11,FALSE)&gt;1,VLOOKUP($A349,'Raw - F'!$B:$O,11,FALSE),IF(VLOOKUP($A349,'Raw - F'!$B:$M,12,FALSE)&lt;&gt;"",VLOOKUP($A349,'Raw - F'!$B:$M,12,FALSE),"")),"")</f>
        <v>6</v>
      </c>
      <c r="H349" s="4" t="str">
        <f>IFERROR(VLOOKUP($A349,'Raw - F'!$B:$O,13,FALSE),"")</f>
        <v>Open</v>
      </c>
      <c r="I349" s="2" t="str">
        <f>IFERROR(VLOOKUP($A349,'Raw - F'!$B:$O,10,FALSE),"")</f>
        <v>A</v>
      </c>
      <c r="J349" s="2" t="str">
        <f>IFERROR(VLOOKUP($A349,'Raw - F'!$B:$P,15,FALSE),"")</f>
        <v>1m</v>
      </c>
      <c r="K349" s="16" t="str">
        <f>SUBSTITUTE(IFERROR(VLOOKUP($A349,'Raw - F'!$B:$X,23,FALSE),""),0,"")</f>
        <v>Med.</v>
      </c>
      <c r="L349" s="22" t="str">
        <f>IF(VLOOKUP($A349,'Raw - F'!$B:$AA,24,FALSE)="","",VLOOKUP($A349,'Raw - F'!$B:$AA,24,FALSE))</f>
        <v/>
      </c>
      <c r="M349" s="16" t="str">
        <f>SUBSTITUTE(IFERROR(VLOOKUP($A349,'Raw - F'!$B:$X,22,FALSE),""),0,"")</f>
        <v xml:space="preserve"> </v>
      </c>
      <c r="N349" s="16" t="str">
        <f>SUBSTITUTE(IFERROR(VLOOKUP($A349,'Raw - F'!$B:$X,8,FALSE),""),0,"")</f>
        <v/>
      </c>
      <c r="O349" s="16" t="str">
        <f>SUBSTITUTE(IFERROR(VLOOKUP($A349,'Raw - F'!$B:$AA,25,FALSE),""),0,"")</f>
        <v/>
      </c>
      <c r="P349" s="16" t="str">
        <f>SUBSTITUTE(IFERROR(VLOOKUP($A349,'Raw - F'!$B:$AA,21,FALSE),""),0,"")</f>
        <v/>
      </c>
    </row>
    <row r="350" spans="1:16" x14ac:dyDescent="0.35">
      <c r="A350">
        <v>341</v>
      </c>
      <c r="B350" s="9">
        <f>IFERROR(VLOOKUP($A350,'Raw - F'!$B:$R,2,FALSE),"")</f>
        <v>44333</v>
      </c>
      <c r="C350" s="2" t="str">
        <f>IFERROR(VLOOKUP($A350,'Raw - F'!$B:$R,3,FALSE),"")</f>
        <v>REDCAR</v>
      </c>
      <c r="D350" s="2" t="str">
        <f>IFERROR(VLOOKUP($A350,'Raw - F'!$B:$R,6,FALSE),"")</f>
        <v>Hcap</v>
      </c>
      <c r="E350" s="2" t="str">
        <f>SUBSTITUTE(IFERROR(VLOOKUP($A350,'Raw - F'!$B:$O,9,FALSE),""),"0","")</f>
        <v>3yo</v>
      </c>
      <c r="F350" s="2" t="str">
        <f>SUBSTITUTE(IFERROR(VLOOKUP($A350,'Raw - F'!$B:$O,7,FALSE),""),"0","")</f>
        <v>Open</v>
      </c>
      <c r="G350" s="2">
        <f>IFERROR(IF(VLOOKUP($A350,'Raw - F'!$B:$O,11,FALSE)&gt;1,VLOOKUP($A350,'Raw - F'!$B:$O,11,FALSE),IF(VLOOKUP($A350,'Raw - F'!$B:$M,12,FALSE)&lt;&gt;"",VLOOKUP($A350,'Raw - F'!$B:$M,12,FALSE),"")),"")</f>
        <v>6</v>
      </c>
      <c r="H350" s="4" t="str">
        <f>IFERROR(VLOOKUP($A350,'Raw - F'!$B:$O,13,FALSE),"")</f>
        <v>46-60</v>
      </c>
      <c r="I350" s="2" t="str">
        <f>IFERROR(VLOOKUP($A350,'Raw - F'!$B:$O,10,FALSE),"")</f>
        <v>A</v>
      </c>
      <c r="J350" s="2" t="str">
        <f>IFERROR(VLOOKUP($A350,'Raw - F'!$B:$P,15,FALSE),"")</f>
        <v>1m 6f</v>
      </c>
      <c r="K350" s="16" t="str">
        <f>SUBSTITUTE(IFERROR(VLOOKUP($A350,'Raw - F'!$B:$X,23,FALSE),""),0,"")</f>
        <v xml:space="preserve"> </v>
      </c>
      <c r="L350" s="22" t="str">
        <f>IF(VLOOKUP($A350,'Raw - F'!$B:$AA,24,FALSE)="","",VLOOKUP($A350,'Raw - F'!$B:$AA,24,FALSE))</f>
        <v/>
      </c>
      <c r="M350" s="16" t="str">
        <f>SUBSTITUTE(IFERROR(VLOOKUP($A350,'Raw - F'!$B:$X,22,FALSE),""),0,"")</f>
        <v xml:space="preserve"> </v>
      </c>
      <c r="N350" s="16" t="str">
        <f>SUBSTITUTE(IFERROR(VLOOKUP($A350,'Raw - F'!$B:$X,8,FALSE),""),0,"")</f>
        <v/>
      </c>
      <c r="O350" s="16" t="str">
        <f>SUBSTITUTE(IFERROR(VLOOKUP($A350,'Raw - F'!$B:$AA,25,FALSE),""),0,"")</f>
        <v/>
      </c>
      <c r="P350" s="16" t="str">
        <f>SUBSTITUTE(IFERROR(VLOOKUP($A350,'Raw - F'!$B:$AA,21,FALSE),""),0,"")</f>
        <v/>
      </c>
    </row>
    <row r="351" spans="1:16" x14ac:dyDescent="0.35">
      <c r="A351">
        <v>342</v>
      </c>
      <c r="B351" s="9">
        <f>IFERROR(VLOOKUP($A351,'Raw - F'!$B:$R,2,FALSE),"")</f>
        <v>44333</v>
      </c>
      <c r="C351" s="2" t="str">
        <f>IFERROR(VLOOKUP($A351,'Raw - F'!$B:$R,3,FALSE),"")</f>
        <v>REDCAR</v>
      </c>
      <c r="D351" s="2" t="str">
        <f>IFERROR(VLOOKUP($A351,'Raw - F'!$B:$R,6,FALSE),"")</f>
        <v>Hcap</v>
      </c>
      <c r="E351" s="2" t="str">
        <f>SUBSTITUTE(IFERROR(VLOOKUP($A351,'Raw - F'!$B:$O,9,FALSE),""),"0","")</f>
        <v>3yo</v>
      </c>
      <c r="F351" s="2" t="str">
        <f>SUBSTITUTE(IFERROR(VLOOKUP($A351,'Raw - F'!$B:$O,7,FALSE),""),"0","")</f>
        <v>Open</v>
      </c>
      <c r="G351" s="2">
        <f>IFERROR(IF(VLOOKUP($A351,'Raw - F'!$B:$O,11,FALSE)&gt;1,VLOOKUP($A351,'Raw - F'!$B:$O,11,FALSE),IF(VLOOKUP($A351,'Raw - F'!$B:$M,12,FALSE)&lt;&gt;"",VLOOKUP($A351,'Raw - F'!$B:$M,12,FALSE),"")),"")</f>
        <v>6</v>
      </c>
      <c r="H351" s="4" t="str">
        <f>IFERROR(VLOOKUP($A351,'Raw - F'!$B:$O,13,FALSE),"")</f>
        <v>46-65</v>
      </c>
      <c r="I351" s="2" t="str">
        <f>IFERROR(VLOOKUP($A351,'Raw - F'!$B:$O,10,FALSE),"")</f>
        <v>A</v>
      </c>
      <c r="J351" s="2" t="str">
        <f>IFERROR(VLOOKUP($A351,'Raw - F'!$B:$P,15,FALSE),"")</f>
        <v>5f</v>
      </c>
      <c r="K351" s="16" t="str">
        <f>SUBSTITUTE(IFERROR(VLOOKUP($A351,'Raw - F'!$B:$X,23,FALSE),""),0,"")</f>
        <v xml:space="preserve"> </v>
      </c>
      <c r="L351" s="22" t="str">
        <f>IF(VLOOKUP($A351,'Raw - F'!$B:$AA,24,FALSE)="","",VLOOKUP($A351,'Raw - F'!$B:$AA,24,FALSE))</f>
        <v/>
      </c>
      <c r="M351" s="16" t="str">
        <f>SUBSTITUTE(IFERROR(VLOOKUP($A351,'Raw - F'!$B:$X,22,FALSE),""),0,"")</f>
        <v xml:space="preserve"> </v>
      </c>
      <c r="N351" s="16" t="str">
        <f>SUBSTITUTE(IFERROR(VLOOKUP($A351,'Raw - F'!$B:$X,8,FALSE),""),0,"")</f>
        <v/>
      </c>
      <c r="O351" s="16" t="str">
        <f>SUBSTITUTE(IFERROR(VLOOKUP($A351,'Raw - F'!$B:$AA,25,FALSE),""),0,"")</f>
        <v/>
      </c>
      <c r="P351" s="16" t="str">
        <f>SUBSTITUTE(IFERROR(VLOOKUP($A351,'Raw - F'!$B:$AA,21,FALSE),""),0,"")</f>
        <v/>
      </c>
    </row>
    <row r="352" spans="1:16" x14ac:dyDescent="0.35">
      <c r="A352">
        <v>343</v>
      </c>
      <c r="B352" s="9">
        <f>IFERROR(VLOOKUP($A352,'Raw - F'!$B:$R,2,FALSE),"")</f>
        <v>44333</v>
      </c>
      <c r="C352" s="2" t="str">
        <f>IFERROR(VLOOKUP($A352,'Raw - F'!$B:$R,3,FALSE),"")</f>
        <v>WINDSOR</v>
      </c>
      <c r="D352" s="2" t="str">
        <f>IFERROR(VLOOKUP($A352,'Raw - F'!$B:$R,6,FALSE),"")</f>
        <v>WFA</v>
      </c>
      <c r="E352" s="2" t="str">
        <f>SUBSTITUTE(IFERROR(VLOOKUP($A352,'Raw - F'!$B:$O,9,FALSE),""),"0","")</f>
        <v>3yo+</v>
      </c>
      <c r="F352" s="2" t="str">
        <f>SUBSTITUTE(IFERROR(VLOOKUP($A352,'Raw - F'!$B:$O,7,FALSE),""),"0","")</f>
        <v>Open</v>
      </c>
      <c r="G352" s="2" t="str">
        <f>IFERROR(IF(VLOOKUP($A352,'Raw - F'!$B:$O,11,FALSE)&gt;1,VLOOKUP($A352,'Raw - F'!$B:$O,11,FALSE),IF(VLOOKUP($A352,'Raw - F'!$B:$M,12,FALSE)&lt;&gt;"",VLOOKUP($A352,'Raw - F'!$B:$M,12,FALSE),"")),"")</f>
        <v>1(Lstd)</v>
      </c>
      <c r="H352" s="4" t="str">
        <f>IFERROR(VLOOKUP($A352,'Raw - F'!$B:$O,13,FALSE),"")</f>
        <v>Open</v>
      </c>
      <c r="I352" s="2" t="str">
        <f>IFERROR(VLOOKUP($A352,'Raw - F'!$B:$O,10,FALSE),"")</f>
        <v>A</v>
      </c>
      <c r="J352" s="2" t="str">
        <f>IFERROR(VLOOKUP($A352,'Raw - F'!$B:$P,15,FALSE),"")</f>
        <v>6f</v>
      </c>
      <c r="K352" s="16" t="str">
        <f>SUBSTITUTE(IFERROR(VLOOKUP($A352,'Raw - F'!$B:$X,23,FALSE),""),0,"")</f>
        <v xml:space="preserve"> </v>
      </c>
      <c r="L352" s="22" t="str">
        <f>IF(VLOOKUP($A352,'Raw - F'!$B:$AA,24,FALSE)="","",VLOOKUP($A352,'Raw - F'!$B:$AA,24,FALSE))</f>
        <v/>
      </c>
      <c r="M352" s="16" t="str">
        <f>SUBSTITUTE(IFERROR(VLOOKUP($A352,'Raw - F'!$B:$X,22,FALSE),""),0,"")</f>
        <v xml:space="preserve"> </v>
      </c>
      <c r="N352" s="16" t="str">
        <f>SUBSTITUTE(IFERROR(VLOOKUP($A352,'Raw - F'!$B:$X,8,FALSE),""),0,"")</f>
        <v/>
      </c>
      <c r="O352" s="16" t="str">
        <f>SUBSTITUTE(IFERROR(VLOOKUP($A352,'Raw - F'!$B:$AA,25,FALSE),""),0,"")</f>
        <v/>
      </c>
      <c r="P352" s="16" t="str">
        <f>SUBSTITUTE(IFERROR(VLOOKUP($A352,'Raw - F'!$B:$AA,21,FALSE),""),0,"")</f>
        <v/>
      </c>
    </row>
    <row r="353" spans="1:16" x14ac:dyDescent="0.35">
      <c r="A353">
        <v>344</v>
      </c>
      <c r="B353" s="9">
        <f>IFERROR(VLOOKUP($A353,'Raw - F'!$B:$R,2,FALSE),"")</f>
        <v>44333</v>
      </c>
      <c r="C353" s="2" t="str">
        <f>IFERROR(VLOOKUP($A353,'Raw - F'!$B:$R,3,FALSE),"")</f>
        <v>WINDSOR</v>
      </c>
      <c r="D353" s="2" t="str">
        <f>IFERROR(VLOOKUP($A353,'Raw - F'!$B:$R,6,FALSE),"")</f>
        <v>Hcap</v>
      </c>
      <c r="E353" s="2" t="str">
        <f>SUBSTITUTE(IFERROR(VLOOKUP($A353,'Raw - F'!$B:$O,9,FALSE),""),"0","")</f>
        <v>4yo+</v>
      </c>
      <c r="F353" s="2" t="str">
        <f>SUBSTITUTE(IFERROR(VLOOKUP($A353,'Raw - F'!$B:$O,7,FALSE),""),"0","")</f>
        <v>Open</v>
      </c>
      <c r="G353" s="2">
        <f>IFERROR(IF(VLOOKUP($A353,'Raw - F'!$B:$O,11,FALSE)&gt;1,VLOOKUP($A353,'Raw - F'!$B:$O,11,FALSE),IF(VLOOKUP($A353,'Raw - F'!$B:$M,12,FALSE)&lt;&gt;"",VLOOKUP($A353,'Raw - F'!$B:$M,12,FALSE),"")),"")</f>
        <v>3</v>
      </c>
      <c r="H353" s="4" t="str">
        <f>IFERROR(VLOOKUP($A353,'Raw - F'!$B:$O,13,FALSE),"")</f>
        <v>76-95</v>
      </c>
      <c r="I353" s="2" t="str">
        <f>IFERROR(VLOOKUP($A353,'Raw - F'!$B:$O,10,FALSE),"")</f>
        <v>A</v>
      </c>
      <c r="J353" s="2" t="str">
        <f>IFERROR(VLOOKUP($A353,'Raw - F'!$B:$P,15,FALSE),"")</f>
        <v>6f</v>
      </c>
      <c r="K353" s="16" t="str">
        <f>SUBSTITUTE(IFERROR(VLOOKUP($A353,'Raw - F'!$B:$X,23,FALSE),""),0,"")</f>
        <v xml:space="preserve"> </v>
      </c>
      <c r="L353" s="22" t="str">
        <f>IF(VLOOKUP($A353,'Raw - F'!$B:$AA,24,FALSE)="","",VLOOKUP($A353,'Raw - F'!$B:$AA,24,FALSE))</f>
        <v/>
      </c>
      <c r="M353" s="16" t="str">
        <f>SUBSTITUTE(IFERROR(VLOOKUP($A353,'Raw - F'!$B:$X,22,FALSE),""),0,"")</f>
        <v xml:space="preserve"> </v>
      </c>
      <c r="N353" s="16" t="str">
        <f>SUBSTITUTE(IFERROR(VLOOKUP($A353,'Raw - F'!$B:$X,8,FALSE),""),0,"")</f>
        <v/>
      </c>
      <c r="O353" s="16" t="str">
        <f>SUBSTITUTE(IFERROR(VLOOKUP($A353,'Raw - F'!$B:$AA,25,FALSE),""),0,"")</f>
        <v/>
      </c>
      <c r="P353" s="16" t="str">
        <f>SUBSTITUTE(IFERROR(VLOOKUP($A353,'Raw - F'!$B:$AA,21,FALSE),""),0,"")</f>
        <v/>
      </c>
    </row>
    <row r="354" spans="1:16" x14ac:dyDescent="0.35">
      <c r="A354">
        <v>345</v>
      </c>
      <c r="B354" s="9">
        <f>IFERROR(VLOOKUP($A354,'Raw - F'!$B:$R,2,FALSE),"")</f>
        <v>44333</v>
      </c>
      <c r="C354" s="2" t="str">
        <f>IFERROR(VLOOKUP($A354,'Raw - F'!$B:$R,3,FALSE),"")</f>
        <v>WINDSOR</v>
      </c>
      <c r="D354" s="2" t="str">
        <f>IFERROR(VLOOKUP($A354,'Raw - F'!$B:$R,6,FALSE),"")</f>
        <v>Hcap</v>
      </c>
      <c r="E354" s="2" t="str">
        <f>SUBSTITUTE(IFERROR(VLOOKUP($A354,'Raw - F'!$B:$O,9,FALSE),""),"0","")</f>
        <v>4yo+</v>
      </c>
      <c r="F354" s="2" t="str">
        <f>SUBSTITUTE(IFERROR(VLOOKUP($A354,'Raw - F'!$B:$O,7,FALSE),""),"0","")</f>
        <v>Open</v>
      </c>
      <c r="G354" s="2">
        <f>IFERROR(IF(VLOOKUP($A354,'Raw - F'!$B:$O,11,FALSE)&gt;1,VLOOKUP($A354,'Raw - F'!$B:$O,11,FALSE),IF(VLOOKUP($A354,'Raw - F'!$B:$M,12,FALSE)&lt;&gt;"",VLOOKUP($A354,'Raw - F'!$B:$M,12,FALSE),"")),"")</f>
        <v>3</v>
      </c>
      <c r="H354" s="4" t="str">
        <f>IFERROR(VLOOKUP($A354,'Raw - F'!$B:$O,13,FALSE),"")</f>
        <v>71-90</v>
      </c>
      <c r="I354" s="2" t="str">
        <f>IFERROR(VLOOKUP($A354,'Raw - F'!$B:$O,10,FALSE),"")</f>
        <v>A</v>
      </c>
      <c r="J354" s="2" t="str">
        <f>IFERROR(VLOOKUP($A354,'Raw - F'!$B:$P,15,FALSE),"")</f>
        <v>1m</v>
      </c>
      <c r="K354" s="16" t="str">
        <f>SUBSTITUTE(IFERROR(VLOOKUP($A354,'Raw - F'!$B:$X,23,FALSE),""),0,"")</f>
        <v xml:space="preserve"> </v>
      </c>
      <c r="L354" s="22" t="str">
        <f>IF(VLOOKUP($A354,'Raw - F'!$B:$AA,24,FALSE)="","",VLOOKUP($A354,'Raw - F'!$B:$AA,24,FALSE))</f>
        <v/>
      </c>
      <c r="M354" s="16" t="str">
        <f>SUBSTITUTE(IFERROR(VLOOKUP($A354,'Raw - F'!$B:$X,22,FALSE),""),0,"")</f>
        <v xml:space="preserve"> </v>
      </c>
      <c r="N354" s="16" t="str">
        <f>SUBSTITUTE(IFERROR(VLOOKUP($A354,'Raw - F'!$B:$X,8,FALSE),""),0,"")</f>
        <v/>
      </c>
      <c r="O354" s="16" t="str">
        <f>SUBSTITUTE(IFERROR(VLOOKUP($A354,'Raw - F'!$B:$AA,25,FALSE),""),0,"")</f>
        <v/>
      </c>
      <c r="P354" s="16" t="str">
        <f>SUBSTITUTE(IFERROR(VLOOKUP($A354,'Raw - F'!$B:$AA,21,FALSE),""),0,"")</f>
        <v/>
      </c>
    </row>
    <row r="355" spans="1:16" x14ac:dyDescent="0.35">
      <c r="A355">
        <v>346</v>
      </c>
      <c r="B355" s="9">
        <f>IFERROR(VLOOKUP($A355,'Raw - F'!$B:$R,2,FALSE),"")</f>
        <v>44333</v>
      </c>
      <c r="C355" s="2" t="str">
        <f>IFERROR(VLOOKUP($A355,'Raw - F'!$B:$R,3,FALSE),"")</f>
        <v>WINDSOR</v>
      </c>
      <c r="D355" s="2" t="str">
        <f>IFERROR(VLOOKUP($A355,'Raw - F'!$B:$R,6,FALSE),"")</f>
        <v>WFA</v>
      </c>
      <c r="E355" s="2" t="str">
        <f>SUBSTITUTE(IFERROR(VLOOKUP($A355,'Raw - F'!$B:$O,9,FALSE),""),"0","")</f>
        <v>2yo</v>
      </c>
      <c r="F355" s="2" t="str">
        <f>SUBSTITUTE(IFERROR(VLOOKUP($A355,'Raw - F'!$B:$O,7,FALSE),""),"0","")</f>
        <v>Nov</v>
      </c>
      <c r="G355" s="2">
        <f>IFERROR(IF(VLOOKUP($A355,'Raw - F'!$B:$O,11,FALSE)&gt;1,VLOOKUP($A355,'Raw - F'!$B:$O,11,FALSE),IF(VLOOKUP($A355,'Raw - F'!$B:$M,12,FALSE)&lt;&gt;"",VLOOKUP($A355,'Raw - F'!$B:$M,12,FALSE),"")),"")</f>
        <v>4</v>
      </c>
      <c r="H355" s="4" t="str">
        <f>IFERROR(VLOOKUP($A355,'Raw - F'!$B:$O,13,FALSE),"")</f>
        <v>Open</v>
      </c>
      <c r="I355" s="2" t="str">
        <f>IFERROR(VLOOKUP($A355,'Raw - F'!$B:$O,10,FALSE),"")</f>
        <v>F</v>
      </c>
      <c r="J355" s="2" t="str">
        <f>IFERROR(VLOOKUP($A355,'Raw - F'!$B:$P,15,FALSE),"")</f>
        <v>6f</v>
      </c>
      <c r="K355" s="16" t="str">
        <f>SUBSTITUTE(IFERROR(VLOOKUP($A355,'Raw - F'!$B:$X,23,FALSE),""),0,"")</f>
        <v xml:space="preserve"> </v>
      </c>
      <c r="L355" s="22" t="str">
        <f>IF(VLOOKUP($A355,'Raw - F'!$B:$AA,24,FALSE)="","",VLOOKUP($A355,'Raw - F'!$B:$AA,24,FALSE))</f>
        <v/>
      </c>
      <c r="M355" s="16" t="str">
        <f>SUBSTITUTE(IFERROR(VLOOKUP($A355,'Raw - F'!$B:$X,22,FALSE),""),0,"")</f>
        <v xml:space="preserve"> </v>
      </c>
      <c r="N355" s="16" t="str">
        <f>SUBSTITUTE(IFERROR(VLOOKUP($A355,'Raw - F'!$B:$X,8,FALSE),""),0,"")</f>
        <v/>
      </c>
      <c r="O355" s="16" t="str">
        <f>SUBSTITUTE(IFERROR(VLOOKUP($A355,'Raw - F'!$B:$AA,25,FALSE),""),0,"")</f>
        <v>EBF</v>
      </c>
      <c r="P355" s="16" t="str">
        <f>SUBSTITUTE(IFERROR(VLOOKUP($A355,'Raw - F'!$B:$AA,21,FALSE),""),0,"")</f>
        <v/>
      </c>
    </row>
    <row r="356" spans="1:16" x14ac:dyDescent="0.35">
      <c r="A356">
        <v>347</v>
      </c>
      <c r="B356" s="9">
        <f>IFERROR(VLOOKUP($A356,'Raw - F'!$B:$R,2,FALSE),"")</f>
        <v>44333</v>
      </c>
      <c r="C356" s="2" t="str">
        <f>IFERROR(VLOOKUP($A356,'Raw - F'!$B:$R,3,FALSE),"")</f>
        <v>WINDSOR</v>
      </c>
      <c r="D356" s="2" t="str">
        <f>IFERROR(VLOOKUP($A356,'Raw - F'!$B:$R,6,FALSE),"")</f>
        <v>Hcap</v>
      </c>
      <c r="E356" s="2" t="str">
        <f>SUBSTITUTE(IFERROR(VLOOKUP($A356,'Raw - F'!$B:$O,9,FALSE),""),"0","")</f>
        <v>4yo+</v>
      </c>
      <c r="F356" s="2" t="str">
        <f>SUBSTITUTE(IFERROR(VLOOKUP($A356,'Raw - F'!$B:$O,7,FALSE),""),"0","")</f>
        <v>Open</v>
      </c>
      <c r="G356" s="2">
        <f>IFERROR(IF(VLOOKUP($A356,'Raw - F'!$B:$O,11,FALSE)&gt;1,VLOOKUP($A356,'Raw - F'!$B:$O,11,FALSE),IF(VLOOKUP($A356,'Raw - F'!$B:$M,12,FALSE)&lt;&gt;"",VLOOKUP($A356,'Raw - F'!$B:$M,12,FALSE),"")),"")</f>
        <v>5</v>
      </c>
      <c r="H356" s="4" t="str">
        <f>IFERROR(VLOOKUP($A356,'Raw - F'!$B:$O,13,FALSE),"")</f>
        <v>56-75</v>
      </c>
      <c r="I356" s="2" t="str">
        <f>IFERROR(VLOOKUP($A356,'Raw - F'!$B:$O,10,FALSE),"")</f>
        <v>A</v>
      </c>
      <c r="J356" s="2" t="str">
        <f>IFERROR(VLOOKUP($A356,'Raw - F'!$B:$P,15,FALSE),"")</f>
        <v>5f</v>
      </c>
      <c r="K356" s="16" t="str">
        <f>SUBSTITUTE(IFERROR(VLOOKUP($A356,'Raw - F'!$B:$X,23,FALSE),""),0,"")</f>
        <v xml:space="preserve"> </v>
      </c>
      <c r="L356" s="22" t="str">
        <f>IF(VLOOKUP($A356,'Raw - F'!$B:$AA,24,FALSE)="","",VLOOKUP($A356,'Raw - F'!$B:$AA,24,FALSE))</f>
        <v/>
      </c>
      <c r="M356" s="16" t="str">
        <f>SUBSTITUTE(IFERROR(VLOOKUP($A356,'Raw - F'!$B:$X,22,FALSE),""),0,"")</f>
        <v xml:space="preserve"> </v>
      </c>
      <c r="N356" s="16" t="str">
        <f>SUBSTITUTE(IFERROR(VLOOKUP($A356,'Raw - F'!$B:$X,8,FALSE),""),0,"")</f>
        <v/>
      </c>
      <c r="O356" s="16" t="str">
        <f>SUBSTITUTE(IFERROR(VLOOKUP($A356,'Raw - F'!$B:$AA,25,FALSE),""),0,"")</f>
        <v/>
      </c>
      <c r="P356" s="16" t="str">
        <f>SUBSTITUTE(IFERROR(VLOOKUP($A356,'Raw - F'!$B:$AA,21,FALSE),""),0,"")</f>
        <v/>
      </c>
    </row>
    <row r="357" spans="1:16" x14ac:dyDescent="0.35">
      <c r="A357">
        <v>348</v>
      </c>
      <c r="B357" s="9">
        <f>IFERROR(VLOOKUP($A357,'Raw - F'!$B:$R,2,FALSE),"")</f>
        <v>44333</v>
      </c>
      <c r="C357" s="2" t="str">
        <f>IFERROR(VLOOKUP($A357,'Raw - F'!$B:$R,3,FALSE),"")</f>
        <v>WINDSOR</v>
      </c>
      <c r="D357" s="2" t="str">
        <f>IFERROR(VLOOKUP($A357,'Raw - F'!$B:$R,6,FALSE),"")</f>
        <v>Hcap</v>
      </c>
      <c r="E357" s="2" t="str">
        <f>SUBSTITUTE(IFERROR(VLOOKUP($A357,'Raw - F'!$B:$O,9,FALSE),""),"0","")</f>
        <v>3yo</v>
      </c>
      <c r="F357" s="2" t="str">
        <f>SUBSTITUTE(IFERROR(VLOOKUP($A357,'Raw - F'!$B:$O,7,FALSE),""),"0","")</f>
        <v>Open</v>
      </c>
      <c r="G357" s="2">
        <f>IFERROR(IF(VLOOKUP($A357,'Raw - F'!$B:$O,11,FALSE)&gt;1,VLOOKUP($A357,'Raw - F'!$B:$O,11,FALSE),IF(VLOOKUP($A357,'Raw - F'!$B:$M,12,FALSE)&lt;&gt;"",VLOOKUP($A357,'Raw - F'!$B:$M,12,FALSE),"")),"")</f>
        <v>5</v>
      </c>
      <c r="H357" s="4" t="str">
        <f>IFERROR(VLOOKUP($A357,'Raw - F'!$B:$O,13,FALSE),"")</f>
        <v>51-70</v>
      </c>
      <c r="I357" s="2" t="str">
        <f>IFERROR(VLOOKUP($A357,'Raw - F'!$B:$O,10,FALSE),"")</f>
        <v>A</v>
      </c>
      <c r="J357" s="2" t="str">
        <f>IFERROR(VLOOKUP($A357,'Raw - F'!$B:$P,15,FALSE),"")</f>
        <v>1m 3f</v>
      </c>
      <c r="K357" s="16" t="str">
        <f>SUBSTITUTE(IFERROR(VLOOKUP($A357,'Raw - F'!$B:$X,23,FALSE),""),0,"")</f>
        <v xml:space="preserve"> </v>
      </c>
      <c r="L357" s="22" t="str">
        <f>IF(VLOOKUP($A357,'Raw - F'!$B:$AA,24,FALSE)="","",VLOOKUP($A357,'Raw - F'!$B:$AA,24,FALSE))</f>
        <v/>
      </c>
      <c r="M357" s="16" t="str">
        <f>SUBSTITUTE(IFERROR(VLOOKUP($A357,'Raw - F'!$B:$X,22,FALSE),""),0,"")</f>
        <v xml:space="preserve"> </v>
      </c>
      <c r="N357" s="16" t="str">
        <f>SUBSTITUTE(IFERROR(VLOOKUP($A357,'Raw - F'!$B:$X,8,FALSE),""),0,"")</f>
        <v/>
      </c>
      <c r="O357" s="16" t="str">
        <f>SUBSTITUTE(IFERROR(VLOOKUP($A357,'Raw - F'!$B:$AA,25,FALSE),""),0,"")</f>
        <v/>
      </c>
      <c r="P357" s="16" t="str">
        <f>SUBSTITUTE(IFERROR(VLOOKUP($A357,'Raw - F'!$B:$AA,21,FALSE),""),0,"")</f>
        <v/>
      </c>
    </row>
    <row r="358" spans="1:16" x14ac:dyDescent="0.35">
      <c r="A358">
        <v>349</v>
      </c>
      <c r="B358" s="9">
        <f>IFERROR(VLOOKUP($A358,'Raw - F'!$B:$R,2,FALSE),"")</f>
        <v>44333</v>
      </c>
      <c r="C358" s="2" t="str">
        <f>IFERROR(VLOOKUP($A358,'Raw - F'!$B:$R,3,FALSE),"")</f>
        <v>WINDSOR</v>
      </c>
      <c r="D358" s="2" t="str">
        <f>IFERROR(VLOOKUP($A358,'Raw - F'!$B:$R,6,FALSE),"")</f>
        <v>WFA</v>
      </c>
      <c r="E358" s="2" t="str">
        <f>SUBSTITUTE(IFERROR(VLOOKUP($A358,'Raw - F'!$B:$O,9,FALSE),""),"0","")</f>
        <v>3yo+</v>
      </c>
      <c r="F358" s="2" t="str">
        <f>SUBSTITUTE(IFERROR(VLOOKUP($A358,'Raw - F'!$B:$O,7,FALSE),""),"0","")</f>
        <v>Mdn</v>
      </c>
      <c r="G358" s="2">
        <f>IFERROR(IF(VLOOKUP($A358,'Raw - F'!$B:$O,11,FALSE)&gt;1,VLOOKUP($A358,'Raw - F'!$B:$O,11,FALSE),IF(VLOOKUP($A358,'Raw - F'!$B:$M,12,FALSE)&lt;&gt;"",VLOOKUP($A358,'Raw - F'!$B:$M,12,FALSE),"")),"")</f>
        <v>5</v>
      </c>
      <c r="H358" s="4" t="str">
        <f>IFERROR(VLOOKUP($A358,'Raw - F'!$B:$O,13,FALSE),"")</f>
        <v>Open</v>
      </c>
      <c r="I358" s="2" t="str">
        <f>IFERROR(VLOOKUP($A358,'Raw - F'!$B:$O,10,FALSE),"")</f>
        <v>F</v>
      </c>
      <c r="J358" s="2" t="str">
        <f>IFERROR(VLOOKUP($A358,'Raw - F'!$B:$P,15,FALSE),"")</f>
        <v>1m</v>
      </c>
      <c r="K358" s="16" t="str">
        <f>SUBSTITUTE(IFERROR(VLOOKUP($A358,'Raw - F'!$B:$X,23,FALSE),""),0,"")</f>
        <v xml:space="preserve"> </v>
      </c>
      <c r="L358" s="22" t="str">
        <f>IF(VLOOKUP($A358,'Raw - F'!$B:$AA,24,FALSE)="","",VLOOKUP($A358,'Raw - F'!$B:$AA,24,FALSE))</f>
        <v/>
      </c>
      <c r="M358" s="16" t="str">
        <f>SUBSTITUTE(IFERROR(VLOOKUP($A358,'Raw - F'!$B:$X,22,FALSE),""),0,"")</f>
        <v xml:space="preserve"> </v>
      </c>
      <c r="N358" s="16" t="str">
        <f>SUBSTITUTE(IFERROR(VLOOKUP($A358,'Raw - F'!$B:$X,8,FALSE),""),0,"")</f>
        <v/>
      </c>
      <c r="O358" s="16" t="str">
        <f>SUBSTITUTE(IFERROR(VLOOKUP($A358,'Raw - F'!$B:$AA,25,FALSE),""),0,"")</f>
        <v/>
      </c>
      <c r="P358" s="16" t="str">
        <f>SUBSTITUTE(IFERROR(VLOOKUP($A358,'Raw - F'!$B:$AA,21,FALSE),""),0,"")</f>
        <v/>
      </c>
    </row>
    <row r="359" spans="1:16" x14ac:dyDescent="0.35">
      <c r="A359">
        <v>350</v>
      </c>
      <c r="B359" s="9">
        <f>IFERROR(VLOOKUP($A359,'Raw - F'!$B:$R,2,FALSE),"")</f>
        <v>44334</v>
      </c>
      <c r="C359" s="2" t="str">
        <f>IFERROR(VLOOKUP($A359,'Raw - F'!$B:$R,3,FALSE),"")</f>
        <v>BRIGHTON</v>
      </c>
      <c r="D359" s="2" t="str">
        <f>IFERROR(VLOOKUP($A359,'Raw - F'!$B:$R,6,FALSE),"")</f>
        <v>Hcap</v>
      </c>
      <c r="E359" s="2" t="str">
        <f>SUBSTITUTE(IFERROR(VLOOKUP($A359,'Raw - F'!$B:$O,9,FALSE),""),"0","")</f>
        <v>3yo+</v>
      </c>
      <c r="F359" s="2" t="str">
        <f>SUBSTITUTE(IFERROR(VLOOKUP($A359,'Raw - F'!$B:$O,7,FALSE),""),"0","")</f>
        <v>Open</v>
      </c>
      <c r="G359" s="2">
        <f>IFERROR(IF(VLOOKUP($A359,'Raw - F'!$B:$O,11,FALSE)&gt;1,VLOOKUP($A359,'Raw - F'!$B:$O,11,FALSE),IF(VLOOKUP($A359,'Raw - F'!$B:$M,12,FALSE)&lt;&gt;"",VLOOKUP($A359,'Raw - F'!$B:$M,12,FALSE),"")),"")</f>
        <v>4</v>
      </c>
      <c r="H359" s="4" t="str">
        <f>IFERROR(VLOOKUP($A359,'Raw - F'!$B:$O,13,FALSE),"")</f>
        <v>61-80</v>
      </c>
      <c r="I359" s="2" t="str">
        <f>IFERROR(VLOOKUP($A359,'Raw - F'!$B:$O,10,FALSE),"")</f>
        <v>A</v>
      </c>
      <c r="J359" s="2" t="str">
        <f>IFERROR(VLOOKUP($A359,'Raw - F'!$B:$P,15,FALSE),"")</f>
        <v>1m</v>
      </c>
      <c r="K359" s="16" t="str">
        <f>SUBSTITUTE(IFERROR(VLOOKUP($A359,'Raw - F'!$B:$X,23,FALSE),""),0,"")</f>
        <v xml:space="preserve"> </v>
      </c>
      <c r="L359" s="22" t="str">
        <f>IF(VLOOKUP($A359,'Raw - F'!$B:$AA,24,FALSE)="","",VLOOKUP($A359,'Raw - F'!$B:$AA,24,FALSE))</f>
        <v/>
      </c>
      <c r="M359" s="16" t="str">
        <f>SUBSTITUTE(IFERROR(VLOOKUP($A359,'Raw - F'!$B:$X,22,FALSE),""),0,"")</f>
        <v xml:space="preserve"> </v>
      </c>
      <c r="N359" s="16" t="str">
        <f>SUBSTITUTE(IFERROR(VLOOKUP($A359,'Raw - F'!$B:$X,8,FALSE),""),0,"")</f>
        <v/>
      </c>
      <c r="O359" s="16" t="str">
        <f>SUBSTITUTE(IFERROR(VLOOKUP($A359,'Raw - F'!$B:$AA,25,FALSE),""),0,"")</f>
        <v/>
      </c>
      <c r="P359" s="16" t="str">
        <f>SUBSTITUTE(IFERROR(VLOOKUP($A359,'Raw - F'!$B:$AA,21,FALSE),""),0,"")</f>
        <v/>
      </c>
    </row>
    <row r="360" spans="1:16" x14ac:dyDescent="0.35">
      <c r="A360">
        <v>351</v>
      </c>
      <c r="B360" s="9">
        <f>IFERROR(VLOOKUP($A360,'Raw - F'!$B:$R,2,FALSE),"")</f>
        <v>44334</v>
      </c>
      <c r="C360" s="2" t="str">
        <f>IFERROR(VLOOKUP($A360,'Raw - F'!$B:$R,3,FALSE),"")</f>
        <v>BRIGHTON</v>
      </c>
      <c r="D360" s="2" t="str">
        <f>IFERROR(VLOOKUP($A360,'Raw - F'!$B:$R,6,FALSE),"")</f>
        <v>Hcap</v>
      </c>
      <c r="E360" s="2" t="str">
        <f>SUBSTITUTE(IFERROR(VLOOKUP($A360,'Raw - F'!$B:$O,9,FALSE),""),"0","")</f>
        <v>4yo+</v>
      </c>
      <c r="F360" s="2" t="str">
        <f>SUBSTITUTE(IFERROR(VLOOKUP($A360,'Raw - F'!$B:$O,7,FALSE),""),"0","")</f>
        <v>Open</v>
      </c>
      <c r="G360" s="2">
        <f>IFERROR(IF(VLOOKUP($A360,'Raw - F'!$B:$O,11,FALSE)&gt;1,VLOOKUP($A360,'Raw - F'!$B:$O,11,FALSE),IF(VLOOKUP($A360,'Raw - F'!$B:$M,12,FALSE)&lt;&gt;"",VLOOKUP($A360,'Raw - F'!$B:$M,12,FALSE),"")),"")</f>
        <v>5</v>
      </c>
      <c r="H360" s="4" t="str">
        <f>IFERROR(VLOOKUP($A360,'Raw - F'!$B:$O,13,FALSE),"")</f>
        <v>51-70</v>
      </c>
      <c r="I360" s="2" t="str">
        <f>IFERROR(VLOOKUP($A360,'Raw - F'!$B:$O,10,FALSE),"")</f>
        <v>A</v>
      </c>
      <c r="J360" s="2" t="str">
        <f>IFERROR(VLOOKUP($A360,'Raw - F'!$B:$P,15,FALSE),"")</f>
        <v>1m 4f</v>
      </c>
      <c r="K360" s="16" t="str">
        <f>SUBSTITUTE(IFERROR(VLOOKUP($A360,'Raw - F'!$B:$X,23,FALSE),""),0,"")</f>
        <v xml:space="preserve"> </v>
      </c>
      <c r="L360" s="22" t="str">
        <f>IF(VLOOKUP($A360,'Raw - F'!$B:$AA,24,FALSE)="","",VLOOKUP($A360,'Raw - F'!$B:$AA,24,FALSE))</f>
        <v/>
      </c>
      <c r="M360" s="16" t="str">
        <f>SUBSTITUTE(IFERROR(VLOOKUP($A360,'Raw - F'!$B:$X,22,FALSE),""),0,"")</f>
        <v xml:space="preserve"> </v>
      </c>
      <c r="N360" s="16" t="str">
        <f>SUBSTITUTE(IFERROR(VLOOKUP($A360,'Raw - F'!$B:$X,8,FALSE),""),0,"")</f>
        <v/>
      </c>
      <c r="O360" s="16" t="str">
        <f>SUBSTITUTE(IFERROR(VLOOKUP($A360,'Raw - F'!$B:$AA,25,FALSE),""),0,"")</f>
        <v/>
      </c>
      <c r="P360" s="16" t="str">
        <f>SUBSTITUTE(IFERROR(VLOOKUP($A360,'Raw - F'!$B:$AA,21,FALSE),""),0,"")</f>
        <v/>
      </c>
    </row>
    <row r="361" spans="1:16" x14ac:dyDescent="0.35">
      <c r="A361">
        <v>352</v>
      </c>
      <c r="B361" s="9">
        <f>IFERROR(VLOOKUP($A361,'Raw - F'!$B:$R,2,FALSE),"")</f>
        <v>44334</v>
      </c>
      <c r="C361" s="2" t="str">
        <f>IFERROR(VLOOKUP($A361,'Raw - F'!$B:$R,3,FALSE),"")</f>
        <v>BRIGHTON</v>
      </c>
      <c r="D361" s="2" t="str">
        <f>IFERROR(VLOOKUP($A361,'Raw - F'!$B:$R,6,FALSE),"")</f>
        <v>WFA</v>
      </c>
      <c r="E361" s="2" t="str">
        <f>SUBSTITUTE(IFERROR(VLOOKUP($A361,'Raw - F'!$B:$O,9,FALSE),""),"0","")</f>
        <v>3yo</v>
      </c>
      <c r="F361" s="2" t="str">
        <f>SUBSTITUTE(IFERROR(VLOOKUP($A361,'Raw - F'!$B:$O,7,FALSE),""),"0","")</f>
        <v>Nov</v>
      </c>
      <c r="G361" s="2">
        <f>IFERROR(IF(VLOOKUP($A361,'Raw - F'!$B:$O,11,FALSE)&gt;1,VLOOKUP($A361,'Raw - F'!$B:$O,11,FALSE),IF(VLOOKUP($A361,'Raw - F'!$B:$M,12,FALSE)&lt;&gt;"",VLOOKUP($A361,'Raw - F'!$B:$M,12,FALSE),"")),"")</f>
        <v>5</v>
      </c>
      <c r="H361" s="4" t="str">
        <f>IFERROR(VLOOKUP($A361,'Raw - F'!$B:$O,13,FALSE),"")</f>
        <v>Open</v>
      </c>
      <c r="I361" s="2" t="str">
        <f>IFERROR(VLOOKUP($A361,'Raw - F'!$B:$O,10,FALSE),"")</f>
        <v>A</v>
      </c>
      <c r="J361" s="2" t="str">
        <f>IFERROR(VLOOKUP($A361,'Raw - F'!$B:$P,15,FALSE),"")</f>
        <v>1m</v>
      </c>
      <c r="K361" s="16" t="str">
        <f>SUBSTITUTE(IFERROR(VLOOKUP($A361,'Raw - F'!$B:$X,23,FALSE),""),0,"")</f>
        <v>Med.</v>
      </c>
      <c r="L361" s="22">
        <f>IF(VLOOKUP($A361,'Raw - F'!$B:$AA,24,FALSE)="","",VLOOKUP($A361,'Raw - F'!$B:$AA,24,FALSE))</f>
        <v>20000</v>
      </c>
      <c r="M361" s="16" t="str">
        <f>SUBSTITUTE(IFERROR(VLOOKUP($A361,'Raw - F'!$B:$X,22,FALSE),""),0,"")</f>
        <v xml:space="preserve"> </v>
      </c>
      <c r="N361" s="16" t="str">
        <f>SUBSTITUTE(IFERROR(VLOOKUP($A361,'Raw - F'!$B:$X,8,FALSE),""),0,"")</f>
        <v/>
      </c>
      <c r="O361" s="16" t="str">
        <f>SUBSTITUTE(IFERROR(VLOOKUP($A361,'Raw - F'!$B:$AA,25,FALSE),""),0,"")</f>
        <v/>
      </c>
      <c r="P361" s="16" t="str">
        <f>SUBSTITUTE(IFERROR(VLOOKUP($A361,'Raw - F'!$B:$AA,21,FALSE),""),0,"")</f>
        <v/>
      </c>
    </row>
    <row r="362" spans="1:16" x14ac:dyDescent="0.35">
      <c r="A362">
        <v>353</v>
      </c>
      <c r="B362" s="9">
        <f>IFERROR(VLOOKUP($A362,'Raw - F'!$B:$R,2,FALSE),"")</f>
        <v>44334</v>
      </c>
      <c r="C362" s="2" t="str">
        <f>IFERROR(VLOOKUP($A362,'Raw - F'!$B:$R,3,FALSE),"")</f>
        <v>BRIGHTON</v>
      </c>
      <c r="D362" s="2" t="str">
        <f>IFERROR(VLOOKUP($A362,'Raw - F'!$B:$R,6,FALSE),"")</f>
        <v>Hcap</v>
      </c>
      <c r="E362" s="2" t="str">
        <f>SUBSTITUTE(IFERROR(VLOOKUP($A362,'Raw - F'!$B:$O,9,FALSE),""),"0","")</f>
        <v>4yo+</v>
      </c>
      <c r="F362" s="2" t="str">
        <f>SUBSTITUTE(IFERROR(VLOOKUP($A362,'Raw - F'!$B:$O,7,FALSE),""),"0","")</f>
        <v>Open</v>
      </c>
      <c r="G362" s="2">
        <f>IFERROR(IF(VLOOKUP($A362,'Raw - F'!$B:$O,11,FALSE)&gt;1,VLOOKUP($A362,'Raw - F'!$B:$O,11,FALSE),IF(VLOOKUP($A362,'Raw - F'!$B:$M,12,FALSE)&lt;&gt;"",VLOOKUP($A362,'Raw - F'!$B:$M,12,FALSE),"")),"")</f>
        <v>6</v>
      </c>
      <c r="H362" s="4" t="str">
        <f>IFERROR(VLOOKUP($A362,'Raw - F'!$B:$O,13,FALSE),"")</f>
        <v>46-60</v>
      </c>
      <c r="I362" s="2" t="str">
        <f>IFERROR(VLOOKUP($A362,'Raw - F'!$B:$O,10,FALSE),"")</f>
        <v>A</v>
      </c>
      <c r="J362" s="2" t="str">
        <f>IFERROR(VLOOKUP($A362,'Raw - F'!$B:$P,15,FALSE),"")</f>
        <v>7f</v>
      </c>
      <c r="K362" s="16" t="str">
        <f>SUBSTITUTE(IFERROR(VLOOKUP($A362,'Raw - F'!$B:$X,23,FALSE),""),0,"")</f>
        <v xml:space="preserve"> </v>
      </c>
      <c r="L362" s="22" t="str">
        <f>IF(VLOOKUP($A362,'Raw - F'!$B:$AA,24,FALSE)="","",VLOOKUP($A362,'Raw - F'!$B:$AA,24,FALSE))</f>
        <v/>
      </c>
      <c r="M362" s="16" t="str">
        <f>SUBSTITUTE(IFERROR(VLOOKUP($A362,'Raw - F'!$B:$X,22,FALSE),""),0,"")</f>
        <v xml:space="preserve"> </v>
      </c>
      <c r="N362" s="16" t="str">
        <f>SUBSTITUTE(IFERROR(VLOOKUP($A362,'Raw - F'!$B:$X,8,FALSE),""),0,"")</f>
        <v/>
      </c>
      <c r="O362" s="16" t="str">
        <f>SUBSTITUTE(IFERROR(VLOOKUP($A362,'Raw - F'!$B:$AA,25,FALSE),""),0,"")</f>
        <v/>
      </c>
      <c r="P362" s="16" t="str">
        <f>SUBSTITUTE(IFERROR(VLOOKUP($A362,'Raw - F'!$B:$AA,21,FALSE),""),0,"")</f>
        <v/>
      </c>
    </row>
    <row r="363" spans="1:16" x14ac:dyDescent="0.35">
      <c r="A363">
        <v>354</v>
      </c>
      <c r="B363" s="9">
        <f>IFERROR(VLOOKUP($A363,'Raw - F'!$B:$R,2,FALSE),"")</f>
        <v>44334</v>
      </c>
      <c r="C363" s="2" t="str">
        <f>IFERROR(VLOOKUP($A363,'Raw - F'!$B:$R,3,FALSE),"")</f>
        <v>BRIGHTON</v>
      </c>
      <c r="D363" s="2" t="str">
        <f>IFERROR(VLOOKUP($A363,'Raw - F'!$B:$R,6,FALSE),"")</f>
        <v>Hcap</v>
      </c>
      <c r="E363" s="2" t="str">
        <f>SUBSTITUTE(IFERROR(VLOOKUP($A363,'Raw - F'!$B:$O,9,FALSE),""),"0","")</f>
        <v>3yo+</v>
      </c>
      <c r="F363" s="2" t="str">
        <f>SUBSTITUTE(IFERROR(VLOOKUP($A363,'Raw - F'!$B:$O,7,FALSE),""),"0","")</f>
        <v>Open</v>
      </c>
      <c r="G363" s="2">
        <f>IFERROR(IF(VLOOKUP($A363,'Raw - F'!$B:$O,11,FALSE)&gt;1,VLOOKUP($A363,'Raw - F'!$B:$O,11,FALSE),IF(VLOOKUP($A363,'Raw - F'!$B:$M,12,FALSE)&lt;&gt;"",VLOOKUP($A363,'Raw - F'!$B:$M,12,FALSE),"")),"")</f>
        <v>6</v>
      </c>
      <c r="H363" s="4" t="str">
        <f>IFERROR(VLOOKUP($A363,'Raw - F'!$B:$O,13,FALSE),"")</f>
        <v>46-52</v>
      </c>
      <c r="I363" s="2" t="str">
        <f>IFERROR(VLOOKUP($A363,'Raw - F'!$B:$O,10,FALSE),"")</f>
        <v>A</v>
      </c>
      <c r="J363" s="2" t="str">
        <f>IFERROR(VLOOKUP($A363,'Raw - F'!$B:$P,15,FALSE),"")</f>
        <v>5f</v>
      </c>
      <c r="K363" s="16" t="str">
        <f>SUBSTITUTE(IFERROR(VLOOKUP($A363,'Raw - F'!$B:$X,23,FALSE),""),0,"")</f>
        <v xml:space="preserve"> </v>
      </c>
      <c r="L363" s="22" t="str">
        <f>IF(VLOOKUP($A363,'Raw - F'!$B:$AA,24,FALSE)="","",VLOOKUP($A363,'Raw - F'!$B:$AA,24,FALSE))</f>
        <v/>
      </c>
      <c r="M363" s="16" t="str">
        <f>SUBSTITUTE(IFERROR(VLOOKUP($A363,'Raw - F'!$B:$X,22,FALSE),""),0,"")</f>
        <v xml:space="preserve"> </v>
      </c>
      <c r="N363" s="16" t="str">
        <f>SUBSTITUTE(IFERROR(VLOOKUP($A363,'Raw - F'!$B:$X,8,FALSE),""),0,"")</f>
        <v/>
      </c>
      <c r="O363" s="16" t="str">
        <f>SUBSTITUTE(IFERROR(VLOOKUP($A363,'Raw - F'!$B:$AA,25,FALSE),""),0,"")</f>
        <v/>
      </c>
      <c r="P363" s="16" t="str">
        <f>SUBSTITUTE(IFERROR(VLOOKUP($A363,'Raw - F'!$B:$AA,21,FALSE),""),0,"")</f>
        <v/>
      </c>
    </row>
    <row r="364" spans="1:16" x14ac:dyDescent="0.35">
      <c r="A364">
        <v>355</v>
      </c>
      <c r="B364" s="9">
        <f>IFERROR(VLOOKUP($A364,'Raw - F'!$B:$R,2,FALSE),"")</f>
        <v>44334</v>
      </c>
      <c r="C364" s="2" t="str">
        <f>IFERROR(VLOOKUP($A364,'Raw - F'!$B:$R,3,FALSE),"")</f>
        <v>BRIGHTON</v>
      </c>
      <c r="D364" s="2" t="str">
        <f>IFERROR(VLOOKUP($A364,'Raw - F'!$B:$R,6,FALSE),"")</f>
        <v>WFA</v>
      </c>
      <c r="E364" s="2" t="str">
        <f>SUBSTITUTE(IFERROR(VLOOKUP($A364,'Raw - F'!$B:$O,9,FALSE),""),"0","")</f>
        <v>3yo+</v>
      </c>
      <c r="F364" s="2" t="str">
        <f>SUBSTITUTE(IFERROR(VLOOKUP($A364,'Raw - F'!$B:$O,7,FALSE),""),"0","")</f>
        <v>Open</v>
      </c>
      <c r="G364" s="2">
        <f>IFERROR(IF(VLOOKUP($A364,'Raw - F'!$B:$O,11,FALSE)&gt;1,VLOOKUP($A364,'Raw - F'!$B:$O,11,FALSE),IF(VLOOKUP($A364,'Raw - F'!$B:$M,12,FALSE)&lt;&gt;"",VLOOKUP($A364,'Raw - F'!$B:$M,12,FALSE),"")),"")</f>
        <v>6</v>
      </c>
      <c r="H364" s="4" t="str">
        <f>IFERROR(VLOOKUP($A364,'Raw - F'!$B:$O,13,FALSE),"")</f>
        <v>0-50</v>
      </c>
      <c r="I364" s="2" t="str">
        <f>IFERROR(VLOOKUP($A364,'Raw - F'!$B:$O,10,FALSE),"")</f>
        <v>A</v>
      </c>
      <c r="J364" s="2" t="str">
        <f>IFERROR(VLOOKUP($A364,'Raw - F'!$B:$P,15,FALSE),"")</f>
        <v>1m</v>
      </c>
      <c r="K364" s="16" t="str">
        <f>SUBSTITUTE(IFERROR(VLOOKUP($A364,'Raw - F'!$B:$X,23,FALSE),""),0,"")</f>
        <v xml:space="preserve"> </v>
      </c>
      <c r="L364" s="22" t="str">
        <f>IF(VLOOKUP($A364,'Raw - F'!$B:$AA,24,FALSE)="","",VLOOKUP($A364,'Raw - F'!$B:$AA,24,FALSE))</f>
        <v/>
      </c>
      <c r="M364" s="16" t="str">
        <f>SUBSTITUTE(IFERROR(VLOOKUP($A364,'Raw - F'!$B:$X,22,FALSE),""),0,"")</f>
        <v xml:space="preserve"> </v>
      </c>
      <c r="N364" s="16" t="str">
        <f>SUBSTITUTE(IFERROR(VLOOKUP($A364,'Raw - F'!$B:$X,8,FALSE),""),0,"")</f>
        <v>Classified</v>
      </c>
      <c r="O364" s="16" t="str">
        <f>SUBSTITUTE(IFERROR(VLOOKUP($A364,'Raw - F'!$B:$AA,25,FALSE),""),0,"")</f>
        <v/>
      </c>
      <c r="P364" s="16" t="str">
        <f>SUBSTITUTE(IFERROR(VLOOKUP($A364,'Raw - F'!$B:$AA,21,FALSE),""),0,"")</f>
        <v/>
      </c>
    </row>
    <row r="365" spans="1:16" x14ac:dyDescent="0.35">
      <c r="A365">
        <v>356</v>
      </c>
      <c r="B365" s="9">
        <f>IFERROR(VLOOKUP($A365,'Raw - F'!$B:$R,2,FALSE),"")</f>
        <v>44334</v>
      </c>
      <c r="C365" s="2" t="str">
        <f>IFERROR(VLOOKUP($A365,'Raw - F'!$B:$R,3,FALSE),"")</f>
        <v>BRIGHTON</v>
      </c>
      <c r="D365" s="2" t="str">
        <f>IFERROR(VLOOKUP($A365,'Raw - F'!$B:$R,6,FALSE),"")</f>
        <v>Hcap</v>
      </c>
      <c r="E365" s="2" t="str">
        <f>SUBSTITUTE(IFERROR(VLOOKUP($A365,'Raw - F'!$B:$O,9,FALSE),""),"0","")</f>
        <v>3yo</v>
      </c>
      <c r="F365" s="2" t="str">
        <f>SUBSTITUTE(IFERROR(VLOOKUP($A365,'Raw - F'!$B:$O,7,FALSE),""),"0","")</f>
        <v>Open</v>
      </c>
      <c r="G365" s="2">
        <f>IFERROR(IF(VLOOKUP($A365,'Raw - F'!$B:$O,11,FALSE)&gt;1,VLOOKUP($A365,'Raw - F'!$B:$O,11,FALSE),IF(VLOOKUP($A365,'Raw - F'!$B:$M,12,FALSE)&lt;&gt;"",VLOOKUP($A365,'Raw - F'!$B:$M,12,FALSE),"")),"")</f>
        <v>6</v>
      </c>
      <c r="H365" s="4" t="str">
        <f>IFERROR(VLOOKUP($A365,'Raw - F'!$B:$O,13,FALSE),"")</f>
        <v>46-60</v>
      </c>
      <c r="I365" s="2" t="str">
        <f>IFERROR(VLOOKUP($A365,'Raw - F'!$B:$O,10,FALSE),"")</f>
        <v>A</v>
      </c>
      <c r="J365" s="2" t="str">
        <f>IFERROR(VLOOKUP($A365,'Raw - F'!$B:$P,15,FALSE),"")</f>
        <v>7f</v>
      </c>
      <c r="K365" s="16" t="str">
        <f>SUBSTITUTE(IFERROR(VLOOKUP($A365,'Raw - F'!$B:$X,23,FALSE),""),0,"")</f>
        <v xml:space="preserve"> </v>
      </c>
      <c r="L365" s="22" t="str">
        <f>IF(VLOOKUP($A365,'Raw - F'!$B:$AA,24,FALSE)="","",VLOOKUP($A365,'Raw - F'!$B:$AA,24,FALSE))</f>
        <v/>
      </c>
      <c r="M365" s="16" t="str">
        <f>SUBSTITUTE(IFERROR(VLOOKUP($A365,'Raw - F'!$B:$X,22,FALSE),""),0,"")</f>
        <v xml:space="preserve"> </v>
      </c>
      <c r="N365" s="16" t="str">
        <f>SUBSTITUTE(IFERROR(VLOOKUP($A365,'Raw - F'!$B:$X,8,FALSE),""),0,"")</f>
        <v/>
      </c>
      <c r="O365" s="16" t="str">
        <f>SUBSTITUTE(IFERROR(VLOOKUP($A365,'Raw - F'!$B:$AA,25,FALSE),""),0,"")</f>
        <v/>
      </c>
      <c r="P365" s="16" t="str">
        <f>SUBSTITUTE(IFERROR(VLOOKUP($A365,'Raw - F'!$B:$AA,21,FALSE),""),0,"")</f>
        <v/>
      </c>
    </row>
    <row r="366" spans="1:16" x14ac:dyDescent="0.35">
      <c r="A366">
        <v>357</v>
      </c>
      <c r="B366" s="9">
        <f>IFERROR(VLOOKUP($A366,'Raw - F'!$B:$R,2,FALSE),"")</f>
        <v>44334</v>
      </c>
      <c r="C366" s="2" t="str">
        <f>IFERROR(VLOOKUP($A366,'Raw - F'!$B:$R,3,FALSE),"")</f>
        <v>NOTTINGHAM</v>
      </c>
      <c r="D366" s="2" t="str">
        <f>IFERROR(VLOOKUP($A366,'Raw - F'!$B:$R,6,FALSE),"")</f>
        <v>Hcap</v>
      </c>
      <c r="E366" s="2" t="str">
        <f>SUBSTITUTE(IFERROR(VLOOKUP($A366,'Raw - F'!$B:$O,9,FALSE),""),"0","")</f>
        <v>3yo</v>
      </c>
      <c r="F366" s="2" t="str">
        <f>SUBSTITUTE(IFERROR(VLOOKUP($A366,'Raw - F'!$B:$O,7,FALSE),""),"0","")</f>
        <v>Open</v>
      </c>
      <c r="G366" s="2">
        <f>IFERROR(IF(VLOOKUP($A366,'Raw - F'!$B:$O,11,FALSE)&gt;1,VLOOKUP($A366,'Raw - F'!$B:$O,11,FALSE),IF(VLOOKUP($A366,'Raw - F'!$B:$M,12,FALSE)&lt;&gt;"",VLOOKUP($A366,'Raw - F'!$B:$M,12,FALSE),"")),"")</f>
        <v>5</v>
      </c>
      <c r="H366" s="4" t="str">
        <f>IFERROR(VLOOKUP($A366,'Raw - F'!$B:$O,13,FALSE),"")</f>
        <v>51-70</v>
      </c>
      <c r="I366" s="2" t="str">
        <f>IFERROR(VLOOKUP($A366,'Raw - F'!$B:$O,10,FALSE),"")</f>
        <v>F</v>
      </c>
      <c r="J366" s="2" t="str">
        <f>IFERROR(VLOOKUP($A366,'Raw - F'!$B:$P,15,FALSE),"")</f>
        <v>6f</v>
      </c>
      <c r="K366" s="16" t="str">
        <f>SUBSTITUTE(IFERROR(VLOOKUP($A366,'Raw - F'!$B:$X,23,FALSE),""),0,"")</f>
        <v xml:space="preserve"> </v>
      </c>
      <c r="L366" s="22" t="str">
        <f>IF(VLOOKUP($A366,'Raw - F'!$B:$AA,24,FALSE)="","",VLOOKUP($A366,'Raw - F'!$B:$AA,24,FALSE))</f>
        <v/>
      </c>
      <c r="M366" s="16" t="str">
        <f>SUBSTITUTE(IFERROR(VLOOKUP($A366,'Raw - F'!$B:$X,22,FALSE),""),0,"")</f>
        <v xml:space="preserve"> </v>
      </c>
      <c r="N366" s="16" t="str">
        <f>SUBSTITUTE(IFERROR(VLOOKUP($A366,'Raw - F'!$B:$X,8,FALSE),""),0,"")</f>
        <v/>
      </c>
      <c r="O366" s="16" t="str">
        <f>SUBSTITUTE(IFERROR(VLOOKUP($A366,'Raw - F'!$B:$AA,25,FALSE),""),0,"")</f>
        <v/>
      </c>
      <c r="P366" s="16" t="str">
        <f>SUBSTITUTE(IFERROR(VLOOKUP($A366,'Raw - F'!$B:$AA,21,FALSE),""),0,"")</f>
        <v/>
      </c>
    </row>
    <row r="367" spans="1:16" x14ac:dyDescent="0.35">
      <c r="A367">
        <v>358</v>
      </c>
      <c r="B367" s="9">
        <f>IFERROR(VLOOKUP($A367,'Raw - F'!$B:$R,2,FALSE),"")</f>
        <v>44334</v>
      </c>
      <c r="C367" s="2" t="str">
        <f>IFERROR(VLOOKUP($A367,'Raw - F'!$B:$R,3,FALSE),"")</f>
        <v>NOTTINGHAM</v>
      </c>
      <c r="D367" s="2" t="str">
        <f>IFERROR(VLOOKUP($A367,'Raw - F'!$B:$R,6,FALSE),"")</f>
        <v>Hcap</v>
      </c>
      <c r="E367" s="2" t="str">
        <f>SUBSTITUTE(IFERROR(VLOOKUP($A367,'Raw - F'!$B:$O,9,FALSE),""),"0","")</f>
        <v>3yo</v>
      </c>
      <c r="F367" s="2" t="str">
        <f>SUBSTITUTE(IFERROR(VLOOKUP($A367,'Raw - F'!$B:$O,7,FALSE),""),"0","")</f>
        <v>Open</v>
      </c>
      <c r="G367" s="2">
        <f>IFERROR(IF(VLOOKUP($A367,'Raw - F'!$B:$O,11,FALSE)&gt;1,VLOOKUP($A367,'Raw - F'!$B:$O,11,FALSE),IF(VLOOKUP($A367,'Raw - F'!$B:$M,12,FALSE)&lt;&gt;"",VLOOKUP($A367,'Raw - F'!$B:$M,12,FALSE),"")),"")</f>
        <v>5</v>
      </c>
      <c r="H367" s="4" t="str">
        <f>IFERROR(VLOOKUP($A367,'Raw - F'!$B:$O,13,FALSE),"")</f>
        <v>56-75</v>
      </c>
      <c r="I367" s="2" t="str">
        <f>IFERROR(VLOOKUP($A367,'Raw - F'!$B:$O,10,FALSE),"")</f>
        <v>F</v>
      </c>
      <c r="J367" s="2" t="str">
        <f>IFERROR(VLOOKUP($A367,'Raw - F'!$B:$P,15,FALSE),"")</f>
        <v>1m 2f</v>
      </c>
      <c r="K367" s="16" t="str">
        <f>SUBSTITUTE(IFERROR(VLOOKUP($A367,'Raw - F'!$B:$X,23,FALSE),""),0,"")</f>
        <v xml:space="preserve"> </v>
      </c>
      <c r="L367" s="22" t="str">
        <f>IF(VLOOKUP($A367,'Raw - F'!$B:$AA,24,FALSE)="","",VLOOKUP($A367,'Raw - F'!$B:$AA,24,FALSE))</f>
        <v/>
      </c>
      <c r="M367" s="16" t="str">
        <f>SUBSTITUTE(IFERROR(VLOOKUP($A367,'Raw - F'!$B:$X,22,FALSE),""),0,"")</f>
        <v xml:space="preserve"> </v>
      </c>
      <c r="N367" s="16" t="str">
        <f>SUBSTITUTE(IFERROR(VLOOKUP($A367,'Raw - F'!$B:$X,8,FALSE),""),0,"")</f>
        <v/>
      </c>
      <c r="O367" s="16" t="str">
        <f>SUBSTITUTE(IFERROR(VLOOKUP($A367,'Raw - F'!$B:$AA,25,FALSE),""),0,"")</f>
        <v/>
      </c>
      <c r="P367" s="16" t="str">
        <f>SUBSTITUTE(IFERROR(VLOOKUP($A367,'Raw - F'!$B:$AA,21,FALSE),""),0,"")</f>
        <v/>
      </c>
    </row>
    <row r="368" spans="1:16" x14ac:dyDescent="0.35">
      <c r="A368">
        <v>359</v>
      </c>
      <c r="B368" s="9">
        <f>IFERROR(VLOOKUP($A368,'Raw - F'!$B:$R,2,FALSE),"")</f>
        <v>44334</v>
      </c>
      <c r="C368" s="2" t="str">
        <f>IFERROR(VLOOKUP($A368,'Raw - F'!$B:$R,3,FALSE),"")</f>
        <v>NOTTINGHAM</v>
      </c>
      <c r="D368" s="2" t="str">
        <f>IFERROR(VLOOKUP($A368,'Raw - F'!$B:$R,6,FALSE),"")</f>
        <v>WFA</v>
      </c>
      <c r="E368" s="2" t="str">
        <f>SUBSTITUTE(IFERROR(VLOOKUP($A368,'Raw - F'!$B:$O,9,FALSE),""),"0","")</f>
        <v>2yo</v>
      </c>
      <c r="F368" s="2" t="str">
        <f>SUBSTITUTE(IFERROR(VLOOKUP($A368,'Raw - F'!$B:$O,7,FALSE),""),"0","")</f>
        <v>Mdn</v>
      </c>
      <c r="G368" s="2">
        <f>IFERROR(IF(VLOOKUP($A368,'Raw - F'!$B:$O,11,FALSE)&gt;1,VLOOKUP($A368,'Raw - F'!$B:$O,11,FALSE),IF(VLOOKUP($A368,'Raw - F'!$B:$M,12,FALSE)&lt;&gt;"",VLOOKUP($A368,'Raw - F'!$B:$M,12,FALSE),"")),"")</f>
        <v>5</v>
      </c>
      <c r="H368" s="4" t="str">
        <f>IFERROR(VLOOKUP($A368,'Raw - F'!$B:$O,13,FALSE),"")</f>
        <v>Open</v>
      </c>
      <c r="I368" s="2" t="str">
        <f>IFERROR(VLOOKUP($A368,'Raw - F'!$B:$O,10,FALSE),"")</f>
        <v>A</v>
      </c>
      <c r="J368" s="2" t="str">
        <f>IFERROR(VLOOKUP($A368,'Raw - F'!$B:$P,15,FALSE),"")</f>
        <v>6f</v>
      </c>
      <c r="K368" s="16" t="str">
        <f>SUBSTITUTE(IFERROR(VLOOKUP($A368,'Raw - F'!$B:$X,23,FALSE),""),0,"")</f>
        <v xml:space="preserve"> </v>
      </c>
      <c r="L368" s="22" t="str">
        <f>IF(VLOOKUP($A368,'Raw - F'!$B:$AA,24,FALSE)="","",VLOOKUP($A368,'Raw - F'!$B:$AA,24,FALSE))</f>
        <v/>
      </c>
      <c r="M368" s="16" t="str">
        <f>SUBSTITUTE(IFERROR(VLOOKUP($A368,'Raw - F'!$B:$X,22,FALSE),""),0,"")</f>
        <v xml:space="preserve"> </v>
      </c>
      <c r="N368" s="16" t="str">
        <f>SUBSTITUTE(IFERROR(VLOOKUP($A368,'Raw - F'!$B:$X,8,FALSE),""),0,"")</f>
        <v/>
      </c>
      <c r="O368" s="16" t="str">
        <f>SUBSTITUTE(IFERROR(VLOOKUP($A368,'Raw - F'!$B:$AA,25,FALSE),""),0,"")</f>
        <v>EBF</v>
      </c>
      <c r="P368" s="16" t="str">
        <f>SUBSTITUTE(IFERROR(VLOOKUP($A368,'Raw - F'!$B:$AA,21,FALSE),""),0,"")</f>
        <v/>
      </c>
    </row>
    <row r="369" spans="1:16" x14ac:dyDescent="0.35">
      <c r="A369">
        <v>360</v>
      </c>
      <c r="B369" s="9">
        <f>IFERROR(VLOOKUP($A369,'Raw - F'!$B:$R,2,FALSE),"")</f>
        <v>44334</v>
      </c>
      <c r="C369" s="2" t="str">
        <f>IFERROR(VLOOKUP($A369,'Raw - F'!$B:$R,3,FALSE),"")</f>
        <v>NOTTINGHAM</v>
      </c>
      <c r="D369" s="2" t="str">
        <f>IFERROR(VLOOKUP($A369,'Raw - F'!$B:$R,6,FALSE),"")</f>
        <v>WFA</v>
      </c>
      <c r="E369" s="2" t="str">
        <f>SUBSTITUTE(IFERROR(VLOOKUP($A369,'Raw - F'!$B:$O,9,FALSE),""),"0","")</f>
        <v>3yo</v>
      </c>
      <c r="F369" s="2" t="str">
        <f>SUBSTITUTE(IFERROR(VLOOKUP($A369,'Raw - F'!$B:$O,7,FALSE),""),"0","")</f>
        <v>Open</v>
      </c>
      <c r="G369" s="2">
        <f>IFERROR(IF(VLOOKUP($A369,'Raw - F'!$B:$O,11,FALSE)&gt;1,VLOOKUP($A369,'Raw - F'!$B:$O,11,FALSE),IF(VLOOKUP($A369,'Raw - F'!$B:$M,12,FALSE)&lt;&gt;"",VLOOKUP($A369,'Raw - F'!$B:$M,12,FALSE),"")),"")</f>
        <v>5</v>
      </c>
      <c r="H369" s="4" t="str">
        <f>IFERROR(VLOOKUP($A369,'Raw - F'!$B:$O,13,FALSE),"")</f>
        <v>0-70</v>
      </c>
      <c r="I369" s="2" t="str">
        <f>IFERROR(VLOOKUP($A369,'Raw - F'!$B:$O,10,FALSE),"")</f>
        <v>A</v>
      </c>
      <c r="J369" s="2" t="str">
        <f>IFERROR(VLOOKUP($A369,'Raw - F'!$B:$P,15,FALSE),"")</f>
        <v>1m</v>
      </c>
      <c r="K369" s="16" t="str">
        <f>SUBSTITUTE(IFERROR(VLOOKUP($A369,'Raw - F'!$B:$X,23,FALSE),""),0,"")</f>
        <v xml:space="preserve"> </v>
      </c>
      <c r="L369" s="22" t="str">
        <f>IF(VLOOKUP($A369,'Raw - F'!$B:$AA,24,FALSE)="","",VLOOKUP($A369,'Raw - F'!$B:$AA,24,FALSE))</f>
        <v/>
      </c>
      <c r="M369" s="16" t="str">
        <f>SUBSTITUTE(IFERROR(VLOOKUP($A369,'Raw - F'!$B:$X,22,FALSE),""),0,"")</f>
        <v xml:space="preserve"> </v>
      </c>
      <c r="N369" s="16" t="str">
        <f>SUBSTITUTE(IFERROR(VLOOKUP($A369,'Raw - F'!$B:$X,8,FALSE),""),0,"")</f>
        <v>Classified</v>
      </c>
      <c r="O369" s="16" t="str">
        <f>SUBSTITUTE(IFERROR(VLOOKUP($A369,'Raw - F'!$B:$AA,25,FALSE),""),0,"")</f>
        <v/>
      </c>
      <c r="P369" s="16" t="str">
        <f>SUBSTITUTE(IFERROR(VLOOKUP($A369,'Raw - F'!$B:$AA,21,FALSE),""),0,"")</f>
        <v/>
      </c>
    </row>
    <row r="370" spans="1:16" x14ac:dyDescent="0.35">
      <c r="A370">
        <v>361</v>
      </c>
      <c r="B370" s="9">
        <f>IFERROR(VLOOKUP($A370,'Raw - F'!$B:$R,2,FALSE),"")</f>
        <v>44334</v>
      </c>
      <c r="C370" s="2" t="str">
        <f>IFERROR(VLOOKUP($A370,'Raw - F'!$B:$R,3,FALSE),"")</f>
        <v>NOTTINGHAM</v>
      </c>
      <c r="D370" s="2" t="str">
        <f>IFERROR(VLOOKUP($A370,'Raw - F'!$B:$R,6,FALSE),"")</f>
        <v>WFA</v>
      </c>
      <c r="E370" s="2" t="str">
        <f>SUBSTITUTE(IFERROR(VLOOKUP($A370,'Raw - F'!$B:$O,9,FALSE),""),"0","")</f>
        <v>3yo</v>
      </c>
      <c r="F370" s="2" t="str">
        <f>SUBSTITUTE(IFERROR(VLOOKUP($A370,'Raw - F'!$B:$O,7,FALSE),""),"0","")</f>
        <v>Mdn</v>
      </c>
      <c r="G370" s="2">
        <f>IFERROR(IF(VLOOKUP($A370,'Raw - F'!$B:$O,11,FALSE)&gt;1,VLOOKUP($A370,'Raw - F'!$B:$O,11,FALSE),IF(VLOOKUP($A370,'Raw - F'!$B:$M,12,FALSE)&lt;&gt;"",VLOOKUP($A370,'Raw - F'!$B:$M,12,FALSE),"")),"")</f>
        <v>5</v>
      </c>
      <c r="H370" s="4" t="str">
        <f>IFERROR(VLOOKUP($A370,'Raw - F'!$B:$O,13,FALSE),"")</f>
        <v>Open</v>
      </c>
      <c r="I370" s="2" t="str">
        <f>IFERROR(VLOOKUP($A370,'Raw - F'!$B:$O,10,FALSE),"")</f>
        <v>A</v>
      </c>
      <c r="J370" s="2" t="str">
        <f>IFERROR(VLOOKUP($A370,'Raw - F'!$B:$P,15,FALSE),"")</f>
        <v>1m</v>
      </c>
      <c r="K370" s="16" t="str">
        <f>SUBSTITUTE(IFERROR(VLOOKUP($A370,'Raw - F'!$B:$X,23,FALSE),""),0,"")</f>
        <v>Med.</v>
      </c>
      <c r="L370" s="22">
        <f>IF(VLOOKUP($A370,'Raw - F'!$B:$AA,24,FALSE)="","",VLOOKUP($A370,'Raw - F'!$B:$AA,24,FALSE))</f>
        <v>35000</v>
      </c>
      <c r="M370" s="16" t="str">
        <f>SUBSTITUTE(IFERROR(VLOOKUP($A370,'Raw - F'!$B:$X,22,FALSE),""),0,"")</f>
        <v xml:space="preserve"> </v>
      </c>
      <c r="N370" s="16" t="str">
        <f>SUBSTITUTE(IFERROR(VLOOKUP($A370,'Raw - F'!$B:$X,8,FALSE),""),0,"")</f>
        <v/>
      </c>
      <c r="O370" s="16" t="str">
        <f>SUBSTITUTE(IFERROR(VLOOKUP($A370,'Raw - F'!$B:$AA,25,FALSE),""),0,"")</f>
        <v/>
      </c>
      <c r="P370" s="16" t="str">
        <f>SUBSTITUTE(IFERROR(VLOOKUP($A370,'Raw - F'!$B:$AA,21,FALSE),""),0,"")</f>
        <v/>
      </c>
    </row>
    <row r="371" spans="1:16" x14ac:dyDescent="0.35">
      <c r="A371">
        <v>362</v>
      </c>
      <c r="B371" s="9">
        <f>IFERROR(VLOOKUP($A371,'Raw - F'!$B:$R,2,FALSE),"")</f>
        <v>44334</v>
      </c>
      <c r="C371" s="2" t="str">
        <f>IFERROR(VLOOKUP($A371,'Raw - F'!$B:$R,3,FALSE),"")</f>
        <v>NOTTINGHAM</v>
      </c>
      <c r="D371" s="2" t="str">
        <f>IFERROR(VLOOKUP($A371,'Raw - F'!$B:$R,6,FALSE),"")</f>
        <v>Hcap</v>
      </c>
      <c r="E371" s="2" t="str">
        <f>SUBSTITUTE(IFERROR(VLOOKUP($A371,'Raw - F'!$B:$O,9,FALSE),""),"0","")</f>
        <v>3yo</v>
      </c>
      <c r="F371" s="2" t="str">
        <f>SUBSTITUTE(IFERROR(VLOOKUP($A371,'Raw - F'!$B:$O,7,FALSE),""),"0","")</f>
        <v>Open</v>
      </c>
      <c r="G371" s="2">
        <f>IFERROR(IF(VLOOKUP($A371,'Raw - F'!$B:$O,11,FALSE)&gt;1,VLOOKUP($A371,'Raw - F'!$B:$O,11,FALSE),IF(VLOOKUP($A371,'Raw - F'!$B:$M,12,FALSE)&lt;&gt;"",VLOOKUP($A371,'Raw - F'!$B:$M,12,FALSE),"")),"")</f>
        <v>4</v>
      </c>
      <c r="H371" s="4" t="str">
        <f>IFERROR(VLOOKUP($A371,'Raw - F'!$B:$O,13,FALSE),"")</f>
        <v>61-80</v>
      </c>
      <c r="I371" s="2" t="str">
        <f>IFERROR(VLOOKUP($A371,'Raw - F'!$B:$O,10,FALSE),"")</f>
        <v>A</v>
      </c>
      <c r="J371" s="2" t="str">
        <f>IFERROR(VLOOKUP($A371,'Raw - F'!$B:$P,15,FALSE),"")</f>
        <v>6f</v>
      </c>
      <c r="K371" s="16" t="str">
        <f>SUBSTITUTE(IFERROR(VLOOKUP($A371,'Raw - F'!$B:$X,23,FALSE),""),0,"")</f>
        <v xml:space="preserve"> </v>
      </c>
      <c r="L371" s="22" t="str">
        <f>IF(VLOOKUP($A371,'Raw - F'!$B:$AA,24,FALSE)="","",VLOOKUP($A371,'Raw - F'!$B:$AA,24,FALSE))</f>
        <v/>
      </c>
      <c r="M371" s="16" t="str">
        <f>SUBSTITUTE(IFERROR(VLOOKUP($A371,'Raw - F'!$B:$X,22,FALSE),""),0,"")</f>
        <v xml:space="preserve"> </v>
      </c>
      <c r="N371" s="16" t="str">
        <f>SUBSTITUTE(IFERROR(VLOOKUP($A371,'Raw - F'!$B:$X,8,FALSE),""),0,"")</f>
        <v/>
      </c>
      <c r="O371" s="16" t="str">
        <f>SUBSTITUTE(IFERROR(VLOOKUP($A371,'Raw - F'!$B:$AA,25,FALSE),""),0,"")</f>
        <v/>
      </c>
      <c r="P371" s="16" t="str">
        <f>SUBSTITUTE(IFERROR(VLOOKUP($A371,'Raw - F'!$B:$AA,21,FALSE),""),0,"")</f>
        <v/>
      </c>
    </row>
    <row r="372" spans="1:16" x14ac:dyDescent="0.35">
      <c r="A372">
        <v>363</v>
      </c>
      <c r="B372" s="9">
        <f>IFERROR(VLOOKUP($A372,'Raw - F'!$B:$R,2,FALSE),"")</f>
        <v>44334</v>
      </c>
      <c r="C372" s="2" t="str">
        <f>IFERROR(VLOOKUP($A372,'Raw - F'!$B:$R,3,FALSE),"")</f>
        <v>NOTTINGHAM</v>
      </c>
      <c r="D372" s="2" t="str">
        <f>IFERROR(VLOOKUP($A372,'Raw - F'!$B:$R,6,FALSE),"")</f>
        <v>Hcap</v>
      </c>
      <c r="E372" s="2" t="str">
        <f>SUBSTITUTE(IFERROR(VLOOKUP($A372,'Raw - F'!$B:$O,9,FALSE),""),"0","")</f>
        <v>4yo+</v>
      </c>
      <c r="F372" s="2" t="str">
        <f>SUBSTITUTE(IFERROR(VLOOKUP($A372,'Raw - F'!$B:$O,7,FALSE),""),"0","")</f>
        <v>Open</v>
      </c>
      <c r="G372" s="2">
        <f>IFERROR(IF(VLOOKUP($A372,'Raw - F'!$B:$O,11,FALSE)&gt;1,VLOOKUP($A372,'Raw - F'!$B:$O,11,FALSE),IF(VLOOKUP($A372,'Raw - F'!$B:$M,12,FALSE)&lt;&gt;"",VLOOKUP($A372,'Raw - F'!$B:$M,12,FALSE),"")),"")</f>
        <v>5</v>
      </c>
      <c r="H372" s="4" t="str">
        <f>IFERROR(VLOOKUP($A372,'Raw - F'!$B:$O,13,FALSE),"")</f>
        <v>56-75</v>
      </c>
      <c r="I372" s="2" t="str">
        <f>IFERROR(VLOOKUP($A372,'Raw - F'!$B:$O,10,FALSE),"")</f>
        <v>A</v>
      </c>
      <c r="J372" s="2" t="str">
        <f>IFERROR(VLOOKUP($A372,'Raw - F'!$B:$P,15,FALSE),"")</f>
        <v>2m+</v>
      </c>
      <c r="K372" s="16" t="str">
        <f>SUBSTITUTE(IFERROR(VLOOKUP($A372,'Raw - F'!$B:$X,23,FALSE),""),0,"")</f>
        <v xml:space="preserve"> </v>
      </c>
      <c r="L372" s="22" t="str">
        <f>IF(VLOOKUP($A372,'Raw - F'!$B:$AA,24,FALSE)="","",VLOOKUP($A372,'Raw - F'!$B:$AA,24,FALSE))</f>
        <v/>
      </c>
      <c r="M372" s="16" t="str">
        <f>SUBSTITUTE(IFERROR(VLOOKUP($A372,'Raw - F'!$B:$X,22,FALSE),""),0,"")</f>
        <v xml:space="preserve"> </v>
      </c>
      <c r="N372" s="16" t="str">
        <f>SUBSTITUTE(IFERROR(VLOOKUP($A372,'Raw - F'!$B:$X,8,FALSE),""),0,"")</f>
        <v/>
      </c>
      <c r="O372" s="16" t="str">
        <f>SUBSTITUTE(IFERROR(VLOOKUP($A372,'Raw - F'!$B:$AA,25,FALSE),""),0,"")</f>
        <v/>
      </c>
      <c r="P372" s="16" t="str">
        <f>SUBSTITUTE(IFERROR(VLOOKUP($A372,'Raw - F'!$B:$AA,21,FALSE),""),0,"")</f>
        <v/>
      </c>
    </row>
    <row r="373" spans="1:16" x14ac:dyDescent="0.35">
      <c r="A373">
        <v>364</v>
      </c>
      <c r="B373" s="9">
        <f>IFERROR(VLOOKUP($A373,'Raw - F'!$B:$R,2,FALSE),"")</f>
        <v>44334</v>
      </c>
      <c r="C373" s="2" t="str">
        <f>IFERROR(VLOOKUP($A373,'Raw - F'!$B:$R,3,FALSE),"")</f>
        <v>WOLVERHAMPTON</v>
      </c>
      <c r="D373" s="2" t="str">
        <f>IFERROR(VLOOKUP($A373,'Raw - F'!$B:$R,6,FALSE),"")</f>
        <v>Hcap</v>
      </c>
      <c r="E373" s="2" t="str">
        <f>SUBSTITUTE(IFERROR(VLOOKUP($A373,'Raw - F'!$B:$O,9,FALSE),""),"0","")</f>
        <v>3yo</v>
      </c>
      <c r="F373" s="2" t="str">
        <f>SUBSTITUTE(IFERROR(VLOOKUP($A373,'Raw - F'!$B:$O,7,FALSE),""),"0","")</f>
        <v>Open</v>
      </c>
      <c r="G373" s="2">
        <f>IFERROR(IF(VLOOKUP($A373,'Raw - F'!$B:$O,11,FALSE)&gt;1,VLOOKUP($A373,'Raw - F'!$B:$O,11,FALSE),IF(VLOOKUP($A373,'Raw - F'!$B:$M,12,FALSE)&lt;&gt;"",VLOOKUP($A373,'Raw - F'!$B:$M,12,FALSE),"")),"")</f>
        <v>4</v>
      </c>
      <c r="H373" s="4" t="str">
        <f>IFERROR(VLOOKUP($A373,'Raw - F'!$B:$O,13,FALSE),"")</f>
        <v>66-85</v>
      </c>
      <c r="I373" s="2" t="str">
        <f>IFERROR(VLOOKUP($A373,'Raw - F'!$B:$O,10,FALSE),"")</f>
        <v>A</v>
      </c>
      <c r="J373" s="2" t="str">
        <f>IFERROR(VLOOKUP($A373,'Raw - F'!$B:$P,15,FALSE),"")</f>
        <v>1m</v>
      </c>
      <c r="K373" s="16" t="str">
        <f>SUBSTITUTE(IFERROR(VLOOKUP($A373,'Raw - F'!$B:$X,23,FALSE),""),0,"")</f>
        <v xml:space="preserve"> </v>
      </c>
      <c r="L373" s="22" t="str">
        <f>IF(VLOOKUP($A373,'Raw - F'!$B:$AA,24,FALSE)="","",VLOOKUP($A373,'Raw - F'!$B:$AA,24,FALSE))</f>
        <v/>
      </c>
      <c r="M373" s="16" t="str">
        <f>SUBSTITUTE(IFERROR(VLOOKUP($A373,'Raw - F'!$B:$X,22,FALSE),""),0,"")</f>
        <v xml:space="preserve"> </v>
      </c>
      <c r="N373" s="16" t="str">
        <f>SUBSTITUTE(IFERROR(VLOOKUP($A373,'Raw - F'!$B:$X,8,FALSE),""),0,"")</f>
        <v/>
      </c>
      <c r="O373" s="16" t="str">
        <f>SUBSTITUTE(IFERROR(VLOOKUP($A373,'Raw - F'!$B:$AA,25,FALSE),""),0,"")</f>
        <v/>
      </c>
      <c r="P373" s="16" t="str">
        <f>SUBSTITUTE(IFERROR(VLOOKUP($A373,'Raw - F'!$B:$AA,21,FALSE),""),0,"")</f>
        <v/>
      </c>
    </row>
    <row r="374" spans="1:16" x14ac:dyDescent="0.35">
      <c r="A374">
        <v>365</v>
      </c>
      <c r="B374" s="9">
        <f>IFERROR(VLOOKUP($A374,'Raw - F'!$B:$R,2,FALSE),"")</f>
        <v>44334</v>
      </c>
      <c r="C374" s="2" t="str">
        <f>IFERROR(VLOOKUP($A374,'Raw - F'!$B:$R,3,FALSE),"")</f>
        <v>WOLVERHAMPTON</v>
      </c>
      <c r="D374" s="2" t="str">
        <f>IFERROR(VLOOKUP($A374,'Raw - F'!$B:$R,6,FALSE),"")</f>
        <v>WFA</v>
      </c>
      <c r="E374" s="2" t="str">
        <f>SUBSTITUTE(IFERROR(VLOOKUP($A374,'Raw - F'!$B:$O,9,FALSE),""),"0","")</f>
        <v>3yo</v>
      </c>
      <c r="F374" s="2" t="str">
        <f>SUBSTITUTE(IFERROR(VLOOKUP($A374,'Raw - F'!$B:$O,7,FALSE),""),"0","")</f>
        <v>Nov</v>
      </c>
      <c r="G374" s="2">
        <f>IFERROR(IF(VLOOKUP($A374,'Raw - F'!$B:$O,11,FALSE)&gt;1,VLOOKUP($A374,'Raw - F'!$B:$O,11,FALSE),IF(VLOOKUP($A374,'Raw - F'!$B:$M,12,FALSE)&lt;&gt;"",VLOOKUP($A374,'Raw - F'!$B:$M,12,FALSE),"")),"")</f>
        <v>5</v>
      </c>
      <c r="H374" s="4" t="str">
        <f>IFERROR(VLOOKUP($A374,'Raw - F'!$B:$O,13,FALSE),"")</f>
        <v>Open</v>
      </c>
      <c r="I374" s="2" t="str">
        <f>IFERROR(VLOOKUP($A374,'Raw - F'!$B:$O,10,FALSE),"")</f>
        <v>A</v>
      </c>
      <c r="J374" s="2" t="str">
        <f>IFERROR(VLOOKUP($A374,'Raw - F'!$B:$P,15,FALSE),"")</f>
        <v>6f</v>
      </c>
      <c r="K374" s="16" t="str">
        <f>SUBSTITUTE(IFERROR(VLOOKUP($A374,'Raw - F'!$B:$X,23,FALSE),""),0,"")</f>
        <v xml:space="preserve"> </v>
      </c>
      <c r="L374" s="22" t="str">
        <f>IF(VLOOKUP($A374,'Raw - F'!$B:$AA,24,FALSE)="","",VLOOKUP($A374,'Raw - F'!$B:$AA,24,FALSE))</f>
        <v/>
      </c>
      <c r="M374" s="16" t="str">
        <f>SUBSTITUTE(IFERROR(VLOOKUP($A374,'Raw - F'!$B:$X,22,FALSE),""),0,"")</f>
        <v xml:space="preserve"> </v>
      </c>
      <c r="N374" s="16" t="str">
        <f>SUBSTITUTE(IFERROR(VLOOKUP($A374,'Raw - F'!$B:$X,8,FALSE),""),0,"")</f>
        <v/>
      </c>
      <c r="O374" s="16" t="str">
        <f>SUBSTITUTE(IFERROR(VLOOKUP($A374,'Raw - F'!$B:$AA,25,FALSE),""),0,"")</f>
        <v/>
      </c>
      <c r="P374" s="16" t="str">
        <f>SUBSTITUTE(IFERROR(VLOOKUP($A374,'Raw - F'!$B:$AA,21,FALSE),""),0,"")</f>
        <v/>
      </c>
    </row>
    <row r="375" spans="1:16" x14ac:dyDescent="0.35">
      <c r="A375">
        <v>366</v>
      </c>
      <c r="B375" s="9">
        <f>IFERROR(VLOOKUP($A375,'Raw - F'!$B:$R,2,FALSE),"")</f>
        <v>44334</v>
      </c>
      <c r="C375" s="2" t="str">
        <f>IFERROR(VLOOKUP($A375,'Raw - F'!$B:$R,3,FALSE),"")</f>
        <v>WOLVERHAMPTON</v>
      </c>
      <c r="D375" s="2" t="str">
        <f>IFERROR(VLOOKUP($A375,'Raw - F'!$B:$R,6,FALSE),"")</f>
        <v>Hcap</v>
      </c>
      <c r="E375" s="2" t="str">
        <f>SUBSTITUTE(IFERROR(VLOOKUP($A375,'Raw - F'!$B:$O,9,FALSE),""),"0","")</f>
        <v>4yo+</v>
      </c>
      <c r="F375" s="2" t="str">
        <f>SUBSTITUTE(IFERROR(VLOOKUP($A375,'Raw - F'!$B:$O,7,FALSE),""),"0","")</f>
        <v>Open</v>
      </c>
      <c r="G375" s="2">
        <f>IFERROR(IF(VLOOKUP($A375,'Raw - F'!$B:$O,11,FALSE)&gt;1,VLOOKUP($A375,'Raw - F'!$B:$O,11,FALSE),IF(VLOOKUP($A375,'Raw - F'!$B:$M,12,FALSE)&lt;&gt;"",VLOOKUP($A375,'Raw - F'!$B:$M,12,FALSE),"")),"")</f>
        <v>5</v>
      </c>
      <c r="H375" s="4" t="str">
        <f>IFERROR(VLOOKUP($A375,'Raw - F'!$B:$O,13,FALSE),"")</f>
        <v>51-70</v>
      </c>
      <c r="I375" s="2" t="str">
        <f>IFERROR(VLOOKUP($A375,'Raw - F'!$B:$O,10,FALSE),"")</f>
        <v>A</v>
      </c>
      <c r="J375" s="2" t="str">
        <f>IFERROR(VLOOKUP($A375,'Raw - F'!$B:$P,15,FALSE),"")</f>
        <v>7f</v>
      </c>
      <c r="K375" s="16" t="str">
        <f>SUBSTITUTE(IFERROR(VLOOKUP($A375,'Raw - F'!$B:$X,23,FALSE),""),0,"")</f>
        <v xml:space="preserve"> </v>
      </c>
      <c r="L375" s="22" t="str">
        <f>IF(VLOOKUP($A375,'Raw - F'!$B:$AA,24,FALSE)="","",VLOOKUP($A375,'Raw - F'!$B:$AA,24,FALSE))</f>
        <v/>
      </c>
      <c r="M375" s="16" t="str">
        <f>SUBSTITUTE(IFERROR(VLOOKUP($A375,'Raw - F'!$B:$X,22,FALSE),""),0,"")</f>
        <v xml:space="preserve"> </v>
      </c>
      <c r="N375" s="16" t="str">
        <f>SUBSTITUTE(IFERROR(VLOOKUP($A375,'Raw - F'!$B:$X,8,FALSE),""),0,"")</f>
        <v/>
      </c>
      <c r="O375" s="16" t="str">
        <f>SUBSTITUTE(IFERROR(VLOOKUP($A375,'Raw - F'!$B:$AA,25,FALSE),""),0,"")</f>
        <v/>
      </c>
      <c r="P375" s="16" t="str">
        <f>SUBSTITUTE(IFERROR(VLOOKUP($A375,'Raw - F'!$B:$AA,21,FALSE),""),0,"")</f>
        <v/>
      </c>
    </row>
    <row r="376" spans="1:16" x14ac:dyDescent="0.35">
      <c r="A376">
        <v>367</v>
      </c>
      <c r="B376" s="9">
        <f>IFERROR(VLOOKUP($A376,'Raw - F'!$B:$R,2,FALSE),"")</f>
        <v>44334</v>
      </c>
      <c r="C376" s="2" t="str">
        <f>IFERROR(VLOOKUP($A376,'Raw - F'!$B:$R,3,FALSE),"")</f>
        <v>WOLVERHAMPTON</v>
      </c>
      <c r="D376" s="2" t="str">
        <f>IFERROR(VLOOKUP($A376,'Raw - F'!$B:$R,6,FALSE),"")</f>
        <v>Hcap</v>
      </c>
      <c r="E376" s="2" t="str">
        <f>SUBSTITUTE(IFERROR(VLOOKUP($A376,'Raw - F'!$B:$O,9,FALSE),""),"0","")</f>
        <v>3yo</v>
      </c>
      <c r="F376" s="2" t="str">
        <f>SUBSTITUTE(IFERROR(VLOOKUP($A376,'Raw - F'!$B:$O,7,FALSE),""),"0","")</f>
        <v>Open</v>
      </c>
      <c r="G376" s="2">
        <f>IFERROR(IF(VLOOKUP($A376,'Raw - F'!$B:$O,11,FALSE)&gt;1,VLOOKUP($A376,'Raw - F'!$B:$O,11,FALSE),IF(VLOOKUP($A376,'Raw - F'!$B:$M,12,FALSE)&lt;&gt;"",VLOOKUP($A376,'Raw - F'!$B:$M,12,FALSE),"")),"")</f>
        <v>6</v>
      </c>
      <c r="H376" s="4" t="str">
        <f>IFERROR(VLOOKUP($A376,'Raw - F'!$B:$O,13,FALSE),"")</f>
        <v>46-65</v>
      </c>
      <c r="I376" s="2" t="str">
        <f>IFERROR(VLOOKUP($A376,'Raw - F'!$B:$O,10,FALSE),"")</f>
        <v>A</v>
      </c>
      <c r="J376" s="2" t="str">
        <f>IFERROR(VLOOKUP($A376,'Raw - F'!$B:$P,15,FALSE),"")</f>
        <v>5f</v>
      </c>
      <c r="K376" s="16" t="str">
        <f>SUBSTITUTE(IFERROR(VLOOKUP($A376,'Raw - F'!$B:$X,23,FALSE),""),0,"")</f>
        <v xml:space="preserve"> </v>
      </c>
      <c r="L376" s="22" t="str">
        <f>IF(VLOOKUP($A376,'Raw - F'!$B:$AA,24,FALSE)="","",VLOOKUP($A376,'Raw - F'!$B:$AA,24,FALSE))</f>
        <v/>
      </c>
      <c r="M376" s="16" t="str">
        <f>SUBSTITUTE(IFERROR(VLOOKUP($A376,'Raw - F'!$B:$X,22,FALSE),""),0,"")</f>
        <v xml:space="preserve"> </v>
      </c>
      <c r="N376" s="16" t="str">
        <f>SUBSTITUTE(IFERROR(VLOOKUP($A376,'Raw - F'!$B:$X,8,FALSE),""),0,"")</f>
        <v/>
      </c>
      <c r="O376" s="16" t="str">
        <f>SUBSTITUTE(IFERROR(VLOOKUP($A376,'Raw - F'!$B:$AA,25,FALSE),""),0,"")</f>
        <v/>
      </c>
      <c r="P376" s="16" t="str">
        <f>SUBSTITUTE(IFERROR(VLOOKUP($A376,'Raw - F'!$B:$AA,21,FALSE),""),0,"")</f>
        <v/>
      </c>
    </row>
    <row r="377" spans="1:16" x14ac:dyDescent="0.35">
      <c r="A377">
        <v>368</v>
      </c>
      <c r="B377" s="9">
        <f>IFERROR(VLOOKUP($A377,'Raw - F'!$B:$R,2,FALSE),"")</f>
        <v>44334</v>
      </c>
      <c r="C377" s="2" t="str">
        <f>IFERROR(VLOOKUP($A377,'Raw - F'!$B:$R,3,FALSE),"")</f>
        <v>WOLVERHAMPTON</v>
      </c>
      <c r="D377" s="2" t="str">
        <f>IFERROR(VLOOKUP($A377,'Raw - F'!$B:$R,6,FALSE),"")</f>
        <v>Hcap</v>
      </c>
      <c r="E377" s="2" t="str">
        <f>SUBSTITUTE(IFERROR(VLOOKUP($A377,'Raw - F'!$B:$O,9,FALSE),""),"0","")</f>
        <v>3yo</v>
      </c>
      <c r="F377" s="2" t="str">
        <f>SUBSTITUTE(IFERROR(VLOOKUP($A377,'Raw - F'!$B:$O,7,FALSE),""),"0","")</f>
        <v>Open</v>
      </c>
      <c r="G377" s="2">
        <f>IFERROR(IF(VLOOKUP($A377,'Raw - F'!$B:$O,11,FALSE)&gt;1,VLOOKUP($A377,'Raw - F'!$B:$O,11,FALSE),IF(VLOOKUP($A377,'Raw - F'!$B:$M,12,FALSE)&lt;&gt;"",VLOOKUP($A377,'Raw - F'!$B:$M,12,FALSE),"")),"")</f>
        <v>6</v>
      </c>
      <c r="H377" s="4" t="str">
        <f>IFERROR(VLOOKUP($A377,'Raw - F'!$B:$O,13,FALSE),"")</f>
        <v>46-60</v>
      </c>
      <c r="I377" s="2" t="str">
        <f>IFERROR(VLOOKUP($A377,'Raw - F'!$B:$O,10,FALSE),"")</f>
        <v>A</v>
      </c>
      <c r="J377" s="2" t="str">
        <f>IFERROR(VLOOKUP($A377,'Raw - F'!$B:$P,15,FALSE),"")</f>
        <v>1m 4f</v>
      </c>
      <c r="K377" s="16" t="str">
        <f>SUBSTITUTE(IFERROR(VLOOKUP($A377,'Raw - F'!$B:$X,23,FALSE),""),0,"")</f>
        <v xml:space="preserve"> </v>
      </c>
      <c r="L377" s="22" t="str">
        <f>IF(VLOOKUP($A377,'Raw - F'!$B:$AA,24,FALSE)="","",VLOOKUP($A377,'Raw - F'!$B:$AA,24,FALSE))</f>
        <v/>
      </c>
      <c r="M377" s="16" t="str">
        <f>SUBSTITUTE(IFERROR(VLOOKUP($A377,'Raw - F'!$B:$X,22,FALSE),""),0,"")</f>
        <v xml:space="preserve"> </v>
      </c>
      <c r="N377" s="16" t="str">
        <f>SUBSTITUTE(IFERROR(VLOOKUP($A377,'Raw - F'!$B:$X,8,FALSE),""),0,"")</f>
        <v/>
      </c>
      <c r="O377" s="16" t="str">
        <f>SUBSTITUTE(IFERROR(VLOOKUP($A377,'Raw - F'!$B:$AA,25,FALSE),""),0,"")</f>
        <v/>
      </c>
      <c r="P377" s="16" t="str">
        <f>SUBSTITUTE(IFERROR(VLOOKUP($A377,'Raw - F'!$B:$AA,21,FALSE),""),0,"")</f>
        <v/>
      </c>
    </row>
    <row r="378" spans="1:16" x14ac:dyDescent="0.35">
      <c r="A378">
        <v>369</v>
      </c>
      <c r="B378" s="9">
        <f>IFERROR(VLOOKUP($A378,'Raw - F'!$B:$R,2,FALSE),"")</f>
        <v>44334</v>
      </c>
      <c r="C378" s="2" t="str">
        <f>IFERROR(VLOOKUP($A378,'Raw - F'!$B:$R,3,FALSE),"")</f>
        <v>WOLVERHAMPTON</v>
      </c>
      <c r="D378" s="2" t="str">
        <f>IFERROR(VLOOKUP($A378,'Raw - F'!$B:$R,6,FALSE),"")</f>
        <v>WFA</v>
      </c>
      <c r="E378" s="2" t="str">
        <f>SUBSTITUTE(IFERROR(VLOOKUP($A378,'Raw - F'!$B:$O,9,FALSE),""),"0","")</f>
        <v>3yo+</v>
      </c>
      <c r="F378" s="2" t="str">
        <f>SUBSTITUTE(IFERROR(VLOOKUP($A378,'Raw - F'!$B:$O,7,FALSE),""),"0","")</f>
        <v>Open</v>
      </c>
      <c r="G378" s="2">
        <f>IFERROR(IF(VLOOKUP($A378,'Raw - F'!$B:$O,11,FALSE)&gt;1,VLOOKUP($A378,'Raw - F'!$B:$O,11,FALSE),IF(VLOOKUP($A378,'Raw - F'!$B:$M,12,FALSE)&lt;&gt;"",VLOOKUP($A378,'Raw - F'!$B:$M,12,FALSE),"")),"")</f>
        <v>6</v>
      </c>
      <c r="H378" s="4" t="str">
        <f>IFERROR(VLOOKUP($A378,'Raw - F'!$B:$O,13,FALSE),"")</f>
        <v>Open</v>
      </c>
      <c r="I378" s="2" t="str">
        <f>IFERROR(VLOOKUP($A378,'Raw - F'!$B:$O,10,FALSE),"")</f>
        <v>A</v>
      </c>
      <c r="J378" s="2" t="str">
        <f>IFERROR(VLOOKUP($A378,'Raw - F'!$B:$P,15,FALSE),"")</f>
        <v>5f</v>
      </c>
      <c r="K378" s="16" t="str">
        <f>SUBSTITUTE(IFERROR(VLOOKUP($A378,'Raw - F'!$B:$X,23,FALSE),""),0,"")</f>
        <v xml:space="preserve"> </v>
      </c>
      <c r="L378" s="22" t="str">
        <f>IF(VLOOKUP($A378,'Raw - F'!$B:$AA,24,FALSE)="","",VLOOKUP($A378,'Raw - F'!$B:$AA,24,FALSE))</f>
        <v/>
      </c>
      <c r="M378" s="16" t="str">
        <f>SUBSTITUTE(IFERROR(VLOOKUP($A378,'Raw - F'!$B:$X,22,FALSE),""),0,"")</f>
        <v>Claimer</v>
      </c>
      <c r="N378" s="16" t="str">
        <f>SUBSTITUTE(IFERROR(VLOOKUP($A378,'Raw - F'!$B:$X,8,FALSE),""),0,"")</f>
        <v/>
      </c>
      <c r="O378" s="16" t="str">
        <f>SUBSTITUTE(IFERROR(VLOOKUP($A378,'Raw - F'!$B:$AA,25,FALSE),""),0,"")</f>
        <v/>
      </c>
      <c r="P378" s="16" t="str">
        <f>SUBSTITUTE(IFERROR(VLOOKUP($A378,'Raw - F'!$B:$AA,21,FALSE),""),0,"")</f>
        <v/>
      </c>
    </row>
    <row r="379" spans="1:16" x14ac:dyDescent="0.35">
      <c r="A379">
        <v>370</v>
      </c>
      <c r="B379" s="9">
        <f>IFERROR(VLOOKUP($A379,'Raw - F'!$B:$R,2,FALSE),"")</f>
        <v>44334</v>
      </c>
      <c r="C379" s="2" t="str">
        <f>IFERROR(VLOOKUP($A379,'Raw - F'!$B:$R,3,FALSE),"")</f>
        <v>WOLVERHAMPTON</v>
      </c>
      <c r="D379" s="2" t="str">
        <f>IFERROR(VLOOKUP($A379,'Raw - F'!$B:$R,6,FALSE),"")</f>
        <v>Hcap</v>
      </c>
      <c r="E379" s="2" t="str">
        <f>SUBSTITUTE(IFERROR(VLOOKUP($A379,'Raw - F'!$B:$O,9,FALSE),""),"0","")</f>
        <v>3yo</v>
      </c>
      <c r="F379" s="2" t="str">
        <f>SUBSTITUTE(IFERROR(VLOOKUP($A379,'Raw - F'!$B:$O,7,FALSE),""),"0","")</f>
        <v>Open</v>
      </c>
      <c r="G379" s="2">
        <f>IFERROR(IF(VLOOKUP($A379,'Raw - F'!$B:$O,11,FALSE)&gt;1,VLOOKUP($A379,'Raw - F'!$B:$O,11,FALSE),IF(VLOOKUP($A379,'Raw - F'!$B:$M,12,FALSE)&lt;&gt;"",VLOOKUP($A379,'Raw - F'!$B:$M,12,FALSE),"")),"")</f>
        <v>6</v>
      </c>
      <c r="H379" s="4" t="str">
        <f>IFERROR(VLOOKUP($A379,'Raw - F'!$B:$O,13,FALSE),"")</f>
        <v>46-60</v>
      </c>
      <c r="I379" s="2" t="str">
        <f>IFERROR(VLOOKUP($A379,'Raw - F'!$B:$O,10,FALSE),"")</f>
        <v>A</v>
      </c>
      <c r="J379" s="2" t="str">
        <f>IFERROR(VLOOKUP($A379,'Raw - F'!$B:$P,15,FALSE),"")</f>
        <v>1m</v>
      </c>
      <c r="K379" s="16" t="str">
        <f>SUBSTITUTE(IFERROR(VLOOKUP($A379,'Raw - F'!$B:$X,23,FALSE),""),0,"")</f>
        <v xml:space="preserve"> </v>
      </c>
      <c r="L379" s="22" t="str">
        <f>IF(VLOOKUP($A379,'Raw - F'!$B:$AA,24,FALSE)="","",VLOOKUP($A379,'Raw - F'!$B:$AA,24,FALSE))</f>
        <v/>
      </c>
      <c r="M379" s="16" t="str">
        <f>SUBSTITUTE(IFERROR(VLOOKUP($A379,'Raw - F'!$B:$X,22,FALSE),""),0,"")</f>
        <v xml:space="preserve"> </v>
      </c>
      <c r="N379" s="16" t="str">
        <f>SUBSTITUTE(IFERROR(VLOOKUP($A379,'Raw - F'!$B:$X,8,FALSE),""),0,"")</f>
        <v/>
      </c>
      <c r="O379" s="16" t="str">
        <f>SUBSTITUTE(IFERROR(VLOOKUP($A379,'Raw - F'!$B:$AA,25,FALSE),""),0,"")</f>
        <v/>
      </c>
      <c r="P379" s="16" t="str">
        <f>SUBSTITUTE(IFERROR(VLOOKUP($A379,'Raw - F'!$B:$AA,21,FALSE),""),0,"")</f>
        <v/>
      </c>
    </row>
    <row r="380" spans="1:16" x14ac:dyDescent="0.35">
      <c r="A380">
        <v>371</v>
      </c>
      <c r="B380" s="9">
        <f>IFERROR(VLOOKUP($A380,'Raw - F'!$B:$R,2,FALSE),"")</f>
        <v>44335</v>
      </c>
      <c r="C380" s="2" t="str">
        <f>IFERROR(VLOOKUP($A380,'Raw - F'!$B:$R,3,FALSE),"")</f>
        <v>AYR</v>
      </c>
      <c r="D380" s="2" t="str">
        <f>IFERROR(VLOOKUP($A380,'Raw - F'!$B:$R,6,FALSE),"")</f>
        <v>WFA</v>
      </c>
      <c r="E380" s="2" t="str">
        <f>SUBSTITUTE(IFERROR(VLOOKUP($A380,'Raw - F'!$B:$O,9,FALSE),""),"0","")</f>
        <v>4yo+</v>
      </c>
      <c r="F380" s="2" t="str">
        <f>SUBSTITUTE(IFERROR(VLOOKUP($A380,'Raw - F'!$B:$O,7,FALSE),""),"0","")</f>
        <v>Open</v>
      </c>
      <c r="G380" s="2" t="str">
        <f>IFERROR(IF(VLOOKUP($A380,'Raw - F'!$B:$O,11,FALSE)&gt;1,VLOOKUP($A380,'Raw - F'!$B:$O,11,FALSE),IF(VLOOKUP($A380,'Raw - F'!$B:$M,12,FALSE)&lt;&gt;"",VLOOKUP($A380,'Raw - F'!$B:$M,12,FALSE),"")),"")</f>
        <v>1(Lstd)</v>
      </c>
      <c r="H380" s="4" t="str">
        <f>IFERROR(VLOOKUP($A380,'Raw - F'!$B:$O,13,FALSE),"")</f>
        <v>Open</v>
      </c>
      <c r="I380" s="2" t="str">
        <f>IFERROR(VLOOKUP($A380,'Raw - F'!$B:$O,10,FALSE),"")</f>
        <v>F</v>
      </c>
      <c r="J380" s="2" t="str">
        <f>IFERROR(VLOOKUP($A380,'Raw - F'!$B:$P,15,FALSE),"")</f>
        <v>1m 2f</v>
      </c>
      <c r="K380" s="16" t="str">
        <f>SUBSTITUTE(IFERROR(VLOOKUP($A380,'Raw - F'!$B:$X,23,FALSE),""),0,"")</f>
        <v xml:space="preserve"> </v>
      </c>
      <c r="L380" s="22" t="str">
        <f>IF(VLOOKUP($A380,'Raw - F'!$B:$AA,24,FALSE)="","",VLOOKUP($A380,'Raw - F'!$B:$AA,24,FALSE))</f>
        <v/>
      </c>
      <c r="M380" s="16" t="str">
        <f>SUBSTITUTE(IFERROR(VLOOKUP($A380,'Raw - F'!$B:$X,22,FALSE),""),0,"")</f>
        <v xml:space="preserve"> </v>
      </c>
      <c r="N380" s="16" t="str">
        <f>SUBSTITUTE(IFERROR(VLOOKUP($A380,'Raw - F'!$B:$X,8,FALSE),""),0,"")</f>
        <v/>
      </c>
      <c r="O380" s="16" t="str">
        <f>SUBSTITUTE(IFERROR(VLOOKUP($A380,'Raw - F'!$B:$AA,25,FALSE),""),0,"")</f>
        <v>EBF</v>
      </c>
      <c r="P380" s="16" t="str">
        <f>SUBSTITUTE(IFERROR(VLOOKUP($A380,'Raw - F'!$B:$AA,21,FALSE),""),0,"")</f>
        <v/>
      </c>
    </row>
    <row r="381" spans="1:16" x14ac:dyDescent="0.35">
      <c r="A381">
        <v>372</v>
      </c>
      <c r="B381" s="9">
        <f>IFERROR(VLOOKUP($A381,'Raw - F'!$B:$R,2,FALSE),"")</f>
        <v>44335</v>
      </c>
      <c r="C381" s="2" t="str">
        <f>IFERROR(VLOOKUP($A381,'Raw - F'!$B:$R,3,FALSE),"")</f>
        <v>AYR</v>
      </c>
      <c r="D381" s="2" t="str">
        <f>IFERROR(VLOOKUP($A381,'Raw - F'!$B:$R,6,FALSE),"")</f>
        <v>Hcap</v>
      </c>
      <c r="E381" s="2" t="str">
        <f>SUBSTITUTE(IFERROR(VLOOKUP($A381,'Raw - F'!$B:$O,9,FALSE),""),"0","")</f>
        <v>4yo+</v>
      </c>
      <c r="F381" s="2" t="str">
        <f>SUBSTITUTE(IFERROR(VLOOKUP($A381,'Raw - F'!$B:$O,7,FALSE),""),"0","")</f>
        <v>Open</v>
      </c>
      <c r="G381" s="2">
        <f>IFERROR(IF(VLOOKUP($A381,'Raw - F'!$B:$O,11,FALSE)&gt;1,VLOOKUP($A381,'Raw - F'!$B:$O,11,FALSE),IF(VLOOKUP($A381,'Raw - F'!$B:$M,12,FALSE)&lt;&gt;"",VLOOKUP($A381,'Raw - F'!$B:$M,12,FALSE),"")),"")</f>
        <v>5</v>
      </c>
      <c r="H381" s="4" t="str">
        <f>IFERROR(VLOOKUP($A381,'Raw - F'!$B:$O,13,FALSE),"")</f>
        <v>51-70</v>
      </c>
      <c r="I381" s="2" t="str">
        <f>IFERROR(VLOOKUP($A381,'Raw - F'!$B:$O,10,FALSE),"")</f>
        <v>A</v>
      </c>
      <c r="J381" s="2" t="str">
        <f>IFERROR(VLOOKUP($A381,'Raw - F'!$B:$P,15,FALSE),"")</f>
        <v>7f</v>
      </c>
      <c r="K381" s="16" t="str">
        <f>SUBSTITUTE(IFERROR(VLOOKUP($A381,'Raw - F'!$B:$X,23,FALSE),""),0,"")</f>
        <v xml:space="preserve"> </v>
      </c>
      <c r="L381" s="22" t="str">
        <f>IF(VLOOKUP($A381,'Raw - F'!$B:$AA,24,FALSE)="","",VLOOKUP($A381,'Raw - F'!$B:$AA,24,FALSE))</f>
        <v/>
      </c>
      <c r="M381" s="16" t="str">
        <f>SUBSTITUTE(IFERROR(VLOOKUP($A381,'Raw - F'!$B:$X,22,FALSE),""),0,"")</f>
        <v xml:space="preserve"> </v>
      </c>
      <c r="N381" s="16" t="str">
        <f>SUBSTITUTE(IFERROR(VLOOKUP($A381,'Raw - F'!$B:$X,8,FALSE),""),0,"")</f>
        <v/>
      </c>
      <c r="O381" s="16" t="str">
        <f>SUBSTITUTE(IFERROR(VLOOKUP($A381,'Raw - F'!$B:$AA,25,FALSE),""),0,"")</f>
        <v/>
      </c>
      <c r="P381" s="16" t="str">
        <f>SUBSTITUTE(IFERROR(VLOOKUP($A381,'Raw - F'!$B:$AA,21,FALSE),""),0,"")</f>
        <v/>
      </c>
    </row>
    <row r="382" spans="1:16" x14ac:dyDescent="0.35">
      <c r="A382">
        <v>373</v>
      </c>
      <c r="B382" s="9">
        <f>IFERROR(VLOOKUP($A382,'Raw - F'!$B:$R,2,FALSE),"")</f>
        <v>44335</v>
      </c>
      <c r="C382" s="2" t="str">
        <f>IFERROR(VLOOKUP($A382,'Raw - F'!$B:$R,3,FALSE),"")</f>
        <v>AYR</v>
      </c>
      <c r="D382" s="2" t="str">
        <f>IFERROR(VLOOKUP($A382,'Raw - F'!$B:$R,6,FALSE),"")</f>
        <v>Hcap</v>
      </c>
      <c r="E382" s="2" t="str">
        <f>SUBSTITUTE(IFERROR(VLOOKUP($A382,'Raw - F'!$B:$O,9,FALSE),""),"0","")</f>
        <v>3yo</v>
      </c>
      <c r="F382" s="2" t="str">
        <f>SUBSTITUTE(IFERROR(VLOOKUP($A382,'Raw - F'!$B:$O,7,FALSE),""),"0","")</f>
        <v>Open</v>
      </c>
      <c r="G382" s="2">
        <f>IFERROR(IF(VLOOKUP($A382,'Raw - F'!$B:$O,11,FALSE)&gt;1,VLOOKUP($A382,'Raw - F'!$B:$O,11,FALSE),IF(VLOOKUP($A382,'Raw - F'!$B:$M,12,FALSE)&lt;&gt;"",VLOOKUP($A382,'Raw - F'!$B:$M,12,FALSE),"")),"")</f>
        <v>4</v>
      </c>
      <c r="H382" s="4" t="str">
        <f>IFERROR(VLOOKUP($A382,'Raw - F'!$B:$O,13,FALSE),"")</f>
        <v>66-85</v>
      </c>
      <c r="I382" s="2" t="str">
        <f>IFERROR(VLOOKUP($A382,'Raw - F'!$B:$O,10,FALSE),"")</f>
        <v>A</v>
      </c>
      <c r="J382" s="2" t="str">
        <f>IFERROR(VLOOKUP($A382,'Raw - F'!$B:$P,15,FALSE),"")</f>
        <v>5f</v>
      </c>
      <c r="K382" s="16" t="str">
        <f>SUBSTITUTE(IFERROR(VLOOKUP($A382,'Raw - F'!$B:$X,23,FALSE),""),0,"")</f>
        <v xml:space="preserve"> </v>
      </c>
      <c r="L382" s="22" t="str">
        <f>IF(VLOOKUP($A382,'Raw - F'!$B:$AA,24,FALSE)="","",VLOOKUP($A382,'Raw - F'!$B:$AA,24,FALSE))</f>
        <v/>
      </c>
      <c r="M382" s="16" t="str">
        <f>SUBSTITUTE(IFERROR(VLOOKUP($A382,'Raw - F'!$B:$X,22,FALSE),""),0,"")</f>
        <v xml:space="preserve"> </v>
      </c>
      <c r="N382" s="16" t="str">
        <f>SUBSTITUTE(IFERROR(VLOOKUP($A382,'Raw - F'!$B:$X,8,FALSE),""),0,"")</f>
        <v/>
      </c>
      <c r="O382" s="16" t="str">
        <f>SUBSTITUTE(IFERROR(VLOOKUP($A382,'Raw - F'!$B:$AA,25,FALSE),""),0,"")</f>
        <v/>
      </c>
      <c r="P382" s="16" t="str">
        <f>SUBSTITUTE(IFERROR(VLOOKUP($A382,'Raw - F'!$B:$AA,21,FALSE),""),0,"")</f>
        <v/>
      </c>
    </row>
    <row r="383" spans="1:16" x14ac:dyDescent="0.35">
      <c r="A383">
        <v>374</v>
      </c>
      <c r="B383" s="9">
        <f>IFERROR(VLOOKUP($A383,'Raw - F'!$B:$R,2,FALSE),"")</f>
        <v>44335</v>
      </c>
      <c r="C383" s="2" t="str">
        <f>IFERROR(VLOOKUP($A383,'Raw - F'!$B:$R,3,FALSE),"")</f>
        <v>AYR</v>
      </c>
      <c r="D383" s="2" t="str">
        <f>IFERROR(VLOOKUP($A383,'Raw - F'!$B:$R,6,FALSE),"")</f>
        <v>WFA</v>
      </c>
      <c r="E383" s="2" t="str">
        <f>SUBSTITUTE(IFERROR(VLOOKUP($A383,'Raw - F'!$B:$O,9,FALSE),""),"0","")</f>
        <v>2yo</v>
      </c>
      <c r="F383" s="2" t="str">
        <f>SUBSTITUTE(IFERROR(VLOOKUP($A383,'Raw - F'!$B:$O,7,FALSE),""),"0","")</f>
        <v>Mdn</v>
      </c>
      <c r="G383" s="2">
        <f>IFERROR(IF(VLOOKUP($A383,'Raw - F'!$B:$O,11,FALSE)&gt;1,VLOOKUP($A383,'Raw - F'!$B:$O,11,FALSE),IF(VLOOKUP($A383,'Raw - F'!$B:$M,12,FALSE)&lt;&gt;"",VLOOKUP($A383,'Raw - F'!$B:$M,12,FALSE),"")),"")</f>
        <v>4</v>
      </c>
      <c r="H383" s="4" t="str">
        <f>IFERROR(VLOOKUP($A383,'Raw - F'!$B:$O,13,FALSE),"")</f>
        <v>Open</v>
      </c>
      <c r="I383" s="2" t="str">
        <f>IFERROR(VLOOKUP($A383,'Raw - F'!$B:$O,10,FALSE),"")</f>
        <v>A</v>
      </c>
      <c r="J383" s="2" t="str">
        <f>IFERROR(VLOOKUP($A383,'Raw - F'!$B:$P,15,FALSE),"")</f>
        <v>5f</v>
      </c>
      <c r="K383" s="16" t="str">
        <f>SUBSTITUTE(IFERROR(VLOOKUP($A383,'Raw - F'!$B:$X,23,FALSE),""),0,"")</f>
        <v>Rest.</v>
      </c>
      <c r="L383" s="22" t="str">
        <f>IF(VLOOKUP($A383,'Raw - F'!$B:$AA,24,FALSE)="","",VLOOKUP($A383,'Raw - F'!$B:$AA,24,FALSE))</f>
        <v>C</v>
      </c>
      <c r="M383" s="16" t="str">
        <f>SUBSTITUTE(IFERROR(VLOOKUP($A383,'Raw - F'!$B:$X,22,FALSE),""),0,"")</f>
        <v xml:space="preserve"> </v>
      </c>
      <c r="N383" s="16" t="str">
        <f>SUBSTITUTE(IFERROR(VLOOKUP($A383,'Raw - F'!$B:$X,8,FALSE),""),0,"")</f>
        <v/>
      </c>
      <c r="O383" s="16" t="str">
        <f>SUBSTITUTE(IFERROR(VLOOKUP($A383,'Raw - F'!$B:$AA,25,FALSE),""),0,"")</f>
        <v>EBF</v>
      </c>
      <c r="P383" s="16" t="str">
        <f>SUBSTITUTE(IFERROR(VLOOKUP($A383,'Raw - F'!$B:$AA,21,FALSE),""),0,"")</f>
        <v/>
      </c>
    </row>
    <row r="384" spans="1:16" x14ac:dyDescent="0.35">
      <c r="A384">
        <v>375</v>
      </c>
      <c r="B384" s="9">
        <f>IFERROR(VLOOKUP($A384,'Raw - F'!$B:$R,2,FALSE),"")</f>
        <v>44335</v>
      </c>
      <c r="C384" s="2" t="str">
        <f>IFERROR(VLOOKUP($A384,'Raw - F'!$B:$R,3,FALSE),"")</f>
        <v>AYR</v>
      </c>
      <c r="D384" s="2" t="str">
        <f>IFERROR(VLOOKUP($A384,'Raw - F'!$B:$R,6,FALSE),"")</f>
        <v>Hcap</v>
      </c>
      <c r="E384" s="2" t="str">
        <f>SUBSTITUTE(IFERROR(VLOOKUP($A384,'Raw - F'!$B:$O,9,FALSE),""),"0","")</f>
        <v>4yo+</v>
      </c>
      <c r="F384" s="2" t="str">
        <f>SUBSTITUTE(IFERROR(VLOOKUP($A384,'Raw - F'!$B:$O,7,FALSE),""),"0","")</f>
        <v>Open</v>
      </c>
      <c r="G384" s="2">
        <f>IFERROR(IF(VLOOKUP($A384,'Raw - F'!$B:$O,11,FALSE)&gt;1,VLOOKUP($A384,'Raw - F'!$B:$O,11,FALSE),IF(VLOOKUP($A384,'Raw - F'!$B:$M,12,FALSE)&lt;&gt;"",VLOOKUP($A384,'Raw - F'!$B:$M,12,FALSE),"")),"")</f>
        <v>6</v>
      </c>
      <c r="H384" s="4" t="str">
        <f>IFERROR(VLOOKUP($A384,'Raw - F'!$B:$O,13,FALSE),"")</f>
        <v>46-65</v>
      </c>
      <c r="I384" s="2" t="str">
        <f>IFERROR(VLOOKUP($A384,'Raw - F'!$B:$O,10,FALSE),"")</f>
        <v>A</v>
      </c>
      <c r="J384" s="2" t="str">
        <f>IFERROR(VLOOKUP($A384,'Raw - F'!$B:$P,15,FALSE),"")</f>
        <v>1m 2f</v>
      </c>
      <c r="K384" s="16" t="str">
        <f>SUBSTITUTE(IFERROR(VLOOKUP($A384,'Raw - F'!$B:$X,23,FALSE),""),0,"")</f>
        <v xml:space="preserve"> </v>
      </c>
      <c r="L384" s="22" t="str">
        <f>IF(VLOOKUP($A384,'Raw - F'!$B:$AA,24,FALSE)="","",VLOOKUP($A384,'Raw - F'!$B:$AA,24,FALSE))</f>
        <v/>
      </c>
      <c r="M384" s="16" t="str">
        <f>SUBSTITUTE(IFERROR(VLOOKUP($A384,'Raw - F'!$B:$X,22,FALSE),""),0,"")</f>
        <v xml:space="preserve"> </v>
      </c>
      <c r="N384" s="16" t="str">
        <f>SUBSTITUTE(IFERROR(VLOOKUP($A384,'Raw - F'!$B:$X,8,FALSE),""),0,"")</f>
        <v/>
      </c>
      <c r="O384" s="16" t="str">
        <f>SUBSTITUTE(IFERROR(VLOOKUP($A384,'Raw - F'!$B:$AA,25,FALSE),""),0,"")</f>
        <v/>
      </c>
      <c r="P384" s="16" t="str">
        <f>SUBSTITUTE(IFERROR(VLOOKUP($A384,'Raw - F'!$B:$AA,21,FALSE),""),0,"")</f>
        <v/>
      </c>
    </row>
    <row r="385" spans="1:16" x14ac:dyDescent="0.35">
      <c r="A385">
        <v>376</v>
      </c>
      <c r="B385" s="9">
        <f>IFERROR(VLOOKUP($A385,'Raw - F'!$B:$R,2,FALSE),"")</f>
        <v>44335</v>
      </c>
      <c r="C385" s="2" t="str">
        <f>IFERROR(VLOOKUP($A385,'Raw - F'!$B:$R,3,FALSE),"")</f>
        <v>AYR</v>
      </c>
      <c r="D385" s="2" t="str">
        <f>IFERROR(VLOOKUP($A385,'Raw - F'!$B:$R,6,FALSE),"")</f>
        <v>Hcap</v>
      </c>
      <c r="E385" s="2" t="str">
        <f>SUBSTITUTE(IFERROR(VLOOKUP($A385,'Raw - F'!$B:$O,9,FALSE),""),"0","")</f>
        <v>3yo+</v>
      </c>
      <c r="F385" s="2" t="str">
        <f>SUBSTITUTE(IFERROR(VLOOKUP($A385,'Raw - F'!$B:$O,7,FALSE),""),"0","")</f>
        <v>Open</v>
      </c>
      <c r="G385" s="2">
        <f>IFERROR(IF(VLOOKUP($A385,'Raw - F'!$B:$O,11,FALSE)&gt;1,VLOOKUP($A385,'Raw - F'!$B:$O,11,FALSE),IF(VLOOKUP($A385,'Raw - F'!$B:$M,12,FALSE)&lt;&gt;"",VLOOKUP($A385,'Raw - F'!$B:$M,12,FALSE),"")),"")</f>
        <v>6</v>
      </c>
      <c r="H385" s="4" t="str">
        <f>IFERROR(VLOOKUP($A385,'Raw - F'!$B:$O,13,FALSE),"")</f>
        <v>46-60</v>
      </c>
      <c r="I385" s="2" t="str">
        <f>IFERROR(VLOOKUP($A385,'Raw - F'!$B:$O,10,FALSE),"")</f>
        <v>A</v>
      </c>
      <c r="J385" s="2" t="str">
        <f>IFERROR(VLOOKUP($A385,'Raw - F'!$B:$P,15,FALSE),"")</f>
        <v>6f</v>
      </c>
      <c r="K385" s="16" t="str">
        <f>SUBSTITUTE(IFERROR(VLOOKUP($A385,'Raw - F'!$B:$X,23,FALSE),""),0,"")</f>
        <v xml:space="preserve"> </v>
      </c>
      <c r="L385" s="22" t="str">
        <f>IF(VLOOKUP($A385,'Raw - F'!$B:$AA,24,FALSE)="","",VLOOKUP($A385,'Raw - F'!$B:$AA,24,FALSE))</f>
        <v/>
      </c>
      <c r="M385" s="16" t="str">
        <f>SUBSTITUTE(IFERROR(VLOOKUP($A385,'Raw - F'!$B:$X,22,FALSE),""),0,"")</f>
        <v xml:space="preserve"> </v>
      </c>
      <c r="N385" s="16" t="str">
        <f>SUBSTITUTE(IFERROR(VLOOKUP($A385,'Raw - F'!$B:$X,8,FALSE),""),0,"")</f>
        <v/>
      </c>
      <c r="O385" s="16" t="str">
        <f>SUBSTITUTE(IFERROR(VLOOKUP($A385,'Raw - F'!$B:$AA,25,FALSE),""),0,"")</f>
        <v/>
      </c>
      <c r="P385" s="16" t="str">
        <f>SUBSTITUTE(IFERROR(VLOOKUP($A385,'Raw - F'!$B:$AA,21,FALSE),""),0,"")</f>
        <v/>
      </c>
    </row>
    <row r="386" spans="1:16" x14ac:dyDescent="0.35">
      <c r="A386">
        <v>377</v>
      </c>
      <c r="B386" s="9">
        <f>IFERROR(VLOOKUP($A386,'Raw - F'!$B:$R,2,FALSE),"")</f>
        <v>44335</v>
      </c>
      <c r="C386" s="2" t="str">
        <f>IFERROR(VLOOKUP($A386,'Raw - F'!$B:$R,3,FALSE),"")</f>
        <v>AYR</v>
      </c>
      <c r="D386" s="2" t="str">
        <f>IFERROR(VLOOKUP($A386,'Raw - F'!$B:$R,6,FALSE),"")</f>
        <v>Hcap</v>
      </c>
      <c r="E386" s="2" t="str">
        <f>SUBSTITUTE(IFERROR(VLOOKUP($A386,'Raw - F'!$B:$O,9,FALSE),""),"0","")</f>
        <v>4yo+</v>
      </c>
      <c r="F386" s="2" t="str">
        <f>SUBSTITUTE(IFERROR(VLOOKUP($A386,'Raw - F'!$B:$O,7,FALSE),""),"0","")</f>
        <v>Open</v>
      </c>
      <c r="G386" s="2">
        <f>IFERROR(IF(VLOOKUP($A386,'Raw - F'!$B:$O,11,FALSE)&gt;1,VLOOKUP($A386,'Raw - F'!$B:$O,11,FALSE),IF(VLOOKUP($A386,'Raw - F'!$B:$M,12,FALSE)&lt;&gt;"",VLOOKUP($A386,'Raw - F'!$B:$M,12,FALSE),"")),"")</f>
        <v>6</v>
      </c>
      <c r="H386" s="4" t="str">
        <f>IFERROR(VLOOKUP($A386,'Raw - F'!$B:$O,13,FALSE),"")</f>
        <v>46-65</v>
      </c>
      <c r="I386" s="2" t="str">
        <f>IFERROR(VLOOKUP($A386,'Raw - F'!$B:$O,10,FALSE),"")</f>
        <v>A</v>
      </c>
      <c r="J386" s="2" t="str">
        <f>IFERROR(VLOOKUP($A386,'Raw - F'!$B:$P,15,FALSE),"")</f>
        <v>1m</v>
      </c>
      <c r="K386" s="16" t="str">
        <f>SUBSTITUTE(IFERROR(VLOOKUP($A386,'Raw - F'!$B:$X,23,FALSE),""),0,"")</f>
        <v xml:space="preserve"> </v>
      </c>
      <c r="L386" s="22" t="str">
        <f>IF(VLOOKUP($A386,'Raw - F'!$B:$AA,24,FALSE)="","",VLOOKUP($A386,'Raw - F'!$B:$AA,24,FALSE))</f>
        <v/>
      </c>
      <c r="M386" s="16" t="str">
        <f>SUBSTITUTE(IFERROR(VLOOKUP($A386,'Raw - F'!$B:$X,22,FALSE),""),0,"")</f>
        <v xml:space="preserve"> </v>
      </c>
      <c r="N386" s="16" t="str">
        <f>SUBSTITUTE(IFERROR(VLOOKUP($A386,'Raw - F'!$B:$X,8,FALSE),""),0,"")</f>
        <v/>
      </c>
      <c r="O386" s="16" t="str">
        <f>SUBSTITUTE(IFERROR(VLOOKUP($A386,'Raw - F'!$B:$AA,25,FALSE),""),0,"")</f>
        <v/>
      </c>
      <c r="P386" s="16" t="str">
        <f>SUBSTITUTE(IFERROR(VLOOKUP($A386,'Raw - F'!$B:$AA,21,FALSE),""),0,"")</f>
        <v>App</v>
      </c>
    </row>
    <row r="387" spans="1:16" x14ac:dyDescent="0.35">
      <c r="A387">
        <v>378</v>
      </c>
      <c r="B387" s="9">
        <f>IFERROR(VLOOKUP($A387,'Raw - F'!$B:$R,2,FALSE),"")</f>
        <v>44335</v>
      </c>
      <c r="C387" s="2" t="str">
        <f>IFERROR(VLOOKUP($A387,'Raw - F'!$B:$R,3,FALSE),"")</f>
        <v>KEMPTON PARK</v>
      </c>
      <c r="D387" s="2" t="str">
        <f>IFERROR(VLOOKUP($A387,'Raw - F'!$B:$R,6,FALSE),"")</f>
        <v>Hcap</v>
      </c>
      <c r="E387" s="2" t="str">
        <f>SUBSTITUTE(IFERROR(VLOOKUP($A387,'Raw - F'!$B:$O,9,FALSE),""),"0","")</f>
        <v>4yo+</v>
      </c>
      <c r="F387" s="2" t="str">
        <f>SUBSTITUTE(IFERROR(VLOOKUP($A387,'Raw - F'!$B:$O,7,FALSE),""),"0","")</f>
        <v>Open</v>
      </c>
      <c r="G387" s="2">
        <f>IFERROR(IF(VLOOKUP($A387,'Raw - F'!$B:$O,11,FALSE)&gt;1,VLOOKUP($A387,'Raw - F'!$B:$O,11,FALSE),IF(VLOOKUP($A387,'Raw - F'!$B:$M,12,FALSE)&lt;&gt;"",VLOOKUP($A387,'Raw - F'!$B:$M,12,FALSE),"")),"")</f>
        <v>3</v>
      </c>
      <c r="H387" s="4" t="str">
        <f>IFERROR(VLOOKUP($A387,'Raw - F'!$B:$O,13,FALSE),"")</f>
        <v>71-90</v>
      </c>
      <c r="I387" s="2" t="str">
        <f>IFERROR(VLOOKUP($A387,'Raw - F'!$B:$O,10,FALSE),"")</f>
        <v>A</v>
      </c>
      <c r="J387" s="2" t="str">
        <f>IFERROR(VLOOKUP($A387,'Raw - F'!$B:$P,15,FALSE),"")</f>
        <v>1m 4f</v>
      </c>
      <c r="K387" s="16" t="str">
        <f>SUBSTITUTE(IFERROR(VLOOKUP($A387,'Raw - F'!$B:$X,23,FALSE),""),0,"")</f>
        <v xml:space="preserve"> </v>
      </c>
      <c r="L387" s="22" t="str">
        <f>IF(VLOOKUP($A387,'Raw - F'!$B:$AA,24,FALSE)="","",VLOOKUP($A387,'Raw - F'!$B:$AA,24,FALSE))</f>
        <v/>
      </c>
      <c r="M387" s="16" t="str">
        <f>SUBSTITUTE(IFERROR(VLOOKUP($A387,'Raw - F'!$B:$X,22,FALSE),""),0,"")</f>
        <v xml:space="preserve"> </v>
      </c>
      <c r="N387" s="16" t="str">
        <f>SUBSTITUTE(IFERROR(VLOOKUP($A387,'Raw - F'!$B:$X,8,FALSE),""),0,"")</f>
        <v/>
      </c>
      <c r="O387" s="16" t="str">
        <f>SUBSTITUTE(IFERROR(VLOOKUP($A387,'Raw - F'!$B:$AA,25,FALSE),""),0,"")</f>
        <v/>
      </c>
      <c r="P387" s="16" t="str">
        <f>SUBSTITUTE(IFERROR(VLOOKUP($A387,'Raw - F'!$B:$AA,21,FALSE),""),0,"")</f>
        <v/>
      </c>
    </row>
    <row r="388" spans="1:16" x14ac:dyDescent="0.35">
      <c r="A388">
        <v>379</v>
      </c>
      <c r="B388" s="9">
        <f>IFERROR(VLOOKUP($A388,'Raw - F'!$B:$R,2,FALSE),"")</f>
        <v>44335</v>
      </c>
      <c r="C388" s="2" t="str">
        <f>IFERROR(VLOOKUP($A388,'Raw - F'!$B:$R,3,FALSE),"")</f>
        <v>KEMPTON PARK</v>
      </c>
      <c r="D388" s="2" t="str">
        <f>IFERROR(VLOOKUP($A388,'Raw - F'!$B:$R,6,FALSE),"")</f>
        <v>WFA</v>
      </c>
      <c r="E388" s="2" t="str">
        <f>SUBSTITUTE(IFERROR(VLOOKUP($A388,'Raw - F'!$B:$O,9,FALSE),""),"0","")</f>
        <v>2yo</v>
      </c>
      <c r="F388" s="2" t="str">
        <f>SUBSTITUTE(IFERROR(VLOOKUP($A388,'Raw - F'!$B:$O,7,FALSE),""),"0","")</f>
        <v>Nov</v>
      </c>
      <c r="G388" s="2">
        <f>IFERROR(IF(VLOOKUP($A388,'Raw - F'!$B:$O,11,FALSE)&gt;1,VLOOKUP($A388,'Raw - F'!$B:$O,11,FALSE),IF(VLOOKUP($A388,'Raw - F'!$B:$M,12,FALSE)&lt;&gt;"",VLOOKUP($A388,'Raw - F'!$B:$M,12,FALSE),"")),"")</f>
        <v>5</v>
      </c>
      <c r="H388" s="4" t="str">
        <f>IFERROR(VLOOKUP($A388,'Raw - F'!$B:$O,13,FALSE),"")</f>
        <v>Open</v>
      </c>
      <c r="I388" s="2" t="str">
        <f>IFERROR(VLOOKUP($A388,'Raw - F'!$B:$O,10,FALSE),"")</f>
        <v>F</v>
      </c>
      <c r="J388" s="2" t="str">
        <f>IFERROR(VLOOKUP($A388,'Raw - F'!$B:$P,15,FALSE),"")</f>
        <v>6f</v>
      </c>
      <c r="K388" s="16" t="str">
        <f>SUBSTITUTE(IFERROR(VLOOKUP($A388,'Raw - F'!$B:$X,23,FALSE),""),0,"")</f>
        <v>Rest.</v>
      </c>
      <c r="L388" s="22" t="str">
        <f>IF(VLOOKUP($A388,'Raw - F'!$B:$AA,24,FALSE)="","",VLOOKUP($A388,'Raw - F'!$B:$AA,24,FALSE))</f>
        <v>D</v>
      </c>
      <c r="M388" s="16" t="str">
        <f>SUBSTITUTE(IFERROR(VLOOKUP($A388,'Raw - F'!$B:$X,22,FALSE),""),0,"")</f>
        <v xml:space="preserve"> </v>
      </c>
      <c r="N388" s="16" t="str">
        <f>SUBSTITUTE(IFERROR(VLOOKUP($A388,'Raw - F'!$B:$X,8,FALSE),""),0,"")</f>
        <v/>
      </c>
      <c r="O388" s="16" t="str">
        <f>SUBSTITUTE(IFERROR(VLOOKUP($A388,'Raw - F'!$B:$AA,25,FALSE),""),0,"")</f>
        <v>EBF</v>
      </c>
      <c r="P388" s="16" t="str">
        <f>SUBSTITUTE(IFERROR(VLOOKUP($A388,'Raw - F'!$B:$AA,21,FALSE),""),0,"")</f>
        <v/>
      </c>
    </row>
    <row r="389" spans="1:16" x14ac:dyDescent="0.35">
      <c r="A389">
        <v>380</v>
      </c>
      <c r="B389" s="9">
        <f>IFERROR(VLOOKUP($A389,'Raw - F'!$B:$R,2,FALSE),"")</f>
        <v>44335</v>
      </c>
      <c r="C389" s="2" t="str">
        <f>IFERROR(VLOOKUP($A389,'Raw - F'!$B:$R,3,FALSE),"")</f>
        <v>KEMPTON PARK</v>
      </c>
      <c r="D389" s="2" t="str">
        <f>IFERROR(VLOOKUP($A389,'Raw - F'!$B:$R,6,FALSE),"")</f>
        <v>Hcap</v>
      </c>
      <c r="E389" s="2" t="str">
        <f>SUBSTITUTE(IFERROR(VLOOKUP($A389,'Raw - F'!$B:$O,9,FALSE),""),"0","")</f>
        <v>4yo+</v>
      </c>
      <c r="F389" s="2" t="str">
        <f>SUBSTITUTE(IFERROR(VLOOKUP($A389,'Raw - F'!$B:$O,7,FALSE),""),"0","")</f>
        <v>Open</v>
      </c>
      <c r="G389" s="2">
        <f>IFERROR(IF(VLOOKUP($A389,'Raw - F'!$B:$O,11,FALSE)&gt;1,VLOOKUP($A389,'Raw - F'!$B:$O,11,FALSE),IF(VLOOKUP($A389,'Raw - F'!$B:$M,12,FALSE)&lt;&gt;"",VLOOKUP($A389,'Raw - F'!$B:$M,12,FALSE),"")),"")</f>
        <v>4</v>
      </c>
      <c r="H389" s="4" t="str">
        <f>IFERROR(VLOOKUP($A389,'Raw - F'!$B:$O,13,FALSE),"")</f>
        <v>66-85</v>
      </c>
      <c r="I389" s="2" t="str">
        <f>IFERROR(VLOOKUP($A389,'Raw - F'!$B:$O,10,FALSE),"")</f>
        <v>A</v>
      </c>
      <c r="J389" s="2" t="str">
        <f>IFERROR(VLOOKUP($A389,'Raw - F'!$B:$P,15,FALSE),"")</f>
        <v>1m</v>
      </c>
      <c r="K389" s="16" t="str">
        <f>SUBSTITUTE(IFERROR(VLOOKUP($A389,'Raw - F'!$B:$X,23,FALSE),""),0,"")</f>
        <v xml:space="preserve"> </v>
      </c>
      <c r="L389" s="22" t="str">
        <f>IF(VLOOKUP($A389,'Raw - F'!$B:$AA,24,FALSE)="","",VLOOKUP($A389,'Raw - F'!$B:$AA,24,FALSE))</f>
        <v/>
      </c>
      <c r="M389" s="16" t="str">
        <f>SUBSTITUTE(IFERROR(VLOOKUP($A389,'Raw - F'!$B:$X,22,FALSE),""),0,"")</f>
        <v xml:space="preserve"> </v>
      </c>
      <c r="N389" s="16" t="str">
        <f>SUBSTITUTE(IFERROR(VLOOKUP($A389,'Raw - F'!$B:$X,8,FALSE),""),0,"")</f>
        <v/>
      </c>
      <c r="O389" s="16" t="str">
        <f>SUBSTITUTE(IFERROR(VLOOKUP($A389,'Raw - F'!$B:$AA,25,FALSE),""),0,"")</f>
        <v/>
      </c>
      <c r="P389" s="16" t="str">
        <f>SUBSTITUTE(IFERROR(VLOOKUP($A389,'Raw - F'!$B:$AA,21,FALSE),""),0,"")</f>
        <v/>
      </c>
    </row>
    <row r="390" spans="1:16" x14ac:dyDescent="0.35">
      <c r="A390">
        <v>381</v>
      </c>
      <c r="B390" s="9">
        <f>IFERROR(VLOOKUP($A390,'Raw - F'!$B:$R,2,FALSE),"")</f>
        <v>44335</v>
      </c>
      <c r="C390" s="2" t="str">
        <f>IFERROR(VLOOKUP($A390,'Raw - F'!$B:$R,3,FALSE),"")</f>
        <v>KEMPTON PARK</v>
      </c>
      <c r="D390" s="2" t="str">
        <f>IFERROR(VLOOKUP($A390,'Raw - F'!$B:$R,6,FALSE),"")</f>
        <v>Hcap</v>
      </c>
      <c r="E390" s="2" t="str">
        <f>SUBSTITUTE(IFERROR(VLOOKUP($A390,'Raw - F'!$B:$O,9,FALSE),""),"0","")</f>
        <v>3yo</v>
      </c>
      <c r="F390" s="2" t="str">
        <f>SUBSTITUTE(IFERROR(VLOOKUP($A390,'Raw - F'!$B:$O,7,FALSE),""),"0","")</f>
        <v>Open</v>
      </c>
      <c r="G390" s="2">
        <f>IFERROR(IF(VLOOKUP($A390,'Raw - F'!$B:$O,11,FALSE)&gt;1,VLOOKUP($A390,'Raw - F'!$B:$O,11,FALSE),IF(VLOOKUP($A390,'Raw - F'!$B:$M,12,FALSE)&lt;&gt;"",VLOOKUP($A390,'Raw - F'!$B:$M,12,FALSE),"")),"")</f>
        <v>5</v>
      </c>
      <c r="H390" s="4" t="str">
        <f>IFERROR(VLOOKUP($A390,'Raw - F'!$B:$O,13,FALSE),"")</f>
        <v>56-75</v>
      </c>
      <c r="I390" s="2" t="str">
        <f>IFERROR(VLOOKUP($A390,'Raw - F'!$B:$O,10,FALSE),"")</f>
        <v>A</v>
      </c>
      <c r="J390" s="2" t="str">
        <f>IFERROR(VLOOKUP($A390,'Raw - F'!$B:$P,15,FALSE),"")</f>
        <v>1m</v>
      </c>
      <c r="K390" s="16" t="str">
        <f>SUBSTITUTE(IFERROR(VLOOKUP($A390,'Raw - F'!$B:$X,23,FALSE),""),0,"")</f>
        <v xml:space="preserve"> </v>
      </c>
      <c r="L390" s="22" t="str">
        <f>IF(VLOOKUP($A390,'Raw - F'!$B:$AA,24,FALSE)="","",VLOOKUP($A390,'Raw - F'!$B:$AA,24,FALSE))</f>
        <v/>
      </c>
      <c r="M390" s="16" t="str">
        <f>SUBSTITUTE(IFERROR(VLOOKUP($A390,'Raw - F'!$B:$X,22,FALSE),""),0,"")</f>
        <v xml:space="preserve"> </v>
      </c>
      <c r="N390" s="16" t="str">
        <f>SUBSTITUTE(IFERROR(VLOOKUP($A390,'Raw - F'!$B:$X,8,FALSE),""),0,"")</f>
        <v/>
      </c>
      <c r="O390" s="16" t="str">
        <f>SUBSTITUTE(IFERROR(VLOOKUP($A390,'Raw - F'!$B:$AA,25,FALSE),""),0,"")</f>
        <v/>
      </c>
      <c r="P390" s="16" t="str">
        <f>SUBSTITUTE(IFERROR(VLOOKUP($A390,'Raw - F'!$B:$AA,21,FALSE),""),0,"")</f>
        <v>App</v>
      </c>
    </row>
    <row r="391" spans="1:16" x14ac:dyDescent="0.35">
      <c r="A391">
        <v>382</v>
      </c>
      <c r="B391" s="9">
        <f>IFERROR(VLOOKUP($A391,'Raw - F'!$B:$R,2,FALSE),"")</f>
        <v>44335</v>
      </c>
      <c r="C391" s="2" t="str">
        <f>IFERROR(VLOOKUP($A391,'Raw - F'!$B:$R,3,FALSE),"")</f>
        <v>KEMPTON PARK</v>
      </c>
      <c r="D391" s="2" t="str">
        <f>IFERROR(VLOOKUP($A391,'Raw - F'!$B:$R,6,FALSE),"")</f>
        <v>Hcap</v>
      </c>
      <c r="E391" s="2" t="str">
        <f>SUBSTITUTE(IFERROR(VLOOKUP($A391,'Raw - F'!$B:$O,9,FALSE),""),"0","")</f>
        <v>4yo+</v>
      </c>
      <c r="F391" s="2" t="str">
        <f>SUBSTITUTE(IFERROR(VLOOKUP($A391,'Raw - F'!$B:$O,7,FALSE),""),"0","")</f>
        <v>Open</v>
      </c>
      <c r="G391" s="2">
        <f>IFERROR(IF(VLOOKUP($A391,'Raw - F'!$B:$O,11,FALSE)&gt;1,VLOOKUP($A391,'Raw - F'!$B:$O,11,FALSE),IF(VLOOKUP($A391,'Raw - F'!$B:$M,12,FALSE)&lt;&gt;"",VLOOKUP($A391,'Raw - F'!$B:$M,12,FALSE),"")),"")</f>
        <v>4</v>
      </c>
      <c r="H391" s="4" t="str">
        <f>IFERROR(VLOOKUP($A391,'Raw - F'!$B:$O,13,FALSE),"")</f>
        <v>66-85</v>
      </c>
      <c r="I391" s="2" t="str">
        <f>IFERROR(VLOOKUP($A391,'Raw - F'!$B:$O,10,FALSE),"")</f>
        <v>A</v>
      </c>
      <c r="J391" s="2" t="str">
        <f>IFERROR(VLOOKUP($A391,'Raw - F'!$B:$P,15,FALSE),"")</f>
        <v>7f</v>
      </c>
      <c r="K391" s="16" t="str">
        <f>SUBSTITUTE(IFERROR(VLOOKUP($A391,'Raw - F'!$B:$X,23,FALSE),""),0,"")</f>
        <v xml:space="preserve"> </v>
      </c>
      <c r="L391" s="22" t="str">
        <f>IF(VLOOKUP($A391,'Raw - F'!$B:$AA,24,FALSE)="","",VLOOKUP($A391,'Raw - F'!$B:$AA,24,FALSE))</f>
        <v/>
      </c>
      <c r="M391" s="16" t="str">
        <f>SUBSTITUTE(IFERROR(VLOOKUP($A391,'Raw - F'!$B:$X,22,FALSE),""),0,"")</f>
        <v xml:space="preserve"> </v>
      </c>
      <c r="N391" s="16" t="str">
        <f>SUBSTITUTE(IFERROR(VLOOKUP($A391,'Raw - F'!$B:$X,8,FALSE),""),0,"")</f>
        <v/>
      </c>
      <c r="O391" s="16" t="str">
        <f>SUBSTITUTE(IFERROR(VLOOKUP($A391,'Raw - F'!$B:$AA,25,FALSE),""),0,"")</f>
        <v/>
      </c>
      <c r="P391" s="16" t="str">
        <f>SUBSTITUTE(IFERROR(VLOOKUP($A391,'Raw - F'!$B:$AA,21,FALSE),""),0,"")</f>
        <v/>
      </c>
    </row>
    <row r="392" spans="1:16" x14ac:dyDescent="0.35">
      <c r="A392">
        <v>383</v>
      </c>
      <c r="B392" s="9">
        <f>IFERROR(VLOOKUP($A392,'Raw - F'!$B:$R,2,FALSE),"")</f>
        <v>44335</v>
      </c>
      <c r="C392" s="2" t="str">
        <f>IFERROR(VLOOKUP($A392,'Raw - F'!$B:$R,3,FALSE),"")</f>
        <v>KEMPTON PARK</v>
      </c>
      <c r="D392" s="2" t="str">
        <f>IFERROR(VLOOKUP($A392,'Raw - F'!$B:$R,6,FALSE),"")</f>
        <v>Hcap</v>
      </c>
      <c r="E392" s="2" t="str">
        <f>SUBSTITUTE(IFERROR(VLOOKUP($A392,'Raw - F'!$B:$O,9,FALSE),""),"0","")</f>
        <v>4yo+</v>
      </c>
      <c r="F392" s="2" t="str">
        <f>SUBSTITUTE(IFERROR(VLOOKUP($A392,'Raw - F'!$B:$O,7,FALSE),""),"0","")</f>
        <v>Open</v>
      </c>
      <c r="G392" s="2">
        <f>IFERROR(IF(VLOOKUP($A392,'Raw - F'!$B:$O,11,FALSE)&gt;1,VLOOKUP($A392,'Raw - F'!$B:$O,11,FALSE),IF(VLOOKUP($A392,'Raw - F'!$B:$M,12,FALSE)&lt;&gt;"",VLOOKUP($A392,'Raw - F'!$B:$M,12,FALSE),"")),"")</f>
        <v>6</v>
      </c>
      <c r="H392" s="4" t="str">
        <f>IFERROR(VLOOKUP($A392,'Raw - F'!$B:$O,13,FALSE),"")</f>
        <v>46-55</v>
      </c>
      <c r="I392" s="2" t="str">
        <f>IFERROR(VLOOKUP($A392,'Raw - F'!$B:$O,10,FALSE),"")</f>
        <v>A</v>
      </c>
      <c r="J392" s="2" t="str">
        <f>IFERROR(VLOOKUP($A392,'Raw - F'!$B:$P,15,FALSE),"")</f>
        <v>1m 4f</v>
      </c>
      <c r="K392" s="16" t="str">
        <f>SUBSTITUTE(IFERROR(VLOOKUP($A392,'Raw - F'!$B:$X,23,FALSE),""),0,"")</f>
        <v xml:space="preserve"> </v>
      </c>
      <c r="L392" s="22" t="str">
        <f>IF(VLOOKUP($A392,'Raw - F'!$B:$AA,24,FALSE)="","",VLOOKUP($A392,'Raw - F'!$B:$AA,24,FALSE))</f>
        <v/>
      </c>
      <c r="M392" s="16" t="str">
        <f>SUBSTITUTE(IFERROR(VLOOKUP($A392,'Raw - F'!$B:$X,22,FALSE),""),0,"")</f>
        <v xml:space="preserve"> </v>
      </c>
      <c r="N392" s="16" t="str">
        <f>SUBSTITUTE(IFERROR(VLOOKUP($A392,'Raw - F'!$B:$X,8,FALSE),""),0,"")</f>
        <v/>
      </c>
      <c r="O392" s="16" t="str">
        <f>SUBSTITUTE(IFERROR(VLOOKUP($A392,'Raw - F'!$B:$AA,25,FALSE),""),0,"")</f>
        <v/>
      </c>
      <c r="P392" s="16" t="str">
        <f>SUBSTITUTE(IFERROR(VLOOKUP($A392,'Raw - F'!$B:$AA,21,FALSE),""),0,"")</f>
        <v/>
      </c>
    </row>
    <row r="393" spans="1:16" x14ac:dyDescent="0.35">
      <c r="A393">
        <v>384</v>
      </c>
      <c r="B393" s="9">
        <f>IFERROR(VLOOKUP($A393,'Raw - F'!$B:$R,2,FALSE),"")</f>
        <v>44335</v>
      </c>
      <c r="C393" s="2" t="str">
        <f>IFERROR(VLOOKUP($A393,'Raw - F'!$B:$R,3,FALSE),"")</f>
        <v>KEMPTON PARK</v>
      </c>
      <c r="D393" s="2" t="str">
        <f>IFERROR(VLOOKUP($A393,'Raw - F'!$B:$R,6,FALSE),"")</f>
        <v>WFA</v>
      </c>
      <c r="E393" s="2" t="str">
        <f>SUBSTITUTE(IFERROR(VLOOKUP($A393,'Raw - F'!$B:$O,9,FALSE),""),"0","")</f>
        <v>3-4yo</v>
      </c>
      <c r="F393" s="2" t="str">
        <f>SUBSTITUTE(IFERROR(VLOOKUP($A393,'Raw - F'!$B:$O,7,FALSE),""),"0","")</f>
        <v>Nov</v>
      </c>
      <c r="G393" s="2">
        <f>IFERROR(IF(VLOOKUP($A393,'Raw - F'!$B:$O,11,FALSE)&gt;1,VLOOKUP($A393,'Raw - F'!$B:$O,11,FALSE),IF(VLOOKUP($A393,'Raw - F'!$B:$M,12,FALSE)&lt;&gt;"",VLOOKUP($A393,'Raw - F'!$B:$M,12,FALSE),"")),"")</f>
        <v>6</v>
      </c>
      <c r="H393" s="4" t="str">
        <f>IFERROR(VLOOKUP($A393,'Raw - F'!$B:$O,13,FALSE),"")</f>
        <v>Open</v>
      </c>
      <c r="I393" s="2" t="str">
        <f>IFERROR(VLOOKUP($A393,'Raw - F'!$B:$O,10,FALSE),"")</f>
        <v>A</v>
      </c>
      <c r="J393" s="2" t="str">
        <f>IFERROR(VLOOKUP($A393,'Raw - F'!$B:$P,15,FALSE),"")</f>
        <v>7f</v>
      </c>
      <c r="K393" s="16" t="str">
        <f>SUBSTITUTE(IFERROR(VLOOKUP($A393,'Raw - F'!$B:$X,23,FALSE),""),0,"")</f>
        <v>Med.</v>
      </c>
      <c r="L393" s="22">
        <f>IF(VLOOKUP($A393,'Raw - F'!$B:$AA,24,FALSE)="","",VLOOKUP($A393,'Raw - F'!$B:$AA,24,FALSE))</f>
        <v>33000</v>
      </c>
      <c r="M393" s="16" t="str">
        <f>SUBSTITUTE(IFERROR(VLOOKUP($A393,'Raw - F'!$B:$X,22,FALSE),""),0,"")</f>
        <v xml:space="preserve"> </v>
      </c>
      <c r="N393" s="16" t="str">
        <f>SUBSTITUTE(IFERROR(VLOOKUP($A393,'Raw - F'!$B:$X,8,FALSE),""),0,"")</f>
        <v/>
      </c>
      <c r="O393" s="16" t="str">
        <f>SUBSTITUTE(IFERROR(VLOOKUP($A393,'Raw - F'!$B:$AA,25,FALSE),""),0,"")</f>
        <v/>
      </c>
      <c r="P393" s="16" t="str">
        <f>SUBSTITUTE(IFERROR(VLOOKUP($A393,'Raw - F'!$B:$AA,21,FALSE),""),0,"")</f>
        <v/>
      </c>
    </row>
    <row r="394" spans="1:16" x14ac:dyDescent="0.35">
      <c r="A394">
        <v>385</v>
      </c>
      <c r="B394" s="9">
        <f>IFERROR(VLOOKUP($A394,'Raw - F'!$B:$R,2,FALSE),"")</f>
        <v>44335</v>
      </c>
      <c r="C394" s="2" t="str">
        <f>IFERROR(VLOOKUP($A394,'Raw - F'!$B:$R,3,FALSE),"")</f>
        <v>YARMOUTH</v>
      </c>
      <c r="D394" s="2" t="str">
        <f>IFERROR(VLOOKUP($A394,'Raw - F'!$B:$R,6,FALSE),"")</f>
        <v>WFA</v>
      </c>
      <c r="E394" s="2" t="str">
        <f>SUBSTITUTE(IFERROR(VLOOKUP($A394,'Raw - F'!$B:$O,9,FALSE),""),"0","")</f>
        <v>2yo</v>
      </c>
      <c r="F394" s="2" t="str">
        <f>SUBSTITUTE(IFERROR(VLOOKUP($A394,'Raw - F'!$B:$O,7,FALSE),""),"0","")</f>
        <v>Nov</v>
      </c>
      <c r="G394" s="2">
        <f>IFERROR(IF(VLOOKUP($A394,'Raw - F'!$B:$O,11,FALSE)&gt;1,VLOOKUP($A394,'Raw - F'!$B:$O,11,FALSE),IF(VLOOKUP($A394,'Raw - F'!$B:$M,12,FALSE)&lt;&gt;"",VLOOKUP($A394,'Raw - F'!$B:$M,12,FALSE),"")),"")</f>
        <v>3</v>
      </c>
      <c r="H394" s="4" t="str">
        <f>IFERROR(VLOOKUP($A394,'Raw - F'!$B:$O,13,FALSE),"")</f>
        <v>Open</v>
      </c>
      <c r="I394" s="2" t="str">
        <f>IFERROR(VLOOKUP($A394,'Raw - F'!$B:$O,10,FALSE),"")</f>
        <v>A</v>
      </c>
      <c r="J394" s="2" t="str">
        <f>IFERROR(VLOOKUP($A394,'Raw - F'!$B:$P,15,FALSE),"")</f>
        <v>6f</v>
      </c>
      <c r="K394" s="16" t="str">
        <f>SUBSTITUTE(IFERROR(VLOOKUP($A394,'Raw - F'!$B:$X,23,FALSE),""),0,"")</f>
        <v xml:space="preserve"> </v>
      </c>
      <c r="L394" s="22" t="str">
        <f>IF(VLOOKUP($A394,'Raw - F'!$B:$AA,24,FALSE)="","",VLOOKUP($A394,'Raw - F'!$B:$AA,24,FALSE))</f>
        <v/>
      </c>
      <c r="M394" s="16" t="str">
        <f>SUBSTITUTE(IFERROR(VLOOKUP($A394,'Raw - F'!$B:$X,22,FALSE),""),0,"")</f>
        <v xml:space="preserve"> </v>
      </c>
      <c r="N394" s="16" t="str">
        <f>SUBSTITUTE(IFERROR(VLOOKUP($A394,'Raw - F'!$B:$X,8,FALSE),""),0,"")</f>
        <v/>
      </c>
      <c r="O394" s="16" t="str">
        <f>SUBSTITUTE(IFERROR(VLOOKUP($A394,'Raw - F'!$B:$AA,25,FALSE),""),0,"")</f>
        <v>EBF</v>
      </c>
      <c r="P394" s="16" t="str">
        <f>SUBSTITUTE(IFERROR(VLOOKUP($A394,'Raw - F'!$B:$AA,21,FALSE),""),0,"")</f>
        <v/>
      </c>
    </row>
    <row r="395" spans="1:16" x14ac:dyDescent="0.35">
      <c r="A395">
        <v>386</v>
      </c>
      <c r="B395" s="9">
        <f>IFERROR(VLOOKUP($A395,'Raw - F'!$B:$R,2,FALSE),"")</f>
        <v>44335</v>
      </c>
      <c r="C395" s="2" t="str">
        <f>IFERROR(VLOOKUP($A395,'Raw - F'!$B:$R,3,FALSE),"")</f>
        <v>YARMOUTH</v>
      </c>
      <c r="D395" s="2" t="str">
        <f>IFERROR(VLOOKUP($A395,'Raw - F'!$B:$R,6,FALSE),"")</f>
        <v>Hcap</v>
      </c>
      <c r="E395" s="2" t="str">
        <f>SUBSTITUTE(IFERROR(VLOOKUP($A395,'Raw - F'!$B:$O,9,FALSE),""),"0","")</f>
        <v>4yo+</v>
      </c>
      <c r="F395" s="2" t="str">
        <f>SUBSTITUTE(IFERROR(VLOOKUP($A395,'Raw - F'!$B:$O,7,FALSE),""),"0","")</f>
        <v>Open</v>
      </c>
      <c r="G395" s="2">
        <f>IFERROR(IF(VLOOKUP($A395,'Raw - F'!$B:$O,11,FALSE)&gt;1,VLOOKUP($A395,'Raw - F'!$B:$O,11,FALSE),IF(VLOOKUP($A395,'Raw - F'!$B:$M,12,FALSE)&lt;&gt;"",VLOOKUP($A395,'Raw - F'!$B:$M,12,FALSE),"")),"")</f>
        <v>5</v>
      </c>
      <c r="H395" s="4" t="str">
        <f>IFERROR(VLOOKUP($A395,'Raw - F'!$B:$O,13,FALSE),"")</f>
        <v>56-75</v>
      </c>
      <c r="I395" s="2" t="str">
        <f>IFERROR(VLOOKUP($A395,'Raw - F'!$B:$O,10,FALSE),"")</f>
        <v>A</v>
      </c>
      <c r="J395" s="2" t="str">
        <f>IFERROR(VLOOKUP($A395,'Raw - F'!$B:$P,15,FALSE),"")</f>
        <v>7f</v>
      </c>
      <c r="K395" s="16" t="str">
        <f>SUBSTITUTE(IFERROR(VLOOKUP($A395,'Raw - F'!$B:$X,23,FALSE),""),0,"")</f>
        <v xml:space="preserve"> </v>
      </c>
      <c r="L395" s="22" t="str">
        <f>IF(VLOOKUP($A395,'Raw - F'!$B:$AA,24,FALSE)="","",VLOOKUP($A395,'Raw - F'!$B:$AA,24,FALSE))</f>
        <v/>
      </c>
      <c r="M395" s="16" t="str">
        <f>SUBSTITUTE(IFERROR(VLOOKUP($A395,'Raw - F'!$B:$X,22,FALSE),""),0,"")</f>
        <v xml:space="preserve"> </v>
      </c>
      <c r="N395" s="16" t="str">
        <f>SUBSTITUTE(IFERROR(VLOOKUP($A395,'Raw - F'!$B:$X,8,FALSE),""),0,"")</f>
        <v/>
      </c>
      <c r="O395" s="16" t="str">
        <f>SUBSTITUTE(IFERROR(VLOOKUP($A395,'Raw - F'!$B:$AA,25,FALSE),""),0,"")</f>
        <v/>
      </c>
      <c r="P395" s="16" t="str">
        <f>SUBSTITUTE(IFERROR(VLOOKUP($A395,'Raw - F'!$B:$AA,21,FALSE),""),0,"")</f>
        <v/>
      </c>
    </row>
    <row r="396" spans="1:16" x14ac:dyDescent="0.35">
      <c r="A396">
        <v>387</v>
      </c>
      <c r="B396" s="9">
        <f>IFERROR(VLOOKUP($A396,'Raw - F'!$B:$R,2,FALSE),"")</f>
        <v>44335</v>
      </c>
      <c r="C396" s="2" t="str">
        <f>IFERROR(VLOOKUP($A396,'Raw - F'!$B:$R,3,FALSE),"")</f>
        <v>YARMOUTH</v>
      </c>
      <c r="D396" s="2" t="str">
        <f>IFERROR(VLOOKUP($A396,'Raw - F'!$B:$R,6,FALSE),"")</f>
        <v>Hcap</v>
      </c>
      <c r="E396" s="2" t="str">
        <f>SUBSTITUTE(IFERROR(VLOOKUP($A396,'Raw - F'!$B:$O,9,FALSE),""),"0","")</f>
        <v>4yo+</v>
      </c>
      <c r="F396" s="2" t="str">
        <f>SUBSTITUTE(IFERROR(VLOOKUP($A396,'Raw - F'!$B:$O,7,FALSE),""),"0","")</f>
        <v>Open</v>
      </c>
      <c r="G396" s="2">
        <f>IFERROR(IF(VLOOKUP($A396,'Raw - F'!$B:$O,11,FALSE)&gt;1,VLOOKUP($A396,'Raw - F'!$B:$O,11,FALSE),IF(VLOOKUP($A396,'Raw - F'!$B:$M,12,FALSE)&lt;&gt;"",VLOOKUP($A396,'Raw - F'!$B:$M,12,FALSE),"")),"")</f>
        <v>5</v>
      </c>
      <c r="H396" s="4" t="str">
        <f>IFERROR(VLOOKUP($A396,'Raw - F'!$B:$O,13,FALSE),"")</f>
        <v>51-70</v>
      </c>
      <c r="I396" s="2" t="str">
        <f>IFERROR(VLOOKUP($A396,'Raw - F'!$B:$O,10,FALSE),"")</f>
        <v>A</v>
      </c>
      <c r="J396" s="2" t="str">
        <f>IFERROR(VLOOKUP($A396,'Raw - F'!$B:$P,15,FALSE),"")</f>
        <v>1m 2f</v>
      </c>
      <c r="K396" s="16" t="str">
        <f>SUBSTITUTE(IFERROR(VLOOKUP($A396,'Raw - F'!$B:$X,23,FALSE),""),0,"")</f>
        <v xml:space="preserve"> </v>
      </c>
      <c r="L396" s="22" t="str">
        <f>IF(VLOOKUP($A396,'Raw - F'!$B:$AA,24,FALSE)="","",VLOOKUP($A396,'Raw - F'!$B:$AA,24,FALSE))</f>
        <v/>
      </c>
      <c r="M396" s="16" t="str">
        <f>SUBSTITUTE(IFERROR(VLOOKUP($A396,'Raw - F'!$B:$X,22,FALSE),""),0,"")</f>
        <v xml:space="preserve"> </v>
      </c>
      <c r="N396" s="16" t="str">
        <f>SUBSTITUTE(IFERROR(VLOOKUP($A396,'Raw - F'!$B:$X,8,FALSE),""),0,"")</f>
        <v/>
      </c>
      <c r="O396" s="16" t="str">
        <f>SUBSTITUTE(IFERROR(VLOOKUP($A396,'Raw - F'!$B:$AA,25,FALSE),""),0,"")</f>
        <v/>
      </c>
      <c r="P396" s="16" t="str">
        <f>SUBSTITUTE(IFERROR(VLOOKUP($A396,'Raw - F'!$B:$AA,21,FALSE),""),0,"")</f>
        <v/>
      </c>
    </row>
    <row r="397" spans="1:16" x14ac:dyDescent="0.35">
      <c r="A397">
        <v>388</v>
      </c>
      <c r="B397" s="9">
        <f>IFERROR(VLOOKUP($A397,'Raw - F'!$B:$R,2,FALSE),"")</f>
        <v>44335</v>
      </c>
      <c r="C397" s="2" t="str">
        <f>IFERROR(VLOOKUP($A397,'Raw - F'!$B:$R,3,FALSE),"")</f>
        <v>YARMOUTH</v>
      </c>
      <c r="D397" s="2" t="str">
        <f>IFERROR(VLOOKUP($A397,'Raw - F'!$B:$R,6,FALSE),"")</f>
        <v>WFA</v>
      </c>
      <c r="E397" s="2" t="str">
        <f>SUBSTITUTE(IFERROR(VLOOKUP($A397,'Raw - F'!$B:$O,9,FALSE),""),"0","")</f>
        <v>3-5yo</v>
      </c>
      <c r="F397" s="2" t="str">
        <f>SUBSTITUTE(IFERROR(VLOOKUP($A397,'Raw - F'!$B:$O,7,FALSE),""),"0","")</f>
        <v>Mdn</v>
      </c>
      <c r="G397" s="2">
        <f>IFERROR(IF(VLOOKUP($A397,'Raw - F'!$B:$O,11,FALSE)&gt;1,VLOOKUP($A397,'Raw - F'!$B:$O,11,FALSE),IF(VLOOKUP($A397,'Raw - F'!$B:$M,12,FALSE)&lt;&gt;"",VLOOKUP($A397,'Raw - F'!$B:$M,12,FALSE),"")),"")</f>
        <v>5</v>
      </c>
      <c r="H397" s="4" t="str">
        <f>IFERROR(VLOOKUP($A397,'Raw - F'!$B:$O,13,FALSE),"")</f>
        <v>Open</v>
      </c>
      <c r="I397" s="2" t="str">
        <f>IFERROR(VLOOKUP($A397,'Raw - F'!$B:$O,10,FALSE),"")</f>
        <v>A</v>
      </c>
      <c r="J397" s="2" t="str">
        <f>IFERROR(VLOOKUP($A397,'Raw - F'!$B:$P,15,FALSE),"")</f>
        <v>6f</v>
      </c>
      <c r="K397" s="16" t="str">
        <f>SUBSTITUTE(IFERROR(VLOOKUP($A397,'Raw - F'!$B:$X,23,FALSE),""),0,"")</f>
        <v>Med.</v>
      </c>
      <c r="L397" s="22">
        <f>IF(VLOOKUP($A397,'Raw - F'!$B:$AA,24,FALSE)="","",VLOOKUP($A397,'Raw - F'!$B:$AA,24,FALSE))</f>
        <v>28000</v>
      </c>
      <c r="M397" s="16" t="str">
        <f>SUBSTITUTE(IFERROR(VLOOKUP($A397,'Raw - F'!$B:$X,22,FALSE),""),0,"")</f>
        <v xml:space="preserve"> </v>
      </c>
      <c r="N397" s="16" t="str">
        <f>SUBSTITUTE(IFERROR(VLOOKUP($A397,'Raw - F'!$B:$X,8,FALSE),""),0,"")</f>
        <v/>
      </c>
      <c r="O397" s="16" t="str">
        <f>SUBSTITUTE(IFERROR(VLOOKUP($A397,'Raw - F'!$B:$AA,25,FALSE),""),0,"")</f>
        <v/>
      </c>
      <c r="P397" s="16" t="str">
        <f>SUBSTITUTE(IFERROR(VLOOKUP($A397,'Raw - F'!$B:$AA,21,FALSE),""),0,"")</f>
        <v/>
      </c>
    </row>
    <row r="398" spans="1:16" x14ac:dyDescent="0.35">
      <c r="A398">
        <v>389</v>
      </c>
      <c r="B398" s="9">
        <f>IFERROR(VLOOKUP($A398,'Raw - F'!$B:$R,2,FALSE),"")</f>
        <v>44335</v>
      </c>
      <c r="C398" s="2" t="str">
        <f>IFERROR(VLOOKUP($A398,'Raw - F'!$B:$R,3,FALSE),"")</f>
        <v>YARMOUTH</v>
      </c>
      <c r="D398" s="2" t="str">
        <f>IFERROR(VLOOKUP($A398,'Raw - F'!$B:$R,6,FALSE),"")</f>
        <v>Hcap</v>
      </c>
      <c r="E398" s="2" t="str">
        <f>SUBSTITUTE(IFERROR(VLOOKUP($A398,'Raw - F'!$B:$O,9,FALSE),""),"0","")</f>
        <v>4yo+</v>
      </c>
      <c r="F398" s="2" t="str">
        <f>SUBSTITUTE(IFERROR(VLOOKUP($A398,'Raw - F'!$B:$O,7,FALSE),""),"0","")</f>
        <v>Open</v>
      </c>
      <c r="G398" s="2">
        <f>IFERROR(IF(VLOOKUP($A398,'Raw - F'!$B:$O,11,FALSE)&gt;1,VLOOKUP($A398,'Raw - F'!$B:$O,11,FALSE),IF(VLOOKUP($A398,'Raw - F'!$B:$M,12,FALSE)&lt;&gt;"",VLOOKUP($A398,'Raw - F'!$B:$M,12,FALSE),"")),"")</f>
        <v>6</v>
      </c>
      <c r="H398" s="4" t="str">
        <f>IFERROR(VLOOKUP($A398,'Raw - F'!$B:$O,13,FALSE),"")</f>
        <v>46-65</v>
      </c>
      <c r="I398" s="2" t="str">
        <f>IFERROR(VLOOKUP($A398,'Raw - F'!$B:$O,10,FALSE),"")</f>
        <v>A</v>
      </c>
      <c r="J398" s="2" t="str">
        <f>IFERROR(VLOOKUP($A398,'Raw - F'!$B:$P,15,FALSE),"")</f>
        <v>1m 3f</v>
      </c>
      <c r="K398" s="16" t="str">
        <f>SUBSTITUTE(IFERROR(VLOOKUP($A398,'Raw - F'!$B:$X,23,FALSE),""),0,"")</f>
        <v xml:space="preserve"> </v>
      </c>
      <c r="L398" s="22" t="str">
        <f>IF(VLOOKUP($A398,'Raw - F'!$B:$AA,24,FALSE)="","",VLOOKUP($A398,'Raw - F'!$B:$AA,24,FALSE))</f>
        <v/>
      </c>
      <c r="M398" s="16" t="str">
        <f>SUBSTITUTE(IFERROR(VLOOKUP($A398,'Raw - F'!$B:$X,22,FALSE),""),0,"")</f>
        <v xml:space="preserve"> </v>
      </c>
      <c r="N398" s="16" t="str">
        <f>SUBSTITUTE(IFERROR(VLOOKUP($A398,'Raw - F'!$B:$X,8,FALSE),""),0,"")</f>
        <v/>
      </c>
      <c r="O398" s="16" t="str">
        <f>SUBSTITUTE(IFERROR(VLOOKUP($A398,'Raw - F'!$B:$AA,25,FALSE),""),0,"")</f>
        <v/>
      </c>
      <c r="P398" s="16" t="str">
        <f>SUBSTITUTE(IFERROR(VLOOKUP($A398,'Raw - F'!$B:$AA,21,FALSE),""),0,"")</f>
        <v/>
      </c>
    </row>
    <row r="399" spans="1:16" x14ac:dyDescent="0.35">
      <c r="A399">
        <v>390</v>
      </c>
      <c r="B399" s="9">
        <f>IFERROR(VLOOKUP($A399,'Raw - F'!$B:$R,2,FALSE),"")</f>
        <v>44335</v>
      </c>
      <c r="C399" s="2" t="str">
        <f>IFERROR(VLOOKUP($A399,'Raw - F'!$B:$R,3,FALSE),"")</f>
        <v>YARMOUTH</v>
      </c>
      <c r="D399" s="2" t="str">
        <f>IFERROR(VLOOKUP($A399,'Raw - F'!$B:$R,6,FALSE),"")</f>
        <v>Hcap</v>
      </c>
      <c r="E399" s="2" t="str">
        <f>SUBSTITUTE(IFERROR(VLOOKUP($A399,'Raw - F'!$B:$O,9,FALSE),""),"0","")</f>
        <v>4yo+</v>
      </c>
      <c r="F399" s="2" t="str">
        <f>SUBSTITUTE(IFERROR(VLOOKUP($A399,'Raw - F'!$B:$O,7,FALSE),""),"0","")</f>
        <v>Open</v>
      </c>
      <c r="G399" s="2">
        <f>IFERROR(IF(VLOOKUP($A399,'Raw - F'!$B:$O,11,FALSE)&gt;1,VLOOKUP($A399,'Raw - F'!$B:$O,11,FALSE),IF(VLOOKUP($A399,'Raw - F'!$B:$M,12,FALSE)&lt;&gt;"",VLOOKUP($A399,'Raw - F'!$B:$M,12,FALSE),"")),"")</f>
        <v>6</v>
      </c>
      <c r="H399" s="4" t="str">
        <f>IFERROR(VLOOKUP($A399,'Raw - F'!$B:$O,13,FALSE),"")</f>
        <v>46-65</v>
      </c>
      <c r="I399" s="2" t="str">
        <f>IFERROR(VLOOKUP($A399,'Raw - F'!$B:$O,10,FALSE),"")</f>
        <v>A</v>
      </c>
      <c r="J399" s="2" t="str">
        <f>IFERROR(VLOOKUP($A399,'Raw - F'!$B:$P,15,FALSE),"")</f>
        <v>1m 6f</v>
      </c>
      <c r="K399" s="16" t="str">
        <f>SUBSTITUTE(IFERROR(VLOOKUP($A399,'Raw - F'!$B:$X,23,FALSE),""),0,"")</f>
        <v xml:space="preserve"> </v>
      </c>
      <c r="L399" s="22" t="str">
        <f>IF(VLOOKUP($A399,'Raw - F'!$B:$AA,24,FALSE)="","",VLOOKUP($A399,'Raw - F'!$B:$AA,24,FALSE))</f>
        <v/>
      </c>
      <c r="M399" s="16" t="str">
        <f>SUBSTITUTE(IFERROR(VLOOKUP($A399,'Raw - F'!$B:$X,22,FALSE),""),0,"")</f>
        <v xml:space="preserve"> </v>
      </c>
      <c r="N399" s="16" t="str">
        <f>SUBSTITUTE(IFERROR(VLOOKUP($A399,'Raw - F'!$B:$X,8,FALSE),""),0,"")</f>
        <v/>
      </c>
      <c r="O399" s="16" t="str">
        <f>SUBSTITUTE(IFERROR(VLOOKUP($A399,'Raw - F'!$B:$AA,25,FALSE),""),0,"")</f>
        <v/>
      </c>
      <c r="P399" s="16" t="str">
        <f>SUBSTITUTE(IFERROR(VLOOKUP($A399,'Raw - F'!$B:$AA,21,FALSE),""),0,"")</f>
        <v/>
      </c>
    </row>
    <row r="400" spans="1:16" x14ac:dyDescent="0.35">
      <c r="A400">
        <v>391</v>
      </c>
      <c r="B400" s="9">
        <f>IFERROR(VLOOKUP($A400,'Raw - F'!$B:$R,2,FALSE),"")</f>
        <v>44335</v>
      </c>
      <c r="C400" s="2" t="str">
        <f>IFERROR(VLOOKUP($A400,'Raw - F'!$B:$R,3,FALSE),"")</f>
        <v>YARMOUTH</v>
      </c>
      <c r="D400" s="2" t="str">
        <f>IFERROR(VLOOKUP($A400,'Raw - F'!$B:$R,6,FALSE),"")</f>
        <v>Hcap</v>
      </c>
      <c r="E400" s="2" t="str">
        <f>SUBSTITUTE(IFERROR(VLOOKUP($A400,'Raw - F'!$B:$O,9,FALSE),""),"0","")</f>
        <v>4yo+</v>
      </c>
      <c r="F400" s="2" t="str">
        <f>SUBSTITUTE(IFERROR(VLOOKUP($A400,'Raw - F'!$B:$O,7,FALSE),""),"0","")</f>
        <v>Open</v>
      </c>
      <c r="G400" s="2">
        <f>IFERROR(IF(VLOOKUP($A400,'Raw - F'!$B:$O,11,FALSE)&gt;1,VLOOKUP($A400,'Raw - F'!$B:$O,11,FALSE),IF(VLOOKUP($A400,'Raw - F'!$B:$M,12,FALSE)&lt;&gt;"",VLOOKUP($A400,'Raw - F'!$B:$M,12,FALSE),"")),"")</f>
        <v>6</v>
      </c>
      <c r="H400" s="4" t="str">
        <f>IFERROR(VLOOKUP($A400,'Raw - F'!$B:$O,13,FALSE),"")</f>
        <v>46-55</v>
      </c>
      <c r="I400" s="2" t="str">
        <f>IFERROR(VLOOKUP($A400,'Raw - F'!$B:$O,10,FALSE),"")</f>
        <v>A</v>
      </c>
      <c r="J400" s="2" t="str">
        <f>IFERROR(VLOOKUP($A400,'Raw - F'!$B:$P,15,FALSE),"")</f>
        <v>1m</v>
      </c>
      <c r="K400" s="16" t="str">
        <f>SUBSTITUTE(IFERROR(VLOOKUP($A400,'Raw - F'!$B:$X,23,FALSE),""),0,"")</f>
        <v xml:space="preserve"> </v>
      </c>
      <c r="L400" s="22" t="str">
        <f>IF(VLOOKUP($A400,'Raw - F'!$B:$AA,24,FALSE)="","",VLOOKUP($A400,'Raw - F'!$B:$AA,24,FALSE))</f>
        <v/>
      </c>
      <c r="M400" s="16" t="str">
        <f>SUBSTITUTE(IFERROR(VLOOKUP($A400,'Raw - F'!$B:$X,22,FALSE),""),0,"")</f>
        <v xml:space="preserve"> </v>
      </c>
      <c r="N400" s="16" t="str">
        <f>SUBSTITUTE(IFERROR(VLOOKUP($A400,'Raw - F'!$B:$X,8,FALSE),""),0,"")</f>
        <v/>
      </c>
      <c r="O400" s="16" t="str">
        <f>SUBSTITUTE(IFERROR(VLOOKUP($A400,'Raw - F'!$B:$AA,25,FALSE),""),0,"")</f>
        <v/>
      </c>
      <c r="P400" s="16" t="str">
        <f>SUBSTITUTE(IFERROR(VLOOKUP($A400,'Raw - F'!$B:$AA,21,FALSE),""),0,"")</f>
        <v/>
      </c>
    </row>
    <row r="401" spans="1:16" x14ac:dyDescent="0.35">
      <c r="A401">
        <v>392</v>
      </c>
      <c r="B401" s="9">
        <f>IFERROR(VLOOKUP($A401,'Raw - F'!$B:$R,2,FALSE),"")</f>
        <v>44336</v>
      </c>
      <c r="C401" s="2" t="str">
        <f>IFERROR(VLOOKUP($A401,'Raw - F'!$B:$R,3,FALSE),"")</f>
        <v>CHELMSFORD CITY</v>
      </c>
      <c r="D401" s="2" t="str">
        <f>IFERROR(VLOOKUP($A401,'Raw - F'!$B:$R,6,FALSE),"")</f>
        <v>Hcap</v>
      </c>
      <c r="E401" s="2" t="str">
        <f>SUBSTITUTE(IFERROR(VLOOKUP($A401,'Raw - F'!$B:$O,9,FALSE),""),"0","")</f>
        <v>4yo+</v>
      </c>
      <c r="F401" s="2" t="str">
        <f>SUBSTITUTE(IFERROR(VLOOKUP($A401,'Raw - F'!$B:$O,7,FALSE),""),"0","")</f>
        <v>Open</v>
      </c>
      <c r="G401" s="2">
        <f>IFERROR(IF(VLOOKUP($A401,'Raw - F'!$B:$O,11,FALSE)&gt;1,VLOOKUP($A401,'Raw - F'!$B:$O,11,FALSE),IF(VLOOKUP($A401,'Raw - F'!$B:$M,12,FALSE)&lt;&gt;"",VLOOKUP($A401,'Raw - F'!$B:$M,12,FALSE),"")),"")</f>
        <v>3</v>
      </c>
      <c r="H401" s="4" t="str">
        <f>IFERROR(VLOOKUP($A401,'Raw - F'!$B:$O,13,FALSE),"")</f>
        <v>76-95</v>
      </c>
      <c r="I401" s="2" t="str">
        <f>IFERROR(VLOOKUP($A401,'Raw - F'!$B:$O,10,FALSE),"")</f>
        <v>A</v>
      </c>
      <c r="J401" s="2" t="str">
        <f>IFERROR(VLOOKUP($A401,'Raw - F'!$B:$P,15,FALSE),"")</f>
        <v>1m 2f</v>
      </c>
      <c r="K401" s="16" t="str">
        <f>SUBSTITUTE(IFERROR(VLOOKUP($A401,'Raw - F'!$B:$X,23,FALSE),""),0,"")</f>
        <v xml:space="preserve"> </v>
      </c>
      <c r="L401" s="22" t="str">
        <f>IF(VLOOKUP($A401,'Raw - F'!$B:$AA,24,FALSE)="","",VLOOKUP($A401,'Raw - F'!$B:$AA,24,FALSE))</f>
        <v/>
      </c>
      <c r="M401" s="16" t="str">
        <f>SUBSTITUTE(IFERROR(VLOOKUP($A401,'Raw - F'!$B:$X,22,FALSE),""),0,"")</f>
        <v xml:space="preserve"> </v>
      </c>
      <c r="N401" s="16" t="str">
        <f>SUBSTITUTE(IFERROR(VLOOKUP($A401,'Raw - F'!$B:$X,8,FALSE),""),0,"")</f>
        <v/>
      </c>
      <c r="O401" s="16" t="str">
        <f>SUBSTITUTE(IFERROR(VLOOKUP($A401,'Raw - F'!$B:$AA,25,FALSE),""),0,"")</f>
        <v/>
      </c>
      <c r="P401" s="16" t="str">
        <f>SUBSTITUTE(IFERROR(VLOOKUP($A401,'Raw - F'!$B:$AA,21,FALSE),""),0,"")</f>
        <v/>
      </c>
    </row>
    <row r="402" spans="1:16" x14ac:dyDescent="0.35">
      <c r="A402">
        <v>393</v>
      </c>
      <c r="B402" s="9">
        <f>IFERROR(VLOOKUP($A402,'Raw - F'!$B:$R,2,FALSE),"")</f>
        <v>44336</v>
      </c>
      <c r="C402" s="2" t="str">
        <f>IFERROR(VLOOKUP($A402,'Raw - F'!$B:$R,3,FALSE),"")</f>
        <v>CHELMSFORD CITY</v>
      </c>
      <c r="D402" s="2" t="str">
        <f>IFERROR(VLOOKUP($A402,'Raw - F'!$B:$R,6,FALSE),"")</f>
        <v>WFA</v>
      </c>
      <c r="E402" s="2" t="str">
        <f>SUBSTITUTE(IFERROR(VLOOKUP($A402,'Raw - F'!$B:$O,9,FALSE),""),"0","")</f>
        <v>3yo+</v>
      </c>
      <c r="F402" s="2" t="str">
        <f>SUBSTITUTE(IFERROR(VLOOKUP($A402,'Raw - F'!$B:$O,7,FALSE),""),"0","")</f>
        <v>Nov</v>
      </c>
      <c r="G402" s="2">
        <f>IFERROR(IF(VLOOKUP($A402,'Raw - F'!$B:$O,11,FALSE)&gt;1,VLOOKUP($A402,'Raw - F'!$B:$O,11,FALSE),IF(VLOOKUP($A402,'Raw - F'!$B:$M,12,FALSE)&lt;&gt;"",VLOOKUP($A402,'Raw - F'!$B:$M,12,FALSE),"")),"")</f>
        <v>4</v>
      </c>
      <c r="H402" s="4" t="str">
        <f>IFERROR(VLOOKUP($A402,'Raw - F'!$B:$O,13,FALSE),"")</f>
        <v>Open</v>
      </c>
      <c r="I402" s="2" t="str">
        <f>IFERROR(VLOOKUP($A402,'Raw - F'!$B:$O,10,FALSE),"")</f>
        <v>A</v>
      </c>
      <c r="J402" s="2" t="str">
        <f>IFERROR(VLOOKUP($A402,'Raw - F'!$B:$P,15,FALSE),"")</f>
        <v>1m</v>
      </c>
      <c r="K402" s="16" t="str">
        <f>SUBSTITUTE(IFERROR(VLOOKUP($A402,'Raw - F'!$B:$X,23,FALSE),""),0,"")</f>
        <v xml:space="preserve"> </v>
      </c>
      <c r="L402" s="22" t="str">
        <f>IF(VLOOKUP($A402,'Raw - F'!$B:$AA,24,FALSE)="","",VLOOKUP($A402,'Raw - F'!$B:$AA,24,FALSE))</f>
        <v/>
      </c>
      <c r="M402" s="16" t="str">
        <f>SUBSTITUTE(IFERROR(VLOOKUP($A402,'Raw - F'!$B:$X,22,FALSE),""),0,"")</f>
        <v xml:space="preserve"> </v>
      </c>
      <c r="N402" s="16" t="str">
        <f>SUBSTITUTE(IFERROR(VLOOKUP($A402,'Raw - F'!$B:$X,8,FALSE),""),0,"")</f>
        <v/>
      </c>
      <c r="O402" s="16" t="str">
        <f>SUBSTITUTE(IFERROR(VLOOKUP($A402,'Raw - F'!$B:$AA,25,FALSE),""),0,"")</f>
        <v/>
      </c>
      <c r="P402" s="16" t="str">
        <f>SUBSTITUTE(IFERROR(VLOOKUP($A402,'Raw - F'!$B:$AA,21,FALSE),""),0,"")</f>
        <v/>
      </c>
    </row>
    <row r="403" spans="1:16" x14ac:dyDescent="0.35">
      <c r="A403">
        <v>394</v>
      </c>
      <c r="B403" s="9">
        <f>IFERROR(VLOOKUP($A403,'Raw - F'!$B:$R,2,FALSE),"")</f>
        <v>44336</v>
      </c>
      <c r="C403" s="2" t="str">
        <f>IFERROR(VLOOKUP($A403,'Raw - F'!$B:$R,3,FALSE),"")</f>
        <v>CHELMSFORD CITY</v>
      </c>
      <c r="D403" s="2" t="str">
        <f>IFERROR(VLOOKUP($A403,'Raw - F'!$B:$R,6,FALSE),"")</f>
        <v>Hcap</v>
      </c>
      <c r="E403" s="2" t="str">
        <f>SUBSTITUTE(IFERROR(VLOOKUP($A403,'Raw - F'!$B:$O,9,FALSE),""),"0","")</f>
        <v>4yo+</v>
      </c>
      <c r="F403" s="2" t="str">
        <f>SUBSTITUTE(IFERROR(VLOOKUP($A403,'Raw - F'!$B:$O,7,FALSE),""),"0","")</f>
        <v>Open</v>
      </c>
      <c r="G403" s="2">
        <f>IFERROR(IF(VLOOKUP($A403,'Raw - F'!$B:$O,11,FALSE)&gt;1,VLOOKUP($A403,'Raw - F'!$B:$O,11,FALSE),IF(VLOOKUP($A403,'Raw - F'!$B:$M,12,FALSE)&lt;&gt;"",VLOOKUP($A403,'Raw - F'!$B:$M,12,FALSE),"")),"")</f>
        <v>4</v>
      </c>
      <c r="H403" s="4" t="str">
        <f>IFERROR(VLOOKUP($A403,'Raw - F'!$B:$O,13,FALSE),"")</f>
        <v>61-80</v>
      </c>
      <c r="I403" s="2" t="str">
        <f>IFERROR(VLOOKUP($A403,'Raw - F'!$B:$O,10,FALSE),"")</f>
        <v>A</v>
      </c>
      <c r="J403" s="2" t="str">
        <f>IFERROR(VLOOKUP($A403,'Raw - F'!$B:$P,15,FALSE),"")</f>
        <v>1m 2f</v>
      </c>
      <c r="K403" s="16" t="str">
        <f>SUBSTITUTE(IFERROR(VLOOKUP($A403,'Raw - F'!$B:$X,23,FALSE),""),0,"")</f>
        <v xml:space="preserve"> </v>
      </c>
      <c r="L403" s="22" t="str">
        <f>IF(VLOOKUP($A403,'Raw - F'!$B:$AA,24,FALSE)="","",VLOOKUP($A403,'Raw - F'!$B:$AA,24,FALSE))</f>
        <v/>
      </c>
      <c r="M403" s="16" t="str">
        <f>SUBSTITUTE(IFERROR(VLOOKUP($A403,'Raw - F'!$B:$X,22,FALSE),""),0,"")</f>
        <v xml:space="preserve"> </v>
      </c>
      <c r="N403" s="16" t="str">
        <f>SUBSTITUTE(IFERROR(VLOOKUP($A403,'Raw - F'!$B:$X,8,FALSE),""),0,"")</f>
        <v/>
      </c>
      <c r="O403" s="16" t="str">
        <f>SUBSTITUTE(IFERROR(VLOOKUP($A403,'Raw - F'!$B:$AA,25,FALSE),""),0,"")</f>
        <v/>
      </c>
      <c r="P403" s="16" t="str">
        <f>SUBSTITUTE(IFERROR(VLOOKUP($A403,'Raw - F'!$B:$AA,21,FALSE),""),0,"")</f>
        <v/>
      </c>
    </row>
    <row r="404" spans="1:16" x14ac:dyDescent="0.35">
      <c r="A404">
        <v>395</v>
      </c>
      <c r="B404" s="9">
        <f>IFERROR(VLOOKUP($A404,'Raw - F'!$B:$R,2,FALSE),"")</f>
        <v>44336</v>
      </c>
      <c r="C404" s="2" t="str">
        <f>IFERROR(VLOOKUP($A404,'Raw - F'!$B:$R,3,FALSE),"")</f>
        <v>CHELMSFORD CITY</v>
      </c>
      <c r="D404" s="2" t="str">
        <f>IFERROR(VLOOKUP($A404,'Raw - F'!$B:$R,6,FALSE),"")</f>
        <v>Hcap</v>
      </c>
      <c r="E404" s="2" t="str">
        <f>SUBSTITUTE(IFERROR(VLOOKUP($A404,'Raw - F'!$B:$O,9,FALSE),""),"0","")</f>
        <v>4yo+</v>
      </c>
      <c r="F404" s="2" t="str">
        <f>SUBSTITUTE(IFERROR(VLOOKUP($A404,'Raw - F'!$B:$O,7,FALSE),""),"0","")</f>
        <v>Open</v>
      </c>
      <c r="G404" s="2">
        <f>IFERROR(IF(VLOOKUP($A404,'Raw - F'!$B:$O,11,FALSE)&gt;1,VLOOKUP($A404,'Raw - F'!$B:$O,11,FALSE),IF(VLOOKUP($A404,'Raw - F'!$B:$M,12,FALSE)&lt;&gt;"",VLOOKUP($A404,'Raw - F'!$B:$M,12,FALSE),"")),"")</f>
        <v>5</v>
      </c>
      <c r="H404" s="4" t="str">
        <f>IFERROR(VLOOKUP($A404,'Raw - F'!$B:$O,13,FALSE),"")</f>
        <v>51-70</v>
      </c>
      <c r="I404" s="2" t="str">
        <f>IFERROR(VLOOKUP($A404,'Raw - F'!$B:$O,10,FALSE),"")</f>
        <v>A</v>
      </c>
      <c r="J404" s="2" t="str">
        <f>IFERROR(VLOOKUP($A404,'Raw - F'!$B:$P,15,FALSE),"")</f>
        <v>1m</v>
      </c>
      <c r="K404" s="16" t="str">
        <f>SUBSTITUTE(IFERROR(VLOOKUP($A404,'Raw - F'!$B:$X,23,FALSE),""),0,"")</f>
        <v xml:space="preserve"> </v>
      </c>
      <c r="L404" s="22" t="str">
        <f>IF(VLOOKUP($A404,'Raw - F'!$B:$AA,24,FALSE)="","",VLOOKUP($A404,'Raw - F'!$B:$AA,24,FALSE))</f>
        <v/>
      </c>
      <c r="M404" s="16" t="str">
        <f>SUBSTITUTE(IFERROR(VLOOKUP($A404,'Raw - F'!$B:$X,22,FALSE),""),0,"")</f>
        <v xml:space="preserve"> </v>
      </c>
      <c r="N404" s="16" t="str">
        <f>SUBSTITUTE(IFERROR(VLOOKUP($A404,'Raw - F'!$B:$X,8,FALSE),""),0,"")</f>
        <v/>
      </c>
      <c r="O404" s="16" t="str">
        <f>SUBSTITUTE(IFERROR(VLOOKUP($A404,'Raw - F'!$B:$AA,25,FALSE),""),0,"")</f>
        <v/>
      </c>
      <c r="P404" s="16" t="str">
        <f>SUBSTITUTE(IFERROR(VLOOKUP($A404,'Raw - F'!$B:$AA,21,FALSE),""),0,"")</f>
        <v/>
      </c>
    </row>
    <row r="405" spans="1:16" x14ac:dyDescent="0.35">
      <c r="A405">
        <v>396</v>
      </c>
      <c r="B405" s="9">
        <f>IFERROR(VLOOKUP($A405,'Raw - F'!$B:$R,2,FALSE),"")</f>
        <v>44336</v>
      </c>
      <c r="C405" s="2" t="str">
        <f>IFERROR(VLOOKUP($A405,'Raw - F'!$B:$R,3,FALSE),"")</f>
        <v>CHELMSFORD CITY</v>
      </c>
      <c r="D405" s="2" t="str">
        <f>IFERROR(VLOOKUP($A405,'Raw - F'!$B:$R,6,FALSE),"")</f>
        <v>Hcap</v>
      </c>
      <c r="E405" s="2" t="str">
        <f>SUBSTITUTE(IFERROR(VLOOKUP($A405,'Raw - F'!$B:$O,9,FALSE),""),"0","")</f>
        <v>4yo+</v>
      </c>
      <c r="F405" s="2" t="str">
        <f>SUBSTITUTE(IFERROR(VLOOKUP($A405,'Raw - F'!$B:$O,7,FALSE),""),"0","")</f>
        <v>Open</v>
      </c>
      <c r="G405" s="2">
        <f>IFERROR(IF(VLOOKUP($A405,'Raw - F'!$B:$O,11,FALSE)&gt;1,VLOOKUP($A405,'Raw - F'!$B:$O,11,FALSE),IF(VLOOKUP($A405,'Raw - F'!$B:$M,12,FALSE)&lt;&gt;"",VLOOKUP($A405,'Raw - F'!$B:$M,12,FALSE),"")),"")</f>
        <v>6</v>
      </c>
      <c r="H405" s="4" t="str">
        <f>IFERROR(VLOOKUP($A405,'Raw - F'!$B:$O,13,FALSE),"")</f>
        <v>46-55</v>
      </c>
      <c r="I405" s="2" t="str">
        <f>IFERROR(VLOOKUP($A405,'Raw - F'!$B:$O,10,FALSE),"")</f>
        <v>A</v>
      </c>
      <c r="J405" s="2" t="str">
        <f>IFERROR(VLOOKUP($A405,'Raw - F'!$B:$P,15,FALSE),"")</f>
        <v>7f</v>
      </c>
      <c r="K405" s="16" t="str">
        <f>SUBSTITUTE(IFERROR(VLOOKUP($A405,'Raw - F'!$B:$X,23,FALSE),""),0,"")</f>
        <v xml:space="preserve"> </v>
      </c>
      <c r="L405" s="22" t="str">
        <f>IF(VLOOKUP($A405,'Raw - F'!$B:$AA,24,FALSE)="","",VLOOKUP($A405,'Raw - F'!$B:$AA,24,FALSE))</f>
        <v/>
      </c>
      <c r="M405" s="16" t="str">
        <f>SUBSTITUTE(IFERROR(VLOOKUP($A405,'Raw - F'!$B:$X,22,FALSE),""),0,"")</f>
        <v xml:space="preserve"> </v>
      </c>
      <c r="N405" s="16" t="str">
        <f>SUBSTITUTE(IFERROR(VLOOKUP($A405,'Raw - F'!$B:$X,8,FALSE),""),0,"")</f>
        <v/>
      </c>
      <c r="O405" s="16" t="str">
        <f>SUBSTITUTE(IFERROR(VLOOKUP($A405,'Raw - F'!$B:$AA,25,FALSE),""),0,"")</f>
        <v/>
      </c>
      <c r="P405" s="16" t="str">
        <f>SUBSTITUTE(IFERROR(VLOOKUP($A405,'Raw - F'!$B:$AA,21,FALSE),""),0,"")</f>
        <v/>
      </c>
    </row>
    <row r="406" spans="1:16" x14ac:dyDescent="0.35">
      <c r="A406">
        <v>397</v>
      </c>
      <c r="B406" s="9">
        <f>IFERROR(VLOOKUP($A406,'Raw - F'!$B:$R,2,FALSE),"")</f>
        <v>44336</v>
      </c>
      <c r="C406" s="2" t="str">
        <f>IFERROR(VLOOKUP($A406,'Raw - F'!$B:$R,3,FALSE),"")</f>
        <v>CHELMSFORD CITY</v>
      </c>
      <c r="D406" s="2" t="str">
        <f>IFERROR(VLOOKUP($A406,'Raw - F'!$B:$R,6,FALSE),"")</f>
        <v>Hcap</v>
      </c>
      <c r="E406" s="2" t="str">
        <f>SUBSTITUTE(IFERROR(VLOOKUP($A406,'Raw - F'!$B:$O,9,FALSE),""),"0","")</f>
        <v>4yo+</v>
      </c>
      <c r="F406" s="2" t="str">
        <f>SUBSTITUTE(IFERROR(VLOOKUP($A406,'Raw - F'!$B:$O,7,FALSE),""),"0","")</f>
        <v>Open</v>
      </c>
      <c r="G406" s="2">
        <f>IFERROR(IF(VLOOKUP($A406,'Raw - F'!$B:$O,11,FALSE)&gt;1,VLOOKUP($A406,'Raw - F'!$B:$O,11,FALSE),IF(VLOOKUP($A406,'Raw - F'!$B:$M,12,FALSE)&lt;&gt;"",VLOOKUP($A406,'Raw - F'!$B:$M,12,FALSE),"")),"")</f>
        <v>6</v>
      </c>
      <c r="H406" s="4" t="str">
        <f>IFERROR(VLOOKUP($A406,'Raw - F'!$B:$O,13,FALSE),"")</f>
        <v>46-60</v>
      </c>
      <c r="I406" s="2" t="str">
        <f>IFERROR(VLOOKUP($A406,'Raw - F'!$B:$O,10,FALSE),"")</f>
        <v>A</v>
      </c>
      <c r="J406" s="2" t="str">
        <f>IFERROR(VLOOKUP($A406,'Raw - F'!$B:$P,15,FALSE),"")</f>
        <v>5f</v>
      </c>
      <c r="K406" s="16" t="str">
        <f>SUBSTITUTE(IFERROR(VLOOKUP($A406,'Raw - F'!$B:$X,23,FALSE),""),0,"")</f>
        <v xml:space="preserve"> </v>
      </c>
      <c r="L406" s="22" t="str">
        <f>IF(VLOOKUP($A406,'Raw - F'!$B:$AA,24,FALSE)="","",VLOOKUP($A406,'Raw - F'!$B:$AA,24,FALSE))</f>
        <v/>
      </c>
      <c r="M406" s="16" t="str">
        <f>SUBSTITUTE(IFERROR(VLOOKUP($A406,'Raw - F'!$B:$X,22,FALSE),""),0,"")</f>
        <v xml:space="preserve"> </v>
      </c>
      <c r="N406" s="16" t="str">
        <f>SUBSTITUTE(IFERROR(VLOOKUP($A406,'Raw - F'!$B:$X,8,FALSE),""),0,"")</f>
        <v/>
      </c>
      <c r="O406" s="16" t="str">
        <f>SUBSTITUTE(IFERROR(VLOOKUP($A406,'Raw - F'!$B:$AA,25,FALSE),""),0,"")</f>
        <v/>
      </c>
      <c r="P406" s="16" t="str">
        <f>SUBSTITUTE(IFERROR(VLOOKUP($A406,'Raw - F'!$B:$AA,21,FALSE),""),0,"")</f>
        <v/>
      </c>
    </row>
    <row r="407" spans="1:16" x14ac:dyDescent="0.35">
      <c r="A407">
        <v>398</v>
      </c>
      <c r="B407" s="9">
        <f>IFERROR(VLOOKUP($A407,'Raw - F'!$B:$R,2,FALSE),"")</f>
        <v>44336</v>
      </c>
      <c r="C407" s="2" t="str">
        <f>IFERROR(VLOOKUP($A407,'Raw - F'!$B:$R,3,FALSE),"")</f>
        <v>CHELMSFORD CITY</v>
      </c>
      <c r="D407" s="2" t="str">
        <f>IFERROR(VLOOKUP($A407,'Raw - F'!$B:$R,6,FALSE),"")</f>
        <v>Hcap</v>
      </c>
      <c r="E407" s="2" t="str">
        <f>SUBSTITUTE(IFERROR(VLOOKUP($A407,'Raw - F'!$B:$O,9,FALSE),""),"0","")</f>
        <v>4yo+</v>
      </c>
      <c r="F407" s="2" t="str">
        <f>SUBSTITUTE(IFERROR(VLOOKUP($A407,'Raw - F'!$B:$O,7,FALSE),""),"0","")</f>
        <v>Open</v>
      </c>
      <c r="G407" s="2">
        <f>IFERROR(IF(VLOOKUP($A407,'Raw - F'!$B:$O,11,FALSE)&gt;1,VLOOKUP($A407,'Raw - F'!$B:$O,11,FALSE),IF(VLOOKUP($A407,'Raw - F'!$B:$M,12,FALSE)&lt;&gt;"",VLOOKUP($A407,'Raw - F'!$B:$M,12,FALSE),"")),"")</f>
        <v>6</v>
      </c>
      <c r="H407" s="4" t="str">
        <f>IFERROR(VLOOKUP($A407,'Raw - F'!$B:$O,13,FALSE),"")</f>
        <v>46-60</v>
      </c>
      <c r="I407" s="2" t="str">
        <f>IFERROR(VLOOKUP($A407,'Raw - F'!$B:$O,10,FALSE),"")</f>
        <v>A</v>
      </c>
      <c r="J407" s="2" t="str">
        <f>IFERROR(VLOOKUP($A407,'Raw - F'!$B:$P,15,FALSE),"")</f>
        <v>1m 2f</v>
      </c>
      <c r="K407" s="16" t="str">
        <f>SUBSTITUTE(IFERROR(VLOOKUP($A407,'Raw - F'!$B:$X,23,FALSE),""),0,"")</f>
        <v xml:space="preserve"> </v>
      </c>
      <c r="L407" s="22" t="str">
        <f>IF(VLOOKUP($A407,'Raw - F'!$B:$AA,24,FALSE)="","",VLOOKUP($A407,'Raw - F'!$B:$AA,24,FALSE))</f>
        <v/>
      </c>
      <c r="M407" s="16" t="str">
        <f>SUBSTITUTE(IFERROR(VLOOKUP($A407,'Raw - F'!$B:$X,22,FALSE),""),0,"")</f>
        <v xml:space="preserve"> </v>
      </c>
      <c r="N407" s="16" t="str">
        <f>SUBSTITUTE(IFERROR(VLOOKUP($A407,'Raw - F'!$B:$X,8,FALSE),""),0,"")</f>
        <v/>
      </c>
      <c r="O407" s="16" t="str">
        <f>SUBSTITUTE(IFERROR(VLOOKUP($A407,'Raw - F'!$B:$AA,25,FALSE),""),0,"")</f>
        <v/>
      </c>
      <c r="P407" s="16" t="str">
        <f>SUBSTITUTE(IFERROR(VLOOKUP($A407,'Raw - F'!$B:$AA,21,FALSE),""),0,"")</f>
        <v/>
      </c>
    </row>
    <row r="408" spans="1:16" x14ac:dyDescent="0.35">
      <c r="A408">
        <v>399</v>
      </c>
      <c r="B408" s="9">
        <f>IFERROR(VLOOKUP($A408,'Raw - F'!$B:$R,2,FALSE),"")</f>
        <v>44336</v>
      </c>
      <c r="C408" s="2" t="str">
        <f>IFERROR(VLOOKUP($A408,'Raw - F'!$B:$R,3,FALSE),"")</f>
        <v>LINGFIELD PARK</v>
      </c>
      <c r="D408" s="2" t="str">
        <f>IFERROR(VLOOKUP($A408,'Raw - F'!$B:$R,6,FALSE),"")</f>
        <v>Hcap</v>
      </c>
      <c r="E408" s="2" t="str">
        <f>SUBSTITUTE(IFERROR(VLOOKUP($A408,'Raw - F'!$B:$O,9,FALSE),""),"0","")</f>
        <v>4yo+</v>
      </c>
      <c r="F408" s="2" t="str">
        <f>SUBSTITUTE(IFERROR(VLOOKUP($A408,'Raw - F'!$B:$O,7,FALSE),""),"0","")</f>
        <v>Open</v>
      </c>
      <c r="G408" s="2">
        <f>IFERROR(IF(VLOOKUP($A408,'Raw - F'!$B:$O,11,FALSE)&gt;1,VLOOKUP($A408,'Raw - F'!$B:$O,11,FALSE),IF(VLOOKUP($A408,'Raw - F'!$B:$M,12,FALSE)&lt;&gt;"",VLOOKUP($A408,'Raw - F'!$B:$M,12,FALSE),"")),"")</f>
        <v>5</v>
      </c>
      <c r="H408" s="4" t="str">
        <f>IFERROR(VLOOKUP($A408,'Raw - F'!$B:$O,13,FALSE),"")</f>
        <v>51-70</v>
      </c>
      <c r="I408" s="2" t="str">
        <f>IFERROR(VLOOKUP($A408,'Raw - F'!$B:$O,10,FALSE),"")</f>
        <v>A</v>
      </c>
      <c r="J408" s="2" t="str">
        <f>IFERROR(VLOOKUP($A408,'Raw - F'!$B:$P,15,FALSE),"")</f>
        <v>5f</v>
      </c>
      <c r="K408" s="16" t="str">
        <f>SUBSTITUTE(IFERROR(VLOOKUP($A408,'Raw - F'!$B:$X,23,FALSE),""),0,"")</f>
        <v xml:space="preserve"> </v>
      </c>
      <c r="L408" s="22" t="str">
        <f>IF(VLOOKUP($A408,'Raw - F'!$B:$AA,24,FALSE)="","",VLOOKUP($A408,'Raw - F'!$B:$AA,24,FALSE))</f>
        <v/>
      </c>
      <c r="M408" s="16" t="str">
        <f>SUBSTITUTE(IFERROR(VLOOKUP($A408,'Raw - F'!$B:$X,22,FALSE),""),0,"")</f>
        <v xml:space="preserve"> </v>
      </c>
      <c r="N408" s="16" t="str">
        <f>SUBSTITUTE(IFERROR(VLOOKUP($A408,'Raw - F'!$B:$X,8,FALSE),""),0,"")</f>
        <v/>
      </c>
      <c r="O408" s="16" t="str">
        <f>SUBSTITUTE(IFERROR(VLOOKUP($A408,'Raw - F'!$B:$AA,25,FALSE),""),0,"")</f>
        <v/>
      </c>
      <c r="P408" s="16" t="str">
        <f>SUBSTITUTE(IFERROR(VLOOKUP($A408,'Raw - F'!$B:$AA,21,FALSE),""),0,"")</f>
        <v/>
      </c>
    </row>
    <row r="409" spans="1:16" x14ac:dyDescent="0.35">
      <c r="A409">
        <v>400</v>
      </c>
      <c r="B409" s="9">
        <f>IFERROR(VLOOKUP($A409,'Raw - F'!$B:$R,2,FALSE),"")</f>
        <v>44336</v>
      </c>
      <c r="C409" s="2" t="str">
        <f>IFERROR(VLOOKUP($A409,'Raw - F'!$B:$R,3,FALSE),"")</f>
        <v>LINGFIELD PARK</v>
      </c>
      <c r="D409" s="2" t="str">
        <f>IFERROR(VLOOKUP($A409,'Raw - F'!$B:$R,6,FALSE),"")</f>
        <v>WFA</v>
      </c>
      <c r="E409" s="2" t="str">
        <f>SUBSTITUTE(IFERROR(VLOOKUP($A409,'Raw - F'!$B:$O,9,FALSE),""),"0","")</f>
        <v>3yo</v>
      </c>
      <c r="F409" s="2" t="str">
        <f>SUBSTITUTE(IFERROR(VLOOKUP($A409,'Raw - F'!$B:$O,7,FALSE),""),"0","")</f>
        <v>Nov</v>
      </c>
      <c r="G409" s="2">
        <f>IFERROR(IF(VLOOKUP($A409,'Raw - F'!$B:$O,11,FALSE)&gt;1,VLOOKUP($A409,'Raw - F'!$B:$O,11,FALSE),IF(VLOOKUP($A409,'Raw - F'!$B:$M,12,FALSE)&lt;&gt;"",VLOOKUP($A409,'Raw - F'!$B:$M,12,FALSE),"")),"")</f>
        <v>5</v>
      </c>
      <c r="H409" s="4" t="str">
        <f>IFERROR(VLOOKUP($A409,'Raw - F'!$B:$O,13,FALSE),"")</f>
        <v>Open</v>
      </c>
      <c r="I409" s="2" t="str">
        <f>IFERROR(VLOOKUP($A409,'Raw - F'!$B:$O,10,FALSE),"")</f>
        <v>A</v>
      </c>
      <c r="J409" s="2" t="str">
        <f>IFERROR(VLOOKUP($A409,'Raw - F'!$B:$P,15,FALSE),"")</f>
        <v>1m 4f</v>
      </c>
      <c r="K409" s="16" t="str">
        <f>SUBSTITUTE(IFERROR(VLOOKUP($A409,'Raw - F'!$B:$X,23,FALSE),""),0,"")</f>
        <v xml:space="preserve"> </v>
      </c>
      <c r="L409" s="22" t="str">
        <f>IF(VLOOKUP($A409,'Raw - F'!$B:$AA,24,FALSE)="","",VLOOKUP($A409,'Raw - F'!$B:$AA,24,FALSE))</f>
        <v/>
      </c>
      <c r="M409" s="16" t="str">
        <f>SUBSTITUTE(IFERROR(VLOOKUP($A409,'Raw - F'!$B:$X,22,FALSE),""),0,"")</f>
        <v xml:space="preserve"> </v>
      </c>
      <c r="N409" s="16" t="str">
        <f>SUBSTITUTE(IFERROR(VLOOKUP($A409,'Raw - F'!$B:$X,8,FALSE),""),0,"")</f>
        <v/>
      </c>
      <c r="O409" s="16" t="str">
        <f>SUBSTITUTE(IFERROR(VLOOKUP($A409,'Raw - F'!$B:$AA,25,FALSE),""),0,"")</f>
        <v/>
      </c>
      <c r="P409" s="16" t="str">
        <f>SUBSTITUTE(IFERROR(VLOOKUP($A409,'Raw - F'!$B:$AA,21,FALSE),""),0,"")</f>
        <v/>
      </c>
    </row>
    <row r="410" spans="1:16" x14ac:dyDescent="0.35">
      <c r="A410">
        <v>401</v>
      </c>
      <c r="B410" s="9">
        <f>IFERROR(VLOOKUP($A410,'Raw - F'!$B:$R,2,FALSE),"")</f>
        <v>44336</v>
      </c>
      <c r="C410" s="2" t="str">
        <f>IFERROR(VLOOKUP($A410,'Raw - F'!$B:$R,3,FALSE),"")</f>
        <v>LINGFIELD PARK</v>
      </c>
      <c r="D410" s="2" t="str">
        <f>IFERROR(VLOOKUP($A410,'Raw - F'!$B:$R,6,FALSE),"")</f>
        <v>Hcap</v>
      </c>
      <c r="E410" s="2" t="str">
        <f>SUBSTITUTE(IFERROR(VLOOKUP($A410,'Raw - F'!$B:$O,9,FALSE),""),"0","")</f>
        <v>4yo+</v>
      </c>
      <c r="F410" s="2" t="str">
        <f>SUBSTITUTE(IFERROR(VLOOKUP($A410,'Raw - F'!$B:$O,7,FALSE),""),"0","")</f>
        <v>Open</v>
      </c>
      <c r="G410" s="2">
        <f>IFERROR(IF(VLOOKUP($A410,'Raw - F'!$B:$O,11,FALSE)&gt;1,VLOOKUP($A410,'Raw - F'!$B:$O,11,FALSE),IF(VLOOKUP($A410,'Raw - F'!$B:$M,12,FALSE)&lt;&gt;"",VLOOKUP($A410,'Raw - F'!$B:$M,12,FALSE),"")),"")</f>
        <v>5</v>
      </c>
      <c r="H410" s="4" t="str">
        <f>IFERROR(VLOOKUP($A410,'Raw - F'!$B:$O,13,FALSE),"")</f>
        <v>51-70</v>
      </c>
      <c r="I410" s="2" t="str">
        <f>IFERROR(VLOOKUP($A410,'Raw - F'!$B:$O,10,FALSE),"")</f>
        <v>F</v>
      </c>
      <c r="J410" s="2" t="str">
        <f>IFERROR(VLOOKUP($A410,'Raw - F'!$B:$P,15,FALSE),"")</f>
        <v>1m 4f</v>
      </c>
      <c r="K410" s="16" t="str">
        <f>SUBSTITUTE(IFERROR(VLOOKUP($A410,'Raw - F'!$B:$X,23,FALSE),""),0,"")</f>
        <v xml:space="preserve"> </v>
      </c>
      <c r="L410" s="22" t="str">
        <f>IF(VLOOKUP($A410,'Raw - F'!$B:$AA,24,FALSE)="","",VLOOKUP($A410,'Raw - F'!$B:$AA,24,FALSE))</f>
        <v/>
      </c>
      <c r="M410" s="16" t="str">
        <f>SUBSTITUTE(IFERROR(VLOOKUP($A410,'Raw - F'!$B:$X,22,FALSE),""),0,"")</f>
        <v xml:space="preserve"> </v>
      </c>
      <c r="N410" s="16" t="str">
        <f>SUBSTITUTE(IFERROR(VLOOKUP($A410,'Raw - F'!$B:$X,8,FALSE),""),0,"")</f>
        <v/>
      </c>
      <c r="O410" s="16" t="str">
        <f>SUBSTITUTE(IFERROR(VLOOKUP($A410,'Raw - F'!$B:$AA,25,FALSE),""),0,"")</f>
        <v/>
      </c>
      <c r="P410" s="16" t="str">
        <f>SUBSTITUTE(IFERROR(VLOOKUP($A410,'Raw - F'!$B:$AA,21,FALSE),""),0,"")</f>
        <v/>
      </c>
    </row>
    <row r="411" spans="1:16" x14ac:dyDescent="0.35">
      <c r="A411">
        <v>402</v>
      </c>
      <c r="B411" s="9">
        <f>IFERROR(VLOOKUP($A411,'Raw - F'!$B:$R,2,FALSE),"")</f>
        <v>44336</v>
      </c>
      <c r="C411" s="2" t="str">
        <f>IFERROR(VLOOKUP($A411,'Raw - F'!$B:$R,3,FALSE),"")</f>
        <v>LINGFIELD PARK</v>
      </c>
      <c r="D411" s="2" t="str">
        <f>IFERROR(VLOOKUP($A411,'Raw - F'!$B:$R,6,FALSE),"")</f>
        <v>Hcap</v>
      </c>
      <c r="E411" s="2" t="str">
        <f>SUBSTITUTE(IFERROR(VLOOKUP($A411,'Raw - F'!$B:$O,9,FALSE),""),"0","")</f>
        <v>4yo+</v>
      </c>
      <c r="F411" s="2" t="str">
        <f>SUBSTITUTE(IFERROR(VLOOKUP($A411,'Raw - F'!$B:$O,7,FALSE),""),"0","")</f>
        <v>Open</v>
      </c>
      <c r="G411" s="2">
        <f>IFERROR(IF(VLOOKUP($A411,'Raw - F'!$B:$O,11,FALSE)&gt;1,VLOOKUP($A411,'Raw - F'!$B:$O,11,FALSE),IF(VLOOKUP($A411,'Raw - F'!$B:$M,12,FALSE)&lt;&gt;"",VLOOKUP($A411,'Raw - F'!$B:$M,12,FALSE),"")),"")</f>
        <v>6</v>
      </c>
      <c r="H411" s="4" t="str">
        <f>IFERROR(VLOOKUP($A411,'Raw - F'!$B:$O,13,FALSE),"")</f>
        <v>46-60</v>
      </c>
      <c r="I411" s="2" t="str">
        <f>IFERROR(VLOOKUP($A411,'Raw - F'!$B:$O,10,FALSE),"")</f>
        <v>A</v>
      </c>
      <c r="J411" s="2" t="str">
        <f>IFERROR(VLOOKUP($A411,'Raw - F'!$B:$P,15,FALSE),"")</f>
        <v>1m 6f</v>
      </c>
      <c r="K411" s="16" t="str">
        <f>SUBSTITUTE(IFERROR(VLOOKUP($A411,'Raw - F'!$B:$X,23,FALSE),""),0,"")</f>
        <v xml:space="preserve"> </v>
      </c>
      <c r="L411" s="22" t="str">
        <f>IF(VLOOKUP($A411,'Raw - F'!$B:$AA,24,FALSE)="","",VLOOKUP($A411,'Raw - F'!$B:$AA,24,FALSE))</f>
        <v/>
      </c>
      <c r="M411" s="16" t="str">
        <f>SUBSTITUTE(IFERROR(VLOOKUP($A411,'Raw - F'!$B:$X,22,FALSE),""),0,"")</f>
        <v xml:space="preserve"> </v>
      </c>
      <c r="N411" s="16" t="str">
        <f>SUBSTITUTE(IFERROR(VLOOKUP($A411,'Raw - F'!$B:$X,8,FALSE),""),0,"")</f>
        <v/>
      </c>
      <c r="O411" s="16" t="str">
        <f>SUBSTITUTE(IFERROR(VLOOKUP($A411,'Raw - F'!$B:$AA,25,FALSE),""),0,"")</f>
        <v/>
      </c>
      <c r="P411" s="16" t="str">
        <f>SUBSTITUTE(IFERROR(VLOOKUP($A411,'Raw - F'!$B:$AA,21,FALSE),""),0,"")</f>
        <v/>
      </c>
    </row>
    <row r="412" spans="1:16" x14ac:dyDescent="0.35">
      <c r="A412">
        <v>403</v>
      </c>
      <c r="B412" s="9">
        <f>IFERROR(VLOOKUP($A412,'Raw - F'!$B:$R,2,FALSE),"")</f>
        <v>44336</v>
      </c>
      <c r="C412" s="2" t="str">
        <f>IFERROR(VLOOKUP($A412,'Raw - F'!$B:$R,3,FALSE),"")</f>
        <v>LINGFIELD PARK</v>
      </c>
      <c r="D412" s="2" t="str">
        <f>IFERROR(VLOOKUP($A412,'Raw - F'!$B:$R,6,FALSE),"")</f>
        <v>Hcap</v>
      </c>
      <c r="E412" s="2" t="str">
        <f>SUBSTITUTE(IFERROR(VLOOKUP($A412,'Raw - F'!$B:$O,9,FALSE),""),"0","")</f>
        <v>4yo+</v>
      </c>
      <c r="F412" s="2" t="str">
        <f>SUBSTITUTE(IFERROR(VLOOKUP($A412,'Raw - F'!$B:$O,7,FALSE),""),"0","")</f>
        <v>Open</v>
      </c>
      <c r="G412" s="2">
        <f>IFERROR(IF(VLOOKUP($A412,'Raw - F'!$B:$O,11,FALSE)&gt;1,VLOOKUP($A412,'Raw - F'!$B:$O,11,FALSE),IF(VLOOKUP($A412,'Raw - F'!$B:$M,12,FALSE)&lt;&gt;"",VLOOKUP($A412,'Raw - F'!$B:$M,12,FALSE),"")),"")</f>
        <v>6</v>
      </c>
      <c r="H412" s="4" t="str">
        <f>IFERROR(VLOOKUP($A412,'Raw - F'!$B:$O,13,FALSE),"")</f>
        <v>46-60</v>
      </c>
      <c r="I412" s="2" t="str">
        <f>IFERROR(VLOOKUP($A412,'Raw - F'!$B:$O,10,FALSE),"")</f>
        <v>A</v>
      </c>
      <c r="J412" s="2" t="str">
        <f>IFERROR(VLOOKUP($A412,'Raw - F'!$B:$P,15,FALSE),"")</f>
        <v>1m 4f</v>
      </c>
      <c r="K412" s="16" t="str">
        <f>SUBSTITUTE(IFERROR(VLOOKUP($A412,'Raw - F'!$B:$X,23,FALSE),""),0,"")</f>
        <v xml:space="preserve"> </v>
      </c>
      <c r="L412" s="22" t="str">
        <f>IF(VLOOKUP($A412,'Raw - F'!$B:$AA,24,FALSE)="","",VLOOKUP($A412,'Raw - F'!$B:$AA,24,FALSE))</f>
        <v/>
      </c>
      <c r="M412" s="16" t="str">
        <f>SUBSTITUTE(IFERROR(VLOOKUP($A412,'Raw - F'!$B:$X,22,FALSE),""),0,"")</f>
        <v xml:space="preserve"> </v>
      </c>
      <c r="N412" s="16" t="str">
        <f>SUBSTITUTE(IFERROR(VLOOKUP($A412,'Raw - F'!$B:$X,8,FALSE),""),0,"")</f>
        <v/>
      </c>
      <c r="O412" s="16" t="str">
        <f>SUBSTITUTE(IFERROR(VLOOKUP($A412,'Raw - F'!$B:$AA,25,FALSE),""),0,"")</f>
        <v/>
      </c>
      <c r="P412" s="16" t="str">
        <f>SUBSTITUTE(IFERROR(VLOOKUP($A412,'Raw - F'!$B:$AA,21,FALSE),""),0,"")</f>
        <v/>
      </c>
    </row>
    <row r="413" spans="1:16" x14ac:dyDescent="0.35">
      <c r="A413">
        <v>404</v>
      </c>
      <c r="B413" s="9">
        <f>IFERROR(VLOOKUP($A413,'Raw - F'!$B:$R,2,FALSE),"")</f>
        <v>44336</v>
      </c>
      <c r="C413" s="2" t="str">
        <f>IFERROR(VLOOKUP($A413,'Raw - F'!$B:$R,3,FALSE),"")</f>
        <v>LINGFIELD PARK</v>
      </c>
      <c r="D413" s="2" t="str">
        <f>IFERROR(VLOOKUP($A413,'Raw - F'!$B:$R,6,FALSE),"")</f>
        <v>Hcap</v>
      </c>
      <c r="E413" s="2" t="str">
        <f>SUBSTITUTE(IFERROR(VLOOKUP($A413,'Raw - F'!$B:$O,9,FALSE),""),"0","")</f>
        <v>3yo</v>
      </c>
      <c r="F413" s="2" t="str">
        <f>SUBSTITUTE(IFERROR(VLOOKUP($A413,'Raw - F'!$B:$O,7,FALSE),""),"0","")</f>
        <v>Open</v>
      </c>
      <c r="G413" s="2">
        <f>IFERROR(IF(VLOOKUP($A413,'Raw - F'!$B:$O,11,FALSE)&gt;1,VLOOKUP($A413,'Raw - F'!$B:$O,11,FALSE),IF(VLOOKUP($A413,'Raw - F'!$B:$M,12,FALSE)&lt;&gt;"",VLOOKUP($A413,'Raw - F'!$B:$M,12,FALSE),"")),"")</f>
        <v>6</v>
      </c>
      <c r="H413" s="4" t="str">
        <f>IFERROR(VLOOKUP($A413,'Raw - F'!$B:$O,13,FALSE),"")</f>
        <v>46-60</v>
      </c>
      <c r="I413" s="2" t="str">
        <f>IFERROR(VLOOKUP($A413,'Raw - F'!$B:$O,10,FALSE),"")</f>
        <v>A</v>
      </c>
      <c r="J413" s="2" t="str">
        <f>IFERROR(VLOOKUP($A413,'Raw - F'!$B:$P,15,FALSE),"")</f>
        <v>6f</v>
      </c>
      <c r="K413" s="16" t="str">
        <f>SUBSTITUTE(IFERROR(VLOOKUP($A413,'Raw - F'!$B:$X,23,FALSE),""),0,"")</f>
        <v xml:space="preserve"> </v>
      </c>
      <c r="L413" s="22" t="str">
        <f>IF(VLOOKUP($A413,'Raw - F'!$B:$AA,24,FALSE)="","",VLOOKUP($A413,'Raw - F'!$B:$AA,24,FALSE))</f>
        <v/>
      </c>
      <c r="M413" s="16" t="str">
        <f>SUBSTITUTE(IFERROR(VLOOKUP($A413,'Raw - F'!$B:$X,22,FALSE),""),0,"")</f>
        <v xml:space="preserve"> </v>
      </c>
      <c r="N413" s="16" t="str">
        <f>SUBSTITUTE(IFERROR(VLOOKUP($A413,'Raw - F'!$B:$X,8,FALSE),""),0,"")</f>
        <v/>
      </c>
      <c r="O413" s="16" t="str">
        <f>SUBSTITUTE(IFERROR(VLOOKUP($A413,'Raw - F'!$B:$AA,25,FALSE),""),0,"")</f>
        <v/>
      </c>
      <c r="P413" s="16" t="str">
        <f>SUBSTITUTE(IFERROR(VLOOKUP($A413,'Raw - F'!$B:$AA,21,FALSE),""),0,"")</f>
        <v/>
      </c>
    </row>
    <row r="414" spans="1:16" x14ac:dyDescent="0.35">
      <c r="A414">
        <v>405</v>
      </c>
      <c r="B414" s="9">
        <f>IFERROR(VLOOKUP($A414,'Raw - F'!$B:$R,2,FALSE),"")</f>
        <v>44336</v>
      </c>
      <c r="C414" s="2" t="str">
        <f>IFERROR(VLOOKUP($A414,'Raw - F'!$B:$R,3,FALSE),"")</f>
        <v>LINGFIELD PARK</v>
      </c>
      <c r="D414" s="2" t="str">
        <f>IFERROR(VLOOKUP($A414,'Raw - F'!$B:$R,6,FALSE),"")</f>
        <v>WFA</v>
      </c>
      <c r="E414" s="2" t="str">
        <f>SUBSTITUTE(IFERROR(VLOOKUP($A414,'Raw - F'!$B:$O,9,FALSE),""),"0","")</f>
        <v>3yo+</v>
      </c>
      <c r="F414" s="2" t="str">
        <f>SUBSTITUTE(IFERROR(VLOOKUP($A414,'Raw - F'!$B:$O,7,FALSE),""),"0","")</f>
        <v>Open</v>
      </c>
      <c r="G414" s="2">
        <f>IFERROR(IF(VLOOKUP($A414,'Raw - F'!$B:$O,11,FALSE)&gt;1,VLOOKUP($A414,'Raw - F'!$B:$O,11,FALSE),IF(VLOOKUP($A414,'Raw - F'!$B:$M,12,FALSE)&lt;&gt;"",VLOOKUP($A414,'Raw - F'!$B:$M,12,FALSE),"")),"")</f>
        <v>6</v>
      </c>
      <c r="H414" s="4" t="str">
        <f>IFERROR(VLOOKUP($A414,'Raw - F'!$B:$O,13,FALSE),"")</f>
        <v>Open</v>
      </c>
      <c r="I414" s="2" t="str">
        <f>IFERROR(VLOOKUP($A414,'Raw - F'!$B:$O,10,FALSE),"")</f>
        <v>A</v>
      </c>
      <c r="J414" s="2" t="str">
        <f>IFERROR(VLOOKUP($A414,'Raw - F'!$B:$P,15,FALSE),"")</f>
        <v>1m</v>
      </c>
      <c r="K414" s="16" t="str">
        <f>SUBSTITUTE(IFERROR(VLOOKUP($A414,'Raw - F'!$B:$X,23,FALSE),""),0,"")</f>
        <v xml:space="preserve"> </v>
      </c>
      <c r="L414" s="22" t="str">
        <f>IF(VLOOKUP($A414,'Raw - F'!$B:$AA,24,FALSE)="","",VLOOKUP($A414,'Raw - F'!$B:$AA,24,FALSE))</f>
        <v/>
      </c>
      <c r="M414" s="16" t="str">
        <f>SUBSTITUTE(IFERROR(VLOOKUP($A414,'Raw - F'!$B:$X,22,FALSE),""),0,"")</f>
        <v>Claimer</v>
      </c>
      <c r="N414" s="16" t="str">
        <f>SUBSTITUTE(IFERROR(VLOOKUP($A414,'Raw - F'!$B:$X,8,FALSE),""),0,"")</f>
        <v/>
      </c>
      <c r="O414" s="16" t="str">
        <f>SUBSTITUTE(IFERROR(VLOOKUP($A414,'Raw - F'!$B:$AA,25,FALSE),""),0,"")</f>
        <v/>
      </c>
      <c r="P414" s="16" t="str">
        <f>SUBSTITUTE(IFERROR(VLOOKUP($A414,'Raw - F'!$B:$AA,21,FALSE),""),0,"")</f>
        <v/>
      </c>
    </row>
    <row r="415" spans="1:16" x14ac:dyDescent="0.35">
      <c r="A415">
        <v>406</v>
      </c>
      <c r="B415" s="9">
        <f>IFERROR(VLOOKUP($A415,'Raw - F'!$B:$R,2,FALSE),"")</f>
        <v>44336</v>
      </c>
      <c r="C415" s="2" t="str">
        <f>IFERROR(VLOOKUP($A415,'Raw - F'!$B:$R,3,FALSE),"")</f>
        <v>SANDOWN PARK</v>
      </c>
      <c r="D415" s="2" t="str">
        <f>IFERROR(VLOOKUP($A415,'Raw - F'!$B:$R,6,FALSE),"")</f>
        <v>WFA</v>
      </c>
      <c r="E415" s="2" t="str">
        <f>SUBSTITUTE(IFERROR(VLOOKUP($A415,'Raw - F'!$B:$O,9,FALSE),""),"0","")</f>
        <v>3yo</v>
      </c>
      <c r="F415" s="2" t="str">
        <f>SUBSTITUTE(IFERROR(VLOOKUP($A415,'Raw - F'!$B:$O,7,FALSE),""),"0","")</f>
        <v>Open</v>
      </c>
      <c r="G415" s="2" t="str">
        <f>IFERROR(IF(VLOOKUP($A415,'Raw - F'!$B:$O,11,FALSE)&gt;1,VLOOKUP($A415,'Raw - F'!$B:$O,11,FALSE),IF(VLOOKUP($A415,'Raw - F'!$B:$M,12,FALSE)&lt;&gt;"",VLOOKUP($A415,'Raw - F'!$B:$M,12,FALSE),"")),"")</f>
        <v>1(Lstd)</v>
      </c>
      <c r="H415" s="4" t="str">
        <f>IFERROR(VLOOKUP($A415,'Raw - F'!$B:$O,13,FALSE),"")</f>
        <v>Open</v>
      </c>
      <c r="I415" s="2" t="str">
        <f>IFERROR(VLOOKUP($A415,'Raw - F'!$B:$O,10,FALSE),"")</f>
        <v>A</v>
      </c>
      <c r="J415" s="2" t="str">
        <f>IFERROR(VLOOKUP($A415,'Raw - F'!$B:$P,15,FALSE),"")</f>
        <v>1m</v>
      </c>
      <c r="K415" s="16" t="str">
        <f>SUBSTITUTE(IFERROR(VLOOKUP($A415,'Raw - F'!$B:$X,23,FALSE),""),0,"")</f>
        <v xml:space="preserve"> </v>
      </c>
      <c r="L415" s="22" t="str">
        <f>IF(VLOOKUP($A415,'Raw - F'!$B:$AA,24,FALSE)="","",VLOOKUP($A415,'Raw - F'!$B:$AA,24,FALSE))</f>
        <v/>
      </c>
      <c r="M415" s="16" t="str">
        <f>SUBSTITUTE(IFERROR(VLOOKUP($A415,'Raw - F'!$B:$X,22,FALSE),""),0,"")</f>
        <v xml:space="preserve"> </v>
      </c>
      <c r="N415" s="16" t="str">
        <f>SUBSTITUTE(IFERROR(VLOOKUP($A415,'Raw - F'!$B:$X,8,FALSE),""),0,"")</f>
        <v/>
      </c>
      <c r="O415" s="16" t="str">
        <f>SUBSTITUTE(IFERROR(VLOOKUP($A415,'Raw - F'!$B:$AA,25,FALSE),""),0,"")</f>
        <v/>
      </c>
      <c r="P415" s="16" t="str">
        <f>SUBSTITUTE(IFERROR(VLOOKUP($A415,'Raw - F'!$B:$AA,21,FALSE),""),0,"")</f>
        <v/>
      </c>
    </row>
    <row r="416" spans="1:16" x14ac:dyDescent="0.35">
      <c r="A416">
        <v>407</v>
      </c>
      <c r="B416" s="9">
        <f>IFERROR(VLOOKUP($A416,'Raw - F'!$B:$R,2,FALSE),"")</f>
        <v>44336</v>
      </c>
      <c r="C416" s="2" t="str">
        <f>IFERROR(VLOOKUP($A416,'Raw - F'!$B:$R,3,FALSE),"")</f>
        <v>SANDOWN PARK</v>
      </c>
      <c r="D416" s="2" t="str">
        <f>IFERROR(VLOOKUP($A416,'Raw - F'!$B:$R,6,FALSE),"")</f>
        <v>Hcap</v>
      </c>
      <c r="E416" s="2" t="str">
        <f>SUBSTITUTE(IFERROR(VLOOKUP($A416,'Raw - F'!$B:$O,9,FALSE),""),"0","")</f>
        <v>3yo</v>
      </c>
      <c r="F416" s="2" t="str">
        <f>SUBSTITUTE(IFERROR(VLOOKUP($A416,'Raw - F'!$B:$O,7,FALSE),""),"0","")</f>
        <v>Open</v>
      </c>
      <c r="G416" s="2">
        <f>IFERROR(IF(VLOOKUP($A416,'Raw - F'!$B:$O,11,FALSE)&gt;1,VLOOKUP($A416,'Raw - F'!$B:$O,11,FALSE),IF(VLOOKUP($A416,'Raw - F'!$B:$M,12,FALSE)&lt;&gt;"",VLOOKUP($A416,'Raw - F'!$B:$M,12,FALSE),"")),"")</f>
        <v>3</v>
      </c>
      <c r="H416" s="4" t="str">
        <f>IFERROR(VLOOKUP($A416,'Raw - F'!$B:$O,13,FALSE),"")</f>
        <v>76-95</v>
      </c>
      <c r="I416" s="2" t="str">
        <f>IFERROR(VLOOKUP($A416,'Raw - F'!$B:$O,10,FALSE),"")</f>
        <v>A</v>
      </c>
      <c r="J416" s="2" t="str">
        <f>IFERROR(VLOOKUP($A416,'Raw - F'!$B:$P,15,FALSE),"")</f>
        <v>1m 2f</v>
      </c>
      <c r="K416" s="16" t="str">
        <f>SUBSTITUTE(IFERROR(VLOOKUP($A416,'Raw - F'!$B:$X,23,FALSE),""),0,"")</f>
        <v xml:space="preserve"> </v>
      </c>
      <c r="L416" s="22" t="str">
        <f>IF(VLOOKUP($A416,'Raw - F'!$B:$AA,24,FALSE)="","",VLOOKUP($A416,'Raw - F'!$B:$AA,24,FALSE))</f>
        <v/>
      </c>
      <c r="M416" s="16" t="str">
        <f>SUBSTITUTE(IFERROR(VLOOKUP($A416,'Raw - F'!$B:$X,22,FALSE),""),0,"")</f>
        <v xml:space="preserve"> </v>
      </c>
      <c r="N416" s="16" t="str">
        <f>SUBSTITUTE(IFERROR(VLOOKUP($A416,'Raw - F'!$B:$X,8,FALSE),""),0,"")</f>
        <v/>
      </c>
      <c r="O416" s="16" t="str">
        <f>SUBSTITUTE(IFERROR(VLOOKUP($A416,'Raw - F'!$B:$AA,25,FALSE),""),0,"")</f>
        <v/>
      </c>
      <c r="P416" s="16" t="str">
        <f>SUBSTITUTE(IFERROR(VLOOKUP($A416,'Raw - F'!$B:$AA,21,FALSE),""),0,"")</f>
        <v/>
      </c>
    </row>
    <row r="417" spans="1:16" x14ac:dyDescent="0.35">
      <c r="A417">
        <v>408</v>
      </c>
      <c r="B417" s="9">
        <f>IFERROR(VLOOKUP($A417,'Raw - F'!$B:$R,2,FALSE),"")</f>
        <v>44336</v>
      </c>
      <c r="C417" s="2" t="str">
        <f>IFERROR(VLOOKUP($A417,'Raw - F'!$B:$R,3,FALSE),"")</f>
        <v>SANDOWN PARK</v>
      </c>
      <c r="D417" s="2" t="str">
        <f>IFERROR(VLOOKUP($A417,'Raw - F'!$B:$R,6,FALSE),"")</f>
        <v>Hcap</v>
      </c>
      <c r="E417" s="2" t="str">
        <f>SUBSTITUTE(IFERROR(VLOOKUP($A417,'Raw - F'!$B:$O,9,FALSE),""),"0","")</f>
        <v>3yo</v>
      </c>
      <c r="F417" s="2" t="str">
        <f>SUBSTITUTE(IFERROR(VLOOKUP($A417,'Raw - F'!$B:$O,7,FALSE),""),"0","")</f>
        <v>Open</v>
      </c>
      <c r="G417" s="2">
        <f>IFERROR(IF(VLOOKUP($A417,'Raw - F'!$B:$O,11,FALSE)&gt;1,VLOOKUP($A417,'Raw - F'!$B:$O,11,FALSE),IF(VLOOKUP($A417,'Raw - F'!$B:$M,12,FALSE)&lt;&gt;"",VLOOKUP($A417,'Raw - F'!$B:$M,12,FALSE),"")),"")</f>
        <v>4</v>
      </c>
      <c r="H417" s="4" t="str">
        <f>IFERROR(VLOOKUP($A417,'Raw - F'!$B:$O,13,FALSE),"")</f>
        <v>66-85</v>
      </c>
      <c r="I417" s="2" t="str">
        <f>IFERROR(VLOOKUP($A417,'Raw - F'!$B:$O,10,FALSE),"")</f>
        <v>A</v>
      </c>
      <c r="J417" s="2" t="str">
        <f>IFERROR(VLOOKUP($A417,'Raw - F'!$B:$P,15,FALSE),"")</f>
        <v>1m 6f</v>
      </c>
      <c r="K417" s="16" t="str">
        <f>SUBSTITUTE(IFERROR(VLOOKUP($A417,'Raw - F'!$B:$X,23,FALSE),""),0,"")</f>
        <v xml:space="preserve"> </v>
      </c>
      <c r="L417" s="22" t="str">
        <f>IF(VLOOKUP($A417,'Raw - F'!$B:$AA,24,FALSE)="","",VLOOKUP($A417,'Raw - F'!$B:$AA,24,FALSE))</f>
        <v/>
      </c>
      <c r="M417" s="16" t="str">
        <f>SUBSTITUTE(IFERROR(VLOOKUP($A417,'Raw - F'!$B:$X,22,FALSE),""),0,"")</f>
        <v xml:space="preserve"> </v>
      </c>
      <c r="N417" s="16" t="str">
        <f>SUBSTITUTE(IFERROR(VLOOKUP($A417,'Raw - F'!$B:$X,8,FALSE),""),0,"")</f>
        <v/>
      </c>
      <c r="O417" s="16" t="str">
        <f>SUBSTITUTE(IFERROR(VLOOKUP($A417,'Raw - F'!$B:$AA,25,FALSE),""),0,"")</f>
        <v/>
      </c>
      <c r="P417" s="16" t="str">
        <f>SUBSTITUTE(IFERROR(VLOOKUP($A417,'Raw - F'!$B:$AA,21,FALSE),""),0,"")</f>
        <v/>
      </c>
    </row>
    <row r="418" spans="1:16" x14ac:dyDescent="0.35">
      <c r="A418">
        <v>409</v>
      </c>
      <c r="B418" s="9">
        <f>IFERROR(VLOOKUP($A418,'Raw - F'!$B:$R,2,FALSE),"")</f>
        <v>44336</v>
      </c>
      <c r="C418" s="2" t="str">
        <f>IFERROR(VLOOKUP($A418,'Raw - F'!$B:$R,3,FALSE),"")</f>
        <v>SANDOWN PARK</v>
      </c>
      <c r="D418" s="2" t="str">
        <f>IFERROR(VLOOKUP($A418,'Raw - F'!$B:$R,6,FALSE),"")</f>
        <v>WFA</v>
      </c>
      <c r="E418" s="2" t="str">
        <f>SUBSTITUTE(IFERROR(VLOOKUP($A418,'Raw - F'!$B:$O,9,FALSE),""),"0","")</f>
        <v>3yo+</v>
      </c>
      <c r="F418" s="2" t="str">
        <f>SUBSTITUTE(IFERROR(VLOOKUP($A418,'Raw - F'!$B:$O,7,FALSE),""),"0","")</f>
        <v>Nov</v>
      </c>
      <c r="G418" s="2">
        <f>IFERROR(IF(VLOOKUP($A418,'Raw - F'!$B:$O,11,FALSE)&gt;1,VLOOKUP($A418,'Raw - F'!$B:$O,11,FALSE),IF(VLOOKUP($A418,'Raw - F'!$B:$M,12,FALSE)&lt;&gt;"",VLOOKUP($A418,'Raw - F'!$B:$M,12,FALSE),"")),"")</f>
        <v>4</v>
      </c>
      <c r="H418" s="4" t="str">
        <f>IFERROR(VLOOKUP($A418,'Raw - F'!$B:$O,13,FALSE),"")</f>
        <v>Open</v>
      </c>
      <c r="I418" s="2" t="str">
        <f>IFERROR(VLOOKUP($A418,'Raw - F'!$B:$O,10,FALSE),"")</f>
        <v>A</v>
      </c>
      <c r="J418" s="2" t="str">
        <f>IFERROR(VLOOKUP($A418,'Raw - F'!$B:$P,15,FALSE),"")</f>
        <v>1m 2f</v>
      </c>
      <c r="K418" s="16" t="str">
        <f>SUBSTITUTE(IFERROR(VLOOKUP($A418,'Raw - F'!$B:$X,23,FALSE),""),0,"")</f>
        <v xml:space="preserve"> </v>
      </c>
      <c r="L418" s="22" t="str">
        <f>IF(VLOOKUP($A418,'Raw - F'!$B:$AA,24,FALSE)="","",VLOOKUP($A418,'Raw - F'!$B:$AA,24,FALSE))</f>
        <v/>
      </c>
      <c r="M418" s="16" t="str">
        <f>SUBSTITUTE(IFERROR(VLOOKUP($A418,'Raw - F'!$B:$X,22,FALSE),""),0,"")</f>
        <v xml:space="preserve"> </v>
      </c>
      <c r="N418" s="16" t="str">
        <f>SUBSTITUTE(IFERROR(VLOOKUP($A418,'Raw - F'!$B:$X,8,FALSE),""),0,"")</f>
        <v/>
      </c>
      <c r="O418" s="16" t="str">
        <f>SUBSTITUTE(IFERROR(VLOOKUP($A418,'Raw - F'!$B:$AA,25,FALSE),""),0,"")</f>
        <v>EBF</v>
      </c>
      <c r="P418" s="16" t="str">
        <f>SUBSTITUTE(IFERROR(VLOOKUP($A418,'Raw - F'!$B:$AA,21,FALSE),""),0,"")</f>
        <v/>
      </c>
    </row>
    <row r="419" spans="1:16" x14ac:dyDescent="0.35">
      <c r="A419">
        <v>410</v>
      </c>
      <c r="B419" s="9">
        <f>IFERROR(VLOOKUP($A419,'Raw - F'!$B:$R,2,FALSE),"")</f>
        <v>44336</v>
      </c>
      <c r="C419" s="2" t="str">
        <f>IFERROR(VLOOKUP($A419,'Raw - F'!$B:$R,3,FALSE),"")</f>
        <v>SANDOWN PARK</v>
      </c>
      <c r="D419" s="2" t="str">
        <f>IFERROR(VLOOKUP($A419,'Raw - F'!$B:$R,6,FALSE),"")</f>
        <v>WFA</v>
      </c>
      <c r="E419" s="2" t="str">
        <f>SUBSTITUTE(IFERROR(VLOOKUP($A419,'Raw - F'!$B:$O,9,FALSE),""),"0","")</f>
        <v>2yo</v>
      </c>
      <c r="F419" s="2" t="str">
        <f>SUBSTITUTE(IFERROR(VLOOKUP($A419,'Raw - F'!$B:$O,7,FALSE),""),"0","")</f>
        <v>Nov</v>
      </c>
      <c r="G419" s="2">
        <f>IFERROR(IF(VLOOKUP($A419,'Raw - F'!$B:$O,11,FALSE)&gt;1,VLOOKUP($A419,'Raw - F'!$B:$O,11,FALSE),IF(VLOOKUP($A419,'Raw - F'!$B:$M,12,FALSE)&lt;&gt;"",VLOOKUP($A419,'Raw - F'!$B:$M,12,FALSE),"")),"")</f>
        <v>4</v>
      </c>
      <c r="H419" s="4" t="str">
        <f>IFERROR(VLOOKUP($A419,'Raw - F'!$B:$O,13,FALSE),"")</f>
        <v>Open</v>
      </c>
      <c r="I419" s="2" t="str">
        <f>IFERROR(VLOOKUP($A419,'Raw - F'!$B:$O,10,FALSE),"")</f>
        <v>F</v>
      </c>
      <c r="J419" s="2" t="str">
        <f>IFERROR(VLOOKUP($A419,'Raw - F'!$B:$P,15,FALSE),"")</f>
        <v>5f</v>
      </c>
      <c r="K419" s="16" t="str">
        <f>SUBSTITUTE(IFERROR(VLOOKUP($A419,'Raw - F'!$B:$X,23,FALSE),""),0,"")</f>
        <v xml:space="preserve"> </v>
      </c>
      <c r="L419" s="22" t="str">
        <f>IF(VLOOKUP($A419,'Raw - F'!$B:$AA,24,FALSE)="","",VLOOKUP($A419,'Raw - F'!$B:$AA,24,FALSE))</f>
        <v/>
      </c>
      <c r="M419" s="16" t="str">
        <f>SUBSTITUTE(IFERROR(VLOOKUP($A419,'Raw - F'!$B:$X,22,FALSE),""),0,"")</f>
        <v xml:space="preserve"> </v>
      </c>
      <c r="N419" s="16" t="str">
        <f>SUBSTITUTE(IFERROR(VLOOKUP($A419,'Raw - F'!$B:$X,8,FALSE),""),0,"")</f>
        <v/>
      </c>
      <c r="O419" s="16" t="str">
        <f>SUBSTITUTE(IFERROR(VLOOKUP($A419,'Raw - F'!$B:$AA,25,FALSE),""),0,"")</f>
        <v>EBF</v>
      </c>
      <c r="P419" s="16" t="str">
        <f>SUBSTITUTE(IFERROR(VLOOKUP($A419,'Raw - F'!$B:$AA,21,FALSE),""),0,"")</f>
        <v/>
      </c>
    </row>
    <row r="420" spans="1:16" x14ac:dyDescent="0.35">
      <c r="A420">
        <v>411</v>
      </c>
      <c r="B420" s="9">
        <f>IFERROR(VLOOKUP($A420,'Raw - F'!$B:$R,2,FALSE),"")</f>
        <v>44336</v>
      </c>
      <c r="C420" s="2" t="str">
        <f>IFERROR(VLOOKUP($A420,'Raw - F'!$B:$R,3,FALSE),"")</f>
        <v>SANDOWN PARK</v>
      </c>
      <c r="D420" s="2" t="str">
        <f>IFERROR(VLOOKUP($A420,'Raw - F'!$B:$R,6,FALSE),"")</f>
        <v>Hcap</v>
      </c>
      <c r="E420" s="2" t="str">
        <f>SUBSTITUTE(IFERROR(VLOOKUP($A420,'Raw - F'!$B:$O,9,FALSE),""),"0","")</f>
        <v>3yo+</v>
      </c>
      <c r="F420" s="2" t="str">
        <f>SUBSTITUTE(IFERROR(VLOOKUP($A420,'Raw - F'!$B:$O,7,FALSE),""),"0","")</f>
        <v>Open</v>
      </c>
      <c r="G420" s="2">
        <f>IFERROR(IF(VLOOKUP($A420,'Raw - F'!$B:$O,11,FALSE)&gt;1,VLOOKUP($A420,'Raw - F'!$B:$O,11,FALSE),IF(VLOOKUP($A420,'Raw - F'!$B:$M,12,FALSE)&lt;&gt;"",VLOOKUP($A420,'Raw - F'!$B:$M,12,FALSE),"")),"")</f>
        <v>5</v>
      </c>
      <c r="H420" s="4" t="str">
        <f>IFERROR(VLOOKUP($A420,'Raw - F'!$B:$O,13,FALSE),"")</f>
        <v>56-75</v>
      </c>
      <c r="I420" s="2" t="str">
        <f>IFERROR(VLOOKUP($A420,'Raw - F'!$B:$O,10,FALSE),"")</f>
        <v>F</v>
      </c>
      <c r="J420" s="2" t="str">
        <f>IFERROR(VLOOKUP($A420,'Raw - F'!$B:$P,15,FALSE),"")</f>
        <v>1m 1f</v>
      </c>
      <c r="K420" s="16" t="str">
        <f>SUBSTITUTE(IFERROR(VLOOKUP($A420,'Raw - F'!$B:$X,23,FALSE),""),0,"")</f>
        <v xml:space="preserve"> </v>
      </c>
      <c r="L420" s="22" t="str">
        <f>IF(VLOOKUP($A420,'Raw - F'!$B:$AA,24,FALSE)="","",VLOOKUP($A420,'Raw - F'!$B:$AA,24,FALSE))</f>
        <v/>
      </c>
      <c r="M420" s="16" t="str">
        <f>SUBSTITUTE(IFERROR(VLOOKUP($A420,'Raw - F'!$B:$X,22,FALSE),""),0,"")</f>
        <v xml:space="preserve"> </v>
      </c>
      <c r="N420" s="16" t="str">
        <f>SUBSTITUTE(IFERROR(VLOOKUP($A420,'Raw - F'!$B:$X,8,FALSE),""),0,"")</f>
        <v/>
      </c>
      <c r="O420" s="16" t="str">
        <f>SUBSTITUTE(IFERROR(VLOOKUP($A420,'Raw - F'!$B:$AA,25,FALSE),""),0,"")</f>
        <v/>
      </c>
      <c r="P420" s="16" t="str">
        <f>SUBSTITUTE(IFERROR(VLOOKUP($A420,'Raw - F'!$B:$AA,21,FALSE),""),0,"")</f>
        <v/>
      </c>
    </row>
    <row r="421" spans="1:16" x14ac:dyDescent="0.35">
      <c r="A421">
        <v>412</v>
      </c>
      <c r="B421" s="9">
        <f>IFERROR(VLOOKUP($A421,'Raw - F'!$B:$R,2,FALSE),"")</f>
        <v>44336</v>
      </c>
      <c r="C421" s="2" t="str">
        <f>IFERROR(VLOOKUP($A421,'Raw - F'!$B:$R,3,FALSE),"")</f>
        <v>WOLVERHAMPTON</v>
      </c>
      <c r="D421" s="2" t="str">
        <f>IFERROR(VLOOKUP($A421,'Raw - F'!$B:$R,6,FALSE),"")</f>
        <v>Hcap</v>
      </c>
      <c r="E421" s="2" t="str">
        <f>SUBSTITUTE(IFERROR(VLOOKUP($A421,'Raw - F'!$B:$O,9,FALSE),""),"0","")</f>
        <v>4yo+</v>
      </c>
      <c r="F421" s="2" t="str">
        <f>SUBSTITUTE(IFERROR(VLOOKUP($A421,'Raw - F'!$B:$O,7,FALSE),""),"0","")</f>
        <v>Open</v>
      </c>
      <c r="G421" s="2">
        <f>IFERROR(IF(VLOOKUP($A421,'Raw - F'!$B:$O,11,FALSE)&gt;1,VLOOKUP($A421,'Raw - F'!$B:$O,11,FALSE),IF(VLOOKUP($A421,'Raw - F'!$B:$M,12,FALSE)&lt;&gt;"",VLOOKUP($A421,'Raw - F'!$B:$M,12,FALSE),"")),"")</f>
        <v>6</v>
      </c>
      <c r="H421" s="4" t="str">
        <f>IFERROR(VLOOKUP($A421,'Raw - F'!$B:$O,13,FALSE),"")</f>
        <v>46-65</v>
      </c>
      <c r="I421" s="2" t="str">
        <f>IFERROR(VLOOKUP($A421,'Raw - F'!$B:$O,10,FALSE),"")</f>
        <v>A</v>
      </c>
      <c r="J421" s="2" t="str">
        <f>IFERROR(VLOOKUP($A421,'Raw - F'!$B:$P,15,FALSE),"")</f>
        <v>6f</v>
      </c>
      <c r="K421" s="16" t="str">
        <f>SUBSTITUTE(IFERROR(VLOOKUP($A421,'Raw - F'!$B:$X,23,FALSE),""),0,"")</f>
        <v/>
      </c>
      <c r="L421" s="22" t="str">
        <f>IF(VLOOKUP($A421,'Raw - F'!$B:$AA,24,FALSE)="","",VLOOKUP($A421,'Raw - F'!$B:$AA,24,FALSE))</f>
        <v/>
      </c>
      <c r="M421" s="16" t="str">
        <f>SUBSTITUTE(IFERROR(VLOOKUP($A421,'Raw - F'!$B:$X,22,FALSE),""),0,"")</f>
        <v/>
      </c>
      <c r="N421" s="16" t="str">
        <f>SUBSTITUTE(IFERROR(VLOOKUP($A421,'Raw - F'!$B:$X,8,FALSE),""),0,"")</f>
        <v/>
      </c>
      <c r="O421" s="16" t="str">
        <f>SUBSTITUTE(IFERROR(VLOOKUP($A421,'Raw - F'!$B:$AA,25,FALSE),""),0,"")</f>
        <v/>
      </c>
      <c r="P421" s="16" t="str">
        <f>SUBSTITUTE(IFERROR(VLOOKUP($A421,'Raw - F'!$B:$AA,21,FALSE),""),0,"")</f>
        <v/>
      </c>
    </row>
    <row r="422" spans="1:16" x14ac:dyDescent="0.35">
      <c r="A422">
        <v>413</v>
      </c>
      <c r="B422" s="9">
        <f>IFERROR(VLOOKUP($A422,'Raw - F'!$B:$R,2,FALSE),"")</f>
        <v>44336</v>
      </c>
      <c r="C422" s="2" t="str">
        <f>IFERROR(VLOOKUP($A422,'Raw - F'!$B:$R,3,FALSE),"")</f>
        <v>WOLVERHAMPTON</v>
      </c>
      <c r="D422" s="2" t="str">
        <f>IFERROR(VLOOKUP($A422,'Raw - F'!$B:$R,6,FALSE),"")</f>
        <v>Hcap</v>
      </c>
      <c r="E422" s="2" t="str">
        <f>SUBSTITUTE(IFERROR(VLOOKUP($A422,'Raw - F'!$B:$O,9,FALSE),""),"0","")</f>
        <v>4yo+</v>
      </c>
      <c r="F422" s="2" t="str">
        <f>SUBSTITUTE(IFERROR(VLOOKUP($A422,'Raw - F'!$B:$O,7,FALSE),""),"0","")</f>
        <v>Open</v>
      </c>
      <c r="G422" s="2">
        <f>IFERROR(IF(VLOOKUP($A422,'Raw - F'!$B:$O,11,FALSE)&gt;1,VLOOKUP($A422,'Raw - F'!$B:$O,11,FALSE),IF(VLOOKUP($A422,'Raw - F'!$B:$M,12,FALSE)&lt;&gt;"",VLOOKUP($A422,'Raw - F'!$B:$M,12,FALSE),"")),"")</f>
        <v>4</v>
      </c>
      <c r="H422" s="4" t="str">
        <f>IFERROR(VLOOKUP($A422,'Raw - F'!$B:$O,13,FALSE),"")</f>
        <v>66-85</v>
      </c>
      <c r="I422" s="2" t="str">
        <f>IFERROR(VLOOKUP($A422,'Raw - F'!$B:$O,10,FALSE),"")</f>
        <v>A</v>
      </c>
      <c r="J422" s="2" t="str">
        <f>IFERROR(VLOOKUP($A422,'Raw - F'!$B:$P,15,FALSE),"")</f>
        <v>1m 6f</v>
      </c>
      <c r="K422" s="16" t="str">
        <f>SUBSTITUTE(IFERROR(VLOOKUP($A422,'Raw - F'!$B:$X,23,FALSE),""),0,"")</f>
        <v xml:space="preserve"> </v>
      </c>
      <c r="L422" s="22" t="str">
        <f>IF(VLOOKUP($A422,'Raw - F'!$B:$AA,24,FALSE)="","",VLOOKUP($A422,'Raw - F'!$B:$AA,24,FALSE))</f>
        <v/>
      </c>
      <c r="M422" s="16" t="str">
        <f>SUBSTITUTE(IFERROR(VLOOKUP($A422,'Raw - F'!$B:$X,22,FALSE),""),0,"")</f>
        <v xml:space="preserve"> </v>
      </c>
      <c r="N422" s="16" t="str">
        <f>SUBSTITUTE(IFERROR(VLOOKUP($A422,'Raw - F'!$B:$X,8,FALSE),""),0,"")</f>
        <v/>
      </c>
      <c r="O422" s="16" t="str">
        <f>SUBSTITUTE(IFERROR(VLOOKUP($A422,'Raw - F'!$B:$AA,25,FALSE),""),0,"")</f>
        <v/>
      </c>
      <c r="P422" s="16" t="str">
        <f>SUBSTITUTE(IFERROR(VLOOKUP($A422,'Raw - F'!$B:$AA,21,FALSE),""),0,"")</f>
        <v/>
      </c>
    </row>
    <row r="423" spans="1:16" x14ac:dyDescent="0.35">
      <c r="A423">
        <v>414</v>
      </c>
      <c r="B423" s="9">
        <f>IFERROR(VLOOKUP($A423,'Raw - F'!$B:$R,2,FALSE),"")</f>
        <v>44336</v>
      </c>
      <c r="C423" s="2" t="str">
        <f>IFERROR(VLOOKUP($A423,'Raw - F'!$B:$R,3,FALSE),"")</f>
        <v>WOLVERHAMPTON</v>
      </c>
      <c r="D423" s="2" t="str">
        <f>IFERROR(VLOOKUP($A423,'Raw - F'!$B:$R,6,FALSE),"")</f>
        <v>Hcap</v>
      </c>
      <c r="E423" s="2" t="str">
        <f>SUBSTITUTE(IFERROR(VLOOKUP($A423,'Raw - F'!$B:$O,9,FALSE),""),"0","")</f>
        <v>4yo+</v>
      </c>
      <c r="F423" s="2" t="str">
        <f>SUBSTITUTE(IFERROR(VLOOKUP($A423,'Raw - F'!$B:$O,7,FALSE),""),"0","")</f>
        <v>Open</v>
      </c>
      <c r="G423" s="2">
        <f>IFERROR(IF(VLOOKUP($A423,'Raw - F'!$B:$O,11,FALSE)&gt;1,VLOOKUP($A423,'Raw - F'!$B:$O,11,FALSE),IF(VLOOKUP($A423,'Raw - F'!$B:$M,12,FALSE)&lt;&gt;"",VLOOKUP($A423,'Raw - F'!$B:$M,12,FALSE),"")),"")</f>
        <v>4</v>
      </c>
      <c r="H423" s="4" t="str">
        <f>IFERROR(VLOOKUP($A423,'Raw - F'!$B:$O,13,FALSE),"")</f>
        <v>61-80</v>
      </c>
      <c r="I423" s="2" t="str">
        <f>IFERROR(VLOOKUP($A423,'Raw - F'!$B:$O,10,FALSE),"")</f>
        <v>A</v>
      </c>
      <c r="J423" s="2" t="str">
        <f>IFERROR(VLOOKUP($A423,'Raw - F'!$B:$P,15,FALSE),"")</f>
        <v>6f</v>
      </c>
      <c r="K423" s="16" t="str">
        <f>SUBSTITUTE(IFERROR(VLOOKUP($A423,'Raw - F'!$B:$X,23,FALSE),""),0,"")</f>
        <v xml:space="preserve"> </v>
      </c>
      <c r="L423" s="22" t="str">
        <f>IF(VLOOKUP($A423,'Raw - F'!$B:$AA,24,FALSE)="","",VLOOKUP($A423,'Raw - F'!$B:$AA,24,FALSE))</f>
        <v/>
      </c>
      <c r="M423" s="16" t="str">
        <f>SUBSTITUTE(IFERROR(VLOOKUP($A423,'Raw - F'!$B:$X,22,FALSE),""),0,"")</f>
        <v xml:space="preserve"> </v>
      </c>
      <c r="N423" s="16" t="str">
        <f>SUBSTITUTE(IFERROR(VLOOKUP($A423,'Raw - F'!$B:$X,8,FALSE),""),0,"")</f>
        <v/>
      </c>
      <c r="O423" s="16" t="str">
        <f>SUBSTITUTE(IFERROR(VLOOKUP($A423,'Raw - F'!$B:$AA,25,FALSE),""),0,"")</f>
        <v/>
      </c>
      <c r="P423" s="16" t="str">
        <f>SUBSTITUTE(IFERROR(VLOOKUP($A423,'Raw - F'!$B:$AA,21,FALSE),""),0,"")</f>
        <v/>
      </c>
    </row>
    <row r="424" spans="1:16" x14ac:dyDescent="0.35">
      <c r="A424">
        <v>415</v>
      </c>
      <c r="B424" s="9">
        <f>IFERROR(VLOOKUP($A424,'Raw - F'!$B:$R,2,FALSE),"")</f>
        <v>44336</v>
      </c>
      <c r="C424" s="2" t="str">
        <f>IFERROR(VLOOKUP($A424,'Raw - F'!$B:$R,3,FALSE),"")</f>
        <v>WOLVERHAMPTON</v>
      </c>
      <c r="D424" s="2" t="str">
        <f>IFERROR(VLOOKUP($A424,'Raw - F'!$B:$R,6,FALSE),"")</f>
        <v>WFA</v>
      </c>
      <c r="E424" s="2" t="str">
        <f>SUBSTITUTE(IFERROR(VLOOKUP($A424,'Raw - F'!$B:$O,9,FALSE),""),"0","")</f>
        <v>3yo+</v>
      </c>
      <c r="F424" s="2" t="str">
        <f>SUBSTITUTE(IFERROR(VLOOKUP($A424,'Raw - F'!$B:$O,7,FALSE),""),"0","")</f>
        <v>Mdn</v>
      </c>
      <c r="G424" s="2">
        <f>IFERROR(IF(VLOOKUP($A424,'Raw - F'!$B:$O,11,FALSE)&gt;1,VLOOKUP($A424,'Raw - F'!$B:$O,11,FALSE),IF(VLOOKUP($A424,'Raw - F'!$B:$M,12,FALSE)&lt;&gt;"",VLOOKUP($A424,'Raw - F'!$B:$M,12,FALSE),"")),"")</f>
        <v>5</v>
      </c>
      <c r="H424" s="4" t="str">
        <f>IFERROR(VLOOKUP($A424,'Raw - F'!$B:$O,13,FALSE),"")</f>
        <v>Open</v>
      </c>
      <c r="I424" s="2" t="str">
        <f>IFERROR(VLOOKUP($A424,'Raw - F'!$B:$O,10,FALSE),"")</f>
        <v>F</v>
      </c>
      <c r="J424" s="2" t="str">
        <f>IFERROR(VLOOKUP($A424,'Raw - F'!$B:$P,15,FALSE),"")</f>
        <v>7f</v>
      </c>
      <c r="K424" s="16" t="str">
        <f>SUBSTITUTE(IFERROR(VLOOKUP($A424,'Raw - F'!$B:$X,23,FALSE),""),0,"")</f>
        <v xml:space="preserve"> </v>
      </c>
      <c r="L424" s="22" t="str">
        <f>IF(VLOOKUP($A424,'Raw - F'!$B:$AA,24,FALSE)="","",VLOOKUP($A424,'Raw - F'!$B:$AA,24,FALSE))</f>
        <v/>
      </c>
      <c r="M424" s="16" t="str">
        <f>SUBSTITUTE(IFERROR(VLOOKUP($A424,'Raw - F'!$B:$X,22,FALSE),""),0,"")</f>
        <v xml:space="preserve"> </v>
      </c>
      <c r="N424" s="16" t="str">
        <f>SUBSTITUTE(IFERROR(VLOOKUP($A424,'Raw - F'!$B:$X,8,FALSE),""),0,"")</f>
        <v/>
      </c>
      <c r="O424" s="16" t="str">
        <f>SUBSTITUTE(IFERROR(VLOOKUP($A424,'Raw - F'!$B:$AA,25,FALSE),""),0,"")</f>
        <v/>
      </c>
      <c r="P424" s="16" t="str">
        <f>SUBSTITUTE(IFERROR(VLOOKUP($A424,'Raw - F'!$B:$AA,21,FALSE),""),0,"")</f>
        <v/>
      </c>
    </row>
    <row r="425" spans="1:16" x14ac:dyDescent="0.35">
      <c r="A425">
        <v>416</v>
      </c>
      <c r="B425" s="9">
        <f>IFERROR(VLOOKUP($A425,'Raw - F'!$B:$R,2,FALSE),"")</f>
        <v>44336</v>
      </c>
      <c r="C425" s="2" t="str">
        <f>IFERROR(VLOOKUP($A425,'Raw - F'!$B:$R,3,FALSE),"")</f>
        <v>WOLVERHAMPTON</v>
      </c>
      <c r="D425" s="2" t="str">
        <f>IFERROR(VLOOKUP($A425,'Raw - F'!$B:$R,6,FALSE),"")</f>
        <v>Hcap</v>
      </c>
      <c r="E425" s="2" t="str">
        <f>SUBSTITUTE(IFERROR(VLOOKUP($A425,'Raw - F'!$B:$O,9,FALSE),""),"0","")</f>
        <v>4yo+</v>
      </c>
      <c r="F425" s="2" t="str">
        <f>SUBSTITUTE(IFERROR(VLOOKUP($A425,'Raw - F'!$B:$O,7,FALSE),""),"0","")</f>
        <v>Open</v>
      </c>
      <c r="G425" s="2">
        <f>IFERROR(IF(VLOOKUP($A425,'Raw - F'!$B:$O,11,FALSE)&gt;1,VLOOKUP($A425,'Raw - F'!$B:$O,11,FALSE),IF(VLOOKUP($A425,'Raw - F'!$B:$M,12,FALSE)&lt;&gt;"",VLOOKUP($A425,'Raw - F'!$B:$M,12,FALSE),"")),"")</f>
        <v>6</v>
      </c>
      <c r="H425" s="4" t="str">
        <f>IFERROR(VLOOKUP($A425,'Raw - F'!$B:$O,13,FALSE),"")</f>
        <v>46-55</v>
      </c>
      <c r="I425" s="2" t="str">
        <f>IFERROR(VLOOKUP($A425,'Raw - F'!$B:$O,10,FALSE),"")</f>
        <v>A</v>
      </c>
      <c r="J425" s="2" t="str">
        <f>IFERROR(VLOOKUP($A425,'Raw - F'!$B:$P,15,FALSE),"")</f>
        <v>1m 2f</v>
      </c>
      <c r="K425" s="16" t="str">
        <f>SUBSTITUTE(IFERROR(VLOOKUP($A425,'Raw - F'!$B:$X,23,FALSE),""),0,"")</f>
        <v xml:space="preserve"> </v>
      </c>
      <c r="L425" s="22" t="str">
        <f>IF(VLOOKUP($A425,'Raw - F'!$B:$AA,24,FALSE)="","",VLOOKUP($A425,'Raw - F'!$B:$AA,24,FALSE))</f>
        <v/>
      </c>
      <c r="M425" s="16" t="str">
        <f>SUBSTITUTE(IFERROR(VLOOKUP($A425,'Raw - F'!$B:$X,22,FALSE),""),0,"")</f>
        <v xml:space="preserve"> </v>
      </c>
      <c r="N425" s="16" t="str">
        <f>SUBSTITUTE(IFERROR(VLOOKUP($A425,'Raw - F'!$B:$X,8,FALSE),""),0,"")</f>
        <v/>
      </c>
      <c r="O425" s="16" t="str">
        <f>SUBSTITUTE(IFERROR(VLOOKUP($A425,'Raw - F'!$B:$AA,25,FALSE),""),0,"")</f>
        <v/>
      </c>
      <c r="P425" s="16" t="str">
        <f>SUBSTITUTE(IFERROR(VLOOKUP($A425,'Raw - F'!$B:$AA,21,FALSE),""),0,"")</f>
        <v/>
      </c>
    </row>
    <row r="426" spans="1:16" x14ac:dyDescent="0.35">
      <c r="A426">
        <v>417</v>
      </c>
      <c r="B426" s="9">
        <f>IFERROR(VLOOKUP($A426,'Raw - F'!$B:$R,2,FALSE),"")</f>
        <v>44336</v>
      </c>
      <c r="C426" s="2" t="str">
        <f>IFERROR(VLOOKUP($A426,'Raw - F'!$B:$R,3,FALSE),"")</f>
        <v>WOLVERHAMPTON</v>
      </c>
      <c r="D426" s="2" t="str">
        <f>IFERROR(VLOOKUP($A426,'Raw - F'!$B:$R,6,FALSE),"")</f>
        <v>WFA</v>
      </c>
      <c r="E426" s="2" t="str">
        <f>SUBSTITUTE(IFERROR(VLOOKUP($A426,'Raw - F'!$B:$O,9,FALSE),""),"0","")</f>
        <v>4yo+</v>
      </c>
      <c r="F426" s="2" t="str">
        <f>SUBSTITUTE(IFERROR(VLOOKUP($A426,'Raw - F'!$B:$O,7,FALSE),""),"0","")</f>
        <v>Open</v>
      </c>
      <c r="G426" s="2">
        <f>IFERROR(IF(VLOOKUP($A426,'Raw - F'!$B:$O,11,FALSE)&gt;1,VLOOKUP($A426,'Raw - F'!$B:$O,11,FALSE),IF(VLOOKUP($A426,'Raw - F'!$B:$M,12,FALSE)&lt;&gt;"",VLOOKUP($A426,'Raw - F'!$B:$M,12,FALSE),"")),"")</f>
        <v>6</v>
      </c>
      <c r="H426" s="4" t="str">
        <f>IFERROR(VLOOKUP($A426,'Raw - F'!$B:$O,13,FALSE),"")</f>
        <v>0-50</v>
      </c>
      <c r="I426" s="2" t="str">
        <f>IFERROR(VLOOKUP($A426,'Raw - F'!$B:$O,10,FALSE),"")</f>
        <v>A</v>
      </c>
      <c r="J426" s="2" t="str">
        <f>IFERROR(VLOOKUP($A426,'Raw - F'!$B:$P,15,FALSE),"")</f>
        <v>7f</v>
      </c>
      <c r="K426" s="16" t="str">
        <f>SUBSTITUTE(IFERROR(VLOOKUP($A426,'Raw - F'!$B:$X,23,FALSE),""),0,"")</f>
        <v xml:space="preserve"> </v>
      </c>
      <c r="L426" s="22" t="str">
        <f>IF(VLOOKUP($A426,'Raw - F'!$B:$AA,24,FALSE)="","",VLOOKUP($A426,'Raw - F'!$B:$AA,24,FALSE))</f>
        <v/>
      </c>
      <c r="M426" s="16" t="str">
        <f>SUBSTITUTE(IFERROR(VLOOKUP($A426,'Raw - F'!$B:$X,22,FALSE),""),0,"")</f>
        <v xml:space="preserve"> </v>
      </c>
      <c r="N426" s="16" t="str">
        <f>SUBSTITUTE(IFERROR(VLOOKUP($A426,'Raw - F'!$B:$X,8,FALSE),""),0,"")</f>
        <v>Classified</v>
      </c>
      <c r="O426" s="16" t="str">
        <f>SUBSTITUTE(IFERROR(VLOOKUP($A426,'Raw - F'!$B:$AA,25,FALSE),""),0,"")</f>
        <v/>
      </c>
      <c r="P426" s="16" t="str">
        <f>SUBSTITUTE(IFERROR(VLOOKUP($A426,'Raw - F'!$B:$AA,21,FALSE),""),0,"")</f>
        <v/>
      </c>
    </row>
    <row r="427" spans="1:16" x14ac:dyDescent="0.35">
      <c r="A427">
        <v>418</v>
      </c>
      <c r="B427" s="9">
        <f>IFERROR(VLOOKUP($A427,'Raw - F'!$B:$R,2,FALSE),"")</f>
        <v>44336</v>
      </c>
      <c r="C427" s="2" t="str">
        <f>IFERROR(VLOOKUP($A427,'Raw - F'!$B:$R,3,FALSE),"")</f>
        <v>WOLVERHAMPTON</v>
      </c>
      <c r="D427" s="2" t="str">
        <f>IFERROR(VLOOKUP($A427,'Raw - F'!$B:$R,6,FALSE),"")</f>
        <v>Hcap</v>
      </c>
      <c r="E427" s="2" t="str">
        <f>SUBSTITUTE(IFERROR(VLOOKUP($A427,'Raw - F'!$B:$O,9,FALSE),""),"0","")</f>
        <v>4yo+</v>
      </c>
      <c r="F427" s="2" t="str">
        <f>SUBSTITUTE(IFERROR(VLOOKUP($A427,'Raw - F'!$B:$O,7,FALSE),""),"0","")</f>
        <v>Open</v>
      </c>
      <c r="G427" s="2">
        <f>IFERROR(IF(VLOOKUP($A427,'Raw - F'!$B:$O,11,FALSE)&gt;1,VLOOKUP($A427,'Raw - F'!$B:$O,11,FALSE),IF(VLOOKUP($A427,'Raw - F'!$B:$M,12,FALSE)&lt;&gt;"",VLOOKUP($A427,'Raw - F'!$B:$M,12,FALSE),"")),"")</f>
        <v>6</v>
      </c>
      <c r="H427" s="4" t="str">
        <f>IFERROR(VLOOKUP($A427,'Raw - F'!$B:$O,13,FALSE),"")</f>
        <v>46-60</v>
      </c>
      <c r="I427" s="2" t="str">
        <f>IFERROR(VLOOKUP($A427,'Raw - F'!$B:$O,10,FALSE),"")</f>
        <v>A</v>
      </c>
      <c r="J427" s="2" t="str">
        <f>IFERROR(VLOOKUP($A427,'Raw - F'!$B:$P,15,FALSE),"")</f>
        <v>1m</v>
      </c>
      <c r="K427" s="16" t="str">
        <f>SUBSTITUTE(IFERROR(VLOOKUP($A427,'Raw - F'!$B:$X,23,FALSE),""),0,"")</f>
        <v xml:space="preserve"> </v>
      </c>
      <c r="L427" s="22" t="str">
        <f>IF(VLOOKUP($A427,'Raw - F'!$B:$AA,24,FALSE)="","",VLOOKUP($A427,'Raw - F'!$B:$AA,24,FALSE))</f>
        <v/>
      </c>
      <c r="M427" s="16" t="str">
        <f>SUBSTITUTE(IFERROR(VLOOKUP($A427,'Raw - F'!$B:$X,22,FALSE),""),0,"")</f>
        <v xml:space="preserve"> </v>
      </c>
      <c r="N427" s="16" t="str">
        <f>SUBSTITUTE(IFERROR(VLOOKUP($A427,'Raw - F'!$B:$X,8,FALSE),""),0,"")</f>
        <v/>
      </c>
      <c r="O427" s="16" t="str">
        <f>SUBSTITUTE(IFERROR(VLOOKUP($A427,'Raw - F'!$B:$AA,25,FALSE),""),0,"")</f>
        <v/>
      </c>
      <c r="P427" s="16" t="str">
        <f>SUBSTITUTE(IFERROR(VLOOKUP($A427,'Raw - F'!$B:$AA,21,FALSE),""),0,"")</f>
        <v/>
      </c>
    </row>
    <row r="428" spans="1:16" x14ac:dyDescent="0.35">
      <c r="A428">
        <v>419</v>
      </c>
      <c r="B428" s="9">
        <f>IFERROR(VLOOKUP($A428,'Raw - F'!$B:$R,2,FALSE),"")</f>
        <v>44337</v>
      </c>
      <c r="C428" s="2" t="str">
        <f>IFERROR(VLOOKUP($A428,'Raw - F'!$B:$R,3,FALSE),"")</f>
        <v>BATH</v>
      </c>
      <c r="D428" s="2" t="str">
        <f>IFERROR(VLOOKUP($A428,'Raw - F'!$B:$R,6,FALSE),"")</f>
        <v>Hcap</v>
      </c>
      <c r="E428" s="2" t="str">
        <f>SUBSTITUTE(IFERROR(VLOOKUP($A428,'Raw - F'!$B:$O,9,FALSE),""),"0","")</f>
        <v>4yo+</v>
      </c>
      <c r="F428" s="2" t="str">
        <f>SUBSTITUTE(IFERROR(VLOOKUP($A428,'Raw - F'!$B:$O,7,FALSE),""),"0","")</f>
        <v>Open</v>
      </c>
      <c r="G428" s="2">
        <f>IFERROR(IF(VLOOKUP($A428,'Raw - F'!$B:$O,11,FALSE)&gt;1,VLOOKUP($A428,'Raw - F'!$B:$O,11,FALSE),IF(VLOOKUP($A428,'Raw - F'!$B:$M,12,FALSE)&lt;&gt;"",VLOOKUP($A428,'Raw - F'!$B:$M,12,FALSE),"")),"")</f>
        <v>4</v>
      </c>
      <c r="H428" s="4" t="str">
        <f>IFERROR(VLOOKUP($A428,'Raw - F'!$B:$O,13,FALSE),"")</f>
        <v>61-80</v>
      </c>
      <c r="I428" s="2" t="str">
        <f>IFERROR(VLOOKUP($A428,'Raw - F'!$B:$O,10,FALSE),"")</f>
        <v>A</v>
      </c>
      <c r="J428" s="2" t="str">
        <f>IFERROR(VLOOKUP($A428,'Raw - F'!$B:$P,15,FALSE),"")</f>
        <v>5f</v>
      </c>
      <c r="K428" s="16" t="str">
        <f>SUBSTITUTE(IFERROR(VLOOKUP($A428,'Raw - F'!$B:$X,23,FALSE),""),0,"")</f>
        <v xml:space="preserve"> </v>
      </c>
      <c r="L428" s="22" t="str">
        <f>IF(VLOOKUP($A428,'Raw - F'!$B:$AA,24,FALSE)="","",VLOOKUP($A428,'Raw - F'!$B:$AA,24,FALSE))</f>
        <v/>
      </c>
      <c r="M428" s="16" t="str">
        <f>SUBSTITUTE(IFERROR(VLOOKUP($A428,'Raw - F'!$B:$X,22,FALSE),""),0,"")</f>
        <v xml:space="preserve"> </v>
      </c>
      <c r="N428" s="16" t="str">
        <f>SUBSTITUTE(IFERROR(VLOOKUP($A428,'Raw - F'!$B:$X,8,FALSE),""),0,"")</f>
        <v/>
      </c>
      <c r="O428" s="16" t="str">
        <f>SUBSTITUTE(IFERROR(VLOOKUP($A428,'Raw - F'!$B:$AA,25,FALSE),""),0,"")</f>
        <v/>
      </c>
      <c r="P428" s="16" t="str">
        <f>SUBSTITUTE(IFERROR(VLOOKUP($A428,'Raw - F'!$B:$AA,21,FALSE),""),0,"")</f>
        <v/>
      </c>
    </row>
    <row r="429" spans="1:16" x14ac:dyDescent="0.35">
      <c r="A429">
        <v>420</v>
      </c>
      <c r="B429" s="9">
        <f>IFERROR(VLOOKUP($A429,'Raw - F'!$B:$R,2,FALSE),"")</f>
        <v>44337</v>
      </c>
      <c r="C429" s="2" t="str">
        <f>IFERROR(VLOOKUP($A429,'Raw - F'!$B:$R,3,FALSE),"")</f>
        <v>BATH</v>
      </c>
      <c r="D429" s="2" t="str">
        <f>IFERROR(VLOOKUP($A429,'Raw - F'!$B:$R,6,FALSE),"")</f>
        <v>WFA</v>
      </c>
      <c r="E429" s="2" t="str">
        <f>SUBSTITUTE(IFERROR(VLOOKUP($A429,'Raw - F'!$B:$O,9,FALSE),""),"0","")</f>
        <v>2yo</v>
      </c>
      <c r="F429" s="2" t="str">
        <f>SUBSTITUTE(IFERROR(VLOOKUP($A429,'Raw - F'!$B:$O,7,FALSE),""),"0","")</f>
        <v>Mdn</v>
      </c>
      <c r="G429" s="2">
        <f>IFERROR(IF(VLOOKUP($A429,'Raw - F'!$B:$O,11,FALSE)&gt;1,VLOOKUP($A429,'Raw - F'!$B:$O,11,FALSE),IF(VLOOKUP($A429,'Raw - F'!$B:$M,12,FALSE)&lt;&gt;"",VLOOKUP($A429,'Raw - F'!$B:$M,12,FALSE),"")),"")</f>
        <v>4</v>
      </c>
      <c r="H429" s="4" t="str">
        <f>IFERROR(VLOOKUP($A429,'Raw - F'!$B:$O,13,FALSE),"")</f>
        <v>Open</v>
      </c>
      <c r="I429" s="2" t="str">
        <f>IFERROR(VLOOKUP($A429,'Raw - F'!$B:$O,10,FALSE),"")</f>
        <v>A</v>
      </c>
      <c r="J429" s="2" t="str">
        <f>IFERROR(VLOOKUP($A429,'Raw - F'!$B:$P,15,FALSE),"")</f>
        <v>5f</v>
      </c>
      <c r="K429" s="16" t="str">
        <f>SUBSTITUTE(IFERROR(VLOOKUP($A429,'Raw - F'!$B:$X,23,FALSE),""),0,"")</f>
        <v xml:space="preserve"> </v>
      </c>
      <c r="L429" s="22" t="str">
        <f>IF(VLOOKUP($A429,'Raw - F'!$B:$AA,24,FALSE)="","",VLOOKUP($A429,'Raw - F'!$B:$AA,24,FALSE))</f>
        <v/>
      </c>
      <c r="M429" s="16" t="str">
        <f>SUBSTITUTE(IFERROR(VLOOKUP($A429,'Raw - F'!$B:$X,22,FALSE),""),0,"")</f>
        <v xml:space="preserve"> </v>
      </c>
      <c r="N429" s="16" t="str">
        <f>SUBSTITUTE(IFERROR(VLOOKUP($A429,'Raw - F'!$B:$X,8,FALSE),""),0,"")</f>
        <v/>
      </c>
      <c r="O429" s="16" t="str">
        <f>SUBSTITUTE(IFERROR(VLOOKUP($A429,'Raw - F'!$B:$AA,25,FALSE),""),0,"")</f>
        <v>EBF</v>
      </c>
      <c r="P429" s="16" t="str">
        <f>SUBSTITUTE(IFERROR(VLOOKUP($A429,'Raw - F'!$B:$AA,21,FALSE),""),0,"")</f>
        <v/>
      </c>
    </row>
    <row r="430" spans="1:16" x14ac:dyDescent="0.35">
      <c r="A430">
        <v>421</v>
      </c>
      <c r="B430" s="9">
        <f>IFERROR(VLOOKUP($A430,'Raw - F'!$B:$R,2,FALSE),"")</f>
        <v>44337</v>
      </c>
      <c r="C430" s="2" t="str">
        <f>IFERROR(VLOOKUP($A430,'Raw - F'!$B:$R,3,FALSE),"")</f>
        <v>BATH</v>
      </c>
      <c r="D430" s="2" t="str">
        <f>IFERROR(VLOOKUP($A430,'Raw - F'!$B:$R,6,FALSE),"")</f>
        <v>WFA</v>
      </c>
      <c r="E430" s="2" t="str">
        <f>SUBSTITUTE(IFERROR(VLOOKUP($A430,'Raw - F'!$B:$O,9,FALSE),""),"0","")</f>
        <v>3yo</v>
      </c>
      <c r="F430" s="2" t="str">
        <f>SUBSTITUTE(IFERROR(VLOOKUP($A430,'Raw - F'!$B:$O,7,FALSE),""),"0","")</f>
        <v>Mdn</v>
      </c>
      <c r="G430" s="2">
        <f>IFERROR(IF(VLOOKUP($A430,'Raw - F'!$B:$O,11,FALSE)&gt;1,VLOOKUP($A430,'Raw - F'!$B:$O,11,FALSE),IF(VLOOKUP($A430,'Raw - F'!$B:$M,12,FALSE)&lt;&gt;"",VLOOKUP($A430,'Raw - F'!$B:$M,12,FALSE),"")),"")</f>
        <v>5</v>
      </c>
      <c r="H430" s="4" t="str">
        <f>IFERROR(VLOOKUP($A430,'Raw - F'!$B:$O,13,FALSE),"")</f>
        <v>Open</v>
      </c>
      <c r="I430" s="2" t="str">
        <f>IFERROR(VLOOKUP($A430,'Raw - F'!$B:$O,10,FALSE),"")</f>
        <v>A</v>
      </c>
      <c r="J430" s="2" t="str">
        <f>IFERROR(VLOOKUP($A430,'Raw - F'!$B:$P,15,FALSE),"")</f>
        <v>1m 2f</v>
      </c>
      <c r="K430" s="16" t="str">
        <f>SUBSTITUTE(IFERROR(VLOOKUP($A430,'Raw - F'!$B:$X,23,FALSE),""),0,"")</f>
        <v xml:space="preserve"> </v>
      </c>
      <c r="L430" s="22" t="str">
        <f>IF(VLOOKUP($A430,'Raw - F'!$B:$AA,24,FALSE)="","",VLOOKUP($A430,'Raw - F'!$B:$AA,24,FALSE))</f>
        <v/>
      </c>
      <c r="M430" s="16" t="str">
        <f>SUBSTITUTE(IFERROR(VLOOKUP($A430,'Raw - F'!$B:$X,22,FALSE),""),0,"")</f>
        <v xml:space="preserve"> </v>
      </c>
      <c r="N430" s="16" t="str">
        <f>SUBSTITUTE(IFERROR(VLOOKUP($A430,'Raw - F'!$B:$X,8,FALSE),""),0,"")</f>
        <v/>
      </c>
      <c r="O430" s="16" t="str">
        <f>SUBSTITUTE(IFERROR(VLOOKUP($A430,'Raw - F'!$B:$AA,25,FALSE),""),0,"")</f>
        <v/>
      </c>
      <c r="P430" s="16" t="str">
        <f>SUBSTITUTE(IFERROR(VLOOKUP($A430,'Raw - F'!$B:$AA,21,FALSE),""),0,"")</f>
        <v/>
      </c>
    </row>
    <row r="431" spans="1:16" x14ac:dyDescent="0.35">
      <c r="A431">
        <v>422</v>
      </c>
      <c r="B431" s="9">
        <f>IFERROR(VLOOKUP($A431,'Raw - F'!$B:$R,2,FALSE),"")</f>
        <v>44337</v>
      </c>
      <c r="C431" s="2" t="str">
        <f>IFERROR(VLOOKUP($A431,'Raw - F'!$B:$R,3,FALSE),"")</f>
        <v>BATH</v>
      </c>
      <c r="D431" s="2" t="str">
        <f>IFERROR(VLOOKUP($A431,'Raw - F'!$B:$R,6,FALSE),"")</f>
        <v>Hcap</v>
      </c>
      <c r="E431" s="2" t="str">
        <f>SUBSTITUTE(IFERROR(VLOOKUP($A431,'Raw - F'!$B:$O,9,FALSE),""),"0","")</f>
        <v>4yo+</v>
      </c>
      <c r="F431" s="2" t="str">
        <f>SUBSTITUTE(IFERROR(VLOOKUP($A431,'Raw - F'!$B:$O,7,FALSE),""),"0","")</f>
        <v>Open</v>
      </c>
      <c r="G431" s="2">
        <f>IFERROR(IF(VLOOKUP($A431,'Raw - F'!$B:$O,11,FALSE)&gt;1,VLOOKUP($A431,'Raw - F'!$B:$O,11,FALSE),IF(VLOOKUP($A431,'Raw - F'!$B:$M,12,FALSE)&lt;&gt;"",VLOOKUP($A431,'Raw - F'!$B:$M,12,FALSE),"")),"")</f>
        <v>5</v>
      </c>
      <c r="H431" s="4" t="str">
        <f>IFERROR(VLOOKUP($A431,'Raw - F'!$B:$O,13,FALSE),"")</f>
        <v>56-75</v>
      </c>
      <c r="I431" s="2" t="str">
        <f>IFERROR(VLOOKUP($A431,'Raw - F'!$B:$O,10,FALSE),"")</f>
        <v>F</v>
      </c>
      <c r="J431" s="2" t="str">
        <f>IFERROR(VLOOKUP($A431,'Raw - F'!$B:$P,15,FALSE),"")</f>
        <v>6f</v>
      </c>
      <c r="K431" s="16" t="str">
        <f>SUBSTITUTE(IFERROR(VLOOKUP($A431,'Raw - F'!$B:$X,23,FALSE),""),0,"")</f>
        <v xml:space="preserve"> </v>
      </c>
      <c r="L431" s="22" t="str">
        <f>IF(VLOOKUP($A431,'Raw - F'!$B:$AA,24,FALSE)="","",VLOOKUP($A431,'Raw - F'!$B:$AA,24,FALSE))</f>
        <v/>
      </c>
      <c r="M431" s="16" t="str">
        <f>SUBSTITUTE(IFERROR(VLOOKUP($A431,'Raw - F'!$B:$X,22,FALSE),""),0,"")</f>
        <v xml:space="preserve"> </v>
      </c>
      <c r="N431" s="16" t="str">
        <f>SUBSTITUTE(IFERROR(VLOOKUP($A431,'Raw - F'!$B:$X,8,FALSE),""),0,"")</f>
        <v/>
      </c>
      <c r="O431" s="16" t="str">
        <f>SUBSTITUTE(IFERROR(VLOOKUP($A431,'Raw - F'!$B:$AA,25,FALSE),""),0,"")</f>
        <v/>
      </c>
      <c r="P431" s="16" t="str">
        <f>SUBSTITUTE(IFERROR(VLOOKUP($A431,'Raw - F'!$B:$AA,21,FALSE),""),0,"")</f>
        <v/>
      </c>
    </row>
    <row r="432" spans="1:16" x14ac:dyDescent="0.35">
      <c r="A432">
        <v>423</v>
      </c>
      <c r="B432" s="9">
        <f>IFERROR(VLOOKUP($A432,'Raw - F'!$B:$R,2,FALSE),"")</f>
        <v>44337</v>
      </c>
      <c r="C432" s="2" t="str">
        <f>IFERROR(VLOOKUP($A432,'Raw - F'!$B:$R,3,FALSE),"")</f>
        <v>BATH</v>
      </c>
      <c r="D432" s="2" t="str">
        <f>IFERROR(VLOOKUP($A432,'Raw - F'!$B:$R,6,FALSE),"")</f>
        <v>Hcap</v>
      </c>
      <c r="E432" s="2" t="str">
        <f>SUBSTITUTE(IFERROR(VLOOKUP($A432,'Raw - F'!$B:$O,9,FALSE),""),"0","")</f>
        <v>4yo+</v>
      </c>
      <c r="F432" s="2" t="str">
        <f>SUBSTITUTE(IFERROR(VLOOKUP($A432,'Raw - F'!$B:$O,7,FALSE),""),"0","")</f>
        <v>Open</v>
      </c>
      <c r="G432" s="2">
        <f>IFERROR(IF(VLOOKUP($A432,'Raw - F'!$B:$O,11,FALSE)&gt;1,VLOOKUP($A432,'Raw - F'!$B:$O,11,FALSE),IF(VLOOKUP($A432,'Raw - F'!$B:$M,12,FALSE)&lt;&gt;"",VLOOKUP($A432,'Raw - F'!$B:$M,12,FALSE),"")),"")</f>
        <v>6</v>
      </c>
      <c r="H432" s="4" t="str">
        <f>IFERROR(VLOOKUP($A432,'Raw - F'!$B:$O,13,FALSE),"")</f>
        <v>46-65</v>
      </c>
      <c r="I432" s="2" t="str">
        <f>IFERROR(VLOOKUP($A432,'Raw - F'!$B:$O,10,FALSE),"")</f>
        <v>A</v>
      </c>
      <c r="J432" s="2" t="str">
        <f>IFERROR(VLOOKUP($A432,'Raw - F'!$B:$P,15,FALSE),"")</f>
        <v>1m</v>
      </c>
      <c r="K432" s="16" t="str">
        <f>SUBSTITUTE(IFERROR(VLOOKUP($A432,'Raw - F'!$B:$X,23,FALSE),""),0,"")</f>
        <v xml:space="preserve"> </v>
      </c>
      <c r="L432" s="22" t="str">
        <f>IF(VLOOKUP($A432,'Raw - F'!$B:$AA,24,FALSE)="","",VLOOKUP($A432,'Raw - F'!$B:$AA,24,FALSE))</f>
        <v/>
      </c>
      <c r="M432" s="16" t="str">
        <f>SUBSTITUTE(IFERROR(VLOOKUP($A432,'Raw - F'!$B:$X,22,FALSE),""),0,"")</f>
        <v xml:space="preserve"> </v>
      </c>
      <c r="N432" s="16" t="str">
        <f>SUBSTITUTE(IFERROR(VLOOKUP($A432,'Raw - F'!$B:$X,8,FALSE),""),0,"")</f>
        <v/>
      </c>
      <c r="O432" s="16" t="str">
        <f>SUBSTITUTE(IFERROR(VLOOKUP($A432,'Raw - F'!$B:$AA,25,FALSE),""),0,"")</f>
        <v/>
      </c>
      <c r="P432" s="16" t="str">
        <f>SUBSTITUTE(IFERROR(VLOOKUP($A432,'Raw - F'!$B:$AA,21,FALSE),""),0,"")</f>
        <v/>
      </c>
    </row>
    <row r="433" spans="1:16" x14ac:dyDescent="0.35">
      <c r="A433">
        <v>424</v>
      </c>
      <c r="B433" s="9">
        <f>IFERROR(VLOOKUP($A433,'Raw - F'!$B:$R,2,FALSE),"")</f>
        <v>44337</v>
      </c>
      <c r="C433" s="2" t="str">
        <f>IFERROR(VLOOKUP($A433,'Raw - F'!$B:$R,3,FALSE),"")</f>
        <v>BATH</v>
      </c>
      <c r="D433" s="2" t="str">
        <f>IFERROR(VLOOKUP($A433,'Raw - F'!$B:$R,6,FALSE),"")</f>
        <v>Hcap</v>
      </c>
      <c r="E433" s="2" t="str">
        <f>SUBSTITUTE(IFERROR(VLOOKUP($A433,'Raw - F'!$B:$O,9,FALSE),""),"0","")</f>
        <v>4yo+</v>
      </c>
      <c r="F433" s="2" t="str">
        <f>SUBSTITUTE(IFERROR(VLOOKUP($A433,'Raw - F'!$B:$O,7,FALSE),""),"0","")</f>
        <v>Open</v>
      </c>
      <c r="G433" s="2">
        <f>IFERROR(IF(VLOOKUP($A433,'Raw - F'!$B:$O,11,FALSE)&gt;1,VLOOKUP($A433,'Raw - F'!$B:$O,11,FALSE),IF(VLOOKUP($A433,'Raw - F'!$B:$M,12,FALSE)&lt;&gt;"",VLOOKUP($A433,'Raw - F'!$B:$M,12,FALSE),"")),"")</f>
        <v>6</v>
      </c>
      <c r="H433" s="4" t="str">
        <f>IFERROR(VLOOKUP($A433,'Raw - F'!$B:$O,13,FALSE),"")</f>
        <v>46-55</v>
      </c>
      <c r="I433" s="2" t="str">
        <f>IFERROR(VLOOKUP($A433,'Raw - F'!$B:$O,10,FALSE),"")</f>
        <v>A</v>
      </c>
      <c r="J433" s="2" t="str">
        <f>IFERROR(VLOOKUP($A433,'Raw - F'!$B:$P,15,FALSE),"")</f>
        <v>6f</v>
      </c>
      <c r="K433" s="16" t="str">
        <f>SUBSTITUTE(IFERROR(VLOOKUP($A433,'Raw - F'!$B:$X,23,FALSE),""),0,"")</f>
        <v xml:space="preserve"> </v>
      </c>
      <c r="L433" s="22" t="str">
        <f>IF(VLOOKUP($A433,'Raw - F'!$B:$AA,24,FALSE)="","",VLOOKUP($A433,'Raw - F'!$B:$AA,24,FALSE))</f>
        <v/>
      </c>
      <c r="M433" s="16" t="str">
        <f>SUBSTITUTE(IFERROR(VLOOKUP($A433,'Raw - F'!$B:$X,22,FALSE),""),0,"")</f>
        <v xml:space="preserve"> </v>
      </c>
      <c r="N433" s="16" t="str">
        <f>SUBSTITUTE(IFERROR(VLOOKUP($A433,'Raw - F'!$B:$X,8,FALSE),""),0,"")</f>
        <v/>
      </c>
      <c r="O433" s="16" t="str">
        <f>SUBSTITUTE(IFERROR(VLOOKUP($A433,'Raw - F'!$B:$AA,25,FALSE),""),0,"")</f>
        <v/>
      </c>
      <c r="P433" s="16" t="str">
        <f>SUBSTITUTE(IFERROR(VLOOKUP($A433,'Raw - F'!$B:$AA,21,FALSE),""),0,"")</f>
        <v/>
      </c>
    </row>
    <row r="434" spans="1:16" x14ac:dyDescent="0.35">
      <c r="A434">
        <v>425</v>
      </c>
      <c r="B434" s="9">
        <f>IFERROR(VLOOKUP($A434,'Raw - F'!$B:$R,2,FALSE),"")</f>
        <v>44337</v>
      </c>
      <c r="C434" s="2" t="str">
        <f>IFERROR(VLOOKUP($A434,'Raw - F'!$B:$R,3,FALSE),"")</f>
        <v>BATH</v>
      </c>
      <c r="D434" s="2" t="str">
        <f>IFERROR(VLOOKUP($A434,'Raw - F'!$B:$R,6,FALSE),"")</f>
        <v>Hcap</v>
      </c>
      <c r="E434" s="2" t="str">
        <f>SUBSTITUTE(IFERROR(VLOOKUP($A434,'Raw - F'!$B:$O,9,FALSE),""),"0","")</f>
        <v>3yo</v>
      </c>
      <c r="F434" s="2" t="str">
        <f>SUBSTITUTE(IFERROR(VLOOKUP($A434,'Raw - F'!$B:$O,7,FALSE),""),"0","")</f>
        <v>Open</v>
      </c>
      <c r="G434" s="2">
        <f>IFERROR(IF(VLOOKUP($A434,'Raw - F'!$B:$O,11,FALSE)&gt;1,VLOOKUP($A434,'Raw - F'!$B:$O,11,FALSE),IF(VLOOKUP($A434,'Raw - F'!$B:$M,12,FALSE)&lt;&gt;"",VLOOKUP($A434,'Raw - F'!$B:$M,12,FALSE),"")),"")</f>
        <v>6</v>
      </c>
      <c r="H434" s="4" t="str">
        <f>IFERROR(VLOOKUP($A434,'Raw - F'!$B:$O,13,FALSE),"")</f>
        <v>46-60</v>
      </c>
      <c r="I434" s="2" t="str">
        <f>IFERROR(VLOOKUP($A434,'Raw - F'!$B:$O,10,FALSE),"")</f>
        <v>A</v>
      </c>
      <c r="J434" s="2" t="str">
        <f>IFERROR(VLOOKUP($A434,'Raw - F'!$B:$P,15,FALSE),"")</f>
        <v>1m 2f</v>
      </c>
      <c r="K434" s="16" t="str">
        <f>SUBSTITUTE(IFERROR(VLOOKUP($A434,'Raw - F'!$B:$X,23,FALSE),""),0,"")</f>
        <v xml:space="preserve"> </v>
      </c>
      <c r="L434" s="22" t="str">
        <f>IF(VLOOKUP($A434,'Raw - F'!$B:$AA,24,FALSE)="","",VLOOKUP($A434,'Raw - F'!$B:$AA,24,FALSE))</f>
        <v/>
      </c>
      <c r="M434" s="16" t="str">
        <f>SUBSTITUTE(IFERROR(VLOOKUP($A434,'Raw - F'!$B:$X,22,FALSE),""),0,"")</f>
        <v xml:space="preserve"> </v>
      </c>
      <c r="N434" s="16" t="str">
        <f>SUBSTITUTE(IFERROR(VLOOKUP($A434,'Raw - F'!$B:$X,8,FALSE),""),0,"")</f>
        <v/>
      </c>
      <c r="O434" s="16" t="str">
        <f>SUBSTITUTE(IFERROR(VLOOKUP($A434,'Raw - F'!$B:$AA,25,FALSE),""),0,"")</f>
        <v/>
      </c>
      <c r="P434" s="16" t="str">
        <f>SUBSTITUTE(IFERROR(VLOOKUP($A434,'Raw - F'!$B:$AA,21,FALSE),""),0,"")</f>
        <v/>
      </c>
    </row>
    <row r="435" spans="1:16" x14ac:dyDescent="0.35">
      <c r="A435">
        <v>426</v>
      </c>
      <c r="B435" s="9">
        <f>IFERROR(VLOOKUP($A435,'Raw - F'!$B:$R,2,FALSE),"")</f>
        <v>44337</v>
      </c>
      <c r="C435" s="2" t="str">
        <f>IFERROR(VLOOKUP($A435,'Raw - F'!$B:$R,3,FALSE),"")</f>
        <v>CATTERICK BRIDGE</v>
      </c>
      <c r="D435" s="2" t="str">
        <f>IFERROR(VLOOKUP($A435,'Raw - F'!$B:$R,6,FALSE),"")</f>
        <v>Hcap</v>
      </c>
      <c r="E435" s="2" t="str">
        <f>SUBSTITUTE(IFERROR(VLOOKUP($A435,'Raw - F'!$B:$O,9,FALSE),""),"0","")</f>
        <v>3yo+</v>
      </c>
      <c r="F435" s="2" t="str">
        <f>SUBSTITUTE(IFERROR(VLOOKUP($A435,'Raw - F'!$B:$O,7,FALSE),""),"0","")</f>
        <v>Open</v>
      </c>
      <c r="G435" s="2">
        <f>IFERROR(IF(VLOOKUP($A435,'Raw - F'!$B:$O,11,FALSE)&gt;1,VLOOKUP($A435,'Raw - F'!$B:$O,11,FALSE),IF(VLOOKUP($A435,'Raw - F'!$B:$M,12,FALSE)&lt;&gt;"",VLOOKUP($A435,'Raw - F'!$B:$M,12,FALSE),"")),"")</f>
        <v>4</v>
      </c>
      <c r="H435" s="4" t="str">
        <f>IFERROR(VLOOKUP($A435,'Raw - F'!$B:$O,13,FALSE),"")</f>
        <v>66-85</v>
      </c>
      <c r="I435" s="2" t="str">
        <f>IFERROR(VLOOKUP($A435,'Raw - F'!$B:$O,10,FALSE),"")</f>
        <v>A</v>
      </c>
      <c r="J435" s="2" t="str">
        <f>IFERROR(VLOOKUP($A435,'Raw - F'!$B:$P,15,FALSE),"")</f>
        <v>5f</v>
      </c>
      <c r="K435" s="16" t="str">
        <f>SUBSTITUTE(IFERROR(VLOOKUP($A435,'Raw - F'!$B:$X,23,FALSE),""),0,"")</f>
        <v xml:space="preserve"> </v>
      </c>
      <c r="L435" s="22" t="str">
        <f>IF(VLOOKUP($A435,'Raw - F'!$B:$AA,24,FALSE)="","",VLOOKUP($A435,'Raw - F'!$B:$AA,24,FALSE))</f>
        <v/>
      </c>
      <c r="M435" s="16" t="str">
        <f>SUBSTITUTE(IFERROR(VLOOKUP($A435,'Raw - F'!$B:$X,22,FALSE),""),0,"")</f>
        <v xml:space="preserve"> </v>
      </c>
      <c r="N435" s="16" t="str">
        <f>SUBSTITUTE(IFERROR(VLOOKUP($A435,'Raw - F'!$B:$X,8,FALSE),""),0,"")</f>
        <v/>
      </c>
      <c r="O435" s="16" t="str">
        <f>SUBSTITUTE(IFERROR(VLOOKUP($A435,'Raw - F'!$B:$AA,25,FALSE),""),0,"")</f>
        <v/>
      </c>
      <c r="P435" s="16" t="str">
        <f>SUBSTITUTE(IFERROR(VLOOKUP($A435,'Raw - F'!$B:$AA,21,FALSE),""),0,"")</f>
        <v/>
      </c>
    </row>
    <row r="436" spans="1:16" x14ac:dyDescent="0.35">
      <c r="A436">
        <v>427</v>
      </c>
      <c r="B436" s="9">
        <f>IFERROR(VLOOKUP($A436,'Raw - F'!$B:$R,2,FALSE),"")</f>
        <v>44337</v>
      </c>
      <c r="C436" s="2" t="str">
        <f>IFERROR(VLOOKUP($A436,'Raw - F'!$B:$R,3,FALSE),"")</f>
        <v>CATTERICK BRIDGE</v>
      </c>
      <c r="D436" s="2" t="str">
        <f>IFERROR(VLOOKUP($A436,'Raw - F'!$B:$R,6,FALSE),"")</f>
        <v>WFA</v>
      </c>
      <c r="E436" s="2" t="str">
        <f>SUBSTITUTE(IFERROR(VLOOKUP($A436,'Raw - F'!$B:$O,9,FALSE),""),"0","")</f>
        <v>2yo</v>
      </c>
      <c r="F436" s="2" t="str">
        <f>SUBSTITUTE(IFERROR(VLOOKUP($A436,'Raw - F'!$B:$O,7,FALSE),""),"0","")</f>
        <v>Nov</v>
      </c>
      <c r="G436" s="2">
        <f>IFERROR(IF(VLOOKUP($A436,'Raw - F'!$B:$O,11,FALSE)&gt;1,VLOOKUP($A436,'Raw - F'!$B:$O,11,FALSE),IF(VLOOKUP($A436,'Raw - F'!$B:$M,12,FALSE)&lt;&gt;"",VLOOKUP($A436,'Raw - F'!$B:$M,12,FALSE),"")),"")</f>
        <v>5</v>
      </c>
      <c r="H436" s="4" t="str">
        <f>IFERROR(VLOOKUP($A436,'Raw - F'!$B:$O,13,FALSE),"")</f>
        <v>Open</v>
      </c>
      <c r="I436" s="2" t="str">
        <f>IFERROR(VLOOKUP($A436,'Raw - F'!$B:$O,10,FALSE),"")</f>
        <v>F</v>
      </c>
      <c r="J436" s="2" t="str">
        <f>IFERROR(VLOOKUP($A436,'Raw - F'!$B:$P,15,FALSE),"")</f>
        <v>5f</v>
      </c>
      <c r="K436" s="16" t="str">
        <f>SUBSTITUTE(IFERROR(VLOOKUP($A436,'Raw - F'!$B:$X,23,FALSE),""),0,"")</f>
        <v xml:space="preserve"> </v>
      </c>
      <c r="L436" s="22" t="str">
        <f>IF(VLOOKUP($A436,'Raw - F'!$B:$AA,24,FALSE)="","",VLOOKUP($A436,'Raw - F'!$B:$AA,24,FALSE))</f>
        <v/>
      </c>
      <c r="M436" s="16" t="str">
        <f>SUBSTITUTE(IFERROR(VLOOKUP($A436,'Raw - F'!$B:$X,22,FALSE),""),0,"")</f>
        <v xml:space="preserve"> </v>
      </c>
      <c r="N436" s="16" t="str">
        <f>SUBSTITUTE(IFERROR(VLOOKUP($A436,'Raw - F'!$B:$X,8,FALSE),""),0,"")</f>
        <v/>
      </c>
      <c r="O436" s="16" t="str">
        <f>SUBSTITUTE(IFERROR(VLOOKUP($A436,'Raw - F'!$B:$AA,25,FALSE),""),0,"")</f>
        <v>EBF</v>
      </c>
      <c r="P436" s="16" t="str">
        <f>SUBSTITUTE(IFERROR(VLOOKUP($A436,'Raw - F'!$B:$AA,21,FALSE),""),0,"")</f>
        <v/>
      </c>
    </row>
    <row r="437" spans="1:16" x14ac:dyDescent="0.35">
      <c r="A437">
        <v>428</v>
      </c>
      <c r="B437" s="9">
        <f>IFERROR(VLOOKUP($A437,'Raw - F'!$B:$R,2,FALSE),"")</f>
        <v>44337</v>
      </c>
      <c r="C437" s="2" t="str">
        <f>IFERROR(VLOOKUP($A437,'Raw - F'!$B:$R,3,FALSE),"")</f>
        <v>CATTERICK BRIDGE</v>
      </c>
      <c r="D437" s="2" t="str">
        <f>IFERROR(VLOOKUP($A437,'Raw - F'!$B:$R,6,FALSE),"")</f>
        <v>Hcap</v>
      </c>
      <c r="E437" s="2" t="str">
        <f>SUBSTITUTE(IFERROR(VLOOKUP($A437,'Raw - F'!$B:$O,9,FALSE),""),"0","")</f>
        <v>4yo+</v>
      </c>
      <c r="F437" s="2" t="str">
        <f>SUBSTITUTE(IFERROR(VLOOKUP($A437,'Raw - F'!$B:$O,7,FALSE),""),"0","")</f>
        <v>Open</v>
      </c>
      <c r="G437" s="2">
        <f>IFERROR(IF(VLOOKUP($A437,'Raw - F'!$B:$O,11,FALSE)&gt;1,VLOOKUP($A437,'Raw - F'!$B:$O,11,FALSE),IF(VLOOKUP($A437,'Raw - F'!$B:$M,12,FALSE)&lt;&gt;"",VLOOKUP($A437,'Raw - F'!$B:$M,12,FALSE),"")),"")</f>
        <v>5</v>
      </c>
      <c r="H437" s="4" t="str">
        <f>IFERROR(VLOOKUP($A437,'Raw - F'!$B:$O,13,FALSE),"")</f>
        <v>51-70</v>
      </c>
      <c r="I437" s="2" t="str">
        <f>IFERROR(VLOOKUP($A437,'Raw - F'!$B:$O,10,FALSE),"")</f>
        <v>A</v>
      </c>
      <c r="J437" s="2" t="str">
        <f>IFERROR(VLOOKUP($A437,'Raw - F'!$B:$P,15,FALSE),"")</f>
        <v>1m 6f</v>
      </c>
      <c r="K437" s="16" t="str">
        <f>SUBSTITUTE(IFERROR(VLOOKUP($A437,'Raw - F'!$B:$X,23,FALSE),""),0,"")</f>
        <v xml:space="preserve"> </v>
      </c>
      <c r="L437" s="22" t="str">
        <f>IF(VLOOKUP($A437,'Raw - F'!$B:$AA,24,FALSE)="","",VLOOKUP($A437,'Raw - F'!$B:$AA,24,FALSE))</f>
        <v/>
      </c>
      <c r="M437" s="16" t="str">
        <f>SUBSTITUTE(IFERROR(VLOOKUP($A437,'Raw - F'!$B:$X,22,FALSE),""),0,"")</f>
        <v xml:space="preserve"> </v>
      </c>
      <c r="N437" s="16" t="str">
        <f>SUBSTITUTE(IFERROR(VLOOKUP($A437,'Raw - F'!$B:$X,8,FALSE),""),0,"")</f>
        <v/>
      </c>
      <c r="O437" s="16" t="str">
        <f>SUBSTITUTE(IFERROR(VLOOKUP($A437,'Raw - F'!$B:$AA,25,FALSE),""),0,"")</f>
        <v/>
      </c>
      <c r="P437" s="16" t="str">
        <f>SUBSTITUTE(IFERROR(VLOOKUP($A437,'Raw - F'!$B:$AA,21,FALSE),""),0,"")</f>
        <v/>
      </c>
    </row>
    <row r="438" spans="1:16" x14ac:dyDescent="0.35">
      <c r="A438">
        <v>429</v>
      </c>
      <c r="B438" s="9">
        <f>IFERROR(VLOOKUP($A438,'Raw - F'!$B:$R,2,FALSE),"")</f>
        <v>44337</v>
      </c>
      <c r="C438" s="2" t="str">
        <f>IFERROR(VLOOKUP($A438,'Raw - F'!$B:$R,3,FALSE),"")</f>
        <v>CATTERICK BRIDGE</v>
      </c>
      <c r="D438" s="2" t="str">
        <f>IFERROR(VLOOKUP($A438,'Raw - F'!$B:$R,6,FALSE),"")</f>
        <v>Hcap</v>
      </c>
      <c r="E438" s="2" t="str">
        <f>SUBSTITUTE(IFERROR(VLOOKUP($A438,'Raw - F'!$B:$O,9,FALSE),""),"0","")</f>
        <v>4yo+</v>
      </c>
      <c r="F438" s="2" t="str">
        <f>SUBSTITUTE(IFERROR(VLOOKUP($A438,'Raw - F'!$B:$O,7,FALSE),""),"0","")</f>
        <v>Open</v>
      </c>
      <c r="G438" s="2">
        <f>IFERROR(IF(VLOOKUP($A438,'Raw - F'!$B:$O,11,FALSE)&gt;1,VLOOKUP($A438,'Raw - F'!$B:$O,11,FALSE),IF(VLOOKUP($A438,'Raw - F'!$B:$M,12,FALSE)&lt;&gt;"",VLOOKUP($A438,'Raw - F'!$B:$M,12,FALSE),"")),"")</f>
        <v>5</v>
      </c>
      <c r="H438" s="4" t="str">
        <f>IFERROR(VLOOKUP($A438,'Raw - F'!$B:$O,13,FALSE),"")</f>
        <v>56-75</v>
      </c>
      <c r="I438" s="2" t="str">
        <f>IFERROR(VLOOKUP($A438,'Raw - F'!$B:$O,10,FALSE),"")</f>
        <v>A</v>
      </c>
      <c r="J438" s="2" t="str">
        <f>IFERROR(VLOOKUP($A438,'Raw - F'!$B:$P,15,FALSE),"")</f>
        <v>6f</v>
      </c>
      <c r="K438" s="16" t="str">
        <f>SUBSTITUTE(IFERROR(VLOOKUP($A438,'Raw - F'!$B:$X,23,FALSE),""),0,"")</f>
        <v xml:space="preserve"> </v>
      </c>
      <c r="L438" s="22" t="str">
        <f>IF(VLOOKUP($A438,'Raw - F'!$B:$AA,24,FALSE)="","",VLOOKUP($A438,'Raw - F'!$B:$AA,24,FALSE))</f>
        <v/>
      </c>
      <c r="M438" s="16" t="str">
        <f>SUBSTITUTE(IFERROR(VLOOKUP($A438,'Raw - F'!$B:$X,22,FALSE),""),0,"")</f>
        <v xml:space="preserve"> </v>
      </c>
      <c r="N438" s="16" t="str">
        <f>SUBSTITUTE(IFERROR(VLOOKUP($A438,'Raw - F'!$B:$X,8,FALSE),""),0,"")</f>
        <v/>
      </c>
      <c r="O438" s="16" t="str">
        <f>SUBSTITUTE(IFERROR(VLOOKUP($A438,'Raw - F'!$B:$AA,25,FALSE),""),0,"")</f>
        <v/>
      </c>
      <c r="P438" s="16" t="str">
        <f>SUBSTITUTE(IFERROR(VLOOKUP($A438,'Raw - F'!$B:$AA,21,FALSE),""),0,"")</f>
        <v/>
      </c>
    </row>
    <row r="439" spans="1:16" x14ac:dyDescent="0.35">
      <c r="A439">
        <v>430</v>
      </c>
      <c r="B439" s="9">
        <f>IFERROR(VLOOKUP($A439,'Raw - F'!$B:$R,2,FALSE),"")</f>
        <v>44337</v>
      </c>
      <c r="C439" s="2" t="str">
        <f>IFERROR(VLOOKUP($A439,'Raw - F'!$B:$R,3,FALSE),"")</f>
        <v>CATTERICK BRIDGE</v>
      </c>
      <c r="D439" s="2" t="str">
        <f>IFERROR(VLOOKUP($A439,'Raw - F'!$B:$R,6,FALSE),"")</f>
        <v>Hcap</v>
      </c>
      <c r="E439" s="2" t="str">
        <f>SUBSTITUTE(IFERROR(VLOOKUP($A439,'Raw - F'!$B:$O,9,FALSE),""),"0","")</f>
        <v>4yo+</v>
      </c>
      <c r="F439" s="2" t="str">
        <f>SUBSTITUTE(IFERROR(VLOOKUP($A439,'Raw - F'!$B:$O,7,FALSE),""),"0","")</f>
        <v>Open</v>
      </c>
      <c r="G439" s="2">
        <f>IFERROR(IF(VLOOKUP($A439,'Raw - F'!$B:$O,11,FALSE)&gt;1,VLOOKUP($A439,'Raw - F'!$B:$O,11,FALSE),IF(VLOOKUP($A439,'Raw - F'!$B:$M,12,FALSE)&lt;&gt;"",VLOOKUP($A439,'Raw - F'!$B:$M,12,FALSE),"")),"")</f>
        <v>6</v>
      </c>
      <c r="H439" s="4" t="str">
        <f>IFERROR(VLOOKUP($A439,'Raw - F'!$B:$O,13,FALSE),"")</f>
        <v>46-55</v>
      </c>
      <c r="I439" s="2" t="str">
        <f>IFERROR(VLOOKUP($A439,'Raw - F'!$B:$O,10,FALSE),"")</f>
        <v>A</v>
      </c>
      <c r="J439" s="2" t="str">
        <f>IFERROR(VLOOKUP($A439,'Raw - F'!$B:$P,15,FALSE),"")</f>
        <v>7f</v>
      </c>
      <c r="K439" s="16" t="str">
        <f>SUBSTITUTE(IFERROR(VLOOKUP($A439,'Raw - F'!$B:$X,23,FALSE),""),0,"")</f>
        <v xml:space="preserve"> </v>
      </c>
      <c r="L439" s="22" t="str">
        <f>IF(VLOOKUP($A439,'Raw - F'!$B:$AA,24,FALSE)="","",VLOOKUP($A439,'Raw - F'!$B:$AA,24,FALSE))</f>
        <v/>
      </c>
      <c r="M439" s="16" t="str">
        <f>SUBSTITUTE(IFERROR(VLOOKUP($A439,'Raw - F'!$B:$X,22,FALSE),""),0,"")</f>
        <v>Seller</v>
      </c>
      <c r="N439" s="16" t="str">
        <f>SUBSTITUTE(IFERROR(VLOOKUP($A439,'Raw - F'!$B:$X,8,FALSE),""),0,"")</f>
        <v/>
      </c>
      <c r="O439" s="16" t="str">
        <f>SUBSTITUTE(IFERROR(VLOOKUP($A439,'Raw - F'!$B:$AA,25,FALSE),""),0,"")</f>
        <v/>
      </c>
      <c r="P439" s="16" t="str">
        <f>SUBSTITUTE(IFERROR(VLOOKUP($A439,'Raw - F'!$B:$AA,21,FALSE),""),0,"")</f>
        <v/>
      </c>
    </row>
    <row r="440" spans="1:16" x14ac:dyDescent="0.35">
      <c r="A440">
        <v>431</v>
      </c>
      <c r="B440" s="9">
        <f>IFERROR(VLOOKUP($A440,'Raw - F'!$B:$R,2,FALSE),"")</f>
        <v>44337</v>
      </c>
      <c r="C440" s="2" t="str">
        <f>IFERROR(VLOOKUP($A440,'Raw - F'!$B:$R,3,FALSE),"")</f>
        <v>CATTERICK BRIDGE</v>
      </c>
      <c r="D440" s="2" t="str">
        <f>IFERROR(VLOOKUP($A440,'Raw - F'!$B:$R,6,FALSE),"")</f>
        <v>WFA</v>
      </c>
      <c r="E440" s="2" t="str">
        <f>SUBSTITUTE(IFERROR(VLOOKUP($A440,'Raw - F'!$B:$O,9,FALSE),""),"0","")</f>
        <v>3yo+</v>
      </c>
      <c r="F440" s="2" t="str">
        <f>SUBSTITUTE(IFERROR(VLOOKUP($A440,'Raw - F'!$B:$O,7,FALSE),""),"0","")</f>
        <v>Mdn</v>
      </c>
      <c r="G440" s="2">
        <f>IFERROR(IF(VLOOKUP($A440,'Raw - F'!$B:$O,11,FALSE)&gt;1,VLOOKUP($A440,'Raw - F'!$B:$O,11,FALSE),IF(VLOOKUP($A440,'Raw - F'!$B:$M,12,FALSE)&lt;&gt;"",VLOOKUP($A440,'Raw - F'!$B:$M,12,FALSE),"")),"")</f>
        <v>6</v>
      </c>
      <c r="H440" s="4" t="str">
        <f>IFERROR(VLOOKUP($A440,'Raw - F'!$B:$O,13,FALSE),"")</f>
        <v>Open</v>
      </c>
      <c r="I440" s="2" t="str">
        <f>IFERROR(VLOOKUP($A440,'Raw - F'!$B:$O,10,FALSE),"")</f>
        <v>A</v>
      </c>
      <c r="J440" s="2" t="str">
        <f>IFERROR(VLOOKUP($A440,'Raw - F'!$B:$P,15,FALSE),"")</f>
        <v>6f</v>
      </c>
      <c r="K440" s="16" t="str">
        <f>SUBSTITUTE(IFERROR(VLOOKUP($A440,'Raw - F'!$B:$X,23,FALSE),""),0,"")</f>
        <v xml:space="preserve"> </v>
      </c>
      <c r="L440" s="22" t="str">
        <f>IF(VLOOKUP($A440,'Raw - F'!$B:$AA,24,FALSE)="","",VLOOKUP($A440,'Raw - F'!$B:$AA,24,FALSE))</f>
        <v/>
      </c>
      <c r="M440" s="16" t="str">
        <f>SUBSTITUTE(IFERROR(VLOOKUP($A440,'Raw - F'!$B:$X,22,FALSE),""),0,"")</f>
        <v xml:space="preserve"> </v>
      </c>
      <c r="N440" s="16" t="str">
        <f>SUBSTITUTE(IFERROR(VLOOKUP($A440,'Raw - F'!$B:$X,8,FALSE),""),0,"")</f>
        <v/>
      </c>
      <c r="O440" s="16" t="str">
        <f>SUBSTITUTE(IFERROR(VLOOKUP($A440,'Raw - F'!$B:$AA,25,FALSE),""),0,"")</f>
        <v/>
      </c>
      <c r="P440" s="16" t="str">
        <f>SUBSTITUTE(IFERROR(VLOOKUP($A440,'Raw - F'!$B:$AA,21,FALSE),""),0,"")</f>
        <v/>
      </c>
    </row>
    <row r="441" spans="1:16" x14ac:dyDescent="0.35">
      <c r="A441">
        <v>432</v>
      </c>
      <c r="B441" s="9">
        <f>IFERROR(VLOOKUP($A441,'Raw - F'!$B:$R,2,FALSE),"")</f>
        <v>44337</v>
      </c>
      <c r="C441" s="2" t="str">
        <f>IFERROR(VLOOKUP($A441,'Raw - F'!$B:$R,3,FALSE),"")</f>
        <v>CATTERICK BRIDGE</v>
      </c>
      <c r="D441" s="2" t="str">
        <f>IFERROR(VLOOKUP($A441,'Raw - F'!$B:$R,6,FALSE),"")</f>
        <v>Hcap</v>
      </c>
      <c r="E441" s="2" t="str">
        <f>SUBSTITUTE(IFERROR(VLOOKUP($A441,'Raw - F'!$B:$O,9,FALSE),""),"0","")</f>
        <v>4yo+</v>
      </c>
      <c r="F441" s="2" t="str">
        <f>SUBSTITUTE(IFERROR(VLOOKUP($A441,'Raw - F'!$B:$O,7,FALSE),""),"0","")</f>
        <v>Open</v>
      </c>
      <c r="G441" s="2">
        <f>IFERROR(IF(VLOOKUP($A441,'Raw - F'!$B:$O,11,FALSE)&gt;1,VLOOKUP($A441,'Raw - F'!$B:$O,11,FALSE),IF(VLOOKUP($A441,'Raw - F'!$B:$M,12,FALSE)&lt;&gt;"",VLOOKUP($A441,'Raw - F'!$B:$M,12,FALSE),"")),"")</f>
        <v>6</v>
      </c>
      <c r="H441" s="4" t="str">
        <f>IFERROR(VLOOKUP($A441,'Raw - F'!$B:$O,13,FALSE),"")</f>
        <v>46-65</v>
      </c>
      <c r="I441" s="2" t="str">
        <f>IFERROR(VLOOKUP($A441,'Raw - F'!$B:$O,10,FALSE),"")</f>
        <v>A</v>
      </c>
      <c r="J441" s="2" t="str">
        <f>IFERROR(VLOOKUP($A441,'Raw - F'!$B:$P,15,FALSE),"")</f>
        <v>5f</v>
      </c>
      <c r="K441" s="16" t="str">
        <f>SUBSTITUTE(IFERROR(VLOOKUP($A441,'Raw - F'!$B:$X,23,FALSE),""),0,"")</f>
        <v xml:space="preserve"> </v>
      </c>
      <c r="L441" s="22" t="str">
        <f>IF(VLOOKUP($A441,'Raw - F'!$B:$AA,24,FALSE)="","",VLOOKUP($A441,'Raw - F'!$B:$AA,24,FALSE))</f>
        <v/>
      </c>
      <c r="M441" s="16" t="str">
        <f>SUBSTITUTE(IFERROR(VLOOKUP($A441,'Raw - F'!$B:$X,22,FALSE),""),0,"")</f>
        <v xml:space="preserve"> </v>
      </c>
      <c r="N441" s="16" t="str">
        <f>SUBSTITUTE(IFERROR(VLOOKUP($A441,'Raw - F'!$B:$X,8,FALSE),""),0,"")</f>
        <v/>
      </c>
      <c r="O441" s="16" t="str">
        <f>SUBSTITUTE(IFERROR(VLOOKUP($A441,'Raw - F'!$B:$AA,25,FALSE),""),0,"")</f>
        <v/>
      </c>
      <c r="P441" s="16" t="str">
        <f>SUBSTITUTE(IFERROR(VLOOKUP($A441,'Raw - F'!$B:$AA,21,FALSE),""),0,"")</f>
        <v>App</v>
      </c>
    </row>
    <row r="442" spans="1:16" x14ac:dyDescent="0.35">
      <c r="A442">
        <v>433</v>
      </c>
      <c r="B442" s="9">
        <f>IFERROR(VLOOKUP($A442,'Raw - F'!$B:$R,2,FALSE),"")</f>
        <v>44337</v>
      </c>
      <c r="C442" s="2" t="str">
        <f>IFERROR(VLOOKUP($A442,'Raw - F'!$B:$R,3,FALSE),"")</f>
        <v>GOODWOOD</v>
      </c>
      <c r="D442" s="2" t="str">
        <f>IFERROR(VLOOKUP($A442,'Raw - F'!$B:$R,6,FALSE),"")</f>
        <v>WFA</v>
      </c>
      <c r="E442" s="2" t="str">
        <f>SUBSTITUTE(IFERROR(VLOOKUP($A442,'Raw - F'!$B:$O,9,FALSE),""),"0","")</f>
        <v>3yo</v>
      </c>
      <c r="F442" s="2" t="str">
        <f>SUBSTITUTE(IFERROR(VLOOKUP($A442,'Raw - F'!$B:$O,7,FALSE),""),"0","")</f>
        <v>Open</v>
      </c>
      <c r="G442" s="2" t="str">
        <f>IFERROR(IF(VLOOKUP($A442,'Raw - F'!$B:$O,11,FALSE)&gt;1,VLOOKUP($A442,'Raw - F'!$B:$O,11,FALSE),IF(VLOOKUP($A442,'Raw - F'!$B:$M,12,FALSE)&lt;&gt;"",VLOOKUP($A442,'Raw - F'!$B:$M,12,FALSE),"")),"")</f>
        <v>1(Lstd)</v>
      </c>
      <c r="H442" s="4" t="str">
        <f>IFERROR(VLOOKUP($A442,'Raw - F'!$B:$O,13,FALSE),"")</f>
        <v>Open</v>
      </c>
      <c r="I442" s="2" t="str">
        <f>IFERROR(VLOOKUP($A442,'Raw - F'!$B:$O,10,FALSE),"")</f>
        <v>C</v>
      </c>
      <c r="J442" s="2" t="str">
        <f>IFERROR(VLOOKUP($A442,'Raw - F'!$B:$P,15,FALSE),"")</f>
        <v>1m 3f</v>
      </c>
      <c r="K442" s="16" t="str">
        <f>SUBSTITUTE(IFERROR(VLOOKUP($A442,'Raw - F'!$B:$X,23,FALSE),""),0,"")</f>
        <v xml:space="preserve"> </v>
      </c>
      <c r="L442" s="22" t="str">
        <f>IF(VLOOKUP($A442,'Raw - F'!$B:$AA,24,FALSE)="","",VLOOKUP($A442,'Raw - F'!$B:$AA,24,FALSE))</f>
        <v/>
      </c>
      <c r="M442" s="16" t="str">
        <f>SUBSTITUTE(IFERROR(VLOOKUP($A442,'Raw - F'!$B:$X,22,FALSE),""),0,"")</f>
        <v xml:space="preserve"> </v>
      </c>
      <c r="N442" s="16" t="str">
        <f>SUBSTITUTE(IFERROR(VLOOKUP($A442,'Raw - F'!$B:$X,8,FALSE),""),0,"")</f>
        <v/>
      </c>
      <c r="O442" s="16" t="str">
        <f>SUBSTITUTE(IFERROR(VLOOKUP($A442,'Raw - F'!$B:$AA,25,FALSE),""),0,"")</f>
        <v>EBF</v>
      </c>
      <c r="P442" s="16" t="str">
        <f>SUBSTITUTE(IFERROR(VLOOKUP($A442,'Raw - F'!$B:$AA,21,FALSE),""),0,"")</f>
        <v/>
      </c>
    </row>
    <row r="443" spans="1:16" x14ac:dyDescent="0.35">
      <c r="A443">
        <v>434</v>
      </c>
      <c r="B443" s="9">
        <f>IFERROR(VLOOKUP($A443,'Raw - F'!$B:$R,2,FALSE),"")</f>
        <v>44337</v>
      </c>
      <c r="C443" s="2" t="str">
        <f>IFERROR(VLOOKUP($A443,'Raw - F'!$B:$R,3,FALSE),"")</f>
        <v>GOODWOOD</v>
      </c>
      <c r="D443" s="2" t="str">
        <f>IFERROR(VLOOKUP($A443,'Raw - F'!$B:$R,6,FALSE),"")</f>
        <v>WFA</v>
      </c>
      <c r="E443" s="2" t="str">
        <f>SUBSTITUTE(IFERROR(VLOOKUP($A443,'Raw - F'!$B:$O,9,FALSE),""),"0","")</f>
        <v>3yo</v>
      </c>
      <c r="F443" s="2" t="str">
        <f>SUBSTITUTE(IFERROR(VLOOKUP($A443,'Raw - F'!$B:$O,7,FALSE),""),"0","")</f>
        <v>Open</v>
      </c>
      <c r="G443" s="2" t="str">
        <f>IFERROR(IF(VLOOKUP($A443,'Raw - F'!$B:$O,11,FALSE)&gt;1,VLOOKUP($A443,'Raw - F'!$B:$O,11,FALSE),IF(VLOOKUP($A443,'Raw - F'!$B:$M,12,FALSE)&lt;&gt;"",VLOOKUP($A443,'Raw - F'!$B:$M,12,FALSE),"")),"")</f>
        <v>1(Lstd)</v>
      </c>
      <c r="H443" s="4" t="str">
        <f>IFERROR(VLOOKUP($A443,'Raw - F'!$B:$O,13,FALSE),"")</f>
        <v>Open</v>
      </c>
      <c r="I443" s="2" t="str">
        <f>IFERROR(VLOOKUP($A443,'Raw - F'!$B:$O,10,FALSE),"")</f>
        <v>F</v>
      </c>
      <c r="J443" s="2" t="str">
        <f>IFERROR(VLOOKUP($A443,'Raw - F'!$B:$P,15,FALSE),"")</f>
        <v>1m 2f</v>
      </c>
      <c r="K443" s="16" t="str">
        <f>SUBSTITUTE(IFERROR(VLOOKUP($A443,'Raw - F'!$B:$X,23,FALSE),""),0,"")</f>
        <v xml:space="preserve"> </v>
      </c>
      <c r="L443" s="22" t="str">
        <f>IF(VLOOKUP($A443,'Raw - F'!$B:$AA,24,FALSE)="","",VLOOKUP($A443,'Raw - F'!$B:$AA,24,FALSE))</f>
        <v/>
      </c>
      <c r="M443" s="16" t="str">
        <f>SUBSTITUTE(IFERROR(VLOOKUP($A443,'Raw - F'!$B:$X,22,FALSE),""),0,"")</f>
        <v xml:space="preserve"> </v>
      </c>
      <c r="N443" s="16" t="str">
        <f>SUBSTITUTE(IFERROR(VLOOKUP($A443,'Raw - F'!$B:$X,8,FALSE),""),0,"")</f>
        <v/>
      </c>
      <c r="O443" s="16" t="str">
        <f>SUBSTITUTE(IFERROR(VLOOKUP($A443,'Raw - F'!$B:$AA,25,FALSE),""),0,"")</f>
        <v/>
      </c>
      <c r="P443" s="16" t="str">
        <f>SUBSTITUTE(IFERROR(VLOOKUP($A443,'Raw - F'!$B:$AA,21,FALSE),""),0,"")</f>
        <v/>
      </c>
    </row>
    <row r="444" spans="1:16" x14ac:dyDescent="0.35">
      <c r="A444">
        <v>435</v>
      </c>
      <c r="B444" s="9">
        <f>IFERROR(VLOOKUP($A444,'Raw - F'!$B:$R,2,FALSE),"")</f>
        <v>44337</v>
      </c>
      <c r="C444" s="2" t="str">
        <f>IFERROR(VLOOKUP($A444,'Raw - F'!$B:$R,3,FALSE),"")</f>
        <v>GOODWOOD</v>
      </c>
      <c r="D444" s="2" t="str">
        <f>IFERROR(VLOOKUP($A444,'Raw - F'!$B:$R,6,FALSE),"")</f>
        <v>Hcap</v>
      </c>
      <c r="E444" s="2" t="str">
        <f>SUBSTITUTE(IFERROR(VLOOKUP($A444,'Raw - F'!$B:$O,9,FALSE),""),"0","")</f>
        <v>3yo</v>
      </c>
      <c r="F444" s="2" t="str">
        <f>SUBSTITUTE(IFERROR(VLOOKUP($A444,'Raw - F'!$B:$O,7,FALSE),""),"0","")</f>
        <v>Open</v>
      </c>
      <c r="G444" s="2">
        <f>IFERROR(IF(VLOOKUP($A444,'Raw - F'!$B:$O,11,FALSE)&gt;1,VLOOKUP($A444,'Raw - F'!$B:$O,11,FALSE),IF(VLOOKUP($A444,'Raw - F'!$B:$M,12,FALSE)&lt;&gt;"",VLOOKUP($A444,'Raw - F'!$B:$M,12,FALSE),"")),"")</f>
        <v>4</v>
      </c>
      <c r="H444" s="4" t="str">
        <f>IFERROR(VLOOKUP($A444,'Raw - F'!$B:$O,13,FALSE),"")</f>
        <v>61-80</v>
      </c>
      <c r="I444" s="2" t="str">
        <f>IFERROR(VLOOKUP($A444,'Raw - F'!$B:$O,10,FALSE),"")</f>
        <v>A</v>
      </c>
      <c r="J444" s="2" t="str">
        <f>IFERROR(VLOOKUP($A444,'Raw - F'!$B:$P,15,FALSE),"")</f>
        <v>1m</v>
      </c>
      <c r="K444" s="16" t="str">
        <f>SUBSTITUTE(IFERROR(VLOOKUP($A444,'Raw - F'!$B:$X,23,FALSE),""),0,"")</f>
        <v xml:space="preserve"> </v>
      </c>
      <c r="L444" s="22" t="str">
        <f>IF(VLOOKUP($A444,'Raw - F'!$B:$AA,24,FALSE)="","",VLOOKUP($A444,'Raw - F'!$B:$AA,24,FALSE))</f>
        <v/>
      </c>
      <c r="M444" s="16" t="str">
        <f>SUBSTITUTE(IFERROR(VLOOKUP($A444,'Raw - F'!$B:$X,22,FALSE),""),0,"")</f>
        <v xml:space="preserve"> </v>
      </c>
      <c r="N444" s="16" t="str">
        <f>SUBSTITUTE(IFERROR(VLOOKUP($A444,'Raw - F'!$B:$X,8,FALSE),""),0,"")</f>
        <v/>
      </c>
      <c r="O444" s="16" t="str">
        <f>SUBSTITUTE(IFERROR(VLOOKUP($A444,'Raw - F'!$B:$AA,25,FALSE),""),0,"")</f>
        <v/>
      </c>
      <c r="P444" s="16" t="str">
        <f>SUBSTITUTE(IFERROR(VLOOKUP($A444,'Raw - F'!$B:$AA,21,FALSE),""),0,"")</f>
        <v/>
      </c>
    </row>
    <row r="445" spans="1:16" x14ac:dyDescent="0.35">
      <c r="A445">
        <v>436</v>
      </c>
      <c r="B445" s="9">
        <f>IFERROR(VLOOKUP($A445,'Raw - F'!$B:$R,2,FALSE),"")</f>
        <v>44337</v>
      </c>
      <c r="C445" s="2" t="str">
        <f>IFERROR(VLOOKUP($A445,'Raw - F'!$B:$R,3,FALSE),"")</f>
        <v>GOODWOOD</v>
      </c>
      <c r="D445" s="2" t="str">
        <f>IFERROR(VLOOKUP($A445,'Raw - F'!$B:$R,6,FALSE),"")</f>
        <v>WFA</v>
      </c>
      <c r="E445" s="2" t="str">
        <f>SUBSTITUTE(IFERROR(VLOOKUP($A445,'Raw - F'!$B:$O,9,FALSE),""),"0","")</f>
        <v>2yo</v>
      </c>
      <c r="F445" s="2" t="str">
        <f>SUBSTITUTE(IFERROR(VLOOKUP($A445,'Raw - F'!$B:$O,7,FALSE),""),"0","")</f>
        <v>Nov</v>
      </c>
      <c r="G445" s="2">
        <f>IFERROR(IF(VLOOKUP($A445,'Raw - F'!$B:$O,11,FALSE)&gt;1,VLOOKUP($A445,'Raw - F'!$B:$O,11,FALSE),IF(VLOOKUP($A445,'Raw - F'!$B:$M,12,FALSE)&lt;&gt;"",VLOOKUP($A445,'Raw - F'!$B:$M,12,FALSE),"")),"")</f>
        <v>4</v>
      </c>
      <c r="H445" s="4" t="str">
        <f>IFERROR(VLOOKUP($A445,'Raw - F'!$B:$O,13,FALSE),"")</f>
        <v>Open</v>
      </c>
      <c r="I445" s="2" t="str">
        <f>IFERROR(VLOOKUP($A445,'Raw - F'!$B:$O,10,FALSE),"")</f>
        <v>A</v>
      </c>
      <c r="J445" s="2" t="str">
        <f>IFERROR(VLOOKUP($A445,'Raw - F'!$B:$P,15,FALSE),"")</f>
        <v>6f</v>
      </c>
      <c r="K445" s="16" t="str">
        <f>SUBSTITUTE(IFERROR(VLOOKUP($A445,'Raw - F'!$B:$X,23,FALSE),""),0,"")</f>
        <v xml:space="preserve"> </v>
      </c>
      <c r="L445" s="22" t="str">
        <f>IF(VLOOKUP($A445,'Raw - F'!$B:$AA,24,FALSE)="","",VLOOKUP($A445,'Raw - F'!$B:$AA,24,FALSE))</f>
        <v/>
      </c>
      <c r="M445" s="16" t="str">
        <f>SUBSTITUTE(IFERROR(VLOOKUP($A445,'Raw - F'!$B:$X,22,FALSE),""),0,"")</f>
        <v xml:space="preserve"> </v>
      </c>
      <c r="N445" s="16" t="str">
        <f>SUBSTITUTE(IFERROR(VLOOKUP($A445,'Raw - F'!$B:$X,8,FALSE),""),0,"")</f>
        <v/>
      </c>
      <c r="O445" s="16" t="str">
        <f>SUBSTITUTE(IFERROR(VLOOKUP($A445,'Raw - F'!$B:$AA,25,FALSE),""),0,"")</f>
        <v>EBF</v>
      </c>
      <c r="P445" s="16" t="str">
        <f>SUBSTITUTE(IFERROR(VLOOKUP($A445,'Raw - F'!$B:$AA,21,FALSE),""),0,"")</f>
        <v/>
      </c>
    </row>
    <row r="446" spans="1:16" x14ac:dyDescent="0.35">
      <c r="A446">
        <v>437</v>
      </c>
      <c r="B446" s="9">
        <f>IFERROR(VLOOKUP($A446,'Raw - F'!$B:$R,2,FALSE),"")</f>
        <v>44337</v>
      </c>
      <c r="C446" s="2" t="str">
        <f>IFERROR(VLOOKUP($A446,'Raw - F'!$B:$R,3,FALSE),"")</f>
        <v>GOODWOOD</v>
      </c>
      <c r="D446" s="2" t="str">
        <f>IFERROR(VLOOKUP($A446,'Raw - F'!$B:$R,6,FALSE),"")</f>
        <v>Hcap</v>
      </c>
      <c r="E446" s="2" t="str">
        <f>SUBSTITUTE(IFERROR(VLOOKUP($A446,'Raw - F'!$B:$O,9,FALSE),""),"0","")</f>
        <v>4yo+</v>
      </c>
      <c r="F446" s="2" t="str">
        <f>SUBSTITUTE(IFERROR(VLOOKUP($A446,'Raw - F'!$B:$O,7,FALSE),""),"0","")</f>
        <v>Open</v>
      </c>
      <c r="G446" s="2">
        <f>IFERROR(IF(VLOOKUP($A446,'Raw - F'!$B:$O,11,FALSE)&gt;1,VLOOKUP($A446,'Raw - F'!$B:$O,11,FALSE),IF(VLOOKUP($A446,'Raw - F'!$B:$M,12,FALSE)&lt;&gt;"",VLOOKUP($A446,'Raw - F'!$B:$M,12,FALSE),"")),"")</f>
        <v>2</v>
      </c>
      <c r="H446" s="4" t="str">
        <f>IFERROR(VLOOKUP($A446,'Raw - F'!$B:$O,13,FALSE),"")</f>
        <v>81-100</v>
      </c>
      <c r="I446" s="2" t="str">
        <f>IFERROR(VLOOKUP($A446,'Raw - F'!$B:$O,10,FALSE),"")</f>
        <v>A</v>
      </c>
      <c r="J446" s="2" t="str">
        <f>IFERROR(VLOOKUP($A446,'Raw - F'!$B:$P,15,FALSE),"")</f>
        <v>7f</v>
      </c>
      <c r="K446" s="16" t="str">
        <f>SUBSTITUTE(IFERROR(VLOOKUP($A446,'Raw - F'!$B:$X,23,FALSE),""),0,"")</f>
        <v xml:space="preserve"> </v>
      </c>
      <c r="L446" s="22" t="str">
        <f>IF(VLOOKUP($A446,'Raw - F'!$B:$AA,24,FALSE)="","",VLOOKUP($A446,'Raw - F'!$B:$AA,24,FALSE))</f>
        <v/>
      </c>
      <c r="M446" s="16" t="str">
        <f>SUBSTITUTE(IFERROR(VLOOKUP($A446,'Raw - F'!$B:$X,22,FALSE),""),0,"")</f>
        <v xml:space="preserve"> </v>
      </c>
      <c r="N446" s="16" t="str">
        <f>SUBSTITUTE(IFERROR(VLOOKUP($A446,'Raw - F'!$B:$X,8,FALSE),""),0,"")</f>
        <v/>
      </c>
      <c r="O446" s="16" t="str">
        <f>SUBSTITUTE(IFERROR(VLOOKUP($A446,'Raw - F'!$B:$AA,25,FALSE),""),0,"")</f>
        <v/>
      </c>
      <c r="P446" s="16" t="str">
        <f>SUBSTITUTE(IFERROR(VLOOKUP($A446,'Raw - F'!$B:$AA,21,FALSE),""),0,"")</f>
        <v/>
      </c>
    </row>
    <row r="447" spans="1:16" x14ac:dyDescent="0.35">
      <c r="A447">
        <v>438</v>
      </c>
      <c r="B447" s="9">
        <f>IFERROR(VLOOKUP($A447,'Raw - F'!$B:$R,2,FALSE),"")</f>
        <v>44337</v>
      </c>
      <c r="C447" s="2" t="str">
        <f>IFERROR(VLOOKUP($A447,'Raw - F'!$B:$R,3,FALSE),"")</f>
        <v>GOODWOOD</v>
      </c>
      <c r="D447" s="2" t="str">
        <f>IFERROR(VLOOKUP($A447,'Raw - F'!$B:$R,6,FALSE),"")</f>
        <v>Hcap</v>
      </c>
      <c r="E447" s="2" t="str">
        <f>SUBSTITUTE(IFERROR(VLOOKUP($A447,'Raw - F'!$B:$O,9,FALSE),""),"0","")</f>
        <v>3yo</v>
      </c>
      <c r="F447" s="2" t="str">
        <f>SUBSTITUTE(IFERROR(VLOOKUP($A447,'Raw - F'!$B:$O,7,FALSE),""),"0","")</f>
        <v>Open</v>
      </c>
      <c r="G447" s="2">
        <f>IFERROR(IF(VLOOKUP($A447,'Raw - F'!$B:$O,11,FALSE)&gt;1,VLOOKUP($A447,'Raw - F'!$B:$O,11,FALSE),IF(VLOOKUP($A447,'Raw - F'!$B:$M,12,FALSE)&lt;&gt;"",VLOOKUP($A447,'Raw - F'!$B:$M,12,FALSE),"")),"")</f>
        <v>4</v>
      </c>
      <c r="H447" s="4" t="str">
        <f>IFERROR(VLOOKUP($A447,'Raw - F'!$B:$O,13,FALSE),"")</f>
        <v>61-80</v>
      </c>
      <c r="I447" s="2" t="str">
        <f>IFERROR(VLOOKUP($A447,'Raw - F'!$B:$O,10,FALSE),"")</f>
        <v>A</v>
      </c>
      <c r="J447" s="2" t="str">
        <f>IFERROR(VLOOKUP($A447,'Raw - F'!$B:$P,15,FALSE),"")</f>
        <v>5f</v>
      </c>
      <c r="K447" s="16" t="str">
        <f>SUBSTITUTE(IFERROR(VLOOKUP($A447,'Raw - F'!$B:$X,23,FALSE),""),0,"")</f>
        <v xml:space="preserve"> </v>
      </c>
      <c r="L447" s="22" t="str">
        <f>IF(VLOOKUP($A447,'Raw - F'!$B:$AA,24,FALSE)="","",VLOOKUP($A447,'Raw - F'!$B:$AA,24,FALSE))</f>
        <v/>
      </c>
      <c r="M447" s="16" t="str">
        <f>SUBSTITUTE(IFERROR(VLOOKUP($A447,'Raw - F'!$B:$X,22,FALSE),""),0,"")</f>
        <v xml:space="preserve"> </v>
      </c>
      <c r="N447" s="16" t="str">
        <f>SUBSTITUTE(IFERROR(VLOOKUP($A447,'Raw - F'!$B:$X,8,FALSE),""),0,"")</f>
        <v/>
      </c>
      <c r="O447" s="16" t="str">
        <f>SUBSTITUTE(IFERROR(VLOOKUP($A447,'Raw - F'!$B:$AA,25,FALSE),""),0,"")</f>
        <v/>
      </c>
      <c r="P447" s="16" t="str">
        <f>SUBSTITUTE(IFERROR(VLOOKUP($A447,'Raw - F'!$B:$AA,21,FALSE),""),0,"")</f>
        <v/>
      </c>
    </row>
    <row r="448" spans="1:16" x14ac:dyDescent="0.35">
      <c r="A448">
        <v>439</v>
      </c>
      <c r="B448" s="9">
        <f>IFERROR(VLOOKUP($A448,'Raw - F'!$B:$R,2,FALSE),"")</f>
        <v>44337</v>
      </c>
      <c r="C448" s="2" t="str">
        <f>IFERROR(VLOOKUP($A448,'Raw - F'!$B:$R,3,FALSE),"")</f>
        <v>GOODWOOD</v>
      </c>
      <c r="D448" s="2" t="str">
        <f>IFERROR(VLOOKUP($A448,'Raw - F'!$B:$R,6,FALSE),"")</f>
        <v>Hcap</v>
      </c>
      <c r="E448" s="2" t="str">
        <f>SUBSTITUTE(IFERROR(VLOOKUP($A448,'Raw - F'!$B:$O,9,FALSE),""),"0","")</f>
        <v>4yo+</v>
      </c>
      <c r="F448" s="2" t="str">
        <f>SUBSTITUTE(IFERROR(VLOOKUP($A448,'Raw - F'!$B:$O,7,FALSE),""),"0","")</f>
        <v>Open</v>
      </c>
      <c r="G448" s="2">
        <f>IFERROR(IF(VLOOKUP($A448,'Raw - F'!$B:$O,11,FALSE)&gt;1,VLOOKUP($A448,'Raw - F'!$B:$O,11,FALSE),IF(VLOOKUP($A448,'Raw - F'!$B:$M,12,FALSE)&lt;&gt;"",VLOOKUP($A448,'Raw - F'!$B:$M,12,FALSE),"")),"")</f>
        <v>4</v>
      </c>
      <c r="H448" s="4" t="str">
        <f>IFERROR(VLOOKUP($A448,'Raw - F'!$B:$O,13,FALSE),"")</f>
        <v>66-85</v>
      </c>
      <c r="I448" s="2" t="str">
        <f>IFERROR(VLOOKUP($A448,'Raw - F'!$B:$O,10,FALSE),"")</f>
        <v>A</v>
      </c>
      <c r="J448" s="2" t="str">
        <f>IFERROR(VLOOKUP($A448,'Raw - F'!$B:$P,15,FALSE),"")</f>
        <v>2m+</v>
      </c>
      <c r="K448" s="16" t="str">
        <f>SUBSTITUTE(IFERROR(VLOOKUP($A448,'Raw - F'!$B:$X,23,FALSE),""),0,"")</f>
        <v xml:space="preserve"> </v>
      </c>
      <c r="L448" s="22" t="str">
        <f>IF(VLOOKUP($A448,'Raw - F'!$B:$AA,24,FALSE)="","",VLOOKUP($A448,'Raw - F'!$B:$AA,24,FALSE))</f>
        <v/>
      </c>
      <c r="M448" s="16" t="str">
        <f>SUBSTITUTE(IFERROR(VLOOKUP($A448,'Raw - F'!$B:$X,22,FALSE),""),0,"")</f>
        <v xml:space="preserve"> </v>
      </c>
      <c r="N448" s="16" t="str">
        <f>SUBSTITUTE(IFERROR(VLOOKUP($A448,'Raw - F'!$B:$X,8,FALSE),""),0,"")</f>
        <v/>
      </c>
      <c r="O448" s="16" t="str">
        <f>SUBSTITUTE(IFERROR(VLOOKUP($A448,'Raw - F'!$B:$AA,25,FALSE),""),0,"")</f>
        <v/>
      </c>
      <c r="P448" s="16" t="str">
        <f>SUBSTITUTE(IFERROR(VLOOKUP($A448,'Raw - F'!$B:$AA,21,FALSE),""),0,"")</f>
        <v/>
      </c>
    </row>
    <row r="449" spans="1:16" x14ac:dyDescent="0.35">
      <c r="A449">
        <v>440</v>
      </c>
      <c r="B449" s="9">
        <f>IFERROR(VLOOKUP($A449,'Raw - F'!$B:$R,2,FALSE),"")</f>
        <v>44337</v>
      </c>
      <c r="C449" s="2" t="str">
        <f>IFERROR(VLOOKUP($A449,'Raw - F'!$B:$R,3,FALSE),"")</f>
        <v>HAYDOCK PARK</v>
      </c>
      <c r="D449" s="2" t="str">
        <f>IFERROR(VLOOKUP($A449,'Raw - F'!$B:$R,6,FALSE),"")</f>
        <v>WFA</v>
      </c>
      <c r="E449" s="2" t="str">
        <f>SUBSTITUTE(IFERROR(VLOOKUP($A449,'Raw - F'!$B:$O,9,FALSE),""),"0","")</f>
        <v>3yo+</v>
      </c>
      <c r="F449" s="2" t="str">
        <f>SUBSTITUTE(IFERROR(VLOOKUP($A449,'Raw - F'!$B:$O,7,FALSE),""),"0","")</f>
        <v>Open</v>
      </c>
      <c r="G449" s="2" t="str">
        <f>IFERROR(IF(VLOOKUP($A449,'Raw - F'!$B:$O,11,FALSE)&gt;1,VLOOKUP($A449,'Raw - F'!$B:$O,11,FALSE),IF(VLOOKUP($A449,'Raw - F'!$B:$M,12,FALSE)&lt;&gt;"",VLOOKUP($A449,'Raw - F'!$B:$M,12,FALSE),"")),"")</f>
        <v>1(Lstd)</v>
      </c>
      <c r="H449" s="4" t="str">
        <f>IFERROR(VLOOKUP($A449,'Raw - F'!$B:$O,13,FALSE),"")</f>
        <v>Open</v>
      </c>
      <c r="I449" s="2" t="str">
        <f>IFERROR(VLOOKUP($A449,'Raw - F'!$B:$O,10,FALSE),"")</f>
        <v>F</v>
      </c>
      <c r="J449" s="2" t="str">
        <f>IFERROR(VLOOKUP($A449,'Raw - F'!$B:$P,15,FALSE),"")</f>
        <v>6f</v>
      </c>
      <c r="K449" s="16" t="str">
        <f>SUBSTITUTE(IFERROR(VLOOKUP($A449,'Raw - F'!$B:$X,23,FALSE),""),0,"")</f>
        <v xml:space="preserve"> </v>
      </c>
      <c r="L449" s="22" t="str">
        <f>IF(VLOOKUP($A449,'Raw - F'!$B:$AA,24,FALSE)="","",VLOOKUP($A449,'Raw - F'!$B:$AA,24,FALSE))</f>
        <v/>
      </c>
      <c r="M449" s="16" t="str">
        <f>SUBSTITUTE(IFERROR(VLOOKUP($A449,'Raw - F'!$B:$X,22,FALSE),""),0,"")</f>
        <v xml:space="preserve"> </v>
      </c>
      <c r="N449" s="16" t="str">
        <f>SUBSTITUTE(IFERROR(VLOOKUP($A449,'Raw - F'!$B:$X,8,FALSE),""),0,"")</f>
        <v/>
      </c>
      <c r="O449" s="16" t="str">
        <f>SUBSTITUTE(IFERROR(VLOOKUP($A449,'Raw - F'!$B:$AA,25,FALSE),""),0,"")</f>
        <v/>
      </c>
      <c r="P449" s="16" t="str">
        <f>SUBSTITUTE(IFERROR(VLOOKUP($A449,'Raw - F'!$B:$AA,21,FALSE),""),0,"")</f>
        <v/>
      </c>
    </row>
    <row r="450" spans="1:16" x14ac:dyDescent="0.35">
      <c r="A450">
        <v>441</v>
      </c>
      <c r="B450" s="9">
        <f>IFERROR(VLOOKUP($A450,'Raw - F'!$B:$R,2,FALSE),"")</f>
        <v>44337</v>
      </c>
      <c r="C450" s="2" t="str">
        <f>IFERROR(VLOOKUP($A450,'Raw - F'!$B:$R,3,FALSE),"")</f>
        <v>HAYDOCK PARK</v>
      </c>
      <c r="D450" s="2" t="str">
        <f>IFERROR(VLOOKUP($A450,'Raw - F'!$B:$R,6,FALSE),"")</f>
        <v>Hcap</v>
      </c>
      <c r="E450" s="2" t="str">
        <f>SUBSTITUTE(IFERROR(VLOOKUP($A450,'Raw - F'!$B:$O,9,FALSE),""),"0","")</f>
        <v>3yo</v>
      </c>
      <c r="F450" s="2" t="str">
        <f>SUBSTITUTE(IFERROR(VLOOKUP($A450,'Raw - F'!$B:$O,7,FALSE),""),"0","")</f>
        <v>Open</v>
      </c>
      <c r="G450" s="2">
        <f>IFERROR(IF(VLOOKUP($A450,'Raw - F'!$B:$O,11,FALSE)&gt;1,VLOOKUP($A450,'Raw - F'!$B:$O,11,FALSE),IF(VLOOKUP($A450,'Raw - F'!$B:$M,12,FALSE)&lt;&gt;"",VLOOKUP($A450,'Raw - F'!$B:$M,12,FALSE),"")),"")</f>
        <v>5</v>
      </c>
      <c r="H450" s="4" t="str">
        <f>IFERROR(VLOOKUP($A450,'Raw - F'!$B:$O,13,FALSE),"")</f>
        <v>56-75</v>
      </c>
      <c r="I450" s="2" t="str">
        <f>IFERROR(VLOOKUP($A450,'Raw - F'!$B:$O,10,FALSE),"")</f>
        <v>A</v>
      </c>
      <c r="J450" s="2" t="str">
        <f>IFERROR(VLOOKUP($A450,'Raw - F'!$B:$P,15,FALSE),"")</f>
        <v>1m</v>
      </c>
      <c r="K450" s="16" t="str">
        <f>SUBSTITUTE(IFERROR(VLOOKUP($A450,'Raw - F'!$B:$X,23,FALSE),""),0,"")</f>
        <v xml:space="preserve"> </v>
      </c>
      <c r="L450" s="22" t="str">
        <f>IF(VLOOKUP($A450,'Raw - F'!$B:$AA,24,FALSE)="","",VLOOKUP($A450,'Raw - F'!$B:$AA,24,FALSE))</f>
        <v/>
      </c>
      <c r="M450" s="16" t="str">
        <f>SUBSTITUTE(IFERROR(VLOOKUP($A450,'Raw - F'!$B:$X,22,FALSE),""),0,"")</f>
        <v xml:space="preserve"> </v>
      </c>
      <c r="N450" s="16" t="str">
        <f>SUBSTITUTE(IFERROR(VLOOKUP($A450,'Raw - F'!$B:$X,8,FALSE),""),0,"")</f>
        <v/>
      </c>
      <c r="O450" s="16" t="str">
        <f>SUBSTITUTE(IFERROR(VLOOKUP($A450,'Raw - F'!$B:$AA,25,FALSE),""),0,"")</f>
        <v/>
      </c>
      <c r="P450" s="16" t="str">
        <f>SUBSTITUTE(IFERROR(VLOOKUP($A450,'Raw - F'!$B:$AA,21,FALSE),""),0,"")</f>
        <v/>
      </c>
    </row>
    <row r="451" spans="1:16" x14ac:dyDescent="0.35">
      <c r="A451">
        <v>442</v>
      </c>
      <c r="B451" s="9">
        <f>IFERROR(VLOOKUP($A451,'Raw - F'!$B:$R,2,FALSE),"")</f>
        <v>44337</v>
      </c>
      <c r="C451" s="2" t="str">
        <f>IFERROR(VLOOKUP($A451,'Raw - F'!$B:$R,3,FALSE),"")</f>
        <v>HAYDOCK PARK</v>
      </c>
      <c r="D451" s="2" t="str">
        <f>IFERROR(VLOOKUP($A451,'Raw - F'!$B:$R,6,FALSE),"")</f>
        <v>WFA</v>
      </c>
      <c r="E451" s="2" t="str">
        <f>SUBSTITUTE(IFERROR(VLOOKUP($A451,'Raw - F'!$B:$O,9,FALSE),""),"0","")</f>
        <v>2yo</v>
      </c>
      <c r="F451" s="2" t="str">
        <f>SUBSTITUTE(IFERROR(VLOOKUP($A451,'Raw - F'!$B:$O,7,FALSE),""),"0","")</f>
        <v>Mdn</v>
      </c>
      <c r="G451" s="2">
        <f>IFERROR(IF(VLOOKUP($A451,'Raw - F'!$B:$O,11,FALSE)&gt;1,VLOOKUP($A451,'Raw - F'!$B:$O,11,FALSE),IF(VLOOKUP($A451,'Raw - F'!$B:$M,12,FALSE)&lt;&gt;"",VLOOKUP($A451,'Raw - F'!$B:$M,12,FALSE),"")),"")</f>
        <v>4</v>
      </c>
      <c r="H451" s="4" t="str">
        <f>IFERROR(VLOOKUP($A451,'Raw - F'!$B:$O,13,FALSE),"")</f>
        <v>Open</v>
      </c>
      <c r="I451" s="2" t="str">
        <f>IFERROR(VLOOKUP($A451,'Raw - F'!$B:$O,10,FALSE),"")</f>
        <v>F</v>
      </c>
      <c r="J451" s="2" t="str">
        <f>IFERROR(VLOOKUP($A451,'Raw - F'!$B:$P,15,FALSE),"")</f>
        <v>6f</v>
      </c>
      <c r="K451" s="16" t="str">
        <f>SUBSTITUTE(IFERROR(VLOOKUP($A451,'Raw - F'!$B:$X,23,FALSE),""),0,"")</f>
        <v xml:space="preserve"> </v>
      </c>
      <c r="L451" s="22" t="str">
        <f>IF(VLOOKUP($A451,'Raw - F'!$B:$AA,24,FALSE)="","",VLOOKUP($A451,'Raw - F'!$B:$AA,24,FALSE))</f>
        <v/>
      </c>
      <c r="M451" s="16" t="str">
        <f>SUBSTITUTE(IFERROR(VLOOKUP($A451,'Raw - F'!$B:$X,22,FALSE),""),0,"")</f>
        <v xml:space="preserve"> </v>
      </c>
      <c r="N451" s="16" t="str">
        <f>SUBSTITUTE(IFERROR(VLOOKUP($A451,'Raw - F'!$B:$X,8,FALSE),""),0,"")</f>
        <v/>
      </c>
      <c r="O451" s="16" t="str">
        <f>SUBSTITUTE(IFERROR(VLOOKUP($A451,'Raw - F'!$B:$AA,25,FALSE),""),0,"")</f>
        <v>EBF</v>
      </c>
      <c r="P451" s="16" t="str">
        <f>SUBSTITUTE(IFERROR(VLOOKUP($A451,'Raw - F'!$B:$AA,21,FALSE),""),0,"")</f>
        <v/>
      </c>
    </row>
    <row r="452" spans="1:16" x14ac:dyDescent="0.35">
      <c r="A452">
        <v>443</v>
      </c>
      <c r="B452" s="9">
        <f>IFERROR(VLOOKUP($A452,'Raw - F'!$B:$R,2,FALSE),"")</f>
        <v>44337</v>
      </c>
      <c r="C452" s="2" t="str">
        <f>IFERROR(VLOOKUP($A452,'Raw - F'!$B:$R,3,FALSE),"")</f>
        <v>HAYDOCK PARK</v>
      </c>
      <c r="D452" s="2" t="str">
        <f>IFERROR(VLOOKUP($A452,'Raw - F'!$B:$R,6,FALSE),"")</f>
        <v>Hcap</v>
      </c>
      <c r="E452" s="2" t="str">
        <f>SUBSTITUTE(IFERROR(VLOOKUP($A452,'Raw - F'!$B:$O,9,FALSE),""),"0","")</f>
        <v>4yo+</v>
      </c>
      <c r="F452" s="2" t="str">
        <f>SUBSTITUTE(IFERROR(VLOOKUP($A452,'Raw - F'!$B:$O,7,FALSE),""),"0","")</f>
        <v>Open</v>
      </c>
      <c r="G452" s="2">
        <f>IFERROR(IF(VLOOKUP($A452,'Raw - F'!$B:$O,11,FALSE)&gt;1,VLOOKUP($A452,'Raw - F'!$B:$O,11,FALSE),IF(VLOOKUP($A452,'Raw - F'!$B:$M,12,FALSE)&lt;&gt;"",VLOOKUP($A452,'Raw - F'!$B:$M,12,FALSE),"")),"")</f>
        <v>4</v>
      </c>
      <c r="H452" s="4" t="str">
        <f>IFERROR(VLOOKUP($A452,'Raw - F'!$B:$O,13,FALSE),"")</f>
        <v>61-80</v>
      </c>
      <c r="I452" s="2" t="str">
        <f>IFERROR(VLOOKUP($A452,'Raw - F'!$B:$O,10,FALSE),"")</f>
        <v>A</v>
      </c>
      <c r="J452" s="2" t="str">
        <f>IFERROR(VLOOKUP($A452,'Raw - F'!$B:$P,15,FALSE),"")</f>
        <v>1m 2f</v>
      </c>
      <c r="K452" s="16" t="str">
        <f>SUBSTITUTE(IFERROR(VLOOKUP($A452,'Raw - F'!$B:$X,23,FALSE),""),0,"")</f>
        <v xml:space="preserve"> </v>
      </c>
      <c r="L452" s="22" t="str">
        <f>IF(VLOOKUP($A452,'Raw - F'!$B:$AA,24,FALSE)="","",VLOOKUP($A452,'Raw - F'!$B:$AA,24,FALSE))</f>
        <v/>
      </c>
      <c r="M452" s="16" t="str">
        <f>SUBSTITUTE(IFERROR(VLOOKUP($A452,'Raw - F'!$B:$X,22,FALSE),""),0,"")</f>
        <v xml:space="preserve"> </v>
      </c>
      <c r="N452" s="16" t="str">
        <f>SUBSTITUTE(IFERROR(VLOOKUP($A452,'Raw - F'!$B:$X,8,FALSE),""),0,"")</f>
        <v/>
      </c>
      <c r="O452" s="16" t="str">
        <f>SUBSTITUTE(IFERROR(VLOOKUP($A452,'Raw - F'!$B:$AA,25,FALSE),""),0,"")</f>
        <v/>
      </c>
      <c r="P452" s="16" t="str">
        <f>SUBSTITUTE(IFERROR(VLOOKUP($A452,'Raw - F'!$B:$AA,21,FALSE),""),0,"")</f>
        <v/>
      </c>
    </row>
    <row r="453" spans="1:16" x14ac:dyDescent="0.35">
      <c r="A453">
        <v>444</v>
      </c>
      <c r="B453" s="9">
        <f>IFERROR(VLOOKUP($A453,'Raw - F'!$B:$R,2,FALSE),"")</f>
        <v>44337</v>
      </c>
      <c r="C453" s="2" t="str">
        <f>IFERROR(VLOOKUP($A453,'Raw - F'!$B:$R,3,FALSE),"")</f>
        <v>HAYDOCK PARK</v>
      </c>
      <c r="D453" s="2" t="str">
        <f>IFERROR(VLOOKUP($A453,'Raw - F'!$B:$R,6,FALSE),"")</f>
        <v>WFA</v>
      </c>
      <c r="E453" s="2" t="str">
        <f>SUBSTITUTE(IFERROR(VLOOKUP($A453,'Raw - F'!$B:$O,9,FALSE),""),"0","")</f>
        <v>3yo</v>
      </c>
      <c r="F453" s="2" t="str">
        <f>SUBSTITUTE(IFERROR(VLOOKUP($A453,'Raw - F'!$B:$O,7,FALSE),""),"0","")</f>
        <v>Nov</v>
      </c>
      <c r="G453" s="2">
        <f>IFERROR(IF(VLOOKUP($A453,'Raw - F'!$B:$O,11,FALSE)&gt;1,VLOOKUP($A453,'Raw - F'!$B:$O,11,FALSE),IF(VLOOKUP($A453,'Raw - F'!$B:$M,12,FALSE)&lt;&gt;"",VLOOKUP($A453,'Raw - F'!$B:$M,12,FALSE),"")),"")</f>
        <v>5</v>
      </c>
      <c r="H453" s="4" t="str">
        <f>IFERROR(VLOOKUP($A453,'Raw - F'!$B:$O,13,FALSE),"")</f>
        <v>Open</v>
      </c>
      <c r="I453" s="2" t="str">
        <f>IFERROR(VLOOKUP($A453,'Raw - F'!$B:$O,10,FALSE),"")</f>
        <v>F</v>
      </c>
      <c r="J453" s="2" t="str">
        <f>IFERROR(VLOOKUP($A453,'Raw - F'!$B:$P,15,FALSE),"")</f>
        <v>1m</v>
      </c>
      <c r="K453" s="16" t="str">
        <f>SUBSTITUTE(IFERROR(VLOOKUP($A453,'Raw - F'!$B:$X,23,FALSE),""),0,"")</f>
        <v xml:space="preserve"> </v>
      </c>
      <c r="L453" s="22" t="str">
        <f>IF(VLOOKUP($A453,'Raw - F'!$B:$AA,24,FALSE)="","",VLOOKUP($A453,'Raw - F'!$B:$AA,24,FALSE))</f>
        <v/>
      </c>
      <c r="M453" s="16" t="str">
        <f>SUBSTITUTE(IFERROR(VLOOKUP($A453,'Raw - F'!$B:$X,22,FALSE),""),0,"")</f>
        <v xml:space="preserve"> </v>
      </c>
      <c r="N453" s="16" t="str">
        <f>SUBSTITUTE(IFERROR(VLOOKUP($A453,'Raw - F'!$B:$X,8,FALSE),""),0,"")</f>
        <v/>
      </c>
      <c r="O453" s="16" t="str">
        <f>SUBSTITUTE(IFERROR(VLOOKUP($A453,'Raw - F'!$B:$AA,25,FALSE),""),0,"")</f>
        <v/>
      </c>
      <c r="P453" s="16" t="str">
        <f>SUBSTITUTE(IFERROR(VLOOKUP($A453,'Raw - F'!$B:$AA,21,FALSE),""),0,"")</f>
        <v/>
      </c>
    </row>
    <row r="454" spans="1:16" x14ac:dyDescent="0.35">
      <c r="A454">
        <v>445</v>
      </c>
      <c r="B454" s="9">
        <f>IFERROR(VLOOKUP($A454,'Raw - F'!$B:$R,2,FALSE),"")</f>
        <v>44337</v>
      </c>
      <c r="C454" s="2" t="str">
        <f>IFERROR(VLOOKUP($A454,'Raw - F'!$B:$R,3,FALSE),"")</f>
        <v>HAYDOCK PARK</v>
      </c>
      <c r="D454" s="2" t="str">
        <f>IFERROR(VLOOKUP($A454,'Raw - F'!$B:$R,6,FALSE),"")</f>
        <v>Hcap</v>
      </c>
      <c r="E454" s="2" t="str">
        <f>SUBSTITUTE(IFERROR(VLOOKUP($A454,'Raw - F'!$B:$O,9,FALSE),""),"0","")</f>
        <v>3yo</v>
      </c>
      <c r="F454" s="2" t="str">
        <f>SUBSTITUTE(IFERROR(VLOOKUP($A454,'Raw - F'!$B:$O,7,FALSE),""),"0","")</f>
        <v>Open</v>
      </c>
      <c r="G454" s="2">
        <f>IFERROR(IF(VLOOKUP($A454,'Raw - F'!$B:$O,11,FALSE)&gt;1,VLOOKUP($A454,'Raw - F'!$B:$O,11,FALSE),IF(VLOOKUP($A454,'Raw - F'!$B:$M,12,FALSE)&lt;&gt;"",VLOOKUP($A454,'Raw - F'!$B:$M,12,FALSE),"")),"")</f>
        <v>5</v>
      </c>
      <c r="H454" s="4" t="str">
        <f>IFERROR(VLOOKUP($A454,'Raw - F'!$B:$O,13,FALSE),"")</f>
        <v>51-70</v>
      </c>
      <c r="I454" s="2" t="str">
        <f>IFERROR(VLOOKUP($A454,'Raw - F'!$B:$O,10,FALSE),"")</f>
        <v>A</v>
      </c>
      <c r="J454" s="2" t="str">
        <f>IFERROR(VLOOKUP($A454,'Raw - F'!$B:$P,15,FALSE),"")</f>
        <v>1m 2f</v>
      </c>
      <c r="K454" s="16" t="str">
        <f>SUBSTITUTE(IFERROR(VLOOKUP($A454,'Raw - F'!$B:$X,23,FALSE),""),0,"")</f>
        <v xml:space="preserve"> </v>
      </c>
      <c r="L454" s="22" t="str">
        <f>IF(VLOOKUP($A454,'Raw - F'!$B:$AA,24,FALSE)="","",VLOOKUP($A454,'Raw - F'!$B:$AA,24,FALSE))</f>
        <v/>
      </c>
      <c r="M454" s="16" t="str">
        <f>SUBSTITUTE(IFERROR(VLOOKUP($A454,'Raw - F'!$B:$X,22,FALSE),""),0,"")</f>
        <v xml:space="preserve"> </v>
      </c>
      <c r="N454" s="16" t="str">
        <f>SUBSTITUTE(IFERROR(VLOOKUP($A454,'Raw - F'!$B:$X,8,FALSE),""),0,"")</f>
        <v/>
      </c>
      <c r="O454" s="16" t="str">
        <f>SUBSTITUTE(IFERROR(VLOOKUP($A454,'Raw - F'!$B:$AA,25,FALSE),""),0,"")</f>
        <v/>
      </c>
      <c r="P454" s="16" t="str">
        <f>SUBSTITUTE(IFERROR(VLOOKUP($A454,'Raw - F'!$B:$AA,21,FALSE),""),0,"")</f>
        <v/>
      </c>
    </row>
    <row r="455" spans="1:16" x14ac:dyDescent="0.35">
      <c r="A455">
        <v>446</v>
      </c>
      <c r="B455" s="9">
        <f>IFERROR(VLOOKUP($A455,'Raw - F'!$B:$R,2,FALSE),"")</f>
        <v>44337</v>
      </c>
      <c r="C455" s="2" t="str">
        <f>IFERROR(VLOOKUP($A455,'Raw - F'!$B:$R,3,FALSE),"")</f>
        <v>HAYDOCK PARK</v>
      </c>
      <c r="D455" s="2" t="str">
        <f>IFERROR(VLOOKUP($A455,'Raw - F'!$B:$R,6,FALSE),"")</f>
        <v>WFA</v>
      </c>
      <c r="E455" s="2" t="str">
        <f>SUBSTITUTE(IFERROR(VLOOKUP($A455,'Raw - F'!$B:$O,9,FALSE),""),"0","")</f>
        <v>2yo</v>
      </c>
      <c r="F455" s="2" t="str">
        <f>SUBSTITUTE(IFERROR(VLOOKUP($A455,'Raw - F'!$B:$O,7,FALSE),""),"0","")</f>
        <v>Nov</v>
      </c>
      <c r="G455" s="2">
        <f>IFERROR(IF(VLOOKUP($A455,'Raw - F'!$B:$O,11,FALSE)&gt;1,VLOOKUP($A455,'Raw - F'!$B:$O,11,FALSE),IF(VLOOKUP($A455,'Raw - F'!$B:$M,12,FALSE)&lt;&gt;"",VLOOKUP($A455,'Raw - F'!$B:$M,12,FALSE),"")),"")</f>
        <v>4</v>
      </c>
      <c r="H455" s="4" t="str">
        <f>IFERROR(VLOOKUP($A455,'Raw - F'!$B:$O,13,FALSE),"")</f>
        <v>Open</v>
      </c>
      <c r="I455" s="2" t="str">
        <f>IFERROR(VLOOKUP($A455,'Raw - F'!$B:$O,10,FALSE),"")</f>
        <v>F</v>
      </c>
      <c r="J455" s="2" t="str">
        <f>IFERROR(VLOOKUP($A455,'Raw - F'!$B:$P,15,FALSE),"")</f>
        <v>7f</v>
      </c>
      <c r="K455" s="16" t="str">
        <f>SUBSTITUTE(IFERROR(VLOOKUP($A455,'Raw - F'!$B:$X,23,FALSE),""),0,"")</f>
        <v xml:space="preserve"> </v>
      </c>
      <c r="L455" s="22" t="str">
        <f>IF(VLOOKUP($A455,'Raw - F'!$B:$AA,24,FALSE)="","",VLOOKUP($A455,'Raw - F'!$B:$AA,24,FALSE))</f>
        <v/>
      </c>
      <c r="M455" s="16" t="str">
        <f>SUBSTITUTE(IFERROR(VLOOKUP($A455,'Raw - F'!$B:$X,22,FALSE),""),0,"")</f>
        <v xml:space="preserve"> </v>
      </c>
      <c r="N455" s="16" t="str">
        <f>SUBSTITUTE(IFERROR(VLOOKUP($A455,'Raw - F'!$B:$X,8,FALSE),""),0,"")</f>
        <v/>
      </c>
      <c r="O455" s="16" t="str">
        <f>SUBSTITUTE(IFERROR(VLOOKUP($A455,'Raw - F'!$B:$AA,25,FALSE),""),0,"")</f>
        <v/>
      </c>
      <c r="P455" s="16" t="str">
        <f>SUBSTITUTE(IFERROR(VLOOKUP($A455,'Raw - F'!$B:$AA,21,FALSE),""),0,"")</f>
        <v/>
      </c>
    </row>
    <row r="456" spans="1:16" x14ac:dyDescent="0.35">
      <c r="A456">
        <v>447</v>
      </c>
      <c r="B456" s="9">
        <f>IFERROR(VLOOKUP($A456,'Raw - F'!$B:$R,2,FALSE),"")</f>
        <v>44338</v>
      </c>
      <c r="C456" s="2" t="str">
        <f>IFERROR(VLOOKUP($A456,'Raw - F'!$B:$R,3,FALSE),"")</f>
        <v>GOODWOOD</v>
      </c>
      <c r="D456" s="2" t="str">
        <f>IFERROR(VLOOKUP($A456,'Raw - F'!$B:$R,6,FALSE),"")</f>
        <v>Hcap</v>
      </c>
      <c r="E456" s="2" t="str">
        <f>SUBSTITUTE(IFERROR(VLOOKUP($A456,'Raw - F'!$B:$O,9,FALSE),""),"0","")</f>
        <v>3yo</v>
      </c>
      <c r="F456" s="2" t="str">
        <f>SUBSTITUTE(IFERROR(VLOOKUP($A456,'Raw - F'!$B:$O,7,FALSE),""),"0","")</f>
        <v>Open</v>
      </c>
      <c r="G456" s="2">
        <f>IFERROR(IF(VLOOKUP($A456,'Raw - F'!$B:$O,11,FALSE)&gt;1,VLOOKUP($A456,'Raw - F'!$B:$O,11,FALSE),IF(VLOOKUP($A456,'Raw - F'!$B:$M,12,FALSE)&lt;&gt;"",VLOOKUP($A456,'Raw - F'!$B:$M,12,FALSE),"")),"")</f>
        <v>2</v>
      </c>
      <c r="H456" s="4" t="str">
        <f>IFERROR(VLOOKUP($A456,'Raw - F'!$B:$O,13,FALSE),"")</f>
        <v>Open</v>
      </c>
      <c r="I456" s="2" t="str">
        <f>IFERROR(VLOOKUP($A456,'Raw - F'!$B:$O,10,FALSE),"")</f>
        <v>A</v>
      </c>
      <c r="J456" s="2" t="str">
        <f>IFERROR(VLOOKUP($A456,'Raw - F'!$B:$P,15,FALSE),"")</f>
        <v>7f</v>
      </c>
      <c r="K456" s="16" t="str">
        <f>SUBSTITUTE(IFERROR(VLOOKUP($A456,'Raw - F'!$B:$X,23,FALSE),""),0,"")</f>
        <v xml:space="preserve"> </v>
      </c>
      <c r="L456" s="22" t="str">
        <f>IF(VLOOKUP($A456,'Raw - F'!$B:$AA,24,FALSE)="","",VLOOKUP($A456,'Raw - F'!$B:$AA,24,FALSE))</f>
        <v/>
      </c>
      <c r="M456" s="16" t="str">
        <f>SUBSTITUTE(IFERROR(VLOOKUP($A456,'Raw - F'!$B:$X,22,FALSE),""),0,"")</f>
        <v xml:space="preserve"> </v>
      </c>
      <c r="N456" s="16" t="str">
        <f>SUBSTITUTE(IFERROR(VLOOKUP($A456,'Raw - F'!$B:$X,8,FALSE),""),0,"")</f>
        <v/>
      </c>
      <c r="O456" s="16" t="str">
        <f>SUBSTITUTE(IFERROR(VLOOKUP($A456,'Raw - F'!$B:$AA,25,FALSE),""),0,"")</f>
        <v/>
      </c>
      <c r="P456" s="16" t="str">
        <f>SUBSTITUTE(IFERROR(VLOOKUP($A456,'Raw - F'!$B:$AA,21,FALSE),""),0,"")</f>
        <v/>
      </c>
    </row>
    <row r="457" spans="1:16" x14ac:dyDescent="0.35">
      <c r="A457">
        <v>448</v>
      </c>
      <c r="B457" s="9">
        <f>IFERROR(VLOOKUP($A457,'Raw - F'!$B:$R,2,FALSE),"")</f>
        <v>44338</v>
      </c>
      <c r="C457" s="2" t="str">
        <f>IFERROR(VLOOKUP($A457,'Raw - F'!$B:$R,3,FALSE),"")</f>
        <v>GOODWOOD</v>
      </c>
      <c r="D457" s="2" t="str">
        <f>IFERROR(VLOOKUP($A457,'Raw - F'!$B:$R,6,FALSE),"")</f>
        <v>WFA</v>
      </c>
      <c r="E457" s="2" t="str">
        <f>SUBSTITUTE(IFERROR(VLOOKUP($A457,'Raw - F'!$B:$O,9,FALSE),""),"0","")</f>
        <v>4yo+</v>
      </c>
      <c r="F457" s="2" t="str">
        <f>SUBSTITUTE(IFERROR(VLOOKUP($A457,'Raw - F'!$B:$O,7,FALSE),""),"0","")</f>
        <v>Open</v>
      </c>
      <c r="G457" s="2" t="str">
        <f>IFERROR(IF(VLOOKUP($A457,'Raw - F'!$B:$O,11,FALSE)&gt;1,VLOOKUP($A457,'Raw - F'!$B:$O,11,FALSE),IF(VLOOKUP($A457,'Raw - F'!$B:$M,12,FALSE)&lt;&gt;"",VLOOKUP($A457,'Raw - F'!$B:$M,12,FALSE),"")),"")</f>
        <v>1(Lstd)</v>
      </c>
      <c r="H457" s="4" t="str">
        <f>IFERROR(VLOOKUP($A457,'Raw - F'!$B:$O,13,FALSE),"")</f>
        <v>Open</v>
      </c>
      <c r="I457" s="2" t="str">
        <f>IFERROR(VLOOKUP($A457,'Raw - F'!$B:$O,10,FALSE),"")</f>
        <v>A</v>
      </c>
      <c r="J457" s="2" t="str">
        <f>IFERROR(VLOOKUP($A457,'Raw - F'!$B:$P,15,FALSE),"")</f>
        <v>1m 2f</v>
      </c>
      <c r="K457" s="16" t="str">
        <f>SUBSTITUTE(IFERROR(VLOOKUP($A457,'Raw - F'!$B:$X,23,FALSE),""),0,"")</f>
        <v xml:space="preserve"> </v>
      </c>
      <c r="L457" s="22" t="str">
        <f>IF(VLOOKUP($A457,'Raw - F'!$B:$AA,24,FALSE)="","",VLOOKUP($A457,'Raw - F'!$B:$AA,24,FALSE))</f>
        <v/>
      </c>
      <c r="M457" s="16" t="str">
        <f>SUBSTITUTE(IFERROR(VLOOKUP($A457,'Raw - F'!$B:$X,22,FALSE),""),0,"")</f>
        <v xml:space="preserve"> </v>
      </c>
      <c r="N457" s="16" t="str">
        <f>SUBSTITUTE(IFERROR(VLOOKUP($A457,'Raw - F'!$B:$X,8,FALSE),""),0,"")</f>
        <v/>
      </c>
      <c r="O457" s="16" t="str">
        <f>SUBSTITUTE(IFERROR(VLOOKUP($A457,'Raw - F'!$B:$AA,25,FALSE),""),0,"")</f>
        <v/>
      </c>
      <c r="P457" s="16" t="str">
        <f>SUBSTITUTE(IFERROR(VLOOKUP($A457,'Raw - F'!$B:$AA,21,FALSE),""),0,"")</f>
        <v/>
      </c>
    </row>
    <row r="458" spans="1:16" x14ac:dyDescent="0.35">
      <c r="A458">
        <v>449</v>
      </c>
      <c r="B458" s="9">
        <f>IFERROR(VLOOKUP($A458,'Raw - F'!$B:$R,2,FALSE),"")</f>
        <v>44338</v>
      </c>
      <c r="C458" s="2" t="str">
        <f>IFERROR(VLOOKUP($A458,'Raw - F'!$B:$R,3,FALSE),"")</f>
        <v>GOODWOOD</v>
      </c>
      <c r="D458" s="2" t="str">
        <f>IFERROR(VLOOKUP($A458,'Raw - F'!$B:$R,6,FALSE),"")</f>
        <v>WFA</v>
      </c>
      <c r="E458" s="2" t="str">
        <f>SUBSTITUTE(IFERROR(VLOOKUP($A458,'Raw - F'!$B:$O,9,FALSE),""),"0","")</f>
        <v>4yo+</v>
      </c>
      <c r="F458" s="2" t="str">
        <f>SUBSTITUTE(IFERROR(VLOOKUP($A458,'Raw - F'!$B:$O,7,FALSE),""),"0","")</f>
        <v>Open</v>
      </c>
      <c r="G458" s="2" t="str">
        <f>IFERROR(IF(VLOOKUP($A458,'Raw - F'!$B:$O,11,FALSE)&gt;1,VLOOKUP($A458,'Raw - F'!$B:$O,11,FALSE),IF(VLOOKUP($A458,'Raw - F'!$B:$M,12,FALSE)&lt;&gt;"",VLOOKUP($A458,'Raw - F'!$B:$M,12,FALSE),"")),"")</f>
        <v>1(Lstd)</v>
      </c>
      <c r="H458" s="4" t="str">
        <f>IFERROR(VLOOKUP($A458,'Raw - F'!$B:$O,13,FALSE),"")</f>
        <v>Open</v>
      </c>
      <c r="I458" s="2" t="str">
        <f>IFERROR(VLOOKUP($A458,'Raw - F'!$B:$O,10,FALSE),"")</f>
        <v>A</v>
      </c>
      <c r="J458" s="2" t="str">
        <f>IFERROR(VLOOKUP($A458,'Raw - F'!$B:$P,15,FALSE),"")</f>
        <v>1m 4f</v>
      </c>
      <c r="K458" s="16" t="str">
        <f>SUBSTITUTE(IFERROR(VLOOKUP($A458,'Raw - F'!$B:$X,23,FALSE),""),0,"")</f>
        <v xml:space="preserve"> </v>
      </c>
      <c r="L458" s="22" t="str">
        <f>IF(VLOOKUP($A458,'Raw - F'!$B:$AA,24,FALSE)="","",VLOOKUP($A458,'Raw - F'!$B:$AA,24,FALSE))</f>
        <v/>
      </c>
      <c r="M458" s="16" t="str">
        <f>SUBSTITUTE(IFERROR(VLOOKUP($A458,'Raw - F'!$B:$X,22,FALSE),""),0,"")</f>
        <v xml:space="preserve"> </v>
      </c>
      <c r="N458" s="16" t="str">
        <f>SUBSTITUTE(IFERROR(VLOOKUP($A458,'Raw - F'!$B:$X,8,FALSE),""),0,"")</f>
        <v/>
      </c>
      <c r="O458" s="16" t="str">
        <f>SUBSTITUTE(IFERROR(VLOOKUP($A458,'Raw - F'!$B:$AA,25,FALSE),""),0,"")</f>
        <v/>
      </c>
      <c r="P458" s="16" t="str">
        <f>SUBSTITUTE(IFERROR(VLOOKUP($A458,'Raw - F'!$B:$AA,21,FALSE),""),0,"")</f>
        <v/>
      </c>
    </row>
    <row r="459" spans="1:16" x14ac:dyDescent="0.35">
      <c r="A459">
        <v>450</v>
      </c>
      <c r="B459" s="9">
        <f>IFERROR(VLOOKUP($A459,'Raw - F'!$B:$R,2,FALSE),"")</f>
        <v>44338</v>
      </c>
      <c r="C459" s="2" t="str">
        <f>IFERROR(VLOOKUP($A459,'Raw - F'!$B:$R,3,FALSE),"")</f>
        <v>GOODWOOD</v>
      </c>
      <c r="D459" s="2" t="str">
        <f>IFERROR(VLOOKUP($A459,'Raw - F'!$B:$R,6,FALSE),"")</f>
        <v>Hcap</v>
      </c>
      <c r="E459" s="2" t="str">
        <f>SUBSTITUTE(IFERROR(VLOOKUP($A459,'Raw - F'!$B:$O,9,FALSE),""),"0","")</f>
        <v>4yo+</v>
      </c>
      <c r="F459" s="2" t="str">
        <f>SUBSTITUTE(IFERROR(VLOOKUP($A459,'Raw - F'!$B:$O,7,FALSE),""),"0","")</f>
        <v>Open</v>
      </c>
      <c r="G459" s="2">
        <f>IFERROR(IF(VLOOKUP($A459,'Raw - F'!$B:$O,11,FALSE)&gt;1,VLOOKUP($A459,'Raw - F'!$B:$O,11,FALSE),IF(VLOOKUP($A459,'Raw - F'!$B:$M,12,FALSE)&lt;&gt;"",VLOOKUP($A459,'Raw - F'!$B:$M,12,FALSE),"")),"")</f>
        <v>2</v>
      </c>
      <c r="H459" s="4" t="str">
        <f>IFERROR(VLOOKUP($A459,'Raw - F'!$B:$O,13,FALSE),"")</f>
        <v>86-105</v>
      </c>
      <c r="I459" s="2" t="str">
        <f>IFERROR(VLOOKUP($A459,'Raw - F'!$B:$O,10,FALSE),"")</f>
        <v>A</v>
      </c>
      <c r="J459" s="2" t="str">
        <f>IFERROR(VLOOKUP($A459,'Raw - F'!$B:$P,15,FALSE),"")</f>
        <v>1m 6f</v>
      </c>
      <c r="K459" s="16" t="str">
        <f>SUBSTITUTE(IFERROR(VLOOKUP($A459,'Raw - F'!$B:$X,23,FALSE),""),0,"")</f>
        <v xml:space="preserve"> </v>
      </c>
      <c r="L459" s="22" t="str">
        <f>IF(VLOOKUP($A459,'Raw - F'!$B:$AA,24,FALSE)="","",VLOOKUP($A459,'Raw - F'!$B:$AA,24,FALSE))</f>
        <v/>
      </c>
      <c r="M459" s="16" t="str">
        <f>SUBSTITUTE(IFERROR(VLOOKUP($A459,'Raw - F'!$B:$X,22,FALSE),""),0,"")</f>
        <v xml:space="preserve"> </v>
      </c>
      <c r="N459" s="16" t="str">
        <f>SUBSTITUTE(IFERROR(VLOOKUP($A459,'Raw - F'!$B:$X,8,FALSE),""),0,"")</f>
        <v/>
      </c>
      <c r="O459" s="16" t="str">
        <f>SUBSTITUTE(IFERROR(VLOOKUP($A459,'Raw - F'!$B:$AA,25,FALSE),""),0,"")</f>
        <v/>
      </c>
      <c r="P459" s="16" t="str">
        <f>SUBSTITUTE(IFERROR(VLOOKUP($A459,'Raw - F'!$B:$AA,21,FALSE),""),0,"")</f>
        <v/>
      </c>
    </row>
    <row r="460" spans="1:16" x14ac:dyDescent="0.35">
      <c r="A460">
        <v>451</v>
      </c>
      <c r="B460" s="9">
        <f>IFERROR(VLOOKUP($A460,'Raw - F'!$B:$R,2,FALSE),"")</f>
        <v>44338</v>
      </c>
      <c r="C460" s="2" t="str">
        <f>IFERROR(VLOOKUP($A460,'Raw - F'!$B:$R,3,FALSE),"")</f>
        <v>GOODWOOD</v>
      </c>
      <c r="D460" s="2" t="str">
        <f>IFERROR(VLOOKUP($A460,'Raw - F'!$B:$R,6,FALSE),"")</f>
        <v>WFA</v>
      </c>
      <c r="E460" s="2" t="str">
        <f>SUBSTITUTE(IFERROR(VLOOKUP($A460,'Raw - F'!$B:$O,9,FALSE),""),"0","")</f>
        <v>3yo+</v>
      </c>
      <c r="F460" s="2" t="str">
        <f>SUBSTITUTE(IFERROR(VLOOKUP($A460,'Raw - F'!$B:$O,7,FALSE),""),"0","")</f>
        <v>Nov</v>
      </c>
      <c r="G460" s="2">
        <f>IFERROR(IF(VLOOKUP($A460,'Raw - F'!$B:$O,11,FALSE)&gt;1,VLOOKUP($A460,'Raw - F'!$B:$O,11,FALSE),IF(VLOOKUP($A460,'Raw - F'!$B:$M,12,FALSE)&lt;&gt;"",VLOOKUP($A460,'Raw - F'!$B:$M,12,FALSE),"")),"")</f>
        <v>4</v>
      </c>
      <c r="H460" s="4" t="str">
        <f>IFERROR(VLOOKUP($A460,'Raw - F'!$B:$O,13,FALSE),"")</f>
        <v>Open</v>
      </c>
      <c r="I460" s="2" t="str">
        <f>IFERROR(VLOOKUP($A460,'Raw - F'!$B:$O,10,FALSE),"")</f>
        <v>F</v>
      </c>
      <c r="J460" s="2" t="str">
        <f>IFERROR(VLOOKUP($A460,'Raw - F'!$B:$P,15,FALSE),"")</f>
        <v>1m 2f</v>
      </c>
      <c r="K460" s="16" t="str">
        <f>SUBSTITUTE(IFERROR(VLOOKUP($A460,'Raw - F'!$B:$X,23,FALSE),""),0,"")</f>
        <v xml:space="preserve"> </v>
      </c>
      <c r="L460" s="22" t="str">
        <f>IF(VLOOKUP($A460,'Raw - F'!$B:$AA,24,FALSE)="","",VLOOKUP($A460,'Raw - F'!$B:$AA,24,FALSE))</f>
        <v/>
      </c>
      <c r="M460" s="16" t="str">
        <f>SUBSTITUTE(IFERROR(VLOOKUP($A460,'Raw - F'!$B:$X,22,FALSE),""),0,"")</f>
        <v xml:space="preserve"> </v>
      </c>
      <c r="N460" s="16" t="str">
        <f>SUBSTITUTE(IFERROR(VLOOKUP($A460,'Raw - F'!$B:$X,8,FALSE),""),0,"")</f>
        <v/>
      </c>
      <c r="O460" s="16" t="str">
        <f>SUBSTITUTE(IFERROR(VLOOKUP($A460,'Raw - F'!$B:$AA,25,FALSE),""),0,"")</f>
        <v>EBF</v>
      </c>
      <c r="P460" s="16" t="str">
        <f>SUBSTITUTE(IFERROR(VLOOKUP($A460,'Raw - F'!$B:$AA,21,FALSE),""),0,"")</f>
        <v/>
      </c>
    </row>
    <row r="461" spans="1:16" x14ac:dyDescent="0.35">
      <c r="A461">
        <v>452</v>
      </c>
      <c r="B461" s="9">
        <f>IFERROR(VLOOKUP($A461,'Raw - F'!$B:$R,2,FALSE),"")</f>
        <v>44338</v>
      </c>
      <c r="C461" s="2" t="str">
        <f>IFERROR(VLOOKUP($A461,'Raw - F'!$B:$R,3,FALSE),"")</f>
        <v>GOODWOOD</v>
      </c>
      <c r="D461" s="2" t="str">
        <f>IFERROR(VLOOKUP($A461,'Raw - F'!$B:$R,6,FALSE),"")</f>
        <v>WFA</v>
      </c>
      <c r="E461" s="2" t="str">
        <f>SUBSTITUTE(IFERROR(VLOOKUP($A461,'Raw - F'!$B:$O,9,FALSE),""),"0","")</f>
        <v>2yo</v>
      </c>
      <c r="F461" s="2" t="str">
        <f>SUBSTITUTE(IFERROR(VLOOKUP($A461,'Raw - F'!$B:$O,7,FALSE),""),"0","")</f>
        <v>Mdn</v>
      </c>
      <c r="G461" s="2">
        <f>IFERROR(IF(VLOOKUP($A461,'Raw - F'!$B:$O,11,FALSE)&gt;1,VLOOKUP($A461,'Raw - F'!$B:$O,11,FALSE),IF(VLOOKUP($A461,'Raw - F'!$B:$M,12,FALSE)&lt;&gt;"",VLOOKUP($A461,'Raw - F'!$B:$M,12,FALSE),"")),"")</f>
        <v>4</v>
      </c>
      <c r="H461" s="4" t="str">
        <f>IFERROR(VLOOKUP($A461,'Raw - F'!$B:$O,13,FALSE),"")</f>
        <v>Open</v>
      </c>
      <c r="I461" s="2" t="str">
        <f>IFERROR(VLOOKUP($A461,'Raw - F'!$B:$O,10,FALSE),"")</f>
        <v>F</v>
      </c>
      <c r="J461" s="2" t="str">
        <f>IFERROR(VLOOKUP($A461,'Raw - F'!$B:$P,15,FALSE),"")</f>
        <v>6f</v>
      </c>
      <c r="K461" s="16" t="str">
        <f>SUBSTITUTE(IFERROR(VLOOKUP($A461,'Raw - F'!$B:$X,23,FALSE),""),0,"")</f>
        <v xml:space="preserve"> </v>
      </c>
      <c r="L461" s="22" t="str">
        <f>IF(VLOOKUP($A461,'Raw - F'!$B:$AA,24,FALSE)="","",VLOOKUP($A461,'Raw - F'!$B:$AA,24,FALSE))</f>
        <v/>
      </c>
      <c r="M461" s="16" t="str">
        <f>SUBSTITUTE(IFERROR(VLOOKUP($A461,'Raw - F'!$B:$X,22,FALSE),""),0,"")</f>
        <v xml:space="preserve"> </v>
      </c>
      <c r="N461" s="16" t="str">
        <f>SUBSTITUTE(IFERROR(VLOOKUP($A461,'Raw - F'!$B:$X,8,FALSE),""),0,"")</f>
        <v/>
      </c>
      <c r="O461" s="16" t="str">
        <f>SUBSTITUTE(IFERROR(VLOOKUP($A461,'Raw - F'!$B:$AA,25,FALSE),""),0,"")</f>
        <v>EBF</v>
      </c>
      <c r="P461" s="16" t="str">
        <f>SUBSTITUTE(IFERROR(VLOOKUP($A461,'Raw - F'!$B:$AA,21,FALSE),""),0,"")</f>
        <v/>
      </c>
    </row>
    <row r="462" spans="1:16" x14ac:dyDescent="0.35">
      <c r="A462">
        <v>453</v>
      </c>
      <c r="B462" s="9">
        <f>IFERROR(VLOOKUP($A462,'Raw - F'!$B:$R,2,FALSE),"")</f>
        <v>44338</v>
      </c>
      <c r="C462" s="2" t="str">
        <f>IFERROR(VLOOKUP($A462,'Raw - F'!$B:$R,3,FALSE),"")</f>
        <v>GOODWOOD</v>
      </c>
      <c r="D462" s="2" t="str">
        <f>IFERROR(VLOOKUP($A462,'Raw - F'!$B:$R,6,FALSE),"")</f>
        <v>Hcap</v>
      </c>
      <c r="E462" s="2" t="str">
        <f>SUBSTITUTE(IFERROR(VLOOKUP($A462,'Raw - F'!$B:$O,9,FALSE),""),"0","")</f>
        <v>3yo+</v>
      </c>
      <c r="F462" s="2" t="str">
        <f>SUBSTITUTE(IFERROR(VLOOKUP($A462,'Raw - F'!$B:$O,7,FALSE),""),"0","")</f>
        <v>Open</v>
      </c>
      <c r="G462" s="2">
        <f>IFERROR(IF(VLOOKUP($A462,'Raw - F'!$B:$O,11,FALSE)&gt;1,VLOOKUP($A462,'Raw - F'!$B:$O,11,FALSE),IF(VLOOKUP($A462,'Raw - F'!$B:$M,12,FALSE)&lt;&gt;"",VLOOKUP($A462,'Raw - F'!$B:$M,12,FALSE),"")),"")</f>
        <v>3</v>
      </c>
      <c r="H462" s="4" t="str">
        <f>IFERROR(VLOOKUP($A462,'Raw - F'!$B:$O,13,FALSE),"")</f>
        <v>71-90</v>
      </c>
      <c r="I462" s="2" t="str">
        <f>IFERROR(VLOOKUP($A462,'Raw - F'!$B:$O,10,FALSE),"")</f>
        <v>F</v>
      </c>
      <c r="J462" s="2" t="str">
        <f>IFERROR(VLOOKUP($A462,'Raw - F'!$B:$P,15,FALSE),"")</f>
        <v>1m 4f</v>
      </c>
      <c r="K462" s="16" t="str">
        <f>SUBSTITUTE(IFERROR(VLOOKUP($A462,'Raw - F'!$B:$X,23,FALSE),""),0,"")</f>
        <v xml:space="preserve"> </v>
      </c>
      <c r="L462" s="22" t="str">
        <f>IF(VLOOKUP($A462,'Raw - F'!$B:$AA,24,FALSE)="","",VLOOKUP($A462,'Raw - F'!$B:$AA,24,FALSE))</f>
        <v/>
      </c>
      <c r="M462" s="16" t="str">
        <f>SUBSTITUTE(IFERROR(VLOOKUP($A462,'Raw - F'!$B:$X,22,FALSE),""),0,"")</f>
        <v xml:space="preserve"> </v>
      </c>
      <c r="N462" s="16" t="str">
        <f>SUBSTITUTE(IFERROR(VLOOKUP($A462,'Raw - F'!$B:$X,8,FALSE),""),0,"")</f>
        <v/>
      </c>
      <c r="O462" s="16" t="str">
        <f>SUBSTITUTE(IFERROR(VLOOKUP($A462,'Raw - F'!$B:$AA,25,FALSE),""),0,"")</f>
        <v/>
      </c>
      <c r="P462" s="16" t="str">
        <f>SUBSTITUTE(IFERROR(VLOOKUP($A462,'Raw - F'!$B:$AA,21,FALSE),""),0,"")</f>
        <v/>
      </c>
    </row>
    <row r="463" spans="1:16" x14ac:dyDescent="0.35">
      <c r="A463">
        <v>454</v>
      </c>
      <c r="B463" s="9">
        <f>IFERROR(VLOOKUP($A463,'Raw - F'!$B:$R,2,FALSE),"")</f>
        <v>44338</v>
      </c>
      <c r="C463" s="2" t="str">
        <f>IFERROR(VLOOKUP($A463,'Raw - F'!$B:$R,3,FALSE),"")</f>
        <v>HAYDOCK PARK</v>
      </c>
      <c r="D463" s="2" t="str">
        <f>IFERROR(VLOOKUP($A463,'Raw - F'!$B:$R,6,FALSE),"")</f>
        <v>Hcap</v>
      </c>
      <c r="E463" s="2" t="str">
        <f>SUBSTITUTE(IFERROR(VLOOKUP($A463,'Raw - F'!$B:$O,9,FALSE),""),"0","")</f>
        <v>4yo+</v>
      </c>
      <c r="F463" s="2" t="str">
        <f>SUBSTITUTE(IFERROR(VLOOKUP($A463,'Raw - F'!$B:$O,7,FALSE),""),"0","")</f>
        <v>Open</v>
      </c>
      <c r="G463" s="2">
        <f>IFERROR(IF(VLOOKUP($A463,'Raw - F'!$B:$O,11,FALSE)&gt;1,VLOOKUP($A463,'Raw - F'!$B:$O,11,FALSE),IF(VLOOKUP($A463,'Raw - F'!$B:$M,12,FALSE)&lt;&gt;"",VLOOKUP($A463,'Raw - F'!$B:$M,12,FALSE),"")),"")</f>
        <v>3</v>
      </c>
      <c r="H463" s="4" t="str">
        <f>IFERROR(VLOOKUP($A463,'Raw - F'!$B:$O,13,FALSE),"")</f>
        <v>71-90</v>
      </c>
      <c r="I463" s="2" t="str">
        <f>IFERROR(VLOOKUP($A463,'Raw - F'!$B:$O,10,FALSE),"")</f>
        <v>A</v>
      </c>
      <c r="J463" s="2" t="str">
        <f>IFERROR(VLOOKUP($A463,'Raw - F'!$B:$P,15,FALSE),"")</f>
        <v>7f</v>
      </c>
      <c r="K463" s="16" t="str">
        <f>SUBSTITUTE(IFERROR(VLOOKUP($A463,'Raw - F'!$B:$X,23,FALSE),""),0,"")</f>
        <v/>
      </c>
      <c r="L463" s="22" t="str">
        <f>IF(VLOOKUP($A463,'Raw - F'!$B:$AA,24,FALSE)="","",VLOOKUP($A463,'Raw - F'!$B:$AA,24,FALSE))</f>
        <v/>
      </c>
      <c r="M463" s="16" t="str">
        <f>SUBSTITUTE(IFERROR(VLOOKUP($A463,'Raw - F'!$B:$X,22,FALSE),""),0,"")</f>
        <v/>
      </c>
      <c r="N463" s="16" t="str">
        <f>SUBSTITUTE(IFERROR(VLOOKUP($A463,'Raw - F'!$B:$X,8,FALSE),""),0,"")</f>
        <v/>
      </c>
      <c r="O463" s="16" t="str">
        <f>SUBSTITUTE(IFERROR(VLOOKUP($A463,'Raw - F'!$B:$AA,25,FALSE),""),0,"")</f>
        <v/>
      </c>
      <c r="P463" s="16" t="str">
        <f>SUBSTITUTE(IFERROR(VLOOKUP($A463,'Raw - F'!$B:$AA,21,FALSE),""),0,"")</f>
        <v/>
      </c>
    </row>
    <row r="464" spans="1:16" x14ac:dyDescent="0.35">
      <c r="A464">
        <v>455</v>
      </c>
      <c r="B464" s="9">
        <f>IFERROR(VLOOKUP($A464,'Raw - F'!$B:$R,2,FALSE),"")</f>
        <v>44338</v>
      </c>
      <c r="C464" s="2" t="str">
        <f>IFERROR(VLOOKUP($A464,'Raw - F'!$B:$R,3,FALSE),"")</f>
        <v>HAYDOCK PARK</v>
      </c>
      <c r="D464" s="2" t="str">
        <f>IFERROR(VLOOKUP($A464,'Raw - F'!$B:$R,6,FALSE),"")</f>
        <v>WFA</v>
      </c>
      <c r="E464" s="2" t="str">
        <f>SUBSTITUTE(IFERROR(VLOOKUP($A464,'Raw - F'!$B:$O,9,FALSE),""),"0","")</f>
        <v>3yo</v>
      </c>
      <c r="F464" s="2" t="str">
        <f>SUBSTITUTE(IFERROR(VLOOKUP($A464,'Raw - F'!$B:$O,7,FALSE),""),"0","")</f>
        <v>Open</v>
      </c>
      <c r="G464" s="2" t="str">
        <f>IFERROR(IF(VLOOKUP($A464,'Raw - F'!$B:$O,11,FALSE)&gt;1,VLOOKUP($A464,'Raw - F'!$B:$O,11,FALSE),IF(VLOOKUP($A464,'Raw - F'!$B:$M,12,FALSE)&lt;&gt;"",VLOOKUP($A464,'Raw - F'!$B:$M,12,FALSE),"")),"")</f>
        <v>1(G2)</v>
      </c>
      <c r="H464" s="4" t="str">
        <f>IFERROR(VLOOKUP($A464,'Raw - F'!$B:$O,13,FALSE),"")</f>
        <v>Open</v>
      </c>
      <c r="I464" s="2" t="str">
        <f>IFERROR(VLOOKUP($A464,'Raw - F'!$B:$O,10,FALSE),"")</f>
        <v>A</v>
      </c>
      <c r="J464" s="2" t="str">
        <f>IFERROR(VLOOKUP($A464,'Raw - F'!$B:$P,15,FALSE),"")</f>
        <v>6f</v>
      </c>
      <c r="K464" s="16" t="str">
        <f>SUBSTITUTE(IFERROR(VLOOKUP($A464,'Raw - F'!$B:$X,23,FALSE),""),0,"")</f>
        <v xml:space="preserve"> </v>
      </c>
      <c r="L464" s="22" t="str">
        <f>IF(VLOOKUP($A464,'Raw - F'!$B:$AA,24,FALSE)="","",VLOOKUP($A464,'Raw - F'!$B:$AA,24,FALSE))</f>
        <v/>
      </c>
      <c r="M464" s="16" t="str">
        <f>SUBSTITUTE(IFERROR(VLOOKUP($A464,'Raw - F'!$B:$X,22,FALSE),""),0,"")</f>
        <v xml:space="preserve"> </v>
      </c>
      <c r="N464" s="16" t="str">
        <f>SUBSTITUTE(IFERROR(VLOOKUP($A464,'Raw - F'!$B:$X,8,FALSE),""),0,"")</f>
        <v/>
      </c>
      <c r="O464" s="16" t="str">
        <f>SUBSTITUTE(IFERROR(VLOOKUP($A464,'Raw - F'!$B:$AA,25,FALSE),""),0,"")</f>
        <v/>
      </c>
      <c r="P464" s="16" t="str">
        <f>SUBSTITUTE(IFERROR(VLOOKUP($A464,'Raw - F'!$B:$AA,21,FALSE),""),0,"")</f>
        <v/>
      </c>
    </row>
    <row r="465" spans="1:16" x14ac:dyDescent="0.35">
      <c r="A465">
        <v>456</v>
      </c>
      <c r="B465" s="9">
        <f>IFERROR(VLOOKUP($A465,'Raw - F'!$B:$R,2,FALSE),"")</f>
        <v>44338</v>
      </c>
      <c r="C465" s="2" t="str">
        <f>IFERROR(VLOOKUP($A465,'Raw - F'!$B:$R,3,FALSE),"")</f>
        <v>HAYDOCK PARK</v>
      </c>
      <c r="D465" s="2" t="str">
        <f>IFERROR(VLOOKUP($A465,'Raw - F'!$B:$R,6,FALSE),"")</f>
        <v>Hcap</v>
      </c>
      <c r="E465" s="2" t="str">
        <f>SUBSTITUTE(IFERROR(VLOOKUP($A465,'Raw - F'!$B:$O,9,FALSE),""),"0","")</f>
        <v>3yo</v>
      </c>
      <c r="F465" s="2" t="str">
        <f>SUBSTITUTE(IFERROR(VLOOKUP($A465,'Raw - F'!$B:$O,7,FALSE),""),"0","")</f>
        <v>Open</v>
      </c>
      <c r="G465" s="2">
        <f>IFERROR(IF(VLOOKUP($A465,'Raw - F'!$B:$O,11,FALSE)&gt;1,VLOOKUP($A465,'Raw - F'!$B:$O,11,FALSE),IF(VLOOKUP($A465,'Raw - F'!$B:$M,12,FALSE)&lt;&gt;"",VLOOKUP($A465,'Raw - F'!$B:$M,12,FALSE),"")),"")</f>
        <v>2</v>
      </c>
      <c r="H465" s="4" t="str">
        <f>IFERROR(VLOOKUP($A465,'Raw - F'!$B:$O,13,FALSE),"")</f>
        <v>Open</v>
      </c>
      <c r="I465" s="2" t="str">
        <f>IFERROR(VLOOKUP($A465,'Raw - F'!$B:$O,10,FALSE),"")</f>
        <v>A</v>
      </c>
      <c r="J465" s="2" t="str">
        <f>IFERROR(VLOOKUP($A465,'Raw - F'!$B:$P,15,FALSE),"")</f>
        <v>1m</v>
      </c>
      <c r="K465" s="16" t="str">
        <f>SUBSTITUTE(IFERROR(VLOOKUP($A465,'Raw - F'!$B:$X,23,FALSE),""),0,"")</f>
        <v xml:space="preserve"> </v>
      </c>
      <c r="L465" s="22" t="str">
        <f>IF(VLOOKUP($A465,'Raw - F'!$B:$AA,24,FALSE)="","",VLOOKUP($A465,'Raw - F'!$B:$AA,24,FALSE))</f>
        <v/>
      </c>
      <c r="M465" s="16" t="str">
        <f>SUBSTITUTE(IFERROR(VLOOKUP($A465,'Raw - F'!$B:$X,22,FALSE),""),0,"")</f>
        <v xml:space="preserve"> </v>
      </c>
      <c r="N465" s="16" t="str">
        <f>SUBSTITUTE(IFERROR(VLOOKUP($A465,'Raw - F'!$B:$X,8,FALSE),""),0,"")</f>
        <v/>
      </c>
      <c r="O465" s="16" t="str">
        <f>SUBSTITUTE(IFERROR(VLOOKUP($A465,'Raw - F'!$B:$AA,25,FALSE),""),0,"")</f>
        <v/>
      </c>
      <c r="P465" s="16" t="str">
        <f>SUBSTITUTE(IFERROR(VLOOKUP($A465,'Raw - F'!$B:$AA,21,FALSE),""),0,"")</f>
        <v/>
      </c>
    </row>
    <row r="466" spans="1:16" x14ac:dyDescent="0.35">
      <c r="A466">
        <v>457</v>
      </c>
      <c r="B466" s="9">
        <f>IFERROR(VLOOKUP($A466,'Raw - F'!$B:$R,2,FALSE),"")</f>
        <v>44338</v>
      </c>
      <c r="C466" s="2" t="str">
        <f>IFERROR(VLOOKUP($A466,'Raw - F'!$B:$R,3,FALSE),"")</f>
        <v>HAYDOCK PARK</v>
      </c>
      <c r="D466" s="2" t="str">
        <f>IFERROR(VLOOKUP($A466,'Raw - F'!$B:$R,6,FALSE),"")</f>
        <v>Hcap</v>
      </c>
      <c r="E466" s="2" t="str">
        <f>SUBSTITUTE(IFERROR(VLOOKUP($A466,'Raw - F'!$B:$O,9,FALSE),""),"0","")</f>
        <v>4yo+</v>
      </c>
      <c r="F466" s="2" t="str">
        <f>SUBSTITUTE(IFERROR(VLOOKUP($A466,'Raw - F'!$B:$O,7,FALSE),""),"0","")</f>
        <v>Open</v>
      </c>
      <c r="G466" s="2">
        <f>IFERROR(IF(VLOOKUP($A466,'Raw - F'!$B:$O,11,FALSE)&gt;1,VLOOKUP($A466,'Raw - F'!$B:$O,11,FALSE),IF(VLOOKUP($A466,'Raw - F'!$B:$M,12,FALSE)&lt;&gt;"",VLOOKUP($A466,'Raw - F'!$B:$M,12,FALSE),"")),"")</f>
        <v>2</v>
      </c>
      <c r="H466" s="4" t="str">
        <f>IFERROR(VLOOKUP($A466,'Raw - F'!$B:$O,13,FALSE),"")</f>
        <v>81-100</v>
      </c>
      <c r="I466" s="2" t="str">
        <f>IFERROR(VLOOKUP($A466,'Raw - F'!$B:$O,10,FALSE),"")</f>
        <v>A</v>
      </c>
      <c r="J466" s="2" t="str">
        <f>IFERROR(VLOOKUP($A466,'Raw - F'!$B:$P,15,FALSE),"")</f>
        <v>2m+</v>
      </c>
      <c r="K466" s="16" t="str">
        <f>SUBSTITUTE(IFERROR(VLOOKUP($A466,'Raw - F'!$B:$X,23,FALSE),""),0,"")</f>
        <v xml:space="preserve"> </v>
      </c>
      <c r="L466" s="22" t="str">
        <f>IF(VLOOKUP($A466,'Raw - F'!$B:$AA,24,FALSE)="","",VLOOKUP($A466,'Raw - F'!$B:$AA,24,FALSE))</f>
        <v/>
      </c>
      <c r="M466" s="16" t="str">
        <f>SUBSTITUTE(IFERROR(VLOOKUP($A466,'Raw - F'!$B:$X,22,FALSE),""),0,"")</f>
        <v xml:space="preserve"> </v>
      </c>
      <c r="N466" s="16" t="str">
        <f>SUBSTITUTE(IFERROR(VLOOKUP($A466,'Raw - F'!$B:$X,8,FALSE),""),0,"")</f>
        <v/>
      </c>
      <c r="O466" s="16" t="str">
        <f>SUBSTITUTE(IFERROR(VLOOKUP($A466,'Raw - F'!$B:$AA,25,FALSE),""),0,"")</f>
        <v/>
      </c>
      <c r="P466" s="16" t="str">
        <f>SUBSTITUTE(IFERROR(VLOOKUP($A466,'Raw - F'!$B:$AA,21,FALSE),""),0,"")</f>
        <v/>
      </c>
    </row>
    <row r="467" spans="1:16" x14ac:dyDescent="0.35">
      <c r="A467">
        <v>458</v>
      </c>
      <c r="B467" s="9">
        <f>IFERROR(VLOOKUP($A467,'Raw - F'!$B:$R,2,FALSE),"")</f>
        <v>44338</v>
      </c>
      <c r="C467" s="2" t="str">
        <f>IFERROR(VLOOKUP($A467,'Raw - F'!$B:$R,3,FALSE),"")</f>
        <v>HAYDOCK PARK</v>
      </c>
      <c r="D467" s="2" t="str">
        <f>IFERROR(VLOOKUP($A467,'Raw - F'!$B:$R,6,FALSE),"")</f>
        <v>Hcap</v>
      </c>
      <c r="E467" s="2" t="str">
        <f>SUBSTITUTE(IFERROR(VLOOKUP($A467,'Raw - F'!$B:$O,9,FALSE),""),"0","")</f>
        <v>3yo</v>
      </c>
      <c r="F467" s="2" t="str">
        <f>SUBSTITUTE(IFERROR(VLOOKUP($A467,'Raw - F'!$B:$O,7,FALSE),""),"0","")</f>
        <v>Open</v>
      </c>
      <c r="G467" s="2">
        <f>IFERROR(IF(VLOOKUP($A467,'Raw - F'!$B:$O,11,FALSE)&gt;1,VLOOKUP($A467,'Raw - F'!$B:$O,11,FALSE),IF(VLOOKUP($A467,'Raw - F'!$B:$M,12,FALSE)&lt;&gt;"",VLOOKUP($A467,'Raw - F'!$B:$M,12,FALSE),"")),"")</f>
        <v>3</v>
      </c>
      <c r="H467" s="4" t="str">
        <f>IFERROR(VLOOKUP($A467,'Raw - F'!$B:$O,13,FALSE),"")</f>
        <v>76-95</v>
      </c>
      <c r="I467" s="2" t="str">
        <f>IFERROR(VLOOKUP($A467,'Raw - F'!$B:$O,10,FALSE),"")</f>
        <v>A</v>
      </c>
      <c r="J467" s="2" t="str">
        <f>IFERROR(VLOOKUP($A467,'Raw - F'!$B:$P,15,FALSE),"")</f>
        <v>1m 4f</v>
      </c>
      <c r="K467" s="16" t="str">
        <f>SUBSTITUTE(IFERROR(VLOOKUP($A467,'Raw - F'!$B:$X,23,FALSE),""),0,"")</f>
        <v xml:space="preserve"> </v>
      </c>
      <c r="L467" s="22" t="str">
        <f>IF(VLOOKUP($A467,'Raw - F'!$B:$AA,24,FALSE)="","",VLOOKUP($A467,'Raw - F'!$B:$AA,24,FALSE))</f>
        <v/>
      </c>
      <c r="M467" s="16" t="str">
        <f>SUBSTITUTE(IFERROR(VLOOKUP($A467,'Raw - F'!$B:$X,22,FALSE),""),0,"")</f>
        <v xml:space="preserve"> </v>
      </c>
      <c r="N467" s="16" t="str">
        <f>SUBSTITUTE(IFERROR(VLOOKUP($A467,'Raw - F'!$B:$X,8,FALSE),""),0,"")</f>
        <v/>
      </c>
      <c r="O467" s="16" t="str">
        <f>SUBSTITUTE(IFERROR(VLOOKUP($A467,'Raw - F'!$B:$AA,25,FALSE),""),0,"")</f>
        <v/>
      </c>
      <c r="P467" s="16" t="str">
        <f>SUBSTITUTE(IFERROR(VLOOKUP($A467,'Raw - F'!$B:$AA,21,FALSE),""),0,"")</f>
        <v/>
      </c>
    </row>
    <row r="468" spans="1:16" x14ac:dyDescent="0.35">
      <c r="A468">
        <v>459</v>
      </c>
      <c r="B468" s="9">
        <f>IFERROR(VLOOKUP($A468,'Raw - F'!$B:$R,2,FALSE),"")</f>
        <v>44338</v>
      </c>
      <c r="C468" s="2" t="str">
        <f>IFERROR(VLOOKUP($A468,'Raw - F'!$B:$R,3,FALSE),"")</f>
        <v>HAYDOCK PARK</v>
      </c>
      <c r="D468" s="2" t="str">
        <f>IFERROR(VLOOKUP($A468,'Raw - F'!$B:$R,6,FALSE),"")</f>
        <v>Hcap</v>
      </c>
      <c r="E468" s="2" t="str">
        <f>SUBSTITUTE(IFERROR(VLOOKUP($A468,'Raw - F'!$B:$O,9,FALSE),""),"0","")</f>
        <v>3yo</v>
      </c>
      <c r="F468" s="2" t="str">
        <f>SUBSTITUTE(IFERROR(VLOOKUP($A468,'Raw - F'!$B:$O,7,FALSE),""),"0","")</f>
        <v>Open</v>
      </c>
      <c r="G468" s="2">
        <f>IFERROR(IF(VLOOKUP($A468,'Raw - F'!$B:$O,11,FALSE)&gt;1,VLOOKUP($A468,'Raw - F'!$B:$O,11,FALSE),IF(VLOOKUP($A468,'Raw - F'!$B:$M,12,FALSE)&lt;&gt;"",VLOOKUP($A468,'Raw - F'!$B:$M,12,FALSE),"")),"")</f>
        <v>4</v>
      </c>
      <c r="H468" s="4" t="str">
        <f>IFERROR(VLOOKUP($A468,'Raw - F'!$B:$O,13,FALSE),"")</f>
        <v>61-80</v>
      </c>
      <c r="I468" s="2" t="str">
        <f>IFERROR(VLOOKUP($A468,'Raw - F'!$B:$O,10,FALSE),"")</f>
        <v>A</v>
      </c>
      <c r="J468" s="2" t="str">
        <f>IFERROR(VLOOKUP($A468,'Raw - F'!$B:$P,15,FALSE),"")</f>
        <v>6f</v>
      </c>
      <c r="K468" s="16" t="str">
        <f>SUBSTITUTE(IFERROR(VLOOKUP($A468,'Raw - F'!$B:$X,23,FALSE),""),0,"")</f>
        <v xml:space="preserve"> </v>
      </c>
      <c r="L468" s="22" t="str">
        <f>IF(VLOOKUP($A468,'Raw - F'!$B:$AA,24,FALSE)="","",VLOOKUP($A468,'Raw - F'!$B:$AA,24,FALSE))</f>
        <v/>
      </c>
      <c r="M468" s="16" t="str">
        <f>SUBSTITUTE(IFERROR(VLOOKUP($A468,'Raw - F'!$B:$X,22,FALSE),""),0,"")</f>
        <v xml:space="preserve"> </v>
      </c>
      <c r="N468" s="16" t="str">
        <f>SUBSTITUTE(IFERROR(VLOOKUP($A468,'Raw - F'!$B:$X,8,FALSE),""),0,"")</f>
        <v/>
      </c>
      <c r="O468" s="16" t="str">
        <f>SUBSTITUTE(IFERROR(VLOOKUP($A468,'Raw - F'!$B:$AA,25,FALSE),""),0,"")</f>
        <v/>
      </c>
      <c r="P468" s="16" t="str">
        <f>SUBSTITUTE(IFERROR(VLOOKUP($A468,'Raw - F'!$B:$AA,21,FALSE),""),0,"")</f>
        <v/>
      </c>
    </row>
    <row r="469" spans="1:16" x14ac:dyDescent="0.35">
      <c r="A469">
        <v>460</v>
      </c>
      <c r="B469" s="9">
        <f>IFERROR(VLOOKUP($A469,'Raw - F'!$B:$R,2,FALSE),"")</f>
        <v>44338</v>
      </c>
      <c r="C469" s="2" t="str">
        <f>IFERROR(VLOOKUP($A469,'Raw - F'!$B:$R,3,FALSE),"")</f>
        <v>HAYDOCK PARK</v>
      </c>
      <c r="D469" s="2" t="str">
        <f>IFERROR(VLOOKUP($A469,'Raw - F'!$B:$R,6,FALSE),"")</f>
        <v>WFA</v>
      </c>
      <c r="E469" s="2" t="str">
        <f>SUBSTITUTE(IFERROR(VLOOKUP($A469,'Raw - F'!$B:$O,9,FALSE),""),"0","")</f>
        <v>3yo+</v>
      </c>
      <c r="F469" s="2" t="str">
        <f>SUBSTITUTE(IFERROR(VLOOKUP($A469,'Raw - F'!$B:$O,7,FALSE),""),"0","")</f>
        <v>Open</v>
      </c>
      <c r="G469" s="2" t="str">
        <f>IFERROR(IF(VLOOKUP($A469,'Raw - F'!$B:$O,11,FALSE)&gt;1,VLOOKUP($A469,'Raw - F'!$B:$O,11,FALSE),IF(VLOOKUP($A469,'Raw - F'!$B:$M,12,FALSE)&lt;&gt;"",VLOOKUP($A469,'Raw - F'!$B:$M,12,FALSE),"")),"")</f>
        <v>1(G2)</v>
      </c>
      <c r="H469" s="4" t="str">
        <f>IFERROR(VLOOKUP($A469,'Raw - F'!$B:$O,13,FALSE),"")</f>
        <v>Open</v>
      </c>
      <c r="I469" s="2" t="str">
        <f>IFERROR(VLOOKUP($A469,'Raw - F'!$B:$O,10,FALSE),"")</f>
        <v>A</v>
      </c>
      <c r="J469" s="2" t="str">
        <f>IFERROR(VLOOKUP($A469,'Raw - F'!$B:$P,15,FALSE),"")</f>
        <v>5f</v>
      </c>
      <c r="K469" s="16" t="str">
        <f>SUBSTITUTE(IFERROR(VLOOKUP($A469,'Raw - F'!$B:$X,23,FALSE),""),0,"")</f>
        <v xml:space="preserve"> </v>
      </c>
      <c r="L469" s="22" t="str">
        <f>IF(VLOOKUP($A469,'Raw - F'!$B:$AA,24,FALSE)="","",VLOOKUP($A469,'Raw - F'!$B:$AA,24,FALSE))</f>
        <v/>
      </c>
      <c r="M469" s="16" t="str">
        <f>SUBSTITUTE(IFERROR(VLOOKUP($A469,'Raw - F'!$B:$X,22,FALSE),""),0,"")</f>
        <v xml:space="preserve"> </v>
      </c>
      <c r="N469" s="16" t="str">
        <f>SUBSTITUTE(IFERROR(VLOOKUP($A469,'Raw - F'!$B:$X,8,FALSE),""),0,"")</f>
        <v/>
      </c>
      <c r="O469" s="16" t="str">
        <f>SUBSTITUTE(IFERROR(VLOOKUP($A469,'Raw - F'!$B:$AA,25,FALSE),""),0,"")</f>
        <v/>
      </c>
      <c r="P469" s="16" t="str">
        <f>SUBSTITUTE(IFERROR(VLOOKUP($A469,'Raw - F'!$B:$AA,21,FALSE),""),0,"")</f>
        <v/>
      </c>
    </row>
    <row r="470" spans="1:16" x14ac:dyDescent="0.35">
      <c r="A470">
        <v>461</v>
      </c>
      <c r="B470" s="9">
        <f>IFERROR(VLOOKUP($A470,'Raw - F'!$B:$R,2,FALSE),"")</f>
        <v>44338</v>
      </c>
      <c r="C470" s="2" t="str">
        <f>IFERROR(VLOOKUP($A470,'Raw - F'!$B:$R,3,FALSE),"")</f>
        <v>LINGFIELD PARK</v>
      </c>
      <c r="D470" s="2" t="str">
        <f>IFERROR(VLOOKUP($A470,'Raw - F'!$B:$R,6,FALSE),"")</f>
        <v>Hcap</v>
      </c>
      <c r="E470" s="2" t="str">
        <f>SUBSTITUTE(IFERROR(VLOOKUP($A470,'Raw - F'!$B:$O,9,FALSE),""),"0","")</f>
        <v>4yo+</v>
      </c>
      <c r="F470" s="2" t="str">
        <f>SUBSTITUTE(IFERROR(VLOOKUP($A470,'Raw - F'!$B:$O,7,FALSE),""),"0","")</f>
        <v>Open</v>
      </c>
      <c r="G470" s="2">
        <f>IFERROR(IF(VLOOKUP($A470,'Raw - F'!$B:$O,11,FALSE)&gt;1,VLOOKUP($A470,'Raw - F'!$B:$O,11,FALSE),IF(VLOOKUP($A470,'Raw - F'!$B:$M,12,FALSE)&lt;&gt;"",VLOOKUP($A470,'Raw - F'!$B:$M,12,FALSE),"")),"")</f>
        <v>4</v>
      </c>
      <c r="H470" s="4" t="str">
        <f>IFERROR(VLOOKUP($A470,'Raw - F'!$B:$O,13,FALSE),"")</f>
        <v>61-80</v>
      </c>
      <c r="I470" s="2" t="str">
        <f>IFERROR(VLOOKUP($A470,'Raw - F'!$B:$O,10,FALSE),"")</f>
        <v>A</v>
      </c>
      <c r="J470" s="2" t="str">
        <f>IFERROR(VLOOKUP($A470,'Raw - F'!$B:$P,15,FALSE),"")</f>
        <v>1m 4f</v>
      </c>
      <c r="K470" s="16" t="str">
        <f>SUBSTITUTE(IFERROR(VLOOKUP($A470,'Raw - F'!$B:$X,23,FALSE),""),0,"")</f>
        <v xml:space="preserve"> </v>
      </c>
      <c r="L470" s="22" t="str">
        <f>IF(VLOOKUP($A470,'Raw - F'!$B:$AA,24,FALSE)="","",VLOOKUP($A470,'Raw - F'!$B:$AA,24,FALSE))</f>
        <v/>
      </c>
      <c r="M470" s="16" t="str">
        <f>SUBSTITUTE(IFERROR(VLOOKUP($A470,'Raw - F'!$B:$X,22,FALSE),""),0,"")</f>
        <v xml:space="preserve"> </v>
      </c>
      <c r="N470" s="16" t="str">
        <f>SUBSTITUTE(IFERROR(VLOOKUP($A470,'Raw - F'!$B:$X,8,FALSE),""),0,"")</f>
        <v/>
      </c>
      <c r="O470" s="16" t="str">
        <f>SUBSTITUTE(IFERROR(VLOOKUP($A470,'Raw - F'!$B:$AA,25,FALSE),""),0,"")</f>
        <v/>
      </c>
      <c r="P470" s="16" t="str">
        <f>SUBSTITUTE(IFERROR(VLOOKUP($A470,'Raw - F'!$B:$AA,21,FALSE),""),0,"")</f>
        <v/>
      </c>
    </row>
    <row r="471" spans="1:16" x14ac:dyDescent="0.35">
      <c r="A471">
        <v>462</v>
      </c>
      <c r="B471" s="9">
        <f>IFERROR(VLOOKUP($A471,'Raw - F'!$B:$R,2,FALSE),"")</f>
        <v>44338</v>
      </c>
      <c r="C471" s="2" t="str">
        <f>IFERROR(VLOOKUP($A471,'Raw - F'!$B:$R,3,FALSE),"")</f>
        <v>LINGFIELD PARK</v>
      </c>
      <c r="D471" s="2" t="str">
        <f>IFERROR(VLOOKUP($A471,'Raw - F'!$B:$R,6,FALSE),"")</f>
        <v>WFA</v>
      </c>
      <c r="E471" s="2" t="str">
        <f>SUBSTITUTE(IFERROR(VLOOKUP($A471,'Raw - F'!$B:$O,9,FALSE),""),"0","")</f>
        <v>2yo</v>
      </c>
      <c r="F471" s="2" t="str">
        <f>SUBSTITUTE(IFERROR(VLOOKUP($A471,'Raw - F'!$B:$O,7,FALSE),""),"0","")</f>
        <v>Nov</v>
      </c>
      <c r="G471" s="2">
        <f>IFERROR(IF(VLOOKUP($A471,'Raw - F'!$B:$O,11,FALSE)&gt;1,VLOOKUP($A471,'Raw - F'!$B:$O,11,FALSE),IF(VLOOKUP($A471,'Raw - F'!$B:$M,12,FALSE)&lt;&gt;"",VLOOKUP($A471,'Raw - F'!$B:$M,12,FALSE),"")),"")</f>
        <v>5</v>
      </c>
      <c r="H471" s="4" t="str">
        <f>IFERROR(VLOOKUP($A471,'Raw - F'!$B:$O,13,FALSE),"")</f>
        <v>Open</v>
      </c>
      <c r="I471" s="2" t="str">
        <f>IFERROR(VLOOKUP($A471,'Raw - F'!$B:$O,10,FALSE),"")</f>
        <v>F</v>
      </c>
      <c r="J471" s="2" t="str">
        <f>IFERROR(VLOOKUP($A471,'Raw - F'!$B:$P,15,FALSE),"")</f>
        <v>5f</v>
      </c>
      <c r="K471" s="16" t="str">
        <f>SUBSTITUTE(IFERROR(VLOOKUP($A471,'Raw - F'!$B:$X,23,FALSE),""),0,"")</f>
        <v>Rest.</v>
      </c>
      <c r="L471" s="22" t="str">
        <f>IF(VLOOKUP($A471,'Raw - F'!$B:$AA,24,FALSE)="","",VLOOKUP($A471,'Raw - F'!$B:$AA,24,FALSE))</f>
        <v>D</v>
      </c>
      <c r="M471" s="16" t="str">
        <f>SUBSTITUTE(IFERROR(VLOOKUP($A471,'Raw - F'!$B:$X,22,FALSE),""),0,"")</f>
        <v xml:space="preserve"> </v>
      </c>
      <c r="N471" s="16" t="str">
        <f>SUBSTITUTE(IFERROR(VLOOKUP($A471,'Raw - F'!$B:$X,8,FALSE),""),0,"")</f>
        <v/>
      </c>
      <c r="O471" s="16" t="str">
        <f>SUBSTITUTE(IFERROR(VLOOKUP($A471,'Raw - F'!$B:$AA,25,FALSE),""),0,"")</f>
        <v/>
      </c>
      <c r="P471" s="16" t="str">
        <f>SUBSTITUTE(IFERROR(VLOOKUP($A471,'Raw - F'!$B:$AA,21,FALSE),""),0,"")</f>
        <v/>
      </c>
    </row>
    <row r="472" spans="1:16" x14ac:dyDescent="0.35">
      <c r="A472">
        <v>463</v>
      </c>
      <c r="B472" s="9">
        <f>IFERROR(VLOOKUP($A472,'Raw - F'!$B:$R,2,FALSE),"")</f>
        <v>44338</v>
      </c>
      <c r="C472" s="2" t="str">
        <f>IFERROR(VLOOKUP($A472,'Raw - F'!$B:$R,3,FALSE),"")</f>
        <v>LINGFIELD PARK</v>
      </c>
      <c r="D472" s="2" t="str">
        <f>IFERROR(VLOOKUP($A472,'Raw - F'!$B:$R,6,FALSE),"")</f>
        <v>Hcap</v>
      </c>
      <c r="E472" s="2" t="str">
        <f>SUBSTITUTE(IFERROR(VLOOKUP($A472,'Raw - F'!$B:$O,9,FALSE),""),"0","")</f>
        <v>3yo</v>
      </c>
      <c r="F472" s="2" t="str">
        <f>SUBSTITUTE(IFERROR(VLOOKUP($A472,'Raw - F'!$B:$O,7,FALSE),""),"0","")</f>
        <v>Open</v>
      </c>
      <c r="G472" s="2">
        <f>IFERROR(IF(VLOOKUP($A472,'Raw - F'!$B:$O,11,FALSE)&gt;1,VLOOKUP($A472,'Raw - F'!$B:$O,11,FALSE),IF(VLOOKUP($A472,'Raw - F'!$B:$M,12,FALSE)&lt;&gt;"",VLOOKUP($A472,'Raw - F'!$B:$M,12,FALSE),"")),"")</f>
        <v>5</v>
      </c>
      <c r="H472" s="4" t="str">
        <f>IFERROR(VLOOKUP($A472,'Raw - F'!$B:$O,13,FALSE),"")</f>
        <v>51-70</v>
      </c>
      <c r="I472" s="2" t="str">
        <f>IFERROR(VLOOKUP($A472,'Raw - F'!$B:$O,10,FALSE),"")</f>
        <v>A</v>
      </c>
      <c r="J472" s="2" t="str">
        <f>IFERROR(VLOOKUP($A472,'Raw - F'!$B:$P,15,FALSE),"")</f>
        <v>6f</v>
      </c>
      <c r="K472" s="16" t="str">
        <f>SUBSTITUTE(IFERROR(VLOOKUP($A472,'Raw - F'!$B:$X,23,FALSE),""),0,"")</f>
        <v xml:space="preserve"> </v>
      </c>
      <c r="L472" s="22" t="str">
        <f>IF(VLOOKUP($A472,'Raw - F'!$B:$AA,24,FALSE)="","",VLOOKUP($A472,'Raw - F'!$B:$AA,24,FALSE))</f>
        <v/>
      </c>
      <c r="M472" s="16" t="str">
        <f>SUBSTITUTE(IFERROR(VLOOKUP($A472,'Raw - F'!$B:$X,22,FALSE),""),0,"")</f>
        <v>Seller</v>
      </c>
      <c r="N472" s="16" t="str">
        <f>SUBSTITUTE(IFERROR(VLOOKUP($A472,'Raw - F'!$B:$X,8,FALSE),""),0,"")</f>
        <v/>
      </c>
      <c r="O472" s="16" t="str">
        <f>SUBSTITUTE(IFERROR(VLOOKUP($A472,'Raw - F'!$B:$AA,25,FALSE),""),0,"")</f>
        <v/>
      </c>
      <c r="P472" s="16" t="str">
        <f>SUBSTITUTE(IFERROR(VLOOKUP($A472,'Raw - F'!$B:$AA,21,FALSE),""),0,"")</f>
        <v/>
      </c>
    </row>
    <row r="473" spans="1:16" x14ac:dyDescent="0.35">
      <c r="A473">
        <v>464</v>
      </c>
      <c r="B473" s="9">
        <f>IFERROR(VLOOKUP($A473,'Raw - F'!$B:$R,2,FALSE),"")</f>
        <v>44338</v>
      </c>
      <c r="C473" s="2" t="str">
        <f>IFERROR(VLOOKUP($A473,'Raw - F'!$B:$R,3,FALSE),"")</f>
        <v>LINGFIELD PARK</v>
      </c>
      <c r="D473" s="2" t="str">
        <f>IFERROR(VLOOKUP($A473,'Raw - F'!$B:$R,6,FALSE),"")</f>
        <v>Hcap</v>
      </c>
      <c r="E473" s="2" t="str">
        <f>SUBSTITUTE(IFERROR(VLOOKUP($A473,'Raw - F'!$B:$O,9,FALSE),""),"0","")</f>
        <v>3yo+</v>
      </c>
      <c r="F473" s="2" t="str">
        <f>SUBSTITUTE(IFERROR(VLOOKUP($A473,'Raw - F'!$B:$O,7,FALSE),""),"0","")</f>
        <v>Open</v>
      </c>
      <c r="G473" s="2">
        <f>IFERROR(IF(VLOOKUP($A473,'Raw - F'!$B:$O,11,FALSE)&gt;1,VLOOKUP($A473,'Raw - F'!$B:$O,11,FALSE),IF(VLOOKUP($A473,'Raw - F'!$B:$M,12,FALSE)&lt;&gt;"",VLOOKUP($A473,'Raw - F'!$B:$M,12,FALSE),"")),"")</f>
        <v>6</v>
      </c>
      <c r="H473" s="4" t="str">
        <f>IFERROR(VLOOKUP($A473,'Raw - F'!$B:$O,13,FALSE),"")</f>
        <v>46-55</v>
      </c>
      <c r="I473" s="2" t="str">
        <f>IFERROR(VLOOKUP($A473,'Raw - F'!$B:$O,10,FALSE),"")</f>
        <v>A</v>
      </c>
      <c r="J473" s="2" t="str">
        <f>IFERROR(VLOOKUP($A473,'Raw - F'!$B:$P,15,FALSE),"")</f>
        <v>1m 2f</v>
      </c>
      <c r="K473" s="16" t="str">
        <f>SUBSTITUTE(IFERROR(VLOOKUP($A473,'Raw - F'!$B:$X,23,FALSE),""),0,"")</f>
        <v xml:space="preserve"> </v>
      </c>
      <c r="L473" s="22" t="str">
        <f>IF(VLOOKUP($A473,'Raw - F'!$B:$AA,24,FALSE)="","",VLOOKUP($A473,'Raw - F'!$B:$AA,24,FALSE))</f>
        <v/>
      </c>
      <c r="M473" s="16" t="str">
        <f>SUBSTITUTE(IFERROR(VLOOKUP($A473,'Raw - F'!$B:$X,22,FALSE),""),0,"")</f>
        <v xml:space="preserve"> </v>
      </c>
      <c r="N473" s="16" t="str">
        <f>SUBSTITUTE(IFERROR(VLOOKUP($A473,'Raw - F'!$B:$X,8,FALSE),""),0,"")</f>
        <v/>
      </c>
      <c r="O473" s="16" t="str">
        <f>SUBSTITUTE(IFERROR(VLOOKUP($A473,'Raw - F'!$B:$AA,25,FALSE),""),0,"")</f>
        <v/>
      </c>
      <c r="P473" s="16" t="str">
        <f>SUBSTITUTE(IFERROR(VLOOKUP($A473,'Raw - F'!$B:$AA,21,FALSE),""),0,"")</f>
        <v/>
      </c>
    </row>
    <row r="474" spans="1:16" x14ac:dyDescent="0.35">
      <c r="A474">
        <v>465</v>
      </c>
      <c r="B474" s="9">
        <f>IFERROR(VLOOKUP($A474,'Raw - F'!$B:$R,2,FALSE),"")</f>
        <v>44338</v>
      </c>
      <c r="C474" s="2" t="str">
        <f>IFERROR(VLOOKUP($A474,'Raw - F'!$B:$R,3,FALSE),"")</f>
        <v>LINGFIELD PARK</v>
      </c>
      <c r="D474" s="2" t="str">
        <f>IFERROR(VLOOKUP($A474,'Raw - F'!$B:$R,6,FALSE),"")</f>
        <v>Hcap</v>
      </c>
      <c r="E474" s="2" t="str">
        <f>SUBSTITUTE(IFERROR(VLOOKUP($A474,'Raw - F'!$B:$O,9,FALSE),""),"0","")</f>
        <v>3yo+</v>
      </c>
      <c r="F474" s="2" t="str">
        <f>SUBSTITUTE(IFERROR(VLOOKUP($A474,'Raw - F'!$B:$O,7,FALSE),""),"0","")</f>
        <v>Open</v>
      </c>
      <c r="G474" s="2">
        <f>IFERROR(IF(VLOOKUP($A474,'Raw - F'!$B:$O,11,FALSE)&gt;1,VLOOKUP($A474,'Raw - F'!$B:$O,11,FALSE),IF(VLOOKUP($A474,'Raw - F'!$B:$M,12,FALSE)&lt;&gt;"",VLOOKUP($A474,'Raw - F'!$B:$M,12,FALSE),"")),"")</f>
        <v>6</v>
      </c>
      <c r="H474" s="4" t="str">
        <f>IFERROR(VLOOKUP($A474,'Raw - F'!$B:$O,13,FALSE),"")</f>
        <v>46-65</v>
      </c>
      <c r="I474" s="2" t="str">
        <f>IFERROR(VLOOKUP($A474,'Raw - F'!$B:$O,10,FALSE),"")</f>
        <v>A</v>
      </c>
      <c r="J474" s="2" t="str">
        <f>IFERROR(VLOOKUP($A474,'Raw - F'!$B:$P,15,FALSE),"")</f>
        <v>7f</v>
      </c>
      <c r="K474" s="16" t="str">
        <f>SUBSTITUTE(IFERROR(VLOOKUP($A474,'Raw - F'!$B:$X,23,FALSE),""),0,"")</f>
        <v xml:space="preserve"> </v>
      </c>
      <c r="L474" s="22" t="str">
        <f>IF(VLOOKUP($A474,'Raw - F'!$B:$AA,24,FALSE)="","",VLOOKUP($A474,'Raw - F'!$B:$AA,24,FALSE))</f>
        <v/>
      </c>
      <c r="M474" s="16" t="str">
        <f>SUBSTITUTE(IFERROR(VLOOKUP($A474,'Raw - F'!$B:$X,22,FALSE),""),0,"")</f>
        <v xml:space="preserve"> </v>
      </c>
      <c r="N474" s="16" t="str">
        <f>SUBSTITUTE(IFERROR(VLOOKUP($A474,'Raw - F'!$B:$X,8,FALSE),""),0,"")</f>
        <v/>
      </c>
      <c r="O474" s="16" t="str">
        <f>SUBSTITUTE(IFERROR(VLOOKUP($A474,'Raw - F'!$B:$AA,25,FALSE),""),0,"")</f>
        <v/>
      </c>
      <c r="P474" s="16" t="str">
        <f>SUBSTITUTE(IFERROR(VLOOKUP($A474,'Raw - F'!$B:$AA,21,FALSE),""),0,"")</f>
        <v/>
      </c>
    </row>
    <row r="475" spans="1:16" x14ac:dyDescent="0.35">
      <c r="A475">
        <v>466</v>
      </c>
      <c r="B475" s="9">
        <f>IFERROR(VLOOKUP($A475,'Raw - F'!$B:$R,2,FALSE),"")</f>
        <v>44338</v>
      </c>
      <c r="C475" s="2" t="str">
        <f>IFERROR(VLOOKUP($A475,'Raw - F'!$B:$R,3,FALSE),"")</f>
        <v>LINGFIELD PARK</v>
      </c>
      <c r="D475" s="2" t="str">
        <f>IFERROR(VLOOKUP($A475,'Raw - F'!$B:$R,6,FALSE),"")</f>
        <v>WFA</v>
      </c>
      <c r="E475" s="2" t="str">
        <f>SUBSTITUTE(IFERROR(VLOOKUP($A475,'Raw - F'!$B:$O,9,FALSE),""),"0","")</f>
        <v>3-5yo</v>
      </c>
      <c r="F475" s="2" t="str">
        <f>SUBSTITUTE(IFERROR(VLOOKUP($A475,'Raw - F'!$B:$O,7,FALSE),""),"0","")</f>
        <v>Mdn</v>
      </c>
      <c r="G475" s="2">
        <f>IFERROR(IF(VLOOKUP($A475,'Raw - F'!$B:$O,11,FALSE)&gt;1,VLOOKUP($A475,'Raw - F'!$B:$O,11,FALSE),IF(VLOOKUP($A475,'Raw - F'!$B:$M,12,FALSE)&lt;&gt;"",VLOOKUP($A475,'Raw - F'!$B:$M,12,FALSE),"")),"")</f>
        <v>6</v>
      </c>
      <c r="H475" s="4" t="str">
        <f>IFERROR(VLOOKUP($A475,'Raw - F'!$B:$O,13,FALSE),"")</f>
        <v>Open</v>
      </c>
      <c r="I475" s="2" t="str">
        <f>IFERROR(VLOOKUP($A475,'Raw - F'!$B:$O,10,FALSE),"")</f>
        <v>A</v>
      </c>
      <c r="J475" s="2" t="str">
        <f>IFERROR(VLOOKUP($A475,'Raw - F'!$B:$P,15,FALSE),"")</f>
        <v>7f</v>
      </c>
      <c r="K475" s="16" t="str">
        <f>SUBSTITUTE(IFERROR(VLOOKUP($A475,'Raw - F'!$B:$X,23,FALSE),""),0,"")</f>
        <v>Med.</v>
      </c>
      <c r="L475" s="22">
        <f>IF(VLOOKUP($A475,'Raw - F'!$B:$AA,24,FALSE)="","",VLOOKUP($A475,'Raw - F'!$B:$AA,24,FALSE))</f>
        <v>15000</v>
      </c>
      <c r="M475" s="16" t="str">
        <f>SUBSTITUTE(IFERROR(VLOOKUP($A475,'Raw - F'!$B:$X,22,FALSE),""),0,"")</f>
        <v xml:space="preserve"> </v>
      </c>
      <c r="N475" s="16" t="str">
        <f>SUBSTITUTE(IFERROR(VLOOKUP($A475,'Raw - F'!$B:$X,8,FALSE),""),0,"")</f>
        <v/>
      </c>
      <c r="O475" s="16" t="str">
        <f>SUBSTITUTE(IFERROR(VLOOKUP($A475,'Raw - F'!$B:$AA,25,FALSE),""),0,"")</f>
        <v/>
      </c>
      <c r="P475" s="16" t="str">
        <f>SUBSTITUTE(IFERROR(VLOOKUP($A475,'Raw - F'!$B:$AA,21,FALSE),""),0,"")</f>
        <v/>
      </c>
    </row>
    <row r="476" spans="1:16" x14ac:dyDescent="0.35">
      <c r="A476">
        <v>467</v>
      </c>
      <c r="B476" s="9">
        <f>IFERROR(VLOOKUP($A476,'Raw - F'!$B:$R,2,FALSE),"")</f>
        <v>44338</v>
      </c>
      <c r="C476" s="2" t="str">
        <f>IFERROR(VLOOKUP($A476,'Raw - F'!$B:$R,3,FALSE),"")</f>
        <v>LINGFIELD PARK</v>
      </c>
      <c r="D476" s="2" t="str">
        <f>IFERROR(VLOOKUP($A476,'Raw - F'!$B:$R,6,FALSE),"")</f>
        <v>Hcap</v>
      </c>
      <c r="E476" s="2" t="str">
        <f>SUBSTITUTE(IFERROR(VLOOKUP($A476,'Raw - F'!$B:$O,9,FALSE),""),"0","")</f>
        <v>3yo</v>
      </c>
      <c r="F476" s="2" t="str">
        <f>SUBSTITUTE(IFERROR(VLOOKUP($A476,'Raw - F'!$B:$O,7,FALSE),""),"0","")</f>
        <v>Open</v>
      </c>
      <c r="G476" s="2">
        <f>IFERROR(IF(VLOOKUP($A476,'Raw - F'!$B:$O,11,FALSE)&gt;1,VLOOKUP($A476,'Raw - F'!$B:$O,11,FALSE),IF(VLOOKUP($A476,'Raw - F'!$B:$M,12,FALSE)&lt;&gt;"",VLOOKUP($A476,'Raw - F'!$B:$M,12,FALSE),"")),"")</f>
        <v>6</v>
      </c>
      <c r="H476" s="4" t="str">
        <f>IFERROR(VLOOKUP($A476,'Raw - F'!$B:$O,13,FALSE),"")</f>
        <v>46-65</v>
      </c>
      <c r="I476" s="2" t="str">
        <f>IFERROR(VLOOKUP($A476,'Raw - F'!$B:$O,10,FALSE),"")</f>
        <v>A</v>
      </c>
      <c r="J476" s="2" t="str">
        <f>IFERROR(VLOOKUP($A476,'Raw - F'!$B:$P,15,FALSE),"")</f>
        <v>1m</v>
      </c>
      <c r="K476" s="16" t="str">
        <f>SUBSTITUTE(IFERROR(VLOOKUP($A476,'Raw - F'!$B:$X,23,FALSE),""),0,"")</f>
        <v xml:space="preserve"> </v>
      </c>
      <c r="L476" s="22" t="str">
        <f>IF(VLOOKUP($A476,'Raw - F'!$B:$AA,24,FALSE)="","",VLOOKUP($A476,'Raw - F'!$B:$AA,24,FALSE))</f>
        <v/>
      </c>
      <c r="M476" s="16" t="str">
        <f>SUBSTITUTE(IFERROR(VLOOKUP($A476,'Raw - F'!$B:$X,22,FALSE),""),0,"")</f>
        <v xml:space="preserve"> </v>
      </c>
      <c r="N476" s="16" t="str">
        <f>SUBSTITUTE(IFERROR(VLOOKUP($A476,'Raw - F'!$B:$X,8,FALSE),""),0,"")</f>
        <v/>
      </c>
      <c r="O476" s="16" t="str">
        <f>SUBSTITUTE(IFERROR(VLOOKUP($A476,'Raw - F'!$B:$AA,25,FALSE),""),0,"")</f>
        <v/>
      </c>
      <c r="P476" s="16" t="str">
        <f>SUBSTITUTE(IFERROR(VLOOKUP($A476,'Raw - F'!$B:$AA,21,FALSE),""),0,"")</f>
        <v/>
      </c>
    </row>
    <row r="477" spans="1:16" x14ac:dyDescent="0.35">
      <c r="A477">
        <v>468</v>
      </c>
      <c r="B477" s="9">
        <f>IFERROR(VLOOKUP($A477,'Raw - F'!$B:$R,2,FALSE),"")</f>
        <v>44338</v>
      </c>
      <c r="C477" s="2" t="str">
        <f>IFERROR(VLOOKUP($A477,'Raw - F'!$B:$R,3,FALSE),"")</f>
        <v>NEWMARKET</v>
      </c>
      <c r="D477" s="2" t="str">
        <f>IFERROR(VLOOKUP($A477,'Raw - F'!$B:$R,6,FALSE),"")</f>
        <v>Hcap</v>
      </c>
      <c r="E477" s="2" t="str">
        <f>SUBSTITUTE(IFERROR(VLOOKUP($A477,'Raw - F'!$B:$O,9,FALSE),""),"0","")</f>
        <v>4yo+</v>
      </c>
      <c r="F477" s="2" t="str">
        <f>SUBSTITUTE(IFERROR(VLOOKUP($A477,'Raw - F'!$B:$O,7,FALSE),""),"0","")</f>
        <v>Open</v>
      </c>
      <c r="G477" s="2">
        <f>IFERROR(IF(VLOOKUP($A477,'Raw - F'!$B:$O,11,FALSE)&gt;1,VLOOKUP($A477,'Raw - F'!$B:$O,11,FALSE),IF(VLOOKUP($A477,'Raw - F'!$B:$M,12,FALSE)&lt;&gt;"",VLOOKUP($A477,'Raw - F'!$B:$M,12,FALSE),"")),"")</f>
        <v>2</v>
      </c>
      <c r="H477" s="4" t="str">
        <f>IFERROR(VLOOKUP($A477,'Raw - F'!$B:$O,13,FALSE),"")</f>
        <v>0-105</v>
      </c>
      <c r="I477" s="2" t="str">
        <f>IFERROR(VLOOKUP($A477,'Raw - F'!$B:$O,10,FALSE),"")</f>
        <v>A</v>
      </c>
      <c r="J477" s="2" t="str">
        <f>IFERROR(VLOOKUP($A477,'Raw - F'!$B:$P,15,FALSE),"")</f>
        <v>1m 6f</v>
      </c>
      <c r="K477" s="16" t="str">
        <f>SUBSTITUTE(IFERROR(VLOOKUP($A477,'Raw - F'!$B:$X,23,FALSE),""),0,"")</f>
        <v xml:space="preserve"> </v>
      </c>
      <c r="L477" s="22" t="str">
        <f>IF(VLOOKUP($A477,'Raw - F'!$B:$AA,24,FALSE)="","",VLOOKUP($A477,'Raw - F'!$B:$AA,24,FALSE))</f>
        <v/>
      </c>
      <c r="M477" s="16" t="str">
        <f>SUBSTITUTE(IFERROR(VLOOKUP($A477,'Raw - F'!$B:$X,22,FALSE),""),0,"")</f>
        <v xml:space="preserve"> </v>
      </c>
      <c r="N477" s="16" t="str">
        <f>SUBSTITUTE(IFERROR(VLOOKUP($A477,'Raw - F'!$B:$X,8,FALSE),""),0,"")</f>
        <v/>
      </c>
      <c r="O477" s="16" t="str">
        <f>SUBSTITUTE(IFERROR(VLOOKUP($A477,'Raw - F'!$B:$AA,25,FALSE),""),0,"")</f>
        <v/>
      </c>
      <c r="P477" s="16" t="str">
        <f>SUBSTITUTE(IFERROR(VLOOKUP($A477,'Raw - F'!$B:$AA,21,FALSE),""),0,"")</f>
        <v/>
      </c>
    </row>
    <row r="478" spans="1:16" x14ac:dyDescent="0.35">
      <c r="A478">
        <v>469</v>
      </c>
      <c r="B478" s="9">
        <f>IFERROR(VLOOKUP($A478,'Raw - F'!$B:$R,2,FALSE),"")</f>
        <v>44338</v>
      </c>
      <c r="C478" s="2" t="str">
        <f>IFERROR(VLOOKUP($A478,'Raw - F'!$B:$R,3,FALSE),"")</f>
        <v>NEWMARKET</v>
      </c>
      <c r="D478" s="2" t="str">
        <f>IFERROR(VLOOKUP($A478,'Raw - F'!$B:$R,6,FALSE),"")</f>
        <v>Hcap</v>
      </c>
      <c r="E478" s="2" t="str">
        <f>SUBSTITUTE(IFERROR(VLOOKUP($A478,'Raw - F'!$B:$O,9,FALSE),""),"0","")</f>
        <v>4yo+</v>
      </c>
      <c r="F478" s="2" t="str">
        <f>SUBSTITUTE(IFERROR(VLOOKUP($A478,'Raw - F'!$B:$O,7,FALSE),""),"0","")</f>
        <v>Open</v>
      </c>
      <c r="G478" s="2">
        <f>IFERROR(IF(VLOOKUP($A478,'Raw - F'!$B:$O,11,FALSE)&gt;1,VLOOKUP($A478,'Raw - F'!$B:$O,11,FALSE),IF(VLOOKUP($A478,'Raw - F'!$B:$M,12,FALSE)&lt;&gt;"",VLOOKUP($A478,'Raw - F'!$B:$M,12,FALSE),"")),"")</f>
        <v>2</v>
      </c>
      <c r="H478" s="4" t="str">
        <f>IFERROR(VLOOKUP($A478,'Raw - F'!$B:$O,13,FALSE),"")</f>
        <v>81-100</v>
      </c>
      <c r="I478" s="2" t="str">
        <f>IFERROR(VLOOKUP($A478,'Raw - F'!$B:$O,10,FALSE),"")</f>
        <v>A</v>
      </c>
      <c r="J478" s="2" t="str">
        <f>IFERROR(VLOOKUP($A478,'Raw - F'!$B:$P,15,FALSE),"")</f>
        <v>1m 4f</v>
      </c>
      <c r="K478" s="16" t="str">
        <f>SUBSTITUTE(IFERROR(VLOOKUP($A478,'Raw - F'!$B:$X,23,FALSE),""),0,"")</f>
        <v xml:space="preserve"> </v>
      </c>
      <c r="L478" s="22" t="str">
        <f>IF(VLOOKUP($A478,'Raw - F'!$B:$AA,24,FALSE)="","",VLOOKUP($A478,'Raw - F'!$B:$AA,24,FALSE))</f>
        <v/>
      </c>
      <c r="M478" s="16" t="str">
        <f>SUBSTITUTE(IFERROR(VLOOKUP($A478,'Raw - F'!$B:$X,22,FALSE),""),0,"")</f>
        <v xml:space="preserve"> </v>
      </c>
      <c r="N478" s="16" t="str">
        <f>SUBSTITUTE(IFERROR(VLOOKUP($A478,'Raw - F'!$B:$X,8,FALSE),""),0,"")</f>
        <v/>
      </c>
      <c r="O478" s="16" t="str">
        <f>SUBSTITUTE(IFERROR(VLOOKUP($A478,'Raw - F'!$B:$AA,25,FALSE),""),0,"")</f>
        <v/>
      </c>
      <c r="P478" s="16" t="str">
        <f>SUBSTITUTE(IFERROR(VLOOKUP($A478,'Raw - F'!$B:$AA,21,FALSE),""),0,"")</f>
        <v/>
      </c>
    </row>
    <row r="479" spans="1:16" x14ac:dyDescent="0.35">
      <c r="A479">
        <v>470</v>
      </c>
      <c r="B479" s="9">
        <f>IFERROR(VLOOKUP($A479,'Raw - F'!$B:$R,2,FALSE),"")</f>
        <v>44338</v>
      </c>
      <c r="C479" s="2" t="str">
        <f>IFERROR(VLOOKUP($A479,'Raw - F'!$B:$R,3,FALSE),"")</f>
        <v>NEWMARKET</v>
      </c>
      <c r="D479" s="2" t="str">
        <f>IFERROR(VLOOKUP($A479,'Raw - F'!$B:$R,6,FALSE),"")</f>
        <v>Hcap</v>
      </c>
      <c r="E479" s="2" t="str">
        <f>SUBSTITUTE(IFERROR(VLOOKUP($A479,'Raw - F'!$B:$O,9,FALSE),""),"0","")</f>
        <v>3yo+</v>
      </c>
      <c r="F479" s="2" t="str">
        <f>SUBSTITUTE(IFERROR(VLOOKUP($A479,'Raw - F'!$B:$O,7,FALSE),""),"0","")</f>
        <v>Open</v>
      </c>
      <c r="G479" s="2">
        <f>IFERROR(IF(VLOOKUP($A479,'Raw - F'!$B:$O,11,FALSE)&gt;1,VLOOKUP($A479,'Raw - F'!$B:$O,11,FALSE),IF(VLOOKUP($A479,'Raw - F'!$B:$M,12,FALSE)&lt;&gt;"",VLOOKUP($A479,'Raw - F'!$B:$M,12,FALSE),"")),"")</f>
        <v>2</v>
      </c>
      <c r="H479" s="4" t="str">
        <f>IFERROR(VLOOKUP($A479,'Raw - F'!$B:$O,13,FALSE),"")</f>
        <v>81-100</v>
      </c>
      <c r="I479" s="2" t="str">
        <f>IFERROR(VLOOKUP($A479,'Raw - F'!$B:$O,10,FALSE),"")</f>
        <v>A</v>
      </c>
      <c r="J479" s="2" t="str">
        <f>IFERROR(VLOOKUP($A479,'Raw - F'!$B:$P,15,FALSE),"")</f>
        <v>5f</v>
      </c>
      <c r="K479" s="16" t="str">
        <f>SUBSTITUTE(IFERROR(VLOOKUP($A479,'Raw - F'!$B:$X,23,FALSE),""),0,"")</f>
        <v xml:space="preserve"> </v>
      </c>
      <c r="L479" s="22" t="str">
        <f>IF(VLOOKUP($A479,'Raw - F'!$B:$AA,24,FALSE)="","",VLOOKUP($A479,'Raw - F'!$B:$AA,24,FALSE))</f>
        <v/>
      </c>
      <c r="M479" s="16" t="str">
        <f>SUBSTITUTE(IFERROR(VLOOKUP($A479,'Raw - F'!$B:$X,22,FALSE),""),0,"")</f>
        <v xml:space="preserve"> </v>
      </c>
      <c r="N479" s="16" t="str">
        <f>SUBSTITUTE(IFERROR(VLOOKUP($A479,'Raw - F'!$B:$X,8,FALSE),""),0,"")</f>
        <v/>
      </c>
      <c r="O479" s="16" t="str">
        <f>SUBSTITUTE(IFERROR(VLOOKUP($A479,'Raw - F'!$B:$AA,25,FALSE),""),0,"")</f>
        <v/>
      </c>
      <c r="P479" s="16" t="str">
        <f>SUBSTITUTE(IFERROR(VLOOKUP($A479,'Raw - F'!$B:$AA,21,FALSE),""),0,"")</f>
        <v/>
      </c>
    </row>
    <row r="480" spans="1:16" x14ac:dyDescent="0.35">
      <c r="A480">
        <v>471</v>
      </c>
      <c r="B480" s="9">
        <f>IFERROR(VLOOKUP($A480,'Raw - F'!$B:$R,2,FALSE),"")</f>
        <v>44338</v>
      </c>
      <c r="C480" s="2" t="str">
        <f>IFERROR(VLOOKUP($A480,'Raw - F'!$B:$R,3,FALSE),"")</f>
        <v>NEWMARKET</v>
      </c>
      <c r="D480" s="2" t="str">
        <f>IFERROR(VLOOKUP($A480,'Raw - F'!$B:$R,6,FALSE),"")</f>
        <v>Hcap</v>
      </c>
      <c r="E480" s="2" t="str">
        <f>SUBSTITUTE(IFERROR(VLOOKUP($A480,'Raw - F'!$B:$O,9,FALSE),""),"0","")</f>
        <v>4yo+</v>
      </c>
      <c r="F480" s="2" t="str">
        <f>SUBSTITUTE(IFERROR(VLOOKUP($A480,'Raw - F'!$B:$O,7,FALSE),""),"0","")</f>
        <v>Open</v>
      </c>
      <c r="G480" s="2">
        <f>IFERROR(IF(VLOOKUP($A480,'Raw - F'!$B:$O,11,FALSE)&gt;1,VLOOKUP($A480,'Raw - F'!$B:$O,11,FALSE),IF(VLOOKUP($A480,'Raw - F'!$B:$M,12,FALSE)&lt;&gt;"",VLOOKUP($A480,'Raw - F'!$B:$M,12,FALSE),"")),"")</f>
        <v>2</v>
      </c>
      <c r="H480" s="4" t="str">
        <f>IFERROR(VLOOKUP($A480,'Raw - F'!$B:$O,13,FALSE),"")</f>
        <v>81-100</v>
      </c>
      <c r="I480" s="2" t="str">
        <f>IFERROR(VLOOKUP($A480,'Raw - F'!$B:$O,10,FALSE),"")</f>
        <v>A</v>
      </c>
      <c r="J480" s="2" t="str">
        <f>IFERROR(VLOOKUP($A480,'Raw - F'!$B:$P,15,FALSE),"")</f>
        <v>1m 2f</v>
      </c>
      <c r="K480" s="16" t="str">
        <f>SUBSTITUTE(IFERROR(VLOOKUP($A480,'Raw - F'!$B:$X,23,FALSE),""),0,"")</f>
        <v xml:space="preserve"> </v>
      </c>
      <c r="L480" s="22" t="str">
        <f>IF(VLOOKUP($A480,'Raw - F'!$B:$AA,24,FALSE)="","",VLOOKUP($A480,'Raw - F'!$B:$AA,24,FALSE))</f>
        <v/>
      </c>
      <c r="M480" s="16" t="str">
        <f>SUBSTITUTE(IFERROR(VLOOKUP($A480,'Raw - F'!$B:$X,22,FALSE),""),0,"")</f>
        <v xml:space="preserve"> </v>
      </c>
      <c r="N480" s="16" t="str">
        <f>SUBSTITUTE(IFERROR(VLOOKUP($A480,'Raw - F'!$B:$X,8,FALSE),""),0,"")</f>
        <v/>
      </c>
      <c r="O480" s="16" t="str">
        <f>SUBSTITUTE(IFERROR(VLOOKUP($A480,'Raw - F'!$B:$AA,25,FALSE),""),0,"")</f>
        <v/>
      </c>
      <c r="P480" s="16" t="str">
        <f>SUBSTITUTE(IFERROR(VLOOKUP($A480,'Raw - F'!$B:$AA,21,FALSE),""),0,"")</f>
        <v/>
      </c>
    </row>
    <row r="481" spans="1:16" x14ac:dyDescent="0.35">
      <c r="A481">
        <v>472</v>
      </c>
      <c r="B481" s="9">
        <f>IFERROR(VLOOKUP($A481,'Raw - F'!$B:$R,2,FALSE),"")</f>
        <v>44338</v>
      </c>
      <c r="C481" s="2" t="str">
        <f>IFERROR(VLOOKUP($A481,'Raw - F'!$B:$R,3,FALSE),"")</f>
        <v>NEWMARKET</v>
      </c>
      <c r="D481" s="2" t="str">
        <f>IFERROR(VLOOKUP($A481,'Raw - F'!$B:$R,6,FALSE),"")</f>
        <v>Hcap</v>
      </c>
      <c r="E481" s="2" t="str">
        <f>SUBSTITUTE(IFERROR(VLOOKUP($A481,'Raw - F'!$B:$O,9,FALSE),""),"0","")</f>
        <v>3yo</v>
      </c>
      <c r="F481" s="2" t="str">
        <f>SUBSTITUTE(IFERROR(VLOOKUP($A481,'Raw - F'!$B:$O,7,FALSE),""),"0","")</f>
        <v>Open</v>
      </c>
      <c r="G481" s="2">
        <f>IFERROR(IF(VLOOKUP($A481,'Raw - F'!$B:$O,11,FALSE)&gt;1,VLOOKUP($A481,'Raw - F'!$B:$O,11,FALSE),IF(VLOOKUP($A481,'Raw - F'!$B:$M,12,FALSE)&lt;&gt;"",VLOOKUP($A481,'Raw - F'!$B:$M,12,FALSE),"")),"")</f>
        <v>4</v>
      </c>
      <c r="H481" s="4" t="str">
        <f>IFERROR(VLOOKUP($A481,'Raw - F'!$B:$O,13,FALSE),"")</f>
        <v>61-80</v>
      </c>
      <c r="I481" s="2" t="str">
        <f>IFERROR(VLOOKUP($A481,'Raw - F'!$B:$O,10,FALSE),"")</f>
        <v>A</v>
      </c>
      <c r="J481" s="2" t="str">
        <f>IFERROR(VLOOKUP($A481,'Raw - F'!$B:$P,15,FALSE),"")</f>
        <v>1m 4f</v>
      </c>
      <c r="K481" s="16" t="str">
        <f>SUBSTITUTE(IFERROR(VLOOKUP($A481,'Raw - F'!$B:$X,23,FALSE),""),0,"")</f>
        <v xml:space="preserve"> </v>
      </c>
      <c r="L481" s="22" t="str">
        <f>IF(VLOOKUP($A481,'Raw - F'!$B:$AA,24,FALSE)="","",VLOOKUP($A481,'Raw - F'!$B:$AA,24,FALSE))</f>
        <v/>
      </c>
      <c r="M481" s="16" t="str">
        <f>SUBSTITUTE(IFERROR(VLOOKUP($A481,'Raw - F'!$B:$X,22,FALSE),""),0,"")</f>
        <v xml:space="preserve"> </v>
      </c>
      <c r="N481" s="16" t="str">
        <f>SUBSTITUTE(IFERROR(VLOOKUP($A481,'Raw - F'!$B:$X,8,FALSE),""),0,"")</f>
        <v/>
      </c>
      <c r="O481" s="16" t="str">
        <f>SUBSTITUTE(IFERROR(VLOOKUP($A481,'Raw - F'!$B:$AA,25,FALSE),""),0,"")</f>
        <v/>
      </c>
      <c r="P481" s="16" t="str">
        <f>SUBSTITUTE(IFERROR(VLOOKUP($A481,'Raw - F'!$B:$AA,21,FALSE),""),0,"")</f>
        <v/>
      </c>
    </row>
    <row r="482" spans="1:16" x14ac:dyDescent="0.35">
      <c r="A482">
        <v>473</v>
      </c>
      <c r="B482" s="9">
        <f>IFERROR(VLOOKUP($A482,'Raw - F'!$B:$R,2,FALSE),"")</f>
        <v>44338</v>
      </c>
      <c r="C482" s="2" t="str">
        <f>IFERROR(VLOOKUP($A482,'Raw - F'!$B:$R,3,FALSE),"")</f>
        <v>NEWMARKET</v>
      </c>
      <c r="D482" s="2" t="str">
        <f>IFERROR(VLOOKUP($A482,'Raw - F'!$B:$R,6,FALSE),"")</f>
        <v>WFA</v>
      </c>
      <c r="E482" s="2" t="str">
        <f>SUBSTITUTE(IFERROR(VLOOKUP($A482,'Raw - F'!$B:$O,9,FALSE),""),"0","")</f>
        <v>3yo+</v>
      </c>
      <c r="F482" s="2" t="str">
        <f>SUBSTITUTE(IFERROR(VLOOKUP($A482,'Raw - F'!$B:$O,7,FALSE),""),"0","")</f>
        <v>Nov</v>
      </c>
      <c r="G482" s="2">
        <f>IFERROR(IF(VLOOKUP($A482,'Raw - F'!$B:$O,11,FALSE)&gt;1,VLOOKUP($A482,'Raw - F'!$B:$O,11,FALSE),IF(VLOOKUP($A482,'Raw - F'!$B:$M,12,FALSE)&lt;&gt;"",VLOOKUP($A482,'Raw - F'!$B:$M,12,FALSE),"")),"")</f>
        <v>4</v>
      </c>
      <c r="H482" s="4" t="str">
        <f>IFERROR(VLOOKUP($A482,'Raw - F'!$B:$O,13,FALSE),"")</f>
        <v>Open</v>
      </c>
      <c r="I482" s="2" t="str">
        <f>IFERROR(VLOOKUP($A482,'Raw - F'!$B:$O,10,FALSE),"")</f>
        <v>A</v>
      </c>
      <c r="J482" s="2" t="str">
        <f>IFERROR(VLOOKUP($A482,'Raw - F'!$B:$P,15,FALSE),"")</f>
        <v>7f</v>
      </c>
      <c r="K482" s="16" t="str">
        <f>SUBSTITUTE(IFERROR(VLOOKUP($A482,'Raw - F'!$B:$X,23,FALSE),""),0,"")</f>
        <v xml:space="preserve"> </v>
      </c>
      <c r="L482" s="22" t="str">
        <f>IF(VLOOKUP($A482,'Raw - F'!$B:$AA,24,FALSE)="","",VLOOKUP($A482,'Raw - F'!$B:$AA,24,FALSE))</f>
        <v/>
      </c>
      <c r="M482" s="16" t="str">
        <f>SUBSTITUTE(IFERROR(VLOOKUP($A482,'Raw - F'!$B:$X,22,FALSE),""),0,"")</f>
        <v xml:space="preserve"> </v>
      </c>
      <c r="N482" s="16" t="str">
        <f>SUBSTITUTE(IFERROR(VLOOKUP($A482,'Raw - F'!$B:$X,8,FALSE),""),0,"")</f>
        <v/>
      </c>
      <c r="O482" s="16" t="str">
        <f>SUBSTITUTE(IFERROR(VLOOKUP($A482,'Raw - F'!$B:$AA,25,FALSE),""),0,"")</f>
        <v/>
      </c>
      <c r="P482" s="16" t="str">
        <f>SUBSTITUTE(IFERROR(VLOOKUP($A482,'Raw - F'!$B:$AA,21,FALSE),""),0,"")</f>
        <v/>
      </c>
    </row>
    <row r="483" spans="1:16" x14ac:dyDescent="0.35">
      <c r="A483">
        <v>474</v>
      </c>
      <c r="B483" s="9">
        <f>IFERROR(VLOOKUP($A483,'Raw - F'!$B:$R,2,FALSE),"")</f>
        <v>44338</v>
      </c>
      <c r="C483" s="2" t="str">
        <f>IFERROR(VLOOKUP($A483,'Raw - F'!$B:$R,3,FALSE),"")</f>
        <v>NEWMARKET</v>
      </c>
      <c r="D483" s="2" t="str">
        <f>IFERROR(VLOOKUP($A483,'Raw - F'!$B:$R,6,FALSE),"")</f>
        <v>WFA</v>
      </c>
      <c r="E483" s="2" t="str">
        <f>SUBSTITUTE(IFERROR(VLOOKUP($A483,'Raw - F'!$B:$O,9,FALSE),""),"0","")</f>
        <v>2yo</v>
      </c>
      <c r="F483" s="2" t="str">
        <f>SUBSTITUTE(IFERROR(VLOOKUP($A483,'Raw - F'!$B:$O,7,FALSE),""),"0","")</f>
        <v>Nov</v>
      </c>
      <c r="G483" s="2">
        <f>IFERROR(IF(VLOOKUP($A483,'Raw - F'!$B:$O,11,FALSE)&gt;1,VLOOKUP($A483,'Raw - F'!$B:$O,11,FALSE),IF(VLOOKUP($A483,'Raw - F'!$B:$M,12,FALSE)&lt;&gt;"",VLOOKUP($A483,'Raw - F'!$B:$M,12,FALSE),"")),"")</f>
        <v>4</v>
      </c>
      <c r="H483" s="4" t="str">
        <f>IFERROR(VLOOKUP($A483,'Raw - F'!$B:$O,13,FALSE),"")</f>
        <v>Open</v>
      </c>
      <c r="I483" s="2" t="str">
        <f>IFERROR(VLOOKUP($A483,'Raw - F'!$B:$O,10,FALSE),"")</f>
        <v>A</v>
      </c>
      <c r="J483" s="2" t="str">
        <f>IFERROR(VLOOKUP($A483,'Raw - F'!$B:$P,15,FALSE),"")</f>
        <v>6f</v>
      </c>
      <c r="K483" s="16" t="str">
        <f>SUBSTITUTE(IFERROR(VLOOKUP($A483,'Raw - F'!$B:$X,23,FALSE),""),0,"")</f>
        <v xml:space="preserve"> </v>
      </c>
      <c r="L483" s="22" t="str">
        <f>IF(VLOOKUP($A483,'Raw - F'!$B:$AA,24,FALSE)="","",VLOOKUP($A483,'Raw - F'!$B:$AA,24,FALSE))</f>
        <v/>
      </c>
      <c r="M483" s="16" t="str">
        <f>SUBSTITUTE(IFERROR(VLOOKUP($A483,'Raw - F'!$B:$X,22,FALSE),""),0,"")</f>
        <v xml:space="preserve"> </v>
      </c>
      <c r="N483" s="16" t="str">
        <f>SUBSTITUTE(IFERROR(VLOOKUP($A483,'Raw - F'!$B:$X,8,FALSE),""),0,"")</f>
        <v/>
      </c>
      <c r="O483" s="16" t="str">
        <f>SUBSTITUTE(IFERROR(VLOOKUP($A483,'Raw - F'!$B:$AA,25,FALSE),""),0,"")</f>
        <v>EBF</v>
      </c>
      <c r="P483" s="16" t="str">
        <f>SUBSTITUTE(IFERROR(VLOOKUP($A483,'Raw - F'!$B:$AA,21,FALSE),""),0,"")</f>
        <v/>
      </c>
    </row>
    <row r="484" spans="1:16" x14ac:dyDescent="0.35">
      <c r="A484">
        <v>475</v>
      </c>
      <c r="B484" s="9">
        <f>IFERROR(VLOOKUP($A484,'Raw - F'!$B:$R,2,FALSE),"")</f>
        <v>44338</v>
      </c>
      <c r="C484" s="2" t="str">
        <f>IFERROR(VLOOKUP($A484,'Raw - F'!$B:$R,3,FALSE),"")</f>
        <v>YORK</v>
      </c>
      <c r="D484" s="2" t="str">
        <f>IFERROR(VLOOKUP($A484,'Raw - F'!$B:$R,6,FALSE),"")</f>
        <v>WFA</v>
      </c>
      <c r="E484" s="2" t="str">
        <f>SUBSTITUTE(IFERROR(VLOOKUP($A484,'Raw - F'!$B:$O,9,FALSE),""),"0","")</f>
        <v>4yo+</v>
      </c>
      <c r="F484" s="2" t="str">
        <f>SUBSTITUTE(IFERROR(VLOOKUP($A484,'Raw - F'!$B:$O,7,FALSE),""),"0","")</f>
        <v>Open</v>
      </c>
      <c r="G484" s="2" t="str">
        <f>IFERROR(IF(VLOOKUP($A484,'Raw - F'!$B:$O,11,FALSE)&gt;1,VLOOKUP($A484,'Raw - F'!$B:$O,11,FALSE),IF(VLOOKUP($A484,'Raw - F'!$B:$M,12,FALSE)&lt;&gt;"",VLOOKUP($A484,'Raw - F'!$B:$M,12,FALSE),"")),"")</f>
        <v>1(G3)</v>
      </c>
      <c r="H484" s="4" t="str">
        <f>IFERROR(VLOOKUP($A484,'Raw - F'!$B:$O,13,FALSE),"")</f>
        <v>Open</v>
      </c>
      <c r="I484" s="2" t="str">
        <f>IFERROR(VLOOKUP($A484,'Raw - F'!$B:$O,10,FALSE),"")</f>
        <v>F</v>
      </c>
      <c r="J484" s="2" t="str">
        <f>IFERROR(VLOOKUP($A484,'Raw - F'!$B:$P,15,FALSE),"")</f>
        <v>1m 6f</v>
      </c>
      <c r="K484" s="16" t="str">
        <f>SUBSTITUTE(IFERROR(VLOOKUP($A484,'Raw - F'!$B:$X,23,FALSE),""),0,"")</f>
        <v xml:space="preserve"> </v>
      </c>
      <c r="L484" s="22" t="str">
        <f>IF(VLOOKUP($A484,'Raw - F'!$B:$AA,24,FALSE)="","",VLOOKUP($A484,'Raw - F'!$B:$AA,24,FALSE))</f>
        <v/>
      </c>
      <c r="M484" s="16" t="str">
        <f>SUBSTITUTE(IFERROR(VLOOKUP($A484,'Raw - F'!$B:$X,22,FALSE),""),0,"")</f>
        <v xml:space="preserve"> </v>
      </c>
      <c r="N484" s="16" t="str">
        <f>SUBSTITUTE(IFERROR(VLOOKUP($A484,'Raw - F'!$B:$X,8,FALSE),""),0,"")</f>
        <v/>
      </c>
      <c r="O484" s="16" t="str">
        <f>SUBSTITUTE(IFERROR(VLOOKUP($A484,'Raw - F'!$B:$AA,25,FALSE),""),0,"")</f>
        <v/>
      </c>
      <c r="P484" s="16" t="str">
        <f>SUBSTITUTE(IFERROR(VLOOKUP($A484,'Raw - F'!$B:$AA,21,FALSE),""),0,"")</f>
        <v/>
      </c>
    </row>
    <row r="485" spans="1:16" x14ac:dyDescent="0.35">
      <c r="A485">
        <v>476</v>
      </c>
      <c r="B485" s="9">
        <f>IFERROR(VLOOKUP($A485,'Raw - F'!$B:$R,2,FALSE),"")</f>
        <v>44338</v>
      </c>
      <c r="C485" s="2" t="str">
        <f>IFERROR(VLOOKUP($A485,'Raw - F'!$B:$R,3,FALSE),"")</f>
        <v>YORK</v>
      </c>
      <c r="D485" s="2" t="str">
        <f>IFERROR(VLOOKUP($A485,'Raw - F'!$B:$R,6,FALSE),"")</f>
        <v>Hcap</v>
      </c>
      <c r="E485" s="2" t="str">
        <f>SUBSTITUTE(IFERROR(VLOOKUP($A485,'Raw - F'!$B:$O,9,FALSE),""),"0","")</f>
        <v>3yo+</v>
      </c>
      <c r="F485" s="2" t="str">
        <f>SUBSTITUTE(IFERROR(VLOOKUP($A485,'Raw - F'!$B:$O,7,FALSE),""),"0","")</f>
        <v>Open</v>
      </c>
      <c r="G485" s="2">
        <f>IFERROR(IF(VLOOKUP($A485,'Raw - F'!$B:$O,11,FALSE)&gt;1,VLOOKUP($A485,'Raw - F'!$B:$O,11,FALSE),IF(VLOOKUP($A485,'Raw - F'!$B:$M,12,FALSE)&lt;&gt;"",VLOOKUP($A485,'Raw - F'!$B:$M,12,FALSE),"")),"")</f>
        <v>2</v>
      </c>
      <c r="H485" s="4" t="str">
        <f>IFERROR(VLOOKUP($A485,'Raw - F'!$B:$O,13,FALSE),"")</f>
        <v>0-105</v>
      </c>
      <c r="I485" s="2" t="str">
        <f>IFERROR(VLOOKUP($A485,'Raw - F'!$B:$O,10,FALSE),"")</f>
        <v>A</v>
      </c>
      <c r="J485" s="2" t="str">
        <f>IFERROR(VLOOKUP($A485,'Raw - F'!$B:$P,15,FALSE),"")</f>
        <v>5f</v>
      </c>
      <c r="K485" s="16" t="str">
        <f>SUBSTITUTE(IFERROR(VLOOKUP($A485,'Raw - F'!$B:$X,23,FALSE),""),0,"")</f>
        <v xml:space="preserve"> </v>
      </c>
      <c r="L485" s="22" t="str">
        <f>IF(VLOOKUP($A485,'Raw - F'!$B:$AA,24,FALSE)="","",VLOOKUP($A485,'Raw - F'!$B:$AA,24,FALSE))</f>
        <v/>
      </c>
      <c r="M485" s="16" t="str">
        <f>SUBSTITUTE(IFERROR(VLOOKUP($A485,'Raw - F'!$B:$X,22,FALSE),""),0,"")</f>
        <v xml:space="preserve"> </v>
      </c>
      <c r="N485" s="16" t="str">
        <f>SUBSTITUTE(IFERROR(VLOOKUP($A485,'Raw - F'!$B:$X,8,FALSE),""),0,"")</f>
        <v/>
      </c>
      <c r="O485" s="16" t="str">
        <f>SUBSTITUTE(IFERROR(VLOOKUP($A485,'Raw - F'!$B:$AA,25,FALSE),""),0,"")</f>
        <v/>
      </c>
      <c r="P485" s="16" t="str">
        <f>SUBSTITUTE(IFERROR(VLOOKUP($A485,'Raw - F'!$B:$AA,21,FALSE),""),0,"")</f>
        <v/>
      </c>
    </row>
    <row r="486" spans="1:16" x14ac:dyDescent="0.35">
      <c r="A486">
        <v>477</v>
      </c>
      <c r="B486" s="9">
        <f>IFERROR(VLOOKUP($A486,'Raw - F'!$B:$R,2,FALSE),"")</f>
        <v>44338</v>
      </c>
      <c r="C486" s="2" t="str">
        <f>IFERROR(VLOOKUP($A486,'Raw - F'!$B:$R,3,FALSE),"")</f>
        <v>YORK</v>
      </c>
      <c r="D486" s="2" t="str">
        <f>IFERROR(VLOOKUP($A486,'Raw - F'!$B:$R,6,FALSE),"")</f>
        <v>Hcap</v>
      </c>
      <c r="E486" s="2" t="str">
        <f>SUBSTITUTE(IFERROR(VLOOKUP($A486,'Raw - F'!$B:$O,9,FALSE),""),"0","")</f>
        <v>3yo+</v>
      </c>
      <c r="F486" s="2" t="str">
        <f>SUBSTITUTE(IFERROR(VLOOKUP($A486,'Raw - F'!$B:$O,7,FALSE),""),"0","")</f>
        <v>Open</v>
      </c>
      <c r="G486" s="2">
        <f>IFERROR(IF(VLOOKUP($A486,'Raw - F'!$B:$O,11,FALSE)&gt;1,VLOOKUP($A486,'Raw - F'!$B:$O,11,FALSE),IF(VLOOKUP($A486,'Raw - F'!$B:$M,12,FALSE)&lt;&gt;"",VLOOKUP($A486,'Raw - F'!$B:$M,12,FALSE),"")),"")</f>
        <v>2</v>
      </c>
      <c r="H486" s="4" t="str">
        <f>IFERROR(VLOOKUP($A486,'Raw - F'!$B:$O,13,FALSE),"")</f>
        <v>91-110</v>
      </c>
      <c r="I486" s="2" t="str">
        <f>IFERROR(VLOOKUP($A486,'Raw - F'!$B:$O,10,FALSE),"")</f>
        <v>A</v>
      </c>
      <c r="J486" s="2" t="str">
        <f>IFERROR(VLOOKUP($A486,'Raw - F'!$B:$P,15,FALSE),"")</f>
        <v>7f</v>
      </c>
      <c r="K486" s="16" t="str">
        <f>SUBSTITUTE(IFERROR(VLOOKUP($A486,'Raw - F'!$B:$X,23,FALSE),""),0,"")</f>
        <v xml:space="preserve"> </v>
      </c>
      <c r="L486" s="22" t="str">
        <f>IF(VLOOKUP($A486,'Raw - F'!$B:$AA,24,FALSE)="","",VLOOKUP($A486,'Raw - F'!$B:$AA,24,FALSE))</f>
        <v/>
      </c>
      <c r="M486" s="16" t="str">
        <f>SUBSTITUTE(IFERROR(VLOOKUP($A486,'Raw - F'!$B:$X,22,FALSE),""),0,"")</f>
        <v xml:space="preserve"> </v>
      </c>
      <c r="N486" s="16" t="str">
        <f>SUBSTITUTE(IFERROR(VLOOKUP($A486,'Raw - F'!$B:$X,8,FALSE),""),0,"")</f>
        <v/>
      </c>
      <c r="O486" s="16" t="str">
        <f>SUBSTITUTE(IFERROR(VLOOKUP($A486,'Raw - F'!$B:$AA,25,FALSE),""),0,"")</f>
        <v/>
      </c>
      <c r="P486" s="16" t="str">
        <f>SUBSTITUTE(IFERROR(VLOOKUP($A486,'Raw - F'!$B:$AA,21,FALSE),""),0,"")</f>
        <v/>
      </c>
    </row>
    <row r="487" spans="1:16" x14ac:dyDescent="0.35">
      <c r="A487">
        <v>478</v>
      </c>
      <c r="B487" s="9">
        <f>IFERROR(VLOOKUP($A487,'Raw - F'!$B:$R,2,FALSE),"")</f>
        <v>44338</v>
      </c>
      <c r="C487" s="2" t="str">
        <f>IFERROR(VLOOKUP($A487,'Raw - F'!$B:$R,3,FALSE),"")</f>
        <v>YORK</v>
      </c>
      <c r="D487" s="2" t="str">
        <f>IFERROR(VLOOKUP($A487,'Raw - F'!$B:$R,6,FALSE),"")</f>
        <v>WFA</v>
      </c>
      <c r="E487" s="2" t="str">
        <f>SUBSTITUTE(IFERROR(VLOOKUP($A487,'Raw - F'!$B:$O,9,FALSE),""),"0","")</f>
        <v>2yo</v>
      </c>
      <c r="F487" s="2" t="str">
        <f>SUBSTITUTE(IFERROR(VLOOKUP($A487,'Raw - F'!$B:$O,7,FALSE),""),"0","")</f>
        <v>Nov</v>
      </c>
      <c r="G487" s="2">
        <f>IFERROR(IF(VLOOKUP($A487,'Raw - F'!$B:$O,11,FALSE)&gt;1,VLOOKUP($A487,'Raw - F'!$B:$O,11,FALSE),IF(VLOOKUP($A487,'Raw - F'!$B:$M,12,FALSE)&lt;&gt;"",VLOOKUP($A487,'Raw - F'!$B:$M,12,FALSE),"")),"")</f>
        <v>3</v>
      </c>
      <c r="H487" s="4" t="str">
        <f>IFERROR(VLOOKUP($A487,'Raw - F'!$B:$O,13,FALSE),"")</f>
        <v>Open</v>
      </c>
      <c r="I487" s="2" t="str">
        <f>IFERROR(VLOOKUP($A487,'Raw - F'!$B:$O,10,FALSE),"")</f>
        <v>A</v>
      </c>
      <c r="J487" s="2" t="str">
        <f>IFERROR(VLOOKUP($A487,'Raw - F'!$B:$P,15,FALSE),"")</f>
        <v>6f</v>
      </c>
      <c r="K487" s="16" t="str">
        <f>SUBSTITUTE(IFERROR(VLOOKUP($A487,'Raw - F'!$B:$X,23,FALSE),""),0,"")</f>
        <v>Rest.</v>
      </c>
      <c r="L487" s="22" t="str">
        <f>IF(VLOOKUP($A487,'Raw - F'!$B:$AA,24,FALSE)="","",VLOOKUP($A487,'Raw - F'!$B:$AA,24,FALSE))</f>
        <v>A</v>
      </c>
      <c r="M487" s="16" t="str">
        <f>SUBSTITUTE(IFERROR(VLOOKUP($A487,'Raw - F'!$B:$X,22,FALSE),""),0,"")</f>
        <v xml:space="preserve"> </v>
      </c>
      <c r="N487" s="16" t="str">
        <f>SUBSTITUTE(IFERROR(VLOOKUP($A487,'Raw - F'!$B:$X,8,FALSE),""),0,"")</f>
        <v/>
      </c>
      <c r="O487" s="16" t="str">
        <f>SUBSTITUTE(IFERROR(VLOOKUP($A487,'Raw - F'!$B:$AA,25,FALSE),""),0,"")</f>
        <v>EBF</v>
      </c>
      <c r="P487" s="16" t="str">
        <f>SUBSTITUTE(IFERROR(VLOOKUP($A487,'Raw - F'!$B:$AA,21,FALSE),""),0,"")</f>
        <v/>
      </c>
    </row>
    <row r="488" spans="1:16" x14ac:dyDescent="0.35">
      <c r="A488">
        <v>479</v>
      </c>
      <c r="B488" s="9">
        <f>IFERROR(VLOOKUP($A488,'Raw - F'!$B:$R,2,FALSE),"")</f>
        <v>44338</v>
      </c>
      <c r="C488" s="2" t="str">
        <f>IFERROR(VLOOKUP($A488,'Raw - F'!$B:$R,3,FALSE),"")</f>
        <v>YORK</v>
      </c>
      <c r="D488" s="2" t="str">
        <f>IFERROR(VLOOKUP($A488,'Raw - F'!$B:$R,6,FALSE),"")</f>
        <v>Hcap</v>
      </c>
      <c r="E488" s="2" t="str">
        <f>SUBSTITUTE(IFERROR(VLOOKUP($A488,'Raw - F'!$B:$O,9,FALSE),""),"0","")</f>
        <v>4yo+</v>
      </c>
      <c r="F488" s="2" t="str">
        <f>SUBSTITUTE(IFERROR(VLOOKUP($A488,'Raw - F'!$B:$O,7,FALSE),""),"0","")</f>
        <v>Open</v>
      </c>
      <c r="G488" s="2">
        <f>IFERROR(IF(VLOOKUP($A488,'Raw - F'!$B:$O,11,FALSE)&gt;1,VLOOKUP($A488,'Raw - F'!$B:$O,11,FALSE),IF(VLOOKUP($A488,'Raw - F'!$B:$M,12,FALSE)&lt;&gt;"",VLOOKUP($A488,'Raw - F'!$B:$M,12,FALSE),"")),"")</f>
        <v>4</v>
      </c>
      <c r="H488" s="4" t="str">
        <f>IFERROR(VLOOKUP($A488,'Raw - F'!$B:$O,13,FALSE),"")</f>
        <v>61-80</v>
      </c>
      <c r="I488" s="2" t="str">
        <f>IFERROR(VLOOKUP($A488,'Raw - F'!$B:$O,10,FALSE),"")</f>
        <v>A</v>
      </c>
      <c r="J488" s="2" t="str">
        <f>IFERROR(VLOOKUP($A488,'Raw - F'!$B:$P,15,FALSE),"")</f>
        <v>1m 4f</v>
      </c>
      <c r="K488" s="16" t="str">
        <f>SUBSTITUTE(IFERROR(VLOOKUP($A488,'Raw - F'!$B:$X,23,FALSE),""),0,"")</f>
        <v xml:space="preserve"> </v>
      </c>
      <c r="L488" s="22" t="str">
        <f>IF(VLOOKUP($A488,'Raw - F'!$B:$AA,24,FALSE)="","",VLOOKUP($A488,'Raw - F'!$B:$AA,24,FALSE))</f>
        <v/>
      </c>
      <c r="M488" s="16" t="str">
        <f>SUBSTITUTE(IFERROR(VLOOKUP($A488,'Raw - F'!$B:$X,22,FALSE),""),0,"")</f>
        <v xml:space="preserve"> </v>
      </c>
      <c r="N488" s="16" t="str">
        <f>SUBSTITUTE(IFERROR(VLOOKUP($A488,'Raw - F'!$B:$X,8,FALSE),""),0,"")</f>
        <v/>
      </c>
      <c r="O488" s="16" t="str">
        <f>SUBSTITUTE(IFERROR(VLOOKUP($A488,'Raw - F'!$B:$AA,25,FALSE),""),0,"")</f>
        <v/>
      </c>
      <c r="P488" s="16" t="str">
        <f>SUBSTITUTE(IFERROR(VLOOKUP($A488,'Raw - F'!$B:$AA,21,FALSE),""),0,"")</f>
        <v/>
      </c>
    </row>
    <row r="489" spans="1:16" x14ac:dyDescent="0.35">
      <c r="A489">
        <v>480</v>
      </c>
      <c r="B489" s="9">
        <f>IFERROR(VLOOKUP($A489,'Raw - F'!$B:$R,2,FALSE),"")</f>
        <v>44338</v>
      </c>
      <c r="C489" s="2" t="str">
        <f>IFERROR(VLOOKUP($A489,'Raw - F'!$B:$R,3,FALSE),"")</f>
        <v>YORK</v>
      </c>
      <c r="D489" s="2" t="str">
        <f>IFERROR(VLOOKUP($A489,'Raw - F'!$B:$R,6,FALSE),"")</f>
        <v>Hcap</v>
      </c>
      <c r="E489" s="2" t="str">
        <f>SUBSTITUTE(IFERROR(VLOOKUP($A489,'Raw - F'!$B:$O,9,FALSE),""),"0","")</f>
        <v>3yo</v>
      </c>
      <c r="F489" s="2" t="str">
        <f>SUBSTITUTE(IFERROR(VLOOKUP($A489,'Raw - F'!$B:$O,7,FALSE),""),"0","")</f>
        <v>Open</v>
      </c>
      <c r="G489" s="2">
        <f>IFERROR(IF(VLOOKUP($A489,'Raw - F'!$B:$O,11,FALSE)&gt;1,VLOOKUP($A489,'Raw - F'!$B:$O,11,FALSE),IF(VLOOKUP($A489,'Raw - F'!$B:$M,12,FALSE)&lt;&gt;"",VLOOKUP($A489,'Raw - F'!$B:$M,12,FALSE),"")),"")</f>
        <v>4</v>
      </c>
      <c r="H489" s="4" t="str">
        <f>IFERROR(VLOOKUP($A489,'Raw - F'!$B:$O,13,FALSE),"")</f>
        <v>66-85</v>
      </c>
      <c r="I489" s="2" t="str">
        <f>IFERROR(VLOOKUP($A489,'Raw - F'!$B:$O,10,FALSE),"")</f>
        <v>A</v>
      </c>
      <c r="J489" s="2" t="str">
        <f>IFERROR(VLOOKUP($A489,'Raw - F'!$B:$P,15,FALSE),"")</f>
        <v>1m</v>
      </c>
      <c r="K489" s="16" t="str">
        <f>SUBSTITUTE(IFERROR(VLOOKUP($A489,'Raw - F'!$B:$X,23,FALSE),""),0,"")</f>
        <v xml:space="preserve"> </v>
      </c>
      <c r="L489" s="22" t="str">
        <f>IF(VLOOKUP($A489,'Raw - F'!$B:$AA,24,FALSE)="","",VLOOKUP($A489,'Raw - F'!$B:$AA,24,FALSE))</f>
        <v/>
      </c>
      <c r="M489" s="16" t="str">
        <f>SUBSTITUTE(IFERROR(VLOOKUP($A489,'Raw - F'!$B:$X,22,FALSE),""),0,"")</f>
        <v xml:space="preserve"> </v>
      </c>
      <c r="N489" s="16" t="str">
        <f>SUBSTITUTE(IFERROR(VLOOKUP($A489,'Raw - F'!$B:$X,8,FALSE),""),0,"")</f>
        <v/>
      </c>
      <c r="O489" s="16" t="str">
        <f>SUBSTITUTE(IFERROR(VLOOKUP($A489,'Raw - F'!$B:$AA,25,FALSE),""),0,"")</f>
        <v>EBF</v>
      </c>
      <c r="P489" s="16" t="str">
        <f>SUBSTITUTE(IFERROR(VLOOKUP($A489,'Raw - F'!$B:$AA,21,FALSE),""),0,"")</f>
        <v/>
      </c>
    </row>
    <row r="490" spans="1:16" x14ac:dyDescent="0.35">
      <c r="A490">
        <v>481</v>
      </c>
      <c r="B490" s="9">
        <f>IFERROR(VLOOKUP($A490,'Raw - F'!$B:$R,2,FALSE),"")</f>
        <v>44338</v>
      </c>
      <c r="C490" s="2" t="str">
        <f>IFERROR(VLOOKUP($A490,'Raw - F'!$B:$R,3,FALSE),"")</f>
        <v>YORK</v>
      </c>
      <c r="D490" s="2" t="str">
        <f>IFERROR(VLOOKUP($A490,'Raw - F'!$B:$R,6,FALSE),"")</f>
        <v>Hcap</v>
      </c>
      <c r="E490" s="2" t="str">
        <f>SUBSTITUTE(IFERROR(VLOOKUP($A490,'Raw - F'!$B:$O,9,FALSE),""),"0","")</f>
        <v>4yo+</v>
      </c>
      <c r="F490" s="2" t="str">
        <f>SUBSTITUTE(IFERROR(VLOOKUP($A490,'Raw - F'!$B:$O,7,FALSE),""),"0","")</f>
        <v>Open</v>
      </c>
      <c r="G490" s="2">
        <f>IFERROR(IF(VLOOKUP($A490,'Raw - F'!$B:$O,11,FALSE)&gt;1,VLOOKUP($A490,'Raw - F'!$B:$O,11,FALSE),IF(VLOOKUP($A490,'Raw - F'!$B:$M,12,FALSE)&lt;&gt;"",VLOOKUP($A490,'Raw - F'!$B:$M,12,FALSE),"")),"")</f>
        <v>4</v>
      </c>
      <c r="H490" s="4" t="str">
        <f>IFERROR(VLOOKUP($A490,'Raw - F'!$B:$O,13,FALSE),"")</f>
        <v>61-80</v>
      </c>
      <c r="I490" s="2" t="str">
        <f>IFERROR(VLOOKUP($A490,'Raw - F'!$B:$O,10,FALSE),"")</f>
        <v>A</v>
      </c>
      <c r="J490" s="2" t="str">
        <f>IFERROR(VLOOKUP($A490,'Raw - F'!$B:$P,15,FALSE),"")</f>
        <v>7f</v>
      </c>
      <c r="K490" s="16" t="str">
        <f>SUBSTITUTE(IFERROR(VLOOKUP($A490,'Raw - F'!$B:$X,23,FALSE),""),0,"")</f>
        <v xml:space="preserve"> </v>
      </c>
      <c r="L490" s="22" t="str">
        <f>IF(VLOOKUP($A490,'Raw - F'!$B:$AA,24,FALSE)="","",VLOOKUP($A490,'Raw - F'!$B:$AA,24,FALSE))</f>
        <v/>
      </c>
      <c r="M490" s="16" t="str">
        <f>SUBSTITUTE(IFERROR(VLOOKUP($A490,'Raw - F'!$B:$X,22,FALSE),""),0,"")</f>
        <v xml:space="preserve"> </v>
      </c>
      <c r="N490" s="16" t="str">
        <f>SUBSTITUTE(IFERROR(VLOOKUP($A490,'Raw - F'!$B:$X,8,FALSE),""),0,"")</f>
        <v/>
      </c>
      <c r="O490" s="16" t="str">
        <f>SUBSTITUTE(IFERROR(VLOOKUP($A490,'Raw - F'!$B:$AA,25,FALSE),""),0,"")</f>
        <v/>
      </c>
      <c r="P490" s="16" t="str">
        <f>SUBSTITUTE(IFERROR(VLOOKUP($A490,'Raw - F'!$B:$AA,21,FALSE),""),0,"")</f>
        <v/>
      </c>
    </row>
    <row r="491" spans="1:16" x14ac:dyDescent="0.35">
      <c r="A491">
        <v>482</v>
      </c>
      <c r="B491" s="9">
        <f>IFERROR(VLOOKUP($A491,'Raw - F'!$B:$R,2,FALSE),"")</f>
        <v>44339</v>
      </c>
      <c r="C491" s="2" t="str">
        <f>IFERROR(VLOOKUP($A491,'Raw - F'!$B:$R,3,FALSE),"")</f>
        <v>NOTTINGHAM</v>
      </c>
      <c r="D491" s="2" t="str">
        <f>IFERROR(VLOOKUP($A491,'Raw - F'!$B:$R,6,FALSE),"")</f>
        <v>Hcap</v>
      </c>
      <c r="E491" s="2" t="str">
        <f>SUBSTITUTE(IFERROR(VLOOKUP($A491,'Raw - F'!$B:$O,9,FALSE),""),"0","")</f>
        <v>3yo+</v>
      </c>
      <c r="F491" s="2" t="str">
        <f>SUBSTITUTE(IFERROR(VLOOKUP($A491,'Raw - F'!$B:$O,7,FALSE),""),"0","")</f>
        <v>Open</v>
      </c>
      <c r="G491" s="2">
        <f>IFERROR(IF(VLOOKUP($A491,'Raw - F'!$B:$O,11,FALSE)&gt;1,VLOOKUP($A491,'Raw - F'!$B:$O,11,FALSE),IF(VLOOKUP($A491,'Raw - F'!$B:$M,12,FALSE)&lt;&gt;"",VLOOKUP($A491,'Raw - F'!$B:$M,12,FALSE),"")),"")</f>
        <v>2</v>
      </c>
      <c r="H491" s="4" t="str">
        <f>IFERROR(VLOOKUP($A491,'Raw - F'!$B:$O,13,FALSE),"")</f>
        <v>91-110</v>
      </c>
      <c r="I491" s="2" t="str">
        <f>IFERROR(VLOOKUP($A491,'Raw - F'!$B:$O,10,FALSE),"")</f>
        <v>A</v>
      </c>
      <c r="J491" s="2" t="str">
        <f>IFERROR(VLOOKUP($A491,'Raw - F'!$B:$P,15,FALSE),"")</f>
        <v>1m</v>
      </c>
      <c r="K491" s="16" t="str">
        <f>SUBSTITUTE(IFERROR(VLOOKUP($A491,'Raw - F'!$B:$X,23,FALSE),""),0,"")</f>
        <v xml:space="preserve"> </v>
      </c>
      <c r="L491" s="22" t="str">
        <f>IF(VLOOKUP($A491,'Raw - F'!$B:$AA,24,FALSE)="","",VLOOKUP($A491,'Raw - F'!$B:$AA,24,FALSE))</f>
        <v/>
      </c>
      <c r="M491" s="16" t="str">
        <f>SUBSTITUTE(IFERROR(VLOOKUP($A491,'Raw - F'!$B:$X,22,FALSE),""),0,"")</f>
        <v xml:space="preserve"> </v>
      </c>
      <c r="N491" s="16" t="str">
        <f>SUBSTITUTE(IFERROR(VLOOKUP($A491,'Raw - F'!$B:$X,8,FALSE),""),0,"")</f>
        <v/>
      </c>
      <c r="O491" s="16" t="str">
        <f>SUBSTITUTE(IFERROR(VLOOKUP($A491,'Raw - F'!$B:$AA,25,FALSE),""),0,"")</f>
        <v/>
      </c>
      <c r="P491" s="16" t="str">
        <f>SUBSTITUTE(IFERROR(VLOOKUP($A491,'Raw - F'!$B:$AA,21,FALSE),""),0,"")</f>
        <v/>
      </c>
    </row>
    <row r="492" spans="1:16" x14ac:dyDescent="0.35">
      <c r="A492">
        <v>483</v>
      </c>
      <c r="B492" s="9">
        <f>IFERROR(VLOOKUP($A492,'Raw - F'!$B:$R,2,FALSE),"")</f>
        <v>44339</v>
      </c>
      <c r="C492" s="2" t="str">
        <f>IFERROR(VLOOKUP($A492,'Raw - F'!$B:$R,3,FALSE),"")</f>
        <v>NOTTINGHAM</v>
      </c>
      <c r="D492" s="2" t="str">
        <f>IFERROR(VLOOKUP($A492,'Raw - F'!$B:$R,6,FALSE),"")</f>
        <v>Hcap</v>
      </c>
      <c r="E492" s="2" t="str">
        <f>SUBSTITUTE(IFERROR(VLOOKUP($A492,'Raw - F'!$B:$O,9,FALSE),""),"0","")</f>
        <v>4yo+</v>
      </c>
      <c r="F492" s="2" t="str">
        <f>SUBSTITUTE(IFERROR(VLOOKUP($A492,'Raw - F'!$B:$O,7,FALSE),""),"0","")</f>
        <v>Open</v>
      </c>
      <c r="G492" s="2">
        <f>IFERROR(IF(VLOOKUP($A492,'Raw - F'!$B:$O,11,FALSE)&gt;1,VLOOKUP($A492,'Raw - F'!$B:$O,11,FALSE),IF(VLOOKUP($A492,'Raw - F'!$B:$M,12,FALSE)&lt;&gt;"",VLOOKUP($A492,'Raw - F'!$B:$M,12,FALSE),"")),"")</f>
        <v>4</v>
      </c>
      <c r="H492" s="4" t="str">
        <f>IFERROR(VLOOKUP($A492,'Raw - F'!$B:$O,13,FALSE),"")</f>
        <v>66-85</v>
      </c>
      <c r="I492" s="2" t="str">
        <f>IFERROR(VLOOKUP($A492,'Raw - F'!$B:$O,10,FALSE),"")</f>
        <v>A</v>
      </c>
      <c r="J492" s="2" t="str">
        <f>IFERROR(VLOOKUP($A492,'Raw - F'!$B:$P,15,FALSE),"")</f>
        <v>5f</v>
      </c>
      <c r="K492" s="16" t="str">
        <f>SUBSTITUTE(IFERROR(VLOOKUP($A492,'Raw - F'!$B:$X,23,FALSE),""),0,"")</f>
        <v xml:space="preserve"> </v>
      </c>
      <c r="L492" s="22" t="str">
        <f>IF(VLOOKUP($A492,'Raw - F'!$B:$AA,24,FALSE)="","",VLOOKUP($A492,'Raw - F'!$B:$AA,24,FALSE))</f>
        <v/>
      </c>
      <c r="M492" s="16" t="str">
        <f>SUBSTITUTE(IFERROR(VLOOKUP($A492,'Raw - F'!$B:$X,22,FALSE),""),0,"")</f>
        <v xml:space="preserve"> </v>
      </c>
      <c r="N492" s="16" t="str">
        <f>SUBSTITUTE(IFERROR(VLOOKUP($A492,'Raw - F'!$B:$X,8,FALSE),""),0,"")</f>
        <v/>
      </c>
      <c r="O492" s="16" t="str">
        <f>SUBSTITUTE(IFERROR(VLOOKUP($A492,'Raw - F'!$B:$AA,25,FALSE),""),0,"")</f>
        <v/>
      </c>
      <c r="P492" s="16" t="str">
        <f>SUBSTITUTE(IFERROR(VLOOKUP($A492,'Raw - F'!$B:$AA,21,FALSE),""),0,"")</f>
        <v/>
      </c>
    </row>
    <row r="493" spans="1:16" x14ac:dyDescent="0.35">
      <c r="A493">
        <v>484</v>
      </c>
      <c r="B493" s="9">
        <f>IFERROR(VLOOKUP($A493,'Raw - F'!$B:$R,2,FALSE),"")</f>
        <v>44339</v>
      </c>
      <c r="C493" s="2" t="str">
        <f>IFERROR(VLOOKUP($A493,'Raw - F'!$B:$R,3,FALSE),"")</f>
        <v>NOTTINGHAM</v>
      </c>
      <c r="D493" s="2" t="str">
        <f>IFERROR(VLOOKUP($A493,'Raw - F'!$B:$R,6,FALSE),"")</f>
        <v>WFA</v>
      </c>
      <c r="E493" s="2" t="str">
        <f>SUBSTITUTE(IFERROR(VLOOKUP($A493,'Raw - F'!$B:$O,9,FALSE),""),"0","")</f>
        <v>2yo</v>
      </c>
      <c r="F493" s="2" t="str">
        <f>SUBSTITUTE(IFERROR(VLOOKUP($A493,'Raw - F'!$B:$O,7,FALSE),""),"0","")</f>
        <v>Mdn</v>
      </c>
      <c r="G493" s="2">
        <f>IFERROR(IF(VLOOKUP($A493,'Raw - F'!$B:$O,11,FALSE)&gt;1,VLOOKUP($A493,'Raw - F'!$B:$O,11,FALSE),IF(VLOOKUP($A493,'Raw - F'!$B:$M,12,FALSE)&lt;&gt;"",VLOOKUP($A493,'Raw - F'!$B:$M,12,FALSE),"")),"")</f>
        <v>5</v>
      </c>
      <c r="H493" s="4" t="str">
        <f>IFERROR(VLOOKUP($A493,'Raw - F'!$B:$O,13,FALSE),"")</f>
        <v>Open</v>
      </c>
      <c r="I493" s="2" t="str">
        <f>IFERROR(VLOOKUP($A493,'Raw - F'!$B:$O,10,FALSE),"")</f>
        <v>F</v>
      </c>
      <c r="J493" s="2" t="str">
        <f>IFERROR(VLOOKUP($A493,'Raw - F'!$B:$P,15,FALSE),"")</f>
        <v>5f</v>
      </c>
      <c r="K493" s="16" t="str">
        <f>SUBSTITUTE(IFERROR(VLOOKUP($A493,'Raw - F'!$B:$X,23,FALSE),""),0,"")</f>
        <v xml:space="preserve"> </v>
      </c>
      <c r="L493" s="22" t="str">
        <f>IF(VLOOKUP($A493,'Raw - F'!$B:$AA,24,FALSE)="","",VLOOKUP($A493,'Raw - F'!$B:$AA,24,FALSE))</f>
        <v/>
      </c>
      <c r="M493" s="16" t="str">
        <f>SUBSTITUTE(IFERROR(VLOOKUP($A493,'Raw - F'!$B:$X,22,FALSE),""),0,"")</f>
        <v xml:space="preserve"> </v>
      </c>
      <c r="N493" s="16" t="str">
        <f>SUBSTITUTE(IFERROR(VLOOKUP($A493,'Raw - F'!$B:$X,8,FALSE),""),0,"")</f>
        <v/>
      </c>
      <c r="O493" s="16" t="str">
        <f>SUBSTITUTE(IFERROR(VLOOKUP($A493,'Raw - F'!$B:$AA,25,FALSE),""),0,"")</f>
        <v>EBF</v>
      </c>
      <c r="P493" s="16" t="str">
        <f>SUBSTITUTE(IFERROR(VLOOKUP($A493,'Raw - F'!$B:$AA,21,FALSE),""),0,"")</f>
        <v/>
      </c>
    </row>
    <row r="494" spans="1:16" x14ac:dyDescent="0.35">
      <c r="A494">
        <v>485</v>
      </c>
      <c r="B494" s="9">
        <f>IFERROR(VLOOKUP($A494,'Raw - F'!$B:$R,2,FALSE),"")</f>
        <v>44339</v>
      </c>
      <c r="C494" s="2" t="str">
        <f>IFERROR(VLOOKUP($A494,'Raw - F'!$B:$R,3,FALSE),"")</f>
        <v>NOTTINGHAM</v>
      </c>
      <c r="D494" s="2" t="str">
        <f>IFERROR(VLOOKUP($A494,'Raw - F'!$B:$R,6,FALSE),"")</f>
        <v>Hcap</v>
      </c>
      <c r="E494" s="2" t="str">
        <f>SUBSTITUTE(IFERROR(VLOOKUP($A494,'Raw - F'!$B:$O,9,FALSE),""),"0","")</f>
        <v>4yo+</v>
      </c>
      <c r="F494" s="2" t="str">
        <f>SUBSTITUTE(IFERROR(VLOOKUP($A494,'Raw - F'!$B:$O,7,FALSE),""),"0","")</f>
        <v>Open</v>
      </c>
      <c r="G494" s="2">
        <f>IFERROR(IF(VLOOKUP($A494,'Raw - F'!$B:$O,11,FALSE)&gt;1,VLOOKUP($A494,'Raw - F'!$B:$O,11,FALSE),IF(VLOOKUP($A494,'Raw - F'!$B:$M,12,FALSE)&lt;&gt;"",VLOOKUP($A494,'Raw - F'!$B:$M,12,FALSE),"")),"")</f>
        <v>5</v>
      </c>
      <c r="H494" s="4" t="str">
        <f>IFERROR(VLOOKUP($A494,'Raw - F'!$B:$O,13,FALSE),"")</f>
        <v>56-75</v>
      </c>
      <c r="I494" s="2" t="str">
        <f>IFERROR(VLOOKUP($A494,'Raw - F'!$B:$O,10,FALSE),"")</f>
        <v>A</v>
      </c>
      <c r="J494" s="2" t="str">
        <f>IFERROR(VLOOKUP($A494,'Raw - F'!$B:$P,15,FALSE),"")</f>
        <v>1m 6f</v>
      </c>
      <c r="K494" s="16" t="str">
        <f>SUBSTITUTE(IFERROR(VLOOKUP($A494,'Raw - F'!$B:$X,23,FALSE),""),0,"")</f>
        <v xml:space="preserve"> </v>
      </c>
      <c r="L494" s="22" t="str">
        <f>IF(VLOOKUP($A494,'Raw - F'!$B:$AA,24,FALSE)="","",VLOOKUP($A494,'Raw - F'!$B:$AA,24,FALSE))</f>
        <v/>
      </c>
      <c r="M494" s="16" t="str">
        <f>SUBSTITUTE(IFERROR(VLOOKUP($A494,'Raw - F'!$B:$X,22,FALSE),""),0,"")</f>
        <v xml:space="preserve"> </v>
      </c>
      <c r="N494" s="16" t="str">
        <f>SUBSTITUTE(IFERROR(VLOOKUP($A494,'Raw - F'!$B:$X,8,FALSE),""),0,"")</f>
        <v/>
      </c>
      <c r="O494" s="16" t="str">
        <f>SUBSTITUTE(IFERROR(VLOOKUP($A494,'Raw - F'!$B:$AA,25,FALSE),""),0,"")</f>
        <v/>
      </c>
      <c r="P494" s="16" t="str">
        <f>SUBSTITUTE(IFERROR(VLOOKUP($A494,'Raw - F'!$B:$AA,21,FALSE),""),0,"")</f>
        <v/>
      </c>
    </row>
    <row r="495" spans="1:16" x14ac:dyDescent="0.35">
      <c r="A495">
        <v>486</v>
      </c>
      <c r="B495" s="9">
        <f>IFERROR(VLOOKUP($A495,'Raw - F'!$B:$R,2,FALSE),"")</f>
        <v>44339</v>
      </c>
      <c r="C495" s="2" t="str">
        <f>IFERROR(VLOOKUP($A495,'Raw - F'!$B:$R,3,FALSE),"")</f>
        <v>NOTTINGHAM</v>
      </c>
      <c r="D495" s="2" t="str">
        <f>IFERROR(VLOOKUP($A495,'Raw - F'!$B:$R,6,FALSE),"")</f>
        <v>Hcap</v>
      </c>
      <c r="E495" s="2" t="str">
        <f>SUBSTITUTE(IFERROR(VLOOKUP($A495,'Raw - F'!$B:$O,9,FALSE),""),"0","")</f>
        <v>3yo</v>
      </c>
      <c r="F495" s="2" t="str">
        <f>SUBSTITUTE(IFERROR(VLOOKUP($A495,'Raw - F'!$B:$O,7,FALSE),""),"0","")</f>
        <v>Open</v>
      </c>
      <c r="G495" s="2">
        <f>IFERROR(IF(VLOOKUP($A495,'Raw - F'!$B:$O,11,FALSE)&gt;1,VLOOKUP($A495,'Raw - F'!$B:$O,11,FALSE),IF(VLOOKUP($A495,'Raw - F'!$B:$M,12,FALSE)&lt;&gt;"",VLOOKUP($A495,'Raw - F'!$B:$M,12,FALSE),"")),"")</f>
        <v>4</v>
      </c>
      <c r="H495" s="4" t="str">
        <f>IFERROR(VLOOKUP($A495,'Raw - F'!$B:$O,13,FALSE),"")</f>
        <v>61-80</v>
      </c>
      <c r="I495" s="2" t="str">
        <f>IFERROR(VLOOKUP($A495,'Raw - F'!$B:$O,10,FALSE),"")</f>
        <v>A</v>
      </c>
      <c r="J495" s="2" t="str">
        <f>IFERROR(VLOOKUP($A495,'Raw - F'!$B:$P,15,FALSE),"")</f>
        <v>1m 2f</v>
      </c>
      <c r="K495" s="16" t="str">
        <f>SUBSTITUTE(IFERROR(VLOOKUP($A495,'Raw - F'!$B:$X,23,FALSE),""),0,"")</f>
        <v xml:space="preserve"> </v>
      </c>
      <c r="L495" s="22" t="str">
        <f>IF(VLOOKUP($A495,'Raw - F'!$B:$AA,24,FALSE)="","",VLOOKUP($A495,'Raw - F'!$B:$AA,24,FALSE))</f>
        <v/>
      </c>
      <c r="M495" s="16" t="str">
        <f>SUBSTITUTE(IFERROR(VLOOKUP($A495,'Raw - F'!$B:$X,22,FALSE),""),0,"")</f>
        <v xml:space="preserve"> </v>
      </c>
      <c r="N495" s="16" t="str">
        <f>SUBSTITUTE(IFERROR(VLOOKUP($A495,'Raw - F'!$B:$X,8,FALSE),""),0,"")</f>
        <v/>
      </c>
      <c r="O495" s="16" t="str">
        <f>SUBSTITUTE(IFERROR(VLOOKUP($A495,'Raw - F'!$B:$AA,25,FALSE),""),0,"")</f>
        <v/>
      </c>
      <c r="P495" s="16" t="str">
        <f>SUBSTITUTE(IFERROR(VLOOKUP($A495,'Raw - F'!$B:$AA,21,FALSE),""),0,"")</f>
        <v/>
      </c>
    </row>
    <row r="496" spans="1:16" x14ac:dyDescent="0.35">
      <c r="A496">
        <v>487</v>
      </c>
      <c r="B496" s="9">
        <f>IFERROR(VLOOKUP($A496,'Raw - F'!$B:$R,2,FALSE),"")</f>
        <v>44339</v>
      </c>
      <c r="C496" s="2" t="str">
        <f>IFERROR(VLOOKUP($A496,'Raw - F'!$B:$R,3,FALSE),"")</f>
        <v>NOTTINGHAM</v>
      </c>
      <c r="D496" s="2" t="str">
        <f>IFERROR(VLOOKUP($A496,'Raw - F'!$B:$R,6,FALSE),"")</f>
        <v>WFA</v>
      </c>
      <c r="E496" s="2" t="str">
        <f>SUBSTITUTE(IFERROR(VLOOKUP($A496,'Raw - F'!$B:$O,9,FALSE),""),"0","")</f>
        <v>3yo+</v>
      </c>
      <c r="F496" s="2" t="str">
        <f>SUBSTITUTE(IFERROR(VLOOKUP($A496,'Raw - F'!$B:$O,7,FALSE),""),"0","")</f>
        <v>Nov</v>
      </c>
      <c r="G496" s="2">
        <f>IFERROR(IF(VLOOKUP($A496,'Raw - F'!$B:$O,11,FALSE)&gt;1,VLOOKUP($A496,'Raw - F'!$B:$O,11,FALSE),IF(VLOOKUP($A496,'Raw - F'!$B:$M,12,FALSE)&lt;&gt;"",VLOOKUP($A496,'Raw - F'!$B:$M,12,FALSE),"")),"")</f>
        <v>5</v>
      </c>
      <c r="H496" s="4" t="str">
        <f>IFERROR(VLOOKUP($A496,'Raw - F'!$B:$O,13,FALSE),"")</f>
        <v>Open</v>
      </c>
      <c r="I496" s="2" t="str">
        <f>IFERROR(VLOOKUP($A496,'Raw - F'!$B:$O,10,FALSE),"")</f>
        <v>A</v>
      </c>
      <c r="J496" s="2" t="str">
        <f>IFERROR(VLOOKUP($A496,'Raw - F'!$B:$P,15,FALSE),"")</f>
        <v>1m</v>
      </c>
      <c r="K496" s="16" t="str">
        <f>SUBSTITUTE(IFERROR(VLOOKUP($A496,'Raw - F'!$B:$X,23,FALSE),""),0,"")</f>
        <v xml:space="preserve"> </v>
      </c>
      <c r="L496" s="22" t="str">
        <f>IF(VLOOKUP($A496,'Raw - F'!$B:$AA,24,FALSE)="","",VLOOKUP($A496,'Raw - F'!$B:$AA,24,FALSE))</f>
        <v/>
      </c>
      <c r="M496" s="16" t="str">
        <f>SUBSTITUTE(IFERROR(VLOOKUP($A496,'Raw - F'!$B:$X,22,FALSE),""),0,"")</f>
        <v xml:space="preserve"> </v>
      </c>
      <c r="N496" s="16" t="str">
        <f>SUBSTITUTE(IFERROR(VLOOKUP($A496,'Raw - F'!$B:$X,8,FALSE),""),0,"")</f>
        <v/>
      </c>
      <c r="O496" s="16" t="str">
        <f>SUBSTITUTE(IFERROR(VLOOKUP($A496,'Raw - F'!$B:$AA,25,FALSE),""),0,"")</f>
        <v/>
      </c>
      <c r="P496" s="16" t="str">
        <f>SUBSTITUTE(IFERROR(VLOOKUP($A496,'Raw - F'!$B:$AA,21,FALSE),""),0,"")</f>
        <v/>
      </c>
    </row>
    <row r="497" spans="1:16" x14ac:dyDescent="0.35">
      <c r="A497">
        <v>488</v>
      </c>
      <c r="B497" s="9">
        <f>IFERROR(VLOOKUP($A497,'Raw - F'!$B:$R,2,FALSE),"")</f>
        <v>44339</v>
      </c>
      <c r="C497" s="2" t="str">
        <f>IFERROR(VLOOKUP($A497,'Raw - F'!$B:$R,3,FALSE),"")</f>
        <v>NOTTINGHAM</v>
      </c>
      <c r="D497" s="2" t="str">
        <f>IFERROR(VLOOKUP($A497,'Raw - F'!$B:$R,6,FALSE),"")</f>
        <v>Hcap</v>
      </c>
      <c r="E497" s="2" t="str">
        <f>SUBSTITUTE(IFERROR(VLOOKUP($A497,'Raw - F'!$B:$O,9,FALSE),""),"0","")</f>
        <v>3yo</v>
      </c>
      <c r="F497" s="2" t="str">
        <f>SUBSTITUTE(IFERROR(VLOOKUP($A497,'Raw - F'!$B:$O,7,FALSE),""),"0","")</f>
        <v>Open</v>
      </c>
      <c r="G497" s="2">
        <f>IFERROR(IF(VLOOKUP($A497,'Raw - F'!$B:$O,11,FALSE)&gt;1,VLOOKUP($A497,'Raw - F'!$B:$O,11,FALSE),IF(VLOOKUP($A497,'Raw - F'!$B:$M,12,FALSE)&lt;&gt;"",VLOOKUP($A497,'Raw - F'!$B:$M,12,FALSE),"")),"")</f>
        <v>6</v>
      </c>
      <c r="H497" s="4" t="str">
        <f>IFERROR(VLOOKUP($A497,'Raw - F'!$B:$O,13,FALSE),"")</f>
        <v>46-55</v>
      </c>
      <c r="I497" s="2" t="str">
        <f>IFERROR(VLOOKUP($A497,'Raw - F'!$B:$O,10,FALSE),"")</f>
        <v>A</v>
      </c>
      <c r="J497" s="2" t="str">
        <f>IFERROR(VLOOKUP($A497,'Raw - F'!$B:$P,15,FALSE),"")</f>
        <v>1m</v>
      </c>
      <c r="K497" s="16" t="str">
        <f>SUBSTITUTE(IFERROR(VLOOKUP($A497,'Raw - F'!$B:$X,23,FALSE),""),0,"")</f>
        <v xml:space="preserve"> </v>
      </c>
      <c r="L497" s="22" t="str">
        <f>IF(VLOOKUP($A497,'Raw - F'!$B:$AA,24,FALSE)="","",VLOOKUP($A497,'Raw - F'!$B:$AA,24,FALSE))</f>
        <v/>
      </c>
      <c r="M497" s="16" t="str">
        <f>SUBSTITUTE(IFERROR(VLOOKUP($A497,'Raw - F'!$B:$X,22,FALSE),""),0,"")</f>
        <v xml:space="preserve"> </v>
      </c>
      <c r="N497" s="16" t="str">
        <f>SUBSTITUTE(IFERROR(VLOOKUP($A497,'Raw - F'!$B:$X,8,FALSE),""),0,"")</f>
        <v/>
      </c>
      <c r="O497" s="16" t="str">
        <f>SUBSTITUTE(IFERROR(VLOOKUP($A497,'Raw - F'!$B:$AA,25,FALSE),""),0,"")</f>
        <v/>
      </c>
      <c r="P497" s="16" t="str">
        <f>SUBSTITUTE(IFERROR(VLOOKUP($A497,'Raw - F'!$B:$AA,21,FALSE),""),0,"")</f>
        <v/>
      </c>
    </row>
    <row r="498" spans="1:16" x14ac:dyDescent="0.35">
      <c r="A498">
        <v>489</v>
      </c>
      <c r="B498" s="9">
        <f>IFERROR(VLOOKUP($A498,'Raw - F'!$B:$R,2,FALSE),"")</f>
        <v>44340</v>
      </c>
      <c r="C498" s="2" t="str">
        <f>IFERROR(VLOOKUP($A498,'Raw - F'!$B:$R,3,FALSE),"")</f>
        <v>BRIGHTON</v>
      </c>
      <c r="D498" s="2" t="str">
        <f>IFERROR(VLOOKUP($A498,'Raw - F'!$B:$R,6,FALSE),"")</f>
        <v>Hcap</v>
      </c>
      <c r="E498" s="2" t="str">
        <f>SUBSTITUTE(IFERROR(VLOOKUP($A498,'Raw - F'!$B:$O,9,FALSE),""),"0","")</f>
        <v>4yo+</v>
      </c>
      <c r="F498" s="2" t="str">
        <f>SUBSTITUTE(IFERROR(VLOOKUP($A498,'Raw - F'!$B:$O,7,FALSE),""),"0","")</f>
        <v>Open</v>
      </c>
      <c r="G498" s="2">
        <f>IFERROR(IF(VLOOKUP($A498,'Raw - F'!$B:$O,11,FALSE)&gt;1,VLOOKUP($A498,'Raw - F'!$B:$O,11,FALSE),IF(VLOOKUP($A498,'Raw - F'!$B:$M,12,FALSE)&lt;&gt;"",VLOOKUP($A498,'Raw - F'!$B:$M,12,FALSE),"")),"")</f>
        <v>4</v>
      </c>
      <c r="H498" s="4" t="str">
        <f>IFERROR(VLOOKUP($A498,'Raw - F'!$B:$O,13,FALSE),"")</f>
        <v>61-80</v>
      </c>
      <c r="I498" s="2" t="str">
        <f>IFERROR(VLOOKUP($A498,'Raw - F'!$B:$O,10,FALSE),"")</f>
        <v>A</v>
      </c>
      <c r="J498" s="2" t="str">
        <f>IFERROR(VLOOKUP($A498,'Raw - F'!$B:$P,15,FALSE),"")</f>
        <v>1m 4f</v>
      </c>
      <c r="K498" s="16" t="str">
        <f>SUBSTITUTE(IFERROR(VLOOKUP($A498,'Raw - F'!$B:$X,23,FALSE),""),0,"")</f>
        <v xml:space="preserve"> </v>
      </c>
      <c r="L498" s="22" t="str">
        <f>IF(VLOOKUP($A498,'Raw - F'!$B:$AA,24,FALSE)="","",VLOOKUP($A498,'Raw - F'!$B:$AA,24,FALSE))</f>
        <v/>
      </c>
      <c r="M498" s="16" t="str">
        <f>SUBSTITUTE(IFERROR(VLOOKUP($A498,'Raw - F'!$B:$X,22,FALSE),""),0,"")</f>
        <v xml:space="preserve"> </v>
      </c>
      <c r="N498" s="16" t="str">
        <f>SUBSTITUTE(IFERROR(VLOOKUP($A498,'Raw - F'!$B:$X,8,FALSE),""),0,"")</f>
        <v/>
      </c>
      <c r="O498" s="16" t="str">
        <f>SUBSTITUTE(IFERROR(VLOOKUP($A498,'Raw - F'!$B:$AA,25,FALSE),""),0,"")</f>
        <v/>
      </c>
      <c r="P498" s="16" t="str">
        <f>SUBSTITUTE(IFERROR(VLOOKUP($A498,'Raw - F'!$B:$AA,21,FALSE),""),0,"")</f>
        <v/>
      </c>
    </row>
    <row r="499" spans="1:16" x14ac:dyDescent="0.35">
      <c r="A499">
        <v>490</v>
      </c>
      <c r="B499" s="9">
        <f>IFERROR(VLOOKUP($A499,'Raw - F'!$B:$R,2,FALSE),"")</f>
        <v>44340</v>
      </c>
      <c r="C499" s="2" t="str">
        <f>IFERROR(VLOOKUP($A499,'Raw - F'!$B:$R,3,FALSE),"")</f>
        <v>BRIGHTON</v>
      </c>
      <c r="D499" s="2" t="str">
        <f>IFERROR(VLOOKUP($A499,'Raw - F'!$B:$R,6,FALSE),"")</f>
        <v>WFA</v>
      </c>
      <c r="E499" s="2" t="str">
        <f>SUBSTITUTE(IFERROR(VLOOKUP($A499,'Raw - F'!$B:$O,9,FALSE),""),"0","")</f>
        <v>2yo</v>
      </c>
      <c r="F499" s="2" t="str">
        <f>SUBSTITUTE(IFERROR(VLOOKUP($A499,'Raw - F'!$B:$O,7,FALSE),""),"0","")</f>
        <v>Mdn</v>
      </c>
      <c r="G499" s="2">
        <f>IFERROR(IF(VLOOKUP($A499,'Raw - F'!$B:$O,11,FALSE)&gt;1,VLOOKUP($A499,'Raw - F'!$B:$O,11,FALSE),IF(VLOOKUP($A499,'Raw - F'!$B:$M,12,FALSE)&lt;&gt;"",VLOOKUP($A499,'Raw - F'!$B:$M,12,FALSE),"")),"")</f>
        <v>5</v>
      </c>
      <c r="H499" s="4" t="str">
        <f>IFERROR(VLOOKUP($A499,'Raw - F'!$B:$O,13,FALSE),"")</f>
        <v>Open</v>
      </c>
      <c r="I499" s="2" t="str">
        <f>IFERROR(VLOOKUP($A499,'Raw - F'!$B:$O,10,FALSE),"")</f>
        <v>A</v>
      </c>
      <c r="J499" s="2" t="str">
        <f>IFERROR(VLOOKUP($A499,'Raw - F'!$B:$P,15,FALSE),"")</f>
        <v>6f</v>
      </c>
      <c r="K499" s="16" t="str">
        <f>SUBSTITUTE(IFERROR(VLOOKUP($A499,'Raw - F'!$B:$X,23,FALSE),""),0,"")</f>
        <v>Rest.</v>
      </c>
      <c r="L499" s="22" t="str">
        <f>IF(VLOOKUP($A499,'Raw - F'!$B:$AA,24,FALSE)="","",VLOOKUP($A499,'Raw - F'!$B:$AA,24,FALSE))</f>
        <v>D</v>
      </c>
      <c r="M499" s="16" t="str">
        <f>SUBSTITUTE(IFERROR(VLOOKUP($A499,'Raw - F'!$B:$X,22,FALSE),""),0,"")</f>
        <v xml:space="preserve"> </v>
      </c>
      <c r="N499" s="16" t="str">
        <f>SUBSTITUTE(IFERROR(VLOOKUP($A499,'Raw - F'!$B:$X,8,FALSE),""),0,"")</f>
        <v/>
      </c>
      <c r="O499" s="16" t="str">
        <f>SUBSTITUTE(IFERROR(VLOOKUP($A499,'Raw - F'!$B:$AA,25,FALSE),""),0,"")</f>
        <v/>
      </c>
      <c r="P499" s="16" t="str">
        <f>SUBSTITUTE(IFERROR(VLOOKUP($A499,'Raw - F'!$B:$AA,21,FALSE),""),0,"")</f>
        <v/>
      </c>
    </row>
    <row r="500" spans="1:16" x14ac:dyDescent="0.35">
      <c r="A500">
        <v>491</v>
      </c>
      <c r="B500" s="9">
        <f>IFERROR(VLOOKUP($A500,'Raw - F'!$B:$R,2,FALSE),"")</f>
        <v>44340</v>
      </c>
      <c r="C500" s="2" t="str">
        <f>IFERROR(VLOOKUP($A500,'Raw - F'!$B:$R,3,FALSE),"")</f>
        <v>BRIGHTON</v>
      </c>
      <c r="D500" s="2" t="str">
        <f>IFERROR(VLOOKUP($A500,'Raw - F'!$B:$R,6,FALSE),"")</f>
        <v>Hcap</v>
      </c>
      <c r="E500" s="2" t="str">
        <f>SUBSTITUTE(IFERROR(VLOOKUP($A500,'Raw - F'!$B:$O,9,FALSE),""),"0","")</f>
        <v>3yo</v>
      </c>
      <c r="F500" s="2" t="str">
        <f>SUBSTITUTE(IFERROR(VLOOKUP($A500,'Raw - F'!$B:$O,7,FALSE),""),"0","")</f>
        <v>Open</v>
      </c>
      <c r="G500" s="2">
        <f>IFERROR(IF(VLOOKUP($A500,'Raw - F'!$B:$O,11,FALSE)&gt;1,VLOOKUP($A500,'Raw - F'!$B:$O,11,FALSE),IF(VLOOKUP($A500,'Raw - F'!$B:$M,12,FALSE)&lt;&gt;"",VLOOKUP($A500,'Raw - F'!$B:$M,12,FALSE),"")),"")</f>
        <v>6</v>
      </c>
      <c r="H500" s="4" t="str">
        <f>IFERROR(VLOOKUP($A500,'Raw - F'!$B:$O,13,FALSE),"")</f>
        <v>46-60</v>
      </c>
      <c r="I500" s="2" t="str">
        <f>IFERROR(VLOOKUP($A500,'Raw - F'!$B:$O,10,FALSE),"")</f>
        <v>A</v>
      </c>
      <c r="J500" s="2" t="str">
        <f>IFERROR(VLOOKUP($A500,'Raw - F'!$B:$P,15,FALSE),"")</f>
        <v>1m</v>
      </c>
      <c r="K500" s="16" t="str">
        <f>SUBSTITUTE(IFERROR(VLOOKUP($A500,'Raw - F'!$B:$X,23,FALSE),""),0,"")</f>
        <v xml:space="preserve"> </v>
      </c>
      <c r="L500" s="22" t="str">
        <f>IF(VLOOKUP($A500,'Raw - F'!$B:$AA,24,FALSE)="","",VLOOKUP($A500,'Raw - F'!$B:$AA,24,FALSE))</f>
        <v/>
      </c>
      <c r="M500" s="16" t="str">
        <f>SUBSTITUTE(IFERROR(VLOOKUP($A500,'Raw - F'!$B:$X,22,FALSE),""),0,"")</f>
        <v xml:space="preserve"> </v>
      </c>
      <c r="N500" s="16" t="str">
        <f>SUBSTITUTE(IFERROR(VLOOKUP($A500,'Raw - F'!$B:$X,8,FALSE),""),0,"")</f>
        <v/>
      </c>
      <c r="O500" s="16" t="str">
        <f>SUBSTITUTE(IFERROR(VLOOKUP($A500,'Raw - F'!$B:$AA,25,FALSE),""),0,"")</f>
        <v/>
      </c>
      <c r="P500" s="16" t="str">
        <f>SUBSTITUTE(IFERROR(VLOOKUP($A500,'Raw - F'!$B:$AA,21,FALSE),""),0,"")</f>
        <v/>
      </c>
    </row>
    <row r="501" spans="1:16" x14ac:dyDescent="0.35">
      <c r="A501">
        <v>492</v>
      </c>
      <c r="B501" s="9">
        <f>IFERROR(VLOOKUP($A501,'Raw - F'!$B:$R,2,FALSE),"")</f>
        <v>44340</v>
      </c>
      <c r="C501" s="2" t="str">
        <f>IFERROR(VLOOKUP($A501,'Raw - F'!$B:$R,3,FALSE),"")</f>
        <v>BRIGHTON</v>
      </c>
      <c r="D501" s="2" t="str">
        <f>IFERROR(VLOOKUP($A501,'Raw - F'!$B:$R,6,FALSE),"")</f>
        <v>Hcap</v>
      </c>
      <c r="E501" s="2" t="str">
        <f>SUBSTITUTE(IFERROR(VLOOKUP($A501,'Raw - F'!$B:$O,9,FALSE),""),"0","")</f>
        <v>3yo+</v>
      </c>
      <c r="F501" s="2" t="str">
        <f>SUBSTITUTE(IFERROR(VLOOKUP($A501,'Raw - F'!$B:$O,7,FALSE),""),"0","")</f>
        <v>Open</v>
      </c>
      <c r="G501" s="2">
        <f>IFERROR(IF(VLOOKUP($A501,'Raw - F'!$B:$O,11,FALSE)&gt;1,VLOOKUP($A501,'Raw - F'!$B:$O,11,FALSE),IF(VLOOKUP($A501,'Raw - F'!$B:$M,12,FALSE)&lt;&gt;"",VLOOKUP($A501,'Raw - F'!$B:$M,12,FALSE),"")),"")</f>
        <v>6</v>
      </c>
      <c r="H501" s="4" t="str">
        <f>IFERROR(VLOOKUP($A501,'Raw - F'!$B:$O,13,FALSE),"")</f>
        <v>46-55</v>
      </c>
      <c r="I501" s="2" t="str">
        <f>IFERROR(VLOOKUP($A501,'Raw - F'!$B:$O,10,FALSE),"")</f>
        <v>A</v>
      </c>
      <c r="J501" s="2" t="str">
        <f>IFERROR(VLOOKUP($A501,'Raw - F'!$B:$P,15,FALSE),"")</f>
        <v>7f</v>
      </c>
      <c r="K501" s="16" t="str">
        <f>SUBSTITUTE(IFERROR(VLOOKUP($A501,'Raw - F'!$B:$X,23,FALSE),""),0,"")</f>
        <v xml:space="preserve"> </v>
      </c>
      <c r="L501" s="22" t="str">
        <f>IF(VLOOKUP($A501,'Raw - F'!$B:$AA,24,FALSE)="","",VLOOKUP($A501,'Raw - F'!$B:$AA,24,FALSE))</f>
        <v/>
      </c>
      <c r="M501" s="16" t="str">
        <f>SUBSTITUTE(IFERROR(VLOOKUP($A501,'Raw - F'!$B:$X,22,FALSE),""),0,"")</f>
        <v xml:space="preserve"> </v>
      </c>
      <c r="N501" s="16" t="str">
        <f>SUBSTITUTE(IFERROR(VLOOKUP($A501,'Raw - F'!$B:$X,8,FALSE),""),0,"")</f>
        <v/>
      </c>
      <c r="O501" s="16" t="str">
        <f>SUBSTITUTE(IFERROR(VLOOKUP($A501,'Raw - F'!$B:$AA,25,FALSE),""),0,"")</f>
        <v/>
      </c>
      <c r="P501" s="16" t="str">
        <f>SUBSTITUTE(IFERROR(VLOOKUP($A501,'Raw - F'!$B:$AA,21,FALSE),""),0,"")</f>
        <v>App</v>
      </c>
    </row>
    <row r="502" spans="1:16" x14ac:dyDescent="0.35">
      <c r="A502">
        <v>493</v>
      </c>
      <c r="B502" s="9">
        <f>IFERROR(VLOOKUP($A502,'Raw - F'!$B:$R,2,FALSE),"")</f>
        <v>44340</v>
      </c>
      <c r="C502" s="2" t="str">
        <f>IFERROR(VLOOKUP($A502,'Raw - F'!$B:$R,3,FALSE),"")</f>
        <v>BRIGHTON</v>
      </c>
      <c r="D502" s="2" t="str">
        <f>IFERROR(VLOOKUP($A502,'Raw - F'!$B:$R,6,FALSE),"")</f>
        <v>Hcap</v>
      </c>
      <c r="E502" s="2" t="str">
        <f>SUBSTITUTE(IFERROR(VLOOKUP($A502,'Raw - F'!$B:$O,9,FALSE),""),"0","")</f>
        <v>4yo+</v>
      </c>
      <c r="F502" s="2" t="str">
        <f>SUBSTITUTE(IFERROR(VLOOKUP($A502,'Raw - F'!$B:$O,7,FALSE),""),"0","")</f>
        <v>Open</v>
      </c>
      <c r="G502" s="2">
        <f>IFERROR(IF(VLOOKUP($A502,'Raw - F'!$B:$O,11,FALSE)&gt;1,VLOOKUP($A502,'Raw - F'!$B:$O,11,FALSE),IF(VLOOKUP($A502,'Raw - F'!$B:$M,12,FALSE)&lt;&gt;"",VLOOKUP($A502,'Raw - F'!$B:$M,12,FALSE),"")),"")</f>
        <v>6</v>
      </c>
      <c r="H502" s="4" t="str">
        <f>IFERROR(VLOOKUP($A502,'Raw - F'!$B:$O,13,FALSE),"")</f>
        <v>46-65</v>
      </c>
      <c r="I502" s="2" t="str">
        <f>IFERROR(VLOOKUP($A502,'Raw - F'!$B:$O,10,FALSE),"")</f>
        <v>A</v>
      </c>
      <c r="J502" s="2" t="str">
        <f>IFERROR(VLOOKUP($A502,'Raw - F'!$B:$P,15,FALSE),"")</f>
        <v>5f</v>
      </c>
      <c r="K502" s="16" t="str">
        <f>SUBSTITUTE(IFERROR(VLOOKUP($A502,'Raw - F'!$B:$X,23,FALSE),""),0,"")</f>
        <v xml:space="preserve"> </v>
      </c>
      <c r="L502" s="22" t="str">
        <f>IF(VLOOKUP($A502,'Raw - F'!$B:$AA,24,FALSE)="","",VLOOKUP($A502,'Raw - F'!$B:$AA,24,FALSE))</f>
        <v/>
      </c>
      <c r="M502" s="16" t="str">
        <f>SUBSTITUTE(IFERROR(VLOOKUP($A502,'Raw - F'!$B:$X,22,FALSE),""),0,"")</f>
        <v xml:space="preserve"> </v>
      </c>
      <c r="N502" s="16" t="str">
        <f>SUBSTITUTE(IFERROR(VLOOKUP($A502,'Raw - F'!$B:$X,8,FALSE),""),0,"")</f>
        <v/>
      </c>
      <c r="O502" s="16" t="str">
        <f>SUBSTITUTE(IFERROR(VLOOKUP($A502,'Raw - F'!$B:$AA,25,FALSE),""),0,"")</f>
        <v/>
      </c>
      <c r="P502" s="16" t="str">
        <f>SUBSTITUTE(IFERROR(VLOOKUP($A502,'Raw - F'!$B:$AA,21,FALSE),""),0,"")</f>
        <v/>
      </c>
    </row>
    <row r="503" spans="1:16" x14ac:dyDescent="0.35">
      <c r="A503">
        <v>494</v>
      </c>
      <c r="B503" s="9">
        <f>IFERROR(VLOOKUP($A503,'Raw - F'!$B:$R,2,FALSE),"")</f>
        <v>44340</v>
      </c>
      <c r="C503" s="2" t="str">
        <f>IFERROR(VLOOKUP($A503,'Raw - F'!$B:$R,3,FALSE),"")</f>
        <v>BRIGHTON</v>
      </c>
      <c r="D503" s="2" t="str">
        <f>IFERROR(VLOOKUP($A503,'Raw - F'!$B:$R,6,FALSE),"")</f>
        <v>Hcap</v>
      </c>
      <c r="E503" s="2" t="str">
        <f>SUBSTITUTE(IFERROR(VLOOKUP($A503,'Raw - F'!$B:$O,9,FALSE),""),"0","")</f>
        <v>3yo</v>
      </c>
      <c r="F503" s="2" t="str">
        <f>SUBSTITUTE(IFERROR(VLOOKUP($A503,'Raw - F'!$B:$O,7,FALSE),""),"0","")</f>
        <v>Open</v>
      </c>
      <c r="G503" s="2">
        <f>IFERROR(IF(VLOOKUP($A503,'Raw - F'!$B:$O,11,FALSE)&gt;1,VLOOKUP($A503,'Raw - F'!$B:$O,11,FALSE),IF(VLOOKUP($A503,'Raw - F'!$B:$M,12,FALSE)&lt;&gt;"",VLOOKUP($A503,'Raw - F'!$B:$M,12,FALSE),"")),"")</f>
        <v>6</v>
      </c>
      <c r="H503" s="4" t="str">
        <f>IFERROR(VLOOKUP($A503,'Raw - F'!$B:$O,13,FALSE),"")</f>
        <v>46-65</v>
      </c>
      <c r="I503" s="2" t="str">
        <f>IFERROR(VLOOKUP($A503,'Raw - F'!$B:$O,10,FALSE),"")</f>
        <v>A</v>
      </c>
      <c r="J503" s="2" t="str">
        <f>IFERROR(VLOOKUP($A503,'Raw - F'!$B:$P,15,FALSE),"")</f>
        <v>1m 2f</v>
      </c>
      <c r="K503" s="16" t="str">
        <f>SUBSTITUTE(IFERROR(VLOOKUP($A503,'Raw - F'!$B:$X,23,FALSE),""),0,"")</f>
        <v xml:space="preserve"> </v>
      </c>
      <c r="L503" s="22" t="str">
        <f>IF(VLOOKUP($A503,'Raw - F'!$B:$AA,24,FALSE)="","",VLOOKUP($A503,'Raw - F'!$B:$AA,24,FALSE))</f>
        <v/>
      </c>
      <c r="M503" s="16" t="str">
        <f>SUBSTITUTE(IFERROR(VLOOKUP($A503,'Raw - F'!$B:$X,22,FALSE),""),0,"")</f>
        <v xml:space="preserve"> </v>
      </c>
      <c r="N503" s="16" t="str">
        <f>SUBSTITUTE(IFERROR(VLOOKUP($A503,'Raw - F'!$B:$X,8,FALSE),""),0,"")</f>
        <v/>
      </c>
      <c r="O503" s="16" t="str">
        <f>SUBSTITUTE(IFERROR(VLOOKUP($A503,'Raw - F'!$B:$AA,25,FALSE),""),0,"")</f>
        <v/>
      </c>
      <c r="P503" s="16" t="str">
        <f>SUBSTITUTE(IFERROR(VLOOKUP($A503,'Raw - F'!$B:$AA,21,FALSE),""),0,"")</f>
        <v/>
      </c>
    </row>
    <row r="504" spans="1:16" x14ac:dyDescent="0.35">
      <c r="A504">
        <v>495</v>
      </c>
      <c r="B504" s="9">
        <f>IFERROR(VLOOKUP($A504,'Raw - F'!$B:$R,2,FALSE),"")</f>
        <v>44340</v>
      </c>
      <c r="C504" s="2" t="str">
        <f>IFERROR(VLOOKUP($A504,'Raw - F'!$B:$R,3,FALSE),"")</f>
        <v>BRIGHTON</v>
      </c>
      <c r="D504" s="2" t="str">
        <f>IFERROR(VLOOKUP($A504,'Raw - F'!$B:$R,6,FALSE),"")</f>
        <v>Hcap</v>
      </c>
      <c r="E504" s="2" t="str">
        <f>SUBSTITUTE(IFERROR(VLOOKUP($A504,'Raw - F'!$B:$O,9,FALSE),""),"0","")</f>
        <v>3yo+</v>
      </c>
      <c r="F504" s="2" t="str">
        <f>SUBSTITUTE(IFERROR(VLOOKUP($A504,'Raw - F'!$B:$O,7,FALSE),""),"0","")</f>
        <v>Open</v>
      </c>
      <c r="G504" s="2">
        <f>IFERROR(IF(VLOOKUP($A504,'Raw - F'!$B:$O,11,FALSE)&gt;1,VLOOKUP($A504,'Raw - F'!$B:$O,11,FALSE),IF(VLOOKUP($A504,'Raw - F'!$B:$M,12,FALSE)&lt;&gt;"",VLOOKUP($A504,'Raw - F'!$B:$M,12,FALSE),"")),"")</f>
        <v>6</v>
      </c>
      <c r="H504" s="4" t="str">
        <f>IFERROR(VLOOKUP($A504,'Raw - F'!$B:$O,13,FALSE),"")</f>
        <v>46-60</v>
      </c>
      <c r="I504" s="2" t="str">
        <f>IFERROR(VLOOKUP($A504,'Raw - F'!$B:$O,10,FALSE),"")</f>
        <v>A</v>
      </c>
      <c r="J504" s="2" t="str">
        <f>IFERROR(VLOOKUP($A504,'Raw - F'!$B:$P,15,FALSE),"")</f>
        <v>6f</v>
      </c>
      <c r="K504" s="16" t="str">
        <f>SUBSTITUTE(IFERROR(VLOOKUP($A504,'Raw - F'!$B:$X,23,FALSE),""),0,"")</f>
        <v xml:space="preserve"> </v>
      </c>
      <c r="L504" s="22" t="str">
        <f>IF(VLOOKUP($A504,'Raw - F'!$B:$AA,24,FALSE)="","",VLOOKUP($A504,'Raw - F'!$B:$AA,24,FALSE))</f>
        <v/>
      </c>
      <c r="M504" s="16" t="str">
        <f>SUBSTITUTE(IFERROR(VLOOKUP($A504,'Raw - F'!$B:$X,22,FALSE),""),0,"")</f>
        <v xml:space="preserve"> </v>
      </c>
      <c r="N504" s="16" t="str">
        <f>SUBSTITUTE(IFERROR(VLOOKUP($A504,'Raw - F'!$B:$X,8,FALSE),""),0,"")</f>
        <v/>
      </c>
      <c r="O504" s="16" t="str">
        <f>SUBSTITUTE(IFERROR(VLOOKUP($A504,'Raw - F'!$B:$AA,25,FALSE),""),0,"")</f>
        <v/>
      </c>
      <c r="P504" s="16" t="str">
        <f>SUBSTITUTE(IFERROR(VLOOKUP($A504,'Raw - F'!$B:$AA,21,FALSE),""),0,"")</f>
        <v/>
      </c>
    </row>
    <row r="505" spans="1:16" x14ac:dyDescent="0.35">
      <c r="A505">
        <v>496</v>
      </c>
      <c r="B505" s="9">
        <f>IFERROR(VLOOKUP($A505,'Raw - F'!$B:$R,2,FALSE),"")</f>
        <v>44340</v>
      </c>
      <c r="C505" s="2" t="str">
        <f>IFERROR(VLOOKUP($A505,'Raw - F'!$B:$R,3,FALSE),"")</f>
        <v>WINDSOR</v>
      </c>
      <c r="D505" s="2" t="str">
        <f>IFERROR(VLOOKUP($A505,'Raw - F'!$B:$R,6,FALSE),"")</f>
        <v>Hcap</v>
      </c>
      <c r="E505" s="2" t="str">
        <f>SUBSTITUTE(IFERROR(VLOOKUP($A505,'Raw - F'!$B:$O,9,FALSE),""),"0","")</f>
        <v>4yo+</v>
      </c>
      <c r="F505" s="2" t="str">
        <f>SUBSTITUTE(IFERROR(VLOOKUP($A505,'Raw - F'!$B:$O,7,FALSE),""),"0","")</f>
        <v>Open</v>
      </c>
      <c r="G505" s="2">
        <f>IFERROR(IF(VLOOKUP($A505,'Raw - F'!$B:$O,11,FALSE)&gt;1,VLOOKUP($A505,'Raw - F'!$B:$O,11,FALSE),IF(VLOOKUP($A505,'Raw - F'!$B:$M,12,FALSE)&lt;&gt;"",VLOOKUP($A505,'Raw - F'!$B:$M,12,FALSE),"")),"")</f>
        <v>5</v>
      </c>
      <c r="H505" s="4" t="str">
        <f>IFERROR(VLOOKUP($A505,'Raw - F'!$B:$O,13,FALSE),"")</f>
        <v>51-70</v>
      </c>
      <c r="I505" s="2" t="str">
        <f>IFERROR(VLOOKUP($A505,'Raw - F'!$B:$O,10,FALSE),"")</f>
        <v>A</v>
      </c>
      <c r="J505" s="2" t="str">
        <f>IFERROR(VLOOKUP($A505,'Raw - F'!$B:$P,15,FALSE),"")</f>
        <v>1m</v>
      </c>
      <c r="K505" s="16" t="str">
        <f>SUBSTITUTE(IFERROR(VLOOKUP($A505,'Raw - F'!$B:$X,23,FALSE),""),0,"")</f>
        <v/>
      </c>
      <c r="L505" s="22" t="str">
        <f>IF(VLOOKUP($A505,'Raw - F'!$B:$AA,24,FALSE)="","",VLOOKUP($A505,'Raw - F'!$B:$AA,24,FALSE))</f>
        <v/>
      </c>
      <c r="M505" s="16" t="str">
        <f>SUBSTITUTE(IFERROR(VLOOKUP($A505,'Raw - F'!$B:$X,22,FALSE),""),0,"")</f>
        <v/>
      </c>
      <c r="N505" s="16" t="str">
        <f>SUBSTITUTE(IFERROR(VLOOKUP($A505,'Raw - F'!$B:$X,8,FALSE),""),0,"")</f>
        <v/>
      </c>
      <c r="O505" s="16" t="str">
        <f>SUBSTITUTE(IFERROR(VLOOKUP($A505,'Raw - F'!$B:$AA,25,FALSE),""),0,"")</f>
        <v/>
      </c>
      <c r="P505" s="16" t="str">
        <f>SUBSTITUTE(IFERROR(VLOOKUP($A505,'Raw - F'!$B:$AA,21,FALSE),""),0,"")</f>
        <v/>
      </c>
    </row>
    <row r="506" spans="1:16" x14ac:dyDescent="0.35">
      <c r="A506">
        <v>497</v>
      </c>
      <c r="B506" s="9">
        <f>IFERROR(VLOOKUP($A506,'Raw - F'!$B:$R,2,FALSE),"")</f>
        <v>44340</v>
      </c>
      <c r="C506" s="2" t="str">
        <f>IFERROR(VLOOKUP($A506,'Raw - F'!$B:$R,3,FALSE),"")</f>
        <v>WINDSOR</v>
      </c>
      <c r="D506" s="2" t="str">
        <f>IFERROR(VLOOKUP($A506,'Raw - F'!$B:$R,6,FALSE),"")</f>
        <v>Hcap</v>
      </c>
      <c r="E506" s="2" t="str">
        <f>SUBSTITUTE(IFERROR(VLOOKUP($A506,'Raw - F'!$B:$O,9,FALSE),""),"0","")</f>
        <v>3yo</v>
      </c>
      <c r="F506" s="2" t="str">
        <f>SUBSTITUTE(IFERROR(VLOOKUP($A506,'Raw - F'!$B:$O,7,FALSE),""),"0","")</f>
        <v>Open</v>
      </c>
      <c r="G506" s="2">
        <f>IFERROR(IF(VLOOKUP($A506,'Raw - F'!$B:$O,11,FALSE)&gt;1,VLOOKUP($A506,'Raw - F'!$B:$O,11,FALSE),IF(VLOOKUP($A506,'Raw - F'!$B:$M,12,FALSE)&lt;&gt;"",VLOOKUP($A506,'Raw - F'!$B:$M,12,FALSE),"")),"")</f>
        <v>2</v>
      </c>
      <c r="H506" s="4" t="str">
        <f>IFERROR(VLOOKUP($A506,'Raw - F'!$B:$O,13,FALSE),"")</f>
        <v>81-100</v>
      </c>
      <c r="I506" s="2" t="str">
        <f>IFERROR(VLOOKUP($A506,'Raw - F'!$B:$O,10,FALSE),"")</f>
        <v>A</v>
      </c>
      <c r="J506" s="2" t="str">
        <f>IFERROR(VLOOKUP($A506,'Raw - F'!$B:$P,15,FALSE),"")</f>
        <v>5f</v>
      </c>
      <c r="K506" s="16" t="str">
        <f>SUBSTITUTE(IFERROR(VLOOKUP($A506,'Raw - F'!$B:$X,23,FALSE),""),0,"")</f>
        <v xml:space="preserve"> </v>
      </c>
      <c r="L506" s="22" t="str">
        <f>IF(VLOOKUP($A506,'Raw - F'!$B:$AA,24,FALSE)="","",VLOOKUP($A506,'Raw - F'!$B:$AA,24,FALSE))</f>
        <v/>
      </c>
      <c r="M506" s="16" t="str">
        <f>SUBSTITUTE(IFERROR(VLOOKUP($A506,'Raw - F'!$B:$X,22,FALSE),""),0,"")</f>
        <v xml:space="preserve"> </v>
      </c>
      <c r="N506" s="16" t="str">
        <f>SUBSTITUTE(IFERROR(VLOOKUP($A506,'Raw - F'!$B:$X,8,FALSE),""),0,"")</f>
        <v/>
      </c>
      <c r="O506" s="16" t="str">
        <f>SUBSTITUTE(IFERROR(VLOOKUP($A506,'Raw - F'!$B:$AA,25,FALSE),""),0,"")</f>
        <v/>
      </c>
      <c r="P506" s="16" t="str">
        <f>SUBSTITUTE(IFERROR(VLOOKUP($A506,'Raw - F'!$B:$AA,21,FALSE),""),0,"")</f>
        <v/>
      </c>
    </row>
    <row r="507" spans="1:16" x14ac:dyDescent="0.35">
      <c r="A507">
        <v>498</v>
      </c>
      <c r="B507" s="9">
        <f>IFERROR(VLOOKUP($A507,'Raw - F'!$B:$R,2,FALSE),"")</f>
        <v>44340</v>
      </c>
      <c r="C507" s="2" t="str">
        <f>IFERROR(VLOOKUP($A507,'Raw - F'!$B:$R,3,FALSE),"")</f>
        <v>WINDSOR</v>
      </c>
      <c r="D507" s="2" t="str">
        <f>IFERROR(VLOOKUP($A507,'Raw - F'!$B:$R,6,FALSE),"")</f>
        <v>Hcap</v>
      </c>
      <c r="E507" s="2" t="str">
        <f>SUBSTITUTE(IFERROR(VLOOKUP($A507,'Raw - F'!$B:$O,9,FALSE),""),"0","")</f>
        <v>4yo+</v>
      </c>
      <c r="F507" s="2" t="str">
        <f>SUBSTITUTE(IFERROR(VLOOKUP($A507,'Raw - F'!$B:$O,7,FALSE),""),"0","")</f>
        <v>Open</v>
      </c>
      <c r="G507" s="2">
        <f>IFERROR(IF(VLOOKUP($A507,'Raw - F'!$B:$O,11,FALSE)&gt;1,VLOOKUP($A507,'Raw - F'!$B:$O,11,FALSE),IF(VLOOKUP($A507,'Raw - F'!$B:$M,12,FALSE)&lt;&gt;"",VLOOKUP($A507,'Raw - F'!$B:$M,12,FALSE),"")),"")</f>
        <v>4</v>
      </c>
      <c r="H507" s="4" t="str">
        <f>IFERROR(VLOOKUP($A507,'Raw - F'!$B:$O,13,FALSE),"")</f>
        <v>66-85</v>
      </c>
      <c r="I507" s="2" t="str">
        <f>IFERROR(VLOOKUP($A507,'Raw - F'!$B:$O,10,FALSE),"")</f>
        <v>A</v>
      </c>
      <c r="J507" s="2" t="str">
        <f>IFERROR(VLOOKUP($A507,'Raw - F'!$B:$P,15,FALSE),"")</f>
        <v>1m 2f</v>
      </c>
      <c r="K507" s="16" t="str">
        <f>SUBSTITUTE(IFERROR(VLOOKUP($A507,'Raw - F'!$B:$X,23,FALSE),""),0,"")</f>
        <v xml:space="preserve"> </v>
      </c>
      <c r="L507" s="22" t="str">
        <f>IF(VLOOKUP($A507,'Raw - F'!$B:$AA,24,FALSE)="","",VLOOKUP($A507,'Raw - F'!$B:$AA,24,FALSE))</f>
        <v/>
      </c>
      <c r="M507" s="16" t="str">
        <f>SUBSTITUTE(IFERROR(VLOOKUP($A507,'Raw - F'!$B:$X,22,FALSE),""),0,"")</f>
        <v xml:space="preserve"> </v>
      </c>
      <c r="N507" s="16" t="str">
        <f>SUBSTITUTE(IFERROR(VLOOKUP($A507,'Raw - F'!$B:$X,8,FALSE),""),0,"")</f>
        <v/>
      </c>
      <c r="O507" s="16" t="str">
        <f>SUBSTITUTE(IFERROR(VLOOKUP($A507,'Raw - F'!$B:$AA,25,FALSE),""),0,"")</f>
        <v/>
      </c>
      <c r="P507" s="16" t="str">
        <f>SUBSTITUTE(IFERROR(VLOOKUP($A507,'Raw - F'!$B:$AA,21,FALSE),""),0,"")</f>
        <v/>
      </c>
    </row>
    <row r="508" spans="1:16" x14ac:dyDescent="0.35">
      <c r="A508">
        <v>499</v>
      </c>
      <c r="B508" s="9">
        <f>IFERROR(VLOOKUP($A508,'Raw - F'!$B:$R,2,FALSE),"")</f>
        <v>44340</v>
      </c>
      <c r="C508" s="2" t="str">
        <f>IFERROR(VLOOKUP($A508,'Raw - F'!$B:$R,3,FALSE),"")</f>
        <v>WINDSOR</v>
      </c>
      <c r="D508" s="2" t="str">
        <f>IFERROR(VLOOKUP($A508,'Raw - F'!$B:$R,6,FALSE),"")</f>
        <v>WFA</v>
      </c>
      <c r="E508" s="2" t="str">
        <f>SUBSTITUTE(IFERROR(VLOOKUP($A508,'Raw - F'!$B:$O,9,FALSE),""),"0","")</f>
        <v>2yo</v>
      </c>
      <c r="F508" s="2" t="str">
        <f>SUBSTITUTE(IFERROR(VLOOKUP($A508,'Raw - F'!$B:$O,7,FALSE),""),"0","")</f>
        <v>Nov</v>
      </c>
      <c r="G508" s="2">
        <f>IFERROR(IF(VLOOKUP($A508,'Raw - F'!$B:$O,11,FALSE)&gt;1,VLOOKUP($A508,'Raw - F'!$B:$O,11,FALSE),IF(VLOOKUP($A508,'Raw - F'!$B:$M,12,FALSE)&lt;&gt;"",VLOOKUP($A508,'Raw - F'!$B:$M,12,FALSE),"")),"")</f>
        <v>4</v>
      </c>
      <c r="H508" s="4" t="str">
        <f>IFERROR(VLOOKUP($A508,'Raw - F'!$B:$O,13,FALSE),"")</f>
        <v>Open</v>
      </c>
      <c r="I508" s="2" t="str">
        <f>IFERROR(VLOOKUP($A508,'Raw - F'!$B:$O,10,FALSE),"")</f>
        <v>A</v>
      </c>
      <c r="J508" s="2" t="str">
        <f>IFERROR(VLOOKUP($A508,'Raw - F'!$B:$P,15,FALSE),"")</f>
        <v>6f</v>
      </c>
      <c r="K508" s="16" t="str">
        <f>SUBSTITUTE(IFERROR(VLOOKUP($A508,'Raw - F'!$B:$X,23,FALSE),""),0,"")</f>
        <v xml:space="preserve"> </v>
      </c>
      <c r="L508" s="22" t="str">
        <f>IF(VLOOKUP($A508,'Raw - F'!$B:$AA,24,FALSE)="","",VLOOKUP($A508,'Raw - F'!$B:$AA,24,FALSE))</f>
        <v/>
      </c>
      <c r="M508" s="16" t="str">
        <f>SUBSTITUTE(IFERROR(VLOOKUP($A508,'Raw - F'!$B:$X,22,FALSE),""),0,"")</f>
        <v xml:space="preserve"> </v>
      </c>
      <c r="N508" s="16" t="str">
        <f>SUBSTITUTE(IFERROR(VLOOKUP($A508,'Raw - F'!$B:$X,8,FALSE),""),0,"")</f>
        <v/>
      </c>
      <c r="O508" s="16" t="str">
        <f>SUBSTITUTE(IFERROR(VLOOKUP($A508,'Raw - F'!$B:$AA,25,FALSE),""),0,"")</f>
        <v>EBF</v>
      </c>
      <c r="P508" s="16" t="str">
        <f>SUBSTITUTE(IFERROR(VLOOKUP($A508,'Raw - F'!$B:$AA,21,FALSE),""),0,"")</f>
        <v/>
      </c>
    </row>
    <row r="509" spans="1:16" x14ac:dyDescent="0.35">
      <c r="A509">
        <v>500</v>
      </c>
      <c r="B509" s="9">
        <f>IFERROR(VLOOKUP($A509,'Raw - F'!$B:$R,2,FALSE),"")</f>
        <v>44340</v>
      </c>
      <c r="C509" s="2" t="str">
        <f>IFERROR(VLOOKUP($A509,'Raw - F'!$B:$R,3,FALSE),"")</f>
        <v>WINDSOR</v>
      </c>
      <c r="D509" s="2" t="str">
        <f>IFERROR(VLOOKUP($A509,'Raw - F'!$B:$R,6,FALSE),"")</f>
        <v>Hcap</v>
      </c>
      <c r="E509" s="2" t="str">
        <f>SUBSTITUTE(IFERROR(VLOOKUP($A509,'Raw - F'!$B:$O,9,FALSE),""),"0","")</f>
        <v>3yo</v>
      </c>
      <c r="F509" s="2" t="str">
        <f>SUBSTITUTE(IFERROR(VLOOKUP($A509,'Raw - F'!$B:$O,7,FALSE),""),"0","")</f>
        <v>Open</v>
      </c>
      <c r="G509" s="2">
        <f>IFERROR(IF(VLOOKUP($A509,'Raw - F'!$B:$O,11,FALSE)&gt;1,VLOOKUP($A509,'Raw - F'!$B:$O,11,FALSE),IF(VLOOKUP($A509,'Raw - F'!$B:$M,12,FALSE)&lt;&gt;"",VLOOKUP($A509,'Raw - F'!$B:$M,12,FALSE),"")),"")</f>
        <v>5</v>
      </c>
      <c r="H509" s="4" t="str">
        <f>IFERROR(VLOOKUP($A509,'Raw - F'!$B:$O,13,FALSE),"")</f>
        <v>56-75</v>
      </c>
      <c r="I509" s="2" t="str">
        <f>IFERROR(VLOOKUP($A509,'Raw - F'!$B:$O,10,FALSE),"")</f>
        <v>A</v>
      </c>
      <c r="J509" s="2" t="str">
        <f>IFERROR(VLOOKUP($A509,'Raw - F'!$B:$P,15,FALSE),"")</f>
        <v>6f</v>
      </c>
      <c r="K509" s="16" t="str">
        <f>SUBSTITUTE(IFERROR(VLOOKUP($A509,'Raw - F'!$B:$X,23,FALSE),""),0,"")</f>
        <v xml:space="preserve"> </v>
      </c>
      <c r="L509" s="22" t="str">
        <f>IF(VLOOKUP($A509,'Raw - F'!$B:$AA,24,FALSE)="","",VLOOKUP($A509,'Raw - F'!$B:$AA,24,FALSE))</f>
        <v/>
      </c>
      <c r="M509" s="16" t="str">
        <f>SUBSTITUTE(IFERROR(VLOOKUP($A509,'Raw - F'!$B:$X,22,FALSE),""),0,"")</f>
        <v xml:space="preserve"> </v>
      </c>
      <c r="N509" s="16" t="str">
        <f>SUBSTITUTE(IFERROR(VLOOKUP($A509,'Raw - F'!$B:$X,8,FALSE),""),0,"")</f>
        <v/>
      </c>
      <c r="O509" s="16" t="str">
        <f>SUBSTITUTE(IFERROR(VLOOKUP($A509,'Raw - F'!$B:$AA,25,FALSE),""),0,"")</f>
        <v/>
      </c>
      <c r="P509" s="16" t="str">
        <f>SUBSTITUTE(IFERROR(VLOOKUP($A509,'Raw - F'!$B:$AA,21,FALSE),""),0,"")</f>
        <v/>
      </c>
    </row>
    <row r="510" spans="1:16" x14ac:dyDescent="0.35">
      <c r="A510">
        <v>501</v>
      </c>
      <c r="B510" s="9">
        <f>IFERROR(VLOOKUP($A510,'Raw - F'!$B:$R,2,FALSE),"")</f>
        <v>44340</v>
      </c>
      <c r="C510" s="2" t="str">
        <f>IFERROR(VLOOKUP($A510,'Raw - F'!$B:$R,3,FALSE),"")</f>
        <v>WINDSOR</v>
      </c>
      <c r="D510" s="2" t="str">
        <f>IFERROR(VLOOKUP($A510,'Raw - F'!$B:$R,6,FALSE),"")</f>
        <v>WFA</v>
      </c>
      <c r="E510" s="2" t="str">
        <f>SUBSTITUTE(IFERROR(VLOOKUP($A510,'Raw - F'!$B:$O,9,FALSE),""),"0","")</f>
        <v>3yo+</v>
      </c>
      <c r="F510" s="2" t="str">
        <f>SUBSTITUTE(IFERROR(VLOOKUP($A510,'Raw - F'!$B:$O,7,FALSE),""),"0","")</f>
        <v>Nov</v>
      </c>
      <c r="G510" s="2">
        <f>IFERROR(IF(VLOOKUP($A510,'Raw - F'!$B:$O,11,FALSE)&gt;1,VLOOKUP($A510,'Raw - F'!$B:$O,11,FALSE),IF(VLOOKUP($A510,'Raw - F'!$B:$M,12,FALSE)&lt;&gt;"",VLOOKUP($A510,'Raw - F'!$B:$M,12,FALSE),"")),"")</f>
        <v>5</v>
      </c>
      <c r="H510" s="4" t="str">
        <f>IFERROR(VLOOKUP($A510,'Raw - F'!$B:$O,13,FALSE),"")</f>
        <v>Open</v>
      </c>
      <c r="I510" s="2" t="str">
        <f>IFERROR(VLOOKUP($A510,'Raw - F'!$B:$O,10,FALSE),"")</f>
        <v>A</v>
      </c>
      <c r="J510" s="2" t="str">
        <f>IFERROR(VLOOKUP($A510,'Raw - F'!$B:$P,15,FALSE),"")</f>
        <v>5f</v>
      </c>
      <c r="K510" s="16" t="str">
        <f>SUBSTITUTE(IFERROR(VLOOKUP($A510,'Raw - F'!$B:$X,23,FALSE),""),0,"")</f>
        <v xml:space="preserve"> </v>
      </c>
      <c r="L510" s="22" t="str">
        <f>IF(VLOOKUP($A510,'Raw - F'!$B:$AA,24,FALSE)="","",VLOOKUP($A510,'Raw - F'!$B:$AA,24,FALSE))</f>
        <v/>
      </c>
      <c r="M510" s="16" t="str">
        <f>SUBSTITUTE(IFERROR(VLOOKUP($A510,'Raw - F'!$B:$X,22,FALSE),""),0,"")</f>
        <v xml:space="preserve"> </v>
      </c>
      <c r="N510" s="16" t="str">
        <f>SUBSTITUTE(IFERROR(VLOOKUP($A510,'Raw - F'!$B:$X,8,FALSE),""),0,"")</f>
        <v/>
      </c>
      <c r="O510" s="16" t="str">
        <f>SUBSTITUTE(IFERROR(VLOOKUP($A510,'Raw - F'!$B:$AA,25,FALSE),""),0,"")</f>
        <v/>
      </c>
      <c r="P510" s="16" t="str">
        <f>SUBSTITUTE(IFERROR(VLOOKUP($A510,'Raw - F'!$B:$AA,21,FALSE),""),0,"")</f>
        <v/>
      </c>
    </row>
    <row r="511" spans="1:16" x14ac:dyDescent="0.35">
      <c r="A511">
        <v>502</v>
      </c>
      <c r="B511" s="9">
        <f>IFERROR(VLOOKUP($A511,'Raw - F'!$B:$R,2,FALSE),"")</f>
        <v>44340</v>
      </c>
      <c r="C511" s="2" t="str">
        <f>IFERROR(VLOOKUP($A511,'Raw - F'!$B:$R,3,FALSE),"")</f>
        <v>WINDSOR</v>
      </c>
      <c r="D511" s="2" t="str">
        <f>IFERROR(VLOOKUP($A511,'Raw - F'!$B:$R,6,FALSE),"")</f>
        <v>Hcap</v>
      </c>
      <c r="E511" s="2" t="str">
        <f>SUBSTITUTE(IFERROR(VLOOKUP($A511,'Raw - F'!$B:$O,9,FALSE),""),"0","")</f>
        <v>4yo+</v>
      </c>
      <c r="F511" s="2" t="str">
        <f>SUBSTITUTE(IFERROR(VLOOKUP($A511,'Raw - F'!$B:$O,7,FALSE),""),"0","")</f>
        <v>Open</v>
      </c>
      <c r="G511" s="2">
        <f>IFERROR(IF(VLOOKUP($A511,'Raw - F'!$B:$O,11,FALSE)&gt;1,VLOOKUP($A511,'Raw - F'!$B:$O,11,FALSE),IF(VLOOKUP($A511,'Raw - F'!$B:$M,12,FALSE)&lt;&gt;"",VLOOKUP($A511,'Raw - F'!$B:$M,12,FALSE),"")),"")</f>
        <v>6</v>
      </c>
      <c r="H511" s="4" t="str">
        <f>IFERROR(VLOOKUP($A511,'Raw - F'!$B:$O,13,FALSE),"")</f>
        <v>46-60</v>
      </c>
      <c r="I511" s="2" t="str">
        <f>IFERROR(VLOOKUP($A511,'Raw - F'!$B:$O,10,FALSE),"")</f>
        <v>A</v>
      </c>
      <c r="J511" s="2" t="str">
        <f>IFERROR(VLOOKUP($A511,'Raw - F'!$B:$P,15,FALSE),"")</f>
        <v>1m 4f</v>
      </c>
      <c r="K511" s="16" t="str">
        <f>SUBSTITUTE(IFERROR(VLOOKUP($A511,'Raw - F'!$B:$X,23,FALSE),""),0,"")</f>
        <v xml:space="preserve"> </v>
      </c>
      <c r="L511" s="22" t="str">
        <f>IF(VLOOKUP($A511,'Raw - F'!$B:$AA,24,FALSE)="","",VLOOKUP($A511,'Raw - F'!$B:$AA,24,FALSE))</f>
        <v/>
      </c>
      <c r="M511" s="16" t="str">
        <f>SUBSTITUTE(IFERROR(VLOOKUP($A511,'Raw - F'!$B:$X,22,FALSE),""),0,"")</f>
        <v xml:space="preserve"> </v>
      </c>
      <c r="N511" s="16" t="str">
        <f>SUBSTITUTE(IFERROR(VLOOKUP($A511,'Raw - F'!$B:$X,8,FALSE),""),0,"")</f>
        <v/>
      </c>
      <c r="O511" s="16" t="str">
        <f>SUBSTITUTE(IFERROR(VLOOKUP($A511,'Raw - F'!$B:$AA,25,FALSE),""),0,"")</f>
        <v/>
      </c>
      <c r="P511" s="16" t="str">
        <f>SUBSTITUTE(IFERROR(VLOOKUP($A511,'Raw - F'!$B:$AA,21,FALSE),""),0,"")</f>
        <v/>
      </c>
    </row>
    <row r="512" spans="1:16" x14ac:dyDescent="0.35">
      <c r="A512">
        <v>503</v>
      </c>
      <c r="B512" s="9">
        <f>IFERROR(VLOOKUP($A512,'Raw - F'!$B:$R,2,FALSE),"")</f>
        <v>44340</v>
      </c>
      <c r="C512" s="2" t="str">
        <f>IFERROR(VLOOKUP($A512,'Raw - F'!$B:$R,3,FALSE),"")</f>
        <v>WOLVERHAMPTON</v>
      </c>
      <c r="D512" s="2" t="str">
        <f>IFERROR(VLOOKUP($A512,'Raw - F'!$B:$R,6,FALSE),"")</f>
        <v>Hcap</v>
      </c>
      <c r="E512" s="2" t="str">
        <f>SUBSTITUTE(IFERROR(VLOOKUP($A512,'Raw - F'!$B:$O,9,FALSE),""),"0","")</f>
        <v>3yo</v>
      </c>
      <c r="F512" s="2" t="str">
        <f>SUBSTITUTE(IFERROR(VLOOKUP($A512,'Raw - F'!$B:$O,7,FALSE),""),"0","")</f>
        <v>Open</v>
      </c>
      <c r="G512" s="2">
        <f>IFERROR(IF(VLOOKUP($A512,'Raw - F'!$B:$O,11,FALSE)&gt;1,VLOOKUP($A512,'Raw - F'!$B:$O,11,FALSE),IF(VLOOKUP($A512,'Raw - F'!$B:$M,12,FALSE)&lt;&gt;"",VLOOKUP($A512,'Raw - F'!$B:$M,12,FALSE),"")),"")</f>
        <v>4</v>
      </c>
      <c r="H512" s="4" t="str">
        <f>IFERROR(VLOOKUP($A512,'Raw - F'!$B:$O,13,FALSE),"")</f>
        <v>66-85</v>
      </c>
      <c r="I512" s="2" t="str">
        <f>IFERROR(VLOOKUP($A512,'Raw - F'!$B:$O,10,FALSE),"")</f>
        <v>F</v>
      </c>
      <c r="J512" s="2" t="str">
        <f>IFERROR(VLOOKUP($A512,'Raw - F'!$B:$P,15,FALSE),"")</f>
        <v>7f</v>
      </c>
      <c r="K512" s="16" t="str">
        <f>SUBSTITUTE(IFERROR(VLOOKUP($A512,'Raw - F'!$B:$X,23,FALSE),""),0,"")</f>
        <v xml:space="preserve"> </v>
      </c>
      <c r="L512" s="22" t="str">
        <f>IF(VLOOKUP($A512,'Raw - F'!$B:$AA,24,FALSE)="","",VLOOKUP($A512,'Raw - F'!$B:$AA,24,FALSE))</f>
        <v/>
      </c>
      <c r="M512" s="16" t="str">
        <f>SUBSTITUTE(IFERROR(VLOOKUP($A512,'Raw - F'!$B:$X,22,FALSE),""),0,"")</f>
        <v xml:space="preserve"> </v>
      </c>
      <c r="N512" s="16" t="str">
        <f>SUBSTITUTE(IFERROR(VLOOKUP($A512,'Raw - F'!$B:$X,8,FALSE),""),0,"")</f>
        <v/>
      </c>
      <c r="O512" s="16" t="str">
        <f>SUBSTITUTE(IFERROR(VLOOKUP($A512,'Raw - F'!$B:$AA,25,FALSE),""),0,"")</f>
        <v/>
      </c>
      <c r="P512" s="16" t="str">
        <f>SUBSTITUTE(IFERROR(VLOOKUP($A512,'Raw - F'!$B:$AA,21,FALSE),""),0,"")</f>
        <v/>
      </c>
    </row>
    <row r="513" spans="1:16" x14ac:dyDescent="0.35">
      <c r="A513">
        <v>504</v>
      </c>
      <c r="B513" s="9">
        <f>IFERROR(VLOOKUP($A513,'Raw - F'!$B:$R,2,FALSE),"")</f>
        <v>44340</v>
      </c>
      <c r="C513" s="2" t="str">
        <f>IFERROR(VLOOKUP($A513,'Raw - F'!$B:$R,3,FALSE),"")</f>
        <v>WOLVERHAMPTON</v>
      </c>
      <c r="D513" s="2" t="str">
        <f>IFERROR(VLOOKUP($A513,'Raw - F'!$B:$R,6,FALSE),"")</f>
        <v>WFA</v>
      </c>
      <c r="E513" s="2" t="str">
        <f>SUBSTITUTE(IFERROR(VLOOKUP($A513,'Raw - F'!$B:$O,9,FALSE),""),"0","")</f>
        <v>2yo</v>
      </c>
      <c r="F513" s="2" t="str">
        <f>SUBSTITUTE(IFERROR(VLOOKUP($A513,'Raw - F'!$B:$O,7,FALSE),""),"0","")</f>
        <v>Nov</v>
      </c>
      <c r="G513" s="2">
        <f>IFERROR(IF(VLOOKUP($A513,'Raw - F'!$B:$O,11,FALSE)&gt;1,VLOOKUP($A513,'Raw - F'!$B:$O,11,FALSE),IF(VLOOKUP($A513,'Raw - F'!$B:$M,12,FALSE)&lt;&gt;"",VLOOKUP($A513,'Raw - F'!$B:$M,12,FALSE),"")),"")</f>
        <v>5</v>
      </c>
      <c r="H513" s="4" t="str">
        <f>IFERROR(VLOOKUP($A513,'Raw - F'!$B:$O,13,FALSE),"")</f>
        <v>Open</v>
      </c>
      <c r="I513" s="2" t="str">
        <f>IFERROR(VLOOKUP($A513,'Raw - F'!$B:$O,10,FALSE),"")</f>
        <v>F</v>
      </c>
      <c r="J513" s="2" t="str">
        <f>IFERROR(VLOOKUP($A513,'Raw - F'!$B:$P,15,FALSE),"")</f>
        <v>6f</v>
      </c>
      <c r="K513" s="16" t="str">
        <f>SUBSTITUTE(IFERROR(VLOOKUP($A513,'Raw - F'!$B:$X,23,FALSE),""),0,"")</f>
        <v xml:space="preserve"> </v>
      </c>
      <c r="L513" s="22" t="str">
        <f>IF(VLOOKUP($A513,'Raw - F'!$B:$AA,24,FALSE)="","",VLOOKUP($A513,'Raw - F'!$B:$AA,24,FALSE))</f>
        <v/>
      </c>
      <c r="M513" s="16" t="str">
        <f>SUBSTITUTE(IFERROR(VLOOKUP($A513,'Raw - F'!$B:$X,22,FALSE),""),0,"")</f>
        <v xml:space="preserve"> </v>
      </c>
      <c r="N513" s="16" t="str">
        <f>SUBSTITUTE(IFERROR(VLOOKUP($A513,'Raw - F'!$B:$X,8,FALSE),""),0,"")</f>
        <v/>
      </c>
      <c r="O513" s="16" t="str">
        <f>SUBSTITUTE(IFERROR(VLOOKUP($A513,'Raw - F'!$B:$AA,25,FALSE),""),0,"")</f>
        <v/>
      </c>
      <c r="P513" s="16" t="str">
        <f>SUBSTITUTE(IFERROR(VLOOKUP($A513,'Raw - F'!$B:$AA,21,FALSE),""),0,"")</f>
        <v/>
      </c>
    </row>
    <row r="514" spans="1:16" x14ac:dyDescent="0.35">
      <c r="A514">
        <v>505</v>
      </c>
      <c r="B514" s="9">
        <f>IFERROR(VLOOKUP($A514,'Raw - F'!$B:$R,2,FALSE),"")</f>
        <v>44340</v>
      </c>
      <c r="C514" s="2" t="str">
        <f>IFERROR(VLOOKUP($A514,'Raw - F'!$B:$R,3,FALSE),"")</f>
        <v>WOLVERHAMPTON</v>
      </c>
      <c r="D514" s="2" t="str">
        <f>IFERROR(VLOOKUP($A514,'Raw - F'!$B:$R,6,FALSE),"")</f>
        <v>WFA</v>
      </c>
      <c r="E514" s="2" t="str">
        <f>SUBSTITUTE(IFERROR(VLOOKUP($A514,'Raw - F'!$B:$O,9,FALSE),""),"0","")</f>
        <v>3yo+</v>
      </c>
      <c r="F514" s="2" t="str">
        <f>SUBSTITUTE(IFERROR(VLOOKUP($A514,'Raw - F'!$B:$O,7,FALSE),""),"0","")</f>
        <v>Mdn</v>
      </c>
      <c r="G514" s="2">
        <f>IFERROR(IF(VLOOKUP($A514,'Raw - F'!$B:$O,11,FALSE)&gt;1,VLOOKUP($A514,'Raw - F'!$B:$O,11,FALSE),IF(VLOOKUP($A514,'Raw - F'!$B:$M,12,FALSE)&lt;&gt;"",VLOOKUP($A514,'Raw - F'!$B:$M,12,FALSE),"")),"")</f>
        <v>5</v>
      </c>
      <c r="H514" s="4" t="str">
        <f>IFERROR(VLOOKUP($A514,'Raw - F'!$B:$O,13,FALSE),"")</f>
        <v>Open</v>
      </c>
      <c r="I514" s="2" t="str">
        <f>IFERROR(VLOOKUP($A514,'Raw - F'!$B:$O,10,FALSE),"")</f>
        <v>A</v>
      </c>
      <c r="J514" s="2" t="str">
        <f>IFERROR(VLOOKUP($A514,'Raw - F'!$B:$P,15,FALSE),"")</f>
        <v>7f</v>
      </c>
      <c r="K514" s="16" t="str">
        <f>SUBSTITUTE(IFERROR(VLOOKUP($A514,'Raw - F'!$B:$X,23,FALSE),""),0,"")</f>
        <v xml:space="preserve"> </v>
      </c>
      <c r="L514" s="22" t="str">
        <f>IF(VLOOKUP($A514,'Raw - F'!$B:$AA,24,FALSE)="","",VLOOKUP($A514,'Raw - F'!$B:$AA,24,FALSE))</f>
        <v/>
      </c>
      <c r="M514" s="16" t="str">
        <f>SUBSTITUTE(IFERROR(VLOOKUP($A514,'Raw - F'!$B:$X,22,FALSE),""),0,"")</f>
        <v xml:space="preserve"> </v>
      </c>
      <c r="N514" s="16" t="str">
        <f>SUBSTITUTE(IFERROR(VLOOKUP($A514,'Raw - F'!$B:$X,8,FALSE),""),0,"")</f>
        <v/>
      </c>
      <c r="O514" s="16" t="str">
        <f>SUBSTITUTE(IFERROR(VLOOKUP($A514,'Raw - F'!$B:$AA,25,FALSE),""),0,"")</f>
        <v/>
      </c>
      <c r="P514" s="16" t="str">
        <f>SUBSTITUTE(IFERROR(VLOOKUP($A514,'Raw - F'!$B:$AA,21,FALSE),""),0,"")</f>
        <v/>
      </c>
    </row>
    <row r="515" spans="1:16" x14ac:dyDescent="0.35">
      <c r="A515">
        <v>506</v>
      </c>
      <c r="B515" s="9">
        <f>IFERROR(VLOOKUP($A515,'Raw - F'!$B:$R,2,FALSE),"")</f>
        <v>44340</v>
      </c>
      <c r="C515" s="2" t="str">
        <f>IFERROR(VLOOKUP($A515,'Raw - F'!$B:$R,3,FALSE),"")</f>
        <v>WOLVERHAMPTON</v>
      </c>
      <c r="D515" s="2" t="str">
        <f>IFERROR(VLOOKUP($A515,'Raw - F'!$B:$R,6,FALSE),"")</f>
        <v>Hcap</v>
      </c>
      <c r="E515" s="2" t="str">
        <f>SUBSTITUTE(IFERROR(VLOOKUP($A515,'Raw - F'!$B:$O,9,FALSE),""),"0","")</f>
        <v>3yo+</v>
      </c>
      <c r="F515" s="2" t="str">
        <f>SUBSTITUTE(IFERROR(VLOOKUP($A515,'Raw - F'!$B:$O,7,FALSE),""),"0","")</f>
        <v>Open</v>
      </c>
      <c r="G515" s="2">
        <f>IFERROR(IF(VLOOKUP($A515,'Raw - F'!$B:$O,11,FALSE)&gt;1,VLOOKUP($A515,'Raw - F'!$B:$O,11,FALSE),IF(VLOOKUP($A515,'Raw - F'!$B:$M,12,FALSE)&lt;&gt;"",VLOOKUP($A515,'Raw - F'!$B:$M,12,FALSE),"")),"")</f>
        <v>5</v>
      </c>
      <c r="H515" s="4" t="str">
        <f>IFERROR(VLOOKUP($A515,'Raw - F'!$B:$O,13,FALSE),"")</f>
        <v>51-70</v>
      </c>
      <c r="I515" s="2" t="str">
        <f>IFERROR(VLOOKUP($A515,'Raw - F'!$B:$O,10,FALSE),"")</f>
        <v>F</v>
      </c>
      <c r="J515" s="2" t="str">
        <f>IFERROR(VLOOKUP($A515,'Raw - F'!$B:$P,15,FALSE),"")</f>
        <v>7f</v>
      </c>
      <c r="K515" s="16" t="str">
        <f>SUBSTITUTE(IFERROR(VLOOKUP($A515,'Raw - F'!$B:$X,23,FALSE),""),0,"")</f>
        <v xml:space="preserve"> </v>
      </c>
      <c r="L515" s="22" t="str">
        <f>IF(VLOOKUP($A515,'Raw - F'!$B:$AA,24,FALSE)="","",VLOOKUP($A515,'Raw - F'!$B:$AA,24,FALSE))</f>
        <v/>
      </c>
      <c r="M515" s="16" t="str">
        <f>SUBSTITUTE(IFERROR(VLOOKUP($A515,'Raw - F'!$B:$X,22,FALSE),""),0,"")</f>
        <v xml:space="preserve"> </v>
      </c>
      <c r="N515" s="16" t="str">
        <f>SUBSTITUTE(IFERROR(VLOOKUP($A515,'Raw - F'!$B:$X,8,FALSE),""),0,"")</f>
        <v/>
      </c>
      <c r="O515" s="16" t="str">
        <f>SUBSTITUTE(IFERROR(VLOOKUP($A515,'Raw - F'!$B:$AA,25,FALSE),""),0,"")</f>
        <v/>
      </c>
      <c r="P515" s="16" t="str">
        <f>SUBSTITUTE(IFERROR(VLOOKUP($A515,'Raw - F'!$B:$AA,21,FALSE),""),0,"")</f>
        <v/>
      </c>
    </row>
    <row r="516" spans="1:16" x14ac:dyDescent="0.35">
      <c r="A516">
        <v>507</v>
      </c>
      <c r="B516" s="9">
        <f>IFERROR(VLOOKUP($A516,'Raw - F'!$B:$R,2,FALSE),"")</f>
        <v>44340</v>
      </c>
      <c r="C516" s="2" t="str">
        <f>IFERROR(VLOOKUP($A516,'Raw - F'!$B:$R,3,FALSE),"")</f>
        <v>WOLVERHAMPTON</v>
      </c>
      <c r="D516" s="2" t="str">
        <f>IFERROR(VLOOKUP($A516,'Raw - F'!$B:$R,6,FALSE),"")</f>
        <v>Hcap</v>
      </c>
      <c r="E516" s="2" t="str">
        <f>SUBSTITUTE(IFERROR(VLOOKUP($A516,'Raw - F'!$B:$O,9,FALSE),""),"0","")</f>
        <v>4yo+</v>
      </c>
      <c r="F516" s="2" t="str">
        <f>SUBSTITUTE(IFERROR(VLOOKUP($A516,'Raw - F'!$B:$O,7,FALSE),""),"0","")</f>
        <v>Open</v>
      </c>
      <c r="G516" s="2">
        <f>IFERROR(IF(VLOOKUP($A516,'Raw - F'!$B:$O,11,FALSE)&gt;1,VLOOKUP($A516,'Raw - F'!$B:$O,11,FALSE),IF(VLOOKUP($A516,'Raw - F'!$B:$M,12,FALSE)&lt;&gt;"",VLOOKUP($A516,'Raw - F'!$B:$M,12,FALSE),"")),"")</f>
        <v>6</v>
      </c>
      <c r="H516" s="4" t="str">
        <f>IFERROR(VLOOKUP($A516,'Raw - F'!$B:$O,13,FALSE),"")</f>
        <v>46-60</v>
      </c>
      <c r="I516" s="2" t="str">
        <f>IFERROR(VLOOKUP($A516,'Raw - F'!$B:$O,10,FALSE),"")</f>
        <v>A</v>
      </c>
      <c r="J516" s="2" t="str">
        <f>IFERROR(VLOOKUP($A516,'Raw - F'!$B:$P,15,FALSE),"")</f>
        <v>1m 2f</v>
      </c>
      <c r="K516" s="16" t="str">
        <f>SUBSTITUTE(IFERROR(VLOOKUP($A516,'Raw - F'!$B:$X,23,FALSE),""),0,"")</f>
        <v xml:space="preserve"> </v>
      </c>
      <c r="L516" s="22" t="str">
        <f>IF(VLOOKUP($A516,'Raw - F'!$B:$AA,24,FALSE)="","",VLOOKUP($A516,'Raw - F'!$B:$AA,24,FALSE))</f>
        <v/>
      </c>
      <c r="M516" s="16" t="str">
        <f>SUBSTITUTE(IFERROR(VLOOKUP($A516,'Raw - F'!$B:$X,22,FALSE),""),0,"")</f>
        <v xml:space="preserve"> </v>
      </c>
      <c r="N516" s="16" t="str">
        <f>SUBSTITUTE(IFERROR(VLOOKUP($A516,'Raw - F'!$B:$X,8,FALSE),""),0,"")</f>
        <v/>
      </c>
      <c r="O516" s="16" t="str">
        <f>SUBSTITUTE(IFERROR(VLOOKUP($A516,'Raw - F'!$B:$AA,25,FALSE),""),0,"")</f>
        <v/>
      </c>
      <c r="P516" s="16" t="str">
        <f>SUBSTITUTE(IFERROR(VLOOKUP($A516,'Raw - F'!$B:$AA,21,FALSE),""),0,"")</f>
        <v/>
      </c>
    </row>
    <row r="517" spans="1:16" x14ac:dyDescent="0.35">
      <c r="A517">
        <v>508</v>
      </c>
      <c r="B517" s="9">
        <f>IFERROR(VLOOKUP($A517,'Raw - F'!$B:$R,2,FALSE),"")</f>
        <v>44340</v>
      </c>
      <c r="C517" s="2" t="str">
        <f>IFERROR(VLOOKUP($A517,'Raw - F'!$B:$R,3,FALSE),"")</f>
        <v>WOLVERHAMPTON</v>
      </c>
      <c r="D517" s="2" t="str">
        <f>IFERROR(VLOOKUP($A517,'Raw - F'!$B:$R,6,FALSE),"")</f>
        <v>Hcap</v>
      </c>
      <c r="E517" s="2" t="str">
        <f>SUBSTITUTE(IFERROR(VLOOKUP($A517,'Raw - F'!$B:$O,9,FALSE),""),"0","")</f>
        <v>4yo+</v>
      </c>
      <c r="F517" s="2" t="str">
        <f>SUBSTITUTE(IFERROR(VLOOKUP($A517,'Raw - F'!$B:$O,7,FALSE),""),"0","")</f>
        <v>Open</v>
      </c>
      <c r="G517" s="2">
        <f>IFERROR(IF(VLOOKUP($A517,'Raw - F'!$B:$O,11,FALSE)&gt;1,VLOOKUP($A517,'Raw - F'!$B:$O,11,FALSE),IF(VLOOKUP($A517,'Raw - F'!$B:$M,12,FALSE)&lt;&gt;"",VLOOKUP($A517,'Raw - F'!$B:$M,12,FALSE),"")),"")</f>
        <v>5</v>
      </c>
      <c r="H517" s="4" t="str">
        <f>IFERROR(VLOOKUP($A517,'Raw - F'!$B:$O,13,FALSE),"")</f>
        <v>51-70</v>
      </c>
      <c r="I517" s="2" t="str">
        <f>IFERROR(VLOOKUP($A517,'Raw - F'!$B:$O,10,FALSE),"")</f>
        <v>A</v>
      </c>
      <c r="J517" s="2" t="str">
        <f>IFERROR(VLOOKUP($A517,'Raw - F'!$B:$P,15,FALSE),"")</f>
        <v>1m 6f</v>
      </c>
      <c r="K517" s="16" t="str">
        <f>SUBSTITUTE(IFERROR(VLOOKUP($A517,'Raw - F'!$B:$X,23,FALSE),""),0,"")</f>
        <v xml:space="preserve"> </v>
      </c>
      <c r="L517" s="22" t="str">
        <f>IF(VLOOKUP($A517,'Raw - F'!$B:$AA,24,FALSE)="","",VLOOKUP($A517,'Raw - F'!$B:$AA,24,FALSE))</f>
        <v/>
      </c>
      <c r="M517" s="16" t="str">
        <f>SUBSTITUTE(IFERROR(VLOOKUP($A517,'Raw - F'!$B:$X,22,FALSE),""),0,"")</f>
        <v/>
      </c>
      <c r="N517" s="16" t="str">
        <f>SUBSTITUTE(IFERROR(VLOOKUP($A517,'Raw - F'!$B:$X,8,FALSE),""),0,"")</f>
        <v/>
      </c>
      <c r="O517" s="16" t="str">
        <f>SUBSTITUTE(IFERROR(VLOOKUP($A517,'Raw - F'!$B:$AA,25,FALSE),""),0,"")</f>
        <v/>
      </c>
      <c r="P517" s="16" t="str">
        <f>SUBSTITUTE(IFERROR(VLOOKUP($A517,'Raw - F'!$B:$AA,21,FALSE),""),0,"")</f>
        <v/>
      </c>
    </row>
    <row r="518" spans="1:16" x14ac:dyDescent="0.35">
      <c r="A518">
        <v>509</v>
      </c>
      <c r="B518" s="9">
        <f>IFERROR(VLOOKUP($A518,'Raw - F'!$B:$R,2,FALSE),"")</f>
        <v>44340</v>
      </c>
      <c r="C518" s="2" t="str">
        <f>IFERROR(VLOOKUP($A518,'Raw - F'!$B:$R,3,FALSE),"")</f>
        <v>WOLVERHAMPTON</v>
      </c>
      <c r="D518" s="2" t="str">
        <f>IFERROR(VLOOKUP($A518,'Raw - F'!$B:$R,6,FALSE),"")</f>
        <v>Hcap</v>
      </c>
      <c r="E518" s="2" t="str">
        <f>SUBSTITUTE(IFERROR(VLOOKUP($A518,'Raw - F'!$B:$O,9,FALSE),""),"0","")</f>
        <v>3yo+</v>
      </c>
      <c r="F518" s="2" t="str">
        <f>SUBSTITUTE(IFERROR(VLOOKUP($A518,'Raw - F'!$B:$O,7,FALSE),""),"0","")</f>
        <v>Open</v>
      </c>
      <c r="G518" s="2">
        <f>IFERROR(IF(VLOOKUP($A518,'Raw - F'!$B:$O,11,FALSE)&gt;1,VLOOKUP($A518,'Raw - F'!$B:$O,11,FALSE),IF(VLOOKUP($A518,'Raw - F'!$B:$M,12,FALSE)&lt;&gt;"",VLOOKUP($A518,'Raw - F'!$B:$M,12,FALSE),"")),"")</f>
        <v>6</v>
      </c>
      <c r="H518" s="4" t="str">
        <f>IFERROR(VLOOKUP($A518,'Raw - F'!$B:$O,13,FALSE),"")</f>
        <v>46-52</v>
      </c>
      <c r="I518" s="2" t="str">
        <f>IFERROR(VLOOKUP($A518,'Raw - F'!$B:$O,10,FALSE),"")</f>
        <v>A</v>
      </c>
      <c r="J518" s="2" t="str">
        <f>IFERROR(VLOOKUP($A518,'Raw - F'!$B:$P,15,FALSE),"")</f>
        <v>5f</v>
      </c>
      <c r="K518" s="16" t="str">
        <f>SUBSTITUTE(IFERROR(VLOOKUP($A518,'Raw - F'!$B:$X,23,FALSE),""),0,"")</f>
        <v xml:space="preserve"> </v>
      </c>
      <c r="L518" s="22" t="str">
        <f>IF(VLOOKUP($A518,'Raw - F'!$B:$AA,24,FALSE)="","",VLOOKUP($A518,'Raw - F'!$B:$AA,24,FALSE))</f>
        <v/>
      </c>
      <c r="M518" s="16" t="str">
        <f>SUBSTITUTE(IFERROR(VLOOKUP($A518,'Raw - F'!$B:$X,22,FALSE),""),0,"")</f>
        <v xml:space="preserve"> </v>
      </c>
      <c r="N518" s="16" t="str">
        <f>SUBSTITUTE(IFERROR(VLOOKUP($A518,'Raw - F'!$B:$X,8,FALSE),""),0,"")</f>
        <v/>
      </c>
      <c r="O518" s="16" t="str">
        <f>SUBSTITUTE(IFERROR(VLOOKUP($A518,'Raw - F'!$B:$AA,25,FALSE),""),0,"")</f>
        <v/>
      </c>
      <c r="P518" s="16" t="str">
        <f>SUBSTITUTE(IFERROR(VLOOKUP($A518,'Raw - F'!$B:$AA,21,FALSE),""),0,"")</f>
        <v/>
      </c>
    </row>
    <row r="519" spans="1:16" x14ac:dyDescent="0.35">
      <c r="A519">
        <v>510</v>
      </c>
      <c r="B519" s="9">
        <f>IFERROR(VLOOKUP($A519,'Raw - F'!$B:$R,2,FALSE),"")</f>
        <v>44341</v>
      </c>
      <c r="C519" s="2" t="str">
        <f>IFERROR(VLOOKUP($A519,'Raw - F'!$B:$R,3,FALSE),"")</f>
        <v>LINGFIELD PARK</v>
      </c>
      <c r="D519" s="2" t="str">
        <f>IFERROR(VLOOKUP($A519,'Raw - F'!$B:$R,6,FALSE),"")</f>
        <v>Hcap</v>
      </c>
      <c r="E519" s="2" t="str">
        <f>SUBSTITUTE(IFERROR(VLOOKUP($A519,'Raw - F'!$B:$O,9,FALSE),""),"0","")</f>
        <v>4yo+</v>
      </c>
      <c r="F519" s="2" t="str">
        <f>SUBSTITUTE(IFERROR(VLOOKUP($A519,'Raw - F'!$B:$O,7,FALSE),""),"0","")</f>
        <v>Open</v>
      </c>
      <c r="G519" s="2">
        <f>IFERROR(IF(VLOOKUP($A519,'Raw - F'!$B:$O,11,FALSE)&gt;1,VLOOKUP($A519,'Raw - F'!$B:$O,11,FALSE),IF(VLOOKUP($A519,'Raw - F'!$B:$M,12,FALSE)&lt;&gt;"",VLOOKUP($A519,'Raw - F'!$B:$M,12,FALSE),"")),"")</f>
        <v>5</v>
      </c>
      <c r="H519" s="4" t="str">
        <f>IFERROR(VLOOKUP($A519,'Raw - F'!$B:$O,13,FALSE),"")</f>
        <v>56-75</v>
      </c>
      <c r="I519" s="2" t="str">
        <f>IFERROR(VLOOKUP($A519,'Raw - F'!$B:$O,10,FALSE),"")</f>
        <v>A</v>
      </c>
      <c r="J519" s="2" t="str">
        <f>IFERROR(VLOOKUP($A519,'Raw - F'!$B:$P,15,FALSE),"")</f>
        <v>5f</v>
      </c>
      <c r="K519" s="16" t="str">
        <f>SUBSTITUTE(IFERROR(VLOOKUP($A519,'Raw - F'!$B:$X,23,FALSE),""),0,"")</f>
        <v xml:space="preserve"> </v>
      </c>
      <c r="L519" s="22" t="str">
        <f>IF(VLOOKUP($A519,'Raw - F'!$B:$AA,24,FALSE)="","",VLOOKUP($A519,'Raw - F'!$B:$AA,24,FALSE))</f>
        <v/>
      </c>
      <c r="M519" s="16" t="str">
        <f>SUBSTITUTE(IFERROR(VLOOKUP($A519,'Raw - F'!$B:$X,22,FALSE),""),0,"")</f>
        <v xml:space="preserve"> </v>
      </c>
      <c r="N519" s="16" t="str">
        <f>SUBSTITUTE(IFERROR(VLOOKUP($A519,'Raw - F'!$B:$X,8,FALSE),""),0,"")</f>
        <v/>
      </c>
      <c r="O519" s="16" t="str">
        <f>SUBSTITUTE(IFERROR(VLOOKUP($A519,'Raw - F'!$B:$AA,25,FALSE),""),0,"")</f>
        <v/>
      </c>
      <c r="P519" s="16" t="str">
        <f>SUBSTITUTE(IFERROR(VLOOKUP($A519,'Raw - F'!$B:$AA,21,FALSE),""),0,"")</f>
        <v/>
      </c>
    </row>
    <row r="520" spans="1:16" x14ac:dyDescent="0.35">
      <c r="A520">
        <v>511</v>
      </c>
      <c r="B520" s="9">
        <f>IFERROR(VLOOKUP($A520,'Raw - F'!$B:$R,2,FALSE),"")</f>
        <v>44341</v>
      </c>
      <c r="C520" s="2" t="str">
        <f>IFERROR(VLOOKUP($A520,'Raw - F'!$B:$R,3,FALSE),"")</f>
        <v>LINGFIELD PARK</v>
      </c>
      <c r="D520" s="2" t="str">
        <f>IFERROR(VLOOKUP($A520,'Raw - F'!$B:$R,6,FALSE),"")</f>
        <v>Hcap</v>
      </c>
      <c r="E520" s="2" t="str">
        <f>SUBSTITUTE(IFERROR(VLOOKUP($A520,'Raw - F'!$B:$O,9,FALSE),""),"0","")</f>
        <v>3yo</v>
      </c>
      <c r="F520" s="2" t="str">
        <f>SUBSTITUTE(IFERROR(VLOOKUP($A520,'Raw - F'!$B:$O,7,FALSE),""),"0","")</f>
        <v>Open</v>
      </c>
      <c r="G520" s="2">
        <f>IFERROR(IF(VLOOKUP($A520,'Raw - F'!$B:$O,11,FALSE)&gt;1,VLOOKUP($A520,'Raw - F'!$B:$O,11,FALSE),IF(VLOOKUP($A520,'Raw - F'!$B:$M,12,FALSE)&lt;&gt;"",VLOOKUP($A520,'Raw - F'!$B:$M,12,FALSE),"")),"")</f>
        <v>4</v>
      </c>
      <c r="H520" s="4" t="str">
        <f>IFERROR(VLOOKUP($A520,'Raw - F'!$B:$O,13,FALSE),"")</f>
        <v>66-85</v>
      </c>
      <c r="I520" s="2" t="str">
        <f>IFERROR(VLOOKUP($A520,'Raw - F'!$B:$O,10,FALSE),"")</f>
        <v>A</v>
      </c>
      <c r="J520" s="2" t="str">
        <f>IFERROR(VLOOKUP($A520,'Raw - F'!$B:$P,15,FALSE),"")</f>
        <v>6f</v>
      </c>
      <c r="K520" s="16" t="str">
        <f>SUBSTITUTE(IFERROR(VLOOKUP($A520,'Raw - F'!$B:$X,23,FALSE),""),0,"")</f>
        <v xml:space="preserve"> </v>
      </c>
      <c r="L520" s="22" t="str">
        <f>IF(VLOOKUP($A520,'Raw - F'!$B:$AA,24,FALSE)="","",VLOOKUP($A520,'Raw - F'!$B:$AA,24,FALSE))</f>
        <v/>
      </c>
      <c r="M520" s="16" t="str">
        <f>SUBSTITUTE(IFERROR(VLOOKUP($A520,'Raw - F'!$B:$X,22,FALSE),""),0,"")</f>
        <v xml:space="preserve"> </v>
      </c>
      <c r="N520" s="16" t="str">
        <f>SUBSTITUTE(IFERROR(VLOOKUP($A520,'Raw - F'!$B:$X,8,FALSE),""),0,"")</f>
        <v/>
      </c>
      <c r="O520" s="16" t="str">
        <f>SUBSTITUTE(IFERROR(VLOOKUP($A520,'Raw - F'!$B:$AA,25,FALSE),""),0,"")</f>
        <v/>
      </c>
      <c r="P520" s="16" t="str">
        <f>SUBSTITUTE(IFERROR(VLOOKUP($A520,'Raw - F'!$B:$AA,21,FALSE),""),0,"")</f>
        <v/>
      </c>
    </row>
    <row r="521" spans="1:16" x14ac:dyDescent="0.35">
      <c r="A521">
        <v>512</v>
      </c>
      <c r="B521" s="9">
        <f>IFERROR(VLOOKUP($A521,'Raw - F'!$B:$R,2,FALSE),"")</f>
        <v>44341</v>
      </c>
      <c r="C521" s="2" t="str">
        <f>IFERROR(VLOOKUP($A521,'Raw - F'!$B:$R,3,FALSE),"")</f>
        <v>LINGFIELD PARK</v>
      </c>
      <c r="D521" s="2" t="str">
        <f>IFERROR(VLOOKUP($A521,'Raw - F'!$B:$R,6,FALSE),"")</f>
        <v>Hcap</v>
      </c>
      <c r="E521" s="2" t="str">
        <f>SUBSTITUTE(IFERROR(VLOOKUP($A521,'Raw - F'!$B:$O,9,FALSE),""),"0","")</f>
        <v>3yo</v>
      </c>
      <c r="F521" s="2" t="str">
        <f>SUBSTITUTE(IFERROR(VLOOKUP($A521,'Raw - F'!$B:$O,7,FALSE),""),"0","")</f>
        <v>Open</v>
      </c>
      <c r="G521" s="2">
        <f>IFERROR(IF(VLOOKUP($A521,'Raw - F'!$B:$O,11,FALSE)&gt;1,VLOOKUP($A521,'Raw - F'!$B:$O,11,FALSE),IF(VLOOKUP($A521,'Raw - F'!$B:$M,12,FALSE)&lt;&gt;"",VLOOKUP($A521,'Raw - F'!$B:$M,12,FALSE),"")),"")</f>
        <v>5</v>
      </c>
      <c r="H521" s="4" t="str">
        <f>IFERROR(VLOOKUP($A521,'Raw - F'!$B:$O,13,FALSE),"")</f>
        <v>56-75</v>
      </c>
      <c r="I521" s="2" t="str">
        <f>IFERROR(VLOOKUP($A521,'Raw - F'!$B:$O,10,FALSE),"")</f>
        <v>A</v>
      </c>
      <c r="J521" s="2" t="str">
        <f>IFERROR(VLOOKUP($A521,'Raw - F'!$B:$P,15,FALSE),"")</f>
        <v>1m 4f</v>
      </c>
      <c r="K521" s="16" t="str">
        <f>SUBSTITUTE(IFERROR(VLOOKUP($A521,'Raw - F'!$B:$X,23,FALSE),""),0,"")</f>
        <v xml:space="preserve"> </v>
      </c>
      <c r="L521" s="22" t="str">
        <f>IF(VLOOKUP($A521,'Raw - F'!$B:$AA,24,FALSE)="","",VLOOKUP($A521,'Raw - F'!$B:$AA,24,FALSE))</f>
        <v/>
      </c>
      <c r="M521" s="16" t="str">
        <f>SUBSTITUTE(IFERROR(VLOOKUP($A521,'Raw - F'!$B:$X,22,FALSE),""),0,"")</f>
        <v xml:space="preserve"> </v>
      </c>
      <c r="N521" s="16" t="str">
        <f>SUBSTITUTE(IFERROR(VLOOKUP($A521,'Raw - F'!$B:$X,8,FALSE),""),0,"")</f>
        <v/>
      </c>
      <c r="O521" s="16" t="str">
        <f>SUBSTITUTE(IFERROR(VLOOKUP($A521,'Raw - F'!$B:$AA,25,FALSE),""),0,"")</f>
        <v/>
      </c>
      <c r="P521" s="16" t="str">
        <f>SUBSTITUTE(IFERROR(VLOOKUP($A521,'Raw - F'!$B:$AA,21,FALSE),""),0,"")</f>
        <v/>
      </c>
    </row>
    <row r="522" spans="1:16" x14ac:dyDescent="0.35">
      <c r="A522">
        <v>513</v>
      </c>
      <c r="B522" s="9">
        <f>IFERROR(VLOOKUP($A522,'Raw - F'!$B:$R,2,FALSE),"")</f>
        <v>44341</v>
      </c>
      <c r="C522" s="2" t="str">
        <f>IFERROR(VLOOKUP($A522,'Raw - F'!$B:$R,3,FALSE),"")</f>
        <v>LINGFIELD PARK</v>
      </c>
      <c r="D522" s="2" t="str">
        <f>IFERROR(VLOOKUP($A522,'Raw - F'!$B:$R,6,FALSE),"")</f>
        <v>WFA</v>
      </c>
      <c r="E522" s="2" t="str">
        <f>SUBSTITUTE(IFERROR(VLOOKUP($A522,'Raw - F'!$B:$O,9,FALSE),""),"0","")</f>
        <v>2yo</v>
      </c>
      <c r="F522" s="2" t="str">
        <f>SUBSTITUTE(IFERROR(VLOOKUP($A522,'Raw - F'!$B:$O,7,FALSE),""),"0","")</f>
        <v>Nov</v>
      </c>
      <c r="G522" s="2">
        <f>IFERROR(IF(VLOOKUP($A522,'Raw - F'!$B:$O,11,FALSE)&gt;1,VLOOKUP($A522,'Raw - F'!$B:$O,11,FALSE),IF(VLOOKUP($A522,'Raw - F'!$B:$M,12,FALSE)&lt;&gt;"",VLOOKUP($A522,'Raw - F'!$B:$M,12,FALSE),"")),"")</f>
        <v>5</v>
      </c>
      <c r="H522" s="4" t="str">
        <f>IFERROR(VLOOKUP($A522,'Raw - F'!$B:$O,13,FALSE),"")</f>
        <v>Open</v>
      </c>
      <c r="I522" s="2" t="str">
        <f>IFERROR(VLOOKUP($A522,'Raw - F'!$B:$O,10,FALSE),"")</f>
        <v>A</v>
      </c>
      <c r="J522" s="2" t="str">
        <f>IFERROR(VLOOKUP($A522,'Raw - F'!$B:$P,15,FALSE),"")</f>
        <v>6f</v>
      </c>
      <c r="K522" s="16" t="str">
        <f>SUBSTITUTE(IFERROR(VLOOKUP($A522,'Raw - F'!$B:$X,23,FALSE),""),0,"")</f>
        <v xml:space="preserve"> </v>
      </c>
      <c r="L522" s="22" t="str">
        <f>IF(VLOOKUP($A522,'Raw - F'!$B:$AA,24,FALSE)="","",VLOOKUP($A522,'Raw - F'!$B:$AA,24,FALSE))</f>
        <v/>
      </c>
      <c r="M522" s="16" t="str">
        <f>SUBSTITUTE(IFERROR(VLOOKUP($A522,'Raw - F'!$B:$X,22,FALSE),""),0,"")</f>
        <v xml:space="preserve"> </v>
      </c>
      <c r="N522" s="16" t="str">
        <f>SUBSTITUTE(IFERROR(VLOOKUP($A522,'Raw - F'!$B:$X,8,FALSE),""),0,"")</f>
        <v/>
      </c>
      <c r="O522" s="16" t="str">
        <f>SUBSTITUTE(IFERROR(VLOOKUP($A522,'Raw - F'!$B:$AA,25,FALSE),""),0,"")</f>
        <v>EBF</v>
      </c>
      <c r="P522" s="16" t="str">
        <f>SUBSTITUTE(IFERROR(VLOOKUP($A522,'Raw - F'!$B:$AA,21,FALSE),""),0,"")</f>
        <v/>
      </c>
    </row>
    <row r="523" spans="1:16" x14ac:dyDescent="0.35">
      <c r="A523">
        <v>514</v>
      </c>
      <c r="B523" s="9">
        <f>IFERROR(VLOOKUP($A523,'Raw - F'!$B:$R,2,FALSE),"")</f>
        <v>44341</v>
      </c>
      <c r="C523" s="2" t="str">
        <f>IFERROR(VLOOKUP($A523,'Raw - F'!$B:$R,3,FALSE),"")</f>
        <v>LINGFIELD PARK</v>
      </c>
      <c r="D523" s="2" t="str">
        <f>IFERROR(VLOOKUP($A523,'Raw - F'!$B:$R,6,FALSE),"")</f>
        <v>WFA</v>
      </c>
      <c r="E523" s="2" t="str">
        <f>SUBSTITUTE(IFERROR(VLOOKUP($A523,'Raw - F'!$B:$O,9,FALSE),""),"0","")</f>
        <v>3yo+</v>
      </c>
      <c r="F523" s="2" t="str">
        <f>SUBSTITUTE(IFERROR(VLOOKUP($A523,'Raw - F'!$B:$O,7,FALSE),""),"0","")</f>
        <v>Nov</v>
      </c>
      <c r="G523" s="2">
        <f>IFERROR(IF(VLOOKUP($A523,'Raw - F'!$B:$O,11,FALSE)&gt;1,VLOOKUP($A523,'Raw - F'!$B:$O,11,FALSE),IF(VLOOKUP($A523,'Raw - F'!$B:$M,12,FALSE)&lt;&gt;"",VLOOKUP($A523,'Raw - F'!$B:$M,12,FALSE),"")),"")</f>
        <v>5</v>
      </c>
      <c r="H523" s="4" t="str">
        <f>IFERROR(VLOOKUP($A523,'Raw - F'!$B:$O,13,FALSE),"")</f>
        <v>Open</v>
      </c>
      <c r="I523" s="2" t="str">
        <f>IFERROR(VLOOKUP($A523,'Raw - F'!$B:$O,10,FALSE),"")</f>
        <v>A</v>
      </c>
      <c r="J523" s="2" t="str">
        <f>IFERROR(VLOOKUP($A523,'Raw - F'!$B:$P,15,FALSE),"")</f>
        <v>1m 2f</v>
      </c>
      <c r="K523" s="16" t="str">
        <f>SUBSTITUTE(IFERROR(VLOOKUP($A523,'Raw - F'!$B:$X,23,FALSE),""),0,"")</f>
        <v xml:space="preserve"> </v>
      </c>
      <c r="L523" s="22" t="str">
        <f>IF(VLOOKUP($A523,'Raw - F'!$B:$AA,24,FALSE)="","",VLOOKUP($A523,'Raw - F'!$B:$AA,24,FALSE))</f>
        <v/>
      </c>
      <c r="M523" s="16" t="str">
        <f>SUBSTITUTE(IFERROR(VLOOKUP($A523,'Raw - F'!$B:$X,22,FALSE),""),0,"")</f>
        <v xml:space="preserve"> </v>
      </c>
      <c r="N523" s="16" t="str">
        <f>SUBSTITUTE(IFERROR(VLOOKUP($A523,'Raw - F'!$B:$X,8,FALSE),""),0,"")</f>
        <v/>
      </c>
      <c r="O523" s="16" t="str">
        <f>SUBSTITUTE(IFERROR(VLOOKUP($A523,'Raw - F'!$B:$AA,25,FALSE),""),0,"")</f>
        <v/>
      </c>
      <c r="P523" s="16" t="str">
        <f>SUBSTITUTE(IFERROR(VLOOKUP($A523,'Raw - F'!$B:$AA,21,FALSE),""),0,"")</f>
        <v/>
      </c>
    </row>
    <row r="524" spans="1:16" x14ac:dyDescent="0.35">
      <c r="A524">
        <v>515</v>
      </c>
      <c r="B524" s="9">
        <f>IFERROR(VLOOKUP($A524,'Raw - F'!$B:$R,2,FALSE),"")</f>
        <v>44341</v>
      </c>
      <c r="C524" s="2" t="str">
        <f>IFERROR(VLOOKUP($A524,'Raw - F'!$B:$R,3,FALSE),"")</f>
        <v>LINGFIELD PARK</v>
      </c>
      <c r="D524" s="2" t="str">
        <f>IFERROR(VLOOKUP($A524,'Raw - F'!$B:$R,6,FALSE),"")</f>
        <v>Hcap</v>
      </c>
      <c r="E524" s="2" t="str">
        <f>SUBSTITUTE(IFERROR(VLOOKUP($A524,'Raw - F'!$B:$O,9,FALSE),""),"0","")</f>
        <v>3yo</v>
      </c>
      <c r="F524" s="2" t="str">
        <f>SUBSTITUTE(IFERROR(VLOOKUP($A524,'Raw - F'!$B:$O,7,FALSE),""),"0","")</f>
        <v>Open</v>
      </c>
      <c r="G524" s="2">
        <f>IFERROR(IF(VLOOKUP($A524,'Raw - F'!$B:$O,11,FALSE)&gt;1,VLOOKUP($A524,'Raw - F'!$B:$O,11,FALSE),IF(VLOOKUP($A524,'Raw - F'!$B:$M,12,FALSE)&lt;&gt;"",VLOOKUP($A524,'Raw - F'!$B:$M,12,FALSE),"")),"")</f>
        <v>6</v>
      </c>
      <c r="H524" s="4" t="str">
        <f>IFERROR(VLOOKUP($A524,'Raw - F'!$B:$O,13,FALSE),"")</f>
        <v>46-65</v>
      </c>
      <c r="I524" s="2" t="str">
        <f>IFERROR(VLOOKUP($A524,'Raw - F'!$B:$O,10,FALSE),"")</f>
        <v>A</v>
      </c>
      <c r="J524" s="2" t="str">
        <f>IFERROR(VLOOKUP($A524,'Raw - F'!$B:$P,15,FALSE),"")</f>
        <v>7f</v>
      </c>
      <c r="K524" s="16" t="str">
        <f>SUBSTITUTE(IFERROR(VLOOKUP($A524,'Raw - F'!$B:$X,23,FALSE),""),0,"")</f>
        <v xml:space="preserve"> </v>
      </c>
      <c r="L524" s="22" t="str">
        <f>IF(VLOOKUP($A524,'Raw - F'!$B:$AA,24,FALSE)="","",VLOOKUP($A524,'Raw - F'!$B:$AA,24,FALSE))</f>
        <v/>
      </c>
      <c r="M524" s="16" t="str">
        <f>SUBSTITUTE(IFERROR(VLOOKUP($A524,'Raw - F'!$B:$X,22,FALSE),""),0,"")</f>
        <v xml:space="preserve"> </v>
      </c>
      <c r="N524" s="16" t="str">
        <f>SUBSTITUTE(IFERROR(VLOOKUP($A524,'Raw - F'!$B:$X,8,FALSE),""),0,"")</f>
        <v/>
      </c>
      <c r="O524" s="16" t="str">
        <f>SUBSTITUTE(IFERROR(VLOOKUP($A524,'Raw - F'!$B:$AA,25,FALSE),""),0,"")</f>
        <v/>
      </c>
      <c r="P524" s="16" t="str">
        <f>SUBSTITUTE(IFERROR(VLOOKUP($A524,'Raw - F'!$B:$AA,21,FALSE),""),0,"")</f>
        <v/>
      </c>
    </row>
    <row r="525" spans="1:16" x14ac:dyDescent="0.35">
      <c r="A525">
        <v>516</v>
      </c>
      <c r="B525" s="9">
        <f>IFERROR(VLOOKUP($A525,'Raw - F'!$B:$R,2,FALSE),"")</f>
        <v>44341</v>
      </c>
      <c r="C525" s="2" t="str">
        <f>IFERROR(VLOOKUP($A525,'Raw - F'!$B:$R,3,FALSE),"")</f>
        <v>LINGFIELD PARK</v>
      </c>
      <c r="D525" s="2" t="str">
        <f>IFERROR(VLOOKUP($A525,'Raw - F'!$B:$R,6,FALSE),"")</f>
        <v>Hcap</v>
      </c>
      <c r="E525" s="2" t="str">
        <f>SUBSTITUTE(IFERROR(VLOOKUP($A525,'Raw - F'!$B:$O,9,FALSE),""),"0","")</f>
        <v>4yo+</v>
      </c>
      <c r="F525" s="2" t="str">
        <f>SUBSTITUTE(IFERROR(VLOOKUP($A525,'Raw - F'!$B:$O,7,FALSE),""),"0","")</f>
        <v>Open</v>
      </c>
      <c r="G525" s="2">
        <f>IFERROR(IF(VLOOKUP($A525,'Raw - F'!$B:$O,11,FALSE)&gt;1,VLOOKUP($A525,'Raw - F'!$B:$O,11,FALSE),IF(VLOOKUP($A525,'Raw - F'!$B:$M,12,FALSE)&lt;&gt;"",VLOOKUP($A525,'Raw - F'!$B:$M,12,FALSE),"")),"")</f>
        <v>5</v>
      </c>
      <c r="H525" s="4" t="str">
        <f>IFERROR(VLOOKUP($A525,'Raw - F'!$B:$O,13,FALSE),"")</f>
        <v>51-70</v>
      </c>
      <c r="I525" s="2" t="str">
        <f>IFERROR(VLOOKUP($A525,'Raw - F'!$B:$O,10,FALSE),"")</f>
        <v>A</v>
      </c>
      <c r="J525" s="2" t="str">
        <f>IFERROR(VLOOKUP($A525,'Raw - F'!$B:$P,15,FALSE),"")</f>
        <v>2m+</v>
      </c>
      <c r="K525" s="16" t="str">
        <f>SUBSTITUTE(IFERROR(VLOOKUP($A525,'Raw - F'!$B:$X,23,FALSE),""),0,"")</f>
        <v xml:space="preserve"> </v>
      </c>
      <c r="L525" s="22" t="str">
        <f>IF(VLOOKUP($A525,'Raw - F'!$B:$AA,24,FALSE)="","",VLOOKUP($A525,'Raw - F'!$B:$AA,24,FALSE))</f>
        <v/>
      </c>
      <c r="M525" s="16" t="str">
        <f>SUBSTITUTE(IFERROR(VLOOKUP($A525,'Raw - F'!$B:$X,22,FALSE),""),0,"")</f>
        <v xml:space="preserve"> </v>
      </c>
      <c r="N525" s="16" t="str">
        <f>SUBSTITUTE(IFERROR(VLOOKUP($A525,'Raw - F'!$B:$X,8,FALSE),""),0,"")</f>
        <v/>
      </c>
      <c r="O525" s="16" t="str">
        <f>SUBSTITUTE(IFERROR(VLOOKUP($A525,'Raw - F'!$B:$AA,25,FALSE),""),0,"")</f>
        <v/>
      </c>
      <c r="P525" s="16" t="str">
        <f>SUBSTITUTE(IFERROR(VLOOKUP($A525,'Raw - F'!$B:$AA,21,FALSE),""),0,"")</f>
        <v/>
      </c>
    </row>
    <row r="526" spans="1:16" x14ac:dyDescent="0.35">
      <c r="A526">
        <v>517</v>
      </c>
      <c r="B526" s="9">
        <f>IFERROR(VLOOKUP($A526,'Raw - F'!$B:$R,2,FALSE),"")</f>
        <v>44341</v>
      </c>
      <c r="C526" s="2" t="str">
        <f>IFERROR(VLOOKUP($A526,'Raw - F'!$B:$R,3,FALSE),"")</f>
        <v>MUSSELBURGH</v>
      </c>
      <c r="D526" s="2" t="str">
        <f>IFERROR(VLOOKUP($A526,'Raw - F'!$B:$R,6,FALSE),"")</f>
        <v>Hcap</v>
      </c>
      <c r="E526" s="2" t="str">
        <f>SUBSTITUTE(IFERROR(VLOOKUP($A526,'Raw - F'!$B:$O,9,FALSE),""),"0","")</f>
        <v>4yo+</v>
      </c>
      <c r="F526" s="2" t="str">
        <f>SUBSTITUTE(IFERROR(VLOOKUP($A526,'Raw - F'!$B:$O,7,FALSE),""),"0","")</f>
        <v>Open</v>
      </c>
      <c r="G526" s="2">
        <f>IFERROR(IF(VLOOKUP($A526,'Raw - F'!$B:$O,11,FALSE)&gt;1,VLOOKUP($A526,'Raw - F'!$B:$O,11,FALSE),IF(VLOOKUP($A526,'Raw - F'!$B:$M,12,FALSE)&lt;&gt;"",VLOOKUP($A526,'Raw - F'!$B:$M,12,FALSE),"")),"")</f>
        <v>4</v>
      </c>
      <c r="H526" s="4" t="str">
        <f>IFERROR(VLOOKUP($A526,'Raw - F'!$B:$O,13,FALSE),"")</f>
        <v>66-85</v>
      </c>
      <c r="I526" s="2" t="str">
        <f>IFERROR(VLOOKUP($A526,'Raw - F'!$B:$O,10,FALSE),"")</f>
        <v>A</v>
      </c>
      <c r="J526" s="2" t="str">
        <f>IFERROR(VLOOKUP($A526,'Raw - F'!$B:$P,15,FALSE),"")</f>
        <v>1m 1f</v>
      </c>
      <c r="K526" s="16" t="str">
        <f>SUBSTITUTE(IFERROR(VLOOKUP($A526,'Raw - F'!$B:$X,23,FALSE),""),0,"")</f>
        <v xml:space="preserve"> </v>
      </c>
      <c r="L526" s="22" t="str">
        <f>IF(VLOOKUP($A526,'Raw - F'!$B:$AA,24,FALSE)="","",VLOOKUP($A526,'Raw - F'!$B:$AA,24,FALSE))</f>
        <v/>
      </c>
      <c r="M526" s="16" t="str">
        <f>SUBSTITUTE(IFERROR(VLOOKUP($A526,'Raw - F'!$B:$X,22,FALSE),""),0,"")</f>
        <v xml:space="preserve"> </v>
      </c>
      <c r="N526" s="16" t="str">
        <f>SUBSTITUTE(IFERROR(VLOOKUP($A526,'Raw - F'!$B:$X,8,FALSE),""),0,"")</f>
        <v/>
      </c>
      <c r="O526" s="16" t="str">
        <f>SUBSTITUTE(IFERROR(VLOOKUP($A526,'Raw - F'!$B:$AA,25,FALSE),""),0,"")</f>
        <v/>
      </c>
      <c r="P526" s="16" t="str">
        <f>SUBSTITUTE(IFERROR(VLOOKUP($A526,'Raw - F'!$B:$AA,21,FALSE),""),0,"")</f>
        <v/>
      </c>
    </row>
    <row r="527" spans="1:16" x14ac:dyDescent="0.35">
      <c r="A527">
        <v>518</v>
      </c>
      <c r="B527" s="9">
        <f>IFERROR(VLOOKUP($A527,'Raw - F'!$B:$R,2,FALSE),"")</f>
        <v>44341</v>
      </c>
      <c r="C527" s="2" t="str">
        <f>IFERROR(VLOOKUP($A527,'Raw - F'!$B:$R,3,FALSE),"")</f>
        <v>MUSSELBURGH</v>
      </c>
      <c r="D527" s="2" t="str">
        <f>IFERROR(VLOOKUP($A527,'Raw - F'!$B:$R,6,FALSE),"")</f>
        <v>Hcap</v>
      </c>
      <c r="E527" s="2" t="str">
        <f>SUBSTITUTE(IFERROR(VLOOKUP($A527,'Raw - F'!$B:$O,9,FALSE),""),"0","")</f>
        <v>4yo+</v>
      </c>
      <c r="F527" s="2" t="str">
        <f>SUBSTITUTE(IFERROR(VLOOKUP($A527,'Raw - F'!$B:$O,7,FALSE),""),"0","")</f>
        <v>Open</v>
      </c>
      <c r="G527" s="2">
        <f>IFERROR(IF(VLOOKUP($A527,'Raw - F'!$B:$O,11,FALSE)&gt;1,VLOOKUP($A527,'Raw - F'!$B:$O,11,FALSE),IF(VLOOKUP($A527,'Raw - F'!$B:$M,12,FALSE)&lt;&gt;"",VLOOKUP($A527,'Raw - F'!$B:$M,12,FALSE),"")),"")</f>
        <v>4</v>
      </c>
      <c r="H527" s="4" t="str">
        <f>IFERROR(VLOOKUP($A527,'Raw - F'!$B:$O,13,FALSE),"")</f>
        <v>61-80</v>
      </c>
      <c r="I527" s="2" t="str">
        <f>IFERROR(VLOOKUP($A527,'Raw - F'!$B:$O,10,FALSE),"")</f>
        <v>A</v>
      </c>
      <c r="J527" s="2" t="str">
        <f>IFERROR(VLOOKUP($A527,'Raw - F'!$B:$P,15,FALSE),"")</f>
        <v>1m 4f</v>
      </c>
      <c r="K527" s="16" t="str">
        <f>SUBSTITUTE(IFERROR(VLOOKUP($A527,'Raw - F'!$B:$X,23,FALSE),""),0,"")</f>
        <v xml:space="preserve"> </v>
      </c>
      <c r="L527" s="22" t="str">
        <f>IF(VLOOKUP($A527,'Raw - F'!$B:$AA,24,FALSE)="","",VLOOKUP($A527,'Raw - F'!$B:$AA,24,FALSE))</f>
        <v/>
      </c>
      <c r="M527" s="16" t="str">
        <f>SUBSTITUTE(IFERROR(VLOOKUP($A527,'Raw - F'!$B:$X,22,FALSE),""),0,"")</f>
        <v xml:space="preserve"> </v>
      </c>
      <c r="N527" s="16" t="str">
        <f>SUBSTITUTE(IFERROR(VLOOKUP($A527,'Raw - F'!$B:$X,8,FALSE),""),0,"")</f>
        <v/>
      </c>
      <c r="O527" s="16" t="str">
        <f>SUBSTITUTE(IFERROR(VLOOKUP($A527,'Raw - F'!$B:$AA,25,FALSE),""),0,"")</f>
        <v/>
      </c>
      <c r="P527" s="16" t="str">
        <f>SUBSTITUTE(IFERROR(VLOOKUP($A527,'Raw - F'!$B:$AA,21,FALSE),""),0,"")</f>
        <v/>
      </c>
    </row>
    <row r="528" spans="1:16" x14ac:dyDescent="0.35">
      <c r="A528">
        <v>519</v>
      </c>
      <c r="B528" s="9">
        <f>IFERROR(VLOOKUP($A528,'Raw - F'!$B:$R,2,FALSE),"")</f>
        <v>44341</v>
      </c>
      <c r="C528" s="2" t="str">
        <f>IFERROR(VLOOKUP($A528,'Raw - F'!$B:$R,3,FALSE),"")</f>
        <v>MUSSELBURGH</v>
      </c>
      <c r="D528" s="2" t="str">
        <f>IFERROR(VLOOKUP($A528,'Raw - F'!$B:$R,6,FALSE),"")</f>
        <v>WFA</v>
      </c>
      <c r="E528" s="2" t="str">
        <f>SUBSTITUTE(IFERROR(VLOOKUP($A528,'Raw - F'!$B:$O,9,FALSE),""),"0","")</f>
        <v>3yo</v>
      </c>
      <c r="F528" s="2" t="str">
        <f>SUBSTITUTE(IFERROR(VLOOKUP($A528,'Raw - F'!$B:$O,7,FALSE),""),"0","")</f>
        <v>Mdn</v>
      </c>
      <c r="G528" s="2">
        <f>IFERROR(IF(VLOOKUP($A528,'Raw - F'!$B:$O,11,FALSE)&gt;1,VLOOKUP($A528,'Raw - F'!$B:$O,11,FALSE),IF(VLOOKUP($A528,'Raw - F'!$B:$M,12,FALSE)&lt;&gt;"",VLOOKUP($A528,'Raw - F'!$B:$M,12,FALSE),"")),"")</f>
        <v>6</v>
      </c>
      <c r="H528" s="4" t="str">
        <f>IFERROR(VLOOKUP($A528,'Raw - F'!$B:$O,13,FALSE),"")</f>
        <v>Open</v>
      </c>
      <c r="I528" s="2" t="str">
        <f>IFERROR(VLOOKUP($A528,'Raw - F'!$B:$O,10,FALSE),"")</f>
        <v>A</v>
      </c>
      <c r="J528" s="2" t="str">
        <f>IFERROR(VLOOKUP($A528,'Raw - F'!$B:$P,15,FALSE),"")</f>
        <v>1m 1f</v>
      </c>
      <c r="K528" s="16" t="str">
        <f>SUBSTITUTE(IFERROR(VLOOKUP($A528,'Raw - F'!$B:$X,23,FALSE),""),0,"")</f>
        <v>Med.</v>
      </c>
      <c r="L528" s="22">
        <f>IF(VLOOKUP($A528,'Raw - F'!$B:$AA,24,FALSE)="","",VLOOKUP($A528,'Raw - F'!$B:$AA,24,FALSE))</f>
        <v>22000</v>
      </c>
      <c r="M528" s="16" t="str">
        <f>SUBSTITUTE(IFERROR(VLOOKUP($A528,'Raw - F'!$B:$X,22,FALSE),""),0,"")</f>
        <v xml:space="preserve"> </v>
      </c>
      <c r="N528" s="16" t="str">
        <f>SUBSTITUTE(IFERROR(VLOOKUP($A528,'Raw - F'!$B:$X,8,FALSE),""),0,"")</f>
        <v/>
      </c>
      <c r="O528" s="16" t="str">
        <f>SUBSTITUTE(IFERROR(VLOOKUP($A528,'Raw - F'!$B:$AA,25,FALSE),""),0,"")</f>
        <v/>
      </c>
      <c r="P528" s="16" t="str">
        <f>SUBSTITUTE(IFERROR(VLOOKUP($A528,'Raw - F'!$B:$AA,21,FALSE),""),0,"")</f>
        <v/>
      </c>
    </row>
    <row r="529" spans="1:16" x14ac:dyDescent="0.35">
      <c r="A529">
        <v>520</v>
      </c>
      <c r="B529" s="9">
        <f>IFERROR(VLOOKUP($A529,'Raw - F'!$B:$R,2,FALSE),"")</f>
        <v>44341</v>
      </c>
      <c r="C529" s="2" t="str">
        <f>IFERROR(VLOOKUP($A529,'Raw - F'!$B:$R,3,FALSE),"")</f>
        <v>MUSSELBURGH</v>
      </c>
      <c r="D529" s="2" t="str">
        <f>IFERROR(VLOOKUP($A529,'Raw - F'!$B:$R,6,FALSE),"")</f>
        <v>Hcap</v>
      </c>
      <c r="E529" s="2" t="str">
        <f>SUBSTITUTE(IFERROR(VLOOKUP($A529,'Raw - F'!$B:$O,9,FALSE),""),"0","")</f>
        <v>4yo+</v>
      </c>
      <c r="F529" s="2" t="str">
        <f>SUBSTITUTE(IFERROR(VLOOKUP($A529,'Raw - F'!$B:$O,7,FALSE),""),"0","")</f>
        <v>Open</v>
      </c>
      <c r="G529" s="2">
        <f>IFERROR(IF(VLOOKUP($A529,'Raw - F'!$B:$O,11,FALSE)&gt;1,VLOOKUP($A529,'Raw - F'!$B:$O,11,FALSE),IF(VLOOKUP($A529,'Raw - F'!$B:$M,12,FALSE)&lt;&gt;"",VLOOKUP($A529,'Raw - F'!$B:$M,12,FALSE),"")),"")</f>
        <v>6</v>
      </c>
      <c r="H529" s="4" t="str">
        <f>IFERROR(VLOOKUP($A529,'Raw - F'!$B:$O,13,FALSE),"")</f>
        <v>46-60</v>
      </c>
      <c r="I529" s="2" t="str">
        <f>IFERROR(VLOOKUP($A529,'Raw - F'!$B:$O,10,FALSE),"")</f>
        <v>A</v>
      </c>
      <c r="J529" s="2" t="str">
        <f>IFERROR(VLOOKUP($A529,'Raw - F'!$B:$P,15,FALSE),"")</f>
        <v>7f</v>
      </c>
      <c r="K529" s="16" t="str">
        <f>SUBSTITUTE(IFERROR(VLOOKUP($A529,'Raw - F'!$B:$X,23,FALSE),""),0,"")</f>
        <v xml:space="preserve"> </v>
      </c>
      <c r="L529" s="22" t="str">
        <f>IF(VLOOKUP($A529,'Raw - F'!$B:$AA,24,FALSE)="","",VLOOKUP($A529,'Raw - F'!$B:$AA,24,FALSE))</f>
        <v/>
      </c>
      <c r="M529" s="16" t="str">
        <f>SUBSTITUTE(IFERROR(VLOOKUP($A529,'Raw - F'!$B:$X,22,FALSE),""),0,"")</f>
        <v xml:space="preserve"> </v>
      </c>
      <c r="N529" s="16" t="str">
        <f>SUBSTITUTE(IFERROR(VLOOKUP($A529,'Raw - F'!$B:$X,8,FALSE),""),0,"")</f>
        <v/>
      </c>
      <c r="O529" s="16" t="str">
        <f>SUBSTITUTE(IFERROR(VLOOKUP($A529,'Raw - F'!$B:$AA,25,FALSE),""),0,"")</f>
        <v/>
      </c>
      <c r="P529" s="16" t="str">
        <f>SUBSTITUTE(IFERROR(VLOOKUP($A529,'Raw - F'!$B:$AA,21,FALSE),""),0,"")</f>
        <v/>
      </c>
    </row>
    <row r="530" spans="1:16" x14ac:dyDescent="0.35">
      <c r="A530">
        <v>521</v>
      </c>
      <c r="B530" s="9">
        <f>IFERROR(VLOOKUP($A530,'Raw - F'!$B:$R,2,FALSE),"")</f>
        <v>44341</v>
      </c>
      <c r="C530" s="2" t="str">
        <f>IFERROR(VLOOKUP($A530,'Raw - F'!$B:$R,3,FALSE),"")</f>
        <v>MUSSELBURGH</v>
      </c>
      <c r="D530" s="2" t="str">
        <f>IFERROR(VLOOKUP($A530,'Raw - F'!$B:$R,6,FALSE),"")</f>
        <v>Hcap</v>
      </c>
      <c r="E530" s="2" t="str">
        <f>SUBSTITUTE(IFERROR(VLOOKUP($A530,'Raw - F'!$B:$O,9,FALSE),""),"0","")</f>
        <v>4yo+</v>
      </c>
      <c r="F530" s="2" t="str">
        <f>SUBSTITUTE(IFERROR(VLOOKUP($A530,'Raw - F'!$B:$O,7,FALSE),""),"0","")</f>
        <v>Open</v>
      </c>
      <c r="G530" s="2">
        <f>IFERROR(IF(VLOOKUP($A530,'Raw - F'!$B:$O,11,FALSE)&gt;1,VLOOKUP($A530,'Raw - F'!$B:$O,11,FALSE),IF(VLOOKUP($A530,'Raw - F'!$B:$M,12,FALSE)&lt;&gt;"",VLOOKUP($A530,'Raw - F'!$B:$M,12,FALSE),"")),"")</f>
        <v>6</v>
      </c>
      <c r="H530" s="4" t="str">
        <f>IFERROR(VLOOKUP($A530,'Raw - F'!$B:$O,13,FALSE),"")</f>
        <v>46-55</v>
      </c>
      <c r="I530" s="2" t="str">
        <f>IFERROR(VLOOKUP($A530,'Raw - F'!$B:$O,10,FALSE),"")</f>
        <v>A</v>
      </c>
      <c r="J530" s="2" t="str">
        <f>IFERROR(VLOOKUP($A530,'Raw - F'!$B:$P,15,FALSE),"")</f>
        <v>5f</v>
      </c>
      <c r="K530" s="16" t="str">
        <f>SUBSTITUTE(IFERROR(VLOOKUP($A530,'Raw - F'!$B:$X,23,FALSE),""),0,"")</f>
        <v xml:space="preserve"> </v>
      </c>
      <c r="L530" s="22" t="str">
        <f>IF(VLOOKUP($A530,'Raw - F'!$B:$AA,24,FALSE)="","",VLOOKUP($A530,'Raw - F'!$B:$AA,24,FALSE))</f>
        <v/>
      </c>
      <c r="M530" s="16" t="str">
        <f>SUBSTITUTE(IFERROR(VLOOKUP($A530,'Raw - F'!$B:$X,22,FALSE),""),0,"")</f>
        <v xml:space="preserve"> </v>
      </c>
      <c r="N530" s="16" t="str">
        <f>SUBSTITUTE(IFERROR(VLOOKUP($A530,'Raw - F'!$B:$X,8,FALSE),""),0,"")</f>
        <v/>
      </c>
      <c r="O530" s="16" t="str">
        <f>SUBSTITUTE(IFERROR(VLOOKUP($A530,'Raw - F'!$B:$AA,25,FALSE),""),0,"")</f>
        <v/>
      </c>
      <c r="P530" s="16" t="str">
        <f>SUBSTITUTE(IFERROR(VLOOKUP($A530,'Raw - F'!$B:$AA,21,FALSE),""),0,"")</f>
        <v/>
      </c>
    </row>
    <row r="531" spans="1:16" x14ac:dyDescent="0.35">
      <c r="A531">
        <v>522</v>
      </c>
      <c r="B531" s="9">
        <f>IFERROR(VLOOKUP($A531,'Raw - F'!$B:$R,2,FALSE),"")</f>
        <v>44341</v>
      </c>
      <c r="C531" s="2" t="str">
        <f>IFERROR(VLOOKUP($A531,'Raw - F'!$B:$R,3,FALSE),"")</f>
        <v>MUSSELBURGH</v>
      </c>
      <c r="D531" s="2" t="str">
        <f>IFERROR(VLOOKUP($A531,'Raw - F'!$B:$R,6,FALSE),"")</f>
        <v>Hcap</v>
      </c>
      <c r="E531" s="2" t="str">
        <f>SUBSTITUTE(IFERROR(VLOOKUP($A531,'Raw - F'!$B:$O,9,FALSE),""),"0","")</f>
        <v>4yo+</v>
      </c>
      <c r="F531" s="2" t="str">
        <f>SUBSTITUTE(IFERROR(VLOOKUP($A531,'Raw - F'!$B:$O,7,FALSE),""),"0","")</f>
        <v>Open</v>
      </c>
      <c r="G531" s="2">
        <f>IFERROR(IF(VLOOKUP($A531,'Raw - F'!$B:$O,11,FALSE)&gt;1,VLOOKUP($A531,'Raw - F'!$B:$O,11,FALSE),IF(VLOOKUP($A531,'Raw - F'!$B:$M,12,FALSE)&lt;&gt;"",VLOOKUP($A531,'Raw - F'!$B:$M,12,FALSE),"")),"")</f>
        <v>6</v>
      </c>
      <c r="H531" s="4" t="str">
        <f>IFERROR(VLOOKUP($A531,'Raw - F'!$B:$O,13,FALSE),"")</f>
        <v>46-60</v>
      </c>
      <c r="I531" s="2" t="str">
        <f>IFERROR(VLOOKUP($A531,'Raw - F'!$B:$O,10,FALSE),"")</f>
        <v>A</v>
      </c>
      <c r="J531" s="2" t="str">
        <f>IFERROR(VLOOKUP($A531,'Raw - F'!$B:$P,15,FALSE),"")</f>
        <v>1m 4f</v>
      </c>
      <c r="K531" s="16" t="str">
        <f>SUBSTITUTE(IFERROR(VLOOKUP($A531,'Raw - F'!$B:$X,23,FALSE),""),0,"")</f>
        <v xml:space="preserve"> </v>
      </c>
      <c r="L531" s="22" t="str">
        <f>IF(VLOOKUP($A531,'Raw - F'!$B:$AA,24,FALSE)="","",VLOOKUP($A531,'Raw - F'!$B:$AA,24,FALSE))</f>
        <v/>
      </c>
      <c r="M531" s="16" t="str">
        <f>SUBSTITUTE(IFERROR(VLOOKUP($A531,'Raw - F'!$B:$X,22,FALSE),""),0,"")</f>
        <v xml:space="preserve"> </v>
      </c>
      <c r="N531" s="16" t="str">
        <f>SUBSTITUTE(IFERROR(VLOOKUP($A531,'Raw - F'!$B:$X,8,FALSE),""),0,"")</f>
        <v/>
      </c>
      <c r="O531" s="16" t="str">
        <f>SUBSTITUTE(IFERROR(VLOOKUP($A531,'Raw - F'!$B:$AA,25,FALSE),""),0,"")</f>
        <v/>
      </c>
      <c r="P531" s="16" t="str">
        <f>SUBSTITUTE(IFERROR(VLOOKUP($A531,'Raw - F'!$B:$AA,21,FALSE),""),0,"")</f>
        <v/>
      </c>
    </row>
    <row r="532" spans="1:16" x14ac:dyDescent="0.35">
      <c r="A532">
        <v>523</v>
      </c>
      <c r="B532" s="9">
        <f>IFERROR(VLOOKUP($A532,'Raw - F'!$B:$R,2,FALSE),"")</f>
        <v>44341</v>
      </c>
      <c r="C532" s="2" t="str">
        <f>IFERROR(VLOOKUP($A532,'Raw - F'!$B:$R,3,FALSE),"")</f>
        <v>MUSSELBURGH</v>
      </c>
      <c r="D532" s="2" t="str">
        <f>IFERROR(VLOOKUP($A532,'Raw - F'!$B:$R,6,FALSE),"")</f>
        <v>Hcap</v>
      </c>
      <c r="E532" s="2" t="str">
        <f>SUBSTITUTE(IFERROR(VLOOKUP($A532,'Raw - F'!$B:$O,9,FALSE),""),"0","")</f>
        <v>3yo</v>
      </c>
      <c r="F532" s="2" t="str">
        <f>SUBSTITUTE(IFERROR(VLOOKUP($A532,'Raw - F'!$B:$O,7,FALSE),""),"0","")</f>
        <v>Open</v>
      </c>
      <c r="G532" s="2">
        <f>IFERROR(IF(VLOOKUP($A532,'Raw - F'!$B:$O,11,FALSE)&gt;1,VLOOKUP($A532,'Raw - F'!$B:$O,11,FALSE),IF(VLOOKUP($A532,'Raw - F'!$B:$M,12,FALSE)&lt;&gt;"",VLOOKUP($A532,'Raw - F'!$B:$M,12,FALSE),"")),"")</f>
        <v>6</v>
      </c>
      <c r="H532" s="4" t="str">
        <f>IFERROR(VLOOKUP($A532,'Raw - F'!$B:$O,13,FALSE),"")</f>
        <v>46-60</v>
      </c>
      <c r="I532" s="2" t="str">
        <f>IFERROR(VLOOKUP($A532,'Raw - F'!$B:$O,10,FALSE),"")</f>
        <v>A</v>
      </c>
      <c r="J532" s="2" t="str">
        <f>IFERROR(VLOOKUP($A532,'Raw - F'!$B:$P,15,FALSE),"")</f>
        <v>5f</v>
      </c>
      <c r="K532" s="16" t="str">
        <f>SUBSTITUTE(IFERROR(VLOOKUP($A532,'Raw - F'!$B:$X,23,FALSE),""),0,"")</f>
        <v xml:space="preserve"> </v>
      </c>
      <c r="L532" s="22" t="str">
        <f>IF(VLOOKUP($A532,'Raw - F'!$B:$AA,24,FALSE)="","",VLOOKUP($A532,'Raw - F'!$B:$AA,24,FALSE))</f>
        <v/>
      </c>
      <c r="M532" s="16" t="str">
        <f>SUBSTITUTE(IFERROR(VLOOKUP($A532,'Raw - F'!$B:$X,22,FALSE),""),0,"")</f>
        <v xml:space="preserve"> </v>
      </c>
      <c r="N532" s="16" t="str">
        <f>SUBSTITUTE(IFERROR(VLOOKUP($A532,'Raw - F'!$B:$X,8,FALSE),""),0,"")</f>
        <v/>
      </c>
      <c r="O532" s="16" t="str">
        <f>SUBSTITUTE(IFERROR(VLOOKUP($A532,'Raw - F'!$B:$AA,25,FALSE),""),0,"")</f>
        <v/>
      </c>
      <c r="P532" s="16" t="str">
        <f>SUBSTITUTE(IFERROR(VLOOKUP($A532,'Raw - F'!$B:$AA,21,FALSE),""),0,"")</f>
        <v/>
      </c>
    </row>
    <row r="533" spans="1:16" x14ac:dyDescent="0.35">
      <c r="A533">
        <v>524</v>
      </c>
      <c r="B533" s="9">
        <f>IFERROR(VLOOKUP($A533,'Raw - F'!$B:$R,2,FALSE),"")</f>
        <v>44341</v>
      </c>
      <c r="C533" s="2" t="str">
        <f>IFERROR(VLOOKUP($A533,'Raw - F'!$B:$R,3,FALSE),"")</f>
        <v>NEWCASTLE</v>
      </c>
      <c r="D533" s="2" t="str">
        <f>IFERROR(VLOOKUP($A533,'Raw - F'!$B:$R,6,FALSE),"")</f>
        <v>Hcap</v>
      </c>
      <c r="E533" s="2" t="str">
        <f>SUBSTITUTE(IFERROR(VLOOKUP($A533,'Raw - F'!$B:$O,9,FALSE),""),"0","")</f>
        <v>4yo+</v>
      </c>
      <c r="F533" s="2" t="str">
        <f>SUBSTITUTE(IFERROR(VLOOKUP($A533,'Raw - F'!$B:$O,7,FALSE),""),"0","")</f>
        <v>Open</v>
      </c>
      <c r="G533" s="2">
        <f>IFERROR(IF(VLOOKUP($A533,'Raw - F'!$B:$O,11,FALSE)&gt;1,VLOOKUP($A533,'Raw - F'!$B:$O,11,FALSE),IF(VLOOKUP($A533,'Raw - F'!$B:$M,12,FALSE)&lt;&gt;"",VLOOKUP($A533,'Raw - F'!$B:$M,12,FALSE),"")),"")</f>
        <v>3</v>
      </c>
      <c r="H533" s="4" t="str">
        <f>IFERROR(VLOOKUP($A533,'Raw - F'!$B:$O,13,FALSE),"")</f>
        <v>71-90</v>
      </c>
      <c r="I533" s="2" t="str">
        <f>IFERROR(VLOOKUP($A533,'Raw - F'!$B:$O,10,FALSE),"")</f>
        <v>A</v>
      </c>
      <c r="J533" s="2" t="str">
        <f>IFERROR(VLOOKUP($A533,'Raw - F'!$B:$P,15,FALSE),"")</f>
        <v>1m</v>
      </c>
      <c r="K533" s="16" t="str">
        <f>SUBSTITUTE(IFERROR(VLOOKUP($A533,'Raw - F'!$B:$X,23,FALSE),""),0,"")</f>
        <v xml:space="preserve"> </v>
      </c>
      <c r="L533" s="22" t="str">
        <f>IF(VLOOKUP($A533,'Raw - F'!$B:$AA,24,FALSE)="","",VLOOKUP($A533,'Raw - F'!$B:$AA,24,FALSE))</f>
        <v/>
      </c>
      <c r="M533" s="16" t="str">
        <f>SUBSTITUTE(IFERROR(VLOOKUP($A533,'Raw - F'!$B:$X,22,FALSE),""),0,"")</f>
        <v xml:space="preserve"> </v>
      </c>
      <c r="N533" s="16" t="str">
        <f>SUBSTITUTE(IFERROR(VLOOKUP($A533,'Raw - F'!$B:$X,8,FALSE),""),0,"")</f>
        <v/>
      </c>
      <c r="O533" s="16" t="str">
        <f>SUBSTITUTE(IFERROR(VLOOKUP($A533,'Raw - F'!$B:$AA,25,FALSE),""),0,"")</f>
        <v/>
      </c>
      <c r="P533" s="16" t="str">
        <f>SUBSTITUTE(IFERROR(VLOOKUP($A533,'Raw - F'!$B:$AA,21,FALSE),""),0,"")</f>
        <v/>
      </c>
    </row>
    <row r="534" spans="1:16" x14ac:dyDescent="0.35">
      <c r="A534">
        <v>525</v>
      </c>
      <c r="B534" s="9">
        <f>IFERROR(VLOOKUP($A534,'Raw - F'!$B:$R,2,FALSE),"")</f>
        <v>44341</v>
      </c>
      <c r="C534" s="2" t="str">
        <f>IFERROR(VLOOKUP($A534,'Raw - F'!$B:$R,3,FALSE),"")</f>
        <v>NEWCASTLE</v>
      </c>
      <c r="D534" s="2" t="str">
        <f>IFERROR(VLOOKUP($A534,'Raw - F'!$B:$R,6,FALSE),"")</f>
        <v>WFA</v>
      </c>
      <c r="E534" s="2" t="str">
        <f>SUBSTITUTE(IFERROR(VLOOKUP($A534,'Raw - F'!$B:$O,9,FALSE),""),"0","")</f>
        <v>2yo</v>
      </c>
      <c r="F534" s="2" t="str">
        <f>SUBSTITUTE(IFERROR(VLOOKUP($A534,'Raw - F'!$B:$O,7,FALSE),""),"0","")</f>
        <v>Nov</v>
      </c>
      <c r="G534" s="2">
        <f>IFERROR(IF(VLOOKUP($A534,'Raw - F'!$B:$O,11,FALSE)&gt;1,VLOOKUP($A534,'Raw - F'!$B:$O,11,FALSE),IF(VLOOKUP($A534,'Raw - F'!$B:$M,12,FALSE)&lt;&gt;"",VLOOKUP($A534,'Raw - F'!$B:$M,12,FALSE),"")),"")</f>
        <v>4</v>
      </c>
      <c r="H534" s="4" t="str">
        <f>IFERROR(VLOOKUP($A534,'Raw - F'!$B:$O,13,FALSE),"")</f>
        <v>Open</v>
      </c>
      <c r="I534" s="2" t="str">
        <f>IFERROR(VLOOKUP($A534,'Raw - F'!$B:$O,10,FALSE),"")</f>
        <v>A</v>
      </c>
      <c r="J534" s="2" t="str">
        <f>IFERROR(VLOOKUP($A534,'Raw - F'!$B:$P,15,FALSE),"")</f>
        <v>5f</v>
      </c>
      <c r="K534" s="16" t="str">
        <f>SUBSTITUTE(IFERROR(VLOOKUP($A534,'Raw - F'!$B:$X,23,FALSE),""),0,"")</f>
        <v xml:space="preserve"> </v>
      </c>
      <c r="L534" s="22" t="str">
        <f>IF(VLOOKUP($A534,'Raw - F'!$B:$AA,24,FALSE)="","",VLOOKUP($A534,'Raw - F'!$B:$AA,24,FALSE))</f>
        <v/>
      </c>
      <c r="M534" s="16" t="str">
        <f>SUBSTITUTE(IFERROR(VLOOKUP($A534,'Raw - F'!$B:$X,22,FALSE),""),0,"")</f>
        <v xml:space="preserve"> </v>
      </c>
      <c r="N534" s="16" t="str">
        <f>SUBSTITUTE(IFERROR(VLOOKUP($A534,'Raw - F'!$B:$X,8,FALSE),""),0,"")</f>
        <v/>
      </c>
      <c r="O534" s="16" t="str">
        <f>SUBSTITUTE(IFERROR(VLOOKUP($A534,'Raw - F'!$B:$AA,25,FALSE),""),0,"")</f>
        <v>EBF</v>
      </c>
      <c r="P534" s="16" t="str">
        <f>SUBSTITUTE(IFERROR(VLOOKUP($A534,'Raw - F'!$B:$AA,21,FALSE),""),0,"")</f>
        <v/>
      </c>
    </row>
    <row r="535" spans="1:16" x14ac:dyDescent="0.35">
      <c r="A535">
        <v>526</v>
      </c>
      <c r="B535" s="9">
        <f>IFERROR(VLOOKUP($A535,'Raw - F'!$B:$R,2,FALSE),"")</f>
        <v>44341</v>
      </c>
      <c r="C535" s="2" t="str">
        <f>IFERROR(VLOOKUP($A535,'Raw - F'!$B:$R,3,FALSE),"")</f>
        <v>NEWCASTLE</v>
      </c>
      <c r="D535" s="2" t="str">
        <f>IFERROR(VLOOKUP($A535,'Raw - F'!$B:$R,6,FALSE),"")</f>
        <v>Hcap</v>
      </c>
      <c r="E535" s="2" t="str">
        <f>SUBSTITUTE(IFERROR(VLOOKUP($A535,'Raw - F'!$B:$O,9,FALSE),""),"0","")</f>
        <v>3yo</v>
      </c>
      <c r="F535" s="2" t="str">
        <f>SUBSTITUTE(IFERROR(VLOOKUP($A535,'Raw - F'!$B:$O,7,FALSE),""),"0","")</f>
        <v>Open</v>
      </c>
      <c r="G535" s="2">
        <f>IFERROR(IF(VLOOKUP($A535,'Raw - F'!$B:$O,11,FALSE)&gt;1,VLOOKUP($A535,'Raw - F'!$B:$O,11,FALSE),IF(VLOOKUP($A535,'Raw - F'!$B:$M,12,FALSE)&lt;&gt;"",VLOOKUP($A535,'Raw - F'!$B:$M,12,FALSE),"")),"")</f>
        <v>4</v>
      </c>
      <c r="H535" s="4" t="str">
        <f>IFERROR(VLOOKUP($A535,'Raw - F'!$B:$O,13,FALSE),"")</f>
        <v>66-85</v>
      </c>
      <c r="I535" s="2" t="str">
        <f>IFERROR(VLOOKUP($A535,'Raw - F'!$B:$O,10,FALSE),"")</f>
        <v>A</v>
      </c>
      <c r="J535" s="2" t="str">
        <f>IFERROR(VLOOKUP($A535,'Raw - F'!$B:$P,15,FALSE),"")</f>
        <v>1m 2f</v>
      </c>
      <c r="K535" s="16" t="str">
        <f>SUBSTITUTE(IFERROR(VLOOKUP($A535,'Raw - F'!$B:$X,23,FALSE),""),0,"")</f>
        <v xml:space="preserve"> </v>
      </c>
      <c r="L535" s="22" t="str">
        <f>IF(VLOOKUP($A535,'Raw - F'!$B:$AA,24,FALSE)="","",VLOOKUP($A535,'Raw - F'!$B:$AA,24,FALSE))</f>
        <v/>
      </c>
      <c r="M535" s="16" t="str">
        <f>SUBSTITUTE(IFERROR(VLOOKUP($A535,'Raw - F'!$B:$X,22,FALSE),""),0,"")</f>
        <v xml:space="preserve"> </v>
      </c>
      <c r="N535" s="16" t="str">
        <f>SUBSTITUTE(IFERROR(VLOOKUP($A535,'Raw - F'!$B:$X,8,FALSE),""),0,"")</f>
        <v/>
      </c>
      <c r="O535" s="16" t="str">
        <f>SUBSTITUTE(IFERROR(VLOOKUP($A535,'Raw - F'!$B:$AA,25,FALSE),""),0,"")</f>
        <v/>
      </c>
      <c r="P535" s="16" t="str">
        <f>SUBSTITUTE(IFERROR(VLOOKUP($A535,'Raw - F'!$B:$AA,21,FALSE),""),0,"")</f>
        <v/>
      </c>
    </row>
    <row r="536" spans="1:16" x14ac:dyDescent="0.35">
      <c r="A536">
        <v>527</v>
      </c>
      <c r="B536" s="9">
        <f>IFERROR(VLOOKUP($A536,'Raw - F'!$B:$R,2,FALSE),"")</f>
        <v>44341</v>
      </c>
      <c r="C536" s="2" t="str">
        <f>IFERROR(VLOOKUP($A536,'Raw - F'!$B:$R,3,FALSE),"")</f>
        <v>NEWCASTLE</v>
      </c>
      <c r="D536" s="2" t="str">
        <f>IFERROR(VLOOKUP($A536,'Raw - F'!$B:$R,6,FALSE),"")</f>
        <v>Hcap</v>
      </c>
      <c r="E536" s="2" t="str">
        <f>SUBSTITUTE(IFERROR(VLOOKUP($A536,'Raw - F'!$B:$O,9,FALSE),""),"0","")</f>
        <v>4yo+</v>
      </c>
      <c r="F536" s="2" t="str">
        <f>SUBSTITUTE(IFERROR(VLOOKUP($A536,'Raw - F'!$B:$O,7,FALSE),""),"0","")</f>
        <v>Open</v>
      </c>
      <c r="G536" s="2">
        <f>IFERROR(IF(VLOOKUP($A536,'Raw - F'!$B:$O,11,FALSE)&gt;1,VLOOKUP($A536,'Raw - F'!$B:$O,11,FALSE),IF(VLOOKUP($A536,'Raw - F'!$B:$M,12,FALSE)&lt;&gt;"",VLOOKUP($A536,'Raw - F'!$B:$M,12,FALSE),"")),"")</f>
        <v>5</v>
      </c>
      <c r="H536" s="4" t="str">
        <f>IFERROR(VLOOKUP($A536,'Raw - F'!$B:$O,13,FALSE),"")</f>
        <v>56-75</v>
      </c>
      <c r="I536" s="2" t="str">
        <f>IFERROR(VLOOKUP($A536,'Raw - F'!$B:$O,10,FALSE),"")</f>
        <v>A</v>
      </c>
      <c r="J536" s="2" t="str">
        <f>IFERROR(VLOOKUP($A536,'Raw - F'!$B:$P,15,FALSE),"")</f>
        <v>1m 2f</v>
      </c>
      <c r="K536" s="16" t="str">
        <f>SUBSTITUTE(IFERROR(VLOOKUP($A536,'Raw - F'!$B:$X,23,FALSE),""),0,"")</f>
        <v xml:space="preserve"> </v>
      </c>
      <c r="L536" s="22" t="str">
        <f>IF(VLOOKUP($A536,'Raw - F'!$B:$AA,24,FALSE)="","",VLOOKUP($A536,'Raw - F'!$B:$AA,24,FALSE))</f>
        <v/>
      </c>
      <c r="M536" s="16" t="str">
        <f>SUBSTITUTE(IFERROR(VLOOKUP($A536,'Raw - F'!$B:$X,22,FALSE),""),0,"")</f>
        <v xml:space="preserve"> </v>
      </c>
      <c r="N536" s="16" t="str">
        <f>SUBSTITUTE(IFERROR(VLOOKUP($A536,'Raw - F'!$B:$X,8,FALSE),""),0,"")</f>
        <v/>
      </c>
      <c r="O536" s="16" t="str">
        <f>SUBSTITUTE(IFERROR(VLOOKUP($A536,'Raw - F'!$B:$AA,25,FALSE),""),0,"")</f>
        <v/>
      </c>
      <c r="P536" s="16" t="str">
        <f>SUBSTITUTE(IFERROR(VLOOKUP($A536,'Raw - F'!$B:$AA,21,FALSE),""),0,"")</f>
        <v/>
      </c>
    </row>
    <row r="537" spans="1:16" x14ac:dyDescent="0.35">
      <c r="A537">
        <v>528</v>
      </c>
      <c r="B537" s="9">
        <f>IFERROR(VLOOKUP($A537,'Raw - F'!$B:$R,2,FALSE),"")</f>
        <v>44341</v>
      </c>
      <c r="C537" s="2" t="str">
        <f>IFERROR(VLOOKUP($A537,'Raw - F'!$B:$R,3,FALSE),"")</f>
        <v>NEWCASTLE</v>
      </c>
      <c r="D537" s="2" t="str">
        <f>IFERROR(VLOOKUP($A537,'Raw - F'!$B:$R,6,FALSE),"")</f>
        <v>Hcap</v>
      </c>
      <c r="E537" s="2" t="str">
        <f>SUBSTITUTE(IFERROR(VLOOKUP($A537,'Raw - F'!$B:$O,9,FALSE),""),"0","")</f>
        <v>4yo+</v>
      </c>
      <c r="F537" s="2" t="str">
        <f>SUBSTITUTE(IFERROR(VLOOKUP($A537,'Raw - F'!$B:$O,7,FALSE),""),"0","")</f>
        <v>Open</v>
      </c>
      <c r="G537" s="2">
        <f>IFERROR(IF(VLOOKUP($A537,'Raw - F'!$B:$O,11,FALSE)&gt;1,VLOOKUP($A537,'Raw - F'!$B:$O,11,FALSE),IF(VLOOKUP($A537,'Raw - F'!$B:$M,12,FALSE)&lt;&gt;"",VLOOKUP($A537,'Raw - F'!$B:$M,12,FALSE),"")),"")</f>
        <v>6</v>
      </c>
      <c r="H537" s="4" t="str">
        <f>IFERROR(VLOOKUP($A537,'Raw - F'!$B:$O,13,FALSE),"")</f>
        <v>46-65</v>
      </c>
      <c r="I537" s="2" t="str">
        <f>IFERROR(VLOOKUP($A537,'Raw - F'!$B:$O,10,FALSE),"")</f>
        <v>A</v>
      </c>
      <c r="J537" s="2" t="str">
        <f>IFERROR(VLOOKUP($A537,'Raw - F'!$B:$P,15,FALSE),"")</f>
        <v>1m</v>
      </c>
      <c r="K537" s="16" t="str">
        <f>SUBSTITUTE(IFERROR(VLOOKUP($A537,'Raw - F'!$B:$X,23,FALSE),""),0,"")</f>
        <v xml:space="preserve"> </v>
      </c>
      <c r="L537" s="22" t="str">
        <f>IF(VLOOKUP($A537,'Raw - F'!$B:$AA,24,FALSE)="","",VLOOKUP($A537,'Raw - F'!$B:$AA,24,FALSE))</f>
        <v/>
      </c>
      <c r="M537" s="16" t="str">
        <f>SUBSTITUTE(IFERROR(VLOOKUP($A537,'Raw - F'!$B:$X,22,FALSE),""),0,"")</f>
        <v xml:space="preserve"> </v>
      </c>
      <c r="N537" s="16" t="str">
        <f>SUBSTITUTE(IFERROR(VLOOKUP($A537,'Raw - F'!$B:$X,8,FALSE),""),0,"")</f>
        <v/>
      </c>
      <c r="O537" s="16" t="str">
        <f>SUBSTITUTE(IFERROR(VLOOKUP($A537,'Raw - F'!$B:$AA,25,FALSE),""),0,"")</f>
        <v/>
      </c>
      <c r="P537" s="16" t="str">
        <f>SUBSTITUTE(IFERROR(VLOOKUP($A537,'Raw - F'!$B:$AA,21,FALSE),""),0,"")</f>
        <v/>
      </c>
    </row>
    <row r="538" spans="1:16" x14ac:dyDescent="0.35">
      <c r="A538">
        <v>529</v>
      </c>
      <c r="B538" s="9">
        <f>IFERROR(VLOOKUP($A538,'Raw - F'!$B:$R,2,FALSE),"")</f>
        <v>44341</v>
      </c>
      <c r="C538" s="2" t="str">
        <f>IFERROR(VLOOKUP($A538,'Raw - F'!$B:$R,3,FALSE),"")</f>
        <v>NEWCASTLE</v>
      </c>
      <c r="D538" s="2" t="str">
        <f>IFERROR(VLOOKUP($A538,'Raw - F'!$B:$R,6,FALSE),"")</f>
        <v>Hcap</v>
      </c>
      <c r="E538" s="2" t="str">
        <f>SUBSTITUTE(IFERROR(VLOOKUP($A538,'Raw - F'!$B:$O,9,FALSE),""),"0","")</f>
        <v>4yo+</v>
      </c>
      <c r="F538" s="2" t="str">
        <f>SUBSTITUTE(IFERROR(VLOOKUP($A538,'Raw - F'!$B:$O,7,FALSE),""),"0","")</f>
        <v>Open</v>
      </c>
      <c r="G538" s="2">
        <f>IFERROR(IF(VLOOKUP($A538,'Raw - F'!$B:$O,11,FALSE)&gt;1,VLOOKUP($A538,'Raw - F'!$B:$O,11,FALSE),IF(VLOOKUP($A538,'Raw - F'!$B:$M,12,FALSE)&lt;&gt;"",VLOOKUP($A538,'Raw - F'!$B:$M,12,FALSE),"")),"")</f>
        <v>6</v>
      </c>
      <c r="H538" s="4" t="str">
        <f>IFERROR(VLOOKUP($A538,'Raw - F'!$B:$O,13,FALSE),"")</f>
        <v>46-65</v>
      </c>
      <c r="I538" s="2" t="str">
        <f>IFERROR(VLOOKUP($A538,'Raw - F'!$B:$O,10,FALSE),"")</f>
        <v>A</v>
      </c>
      <c r="J538" s="2" t="str">
        <f>IFERROR(VLOOKUP($A538,'Raw - F'!$B:$P,15,FALSE),"")</f>
        <v>6f</v>
      </c>
      <c r="K538" s="16" t="str">
        <f>SUBSTITUTE(IFERROR(VLOOKUP($A538,'Raw - F'!$B:$X,23,FALSE),""),0,"")</f>
        <v xml:space="preserve"> </v>
      </c>
      <c r="L538" s="22" t="str">
        <f>IF(VLOOKUP($A538,'Raw - F'!$B:$AA,24,FALSE)="","",VLOOKUP($A538,'Raw - F'!$B:$AA,24,FALSE))</f>
        <v/>
      </c>
      <c r="M538" s="16" t="str">
        <f>SUBSTITUTE(IFERROR(VLOOKUP($A538,'Raw - F'!$B:$X,22,FALSE),""),0,"")</f>
        <v xml:space="preserve"> </v>
      </c>
      <c r="N538" s="16" t="str">
        <f>SUBSTITUTE(IFERROR(VLOOKUP($A538,'Raw - F'!$B:$X,8,FALSE),""),0,"")</f>
        <v/>
      </c>
      <c r="O538" s="16" t="str">
        <f>SUBSTITUTE(IFERROR(VLOOKUP($A538,'Raw - F'!$B:$AA,25,FALSE),""),0,"")</f>
        <v/>
      </c>
      <c r="P538" s="16" t="str">
        <f>SUBSTITUTE(IFERROR(VLOOKUP($A538,'Raw - F'!$B:$AA,21,FALSE),""),0,"")</f>
        <v/>
      </c>
    </row>
    <row r="539" spans="1:16" x14ac:dyDescent="0.35">
      <c r="A539">
        <v>530</v>
      </c>
      <c r="B539" s="9">
        <f>IFERROR(VLOOKUP($A539,'Raw - F'!$B:$R,2,FALSE),"")</f>
        <v>44342</v>
      </c>
      <c r="C539" s="2" t="str">
        <f>IFERROR(VLOOKUP($A539,'Raw - F'!$B:$R,3,FALSE),"")</f>
        <v>BEVERLEY</v>
      </c>
      <c r="D539" s="2" t="str">
        <f>IFERROR(VLOOKUP($A539,'Raw - F'!$B:$R,6,FALSE),"")</f>
        <v>Hcap</v>
      </c>
      <c r="E539" s="2" t="str">
        <f>SUBSTITUTE(IFERROR(VLOOKUP($A539,'Raw - F'!$B:$O,9,FALSE),""),"0","")</f>
        <v>4yo+</v>
      </c>
      <c r="F539" s="2" t="str">
        <f>SUBSTITUTE(IFERROR(VLOOKUP($A539,'Raw - F'!$B:$O,7,FALSE),""),"0","")</f>
        <v>Open</v>
      </c>
      <c r="G539" s="2">
        <f>IFERROR(IF(VLOOKUP($A539,'Raw - F'!$B:$O,11,FALSE)&gt;1,VLOOKUP($A539,'Raw - F'!$B:$O,11,FALSE),IF(VLOOKUP($A539,'Raw - F'!$B:$M,12,FALSE)&lt;&gt;"",VLOOKUP($A539,'Raw - F'!$B:$M,12,FALSE),"")),"")</f>
        <v>4</v>
      </c>
      <c r="H539" s="4" t="str">
        <f>IFERROR(VLOOKUP($A539,'Raw - F'!$B:$O,13,FALSE),"")</f>
        <v>61-80</v>
      </c>
      <c r="I539" s="2" t="str">
        <f>IFERROR(VLOOKUP($A539,'Raw - F'!$B:$O,10,FALSE),"")</f>
        <v>A</v>
      </c>
      <c r="J539" s="2" t="str">
        <f>IFERROR(VLOOKUP($A539,'Raw - F'!$B:$P,15,FALSE),"")</f>
        <v>1m</v>
      </c>
      <c r="K539" s="16" t="str">
        <f>SUBSTITUTE(IFERROR(VLOOKUP($A539,'Raw - F'!$B:$X,23,FALSE),""),0,"")</f>
        <v xml:space="preserve"> </v>
      </c>
      <c r="L539" s="22" t="str">
        <f>IF(VLOOKUP($A539,'Raw - F'!$B:$AA,24,FALSE)="","",VLOOKUP($A539,'Raw - F'!$B:$AA,24,FALSE))</f>
        <v/>
      </c>
      <c r="M539" s="16" t="str">
        <f>SUBSTITUTE(IFERROR(VLOOKUP($A539,'Raw - F'!$B:$X,22,FALSE),""),0,"")</f>
        <v xml:space="preserve"> </v>
      </c>
      <c r="N539" s="16" t="str">
        <f>SUBSTITUTE(IFERROR(VLOOKUP($A539,'Raw - F'!$B:$X,8,FALSE),""),0,"")</f>
        <v/>
      </c>
      <c r="O539" s="16" t="str">
        <f>SUBSTITUTE(IFERROR(VLOOKUP($A539,'Raw - F'!$B:$AA,25,FALSE),""),0,"")</f>
        <v/>
      </c>
      <c r="P539" s="16" t="str">
        <f>SUBSTITUTE(IFERROR(VLOOKUP($A539,'Raw - F'!$B:$AA,21,FALSE),""),0,"")</f>
        <v/>
      </c>
    </row>
    <row r="540" spans="1:16" x14ac:dyDescent="0.35">
      <c r="A540">
        <v>531</v>
      </c>
      <c r="B540" s="9">
        <f>IFERROR(VLOOKUP($A540,'Raw - F'!$B:$R,2,FALSE),"")</f>
        <v>44342</v>
      </c>
      <c r="C540" s="2" t="str">
        <f>IFERROR(VLOOKUP($A540,'Raw - F'!$B:$R,3,FALSE),"")</f>
        <v>BEVERLEY</v>
      </c>
      <c r="D540" s="2" t="str">
        <f>IFERROR(VLOOKUP($A540,'Raw - F'!$B:$R,6,FALSE),"")</f>
        <v>Hcap</v>
      </c>
      <c r="E540" s="2" t="str">
        <f>SUBSTITUTE(IFERROR(VLOOKUP($A540,'Raw - F'!$B:$O,9,FALSE),""),"0","")</f>
        <v>4yo+</v>
      </c>
      <c r="F540" s="2" t="str">
        <f>SUBSTITUTE(IFERROR(VLOOKUP($A540,'Raw - F'!$B:$O,7,FALSE),""),"0","")</f>
        <v>Open</v>
      </c>
      <c r="G540" s="2">
        <f>IFERROR(IF(VLOOKUP($A540,'Raw - F'!$B:$O,11,FALSE)&gt;1,VLOOKUP($A540,'Raw - F'!$B:$O,11,FALSE),IF(VLOOKUP($A540,'Raw - F'!$B:$M,12,FALSE)&lt;&gt;"",VLOOKUP($A540,'Raw - F'!$B:$M,12,FALSE),"")),"")</f>
        <v>5</v>
      </c>
      <c r="H540" s="4" t="str">
        <f>IFERROR(VLOOKUP($A540,'Raw - F'!$B:$O,13,FALSE),"")</f>
        <v>51-70</v>
      </c>
      <c r="I540" s="2" t="str">
        <f>IFERROR(VLOOKUP($A540,'Raw - F'!$B:$O,10,FALSE),"")</f>
        <v>A</v>
      </c>
      <c r="J540" s="2" t="str">
        <f>IFERROR(VLOOKUP($A540,'Raw - F'!$B:$P,15,FALSE),"")</f>
        <v>1m 2f</v>
      </c>
      <c r="K540" s="16" t="str">
        <f>SUBSTITUTE(IFERROR(VLOOKUP($A540,'Raw - F'!$B:$X,23,FALSE),""),0,"")</f>
        <v xml:space="preserve"> </v>
      </c>
      <c r="L540" s="22" t="str">
        <f>IF(VLOOKUP($A540,'Raw - F'!$B:$AA,24,FALSE)="","",VLOOKUP($A540,'Raw - F'!$B:$AA,24,FALSE))</f>
        <v/>
      </c>
      <c r="M540" s="16" t="str">
        <f>SUBSTITUTE(IFERROR(VLOOKUP($A540,'Raw - F'!$B:$X,22,FALSE),""),0,"")</f>
        <v xml:space="preserve"> </v>
      </c>
      <c r="N540" s="16" t="str">
        <f>SUBSTITUTE(IFERROR(VLOOKUP($A540,'Raw - F'!$B:$X,8,FALSE),""),0,"")</f>
        <v/>
      </c>
      <c r="O540" s="16" t="str">
        <f>SUBSTITUTE(IFERROR(VLOOKUP($A540,'Raw - F'!$B:$AA,25,FALSE),""),0,"")</f>
        <v/>
      </c>
      <c r="P540" s="16" t="str">
        <f>SUBSTITUTE(IFERROR(VLOOKUP($A540,'Raw - F'!$B:$AA,21,FALSE),""),0,"")</f>
        <v/>
      </c>
    </row>
    <row r="541" spans="1:16" x14ac:dyDescent="0.35">
      <c r="A541">
        <v>532</v>
      </c>
      <c r="B541" s="9">
        <f>IFERROR(VLOOKUP($A541,'Raw - F'!$B:$R,2,FALSE),"")</f>
        <v>44342</v>
      </c>
      <c r="C541" s="2" t="str">
        <f>IFERROR(VLOOKUP($A541,'Raw - F'!$B:$R,3,FALSE),"")</f>
        <v>BEVERLEY</v>
      </c>
      <c r="D541" s="2" t="str">
        <f>IFERROR(VLOOKUP($A541,'Raw - F'!$B:$R,6,FALSE),"")</f>
        <v>Hcap</v>
      </c>
      <c r="E541" s="2" t="str">
        <f>SUBSTITUTE(IFERROR(VLOOKUP($A541,'Raw - F'!$B:$O,9,FALSE),""),"0","")</f>
        <v>4yo+</v>
      </c>
      <c r="F541" s="2" t="str">
        <f>SUBSTITUTE(IFERROR(VLOOKUP($A541,'Raw - F'!$B:$O,7,FALSE),""),"0","")</f>
        <v>Open</v>
      </c>
      <c r="G541" s="2">
        <f>IFERROR(IF(VLOOKUP($A541,'Raw - F'!$B:$O,11,FALSE)&gt;1,VLOOKUP($A541,'Raw - F'!$B:$O,11,FALSE),IF(VLOOKUP($A541,'Raw - F'!$B:$M,12,FALSE)&lt;&gt;"",VLOOKUP($A541,'Raw - F'!$B:$M,12,FALSE),"")),"")</f>
        <v>5</v>
      </c>
      <c r="H541" s="4" t="str">
        <f>IFERROR(VLOOKUP($A541,'Raw - F'!$B:$O,13,FALSE),"")</f>
        <v>56-75</v>
      </c>
      <c r="I541" s="2" t="str">
        <f>IFERROR(VLOOKUP($A541,'Raw - F'!$B:$O,10,FALSE),"")</f>
        <v>A</v>
      </c>
      <c r="J541" s="2" t="str">
        <f>IFERROR(VLOOKUP($A541,'Raw - F'!$B:$P,15,FALSE),"")</f>
        <v>7f</v>
      </c>
      <c r="K541" s="16" t="str">
        <f>SUBSTITUTE(IFERROR(VLOOKUP($A541,'Raw - F'!$B:$X,23,FALSE),""),0,"")</f>
        <v xml:space="preserve"> </v>
      </c>
      <c r="L541" s="22" t="str">
        <f>IF(VLOOKUP($A541,'Raw - F'!$B:$AA,24,FALSE)="","",VLOOKUP($A541,'Raw - F'!$B:$AA,24,FALSE))</f>
        <v/>
      </c>
      <c r="M541" s="16" t="str">
        <f>SUBSTITUTE(IFERROR(VLOOKUP($A541,'Raw - F'!$B:$X,22,FALSE),""),0,"")</f>
        <v xml:space="preserve"> </v>
      </c>
      <c r="N541" s="16" t="str">
        <f>SUBSTITUTE(IFERROR(VLOOKUP($A541,'Raw - F'!$B:$X,8,FALSE),""),0,"")</f>
        <v/>
      </c>
      <c r="O541" s="16" t="str">
        <f>SUBSTITUTE(IFERROR(VLOOKUP($A541,'Raw - F'!$B:$AA,25,FALSE),""),0,"")</f>
        <v/>
      </c>
      <c r="P541" s="16" t="str">
        <f>SUBSTITUTE(IFERROR(VLOOKUP($A541,'Raw - F'!$B:$AA,21,FALSE),""),0,"")</f>
        <v/>
      </c>
    </row>
    <row r="542" spans="1:16" x14ac:dyDescent="0.35">
      <c r="A542">
        <v>533</v>
      </c>
      <c r="B542" s="9">
        <f>IFERROR(VLOOKUP($A542,'Raw - F'!$B:$R,2,FALSE),"")</f>
        <v>44342</v>
      </c>
      <c r="C542" s="2" t="str">
        <f>IFERROR(VLOOKUP($A542,'Raw - F'!$B:$R,3,FALSE),"")</f>
        <v>BEVERLEY</v>
      </c>
      <c r="D542" s="2" t="str">
        <f>IFERROR(VLOOKUP($A542,'Raw - F'!$B:$R,6,FALSE),"")</f>
        <v>WFA</v>
      </c>
      <c r="E542" s="2" t="str">
        <f>SUBSTITUTE(IFERROR(VLOOKUP($A542,'Raw - F'!$B:$O,9,FALSE),""),"0","")</f>
        <v>3yo+</v>
      </c>
      <c r="F542" s="2" t="str">
        <f>SUBSTITUTE(IFERROR(VLOOKUP($A542,'Raw - F'!$B:$O,7,FALSE),""),"0","")</f>
        <v>Nov</v>
      </c>
      <c r="G542" s="2">
        <f>IFERROR(IF(VLOOKUP($A542,'Raw - F'!$B:$O,11,FALSE)&gt;1,VLOOKUP($A542,'Raw - F'!$B:$O,11,FALSE),IF(VLOOKUP($A542,'Raw - F'!$B:$M,12,FALSE)&lt;&gt;"",VLOOKUP($A542,'Raw - F'!$B:$M,12,FALSE),"")),"")</f>
        <v>5</v>
      </c>
      <c r="H542" s="4" t="str">
        <f>IFERROR(VLOOKUP($A542,'Raw - F'!$B:$O,13,FALSE),"")</f>
        <v>Open</v>
      </c>
      <c r="I542" s="2" t="str">
        <f>IFERROR(VLOOKUP($A542,'Raw - F'!$B:$O,10,FALSE),"")</f>
        <v>A</v>
      </c>
      <c r="J542" s="2" t="str">
        <f>IFERROR(VLOOKUP($A542,'Raw - F'!$B:$P,15,FALSE),"")</f>
        <v>7f</v>
      </c>
      <c r="K542" s="16" t="str">
        <f>SUBSTITUTE(IFERROR(VLOOKUP($A542,'Raw - F'!$B:$X,23,FALSE),""),0,"")</f>
        <v xml:space="preserve"> </v>
      </c>
      <c r="L542" s="22" t="str">
        <f>IF(VLOOKUP($A542,'Raw - F'!$B:$AA,24,FALSE)="","",VLOOKUP($A542,'Raw - F'!$B:$AA,24,FALSE))</f>
        <v/>
      </c>
      <c r="M542" s="16" t="str">
        <f>SUBSTITUTE(IFERROR(VLOOKUP($A542,'Raw - F'!$B:$X,22,FALSE),""),0,"")</f>
        <v xml:space="preserve"> </v>
      </c>
      <c r="N542" s="16" t="str">
        <f>SUBSTITUTE(IFERROR(VLOOKUP($A542,'Raw - F'!$B:$X,8,FALSE),""),0,"")</f>
        <v/>
      </c>
      <c r="O542" s="16" t="str">
        <f>SUBSTITUTE(IFERROR(VLOOKUP($A542,'Raw - F'!$B:$AA,25,FALSE),""),0,"")</f>
        <v/>
      </c>
      <c r="P542" s="16" t="str">
        <f>SUBSTITUTE(IFERROR(VLOOKUP($A542,'Raw - F'!$B:$AA,21,FALSE),""),0,"")</f>
        <v/>
      </c>
    </row>
    <row r="543" spans="1:16" x14ac:dyDescent="0.35">
      <c r="A543">
        <v>534</v>
      </c>
      <c r="B543" s="9">
        <f>IFERROR(VLOOKUP($A543,'Raw - F'!$B:$R,2,FALSE),"")</f>
        <v>44342</v>
      </c>
      <c r="C543" s="2" t="str">
        <f>IFERROR(VLOOKUP($A543,'Raw - F'!$B:$R,3,FALSE),"")</f>
        <v>BEVERLEY</v>
      </c>
      <c r="D543" s="2" t="str">
        <f>IFERROR(VLOOKUP($A543,'Raw - F'!$B:$R,6,FALSE),"")</f>
        <v>Hcap</v>
      </c>
      <c r="E543" s="2" t="str">
        <f>SUBSTITUTE(IFERROR(VLOOKUP($A543,'Raw - F'!$B:$O,9,FALSE),""),"0","")</f>
        <v>3yo</v>
      </c>
      <c r="F543" s="2" t="str">
        <f>SUBSTITUTE(IFERROR(VLOOKUP($A543,'Raw - F'!$B:$O,7,FALSE),""),"0","")</f>
        <v>Open</v>
      </c>
      <c r="G543" s="2">
        <f>IFERROR(IF(VLOOKUP($A543,'Raw - F'!$B:$O,11,FALSE)&gt;1,VLOOKUP($A543,'Raw - F'!$B:$O,11,FALSE),IF(VLOOKUP($A543,'Raw - F'!$B:$M,12,FALSE)&lt;&gt;"",VLOOKUP($A543,'Raw - F'!$B:$M,12,FALSE),"")),"")</f>
        <v>6</v>
      </c>
      <c r="H543" s="4" t="str">
        <f>IFERROR(VLOOKUP($A543,'Raw - F'!$B:$O,13,FALSE),"")</f>
        <v>46-60</v>
      </c>
      <c r="I543" s="2" t="str">
        <f>IFERROR(VLOOKUP($A543,'Raw - F'!$B:$O,10,FALSE),"")</f>
        <v>A</v>
      </c>
      <c r="J543" s="2" t="str">
        <f>IFERROR(VLOOKUP($A543,'Raw - F'!$B:$P,15,FALSE),"")</f>
        <v>1m 4f</v>
      </c>
      <c r="K543" s="16" t="str">
        <f>SUBSTITUTE(IFERROR(VLOOKUP($A543,'Raw - F'!$B:$X,23,FALSE),""),0,"")</f>
        <v xml:space="preserve"> </v>
      </c>
      <c r="L543" s="22" t="str">
        <f>IF(VLOOKUP($A543,'Raw - F'!$B:$AA,24,FALSE)="","",VLOOKUP($A543,'Raw - F'!$B:$AA,24,FALSE))</f>
        <v/>
      </c>
      <c r="M543" s="16" t="str">
        <f>SUBSTITUTE(IFERROR(VLOOKUP($A543,'Raw - F'!$B:$X,22,FALSE),""),0,"")</f>
        <v xml:space="preserve"> </v>
      </c>
      <c r="N543" s="16" t="str">
        <f>SUBSTITUTE(IFERROR(VLOOKUP($A543,'Raw - F'!$B:$X,8,FALSE),""),0,"")</f>
        <v/>
      </c>
      <c r="O543" s="16" t="str">
        <f>SUBSTITUTE(IFERROR(VLOOKUP($A543,'Raw - F'!$B:$AA,25,FALSE),""),0,"")</f>
        <v/>
      </c>
      <c r="P543" s="16" t="str">
        <f>SUBSTITUTE(IFERROR(VLOOKUP($A543,'Raw - F'!$B:$AA,21,FALSE),""),0,"")</f>
        <v/>
      </c>
    </row>
    <row r="544" spans="1:16" x14ac:dyDescent="0.35">
      <c r="A544">
        <v>535</v>
      </c>
      <c r="B544" s="9">
        <f>IFERROR(VLOOKUP($A544,'Raw - F'!$B:$R,2,FALSE),"")</f>
        <v>44342</v>
      </c>
      <c r="C544" s="2" t="str">
        <f>IFERROR(VLOOKUP($A544,'Raw - F'!$B:$R,3,FALSE),"")</f>
        <v>BEVERLEY</v>
      </c>
      <c r="D544" s="2" t="str">
        <f>IFERROR(VLOOKUP($A544,'Raw - F'!$B:$R,6,FALSE),"")</f>
        <v>Hcap</v>
      </c>
      <c r="E544" s="2" t="str">
        <f>SUBSTITUTE(IFERROR(VLOOKUP($A544,'Raw - F'!$B:$O,9,FALSE),""),"0","")</f>
        <v>3yo+</v>
      </c>
      <c r="F544" s="2" t="str">
        <f>SUBSTITUTE(IFERROR(VLOOKUP($A544,'Raw - F'!$B:$O,7,FALSE),""),"0","")</f>
        <v>Open</v>
      </c>
      <c r="G544" s="2">
        <f>IFERROR(IF(VLOOKUP($A544,'Raw - F'!$B:$O,11,FALSE)&gt;1,VLOOKUP($A544,'Raw - F'!$B:$O,11,FALSE),IF(VLOOKUP($A544,'Raw - F'!$B:$M,12,FALSE)&lt;&gt;"",VLOOKUP($A544,'Raw - F'!$B:$M,12,FALSE),"")),"")</f>
        <v>6</v>
      </c>
      <c r="H544" s="4" t="str">
        <f>IFERROR(VLOOKUP($A544,'Raw - F'!$B:$O,13,FALSE),"")</f>
        <v>46-55</v>
      </c>
      <c r="I544" s="2" t="str">
        <f>IFERROR(VLOOKUP($A544,'Raw - F'!$B:$O,10,FALSE),"")</f>
        <v>A</v>
      </c>
      <c r="J544" s="2" t="str">
        <f>IFERROR(VLOOKUP($A544,'Raw - F'!$B:$P,15,FALSE),"")</f>
        <v>5f</v>
      </c>
      <c r="K544" s="16" t="str">
        <f>SUBSTITUTE(IFERROR(VLOOKUP($A544,'Raw - F'!$B:$X,23,FALSE),""),0,"")</f>
        <v xml:space="preserve"> </v>
      </c>
      <c r="L544" s="22" t="str">
        <f>IF(VLOOKUP($A544,'Raw - F'!$B:$AA,24,FALSE)="","",VLOOKUP($A544,'Raw - F'!$B:$AA,24,FALSE))</f>
        <v/>
      </c>
      <c r="M544" s="16" t="str">
        <f>SUBSTITUTE(IFERROR(VLOOKUP($A544,'Raw - F'!$B:$X,22,FALSE),""),0,"")</f>
        <v xml:space="preserve"> </v>
      </c>
      <c r="N544" s="16" t="str">
        <f>SUBSTITUTE(IFERROR(VLOOKUP($A544,'Raw - F'!$B:$X,8,FALSE),""),0,"")</f>
        <v/>
      </c>
      <c r="O544" s="16" t="str">
        <f>SUBSTITUTE(IFERROR(VLOOKUP($A544,'Raw - F'!$B:$AA,25,FALSE),""),0,"")</f>
        <v/>
      </c>
      <c r="P544" s="16" t="str">
        <f>SUBSTITUTE(IFERROR(VLOOKUP($A544,'Raw - F'!$B:$AA,21,FALSE),""),0,"")</f>
        <v>App</v>
      </c>
    </row>
    <row r="545" spans="1:16" x14ac:dyDescent="0.35">
      <c r="A545">
        <v>536</v>
      </c>
      <c r="B545" s="9">
        <f>IFERROR(VLOOKUP($A545,'Raw - F'!$B:$R,2,FALSE),"")</f>
        <v>44342</v>
      </c>
      <c r="C545" s="2" t="str">
        <f>IFERROR(VLOOKUP($A545,'Raw - F'!$B:$R,3,FALSE),"")</f>
        <v>BEVERLEY</v>
      </c>
      <c r="D545" s="2" t="str">
        <f>IFERROR(VLOOKUP($A545,'Raw - F'!$B:$R,6,FALSE),"")</f>
        <v>WFA</v>
      </c>
      <c r="E545" s="2" t="str">
        <f>SUBSTITUTE(IFERROR(VLOOKUP($A545,'Raw - F'!$B:$O,9,FALSE),""),"0","")</f>
        <v>2yo</v>
      </c>
      <c r="F545" s="2" t="str">
        <f>SUBSTITUTE(IFERROR(VLOOKUP($A545,'Raw - F'!$B:$O,7,FALSE),""),"0","")</f>
        <v>Open</v>
      </c>
      <c r="G545" s="2">
        <f>IFERROR(IF(VLOOKUP($A545,'Raw - F'!$B:$O,11,FALSE)&gt;1,VLOOKUP($A545,'Raw - F'!$B:$O,11,FALSE),IF(VLOOKUP($A545,'Raw - F'!$B:$M,12,FALSE)&lt;&gt;"",VLOOKUP($A545,'Raw - F'!$B:$M,12,FALSE),"")),"")</f>
        <v>6</v>
      </c>
      <c r="H545" s="4" t="str">
        <f>IFERROR(VLOOKUP($A545,'Raw - F'!$B:$O,13,FALSE),"")</f>
        <v>Open</v>
      </c>
      <c r="I545" s="2" t="str">
        <f>IFERROR(VLOOKUP($A545,'Raw - F'!$B:$O,10,FALSE),"")</f>
        <v>A</v>
      </c>
      <c r="J545" s="2" t="str">
        <f>IFERROR(VLOOKUP($A545,'Raw - F'!$B:$P,15,FALSE),"")</f>
        <v>5f</v>
      </c>
      <c r="K545" s="16" t="str">
        <f>SUBSTITUTE(IFERROR(VLOOKUP($A545,'Raw - F'!$B:$X,23,FALSE),""),0,"")</f>
        <v xml:space="preserve"> </v>
      </c>
      <c r="L545" s="22" t="str">
        <f>IF(VLOOKUP($A545,'Raw - F'!$B:$AA,24,FALSE)="","",VLOOKUP($A545,'Raw - F'!$B:$AA,24,FALSE))</f>
        <v/>
      </c>
      <c r="M545" s="16" t="str">
        <f>SUBSTITUTE(IFERROR(VLOOKUP($A545,'Raw - F'!$B:$X,22,FALSE),""),0,"")</f>
        <v>Claimer</v>
      </c>
      <c r="N545" s="16" t="str">
        <f>SUBSTITUTE(IFERROR(VLOOKUP($A545,'Raw - F'!$B:$X,8,FALSE),""),0,"")</f>
        <v/>
      </c>
      <c r="O545" s="16" t="str">
        <f>SUBSTITUTE(IFERROR(VLOOKUP($A545,'Raw - F'!$B:$AA,25,FALSE),""),0,"")</f>
        <v/>
      </c>
      <c r="P545" s="16" t="str">
        <f>SUBSTITUTE(IFERROR(VLOOKUP($A545,'Raw - F'!$B:$AA,21,FALSE),""),0,"")</f>
        <v/>
      </c>
    </row>
    <row r="546" spans="1:16" x14ac:dyDescent="0.35">
      <c r="A546">
        <v>537</v>
      </c>
      <c r="B546" s="9">
        <f>IFERROR(VLOOKUP($A546,'Raw - F'!$B:$R,2,FALSE),"")</f>
        <v>44342</v>
      </c>
      <c r="C546" s="2" t="str">
        <f>IFERROR(VLOOKUP($A546,'Raw - F'!$B:$R,3,FALSE),"")</f>
        <v>HAMILTON PARK</v>
      </c>
      <c r="D546" s="2" t="str">
        <f>IFERROR(VLOOKUP($A546,'Raw - F'!$B:$R,6,FALSE),"")</f>
        <v>Hcap</v>
      </c>
      <c r="E546" s="2" t="str">
        <f>SUBSTITUTE(IFERROR(VLOOKUP($A546,'Raw - F'!$B:$O,9,FALSE),""),"0","")</f>
        <v>3yo+</v>
      </c>
      <c r="F546" s="2" t="str">
        <f>SUBSTITUTE(IFERROR(VLOOKUP($A546,'Raw - F'!$B:$O,7,FALSE),""),"0","")</f>
        <v>Open</v>
      </c>
      <c r="G546" s="2">
        <f>IFERROR(IF(VLOOKUP($A546,'Raw - F'!$B:$O,11,FALSE)&gt;1,VLOOKUP($A546,'Raw - F'!$B:$O,11,FALSE),IF(VLOOKUP($A546,'Raw - F'!$B:$M,12,FALSE)&lt;&gt;"",VLOOKUP($A546,'Raw - F'!$B:$M,12,FALSE),"")),"")</f>
        <v>4</v>
      </c>
      <c r="H546" s="4" t="str">
        <f>IFERROR(VLOOKUP($A546,'Raw - F'!$B:$O,13,FALSE),"")</f>
        <v>66-85</v>
      </c>
      <c r="I546" s="2" t="str">
        <f>IFERROR(VLOOKUP($A546,'Raw - F'!$B:$O,10,FALSE),"")</f>
        <v>A</v>
      </c>
      <c r="J546" s="2" t="str">
        <f>IFERROR(VLOOKUP($A546,'Raw - F'!$B:$P,15,FALSE),"")</f>
        <v>6f</v>
      </c>
      <c r="K546" s="16" t="str">
        <f>SUBSTITUTE(IFERROR(VLOOKUP($A546,'Raw - F'!$B:$X,23,FALSE),""),0,"")</f>
        <v xml:space="preserve"> </v>
      </c>
      <c r="L546" s="22" t="str">
        <f>IF(VLOOKUP($A546,'Raw - F'!$B:$AA,24,FALSE)="","",VLOOKUP($A546,'Raw - F'!$B:$AA,24,FALSE))</f>
        <v/>
      </c>
      <c r="M546" s="16" t="str">
        <f>SUBSTITUTE(IFERROR(VLOOKUP($A546,'Raw - F'!$B:$X,22,FALSE),""),0,"")</f>
        <v xml:space="preserve"> </v>
      </c>
      <c r="N546" s="16" t="str">
        <f>SUBSTITUTE(IFERROR(VLOOKUP($A546,'Raw - F'!$B:$X,8,FALSE),""),0,"")</f>
        <v/>
      </c>
      <c r="O546" s="16" t="str">
        <f>SUBSTITUTE(IFERROR(VLOOKUP($A546,'Raw - F'!$B:$AA,25,FALSE),""),0,"")</f>
        <v/>
      </c>
      <c r="P546" s="16" t="str">
        <f>SUBSTITUTE(IFERROR(VLOOKUP($A546,'Raw - F'!$B:$AA,21,FALSE),""),0,"")</f>
        <v/>
      </c>
    </row>
    <row r="547" spans="1:16" x14ac:dyDescent="0.35">
      <c r="A547">
        <v>538</v>
      </c>
      <c r="B547" s="9">
        <f>IFERROR(VLOOKUP($A547,'Raw - F'!$B:$R,2,FALSE),"")</f>
        <v>44342</v>
      </c>
      <c r="C547" s="2" t="str">
        <f>IFERROR(VLOOKUP($A547,'Raw - F'!$B:$R,3,FALSE),"")</f>
        <v>HAMILTON PARK</v>
      </c>
      <c r="D547" s="2" t="str">
        <f>IFERROR(VLOOKUP($A547,'Raw - F'!$B:$R,6,FALSE),"")</f>
        <v>Hcap</v>
      </c>
      <c r="E547" s="2" t="str">
        <f>SUBSTITUTE(IFERROR(VLOOKUP($A547,'Raw - F'!$B:$O,9,FALSE),""),"0","")</f>
        <v>4yo+</v>
      </c>
      <c r="F547" s="2" t="str">
        <f>SUBSTITUTE(IFERROR(VLOOKUP($A547,'Raw - F'!$B:$O,7,FALSE),""),"0","")</f>
        <v>Open</v>
      </c>
      <c r="G547" s="2">
        <f>IFERROR(IF(VLOOKUP($A547,'Raw - F'!$B:$O,11,FALSE)&gt;1,VLOOKUP($A547,'Raw - F'!$B:$O,11,FALSE),IF(VLOOKUP($A547,'Raw - F'!$B:$M,12,FALSE)&lt;&gt;"",VLOOKUP($A547,'Raw - F'!$B:$M,12,FALSE),"")),"")</f>
        <v>5</v>
      </c>
      <c r="H547" s="4" t="str">
        <f>IFERROR(VLOOKUP($A547,'Raw - F'!$B:$O,13,FALSE),"")</f>
        <v>51-70</v>
      </c>
      <c r="I547" s="2" t="str">
        <f>IFERROR(VLOOKUP($A547,'Raw - F'!$B:$O,10,FALSE),"")</f>
        <v>A</v>
      </c>
      <c r="J547" s="2" t="str">
        <f>IFERROR(VLOOKUP($A547,'Raw - F'!$B:$P,15,FALSE),"")</f>
        <v>1m 3f</v>
      </c>
      <c r="K547" s="16" t="str">
        <f>SUBSTITUTE(IFERROR(VLOOKUP($A547,'Raw - F'!$B:$X,23,FALSE),""),0,"")</f>
        <v xml:space="preserve"> </v>
      </c>
      <c r="L547" s="22" t="str">
        <f>IF(VLOOKUP($A547,'Raw - F'!$B:$AA,24,FALSE)="","",VLOOKUP($A547,'Raw - F'!$B:$AA,24,FALSE))</f>
        <v/>
      </c>
      <c r="M547" s="16" t="str">
        <f>SUBSTITUTE(IFERROR(VLOOKUP($A547,'Raw - F'!$B:$X,22,FALSE),""),0,"")</f>
        <v xml:space="preserve"> </v>
      </c>
      <c r="N547" s="16" t="str">
        <f>SUBSTITUTE(IFERROR(VLOOKUP($A547,'Raw - F'!$B:$X,8,FALSE),""),0,"")</f>
        <v/>
      </c>
      <c r="O547" s="16" t="str">
        <f>SUBSTITUTE(IFERROR(VLOOKUP($A547,'Raw - F'!$B:$AA,25,FALSE),""),0,"")</f>
        <v/>
      </c>
      <c r="P547" s="16" t="str">
        <f>SUBSTITUTE(IFERROR(VLOOKUP($A547,'Raw - F'!$B:$AA,21,FALSE),""),0,"")</f>
        <v/>
      </c>
    </row>
    <row r="548" spans="1:16" x14ac:dyDescent="0.35">
      <c r="A548">
        <v>539</v>
      </c>
      <c r="B548" s="9">
        <f>IFERROR(VLOOKUP($A548,'Raw - F'!$B:$R,2,FALSE),"")</f>
        <v>44342</v>
      </c>
      <c r="C548" s="2" t="str">
        <f>IFERROR(VLOOKUP($A548,'Raw - F'!$B:$R,3,FALSE),"")</f>
        <v>HAMILTON PARK</v>
      </c>
      <c r="D548" s="2" t="str">
        <f>IFERROR(VLOOKUP($A548,'Raw - F'!$B:$R,6,FALSE),"")</f>
        <v>WFA</v>
      </c>
      <c r="E548" s="2" t="str">
        <f>SUBSTITUTE(IFERROR(VLOOKUP($A548,'Raw - F'!$B:$O,9,FALSE),""),"0","")</f>
        <v>2yo</v>
      </c>
      <c r="F548" s="2" t="str">
        <f>SUBSTITUTE(IFERROR(VLOOKUP($A548,'Raw - F'!$B:$O,7,FALSE),""),"0","")</f>
        <v>Mdn</v>
      </c>
      <c r="G548" s="2">
        <f>IFERROR(IF(VLOOKUP($A548,'Raw - F'!$B:$O,11,FALSE)&gt;1,VLOOKUP($A548,'Raw - F'!$B:$O,11,FALSE),IF(VLOOKUP($A548,'Raw - F'!$B:$M,12,FALSE)&lt;&gt;"",VLOOKUP($A548,'Raw - F'!$B:$M,12,FALSE),"")),"")</f>
        <v>4</v>
      </c>
      <c r="H548" s="4" t="str">
        <f>IFERROR(VLOOKUP($A548,'Raw - F'!$B:$O,13,FALSE),"")</f>
        <v>Open</v>
      </c>
      <c r="I548" s="2" t="str">
        <f>IFERROR(VLOOKUP($A548,'Raw - F'!$B:$O,10,FALSE),"")</f>
        <v>A</v>
      </c>
      <c r="J548" s="2" t="str">
        <f>IFERROR(VLOOKUP($A548,'Raw - F'!$B:$P,15,FALSE),"")</f>
        <v>5f</v>
      </c>
      <c r="K548" s="16" t="str">
        <f>SUBSTITUTE(IFERROR(VLOOKUP($A548,'Raw - F'!$B:$X,23,FALSE),""),0,"")</f>
        <v>Rest.</v>
      </c>
      <c r="L548" s="22" t="str">
        <f>IF(VLOOKUP($A548,'Raw - F'!$B:$AA,24,FALSE)="","",VLOOKUP($A548,'Raw - F'!$B:$AA,24,FALSE))</f>
        <v>C</v>
      </c>
      <c r="M548" s="16" t="str">
        <f>SUBSTITUTE(IFERROR(VLOOKUP($A548,'Raw - F'!$B:$X,22,FALSE),""),0,"")</f>
        <v xml:space="preserve"> </v>
      </c>
      <c r="N548" s="16" t="str">
        <f>SUBSTITUTE(IFERROR(VLOOKUP($A548,'Raw - F'!$B:$X,8,FALSE),""),0,"")</f>
        <v/>
      </c>
      <c r="O548" s="16" t="str">
        <f>SUBSTITUTE(IFERROR(VLOOKUP($A548,'Raw - F'!$B:$AA,25,FALSE),""),0,"")</f>
        <v>EBF</v>
      </c>
      <c r="P548" s="16" t="str">
        <f>SUBSTITUTE(IFERROR(VLOOKUP($A548,'Raw - F'!$B:$AA,21,FALSE),""),0,"")</f>
        <v/>
      </c>
    </row>
    <row r="549" spans="1:16" x14ac:dyDescent="0.35">
      <c r="A549">
        <v>540</v>
      </c>
      <c r="B549" s="9">
        <f>IFERROR(VLOOKUP($A549,'Raw - F'!$B:$R,2,FALSE),"")</f>
        <v>44342</v>
      </c>
      <c r="C549" s="2" t="str">
        <f>IFERROR(VLOOKUP($A549,'Raw - F'!$B:$R,3,FALSE),"")</f>
        <v>HAMILTON PARK</v>
      </c>
      <c r="D549" s="2" t="str">
        <f>IFERROR(VLOOKUP($A549,'Raw - F'!$B:$R,6,FALSE),"")</f>
        <v>Hcap</v>
      </c>
      <c r="E549" s="2" t="str">
        <f>SUBSTITUTE(IFERROR(VLOOKUP($A549,'Raw - F'!$B:$O,9,FALSE),""),"0","")</f>
        <v>3yo+</v>
      </c>
      <c r="F549" s="2" t="str">
        <f>SUBSTITUTE(IFERROR(VLOOKUP($A549,'Raw - F'!$B:$O,7,FALSE),""),"0","")</f>
        <v>Open</v>
      </c>
      <c r="G549" s="2">
        <f>IFERROR(IF(VLOOKUP($A549,'Raw - F'!$B:$O,11,FALSE)&gt;1,VLOOKUP($A549,'Raw - F'!$B:$O,11,FALSE),IF(VLOOKUP($A549,'Raw - F'!$B:$M,12,FALSE)&lt;&gt;"",VLOOKUP($A549,'Raw - F'!$B:$M,12,FALSE),"")),"")</f>
        <v>5</v>
      </c>
      <c r="H549" s="4" t="str">
        <f>IFERROR(VLOOKUP($A549,'Raw - F'!$B:$O,13,FALSE),"")</f>
        <v>51-70</v>
      </c>
      <c r="I549" s="2" t="str">
        <f>IFERROR(VLOOKUP($A549,'Raw - F'!$B:$O,10,FALSE),"")</f>
        <v>F</v>
      </c>
      <c r="J549" s="2" t="str">
        <f>IFERROR(VLOOKUP($A549,'Raw - F'!$B:$P,15,FALSE),"")</f>
        <v>1m</v>
      </c>
      <c r="K549" s="16" t="str">
        <f>SUBSTITUTE(IFERROR(VLOOKUP($A549,'Raw - F'!$B:$X,23,FALSE),""),0,"")</f>
        <v xml:space="preserve"> </v>
      </c>
      <c r="L549" s="22" t="str">
        <f>IF(VLOOKUP($A549,'Raw - F'!$B:$AA,24,FALSE)="","",VLOOKUP($A549,'Raw - F'!$B:$AA,24,FALSE))</f>
        <v/>
      </c>
      <c r="M549" s="16" t="str">
        <f>SUBSTITUTE(IFERROR(VLOOKUP($A549,'Raw - F'!$B:$X,22,FALSE),""),0,"")</f>
        <v xml:space="preserve"> </v>
      </c>
      <c r="N549" s="16" t="str">
        <f>SUBSTITUTE(IFERROR(VLOOKUP($A549,'Raw - F'!$B:$X,8,FALSE),""),0,"")</f>
        <v/>
      </c>
      <c r="O549" s="16" t="str">
        <f>SUBSTITUTE(IFERROR(VLOOKUP($A549,'Raw - F'!$B:$AA,25,FALSE),""),0,"")</f>
        <v/>
      </c>
      <c r="P549" s="16" t="str">
        <f>SUBSTITUTE(IFERROR(VLOOKUP($A549,'Raw - F'!$B:$AA,21,FALSE),""),0,"")</f>
        <v/>
      </c>
    </row>
    <row r="550" spans="1:16" x14ac:dyDescent="0.35">
      <c r="A550">
        <v>541</v>
      </c>
      <c r="B550" s="9">
        <f>IFERROR(VLOOKUP($A550,'Raw - F'!$B:$R,2,FALSE),"")</f>
        <v>44342</v>
      </c>
      <c r="C550" s="2" t="str">
        <f>IFERROR(VLOOKUP($A550,'Raw - F'!$B:$R,3,FALSE),"")</f>
        <v>HAMILTON PARK</v>
      </c>
      <c r="D550" s="2" t="str">
        <f>IFERROR(VLOOKUP($A550,'Raw - F'!$B:$R,6,FALSE),"")</f>
        <v>Hcap</v>
      </c>
      <c r="E550" s="2" t="str">
        <f>SUBSTITUTE(IFERROR(VLOOKUP($A550,'Raw - F'!$B:$O,9,FALSE),""),"0","")</f>
        <v>4yo+</v>
      </c>
      <c r="F550" s="2" t="str">
        <f>SUBSTITUTE(IFERROR(VLOOKUP($A550,'Raw - F'!$B:$O,7,FALSE),""),"0","")</f>
        <v>Open</v>
      </c>
      <c r="G550" s="2">
        <f>IFERROR(IF(VLOOKUP($A550,'Raw - F'!$B:$O,11,FALSE)&gt;1,VLOOKUP($A550,'Raw - F'!$B:$O,11,FALSE),IF(VLOOKUP($A550,'Raw - F'!$B:$M,12,FALSE)&lt;&gt;"",VLOOKUP($A550,'Raw - F'!$B:$M,12,FALSE),"")),"")</f>
        <v>6</v>
      </c>
      <c r="H550" s="4" t="str">
        <f>IFERROR(VLOOKUP($A550,'Raw - F'!$B:$O,13,FALSE),"")</f>
        <v>46-55</v>
      </c>
      <c r="I550" s="2" t="str">
        <f>IFERROR(VLOOKUP($A550,'Raw - F'!$B:$O,10,FALSE),"")</f>
        <v>A</v>
      </c>
      <c r="J550" s="2" t="str">
        <f>IFERROR(VLOOKUP($A550,'Raw - F'!$B:$P,15,FALSE),"")</f>
        <v>1m 1f</v>
      </c>
      <c r="K550" s="16" t="str">
        <f>SUBSTITUTE(IFERROR(VLOOKUP($A550,'Raw - F'!$B:$X,23,FALSE),""),0,"")</f>
        <v xml:space="preserve"> </v>
      </c>
      <c r="L550" s="22" t="str">
        <f>IF(VLOOKUP($A550,'Raw - F'!$B:$AA,24,FALSE)="","",VLOOKUP($A550,'Raw - F'!$B:$AA,24,FALSE))</f>
        <v/>
      </c>
      <c r="M550" s="16" t="str">
        <f>SUBSTITUTE(IFERROR(VLOOKUP($A550,'Raw - F'!$B:$X,22,FALSE),""),0,"")</f>
        <v xml:space="preserve"> </v>
      </c>
      <c r="N550" s="16" t="str">
        <f>SUBSTITUTE(IFERROR(VLOOKUP($A550,'Raw - F'!$B:$X,8,FALSE),""),0,"")</f>
        <v/>
      </c>
      <c r="O550" s="16" t="str">
        <f>SUBSTITUTE(IFERROR(VLOOKUP($A550,'Raw - F'!$B:$AA,25,FALSE),""),0,"")</f>
        <v/>
      </c>
      <c r="P550" s="16" t="str">
        <f>SUBSTITUTE(IFERROR(VLOOKUP($A550,'Raw - F'!$B:$AA,21,FALSE),""),0,"")</f>
        <v/>
      </c>
    </row>
    <row r="551" spans="1:16" x14ac:dyDescent="0.35">
      <c r="A551">
        <v>542</v>
      </c>
      <c r="B551" s="9">
        <f>IFERROR(VLOOKUP($A551,'Raw - F'!$B:$R,2,FALSE),"")</f>
        <v>44342</v>
      </c>
      <c r="C551" s="2" t="str">
        <f>IFERROR(VLOOKUP($A551,'Raw - F'!$B:$R,3,FALSE),"")</f>
        <v>HAMILTON PARK</v>
      </c>
      <c r="D551" s="2" t="str">
        <f>IFERROR(VLOOKUP($A551,'Raw - F'!$B:$R,6,FALSE),"")</f>
        <v>Hcap</v>
      </c>
      <c r="E551" s="2" t="str">
        <f>SUBSTITUTE(IFERROR(VLOOKUP($A551,'Raw - F'!$B:$O,9,FALSE),""),"0","")</f>
        <v>3yo</v>
      </c>
      <c r="F551" s="2" t="str">
        <f>SUBSTITUTE(IFERROR(VLOOKUP($A551,'Raw - F'!$B:$O,7,FALSE),""),"0","")</f>
        <v>Open</v>
      </c>
      <c r="G551" s="2">
        <f>IFERROR(IF(VLOOKUP($A551,'Raw - F'!$B:$O,11,FALSE)&gt;1,VLOOKUP($A551,'Raw - F'!$B:$O,11,FALSE),IF(VLOOKUP($A551,'Raw - F'!$B:$M,12,FALSE)&lt;&gt;"",VLOOKUP($A551,'Raw - F'!$B:$M,12,FALSE),"")),"")</f>
        <v>6</v>
      </c>
      <c r="H551" s="4" t="str">
        <f>IFERROR(VLOOKUP($A551,'Raw - F'!$B:$O,13,FALSE),"")</f>
        <v>46-65</v>
      </c>
      <c r="I551" s="2" t="str">
        <f>IFERROR(VLOOKUP($A551,'Raw - F'!$B:$O,10,FALSE),"")</f>
        <v>A</v>
      </c>
      <c r="J551" s="2" t="str">
        <f>IFERROR(VLOOKUP($A551,'Raw - F'!$B:$P,15,FALSE),"")</f>
        <v>1m 1f</v>
      </c>
      <c r="K551" s="16" t="str">
        <f>SUBSTITUTE(IFERROR(VLOOKUP($A551,'Raw - F'!$B:$X,23,FALSE),""),0,"")</f>
        <v xml:space="preserve"> </v>
      </c>
      <c r="L551" s="22" t="str">
        <f>IF(VLOOKUP($A551,'Raw - F'!$B:$AA,24,FALSE)="","",VLOOKUP($A551,'Raw - F'!$B:$AA,24,FALSE))</f>
        <v/>
      </c>
      <c r="M551" s="16" t="str">
        <f>SUBSTITUTE(IFERROR(VLOOKUP($A551,'Raw - F'!$B:$X,22,FALSE),""),0,"")</f>
        <v xml:space="preserve"> </v>
      </c>
      <c r="N551" s="16" t="str">
        <f>SUBSTITUTE(IFERROR(VLOOKUP($A551,'Raw - F'!$B:$X,8,FALSE),""),0,"")</f>
        <v/>
      </c>
      <c r="O551" s="16" t="str">
        <f>SUBSTITUTE(IFERROR(VLOOKUP($A551,'Raw - F'!$B:$AA,25,FALSE),""),0,"")</f>
        <v/>
      </c>
      <c r="P551" s="16" t="str">
        <f>SUBSTITUTE(IFERROR(VLOOKUP($A551,'Raw - F'!$B:$AA,21,FALSE),""),0,"")</f>
        <v/>
      </c>
    </row>
    <row r="552" spans="1:16" x14ac:dyDescent="0.35">
      <c r="A552">
        <v>543</v>
      </c>
      <c r="B552" s="9">
        <f>IFERROR(VLOOKUP($A552,'Raw - F'!$B:$R,2,FALSE),"")</f>
        <v>44342</v>
      </c>
      <c r="C552" s="2" t="str">
        <f>IFERROR(VLOOKUP($A552,'Raw - F'!$B:$R,3,FALSE),"")</f>
        <v>HAMILTON PARK</v>
      </c>
      <c r="D552" s="2" t="str">
        <f>IFERROR(VLOOKUP($A552,'Raw - F'!$B:$R,6,FALSE),"")</f>
        <v>Hcap</v>
      </c>
      <c r="E552" s="2" t="str">
        <f>SUBSTITUTE(IFERROR(VLOOKUP($A552,'Raw - F'!$B:$O,9,FALSE),""),"0","")</f>
        <v>4yo+</v>
      </c>
      <c r="F552" s="2" t="str">
        <f>SUBSTITUTE(IFERROR(VLOOKUP($A552,'Raw - F'!$B:$O,7,FALSE),""),"0","")</f>
        <v>Open</v>
      </c>
      <c r="G552" s="2">
        <f>IFERROR(IF(VLOOKUP($A552,'Raw - F'!$B:$O,11,FALSE)&gt;1,VLOOKUP($A552,'Raw - F'!$B:$O,11,FALSE),IF(VLOOKUP($A552,'Raw - F'!$B:$M,12,FALSE)&lt;&gt;"",VLOOKUP($A552,'Raw - F'!$B:$M,12,FALSE),"")),"")</f>
        <v>6</v>
      </c>
      <c r="H552" s="4" t="str">
        <f>IFERROR(VLOOKUP($A552,'Raw - F'!$B:$O,13,FALSE),"")</f>
        <v>46-65</v>
      </c>
      <c r="I552" s="2" t="str">
        <f>IFERROR(VLOOKUP($A552,'Raw - F'!$B:$O,10,FALSE),"")</f>
        <v>A</v>
      </c>
      <c r="J552" s="2" t="str">
        <f>IFERROR(VLOOKUP($A552,'Raw - F'!$B:$P,15,FALSE),"")</f>
        <v>5f</v>
      </c>
      <c r="K552" s="16" t="str">
        <f>SUBSTITUTE(IFERROR(VLOOKUP($A552,'Raw - F'!$B:$X,23,FALSE),""),0,"")</f>
        <v xml:space="preserve"> </v>
      </c>
      <c r="L552" s="22" t="str">
        <f>IF(VLOOKUP($A552,'Raw - F'!$B:$AA,24,FALSE)="","",VLOOKUP($A552,'Raw - F'!$B:$AA,24,FALSE))</f>
        <v/>
      </c>
      <c r="M552" s="16" t="str">
        <f>SUBSTITUTE(IFERROR(VLOOKUP($A552,'Raw - F'!$B:$X,22,FALSE),""),0,"")</f>
        <v xml:space="preserve"> </v>
      </c>
      <c r="N552" s="16" t="str">
        <f>SUBSTITUTE(IFERROR(VLOOKUP($A552,'Raw - F'!$B:$X,8,FALSE),""),0,"")</f>
        <v/>
      </c>
      <c r="O552" s="16" t="str">
        <f>SUBSTITUTE(IFERROR(VLOOKUP($A552,'Raw - F'!$B:$AA,25,FALSE),""),0,"")</f>
        <v/>
      </c>
      <c r="P552" s="16" t="str">
        <f>SUBSTITUTE(IFERROR(VLOOKUP($A552,'Raw - F'!$B:$AA,21,FALSE),""),0,"")</f>
        <v>App</v>
      </c>
    </row>
    <row r="553" spans="1:16" x14ac:dyDescent="0.35">
      <c r="A553">
        <v>544</v>
      </c>
      <c r="B553" s="9">
        <f>IFERROR(VLOOKUP($A553,'Raw - F'!$B:$R,2,FALSE),"")</f>
        <v>44343</v>
      </c>
      <c r="C553" s="2" t="str">
        <f>IFERROR(VLOOKUP($A553,'Raw - F'!$B:$R,3,FALSE),"")</f>
        <v>CARLISLE</v>
      </c>
      <c r="D553" s="2" t="str">
        <f>IFERROR(VLOOKUP($A553,'Raw - F'!$B:$R,6,FALSE),"")</f>
        <v>Hcap</v>
      </c>
      <c r="E553" s="2" t="str">
        <f>SUBSTITUTE(IFERROR(VLOOKUP($A553,'Raw - F'!$B:$O,9,FALSE),""),"0","")</f>
        <v>4yo+</v>
      </c>
      <c r="F553" s="2" t="str">
        <f>SUBSTITUTE(IFERROR(VLOOKUP($A553,'Raw - F'!$B:$O,7,FALSE),""),"0","")</f>
        <v>Open</v>
      </c>
      <c r="G553" s="2">
        <f>IFERROR(IF(VLOOKUP($A553,'Raw - F'!$B:$O,11,FALSE)&gt;1,VLOOKUP($A553,'Raw - F'!$B:$O,11,FALSE),IF(VLOOKUP($A553,'Raw - F'!$B:$M,12,FALSE)&lt;&gt;"",VLOOKUP($A553,'Raw - F'!$B:$M,12,FALSE),"")),"")</f>
        <v>4</v>
      </c>
      <c r="H553" s="4" t="str">
        <f>IFERROR(VLOOKUP($A553,'Raw - F'!$B:$O,13,FALSE),"")</f>
        <v>61-80</v>
      </c>
      <c r="I553" s="2" t="str">
        <f>IFERROR(VLOOKUP($A553,'Raw - F'!$B:$O,10,FALSE),"")</f>
        <v>A</v>
      </c>
      <c r="J553" s="2" t="str">
        <f>IFERROR(VLOOKUP($A553,'Raw - F'!$B:$P,15,FALSE),"")</f>
        <v>1m 6f</v>
      </c>
      <c r="K553" s="16" t="str">
        <f>SUBSTITUTE(IFERROR(VLOOKUP($A553,'Raw - F'!$B:$X,23,FALSE),""),0,"")</f>
        <v xml:space="preserve"> </v>
      </c>
      <c r="L553" s="22" t="str">
        <f>IF(VLOOKUP($A553,'Raw - F'!$B:$AA,24,FALSE)="","",VLOOKUP($A553,'Raw - F'!$B:$AA,24,FALSE))</f>
        <v/>
      </c>
      <c r="M553" s="16" t="str">
        <f>SUBSTITUTE(IFERROR(VLOOKUP($A553,'Raw - F'!$B:$X,22,FALSE),""),0,"")</f>
        <v xml:space="preserve"> </v>
      </c>
      <c r="N553" s="16" t="str">
        <f>SUBSTITUTE(IFERROR(VLOOKUP($A553,'Raw - F'!$B:$X,8,FALSE),""),0,"")</f>
        <v/>
      </c>
      <c r="O553" s="16" t="str">
        <f>SUBSTITUTE(IFERROR(VLOOKUP($A553,'Raw - F'!$B:$AA,25,FALSE),""),0,"")</f>
        <v/>
      </c>
      <c r="P553" s="16" t="str">
        <f>SUBSTITUTE(IFERROR(VLOOKUP($A553,'Raw - F'!$B:$AA,21,FALSE),""),0,"")</f>
        <v/>
      </c>
    </row>
    <row r="554" spans="1:16" x14ac:dyDescent="0.35">
      <c r="A554">
        <v>545</v>
      </c>
      <c r="B554" s="9">
        <f>IFERROR(VLOOKUP($A554,'Raw - F'!$B:$R,2,FALSE),"")</f>
        <v>44343</v>
      </c>
      <c r="C554" s="2" t="str">
        <f>IFERROR(VLOOKUP($A554,'Raw - F'!$B:$R,3,FALSE),"")</f>
        <v>CARLISLE</v>
      </c>
      <c r="D554" s="2" t="str">
        <f>IFERROR(VLOOKUP($A554,'Raw - F'!$B:$R,6,FALSE),"")</f>
        <v>Hcap</v>
      </c>
      <c r="E554" s="2" t="str">
        <f>SUBSTITUTE(IFERROR(VLOOKUP($A554,'Raw - F'!$B:$O,9,FALSE),""),"0","")</f>
        <v>3yo</v>
      </c>
      <c r="F554" s="2" t="str">
        <f>SUBSTITUTE(IFERROR(VLOOKUP($A554,'Raw - F'!$B:$O,7,FALSE),""),"0","")</f>
        <v>Open</v>
      </c>
      <c r="G554" s="2">
        <f>IFERROR(IF(VLOOKUP($A554,'Raw - F'!$B:$O,11,FALSE)&gt;1,VLOOKUP($A554,'Raw - F'!$B:$O,11,FALSE),IF(VLOOKUP($A554,'Raw - F'!$B:$M,12,FALSE)&lt;&gt;"",VLOOKUP($A554,'Raw - F'!$B:$M,12,FALSE),"")),"")</f>
        <v>5</v>
      </c>
      <c r="H554" s="4" t="str">
        <f>IFERROR(VLOOKUP($A554,'Raw - F'!$B:$O,13,FALSE),"")</f>
        <v>51-70</v>
      </c>
      <c r="I554" s="2" t="str">
        <f>IFERROR(VLOOKUP($A554,'Raw - F'!$B:$O,10,FALSE),"")</f>
        <v>A</v>
      </c>
      <c r="J554" s="2" t="str">
        <f>IFERROR(VLOOKUP($A554,'Raw - F'!$B:$P,15,FALSE),"")</f>
        <v>1m</v>
      </c>
      <c r="K554" s="16" t="str">
        <f>SUBSTITUTE(IFERROR(VLOOKUP($A554,'Raw - F'!$B:$X,23,FALSE),""),0,"")</f>
        <v xml:space="preserve"> </v>
      </c>
      <c r="L554" s="22" t="str">
        <f>IF(VLOOKUP($A554,'Raw - F'!$B:$AA,24,FALSE)="","",VLOOKUP($A554,'Raw - F'!$B:$AA,24,FALSE))</f>
        <v/>
      </c>
      <c r="M554" s="16" t="str">
        <f>SUBSTITUTE(IFERROR(VLOOKUP($A554,'Raw - F'!$B:$X,22,FALSE),""),0,"")</f>
        <v xml:space="preserve"> </v>
      </c>
      <c r="N554" s="16" t="str">
        <f>SUBSTITUTE(IFERROR(VLOOKUP($A554,'Raw - F'!$B:$X,8,FALSE),""),0,"")</f>
        <v/>
      </c>
      <c r="O554" s="16" t="str">
        <f>SUBSTITUTE(IFERROR(VLOOKUP($A554,'Raw - F'!$B:$AA,25,FALSE),""),0,"")</f>
        <v/>
      </c>
      <c r="P554" s="16" t="str">
        <f>SUBSTITUTE(IFERROR(VLOOKUP($A554,'Raw - F'!$B:$AA,21,FALSE),""),0,"")</f>
        <v/>
      </c>
    </row>
    <row r="555" spans="1:16" x14ac:dyDescent="0.35">
      <c r="A555">
        <v>546</v>
      </c>
      <c r="B555" s="9">
        <f>IFERROR(VLOOKUP($A555,'Raw - F'!$B:$R,2,FALSE),"")</f>
        <v>44343</v>
      </c>
      <c r="C555" s="2" t="str">
        <f>IFERROR(VLOOKUP($A555,'Raw - F'!$B:$R,3,FALSE),"")</f>
        <v>CARLISLE</v>
      </c>
      <c r="D555" s="2" t="str">
        <f>IFERROR(VLOOKUP($A555,'Raw - F'!$B:$R,6,FALSE),"")</f>
        <v>WFA</v>
      </c>
      <c r="E555" s="2" t="str">
        <f>SUBSTITUTE(IFERROR(VLOOKUP($A555,'Raw - F'!$B:$O,9,FALSE),""),"0","")</f>
        <v>2yo</v>
      </c>
      <c r="F555" s="2" t="str">
        <f>SUBSTITUTE(IFERROR(VLOOKUP($A555,'Raw - F'!$B:$O,7,FALSE),""),"0","")</f>
        <v>Mdn</v>
      </c>
      <c r="G555" s="2">
        <f>IFERROR(IF(VLOOKUP($A555,'Raw - F'!$B:$O,11,FALSE)&gt;1,VLOOKUP($A555,'Raw - F'!$B:$O,11,FALSE),IF(VLOOKUP($A555,'Raw - F'!$B:$M,12,FALSE)&lt;&gt;"",VLOOKUP($A555,'Raw - F'!$B:$M,12,FALSE),"")),"")</f>
        <v>4</v>
      </c>
      <c r="H555" s="4" t="str">
        <f>IFERROR(VLOOKUP($A555,'Raw - F'!$B:$O,13,FALSE),"")</f>
        <v>Open</v>
      </c>
      <c r="I555" s="2" t="str">
        <f>IFERROR(VLOOKUP($A555,'Raw - F'!$B:$O,10,FALSE),"")</f>
        <v>F</v>
      </c>
      <c r="J555" s="2" t="str">
        <f>IFERROR(VLOOKUP($A555,'Raw - F'!$B:$P,15,FALSE),"")</f>
        <v>5f</v>
      </c>
      <c r="K555" s="16" t="str">
        <f>SUBSTITUTE(IFERROR(VLOOKUP($A555,'Raw - F'!$B:$X,23,FALSE),""),0,"")</f>
        <v>Rest.</v>
      </c>
      <c r="L555" s="22" t="str">
        <f>IF(VLOOKUP($A555,'Raw - F'!$B:$AA,24,FALSE)="","",VLOOKUP($A555,'Raw - F'!$B:$AA,24,FALSE))</f>
        <v>C</v>
      </c>
      <c r="M555" s="16" t="str">
        <f>SUBSTITUTE(IFERROR(VLOOKUP($A555,'Raw - F'!$B:$X,22,FALSE),""),0,"")</f>
        <v xml:space="preserve"> </v>
      </c>
      <c r="N555" s="16" t="str">
        <f>SUBSTITUTE(IFERROR(VLOOKUP($A555,'Raw - F'!$B:$X,8,FALSE),""),0,"")</f>
        <v/>
      </c>
      <c r="O555" s="16" t="str">
        <f>SUBSTITUTE(IFERROR(VLOOKUP($A555,'Raw - F'!$B:$AA,25,FALSE),""),0,"")</f>
        <v>EBF</v>
      </c>
      <c r="P555" s="16" t="str">
        <f>SUBSTITUTE(IFERROR(VLOOKUP($A555,'Raw - F'!$B:$AA,21,FALSE),""),0,"")</f>
        <v/>
      </c>
    </row>
    <row r="556" spans="1:16" x14ac:dyDescent="0.35">
      <c r="A556">
        <v>547</v>
      </c>
      <c r="B556" s="9">
        <f>IFERROR(VLOOKUP($A556,'Raw - F'!$B:$R,2,FALSE),"")</f>
        <v>44343</v>
      </c>
      <c r="C556" s="2" t="str">
        <f>IFERROR(VLOOKUP($A556,'Raw - F'!$B:$R,3,FALSE),"")</f>
        <v>CARLISLE</v>
      </c>
      <c r="D556" s="2" t="str">
        <f>IFERROR(VLOOKUP($A556,'Raw - F'!$B:$R,6,FALSE),"")</f>
        <v>WFA</v>
      </c>
      <c r="E556" s="2" t="str">
        <f>SUBSTITUTE(IFERROR(VLOOKUP($A556,'Raw - F'!$B:$O,9,FALSE),""),"0","")</f>
        <v>2yo</v>
      </c>
      <c r="F556" s="2" t="str">
        <f>SUBSTITUTE(IFERROR(VLOOKUP($A556,'Raw - F'!$B:$O,7,FALSE),""),"0","")</f>
        <v>Nov</v>
      </c>
      <c r="G556" s="2">
        <f>IFERROR(IF(VLOOKUP($A556,'Raw - F'!$B:$O,11,FALSE)&gt;1,VLOOKUP($A556,'Raw - F'!$B:$O,11,FALSE),IF(VLOOKUP($A556,'Raw - F'!$B:$M,12,FALSE)&lt;&gt;"",VLOOKUP($A556,'Raw - F'!$B:$M,12,FALSE),"")),"")</f>
        <v>5</v>
      </c>
      <c r="H556" s="4" t="str">
        <f>IFERROR(VLOOKUP($A556,'Raw - F'!$B:$O,13,FALSE),"")</f>
        <v>Open</v>
      </c>
      <c r="I556" s="2" t="str">
        <f>IFERROR(VLOOKUP($A556,'Raw - F'!$B:$O,10,FALSE),"")</f>
        <v>A</v>
      </c>
      <c r="J556" s="2" t="str">
        <f>IFERROR(VLOOKUP($A556,'Raw - F'!$B:$P,15,FALSE),"")</f>
        <v>6f</v>
      </c>
      <c r="K556" s="16" t="str">
        <f>SUBSTITUTE(IFERROR(VLOOKUP($A556,'Raw - F'!$B:$X,23,FALSE),""),0,"")</f>
        <v>Rest.</v>
      </c>
      <c r="L556" s="22" t="str">
        <f>IF(VLOOKUP($A556,'Raw - F'!$B:$AA,24,FALSE)="","",VLOOKUP($A556,'Raw - F'!$B:$AA,24,FALSE))</f>
        <v>C</v>
      </c>
      <c r="M556" s="16" t="str">
        <f>SUBSTITUTE(IFERROR(VLOOKUP($A556,'Raw - F'!$B:$X,22,FALSE),""),0,"")</f>
        <v xml:space="preserve"> </v>
      </c>
      <c r="N556" s="16" t="str">
        <f>SUBSTITUTE(IFERROR(VLOOKUP($A556,'Raw - F'!$B:$X,8,FALSE),""),0,"")</f>
        <v/>
      </c>
      <c r="O556" s="16" t="str">
        <f>SUBSTITUTE(IFERROR(VLOOKUP($A556,'Raw - F'!$B:$AA,25,FALSE),""),0,"")</f>
        <v/>
      </c>
      <c r="P556" s="16" t="str">
        <f>SUBSTITUTE(IFERROR(VLOOKUP($A556,'Raw - F'!$B:$AA,21,FALSE),""),0,"")</f>
        <v/>
      </c>
    </row>
    <row r="557" spans="1:16" x14ac:dyDescent="0.35">
      <c r="A557">
        <v>548</v>
      </c>
      <c r="B557" s="9">
        <f>IFERROR(VLOOKUP($A557,'Raw - F'!$B:$R,2,FALSE),"")</f>
        <v>44343</v>
      </c>
      <c r="C557" s="2" t="str">
        <f>IFERROR(VLOOKUP($A557,'Raw - F'!$B:$R,3,FALSE),"")</f>
        <v>CARLISLE</v>
      </c>
      <c r="D557" s="2" t="str">
        <f>IFERROR(VLOOKUP($A557,'Raw - F'!$B:$R,6,FALSE),"")</f>
        <v>WFA</v>
      </c>
      <c r="E557" s="2" t="str">
        <f>SUBSTITUTE(IFERROR(VLOOKUP($A557,'Raw - F'!$B:$O,9,FALSE),""),"0","")</f>
        <v>3yo+</v>
      </c>
      <c r="F557" s="2" t="str">
        <f>SUBSTITUTE(IFERROR(VLOOKUP($A557,'Raw - F'!$B:$O,7,FALSE),""),"0","")</f>
        <v>Mdn</v>
      </c>
      <c r="G557" s="2">
        <f>IFERROR(IF(VLOOKUP($A557,'Raw - F'!$B:$O,11,FALSE)&gt;1,VLOOKUP($A557,'Raw - F'!$B:$O,11,FALSE),IF(VLOOKUP($A557,'Raw - F'!$B:$M,12,FALSE)&lt;&gt;"",VLOOKUP($A557,'Raw - F'!$B:$M,12,FALSE),"")),"")</f>
        <v>5</v>
      </c>
      <c r="H557" s="4" t="str">
        <f>IFERROR(VLOOKUP($A557,'Raw - F'!$B:$O,13,FALSE),"")</f>
        <v>Open</v>
      </c>
      <c r="I557" s="2" t="str">
        <f>IFERROR(VLOOKUP($A557,'Raw - F'!$B:$O,10,FALSE),"")</f>
        <v>A</v>
      </c>
      <c r="J557" s="2" t="str">
        <f>IFERROR(VLOOKUP($A557,'Raw - F'!$B:$P,15,FALSE),"")</f>
        <v>1m 1f</v>
      </c>
      <c r="K557" s="16" t="str">
        <f>SUBSTITUTE(IFERROR(VLOOKUP($A557,'Raw - F'!$B:$X,23,FALSE),""),0,"")</f>
        <v xml:space="preserve"> </v>
      </c>
      <c r="L557" s="22" t="str">
        <f>IF(VLOOKUP($A557,'Raw - F'!$B:$AA,24,FALSE)="","",VLOOKUP($A557,'Raw - F'!$B:$AA,24,FALSE))</f>
        <v/>
      </c>
      <c r="M557" s="16" t="str">
        <f>SUBSTITUTE(IFERROR(VLOOKUP($A557,'Raw - F'!$B:$X,22,FALSE),""),0,"")</f>
        <v xml:space="preserve"> </v>
      </c>
      <c r="N557" s="16" t="str">
        <f>SUBSTITUTE(IFERROR(VLOOKUP($A557,'Raw - F'!$B:$X,8,FALSE),""),0,"")</f>
        <v/>
      </c>
      <c r="O557" s="16" t="str">
        <f>SUBSTITUTE(IFERROR(VLOOKUP($A557,'Raw - F'!$B:$AA,25,FALSE),""),0,"")</f>
        <v/>
      </c>
      <c r="P557" s="16" t="str">
        <f>SUBSTITUTE(IFERROR(VLOOKUP($A557,'Raw - F'!$B:$AA,21,FALSE),""),0,"")</f>
        <v/>
      </c>
    </row>
    <row r="558" spans="1:16" x14ac:dyDescent="0.35">
      <c r="A558">
        <v>549</v>
      </c>
      <c r="B558" s="9">
        <f>IFERROR(VLOOKUP($A558,'Raw - F'!$B:$R,2,FALSE),"")</f>
        <v>44343</v>
      </c>
      <c r="C558" s="2" t="str">
        <f>IFERROR(VLOOKUP($A558,'Raw - F'!$B:$R,3,FALSE),"")</f>
        <v>CARLISLE</v>
      </c>
      <c r="D558" s="2" t="str">
        <f>IFERROR(VLOOKUP($A558,'Raw - F'!$B:$R,6,FALSE),"")</f>
        <v>Hcap</v>
      </c>
      <c r="E558" s="2" t="str">
        <f>SUBSTITUTE(IFERROR(VLOOKUP($A558,'Raw - F'!$B:$O,9,FALSE),""),"0","")</f>
        <v>4yo+</v>
      </c>
      <c r="F558" s="2" t="str">
        <f>SUBSTITUTE(IFERROR(VLOOKUP($A558,'Raw - F'!$B:$O,7,FALSE),""),"0","")</f>
        <v>Open</v>
      </c>
      <c r="G558" s="2">
        <f>IFERROR(IF(VLOOKUP($A558,'Raw - F'!$B:$O,11,FALSE)&gt;1,VLOOKUP($A558,'Raw - F'!$B:$O,11,FALSE),IF(VLOOKUP($A558,'Raw - F'!$B:$M,12,FALSE)&lt;&gt;"",VLOOKUP($A558,'Raw - F'!$B:$M,12,FALSE),"")),"")</f>
        <v>6</v>
      </c>
      <c r="H558" s="4" t="str">
        <f>IFERROR(VLOOKUP($A558,'Raw - F'!$B:$O,13,FALSE),"")</f>
        <v>46-65</v>
      </c>
      <c r="I558" s="2" t="str">
        <f>IFERROR(VLOOKUP($A558,'Raw - F'!$B:$O,10,FALSE),"")</f>
        <v>A</v>
      </c>
      <c r="J558" s="2" t="str">
        <f>IFERROR(VLOOKUP($A558,'Raw - F'!$B:$P,15,FALSE),"")</f>
        <v>1m 3f</v>
      </c>
      <c r="K558" s="16" t="str">
        <f>SUBSTITUTE(IFERROR(VLOOKUP($A558,'Raw - F'!$B:$X,23,FALSE),""),0,"")</f>
        <v xml:space="preserve"> </v>
      </c>
      <c r="L558" s="22" t="str">
        <f>IF(VLOOKUP($A558,'Raw - F'!$B:$AA,24,FALSE)="","",VLOOKUP($A558,'Raw - F'!$B:$AA,24,FALSE))</f>
        <v/>
      </c>
      <c r="M558" s="16" t="str">
        <f>SUBSTITUTE(IFERROR(VLOOKUP($A558,'Raw - F'!$B:$X,22,FALSE),""),0,"")</f>
        <v xml:space="preserve"> </v>
      </c>
      <c r="N558" s="16" t="str">
        <f>SUBSTITUTE(IFERROR(VLOOKUP($A558,'Raw - F'!$B:$X,8,FALSE),""),0,"")</f>
        <v/>
      </c>
      <c r="O558" s="16" t="str">
        <f>SUBSTITUTE(IFERROR(VLOOKUP($A558,'Raw - F'!$B:$AA,25,FALSE),""),0,"")</f>
        <v/>
      </c>
      <c r="P558" s="16" t="str">
        <f>SUBSTITUTE(IFERROR(VLOOKUP($A558,'Raw - F'!$B:$AA,21,FALSE),""),0,"")</f>
        <v/>
      </c>
    </row>
    <row r="559" spans="1:16" x14ac:dyDescent="0.35">
      <c r="A559">
        <v>550</v>
      </c>
      <c r="B559" s="9">
        <f>IFERROR(VLOOKUP($A559,'Raw - F'!$B:$R,2,FALSE),"")</f>
        <v>44343</v>
      </c>
      <c r="C559" s="2" t="str">
        <f>IFERROR(VLOOKUP($A559,'Raw - F'!$B:$R,3,FALSE),"")</f>
        <v>CARLISLE</v>
      </c>
      <c r="D559" s="2" t="str">
        <f>IFERROR(VLOOKUP($A559,'Raw - F'!$B:$R,6,FALSE),"")</f>
        <v>Hcap</v>
      </c>
      <c r="E559" s="2" t="str">
        <f>SUBSTITUTE(IFERROR(VLOOKUP($A559,'Raw - F'!$B:$O,9,FALSE),""),"0","")</f>
        <v>3yo</v>
      </c>
      <c r="F559" s="2" t="str">
        <f>SUBSTITUTE(IFERROR(VLOOKUP($A559,'Raw - F'!$B:$O,7,FALSE),""),"0","")</f>
        <v>Open</v>
      </c>
      <c r="G559" s="2">
        <f>IFERROR(IF(VLOOKUP($A559,'Raw - F'!$B:$O,11,FALSE)&gt;1,VLOOKUP($A559,'Raw - F'!$B:$O,11,FALSE),IF(VLOOKUP($A559,'Raw - F'!$B:$M,12,FALSE)&lt;&gt;"",VLOOKUP($A559,'Raw - F'!$B:$M,12,FALSE),"")),"")</f>
        <v>6</v>
      </c>
      <c r="H559" s="4" t="str">
        <f>IFERROR(VLOOKUP($A559,'Raw - F'!$B:$O,13,FALSE),"")</f>
        <v>46-60</v>
      </c>
      <c r="I559" s="2" t="str">
        <f>IFERROR(VLOOKUP($A559,'Raw - F'!$B:$O,10,FALSE),"")</f>
        <v>A</v>
      </c>
      <c r="J559" s="2" t="str">
        <f>IFERROR(VLOOKUP($A559,'Raw - F'!$B:$P,15,FALSE),"")</f>
        <v>1m 1f</v>
      </c>
      <c r="K559" s="16" t="str">
        <f>SUBSTITUTE(IFERROR(VLOOKUP($A559,'Raw - F'!$B:$X,23,FALSE),""),0,"")</f>
        <v xml:space="preserve"> </v>
      </c>
      <c r="L559" s="22" t="str">
        <f>IF(VLOOKUP($A559,'Raw - F'!$B:$AA,24,FALSE)="","",VLOOKUP($A559,'Raw - F'!$B:$AA,24,FALSE))</f>
        <v/>
      </c>
      <c r="M559" s="16" t="str">
        <f>SUBSTITUTE(IFERROR(VLOOKUP($A559,'Raw - F'!$B:$X,22,FALSE),""),0,"")</f>
        <v xml:space="preserve"> </v>
      </c>
      <c r="N559" s="16" t="str">
        <f>SUBSTITUTE(IFERROR(VLOOKUP($A559,'Raw - F'!$B:$X,8,FALSE),""),0,"")</f>
        <v/>
      </c>
      <c r="O559" s="16" t="str">
        <f>SUBSTITUTE(IFERROR(VLOOKUP($A559,'Raw - F'!$B:$AA,25,FALSE),""),0,"")</f>
        <v/>
      </c>
      <c r="P559" s="16" t="str">
        <f>SUBSTITUTE(IFERROR(VLOOKUP($A559,'Raw - F'!$B:$AA,21,FALSE),""),0,"")</f>
        <v/>
      </c>
    </row>
    <row r="560" spans="1:16" x14ac:dyDescent="0.35">
      <c r="A560">
        <v>551</v>
      </c>
      <c r="B560" s="9">
        <f>IFERROR(VLOOKUP($A560,'Raw - F'!$B:$R,2,FALSE),"")</f>
        <v>44343</v>
      </c>
      <c r="C560" s="2" t="str">
        <f>IFERROR(VLOOKUP($A560,'Raw - F'!$B:$R,3,FALSE),"")</f>
        <v>HAYDOCK PARK</v>
      </c>
      <c r="D560" s="2" t="str">
        <f>IFERROR(VLOOKUP($A560,'Raw - F'!$B:$R,6,FALSE),"")</f>
        <v>Hcap</v>
      </c>
      <c r="E560" s="2" t="str">
        <f>SUBSTITUTE(IFERROR(VLOOKUP($A560,'Raw - F'!$B:$O,9,FALSE),""),"0","")</f>
        <v>4yo+</v>
      </c>
      <c r="F560" s="2" t="str">
        <f>SUBSTITUTE(IFERROR(VLOOKUP($A560,'Raw - F'!$B:$O,7,FALSE),""),"0","")</f>
        <v>Open</v>
      </c>
      <c r="G560" s="2">
        <f>IFERROR(IF(VLOOKUP($A560,'Raw - F'!$B:$O,11,FALSE)&gt;1,VLOOKUP($A560,'Raw - F'!$B:$O,11,FALSE),IF(VLOOKUP($A560,'Raw - F'!$B:$M,12,FALSE)&lt;&gt;"",VLOOKUP($A560,'Raw - F'!$B:$M,12,FALSE),"")),"")</f>
        <v>4</v>
      </c>
      <c r="H560" s="4" t="str">
        <f>IFERROR(VLOOKUP($A560,'Raw - F'!$B:$O,13,FALSE),"")</f>
        <v>66-85</v>
      </c>
      <c r="I560" s="2" t="str">
        <f>IFERROR(VLOOKUP($A560,'Raw - F'!$B:$O,10,FALSE),"")</f>
        <v>A</v>
      </c>
      <c r="J560" s="2" t="str">
        <f>IFERROR(VLOOKUP($A560,'Raw - F'!$B:$P,15,FALSE),"")</f>
        <v>5f</v>
      </c>
      <c r="K560" s="16" t="str">
        <f>SUBSTITUTE(IFERROR(VLOOKUP($A560,'Raw - F'!$B:$X,23,FALSE),""),0,"")</f>
        <v xml:space="preserve"> </v>
      </c>
      <c r="L560" s="22" t="str">
        <f>IF(VLOOKUP($A560,'Raw - F'!$B:$AA,24,FALSE)="","",VLOOKUP($A560,'Raw - F'!$B:$AA,24,FALSE))</f>
        <v/>
      </c>
      <c r="M560" s="16" t="str">
        <f>SUBSTITUTE(IFERROR(VLOOKUP($A560,'Raw - F'!$B:$X,22,FALSE),""),0,"")</f>
        <v xml:space="preserve"> </v>
      </c>
      <c r="N560" s="16" t="str">
        <f>SUBSTITUTE(IFERROR(VLOOKUP($A560,'Raw - F'!$B:$X,8,FALSE),""),0,"")</f>
        <v/>
      </c>
      <c r="O560" s="16" t="str">
        <f>SUBSTITUTE(IFERROR(VLOOKUP($A560,'Raw - F'!$B:$AA,25,FALSE),""),0,"")</f>
        <v/>
      </c>
      <c r="P560" s="16" t="str">
        <f>SUBSTITUTE(IFERROR(VLOOKUP($A560,'Raw - F'!$B:$AA,21,FALSE),""),0,"")</f>
        <v/>
      </c>
    </row>
    <row r="561" spans="1:16" x14ac:dyDescent="0.35">
      <c r="A561">
        <v>552</v>
      </c>
      <c r="B561" s="9">
        <f>IFERROR(VLOOKUP($A561,'Raw - F'!$B:$R,2,FALSE),"")</f>
        <v>44343</v>
      </c>
      <c r="C561" s="2" t="str">
        <f>IFERROR(VLOOKUP($A561,'Raw - F'!$B:$R,3,FALSE),"")</f>
        <v>HAYDOCK PARK</v>
      </c>
      <c r="D561" s="2" t="str">
        <f>IFERROR(VLOOKUP($A561,'Raw - F'!$B:$R,6,FALSE),"")</f>
        <v>WFA</v>
      </c>
      <c r="E561" s="2" t="str">
        <f>SUBSTITUTE(IFERROR(VLOOKUP($A561,'Raw - F'!$B:$O,9,FALSE),""),"0","")</f>
        <v>2yo</v>
      </c>
      <c r="F561" s="2" t="str">
        <f>SUBSTITUTE(IFERROR(VLOOKUP($A561,'Raw - F'!$B:$O,7,FALSE),""),"0","")</f>
        <v>Nov</v>
      </c>
      <c r="G561" s="2">
        <f>IFERROR(IF(VLOOKUP($A561,'Raw - F'!$B:$O,11,FALSE)&gt;1,VLOOKUP($A561,'Raw - F'!$B:$O,11,FALSE),IF(VLOOKUP($A561,'Raw - F'!$B:$M,12,FALSE)&lt;&gt;"",VLOOKUP($A561,'Raw - F'!$B:$M,12,FALSE),"")),"")</f>
        <v>4</v>
      </c>
      <c r="H561" s="4" t="str">
        <f>IFERROR(VLOOKUP($A561,'Raw - F'!$B:$O,13,FALSE),"")</f>
        <v>Open</v>
      </c>
      <c r="I561" s="2" t="str">
        <f>IFERROR(VLOOKUP($A561,'Raw - F'!$B:$O,10,FALSE),"")</f>
        <v>A</v>
      </c>
      <c r="J561" s="2" t="str">
        <f>IFERROR(VLOOKUP($A561,'Raw - F'!$B:$P,15,FALSE),"")</f>
        <v>5f</v>
      </c>
      <c r="K561" s="16" t="str">
        <f>SUBSTITUTE(IFERROR(VLOOKUP($A561,'Raw - F'!$B:$X,23,FALSE),""),0,"")</f>
        <v xml:space="preserve"> </v>
      </c>
      <c r="L561" s="22" t="str">
        <f>IF(VLOOKUP($A561,'Raw - F'!$B:$AA,24,FALSE)="","",VLOOKUP($A561,'Raw - F'!$B:$AA,24,FALSE))</f>
        <v/>
      </c>
      <c r="M561" s="16" t="str">
        <f>SUBSTITUTE(IFERROR(VLOOKUP($A561,'Raw - F'!$B:$X,22,FALSE),""),0,"")</f>
        <v xml:space="preserve"> </v>
      </c>
      <c r="N561" s="16" t="str">
        <f>SUBSTITUTE(IFERROR(VLOOKUP($A561,'Raw - F'!$B:$X,8,FALSE),""),0,"")</f>
        <v/>
      </c>
      <c r="O561" s="16" t="str">
        <f>SUBSTITUTE(IFERROR(VLOOKUP($A561,'Raw - F'!$B:$AA,25,FALSE),""),0,"")</f>
        <v/>
      </c>
      <c r="P561" s="16" t="str">
        <f>SUBSTITUTE(IFERROR(VLOOKUP($A561,'Raw - F'!$B:$AA,21,FALSE),""),0,"")</f>
        <v/>
      </c>
    </row>
    <row r="562" spans="1:16" x14ac:dyDescent="0.35">
      <c r="A562">
        <v>553</v>
      </c>
      <c r="B562" s="9">
        <f>IFERROR(VLOOKUP($A562,'Raw - F'!$B:$R,2,FALSE),"")</f>
        <v>44343</v>
      </c>
      <c r="C562" s="2" t="str">
        <f>IFERROR(VLOOKUP($A562,'Raw - F'!$B:$R,3,FALSE),"")</f>
        <v>HAYDOCK PARK</v>
      </c>
      <c r="D562" s="2" t="str">
        <f>IFERROR(VLOOKUP($A562,'Raw - F'!$B:$R,6,FALSE),"")</f>
        <v>WFA</v>
      </c>
      <c r="E562" s="2" t="str">
        <f>SUBSTITUTE(IFERROR(VLOOKUP($A562,'Raw - F'!$B:$O,9,FALSE),""),"0","")</f>
        <v>3yo</v>
      </c>
      <c r="F562" s="2" t="str">
        <f>SUBSTITUTE(IFERROR(VLOOKUP($A562,'Raw - F'!$B:$O,7,FALSE),""),"0","")</f>
        <v>Nov</v>
      </c>
      <c r="G562" s="2">
        <f>IFERROR(IF(VLOOKUP($A562,'Raw - F'!$B:$O,11,FALSE)&gt;1,VLOOKUP($A562,'Raw - F'!$B:$O,11,FALSE),IF(VLOOKUP($A562,'Raw - F'!$B:$M,12,FALSE)&lt;&gt;"",VLOOKUP($A562,'Raw - F'!$B:$M,12,FALSE),"")),"")</f>
        <v>4</v>
      </c>
      <c r="H562" s="4" t="str">
        <f>IFERROR(VLOOKUP($A562,'Raw - F'!$B:$O,13,FALSE),"")</f>
        <v>Open</v>
      </c>
      <c r="I562" s="2" t="str">
        <f>IFERROR(VLOOKUP($A562,'Raw - F'!$B:$O,10,FALSE),"")</f>
        <v>A</v>
      </c>
      <c r="J562" s="2" t="str">
        <f>IFERROR(VLOOKUP($A562,'Raw - F'!$B:$P,15,FALSE),"")</f>
        <v>7f</v>
      </c>
      <c r="K562" s="16" t="str">
        <f>SUBSTITUTE(IFERROR(VLOOKUP($A562,'Raw - F'!$B:$X,23,FALSE),""),0,"")</f>
        <v xml:space="preserve"> </v>
      </c>
      <c r="L562" s="22" t="str">
        <f>IF(VLOOKUP($A562,'Raw - F'!$B:$AA,24,FALSE)="","",VLOOKUP($A562,'Raw - F'!$B:$AA,24,FALSE))</f>
        <v/>
      </c>
      <c r="M562" s="16" t="str">
        <f>SUBSTITUTE(IFERROR(VLOOKUP($A562,'Raw - F'!$B:$X,22,FALSE),""),0,"")</f>
        <v xml:space="preserve"> </v>
      </c>
      <c r="N562" s="16" t="str">
        <f>SUBSTITUTE(IFERROR(VLOOKUP($A562,'Raw - F'!$B:$X,8,FALSE),""),0,"")</f>
        <v/>
      </c>
      <c r="O562" s="16" t="str">
        <f>SUBSTITUTE(IFERROR(VLOOKUP($A562,'Raw - F'!$B:$AA,25,FALSE),""),0,"")</f>
        <v/>
      </c>
      <c r="P562" s="16" t="str">
        <f>SUBSTITUTE(IFERROR(VLOOKUP($A562,'Raw - F'!$B:$AA,21,FALSE),""),0,"")</f>
        <v/>
      </c>
    </row>
    <row r="563" spans="1:16" x14ac:dyDescent="0.35">
      <c r="A563">
        <v>554</v>
      </c>
      <c r="B563" s="9">
        <f>IFERROR(VLOOKUP($A563,'Raw - F'!$B:$R,2,FALSE),"")</f>
        <v>44343</v>
      </c>
      <c r="C563" s="2" t="str">
        <f>IFERROR(VLOOKUP($A563,'Raw - F'!$B:$R,3,FALSE),"")</f>
        <v>HAYDOCK PARK</v>
      </c>
      <c r="D563" s="2" t="str">
        <f>IFERROR(VLOOKUP($A563,'Raw - F'!$B:$R,6,FALSE),"")</f>
        <v>Hcap</v>
      </c>
      <c r="E563" s="2" t="str">
        <f>SUBSTITUTE(IFERROR(VLOOKUP($A563,'Raw - F'!$B:$O,9,FALSE),""),"0","")</f>
        <v>3yo</v>
      </c>
      <c r="F563" s="2" t="str">
        <f>SUBSTITUTE(IFERROR(VLOOKUP($A563,'Raw - F'!$B:$O,7,FALSE),""),"0","")</f>
        <v>Open</v>
      </c>
      <c r="G563" s="2">
        <f>IFERROR(IF(VLOOKUP($A563,'Raw - F'!$B:$O,11,FALSE)&gt;1,VLOOKUP($A563,'Raw - F'!$B:$O,11,FALSE),IF(VLOOKUP($A563,'Raw - F'!$B:$M,12,FALSE)&lt;&gt;"",VLOOKUP($A563,'Raw - F'!$B:$M,12,FALSE),"")),"")</f>
        <v>5</v>
      </c>
      <c r="H563" s="4" t="str">
        <f>IFERROR(VLOOKUP($A563,'Raw - F'!$B:$O,13,FALSE),"")</f>
        <v>51-70</v>
      </c>
      <c r="I563" s="2" t="str">
        <f>IFERROR(VLOOKUP($A563,'Raw - F'!$B:$O,10,FALSE),"")</f>
        <v>A</v>
      </c>
      <c r="J563" s="2" t="str">
        <f>IFERROR(VLOOKUP($A563,'Raw - F'!$B:$P,15,FALSE),"")</f>
        <v>1m 4f</v>
      </c>
      <c r="K563" s="16" t="str">
        <f>SUBSTITUTE(IFERROR(VLOOKUP($A563,'Raw - F'!$B:$X,23,FALSE),""),0,"")</f>
        <v xml:space="preserve"> </v>
      </c>
      <c r="L563" s="22" t="str">
        <f>IF(VLOOKUP($A563,'Raw - F'!$B:$AA,24,FALSE)="","",VLOOKUP($A563,'Raw - F'!$B:$AA,24,FALSE))</f>
        <v/>
      </c>
      <c r="M563" s="16" t="str">
        <f>SUBSTITUTE(IFERROR(VLOOKUP($A563,'Raw - F'!$B:$X,22,FALSE),""),0,"")</f>
        <v xml:space="preserve"> </v>
      </c>
      <c r="N563" s="16" t="str">
        <f>SUBSTITUTE(IFERROR(VLOOKUP($A563,'Raw - F'!$B:$X,8,FALSE),""),0,"")</f>
        <v/>
      </c>
      <c r="O563" s="16" t="str">
        <f>SUBSTITUTE(IFERROR(VLOOKUP($A563,'Raw - F'!$B:$AA,25,FALSE),""),0,"")</f>
        <v/>
      </c>
      <c r="P563" s="16" t="str">
        <f>SUBSTITUTE(IFERROR(VLOOKUP($A563,'Raw - F'!$B:$AA,21,FALSE),""),0,"")</f>
        <v/>
      </c>
    </row>
    <row r="564" spans="1:16" x14ac:dyDescent="0.35">
      <c r="A564">
        <v>555</v>
      </c>
      <c r="B564" s="9">
        <f>IFERROR(VLOOKUP($A564,'Raw - F'!$B:$R,2,FALSE),"")</f>
        <v>44343</v>
      </c>
      <c r="C564" s="2" t="str">
        <f>IFERROR(VLOOKUP($A564,'Raw - F'!$B:$R,3,FALSE),"")</f>
        <v>HAYDOCK PARK</v>
      </c>
      <c r="D564" s="2" t="str">
        <f>IFERROR(VLOOKUP($A564,'Raw - F'!$B:$R,6,FALSE),"")</f>
        <v>Hcap</v>
      </c>
      <c r="E564" s="2" t="str">
        <f>SUBSTITUTE(IFERROR(VLOOKUP($A564,'Raw - F'!$B:$O,9,FALSE),""),"0","")</f>
        <v>3yo</v>
      </c>
      <c r="F564" s="2" t="str">
        <f>SUBSTITUTE(IFERROR(VLOOKUP($A564,'Raw - F'!$B:$O,7,FALSE),""),"0","")</f>
        <v>Open</v>
      </c>
      <c r="G564" s="2">
        <f>IFERROR(IF(VLOOKUP($A564,'Raw - F'!$B:$O,11,FALSE)&gt;1,VLOOKUP($A564,'Raw - F'!$B:$O,11,FALSE),IF(VLOOKUP($A564,'Raw - F'!$B:$M,12,FALSE)&lt;&gt;"",VLOOKUP($A564,'Raw - F'!$B:$M,12,FALSE),"")),"")</f>
        <v>5</v>
      </c>
      <c r="H564" s="4" t="str">
        <f>IFERROR(VLOOKUP($A564,'Raw - F'!$B:$O,13,FALSE),"")</f>
        <v>51-70</v>
      </c>
      <c r="I564" s="2" t="str">
        <f>IFERROR(VLOOKUP($A564,'Raw - F'!$B:$O,10,FALSE),"")</f>
        <v>A</v>
      </c>
      <c r="J564" s="2" t="str">
        <f>IFERROR(VLOOKUP($A564,'Raw - F'!$B:$P,15,FALSE),"")</f>
        <v>5f</v>
      </c>
      <c r="K564" s="16" t="str">
        <f>SUBSTITUTE(IFERROR(VLOOKUP($A564,'Raw - F'!$B:$X,23,FALSE),""),0,"")</f>
        <v xml:space="preserve"> </v>
      </c>
      <c r="L564" s="22" t="str">
        <f>IF(VLOOKUP($A564,'Raw - F'!$B:$AA,24,FALSE)="","",VLOOKUP($A564,'Raw - F'!$B:$AA,24,FALSE))</f>
        <v/>
      </c>
      <c r="M564" s="16" t="str">
        <f>SUBSTITUTE(IFERROR(VLOOKUP($A564,'Raw - F'!$B:$X,22,FALSE),""),0,"")</f>
        <v xml:space="preserve"> </v>
      </c>
      <c r="N564" s="16" t="str">
        <f>SUBSTITUTE(IFERROR(VLOOKUP($A564,'Raw - F'!$B:$X,8,FALSE),""),0,"")</f>
        <v/>
      </c>
      <c r="O564" s="16" t="str">
        <f>SUBSTITUTE(IFERROR(VLOOKUP($A564,'Raw - F'!$B:$AA,25,FALSE),""),0,"")</f>
        <v/>
      </c>
      <c r="P564" s="16" t="str">
        <f>SUBSTITUTE(IFERROR(VLOOKUP($A564,'Raw - F'!$B:$AA,21,FALSE),""),0,"")</f>
        <v/>
      </c>
    </row>
    <row r="565" spans="1:16" x14ac:dyDescent="0.35">
      <c r="A565">
        <v>556</v>
      </c>
      <c r="B565" s="9">
        <f>IFERROR(VLOOKUP($A565,'Raw - F'!$B:$R,2,FALSE),"")</f>
        <v>44343</v>
      </c>
      <c r="C565" s="2" t="str">
        <f>IFERROR(VLOOKUP($A565,'Raw - F'!$B:$R,3,FALSE),"")</f>
        <v>HAYDOCK PARK</v>
      </c>
      <c r="D565" s="2" t="str">
        <f>IFERROR(VLOOKUP($A565,'Raw - F'!$B:$R,6,FALSE),"")</f>
        <v>WFA</v>
      </c>
      <c r="E565" s="2" t="str">
        <f>SUBSTITUTE(IFERROR(VLOOKUP($A565,'Raw - F'!$B:$O,9,FALSE),""),"0","")</f>
        <v>2yo</v>
      </c>
      <c r="F565" s="2" t="str">
        <f>SUBSTITUTE(IFERROR(VLOOKUP($A565,'Raw - F'!$B:$O,7,FALSE),""),"0","")</f>
        <v>Mdn</v>
      </c>
      <c r="G565" s="2">
        <f>IFERROR(IF(VLOOKUP($A565,'Raw - F'!$B:$O,11,FALSE)&gt;1,VLOOKUP($A565,'Raw - F'!$B:$O,11,FALSE),IF(VLOOKUP($A565,'Raw - F'!$B:$M,12,FALSE)&lt;&gt;"",VLOOKUP($A565,'Raw - F'!$B:$M,12,FALSE),"")),"")</f>
        <v>4</v>
      </c>
      <c r="H565" s="4" t="str">
        <f>IFERROR(VLOOKUP($A565,'Raw - F'!$B:$O,13,FALSE),"")</f>
        <v>Open</v>
      </c>
      <c r="I565" s="2" t="str">
        <f>IFERROR(VLOOKUP($A565,'Raw - F'!$B:$O,10,FALSE),"")</f>
        <v>A</v>
      </c>
      <c r="J565" s="2" t="str">
        <f>IFERROR(VLOOKUP($A565,'Raw - F'!$B:$P,15,FALSE),"")</f>
        <v>6f</v>
      </c>
      <c r="K565" s="16" t="str">
        <f>SUBSTITUTE(IFERROR(VLOOKUP($A565,'Raw - F'!$B:$X,23,FALSE),""),0,"")</f>
        <v xml:space="preserve"> </v>
      </c>
      <c r="L565" s="22" t="str">
        <f>IF(VLOOKUP($A565,'Raw - F'!$B:$AA,24,FALSE)="","",VLOOKUP($A565,'Raw - F'!$B:$AA,24,FALSE))</f>
        <v/>
      </c>
      <c r="M565" s="16" t="str">
        <f>SUBSTITUTE(IFERROR(VLOOKUP($A565,'Raw - F'!$B:$X,22,FALSE),""),0,"")</f>
        <v xml:space="preserve"> </v>
      </c>
      <c r="N565" s="16" t="str">
        <f>SUBSTITUTE(IFERROR(VLOOKUP($A565,'Raw - F'!$B:$X,8,FALSE),""),0,"")</f>
        <v/>
      </c>
      <c r="O565" s="16" t="str">
        <f>SUBSTITUTE(IFERROR(VLOOKUP($A565,'Raw - F'!$B:$AA,25,FALSE),""),0,"")</f>
        <v>EBF</v>
      </c>
      <c r="P565" s="16" t="str">
        <f>SUBSTITUTE(IFERROR(VLOOKUP($A565,'Raw - F'!$B:$AA,21,FALSE),""),0,"")</f>
        <v/>
      </c>
    </row>
    <row r="566" spans="1:16" x14ac:dyDescent="0.35">
      <c r="A566">
        <v>557</v>
      </c>
      <c r="B566" s="9">
        <f>IFERROR(VLOOKUP($A566,'Raw - F'!$B:$R,2,FALSE),"")</f>
        <v>44343</v>
      </c>
      <c r="C566" s="2" t="str">
        <f>IFERROR(VLOOKUP($A566,'Raw - F'!$B:$R,3,FALSE),"")</f>
        <v>HAYDOCK PARK</v>
      </c>
      <c r="D566" s="2" t="str">
        <f>IFERROR(VLOOKUP($A566,'Raw - F'!$B:$R,6,FALSE),"")</f>
        <v>Hcap</v>
      </c>
      <c r="E566" s="2" t="str">
        <f>SUBSTITUTE(IFERROR(VLOOKUP($A566,'Raw - F'!$B:$O,9,FALSE),""),"0","")</f>
        <v>4yo+</v>
      </c>
      <c r="F566" s="2" t="str">
        <f>SUBSTITUTE(IFERROR(VLOOKUP($A566,'Raw - F'!$B:$O,7,FALSE),""),"0","")</f>
        <v>Open</v>
      </c>
      <c r="G566" s="2">
        <f>IFERROR(IF(VLOOKUP($A566,'Raw - F'!$B:$O,11,FALSE)&gt;1,VLOOKUP($A566,'Raw - F'!$B:$O,11,FALSE),IF(VLOOKUP($A566,'Raw - F'!$B:$M,12,FALSE)&lt;&gt;"",VLOOKUP($A566,'Raw - F'!$B:$M,12,FALSE),"")),"")</f>
        <v>5</v>
      </c>
      <c r="H566" s="4" t="str">
        <f>IFERROR(VLOOKUP($A566,'Raw - F'!$B:$O,13,FALSE),"")</f>
        <v>56-75</v>
      </c>
      <c r="I566" s="2" t="str">
        <f>IFERROR(VLOOKUP($A566,'Raw - F'!$B:$O,10,FALSE),"")</f>
        <v>A</v>
      </c>
      <c r="J566" s="2" t="str">
        <f>IFERROR(VLOOKUP($A566,'Raw - F'!$B:$P,15,FALSE),"")</f>
        <v>1m 2f</v>
      </c>
      <c r="K566" s="16" t="str">
        <f>SUBSTITUTE(IFERROR(VLOOKUP($A566,'Raw - F'!$B:$X,23,FALSE),""),0,"")</f>
        <v xml:space="preserve"> </v>
      </c>
      <c r="L566" s="22" t="str">
        <f>IF(VLOOKUP($A566,'Raw - F'!$B:$AA,24,FALSE)="","",VLOOKUP($A566,'Raw - F'!$B:$AA,24,FALSE))</f>
        <v/>
      </c>
      <c r="M566" s="16" t="str">
        <f>SUBSTITUTE(IFERROR(VLOOKUP($A566,'Raw - F'!$B:$X,22,FALSE),""),0,"")</f>
        <v xml:space="preserve"> </v>
      </c>
      <c r="N566" s="16" t="str">
        <f>SUBSTITUTE(IFERROR(VLOOKUP($A566,'Raw - F'!$B:$X,8,FALSE),""),0,"")</f>
        <v/>
      </c>
      <c r="O566" s="16" t="str">
        <f>SUBSTITUTE(IFERROR(VLOOKUP($A566,'Raw - F'!$B:$AA,25,FALSE),""),0,"")</f>
        <v/>
      </c>
      <c r="P566" s="16" t="str">
        <f>SUBSTITUTE(IFERROR(VLOOKUP($A566,'Raw - F'!$B:$AA,21,FALSE),""),0,"")</f>
        <v>App</v>
      </c>
    </row>
    <row r="567" spans="1:16" x14ac:dyDescent="0.35">
      <c r="A567">
        <v>558</v>
      </c>
      <c r="B567" s="9">
        <f>IFERROR(VLOOKUP($A567,'Raw - F'!$B:$R,2,FALSE),"")</f>
        <v>44343</v>
      </c>
      <c r="C567" s="2" t="str">
        <f>IFERROR(VLOOKUP($A567,'Raw - F'!$B:$R,3,FALSE),"")</f>
        <v>RIPON</v>
      </c>
      <c r="D567" s="2" t="str">
        <f>IFERROR(VLOOKUP($A567,'Raw - F'!$B:$R,6,FALSE),"")</f>
        <v>Hcap</v>
      </c>
      <c r="E567" s="2" t="str">
        <f>SUBSTITUTE(IFERROR(VLOOKUP($A567,'Raw - F'!$B:$O,9,FALSE),""),"0","")</f>
        <v>4yo+</v>
      </c>
      <c r="F567" s="2" t="str">
        <f>SUBSTITUTE(IFERROR(VLOOKUP($A567,'Raw - F'!$B:$O,7,FALSE),""),"0","")</f>
        <v>Open</v>
      </c>
      <c r="G567" s="2">
        <f>IFERROR(IF(VLOOKUP($A567,'Raw - F'!$B:$O,11,FALSE)&gt;1,VLOOKUP($A567,'Raw - F'!$B:$O,11,FALSE),IF(VLOOKUP($A567,'Raw - F'!$B:$M,12,FALSE)&lt;&gt;"",VLOOKUP($A567,'Raw - F'!$B:$M,12,FALSE),"")),"")</f>
        <v>3</v>
      </c>
      <c r="H567" s="4" t="str">
        <f>IFERROR(VLOOKUP($A567,'Raw - F'!$B:$O,13,FALSE),"")</f>
        <v>76-95</v>
      </c>
      <c r="I567" s="2" t="str">
        <f>IFERROR(VLOOKUP($A567,'Raw - F'!$B:$O,10,FALSE),"")</f>
        <v>A</v>
      </c>
      <c r="J567" s="2" t="str">
        <f>IFERROR(VLOOKUP($A567,'Raw - F'!$B:$P,15,FALSE),"")</f>
        <v>1m 2f</v>
      </c>
      <c r="K567" s="16" t="str">
        <f>SUBSTITUTE(IFERROR(VLOOKUP($A567,'Raw - F'!$B:$X,23,FALSE),""),0,"")</f>
        <v xml:space="preserve"> </v>
      </c>
      <c r="L567" s="22" t="str">
        <f>IF(VLOOKUP($A567,'Raw - F'!$B:$AA,24,FALSE)="","",VLOOKUP($A567,'Raw - F'!$B:$AA,24,FALSE))</f>
        <v/>
      </c>
      <c r="M567" s="16" t="str">
        <f>SUBSTITUTE(IFERROR(VLOOKUP($A567,'Raw - F'!$B:$X,22,FALSE),""),0,"")</f>
        <v xml:space="preserve"> </v>
      </c>
      <c r="N567" s="16" t="str">
        <f>SUBSTITUTE(IFERROR(VLOOKUP($A567,'Raw - F'!$B:$X,8,FALSE),""),0,"")</f>
        <v/>
      </c>
      <c r="O567" s="16" t="str">
        <f>SUBSTITUTE(IFERROR(VLOOKUP($A567,'Raw - F'!$B:$AA,25,FALSE),""),0,"")</f>
        <v/>
      </c>
      <c r="P567" s="16" t="str">
        <f>SUBSTITUTE(IFERROR(VLOOKUP($A567,'Raw - F'!$B:$AA,21,FALSE),""),0,"")</f>
        <v/>
      </c>
    </row>
    <row r="568" spans="1:16" x14ac:dyDescent="0.35">
      <c r="A568">
        <v>559</v>
      </c>
      <c r="B568" s="9">
        <f>IFERROR(VLOOKUP($A568,'Raw - F'!$B:$R,2,FALSE),"")</f>
        <v>44343</v>
      </c>
      <c r="C568" s="2" t="str">
        <f>IFERROR(VLOOKUP($A568,'Raw - F'!$B:$R,3,FALSE),"")</f>
        <v>RIPON</v>
      </c>
      <c r="D568" s="2" t="str">
        <f>IFERROR(VLOOKUP($A568,'Raw - F'!$B:$R,6,FALSE),"")</f>
        <v>Hcap</v>
      </c>
      <c r="E568" s="2" t="str">
        <f>SUBSTITUTE(IFERROR(VLOOKUP($A568,'Raw - F'!$B:$O,9,FALSE),""),"0","")</f>
        <v>4yo+</v>
      </c>
      <c r="F568" s="2" t="str">
        <f>SUBSTITUTE(IFERROR(VLOOKUP($A568,'Raw - F'!$B:$O,7,FALSE),""),"0","")</f>
        <v>Open</v>
      </c>
      <c r="G568" s="2">
        <f>IFERROR(IF(VLOOKUP($A568,'Raw - F'!$B:$O,11,FALSE)&gt;1,VLOOKUP($A568,'Raw - F'!$B:$O,11,FALSE),IF(VLOOKUP($A568,'Raw - F'!$B:$M,12,FALSE)&lt;&gt;"",VLOOKUP($A568,'Raw - F'!$B:$M,12,FALSE),"")),"")</f>
        <v>4</v>
      </c>
      <c r="H568" s="4" t="str">
        <f>IFERROR(VLOOKUP($A568,'Raw - F'!$B:$O,13,FALSE),"")</f>
        <v>66-85</v>
      </c>
      <c r="I568" s="2" t="str">
        <f>IFERROR(VLOOKUP($A568,'Raw - F'!$B:$O,10,FALSE),"")</f>
        <v>A</v>
      </c>
      <c r="J568" s="2" t="str">
        <f>IFERROR(VLOOKUP($A568,'Raw - F'!$B:$P,15,FALSE),"")</f>
        <v>1m 4f</v>
      </c>
      <c r="K568" s="16" t="str">
        <f>SUBSTITUTE(IFERROR(VLOOKUP($A568,'Raw - F'!$B:$X,23,FALSE),""),0,"")</f>
        <v xml:space="preserve"> </v>
      </c>
      <c r="L568" s="22" t="str">
        <f>IF(VLOOKUP($A568,'Raw - F'!$B:$AA,24,FALSE)="","",VLOOKUP($A568,'Raw - F'!$B:$AA,24,FALSE))</f>
        <v/>
      </c>
      <c r="M568" s="16" t="str">
        <f>SUBSTITUTE(IFERROR(VLOOKUP($A568,'Raw - F'!$B:$X,22,FALSE),""),0,"")</f>
        <v xml:space="preserve"> </v>
      </c>
      <c r="N568" s="16" t="str">
        <f>SUBSTITUTE(IFERROR(VLOOKUP($A568,'Raw - F'!$B:$X,8,FALSE),""),0,"")</f>
        <v/>
      </c>
      <c r="O568" s="16" t="str">
        <f>SUBSTITUTE(IFERROR(VLOOKUP($A568,'Raw - F'!$B:$AA,25,FALSE),""),0,"")</f>
        <v/>
      </c>
      <c r="P568" s="16" t="str">
        <f>SUBSTITUTE(IFERROR(VLOOKUP($A568,'Raw - F'!$B:$AA,21,FALSE),""),0,"")</f>
        <v/>
      </c>
    </row>
    <row r="569" spans="1:16" x14ac:dyDescent="0.35">
      <c r="A569">
        <v>560</v>
      </c>
      <c r="B569" s="9">
        <f>IFERROR(VLOOKUP($A569,'Raw - F'!$B:$R,2,FALSE),"")</f>
        <v>44343</v>
      </c>
      <c r="C569" s="2" t="str">
        <f>IFERROR(VLOOKUP($A569,'Raw - F'!$B:$R,3,FALSE),"")</f>
        <v>RIPON</v>
      </c>
      <c r="D569" s="2" t="str">
        <f>IFERROR(VLOOKUP($A569,'Raw - F'!$B:$R,6,FALSE),"")</f>
        <v>Hcap</v>
      </c>
      <c r="E569" s="2" t="str">
        <f>SUBSTITUTE(IFERROR(VLOOKUP($A569,'Raw - F'!$B:$O,9,FALSE),""),"0","")</f>
        <v>3yo</v>
      </c>
      <c r="F569" s="2" t="str">
        <f>SUBSTITUTE(IFERROR(VLOOKUP($A569,'Raw - F'!$B:$O,7,FALSE),""),"0","")</f>
        <v>Open</v>
      </c>
      <c r="G569" s="2">
        <f>IFERROR(IF(VLOOKUP($A569,'Raw - F'!$B:$O,11,FALSE)&gt;1,VLOOKUP($A569,'Raw - F'!$B:$O,11,FALSE),IF(VLOOKUP($A569,'Raw - F'!$B:$M,12,FALSE)&lt;&gt;"",VLOOKUP($A569,'Raw - F'!$B:$M,12,FALSE),"")),"")</f>
        <v>6</v>
      </c>
      <c r="H569" s="4" t="str">
        <f>IFERROR(VLOOKUP($A569,'Raw - F'!$B:$O,13,FALSE),"")</f>
        <v>46-65</v>
      </c>
      <c r="I569" s="2" t="str">
        <f>IFERROR(VLOOKUP($A569,'Raw - F'!$B:$O,10,FALSE),"")</f>
        <v>A</v>
      </c>
      <c r="J569" s="2" t="str">
        <f>IFERROR(VLOOKUP($A569,'Raw - F'!$B:$P,15,FALSE),"")</f>
        <v>1m 2f</v>
      </c>
      <c r="K569" s="16" t="str">
        <f>SUBSTITUTE(IFERROR(VLOOKUP($A569,'Raw - F'!$B:$X,23,FALSE),""),0,"")</f>
        <v xml:space="preserve"> </v>
      </c>
      <c r="L569" s="22" t="str">
        <f>IF(VLOOKUP($A569,'Raw - F'!$B:$AA,24,FALSE)="","",VLOOKUP($A569,'Raw - F'!$B:$AA,24,FALSE))</f>
        <v/>
      </c>
      <c r="M569" s="16" t="str">
        <f>SUBSTITUTE(IFERROR(VLOOKUP($A569,'Raw - F'!$B:$X,22,FALSE),""),0,"")</f>
        <v xml:space="preserve"> </v>
      </c>
      <c r="N569" s="16" t="str">
        <f>SUBSTITUTE(IFERROR(VLOOKUP($A569,'Raw - F'!$B:$X,8,FALSE),""),0,"")</f>
        <v/>
      </c>
      <c r="O569" s="16" t="str">
        <f>SUBSTITUTE(IFERROR(VLOOKUP($A569,'Raw - F'!$B:$AA,25,FALSE),""),0,"")</f>
        <v/>
      </c>
      <c r="P569" s="16" t="str">
        <f>SUBSTITUTE(IFERROR(VLOOKUP($A569,'Raw - F'!$B:$AA,21,FALSE),""),0,"")</f>
        <v/>
      </c>
    </row>
    <row r="570" spans="1:16" x14ac:dyDescent="0.35">
      <c r="A570">
        <v>561</v>
      </c>
      <c r="B570" s="9">
        <f>IFERROR(VLOOKUP($A570,'Raw - F'!$B:$R,2,FALSE),"")</f>
        <v>44343</v>
      </c>
      <c r="C570" s="2" t="str">
        <f>IFERROR(VLOOKUP($A570,'Raw - F'!$B:$R,3,FALSE),"")</f>
        <v>RIPON</v>
      </c>
      <c r="D570" s="2" t="str">
        <f>IFERROR(VLOOKUP($A570,'Raw - F'!$B:$R,6,FALSE),"")</f>
        <v>WFA</v>
      </c>
      <c r="E570" s="2" t="str">
        <f>SUBSTITUTE(IFERROR(VLOOKUP($A570,'Raw - F'!$B:$O,9,FALSE),""),"0","")</f>
        <v>3yo+</v>
      </c>
      <c r="F570" s="2" t="str">
        <f>SUBSTITUTE(IFERROR(VLOOKUP($A570,'Raw - F'!$B:$O,7,FALSE),""),"0","")</f>
        <v>Nov</v>
      </c>
      <c r="G570" s="2">
        <f>IFERROR(IF(VLOOKUP($A570,'Raw - F'!$B:$O,11,FALSE)&gt;1,VLOOKUP($A570,'Raw - F'!$B:$O,11,FALSE),IF(VLOOKUP($A570,'Raw - F'!$B:$M,12,FALSE)&lt;&gt;"",VLOOKUP($A570,'Raw - F'!$B:$M,12,FALSE),"")),"")</f>
        <v>5</v>
      </c>
      <c r="H570" s="4" t="str">
        <f>IFERROR(VLOOKUP($A570,'Raw - F'!$B:$O,13,FALSE),"")</f>
        <v>Open</v>
      </c>
      <c r="I570" s="2" t="str">
        <f>IFERROR(VLOOKUP($A570,'Raw - F'!$B:$O,10,FALSE),"")</f>
        <v>A</v>
      </c>
      <c r="J570" s="2" t="str">
        <f>IFERROR(VLOOKUP($A570,'Raw - F'!$B:$P,15,FALSE),"")</f>
        <v>1m</v>
      </c>
      <c r="K570" s="16" t="str">
        <f>SUBSTITUTE(IFERROR(VLOOKUP($A570,'Raw - F'!$B:$X,23,FALSE),""),0,"")</f>
        <v xml:space="preserve"> </v>
      </c>
      <c r="L570" s="22" t="str">
        <f>IF(VLOOKUP($A570,'Raw - F'!$B:$AA,24,FALSE)="","",VLOOKUP($A570,'Raw - F'!$B:$AA,24,FALSE))</f>
        <v/>
      </c>
      <c r="M570" s="16" t="str">
        <f>SUBSTITUTE(IFERROR(VLOOKUP($A570,'Raw - F'!$B:$X,22,FALSE),""),0,"")</f>
        <v xml:space="preserve"> </v>
      </c>
      <c r="N570" s="16" t="str">
        <f>SUBSTITUTE(IFERROR(VLOOKUP($A570,'Raw - F'!$B:$X,8,FALSE),""),0,"")</f>
        <v/>
      </c>
      <c r="O570" s="16" t="str">
        <f>SUBSTITUTE(IFERROR(VLOOKUP($A570,'Raw - F'!$B:$AA,25,FALSE),""),0,"")</f>
        <v/>
      </c>
      <c r="P570" s="16" t="str">
        <f>SUBSTITUTE(IFERROR(VLOOKUP($A570,'Raw - F'!$B:$AA,21,FALSE),""),0,"")</f>
        <v/>
      </c>
    </row>
    <row r="571" spans="1:16" x14ac:dyDescent="0.35">
      <c r="A571">
        <v>562</v>
      </c>
      <c r="B571" s="9">
        <f>IFERROR(VLOOKUP($A571,'Raw - F'!$B:$R,2,FALSE),"")</f>
        <v>44343</v>
      </c>
      <c r="C571" s="2" t="str">
        <f>IFERROR(VLOOKUP($A571,'Raw - F'!$B:$R,3,FALSE),"")</f>
        <v>RIPON</v>
      </c>
      <c r="D571" s="2" t="str">
        <f>IFERROR(VLOOKUP($A571,'Raw - F'!$B:$R,6,FALSE),"")</f>
        <v>WFA</v>
      </c>
      <c r="E571" s="2" t="str">
        <f>SUBSTITUTE(IFERROR(VLOOKUP($A571,'Raw - F'!$B:$O,9,FALSE),""),"0","")</f>
        <v>2yo</v>
      </c>
      <c r="F571" s="2" t="str">
        <f>SUBSTITUTE(IFERROR(VLOOKUP($A571,'Raw - F'!$B:$O,7,FALSE),""),"0","")</f>
        <v>Nov</v>
      </c>
      <c r="G571" s="2">
        <f>IFERROR(IF(VLOOKUP($A571,'Raw - F'!$B:$O,11,FALSE)&gt;1,VLOOKUP($A571,'Raw - F'!$B:$O,11,FALSE),IF(VLOOKUP($A571,'Raw - F'!$B:$M,12,FALSE)&lt;&gt;"",VLOOKUP($A571,'Raw - F'!$B:$M,12,FALSE),"")),"")</f>
        <v>5</v>
      </c>
      <c r="H571" s="4" t="str">
        <f>IFERROR(VLOOKUP($A571,'Raw - F'!$B:$O,13,FALSE),"")</f>
        <v>Open</v>
      </c>
      <c r="I571" s="2" t="str">
        <f>IFERROR(VLOOKUP($A571,'Raw - F'!$B:$O,10,FALSE),"")</f>
        <v>F</v>
      </c>
      <c r="J571" s="2" t="str">
        <f>IFERROR(VLOOKUP($A571,'Raw - F'!$B:$P,15,FALSE),"")</f>
        <v>6f</v>
      </c>
      <c r="K571" s="16" t="str">
        <f>SUBSTITUTE(IFERROR(VLOOKUP($A571,'Raw - F'!$B:$X,23,FALSE),""),0,"")</f>
        <v xml:space="preserve"> </v>
      </c>
      <c r="L571" s="22" t="str">
        <f>IF(VLOOKUP($A571,'Raw - F'!$B:$AA,24,FALSE)="","",VLOOKUP($A571,'Raw - F'!$B:$AA,24,FALSE))</f>
        <v/>
      </c>
      <c r="M571" s="16" t="str">
        <f>SUBSTITUTE(IFERROR(VLOOKUP($A571,'Raw - F'!$B:$X,22,FALSE),""),0,"")</f>
        <v xml:space="preserve"> </v>
      </c>
      <c r="N571" s="16" t="str">
        <f>SUBSTITUTE(IFERROR(VLOOKUP($A571,'Raw - F'!$B:$X,8,FALSE),""),0,"")</f>
        <v/>
      </c>
      <c r="O571" s="16" t="str">
        <f>SUBSTITUTE(IFERROR(VLOOKUP($A571,'Raw - F'!$B:$AA,25,FALSE),""),0,"")</f>
        <v>EBF</v>
      </c>
      <c r="P571" s="16" t="str">
        <f>SUBSTITUTE(IFERROR(VLOOKUP($A571,'Raw - F'!$B:$AA,21,FALSE),""),0,"")</f>
        <v/>
      </c>
    </row>
    <row r="572" spans="1:16" x14ac:dyDescent="0.35">
      <c r="A572">
        <v>563</v>
      </c>
      <c r="B572" s="9">
        <f>IFERROR(VLOOKUP($A572,'Raw - F'!$B:$R,2,FALSE),"")</f>
        <v>44343</v>
      </c>
      <c r="C572" s="2" t="str">
        <f>IFERROR(VLOOKUP($A572,'Raw - F'!$B:$R,3,FALSE),"")</f>
        <v>RIPON</v>
      </c>
      <c r="D572" s="2" t="str">
        <f>IFERROR(VLOOKUP($A572,'Raw - F'!$B:$R,6,FALSE),"")</f>
        <v>Hcap</v>
      </c>
      <c r="E572" s="2" t="str">
        <f>SUBSTITUTE(IFERROR(VLOOKUP($A572,'Raw - F'!$B:$O,9,FALSE),""),"0","")</f>
        <v>3yo</v>
      </c>
      <c r="F572" s="2" t="str">
        <f>SUBSTITUTE(IFERROR(VLOOKUP($A572,'Raw - F'!$B:$O,7,FALSE),""),"0","")</f>
        <v>Open</v>
      </c>
      <c r="G572" s="2">
        <f>IFERROR(IF(VLOOKUP($A572,'Raw - F'!$B:$O,11,FALSE)&gt;1,VLOOKUP($A572,'Raw - F'!$B:$O,11,FALSE),IF(VLOOKUP($A572,'Raw - F'!$B:$M,12,FALSE)&lt;&gt;"",VLOOKUP($A572,'Raw - F'!$B:$M,12,FALSE),"")),"")</f>
        <v>5</v>
      </c>
      <c r="H572" s="4" t="str">
        <f>IFERROR(VLOOKUP($A572,'Raw - F'!$B:$O,13,FALSE),"")</f>
        <v>51-70</v>
      </c>
      <c r="I572" s="2" t="str">
        <f>IFERROR(VLOOKUP($A572,'Raw - F'!$B:$O,10,FALSE),"")</f>
        <v>A</v>
      </c>
      <c r="J572" s="2" t="str">
        <f>IFERROR(VLOOKUP($A572,'Raw - F'!$B:$P,15,FALSE),"")</f>
        <v>6f</v>
      </c>
      <c r="K572" s="16" t="str">
        <f>SUBSTITUTE(IFERROR(VLOOKUP($A572,'Raw - F'!$B:$X,23,FALSE),""),0,"")</f>
        <v xml:space="preserve"> </v>
      </c>
      <c r="L572" s="22" t="str">
        <f>IF(VLOOKUP($A572,'Raw - F'!$B:$AA,24,FALSE)="","",VLOOKUP($A572,'Raw - F'!$B:$AA,24,FALSE))</f>
        <v/>
      </c>
      <c r="M572" s="16" t="str">
        <f>SUBSTITUTE(IFERROR(VLOOKUP($A572,'Raw - F'!$B:$X,22,FALSE),""),0,"")</f>
        <v xml:space="preserve"> </v>
      </c>
      <c r="N572" s="16" t="str">
        <f>SUBSTITUTE(IFERROR(VLOOKUP($A572,'Raw - F'!$B:$X,8,FALSE),""),0,"")</f>
        <v/>
      </c>
      <c r="O572" s="16" t="str">
        <f>SUBSTITUTE(IFERROR(VLOOKUP($A572,'Raw - F'!$B:$AA,25,FALSE),""),0,"")</f>
        <v/>
      </c>
      <c r="P572" s="16" t="str">
        <f>SUBSTITUTE(IFERROR(VLOOKUP($A572,'Raw - F'!$B:$AA,21,FALSE),""),0,"")</f>
        <v/>
      </c>
    </row>
    <row r="573" spans="1:16" x14ac:dyDescent="0.35">
      <c r="A573">
        <v>564</v>
      </c>
      <c r="B573" s="9">
        <f>IFERROR(VLOOKUP($A573,'Raw - F'!$B:$R,2,FALSE),"")</f>
        <v>44343</v>
      </c>
      <c r="C573" s="2" t="str">
        <f>IFERROR(VLOOKUP($A573,'Raw - F'!$B:$R,3,FALSE),"")</f>
        <v>RIPON</v>
      </c>
      <c r="D573" s="2" t="str">
        <f>IFERROR(VLOOKUP($A573,'Raw - F'!$B:$R,6,FALSE),"")</f>
        <v>Hcap</v>
      </c>
      <c r="E573" s="2" t="str">
        <f>SUBSTITUTE(IFERROR(VLOOKUP($A573,'Raw - F'!$B:$O,9,FALSE),""),"0","")</f>
        <v>4yo+</v>
      </c>
      <c r="F573" s="2" t="str">
        <f>SUBSTITUTE(IFERROR(VLOOKUP($A573,'Raw - F'!$B:$O,7,FALSE),""),"0","")</f>
        <v>Open</v>
      </c>
      <c r="G573" s="2">
        <f>IFERROR(IF(VLOOKUP($A573,'Raw - F'!$B:$O,11,FALSE)&gt;1,VLOOKUP($A573,'Raw - F'!$B:$O,11,FALSE),IF(VLOOKUP($A573,'Raw - F'!$B:$M,12,FALSE)&lt;&gt;"",VLOOKUP($A573,'Raw - F'!$B:$M,12,FALSE),"")),"")</f>
        <v>6</v>
      </c>
      <c r="H573" s="4" t="str">
        <f>IFERROR(VLOOKUP($A573,'Raw - F'!$B:$O,13,FALSE),"")</f>
        <v>46-60</v>
      </c>
      <c r="I573" s="2" t="str">
        <f>IFERROR(VLOOKUP($A573,'Raw - F'!$B:$O,10,FALSE),"")</f>
        <v>A</v>
      </c>
      <c r="J573" s="2" t="str">
        <f>IFERROR(VLOOKUP($A573,'Raw - F'!$B:$P,15,FALSE),"")</f>
        <v>5f</v>
      </c>
      <c r="K573" s="16" t="str">
        <f>SUBSTITUTE(IFERROR(VLOOKUP($A573,'Raw - F'!$B:$X,23,FALSE),""),0,"")</f>
        <v xml:space="preserve"> </v>
      </c>
      <c r="L573" s="22" t="str">
        <f>IF(VLOOKUP($A573,'Raw - F'!$B:$AA,24,FALSE)="","",VLOOKUP($A573,'Raw - F'!$B:$AA,24,FALSE))</f>
        <v/>
      </c>
      <c r="M573" s="16" t="str">
        <f>SUBSTITUTE(IFERROR(VLOOKUP($A573,'Raw - F'!$B:$X,22,FALSE),""),0,"")</f>
        <v xml:space="preserve"> </v>
      </c>
      <c r="N573" s="16" t="str">
        <f>SUBSTITUTE(IFERROR(VLOOKUP($A573,'Raw - F'!$B:$X,8,FALSE),""),0,"")</f>
        <v/>
      </c>
      <c r="O573" s="16" t="str">
        <f>SUBSTITUTE(IFERROR(VLOOKUP($A573,'Raw - F'!$B:$AA,25,FALSE),""),0,"")</f>
        <v/>
      </c>
      <c r="P573" s="16" t="str">
        <f>SUBSTITUTE(IFERROR(VLOOKUP($A573,'Raw - F'!$B:$AA,21,FALSE),""),0,"")</f>
        <v/>
      </c>
    </row>
    <row r="574" spans="1:16" x14ac:dyDescent="0.35">
      <c r="A574">
        <v>565</v>
      </c>
      <c r="B574" s="9">
        <f>IFERROR(VLOOKUP($A574,'Raw - F'!$B:$R,2,FALSE),"")</f>
        <v>44343</v>
      </c>
      <c r="C574" s="2" t="str">
        <f>IFERROR(VLOOKUP($A574,'Raw - F'!$B:$R,3,FALSE),"")</f>
        <v>SANDOWN PARK</v>
      </c>
      <c r="D574" s="2" t="str">
        <f>IFERROR(VLOOKUP($A574,'Raw - F'!$B:$R,6,FALSE),"")</f>
        <v>WFA</v>
      </c>
      <c r="E574" s="2" t="str">
        <f>SUBSTITUTE(IFERROR(VLOOKUP($A574,'Raw - F'!$B:$O,9,FALSE),""),"0","")</f>
        <v>4yo+</v>
      </c>
      <c r="F574" s="2" t="str">
        <f>SUBSTITUTE(IFERROR(VLOOKUP($A574,'Raw - F'!$B:$O,7,FALSE),""),"0","")</f>
        <v>Open</v>
      </c>
      <c r="G574" s="2" t="str">
        <f>IFERROR(IF(VLOOKUP($A574,'Raw - F'!$B:$O,11,FALSE)&gt;1,VLOOKUP($A574,'Raw - F'!$B:$O,11,FALSE),IF(VLOOKUP($A574,'Raw - F'!$B:$M,12,FALSE)&lt;&gt;"",VLOOKUP($A574,'Raw - F'!$B:$M,12,FALSE),"")),"")</f>
        <v>1(G3)</v>
      </c>
      <c r="H574" s="4" t="str">
        <f>IFERROR(VLOOKUP($A574,'Raw - F'!$B:$O,13,FALSE),"")</f>
        <v>Open</v>
      </c>
      <c r="I574" s="2" t="str">
        <f>IFERROR(VLOOKUP($A574,'Raw - F'!$B:$O,10,FALSE),"")</f>
        <v>A</v>
      </c>
      <c r="J574" s="2" t="str">
        <f>IFERROR(VLOOKUP($A574,'Raw - F'!$B:$P,15,FALSE),"")</f>
        <v>2m+</v>
      </c>
      <c r="K574" s="16" t="str">
        <f>SUBSTITUTE(IFERROR(VLOOKUP($A574,'Raw - F'!$B:$X,23,FALSE),""),0,"")</f>
        <v xml:space="preserve"> </v>
      </c>
      <c r="L574" s="22" t="str">
        <f>IF(VLOOKUP($A574,'Raw - F'!$B:$AA,24,FALSE)="","",VLOOKUP($A574,'Raw - F'!$B:$AA,24,FALSE))</f>
        <v/>
      </c>
      <c r="M574" s="16" t="str">
        <f>SUBSTITUTE(IFERROR(VLOOKUP($A574,'Raw - F'!$B:$X,22,FALSE),""),0,"")</f>
        <v xml:space="preserve"> </v>
      </c>
      <c r="N574" s="16" t="str">
        <f>SUBSTITUTE(IFERROR(VLOOKUP($A574,'Raw - F'!$B:$X,8,FALSE),""),0,"")</f>
        <v/>
      </c>
      <c r="O574" s="16" t="str">
        <f>SUBSTITUTE(IFERROR(VLOOKUP($A574,'Raw - F'!$B:$AA,25,FALSE),""),0,"")</f>
        <v/>
      </c>
      <c r="P574" s="16" t="str">
        <f>SUBSTITUTE(IFERROR(VLOOKUP($A574,'Raw - F'!$B:$AA,21,FALSE),""),0,"")</f>
        <v/>
      </c>
    </row>
    <row r="575" spans="1:16" x14ac:dyDescent="0.35">
      <c r="A575">
        <v>566</v>
      </c>
      <c r="B575" s="9">
        <f>IFERROR(VLOOKUP($A575,'Raw - F'!$B:$R,2,FALSE),"")</f>
        <v>44343</v>
      </c>
      <c r="C575" s="2" t="str">
        <f>IFERROR(VLOOKUP($A575,'Raw - F'!$B:$R,3,FALSE),"")</f>
        <v>SANDOWN PARK</v>
      </c>
      <c r="D575" s="2" t="str">
        <f>IFERROR(VLOOKUP($A575,'Raw - F'!$B:$R,6,FALSE),"")</f>
        <v>WFA</v>
      </c>
      <c r="E575" s="2" t="str">
        <f>SUBSTITUTE(IFERROR(VLOOKUP($A575,'Raw - F'!$B:$O,9,FALSE),""),"0","")</f>
        <v>4yo+</v>
      </c>
      <c r="F575" s="2" t="str">
        <f>SUBSTITUTE(IFERROR(VLOOKUP($A575,'Raw - F'!$B:$O,7,FALSE),""),"0","")</f>
        <v>Open</v>
      </c>
      <c r="G575" s="2" t="str">
        <f>IFERROR(IF(VLOOKUP($A575,'Raw - F'!$B:$O,11,FALSE)&gt;1,VLOOKUP($A575,'Raw - F'!$B:$O,11,FALSE),IF(VLOOKUP($A575,'Raw - F'!$B:$M,12,FALSE)&lt;&gt;"",VLOOKUP($A575,'Raw - F'!$B:$M,12,FALSE),"")),"")</f>
        <v>1(G3)</v>
      </c>
      <c r="H575" s="4" t="str">
        <f>IFERROR(VLOOKUP($A575,'Raw - F'!$B:$O,13,FALSE),"")</f>
        <v>Open</v>
      </c>
      <c r="I575" s="2" t="str">
        <f>IFERROR(VLOOKUP($A575,'Raw - F'!$B:$O,10,FALSE),"")</f>
        <v>A</v>
      </c>
      <c r="J575" s="2" t="str">
        <f>IFERROR(VLOOKUP($A575,'Raw - F'!$B:$P,15,FALSE),"")</f>
        <v>1m 2f</v>
      </c>
      <c r="K575" s="16" t="str">
        <f>SUBSTITUTE(IFERROR(VLOOKUP($A575,'Raw - F'!$B:$X,23,FALSE),""),0,"")</f>
        <v xml:space="preserve"> </v>
      </c>
      <c r="L575" s="22" t="str">
        <f>IF(VLOOKUP($A575,'Raw - F'!$B:$AA,24,FALSE)="","",VLOOKUP($A575,'Raw - F'!$B:$AA,24,FALSE))</f>
        <v/>
      </c>
      <c r="M575" s="16" t="str">
        <f>SUBSTITUTE(IFERROR(VLOOKUP($A575,'Raw - F'!$B:$X,22,FALSE),""),0,"")</f>
        <v xml:space="preserve"> </v>
      </c>
      <c r="N575" s="16" t="str">
        <f>SUBSTITUTE(IFERROR(VLOOKUP($A575,'Raw - F'!$B:$X,8,FALSE),""),0,"")</f>
        <v/>
      </c>
      <c r="O575" s="16" t="str">
        <f>SUBSTITUTE(IFERROR(VLOOKUP($A575,'Raw - F'!$B:$AA,25,FALSE),""),0,"")</f>
        <v/>
      </c>
      <c r="P575" s="16" t="str">
        <f>SUBSTITUTE(IFERROR(VLOOKUP($A575,'Raw - F'!$B:$AA,21,FALSE),""),0,"")</f>
        <v/>
      </c>
    </row>
    <row r="576" spans="1:16" x14ac:dyDescent="0.35">
      <c r="A576">
        <v>567</v>
      </c>
      <c r="B576" s="9">
        <f>IFERROR(VLOOKUP($A576,'Raw - F'!$B:$R,2,FALSE),"")</f>
        <v>44343</v>
      </c>
      <c r="C576" s="2" t="str">
        <f>IFERROR(VLOOKUP($A576,'Raw - F'!$B:$R,3,FALSE),"")</f>
        <v>SANDOWN PARK</v>
      </c>
      <c r="D576" s="2" t="str">
        <f>IFERROR(VLOOKUP($A576,'Raw - F'!$B:$R,6,FALSE),"")</f>
        <v>WFA</v>
      </c>
      <c r="E576" s="2" t="str">
        <f>SUBSTITUTE(IFERROR(VLOOKUP($A576,'Raw - F'!$B:$O,9,FALSE),""),"0","")</f>
        <v>2yo</v>
      </c>
      <c r="F576" s="2" t="str">
        <f>SUBSTITUTE(IFERROR(VLOOKUP($A576,'Raw - F'!$B:$O,7,FALSE),""),"0","")</f>
        <v>Open</v>
      </c>
      <c r="G576" s="2" t="str">
        <f>IFERROR(IF(VLOOKUP($A576,'Raw - F'!$B:$O,11,FALSE)&gt;1,VLOOKUP($A576,'Raw - F'!$B:$O,11,FALSE),IF(VLOOKUP($A576,'Raw - F'!$B:$M,12,FALSE)&lt;&gt;"",VLOOKUP($A576,'Raw - F'!$B:$M,12,FALSE),"")),"")</f>
        <v>1(Lstd)</v>
      </c>
      <c r="H576" s="4" t="str">
        <f>IFERROR(VLOOKUP($A576,'Raw - F'!$B:$O,13,FALSE),"")</f>
        <v>Open</v>
      </c>
      <c r="I576" s="2" t="str">
        <f>IFERROR(VLOOKUP($A576,'Raw - F'!$B:$O,10,FALSE),"")</f>
        <v>A</v>
      </c>
      <c r="J576" s="2" t="str">
        <f>IFERROR(VLOOKUP($A576,'Raw - F'!$B:$P,15,FALSE),"")</f>
        <v>5f</v>
      </c>
      <c r="K576" s="16" t="str">
        <f>SUBSTITUTE(IFERROR(VLOOKUP($A576,'Raw - F'!$B:$X,23,FALSE),""),0,"")</f>
        <v xml:space="preserve"> </v>
      </c>
      <c r="L576" s="22" t="str">
        <f>IF(VLOOKUP($A576,'Raw - F'!$B:$AA,24,FALSE)="","",VLOOKUP($A576,'Raw - F'!$B:$AA,24,FALSE))</f>
        <v/>
      </c>
      <c r="M576" s="16" t="str">
        <f>SUBSTITUTE(IFERROR(VLOOKUP($A576,'Raw - F'!$B:$X,22,FALSE),""),0,"")</f>
        <v xml:space="preserve"> </v>
      </c>
      <c r="N576" s="16" t="str">
        <f>SUBSTITUTE(IFERROR(VLOOKUP($A576,'Raw - F'!$B:$X,8,FALSE),""),0,"")</f>
        <v/>
      </c>
      <c r="O576" s="16" t="str">
        <f>SUBSTITUTE(IFERROR(VLOOKUP($A576,'Raw - F'!$B:$AA,25,FALSE),""),0,"")</f>
        <v/>
      </c>
      <c r="P576" s="16" t="str">
        <f>SUBSTITUTE(IFERROR(VLOOKUP($A576,'Raw - F'!$B:$AA,21,FALSE),""),0,"")</f>
        <v/>
      </c>
    </row>
    <row r="577" spans="1:16" x14ac:dyDescent="0.35">
      <c r="A577">
        <v>568</v>
      </c>
      <c r="B577" s="9">
        <f>IFERROR(VLOOKUP($A577,'Raw - F'!$B:$R,2,FALSE),"")</f>
        <v>44343</v>
      </c>
      <c r="C577" s="2" t="str">
        <f>IFERROR(VLOOKUP($A577,'Raw - F'!$B:$R,3,FALSE),"")</f>
        <v>SANDOWN PARK</v>
      </c>
      <c r="D577" s="2" t="str">
        <f>IFERROR(VLOOKUP($A577,'Raw - F'!$B:$R,6,FALSE),"")</f>
        <v>Hcap</v>
      </c>
      <c r="E577" s="2" t="str">
        <f>SUBSTITUTE(IFERROR(VLOOKUP($A577,'Raw - F'!$B:$O,9,FALSE),""),"0","")</f>
        <v>4yo+</v>
      </c>
      <c r="F577" s="2" t="str">
        <f>SUBSTITUTE(IFERROR(VLOOKUP($A577,'Raw - F'!$B:$O,7,FALSE),""),"0","")</f>
        <v>Open</v>
      </c>
      <c r="G577" s="2">
        <f>IFERROR(IF(VLOOKUP($A577,'Raw - F'!$B:$O,11,FALSE)&gt;1,VLOOKUP($A577,'Raw - F'!$B:$O,11,FALSE),IF(VLOOKUP($A577,'Raw - F'!$B:$M,12,FALSE)&lt;&gt;"",VLOOKUP($A577,'Raw - F'!$B:$M,12,FALSE),"")),"")</f>
        <v>3</v>
      </c>
      <c r="H577" s="4" t="str">
        <f>IFERROR(VLOOKUP($A577,'Raw - F'!$B:$O,13,FALSE),"")</f>
        <v>76-95</v>
      </c>
      <c r="I577" s="2" t="str">
        <f>IFERROR(VLOOKUP($A577,'Raw - F'!$B:$O,10,FALSE),"")</f>
        <v>A</v>
      </c>
      <c r="J577" s="2" t="str">
        <f>IFERROR(VLOOKUP($A577,'Raw - F'!$B:$P,15,FALSE),"")</f>
        <v>1m</v>
      </c>
      <c r="K577" s="16" t="str">
        <f>SUBSTITUTE(IFERROR(VLOOKUP($A577,'Raw - F'!$B:$X,23,FALSE),""),0,"")</f>
        <v xml:space="preserve"> </v>
      </c>
      <c r="L577" s="22" t="str">
        <f>IF(VLOOKUP($A577,'Raw - F'!$B:$AA,24,FALSE)="","",VLOOKUP($A577,'Raw - F'!$B:$AA,24,FALSE))</f>
        <v/>
      </c>
      <c r="M577" s="16" t="str">
        <f>SUBSTITUTE(IFERROR(VLOOKUP($A577,'Raw - F'!$B:$X,22,FALSE),""),0,"")</f>
        <v xml:space="preserve"> </v>
      </c>
      <c r="N577" s="16" t="str">
        <f>SUBSTITUTE(IFERROR(VLOOKUP($A577,'Raw - F'!$B:$X,8,FALSE),""),0,"")</f>
        <v/>
      </c>
      <c r="O577" s="16" t="str">
        <f>SUBSTITUTE(IFERROR(VLOOKUP($A577,'Raw - F'!$B:$AA,25,FALSE),""),0,"")</f>
        <v/>
      </c>
      <c r="P577" s="16" t="str">
        <f>SUBSTITUTE(IFERROR(VLOOKUP($A577,'Raw - F'!$B:$AA,21,FALSE),""),0,"")</f>
        <v/>
      </c>
    </row>
    <row r="578" spans="1:16" x14ac:dyDescent="0.35">
      <c r="A578">
        <v>569</v>
      </c>
      <c r="B578" s="9">
        <f>IFERROR(VLOOKUP($A578,'Raw - F'!$B:$R,2,FALSE),"")</f>
        <v>44343</v>
      </c>
      <c r="C578" s="2" t="str">
        <f>IFERROR(VLOOKUP($A578,'Raw - F'!$B:$R,3,FALSE),"")</f>
        <v>SANDOWN PARK</v>
      </c>
      <c r="D578" s="2" t="str">
        <f>IFERROR(VLOOKUP($A578,'Raw - F'!$B:$R,6,FALSE),"")</f>
        <v>Hcap</v>
      </c>
      <c r="E578" s="2" t="str">
        <f>SUBSTITUTE(IFERROR(VLOOKUP($A578,'Raw - F'!$B:$O,9,FALSE),""),"0","")</f>
        <v>3yo</v>
      </c>
      <c r="F578" s="2" t="str">
        <f>SUBSTITUTE(IFERROR(VLOOKUP($A578,'Raw - F'!$B:$O,7,FALSE),""),"0","")</f>
        <v>Open</v>
      </c>
      <c r="G578" s="2">
        <f>IFERROR(IF(VLOOKUP($A578,'Raw - F'!$B:$O,11,FALSE)&gt;1,VLOOKUP($A578,'Raw - F'!$B:$O,11,FALSE),IF(VLOOKUP($A578,'Raw - F'!$B:$M,12,FALSE)&lt;&gt;"",VLOOKUP($A578,'Raw - F'!$B:$M,12,FALSE),"")),"")</f>
        <v>4</v>
      </c>
      <c r="H578" s="4" t="str">
        <f>IFERROR(VLOOKUP($A578,'Raw - F'!$B:$O,13,FALSE),"")</f>
        <v>61-80</v>
      </c>
      <c r="I578" s="2" t="str">
        <f>IFERROR(VLOOKUP($A578,'Raw - F'!$B:$O,10,FALSE),"")</f>
        <v>A</v>
      </c>
      <c r="J578" s="2" t="str">
        <f>IFERROR(VLOOKUP($A578,'Raw - F'!$B:$P,15,FALSE),"")</f>
        <v>1m</v>
      </c>
      <c r="K578" s="16" t="str">
        <f>SUBSTITUTE(IFERROR(VLOOKUP($A578,'Raw - F'!$B:$X,23,FALSE),""),0,"")</f>
        <v xml:space="preserve"> </v>
      </c>
      <c r="L578" s="22" t="str">
        <f>IF(VLOOKUP($A578,'Raw - F'!$B:$AA,24,FALSE)="","",VLOOKUP($A578,'Raw - F'!$B:$AA,24,FALSE))</f>
        <v/>
      </c>
      <c r="M578" s="16" t="str">
        <f>SUBSTITUTE(IFERROR(VLOOKUP($A578,'Raw - F'!$B:$X,22,FALSE),""),0,"")</f>
        <v xml:space="preserve"> </v>
      </c>
      <c r="N578" s="16" t="str">
        <f>SUBSTITUTE(IFERROR(VLOOKUP($A578,'Raw - F'!$B:$X,8,FALSE),""),0,"")</f>
        <v/>
      </c>
      <c r="O578" s="16" t="str">
        <f>SUBSTITUTE(IFERROR(VLOOKUP($A578,'Raw - F'!$B:$AA,25,FALSE),""),0,"")</f>
        <v/>
      </c>
      <c r="P578" s="16" t="str">
        <f>SUBSTITUTE(IFERROR(VLOOKUP($A578,'Raw - F'!$B:$AA,21,FALSE),""),0,"")</f>
        <v/>
      </c>
    </row>
    <row r="579" spans="1:16" x14ac:dyDescent="0.35">
      <c r="A579">
        <v>570</v>
      </c>
      <c r="B579" s="9">
        <f>IFERROR(VLOOKUP($A579,'Raw - F'!$B:$R,2,FALSE),"")</f>
        <v>44343</v>
      </c>
      <c r="C579" s="2" t="str">
        <f>IFERROR(VLOOKUP($A579,'Raw - F'!$B:$R,3,FALSE),"")</f>
        <v>SANDOWN PARK</v>
      </c>
      <c r="D579" s="2" t="str">
        <f>IFERROR(VLOOKUP($A579,'Raw - F'!$B:$R,6,FALSE),"")</f>
        <v>Hcap</v>
      </c>
      <c r="E579" s="2" t="str">
        <f>SUBSTITUTE(IFERROR(VLOOKUP($A579,'Raw - F'!$B:$O,9,FALSE),""),"0","")</f>
        <v>4yo+</v>
      </c>
      <c r="F579" s="2" t="str">
        <f>SUBSTITUTE(IFERROR(VLOOKUP($A579,'Raw - F'!$B:$O,7,FALSE),""),"0","")</f>
        <v>Open</v>
      </c>
      <c r="G579" s="2">
        <f>IFERROR(IF(VLOOKUP($A579,'Raw - F'!$B:$O,11,FALSE)&gt;1,VLOOKUP($A579,'Raw - F'!$B:$O,11,FALSE),IF(VLOOKUP($A579,'Raw - F'!$B:$M,12,FALSE)&lt;&gt;"",VLOOKUP($A579,'Raw - F'!$B:$M,12,FALSE),"")),"")</f>
        <v>5</v>
      </c>
      <c r="H579" s="4" t="str">
        <f>IFERROR(VLOOKUP($A579,'Raw - F'!$B:$O,13,FALSE),"")</f>
        <v>56-75</v>
      </c>
      <c r="I579" s="2" t="str">
        <f>IFERROR(VLOOKUP($A579,'Raw - F'!$B:$O,10,FALSE),"")</f>
        <v>A</v>
      </c>
      <c r="J579" s="2" t="str">
        <f>IFERROR(VLOOKUP($A579,'Raw - F'!$B:$P,15,FALSE),"")</f>
        <v>1m 2f</v>
      </c>
      <c r="K579" s="16" t="str">
        <f>SUBSTITUTE(IFERROR(VLOOKUP($A579,'Raw - F'!$B:$X,23,FALSE),""),0,"")</f>
        <v xml:space="preserve"> </v>
      </c>
      <c r="L579" s="22" t="str">
        <f>IF(VLOOKUP($A579,'Raw - F'!$B:$AA,24,FALSE)="","",VLOOKUP($A579,'Raw - F'!$B:$AA,24,FALSE))</f>
        <v/>
      </c>
      <c r="M579" s="16" t="str">
        <f>SUBSTITUTE(IFERROR(VLOOKUP($A579,'Raw - F'!$B:$X,22,FALSE),""),0,"")</f>
        <v xml:space="preserve"> </v>
      </c>
      <c r="N579" s="16" t="str">
        <f>SUBSTITUTE(IFERROR(VLOOKUP($A579,'Raw - F'!$B:$X,8,FALSE),""),0,"")</f>
        <v/>
      </c>
      <c r="O579" s="16" t="str">
        <f>SUBSTITUTE(IFERROR(VLOOKUP($A579,'Raw - F'!$B:$AA,25,FALSE),""),0,"")</f>
        <v/>
      </c>
      <c r="P579" s="16" t="str">
        <f>SUBSTITUTE(IFERROR(VLOOKUP($A579,'Raw - F'!$B:$AA,21,FALSE),""),0,"")</f>
        <v/>
      </c>
    </row>
    <row r="580" spans="1:16" x14ac:dyDescent="0.35">
      <c r="A580">
        <v>571</v>
      </c>
      <c r="B580" s="9">
        <f>IFERROR(VLOOKUP($A580,'Raw - F'!$B:$R,2,FALSE),"")</f>
        <v>44343</v>
      </c>
      <c r="C580" s="2" t="str">
        <f>IFERROR(VLOOKUP($A580,'Raw - F'!$B:$R,3,FALSE),"")</f>
        <v>YARMOUTH</v>
      </c>
      <c r="D580" s="2" t="str">
        <f>IFERROR(VLOOKUP($A580,'Raw - F'!$B:$R,6,FALSE),"")</f>
        <v>WFA</v>
      </c>
      <c r="E580" s="2" t="str">
        <f>SUBSTITUTE(IFERROR(VLOOKUP($A580,'Raw - F'!$B:$O,9,FALSE),""),"0","")</f>
        <v>3yo</v>
      </c>
      <c r="F580" s="2" t="str">
        <f>SUBSTITUTE(IFERROR(VLOOKUP($A580,'Raw - F'!$B:$O,7,FALSE),""),"0","")</f>
        <v>Mdn</v>
      </c>
      <c r="G580" s="2">
        <f>IFERROR(IF(VLOOKUP($A580,'Raw - F'!$B:$O,11,FALSE)&gt;1,VLOOKUP($A580,'Raw - F'!$B:$O,11,FALSE),IF(VLOOKUP($A580,'Raw - F'!$B:$M,12,FALSE)&lt;&gt;"",VLOOKUP($A580,'Raw - F'!$B:$M,12,FALSE),"")),"")</f>
        <v>4</v>
      </c>
      <c r="H580" s="4" t="str">
        <f>IFERROR(VLOOKUP($A580,'Raw - F'!$B:$O,13,FALSE),"")</f>
        <v>Open</v>
      </c>
      <c r="I580" s="2" t="str">
        <f>IFERROR(VLOOKUP($A580,'Raw - F'!$B:$O,10,FALSE),"")</f>
        <v>A</v>
      </c>
      <c r="J580" s="2" t="str">
        <f>IFERROR(VLOOKUP($A580,'Raw - F'!$B:$P,15,FALSE),"")</f>
        <v>1m 4f</v>
      </c>
      <c r="K580" s="16" t="str">
        <f>SUBSTITUTE(IFERROR(VLOOKUP($A580,'Raw - F'!$B:$X,23,FALSE),""),0,"")</f>
        <v xml:space="preserve"> </v>
      </c>
      <c r="L580" s="22" t="str">
        <f>IF(VLOOKUP($A580,'Raw - F'!$B:$AA,24,FALSE)="","",VLOOKUP($A580,'Raw - F'!$B:$AA,24,FALSE))</f>
        <v/>
      </c>
      <c r="M580" s="16" t="str">
        <f>SUBSTITUTE(IFERROR(VLOOKUP($A580,'Raw - F'!$B:$X,22,FALSE),""),0,"")</f>
        <v xml:space="preserve"> </v>
      </c>
      <c r="N580" s="16" t="str">
        <f>SUBSTITUTE(IFERROR(VLOOKUP($A580,'Raw - F'!$B:$X,8,FALSE),""),0,"")</f>
        <v/>
      </c>
      <c r="O580" s="16" t="str">
        <f>SUBSTITUTE(IFERROR(VLOOKUP($A580,'Raw - F'!$B:$AA,25,FALSE),""),0,"")</f>
        <v/>
      </c>
      <c r="P580" s="16" t="str">
        <f>SUBSTITUTE(IFERROR(VLOOKUP($A580,'Raw - F'!$B:$AA,21,FALSE),""),0,"")</f>
        <v/>
      </c>
    </row>
    <row r="581" spans="1:16" x14ac:dyDescent="0.35">
      <c r="A581">
        <v>572</v>
      </c>
      <c r="B581" s="9">
        <f>IFERROR(VLOOKUP($A581,'Raw - F'!$B:$R,2,FALSE),"")</f>
        <v>44343</v>
      </c>
      <c r="C581" s="2" t="str">
        <f>IFERROR(VLOOKUP($A581,'Raw - F'!$B:$R,3,FALSE),"")</f>
        <v>YARMOUTH</v>
      </c>
      <c r="D581" s="2" t="str">
        <f>IFERROR(VLOOKUP($A581,'Raw - F'!$B:$R,6,FALSE),"")</f>
        <v>Hcap</v>
      </c>
      <c r="E581" s="2" t="str">
        <f>SUBSTITUTE(IFERROR(VLOOKUP($A581,'Raw - F'!$B:$O,9,FALSE),""),"0","")</f>
        <v>4yo+</v>
      </c>
      <c r="F581" s="2" t="str">
        <f>SUBSTITUTE(IFERROR(VLOOKUP($A581,'Raw - F'!$B:$O,7,FALSE),""),"0","")</f>
        <v>Open</v>
      </c>
      <c r="G581" s="2">
        <f>IFERROR(IF(VLOOKUP($A581,'Raw - F'!$B:$O,11,FALSE)&gt;1,VLOOKUP($A581,'Raw - F'!$B:$O,11,FALSE),IF(VLOOKUP($A581,'Raw - F'!$B:$M,12,FALSE)&lt;&gt;"",VLOOKUP($A581,'Raw - F'!$B:$M,12,FALSE),"")),"")</f>
        <v>4</v>
      </c>
      <c r="H581" s="4" t="str">
        <f>IFERROR(VLOOKUP($A581,'Raw - F'!$B:$O,13,FALSE),"")</f>
        <v>61-80</v>
      </c>
      <c r="I581" s="2" t="str">
        <f>IFERROR(VLOOKUP($A581,'Raw - F'!$B:$O,10,FALSE),"")</f>
        <v>A</v>
      </c>
      <c r="J581" s="2" t="str">
        <f>IFERROR(VLOOKUP($A581,'Raw - F'!$B:$P,15,FALSE),"")</f>
        <v>1m</v>
      </c>
      <c r="K581" s="16" t="str">
        <f>SUBSTITUTE(IFERROR(VLOOKUP($A581,'Raw - F'!$B:$X,23,FALSE),""),0,"")</f>
        <v xml:space="preserve"> </v>
      </c>
      <c r="L581" s="22" t="str">
        <f>IF(VLOOKUP($A581,'Raw - F'!$B:$AA,24,FALSE)="","",VLOOKUP($A581,'Raw - F'!$B:$AA,24,FALSE))</f>
        <v/>
      </c>
      <c r="M581" s="16" t="str">
        <f>SUBSTITUTE(IFERROR(VLOOKUP($A581,'Raw - F'!$B:$X,22,FALSE),""),0,"")</f>
        <v xml:space="preserve"> </v>
      </c>
      <c r="N581" s="16" t="str">
        <f>SUBSTITUTE(IFERROR(VLOOKUP($A581,'Raw - F'!$B:$X,8,FALSE),""),0,"")</f>
        <v/>
      </c>
      <c r="O581" s="16" t="str">
        <f>SUBSTITUTE(IFERROR(VLOOKUP($A581,'Raw - F'!$B:$AA,25,FALSE),""),0,"")</f>
        <v/>
      </c>
      <c r="P581" s="16" t="str">
        <f>SUBSTITUTE(IFERROR(VLOOKUP($A581,'Raw - F'!$B:$AA,21,FALSE),""),0,"")</f>
        <v/>
      </c>
    </row>
    <row r="582" spans="1:16" x14ac:dyDescent="0.35">
      <c r="A582">
        <v>573</v>
      </c>
      <c r="B582" s="9">
        <f>IFERROR(VLOOKUP($A582,'Raw - F'!$B:$R,2,FALSE),"")</f>
        <v>44343</v>
      </c>
      <c r="C582" s="2" t="str">
        <f>IFERROR(VLOOKUP($A582,'Raw - F'!$B:$R,3,FALSE),"")</f>
        <v>YARMOUTH</v>
      </c>
      <c r="D582" s="2" t="str">
        <f>IFERROR(VLOOKUP($A582,'Raw - F'!$B:$R,6,FALSE),"")</f>
        <v>Hcap</v>
      </c>
      <c r="E582" s="2" t="str">
        <f>SUBSTITUTE(IFERROR(VLOOKUP($A582,'Raw - F'!$B:$O,9,FALSE),""),"0","")</f>
        <v>3yo</v>
      </c>
      <c r="F582" s="2" t="str">
        <f>SUBSTITUTE(IFERROR(VLOOKUP($A582,'Raw - F'!$B:$O,7,FALSE),""),"0","")</f>
        <v>Open</v>
      </c>
      <c r="G582" s="2">
        <f>IFERROR(IF(VLOOKUP($A582,'Raw - F'!$B:$O,11,FALSE)&gt;1,VLOOKUP($A582,'Raw - F'!$B:$O,11,FALSE),IF(VLOOKUP($A582,'Raw - F'!$B:$M,12,FALSE)&lt;&gt;"",VLOOKUP($A582,'Raw - F'!$B:$M,12,FALSE),"")),"")</f>
        <v>5</v>
      </c>
      <c r="H582" s="4" t="str">
        <f>IFERROR(VLOOKUP($A582,'Raw - F'!$B:$O,13,FALSE),"")</f>
        <v>56-75</v>
      </c>
      <c r="I582" s="2" t="str">
        <f>IFERROR(VLOOKUP($A582,'Raw - F'!$B:$O,10,FALSE),"")</f>
        <v>A</v>
      </c>
      <c r="J582" s="2" t="str">
        <f>IFERROR(VLOOKUP($A582,'Raw - F'!$B:$P,15,FALSE),"")</f>
        <v>7f</v>
      </c>
      <c r="K582" s="16" t="str">
        <f>SUBSTITUTE(IFERROR(VLOOKUP($A582,'Raw - F'!$B:$X,23,FALSE),""),0,"")</f>
        <v xml:space="preserve"> </v>
      </c>
      <c r="L582" s="22" t="str">
        <f>IF(VLOOKUP($A582,'Raw - F'!$B:$AA,24,FALSE)="","",VLOOKUP($A582,'Raw - F'!$B:$AA,24,FALSE))</f>
        <v/>
      </c>
      <c r="M582" s="16" t="str">
        <f>SUBSTITUTE(IFERROR(VLOOKUP($A582,'Raw - F'!$B:$X,22,FALSE),""),0,"")</f>
        <v xml:space="preserve"> </v>
      </c>
      <c r="N582" s="16" t="str">
        <f>SUBSTITUTE(IFERROR(VLOOKUP($A582,'Raw - F'!$B:$X,8,FALSE),""),0,"")</f>
        <v/>
      </c>
      <c r="O582" s="16" t="str">
        <f>SUBSTITUTE(IFERROR(VLOOKUP($A582,'Raw - F'!$B:$AA,25,FALSE),""),0,"")</f>
        <v/>
      </c>
      <c r="P582" s="16" t="str">
        <f>SUBSTITUTE(IFERROR(VLOOKUP($A582,'Raw - F'!$B:$AA,21,FALSE),""),0,"")</f>
        <v/>
      </c>
    </row>
    <row r="583" spans="1:16" x14ac:dyDescent="0.35">
      <c r="A583">
        <v>574</v>
      </c>
      <c r="B583" s="9">
        <f>IFERROR(VLOOKUP($A583,'Raw - F'!$B:$R,2,FALSE),"")</f>
        <v>44343</v>
      </c>
      <c r="C583" s="2" t="str">
        <f>IFERROR(VLOOKUP($A583,'Raw - F'!$B:$R,3,FALSE),"")</f>
        <v>YARMOUTH</v>
      </c>
      <c r="D583" s="2" t="str">
        <f>IFERROR(VLOOKUP($A583,'Raw - F'!$B:$R,6,FALSE),"")</f>
        <v>WFA</v>
      </c>
      <c r="E583" s="2" t="str">
        <f>SUBSTITUTE(IFERROR(VLOOKUP($A583,'Raw - F'!$B:$O,9,FALSE),""),"0","")</f>
        <v>2yo</v>
      </c>
      <c r="F583" s="2" t="str">
        <f>SUBSTITUTE(IFERROR(VLOOKUP($A583,'Raw - F'!$B:$O,7,FALSE),""),"0","")</f>
        <v>Nov</v>
      </c>
      <c r="G583" s="2">
        <f>IFERROR(IF(VLOOKUP($A583,'Raw - F'!$B:$O,11,FALSE)&gt;1,VLOOKUP($A583,'Raw - F'!$B:$O,11,FALSE),IF(VLOOKUP($A583,'Raw - F'!$B:$M,12,FALSE)&lt;&gt;"",VLOOKUP($A583,'Raw - F'!$B:$M,12,FALSE),"")),"")</f>
        <v>5</v>
      </c>
      <c r="H583" s="4" t="str">
        <f>IFERROR(VLOOKUP($A583,'Raw - F'!$B:$O,13,FALSE),"")</f>
        <v>Open</v>
      </c>
      <c r="I583" s="2" t="str">
        <f>IFERROR(VLOOKUP($A583,'Raw - F'!$B:$O,10,FALSE),"")</f>
        <v>A</v>
      </c>
      <c r="J583" s="2" t="str">
        <f>IFERROR(VLOOKUP($A583,'Raw - F'!$B:$P,15,FALSE),"")</f>
        <v>7f</v>
      </c>
      <c r="K583" s="16" t="str">
        <f>SUBSTITUTE(IFERROR(VLOOKUP($A583,'Raw - F'!$B:$X,23,FALSE),""),0,"")</f>
        <v xml:space="preserve"> </v>
      </c>
      <c r="L583" s="22" t="str">
        <f>IF(VLOOKUP($A583,'Raw - F'!$B:$AA,24,FALSE)="","",VLOOKUP($A583,'Raw - F'!$B:$AA,24,FALSE))</f>
        <v/>
      </c>
      <c r="M583" s="16" t="str">
        <f>SUBSTITUTE(IFERROR(VLOOKUP($A583,'Raw - F'!$B:$X,22,FALSE),""),0,"")</f>
        <v xml:space="preserve"> </v>
      </c>
      <c r="N583" s="16" t="str">
        <f>SUBSTITUTE(IFERROR(VLOOKUP($A583,'Raw - F'!$B:$X,8,FALSE),""),0,"")</f>
        <v/>
      </c>
      <c r="O583" s="16" t="str">
        <f>SUBSTITUTE(IFERROR(VLOOKUP($A583,'Raw - F'!$B:$AA,25,FALSE),""),0,"")</f>
        <v>EBF</v>
      </c>
      <c r="P583" s="16" t="str">
        <f>SUBSTITUTE(IFERROR(VLOOKUP($A583,'Raw - F'!$B:$AA,21,FALSE),""),0,"")</f>
        <v/>
      </c>
    </row>
    <row r="584" spans="1:16" x14ac:dyDescent="0.35">
      <c r="A584">
        <v>575</v>
      </c>
      <c r="B584" s="9">
        <f>IFERROR(VLOOKUP($A584,'Raw - F'!$B:$R,2,FALSE),"")</f>
        <v>44343</v>
      </c>
      <c r="C584" s="2" t="str">
        <f>IFERROR(VLOOKUP($A584,'Raw - F'!$B:$R,3,FALSE),"")</f>
        <v>YARMOUTH</v>
      </c>
      <c r="D584" s="2" t="str">
        <f>IFERROR(VLOOKUP($A584,'Raw - F'!$B:$R,6,FALSE),"")</f>
        <v>Hcap</v>
      </c>
      <c r="E584" s="2" t="str">
        <f>SUBSTITUTE(IFERROR(VLOOKUP($A584,'Raw - F'!$B:$O,9,FALSE),""),"0","")</f>
        <v>4yo+</v>
      </c>
      <c r="F584" s="2" t="str">
        <f>SUBSTITUTE(IFERROR(VLOOKUP($A584,'Raw - F'!$B:$O,7,FALSE),""),"0","")</f>
        <v>Open</v>
      </c>
      <c r="G584" s="2">
        <f>IFERROR(IF(VLOOKUP($A584,'Raw - F'!$B:$O,11,FALSE)&gt;1,VLOOKUP($A584,'Raw - F'!$B:$O,11,FALSE),IF(VLOOKUP($A584,'Raw - F'!$B:$M,12,FALSE)&lt;&gt;"",VLOOKUP($A584,'Raw - F'!$B:$M,12,FALSE),"")),"")</f>
        <v>6</v>
      </c>
      <c r="H584" s="4" t="str">
        <f>IFERROR(VLOOKUP($A584,'Raw - F'!$B:$O,13,FALSE),"")</f>
        <v>46-65</v>
      </c>
      <c r="I584" s="2" t="str">
        <f>IFERROR(VLOOKUP($A584,'Raw - F'!$B:$O,10,FALSE),"")</f>
        <v>A</v>
      </c>
      <c r="J584" s="2" t="str">
        <f>IFERROR(VLOOKUP($A584,'Raw - F'!$B:$P,15,FALSE),"")</f>
        <v>1m 2f</v>
      </c>
      <c r="K584" s="16" t="str">
        <f>SUBSTITUTE(IFERROR(VLOOKUP($A584,'Raw - F'!$B:$X,23,FALSE),""),0,"")</f>
        <v xml:space="preserve"> </v>
      </c>
      <c r="L584" s="22" t="str">
        <f>IF(VLOOKUP($A584,'Raw - F'!$B:$AA,24,FALSE)="","",VLOOKUP($A584,'Raw - F'!$B:$AA,24,FALSE))</f>
        <v/>
      </c>
      <c r="M584" s="16" t="str">
        <f>SUBSTITUTE(IFERROR(VLOOKUP($A584,'Raw - F'!$B:$X,22,FALSE),""),0,"")</f>
        <v xml:space="preserve"> </v>
      </c>
      <c r="N584" s="16" t="str">
        <f>SUBSTITUTE(IFERROR(VLOOKUP($A584,'Raw - F'!$B:$X,8,FALSE),""),0,"")</f>
        <v/>
      </c>
      <c r="O584" s="16" t="str">
        <f>SUBSTITUTE(IFERROR(VLOOKUP($A584,'Raw - F'!$B:$AA,25,FALSE),""),0,"")</f>
        <v/>
      </c>
      <c r="P584" s="16" t="str">
        <f>SUBSTITUTE(IFERROR(VLOOKUP($A584,'Raw - F'!$B:$AA,21,FALSE),""),0,"")</f>
        <v/>
      </c>
    </row>
    <row r="585" spans="1:16" x14ac:dyDescent="0.35">
      <c r="A585">
        <v>576</v>
      </c>
      <c r="B585" s="9">
        <f>IFERROR(VLOOKUP($A585,'Raw - F'!$B:$R,2,FALSE),"")</f>
        <v>44343</v>
      </c>
      <c r="C585" s="2" t="str">
        <f>IFERROR(VLOOKUP($A585,'Raw - F'!$B:$R,3,FALSE),"")</f>
        <v>YARMOUTH</v>
      </c>
      <c r="D585" s="2" t="str">
        <f>IFERROR(VLOOKUP($A585,'Raw - F'!$B:$R,6,FALSE),"")</f>
        <v>Hcap</v>
      </c>
      <c r="E585" s="2" t="str">
        <f>SUBSTITUTE(IFERROR(VLOOKUP($A585,'Raw - F'!$B:$O,9,FALSE),""),"0","")</f>
        <v>4yo+</v>
      </c>
      <c r="F585" s="2" t="str">
        <f>SUBSTITUTE(IFERROR(VLOOKUP($A585,'Raw - F'!$B:$O,7,FALSE),""),"0","")</f>
        <v>Open</v>
      </c>
      <c r="G585" s="2">
        <f>IFERROR(IF(VLOOKUP($A585,'Raw - F'!$B:$O,11,FALSE)&gt;1,VLOOKUP($A585,'Raw - F'!$B:$O,11,FALSE),IF(VLOOKUP($A585,'Raw - F'!$B:$M,12,FALSE)&lt;&gt;"",VLOOKUP($A585,'Raw - F'!$B:$M,12,FALSE),"")),"")</f>
        <v>6</v>
      </c>
      <c r="H585" s="4" t="str">
        <f>IFERROR(VLOOKUP($A585,'Raw - F'!$B:$O,13,FALSE),"")</f>
        <v>46-60</v>
      </c>
      <c r="I585" s="2" t="str">
        <f>IFERROR(VLOOKUP($A585,'Raw - F'!$B:$O,10,FALSE),"")</f>
        <v>A</v>
      </c>
      <c r="J585" s="2" t="str">
        <f>IFERROR(VLOOKUP($A585,'Raw - F'!$B:$P,15,FALSE),"")</f>
        <v>1m</v>
      </c>
      <c r="K585" s="16" t="str">
        <f>SUBSTITUTE(IFERROR(VLOOKUP($A585,'Raw - F'!$B:$X,23,FALSE),""),0,"")</f>
        <v xml:space="preserve"> </v>
      </c>
      <c r="L585" s="22" t="str">
        <f>IF(VLOOKUP($A585,'Raw - F'!$B:$AA,24,FALSE)="","",VLOOKUP($A585,'Raw - F'!$B:$AA,24,FALSE))</f>
        <v/>
      </c>
      <c r="M585" s="16" t="str">
        <f>SUBSTITUTE(IFERROR(VLOOKUP($A585,'Raw - F'!$B:$X,22,FALSE),""),0,"")</f>
        <v xml:space="preserve"> </v>
      </c>
      <c r="N585" s="16" t="str">
        <f>SUBSTITUTE(IFERROR(VLOOKUP($A585,'Raw - F'!$B:$X,8,FALSE),""),0,"")</f>
        <v/>
      </c>
      <c r="O585" s="16" t="str">
        <f>SUBSTITUTE(IFERROR(VLOOKUP($A585,'Raw - F'!$B:$AA,25,FALSE),""),0,"")</f>
        <v/>
      </c>
      <c r="P585" s="16" t="str">
        <f>SUBSTITUTE(IFERROR(VLOOKUP($A585,'Raw - F'!$B:$AA,21,FALSE),""),0,"")</f>
        <v/>
      </c>
    </row>
    <row r="586" spans="1:16" x14ac:dyDescent="0.35">
      <c r="A586">
        <v>577</v>
      </c>
      <c r="B586" s="9">
        <f>IFERROR(VLOOKUP($A586,'Raw - F'!$B:$R,2,FALSE),"")</f>
        <v>44343</v>
      </c>
      <c r="C586" s="2" t="str">
        <f>IFERROR(VLOOKUP($A586,'Raw - F'!$B:$R,3,FALSE),"")</f>
        <v>YARMOUTH</v>
      </c>
      <c r="D586" s="2" t="str">
        <f>IFERROR(VLOOKUP($A586,'Raw - F'!$B:$R,6,FALSE),"")</f>
        <v>Hcap</v>
      </c>
      <c r="E586" s="2" t="str">
        <f>SUBSTITUTE(IFERROR(VLOOKUP($A586,'Raw - F'!$B:$O,9,FALSE),""),"0","")</f>
        <v>3yo</v>
      </c>
      <c r="F586" s="2" t="str">
        <f>SUBSTITUTE(IFERROR(VLOOKUP($A586,'Raw - F'!$B:$O,7,FALSE),""),"0","")</f>
        <v>Open</v>
      </c>
      <c r="G586" s="2">
        <f>IFERROR(IF(VLOOKUP($A586,'Raw - F'!$B:$O,11,FALSE)&gt;1,VLOOKUP($A586,'Raw - F'!$B:$O,11,FALSE),IF(VLOOKUP($A586,'Raw - F'!$B:$M,12,FALSE)&lt;&gt;"",VLOOKUP($A586,'Raw - F'!$B:$M,12,FALSE),"")),"")</f>
        <v>6</v>
      </c>
      <c r="H586" s="4" t="str">
        <f>IFERROR(VLOOKUP($A586,'Raw - F'!$B:$O,13,FALSE),"")</f>
        <v>46-55</v>
      </c>
      <c r="I586" s="2" t="str">
        <f>IFERROR(VLOOKUP($A586,'Raw - F'!$B:$O,10,FALSE),"")</f>
        <v>A</v>
      </c>
      <c r="J586" s="2" t="str">
        <f>IFERROR(VLOOKUP($A586,'Raw - F'!$B:$P,15,FALSE),"")</f>
        <v>1m 3f</v>
      </c>
      <c r="K586" s="16" t="str">
        <f>SUBSTITUTE(IFERROR(VLOOKUP($A586,'Raw - F'!$B:$X,23,FALSE),""),0,"")</f>
        <v xml:space="preserve"> </v>
      </c>
      <c r="L586" s="22" t="str">
        <f>IF(VLOOKUP($A586,'Raw - F'!$B:$AA,24,FALSE)="","",VLOOKUP($A586,'Raw - F'!$B:$AA,24,FALSE))</f>
        <v/>
      </c>
      <c r="M586" s="16" t="str">
        <f>SUBSTITUTE(IFERROR(VLOOKUP($A586,'Raw - F'!$B:$X,22,FALSE),""),0,"")</f>
        <v xml:space="preserve"> </v>
      </c>
      <c r="N586" s="16" t="str">
        <f>SUBSTITUTE(IFERROR(VLOOKUP($A586,'Raw - F'!$B:$X,8,FALSE),""),0,"")</f>
        <v/>
      </c>
      <c r="O586" s="16" t="str">
        <f>SUBSTITUTE(IFERROR(VLOOKUP($A586,'Raw - F'!$B:$AA,25,FALSE),""),0,"")</f>
        <v/>
      </c>
      <c r="P586" s="16" t="str">
        <f>SUBSTITUTE(IFERROR(VLOOKUP($A586,'Raw - F'!$B:$AA,21,FALSE),""),0,"")</f>
        <v/>
      </c>
    </row>
    <row r="587" spans="1:16" x14ac:dyDescent="0.35">
      <c r="A587">
        <v>578</v>
      </c>
      <c r="B587" s="9">
        <f>IFERROR(VLOOKUP($A587,'Raw - F'!$B:$R,2,FALSE),"")</f>
        <v>44344</v>
      </c>
      <c r="C587" s="2" t="str">
        <f>IFERROR(VLOOKUP($A587,'Raw - F'!$B:$R,3,FALSE),"")</f>
        <v>BRIGHTON</v>
      </c>
      <c r="D587" s="2" t="str">
        <f>IFERROR(VLOOKUP($A587,'Raw - F'!$B:$R,6,FALSE),"")</f>
        <v>Hcap</v>
      </c>
      <c r="E587" s="2" t="str">
        <f>SUBSTITUTE(IFERROR(VLOOKUP($A587,'Raw - F'!$B:$O,9,FALSE),""),"0","")</f>
        <v>4yo+</v>
      </c>
      <c r="F587" s="2" t="str">
        <f>SUBSTITUTE(IFERROR(VLOOKUP($A587,'Raw - F'!$B:$O,7,FALSE),""),"0","")</f>
        <v>Open</v>
      </c>
      <c r="G587" s="2">
        <f>IFERROR(IF(VLOOKUP($A587,'Raw - F'!$B:$O,11,FALSE)&gt;1,VLOOKUP($A587,'Raw - F'!$B:$O,11,FALSE),IF(VLOOKUP($A587,'Raw - F'!$B:$M,12,FALSE)&lt;&gt;"",VLOOKUP($A587,'Raw - F'!$B:$M,12,FALSE),"")),"")</f>
        <v>4</v>
      </c>
      <c r="H587" s="4" t="str">
        <f>IFERROR(VLOOKUP($A587,'Raw - F'!$B:$O,13,FALSE),"")</f>
        <v>66-85</v>
      </c>
      <c r="I587" s="2" t="str">
        <f>IFERROR(VLOOKUP($A587,'Raw - F'!$B:$O,10,FALSE),"")</f>
        <v>A</v>
      </c>
      <c r="J587" s="2" t="str">
        <f>IFERROR(VLOOKUP($A587,'Raw - F'!$B:$P,15,FALSE),"")</f>
        <v>6f</v>
      </c>
      <c r="K587" s="16" t="str">
        <f>SUBSTITUTE(IFERROR(VLOOKUP($A587,'Raw - F'!$B:$X,23,FALSE),""),0,"")</f>
        <v xml:space="preserve"> </v>
      </c>
      <c r="L587" s="22" t="str">
        <f>IF(VLOOKUP($A587,'Raw - F'!$B:$AA,24,FALSE)="","",VLOOKUP($A587,'Raw - F'!$B:$AA,24,FALSE))</f>
        <v/>
      </c>
      <c r="M587" s="16" t="str">
        <f>SUBSTITUTE(IFERROR(VLOOKUP($A587,'Raw - F'!$B:$X,22,FALSE),""),0,"")</f>
        <v xml:space="preserve"> </v>
      </c>
      <c r="N587" s="16" t="str">
        <f>SUBSTITUTE(IFERROR(VLOOKUP($A587,'Raw - F'!$B:$X,8,FALSE),""),0,"")</f>
        <v/>
      </c>
      <c r="O587" s="16" t="str">
        <f>SUBSTITUTE(IFERROR(VLOOKUP($A587,'Raw - F'!$B:$AA,25,FALSE),""),0,"")</f>
        <v/>
      </c>
      <c r="P587" s="16" t="str">
        <f>SUBSTITUTE(IFERROR(VLOOKUP($A587,'Raw - F'!$B:$AA,21,FALSE),""),0,"")</f>
        <v/>
      </c>
    </row>
    <row r="588" spans="1:16" x14ac:dyDescent="0.35">
      <c r="A588">
        <v>579</v>
      </c>
      <c r="B588" s="9">
        <f>IFERROR(VLOOKUP($A588,'Raw - F'!$B:$R,2,FALSE),"")</f>
        <v>44344</v>
      </c>
      <c r="C588" s="2" t="str">
        <f>IFERROR(VLOOKUP($A588,'Raw - F'!$B:$R,3,FALSE),"")</f>
        <v>BRIGHTON</v>
      </c>
      <c r="D588" s="2" t="str">
        <f>IFERROR(VLOOKUP($A588,'Raw - F'!$B:$R,6,FALSE),"")</f>
        <v>Hcap</v>
      </c>
      <c r="E588" s="2" t="str">
        <f>SUBSTITUTE(IFERROR(VLOOKUP($A588,'Raw - F'!$B:$O,9,FALSE),""),"0","")</f>
        <v>3yo</v>
      </c>
      <c r="F588" s="2" t="str">
        <f>SUBSTITUTE(IFERROR(VLOOKUP($A588,'Raw - F'!$B:$O,7,FALSE),""),"0","")</f>
        <v>Open</v>
      </c>
      <c r="G588" s="2">
        <f>IFERROR(IF(VLOOKUP($A588,'Raw - F'!$B:$O,11,FALSE)&gt;1,VLOOKUP($A588,'Raw - F'!$B:$O,11,FALSE),IF(VLOOKUP($A588,'Raw - F'!$B:$M,12,FALSE)&lt;&gt;"",VLOOKUP($A588,'Raw - F'!$B:$M,12,FALSE),"")),"")</f>
        <v>6</v>
      </c>
      <c r="H588" s="4" t="str">
        <f>IFERROR(VLOOKUP($A588,'Raw - F'!$B:$O,13,FALSE),"")</f>
        <v>46-65</v>
      </c>
      <c r="I588" s="2" t="str">
        <f>IFERROR(VLOOKUP($A588,'Raw - F'!$B:$O,10,FALSE),"")</f>
        <v>A</v>
      </c>
      <c r="J588" s="2" t="str">
        <f>IFERROR(VLOOKUP($A588,'Raw - F'!$B:$P,15,FALSE),"")</f>
        <v>6f</v>
      </c>
      <c r="K588" s="16" t="str">
        <f>SUBSTITUTE(IFERROR(VLOOKUP($A588,'Raw - F'!$B:$X,23,FALSE),""),0,"")</f>
        <v xml:space="preserve"> </v>
      </c>
      <c r="L588" s="22" t="str">
        <f>IF(VLOOKUP($A588,'Raw - F'!$B:$AA,24,FALSE)="","",VLOOKUP($A588,'Raw - F'!$B:$AA,24,FALSE))</f>
        <v/>
      </c>
      <c r="M588" s="16" t="str">
        <f>SUBSTITUTE(IFERROR(VLOOKUP($A588,'Raw - F'!$B:$X,22,FALSE),""),0,"")</f>
        <v xml:space="preserve"> </v>
      </c>
      <c r="N588" s="16" t="str">
        <f>SUBSTITUTE(IFERROR(VLOOKUP($A588,'Raw - F'!$B:$X,8,FALSE),""),0,"")</f>
        <v/>
      </c>
      <c r="O588" s="16" t="str">
        <f>SUBSTITUTE(IFERROR(VLOOKUP($A588,'Raw - F'!$B:$AA,25,FALSE),""),0,"")</f>
        <v/>
      </c>
      <c r="P588" s="16" t="str">
        <f>SUBSTITUTE(IFERROR(VLOOKUP($A588,'Raw - F'!$B:$AA,21,FALSE),""),0,"")</f>
        <v/>
      </c>
    </row>
    <row r="589" spans="1:16" x14ac:dyDescent="0.35">
      <c r="A589">
        <v>580</v>
      </c>
      <c r="B589" s="9">
        <f>IFERROR(VLOOKUP($A589,'Raw - F'!$B:$R,2,FALSE),"")</f>
        <v>44344</v>
      </c>
      <c r="C589" s="2" t="str">
        <f>IFERROR(VLOOKUP($A589,'Raw - F'!$B:$R,3,FALSE),"")</f>
        <v>BRIGHTON</v>
      </c>
      <c r="D589" s="2" t="str">
        <f>IFERROR(VLOOKUP($A589,'Raw - F'!$B:$R,6,FALSE),"")</f>
        <v>Hcap</v>
      </c>
      <c r="E589" s="2" t="str">
        <f>SUBSTITUTE(IFERROR(VLOOKUP($A589,'Raw - F'!$B:$O,9,FALSE),""),"0","")</f>
        <v>4yo+</v>
      </c>
      <c r="F589" s="2" t="str">
        <f>SUBSTITUTE(IFERROR(VLOOKUP($A589,'Raw - F'!$B:$O,7,FALSE),""),"0","")</f>
        <v>Open</v>
      </c>
      <c r="G589" s="2">
        <f>IFERROR(IF(VLOOKUP($A589,'Raw - F'!$B:$O,11,FALSE)&gt;1,VLOOKUP($A589,'Raw - F'!$B:$O,11,FALSE),IF(VLOOKUP($A589,'Raw - F'!$B:$M,12,FALSE)&lt;&gt;"",VLOOKUP($A589,'Raw - F'!$B:$M,12,FALSE),"")),"")</f>
        <v>6</v>
      </c>
      <c r="H589" s="4" t="str">
        <f>IFERROR(VLOOKUP($A589,'Raw - F'!$B:$O,13,FALSE),"")</f>
        <v>46-65</v>
      </c>
      <c r="I589" s="2" t="str">
        <f>IFERROR(VLOOKUP($A589,'Raw - F'!$B:$O,10,FALSE),"")</f>
        <v>A</v>
      </c>
      <c r="J589" s="2" t="str">
        <f>IFERROR(VLOOKUP($A589,'Raw - F'!$B:$P,15,FALSE),"")</f>
        <v>1m 4f</v>
      </c>
      <c r="K589" s="16" t="str">
        <f>SUBSTITUTE(IFERROR(VLOOKUP($A589,'Raw - F'!$B:$X,23,FALSE),""),0,"")</f>
        <v xml:space="preserve"> </v>
      </c>
      <c r="L589" s="22" t="str">
        <f>IF(VLOOKUP($A589,'Raw - F'!$B:$AA,24,FALSE)="","",VLOOKUP($A589,'Raw - F'!$B:$AA,24,FALSE))</f>
        <v/>
      </c>
      <c r="M589" s="16" t="str">
        <f>SUBSTITUTE(IFERROR(VLOOKUP($A589,'Raw - F'!$B:$X,22,FALSE),""),0,"")</f>
        <v xml:space="preserve"> </v>
      </c>
      <c r="N589" s="16" t="str">
        <f>SUBSTITUTE(IFERROR(VLOOKUP($A589,'Raw - F'!$B:$X,8,FALSE),""),0,"")</f>
        <v/>
      </c>
      <c r="O589" s="16" t="str">
        <f>SUBSTITUTE(IFERROR(VLOOKUP($A589,'Raw - F'!$B:$AA,25,FALSE),""),0,"")</f>
        <v/>
      </c>
      <c r="P589" s="16" t="str">
        <f>SUBSTITUTE(IFERROR(VLOOKUP($A589,'Raw - F'!$B:$AA,21,FALSE),""),0,"")</f>
        <v/>
      </c>
    </row>
    <row r="590" spans="1:16" x14ac:dyDescent="0.35">
      <c r="A590">
        <v>581</v>
      </c>
      <c r="B590" s="9">
        <f>IFERROR(VLOOKUP($A590,'Raw - F'!$B:$R,2,FALSE),"")</f>
        <v>44344</v>
      </c>
      <c r="C590" s="2" t="str">
        <f>IFERROR(VLOOKUP($A590,'Raw - F'!$B:$R,3,FALSE),"")</f>
        <v>BRIGHTON</v>
      </c>
      <c r="D590" s="2" t="str">
        <f>IFERROR(VLOOKUP($A590,'Raw - F'!$B:$R,6,FALSE),"")</f>
        <v>WFA</v>
      </c>
      <c r="E590" s="2" t="str">
        <f>SUBSTITUTE(IFERROR(VLOOKUP($A590,'Raw - F'!$B:$O,9,FALSE),""),"0","")</f>
        <v>2yo</v>
      </c>
      <c r="F590" s="2" t="str">
        <f>SUBSTITUTE(IFERROR(VLOOKUP($A590,'Raw - F'!$B:$O,7,FALSE),""),"0","")</f>
        <v>Mdn</v>
      </c>
      <c r="G590" s="2">
        <f>IFERROR(IF(VLOOKUP($A590,'Raw - F'!$B:$O,11,FALSE)&gt;1,VLOOKUP($A590,'Raw - F'!$B:$O,11,FALSE),IF(VLOOKUP($A590,'Raw - F'!$B:$M,12,FALSE)&lt;&gt;"",VLOOKUP($A590,'Raw - F'!$B:$M,12,FALSE),"")),"")</f>
        <v>5</v>
      </c>
      <c r="H590" s="4" t="str">
        <f>IFERROR(VLOOKUP($A590,'Raw - F'!$B:$O,13,FALSE),"")</f>
        <v>Open</v>
      </c>
      <c r="I590" s="2" t="str">
        <f>IFERROR(VLOOKUP($A590,'Raw - F'!$B:$O,10,FALSE),"")</f>
        <v>A</v>
      </c>
      <c r="J590" s="2" t="str">
        <f>IFERROR(VLOOKUP($A590,'Raw - F'!$B:$P,15,FALSE),"")</f>
        <v>5f</v>
      </c>
      <c r="K590" s="16" t="str">
        <f>SUBSTITUTE(IFERROR(VLOOKUP($A590,'Raw - F'!$B:$X,23,FALSE),""),0,"")</f>
        <v xml:space="preserve"> </v>
      </c>
      <c r="L590" s="22" t="str">
        <f>IF(VLOOKUP($A590,'Raw - F'!$B:$AA,24,FALSE)="","",VLOOKUP($A590,'Raw - F'!$B:$AA,24,FALSE))</f>
        <v/>
      </c>
      <c r="M590" s="16" t="str">
        <f>SUBSTITUTE(IFERROR(VLOOKUP($A590,'Raw - F'!$B:$X,22,FALSE),""),0,"")</f>
        <v xml:space="preserve"> </v>
      </c>
      <c r="N590" s="16" t="str">
        <f>SUBSTITUTE(IFERROR(VLOOKUP($A590,'Raw - F'!$B:$X,8,FALSE),""),0,"")</f>
        <v/>
      </c>
      <c r="O590" s="16" t="str">
        <f>SUBSTITUTE(IFERROR(VLOOKUP($A590,'Raw - F'!$B:$AA,25,FALSE),""),0,"")</f>
        <v/>
      </c>
      <c r="P590" s="16" t="str">
        <f>SUBSTITUTE(IFERROR(VLOOKUP($A590,'Raw - F'!$B:$AA,21,FALSE),""),0,"")</f>
        <v/>
      </c>
    </row>
    <row r="591" spans="1:16" x14ac:dyDescent="0.35">
      <c r="A591">
        <v>582</v>
      </c>
      <c r="B591" s="9">
        <f>IFERROR(VLOOKUP($A591,'Raw - F'!$B:$R,2,FALSE),"")</f>
        <v>44344</v>
      </c>
      <c r="C591" s="2" t="str">
        <f>IFERROR(VLOOKUP($A591,'Raw - F'!$B:$R,3,FALSE),"")</f>
        <v>BRIGHTON</v>
      </c>
      <c r="D591" s="2" t="str">
        <f>IFERROR(VLOOKUP($A591,'Raw - F'!$B:$R,6,FALSE),"")</f>
        <v>Hcap</v>
      </c>
      <c r="E591" s="2" t="str">
        <f>SUBSTITUTE(IFERROR(VLOOKUP($A591,'Raw - F'!$B:$O,9,FALSE),""),"0","")</f>
        <v>4yo+</v>
      </c>
      <c r="F591" s="2" t="str">
        <f>SUBSTITUTE(IFERROR(VLOOKUP($A591,'Raw - F'!$B:$O,7,FALSE),""),"0","")</f>
        <v>Open</v>
      </c>
      <c r="G591" s="2">
        <f>IFERROR(IF(VLOOKUP($A591,'Raw - F'!$B:$O,11,FALSE)&gt;1,VLOOKUP($A591,'Raw - F'!$B:$O,11,FALSE),IF(VLOOKUP($A591,'Raw - F'!$B:$M,12,FALSE)&lt;&gt;"",VLOOKUP($A591,'Raw - F'!$B:$M,12,FALSE),"")),"")</f>
        <v>5</v>
      </c>
      <c r="H591" s="4" t="str">
        <f>IFERROR(VLOOKUP($A591,'Raw - F'!$B:$O,13,FALSE),"")</f>
        <v>56-75</v>
      </c>
      <c r="I591" s="2" t="str">
        <f>IFERROR(VLOOKUP($A591,'Raw - F'!$B:$O,10,FALSE),"")</f>
        <v>A</v>
      </c>
      <c r="J591" s="2" t="str">
        <f>IFERROR(VLOOKUP($A591,'Raw - F'!$B:$P,15,FALSE),"")</f>
        <v>1m</v>
      </c>
      <c r="K591" s="16" t="str">
        <f>SUBSTITUTE(IFERROR(VLOOKUP($A591,'Raw - F'!$B:$X,23,FALSE),""),0,"")</f>
        <v xml:space="preserve"> </v>
      </c>
      <c r="L591" s="22" t="str">
        <f>IF(VLOOKUP($A591,'Raw - F'!$B:$AA,24,FALSE)="","",VLOOKUP($A591,'Raw - F'!$B:$AA,24,FALSE))</f>
        <v/>
      </c>
      <c r="M591" s="16" t="str">
        <f>SUBSTITUTE(IFERROR(VLOOKUP($A591,'Raw - F'!$B:$X,22,FALSE),""),0,"")</f>
        <v xml:space="preserve"> </v>
      </c>
      <c r="N591" s="16" t="str">
        <f>SUBSTITUTE(IFERROR(VLOOKUP($A591,'Raw - F'!$B:$X,8,FALSE),""),0,"")</f>
        <v/>
      </c>
      <c r="O591" s="16" t="str">
        <f>SUBSTITUTE(IFERROR(VLOOKUP($A591,'Raw - F'!$B:$AA,25,FALSE),""),0,"")</f>
        <v/>
      </c>
      <c r="P591" s="16" t="str">
        <f>SUBSTITUTE(IFERROR(VLOOKUP($A591,'Raw - F'!$B:$AA,21,FALSE),""),0,"")</f>
        <v/>
      </c>
    </row>
    <row r="592" spans="1:16" x14ac:dyDescent="0.35">
      <c r="A592">
        <v>583</v>
      </c>
      <c r="B592" s="9">
        <f>IFERROR(VLOOKUP($A592,'Raw - F'!$B:$R,2,FALSE),"")</f>
        <v>44344</v>
      </c>
      <c r="C592" s="2" t="str">
        <f>IFERROR(VLOOKUP($A592,'Raw - F'!$B:$R,3,FALSE),"")</f>
        <v>BRIGHTON</v>
      </c>
      <c r="D592" s="2" t="str">
        <f>IFERROR(VLOOKUP($A592,'Raw - F'!$B:$R,6,FALSE),"")</f>
        <v>Hcap</v>
      </c>
      <c r="E592" s="2" t="str">
        <f>SUBSTITUTE(IFERROR(VLOOKUP($A592,'Raw - F'!$B:$O,9,FALSE),""),"0","")</f>
        <v>4yo+</v>
      </c>
      <c r="F592" s="2" t="str">
        <f>SUBSTITUTE(IFERROR(VLOOKUP($A592,'Raw - F'!$B:$O,7,FALSE),""),"0","")</f>
        <v>Open</v>
      </c>
      <c r="G592" s="2">
        <f>IFERROR(IF(VLOOKUP($A592,'Raw - F'!$B:$O,11,FALSE)&gt;1,VLOOKUP($A592,'Raw - F'!$B:$O,11,FALSE),IF(VLOOKUP($A592,'Raw - F'!$B:$M,12,FALSE)&lt;&gt;"",VLOOKUP($A592,'Raw - F'!$B:$M,12,FALSE),"")),"")</f>
        <v>6</v>
      </c>
      <c r="H592" s="4" t="str">
        <f>IFERROR(VLOOKUP($A592,'Raw - F'!$B:$O,13,FALSE),"")</f>
        <v>46-65</v>
      </c>
      <c r="I592" s="2" t="str">
        <f>IFERROR(VLOOKUP($A592,'Raw - F'!$B:$O,10,FALSE),"")</f>
        <v>A</v>
      </c>
      <c r="J592" s="2" t="str">
        <f>IFERROR(VLOOKUP($A592,'Raw - F'!$B:$P,15,FALSE),"")</f>
        <v>7f</v>
      </c>
      <c r="K592" s="16" t="str">
        <f>SUBSTITUTE(IFERROR(VLOOKUP($A592,'Raw - F'!$B:$X,23,FALSE),""),0,"")</f>
        <v xml:space="preserve"> </v>
      </c>
      <c r="L592" s="22" t="str">
        <f>IF(VLOOKUP($A592,'Raw - F'!$B:$AA,24,FALSE)="","",VLOOKUP($A592,'Raw - F'!$B:$AA,24,FALSE))</f>
        <v/>
      </c>
      <c r="M592" s="16" t="str">
        <f>SUBSTITUTE(IFERROR(VLOOKUP($A592,'Raw - F'!$B:$X,22,FALSE),""),0,"")</f>
        <v xml:space="preserve"> </v>
      </c>
      <c r="N592" s="16" t="str">
        <f>SUBSTITUTE(IFERROR(VLOOKUP($A592,'Raw - F'!$B:$X,8,FALSE),""),0,"")</f>
        <v/>
      </c>
      <c r="O592" s="16" t="str">
        <f>SUBSTITUTE(IFERROR(VLOOKUP($A592,'Raw - F'!$B:$AA,25,FALSE),""),0,"")</f>
        <v/>
      </c>
      <c r="P592" s="16" t="str">
        <f>SUBSTITUTE(IFERROR(VLOOKUP($A592,'Raw - F'!$B:$AA,21,FALSE),""),0,"")</f>
        <v/>
      </c>
    </row>
    <row r="593" spans="1:16" x14ac:dyDescent="0.35">
      <c r="A593">
        <v>584</v>
      </c>
      <c r="B593" s="9">
        <f>IFERROR(VLOOKUP($A593,'Raw - F'!$B:$R,2,FALSE),"")</f>
        <v>44344</v>
      </c>
      <c r="C593" s="2" t="str">
        <f>IFERROR(VLOOKUP($A593,'Raw - F'!$B:$R,3,FALSE),"")</f>
        <v>BRIGHTON</v>
      </c>
      <c r="D593" s="2" t="str">
        <f>IFERROR(VLOOKUP($A593,'Raw - F'!$B:$R,6,FALSE),"")</f>
        <v>Hcap</v>
      </c>
      <c r="E593" s="2" t="str">
        <f>SUBSTITUTE(IFERROR(VLOOKUP($A593,'Raw - F'!$B:$O,9,FALSE),""),"0","")</f>
        <v>4yo+</v>
      </c>
      <c r="F593" s="2" t="str">
        <f>SUBSTITUTE(IFERROR(VLOOKUP($A593,'Raw - F'!$B:$O,7,FALSE),""),"0","")</f>
        <v>Open</v>
      </c>
      <c r="G593" s="2">
        <f>IFERROR(IF(VLOOKUP($A593,'Raw - F'!$B:$O,11,FALSE)&gt;1,VLOOKUP($A593,'Raw - F'!$B:$O,11,FALSE),IF(VLOOKUP($A593,'Raw - F'!$B:$M,12,FALSE)&lt;&gt;"",VLOOKUP($A593,'Raw - F'!$B:$M,12,FALSE),"")),"")</f>
        <v>6</v>
      </c>
      <c r="H593" s="4" t="str">
        <f>IFERROR(VLOOKUP($A593,'Raw - F'!$B:$O,13,FALSE),"")</f>
        <v>46-55</v>
      </c>
      <c r="I593" s="2" t="str">
        <f>IFERROR(VLOOKUP($A593,'Raw - F'!$B:$O,10,FALSE),"")</f>
        <v>A</v>
      </c>
      <c r="J593" s="2" t="str">
        <f>IFERROR(VLOOKUP($A593,'Raw - F'!$B:$P,15,FALSE),"")</f>
        <v>1m 2f</v>
      </c>
      <c r="K593" s="16" t="str">
        <f>SUBSTITUTE(IFERROR(VLOOKUP($A593,'Raw - F'!$B:$X,23,FALSE),""),0,"")</f>
        <v xml:space="preserve"> </v>
      </c>
      <c r="L593" s="22" t="str">
        <f>IF(VLOOKUP($A593,'Raw - F'!$B:$AA,24,FALSE)="","",VLOOKUP($A593,'Raw - F'!$B:$AA,24,FALSE))</f>
        <v/>
      </c>
      <c r="M593" s="16" t="str">
        <f>SUBSTITUTE(IFERROR(VLOOKUP($A593,'Raw - F'!$B:$X,22,FALSE),""),0,"")</f>
        <v xml:space="preserve"> </v>
      </c>
      <c r="N593" s="16" t="str">
        <f>SUBSTITUTE(IFERROR(VLOOKUP($A593,'Raw - F'!$B:$X,8,FALSE),""),0,"")</f>
        <v/>
      </c>
      <c r="O593" s="16" t="str">
        <f>SUBSTITUTE(IFERROR(VLOOKUP($A593,'Raw - F'!$B:$AA,25,FALSE),""),0,"")</f>
        <v/>
      </c>
      <c r="P593" s="16" t="str">
        <f>SUBSTITUTE(IFERROR(VLOOKUP($A593,'Raw - F'!$B:$AA,21,FALSE),""),0,"")</f>
        <v/>
      </c>
    </row>
    <row r="594" spans="1:16" x14ac:dyDescent="0.35">
      <c r="A594">
        <v>585</v>
      </c>
      <c r="B594" s="9">
        <f>IFERROR(VLOOKUP($A594,'Raw - F'!$B:$R,2,FALSE),"")</f>
        <v>44344</v>
      </c>
      <c r="C594" s="2" t="str">
        <f>IFERROR(VLOOKUP($A594,'Raw - F'!$B:$R,3,FALSE),"")</f>
        <v>CARLISLE</v>
      </c>
      <c r="D594" s="2" t="str">
        <f>IFERROR(VLOOKUP($A594,'Raw - F'!$B:$R,6,FALSE),"")</f>
        <v>Hcap</v>
      </c>
      <c r="E594" s="2" t="str">
        <f>SUBSTITUTE(IFERROR(VLOOKUP($A594,'Raw - F'!$B:$O,9,FALSE),""),"0","")</f>
        <v>3yo</v>
      </c>
      <c r="F594" s="2" t="str">
        <f>SUBSTITUTE(IFERROR(VLOOKUP($A594,'Raw - F'!$B:$O,7,FALSE),""),"0","")</f>
        <v>Open</v>
      </c>
      <c r="G594" s="2">
        <f>IFERROR(IF(VLOOKUP($A594,'Raw - F'!$B:$O,11,FALSE)&gt;1,VLOOKUP($A594,'Raw - F'!$B:$O,11,FALSE),IF(VLOOKUP($A594,'Raw - F'!$B:$M,12,FALSE)&lt;&gt;"",VLOOKUP($A594,'Raw - F'!$B:$M,12,FALSE),"")),"")</f>
        <v>4</v>
      </c>
      <c r="H594" s="4" t="str">
        <f>IFERROR(VLOOKUP($A594,'Raw - F'!$B:$O,13,FALSE),"")</f>
        <v>66-85</v>
      </c>
      <c r="I594" s="2" t="str">
        <f>IFERROR(VLOOKUP($A594,'Raw - F'!$B:$O,10,FALSE),"")</f>
        <v>A</v>
      </c>
      <c r="J594" s="2" t="str">
        <f>IFERROR(VLOOKUP($A594,'Raw - F'!$B:$P,15,FALSE),"")</f>
        <v>5f</v>
      </c>
      <c r="K594" s="16" t="str">
        <f>SUBSTITUTE(IFERROR(VLOOKUP($A594,'Raw - F'!$B:$X,23,FALSE),""),0,"")</f>
        <v xml:space="preserve"> </v>
      </c>
      <c r="L594" s="22" t="str">
        <f>IF(VLOOKUP($A594,'Raw - F'!$B:$AA,24,FALSE)="","",VLOOKUP($A594,'Raw - F'!$B:$AA,24,FALSE))</f>
        <v/>
      </c>
      <c r="M594" s="16" t="str">
        <f>SUBSTITUTE(IFERROR(VLOOKUP($A594,'Raw - F'!$B:$X,22,FALSE),""),0,"")</f>
        <v xml:space="preserve"> </v>
      </c>
      <c r="N594" s="16" t="str">
        <f>SUBSTITUTE(IFERROR(VLOOKUP($A594,'Raw - F'!$B:$X,8,FALSE),""),0,"")</f>
        <v/>
      </c>
      <c r="O594" s="16" t="str">
        <f>SUBSTITUTE(IFERROR(VLOOKUP($A594,'Raw - F'!$B:$AA,25,FALSE),""),0,"")</f>
        <v/>
      </c>
      <c r="P594" s="16" t="str">
        <f>SUBSTITUTE(IFERROR(VLOOKUP($A594,'Raw - F'!$B:$AA,21,FALSE),""),0,"")</f>
        <v/>
      </c>
    </row>
    <row r="595" spans="1:16" x14ac:dyDescent="0.35">
      <c r="A595">
        <v>586</v>
      </c>
      <c r="B595" s="9">
        <f>IFERROR(VLOOKUP($A595,'Raw - F'!$B:$R,2,FALSE),"")</f>
        <v>44344</v>
      </c>
      <c r="C595" s="2" t="str">
        <f>IFERROR(VLOOKUP($A595,'Raw - F'!$B:$R,3,FALSE),"")</f>
        <v>CARLISLE</v>
      </c>
      <c r="D595" s="2" t="str">
        <f>IFERROR(VLOOKUP($A595,'Raw - F'!$B:$R,6,FALSE),"")</f>
        <v>Hcap</v>
      </c>
      <c r="E595" s="2" t="str">
        <f>SUBSTITUTE(IFERROR(VLOOKUP($A595,'Raw - F'!$B:$O,9,FALSE),""),"0","")</f>
        <v>4yo+</v>
      </c>
      <c r="F595" s="2" t="str">
        <f>SUBSTITUTE(IFERROR(VLOOKUP($A595,'Raw - F'!$B:$O,7,FALSE),""),"0","")</f>
        <v>Open</v>
      </c>
      <c r="G595" s="2">
        <f>IFERROR(IF(VLOOKUP($A595,'Raw - F'!$B:$O,11,FALSE)&gt;1,VLOOKUP($A595,'Raw - F'!$B:$O,11,FALSE),IF(VLOOKUP($A595,'Raw - F'!$B:$M,12,FALSE)&lt;&gt;"",VLOOKUP($A595,'Raw - F'!$B:$M,12,FALSE),"")),"")</f>
        <v>4</v>
      </c>
      <c r="H595" s="4" t="str">
        <f>IFERROR(VLOOKUP($A595,'Raw - F'!$B:$O,13,FALSE),"")</f>
        <v>66-85</v>
      </c>
      <c r="I595" s="2" t="str">
        <f>IFERROR(VLOOKUP($A595,'Raw - F'!$B:$O,10,FALSE),"")</f>
        <v>A</v>
      </c>
      <c r="J595" s="2" t="str">
        <f>IFERROR(VLOOKUP($A595,'Raw - F'!$B:$P,15,FALSE),"")</f>
        <v>2m+</v>
      </c>
      <c r="K595" s="16" t="str">
        <f>SUBSTITUTE(IFERROR(VLOOKUP($A595,'Raw - F'!$B:$X,23,FALSE),""),0,"")</f>
        <v xml:space="preserve"> </v>
      </c>
      <c r="L595" s="22" t="str">
        <f>IF(VLOOKUP($A595,'Raw - F'!$B:$AA,24,FALSE)="","",VLOOKUP($A595,'Raw - F'!$B:$AA,24,FALSE))</f>
        <v/>
      </c>
      <c r="M595" s="16" t="str">
        <f>SUBSTITUTE(IFERROR(VLOOKUP($A595,'Raw - F'!$B:$X,22,FALSE),""),0,"")</f>
        <v xml:space="preserve"> </v>
      </c>
      <c r="N595" s="16" t="str">
        <f>SUBSTITUTE(IFERROR(VLOOKUP($A595,'Raw - F'!$B:$X,8,FALSE),""),0,"")</f>
        <v/>
      </c>
      <c r="O595" s="16" t="str">
        <f>SUBSTITUTE(IFERROR(VLOOKUP($A595,'Raw - F'!$B:$AA,25,FALSE),""),0,"")</f>
        <v/>
      </c>
      <c r="P595" s="16" t="str">
        <f>SUBSTITUTE(IFERROR(VLOOKUP($A595,'Raw - F'!$B:$AA,21,FALSE),""),0,"")</f>
        <v/>
      </c>
    </row>
    <row r="596" spans="1:16" x14ac:dyDescent="0.35">
      <c r="A596">
        <v>587</v>
      </c>
      <c r="B596" s="9">
        <f>IFERROR(VLOOKUP($A596,'Raw - F'!$B:$R,2,FALSE),"")</f>
        <v>44344</v>
      </c>
      <c r="C596" s="2" t="str">
        <f>IFERROR(VLOOKUP($A596,'Raw - F'!$B:$R,3,FALSE),"")</f>
        <v>CARLISLE</v>
      </c>
      <c r="D596" s="2" t="str">
        <f>IFERROR(VLOOKUP($A596,'Raw - F'!$B:$R,6,FALSE),"")</f>
        <v>WFA</v>
      </c>
      <c r="E596" s="2" t="str">
        <f>SUBSTITUTE(IFERROR(VLOOKUP($A596,'Raw - F'!$B:$O,9,FALSE),""),"0","")</f>
        <v>2yo</v>
      </c>
      <c r="F596" s="2" t="str">
        <f>SUBSTITUTE(IFERROR(VLOOKUP($A596,'Raw - F'!$B:$O,7,FALSE),""),"0","")</f>
        <v>Nov</v>
      </c>
      <c r="G596" s="2">
        <f>IFERROR(IF(VLOOKUP($A596,'Raw - F'!$B:$O,11,FALSE)&gt;1,VLOOKUP($A596,'Raw - F'!$B:$O,11,FALSE),IF(VLOOKUP($A596,'Raw - F'!$B:$M,12,FALSE)&lt;&gt;"",VLOOKUP($A596,'Raw - F'!$B:$M,12,FALSE),"")),"")</f>
        <v>4</v>
      </c>
      <c r="H596" s="4" t="str">
        <f>IFERROR(VLOOKUP($A596,'Raw - F'!$B:$O,13,FALSE),"")</f>
        <v>Open</v>
      </c>
      <c r="I596" s="2" t="str">
        <f>IFERROR(VLOOKUP($A596,'Raw - F'!$B:$O,10,FALSE),"")</f>
        <v>A</v>
      </c>
      <c r="J596" s="2" t="str">
        <f>IFERROR(VLOOKUP($A596,'Raw - F'!$B:$P,15,FALSE),"")</f>
        <v>5f</v>
      </c>
      <c r="K596" s="16" t="str">
        <f>SUBSTITUTE(IFERROR(VLOOKUP($A596,'Raw - F'!$B:$X,23,FALSE),""),0,"")</f>
        <v xml:space="preserve"> </v>
      </c>
      <c r="L596" s="22" t="str">
        <f>IF(VLOOKUP($A596,'Raw - F'!$B:$AA,24,FALSE)="","",VLOOKUP($A596,'Raw - F'!$B:$AA,24,FALSE))</f>
        <v/>
      </c>
      <c r="M596" s="16" t="str">
        <f>SUBSTITUTE(IFERROR(VLOOKUP($A596,'Raw - F'!$B:$X,22,FALSE),""),0,"")</f>
        <v xml:space="preserve"> </v>
      </c>
      <c r="N596" s="16" t="str">
        <f>SUBSTITUTE(IFERROR(VLOOKUP($A596,'Raw - F'!$B:$X,8,FALSE),""),0,"")</f>
        <v/>
      </c>
      <c r="O596" s="16" t="str">
        <f>SUBSTITUTE(IFERROR(VLOOKUP($A596,'Raw - F'!$B:$AA,25,FALSE),""),0,"")</f>
        <v>EBF</v>
      </c>
      <c r="P596" s="16" t="str">
        <f>SUBSTITUTE(IFERROR(VLOOKUP($A596,'Raw - F'!$B:$AA,21,FALSE),""),0,"")</f>
        <v/>
      </c>
    </row>
    <row r="597" spans="1:16" x14ac:dyDescent="0.35">
      <c r="A597">
        <v>588</v>
      </c>
      <c r="B597" s="9">
        <f>IFERROR(VLOOKUP($A597,'Raw - F'!$B:$R,2,FALSE),"")</f>
        <v>44344</v>
      </c>
      <c r="C597" s="2" t="str">
        <f>IFERROR(VLOOKUP($A597,'Raw - F'!$B:$R,3,FALSE),"")</f>
        <v>CARLISLE</v>
      </c>
      <c r="D597" s="2" t="str">
        <f>IFERROR(VLOOKUP($A597,'Raw - F'!$B:$R,6,FALSE),"")</f>
        <v>Hcap</v>
      </c>
      <c r="E597" s="2" t="str">
        <f>SUBSTITUTE(IFERROR(VLOOKUP($A597,'Raw - F'!$B:$O,9,FALSE),""),"0","")</f>
        <v>3yo+</v>
      </c>
      <c r="F597" s="2" t="str">
        <f>SUBSTITUTE(IFERROR(VLOOKUP($A597,'Raw - F'!$B:$O,7,FALSE),""),"0","")</f>
        <v>Open</v>
      </c>
      <c r="G597" s="2">
        <f>IFERROR(IF(VLOOKUP($A597,'Raw - F'!$B:$O,11,FALSE)&gt;1,VLOOKUP($A597,'Raw - F'!$B:$O,11,FALSE),IF(VLOOKUP($A597,'Raw - F'!$B:$M,12,FALSE)&lt;&gt;"",VLOOKUP($A597,'Raw - F'!$B:$M,12,FALSE),"")),"")</f>
        <v>4</v>
      </c>
      <c r="H597" s="4" t="str">
        <f>IFERROR(VLOOKUP($A597,'Raw - F'!$B:$O,13,FALSE),"")</f>
        <v>66-85</v>
      </c>
      <c r="I597" s="2" t="str">
        <f>IFERROR(VLOOKUP($A597,'Raw - F'!$B:$O,10,FALSE),"")</f>
        <v>F</v>
      </c>
      <c r="J597" s="2" t="str">
        <f>IFERROR(VLOOKUP($A597,'Raw - F'!$B:$P,15,FALSE),"")</f>
        <v>5f</v>
      </c>
      <c r="K597" s="16" t="str">
        <f>SUBSTITUTE(IFERROR(VLOOKUP($A597,'Raw - F'!$B:$X,23,FALSE),""),0,"")</f>
        <v xml:space="preserve"> </v>
      </c>
      <c r="L597" s="22" t="str">
        <f>IF(VLOOKUP($A597,'Raw - F'!$B:$AA,24,FALSE)="","",VLOOKUP($A597,'Raw - F'!$B:$AA,24,FALSE))</f>
        <v/>
      </c>
      <c r="M597" s="16" t="str">
        <f>SUBSTITUTE(IFERROR(VLOOKUP($A597,'Raw - F'!$B:$X,22,FALSE),""),0,"")</f>
        <v xml:space="preserve"> </v>
      </c>
      <c r="N597" s="16" t="str">
        <f>SUBSTITUTE(IFERROR(VLOOKUP($A597,'Raw - F'!$B:$X,8,FALSE),""),0,"")</f>
        <v/>
      </c>
      <c r="O597" s="16" t="str">
        <f>SUBSTITUTE(IFERROR(VLOOKUP($A597,'Raw - F'!$B:$AA,25,FALSE),""),0,"")</f>
        <v/>
      </c>
      <c r="P597" s="16" t="str">
        <f>SUBSTITUTE(IFERROR(VLOOKUP($A597,'Raw - F'!$B:$AA,21,FALSE),""),0,"")</f>
        <v/>
      </c>
    </row>
    <row r="598" spans="1:16" x14ac:dyDescent="0.35">
      <c r="A598">
        <v>589</v>
      </c>
      <c r="B598" s="9">
        <f>IFERROR(VLOOKUP($A598,'Raw - F'!$B:$R,2,FALSE),"")</f>
        <v>44344</v>
      </c>
      <c r="C598" s="2" t="str">
        <f>IFERROR(VLOOKUP($A598,'Raw - F'!$B:$R,3,FALSE),"")</f>
        <v>CARLISLE</v>
      </c>
      <c r="D598" s="2" t="str">
        <f>IFERROR(VLOOKUP($A598,'Raw - F'!$B:$R,6,FALSE),"")</f>
        <v>Hcap</v>
      </c>
      <c r="E598" s="2" t="str">
        <f>SUBSTITUTE(IFERROR(VLOOKUP($A598,'Raw - F'!$B:$O,9,FALSE),""),"0","")</f>
        <v>4yo+</v>
      </c>
      <c r="F598" s="2" t="str">
        <f>SUBSTITUTE(IFERROR(VLOOKUP($A598,'Raw - F'!$B:$O,7,FALSE),""),"0","")</f>
        <v>Open</v>
      </c>
      <c r="G598" s="2">
        <f>IFERROR(IF(VLOOKUP($A598,'Raw - F'!$B:$O,11,FALSE)&gt;1,VLOOKUP($A598,'Raw - F'!$B:$O,11,FALSE),IF(VLOOKUP($A598,'Raw - F'!$B:$M,12,FALSE)&lt;&gt;"",VLOOKUP($A598,'Raw - F'!$B:$M,12,FALSE),"")),"")</f>
        <v>5</v>
      </c>
      <c r="H598" s="4" t="str">
        <f>IFERROR(VLOOKUP($A598,'Raw - F'!$B:$O,13,FALSE),"")</f>
        <v>51-70</v>
      </c>
      <c r="I598" s="2" t="str">
        <f>IFERROR(VLOOKUP($A598,'Raw - F'!$B:$O,10,FALSE),"")</f>
        <v>A</v>
      </c>
      <c r="J598" s="2" t="str">
        <f>IFERROR(VLOOKUP($A598,'Raw - F'!$B:$P,15,FALSE),"")</f>
        <v>5f</v>
      </c>
      <c r="K598" s="16" t="str">
        <f>SUBSTITUTE(IFERROR(VLOOKUP($A598,'Raw - F'!$B:$X,23,FALSE),""),0,"")</f>
        <v xml:space="preserve"> </v>
      </c>
      <c r="L598" s="22" t="str">
        <f>IF(VLOOKUP($A598,'Raw - F'!$B:$AA,24,FALSE)="","",VLOOKUP($A598,'Raw - F'!$B:$AA,24,FALSE))</f>
        <v/>
      </c>
      <c r="M598" s="16" t="str">
        <f>SUBSTITUTE(IFERROR(VLOOKUP($A598,'Raw - F'!$B:$X,22,FALSE),""),0,"")</f>
        <v xml:space="preserve"> </v>
      </c>
      <c r="N598" s="16" t="str">
        <f>SUBSTITUTE(IFERROR(VLOOKUP($A598,'Raw - F'!$B:$X,8,FALSE),""),0,"")</f>
        <v/>
      </c>
      <c r="O598" s="16" t="str">
        <f>SUBSTITUTE(IFERROR(VLOOKUP($A598,'Raw - F'!$B:$AA,25,FALSE),""),0,"")</f>
        <v/>
      </c>
      <c r="P598" s="16" t="str">
        <f>SUBSTITUTE(IFERROR(VLOOKUP($A598,'Raw - F'!$B:$AA,21,FALSE),""),0,"")</f>
        <v/>
      </c>
    </row>
    <row r="599" spans="1:16" x14ac:dyDescent="0.35">
      <c r="A599">
        <v>590</v>
      </c>
      <c r="B599" s="9">
        <f>IFERROR(VLOOKUP($A599,'Raw - F'!$B:$R,2,FALSE),"")</f>
        <v>44344</v>
      </c>
      <c r="C599" s="2" t="str">
        <f>IFERROR(VLOOKUP($A599,'Raw - F'!$B:$R,3,FALSE),"")</f>
        <v>CARLISLE</v>
      </c>
      <c r="D599" s="2" t="str">
        <f>IFERROR(VLOOKUP($A599,'Raw - F'!$B:$R,6,FALSE),"")</f>
        <v>Hcap</v>
      </c>
      <c r="E599" s="2" t="str">
        <f>SUBSTITUTE(IFERROR(VLOOKUP($A599,'Raw - F'!$B:$O,9,FALSE),""),"0","")</f>
        <v>4yo+</v>
      </c>
      <c r="F599" s="2" t="str">
        <f>SUBSTITUTE(IFERROR(VLOOKUP($A599,'Raw - F'!$B:$O,7,FALSE),""),"0","")</f>
        <v>Open</v>
      </c>
      <c r="G599" s="2">
        <f>IFERROR(IF(VLOOKUP($A599,'Raw - F'!$B:$O,11,FALSE)&gt;1,VLOOKUP($A599,'Raw - F'!$B:$O,11,FALSE),IF(VLOOKUP($A599,'Raw - F'!$B:$M,12,FALSE)&lt;&gt;"",VLOOKUP($A599,'Raw - F'!$B:$M,12,FALSE),"")),"")</f>
        <v>6</v>
      </c>
      <c r="H599" s="4" t="str">
        <f>IFERROR(VLOOKUP($A599,'Raw - F'!$B:$O,13,FALSE),"")</f>
        <v>46-60</v>
      </c>
      <c r="I599" s="2" t="str">
        <f>IFERROR(VLOOKUP($A599,'Raw - F'!$B:$O,10,FALSE),"")</f>
        <v>A</v>
      </c>
      <c r="J599" s="2" t="str">
        <f>IFERROR(VLOOKUP($A599,'Raw - F'!$B:$P,15,FALSE),"")</f>
        <v>1m 1f</v>
      </c>
      <c r="K599" s="16" t="str">
        <f>SUBSTITUTE(IFERROR(VLOOKUP($A599,'Raw - F'!$B:$X,23,FALSE),""),0,"")</f>
        <v xml:space="preserve"> </v>
      </c>
      <c r="L599" s="22" t="str">
        <f>IF(VLOOKUP($A599,'Raw - F'!$B:$AA,24,FALSE)="","",VLOOKUP($A599,'Raw - F'!$B:$AA,24,FALSE))</f>
        <v/>
      </c>
      <c r="M599" s="16" t="str">
        <f>SUBSTITUTE(IFERROR(VLOOKUP($A599,'Raw - F'!$B:$X,22,FALSE),""),0,"")</f>
        <v xml:space="preserve"> </v>
      </c>
      <c r="N599" s="16" t="str">
        <f>SUBSTITUTE(IFERROR(VLOOKUP($A599,'Raw - F'!$B:$X,8,FALSE),""),0,"")</f>
        <v/>
      </c>
      <c r="O599" s="16" t="str">
        <f>SUBSTITUTE(IFERROR(VLOOKUP($A599,'Raw - F'!$B:$AA,25,FALSE),""),0,"")</f>
        <v/>
      </c>
      <c r="P599" s="16" t="str">
        <f>SUBSTITUTE(IFERROR(VLOOKUP($A599,'Raw - F'!$B:$AA,21,FALSE),""),0,"")</f>
        <v/>
      </c>
    </row>
    <row r="600" spans="1:16" x14ac:dyDescent="0.35">
      <c r="A600">
        <v>591</v>
      </c>
      <c r="B600" s="9">
        <f>IFERROR(VLOOKUP($A600,'Raw - F'!$B:$R,2,FALSE),"")</f>
        <v>44344</v>
      </c>
      <c r="C600" s="2" t="str">
        <f>IFERROR(VLOOKUP($A600,'Raw - F'!$B:$R,3,FALSE),"")</f>
        <v>CARLISLE</v>
      </c>
      <c r="D600" s="2" t="str">
        <f>IFERROR(VLOOKUP($A600,'Raw - F'!$B:$R,6,FALSE),"")</f>
        <v>Hcap</v>
      </c>
      <c r="E600" s="2" t="str">
        <f>SUBSTITUTE(IFERROR(VLOOKUP($A600,'Raw - F'!$B:$O,9,FALSE),""),"0","")</f>
        <v>3yo</v>
      </c>
      <c r="F600" s="2" t="str">
        <f>SUBSTITUTE(IFERROR(VLOOKUP($A600,'Raw - F'!$B:$O,7,FALSE),""),"0","")</f>
        <v>Open</v>
      </c>
      <c r="G600" s="2">
        <f>IFERROR(IF(VLOOKUP($A600,'Raw - F'!$B:$O,11,FALSE)&gt;1,VLOOKUP($A600,'Raw - F'!$B:$O,11,FALSE),IF(VLOOKUP($A600,'Raw - F'!$B:$M,12,FALSE)&lt;&gt;"",VLOOKUP($A600,'Raw - F'!$B:$M,12,FALSE),"")),"")</f>
        <v>6</v>
      </c>
      <c r="H600" s="4" t="str">
        <f>IFERROR(VLOOKUP($A600,'Raw - F'!$B:$O,13,FALSE),"")</f>
        <v>46-60</v>
      </c>
      <c r="I600" s="2" t="str">
        <f>IFERROR(VLOOKUP($A600,'Raw - F'!$B:$O,10,FALSE),"")</f>
        <v>A</v>
      </c>
      <c r="J600" s="2" t="str">
        <f>IFERROR(VLOOKUP($A600,'Raw - F'!$B:$P,15,FALSE),"")</f>
        <v>6f</v>
      </c>
      <c r="K600" s="16" t="str">
        <f>SUBSTITUTE(IFERROR(VLOOKUP($A600,'Raw - F'!$B:$X,23,FALSE),""),0,"")</f>
        <v xml:space="preserve"> </v>
      </c>
      <c r="L600" s="22" t="str">
        <f>IF(VLOOKUP($A600,'Raw - F'!$B:$AA,24,FALSE)="","",VLOOKUP($A600,'Raw - F'!$B:$AA,24,FALSE))</f>
        <v/>
      </c>
      <c r="M600" s="16" t="str">
        <f>SUBSTITUTE(IFERROR(VLOOKUP($A600,'Raw - F'!$B:$X,22,FALSE),""),0,"")</f>
        <v xml:space="preserve"> </v>
      </c>
      <c r="N600" s="16" t="str">
        <f>SUBSTITUTE(IFERROR(VLOOKUP($A600,'Raw - F'!$B:$X,8,FALSE),""),0,"")</f>
        <v/>
      </c>
      <c r="O600" s="16" t="str">
        <f>SUBSTITUTE(IFERROR(VLOOKUP($A600,'Raw - F'!$B:$AA,25,FALSE),""),0,"")</f>
        <v/>
      </c>
      <c r="P600" s="16" t="str">
        <f>SUBSTITUTE(IFERROR(VLOOKUP($A600,'Raw - F'!$B:$AA,21,FALSE),""),0,"")</f>
        <v/>
      </c>
    </row>
    <row r="601" spans="1:16" x14ac:dyDescent="0.35">
      <c r="A601">
        <v>592</v>
      </c>
      <c r="B601" s="9">
        <f>IFERROR(VLOOKUP($A601,'Raw - F'!$B:$R,2,FALSE),"")</f>
        <v>44344</v>
      </c>
      <c r="C601" s="2" t="str">
        <f>IFERROR(VLOOKUP($A601,'Raw - F'!$B:$R,3,FALSE),"")</f>
        <v>HAYDOCK PARK</v>
      </c>
      <c r="D601" s="2" t="str">
        <f>IFERROR(VLOOKUP($A601,'Raw - F'!$B:$R,6,FALSE),"")</f>
        <v>WFA</v>
      </c>
      <c r="E601" s="2" t="str">
        <f>SUBSTITUTE(IFERROR(VLOOKUP($A601,'Raw - F'!$B:$O,9,FALSE),""),"0","")</f>
        <v>3yo+</v>
      </c>
      <c r="F601" s="2" t="str">
        <f>SUBSTITUTE(IFERROR(VLOOKUP($A601,'Raw - F'!$B:$O,7,FALSE),""),"0","")</f>
        <v>Nov</v>
      </c>
      <c r="G601" s="2">
        <f>IFERROR(IF(VLOOKUP($A601,'Raw - F'!$B:$O,11,FALSE)&gt;1,VLOOKUP($A601,'Raw - F'!$B:$O,11,FALSE),IF(VLOOKUP($A601,'Raw - F'!$B:$M,12,FALSE)&lt;&gt;"",VLOOKUP($A601,'Raw - F'!$B:$M,12,FALSE),"")),"")</f>
        <v>4</v>
      </c>
      <c r="H601" s="4" t="str">
        <f>IFERROR(VLOOKUP($A601,'Raw - F'!$B:$O,13,FALSE),"")</f>
        <v>Open</v>
      </c>
      <c r="I601" s="2" t="str">
        <f>IFERROR(VLOOKUP($A601,'Raw - F'!$B:$O,10,FALSE),"")</f>
        <v>F</v>
      </c>
      <c r="J601" s="2" t="str">
        <f>IFERROR(VLOOKUP($A601,'Raw - F'!$B:$P,15,FALSE),"")</f>
        <v>1m 4f</v>
      </c>
      <c r="K601" s="16" t="str">
        <f>SUBSTITUTE(IFERROR(VLOOKUP($A601,'Raw - F'!$B:$X,23,FALSE),""),0,"")</f>
        <v xml:space="preserve"> </v>
      </c>
      <c r="L601" s="22" t="str">
        <f>IF(VLOOKUP($A601,'Raw - F'!$B:$AA,24,FALSE)="","",VLOOKUP($A601,'Raw - F'!$B:$AA,24,FALSE))</f>
        <v/>
      </c>
      <c r="M601" s="16" t="str">
        <f>SUBSTITUTE(IFERROR(VLOOKUP($A601,'Raw - F'!$B:$X,22,FALSE),""),0,"")</f>
        <v xml:space="preserve"> </v>
      </c>
      <c r="N601" s="16" t="str">
        <f>SUBSTITUTE(IFERROR(VLOOKUP($A601,'Raw - F'!$B:$X,8,FALSE),""),0,"")</f>
        <v/>
      </c>
      <c r="O601" s="16" t="str">
        <f>SUBSTITUTE(IFERROR(VLOOKUP($A601,'Raw - F'!$B:$AA,25,FALSE),""),0,"")</f>
        <v/>
      </c>
      <c r="P601" s="16" t="str">
        <f>SUBSTITUTE(IFERROR(VLOOKUP($A601,'Raw - F'!$B:$AA,21,FALSE),""),0,"")</f>
        <v/>
      </c>
    </row>
    <row r="602" spans="1:16" x14ac:dyDescent="0.35">
      <c r="A602">
        <v>593</v>
      </c>
      <c r="B602" s="9">
        <f>IFERROR(VLOOKUP($A602,'Raw - F'!$B:$R,2,FALSE),"")</f>
        <v>44344</v>
      </c>
      <c r="C602" s="2" t="str">
        <f>IFERROR(VLOOKUP($A602,'Raw - F'!$B:$R,3,FALSE),"")</f>
        <v>HAYDOCK PARK</v>
      </c>
      <c r="D602" s="2" t="str">
        <f>IFERROR(VLOOKUP($A602,'Raw - F'!$B:$R,6,FALSE),"")</f>
        <v>Hcap</v>
      </c>
      <c r="E602" s="2" t="str">
        <f>SUBSTITUTE(IFERROR(VLOOKUP($A602,'Raw - F'!$B:$O,9,FALSE),""),"0","")</f>
        <v>3yo</v>
      </c>
      <c r="F602" s="2" t="str">
        <f>SUBSTITUTE(IFERROR(VLOOKUP($A602,'Raw - F'!$B:$O,7,FALSE),""),"0","")</f>
        <v>Open</v>
      </c>
      <c r="G602" s="2">
        <f>IFERROR(IF(VLOOKUP($A602,'Raw - F'!$B:$O,11,FALSE)&gt;1,VLOOKUP($A602,'Raw - F'!$B:$O,11,FALSE),IF(VLOOKUP($A602,'Raw - F'!$B:$M,12,FALSE)&lt;&gt;"",VLOOKUP($A602,'Raw - F'!$B:$M,12,FALSE),"")),"")</f>
        <v>4</v>
      </c>
      <c r="H602" s="4" t="str">
        <f>IFERROR(VLOOKUP($A602,'Raw - F'!$B:$O,13,FALSE),"")</f>
        <v>61-80</v>
      </c>
      <c r="I602" s="2" t="str">
        <f>IFERROR(VLOOKUP($A602,'Raw - F'!$B:$O,10,FALSE),"")</f>
        <v>A</v>
      </c>
      <c r="J602" s="2" t="str">
        <f>IFERROR(VLOOKUP($A602,'Raw - F'!$B:$P,15,FALSE),"")</f>
        <v>1m 2f</v>
      </c>
      <c r="K602" s="16" t="str">
        <f>SUBSTITUTE(IFERROR(VLOOKUP($A602,'Raw - F'!$B:$X,23,FALSE),""),0,"")</f>
        <v xml:space="preserve"> </v>
      </c>
      <c r="L602" s="22" t="str">
        <f>IF(VLOOKUP($A602,'Raw - F'!$B:$AA,24,FALSE)="","",VLOOKUP($A602,'Raw - F'!$B:$AA,24,FALSE))</f>
        <v/>
      </c>
      <c r="M602" s="16" t="str">
        <f>SUBSTITUTE(IFERROR(VLOOKUP($A602,'Raw - F'!$B:$X,22,FALSE),""),0,"")</f>
        <v xml:space="preserve"> </v>
      </c>
      <c r="N602" s="16" t="str">
        <f>SUBSTITUTE(IFERROR(VLOOKUP($A602,'Raw - F'!$B:$X,8,FALSE),""),0,"")</f>
        <v/>
      </c>
      <c r="O602" s="16" t="str">
        <f>SUBSTITUTE(IFERROR(VLOOKUP($A602,'Raw - F'!$B:$AA,25,FALSE),""),0,"")</f>
        <v/>
      </c>
      <c r="P602" s="16" t="str">
        <f>SUBSTITUTE(IFERROR(VLOOKUP($A602,'Raw - F'!$B:$AA,21,FALSE),""),0,"")</f>
        <v/>
      </c>
    </row>
    <row r="603" spans="1:16" x14ac:dyDescent="0.35">
      <c r="A603">
        <v>594</v>
      </c>
      <c r="B603" s="9">
        <f>IFERROR(VLOOKUP($A603,'Raw - F'!$B:$R,2,FALSE),"")</f>
        <v>44344</v>
      </c>
      <c r="C603" s="2" t="str">
        <f>IFERROR(VLOOKUP($A603,'Raw - F'!$B:$R,3,FALSE),"")</f>
        <v>HAYDOCK PARK</v>
      </c>
      <c r="D603" s="2" t="str">
        <f>IFERROR(VLOOKUP($A603,'Raw - F'!$B:$R,6,FALSE),"")</f>
        <v>Hcap</v>
      </c>
      <c r="E603" s="2" t="str">
        <f>SUBSTITUTE(IFERROR(VLOOKUP($A603,'Raw - F'!$B:$O,9,FALSE),""),"0","")</f>
        <v>3yo+</v>
      </c>
      <c r="F603" s="2" t="str">
        <f>SUBSTITUTE(IFERROR(VLOOKUP($A603,'Raw - F'!$B:$O,7,FALSE),""),"0","")</f>
        <v>Open</v>
      </c>
      <c r="G603" s="2">
        <f>IFERROR(IF(VLOOKUP($A603,'Raw - F'!$B:$O,11,FALSE)&gt;1,VLOOKUP($A603,'Raw - F'!$B:$O,11,FALSE),IF(VLOOKUP($A603,'Raw - F'!$B:$M,12,FALSE)&lt;&gt;"",VLOOKUP($A603,'Raw - F'!$B:$M,12,FALSE),"")),"")</f>
        <v>4</v>
      </c>
      <c r="H603" s="4" t="str">
        <f>IFERROR(VLOOKUP($A603,'Raw - F'!$B:$O,13,FALSE),"")</f>
        <v>66-85</v>
      </c>
      <c r="I603" s="2" t="str">
        <f>IFERROR(VLOOKUP($A603,'Raw - F'!$B:$O,10,FALSE),"")</f>
        <v>F</v>
      </c>
      <c r="J603" s="2" t="str">
        <f>IFERROR(VLOOKUP($A603,'Raw - F'!$B:$P,15,FALSE),"")</f>
        <v>7f</v>
      </c>
      <c r="K603" s="16" t="str">
        <f>SUBSTITUTE(IFERROR(VLOOKUP($A603,'Raw - F'!$B:$X,23,FALSE),""),0,"")</f>
        <v xml:space="preserve"> </v>
      </c>
      <c r="L603" s="22" t="str">
        <f>IF(VLOOKUP($A603,'Raw - F'!$B:$AA,24,FALSE)="","",VLOOKUP($A603,'Raw - F'!$B:$AA,24,FALSE))</f>
        <v/>
      </c>
      <c r="M603" s="16" t="str">
        <f>SUBSTITUTE(IFERROR(VLOOKUP($A603,'Raw - F'!$B:$X,22,FALSE),""),0,"")</f>
        <v xml:space="preserve"> </v>
      </c>
      <c r="N603" s="16" t="str">
        <f>SUBSTITUTE(IFERROR(VLOOKUP($A603,'Raw - F'!$B:$X,8,FALSE),""),0,"")</f>
        <v/>
      </c>
      <c r="O603" s="16" t="str">
        <f>SUBSTITUTE(IFERROR(VLOOKUP($A603,'Raw - F'!$B:$AA,25,FALSE),""),0,"")</f>
        <v/>
      </c>
      <c r="P603" s="16" t="str">
        <f>SUBSTITUTE(IFERROR(VLOOKUP($A603,'Raw - F'!$B:$AA,21,FALSE),""),0,"")</f>
        <v/>
      </c>
    </row>
    <row r="604" spans="1:16" x14ac:dyDescent="0.35">
      <c r="A604">
        <v>595</v>
      </c>
      <c r="B604" s="9">
        <f>IFERROR(VLOOKUP($A604,'Raw - F'!$B:$R,2,FALSE),"")</f>
        <v>44344</v>
      </c>
      <c r="C604" s="2" t="str">
        <f>IFERROR(VLOOKUP($A604,'Raw - F'!$B:$R,3,FALSE),"")</f>
        <v>HAYDOCK PARK</v>
      </c>
      <c r="D604" s="2" t="str">
        <f>IFERROR(VLOOKUP($A604,'Raw - F'!$B:$R,6,FALSE),"")</f>
        <v>WFA</v>
      </c>
      <c r="E604" s="2" t="str">
        <f>SUBSTITUTE(IFERROR(VLOOKUP($A604,'Raw - F'!$B:$O,9,FALSE),""),"0","")</f>
        <v>2yo</v>
      </c>
      <c r="F604" s="2" t="str">
        <f>SUBSTITUTE(IFERROR(VLOOKUP($A604,'Raw - F'!$B:$O,7,FALSE),""),"0","")</f>
        <v>Nov</v>
      </c>
      <c r="G604" s="2">
        <f>IFERROR(IF(VLOOKUP($A604,'Raw - F'!$B:$O,11,FALSE)&gt;1,VLOOKUP($A604,'Raw - F'!$B:$O,11,FALSE),IF(VLOOKUP($A604,'Raw - F'!$B:$M,12,FALSE)&lt;&gt;"",VLOOKUP($A604,'Raw - F'!$B:$M,12,FALSE),"")),"")</f>
        <v>4</v>
      </c>
      <c r="H604" s="4" t="str">
        <f>IFERROR(VLOOKUP($A604,'Raw - F'!$B:$O,13,FALSE),"")</f>
        <v>Open</v>
      </c>
      <c r="I604" s="2" t="str">
        <f>IFERROR(VLOOKUP($A604,'Raw - F'!$B:$O,10,FALSE),"")</f>
        <v>A</v>
      </c>
      <c r="J604" s="2" t="str">
        <f>IFERROR(VLOOKUP($A604,'Raw - F'!$B:$P,15,FALSE),"")</f>
        <v>7f</v>
      </c>
      <c r="K604" s="16" t="str">
        <f>SUBSTITUTE(IFERROR(VLOOKUP($A604,'Raw - F'!$B:$X,23,FALSE),""),0,"")</f>
        <v xml:space="preserve"> </v>
      </c>
      <c r="L604" s="22" t="str">
        <f>IF(VLOOKUP($A604,'Raw - F'!$B:$AA,24,FALSE)="","",VLOOKUP($A604,'Raw - F'!$B:$AA,24,FALSE))</f>
        <v/>
      </c>
      <c r="M604" s="16" t="str">
        <f>SUBSTITUTE(IFERROR(VLOOKUP($A604,'Raw - F'!$B:$X,22,FALSE),""),0,"")</f>
        <v xml:space="preserve"> </v>
      </c>
      <c r="N604" s="16" t="str">
        <f>SUBSTITUTE(IFERROR(VLOOKUP($A604,'Raw - F'!$B:$X,8,FALSE),""),0,"")</f>
        <v/>
      </c>
      <c r="O604" s="16" t="str">
        <f>SUBSTITUTE(IFERROR(VLOOKUP($A604,'Raw - F'!$B:$AA,25,FALSE),""),0,"")</f>
        <v>EBF</v>
      </c>
      <c r="P604" s="16" t="str">
        <f>SUBSTITUTE(IFERROR(VLOOKUP($A604,'Raw - F'!$B:$AA,21,FALSE),""),0,"")</f>
        <v/>
      </c>
    </row>
    <row r="605" spans="1:16" x14ac:dyDescent="0.35">
      <c r="A605">
        <v>596</v>
      </c>
      <c r="B605" s="9">
        <f>IFERROR(VLOOKUP($A605,'Raw - F'!$B:$R,2,FALSE),"")</f>
        <v>44344</v>
      </c>
      <c r="C605" s="2" t="str">
        <f>IFERROR(VLOOKUP($A605,'Raw - F'!$B:$R,3,FALSE),"")</f>
        <v>HAYDOCK PARK</v>
      </c>
      <c r="D605" s="2" t="str">
        <f>IFERROR(VLOOKUP($A605,'Raw - F'!$B:$R,6,FALSE),"")</f>
        <v>Hcap</v>
      </c>
      <c r="E605" s="2" t="str">
        <f>SUBSTITUTE(IFERROR(VLOOKUP($A605,'Raw - F'!$B:$O,9,FALSE),""),"0","")</f>
        <v>4yo+</v>
      </c>
      <c r="F605" s="2" t="str">
        <f>SUBSTITUTE(IFERROR(VLOOKUP($A605,'Raw - F'!$B:$O,7,FALSE),""),"0","")</f>
        <v>Open</v>
      </c>
      <c r="G605" s="2">
        <f>IFERROR(IF(VLOOKUP($A605,'Raw - F'!$B:$O,11,FALSE)&gt;1,VLOOKUP($A605,'Raw - F'!$B:$O,11,FALSE),IF(VLOOKUP($A605,'Raw - F'!$B:$M,12,FALSE)&lt;&gt;"",VLOOKUP($A605,'Raw - F'!$B:$M,12,FALSE),"")),"")</f>
        <v>5</v>
      </c>
      <c r="H605" s="4" t="str">
        <f>IFERROR(VLOOKUP($A605,'Raw - F'!$B:$O,13,FALSE),"")</f>
        <v>51-70</v>
      </c>
      <c r="I605" s="2" t="str">
        <f>IFERROR(VLOOKUP($A605,'Raw - F'!$B:$O,10,FALSE),"")</f>
        <v>A</v>
      </c>
      <c r="J605" s="2" t="str">
        <f>IFERROR(VLOOKUP($A605,'Raw - F'!$B:$P,15,FALSE),"")</f>
        <v>1m 4f</v>
      </c>
      <c r="K605" s="16" t="str">
        <f>SUBSTITUTE(IFERROR(VLOOKUP($A605,'Raw - F'!$B:$X,23,FALSE),""),0,"")</f>
        <v xml:space="preserve"> </v>
      </c>
      <c r="L605" s="22" t="str">
        <f>IF(VLOOKUP($A605,'Raw - F'!$B:$AA,24,FALSE)="","",VLOOKUP($A605,'Raw - F'!$B:$AA,24,FALSE))</f>
        <v/>
      </c>
      <c r="M605" s="16" t="str">
        <f>SUBSTITUTE(IFERROR(VLOOKUP($A605,'Raw - F'!$B:$X,22,FALSE),""),0,"")</f>
        <v xml:space="preserve"> </v>
      </c>
      <c r="N605" s="16" t="str">
        <f>SUBSTITUTE(IFERROR(VLOOKUP($A605,'Raw - F'!$B:$X,8,FALSE),""),0,"")</f>
        <v/>
      </c>
      <c r="O605" s="16" t="str">
        <f>SUBSTITUTE(IFERROR(VLOOKUP($A605,'Raw - F'!$B:$AA,25,FALSE),""),0,"")</f>
        <v/>
      </c>
      <c r="P605" s="16" t="str">
        <f>SUBSTITUTE(IFERROR(VLOOKUP($A605,'Raw - F'!$B:$AA,21,FALSE),""),0,"")</f>
        <v>Lady</v>
      </c>
    </row>
    <row r="606" spans="1:16" x14ac:dyDescent="0.35">
      <c r="A606">
        <v>597</v>
      </c>
      <c r="B606" s="9">
        <f>IFERROR(VLOOKUP($A606,'Raw - F'!$B:$R,2,FALSE),"")</f>
        <v>44344</v>
      </c>
      <c r="C606" s="2" t="str">
        <f>IFERROR(VLOOKUP($A606,'Raw - F'!$B:$R,3,FALSE),"")</f>
        <v>HAYDOCK PARK</v>
      </c>
      <c r="D606" s="2" t="str">
        <f>IFERROR(VLOOKUP($A606,'Raw - F'!$B:$R,6,FALSE),"")</f>
        <v>Hcap</v>
      </c>
      <c r="E606" s="2" t="str">
        <f>SUBSTITUTE(IFERROR(VLOOKUP($A606,'Raw - F'!$B:$O,9,FALSE),""),"0","")</f>
        <v>4yo+</v>
      </c>
      <c r="F606" s="2" t="str">
        <f>SUBSTITUTE(IFERROR(VLOOKUP($A606,'Raw - F'!$B:$O,7,FALSE),""),"0","")</f>
        <v>Open</v>
      </c>
      <c r="G606" s="2">
        <f>IFERROR(IF(VLOOKUP($A606,'Raw - F'!$B:$O,11,FALSE)&gt;1,VLOOKUP($A606,'Raw - F'!$B:$O,11,FALSE),IF(VLOOKUP($A606,'Raw - F'!$B:$M,12,FALSE)&lt;&gt;"",VLOOKUP($A606,'Raw - F'!$B:$M,12,FALSE),"")),"")</f>
        <v>5</v>
      </c>
      <c r="H606" s="4" t="str">
        <f>IFERROR(VLOOKUP($A606,'Raw - F'!$B:$O,13,FALSE),"")</f>
        <v>56-75</v>
      </c>
      <c r="I606" s="2" t="str">
        <f>IFERROR(VLOOKUP($A606,'Raw - F'!$B:$O,10,FALSE),"")</f>
        <v>A</v>
      </c>
      <c r="J606" s="2" t="str">
        <f>IFERROR(VLOOKUP($A606,'Raw - F'!$B:$P,15,FALSE),"")</f>
        <v>6f</v>
      </c>
      <c r="K606" s="16" t="str">
        <f>SUBSTITUTE(IFERROR(VLOOKUP($A606,'Raw - F'!$B:$X,23,FALSE),""),0,"")</f>
        <v xml:space="preserve"> </v>
      </c>
      <c r="L606" s="22" t="str">
        <f>IF(VLOOKUP($A606,'Raw - F'!$B:$AA,24,FALSE)="","",VLOOKUP($A606,'Raw - F'!$B:$AA,24,FALSE))</f>
        <v/>
      </c>
      <c r="M606" s="16" t="str">
        <f>SUBSTITUTE(IFERROR(VLOOKUP($A606,'Raw - F'!$B:$X,22,FALSE),""),0,"")</f>
        <v xml:space="preserve"> </v>
      </c>
      <c r="N606" s="16" t="str">
        <f>SUBSTITUTE(IFERROR(VLOOKUP($A606,'Raw - F'!$B:$X,8,FALSE),""),0,"")</f>
        <v/>
      </c>
      <c r="O606" s="16" t="str">
        <f>SUBSTITUTE(IFERROR(VLOOKUP($A606,'Raw - F'!$B:$AA,25,FALSE),""),0,"")</f>
        <v/>
      </c>
      <c r="P606" s="16" t="str">
        <f>SUBSTITUTE(IFERROR(VLOOKUP($A606,'Raw - F'!$B:$AA,21,FALSE),""),0,"")</f>
        <v/>
      </c>
    </row>
    <row r="607" spans="1:16" x14ac:dyDescent="0.35">
      <c r="A607">
        <v>598</v>
      </c>
      <c r="B607" s="9">
        <f>IFERROR(VLOOKUP($A607,'Raw - F'!$B:$R,2,FALSE),"")</f>
        <v>44344</v>
      </c>
      <c r="C607" s="2" t="str">
        <f>IFERROR(VLOOKUP($A607,'Raw - F'!$B:$R,3,FALSE),"")</f>
        <v>PONTEFRACT</v>
      </c>
      <c r="D607" s="2" t="str">
        <f>IFERROR(VLOOKUP($A607,'Raw - F'!$B:$R,6,FALSE),"")</f>
        <v>WFA</v>
      </c>
      <c r="E607" s="2" t="str">
        <f>SUBSTITUTE(IFERROR(VLOOKUP($A607,'Raw - F'!$B:$O,9,FALSE),""),"0","")</f>
        <v>2yo</v>
      </c>
      <c r="F607" s="2" t="str">
        <f>SUBSTITUTE(IFERROR(VLOOKUP($A607,'Raw - F'!$B:$O,7,FALSE),""),"0","")</f>
        <v>Open</v>
      </c>
      <c r="G607" s="2">
        <f>IFERROR(IF(VLOOKUP($A607,'Raw - F'!$B:$O,11,FALSE)&gt;1,VLOOKUP($A607,'Raw - F'!$B:$O,11,FALSE),IF(VLOOKUP($A607,'Raw - F'!$B:$M,12,FALSE)&lt;&gt;"",VLOOKUP($A607,'Raw - F'!$B:$M,12,FALSE),"")),"")</f>
        <v>2</v>
      </c>
      <c r="H607" s="4" t="str">
        <f>IFERROR(VLOOKUP($A607,'Raw - F'!$B:$O,13,FALSE),"")</f>
        <v>Open</v>
      </c>
      <c r="I607" s="2" t="str">
        <f>IFERROR(VLOOKUP($A607,'Raw - F'!$B:$O,10,FALSE),"")</f>
        <v>A</v>
      </c>
      <c r="J607" s="2" t="str">
        <f>IFERROR(VLOOKUP($A607,'Raw - F'!$B:$P,15,FALSE),"")</f>
        <v>6f</v>
      </c>
      <c r="K607" s="16" t="str">
        <f>SUBSTITUTE(IFERROR(VLOOKUP($A607,'Raw - F'!$B:$X,23,FALSE),""),0,"")</f>
        <v xml:space="preserve"> </v>
      </c>
      <c r="L607" s="22" t="str">
        <f>IF(VLOOKUP($A607,'Raw - F'!$B:$AA,24,FALSE)="","",VLOOKUP($A607,'Raw - F'!$B:$AA,24,FALSE))</f>
        <v/>
      </c>
      <c r="M607" s="16" t="str">
        <f>SUBSTITUTE(IFERROR(VLOOKUP($A607,'Raw - F'!$B:$X,22,FALSE),""),0,"")</f>
        <v xml:space="preserve"> </v>
      </c>
      <c r="N607" s="16" t="str">
        <f>SUBSTITUTE(IFERROR(VLOOKUP($A607,'Raw - F'!$B:$X,8,FALSE),""),0,"")</f>
        <v>Conditions</v>
      </c>
      <c r="O607" s="16" t="str">
        <f>SUBSTITUTE(IFERROR(VLOOKUP($A607,'Raw - F'!$B:$AA,25,FALSE),""),0,"")</f>
        <v>EBF</v>
      </c>
      <c r="P607" s="16" t="str">
        <f>SUBSTITUTE(IFERROR(VLOOKUP($A607,'Raw - F'!$B:$AA,21,FALSE),""),0,"")</f>
        <v/>
      </c>
    </row>
    <row r="608" spans="1:16" x14ac:dyDescent="0.35">
      <c r="A608">
        <v>599</v>
      </c>
      <c r="B608" s="9">
        <f>IFERROR(VLOOKUP($A608,'Raw - F'!$B:$R,2,FALSE),"")</f>
        <v>44344</v>
      </c>
      <c r="C608" s="2" t="str">
        <f>IFERROR(VLOOKUP($A608,'Raw - F'!$B:$R,3,FALSE),"")</f>
        <v>PONTEFRACT</v>
      </c>
      <c r="D608" s="2" t="str">
        <f>IFERROR(VLOOKUP($A608,'Raw - F'!$B:$R,6,FALSE),"")</f>
        <v>Hcap</v>
      </c>
      <c r="E608" s="2" t="str">
        <f>SUBSTITUTE(IFERROR(VLOOKUP($A608,'Raw - F'!$B:$O,9,FALSE),""),"0","")</f>
        <v>4yo+</v>
      </c>
      <c r="F608" s="2" t="str">
        <f>SUBSTITUTE(IFERROR(VLOOKUP($A608,'Raw - F'!$B:$O,7,FALSE),""),"0","")</f>
        <v>Open</v>
      </c>
      <c r="G608" s="2">
        <f>IFERROR(IF(VLOOKUP($A608,'Raw - F'!$B:$O,11,FALSE)&gt;1,VLOOKUP($A608,'Raw - F'!$B:$O,11,FALSE),IF(VLOOKUP($A608,'Raw - F'!$B:$M,12,FALSE)&lt;&gt;"",VLOOKUP($A608,'Raw - F'!$B:$M,12,FALSE),"")),"")</f>
        <v>4</v>
      </c>
      <c r="H608" s="4" t="str">
        <f>IFERROR(VLOOKUP($A608,'Raw - F'!$B:$O,13,FALSE),"")</f>
        <v>61-80</v>
      </c>
      <c r="I608" s="2" t="str">
        <f>IFERROR(VLOOKUP($A608,'Raw - F'!$B:$O,10,FALSE),"")</f>
        <v>A</v>
      </c>
      <c r="J608" s="2" t="str">
        <f>IFERROR(VLOOKUP($A608,'Raw - F'!$B:$P,15,FALSE),"")</f>
        <v>5f</v>
      </c>
      <c r="K608" s="16" t="str">
        <f>SUBSTITUTE(IFERROR(VLOOKUP($A608,'Raw - F'!$B:$X,23,FALSE),""),0,"")</f>
        <v xml:space="preserve"> </v>
      </c>
      <c r="L608" s="22" t="str">
        <f>IF(VLOOKUP($A608,'Raw - F'!$B:$AA,24,FALSE)="","",VLOOKUP($A608,'Raw - F'!$B:$AA,24,FALSE))</f>
        <v/>
      </c>
      <c r="M608" s="16" t="str">
        <f>SUBSTITUTE(IFERROR(VLOOKUP($A608,'Raw - F'!$B:$X,22,FALSE),""),0,"")</f>
        <v xml:space="preserve"> </v>
      </c>
      <c r="N608" s="16" t="str">
        <f>SUBSTITUTE(IFERROR(VLOOKUP($A608,'Raw - F'!$B:$X,8,FALSE),""),0,"")</f>
        <v/>
      </c>
      <c r="O608" s="16" t="str">
        <f>SUBSTITUTE(IFERROR(VLOOKUP($A608,'Raw - F'!$B:$AA,25,FALSE),""),0,"")</f>
        <v/>
      </c>
      <c r="P608" s="16" t="str">
        <f>SUBSTITUTE(IFERROR(VLOOKUP($A608,'Raw - F'!$B:$AA,21,FALSE),""),0,"")</f>
        <v/>
      </c>
    </row>
    <row r="609" spans="1:16" x14ac:dyDescent="0.35">
      <c r="A609">
        <v>600</v>
      </c>
      <c r="B609" s="9">
        <f>IFERROR(VLOOKUP($A609,'Raw - F'!$B:$R,2,FALSE),"")</f>
        <v>44344</v>
      </c>
      <c r="C609" s="2" t="str">
        <f>IFERROR(VLOOKUP($A609,'Raw - F'!$B:$R,3,FALSE),"")</f>
        <v>PONTEFRACT</v>
      </c>
      <c r="D609" s="2" t="str">
        <f>IFERROR(VLOOKUP($A609,'Raw - F'!$B:$R,6,FALSE),"")</f>
        <v>Hcap</v>
      </c>
      <c r="E609" s="2" t="str">
        <f>SUBSTITUTE(IFERROR(VLOOKUP($A609,'Raw - F'!$B:$O,9,FALSE),""),"0","")</f>
        <v>3yo+</v>
      </c>
      <c r="F609" s="2" t="str">
        <f>SUBSTITUTE(IFERROR(VLOOKUP($A609,'Raw - F'!$B:$O,7,FALSE),""),"0","")</f>
        <v>Open</v>
      </c>
      <c r="G609" s="2">
        <f>IFERROR(IF(VLOOKUP($A609,'Raw - F'!$B:$O,11,FALSE)&gt;1,VLOOKUP($A609,'Raw - F'!$B:$O,11,FALSE),IF(VLOOKUP($A609,'Raw - F'!$B:$M,12,FALSE)&lt;&gt;"",VLOOKUP($A609,'Raw - F'!$B:$M,12,FALSE),"")),"")</f>
        <v>5</v>
      </c>
      <c r="H609" s="4" t="str">
        <f>IFERROR(VLOOKUP($A609,'Raw - F'!$B:$O,13,FALSE),"")</f>
        <v>51-70</v>
      </c>
      <c r="I609" s="2" t="str">
        <f>IFERROR(VLOOKUP($A609,'Raw - F'!$B:$O,10,FALSE),"")</f>
        <v>F</v>
      </c>
      <c r="J609" s="2" t="str">
        <f>IFERROR(VLOOKUP($A609,'Raw - F'!$B:$P,15,FALSE),"")</f>
        <v>1m 2f</v>
      </c>
      <c r="K609" s="16" t="str">
        <f>SUBSTITUTE(IFERROR(VLOOKUP($A609,'Raw - F'!$B:$X,23,FALSE),""),0,"")</f>
        <v xml:space="preserve"> </v>
      </c>
      <c r="L609" s="22" t="str">
        <f>IF(VLOOKUP($A609,'Raw - F'!$B:$AA,24,FALSE)="","",VLOOKUP($A609,'Raw - F'!$B:$AA,24,FALSE))</f>
        <v/>
      </c>
      <c r="M609" s="16" t="str">
        <f>SUBSTITUTE(IFERROR(VLOOKUP($A609,'Raw - F'!$B:$X,22,FALSE),""),0,"")</f>
        <v xml:space="preserve"> </v>
      </c>
      <c r="N609" s="16" t="str">
        <f>SUBSTITUTE(IFERROR(VLOOKUP($A609,'Raw - F'!$B:$X,8,FALSE),""),0,"")</f>
        <v/>
      </c>
      <c r="O609" s="16" t="str">
        <f>SUBSTITUTE(IFERROR(VLOOKUP($A609,'Raw - F'!$B:$AA,25,FALSE),""),0,"")</f>
        <v/>
      </c>
      <c r="P609" s="16" t="str">
        <f>SUBSTITUTE(IFERROR(VLOOKUP($A609,'Raw - F'!$B:$AA,21,FALSE),""),0,"")</f>
        <v/>
      </c>
    </row>
    <row r="610" spans="1:16" x14ac:dyDescent="0.35">
      <c r="A610">
        <v>601</v>
      </c>
      <c r="B610" s="9">
        <f>IFERROR(VLOOKUP($A610,'Raw - F'!$B:$R,2,FALSE),"")</f>
        <v>44344</v>
      </c>
      <c r="C610" s="2" t="str">
        <f>IFERROR(VLOOKUP($A610,'Raw - F'!$B:$R,3,FALSE),"")</f>
        <v>PONTEFRACT</v>
      </c>
      <c r="D610" s="2" t="str">
        <f>IFERROR(VLOOKUP($A610,'Raw - F'!$B:$R,6,FALSE),"")</f>
        <v>Hcap</v>
      </c>
      <c r="E610" s="2" t="str">
        <f>SUBSTITUTE(IFERROR(VLOOKUP($A610,'Raw - F'!$B:$O,9,FALSE),""),"0","")</f>
        <v>4yo+</v>
      </c>
      <c r="F610" s="2" t="str">
        <f>SUBSTITUTE(IFERROR(VLOOKUP($A610,'Raw - F'!$B:$O,7,FALSE),""),"0","")</f>
        <v>Open</v>
      </c>
      <c r="G610" s="2">
        <f>IFERROR(IF(VLOOKUP($A610,'Raw - F'!$B:$O,11,FALSE)&gt;1,VLOOKUP($A610,'Raw - F'!$B:$O,11,FALSE),IF(VLOOKUP($A610,'Raw - F'!$B:$M,12,FALSE)&lt;&gt;"",VLOOKUP($A610,'Raw - F'!$B:$M,12,FALSE),"")),"")</f>
        <v>5</v>
      </c>
      <c r="H610" s="4" t="str">
        <f>IFERROR(VLOOKUP($A610,'Raw - F'!$B:$O,13,FALSE),"")</f>
        <v>56-75</v>
      </c>
      <c r="I610" s="2" t="str">
        <f>IFERROR(VLOOKUP($A610,'Raw - F'!$B:$O,10,FALSE),"")</f>
        <v>A</v>
      </c>
      <c r="J610" s="2" t="str">
        <f>IFERROR(VLOOKUP($A610,'Raw - F'!$B:$P,15,FALSE),"")</f>
        <v>1m 4f</v>
      </c>
      <c r="K610" s="16" t="str">
        <f>SUBSTITUTE(IFERROR(VLOOKUP($A610,'Raw - F'!$B:$X,23,FALSE),""),0,"")</f>
        <v xml:space="preserve"> </v>
      </c>
      <c r="L610" s="22" t="str">
        <f>IF(VLOOKUP($A610,'Raw - F'!$B:$AA,24,FALSE)="","",VLOOKUP($A610,'Raw - F'!$B:$AA,24,FALSE))</f>
        <v/>
      </c>
      <c r="M610" s="16" t="str">
        <f>SUBSTITUTE(IFERROR(VLOOKUP($A610,'Raw - F'!$B:$X,22,FALSE),""),0,"")</f>
        <v xml:space="preserve"> </v>
      </c>
      <c r="N610" s="16" t="str">
        <f>SUBSTITUTE(IFERROR(VLOOKUP($A610,'Raw - F'!$B:$X,8,FALSE),""),0,"")</f>
        <v/>
      </c>
      <c r="O610" s="16" t="str">
        <f>SUBSTITUTE(IFERROR(VLOOKUP($A610,'Raw - F'!$B:$AA,25,FALSE),""),0,"")</f>
        <v/>
      </c>
      <c r="P610" s="16" t="str">
        <f>SUBSTITUTE(IFERROR(VLOOKUP($A610,'Raw - F'!$B:$AA,21,FALSE),""),0,"")</f>
        <v/>
      </c>
    </row>
    <row r="611" spans="1:16" x14ac:dyDescent="0.35">
      <c r="A611">
        <v>602</v>
      </c>
      <c r="B611" s="9">
        <f>IFERROR(VLOOKUP($A611,'Raw - F'!$B:$R,2,FALSE),"")</f>
        <v>44344</v>
      </c>
      <c r="C611" s="2" t="str">
        <f>IFERROR(VLOOKUP($A611,'Raw - F'!$B:$R,3,FALSE),"")</f>
        <v>PONTEFRACT</v>
      </c>
      <c r="D611" s="2" t="str">
        <f>IFERROR(VLOOKUP($A611,'Raw - F'!$B:$R,6,FALSE),"")</f>
        <v>Hcap</v>
      </c>
      <c r="E611" s="2" t="str">
        <f>SUBSTITUTE(IFERROR(VLOOKUP($A611,'Raw - F'!$B:$O,9,FALSE),""),"0","")</f>
        <v>4yo+</v>
      </c>
      <c r="F611" s="2" t="str">
        <f>SUBSTITUTE(IFERROR(VLOOKUP($A611,'Raw - F'!$B:$O,7,FALSE),""),"0","")</f>
        <v>Open</v>
      </c>
      <c r="G611" s="2">
        <f>IFERROR(IF(VLOOKUP($A611,'Raw - F'!$B:$O,11,FALSE)&gt;1,VLOOKUP($A611,'Raw - F'!$B:$O,11,FALSE),IF(VLOOKUP($A611,'Raw - F'!$B:$M,12,FALSE)&lt;&gt;"",VLOOKUP($A611,'Raw - F'!$B:$M,12,FALSE),"")),"")</f>
        <v>5</v>
      </c>
      <c r="H611" s="4" t="str">
        <f>IFERROR(VLOOKUP($A611,'Raw - F'!$B:$O,13,FALSE),"")</f>
        <v>51-70</v>
      </c>
      <c r="I611" s="2" t="str">
        <f>IFERROR(VLOOKUP($A611,'Raw - F'!$B:$O,10,FALSE),"")</f>
        <v>A</v>
      </c>
      <c r="J611" s="2" t="str">
        <f>IFERROR(VLOOKUP($A611,'Raw - F'!$B:$P,15,FALSE),"")</f>
        <v>1m</v>
      </c>
      <c r="K611" s="16" t="str">
        <f>SUBSTITUTE(IFERROR(VLOOKUP($A611,'Raw - F'!$B:$X,23,FALSE),""),0,"")</f>
        <v xml:space="preserve"> </v>
      </c>
      <c r="L611" s="22" t="str">
        <f>IF(VLOOKUP($A611,'Raw - F'!$B:$AA,24,FALSE)="","",VLOOKUP($A611,'Raw - F'!$B:$AA,24,FALSE))</f>
        <v/>
      </c>
      <c r="M611" s="16" t="str">
        <f>SUBSTITUTE(IFERROR(VLOOKUP($A611,'Raw - F'!$B:$X,22,FALSE),""),0,"")</f>
        <v xml:space="preserve"> </v>
      </c>
      <c r="N611" s="16" t="str">
        <f>SUBSTITUTE(IFERROR(VLOOKUP($A611,'Raw - F'!$B:$X,8,FALSE),""),0,"")</f>
        <v/>
      </c>
      <c r="O611" s="16" t="str">
        <f>SUBSTITUTE(IFERROR(VLOOKUP($A611,'Raw - F'!$B:$AA,25,FALSE),""),0,"")</f>
        <v/>
      </c>
      <c r="P611" s="16" t="str">
        <f>SUBSTITUTE(IFERROR(VLOOKUP($A611,'Raw - F'!$B:$AA,21,FALSE),""),0,"")</f>
        <v/>
      </c>
    </row>
    <row r="612" spans="1:16" x14ac:dyDescent="0.35">
      <c r="A612">
        <v>603</v>
      </c>
      <c r="B612" s="9">
        <f>IFERROR(VLOOKUP($A612,'Raw - F'!$B:$R,2,FALSE),"")</f>
        <v>44344</v>
      </c>
      <c r="C612" s="2" t="str">
        <f>IFERROR(VLOOKUP($A612,'Raw - F'!$B:$R,3,FALSE),"")</f>
        <v>PONTEFRACT</v>
      </c>
      <c r="D612" s="2" t="str">
        <f>IFERROR(VLOOKUP($A612,'Raw - F'!$B:$R,6,FALSE),"")</f>
        <v>WFA</v>
      </c>
      <c r="E612" s="2" t="str">
        <f>SUBSTITUTE(IFERROR(VLOOKUP($A612,'Raw - F'!$B:$O,9,FALSE),""),"0","")</f>
        <v>3yo+</v>
      </c>
      <c r="F612" s="2" t="str">
        <f>SUBSTITUTE(IFERROR(VLOOKUP($A612,'Raw - F'!$B:$O,7,FALSE),""),"0","")</f>
        <v>Nov</v>
      </c>
      <c r="G612" s="2">
        <f>IFERROR(IF(VLOOKUP($A612,'Raw - F'!$B:$O,11,FALSE)&gt;1,VLOOKUP($A612,'Raw - F'!$B:$O,11,FALSE),IF(VLOOKUP($A612,'Raw - F'!$B:$M,12,FALSE)&lt;&gt;"",VLOOKUP($A612,'Raw - F'!$B:$M,12,FALSE),"")),"")</f>
        <v>5</v>
      </c>
      <c r="H612" s="4" t="str">
        <f>IFERROR(VLOOKUP($A612,'Raw - F'!$B:$O,13,FALSE),"")</f>
        <v>Open</v>
      </c>
      <c r="I612" s="2" t="str">
        <f>IFERROR(VLOOKUP($A612,'Raw - F'!$B:$O,10,FALSE),"")</f>
        <v>A</v>
      </c>
      <c r="J612" s="2" t="str">
        <f>IFERROR(VLOOKUP($A612,'Raw - F'!$B:$P,15,FALSE),"")</f>
        <v>5f</v>
      </c>
      <c r="K612" s="16" t="str">
        <f>SUBSTITUTE(IFERROR(VLOOKUP($A612,'Raw - F'!$B:$X,23,FALSE),""),0,"")</f>
        <v xml:space="preserve"> </v>
      </c>
      <c r="L612" s="22" t="str">
        <f>IF(VLOOKUP($A612,'Raw - F'!$B:$AA,24,FALSE)="","",VLOOKUP($A612,'Raw - F'!$B:$AA,24,FALSE))</f>
        <v/>
      </c>
      <c r="M612" s="16" t="str">
        <f>SUBSTITUTE(IFERROR(VLOOKUP($A612,'Raw - F'!$B:$X,22,FALSE),""),0,"")</f>
        <v xml:space="preserve"> </v>
      </c>
      <c r="N612" s="16" t="str">
        <f>SUBSTITUTE(IFERROR(VLOOKUP($A612,'Raw - F'!$B:$X,8,FALSE),""),0,"")</f>
        <v/>
      </c>
      <c r="O612" s="16" t="str">
        <f>SUBSTITUTE(IFERROR(VLOOKUP($A612,'Raw - F'!$B:$AA,25,FALSE),""),0,"")</f>
        <v/>
      </c>
      <c r="P612" s="16" t="str">
        <f>SUBSTITUTE(IFERROR(VLOOKUP($A612,'Raw - F'!$B:$AA,21,FALSE),""),0,"")</f>
        <v/>
      </c>
    </row>
    <row r="613" spans="1:16" x14ac:dyDescent="0.35">
      <c r="A613">
        <v>604</v>
      </c>
      <c r="B613" s="9">
        <f>IFERROR(VLOOKUP($A613,'Raw - F'!$B:$R,2,FALSE),"")</f>
        <v>44344</v>
      </c>
      <c r="C613" s="2" t="str">
        <f>IFERROR(VLOOKUP($A613,'Raw - F'!$B:$R,3,FALSE),"")</f>
        <v>WOLVERHAMPTON</v>
      </c>
      <c r="D613" s="2" t="str">
        <f>IFERROR(VLOOKUP($A613,'Raw - F'!$B:$R,6,FALSE),"")</f>
        <v>Hcap</v>
      </c>
      <c r="E613" s="2" t="str">
        <f>SUBSTITUTE(IFERROR(VLOOKUP($A613,'Raw - F'!$B:$O,9,FALSE),""),"0","")</f>
        <v>3yo+</v>
      </c>
      <c r="F613" s="2" t="str">
        <f>SUBSTITUTE(IFERROR(VLOOKUP($A613,'Raw - F'!$B:$O,7,FALSE),""),"0","")</f>
        <v>Open</v>
      </c>
      <c r="G613" s="2">
        <f>IFERROR(IF(VLOOKUP($A613,'Raw - F'!$B:$O,11,FALSE)&gt;1,VLOOKUP($A613,'Raw - F'!$B:$O,11,FALSE),IF(VLOOKUP($A613,'Raw - F'!$B:$M,12,FALSE)&lt;&gt;"",VLOOKUP($A613,'Raw - F'!$B:$M,12,FALSE),"")),"")</f>
        <v>4</v>
      </c>
      <c r="H613" s="4" t="str">
        <f>IFERROR(VLOOKUP($A613,'Raw - F'!$B:$O,13,FALSE),"")</f>
        <v>61-80</v>
      </c>
      <c r="I613" s="2" t="str">
        <f>IFERROR(VLOOKUP($A613,'Raw - F'!$B:$O,10,FALSE),"")</f>
        <v>A</v>
      </c>
      <c r="J613" s="2" t="str">
        <f>IFERROR(VLOOKUP($A613,'Raw - F'!$B:$P,15,FALSE),"")</f>
        <v>7f</v>
      </c>
      <c r="K613" s="16" t="str">
        <f>SUBSTITUTE(IFERROR(VLOOKUP($A613,'Raw - F'!$B:$X,23,FALSE),""),0,"")</f>
        <v xml:space="preserve"> </v>
      </c>
      <c r="L613" s="22" t="str">
        <f>IF(VLOOKUP($A613,'Raw - F'!$B:$AA,24,FALSE)="","",VLOOKUP($A613,'Raw - F'!$B:$AA,24,FALSE))</f>
        <v/>
      </c>
      <c r="M613" s="16" t="str">
        <f>SUBSTITUTE(IFERROR(VLOOKUP($A613,'Raw - F'!$B:$X,22,FALSE),""),0,"")</f>
        <v xml:space="preserve"> </v>
      </c>
      <c r="N613" s="16" t="str">
        <f>SUBSTITUTE(IFERROR(VLOOKUP($A613,'Raw - F'!$B:$X,8,FALSE),""),0,"")</f>
        <v/>
      </c>
      <c r="O613" s="16" t="str">
        <f>SUBSTITUTE(IFERROR(VLOOKUP($A613,'Raw - F'!$B:$AA,25,FALSE),""),0,"")</f>
        <v/>
      </c>
      <c r="P613" s="16" t="str">
        <f>SUBSTITUTE(IFERROR(VLOOKUP($A613,'Raw - F'!$B:$AA,21,FALSE),""),0,"")</f>
        <v/>
      </c>
    </row>
    <row r="614" spans="1:16" x14ac:dyDescent="0.35">
      <c r="A614">
        <v>605</v>
      </c>
      <c r="B614" s="9">
        <f>IFERROR(VLOOKUP($A614,'Raw - F'!$B:$R,2,FALSE),"")</f>
        <v>44344</v>
      </c>
      <c r="C614" s="2" t="str">
        <f>IFERROR(VLOOKUP($A614,'Raw - F'!$B:$R,3,FALSE),"")</f>
        <v>WOLVERHAMPTON</v>
      </c>
      <c r="D614" s="2" t="str">
        <f>IFERROR(VLOOKUP($A614,'Raw - F'!$B:$R,6,FALSE),"")</f>
        <v>Hcap</v>
      </c>
      <c r="E614" s="2" t="str">
        <f>SUBSTITUTE(IFERROR(VLOOKUP($A614,'Raw - F'!$B:$O,9,FALSE),""),"0","")</f>
        <v>4yo+</v>
      </c>
      <c r="F614" s="2" t="str">
        <f>SUBSTITUTE(IFERROR(VLOOKUP($A614,'Raw - F'!$B:$O,7,FALSE),""),"0","")</f>
        <v>Open</v>
      </c>
      <c r="G614" s="2">
        <f>IFERROR(IF(VLOOKUP($A614,'Raw - F'!$B:$O,11,FALSE)&gt;1,VLOOKUP($A614,'Raw - F'!$B:$O,11,FALSE),IF(VLOOKUP($A614,'Raw - F'!$B:$M,12,FALSE)&lt;&gt;"",VLOOKUP($A614,'Raw - F'!$B:$M,12,FALSE),"")),"")</f>
        <v>5</v>
      </c>
      <c r="H614" s="4" t="str">
        <f>IFERROR(VLOOKUP($A614,'Raw - F'!$B:$O,13,FALSE),"")</f>
        <v>56-75</v>
      </c>
      <c r="I614" s="2" t="str">
        <f>IFERROR(VLOOKUP($A614,'Raw - F'!$B:$O,10,FALSE),"")</f>
        <v>A</v>
      </c>
      <c r="J614" s="2" t="str">
        <f>IFERROR(VLOOKUP($A614,'Raw - F'!$B:$P,15,FALSE),"")</f>
        <v>1m 4f</v>
      </c>
      <c r="K614" s="16" t="str">
        <f>SUBSTITUTE(IFERROR(VLOOKUP($A614,'Raw - F'!$B:$X,23,FALSE),""),0,"")</f>
        <v xml:space="preserve"> </v>
      </c>
      <c r="L614" s="22" t="str">
        <f>IF(VLOOKUP($A614,'Raw - F'!$B:$AA,24,FALSE)="","",VLOOKUP($A614,'Raw - F'!$B:$AA,24,FALSE))</f>
        <v/>
      </c>
      <c r="M614" s="16" t="str">
        <f>SUBSTITUTE(IFERROR(VLOOKUP($A614,'Raw - F'!$B:$X,22,FALSE),""),0,"")</f>
        <v xml:space="preserve"> </v>
      </c>
      <c r="N614" s="16" t="str">
        <f>SUBSTITUTE(IFERROR(VLOOKUP($A614,'Raw - F'!$B:$X,8,FALSE),""),0,"")</f>
        <v/>
      </c>
      <c r="O614" s="16" t="str">
        <f>SUBSTITUTE(IFERROR(VLOOKUP($A614,'Raw - F'!$B:$AA,25,FALSE),""),0,"")</f>
        <v/>
      </c>
      <c r="P614" s="16" t="str">
        <f>SUBSTITUTE(IFERROR(VLOOKUP($A614,'Raw - F'!$B:$AA,21,FALSE),""),0,"")</f>
        <v/>
      </c>
    </row>
    <row r="615" spans="1:16" x14ac:dyDescent="0.35">
      <c r="A615">
        <v>606</v>
      </c>
      <c r="B615" s="9">
        <f>IFERROR(VLOOKUP($A615,'Raw - F'!$B:$R,2,FALSE),"")</f>
        <v>44344</v>
      </c>
      <c r="C615" s="2" t="str">
        <f>IFERROR(VLOOKUP($A615,'Raw - F'!$B:$R,3,FALSE),"")</f>
        <v>WOLVERHAMPTON</v>
      </c>
      <c r="D615" s="2" t="str">
        <f>IFERROR(VLOOKUP($A615,'Raw - F'!$B:$R,6,FALSE),"")</f>
        <v>WFA</v>
      </c>
      <c r="E615" s="2" t="str">
        <f>SUBSTITUTE(IFERROR(VLOOKUP($A615,'Raw - F'!$B:$O,9,FALSE),""),"0","")</f>
        <v>3-5yo</v>
      </c>
      <c r="F615" s="2" t="str">
        <f>SUBSTITUTE(IFERROR(VLOOKUP($A615,'Raw - F'!$B:$O,7,FALSE),""),"0","")</f>
        <v>Nov</v>
      </c>
      <c r="G615" s="2">
        <f>IFERROR(IF(VLOOKUP($A615,'Raw - F'!$B:$O,11,FALSE)&gt;1,VLOOKUP($A615,'Raw - F'!$B:$O,11,FALSE),IF(VLOOKUP($A615,'Raw - F'!$B:$M,12,FALSE)&lt;&gt;"",VLOOKUP($A615,'Raw - F'!$B:$M,12,FALSE),"")),"")</f>
        <v>5</v>
      </c>
      <c r="H615" s="4" t="str">
        <f>IFERROR(VLOOKUP($A615,'Raw - F'!$B:$O,13,FALSE),"")</f>
        <v>Open</v>
      </c>
      <c r="I615" s="2" t="str">
        <f>IFERROR(VLOOKUP($A615,'Raw - F'!$B:$O,10,FALSE),"")</f>
        <v>F</v>
      </c>
      <c r="J615" s="2" t="str">
        <f>IFERROR(VLOOKUP($A615,'Raw - F'!$B:$P,15,FALSE),"")</f>
        <v>1m</v>
      </c>
      <c r="K615" s="16" t="str">
        <f>SUBSTITUTE(IFERROR(VLOOKUP($A615,'Raw - F'!$B:$X,23,FALSE),""),0,"")</f>
        <v>Med.</v>
      </c>
      <c r="L615" s="22">
        <f>IF(VLOOKUP($A615,'Raw - F'!$B:$AA,24,FALSE)="","",VLOOKUP($A615,'Raw - F'!$B:$AA,24,FALSE))</f>
        <v>24000</v>
      </c>
      <c r="M615" s="16" t="str">
        <f>SUBSTITUTE(IFERROR(VLOOKUP($A615,'Raw - F'!$B:$X,22,FALSE),""),0,"")</f>
        <v xml:space="preserve"> </v>
      </c>
      <c r="N615" s="16" t="str">
        <f>SUBSTITUTE(IFERROR(VLOOKUP($A615,'Raw - F'!$B:$X,8,FALSE),""),0,"")</f>
        <v/>
      </c>
      <c r="O615" s="16" t="str">
        <f>SUBSTITUTE(IFERROR(VLOOKUP($A615,'Raw - F'!$B:$AA,25,FALSE),""),0,"")</f>
        <v/>
      </c>
      <c r="P615" s="16" t="str">
        <f>SUBSTITUTE(IFERROR(VLOOKUP($A615,'Raw - F'!$B:$AA,21,FALSE),""),0,"")</f>
        <v/>
      </c>
    </row>
    <row r="616" spans="1:16" x14ac:dyDescent="0.35">
      <c r="A616">
        <v>607</v>
      </c>
      <c r="B616" s="9">
        <f>IFERROR(VLOOKUP($A616,'Raw - F'!$B:$R,2,FALSE),"")</f>
        <v>44344</v>
      </c>
      <c r="C616" s="2" t="str">
        <f>IFERROR(VLOOKUP($A616,'Raw - F'!$B:$R,3,FALSE),"")</f>
        <v>WOLVERHAMPTON</v>
      </c>
      <c r="D616" s="2" t="str">
        <f>IFERROR(VLOOKUP($A616,'Raw - F'!$B:$R,6,FALSE),"")</f>
        <v>Hcap</v>
      </c>
      <c r="E616" s="2" t="str">
        <f>SUBSTITUTE(IFERROR(VLOOKUP($A616,'Raw - F'!$B:$O,9,FALSE),""),"0","")</f>
        <v>4yo+</v>
      </c>
      <c r="F616" s="2" t="str">
        <f>SUBSTITUTE(IFERROR(VLOOKUP($A616,'Raw - F'!$B:$O,7,FALSE),""),"0","")</f>
        <v>Open</v>
      </c>
      <c r="G616" s="2">
        <f>IFERROR(IF(VLOOKUP($A616,'Raw - F'!$B:$O,11,FALSE)&gt;1,VLOOKUP($A616,'Raw - F'!$B:$O,11,FALSE),IF(VLOOKUP($A616,'Raw - F'!$B:$M,12,FALSE)&lt;&gt;"",VLOOKUP($A616,'Raw - F'!$B:$M,12,FALSE),"")),"")</f>
        <v>6</v>
      </c>
      <c r="H616" s="4" t="str">
        <f>IFERROR(VLOOKUP($A616,'Raw - F'!$B:$O,13,FALSE),"")</f>
        <v>46-55</v>
      </c>
      <c r="I616" s="2" t="str">
        <f>IFERROR(VLOOKUP($A616,'Raw - F'!$B:$O,10,FALSE),"")</f>
        <v>A</v>
      </c>
      <c r="J616" s="2" t="str">
        <f>IFERROR(VLOOKUP($A616,'Raw - F'!$B:$P,15,FALSE),"")</f>
        <v>2m+</v>
      </c>
      <c r="K616" s="16" t="str">
        <f>SUBSTITUTE(IFERROR(VLOOKUP($A616,'Raw - F'!$B:$X,23,FALSE),""),0,"")</f>
        <v xml:space="preserve"> </v>
      </c>
      <c r="L616" s="22" t="str">
        <f>IF(VLOOKUP($A616,'Raw - F'!$B:$AA,24,FALSE)="","",VLOOKUP($A616,'Raw - F'!$B:$AA,24,FALSE))</f>
        <v/>
      </c>
      <c r="M616" s="16" t="str">
        <f>SUBSTITUTE(IFERROR(VLOOKUP($A616,'Raw - F'!$B:$X,22,FALSE),""),0,"")</f>
        <v/>
      </c>
      <c r="N616" s="16" t="str">
        <f>SUBSTITUTE(IFERROR(VLOOKUP($A616,'Raw - F'!$B:$X,8,FALSE),""),0,"")</f>
        <v/>
      </c>
      <c r="O616" s="16" t="str">
        <f>SUBSTITUTE(IFERROR(VLOOKUP($A616,'Raw - F'!$B:$AA,25,FALSE),""),0,"")</f>
        <v/>
      </c>
      <c r="P616" s="16" t="str">
        <f>SUBSTITUTE(IFERROR(VLOOKUP($A616,'Raw - F'!$B:$AA,21,FALSE),""),0,"")</f>
        <v/>
      </c>
    </row>
    <row r="617" spans="1:16" x14ac:dyDescent="0.35">
      <c r="A617">
        <v>608</v>
      </c>
      <c r="B617" s="9">
        <f>IFERROR(VLOOKUP($A617,'Raw - F'!$B:$R,2,FALSE),"")</f>
        <v>44344</v>
      </c>
      <c r="C617" s="2" t="str">
        <f>IFERROR(VLOOKUP($A617,'Raw - F'!$B:$R,3,FALSE),"")</f>
        <v>WOLVERHAMPTON</v>
      </c>
      <c r="D617" s="2" t="str">
        <f>IFERROR(VLOOKUP($A617,'Raw - F'!$B:$R,6,FALSE),"")</f>
        <v>Hcap</v>
      </c>
      <c r="E617" s="2" t="str">
        <f>SUBSTITUTE(IFERROR(VLOOKUP($A617,'Raw - F'!$B:$O,9,FALSE),""),"0","")</f>
        <v>3yo+</v>
      </c>
      <c r="F617" s="2" t="str">
        <f>SUBSTITUTE(IFERROR(VLOOKUP($A617,'Raw - F'!$B:$O,7,FALSE),""),"0","")</f>
        <v>Open</v>
      </c>
      <c r="G617" s="2">
        <f>IFERROR(IF(VLOOKUP($A617,'Raw - F'!$B:$O,11,FALSE)&gt;1,VLOOKUP($A617,'Raw - F'!$B:$O,11,FALSE),IF(VLOOKUP($A617,'Raw - F'!$B:$M,12,FALSE)&lt;&gt;"",VLOOKUP($A617,'Raw - F'!$B:$M,12,FALSE),"")),"")</f>
        <v>6</v>
      </c>
      <c r="H617" s="4" t="str">
        <f>IFERROR(VLOOKUP($A617,'Raw - F'!$B:$O,13,FALSE),"")</f>
        <v>46-60</v>
      </c>
      <c r="I617" s="2" t="str">
        <f>IFERROR(VLOOKUP($A617,'Raw - F'!$B:$O,10,FALSE),"")</f>
        <v>A</v>
      </c>
      <c r="J617" s="2" t="str">
        <f>IFERROR(VLOOKUP($A617,'Raw - F'!$B:$P,15,FALSE),"")</f>
        <v>5f</v>
      </c>
      <c r="K617" s="16" t="str">
        <f>SUBSTITUTE(IFERROR(VLOOKUP($A617,'Raw - F'!$B:$X,23,FALSE),""),0,"")</f>
        <v xml:space="preserve"> </v>
      </c>
      <c r="L617" s="22" t="str">
        <f>IF(VLOOKUP($A617,'Raw - F'!$B:$AA,24,FALSE)="","",VLOOKUP($A617,'Raw - F'!$B:$AA,24,FALSE))</f>
        <v/>
      </c>
      <c r="M617" s="16" t="str">
        <f>SUBSTITUTE(IFERROR(VLOOKUP($A617,'Raw - F'!$B:$X,22,FALSE),""),0,"")</f>
        <v xml:space="preserve"> </v>
      </c>
      <c r="N617" s="16" t="str">
        <f>SUBSTITUTE(IFERROR(VLOOKUP($A617,'Raw - F'!$B:$X,8,FALSE),""),0,"")</f>
        <v/>
      </c>
      <c r="O617" s="16" t="str">
        <f>SUBSTITUTE(IFERROR(VLOOKUP($A617,'Raw - F'!$B:$AA,25,FALSE),""),0,"")</f>
        <v/>
      </c>
      <c r="P617" s="16" t="str">
        <f>SUBSTITUTE(IFERROR(VLOOKUP($A617,'Raw - F'!$B:$AA,21,FALSE),""),0,"")</f>
        <v/>
      </c>
    </row>
    <row r="618" spans="1:16" x14ac:dyDescent="0.35">
      <c r="A618">
        <v>609</v>
      </c>
      <c r="B618" s="9">
        <f>IFERROR(VLOOKUP($A618,'Raw - F'!$B:$R,2,FALSE),"")</f>
        <v>44344</v>
      </c>
      <c r="C618" s="2" t="str">
        <f>IFERROR(VLOOKUP($A618,'Raw - F'!$B:$R,3,FALSE),"")</f>
        <v>WOLVERHAMPTON</v>
      </c>
      <c r="D618" s="2" t="str">
        <f>IFERROR(VLOOKUP($A618,'Raw - F'!$B:$R,6,FALSE),"")</f>
        <v>Hcap</v>
      </c>
      <c r="E618" s="2" t="str">
        <f>SUBSTITUTE(IFERROR(VLOOKUP($A618,'Raw - F'!$B:$O,9,FALSE),""),"0","")</f>
        <v>3yo</v>
      </c>
      <c r="F618" s="2" t="str">
        <f>SUBSTITUTE(IFERROR(VLOOKUP($A618,'Raw - F'!$B:$O,7,FALSE),""),"0","")</f>
        <v>Open</v>
      </c>
      <c r="G618" s="2">
        <f>IFERROR(IF(VLOOKUP($A618,'Raw - F'!$B:$O,11,FALSE)&gt;1,VLOOKUP($A618,'Raw - F'!$B:$O,11,FALSE),IF(VLOOKUP($A618,'Raw - F'!$B:$M,12,FALSE)&lt;&gt;"",VLOOKUP($A618,'Raw - F'!$B:$M,12,FALSE),"")),"")</f>
        <v>6</v>
      </c>
      <c r="H618" s="4" t="str">
        <f>IFERROR(VLOOKUP($A618,'Raw - F'!$B:$O,13,FALSE),"")</f>
        <v>46-55</v>
      </c>
      <c r="I618" s="2" t="str">
        <f>IFERROR(VLOOKUP($A618,'Raw - F'!$B:$O,10,FALSE),"")</f>
        <v>A</v>
      </c>
      <c r="J618" s="2" t="str">
        <f>IFERROR(VLOOKUP($A618,'Raw - F'!$B:$P,15,FALSE),"")</f>
        <v>6f</v>
      </c>
      <c r="K618" s="16" t="str">
        <f>SUBSTITUTE(IFERROR(VLOOKUP($A618,'Raw - F'!$B:$X,23,FALSE),""),0,"")</f>
        <v xml:space="preserve"> </v>
      </c>
      <c r="L618" s="22" t="str">
        <f>IF(VLOOKUP($A618,'Raw - F'!$B:$AA,24,FALSE)="","",VLOOKUP($A618,'Raw - F'!$B:$AA,24,FALSE))</f>
        <v/>
      </c>
      <c r="M618" s="16" t="str">
        <f>SUBSTITUTE(IFERROR(VLOOKUP($A618,'Raw - F'!$B:$X,22,FALSE),""),0,"")</f>
        <v xml:space="preserve"> </v>
      </c>
      <c r="N618" s="16" t="str">
        <f>SUBSTITUTE(IFERROR(VLOOKUP($A618,'Raw - F'!$B:$X,8,FALSE),""),0,"")</f>
        <v/>
      </c>
      <c r="O618" s="16" t="str">
        <f>SUBSTITUTE(IFERROR(VLOOKUP($A618,'Raw - F'!$B:$AA,25,FALSE),""),0,"")</f>
        <v/>
      </c>
      <c r="P618" s="16" t="str">
        <f>SUBSTITUTE(IFERROR(VLOOKUP($A618,'Raw - F'!$B:$AA,21,FALSE),""),0,"")</f>
        <v/>
      </c>
    </row>
    <row r="619" spans="1:16" x14ac:dyDescent="0.35">
      <c r="A619">
        <v>610</v>
      </c>
      <c r="B619" s="9">
        <f>IFERROR(VLOOKUP($A619,'Raw - F'!$B:$R,2,FALSE),"")</f>
        <v>44344</v>
      </c>
      <c r="C619" s="2" t="str">
        <f>IFERROR(VLOOKUP($A619,'Raw - F'!$B:$R,3,FALSE),"")</f>
        <v>WOLVERHAMPTON</v>
      </c>
      <c r="D619" s="2" t="str">
        <f>IFERROR(VLOOKUP($A619,'Raw - F'!$B:$R,6,FALSE),"")</f>
        <v>WFA</v>
      </c>
      <c r="E619" s="2" t="str">
        <f>SUBSTITUTE(IFERROR(VLOOKUP($A619,'Raw - F'!$B:$O,9,FALSE),""),"0","")</f>
        <v>4yo+</v>
      </c>
      <c r="F619" s="2" t="str">
        <f>SUBSTITUTE(IFERROR(VLOOKUP($A619,'Raw - F'!$B:$O,7,FALSE),""),"0","")</f>
        <v>Open</v>
      </c>
      <c r="G619" s="2">
        <f>IFERROR(IF(VLOOKUP($A619,'Raw - F'!$B:$O,11,FALSE)&gt;1,VLOOKUP($A619,'Raw - F'!$B:$O,11,FALSE),IF(VLOOKUP($A619,'Raw - F'!$B:$M,12,FALSE)&lt;&gt;"",VLOOKUP($A619,'Raw - F'!$B:$M,12,FALSE),"")),"")</f>
        <v>6</v>
      </c>
      <c r="H619" s="4" t="str">
        <f>IFERROR(VLOOKUP($A619,'Raw - F'!$B:$O,13,FALSE),"")</f>
        <v>0-50</v>
      </c>
      <c r="I619" s="2" t="str">
        <f>IFERROR(VLOOKUP($A619,'Raw - F'!$B:$O,10,FALSE),"")</f>
        <v>A</v>
      </c>
      <c r="J619" s="2" t="str">
        <f>IFERROR(VLOOKUP($A619,'Raw - F'!$B:$P,15,FALSE),"")</f>
        <v>1m</v>
      </c>
      <c r="K619" s="16" t="str">
        <f>SUBSTITUTE(IFERROR(VLOOKUP($A619,'Raw - F'!$B:$X,23,FALSE),""),0,"")</f>
        <v xml:space="preserve"> </v>
      </c>
      <c r="L619" s="22" t="str">
        <f>IF(VLOOKUP($A619,'Raw - F'!$B:$AA,24,FALSE)="","",VLOOKUP($A619,'Raw - F'!$B:$AA,24,FALSE))</f>
        <v/>
      </c>
      <c r="M619" s="16" t="str">
        <f>SUBSTITUTE(IFERROR(VLOOKUP($A619,'Raw - F'!$B:$X,22,FALSE),""),0,"")</f>
        <v xml:space="preserve"> </v>
      </c>
      <c r="N619" s="16" t="str">
        <f>SUBSTITUTE(IFERROR(VLOOKUP($A619,'Raw - F'!$B:$X,8,FALSE),""),0,"")</f>
        <v>Classified</v>
      </c>
      <c r="O619" s="16" t="str">
        <f>SUBSTITUTE(IFERROR(VLOOKUP($A619,'Raw - F'!$B:$AA,25,FALSE),""),0,"")</f>
        <v/>
      </c>
      <c r="P619" s="16" t="str">
        <f>SUBSTITUTE(IFERROR(VLOOKUP($A619,'Raw - F'!$B:$AA,21,FALSE),""),0,"")</f>
        <v/>
      </c>
    </row>
    <row r="620" spans="1:16" x14ac:dyDescent="0.35">
      <c r="A620">
        <v>611</v>
      </c>
      <c r="B620" s="9">
        <f>IFERROR(VLOOKUP($A620,'Raw - F'!$B:$R,2,FALSE),"")</f>
        <v>44345</v>
      </c>
      <c r="C620" s="2" t="str">
        <f>IFERROR(VLOOKUP($A620,'Raw - F'!$B:$R,3,FALSE),"")</f>
        <v>BEVERLEY</v>
      </c>
      <c r="D620" s="2" t="str">
        <f>IFERROR(VLOOKUP($A620,'Raw - F'!$B:$R,6,FALSE),"")</f>
        <v>WFA</v>
      </c>
      <c r="E620" s="2" t="str">
        <f>SUBSTITUTE(IFERROR(VLOOKUP($A620,'Raw - F'!$B:$O,9,FALSE),""),"0","")</f>
        <v>2yo</v>
      </c>
      <c r="F620" s="2" t="str">
        <f>SUBSTITUTE(IFERROR(VLOOKUP($A620,'Raw - F'!$B:$O,7,FALSE),""),"0","")</f>
        <v>Open</v>
      </c>
      <c r="G620" s="2">
        <f>IFERROR(IF(VLOOKUP($A620,'Raw - F'!$B:$O,11,FALSE)&gt;1,VLOOKUP($A620,'Raw - F'!$B:$O,11,FALSE),IF(VLOOKUP($A620,'Raw - F'!$B:$M,12,FALSE)&lt;&gt;"",VLOOKUP($A620,'Raw - F'!$B:$M,12,FALSE),"")),"")</f>
        <v>2</v>
      </c>
      <c r="H620" s="4" t="str">
        <f>IFERROR(VLOOKUP($A620,'Raw - F'!$B:$O,13,FALSE),"")</f>
        <v>Open</v>
      </c>
      <c r="I620" s="2" t="str">
        <f>IFERROR(VLOOKUP($A620,'Raw - F'!$B:$O,10,FALSE),"")</f>
        <v>C</v>
      </c>
      <c r="J620" s="2" t="str">
        <f>IFERROR(VLOOKUP($A620,'Raw - F'!$B:$P,15,FALSE),"")</f>
        <v>5f</v>
      </c>
      <c r="K620" s="16" t="str">
        <f>SUBSTITUTE(IFERROR(VLOOKUP($A620,'Raw - F'!$B:$X,23,FALSE),""),0,"")</f>
        <v xml:space="preserve"> </v>
      </c>
      <c r="L620" s="22" t="str">
        <f>IF(VLOOKUP($A620,'Raw - F'!$B:$AA,24,FALSE)="","",VLOOKUP($A620,'Raw - F'!$B:$AA,24,FALSE))</f>
        <v/>
      </c>
      <c r="M620" s="16" t="str">
        <f>SUBSTITUTE(IFERROR(VLOOKUP($A620,'Raw - F'!$B:$X,22,FALSE),""),0,"")</f>
        <v xml:space="preserve"> </v>
      </c>
      <c r="N620" s="16" t="str">
        <f>SUBSTITUTE(IFERROR(VLOOKUP($A620,'Raw - F'!$B:$X,8,FALSE),""),0,"")</f>
        <v>Conditions</v>
      </c>
      <c r="O620" s="16" t="str">
        <f>SUBSTITUTE(IFERROR(VLOOKUP($A620,'Raw - F'!$B:$AA,25,FALSE),""),0,"")</f>
        <v/>
      </c>
      <c r="P620" s="16" t="str">
        <f>SUBSTITUTE(IFERROR(VLOOKUP($A620,'Raw - F'!$B:$AA,21,FALSE),""),0,"")</f>
        <v/>
      </c>
    </row>
    <row r="621" spans="1:16" x14ac:dyDescent="0.35">
      <c r="A621">
        <v>612</v>
      </c>
      <c r="B621" s="9">
        <f>IFERROR(VLOOKUP($A621,'Raw - F'!$B:$R,2,FALSE),"")</f>
        <v>44345</v>
      </c>
      <c r="C621" s="2" t="str">
        <f>IFERROR(VLOOKUP($A621,'Raw - F'!$B:$R,3,FALSE),"")</f>
        <v>BEVERLEY</v>
      </c>
      <c r="D621" s="2" t="str">
        <f>IFERROR(VLOOKUP($A621,'Raw - F'!$B:$R,6,FALSE),"")</f>
        <v>WFA</v>
      </c>
      <c r="E621" s="2" t="str">
        <f>SUBSTITUTE(IFERROR(VLOOKUP($A621,'Raw - F'!$B:$O,9,FALSE),""),"0","")</f>
        <v>2yo</v>
      </c>
      <c r="F621" s="2" t="str">
        <f>SUBSTITUTE(IFERROR(VLOOKUP($A621,'Raw - F'!$B:$O,7,FALSE),""),"0","")</f>
        <v>Open</v>
      </c>
      <c r="G621" s="2">
        <f>IFERROR(IF(VLOOKUP($A621,'Raw - F'!$B:$O,11,FALSE)&gt;1,VLOOKUP($A621,'Raw - F'!$B:$O,11,FALSE),IF(VLOOKUP($A621,'Raw - F'!$B:$M,12,FALSE)&lt;&gt;"",VLOOKUP($A621,'Raw - F'!$B:$M,12,FALSE),"")),"")</f>
        <v>2</v>
      </c>
      <c r="H621" s="4" t="str">
        <f>IFERROR(VLOOKUP($A621,'Raw - F'!$B:$O,13,FALSE),"")</f>
        <v>Open</v>
      </c>
      <c r="I621" s="2" t="str">
        <f>IFERROR(VLOOKUP($A621,'Raw - F'!$B:$O,10,FALSE),"")</f>
        <v>F</v>
      </c>
      <c r="J621" s="2" t="str">
        <f>IFERROR(VLOOKUP($A621,'Raw - F'!$B:$P,15,FALSE),"")</f>
        <v>5f</v>
      </c>
      <c r="K621" s="16" t="str">
        <f>SUBSTITUTE(IFERROR(VLOOKUP($A621,'Raw - F'!$B:$X,23,FALSE),""),0,"")</f>
        <v xml:space="preserve"> </v>
      </c>
      <c r="L621" s="22" t="str">
        <f>IF(VLOOKUP($A621,'Raw - F'!$B:$AA,24,FALSE)="","",VLOOKUP($A621,'Raw - F'!$B:$AA,24,FALSE))</f>
        <v/>
      </c>
      <c r="M621" s="16" t="str">
        <f>SUBSTITUTE(IFERROR(VLOOKUP($A621,'Raw - F'!$B:$X,22,FALSE),""),0,"")</f>
        <v xml:space="preserve"> </v>
      </c>
      <c r="N621" s="16" t="str">
        <f>SUBSTITUTE(IFERROR(VLOOKUP($A621,'Raw - F'!$B:$X,8,FALSE),""),0,"")</f>
        <v>Conditions</v>
      </c>
      <c r="O621" s="16" t="str">
        <f>SUBSTITUTE(IFERROR(VLOOKUP($A621,'Raw - F'!$B:$AA,25,FALSE),""),0,"")</f>
        <v/>
      </c>
      <c r="P621" s="16" t="str">
        <f>SUBSTITUTE(IFERROR(VLOOKUP($A621,'Raw - F'!$B:$AA,21,FALSE),""),0,"")</f>
        <v/>
      </c>
    </row>
    <row r="622" spans="1:16" x14ac:dyDescent="0.35">
      <c r="A622">
        <v>613</v>
      </c>
      <c r="B622" s="9">
        <f>IFERROR(VLOOKUP($A622,'Raw - F'!$B:$R,2,FALSE),"")</f>
        <v>44345</v>
      </c>
      <c r="C622" s="2" t="str">
        <f>IFERROR(VLOOKUP($A622,'Raw - F'!$B:$R,3,FALSE),"")</f>
        <v>BEVERLEY</v>
      </c>
      <c r="D622" s="2" t="str">
        <f>IFERROR(VLOOKUP($A622,'Raw - F'!$B:$R,6,FALSE),"")</f>
        <v>Hcap</v>
      </c>
      <c r="E622" s="2" t="str">
        <f>SUBSTITUTE(IFERROR(VLOOKUP($A622,'Raw - F'!$B:$O,9,FALSE),""),"0","")</f>
        <v>3yo+</v>
      </c>
      <c r="F622" s="2" t="str">
        <f>SUBSTITUTE(IFERROR(VLOOKUP($A622,'Raw - F'!$B:$O,7,FALSE),""),"0","")</f>
        <v>Open</v>
      </c>
      <c r="G622" s="2">
        <f>IFERROR(IF(VLOOKUP($A622,'Raw - F'!$B:$O,11,FALSE)&gt;1,VLOOKUP($A622,'Raw - F'!$B:$O,11,FALSE),IF(VLOOKUP($A622,'Raw - F'!$B:$M,12,FALSE)&lt;&gt;"",VLOOKUP($A622,'Raw - F'!$B:$M,12,FALSE),"")),"")</f>
        <v>3</v>
      </c>
      <c r="H622" s="4" t="str">
        <f>IFERROR(VLOOKUP($A622,'Raw - F'!$B:$O,13,FALSE),"")</f>
        <v>76-95</v>
      </c>
      <c r="I622" s="2" t="str">
        <f>IFERROR(VLOOKUP($A622,'Raw - F'!$B:$O,10,FALSE),"")</f>
        <v>A</v>
      </c>
      <c r="J622" s="2" t="str">
        <f>IFERROR(VLOOKUP($A622,'Raw - F'!$B:$P,15,FALSE),"")</f>
        <v>7f</v>
      </c>
      <c r="K622" s="16" t="str">
        <f>SUBSTITUTE(IFERROR(VLOOKUP($A622,'Raw - F'!$B:$X,23,FALSE),""),0,"")</f>
        <v xml:space="preserve"> </v>
      </c>
      <c r="L622" s="22" t="str">
        <f>IF(VLOOKUP($A622,'Raw - F'!$B:$AA,24,FALSE)="","",VLOOKUP($A622,'Raw - F'!$B:$AA,24,FALSE))</f>
        <v/>
      </c>
      <c r="M622" s="16" t="str">
        <f>SUBSTITUTE(IFERROR(VLOOKUP($A622,'Raw - F'!$B:$X,22,FALSE),""),0,"")</f>
        <v xml:space="preserve"> </v>
      </c>
      <c r="N622" s="16" t="str">
        <f>SUBSTITUTE(IFERROR(VLOOKUP($A622,'Raw - F'!$B:$X,8,FALSE),""),0,"")</f>
        <v/>
      </c>
      <c r="O622" s="16" t="str">
        <f>SUBSTITUTE(IFERROR(VLOOKUP($A622,'Raw - F'!$B:$AA,25,FALSE),""),0,"")</f>
        <v/>
      </c>
      <c r="P622" s="16" t="str">
        <f>SUBSTITUTE(IFERROR(VLOOKUP($A622,'Raw - F'!$B:$AA,21,FALSE),""),0,"")</f>
        <v/>
      </c>
    </row>
    <row r="623" spans="1:16" x14ac:dyDescent="0.35">
      <c r="A623">
        <v>614</v>
      </c>
      <c r="B623" s="9">
        <f>IFERROR(VLOOKUP($A623,'Raw - F'!$B:$R,2,FALSE),"")</f>
        <v>44345</v>
      </c>
      <c r="C623" s="2" t="str">
        <f>IFERROR(VLOOKUP($A623,'Raw - F'!$B:$R,3,FALSE),"")</f>
        <v>BEVERLEY</v>
      </c>
      <c r="D623" s="2" t="str">
        <f>IFERROR(VLOOKUP($A623,'Raw - F'!$B:$R,6,FALSE),"")</f>
        <v>Hcap</v>
      </c>
      <c r="E623" s="2" t="str">
        <f>SUBSTITUTE(IFERROR(VLOOKUP($A623,'Raw - F'!$B:$O,9,FALSE),""),"0","")</f>
        <v>4yo+</v>
      </c>
      <c r="F623" s="2" t="str">
        <f>SUBSTITUTE(IFERROR(VLOOKUP($A623,'Raw - F'!$B:$O,7,FALSE),""),"0","")</f>
        <v>Open</v>
      </c>
      <c r="G623" s="2">
        <f>IFERROR(IF(VLOOKUP($A623,'Raw - F'!$B:$O,11,FALSE)&gt;1,VLOOKUP($A623,'Raw - F'!$B:$O,11,FALSE),IF(VLOOKUP($A623,'Raw - F'!$B:$M,12,FALSE)&lt;&gt;"",VLOOKUP($A623,'Raw - F'!$B:$M,12,FALSE),"")),"")</f>
        <v>4</v>
      </c>
      <c r="H623" s="4" t="str">
        <f>IFERROR(VLOOKUP($A623,'Raw - F'!$B:$O,13,FALSE),"")</f>
        <v>61-80</v>
      </c>
      <c r="I623" s="2" t="str">
        <f>IFERROR(VLOOKUP($A623,'Raw - F'!$B:$O,10,FALSE),"")</f>
        <v>A</v>
      </c>
      <c r="J623" s="2" t="str">
        <f>IFERROR(VLOOKUP($A623,'Raw - F'!$B:$P,15,FALSE),"")</f>
        <v>1m 2f</v>
      </c>
      <c r="K623" s="16" t="str">
        <f>SUBSTITUTE(IFERROR(VLOOKUP($A623,'Raw - F'!$B:$X,23,FALSE),""),0,"")</f>
        <v xml:space="preserve"> </v>
      </c>
      <c r="L623" s="22" t="str">
        <f>IF(VLOOKUP($A623,'Raw - F'!$B:$AA,24,FALSE)="","",VLOOKUP($A623,'Raw - F'!$B:$AA,24,FALSE))</f>
        <v/>
      </c>
      <c r="M623" s="16" t="str">
        <f>SUBSTITUTE(IFERROR(VLOOKUP($A623,'Raw - F'!$B:$X,22,FALSE),""),0,"")</f>
        <v xml:space="preserve"> </v>
      </c>
      <c r="N623" s="16" t="str">
        <f>SUBSTITUTE(IFERROR(VLOOKUP($A623,'Raw - F'!$B:$X,8,FALSE),""),0,"")</f>
        <v/>
      </c>
      <c r="O623" s="16" t="str">
        <f>SUBSTITUTE(IFERROR(VLOOKUP($A623,'Raw - F'!$B:$AA,25,FALSE),""),0,"")</f>
        <v/>
      </c>
      <c r="P623" s="16" t="str">
        <f>SUBSTITUTE(IFERROR(VLOOKUP($A623,'Raw - F'!$B:$AA,21,FALSE),""),0,"")</f>
        <v/>
      </c>
    </row>
    <row r="624" spans="1:16" x14ac:dyDescent="0.35">
      <c r="A624">
        <v>615</v>
      </c>
      <c r="B624" s="9">
        <f>IFERROR(VLOOKUP($A624,'Raw - F'!$B:$R,2,FALSE),"")</f>
        <v>44345</v>
      </c>
      <c r="C624" s="2" t="str">
        <f>IFERROR(VLOOKUP($A624,'Raw - F'!$B:$R,3,FALSE),"")</f>
        <v>BEVERLEY</v>
      </c>
      <c r="D624" s="2" t="str">
        <f>IFERROR(VLOOKUP($A624,'Raw - F'!$B:$R,6,FALSE),"")</f>
        <v>Hcap</v>
      </c>
      <c r="E624" s="2" t="str">
        <f>SUBSTITUTE(IFERROR(VLOOKUP($A624,'Raw - F'!$B:$O,9,FALSE),""),"0","")</f>
        <v>3yo</v>
      </c>
      <c r="F624" s="2" t="str">
        <f>SUBSTITUTE(IFERROR(VLOOKUP($A624,'Raw - F'!$B:$O,7,FALSE),""),"0","")</f>
        <v>Open</v>
      </c>
      <c r="G624" s="2">
        <f>IFERROR(IF(VLOOKUP($A624,'Raw - F'!$B:$O,11,FALSE)&gt;1,VLOOKUP($A624,'Raw - F'!$B:$O,11,FALSE),IF(VLOOKUP($A624,'Raw - F'!$B:$M,12,FALSE)&lt;&gt;"",VLOOKUP($A624,'Raw - F'!$B:$M,12,FALSE),"")),"")</f>
        <v>6</v>
      </c>
      <c r="H624" s="4" t="str">
        <f>IFERROR(VLOOKUP($A624,'Raw - F'!$B:$O,13,FALSE),"")</f>
        <v>46-60</v>
      </c>
      <c r="I624" s="2" t="str">
        <f>IFERROR(VLOOKUP($A624,'Raw - F'!$B:$O,10,FALSE),"")</f>
        <v>A</v>
      </c>
      <c r="J624" s="2" t="str">
        <f>IFERROR(VLOOKUP($A624,'Raw - F'!$B:$P,15,FALSE),"")</f>
        <v>7f</v>
      </c>
      <c r="K624" s="16" t="str">
        <f>SUBSTITUTE(IFERROR(VLOOKUP($A624,'Raw - F'!$B:$X,23,FALSE),""),0,"")</f>
        <v xml:space="preserve"> </v>
      </c>
      <c r="L624" s="22" t="str">
        <f>IF(VLOOKUP($A624,'Raw - F'!$B:$AA,24,FALSE)="","",VLOOKUP($A624,'Raw - F'!$B:$AA,24,FALSE))</f>
        <v/>
      </c>
      <c r="M624" s="16" t="str">
        <f>SUBSTITUTE(IFERROR(VLOOKUP($A624,'Raw - F'!$B:$X,22,FALSE),""),0,"")</f>
        <v xml:space="preserve"> </v>
      </c>
      <c r="N624" s="16" t="str">
        <f>SUBSTITUTE(IFERROR(VLOOKUP($A624,'Raw - F'!$B:$X,8,FALSE),""),0,"")</f>
        <v/>
      </c>
      <c r="O624" s="16" t="str">
        <f>SUBSTITUTE(IFERROR(VLOOKUP($A624,'Raw - F'!$B:$AA,25,FALSE),""),0,"")</f>
        <v/>
      </c>
      <c r="P624" s="16" t="str">
        <f>SUBSTITUTE(IFERROR(VLOOKUP($A624,'Raw - F'!$B:$AA,21,FALSE),""),0,"")</f>
        <v/>
      </c>
    </row>
    <row r="625" spans="1:16" x14ac:dyDescent="0.35">
      <c r="A625">
        <v>616</v>
      </c>
      <c r="B625" s="9">
        <f>IFERROR(VLOOKUP($A625,'Raw - F'!$B:$R,2,FALSE),"")</f>
        <v>44345</v>
      </c>
      <c r="C625" s="2" t="str">
        <f>IFERROR(VLOOKUP($A625,'Raw - F'!$B:$R,3,FALSE),"")</f>
        <v>BEVERLEY</v>
      </c>
      <c r="D625" s="2" t="str">
        <f>IFERROR(VLOOKUP($A625,'Raw - F'!$B:$R,6,FALSE),"")</f>
        <v>Hcap</v>
      </c>
      <c r="E625" s="2" t="str">
        <f>SUBSTITUTE(IFERROR(VLOOKUP($A625,'Raw - F'!$B:$O,9,FALSE),""),"0","")</f>
        <v>4yo+</v>
      </c>
      <c r="F625" s="2" t="str">
        <f>SUBSTITUTE(IFERROR(VLOOKUP($A625,'Raw - F'!$B:$O,7,FALSE),""),"0","")</f>
        <v>Open</v>
      </c>
      <c r="G625" s="2">
        <f>IFERROR(IF(VLOOKUP($A625,'Raw - F'!$B:$O,11,FALSE)&gt;1,VLOOKUP($A625,'Raw - F'!$B:$O,11,FALSE),IF(VLOOKUP($A625,'Raw - F'!$B:$M,12,FALSE)&lt;&gt;"",VLOOKUP($A625,'Raw - F'!$B:$M,12,FALSE),"")),"")</f>
        <v>4</v>
      </c>
      <c r="H625" s="4" t="str">
        <f>IFERROR(VLOOKUP($A625,'Raw - F'!$B:$O,13,FALSE),"")</f>
        <v>66-85</v>
      </c>
      <c r="I625" s="2" t="str">
        <f>IFERROR(VLOOKUP($A625,'Raw - F'!$B:$O,10,FALSE),"")</f>
        <v>A</v>
      </c>
      <c r="J625" s="2" t="str">
        <f>IFERROR(VLOOKUP($A625,'Raw - F'!$B:$P,15,FALSE),"")</f>
        <v>1m</v>
      </c>
      <c r="K625" s="16" t="str">
        <f>SUBSTITUTE(IFERROR(VLOOKUP($A625,'Raw - F'!$B:$X,23,FALSE),""),0,"")</f>
        <v xml:space="preserve"> </v>
      </c>
      <c r="L625" s="22" t="str">
        <f>IF(VLOOKUP($A625,'Raw - F'!$B:$AA,24,FALSE)="","",VLOOKUP($A625,'Raw - F'!$B:$AA,24,FALSE))</f>
        <v/>
      </c>
      <c r="M625" s="16" t="str">
        <f>SUBSTITUTE(IFERROR(VLOOKUP($A625,'Raw - F'!$B:$X,22,FALSE),""),0,"")</f>
        <v xml:space="preserve"> </v>
      </c>
      <c r="N625" s="16" t="str">
        <f>SUBSTITUTE(IFERROR(VLOOKUP($A625,'Raw - F'!$B:$X,8,FALSE),""),0,"")</f>
        <v/>
      </c>
      <c r="O625" s="16" t="str">
        <f>SUBSTITUTE(IFERROR(VLOOKUP($A625,'Raw - F'!$B:$AA,25,FALSE),""),0,"")</f>
        <v/>
      </c>
      <c r="P625" s="16" t="str">
        <f>SUBSTITUTE(IFERROR(VLOOKUP($A625,'Raw - F'!$B:$AA,21,FALSE),""),0,"")</f>
        <v/>
      </c>
    </row>
    <row r="626" spans="1:16" x14ac:dyDescent="0.35">
      <c r="A626">
        <v>617</v>
      </c>
      <c r="B626" s="9">
        <f>IFERROR(VLOOKUP($A626,'Raw - F'!$B:$R,2,FALSE),"")</f>
        <v>44345</v>
      </c>
      <c r="C626" s="2" t="str">
        <f>IFERROR(VLOOKUP($A626,'Raw - F'!$B:$R,3,FALSE),"")</f>
        <v>BEVERLEY</v>
      </c>
      <c r="D626" s="2" t="str">
        <f>IFERROR(VLOOKUP($A626,'Raw - F'!$B:$R,6,FALSE),"")</f>
        <v>WFA</v>
      </c>
      <c r="E626" s="2" t="str">
        <f>SUBSTITUTE(IFERROR(VLOOKUP($A626,'Raw - F'!$B:$O,9,FALSE),""),"0","")</f>
        <v>3-5yo</v>
      </c>
      <c r="F626" s="2" t="str">
        <f>SUBSTITUTE(IFERROR(VLOOKUP($A626,'Raw - F'!$B:$O,7,FALSE),""),"0","")</f>
        <v>Mdn</v>
      </c>
      <c r="G626" s="2">
        <f>IFERROR(IF(VLOOKUP($A626,'Raw - F'!$B:$O,11,FALSE)&gt;1,VLOOKUP($A626,'Raw - F'!$B:$O,11,FALSE),IF(VLOOKUP($A626,'Raw - F'!$B:$M,12,FALSE)&lt;&gt;"",VLOOKUP($A626,'Raw - F'!$B:$M,12,FALSE),"")),"")</f>
        <v>5</v>
      </c>
      <c r="H626" s="4" t="str">
        <f>IFERROR(VLOOKUP($A626,'Raw - F'!$B:$O,13,FALSE),"")</f>
        <v>Open</v>
      </c>
      <c r="I626" s="2" t="str">
        <f>IFERROR(VLOOKUP($A626,'Raw - F'!$B:$O,10,FALSE),"")</f>
        <v>A</v>
      </c>
      <c r="J626" s="2" t="str">
        <f>IFERROR(VLOOKUP($A626,'Raw - F'!$B:$P,15,FALSE),"")</f>
        <v>7f</v>
      </c>
      <c r="K626" s="16" t="str">
        <f>SUBSTITUTE(IFERROR(VLOOKUP($A626,'Raw - F'!$B:$X,23,FALSE),""),0,"")</f>
        <v>Med.</v>
      </c>
      <c r="L626" s="22" t="str">
        <f>IF(VLOOKUP($A626,'Raw - F'!$B:$AA,24,FALSE)="","",VLOOKUP($A626,'Raw - F'!$B:$AA,24,FALSE))</f>
        <v/>
      </c>
      <c r="M626" s="16" t="str">
        <f>SUBSTITUTE(IFERROR(VLOOKUP($A626,'Raw - F'!$B:$X,22,FALSE),""),0,"")</f>
        <v xml:space="preserve"> </v>
      </c>
      <c r="N626" s="16" t="str">
        <f>SUBSTITUTE(IFERROR(VLOOKUP($A626,'Raw - F'!$B:$X,8,FALSE),""),0,"")</f>
        <v/>
      </c>
      <c r="O626" s="16" t="str">
        <f>SUBSTITUTE(IFERROR(VLOOKUP($A626,'Raw - F'!$B:$AA,25,FALSE),""),0,"")</f>
        <v/>
      </c>
      <c r="P626" s="16" t="str">
        <f>SUBSTITUTE(IFERROR(VLOOKUP($A626,'Raw - F'!$B:$AA,21,FALSE),""),0,"")</f>
        <v/>
      </c>
    </row>
    <row r="627" spans="1:16" x14ac:dyDescent="0.35">
      <c r="A627">
        <v>618</v>
      </c>
      <c r="B627" s="9">
        <f>IFERROR(VLOOKUP($A627,'Raw - F'!$B:$R,2,FALSE),"")</f>
        <v>44345</v>
      </c>
      <c r="C627" s="2" t="str">
        <f>IFERROR(VLOOKUP($A627,'Raw - F'!$B:$R,3,FALSE),"")</f>
        <v>CATTERICK BRIDGE</v>
      </c>
      <c r="D627" s="2" t="str">
        <f>IFERROR(VLOOKUP($A627,'Raw - F'!$B:$R,6,FALSE),"")</f>
        <v>Hcap</v>
      </c>
      <c r="E627" s="2" t="str">
        <f>SUBSTITUTE(IFERROR(VLOOKUP($A627,'Raw - F'!$B:$O,9,FALSE),""),"0","")</f>
        <v>4yo+</v>
      </c>
      <c r="F627" s="2" t="str">
        <f>SUBSTITUTE(IFERROR(VLOOKUP($A627,'Raw - F'!$B:$O,7,FALSE),""),"0","")</f>
        <v>Open</v>
      </c>
      <c r="G627" s="2">
        <f>IFERROR(IF(VLOOKUP($A627,'Raw - F'!$B:$O,11,FALSE)&gt;1,VLOOKUP($A627,'Raw - F'!$B:$O,11,FALSE),IF(VLOOKUP($A627,'Raw - F'!$B:$M,12,FALSE)&lt;&gt;"",VLOOKUP($A627,'Raw - F'!$B:$M,12,FALSE),"")),"")</f>
        <v>3</v>
      </c>
      <c r="H627" s="4" t="str">
        <f>IFERROR(VLOOKUP($A627,'Raw - F'!$B:$O,13,FALSE),"")</f>
        <v>76-95</v>
      </c>
      <c r="I627" s="2" t="str">
        <f>IFERROR(VLOOKUP($A627,'Raw - F'!$B:$O,10,FALSE),"")</f>
        <v>A</v>
      </c>
      <c r="J627" s="2" t="str">
        <f>IFERROR(VLOOKUP($A627,'Raw - F'!$B:$P,15,FALSE),"")</f>
        <v>5f</v>
      </c>
      <c r="K627" s="16" t="str">
        <f>SUBSTITUTE(IFERROR(VLOOKUP($A627,'Raw - F'!$B:$X,23,FALSE),""),0,"")</f>
        <v xml:space="preserve"> </v>
      </c>
      <c r="L627" s="22" t="str">
        <f>IF(VLOOKUP($A627,'Raw - F'!$B:$AA,24,FALSE)="","",VLOOKUP($A627,'Raw - F'!$B:$AA,24,FALSE))</f>
        <v/>
      </c>
      <c r="M627" s="16" t="str">
        <f>SUBSTITUTE(IFERROR(VLOOKUP($A627,'Raw - F'!$B:$X,22,FALSE),""),0,"")</f>
        <v xml:space="preserve"> </v>
      </c>
      <c r="N627" s="16" t="str">
        <f>SUBSTITUTE(IFERROR(VLOOKUP($A627,'Raw - F'!$B:$X,8,FALSE),""),0,"")</f>
        <v/>
      </c>
      <c r="O627" s="16" t="str">
        <f>SUBSTITUTE(IFERROR(VLOOKUP($A627,'Raw - F'!$B:$AA,25,FALSE),""),0,"")</f>
        <v/>
      </c>
      <c r="P627" s="16" t="str">
        <f>SUBSTITUTE(IFERROR(VLOOKUP($A627,'Raw - F'!$B:$AA,21,FALSE),""),0,"")</f>
        <v/>
      </c>
    </row>
    <row r="628" spans="1:16" x14ac:dyDescent="0.35">
      <c r="A628">
        <v>619</v>
      </c>
      <c r="B628" s="9">
        <f>IFERROR(VLOOKUP($A628,'Raw - F'!$B:$R,2,FALSE),"")</f>
        <v>44345</v>
      </c>
      <c r="C628" s="2" t="str">
        <f>IFERROR(VLOOKUP($A628,'Raw - F'!$B:$R,3,FALSE),"")</f>
        <v>CATTERICK BRIDGE</v>
      </c>
      <c r="D628" s="2" t="str">
        <f>IFERROR(VLOOKUP($A628,'Raw - F'!$B:$R,6,FALSE),"")</f>
        <v>Hcap</v>
      </c>
      <c r="E628" s="2" t="str">
        <f>SUBSTITUTE(IFERROR(VLOOKUP($A628,'Raw - F'!$B:$O,9,FALSE),""),"0","")</f>
        <v>3yo</v>
      </c>
      <c r="F628" s="2" t="str">
        <f>SUBSTITUTE(IFERROR(VLOOKUP($A628,'Raw - F'!$B:$O,7,FALSE),""),"0","")</f>
        <v>Open</v>
      </c>
      <c r="G628" s="2">
        <f>IFERROR(IF(VLOOKUP($A628,'Raw - F'!$B:$O,11,FALSE)&gt;1,VLOOKUP($A628,'Raw - F'!$B:$O,11,FALSE),IF(VLOOKUP($A628,'Raw - F'!$B:$M,12,FALSE)&lt;&gt;"",VLOOKUP($A628,'Raw - F'!$B:$M,12,FALSE),"")),"")</f>
        <v>4</v>
      </c>
      <c r="H628" s="4" t="str">
        <f>IFERROR(VLOOKUP($A628,'Raw - F'!$B:$O,13,FALSE),"")</f>
        <v>61-80</v>
      </c>
      <c r="I628" s="2" t="str">
        <f>IFERROR(VLOOKUP($A628,'Raw - F'!$B:$O,10,FALSE),"")</f>
        <v>A</v>
      </c>
      <c r="J628" s="2" t="str">
        <f>IFERROR(VLOOKUP($A628,'Raw - F'!$B:$P,15,FALSE),"")</f>
        <v>7f</v>
      </c>
      <c r="K628" s="16" t="str">
        <f>SUBSTITUTE(IFERROR(VLOOKUP($A628,'Raw - F'!$B:$X,23,FALSE),""),0,"")</f>
        <v xml:space="preserve"> </v>
      </c>
      <c r="L628" s="22" t="str">
        <f>IF(VLOOKUP($A628,'Raw - F'!$B:$AA,24,FALSE)="","",VLOOKUP($A628,'Raw - F'!$B:$AA,24,FALSE))</f>
        <v/>
      </c>
      <c r="M628" s="16" t="str">
        <f>SUBSTITUTE(IFERROR(VLOOKUP($A628,'Raw - F'!$B:$X,22,FALSE),""),0,"")</f>
        <v xml:space="preserve"> </v>
      </c>
      <c r="N628" s="16" t="str">
        <f>SUBSTITUTE(IFERROR(VLOOKUP($A628,'Raw - F'!$B:$X,8,FALSE),""),0,"")</f>
        <v/>
      </c>
      <c r="O628" s="16" t="str">
        <f>SUBSTITUTE(IFERROR(VLOOKUP($A628,'Raw - F'!$B:$AA,25,FALSE),""),0,"")</f>
        <v/>
      </c>
      <c r="P628" s="16" t="str">
        <f>SUBSTITUTE(IFERROR(VLOOKUP($A628,'Raw - F'!$B:$AA,21,FALSE),""),0,"")</f>
        <v/>
      </c>
    </row>
    <row r="629" spans="1:16" x14ac:dyDescent="0.35">
      <c r="A629">
        <v>620</v>
      </c>
      <c r="B629" s="9">
        <f>IFERROR(VLOOKUP($A629,'Raw - F'!$B:$R,2,FALSE),"")</f>
        <v>44345</v>
      </c>
      <c r="C629" s="2" t="str">
        <f>IFERROR(VLOOKUP($A629,'Raw - F'!$B:$R,3,FALSE),"")</f>
        <v>CATTERICK BRIDGE</v>
      </c>
      <c r="D629" s="2" t="str">
        <f>IFERROR(VLOOKUP($A629,'Raw - F'!$B:$R,6,FALSE),"")</f>
        <v>Hcap</v>
      </c>
      <c r="E629" s="2" t="str">
        <f>SUBSTITUTE(IFERROR(VLOOKUP($A629,'Raw - F'!$B:$O,9,FALSE),""),"0","")</f>
        <v>4yo+</v>
      </c>
      <c r="F629" s="2" t="str">
        <f>SUBSTITUTE(IFERROR(VLOOKUP($A629,'Raw - F'!$B:$O,7,FALSE),""),"0","")</f>
        <v>Open</v>
      </c>
      <c r="G629" s="2">
        <f>IFERROR(IF(VLOOKUP($A629,'Raw - F'!$B:$O,11,FALSE)&gt;1,VLOOKUP($A629,'Raw - F'!$B:$O,11,FALSE),IF(VLOOKUP($A629,'Raw - F'!$B:$M,12,FALSE)&lt;&gt;"",VLOOKUP($A629,'Raw - F'!$B:$M,12,FALSE),"")),"")</f>
        <v>5</v>
      </c>
      <c r="H629" s="4" t="str">
        <f>IFERROR(VLOOKUP($A629,'Raw - F'!$B:$O,13,FALSE),"")</f>
        <v>51-70</v>
      </c>
      <c r="I629" s="2" t="str">
        <f>IFERROR(VLOOKUP($A629,'Raw - F'!$B:$O,10,FALSE),"")</f>
        <v>A</v>
      </c>
      <c r="J629" s="2" t="str">
        <f>IFERROR(VLOOKUP($A629,'Raw - F'!$B:$P,15,FALSE),"")</f>
        <v>6f</v>
      </c>
      <c r="K629" s="16" t="str">
        <f>SUBSTITUTE(IFERROR(VLOOKUP($A629,'Raw - F'!$B:$X,23,FALSE),""),0,"")</f>
        <v xml:space="preserve"> </v>
      </c>
      <c r="L629" s="22" t="str">
        <f>IF(VLOOKUP($A629,'Raw - F'!$B:$AA,24,FALSE)="","",VLOOKUP($A629,'Raw - F'!$B:$AA,24,FALSE))</f>
        <v/>
      </c>
      <c r="M629" s="16" t="str">
        <f>SUBSTITUTE(IFERROR(VLOOKUP($A629,'Raw - F'!$B:$X,22,FALSE),""),0,"")</f>
        <v xml:space="preserve"> </v>
      </c>
      <c r="N629" s="16" t="str">
        <f>SUBSTITUTE(IFERROR(VLOOKUP($A629,'Raw - F'!$B:$X,8,FALSE),""),0,"")</f>
        <v/>
      </c>
      <c r="O629" s="16" t="str">
        <f>SUBSTITUTE(IFERROR(VLOOKUP($A629,'Raw - F'!$B:$AA,25,FALSE),""),0,"")</f>
        <v/>
      </c>
      <c r="P629" s="16" t="str">
        <f>SUBSTITUTE(IFERROR(VLOOKUP($A629,'Raw - F'!$B:$AA,21,FALSE),""),0,"")</f>
        <v/>
      </c>
    </row>
    <row r="630" spans="1:16" x14ac:dyDescent="0.35">
      <c r="A630">
        <v>621</v>
      </c>
      <c r="B630" s="9">
        <f>IFERROR(VLOOKUP($A630,'Raw - F'!$B:$R,2,FALSE),"")</f>
        <v>44345</v>
      </c>
      <c r="C630" s="2" t="str">
        <f>IFERROR(VLOOKUP($A630,'Raw - F'!$B:$R,3,FALSE),"")</f>
        <v>CATTERICK BRIDGE</v>
      </c>
      <c r="D630" s="2" t="str">
        <f>IFERROR(VLOOKUP($A630,'Raw - F'!$B:$R,6,FALSE),"")</f>
        <v>Hcap</v>
      </c>
      <c r="E630" s="2" t="str">
        <f>SUBSTITUTE(IFERROR(VLOOKUP($A630,'Raw - F'!$B:$O,9,FALSE),""),"0","")</f>
        <v>4yo+</v>
      </c>
      <c r="F630" s="2" t="str">
        <f>SUBSTITUTE(IFERROR(VLOOKUP($A630,'Raw - F'!$B:$O,7,FALSE),""),"0","")</f>
        <v>Open</v>
      </c>
      <c r="G630" s="2">
        <f>IFERROR(IF(VLOOKUP($A630,'Raw - F'!$B:$O,11,FALSE)&gt;1,VLOOKUP($A630,'Raw - F'!$B:$O,11,FALSE),IF(VLOOKUP($A630,'Raw - F'!$B:$M,12,FALSE)&lt;&gt;"",VLOOKUP($A630,'Raw - F'!$B:$M,12,FALSE),"")),"")</f>
        <v>6</v>
      </c>
      <c r="H630" s="4" t="str">
        <f>IFERROR(VLOOKUP($A630,'Raw - F'!$B:$O,13,FALSE),"")</f>
        <v>46-65</v>
      </c>
      <c r="I630" s="2" t="str">
        <f>IFERROR(VLOOKUP($A630,'Raw - F'!$B:$O,10,FALSE),"")</f>
        <v>A</v>
      </c>
      <c r="J630" s="2" t="str">
        <f>IFERROR(VLOOKUP($A630,'Raw - F'!$B:$P,15,FALSE),"")</f>
        <v>2m+</v>
      </c>
      <c r="K630" s="16" t="str">
        <f>SUBSTITUTE(IFERROR(VLOOKUP($A630,'Raw - F'!$B:$X,23,FALSE),""),0,"")</f>
        <v xml:space="preserve"> </v>
      </c>
      <c r="L630" s="22" t="str">
        <f>IF(VLOOKUP($A630,'Raw - F'!$B:$AA,24,FALSE)="","",VLOOKUP($A630,'Raw - F'!$B:$AA,24,FALSE))</f>
        <v/>
      </c>
      <c r="M630" s="16" t="str">
        <f>SUBSTITUTE(IFERROR(VLOOKUP($A630,'Raw - F'!$B:$X,22,FALSE),""),0,"")</f>
        <v xml:space="preserve"> </v>
      </c>
      <c r="N630" s="16" t="str">
        <f>SUBSTITUTE(IFERROR(VLOOKUP($A630,'Raw - F'!$B:$X,8,FALSE),""),0,"")</f>
        <v/>
      </c>
      <c r="O630" s="16" t="str">
        <f>SUBSTITUTE(IFERROR(VLOOKUP($A630,'Raw - F'!$B:$AA,25,FALSE),""),0,"")</f>
        <v/>
      </c>
      <c r="P630" s="16" t="str">
        <f>SUBSTITUTE(IFERROR(VLOOKUP($A630,'Raw - F'!$B:$AA,21,FALSE),""),0,"")</f>
        <v/>
      </c>
    </row>
    <row r="631" spans="1:16" x14ac:dyDescent="0.35">
      <c r="A631">
        <v>622</v>
      </c>
      <c r="B631" s="9">
        <f>IFERROR(VLOOKUP($A631,'Raw - F'!$B:$R,2,FALSE),"")</f>
        <v>44345</v>
      </c>
      <c r="C631" s="2" t="str">
        <f>IFERROR(VLOOKUP($A631,'Raw - F'!$B:$R,3,FALSE),"")</f>
        <v>CATTERICK BRIDGE</v>
      </c>
      <c r="D631" s="2" t="str">
        <f>IFERROR(VLOOKUP($A631,'Raw - F'!$B:$R,6,FALSE),"")</f>
        <v>Hcap</v>
      </c>
      <c r="E631" s="2" t="str">
        <f>SUBSTITUTE(IFERROR(VLOOKUP($A631,'Raw - F'!$B:$O,9,FALSE),""),"0","")</f>
        <v>3yo+</v>
      </c>
      <c r="F631" s="2" t="str">
        <f>SUBSTITUTE(IFERROR(VLOOKUP($A631,'Raw - F'!$B:$O,7,FALSE),""),"0","")</f>
        <v>Open</v>
      </c>
      <c r="G631" s="2">
        <f>IFERROR(IF(VLOOKUP($A631,'Raw - F'!$B:$O,11,FALSE)&gt;1,VLOOKUP($A631,'Raw - F'!$B:$O,11,FALSE),IF(VLOOKUP($A631,'Raw - F'!$B:$M,12,FALSE)&lt;&gt;"",VLOOKUP($A631,'Raw - F'!$B:$M,12,FALSE),"")),"")</f>
        <v>6</v>
      </c>
      <c r="H631" s="4" t="str">
        <f>IFERROR(VLOOKUP($A631,'Raw - F'!$B:$O,13,FALSE),"")</f>
        <v>46-65</v>
      </c>
      <c r="I631" s="2" t="str">
        <f>IFERROR(VLOOKUP($A631,'Raw - F'!$B:$O,10,FALSE),"")</f>
        <v>A</v>
      </c>
      <c r="J631" s="2" t="str">
        <f>IFERROR(VLOOKUP($A631,'Raw - F'!$B:$P,15,FALSE),"")</f>
        <v>7f</v>
      </c>
      <c r="K631" s="16" t="str">
        <f>SUBSTITUTE(IFERROR(VLOOKUP($A631,'Raw - F'!$B:$X,23,FALSE),""),0,"")</f>
        <v xml:space="preserve"> </v>
      </c>
      <c r="L631" s="22" t="str">
        <f>IF(VLOOKUP($A631,'Raw - F'!$B:$AA,24,FALSE)="","",VLOOKUP($A631,'Raw - F'!$B:$AA,24,FALSE))</f>
        <v/>
      </c>
      <c r="M631" s="16" t="str">
        <f>SUBSTITUTE(IFERROR(VLOOKUP($A631,'Raw - F'!$B:$X,22,FALSE),""),0,"")</f>
        <v xml:space="preserve"> </v>
      </c>
      <c r="N631" s="16" t="str">
        <f>SUBSTITUTE(IFERROR(VLOOKUP($A631,'Raw - F'!$B:$X,8,FALSE),""),0,"")</f>
        <v/>
      </c>
      <c r="O631" s="16" t="str">
        <f>SUBSTITUTE(IFERROR(VLOOKUP($A631,'Raw - F'!$B:$AA,25,FALSE),""),0,"")</f>
        <v/>
      </c>
      <c r="P631" s="16" t="str">
        <f>SUBSTITUTE(IFERROR(VLOOKUP($A631,'Raw - F'!$B:$AA,21,FALSE),""),0,"")</f>
        <v/>
      </c>
    </row>
    <row r="632" spans="1:16" x14ac:dyDescent="0.35">
      <c r="A632">
        <v>623</v>
      </c>
      <c r="B632" s="9">
        <f>IFERROR(VLOOKUP($A632,'Raw - F'!$B:$R,2,FALSE),"")</f>
        <v>44345</v>
      </c>
      <c r="C632" s="2" t="str">
        <f>IFERROR(VLOOKUP($A632,'Raw - F'!$B:$R,3,FALSE),"")</f>
        <v>CATTERICK BRIDGE</v>
      </c>
      <c r="D632" s="2" t="str">
        <f>IFERROR(VLOOKUP($A632,'Raw - F'!$B:$R,6,FALSE),"")</f>
        <v>WFA</v>
      </c>
      <c r="E632" s="2" t="str">
        <f>SUBSTITUTE(IFERROR(VLOOKUP($A632,'Raw - F'!$B:$O,9,FALSE),""),"0","")</f>
        <v>3-4yo</v>
      </c>
      <c r="F632" s="2" t="str">
        <f>SUBSTITUTE(IFERROR(VLOOKUP($A632,'Raw - F'!$B:$O,7,FALSE),""),"0","")</f>
        <v>Mdn</v>
      </c>
      <c r="G632" s="2">
        <f>IFERROR(IF(VLOOKUP($A632,'Raw - F'!$B:$O,11,FALSE)&gt;1,VLOOKUP($A632,'Raw - F'!$B:$O,11,FALSE),IF(VLOOKUP($A632,'Raw - F'!$B:$M,12,FALSE)&lt;&gt;"",VLOOKUP($A632,'Raw - F'!$B:$M,12,FALSE),"")),"")</f>
        <v>6</v>
      </c>
      <c r="H632" s="4" t="str">
        <f>IFERROR(VLOOKUP($A632,'Raw - F'!$B:$O,13,FALSE),"")</f>
        <v>Open</v>
      </c>
      <c r="I632" s="2" t="str">
        <f>IFERROR(VLOOKUP($A632,'Raw - F'!$B:$O,10,FALSE),"")</f>
        <v>F</v>
      </c>
      <c r="J632" s="2" t="str">
        <f>IFERROR(VLOOKUP($A632,'Raw - F'!$B:$P,15,FALSE),"")</f>
        <v>6f</v>
      </c>
      <c r="K632" s="16" t="str">
        <f>SUBSTITUTE(IFERROR(VLOOKUP($A632,'Raw - F'!$B:$X,23,FALSE),""),0,"")</f>
        <v>Med.</v>
      </c>
      <c r="L632" s="22" t="str">
        <f>IF(VLOOKUP($A632,'Raw - F'!$B:$AA,24,FALSE)="","",VLOOKUP($A632,'Raw - F'!$B:$AA,24,FALSE))</f>
        <v/>
      </c>
      <c r="M632" s="16" t="str">
        <f>SUBSTITUTE(IFERROR(VLOOKUP($A632,'Raw - F'!$B:$X,22,FALSE),""),0,"")</f>
        <v xml:space="preserve"> </v>
      </c>
      <c r="N632" s="16" t="str">
        <f>SUBSTITUTE(IFERROR(VLOOKUP($A632,'Raw - F'!$B:$X,8,FALSE),""),0,"")</f>
        <v/>
      </c>
      <c r="O632" s="16" t="str">
        <f>SUBSTITUTE(IFERROR(VLOOKUP($A632,'Raw - F'!$B:$AA,25,FALSE),""),0,"")</f>
        <v/>
      </c>
      <c r="P632" s="16" t="str">
        <f>SUBSTITUTE(IFERROR(VLOOKUP($A632,'Raw - F'!$B:$AA,21,FALSE),""),0,"")</f>
        <v/>
      </c>
    </row>
    <row r="633" spans="1:16" x14ac:dyDescent="0.35">
      <c r="A633">
        <v>624</v>
      </c>
      <c r="B633" s="9">
        <f>IFERROR(VLOOKUP($A633,'Raw - F'!$B:$R,2,FALSE),"")</f>
        <v>44345</v>
      </c>
      <c r="C633" s="2" t="str">
        <f>IFERROR(VLOOKUP($A633,'Raw - F'!$B:$R,3,FALSE),"")</f>
        <v>CATTERICK BRIDGE</v>
      </c>
      <c r="D633" s="2" t="str">
        <f>IFERROR(VLOOKUP($A633,'Raw - F'!$B:$R,6,FALSE),"")</f>
        <v>Hcap</v>
      </c>
      <c r="E633" s="2" t="str">
        <f>SUBSTITUTE(IFERROR(VLOOKUP($A633,'Raw - F'!$B:$O,9,FALSE),""),"0","")</f>
        <v>4yo+</v>
      </c>
      <c r="F633" s="2" t="str">
        <f>SUBSTITUTE(IFERROR(VLOOKUP($A633,'Raw - F'!$B:$O,7,FALSE),""),"0","")</f>
        <v>Open</v>
      </c>
      <c r="G633" s="2">
        <f>IFERROR(IF(VLOOKUP($A633,'Raw - F'!$B:$O,11,FALSE)&gt;1,VLOOKUP($A633,'Raw - F'!$B:$O,11,FALSE),IF(VLOOKUP($A633,'Raw - F'!$B:$M,12,FALSE)&lt;&gt;"",VLOOKUP($A633,'Raw - F'!$B:$M,12,FALSE),"")),"")</f>
        <v>6</v>
      </c>
      <c r="H633" s="4" t="str">
        <f>IFERROR(VLOOKUP($A633,'Raw - F'!$B:$O,13,FALSE),"")</f>
        <v>46-55</v>
      </c>
      <c r="I633" s="2" t="str">
        <f>IFERROR(VLOOKUP($A633,'Raw - F'!$B:$O,10,FALSE),"")</f>
        <v>A</v>
      </c>
      <c r="J633" s="2" t="str">
        <f>IFERROR(VLOOKUP($A633,'Raw - F'!$B:$P,15,FALSE),"")</f>
        <v>1m 4f</v>
      </c>
      <c r="K633" s="16" t="str">
        <f>SUBSTITUTE(IFERROR(VLOOKUP($A633,'Raw - F'!$B:$X,23,FALSE),""),0,"")</f>
        <v xml:space="preserve"> </v>
      </c>
      <c r="L633" s="22" t="str">
        <f>IF(VLOOKUP($A633,'Raw - F'!$B:$AA,24,FALSE)="","",VLOOKUP($A633,'Raw - F'!$B:$AA,24,FALSE))</f>
        <v/>
      </c>
      <c r="M633" s="16" t="str">
        <f>SUBSTITUTE(IFERROR(VLOOKUP($A633,'Raw - F'!$B:$X,22,FALSE),""),0,"")</f>
        <v xml:space="preserve"> </v>
      </c>
      <c r="N633" s="16" t="str">
        <f>SUBSTITUTE(IFERROR(VLOOKUP($A633,'Raw - F'!$B:$X,8,FALSE),""),0,"")</f>
        <v/>
      </c>
      <c r="O633" s="16" t="str">
        <f>SUBSTITUTE(IFERROR(VLOOKUP($A633,'Raw - F'!$B:$AA,25,FALSE),""),0,"")</f>
        <v/>
      </c>
      <c r="P633" s="16" t="str">
        <f>SUBSTITUTE(IFERROR(VLOOKUP($A633,'Raw - F'!$B:$AA,21,FALSE),""),0,"")</f>
        <v/>
      </c>
    </row>
    <row r="634" spans="1:16" x14ac:dyDescent="0.35">
      <c r="A634">
        <v>625</v>
      </c>
      <c r="B634" s="9">
        <f>IFERROR(VLOOKUP($A634,'Raw - F'!$B:$R,2,FALSE),"")</f>
        <v>44345</v>
      </c>
      <c r="C634" s="2" t="str">
        <f>IFERROR(VLOOKUP($A634,'Raw - F'!$B:$R,3,FALSE),"")</f>
        <v>CHESTER</v>
      </c>
      <c r="D634" s="2" t="str">
        <f>IFERROR(VLOOKUP($A634,'Raw - F'!$B:$R,6,FALSE),"")</f>
        <v>Hcap</v>
      </c>
      <c r="E634" s="2" t="str">
        <f>SUBSTITUTE(IFERROR(VLOOKUP($A634,'Raw - F'!$B:$O,9,FALSE),""),"0","")</f>
        <v>4yo+</v>
      </c>
      <c r="F634" s="2" t="str">
        <f>SUBSTITUTE(IFERROR(VLOOKUP($A634,'Raw - F'!$B:$O,7,FALSE),""),"0","")</f>
        <v>Open</v>
      </c>
      <c r="G634" s="2">
        <f>IFERROR(IF(VLOOKUP($A634,'Raw - F'!$B:$O,11,FALSE)&gt;1,VLOOKUP($A634,'Raw - F'!$B:$O,11,FALSE),IF(VLOOKUP($A634,'Raw - F'!$B:$M,12,FALSE)&lt;&gt;"",VLOOKUP($A634,'Raw - F'!$B:$M,12,FALSE),"")),"")</f>
        <v>2</v>
      </c>
      <c r="H634" s="4" t="str">
        <f>IFERROR(VLOOKUP($A634,'Raw - F'!$B:$O,13,FALSE),"")</f>
        <v>0-105</v>
      </c>
      <c r="I634" s="2" t="str">
        <f>IFERROR(VLOOKUP($A634,'Raw - F'!$B:$O,10,FALSE),"")</f>
        <v>A</v>
      </c>
      <c r="J634" s="2" t="str">
        <f>IFERROR(VLOOKUP($A634,'Raw - F'!$B:$P,15,FALSE),"")</f>
        <v>1m</v>
      </c>
      <c r="K634" s="16" t="str">
        <f>SUBSTITUTE(IFERROR(VLOOKUP($A634,'Raw - F'!$B:$X,23,FALSE),""),0,"")</f>
        <v xml:space="preserve"> </v>
      </c>
      <c r="L634" s="22" t="str">
        <f>IF(VLOOKUP($A634,'Raw - F'!$B:$AA,24,FALSE)="","",VLOOKUP($A634,'Raw - F'!$B:$AA,24,FALSE))</f>
        <v/>
      </c>
      <c r="M634" s="16" t="str">
        <f>SUBSTITUTE(IFERROR(VLOOKUP($A634,'Raw - F'!$B:$X,22,FALSE),""),0,"")</f>
        <v xml:space="preserve"> </v>
      </c>
      <c r="N634" s="16" t="str">
        <f>SUBSTITUTE(IFERROR(VLOOKUP($A634,'Raw - F'!$B:$X,8,FALSE),""),0,"")</f>
        <v/>
      </c>
      <c r="O634" s="16" t="str">
        <f>SUBSTITUTE(IFERROR(VLOOKUP($A634,'Raw - F'!$B:$AA,25,FALSE),""),0,"")</f>
        <v/>
      </c>
      <c r="P634" s="16" t="str">
        <f>SUBSTITUTE(IFERROR(VLOOKUP($A634,'Raw - F'!$B:$AA,21,FALSE),""),0,"")</f>
        <v/>
      </c>
    </row>
    <row r="635" spans="1:16" x14ac:dyDescent="0.35">
      <c r="A635">
        <v>626</v>
      </c>
      <c r="B635" s="9">
        <f>IFERROR(VLOOKUP($A635,'Raw - F'!$B:$R,2,FALSE),"")</f>
        <v>44345</v>
      </c>
      <c r="C635" s="2" t="str">
        <f>IFERROR(VLOOKUP($A635,'Raw - F'!$B:$R,3,FALSE),"")</f>
        <v>CHESTER</v>
      </c>
      <c r="D635" s="2" t="str">
        <f>IFERROR(VLOOKUP($A635,'Raw - F'!$B:$R,6,FALSE),"")</f>
        <v>WFA</v>
      </c>
      <c r="E635" s="2" t="str">
        <f>SUBSTITUTE(IFERROR(VLOOKUP($A635,'Raw - F'!$B:$O,9,FALSE),""),"0","")</f>
        <v>2yo</v>
      </c>
      <c r="F635" s="2" t="str">
        <f>SUBSTITUTE(IFERROR(VLOOKUP($A635,'Raw - F'!$B:$O,7,FALSE),""),"0","")</f>
        <v>Mdn</v>
      </c>
      <c r="G635" s="2">
        <f>IFERROR(IF(VLOOKUP($A635,'Raw - F'!$B:$O,11,FALSE)&gt;1,VLOOKUP($A635,'Raw - F'!$B:$O,11,FALSE),IF(VLOOKUP($A635,'Raw - F'!$B:$M,12,FALSE)&lt;&gt;"",VLOOKUP($A635,'Raw - F'!$B:$M,12,FALSE),"")),"")</f>
        <v>2</v>
      </c>
      <c r="H635" s="4" t="str">
        <f>IFERROR(VLOOKUP($A635,'Raw - F'!$B:$O,13,FALSE),"")</f>
        <v>Open</v>
      </c>
      <c r="I635" s="2" t="str">
        <f>IFERROR(VLOOKUP($A635,'Raw - F'!$B:$O,10,FALSE),"")</f>
        <v>A</v>
      </c>
      <c r="J635" s="2" t="str">
        <f>IFERROR(VLOOKUP($A635,'Raw - F'!$B:$P,15,FALSE),"")</f>
        <v>6f</v>
      </c>
      <c r="K635" s="16" t="str">
        <f>SUBSTITUTE(IFERROR(VLOOKUP($A635,'Raw - F'!$B:$X,23,FALSE),""),0,"")</f>
        <v xml:space="preserve"> </v>
      </c>
      <c r="L635" s="22" t="str">
        <f>IF(VLOOKUP($A635,'Raw - F'!$B:$AA,24,FALSE)="","",VLOOKUP($A635,'Raw - F'!$B:$AA,24,FALSE))</f>
        <v/>
      </c>
      <c r="M635" s="16" t="str">
        <f>SUBSTITUTE(IFERROR(VLOOKUP($A635,'Raw - F'!$B:$X,22,FALSE),""),0,"")</f>
        <v xml:space="preserve"> </v>
      </c>
      <c r="N635" s="16" t="str">
        <f>SUBSTITUTE(IFERROR(VLOOKUP($A635,'Raw - F'!$B:$X,8,FALSE),""),0,"")</f>
        <v/>
      </c>
      <c r="O635" s="16" t="str">
        <f>SUBSTITUTE(IFERROR(VLOOKUP($A635,'Raw - F'!$B:$AA,25,FALSE),""),0,"")</f>
        <v>EBF</v>
      </c>
      <c r="P635" s="16" t="str">
        <f>SUBSTITUTE(IFERROR(VLOOKUP($A635,'Raw - F'!$B:$AA,21,FALSE),""),0,"")</f>
        <v/>
      </c>
    </row>
    <row r="636" spans="1:16" x14ac:dyDescent="0.35">
      <c r="A636">
        <v>627</v>
      </c>
      <c r="B636" s="9">
        <f>IFERROR(VLOOKUP($A636,'Raw - F'!$B:$R,2,FALSE),"")</f>
        <v>44345</v>
      </c>
      <c r="C636" s="2" t="str">
        <f>IFERROR(VLOOKUP($A636,'Raw - F'!$B:$R,3,FALSE),"")</f>
        <v>CHESTER</v>
      </c>
      <c r="D636" s="2" t="str">
        <f>IFERROR(VLOOKUP($A636,'Raw - F'!$B:$R,6,FALSE),"")</f>
        <v>Hcap</v>
      </c>
      <c r="E636" s="2" t="str">
        <f>SUBSTITUTE(IFERROR(VLOOKUP($A636,'Raw - F'!$B:$O,9,FALSE),""),"0","")</f>
        <v>4yo+</v>
      </c>
      <c r="F636" s="2" t="str">
        <f>SUBSTITUTE(IFERROR(VLOOKUP($A636,'Raw - F'!$B:$O,7,FALSE),""),"0","")</f>
        <v>Open</v>
      </c>
      <c r="G636" s="2">
        <f>IFERROR(IF(VLOOKUP($A636,'Raw - F'!$B:$O,11,FALSE)&gt;1,VLOOKUP($A636,'Raw - F'!$B:$O,11,FALSE),IF(VLOOKUP($A636,'Raw - F'!$B:$M,12,FALSE)&lt;&gt;"",VLOOKUP($A636,'Raw - F'!$B:$M,12,FALSE),"")),"")</f>
        <v>3</v>
      </c>
      <c r="H636" s="4" t="str">
        <f>IFERROR(VLOOKUP($A636,'Raw - F'!$B:$O,13,FALSE),"")</f>
        <v>71-90</v>
      </c>
      <c r="I636" s="2" t="str">
        <f>IFERROR(VLOOKUP($A636,'Raw - F'!$B:$O,10,FALSE),"")</f>
        <v>A</v>
      </c>
      <c r="J636" s="2" t="str">
        <f>IFERROR(VLOOKUP($A636,'Raw - F'!$B:$P,15,FALSE),"")</f>
        <v>1m 5f</v>
      </c>
      <c r="K636" s="16" t="str">
        <f>SUBSTITUTE(IFERROR(VLOOKUP($A636,'Raw - F'!$B:$X,23,FALSE),""),0,"")</f>
        <v xml:space="preserve"> </v>
      </c>
      <c r="L636" s="22" t="str">
        <f>IF(VLOOKUP($A636,'Raw - F'!$B:$AA,24,FALSE)="","",VLOOKUP($A636,'Raw - F'!$B:$AA,24,FALSE))</f>
        <v/>
      </c>
      <c r="M636" s="16" t="str">
        <f>SUBSTITUTE(IFERROR(VLOOKUP($A636,'Raw - F'!$B:$X,22,FALSE),""),0,"")</f>
        <v xml:space="preserve"> </v>
      </c>
      <c r="N636" s="16" t="str">
        <f>SUBSTITUTE(IFERROR(VLOOKUP($A636,'Raw - F'!$B:$X,8,FALSE),""),0,"")</f>
        <v/>
      </c>
      <c r="O636" s="16" t="str">
        <f>SUBSTITUTE(IFERROR(VLOOKUP($A636,'Raw - F'!$B:$AA,25,FALSE),""),0,"")</f>
        <v/>
      </c>
      <c r="P636" s="16" t="str">
        <f>SUBSTITUTE(IFERROR(VLOOKUP($A636,'Raw - F'!$B:$AA,21,FALSE),""),0,"")</f>
        <v/>
      </c>
    </row>
    <row r="637" spans="1:16" x14ac:dyDescent="0.35">
      <c r="A637">
        <v>628</v>
      </c>
      <c r="B637" s="9">
        <f>IFERROR(VLOOKUP($A637,'Raw - F'!$B:$R,2,FALSE),"")</f>
        <v>44345</v>
      </c>
      <c r="C637" s="2" t="str">
        <f>IFERROR(VLOOKUP($A637,'Raw - F'!$B:$R,3,FALSE),"")</f>
        <v>CHESTER</v>
      </c>
      <c r="D637" s="2" t="str">
        <f>IFERROR(VLOOKUP($A637,'Raw - F'!$B:$R,6,FALSE),"")</f>
        <v>Hcap</v>
      </c>
      <c r="E637" s="2" t="str">
        <f>SUBSTITUTE(IFERROR(VLOOKUP($A637,'Raw - F'!$B:$O,9,FALSE),""),"0","")</f>
        <v>3yo</v>
      </c>
      <c r="F637" s="2" t="str">
        <f>SUBSTITUTE(IFERROR(VLOOKUP($A637,'Raw - F'!$B:$O,7,FALSE),""),"0","")</f>
        <v>Open</v>
      </c>
      <c r="G637" s="2">
        <f>IFERROR(IF(VLOOKUP($A637,'Raw - F'!$B:$O,11,FALSE)&gt;1,VLOOKUP($A637,'Raw - F'!$B:$O,11,FALSE),IF(VLOOKUP($A637,'Raw - F'!$B:$M,12,FALSE)&lt;&gt;"",VLOOKUP($A637,'Raw - F'!$B:$M,12,FALSE),"")),"")</f>
        <v>4</v>
      </c>
      <c r="H637" s="4" t="str">
        <f>IFERROR(VLOOKUP($A637,'Raw - F'!$B:$O,13,FALSE),"")</f>
        <v>66-85</v>
      </c>
      <c r="I637" s="2" t="str">
        <f>IFERROR(VLOOKUP($A637,'Raw - F'!$B:$O,10,FALSE),"")</f>
        <v>A</v>
      </c>
      <c r="J637" s="2" t="str">
        <f>IFERROR(VLOOKUP($A637,'Raw - F'!$B:$P,15,FALSE),"")</f>
        <v>1m 2f</v>
      </c>
      <c r="K637" s="16" t="str">
        <f>SUBSTITUTE(IFERROR(VLOOKUP($A637,'Raw - F'!$B:$X,23,FALSE),""),0,"")</f>
        <v xml:space="preserve"> </v>
      </c>
      <c r="L637" s="22" t="str">
        <f>IF(VLOOKUP($A637,'Raw - F'!$B:$AA,24,FALSE)="","",VLOOKUP($A637,'Raw - F'!$B:$AA,24,FALSE))</f>
        <v/>
      </c>
      <c r="M637" s="16" t="str">
        <f>SUBSTITUTE(IFERROR(VLOOKUP($A637,'Raw - F'!$B:$X,22,FALSE),""),0,"")</f>
        <v xml:space="preserve"> </v>
      </c>
      <c r="N637" s="16" t="str">
        <f>SUBSTITUTE(IFERROR(VLOOKUP($A637,'Raw - F'!$B:$X,8,FALSE),""),0,"")</f>
        <v/>
      </c>
      <c r="O637" s="16" t="str">
        <f>SUBSTITUTE(IFERROR(VLOOKUP($A637,'Raw - F'!$B:$AA,25,FALSE),""),0,"")</f>
        <v/>
      </c>
      <c r="P637" s="16" t="str">
        <f>SUBSTITUTE(IFERROR(VLOOKUP($A637,'Raw - F'!$B:$AA,21,FALSE),""),0,"")</f>
        <v/>
      </c>
    </row>
    <row r="638" spans="1:16" x14ac:dyDescent="0.35">
      <c r="A638">
        <v>629</v>
      </c>
      <c r="B638" s="9">
        <f>IFERROR(VLOOKUP($A638,'Raw - F'!$B:$R,2,FALSE),"")</f>
        <v>44345</v>
      </c>
      <c r="C638" s="2" t="str">
        <f>IFERROR(VLOOKUP($A638,'Raw - F'!$B:$R,3,FALSE),"")</f>
        <v>CHESTER</v>
      </c>
      <c r="D638" s="2" t="str">
        <f>IFERROR(VLOOKUP($A638,'Raw - F'!$B:$R,6,FALSE),"")</f>
        <v>Hcap</v>
      </c>
      <c r="E638" s="2" t="str">
        <f>SUBSTITUTE(IFERROR(VLOOKUP($A638,'Raw - F'!$B:$O,9,FALSE),""),"0","")</f>
        <v>3yo+</v>
      </c>
      <c r="F638" s="2" t="str">
        <f>SUBSTITUTE(IFERROR(VLOOKUP($A638,'Raw - F'!$B:$O,7,FALSE),""),"0","")</f>
        <v>Open</v>
      </c>
      <c r="G638" s="2">
        <f>IFERROR(IF(VLOOKUP($A638,'Raw - F'!$B:$O,11,FALSE)&gt;1,VLOOKUP($A638,'Raw - F'!$B:$O,11,FALSE),IF(VLOOKUP($A638,'Raw - F'!$B:$M,12,FALSE)&lt;&gt;"",VLOOKUP($A638,'Raw - F'!$B:$M,12,FALSE),"")),"")</f>
        <v>4</v>
      </c>
      <c r="H638" s="4" t="str">
        <f>IFERROR(VLOOKUP($A638,'Raw - F'!$B:$O,13,FALSE),"")</f>
        <v>66-85</v>
      </c>
      <c r="I638" s="2" t="str">
        <f>IFERROR(VLOOKUP($A638,'Raw - F'!$B:$O,10,FALSE),"")</f>
        <v>A</v>
      </c>
      <c r="J638" s="2" t="str">
        <f>IFERROR(VLOOKUP($A638,'Raw - F'!$B:$P,15,FALSE),"")</f>
        <v>1m 4f</v>
      </c>
      <c r="K638" s="16" t="str">
        <f>SUBSTITUTE(IFERROR(VLOOKUP($A638,'Raw - F'!$B:$X,23,FALSE),""),0,"")</f>
        <v xml:space="preserve"> </v>
      </c>
      <c r="L638" s="22" t="str">
        <f>IF(VLOOKUP($A638,'Raw - F'!$B:$AA,24,FALSE)="","",VLOOKUP($A638,'Raw - F'!$B:$AA,24,FALSE))</f>
        <v/>
      </c>
      <c r="M638" s="16" t="str">
        <f>SUBSTITUTE(IFERROR(VLOOKUP($A638,'Raw - F'!$B:$X,22,FALSE),""),0,"")</f>
        <v xml:space="preserve"> </v>
      </c>
      <c r="N638" s="16" t="str">
        <f>SUBSTITUTE(IFERROR(VLOOKUP($A638,'Raw - F'!$B:$X,8,FALSE),""),0,"")</f>
        <v/>
      </c>
      <c r="O638" s="16" t="str">
        <f>SUBSTITUTE(IFERROR(VLOOKUP($A638,'Raw - F'!$B:$AA,25,FALSE),""),0,"")</f>
        <v/>
      </c>
      <c r="P638" s="16" t="str">
        <f>SUBSTITUTE(IFERROR(VLOOKUP($A638,'Raw - F'!$B:$AA,21,FALSE),""),0,"")</f>
        <v/>
      </c>
    </row>
    <row r="639" spans="1:16" x14ac:dyDescent="0.35">
      <c r="A639">
        <v>630</v>
      </c>
      <c r="B639" s="9">
        <f>IFERROR(VLOOKUP($A639,'Raw - F'!$B:$R,2,FALSE),"")</f>
        <v>44345</v>
      </c>
      <c r="C639" s="2" t="str">
        <f>IFERROR(VLOOKUP($A639,'Raw - F'!$B:$R,3,FALSE),"")</f>
        <v>CHESTER</v>
      </c>
      <c r="D639" s="2" t="str">
        <f>IFERROR(VLOOKUP($A639,'Raw - F'!$B:$R,6,FALSE),"")</f>
        <v>Hcap</v>
      </c>
      <c r="E639" s="2" t="str">
        <f>SUBSTITUTE(IFERROR(VLOOKUP($A639,'Raw - F'!$B:$O,9,FALSE),""),"0","")</f>
        <v>3yo</v>
      </c>
      <c r="F639" s="2" t="str">
        <f>SUBSTITUTE(IFERROR(VLOOKUP($A639,'Raw - F'!$B:$O,7,FALSE),""),"0","")</f>
        <v>Open</v>
      </c>
      <c r="G639" s="2">
        <f>IFERROR(IF(VLOOKUP($A639,'Raw - F'!$B:$O,11,FALSE)&gt;1,VLOOKUP($A639,'Raw - F'!$B:$O,11,FALSE),IF(VLOOKUP($A639,'Raw - F'!$B:$M,12,FALSE)&lt;&gt;"",VLOOKUP($A639,'Raw - F'!$B:$M,12,FALSE),"")),"")</f>
        <v>4</v>
      </c>
      <c r="H639" s="4" t="str">
        <f>IFERROR(VLOOKUP($A639,'Raw - F'!$B:$O,13,FALSE),"")</f>
        <v>66-85</v>
      </c>
      <c r="I639" s="2" t="str">
        <f>IFERROR(VLOOKUP($A639,'Raw - F'!$B:$O,10,FALSE),"")</f>
        <v>F</v>
      </c>
      <c r="J639" s="2" t="str">
        <f>IFERROR(VLOOKUP($A639,'Raw - F'!$B:$P,15,FALSE),"")</f>
        <v>6f</v>
      </c>
      <c r="K639" s="16" t="str">
        <f>SUBSTITUTE(IFERROR(VLOOKUP($A639,'Raw - F'!$B:$X,23,FALSE),""),0,"")</f>
        <v xml:space="preserve"> </v>
      </c>
      <c r="L639" s="22" t="str">
        <f>IF(VLOOKUP($A639,'Raw - F'!$B:$AA,24,FALSE)="","",VLOOKUP($A639,'Raw - F'!$B:$AA,24,FALSE))</f>
        <v/>
      </c>
      <c r="M639" s="16" t="str">
        <f>SUBSTITUTE(IFERROR(VLOOKUP($A639,'Raw - F'!$B:$X,22,FALSE),""),0,"")</f>
        <v xml:space="preserve"> </v>
      </c>
      <c r="N639" s="16" t="str">
        <f>SUBSTITUTE(IFERROR(VLOOKUP($A639,'Raw - F'!$B:$X,8,FALSE),""),0,"")</f>
        <v/>
      </c>
      <c r="O639" s="16" t="str">
        <f>SUBSTITUTE(IFERROR(VLOOKUP($A639,'Raw - F'!$B:$AA,25,FALSE),""),0,"")</f>
        <v/>
      </c>
      <c r="P639" s="16" t="str">
        <f>SUBSTITUTE(IFERROR(VLOOKUP($A639,'Raw - F'!$B:$AA,21,FALSE),""),0,"")</f>
        <v/>
      </c>
    </row>
    <row r="640" spans="1:16" x14ac:dyDescent="0.35">
      <c r="A640">
        <v>631</v>
      </c>
      <c r="B640" s="9">
        <f>IFERROR(VLOOKUP($A640,'Raw - F'!$B:$R,2,FALSE),"")</f>
        <v>44345</v>
      </c>
      <c r="C640" s="2" t="str">
        <f>IFERROR(VLOOKUP($A640,'Raw - F'!$B:$R,3,FALSE),"")</f>
        <v>CHESTER</v>
      </c>
      <c r="D640" s="2" t="str">
        <f>IFERROR(VLOOKUP($A640,'Raw - F'!$B:$R,6,FALSE),"")</f>
        <v>WFA</v>
      </c>
      <c r="E640" s="2" t="str">
        <f>SUBSTITUTE(IFERROR(VLOOKUP($A640,'Raw - F'!$B:$O,9,FALSE),""),"0","")</f>
        <v>3yo+</v>
      </c>
      <c r="F640" s="2" t="str">
        <f>SUBSTITUTE(IFERROR(VLOOKUP($A640,'Raw - F'!$B:$O,7,FALSE),""),"0","")</f>
        <v>Nov</v>
      </c>
      <c r="G640" s="2">
        <f>IFERROR(IF(VLOOKUP($A640,'Raw - F'!$B:$O,11,FALSE)&gt;1,VLOOKUP($A640,'Raw - F'!$B:$O,11,FALSE),IF(VLOOKUP($A640,'Raw - F'!$B:$M,12,FALSE)&lt;&gt;"",VLOOKUP($A640,'Raw - F'!$B:$M,12,FALSE),"")),"")</f>
        <v>4</v>
      </c>
      <c r="H640" s="4" t="str">
        <f>IFERROR(VLOOKUP($A640,'Raw - F'!$B:$O,13,FALSE),"")</f>
        <v>Open</v>
      </c>
      <c r="I640" s="2" t="str">
        <f>IFERROR(VLOOKUP($A640,'Raw - F'!$B:$O,10,FALSE),"")</f>
        <v>A</v>
      </c>
      <c r="J640" s="2" t="str">
        <f>IFERROR(VLOOKUP($A640,'Raw - F'!$B:$P,15,FALSE),"")</f>
        <v>1m</v>
      </c>
      <c r="K640" s="16" t="str">
        <f>SUBSTITUTE(IFERROR(VLOOKUP($A640,'Raw - F'!$B:$X,23,FALSE),""),0,"")</f>
        <v xml:space="preserve"> </v>
      </c>
      <c r="L640" s="22" t="str">
        <f>IF(VLOOKUP($A640,'Raw - F'!$B:$AA,24,FALSE)="","",VLOOKUP($A640,'Raw - F'!$B:$AA,24,FALSE))</f>
        <v/>
      </c>
      <c r="M640" s="16" t="str">
        <f>SUBSTITUTE(IFERROR(VLOOKUP($A640,'Raw - F'!$B:$X,22,FALSE),""),0,"")</f>
        <v xml:space="preserve"> </v>
      </c>
      <c r="N640" s="16" t="str">
        <f>SUBSTITUTE(IFERROR(VLOOKUP($A640,'Raw - F'!$B:$X,8,FALSE),""),0,"")</f>
        <v/>
      </c>
      <c r="O640" s="16" t="str">
        <f>SUBSTITUTE(IFERROR(VLOOKUP($A640,'Raw - F'!$B:$AA,25,FALSE),""),0,"")</f>
        <v/>
      </c>
      <c r="P640" s="16" t="str">
        <f>SUBSTITUTE(IFERROR(VLOOKUP($A640,'Raw - F'!$B:$AA,21,FALSE),""),0,"")</f>
        <v/>
      </c>
    </row>
    <row r="641" spans="1:16" x14ac:dyDescent="0.35">
      <c r="A641">
        <v>632</v>
      </c>
      <c r="B641" s="9">
        <f>IFERROR(VLOOKUP($A641,'Raw - F'!$B:$R,2,FALSE),"")</f>
        <v>44345</v>
      </c>
      <c r="C641" s="2" t="str">
        <f>IFERROR(VLOOKUP($A641,'Raw - F'!$B:$R,3,FALSE),"")</f>
        <v>HAYDOCK PARK</v>
      </c>
      <c r="D641" s="2" t="str">
        <f>IFERROR(VLOOKUP($A641,'Raw - F'!$B:$R,6,FALSE),"")</f>
        <v>WFA</v>
      </c>
      <c r="E641" s="2" t="str">
        <f>SUBSTITUTE(IFERROR(VLOOKUP($A641,'Raw - F'!$B:$O,9,FALSE),""),"0","")</f>
        <v>4yo+</v>
      </c>
      <c r="F641" s="2" t="str">
        <f>SUBSTITUTE(IFERROR(VLOOKUP($A641,'Raw - F'!$B:$O,7,FALSE),""),"0","")</f>
        <v>Open</v>
      </c>
      <c r="G641" s="2" t="str">
        <f>IFERROR(IF(VLOOKUP($A641,'Raw - F'!$B:$O,11,FALSE)&gt;1,VLOOKUP($A641,'Raw - F'!$B:$O,11,FALSE),IF(VLOOKUP($A641,'Raw - F'!$B:$M,12,FALSE)&lt;&gt;"",VLOOKUP($A641,'Raw - F'!$B:$M,12,FALSE),"")),"")</f>
        <v>1(G3)</v>
      </c>
      <c r="H641" s="4" t="str">
        <f>IFERROR(VLOOKUP($A641,'Raw - F'!$B:$O,13,FALSE),"")</f>
        <v>Open</v>
      </c>
      <c r="I641" s="2" t="str">
        <f>IFERROR(VLOOKUP($A641,'Raw - F'!$B:$O,10,FALSE),"")</f>
        <v>F</v>
      </c>
      <c r="J641" s="2" t="str">
        <f>IFERROR(VLOOKUP($A641,'Raw - F'!$B:$P,15,FALSE),"")</f>
        <v>1m 4f</v>
      </c>
      <c r="K641" s="16" t="str">
        <f>SUBSTITUTE(IFERROR(VLOOKUP($A641,'Raw - F'!$B:$X,23,FALSE),""),0,"")</f>
        <v xml:space="preserve"> </v>
      </c>
      <c r="L641" s="22" t="str">
        <f>IF(VLOOKUP($A641,'Raw - F'!$B:$AA,24,FALSE)="","",VLOOKUP($A641,'Raw - F'!$B:$AA,24,FALSE))</f>
        <v/>
      </c>
      <c r="M641" s="16" t="str">
        <f>SUBSTITUTE(IFERROR(VLOOKUP($A641,'Raw - F'!$B:$X,22,FALSE),""),0,"")</f>
        <v xml:space="preserve"> </v>
      </c>
      <c r="N641" s="16" t="str">
        <f>SUBSTITUTE(IFERROR(VLOOKUP($A641,'Raw - F'!$B:$X,8,FALSE),""),0,"")</f>
        <v/>
      </c>
      <c r="O641" s="16" t="str">
        <f>SUBSTITUTE(IFERROR(VLOOKUP($A641,'Raw - F'!$B:$AA,25,FALSE),""),0,"")</f>
        <v/>
      </c>
      <c r="P641" s="16" t="str">
        <f>SUBSTITUTE(IFERROR(VLOOKUP($A641,'Raw - F'!$B:$AA,21,FALSE),""),0,"")</f>
        <v/>
      </c>
    </row>
    <row r="642" spans="1:16" x14ac:dyDescent="0.35">
      <c r="A642">
        <v>633</v>
      </c>
      <c r="B642" s="9">
        <f>IFERROR(VLOOKUP($A642,'Raw - F'!$B:$R,2,FALSE),"")</f>
        <v>44345</v>
      </c>
      <c r="C642" s="2" t="str">
        <f>IFERROR(VLOOKUP($A642,'Raw - F'!$B:$R,3,FALSE),"")</f>
        <v>HAYDOCK PARK</v>
      </c>
      <c r="D642" s="2" t="str">
        <f>IFERROR(VLOOKUP($A642,'Raw - F'!$B:$R,6,FALSE),"")</f>
        <v>WFA</v>
      </c>
      <c r="E642" s="2" t="str">
        <f>SUBSTITUTE(IFERROR(VLOOKUP($A642,'Raw - F'!$B:$O,9,FALSE),""),"0","")</f>
        <v>4yo+</v>
      </c>
      <c r="F642" s="2" t="str">
        <f>SUBSTITUTE(IFERROR(VLOOKUP($A642,'Raw - F'!$B:$O,7,FALSE),""),"0","")</f>
        <v>Open</v>
      </c>
      <c r="G642" s="2" t="str">
        <f>IFERROR(IF(VLOOKUP($A642,'Raw - F'!$B:$O,11,FALSE)&gt;1,VLOOKUP($A642,'Raw - F'!$B:$O,11,FALSE),IF(VLOOKUP($A642,'Raw - F'!$B:$M,12,FALSE)&lt;&gt;"",VLOOKUP($A642,'Raw - F'!$B:$M,12,FALSE),"")),"")</f>
        <v>1(G3)</v>
      </c>
      <c r="H642" s="4" t="str">
        <f>IFERROR(VLOOKUP($A642,'Raw - F'!$B:$O,13,FALSE),"")</f>
        <v>Open</v>
      </c>
      <c r="I642" s="2" t="str">
        <f>IFERROR(VLOOKUP($A642,'Raw - F'!$B:$O,10,FALSE),"")</f>
        <v>A</v>
      </c>
      <c r="J642" s="2" t="str">
        <f>IFERROR(VLOOKUP($A642,'Raw - F'!$B:$P,15,FALSE),"")</f>
        <v>7f</v>
      </c>
      <c r="K642" s="16" t="str">
        <f>SUBSTITUTE(IFERROR(VLOOKUP($A642,'Raw - F'!$B:$X,23,FALSE),""),0,"")</f>
        <v xml:space="preserve"> </v>
      </c>
      <c r="L642" s="22" t="str">
        <f>IF(VLOOKUP($A642,'Raw - F'!$B:$AA,24,FALSE)="","",VLOOKUP($A642,'Raw - F'!$B:$AA,24,FALSE))</f>
        <v/>
      </c>
      <c r="M642" s="16" t="str">
        <f>SUBSTITUTE(IFERROR(VLOOKUP($A642,'Raw - F'!$B:$X,22,FALSE),""),0,"")</f>
        <v xml:space="preserve"> </v>
      </c>
      <c r="N642" s="16" t="str">
        <f>SUBSTITUTE(IFERROR(VLOOKUP($A642,'Raw - F'!$B:$X,8,FALSE),""),0,"")</f>
        <v/>
      </c>
      <c r="O642" s="16" t="str">
        <f>SUBSTITUTE(IFERROR(VLOOKUP($A642,'Raw - F'!$B:$AA,25,FALSE),""),0,"")</f>
        <v/>
      </c>
      <c r="P642" s="16" t="str">
        <f>SUBSTITUTE(IFERROR(VLOOKUP($A642,'Raw - F'!$B:$AA,21,FALSE),""),0,"")</f>
        <v/>
      </c>
    </row>
    <row r="643" spans="1:16" x14ac:dyDescent="0.35">
      <c r="A643">
        <v>634</v>
      </c>
      <c r="B643" s="9">
        <f>IFERROR(VLOOKUP($A643,'Raw - F'!$B:$R,2,FALSE),"")</f>
        <v>44345</v>
      </c>
      <c r="C643" s="2" t="str">
        <f>IFERROR(VLOOKUP($A643,'Raw - F'!$B:$R,3,FALSE),"")</f>
        <v>HAYDOCK PARK</v>
      </c>
      <c r="D643" s="2" t="str">
        <f>IFERROR(VLOOKUP($A643,'Raw - F'!$B:$R,6,FALSE),"")</f>
        <v>WFA</v>
      </c>
      <c r="E643" s="2" t="str">
        <f>SUBSTITUTE(IFERROR(VLOOKUP($A643,'Raw - F'!$B:$O,9,FALSE),""),"0","")</f>
        <v>3yo+</v>
      </c>
      <c r="F643" s="2" t="str">
        <f>SUBSTITUTE(IFERROR(VLOOKUP($A643,'Raw - F'!$B:$O,7,FALSE),""),"0","")</f>
        <v>Open</v>
      </c>
      <c r="G643" s="2" t="str">
        <f>IFERROR(IF(VLOOKUP($A643,'Raw - F'!$B:$O,11,FALSE)&gt;1,VLOOKUP($A643,'Raw - F'!$B:$O,11,FALSE),IF(VLOOKUP($A643,'Raw - F'!$B:$M,12,FALSE)&lt;&gt;"",VLOOKUP($A643,'Raw - F'!$B:$M,12,FALSE),"")),"")</f>
        <v>1(Lstd)</v>
      </c>
      <c r="H643" s="4" t="str">
        <f>IFERROR(VLOOKUP($A643,'Raw - F'!$B:$O,13,FALSE),"")</f>
        <v>Open</v>
      </c>
      <c r="I643" s="2" t="str">
        <f>IFERROR(VLOOKUP($A643,'Raw - F'!$B:$O,10,FALSE),"")</f>
        <v>A</v>
      </c>
      <c r="J643" s="2" t="str">
        <f>IFERROR(VLOOKUP($A643,'Raw - F'!$B:$P,15,FALSE),"")</f>
        <v>5f</v>
      </c>
      <c r="K643" s="16" t="str">
        <f>SUBSTITUTE(IFERROR(VLOOKUP($A643,'Raw - F'!$B:$X,23,FALSE),""),0,"")</f>
        <v xml:space="preserve"> </v>
      </c>
      <c r="L643" s="22" t="str">
        <f>IF(VLOOKUP($A643,'Raw - F'!$B:$AA,24,FALSE)="","",VLOOKUP($A643,'Raw - F'!$B:$AA,24,FALSE))</f>
        <v/>
      </c>
      <c r="M643" s="16" t="str">
        <f>SUBSTITUTE(IFERROR(VLOOKUP($A643,'Raw - F'!$B:$X,22,FALSE),""),0,"")</f>
        <v xml:space="preserve"> </v>
      </c>
      <c r="N643" s="16" t="str">
        <f>SUBSTITUTE(IFERROR(VLOOKUP($A643,'Raw - F'!$B:$X,8,FALSE),""),0,"")</f>
        <v/>
      </c>
      <c r="O643" s="16" t="str">
        <f>SUBSTITUTE(IFERROR(VLOOKUP($A643,'Raw - F'!$B:$AA,25,FALSE),""),0,"")</f>
        <v/>
      </c>
      <c r="P643" s="16" t="str">
        <f>SUBSTITUTE(IFERROR(VLOOKUP($A643,'Raw - F'!$B:$AA,21,FALSE),""),0,"")</f>
        <v/>
      </c>
    </row>
    <row r="644" spans="1:16" x14ac:dyDescent="0.35">
      <c r="A644">
        <v>635</v>
      </c>
      <c r="B644" s="9">
        <f>IFERROR(VLOOKUP($A644,'Raw - F'!$B:$R,2,FALSE),"")</f>
        <v>44345</v>
      </c>
      <c r="C644" s="2" t="str">
        <f>IFERROR(VLOOKUP($A644,'Raw - F'!$B:$R,3,FALSE),"")</f>
        <v>HAYDOCK PARK</v>
      </c>
      <c r="D644" s="2" t="str">
        <f>IFERROR(VLOOKUP($A644,'Raw - F'!$B:$R,6,FALSE),"")</f>
        <v>Hcap</v>
      </c>
      <c r="E644" s="2" t="str">
        <f>SUBSTITUTE(IFERROR(VLOOKUP($A644,'Raw - F'!$B:$O,9,FALSE),""),"0","")</f>
        <v>4yo+</v>
      </c>
      <c r="F644" s="2" t="str">
        <f>SUBSTITUTE(IFERROR(VLOOKUP($A644,'Raw - F'!$B:$O,7,FALSE),""),"0","")</f>
        <v>Open</v>
      </c>
      <c r="G644" s="2">
        <f>IFERROR(IF(VLOOKUP($A644,'Raw - F'!$B:$O,11,FALSE)&gt;1,VLOOKUP($A644,'Raw - F'!$B:$O,11,FALSE),IF(VLOOKUP($A644,'Raw - F'!$B:$M,12,FALSE)&lt;&gt;"",VLOOKUP($A644,'Raw - F'!$B:$M,12,FALSE),"")),"")</f>
        <v>3</v>
      </c>
      <c r="H644" s="4" t="str">
        <f>IFERROR(VLOOKUP($A644,'Raw - F'!$B:$O,13,FALSE),"")</f>
        <v>71-90</v>
      </c>
      <c r="I644" s="2" t="str">
        <f>IFERROR(VLOOKUP($A644,'Raw - F'!$B:$O,10,FALSE),"")</f>
        <v>A</v>
      </c>
      <c r="J644" s="2" t="str">
        <f>IFERROR(VLOOKUP($A644,'Raw - F'!$B:$P,15,FALSE),"")</f>
        <v>1m 4f</v>
      </c>
      <c r="K644" s="16" t="str">
        <f>SUBSTITUTE(IFERROR(VLOOKUP($A644,'Raw - F'!$B:$X,23,FALSE),""),0,"")</f>
        <v xml:space="preserve"> </v>
      </c>
      <c r="L644" s="22" t="str">
        <f>IF(VLOOKUP($A644,'Raw - F'!$B:$AA,24,FALSE)="","",VLOOKUP($A644,'Raw - F'!$B:$AA,24,FALSE))</f>
        <v/>
      </c>
      <c r="M644" s="16" t="str">
        <f>SUBSTITUTE(IFERROR(VLOOKUP($A644,'Raw - F'!$B:$X,22,FALSE),""),0,"")</f>
        <v xml:space="preserve"> </v>
      </c>
      <c r="N644" s="16" t="str">
        <f>SUBSTITUTE(IFERROR(VLOOKUP($A644,'Raw - F'!$B:$X,8,FALSE),""),0,"")</f>
        <v/>
      </c>
      <c r="O644" s="16" t="str">
        <f>SUBSTITUTE(IFERROR(VLOOKUP($A644,'Raw - F'!$B:$AA,25,FALSE),""),0,"")</f>
        <v/>
      </c>
      <c r="P644" s="16" t="str">
        <f>SUBSTITUTE(IFERROR(VLOOKUP($A644,'Raw - F'!$B:$AA,21,FALSE),""),0,"")</f>
        <v/>
      </c>
    </row>
    <row r="645" spans="1:16" x14ac:dyDescent="0.35">
      <c r="A645">
        <v>636</v>
      </c>
      <c r="B645" s="9">
        <f>IFERROR(VLOOKUP($A645,'Raw - F'!$B:$R,2,FALSE),"")</f>
        <v>44345</v>
      </c>
      <c r="C645" s="2" t="str">
        <f>IFERROR(VLOOKUP($A645,'Raw - F'!$B:$R,3,FALSE),"")</f>
        <v>HAYDOCK PARK</v>
      </c>
      <c r="D645" s="2" t="str">
        <f>IFERROR(VLOOKUP($A645,'Raw - F'!$B:$R,6,FALSE),"")</f>
        <v>Hcap</v>
      </c>
      <c r="E645" s="2" t="str">
        <f>SUBSTITUTE(IFERROR(VLOOKUP($A645,'Raw - F'!$B:$O,9,FALSE),""),"0","")</f>
        <v>4yo+</v>
      </c>
      <c r="F645" s="2" t="str">
        <f>SUBSTITUTE(IFERROR(VLOOKUP($A645,'Raw - F'!$B:$O,7,FALSE),""),"0","")</f>
        <v>Open</v>
      </c>
      <c r="G645" s="2">
        <f>IFERROR(IF(VLOOKUP($A645,'Raw - F'!$B:$O,11,FALSE)&gt;1,VLOOKUP($A645,'Raw - F'!$B:$O,11,FALSE),IF(VLOOKUP($A645,'Raw - F'!$B:$M,12,FALSE)&lt;&gt;"",VLOOKUP($A645,'Raw - F'!$B:$M,12,FALSE),"")),"")</f>
        <v>3</v>
      </c>
      <c r="H645" s="4" t="str">
        <f>IFERROR(VLOOKUP($A645,'Raw - F'!$B:$O,13,FALSE),"")</f>
        <v>76-95</v>
      </c>
      <c r="I645" s="2" t="str">
        <f>IFERROR(VLOOKUP($A645,'Raw - F'!$B:$O,10,FALSE),"")</f>
        <v>A</v>
      </c>
      <c r="J645" s="2" t="str">
        <f>IFERROR(VLOOKUP($A645,'Raw - F'!$B:$P,15,FALSE),"")</f>
        <v>6f</v>
      </c>
      <c r="K645" s="16" t="str">
        <f>SUBSTITUTE(IFERROR(VLOOKUP($A645,'Raw - F'!$B:$X,23,FALSE),""),0,"")</f>
        <v xml:space="preserve"> </v>
      </c>
      <c r="L645" s="22" t="str">
        <f>IF(VLOOKUP($A645,'Raw - F'!$B:$AA,24,FALSE)="","",VLOOKUP($A645,'Raw - F'!$B:$AA,24,FALSE))</f>
        <v/>
      </c>
      <c r="M645" s="16" t="str">
        <f>SUBSTITUTE(IFERROR(VLOOKUP($A645,'Raw - F'!$B:$X,22,FALSE),""),0,"")</f>
        <v xml:space="preserve"> </v>
      </c>
      <c r="N645" s="16" t="str">
        <f>SUBSTITUTE(IFERROR(VLOOKUP($A645,'Raw - F'!$B:$X,8,FALSE),""),0,"")</f>
        <v/>
      </c>
      <c r="O645" s="16" t="str">
        <f>SUBSTITUTE(IFERROR(VLOOKUP($A645,'Raw - F'!$B:$AA,25,FALSE),""),0,"")</f>
        <v/>
      </c>
      <c r="P645" s="16" t="str">
        <f>SUBSTITUTE(IFERROR(VLOOKUP($A645,'Raw - F'!$B:$AA,21,FALSE),""),0,"")</f>
        <v/>
      </c>
    </row>
    <row r="646" spans="1:16" x14ac:dyDescent="0.35">
      <c r="A646">
        <v>637</v>
      </c>
      <c r="B646" s="9">
        <f>IFERROR(VLOOKUP($A646,'Raw - F'!$B:$R,2,FALSE),"")</f>
        <v>44345</v>
      </c>
      <c r="C646" s="2" t="str">
        <f>IFERROR(VLOOKUP($A646,'Raw - F'!$B:$R,3,FALSE),"")</f>
        <v>HAYDOCK PARK</v>
      </c>
      <c r="D646" s="2" t="str">
        <f>IFERROR(VLOOKUP($A646,'Raw - F'!$B:$R,6,FALSE),"")</f>
        <v>Hcap</v>
      </c>
      <c r="E646" s="2" t="str">
        <f>SUBSTITUTE(IFERROR(VLOOKUP($A646,'Raw - F'!$B:$O,9,FALSE),""),"0","")</f>
        <v>3yo</v>
      </c>
      <c r="F646" s="2" t="str">
        <f>SUBSTITUTE(IFERROR(VLOOKUP($A646,'Raw - F'!$B:$O,7,FALSE),""),"0","")</f>
        <v>Open</v>
      </c>
      <c r="G646" s="2">
        <f>IFERROR(IF(VLOOKUP($A646,'Raw - F'!$B:$O,11,FALSE)&gt;1,VLOOKUP($A646,'Raw - F'!$B:$O,11,FALSE),IF(VLOOKUP($A646,'Raw - F'!$B:$M,12,FALSE)&lt;&gt;"",VLOOKUP($A646,'Raw - F'!$B:$M,12,FALSE),"")),"")</f>
        <v>4</v>
      </c>
      <c r="H646" s="4" t="str">
        <f>IFERROR(VLOOKUP($A646,'Raw - F'!$B:$O,13,FALSE),"")</f>
        <v>66-85</v>
      </c>
      <c r="I646" s="2" t="str">
        <f>IFERROR(VLOOKUP($A646,'Raw - F'!$B:$O,10,FALSE),"")</f>
        <v>A</v>
      </c>
      <c r="J646" s="2" t="str">
        <f>IFERROR(VLOOKUP($A646,'Raw - F'!$B:$P,15,FALSE),"")</f>
        <v>6f</v>
      </c>
      <c r="K646" s="16" t="str">
        <f>SUBSTITUTE(IFERROR(VLOOKUP($A646,'Raw - F'!$B:$X,23,FALSE),""),0,"")</f>
        <v xml:space="preserve"> </v>
      </c>
      <c r="L646" s="22" t="str">
        <f>IF(VLOOKUP($A646,'Raw - F'!$B:$AA,24,FALSE)="","",VLOOKUP($A646,'Raw - F'!$B:$AA,24,FALSE))</f>
        <v/>
      </c>
      <c r="M646" s="16" t="str">
        <f>SUBSTITUTE(IFERROR(VLOOKUP($A646,'Raw - F'!$B:$X,22,FALSE),""),0,"")</f>
        <v xml:space="preserve"> </v>
      </c>
      <c r="N646" s="16" t="str">
        <f>SUBSTITUTE(IFERROR(VLOOKUP($A646,'Raw - F'!$B:$X,8,FALSE),""),0,"")</f>
        <v/>
      </c>
      <c r="O646" s="16" t="str">
        <f>SUBSTITUTE(IFERROR(VLOOKUP($A646,'Raw - F'!$B:$AA,25,FALSE),""),0,"")</f>
        <v/>
      </c>
      <c r="P646" s="16" t="str">
        <f>SUBSTITUTE(IFERROR(VLOOKUP($A646,'Raw - F'!$B:$AA,21,FALSE),""),0,"")</f>
        <v/>
      </c>
    </row>
    <row r="647" spans="1:16" x14ac:dyDescent="0.35">
      <c r="A647">
        <v>638</v>
      </c>
      <c r="B647" s="9">
        <f>IFERROR(VLOOKUP($A647,'Raw - F'!$B:$R,2,FALSE),"")</f>
        <v>44345</v>
      </c>
      <c r="C647" s="2" t="str">
        <f>IFERROR(VLOOKUP($A647,'Raw - F'!$B:$R,3,FALSE),"")</f>
        <v>HAYDOCK PARK</v>
      </c>
      <c r="D647" s="2" t="str">
        <f>IFERROR(VLOOKUP($A647,'Raw - F'!$B:$R,6,FALSE),"")</f>
        <v>Hcap</v>
      </c>
      <c r="E647" s="2" t="str">
        <f>SUBSTITUTE(IFERROR(VLOOKUP($A647,'Raw - F'!$B:$O,9,FALSE),""),"0","")</f>
        <v>3yo</v>
      </c>
      <c r="F647" s="2" t="str">
        <f>SUBSTITUTE(IFERROR(VLOOKUP($A647,'Raw - F'!$B:$O,7,FALSE),""),"0","")</f>
        <v>Open</v>
      </c>
      <c r="G647" s="2">
        <f>IFERROR(IF(VLOOKUP($A647,'Raw - F'!$B:$O,11,FALSE)&gt;1,VLOOKUP($A647,'Raw - F'!$B:$O,11,FALSE),IF(VLOOKUP($A647,'Raw - F'!$B:$M,12,FALSE)&lt;&gt;"",VLOOKUP($A647,'Raw - F'!$B:$M,12,FALSE),"")),"")</f>
        <v>4</v>
      </c>
      <c r="H647" s="4" t="str">
        <f>IFERROR(VLOOKUP($A647,'Raw - F'!$B:$O,13,FALSE),"")</f>
        <v>66-85</v>
      </c>
      <c r="I647" s="2" t="str">
        <f>IFERROR(VLOOKUP($A647,'Raw - F'!$B:$O,10,FALSE),"")</f>
        <v>A</v>
      </c>
      <c r="J647" s="2" t="str">
        <f>IFERROR(VLOOKUP($A647,'Raw - F'!$B:$P,15,FALSE),"")</f>
        <v>7f</v>
      </c>
      <c r="K647" s="16" t="str">
        <f>SUBSTITUTE(IFERROR(VLOOKUP($A647,'Raw - F'!$B:$X,23,FALSE),""),0,"")</f>
        <v xml:space="preserve"> </v>
      </c>
      <c r="L647" s="22" t="str">
        <f>IF(VLOOKUP($A647,'Raw - F'!$B:$AA,24,FALSE)="","",VLOOKUP($A647,'Raw - F'!$B:$AA,24,FALSE))</f>
        <v/>
      </c>
      <c r="M647" s="16" t="str">
        <f>SUBSTITUTE(IFERROR(VLOOKUP($A647,'Raw - F'!$B:$X,22,FALSE),""),0,"")</f>
        <v xml:space="preserve"> </v>
      </c>
      <c r="N647" s="16" t="str">
        <f>SUBSTITUTE(IFERROR(VLOOKUP($A647,'Raw - F'!$B:$X,8,FALSE),""),0,"")</f>
        <v/>
      </c>
      <c r="O647" s="16" t="str">
        <f>SUBSTITUTE(IFERROR(VLOOKUP($A647,'Raw - F'!$B:$AA,25,FALSE),""),0,"")</f>
        <v/>
      </c>
      <c r="P647" s="16" t="str">
        <f>SUBSTITUTE(IFERROR(VLOOKUP($A647,'Raw - F'!$B:$AA,21,FALSE),""),0,"")</f>
        <v/>
      </c>
    </row>
    <row r="648" spans="1:16" x14ac:dyDescent="0.35">
      <c r="A648">
        <v>639</v>
      </c>
      <c r="B648" s="9">
        <f>IFERROR(VLOOKUP($A648,'Raw - F'!$B:$R,2,FALSE),"")</f>
        <v>44345</v>
      </c>
      <c r="C648" s="2" t="str">
        <f>IFERROR(VLOOKUP($A648,'Raw - F'!$B:$R,3,FALSE),"")</f>
        <v>SALISBURY</v>
      </c>
      <c r="D648" s="2" t="str">
        <f>IFERROR(VLOOKUP($A648,'Raw - F'!$B:$R,6,FALSE),"")</f>
        <v>Hcap</v>
      </c>
      <c r="E648" s="2" t="str">
        <f>SUBSTITUTE(IFERROR(VLOOKUP($A648,'Raw - F'!$B:$O,9,FALSE),""),"0","")</f>
        <v>3yo</v>
      </c>
      <c r="F648" s="2" t="str">
        <f>SUBSTITUTE(IFERROR(VLOOKUP($A648,'Raw - F'!$B:$O,7,FALSE),""),"0","")</f>
        <v>Open</v>
      </c>
      <c r="G648" s="2">
        <f>IFERROR(IF(VLOOKUP($A648,'Raw - F'!$B:$O,11,FALSE)&gt;1,VLOOKUP($A648,'Raw - F'!$B:$O,11,FALSE),IF(VLOOKUP($A648,'Raw - F'!$B:$M,12,FALSE)&lt;&gt;"",VLOOKUP($A648,'Raw - F'!$B:$M,12,FALSE),"")),"")</f>
        <v>5</v>
      </c>
      <c r="H648" s="4" t="str">
        <f>IFERROR(VLOOKUP($A648,'Raw - F'!$B:$O,13,FALSE),"")</f>
        <v>51-70</v>
      </c>
      <c r="I648" s="2" t="str">
        <f>IFERROR(VLOOKUP($A648,'Raw - F'!$B:$O,10,FALSE),"")</f>
        <v>A</v>
      </c>
      <c r="J648" s="2" t="str">
        <f>IFERROR(VLOOKUP($A648,'Raw - F'!$B:$P,15,FALSE),"")</f>
        <v>5f</v>
      </c>
      <c r="K648" s="16" t="str">
        <f>SUBSTITUTE(IFERROR(VLOOKUP($A648,'Raw - F'!$B:$X,23,FALSE),""),0,"")</f>
        <v/>
      </c>
      <c r="L648" s="22" t="str">
        <f>IF(VLOOKUP($A648,'Raw - F'!$B:$AA,24,FALSE)="","",VLOOKUP($A648,'Raw - F'!$B:$AA,24,FALSE))</f>
        <v/>
      </c>
      <c r="M648" s="16" t="str">
        <f>SUBSTITUTE(IFERROR(VLOOKUP($A648,'Raw - F'!$B:$X,22,FALSE),""),0,"")</f>
        <v/>
      </c>
      <c r="N648" s="16" t="str">
        <f>SUBSTITUTE(IFERROR(VLOOKUP($A648,'Raw - F'!$B:$X,8,FALSE),""),0,"")</f>
        <v/>
      </c>
      <c r="O648" s="16" t="str">
        <f>SUBSTITUTE(IFERROR(VLOOKUP($A648,'Raw - F'!$B:$AA,25,FALSE),""),0,"")</f>
        <v/>
      </c>
      <c r="P648" s="16" t="str">
        <f>SUBSTITUTE(IFERROR(VLOOKUP($A648,'Raw - F'!$B:$AA,21,FALSE),""),0,"")</f>
        <v/>
      </c>
    </row>
    <row r="649" spans="1:16" x14ac:dyDescent="0.35">
      <c r="A649">
        <v>640</v>
      </c>
      <c r="B649" s="9">
        <f>IFERROR(VLOOKUP($A649,'Raw - F'!$B:$R,2,FALSE),"")</f>
        <v>44345</v>
      </c>
      <c r="C649" s="2" t="str">
        <f>IFERROR(VLOOKUP($A649,'Raw - F'!$B:$R,3,FALSE),"")</f>
        <v>SALISBURY</v>
      </c>
      <c r="D649" s="2" t="str">
        <f>IFERROR(VLOOKUP($A649,'Raw - F'!$B:$R,6,FALSE),"")</f>
        <v>Hcap</v>
      </c>
      <c r="E649" s="2" t="str">
        <f>SUBSTITUTE(IFERROR(VLOOKUP($A649,'Raw - F'!$B:$O,9,FALSE),""),"0","")</f>
        <v>4yo+</v>
      </c>
      <c r="F649" s="2" t="str">
        <f>SUBSTITUTE(IFERROR(VLOOKUP($A649,'Raw - F'!$B:$O,7,FALSE),""),"0","")</f>
        <v>Open</v>
      </c>
      <c r="G649" s="2">
        <f>IFERROR(IF(VLOOKUP($A649,'Raw - F'!$B:$O,11,FALSE)&gt;1,VLOOKUP($A649,'Raw - F'!$B:$O,11,FALSE),IF(VLOOKUP($A649,'Raw - F'!$B:$M,12,FALSE)&lt;&gt;"",VLOOKUP($A649,'Raw - F'!$B:$M,12,FALSE),"")),"")</f>
        <v>4</v>
      </c>
      <c r="H649" s="4" t="str">
        <f>IFERROR(VLOOKUP($A649,'Raw - F'!$B:$O,13,FALSE),"")</f>
        <v>61-80</v>
      </c>
      <c r="I649" s="2" t="str">
        <f>IFERROR(VLOOKUP($A649,'Raw - F'!$B:$O,10,FALSE),"")</f>
        <v>A</v>
      </c>
      <c r="J649" s="2" t="str">
        <f>IFERROR(VLOOKUP($A649,'Raw - F'!$B:$P,15,FALSE),"")</f>
        <v>1m 6f</v>
      </c>
      <c r="K649" s="16" t="str">
        <f>SUBSTITUTE(IFERROR(VLOOKUP($A649,'Raw - F'!$B:$X,23,FALSE),""),0,"")</f>
        <v xml:space="preserve"> </v>
      </c>
      <c r="L649" s="22" t="str">
        <f>IF(VLOOKUP($A649,'Raw - F'!$B:$AA,24,FALSE)="","",VLOOKUP($A649,'Raw - F'!$B:$AA,24,FALSE))</f>
        <v/>
      </c>
      <c r="M649" s="16" t="str">
        <f>SUBSTITUTE(IFERROR(VLOOKUP($A649,'Raw - F'!$B:$X,22,FALSE),""),0,"")</f>
        <v xml:space="preserve"> </v>
      </c>
      <c r="N649" s="16" t="str">
        <f>SUBSTITUTE(IFERROR(VLOOKUP($A649,'Raw - F'!$B:$X,8,FALSE),""),0,"")</f>
        <v/>
      </c>
      <c r="O649" s="16" t="str">
        <f>SUBSTITUTE(IFERROR(VLOOKUP($A649,'Raw - F'!$B:$AA,25,FALSE),""),0,"")</f>
        <v/>
      </c>
      <c r="P649" s="16" t="str">
        <f>SUBSTITUTE(IFERROR(VLOOKUP($A649,'Raw - F'!$B:$AA,21,FALSE),""),0,"")</f>
        <v/>
      </c>
    </row>
    <row r="650" spans="1:16" x14ac:dyDescent="0.35">
      <c r="A650">
        <v>641</v>
      </c>
      <c r="B650" s="9">
        <f>IFERROR(VLOOKUP($A650,'Raw - F'!$B:$R,2,FALSE),"")</f>
        <v>44345</v>
      </c>
      <c r="C650" s="2" t="str">
        <f>IFERROR(VLOOKUP($A650,'Raw - F'!$B:$R,3,FALSE),"")</f>
        <v>SALISBURY</v>
      </c>
      <c r="D650" s="2" t="str">
        <f>IFERROR(VLOOKUP($A650,'Raw - F'!$B:$R,6,FALSE),"")</f>
        <v>WFA</v>
      </c>
      <c r="E650" s="2" t="str">
        <f>SUBSTITUTE(IFERROR(VLOOKUP($A650,'Raw - F'!$B:$O,9,FALSE),""),"0","")</f>
        <v>2yo</v>
      </c>
      <c r="F650" s="2" t="str">
        <f>SUBSTITUTE(IFERROR(VLOOKUP($A650,'Raw - F'!$B:$O,7,FALSE),""),"0","")</f>
        <v>Nov</v>
      </c>
      <c r="G650" s="2">
        <f>IFERROR(IF(VLOOKUP($A650,'Raw - F'!$B:$O,11,FALSE)&gt;1,VLOOKUP($A650,'Raw - F'!$B:$O,11,FALSE),IF(VLOOKUP($A650,'Raw - F'!$B:$M,12,FALSE)&lt;&gt;"",VLOOKUP($A650,'Raw - F'!$B:$M,12,FALSE),"")),"")</f>
        <v>4</v>
      </c>
      <c r="H650" s="4" t="str">
        <f>IFERROR(VLOOKUP($A650,'Raw - F'!$B:$O,13,FALSE),"")</f>
        <v>Open</v>
      </c>
      <c r="I650" s="2" t="str">
        <f>IFERROR(VLOOKUP($A650,'Raw - F'!$B:$O,10,FALSE),"")</f>
        <v>A</v>
      </c>
      <c r="J650" s="2" t="str">
        <f>IFERROR(VLOOKUP($A650,'Raw - F'!$B:$P,15,FALSE),"")</f>
        <v>5f</v>
      </c>
      <c r="K650" s="16" t="str">
        <f>SUBSTITUTE(IFERROR(VLOOKUP($A650,'Raw - F'!$B:$X,23,FALSE),""),0,"")</f>
        <v xml:space="preserve"> </v>
      </c>
      <c r="L650" s="22" t="str">
        <f>IF(VLOOKUP($A650,'Raw - F'!$B:$AA,24,FALSE)="","",VLOOKUP($A650,'Raw - F'!$B:$AA,24,FALSE))</f>
        <v/>
      </c>
      <c r="M650" s="16" t="str">
        <f>SUBSTITUTE(IFERROR(VLOOKUP($A650,'Raw - F'!$B:$X,22,FALSE),""),0,"")</f>
        <v xml:space="preserve"> </v>
      </c>
      <c r="N650" s="16" t="str">
        <f>SUBSTITUTE(IFERROR(VLOOKUP($A650,'Raw - F'!$B:$X,8,FALSE),""),0,"")</f>
        <v/>
      </c>
      <c r="O650" s="16" t="str">
        <f>SUBSTITUTE(IFERROR(VLOOKUP($A650,'Raw - F'!$B:$AA,25,FALSE),""),0,"")</f>
        <v>EBF</v>
      </c>
      <c r="P650" s="16" t="str">
        <f>SUBSTITUTE(IFERROR(VLOOKUP($A650,'Raw - F'!$B:$AA,21,FALSE),""),0,"")</f>
        <v/>
      </c>
    </row>
    <row r="651" spans="1:16" x14ac:dyDescent="0.35">
      <c r="A651">
        <v>642</v>
      </c>
      <c r="B651" s="9">
        <f>IFERROR(VLOOKUP($A651,'Raw - F'!$B:$R,2,FALSE),"")</f>
        <v>44345</v>
      </c>
      <c r="C651" s="2" t="str">
        <f>IFERROR(VLOOKUP($A651,'Raw - F'!$B:$R,3,FALSE),"")</f>
        <v>SALISBURY</v>
      </c>
      <c r="D651" s="2" t="str">
        <f>IFERROR(VLOOKUP($A651,'Raw - F'!$B:$R,6,FALSE),"")</f>
        <v>WFA</v>
      </c>
      <c r="E651" s="2" t="str">
        <f>SUBSTITUTE(IFERROR(VLOOKUP($A651,'Raw - F'!$B:$O,9,FALSE),""),"0","")</f>
        <v>3yo+</v>
      </c>
      <c r="F651" s="2" t="str">
        <f>SUBSTITUTE(IFERROR(VLOOKUP($A651,'Raw - F'!$B:$O,7,FALSE),""),"0","")</f>
        <v>Mdn</v>
      </c>
      <c r="G651" s="2">
        <f>IFERROR(IF(VLOOKUP($A651,'Raw - F'!$B:$O,11,FALSE)&gt;1,VLOOKUP($A651,'Raw - F'!$B:$O,11,FALSE),IF(VLOOKUP($A651,'Raw - F'!$B:$M,12,FALSE)&lt;&gt;"",VLOOKUP($A651,'Raw - F'!$B:$M,12,FALSE),"")),"")</f>
        <v>5</v>
      </c>
      <c r="H651" s="4" t="str">
        <f>IFERROR(VLOOKUP($A651,'Raw - F'!$B:$O,13,FALSE),"")</f>
        <v>Open</v>
      </c>
      <c r="I651" s="2" t="str">
        <f>IFERROR(VLOOKUP($A651,'Raw - F'!$B:$O,10,FALSE),"")</f>
        <v>A</v>
      </c>
      <c r="J651" s="2" t="str">
        <f>IFERROR(VLOOKUP($A651,'Raw - F'!$B:$P,15,FALSE),"")</f>
        <v>6f</v>
      </c>
      <c r="K651" s="16" t="str">
        <f>SUBSTITUTE(IFERROR(VLOOKUP($A651,'Raw - F'!$B:$X,23,FALSE),""),0,"")</f>
        <v xml:space="preserve"> </v>
      </c>
      <c r="L651" s="22" t="str">
        <f>IF(VLOOKUP($A651,'Raw - F'!$B:$AA,24,FALSE)="","",VLOOKUP($A651,'Raw - F'!$B:$AA,24,FALSE))</f>
        <v/>
      </c>
      <c r="M651" s="16" t="str">
        <f>SUBSTITUTE(IFERROR(VLOOKUP($A651,'Raw - F'!$B:$X,22,FALSE),""),0,"")</f>
        <v xml:space="preserve"> </v>
      </c>
      <c r="N651" s="16" t="str">
        <f>SUBSTITUTE(IFERROR(VLOOKUP($A651,'Raw - F'!$B:$X,8,FALSE),""),0,"")</f>
        <v/>
      </c>
      <c r="O651" s="16" t="str">
        <f>SUBSTITUTE(IFERROR(VLOOKUP($A651,'Raw - F'!$B:$AA,25,FALSE),""),0,"")</f>
        <v/>
      </c>
      <c r="P651" s="16" t="str">
        <f>SUBSTITUTE(IFERROR(VLOOKUP($A651,'Raw - F'!$B:$AA,21,FALSE),""),0,"")</f>
        <v/>
      </c>
    </row>
    <row r="652" spans="1:16" x14ac:dyDescent="0.35">
      <c r="A652">
        <v>643</v>
      </c>
      <c r="B652" s="9">
        <f>IFERROR(VLOOKUP($A652,'Raw - F'!$B:$R,2,FALSE),"")</f>
        <v>44345</v>
      </c>
      <c r="C652" s="2" t="str">
        <f>IFERROR(VLOOKUP($A652,'Raw - F'!$B:$R,3,FALSE),"")</f>
        <v>SALISBURY</v>
      </c>
      <c r="D652" s="2" t="str">
        <f>IFERROR(VLOOKUP($A652,'Raw - F'!$B:$R,6,FALSE),"")</f>
        <v>WFA</v>
      </c>
      <c r="E652" s="2" t="str">
        <f>SUBSTITUTE(IFERROR(VLOOKUP($A652,'Raw - F'!$B:$O,9,FALSE),""),"0","")</f>
        <v>3-4yo</v>
      </c>
      <c r="F652" s="2" t="str">
        <f>SUBSTITUTE(IFERROR(VLOOKUP($A652,'Raw - F'!$B:$O,7,FALSE),""),"0","")</f>
        <v>Open</v>
      </c>
      <c r="G652" s="2">
        <f>IFERROR(IF(VLOOKUP($A652,'Raw - F'!$B:$O,11,FALSE)&gt;1,VLOOKUP($A652,'Raw - F'!$B:$O,11,FALSE),IF(VLOOKUP($A652,'Raw - F'!$B:$M,12,FALSE)&lt;&gt;"",VLOOKUP($A652,'Raw - F'!$B:$M,12,FALSE),"")),"")</f>
        <v>5</v>
      </c>
      <c r="H652" s="4" t="str">
        <f>IFERROR(VLOOKUP($A652,'Raw - F'!$B:$O,13,FALSE),"")</f>
        <v>0-70</v>
      </c>
      <c r="I652" s="2" t="str">
        <f>IFERROR(VLOOKUP($A652,'Raw - F'!$B:$O,10,FALSE),"")</f>
        <v>A</v>
      </c>
      <c r="J652" s="2" t="str">
        <f>IFERROR(VLOOKUP($A652,'Raw - F'!$B:$P,15,FALSE),"")</f>
        <v>1m 2f</v>
      </c>
      <c r="K652" s="16" t="str">
        <f>SUBSTITUTE(IFERROR(VLOOKUP($A652,'Raw - F'!$B:$X,23,FALSE),""),0,"")</f>
        <v xml:space="preserve"> </v>
      </c>
      <c r="L652" s="22" t="str">
        <f>IF(VLOOKUP($A652,'Raw - F'!$B:$AA,24,FALSE)="","",VLOOKUP($A652,'Raw - F'!$B:$AA,24,FALSE))</f>
        <v/>
      </c>
      <c r="M652" s="16" t="str">
        <f>SUBSTITUTE(IFERROR(VLOOKUP($A652,'Raw - F'!$B:$X,22,FALSE),""),0,"")</f>
        <v xml:space="preserve"> </v>
      </c>
      <c r="N652" s="16" t="str">
        <f>SUBSTITUTE(IFERROR(VLOOKUP($A652,'Raw - F'!$B:$X,8,FALSE),""),0,"")</f>
        <v>Classified</v>
      </c>
      <c r="O652" s="16" t="str">
        <f>SUBSTITUTE(IFERROR(VLOOKUP($A652,'Raw - F'!$B:$AA,25,FALSE),""),0,"")</f>
        <v/>
      </c>
      <c r="P652" s="16" t="str">
        <f>SUBSTITUTE(IFERROR(VLOOKUP($A652,'Raw - F'!$B:$AA,21,FALSE),""),0,"")</f>
        <v/>
      </c>
    </row>
    <row r="653" spans="1:16" x14ac:dyDescent="0.35">
      <c r="A653">
        <v>644</v>
      </c>
      <c r="B653" s="9">
        <f>IFERROR(VLOOKUP($A653,'Raw - F'!$B:$R,2,FALSE),"")</f>
        <v>44345</v>
      </c>
      <c r="C653" s="2" t="str">
        <f>IFERROR(VLOOKUP($A653,'Raw - F'!$B:$R,3,FALSE),"")</f>
        <v>SALISBURY</v>
      </c>
      <c r="D653" s="2" t="str">
        <f>IFERROR(VLOOKUP($A653,'Raw - F'!$B:$R,6,FALSE),"")</f>
        <v>Hcap</v>
      </c>
      <c r="E653" s="2" t="str">
        <f>SUBSTITUTE(IFERROR(VLOOKUP($A653,'Raw - F'!$B:$O,9,FALSE),""),"0","")</f>
        <v>4yo+</v>
      </c>
      <c r="F653" s="2" t="str">
        <f>SUBSTITUTE(IFERROR(VLOOKUP($A653,'Raw - F'!$B:$O,7,FALSE),""),"0","")</f>
        <v>Open</v>
      </c>
      <c r="G653" s="2">
        <f>IFERROR(IF(VLOOKUP($A653,'Raw - F'!$B:$O,11,FALSE)&gt;1,VLOOKUP($A653,'Raw - F'!$B:$O,11,FALSE),IF(VLOOKUP($A653,'Raw - F'!$B:$M,12,FALSE)&lt;&gt;"",VLOOKUP($A653,'Raw - F'!$B:$M,12,FALSE),"")),"")</f>
        <v>5</v>
      </c>
      <c r="H653" s="4" t="str">
        <f>IFERROR(VLOOKUP($A653,'Raw - F'!$B:$O,13,FALSE),"")</f>
        <v>56-75</v>
      </c>
      <c r="I653" s="2" t="str">
        <f>IFERROR(VLOOKUP($A653,'Raw - F'!$B:$O,10,FALSE),"")</f>
        <v>A</v>
      </c>
      <c r="J653" s="2" t="str">
        <f>IFERROR(VLOOKUP($A653,'Raw - F'!$B:$P,15,FALSE),"")</f>
        <v>6f</v>
      </c>
      <c r="K653" s="16" t="str">
        <f>SUBSTITUTE(IFERROR(VLOOKUP($A653,'Raw - F'!$B:$X,23,FALSE),""),0,"")</f>
        <v xml:space="preserve"> </v>
      </c>
      <c r="L653" s="22" t="str">
        <f>IF(VLOOKUP($A653,'Raw - F'!$B:$AA,24,FALSE)="","",VLOOKUP($A653,'Raw - F'!$B:$AA,24,FALSE))</f>
        <v/>
      </c>
      <c r="M653" s="16" t="str">
        <f>SUBSTITUTE(IFERROR(VLOOKUP($A653,'Raw - F'!$B:$X,22,FALSE),""),0,"")</f>
        <v xml:space="preserve"> </v>
      </c>
      <c r="N653" s="16" t="str">
        <f>SUBSTITUTE(IFERROR(VLOOKUP($A653,'Raw - F'!$B:$X,8,FALSE),""),0,"")</f>
        <v/>
      </c>
      <c r="O653" s="16" t="str">
        <f>SUBSTITUTE(IFERROR(VLOOKUP($A653,'Raw - F'!$B:$AA,25,FALSE),""),0,"")</f>
        <v/>
      </c>
      <c r="P653" s="16" t="str">
        <f>SUBSTITUTE(IFERROR(VLOOKUP($A653,'Raw - F'!$B:$AA,21,FALSE),""),0,"")</f>
        <v/>
      </c>
    </row>
    <row r="654" spans="1:16" x14ac:dyDescent="0.35">
      <c r="A654">
        <v>645</v>
      </c>
      <c r="B654" s="9">
        <f>IFERROR(VLOOKUP($A654,'Raw - F'!$B:$R,2,FALSE),"")</f>
        <v>44345</v>
      </c>
      <c r="C654" s="2" t="str">
        <f>IFERROR(VLOOKUP($A654,'Raw - F'!$B:$R,3,FALSE),"")</f>
        <v>SALISBURY</v>
      </c>
      <c r="D654" s="2" t="str">
        <f>IFERROR(VLOOKUP($A654,'Raw - F'!$B:$R,6,FALSE),"")</f>
        <v>Hcap</v>
      </c>
      <c r="E654" s="2" t="str">
        <f>SUBSTITUTE(IFERROR(VLOOKUP($A654,'Raw - F'!$B:$O,9,FALSE),""),"0","")</f>
        <v>3yo</v>
      </c>
      <c r="F654" s="2" t="str">
        <f>SUBSTITUTE(IFERROR(VLOOKUP($A654,'Raw - F'!$B:$O,7,FALSE),""),"0","")</f>
        <v>Open</v>
      </c>
      <c r="G654" s="2">
        <f>IFERROR(IF(VLOOKUP($A654,'Raw - F'!$B:$O,11,FALSE)&gt;1,VLOOKUP($A654,'Raw - F'!$B:$O,11,FALSE),IF(VLOOKUP($A654,'Raw - F'!$B:$M,12,FALSE)&lt;&gt;"",VLOOKUP($A654,'Raw - F'!$B:$M,12,FALSE),"")),"")</f>
        <v>6</v>
      </c>
      <c r="H654" s="4" t="str">
        <f>IFERROR(VLOOKUP($A654,'Raw - F'!$B:$O,13,FALSE),"")</f>
        <v>46-65</v>
      </c>
      <c r="I654" s="2" t="str">
        <f>IFERROR(VLOOKUP($A654,'Raw - F'!$B:$O,10,FALSE),"")</f>
        <v>A</v>
      </c>
      <c r="J654" s="2" t="str">
        <f>IFERROR(VLOOKUP($A654,'Raw - F'!$B:$P,15,FALSE),"")</f>
        <v>1m 4f</v>
      </c>
      <c r="K654" s="16" t="str">
        <f>SUBSTITUTE(IFERROR(VLOOKUP($A654,'Raw - F'!$B:$X,23,FALSE),""),0,"")</f>
        <v xml:space="preserve"> </v>
      </c>
      <c r="L654" s="22" t="str">
        <f>IF(VLOOKUP($A654,'Raw - F'!$B:$AA,24,FALSE)="","",VLOOKUP($A654,'Raw - F'!$B:$AA,24,FALSE))</f>
        <v/>
      </c>
      <c r="M654" s="16" t="str">
        <f>SUBSTITUTE(IFERROR(VLOOKUP($A654,'Raw - F'!$B:$X,22,FALSE),""),0,"")</f>
        <v xml:space="preserve"> </v>
      </c>
      <c r="N654" s="16" t="str">
        <f>SUBSTITUTE(IFERROR(VLOOKUP($A654,'Raw - F'!$B:$X,8,FALSE),""),0,"")</f>
        <v/>
      </c>
      <c r="O654" s="16" t="str">
        <f>SUBSTITUTE(IFERROR(VLOOKUP($A654,'Raw - F'!$B:$AA,25,FALSE),""),0,"")</f>
        <v/>
      </c>
      <c r="P654" s="16" t="str">
        <f>SUBSTITUTE(IFERROR(VLOOKUP($A654,'Raw - F'!$B:$AA,21,FALSE),""),0,"")</f>
        <v/>
      </c>
    </row>
    <row r="655" spans="1:16" x14ac:dyDescent="0.35">
      <c r="A655">
        <v>646</v>
      </c>
      <c r="B655" s="9">
        <f>IFERROR(VLOOKUP($A655,'Raw - F'!$B:$R,2,FALSE),"")</f>
        <v>44347</v>
      </c>
      <c r="C655" s="2" t="str">
        <f>IFERROR(VLOOKUP($A655,'Raw - F'!$B:$R,3,FALSE),"")</f>
        <v>CHELMSFORD CITY</v>
      </c>
      <c r="D655" s="2" t="str">
        <f>IFERROR(VLOOKUP($A655,'Raw - F'!$B:$R,6,FALSE),"")</f>
        <v>Hcap</v>
      </c>
      <c r="E655" s="2" t="str">
        <f>SUBSTITUTE(IFERROR(VLOOKUP($A655,'Raw - F'!$B:$O,9,FALSE),""),"0","")</f>
        <v>4yo+</v>
      </c>
      <c r="F655" s="2" t="str">
        <f>SUBSTITUTE(IFERROR(VLOOKUP($A655,'Raw - F'!$B:$O,7,FALSE),""),"0","")</f>
        <v>Open</v>
      </c>
      <c r="G655" s="2">
        <f>IFERROR(IF(VLOOKUP($A655,'Raw - F'!$B:$O,11,FALSE)&gt;1,VLOOKUP($A655,'Raw - F'!$B:$O,11,FALSE),IF(VLOOKUP($A655,'Raw - F'!$B:$M,12,FALSE)&lt;&gt;"",VLOOKUP($A655,'Raw - F'!$B:$M,12,FALSE),"")),"")</f>
        <v>6</v>
      </c>
      <c r="H655" s="4" t="str">
        <f>IFERROR(VLOOKUP($A655,'Raw - F'!$B:$O,13,FALSE),"")</f>
        <v>46-60</v>
      </c>
      <c r="I655" s="2" t="str">
        <f>IFERROR(VLOOKUP($A655,'Raw - F'!$B:$O,10,FALSE),"")</f>
        <v>A</v>
      </c>
      <c r="J655" s="2" t="str">
        <f>IFERROR(VLOOKUP($A655,'Raw - F'!$B:$P,15,FALSE),"")</f>
        <v>2m+</v>
      </c>
      <c r="K655" s="16" t="str">
        <f>SUBSTITUTE(IFERROR(VLOOKUP($A655,'Raw - F'!$B:$X,23,FALSE),""),0,"")</f>
        <v xml:space="preserve"> </v>
      </c>
      <c r="L655" s="22" t="str">
        <f>IF(VLOOKUP($A655,'Raw - F'!$B:$AA,24,FALSE)="","",VLOOKUP($A655,'Raw - F'!$B:$AA,24,FALSE))</f>
        <v/>
      </c>
      <c r="M655" s="16" t="str">
        <f>SUBSTITUTE(IFERROR(VLOOKUP($A655,'Raw - F'!$B:$X,22,FALSE),""),0,"")</f>
        <v xml:space="preserve"> </v>
      </c>
      <c r="N655" s="16" t="str">
        <f>SUBSTITUTE(IFERROR(VLOOKUP($A655,'Raw - F'!$B:$X,8,FALSE),""),0,"")</f>
        <v/>
      </c>
      <c r="O655" s="16" t="str">
        <f>SUBSTITUTE(IFERROR(VLOOKUP($A655,'Raw - F'!$B:$AA,25,FALSE),""),0,"")</f>
        <v/>
      </c>
      <c r="P655" s="16" t="str">
        <f>SUBSTITUTE(IFERROR(VLOOKUP($A655,'Raw - F'!$B:$AA,21,FALSE),""),0,"")</f>
        <v/>
      </c>
    </row>
    <row r="656" spans="1:16" x14ac:dyDescent="0.35">
      <c r="A656">
        <v>647</v>
      </c>
      <c r="B656" s="9">
        <f>IFERROR(VLOOKUP($A656,'Raw - F'!$B:$R,2,FALSE),"")</f>
        <v>44347</v>
      </c>
      <c r="C656" s="2" t="str">
        <f>IFERROR(VLOOKUP($A656,'Raw - F'!$B:$R,3,FALSE),"")</f>
        <v>CHELMSFORD CITY</v>
      </c>
      <c r="D656" s="2" t="str">
        <f>IFERROR(VLOOKUP($A656,'Raw - F'!$B:$R,6,FALSE),"")</f>
        <v>Hcap</v>
      </c>
      <c r="E656" s="2" t="str">
        <f>SUBSTITUTE(IFERROR(VLOOKUP($A656,'Raw - F'!$B:$O,9,FALSE),""),"0","")</f>
        <v>4yo+</v>
      </c>
      <c r="F656" s="2" t="str">
        <f>SUBSTITUTE(IFERROR(VLOOKUP($A656,'Raw - F'!$B:$O,7,FALSE),""),"0","")</f>
        <v>Open</v>
      </c>
      <c r="G656" s="2">
        <f>IFERROR(IF(VLOOKUP($A656,'Raw - F'!$B:$O,11,FALSE)&gt;1,VLOOKUP($A656,'Raw - F'!$B:$O,11,FALSE),IF(VLOOKUP($A656,'Raw - F'!$B:$M,12,FALSE)&lt;&gt;"",VLOOKUP($A656,'Raw - F'!$B:$M,12,FALSE),"")),"")</f>
        <v>3</v>
      </c>
      <c r="H656" s="4" t="str">
        <f>IFERROR(VLOOKUP($A656,'Raw - F'!$B:$O,13,FALSE),"")</f>
        <v>71-90</v>
      </c>
      <c r="I656" s="2" t="str">
        <f>IFERROR(VLOOKUP($A656,'Raw - F'!$B:$O,10,FALSE),"")</f>
        <v>A</v>
      </c>
      <c r="J656" s="2" t="str">
        <f>IFERROR(VLOOKUP($A656,'Raw - F'!$B:$P,15,FALSE),"")</f>
        <v>7f</v>
      </c>
      <c r="K656" s="16" t="str">
        <f>SUBSTITUTE(IFERROR(VLOOKUP($A656,'Raw - F'!$B:$X,23,FALSE),""),0,"")</f>
        <v xml:space="preserve"> </v>
      </c>
      <c r="L656" s="22" t="str">
        <f>IF(VLOOKUP($A656,'Raw - F'!$B:$AA,24,FALSE)="","",VLOOKUP($A656,'Raw - F'!$B:$AA,24,FALSE))</f>
        <v/>
      </c>
      <c r="M656" s="16" t="str">
        <f>SUBSTITUTE(IFERROR(VLOOKUP($A656,'Raw - F'!$B:$X,22,FALSE),""),0,"")</f>
        <v xml:space="preserve"> </v>
      </c>
      <c r="N656" s="16" t="str">
        <f>SUBSTITUTE(IFERROR(VLOOKUP($A656,'Raw - F'!$B:$X,8,FALSE),""),0,"")</f>
        <v/>
      </c>
      <c r="O656" s="16" t="str">
        <f>SUBSTITUTE(IFERROR(VLOOKUP($A656,'Raw - F'!$B:$AA,25,FALSE),""),0,"")</f>
        <v/>
      </c>
      <c r="P656" s="16" t="str">
        <f>SUBSTITUTE(IFERROR(VLOOKUP($A656,'Raw - F'!$B:$AA,21,FALSE),""),0,"")</f>
        <v/>
      </c>
    </row>
    <row r="657" spans="1:16" x14ac:dyDescent="0.35">
      <c r="A657">
        <v>648</v>
      </c>
      <c r="B657" s="9">
        <f>IFERROR(VLOOKUP($A657,'Raw - F'!$B:$R,2,FALSE),"")</f>
        <v>44347</v>
      </c>
      <c r="C657" s="2" t="str">
        <f>IFERROR(VLOOKUP($A657,'Raw - F'!$B:$R,3,FALSE),"")</f>
        <v>CHELMSFORD CITY</v>
      </c>
      <c r="D657" s="2" t="str">
        <f>IFERROR(VLOOKUP($A657,'Raw - F'!$B:$R,6,FALSE),"")</f>
        <v>Hcap</v>
      </c>
      <c r="E657" s="2" t="str">
        <f>SUBSTITUTE(IFERROR(VLOOKUP($A657,'Raw - F'!$B:$O,9,FALSE),""),"0","")</f>
        <v>4yo+</v>
      </c>
      <c r="F657" s="2" t="str">
        <f>SUBSTITUTE(IFERROR(VLOOKUP($A657,'Raw - F'!$B:$O,7,FALSE),""),"0","")</f>
        <v>Open</v>
      </c>
      <c r="G657" s="2">
        <f>IFERROR(IF(VLOOKUP($A657,'Raw - F'!$B:$O,11,FALSE)&gt;1,VLOOKUP($A657,'Raw - F'!$B:$O,11,FALSE),IF(VLOOKUP($A657,'Raw - F'!$B:$M,12,FALSE)&lt;&gt;"",VLOOKUP($A657,'Raw - F'!$B:$M,12,FALSE),"")),"")</f>
        <v>5</v>
      </c>
      <c r="H657" s="4" t="str">
        <f>IFERROR(VLOOKUP($A657,'Raw - F'!$B:$O,13,FALSE),"")</f>
        <v>51-70</v>
      </c>
      <c r="I657" s="2" t="str">
        <f>IFERROR(VLOOKUP($A657,'Raw - F'!$B:$O,10,FALSE),"")</f>
        <v>A</v>
      </c>
      <c r="J657" s="2" t="str">
        <f>IFERROR(VLOOKUP($A657,'Raw - F'!$B:$P,15,FALSE),"")</f>
        <v>7f</v>
      </c>
      <c r="K657" s="16" t="str">
        <f>SUBSTITUTE(IFERROR(VLOOKUP($A657,'Raw - F'!$B:$X,23,FALSE),""),0,"")</f>
        <v xml:space="preserve"> </v>
      </c>
      <c r="L657" s="22" t="str">
        <f>IF(VLOOKUP($A657,'Raw - F'!$B:$AA,24,FALSE)="","",VLOOKUP($A657,'Raw - F'!$B:$AA,24,FALSE))</f>
        <v/>
      </c>
      <c r="M657" s="16" t="str">
        <f>SUBSTITUTE(IFERROR(VLOOKUP($A657,'Raw - F'!$B:$X,22,FALSE),""),0,"")</f>
        <v xml:space="preserve"> </v>
      </c>
      <c r="N657" s="16" t="str">
        <f>SUBSTITUTE(IFERROR(VLOOKUP($A657,'Raw - F'!$B:$X,8,FALSE),""),0,"")</f>
        <v/>
      </c>
      <c r="O657" s="16" t="str">
        <f>SUBSTITUTE(IFERROR(VLOOKUP($A657,'Raw - F'!$B:$AA,25,FALSE),""),0,"")</f>
        <v/>
      </c>
      <c r="P657" s="16" t="str">
        <f>SUBSTITUTE(IFERROR(VLOOKUP($A657,'Raw - F'!$B:$AA,21,FALSE),""),0,"")</f>
        <v/>
      </c>
    </row>
    <row r="658" spans="1:16" x14ac:dyDescent="0.35">
      <c r="A658">
        <v>649</v>
      </c>
      <c r="B658" s="9">
        <f>IFERROR(VLOOKUP($A658,'Raw - F'!$B:$R,2,FALSE),"")</f>
        <v>44347</v>
      </c>
      <c r="C658" s="2" t="str">
        <f>IFERROR(VLOOKUP($A658,'Raw - F'!$B:$R,3,FALSE),"")</f>
        <v>CHELMSFORD CITY</v>
      </c>
      <c r="D658" s="2" t="str">
        <f>IFERROR(VLOOKUP($A658,'Raw - F'!$B:$R,6,FALSE),"")</f>
        <v>WFA</v>
      </c>
      <c r="E658" s="2" t="str">
        <f>SUBSTITUTE(IFERROR(VLOOKUP($A658,'Raw - F'!$B:$O,9,FALSE),""),"0","")</f>
        <v>2yo</v>
      </c>
      <c r="F658" s="2" t="str">
        <f>SUBSTITUTE(IFERROR(VLOOKUP($A658,'Raw - F'!$B:$O,7,FALSE),""),"0","")</f>
        <v>Nov</v>
      </c>
      <c r="G658" s="2">
        <f>IFERROR(IF(VLOOKUP($A658,'Raw - F'!$B:$O,11,FALSE)&gt;1,VLOOKUP($A658,'Raw - F'!$B:$O,11,FALSE),IF(VLOOKUP($A658,'Raw - F'!$B:$M,12,FALSE)&lt;&gt;"",VLOOKUP($A658,'Raw - F'!$B:$M,12,FALSE),"")),"")</f>
        <v>5</v>
      </c>
      <c r="H658" s="4" t="str">
        <f>IFERROR(VLOOKUP($A658,'Raw - F'!$B:$O,13,FALSE),"")</f>
        <v>Open</v>
      </c>
      <c r="I658" s="2" t="str">
        <f>IFERROR(VLOOKUP($A658,'Raw - F'!$B:$O,10,FALSE),"")</f>
        <v>A</v>
      </c>
      <c r="J658" s="2" t="str">
        <f>IFERROR(VLOOKUP($A658,'Raw - F'!$B:$P,15,FALSE),"")</f>
        <v>6f</v>
      </c>
      <c r="K658" s="16" t="str">
        <f>SUBSTITUTE(IFERROR(VLOOKUP($A658,'Raw - F'!$B:$X,23,FALSE),""),0,"")</f>
        <v>Rest.</v>
      </c>
      <c r="L658" s="22" t="str">
        <f>IF(VLOOKUP($A658,'Raw - F'!$B:$AA,24,FALSE)="","",VLOOKUP($A658,'Raw - F'!$B:$AA,24,FALSE))</f>
        <v>C</v>
      </c>
      <c r="M658" s="16" t="str">
        <f>SUBSTITUTE(IFERROR(VLOOKUP($A658,'Raw - F'!$B:$X,22,FALSE),""),0,"")</f>
        <v xml:space="preserve"> </v>
      </c>
      <c r="N658" s="16" t="str">
        <f>SUBSTITUTE(IFERROR(VLOOKUP($A658,'Raw - F'!$B:$X,8,FALSE),""),0,"")</f>
        <v/>
      </c>
      <c r="O658" s="16" t="str">
        <f>SUBSTITUTE(IFERROR(VLOOKUP($A658,'Raw - F'!$B:$AA,25,FALSE),""),0,"")</f>
        <v/>
      </c>
      <c r="P658" s="16" t="str">
        <f>SUBSTITUTE(IFERROR(VLOOKUP($A658,'Raw - F'!$B:$AA,21,FALSE),""),0,"")</f>
        <v/>
      </c>
    </row>
    <row r="659" spans="1:16" x14ac:dyDescent="0.35">
      <c r="A659">
        <v>650</v>
      </c>
      <c r="B659" s="9">
        <f>IFERROR(VLOOKUP($A659,'Raw - F'!$B:$R,2,FALSE),"")</f>
        <v>44347</v>
      </c>
      <c r="C659" s="2" t="str">
        <f>IFERROR(VLOOKUP($A659,'Raw - F'!$B:$R,3,FALSE),"")</f>
        <v>CHELMSFORD CITY</v>
      </c>
      <c r="D659" s="2" t="str">
        <f>IFERROR(VLOOKUP($A659,'Raw - F'!$B:$R,6,FALSE),"")</f>
        <v>Hcap</v>
      </c>
      <c r="E659" s="2" t="str">
        <f>SUBSTITUTE(IFERROR(VLOOKUP($A659,'Raw - F'!$B:$O,9,FALSE),""),"0","")</f>
        <v>3yo</v>
      </c>
      <c r="F659" s="2" t="str">
        <f>SUBSTITUTE(IFERROR(VLOOKUP($A659,'Raw - F'!$B:$O,7,FALSE),""),"0","")</f>
        <v>Open</v>
      </c>
      <c r="G659" s="2">
        <f>IFERROR(IF(VLOOKUP($A659,'Raw - F'!$B:$O,11,FALSE)&gt;1,VLOOKUP($A659,'Raw - F'!$B:$O,11,FALSE),IF(VLOOKUP($A659,'Raw - F'!$B:$M,12,FALSE)&lt;&gt;"",VLOOKUP($A659,'Raw - F'!$B:$M,12,FALSE),"")),"")</f>
        <v>6</v>
      </c>
      <c r="H659" s="4" t="str">
        <f>IFERROR(VLOOKUP($A659,'Raw - F'!$B:$O,13,FALSE),"")</f>
        <v>46-60</v>
      </c>
      <c r="I659" s="2" t="str">
        <f>IFERROR(VLOOKUP($A659,'Raw - F'!$B:$O,10,FALSE),"")</f>
        <v>A</v>
      </c>
      <c r="J659" s="2" t="str">
        <f>IFERROR(VLOOKUP($A659,'Raw - F'!$B:$P,15,FALSE),"")</f>
        <v>5f</v>
      </c>
      <c r="K659" s="16" t="str">
        <f>SUBSTITUTE(IFERROR(VLOOKUP($A659,'Raw - F'!$B:$X,23,FALSE),""),0,"")</f>
        <v xml:space="preserve"> </v>
      </c>
      <c r="L659" s="22" t="str">
        <f>IF(VLOOKUP($A659,'Raw - F'!$B:$AA,24,FALSE)="","",VLOOKUP($A659,'Raw - F'!$B:$AA,24,FALSE))</f>
        <v/>
      </c>
      <c r="M659" s="16" t="str">
        <f>SUBSTITUTE(IFERROR(VLOOKUP($A659,'Raw - F'!$B:$X,22,FALSE),""),0,"")</f>
        <v xml:space="preserve"> </v>
      </c>
      <c r="N659" s="16" t="str">
        <f>SUBSTITUTE(IFERROR(VLOOKUP($A659,'Raw - F'!$B:$X,8,FALSE),""),0,"")</f>
        <v/>
      </c>
      <c r="O659" s="16" t="str">
        <f>SUBSTITUTE(IFERROR(VLOOKUP($A659,'Raw - F'!$B:$AA,25,FALSE),""),0,"")</f>
        <v/>
      </c>
      <c r="P659" s="16" t="str">
        <f>SUBSTITUTE(IFERROR(VLOOKUP($A659,'Raw - F'!$B:$AA,21,FALSE),""),0,"")</f>
        <v/>
      </c>
    </row>
    <row r="660" spans="1:16" x14ac:dyDescent="0.35">
      <c r="A660">
        <v>651</v>
      </c>
      <c r="B660" s="9">
        <f>IFERROR(VLOOKUP($A660,'Raw - F'!$B:$R,2,FALSE),"")</f>
        <v>44347</v>
      </c>
      <c r="C660" s="2" t="str">
        <f>IFERROR(VLOOKUP($A660,'Raw - F'!$B:$R,3,FALSE),"")</f>
        <v>CHELMSFORD CITY</v>
      </c>
      <c r="D660" s="2" t="str">
        <f>IFERROR(VLOOKUP($A660,'Raw - F'!$B:$R,6,FALSE),"")</f>
        <v>Hcap</v>
      </c>
      <c r="E660" s="2" t="str">
        <f>SUBSTITUTE(IFERROR(VLOOKUP($A660,'Raw - F'!$B:$O,9,FALSE),""),"0","")</f>
        <v>4yo+</v>
      </c>
      <c r="F660" s="2" t="str">
        <f>SUBSTITUTE(IFERROR(VLOOKUP($A660,'Raw - F'!$B:$O,7,FALSE),""),"0","")</f>
        <v>Open</v>
      </c>
      <c r="G660" s="2">
        <f>IFERROR(IF(VLOOKUP($A660,'Raw - F'!$B:$O,11,FALSE)&gt;1,VLOOKUP($A660,'Raw - F'!$B:$O,11,FALSE),IF(VLOOKUP($A660,'Raw - F'!$B:$M,12,FALSE)&lt;&gt;"",VLOOKUP($A660,'Raw - F'!$B:$M,12,FALSE),"")),"")</f>
        <v>6</v>
      </c>
      <c r="H660" s="4" t="str">
        <f>IFERROR(VLOOKUP($A660,'Raw - F'!$B:$O,13,FALSE),"")</f>
        <v>46-55</v>
      </c>
      <c r="I660" s="2" t="str">
        <f>IFERROR(VLOOKUP($A660,'Raw - F'!$B:$O,10,FALSE),"")</f>
        <v>A</v>
      </c>
      <c r="J660" s="2" t="str">
        <f>IFERROR(VLOOKUP($A660,'Raw - F'!$B:$P,15,FALSE),"")</f>
        <v>7f</v>
      </c>
      <c r="K660" s="16" t="str">
        <f>SUBSTITUTE(IFERROR(VLOOKUP($A660,'Raw - F'!$B:$X,23,FALSE),""),0,"")</f>
        <v xml:space="preserve"> </v>
      </c>
      <c r="L660" s="22" t="str">
        <f>IF(VLOOKUP($A660,'Raw - F'!$B:$AA,24,FALSE)="","",VLOOKUP($A660,'Raw - F'!$B:$AA,24,FALSE))</f>
        <v/>
      </c>
      <c r="M660" s="16" t="str">
        <f>SUBSTITUTE(IFERROR(VLOOKUP($A660,'Raw - F'!$B:$X,22,FALSE),""),0,"")</f>
        <v xml:space="preserve"> </v>
      </c>
      <c r="N660" s="16" t="str">
        <f>SUBSTITUTE(IFERROR(VLOOKUP($A660,'Raw - F'!$B:$X,8,FALSE),""),0,"")</f>
        <v/>
      </c>
      <c r="O660" s="16" t="str">
        <f>SUBSTITUTE(IFERROR(VLOOKUP($A660,'Raw - F'!$B:$AA,25,FALSE),""),0,"")</f>
        <v/>
      </c>
      <c r="P660" s="16" t="str">
        <f>SUBSTITUTE(IFERROR(VLOOKUP($A660,'Raw - F'!$B:$AA,21,FALSE),""),0,"")</f>
        <v/>
      </c>
    </row>
    <row r="661" spans="1:16" x14ac:dyDescent="0.35">
      <c r="A661">
        <v>652</v>
      </c>
      <c r="B661" s="9">
        <f>IFERROR(VLOOKUP($A661,'Raw - F'!$B:$R,2,FALSE),"")</f>
        <v>44347</v>
      </c>
      <c r="C661" s="2" t="str">
        <f>IFERROR(VLOOKUP($A661,'Raw - F'!$B:$R,3,FALSE),"")</f>
        <v>CHELMSFORD CITY</v>
      </c>
      <c r="D661" s="2" t="str">
        <f>IFERROR(VLOOKUP($A661,'Raw - F'!$B:$R,6,FALSE),"")</f>
        <v>Hcap</v>
      </c>
      <c r="E661" s="2" t="str">
        <f>SUBSTITUTE(IFERROR(VLOOKUP($A661,'Raw - F'!$B:$O,9,FALSE),""),"0","")</f>
        <v>4yo+</v>
      </c>
      <c r="F661" s="2" t="str">
        <f>SUBSTITUTE(IFERROR(VLOOKUP($A661,'Raw - F'!$B:$O,7,FALSE),""),"0","")</f>
        <v>Open</v>
      </c>
      <c r="G661" s="2">
        <f>IFERROR(IF(VLOOKUP($A661,'Raw - F'!$B:$O,11,FALSE)&gt;1,VLOOKUP($A661,'Raw - F'!$B:$O,11,FALSE),IF(VLOOKUP($A661,'Raw - F'!$B:$M,12,FALSE)&lt;&gt;"",VLOOKUP($A661,'Raw - F'!$B:$M,12,FALSE),"")),"")</f>
        <v>6</v>
      </c>
      <c r="H661" s="4" t="str">
        <f>IFERROR(VLOOKUP($A661,'Raw - F'!$B:$O,13,FALSE),"")</f>
        <v>46-55</v>
      </c>
      <c r="I661" s="2" t="str">
        <f>IFERROR(VLOOKUP($A661,'Raw - F'!$B:$O,10,FALSE),"")</f>
        <v>A</v>
      </c>
      <c r="J661" s="2" t="str">
        <f>IFERROR(VLOOKUP($A661,'Raw - F'!$B:$P,15,FALSE),"")</f>
        <v>6f</v>
      </c>
      <c r="K661" s="16" t="str">
        <f>SUBSTITUTE(IFERROR(VLOOKUP($A661,'Raw - F'!$B:$X,23,FALSE),""),0,"")</f>
        <v xml:space="preserve"> </v>
      </c>
      <c r="L661" s="22" t="str">
        <f>IF(VLOOKUP($A661,'Raw - F'!$B:$AA,24,FALSE)="","",VLOOKUP($A661,'Raw - F'!$B:$AA,24,FALSE))</f>
        <v/>
      </c>
      <c r="M661" s="16" t="str">
        <f>SUBSTITUTE(IFERROR(VLOOKUP($A661,'Raw - F'!$B:$X,22,FALSE),""),0,"")</f>
        <v xml:space="preserve"> </v>
      </c>
      <c r="N661" s="16" t="str">
        <f>SUBSTITUTE(IFERROR(VLOOKUP($A661,'Raw - F'!$B:$X,8,FALSE),""),0,"")</f>
        <v/>
      </c>
      <c r="O661" s="16" t="str">
        <f>SUBSTITUTE(IFERROR(VLOOKUP($A661,'Raw - F'!$B:$AA,25,FALSE),""),0,"")</f>
        <v/>
      </c>
      <c r="P661" s="16" t="str">
        <f>SUBSTITUTE(IFERROR(VLOOKUP($A661,'Raw - F'!$B:$AA,21,FALSE),""),0,"")</f>
        <v/>
      </c>
    </row>
    <row r="662" spans="1:16" x14ac:dyDescent="0.35">
      <c r="A662">
        <v>653</v>
      </c>
      <c r="B662" s="9">
        <f>IFERROR(VLOOKUP($A662,'Raw - F'!$B:$R,2,FALSE),"")</f>
        <v>44347</v>
      </c>
      <c r="C662" s="2" t="str">
        <f>IFERROR(VLOOKUP($A662,'Raw - F'!$B:$R,3,FALSE),"")</f>
        <v>LEICESTER</v>
      </c>
      <c r="D662" s="2" t="str">
        <f>IFERROR(VLOOKUP($A662,'Raw - F'!$B:$R,6,FALSE),"")</f>
        <v>WFA</v>
      </c>
      <c r="E662" s="2" t="str">
        <f>SUBSTITUTE(IFERROR(VLOOKUP($A662,'Raw - F'!$B:$O,9,FALSE),""),"0","")</f>
        <v>3yo</v>
      </c>
      <c r="F662" s="2" t="str">
        <f>SUBSTITUTE(IFERROR(VLOOKUP($A662,'Raw - F'!$B:$O,7,FALSE),""),"0","")</f>
        <v>Nov</v>
      </c>
      <c r="G662" s="2">
        <f>IFERROR(IF(VLOOKUP($A662,'Raw - F'!$B:$O,11,FALSE)&gt;1,VLOOKUP($A662,'Raw - F'!$B:$O,11,FALSE),IF(VLOOKUP($A662,'Raw - F'!$B:$M,12,FALSE)&lt;&gt;"",VLOOKUP($A662,'Raw - F'!$B:$M,12,FALSE),"")),"")</f>
        <v>4</v>
      </c>
      <c r="H662" s="4" t="str">
        <f>IFERROR(VLOOKUP($A662,'Raw - F'!$B:$O,13,FALSE),"")</f>
        <v>Open</v>
      </c>
      <c r="I662" s="2" t="str">
        <f>IFERROR(VLOOKUP($A662,'Raw - F'!$B:$O,10,FALSE),"")</f>
        <v>A</v>
      </c>
      <c r="J662" s="2" t="str">
        <f>IFERROR(VLOOKUP($A662,'Raw - F'!$B:$P,15,FALSE),"")</f>
        <v>1m 4f</v>
      </c>
      <c r="K662" s="16" t="str">
        <f>SUBSTITUTE(IFERROR(VLOOKUP($A662,'Raw - F'!$B:$X,23,FALSE),""),0,"")</f>
        <v>Med.</v>
      </c>
      <c r="L662" s="22">
        <f>IF(VLOOKUP($A662,'Raw - F'!$B:$AA,24,FALSE)="","",VLOOKUP($A662,'Raw - F'!$B:$AA,24,FALSE))</f>
        <v>22000</v>
      </c>
      <c r="M662" s="16" t="str">
        <f>SUBSTITUTE(IFERROR(VLOOKUP($A662,'Raw - F'!$B:$X,22,FALSE),""),0,"")</f>
        <v xml:space="preserve"> </v>
      </c>
      <c r="N662" s="16" t="str">
        <f>SUBSTITUTE(IFERROR(VLOOKUP($A662,'Raw - F'!$B:$X,8,FALSE),""),0,"")</f>
        <v/>
      </c>
      <c r="O662" s="16" t="str">
        <f>SUBSTITUTE(IFERROR(VLOOKUP($A662,'Raw - F'!$B:$AA,25,FALSE),""),0,"")</f>
        <v>EBF</v>
      </c>
      <c r="P662" s="16" t="str">
        <f>SUBSTITUTE(IFERROR(VLOOKUP($A662,'Raw - F'!$B:$AA,21,FALSE),""),0,"")</f>
        <v/>
      </c>
    </row>
    <row r="663" spans="1:16" x14ac:dyDescent="0.35">
      <c r="A663">
        <v>654</v>
      </c>
      <c r="B663" s="9">
        <f>IFERROR(VLOOKUP($A663,'Raw - F'!$B:$R,2,FALSE),"")</f>
        <v>44347</v>
      </c>
      <c r="C663" s="2" t="str">
        <f>IFERROR(VLOOKUP($A663,'Raw - F'!$B:$R,3,FALSE),"")</f>
        <v>LEICESTER</v>
      </c>
      <c r="D663" s="2" t="str">
        <f>IFERROR(VLOOKUP($A663,'Raw - F'!$B:$R,6,FALSE),"")</f>
        <v>Hcap</v>
      </c>
      <c r="E663" s="2" t="str">
        <f>SUBSTITUTE(IFERROR(VLOOKUP($A663,'Raw - F'!$B:$O,9,FALSE),""),"0","")</f>
        <v>3yo</v>
      </c>
      <c r="F663" s="2" t="str">
        <f>SUBSTITUTE(IFERROR(VLOOKUP($A663,'Raw - F'!$B:$O,7,FALSE),""),"0","")</f>
        <v>Open</v>
      </c>
      <c r="G663" s="2">
        <f>IFERROR(IF(VLOOKUP($A663,'Raw - F'!$B:$O,11,FALSE)&gt;1,VLOOKUP($A663,'Raw - F'!$B:$O,11,FALSE),IF(VLOOKUP($A663,'Raw - F'!$B:$M,12,FALSE)&lt;&gt;"",VLOOKUP($A663,'Raw - F'!$B:$M,12,FALSE),"")),"")</f>
        <v>3</v>
      </c>
      <c r="H663" s="4" t="str">
        <f>IFERROR(VLOOKUP($A663,'Raw - F'!$B:$O,13,FALSE),"")</f>
        <v>76-95</v>
      </c>
      <c r="I663" s="2" t="str">
        <f>IFERROR(VLOOKUP($A663,'Raw - F'!$B:$O,10,FALSE),"")</f>
        <v>A</v>
      </c>
      <c r="J663" s="2" t="str">
        <f>IFERROR(VLOOKUP($A663,'Raw - F'!$B:$P,15,FALSE),"")</f>
        <v>6f</v>
      </c>
      <c r="K663" s="16" t="str">
        <f>SUBSTITUTE(IFERROR(VLOOKUP($A663,'Raw - F'!$B:$X,23,FALSE),""),0,"")</f>
        <v xml:space="preserve"> </v>
      </c>
      <c r="L663" s="22" t="str">
        <f>IF(VLOOKUP($A663,'Raw - F'!$B:$AA,24,FALSE)="","",VLOOKUP($A663,'Raw - F'!$B:$AA,24,FALSE))</f>
        <v/>
      </c>
      <c r="M663" s="16" t="str">
        <f>SUBSTITUTE(IFERROR(VLOOKUP($A663,'Raw - F'!$B:$X,22,FALSE),""),0,"")</f>
        <v xml:space="preserve"> </v>
      </c>
      <c r="N663" s="16" t="str">
        <f>SUBSTITUTE(IFERROR(VLOOKUP($A663,'Raw - F'!$B:$X,8,FALSE),""),0,"")</f>
        <v/>
      </c>
      <c r="O663" s="16" t="str">
        <f>SUBSTITUTE(IFERROR(VLOOKUP($A663,'Raw - F'!$B:$AA,25,FALSE),""),0,"")</f>
        <v/>
      </c>
      <c r="P663" s="16" t="str">
        <f>SUBSTITUTE(IFERROR(VLOOKUP($A663,'Raw - F'!$B:$AA,21,FALSE),""),0,"")</f>
        <v/>
      </c>
    </row>
    <row r="664" spans="1:16" x14ac:dyDescent="0.35">
      <c r="A664">
        <v>655</v>
      </c>
      <c r="B664" s="9">
        <f>IFERROR(VLOOKUP($A664,'Raw - F'!$B:$R,2,FALSE),"")</f>
        <v>44347</v>
      </c>
      <c r="C664" s="2" t="str">
        <f>IFERROR(VLOOKUP($A664,'Raw - F'!$B:$R,3,FALSE),"")</f>
        <v>LEICESTER</v>
      </c>
      <c r="D664" s="2" t="str">
        <f>IFERROR(VLOOKUP($A664,'Raw - F'!$B:$R,6,FALSE),"")</f>
        <v>Hcap</v>
      </c>
      <c r="E664" s="2" t="str">
        <f>SUBSTITUTE(IFERROR(VLOOKUP($A664,'Raw - F'!$B:$O,9,FALSE),""),"0","")</f>
        <v>4yo+</v>
      </c>
      <c r="F664" s="2" t="str">
        <f>SUBSTITUTE(IFERROR(VLOOKUP($A664,'Raw - F'!$B:$O,7,FALSE),""),"0","")</f>
        <v>Open</v>
      </c>
      <c r="G664" s="2">
        <f>IFERROR(IF(VLOOKUP($A664,'Raw - F'!$B:$O,11,FALSE)&gt;1,VLOOKUP($A664,'Raw - F'!$B:$O,11,FALSE),IF(VLOOKUP($A664,'Raw - F'!$B:$M,12,FALSE)&lt;&gt;"",VLOOKUP($A664,'Raw - F'!$B:$M,12,FALSE),"")),"")</f>
        <v>4</v>
      </c>
      <c r="H664" s="4" t="str">
        <f>IFERROR(VLOOKUP($A664,'Raw - F'!$B:$O,13,FALSE),"")</f>
        <v>66-85</v>
      </c>
      <c r="I664" s="2" t="str">
        <f>IFERROR(VLOOKUP($A664,'Raw - F'!$B:$O,10,FALSE),"")</f>
        <v>A</v>
      </c>
      <c r="J664" s="2" t="str">
        <f>IFERROR(VLOOKUP($A664,'Raw - F'!$B:$P,15,FALSE),"")</f>
        <v>1m</v>
      </c>
      <c r="K664" s="16" t="str">
        <f>SUBSTITUTE(IFERROR(VLOOKUP($A664,'Raw - F'!$B:$X,23,FALSE),""),0,"")</f>
        <v xml:space="preserve"> </v>
      </c>
      <c r="L664" s="22" t="str">
        <f>IF(VLOOKUP($A664,'Raw - F'!$B:$AA,24,FALSE)="","",VLOOKUP($A664,'Raw - F'!$B:$AA,24,FALSE))</f>
        <v/>
      </c>
      <c r="M664" s="16" t="str">
        <f>SUBSTITUTE(IFERROR(VLOOKUP($A664,'Raw - F'!$B:$X,22,FALSE),""),0,"")</f>
        <v xml:space="preserve"> </v>
      </c>
      <c r="N664" s="16" t="str">
        <f>SUBSTITUTE(IFERROR(VLOOKUP($A664,'Raw - F'!$B:$X,8,FALSE),""),0,"")</f>
        <v/>
      </c>
      <c r="O664" s="16" t="str">
        <f>SUBSTITUTE(IFERROR(VLOOKUP($A664,'Raw - F'!$B:$AA,25,FALSE),""),0,"")</f>
        <v/>
      </c>
      <c r="P664" s="16" t="str">
        <f>SUBSTITUTE(IFERROR(VLOOKUP($A664,'Raw - F'!$B:$AA,21,FALSE),""),0,"")</f>
        <v/>
      </c>
    </row>
    <row r="665" spans="1:16" x14ac:dyDescent="0.35">
      <c r="A665">
        <v>656</v>
      </c>
      <c r="B665" s="9">
        <f>IFERROR(VLOOKUP($A665,'Raw - F'!$B:$R,2,FALSE),"")</f>
        <v>44347</v>
      </c>
      <c r="C665" s="2" t="str">
        <f>IFERROR(VLOOKUP($A665,'Raw - F'!$B:$R,3,FALSE),"")</f>
        <v>LEICESTER</v>
      </c>
      <c r="D665" s="2" t="str">
        <f>IFERROR(VLOOKUP($A665,'Raw - F'!$B:$R,6,FALSE),"")</f>
        <v>Hcap</v>
      </c>
      <c r="E665" s="2" t="str">
        <f>SUBSTITUTE(IFERROR(VLOOKUP($A665,'Raw - F'!$B:$O,9,FALSE),""),"0","")</f>
        <v>3yo</v>
      </c>
      <c r="F665" s="2" t="str">
        <f>SUBSTITUTE(IFERROR(VLOOKUP($A665,'Raw - F'!$B:$O,7,FALSE),""),"0","")</f>
        <v>Open</v>
      </c>
      <c r="G665" s="2">
        <f>IFERROR(IF(VLOOKUP($A665,'Raw - F'!$B:$O,11,FALSE)&gt;1,VLOOKUP($A665,'Raw - F'!$B:$O,11,FALSE),IF(VLOOKUP($A665,'Raw - F'!$B:$M,12,FALSE)&lt;&gt;"",VLOOKUP($A665,'Raw - F'!$B:$M,12,FALSE),"")),"")</f>
        <v>5</v>
      </c>
      <c r="H665" s="4" t="str">
        <f>IFERROR(VLOOKUP($A665,'Raw - F'!$B:$O,13,FALSE),"")</f>
        <v>51-70</v>
      </c>
      <c r="I665" s="2" t="str">
        <f>IFERROR(VLOOKUP($A665,'Raw - F'!$B:$O,10,FALSE),"")</f>
        <v>F</v>
      </c>
      <c r="J665" s="2" t="str">
        <f>IFERROR(VLOOKUP($A665,'Raw - F'!$B:$P,15,FALSE),"")</f>
        <v>1m 4f</v>
      </c>
      <c r="K665" s="16" t="str">
        <f>SUBSTITUTE(IFERROR(VLOOKUP($A665,'Raw - F'!$B:$X,23,FALSE),""),0,"")</f>
        <v xml:space="preserve"> </v>
      </c>
      <c r="L665" s="22" t="str">
        <f>IF(VLOOKUP($A665,'Raw - F'!$B:$AA,24,FALSE)="","",VLOOKUP($A665,'Raw - F'!$B:$AA,24,FALSE))</f>
        <v/>
      </c>
      <c r="M665" s="16" t="str">
        <f>SUBSTITUTE(IFERROR(VLOOKUP($A665,'Raw - F'!$B:$X,22,FALSE),""),0,"")</f>
        <v xml:space="preserve"> </v>
      </c>
      <c r="N665" s="16" t="str">
        <f>SUBSTITUTE(IFERROR(VLOOKUP($A665,'Raw - F'!$B:$X,8,FALSE),""),0,"")</f>
        <v/>
      </c>
      <c r="O665" s="16" t="str">
        <f>SUBSTITUTE(IFERROR(VLOOKUP($A665,'Raw - F'!$B:$AA,25,FALSE),""),0,"")</f>
        <v/>
      </c>
      <c r="P665" s="16" t="str">
        <f>SUBSTITUTE(IFERROR(VLOOKUP($A665,'Raw - F'!$B:$AA,21,FALSE),""),0,"")</f>
        <v/>
      </c>
    </row>
    <row r="666" spans="1:16" x14ac:dyDescent="0.35">
      <c r="A666">
        <v>657</v>
      </c>
      <c r="B666" s="9">
        <f>IFERROR(VLOOKUP($A666,'Raw - F'!$B:$R,2,FALSE),"")</f>
        <v>44347</v>
      </c>
      <c r="C666" s="2" t="str">
        <f>IFERROR(VLOOKUP($A666,'Raw - F'!$B:$R,3,FALSE),"")</f>
        <v>LEICESTER</v>
      </c>
      <c r="D666" s="2" t="str">
        <f>IFERROR(VLOOKUP($A666,'Raw - F'!$B:$R,6,FALSE),"")</f>
        <v>WFA</v>
      </c>
      <c r="E666" s="2" t="str">
        <f>SUBSTITUTE(IFERROR(VLOOKUP($A666,'Raw - F'!$B:$O,9,FALSE),""),"0","")</f>
        <v>3-5yo</v>
      </c>
      <c r="F666" s="2" t="str">
        <f>SUBSTITUTE(IFERROR(VLOOKUP($A666,'Raw - F'!$B:$O,7,FALSE),""),"0","")</f>
        <v>Open</v>
      </c>
      <c r="G666" s="2">
        <f>IFERROR(IF(VLOOKUP($A666,'Raw - F'!$B:$O,11,FALSE)&gt;1,VLOOKUP($A666,'Raw - F'!$B:$O,11,FALSE),IF(VLOOKUP($A666,'Raw - F'!$B:$M,12,FALSE)&lt;&gt;"",VLOOKUP($A666,'Raw - F'!$B:$M,12,FALSE),"")),"")</f>
        <v>5</v>
      </c>
      <c r="H666" s="4" t="str">
        <f>IFERROR(VLOOKUP($A666,'Raw - F'!$B:$O,13,FALSE),"")</f>
        <v>Open</v>
      </c>
      <c r="I666" s="2" t="str">
        <f>IFERROR(VLOOKUP($A666,'Raw - F'!$B:$O,10,FALSE),"")</f>
        <v>A</v>
      </c>
      <c r="J666" s="2" t="str">
        <f>IFERROR(VLOOKUP($A666,'Raw - F'!$B:$P,15,FALSE),"")</f>
        <v>1m 2f</v>
      </c>
      <c r="K666" s="16" t="str">
        <f>SUBSTITUTE(IFERROR(VLOOKUP($A666,'Raw - F'!$B:$X,23,FALSE),""),0,"")</f>
        <v xml:space="preserve"> </v>
      </c>
      <c r="L666" s="22" t="str">
        <f>IF(VLOOKUP($A666,'Raw - F'!$B:$AA,24,FALSE)="","",VLOOKUP($A666,'Raw - F'!$B:$AA,24,FALSE))</f>
        <v/>
      </c>
      <c r="M666" s="16" t="str">
        <f>SUBSTITUTE(IFERROR(VLOOKUP($A666,'Raw - F'!$B:$X,22,FALSE),""),0,"")</f>
        <v>Seller</v>
      </c>
      <c r="N666" s="16" t="str">
        <f>SUBSTITUTE(IFERROR(VLOOKUP($A666,'Raw - F'!$B:$X,8,FALSE),""),0,"")</f>
        <v/>
      </c>
      <c r="O666" s="16" t="str">
        <f>SUBSTITUTE(IFERROR(VLOOKUP($A666,'Raw - F'!$B:$AA,25,FALSE),""),0,"")</f>
        <v/>
      </c>
      <c r="P666" s="16" t="str">
        <f>SUBSTITUTE(IFERROR(VLOOKUP($A666,'Raw - F'!$B:$AA,21,FALSE),""),0,"")</f>
        <v/>
      </c>
    </row>
    <row r="667" spans="1:16" x14ac:dyDescent="0.35">
      <c r="A667">
        <v>658</v>
      </c>
      <c r="B667" s="9">
        <f>IFERROR(VLOOKUP($A667,'Raw - F'!$B:$R,2,FALSE),"")</f>
        <v>44347</v>
      </c>
      <c r="C667" s="2" t="str">
        <f>IFERROR(VLOOKUP($A667,'Raw - F'!$B:$R,3,FALSE),"")</f>
        <v>LEICESTER</v>
      </c>
      <c r="D667" s="2" t="str">
        <f>IFERROR(VLOOKUP($A667,'Raw - F'!$B:$R,6,FALSE),"")</f>
        <v>Hcap</v>
      </c>
      <c r="E667" s="2" t="str">
        <f>SUBSTITUTE(IFERROR(VLOOKUP($A667,'Raw - F'!$B:$O,9,FALSE),""),"0","")</f>
        <v>3yo</v>
      </c>
      <c r="F667" s="2" t="str">
        <f>SUBSTITUTE(IFERROR(VLOOKUP($A667,'Raw - F'!$B:$O,7,FALSE),""),"0","")</f>
        <v>Open</v>
      </c>
      <c r="G667" s="2">
        <f>IFERROR(IF(VLOOKUP($A667,'Raw - F'!$B:$O,11,FALSE)&gt;1,VLOOKUP($A667,'Raw - F'!$B:$O,11,FALSE),IF(VLOOKUP($A667,'Raw - F'!$B:$M,12,FALSE)&lt;&gt;"",VLOOKUP($A667,'Raw - F'!$B:$M,12,FALSE),"")),"")</f>
        <v>5</v>
      </c>
      <c r="H667" s="4" t="str">
        <f>IFERROR(VLOOKUP($A667,'Raw - F'!$B:$O,13,FALSE),"")</f>
        <v>51-70</v>
      </c>
      <c r="I667" s="2" t="str">
        <f>IFERROR(VLOOKUP($A667,'Raw - F'!$B:$O,10,FALSE),"")</f>
        <v>F</v>
      </c>
      <c r="J667" s="2" t="str">
        <f>IFERROR(VLOOKUP($A667,'Raw - F'!$B:$P,15,FALSE),"")</f>
        <v>1m</v>
      </c>
      <c r="K667" s="16" t="str">
        <f>SUBSTITUTE(IFERROR(VLOOKUP($A667,'Raw - F'!$B:$X,23,FALSE),""),0,"")</f>
        <v xml:space="preserve"> </v>
      </c>
      <c r="L667" s="22" t="str">
        <f>IF(VLOOKUP($A667,'Raw - F'!$B:$AA,24,FALSE)="","",VLOOKUP($A667,'Raw - F'!$B:$AA,24,FALSE))</f>
        <v/>
      </c>
      <c r="M667" s="16" t="str">
        <f>SUBSTITUTE(IFERROR(VLOOKUP($A667,'Raw - F'!$B:$X,22,FALSE),""),0,"")</f>
        <v xml:space="preserve"> </v>
      </c>
      <c r="N667" s="16" t="str">
        <f>SUBSTITUTE(IFERROR(VLOOKUP($A667,'Raw - F'!$B:$X,8,FALSE),""),0,"")</f>
        <v/>
      </c>
      <c r="O667" s="16" t="str">
        <f>SUBSTITUTE(IFERROR(VLOOKUP($A667,'Raw - F'!$B:$AA,25,FALSE),""),0,"")</f>
        <v/>
      </c>
      <c r="P667" s="16" t="str">
        <f>SUBSTITUTE(IFERROR(VLOOKUP($A667,'Raw - F'!$B:$AA,21,FALSE),""),0,"")</f>
        <v/>
      </c>
    </row>
    <row r="668" spans="1:16" x14ac:dyDescent="0.35">
      <c r="A668">
        <v>659</v>
      </c>
      <c r="B668" s="9">
        <f>IFERROR(VLOOKUP($A668,'Raw - F'!$B:$R,2,FALSE),"")</f>
        <v>44347</v>
      </c>
      <c r="C668" s="2" t="str">
        <f>IFERROR(VLOOKUP($A668,'Raw - F'!$B:$R,3,FALSE),"")</f>
        <v>LEICESTER</v>
      </c>
      <c r="D668" s="2" t="str">
        <f>IFERROR(VLOOKUP($A668,'Raw - F'!$B:$R,6,FALSE),"")</f>
        <v>Hcap</v>
      </c>
      <c r="E668" s="2" t="str">
        <f>SUBSTITUTE(IFERROR(VLOOKUP($A668,'Raw - F'!$B:$O,9,FALSE),""),"0","")</f>
        <v>4yo+</v>
      </c>
      <c r="F668" s="2" t="str">
        <f>SUBSTITUTE(IFERROR(VLOOKUP($A668,'Raw - F'!$B:$O,7,FALSE),""),"0","")</f>
        <v>Open</v>
      </c>
      <c r="G668" s="2">
        <f>IFERROR(IF(VLOOKUP($A668,'Raw - F'!$B:$O,11,FALSE)&gt;1,VLOOKUP($A668,'Raw - F'!$B:$O,11,FALSE),IF(VLOOKUP($A668,'Raw - F'!$B:$M,12,FALSE)&lt;&gt;"",VLOOKUP($A668,'Raw - F'!$B:$M,12,FALSE),"")),"")</f>
        <v>6</v>
      </c>
      <c r="H668" s="4" t="str">
        <f>IFERROR(VLOOKUP($A668,'Raw - F'!$B:$O,13,FALSE),"")</f>
        <v>46-60</v>
      </c>
      <c r="I668" s="2" t="str">
        <f>IFERROR(VLOOKUP($A668,'Raw - F'!$B:$O,10,FALSE),"")</f>
        <v>A</v>
      </c>
      <c r="J668" s="2" t="str">
        <f>IFERROR(VLOOKUP($A668,'Raw - F'!$B:$P,15,FALSE),"")</f>
        <v>1m 4f</v>
      </c>
      <c r="K668" s="16" t="str">
        <f>SUBSTITUTE(IFERROR(VLOOKUP($A668,'Raw - F'!$B:$X,23,FALSE),""),0,"")</f>
        <v xml:space="preserve"> </v>
      </c>
      <c r="L668" s="22" t="str">
        <f>IF(VLOOKUP($A668,'Raw - F'!$B:$AA,24,FALSE)="","",VLOOKUP($A668,'Raw - F'!$B:$AA,24,FALSE))</f>
        <v/>
      </c>
      <c r="M668" s="16" t="str">
        <f>SUBSTITUTE(IFERROR(VLOOKUP($A668,'Raw - F'!$B:$X,22,FALSE),""),0,"")</f>
        <v xml:space="preserve"> </v>
      </c>
      <c r="N668" s="16" t="str">
        <f>SUBSTITUTE(IFERROR(VLOOKUP($A668,'Raw - F'!$B:$X,8,FALSE),""),0,"")</f>
        <v/>
      </c>
      <c r="O668" s="16" t="str">
        <f>SUBSTITUTE(IFERROR(VLOOKUP($A668,'Raw - F'!$B:$AA,25,FALSE),""),0,"")</f>
        <v/>
      </c>
      <c r="P668" s="16" t="str">
        <f>SUBSTITUTE(IFERROR(VLOOKUP($A668,'Raw - F'!$B:$AA,21,FALSE),""),0,"")</f>
        <v>App</v>
      </c>
    </row>
    <row r="669" spans="1:16" x14ac:dyDescent="0.35">
      <c r="A669">
        <v>660</v>
      </c>
      <c r="B669" s="9">
        <f>IFERROR(VLOOKUP($A669,'Raw - F'!$B:$R,2,FALSE),"")</f>
        <v>44347</v>
      </c>
      <c r="C669" s="2" t="str">
        <f>IFERROR(VLOOKUP($A669,'Raw - F'!$B:$R,3,FALSE),"")</f>
        <v>REDCAR</v>
      </c>
      <c r="D669" s="2" t="str">
        <f>IFERROR(VLOOKUP($A669,'Raw - F'!$B:$R,6,FALSE),"")</f>
        <v>Hcap</v>
      </c>
      <c r="E669" s="2" t="str">
        <f>SUBSTITUTE(IFERROR(VLOOKUP($A669,'Raw - F'!$B:$O,9,FALSE),""),"0","")</f>
        <v>3yo+</v>
      </c>
      <c r="F669" s="2" t="str">
        <f>SUBSTITUTE(IFERROR(VLOOKUP($A669,'Raw - F'!$B:$O,7,FALSE),""),"0","")</f>
        <v>Open</v>
      </c>
      <c r="G669" s="2">
        <f>IFERROR(IF(VLOOKUP($A669,'Raw - F'!$B:$O,11,FALSE)&gt;1,VLOOKUP($A669,'Raw - F'!$B:$O,11,FALSE),IF(VLOOKUP($A669,'Raw - F'!$B:$M,12,FALSE)&lt;&gt;"",VLOOKUP($A669,'Raw - F'!$B:$M,12,FALSE),"")),"")</f>
        <v>2</v>
      </c>
      <c r="H669" s="4" t="str">
        <f>IFERROR(VLOOKUP($A669,'Raw - F'!$B:$O,13,FALSE),"")</f>
        <v>0-105</v>
      </c>
      <c r="I669" s="2" t="str">
        <f>IFERROR(VLOOKUP($A669,'Raw - F'!$B:$O,10,FALSE),"")</f>
        <v>A</v>
      </c>
      <c r="J669" s="2" t="str">
        <f>IFERROR(VLOOKUP($A669,'Raw - F'!$B:$P,15,FALSE),"")</f>
        <v>1m 2f</v>
      </c>
      <c r="K669" s="16" t="str">
        <f>SUBSTITUTE(IFERROR(VLOOKUP($A669,'Raw - F'!$B:$X,23,FALSE),""),0,"")</f>
        <v xml:space="preserve"> </v>
      </c>
      <c r="L669" s="22" t="str">
        <f>IF(VLOOKUP($A669,'Raw - F'!$B:$AA,24,FALSE)="","",VLOOKUP($A669,'Raw - F'!$B:$AA,24,FALSE))</f>
        <v/>
      </c>
      <c r="M669" s="16" t="str">
        <f>SUBSTITUTE(IFERROR(VLOOKUP($A669,'Raw - F'!$B:$X,22,FALSE),""),0,"")</f>
        <v xml:space="preserve"> </v>
      </c>
      <c r="N669" s="16" t="str">
        <f>SUBSTITUTE(IFERROR(VLOOKUP($A669,'Raw - F'!$B:$X,8,FALSE),""),0,"")</f>
        <v/>
      </c>
      <c r="O669" s="16" t="str">
        <f>SUBSTITUTE(IFERROR(VLOOKUP($A669,'Raw - F'!$B:$AA,25,FALSE),""),0,"")</f>
        <v/>
      </c>
      <c r="P669" s="16" t="str">
        <f>SUBSTITUTE(IFERROR(VLOOKUP($A669,'Raw - F'!$B:$AA,21,FALSE),""),0,"")</f>
        <v/>
      </c>
    </row>
    <row r="670" spans="1:16" x14ac:dyDescent="0.35">
      <c r="A670">
        <v>661</v>
      </c>
      <c r="B670" s="9">
        <f>IFERROR(VLOOKUP($A670,'Raw - F'!$B:$R,2,FALSE),"")</f>
        <v>44347</v>
      </c>
      <c r="C670" s="2" t="str">
        <f>IFERROR(VLOOKUP($A670,'Raw - F'!$B:$R,3,FALSE),"")</f>
        <v>REDCAR</v>
      </c>
      <c r="D670" s="2" t="str">
        <f>IFERROR(VLOOKUP($A670,'Raw - F'!$B:$R,6,FALSE),"")</f>
        <v>Hcap</v>
      </c>
      <c r="E670" s="2" t="str">
        <f>SUBSTITUTE(IFERROR(VLOOKUP($A670,'Raw - F'!$B:$O,9,FALSE),""),"0","")</f>
        <v>4yo+</v>
      </c>
      <c r="F670" s="2" t="str">
        <f>SUBSTITUTE(IFERROR(VLOOKUP($A670,'Raw - F'!$B:$O,7,FALSE),""),"0","")</f>
        <v>Open</v>
      </c>
      <c r="G670" s="2">
        <f>IFERROR(IF(VLOOKUP($A670,'Raw - F'!$B:$O,11,FALSE)&gt;1,VLOOKUP($A670,'Raw - F'!$B:$O,11,FALSE),IF(VLOOKUP($A670,'Raw - F'!$B:$M,12,FALSE)&lt;&gt;"",VLOOKUP($A670,'Raw - F'!$B:$M,12,FALSE),"")),"")</f>
        <v>4</v>
      </c>
      <c r="H670" s="4" t="str">
        <f>IFERROR(VLOOKUP($A670,'Raw - F'!$B:$O,13,FALSE),"")</f>
        <v>66-85</v>
      </c>
      <c r="I670" s="2" t="str">
        <f>IFERROR(VLOOKUP($A670,'Raw - F'!$B:$O,10,FALSE),"")</f>
        <v>A</v>
      </c>
      <c r="J670" s="2" t="str">
        <f>IFERROR(VLOOKUP($A670,'Raw - F'!$B:$P,15,FALSE),"")</f>
        <v>1m 2f</v>
      </c>
      <c r="K670" s="16" t="str">
        <f>SUBSTITUTE(IFERROR(VLOOKUP($A670,'Raw - F'!$B:$X,23,FALSE),""),0,"")</f>
        <v xml:space="preserve"> </v>
      </c>
      <c r="L670" s="22" t="str">
        <f>IF(VLOOKUP($A670,'Raw - F'!$B:$AA,24,FALSE)="","",VLOOKUP($A670,'Raw - F'!$B:$AA,24,FALSE))</f>
        <v/>
      </c>
      <c r="M670" s="16" t="str">
        <f>SUBSTITUTE(IFERROR(VLOOKUP($A670,'Raw - F'!$B:$X,22,FALSE),""),0,"")</f>
        <v xml:space="preserve"> </v>
      </c>
      <c r="N670" s="16" t="str">
        <f>SUBSTITUTE(IFERROR(VLOOKUP($A670,'Raw - F'!$B:$X,8,FALSE),""),0,"")</f>
        <v/>
      </c>
      <c r="O670" s="16" t="str">
        <f>SUBSTITUTE(IFERROR(VLOOKUP($A670,'Raw - F'!$B:$AA,25,FALSE),""),0,"")</f>
        <v/>
      </c>
      <c r="P670" s="16" t="str">
        <f>SUBSTITUTE(IFERROR(VLOOKUP($A670,'Raw - F'!$B:$AA,21,FALSE),""),0,"")</f>
        <v/>
      </c>
    </row>
    <row r="671" spans="1:16" x14ac:dyDescent="0.35">
      <c r="A671">
        <v>662</v>
      </c>
      <c r="B671" s="9">
        <f>IFERROR(VLOOKUP($A671,'Raw - F'!$B:$R,2,FALSE),"")</f>
        <v>44347</v>
      </c>
      <c r="C671" s="2" t="str">
        <f>IFERROR(VLOOKUP($A671,'Raw - F'!$B:$R,3,FALSE),"")</f>
        <v>REDCAR</v>
      </c>
      <c r="D671" s="2" t="str">
        <f>IFERROR(VLOOKUP($A671,'Raw - F'!$B:$R,6,FALSE),"")</f>
        <v>WFA</v>
      </c>
      <c r="E671" s="2" t="str">
        <f>SUBSTITUTE(IFERROR(VLOOKUP($A671,'Raw - F'!$B:$O,9,FALSE),""),"0","")</f>
        <v>3yo</v>
      </c>
      <c r="F671" s="2" t="str">
        <f>SUBSTITUTE(IFERROR(VLOOKUP($A671,'Raw - F'!$B:$O,7,FALSE),""),"0","")</f>
        <v>Mdn</v>
      </c>
      <c r="G671" s="2">
        <f>IFERROR(IF(VLOOKUP($A671,'Raw - F'!$B:$O,11,FALSE)&gt;1,VLOOKUP($A671,'Raw - F'!$B:$O,11,FALSE),IF(VLOOKUP($A671,'Raw - F'!$B:$M,12,FALSE)&lt;&gt;"",VLOOKUP($A671,'Raw - F'!$B:$M,12,FALSE),"")),"")</f>
        <v>5</v>
      </c>
      <c r="H671" s="4" t="str">
        <f>IFERROR(VLOOKUP($A671,'Raw - F'!$B:$O,13,FALSE),"")</f>
        <v>Open</v>
      </c>
      <c r="I671" s="2" t="str">
        <f>IFERROR(VLOOKUP($A671,'Raw - F'!$B:$O,10,FALSE),"")</f>
        <v>A</v>
      </c>
      <c r="J671" s="2" t="str">
        <f>IFERROR(VLOOKUP($A671,'Raw - F'!$B:$P,15,FALSE),"")</f>
        <v>6f</v>
      </c>
      <c r="K671" s="16" t="str">
        <f>SUBSTITUTE(IFERROR(VLOOKUP($A671,'Raw - F'!$B:$X,23,FALSE),""),0,"")</f>
        <v>Med.</v>
      </c>
      <c r="L671" s="22" t="str">
        <f>IF(VLOOKUP($A671,'Raw - F'!$B:$AA,24,FALSE)="","",VLOOKUP($A671,'Raw - F'!$B:$AA,24,FALSE))</f>
        <v/>
      </c>
      <c r="M671" s="16" t="str">
        <f>SUBSTITUTE(IFERROR(VLOOKUP($A671,'Raw - F'!$B:$X,22,FALSE),""),0,"")</f>
        <v xml:space="preserve"> </v>
      </c>
      <c r="N671" s="16" t="str">
        <f>SUBSTITUTE(IFERROR(VLOOKUP($A671,'Raw - F'!$B:$X,8,FALSE),""),0,"")</f>
        <v/>
      </c>
      <c r="O671" s="16" t="str">
        <f>SUBSTITUTE(IFERROR(VLOOKUP($A671,'Raw - F'!$B:$AA,25,FALSE),""),0,"")</f>
        <v/>
      </c>
      <c r="P671" s="16" t="str">
        <f>SUBSTITUTE(IFERROR(VLOOKUP($A671,'Raw - F'!$B:$AA,21,FALSE),""),0,"")</f>
        <v/>
      </c>
    </row>
    <row r="672" spans="1:16" x14ac:dyDescent="0.35">
      <c r="A672">
        <v>663</v>
      </c>
      <c r="B672" s="9">
        <f>IFERROR(VLOOKUP($A672,'Raw - F'!$B:$R,2,FALSE),"")</f>
        <v>44347</v>
      </c>
      <c r="C672" s="2" t="str">
        <f>IFERROR(VLOOKUP($A672,'Raw - F'!$B:$R,3,FALSE),"")</f>
        <v>REDCAR</v>
      </c>
      <c r="D672" s="2" t="str">
        <f>IFERROR(VLOOKUP($A672,'Raw - F'!$B:$R,6,FALSE),"")</f>
        <v>WFA</v>
      </c>
      <c r="E672" s="2" t="str">
        <f>SUBSTITUTE(IFERROR(VLOOKUP($A672,'Raw - F'!$B:$O,9,FALSE),""),"0","")</f>
        <v>2yo</v>
      </c>
      <c r="F672" s="2" t="str">
        <f>SUBSTITUTE(IFERROR(VLOOKUP($A672,'Raw - F'!$B:$O,7,FALSE),""),"0","")</f>
        <v>Nov</v>
      </c>
      <c r="G672" s="2">
        <f>IFERROR(IF(VLOOKUP($A672,'Raw - F'!$B:$O,11,FALSE)&gt;1,VLOOKUP($A672,'Raw - F'!$B:$O,11,FALSE),IF(VLOOKUP($A672,'Raw - F'!$B:$M,12,FALSE)&lt;&gt;"",VLOOKUP($A672,'Raw - F'!$B:$M,12,FALSE),"")),"")</f>
        <v>4</v>
      </c>
      <c r="H672" s="4" t="str">
        <f>IFERROR(VLOOKUP($A672,'Raw - F'!$B:$O,13,FALSE),"")</f>
        <v>Open</v>
      </c>
      <c r="I672" s="2" t="str">
        <f>IFERROR(VLOOKUP($A672,'Raw - F'!$B:$O,10,FALSE),"")</f>
        <v>A</v>
      </c>
      <c r="J672" s="2" t="str">
        <f>IFERROR(VLOOKUP($A672,'Raw - F'!$B:$P,15,FALSE),"")</f>
        <v>5f</v>
      </c>
      <c r="K672" s="16" t="str">
        <f>SUBSTITUTE(IFERROR(VLOOKUP($A672,'Raw - F'!$B:$X,23,FALSE),""),0,"")</f>
        <v>Rest.</v>
      </c>
      <c r="L672" s="22" t="str">
        <f>IF(VLOOKUP($A672,'Raw - F'!$B:$AA,24,FALSE)="","",VLOOKUP($A672,'Raw - F'!$B:$AA,24,FALSE))</f>
        <v>B</v>
      </c>
      <c r="M672" s="16" t="str">
        <f>SUBSTITUTE(IFERROR(VLOOKUP($A672,'Raw - F'!$B:$X,22,FALSE),""),0,"")</f>
        <v xml:space="preserve"> </v>
      </c>
      <c r="N672" s="16" t="str">
        <f>SUBSTITUTE(IFERROR(VLOOKUP($A672,'Raw - F'!$B:$X,8,FALSE),""),0,"")</f>
        <v/>
      </c>
      <c r="O672" s="16" t="str">
        <f>SUBSTITUTE(IFERROR(VLOOKUP($A672,'Raw - F'!$B:$AA,25,FALSE),""),0,"")</f>
        <v>EBF</v>
      </c>
      <c r="P672" s="16" t="str">
        <f>SUBSTITUTE(IFERROR(VLOOKUP($A672,'Raw - F'!$B:$AA,21,FALSE),""),0,"")</f>
        <v/>
      </c>
    </row>
    <row r="673" spans="1:16" x14ac:dyDescent="0.35">
      <c r="A673">
        <v>664</v>
      </c>
      <c r="B673" s="9">
        <f>IFERROR(VLOOKUP($A673,'Raw - F'!$B:$R,2,FALSE),"")</f>
        <v>44347</v>
      </c>
      <c r="C673" s="2" t="str">
        <f>IFERROR(VLOOKUP($A673,'Raw - F'!$B:$R,3,FALSE),"")</f>
        <v>REDCAR</v>
      </c>
      <c r="D673" s="2" t="str">
        <f>IFERROR(VLOOKUP($A673,'Raw - F'!$B:$R,6,FALSE),"")</f>
        <v>WFA</v>
      </c>
      <c r="E673" s="2" t="str">
        <f>SUBSTITUTE(IFERROR(VLOOKUP($A673,'Raw - F'!$B:$O,9,FALSE),""),"0","")</f>
        <v>3-5yo</v>
      </c>
      <c r="F673" s="2" t="str">
        <f>SUBSTITUTE(IFERROR(VLOOKUP($A673,'Raw - F'!$B:$O,7,FALSE),""),"0","")</f>
        <v>Open</v>
      </c>
      <c r="G673" s="2">
        <f>IFERROR(IF(VLOOKUP($A673,'Raw - F'!$B:$O,11,FALSE)&gt;1,VLOOKUP($A673,'Raw - F'!$B:$O,11,FALSE),IF(VLOOKUP($A673,'Raw - F'!$B:$M,12,FALSE)&lt;&gt;"",VLOOKUP($A673,'Raw - F'!$B:$M,12,FALSE),"")),"")</f>
        <v>5</v>
      </c>
      <c r="H673" s="4" t="str">
        <f>IFERROR(VLOOKUP($A673,'Raw - F'!$B:$O,13,FALSE),"")</f>
        <v>Open</v>
      </c>
      <c r="I673" s="2" t="str">
        <f>IFERROR(VLOOKUP($A673,'Raw - F'!$B:$O,10,FALSE),"")</f>
        <v>A</v>
      </c>
      <c r="J673" s="2" t="str">
        <f>IFERROR(VLOOKUP($A673,'Raw - F'!$B:$P,15,FALSE),"")</f>
        <v>7f</v>
      </c>
      <c r="K673" s="16" t="str">
        <f>SUBSTITUTE(IFERROR(VLOOKUP($A673,'Raw - F'!$B:$X,23,FALSE),""),0,"")</f>
        <v xml:space="preserve"> </v>
      </c>
      <c r="L673" s="22" t="str">
        <f>IF(VLOOKUP($A673,'Raw - F'!$B:$AA,24,FALSE)="","",VLOOKUP($A673,'Raw - F'!$B:$AA,24,FALSE))</f>
        <v/>
      </c>
      <c r="M673" s="16" t="str">
        <f>SUBSTITUTE(IFERROR(VLOOKUP($A673,'Raw - F'!$B:$X,22,FALSE),""),0,"")</f>
        <v>Seller</v>
      </c>
      <c r="N673" s="16" t="str">
        <f>SUBSTITUTE(IFERROR(VLOOKUP($A673,'Raw - F'!$B:$X,8,FALSE),""),0,"")</f>
        <v/>
      </c>
      <c r="O673" s="16" t="str">
        <f>SUBSTITUTE(IFERROR(VLOOKUP($A673,'Raw - F'!$B:$AA,25,FALSE),""),0,"")</f>
        <v/>
      </c>
      <c r="P673" s="16" t="str">
        <f>SUBSTITUTE(IFERROR(VLOOKUP($A673,'Raw - F'!$B:$AA,21,FALSE),""),0,"")</f>
        <v/>
      </c>
    </row>
    <row r="674" spans="1:16" x14ac:dyDescent="0.35">
      <c r="A674">
        <v>665</v>
      </c>
      <c r="B674" s="9">
        <f>IFERROR(VLOOKUP($A674,'Raw - F'!$B:$R,2,FALSE),"")</f>
        <v>44347</v>
      </c>
      <c r="C674" s="2" t="str">
        <f>IFERROR(VLOOKUP($A674,'Raw - F'!$B:$R,3,FALSE),"")</f>
        <v>REDCAR</v>
      </c>
      <c r="D674" s="2" t="str">
        <f>IFERROR(VLOOKUP($A674,'Raw - F'!$B:$R,6,FALSE),"")</f>
        <v>Hcap</v>
      </c>
      <c r="E674" s="2" t="str">
        <f>SUBSTITUTE(IFERROR(VLOOKUP($A674,'Raw - F'!$B:$O,9,FALSE),""),"0","")</f>
        <v>3yo</v>
      </c>
      <c r="F674" s="2" t="str">
        <f>SUBSTITUTE(IFERROR(VLOOKUP($A674,'Raw - F'!$B:$O,7,FALSE),""),"0","")</f>
        <v>Open</v>
      </c>
      <c r="G674" s="2">
        <f>IFERROR(IF(VLOOKUP($A674,'Raw - F'!$B:$O,11,FALSE)&gt;1,VLOOKUP($A674,'Raw - F'!$B:$O,11,FALSE),IF(VLOOKUP($A674,'Raw - F'!$B:$M,12,FALSE)&lt;&gt;"",VLOOKUP($A674,'Raw - F'!$B:$M,12,FALSE),"")),"")</f>
        <v>5</v>
      </c>
      <c r="H674" s="4" t="str">
        <f>IFERROR(VLOOKUP($A674,'Raw - F'!$B:$O,13,FALSE),"")</f>
        <v>56-75</v>
      </c>
      <c r="I674" s="2" t="str">
        <f>IFERROR(VLOOKUP($A674,'Raw - F'!$B:$O,10,FALSE),"")</f>
        <v>A</v>
      </c>
      <c r="J674" s="2" t="str">
        <f>IFERROR(VLOOKUP($A674,'Raw - F'!$B:$P,15,FALSE),"")</f>
        <v>5f</v>
      </c>
      <c r="K674" s="16" t="str">
        <f>SUBSTITUTE(IFERROR(VLOOKUP($A674,'Raw - F'!$B:$X,23,FALSE),""),0,"")</f>
        <v xml:space="preserve"> </v>
      </c>
      <c r="L674" s="22" t="str">
        <f>IF(VLOOKUP($A674,'Raw - F'!$B:$AA,24,FALSE)="","",VLOOKUP($A674,'Raw - F'!$B:$AA,24,FALSE))</f>
        <v/>
      </c>
      <c r="M674" s="16" t="str">
        <f>SUBSTITUTE(IFERROR(VLOOKUP($A674,'Raw - F'!$B:$X,22,FALSE),""),0,"")</f>
        <v xml:space="preserve"> </v>
      </c>
      <c r="N674" s="16" t="str">
        <f>SUBSTITUTE(IFERROR(VLOOKUP($A674,'Raw - F'!$B:$X,8,FALSE),""),0,"")</f>
        <v/>
      </c>
      <c r="O674" s="16" t="str">
        <f>SUBSTITUTE(IFERROR(VLOOKUP($A674,'Raw - F'!$B:$AA,25,FALSE),""),0,"")</f>
        <v/>
      </c>
      <c r="P674" s="16" t="str">
        <f>SUBSTITUTE(IFERROR(VLOOKUP($A674,'Raw - F'!$B:$AA,21,FALSE),""),0,"")</f>
        <v/>
      </c>
    </row>
    <row r="675" spans="1:16" x14ac:dyDescent="0.35">
      <c r="A675">
        <v>666</v>
      </c>
      <c r="B675" s="9">
        <f>IFERROR(VLOOKUP($A675,'Raw - F'!$B:$R,2,FALSE),"")</f>
        <v>44347</v>
      </c>
      <c r="C675" s="2" t="str">
        <f>IFERROR(VLOOKUP($A675,'Raw - F'!$B:$R,3,FALSE),"")</f>
        <v>REDCAR</v>
      </c>
      <c r="D675" s="2" t="str">
        <f>IFERROR(VLOOKUP($A675,'Raw - F'!$B:$R,6,FALSE),"")</f>
        <v>Hcap</v>
      </c>
      <c r="E675" s="2" t="str">
        <f>SUBSTITUTE(IFERROR(VLOOKUP($A675,'Raw - F'!$B:$O,9,FALSE),""),"0","")</f>
        <v>4yo+</v>
      </c>
      <c r="F675" s="2" t="str">
        <f>SUBSTITUTE(IFERROR(VLOOKUP($A675,'Raw - F'!$B:$O,7,FALSE),""),"0","")</f>
        <v>Open</v>
      </c>
      <c r="G675" s="2">
        <f>IFERROR(IF(VLOOKUP($A675,'Raw - F'!$B:$O,11,FALSE)&gt;1,VLOOKUP($A675,'Raw - F'!$B:$O,11,FALSE),IF(VLOOKUP($A675,'Raw - F'!$B:$M,12,FALSE)&lt;&gt;"",VLOOKUP($A675,'Raw - F'!$B:$M,12,FALSE),"")),"")</f>
        <v>6</v>
      </c>
      <c r="H675" s="4" t="str">
        <f>IFERROR(VLOOKUP($A675,'Raw - F'!$B:$O,13,FALSE),"")</f>
        <v>46-60</v>
      </c>
      <c r="I675" s="2" t="str">
        <f>IFERROR(VLOOKUP($A675,'Raw - F'!$B:$O,10,FALSE),"")</f>
        <v>A</v>
      </c>
      <c r="J675" s="2" t="str">
        <f>IFERROR(VLOOKUP($A675,'Raw - F'!$B:$P,15,FALSE),"")</f>
        <v>1m 2f</v>
      </c>
      <c r="K675" s="16" t="str">
        <f>SUBSTITUTE(IFERROR(VLOOKUP($A675,'Raw - F'!$B:$X,23,FALSE),""),0,"")</f>
        <v xml:space="preserve"> </v>
      </c>
      <c r="L675" s="22" t="str">
        <f>IF(VLOOKUP($A675,'Raw - F'!$B:$AA,24,FALSE)="","",VLOOKUP($A675,'Raw - F'!$B:$AA,24,FALSE))</f>
        <v/>
      </c>
      <c r="M675" s="16" t="str">
        <f>SUBSTITUTE(IFERROR(VLOOKUP($A675,'Raw - F'!$B:$X,22,FALSE),""),0,"")</f>
        <v xml:space="preserve"> </v>
      </c>
      <c r="N675" s="16" t="str">
        <f>SUBSTITUTE(IFERROR(VLOOKUP($A675,'Raw - F'!$B:$X,8,FALSE),""),0,"")</f>
        <v/>
      </c>
      <c r="O675" s="16" t="str">
        <f>SUBSTITUTE(IFERROR(VLOOKUP($A675,'Raw - F'!$B:$AA,25,FALSE),""),0,"")</f>
        <v/>
      </c>
      <c r="P675" s="16" t="str">
        <f>SUBSTITUTE(IFERROR(VLOOKUP($A675,'Raw - F'!$B:$AA,21,FALSE),""),0,"")</f>
        <v/>
      </c>
    </row>
    <row r="676" spans="1:16" x14ac:dyDescent="0.35">
      <c r="A676">
        <v>667</v>
      </c>
      <c r="B676" s="9">
        <f>IFERROR(VLOOKUP($A676,'Raw - F'!$B:$R,2,FALSE),"")</f>
        <v>44347</v>
      </c>
      <c r="C676" s="2" t="str">
        <f>IFERROR(VLOOKUP($A676,'Raw - F'!$B:$R,3,FALSE),"")</f>
        <v>WINDSOR</v>
      </c>
      <c r="D676" s="2" t="str">
        <f>IFERROR(VLOOKUP($A676,'Raw - F'!$B:$R,6,FALSE),"")</f>
        <v>Hcap</v>
      </c>
      <c r="E676" s="2" t="str">
        <f>SUBSTITUTE(IFERROR(VLOOKUP($A676,'Raw - F'!$B:$O,9,FALSE),""),"0","")</f>
        <v>4yo+</v>
      </c>
      <c r="F676" s="2" t="str">
        <f>SUBSTITUTE(IFERROR(VLOOKUP($A676,'Raw - F'!$B:$O,7,FALSE),""),"0","")</f>
        <v>Open</v>
      </c>
      <c r="G676" s="2">
        <f>IFERROR(IF(VLOOKUP($A676,'Raw - F'!$B:$O,11,FALSE)&gt;1,VLOOKUP($A676,'Raw - F'!$B:$O,11,FALSE),IF(VLOOKUP($A676,'Raw - F'!$B:$M,12,FALSE)&lt;&gt;"",VLOOKUP($A676,'Raw - F'!$B:$M,12,FALSE),"")),"")</f>
        <v>3</v>
      </c>
      <c r="H676" s="4" t="str">
        <f>IFERROR(VLOOKUP($A676,'Raw - F'!$B:$O,13,FALSE),"")</f>
        <v>76-95</v>
      </c>
      <c r="I676" s="2" t="str">
        <f>IFERROR(VLOOKUP($A676,'Raw - F'!$B:$O,10,FALSE),"")</f>
        <v>A</v>
      </c>
      <c r="J676" s="2" t="str">
        <f>IFERROR(VLOOKUP($A676,'Raw - F'!$B:$P,15,FALSE),"")</f>
        <v>5f</v>
      </c>
      <c r="K676" s="16" t="str">
        <f>SUBSTITUTE(IFERROR(VLOOKUP($A676,'Raw - F'!$B:$X,23,FALSE),""),0,"")</f>
        <v xml:space="preserve"> </v>
      </c>
      <c r="L676" s="22" t="str">
        <f>IF(VLOOKUP($A676,'Raw - F'!$B:$AA,24,FALSE)="","",VLOOKUP($A676,'Raw - F'!$B:$AA,24,FALSE))</f>
        <v/>
      </c>
      <c r="M676" s="16" t="str">
        <f>SUBSTITUTE(IFERROR(VLOOKUP($A676,'Raw - F'!$B:$X,22,FALSE),""),0,"")</f>
        <v xml:space="preserve"> </v>
      </c>
      <c r="N676" s="16" t="str">
        <f>SUBSTITUTE(IFERROR(VLOOKUP($A676,'Raw - F'!$B:$X,8,FALSE),""),0,"")</f>
        <v/>
      </c>
      <c r="O676" s="16" t="str">
        <f>SUBSTITUTE(IFERROR(VLOOKUP($A676,'Raw - F'!$B:$AA,25,FALSE),""),0,"")</f>
        <v/>
      </c>
      <c r="P676" s="16" t="str">
        <f>SUBSTITUTE(IFERROR(VLOOKUP($A676,'Raw - F'!$B:$AA,21,FALSE),""),0,"")</f>
        <v/>
      </c>
    </row>
    <row r="677" spans="1:16" x14ac:dyDescent="0.35">
      <c r="A677">
        <v>668</v>
      </c>
      <c r="B677" s="9">
        <f>IFERROR(VLOOKUP($A677,'Raw - F'!$B:$R,2,FALSE),"")</f>
        <v>44347</v>
      </c>
      <c r="C677" s="2" t="str">
        <f>IFERROR(VLOOKUP($A677,'Raw - F'!$B:$R,3,FALSE),"")</f>
        <v>WINDSOR</v>
      </c>
      <c r="D677" s="2" t="str">
        <f>IFERROR(VLOOKUP($A677,'Raw - F'!$B:$R,6,FALSE),"")</f>
        <v>Hcap</v>
      </c>
      <c r="E677" s="2" t="str">
        <f>SUBSTITUTE(IFERROR(VLOOKUP($A677,'Raw - F'!$B:$O,9,FALSE),""),"0","")</f>
        <v>4yo+</v>
      </c>
      <c r="F677" s="2" t="str">
        <f>SUBSTITUTE(IFERROR(VLOOKUP($A677,'Raw - F'!$B:$O,7,FALSE),""),"0","")</f>
        <v>Open</v>
      </c>
      <c r="G677" s="2">
        <f>IFERROR(IF(VLOOKUP($A677,'Raw - F'!$B:$O,11,FALSE)&gt;1,VLOOKUP($A677,'Raw - F'!$B:$O,11,FALSE),IF(VLOOKUP($A677,'Raw - F'!$B:$M,12,FALSE)&lt;&gt;"",VLOOKUP($A677,'Raw - F'!$B:$M,12,FALSE),"")),"")</f>
        <v>3</v>
      </c>
      <c r="H677" s="4" t="str">
        <f>IFERROR(VLOOKUP($A677,'Raw - F'!$B:$O,13,FALSE),"")</f>
        <v>76-95</v>
      </c>
      <c r="I677" s="2" t="str">
        <f>IFERROR(VLOOKUP($A677,'Raw - F'!$B:$O,10,FALSE),"")</f>
        <v>A</v>
      </c>
      <c r="J677" s="2" t="str">
        <f>IFERROR(VLOOKUP($A677,'Raw - F'!$B:$P,15,FALSE),"")</f>
        <v>1m 2f</v>
      </c>
      <c r="K677" s="16" t="str">
        <f>SUBSTITUTE(IFERROR(VLOOKUP($A677,'Raw - F'!$B:$X,23,FALSE),""),0,"")</f>
        <v xml:space="preserve"> </v>
      </c>
      <c r="L677" s="22" t="str">
        <f>IF(VLOOKUP($A677,'Raw - F'!$B:$AA,24,FALSE)="","",VLOOKUP($A677,'Raw - F'!$B:$AA,24,FALSE))</f>
        <v/>
      </c>
      <c r="M677" s="16" t="str">
        <f>SUBSTITUTE(IFERROR(VLOOKUP($A677,'Raw - F'!$B:$X,22,FALSE),""),0,"")</f>
        <v xml:space="preserve"> </v>
      </c>
      <c r="N677" s="16" t="str">
        <f>SUBSTITUTE(IFERROR(VLOOKUP($A677,'Raw - F'!$B:$X,8,FALSE),""),0,"")</f>
        <v/>
      </c>
      <c r="O677" s="16" t="str">
        <f>SUBSTITUTE(IFERROR(VLOOKUP($A677,'Raw - F'!$B:$AA,25,FALSE),""),0,"")</f>
        <v/>
      </c>
      <c r="P677" s="16" t="str">
        <f>SUBSTITUTE(IFERROR(VLOOKUP($A677,'Raw - F'!$B:$AA,21,FALSE),""),0,"")</f>
        <v/>
      </c>
    </row>
    <row r="678" spans="1:16" x14ac:dyDescent="0.35">
      <c r="A678">
        <v>669</v>
      </c>
      <c r="B678" s="9">
        <f>IFERROR(VLOOKUP($A678,'Raw - F'!$B:$R,2,FALSE),"")</f>
        <v>44347</v>
      </c>
      <c r="C678" s="2" t="str">
        <f>IFERROR(VLOOKUP($A678,'Raw - F'!$B:$R,3,FALSE),"")</f>
        <v>WINDSOR</v>
      </c>
      <c r="D678" s="2" t="str">
        <f>IFERROR(VLOOKUP($A678,'Raw - F'!$B:$R,6,FALSE),"")</f>
        <v>Hcap</v>
      </c>
      <c r="E678" s="2" t="str">
        <f>SUBSTITUTE(IFERROR(VLOOKUP($A678,'Raw - F'!$B:$O,9,FALSE),""),"0","")</f>
        <v>4yo+</v>
      </c>
      <c r="F678" s="2" t="str">
        <f>SUBSTITUTE(IFERROR(VLOOKUP($A678,'Raw - F'!$B:$O,7,FALSE),""),"0","")</f>
        <v>Open</v>
      </c>
      <c r="G678" s="2">
        <f>IFERROR(IF(VLOOKUP($A678,'Raw - F'!$B:$O,11,FALSE)&gt;1,VLOOKUP($A678,'Raw - F'!$B:$O,11,FALSE),IF(VLOOKUP($A678,'Raw - F'!$B:$M,12,FALSE)&lt;&gt;"",VLOOKUP($A678,'Raw - F'!$B:$M,12,FALSE),"")),"")</f>
        <v>4</v>
      </c>
      <c r="H678" s="4" t="str">
        <f>IFERROR(VLOOKUP($A678,'Raw - F'!$B:$O,13,FALSE),"")</f>
        <v>66-85</v>
      </c>
      <c r="I678" s="2" t="str">
        <f>IFERROR(VLOOKUP($A678,'Raw - F'!$B:$O,10,FALSE),"")</f>
        <v>A</v>
      </c>
      <c r="J678" s="2" t="str">
        <f>IFERROR(VLOOKUP($A678,'Raw - F'!$B:$P,15,FALSE),"")</f>
        <v>6f</v>
      </c>
      <c r="K678" s="16" t="str">
        <f>SUBSTITUTE(IFERROR(VLOOKUP($A678,'Raw - F'!$B:$X,23,FALSE),""),0,"")</f>
        <v xml:space="preserve"> </v>
      </c>
      <c r="L678" s="22" t="str">
        <f>IF(VLOOKUP($A678,'Raw - F'!$B:$AA,24,FALSE)="","",VLOOKUP($A678,'Raw - F'!$B:$AA,24,FALSE))</f>
        <v/>
      </c>
      <c r="M678" s="16" t="str">
        <f>SUBSTITUTE(IFERROR(VLOOKUP($A678,'Raw - F'!$B:$X,22,FALSE),""),0,"")</f>
        <v xml:space="preserve"> </v>
      </c>
      <c r="N678" s="16" t="str">
        <f>SUBSTITUTE(IFERROR(VLOOKUP($A678,'Raw - F'!$B:$X,8,FALSE),""),0,"")</f>
        <v/>
      </c>
      <c r="O678" s="16" t="str">
        <f>SUBSTITUTE(IFERROR(VLOOKUP($A678,'Raw - F'!$B:$AA,25,FALSE),""),0,"")</f>
        <v/>
      </c>
      <c r="P678" s="16" t="str">
        <f>SUBSTITUTE(IFERROR(VLOOKUP($A678,'Raw - F'!$B:$AA,21,FALSE),""),0,"")</f>
        <v/>
      </c>
    </row>
    <row r="679" spans="1:16" x14ac:dyDescent="0.35">
      <c r="A679">
        <v>670</v>
      </c>
      <c r="B679" s="9">
        <f>IFERROR(VLOOKUP($A679,'Raw - F'!$B:$R,2,FALSE),"")</f>
        <v>44347</v>
      </c>
      <c r="C679" s="2" t="str">
        <f>IFERROR(VLOOKUP($A679,'Raw - F'!$B:$R,3,FALSE),"")</f>
        <v>WINDSOR</v>
      </c>
      <c r="D679" s="2" t="str">
        <f>IFERROR(VLOOKUP($A679,'Raw - F'!$B:$R,6,FALSE),"")</f>
        <v>Hcap</v>
      </c>
      <c r="E679" s="2" t="str">
        <f>SUBSTITUTE(IFERROR(VLOOKUP($A679,'Raw - F'!$B:$O,9,FALSE),""),"0","")</f>
        <v>3yo</v>
      </c>
      <c r="F679" s="2" t="str">
        <f>SUBSTITUTE(IFERROR(VLOOKUP($A679,'Raw - F'!$B:$O,7,FALSE),""),"0","")</f>
        <v>Open</v>
      </c>
      <c r="G679" s="2">
        <f>IFERROR(IF(VLOOKUP($A679,'Raw - F'!$B:$O,11,FALSE)&gt;1,VLOOKUP($A679,'Raw - F'!$B:$O,11,FALSE),IF(VLOOKUP($A679,'Raw - F'!$B:$M,12,FALSE)&lt;&gt;"",VLOOKUP($A679,'Raw - F'!$B:$M,12,FALSE),"")),"")</f>
        <v>5</v>
      </c>
      <c r="H679" s="4" t="str">
        <f>IFERROR(VLOOKUP($A679,'Raw - F'!$B:$O,13,FALSE),"")</f>
        <v>51-70</v>
      </c>
      <c r="I679" s="2" t="str">
        <f>IFERROR(VLOOKUP($A679,'Raw - F'!$B:$O,10,FALSE),"")</f>
        <v>A</v>
      </c>
      <c r="J679" s="2" t="str">
        <f>IFERROR(VLOOKUP($A679,'Raw - F'!$B:$P,15,FALSE),"")</f>
        <v>1m 3f</v>
      </c>
      <c r="K679" s="16" t="str">
        <f>SUBSTITUTE(IFERROR(VLOOKUP($A679,'Raw - F'!$B:$X,23,FALSE),""),0,"")</f>
        <v xml:space="preserve"> </v>
      </c>
      <c r="L679" s="22" t="str">
        <f>IF(VLOOKUP($A679,'Raw - F'!$B:$AA,24,FALSE)="","",VLOOKUP($A679,'Raw - F'!$B:$AA,24,FALSE))</f>
        <v/>
      </c>
      <c r="M679" s="16" t="str">
        <f>SUBSTITUTE(IFERROR(VLOOKUP($A679,'Raw - F'!$B:$X,22,FALSE),""),0,"")</f>
        <v xml:space="preserve"> </v>
      </c>
      <c r="N679" s="16" t="str">
        <f>SUBSTITUTE(IFERROR(VLOOKUP($A679,'Raw - F'!$B:$X,8,FALSE),""),0,"")</f>
        <v/>
      </c>
      <c r="O679" s="16" t="str">
        <f>SUBSTITUTE(IFERROR(VLOOKUP($A679,'Raw - F'!$B:$AA,25,FALSE),""),0,"")</f>
        <v/>
      </c>
      <c r="P679" s="16" t="str">
        <f>SUBSTITUTE(IFERROR(VLOOKUP($A679,'Raw - F'!$B:$AA,21,FALSE),""),0,"")</f>
        <v/>
      </c>
    </row>
    <row r="680" spans="1:16" x14ac:dyDescent="0.35">
      <c r="A680">
        <v>671</v>
      </c>
      <c r="B680" s="9">
        <f>IFERROR(VLOOKUP($A680,'Raw - F'!$B:$R,2,FALSE),"")</f>
        <v>44347</v>
      </c>
      <c r="C680" s="2" t="str">
        <f>IFERROR(VLOOKUP($A680,'Raw - F'!$B:$R,3,FALSE),"")</f>
        <v>WINDSOR</v>
      </c>
      <c r="D680" s="2" t="str">
        <f>IFERROR(VLOOKUP($A680,'Raw - F'!$B:$R,6,FALSE),"")</f>
        <v>Hcap</v>
      </c>
      <c r="E680" s="2" t="str">
        <f>SUBSTITUTE(IFERROR(VLOOKUP($A680,'Raw - F'!$B:$O,9,FALSE),""),"0","")</f>
        <v>3yo</v>
      </c>
      <c r="F680" s="2" t="str">
        <f>SUBSTITUTE(IFERROR(VLOOKUP($A680,'Raw - F'!$B:$O,7,FALSE),""),"0","")</f>
        <v>Open</v>
      </c>
      <c r="G680" s="2">
        <f>IFERROR(IF(VLOOKUP($A680,'Raw - F'!$B:$O,11,FALSE)&gt;1,VLOOKUP($A680,'Raw - F'!$B:$O,11,FALSE),IF(VLOOKUP($A680,'Raw - F'!$B:$M,12,FALSE)&lt;&gt;"",VLOOKUP($A680,'Raw - F'!$B:$M,12,FALSE),"")),"")</f>
        <v>5</v>
      </c>
      <c r="H680" s="4" t="str">
        <f>IFERROR(VLOOKUP($A680,'Raw - F'!$B:$O,13,FALSE),"")</f>
        <v>51-70</v>
      </c>
      <c r="I680" s="2" t="str">
        <f>IFERROR(VLOOKUP($A680,'Raw - F'!$B:$O,10,FALSE),"")</f>
        <v>A</v>
      </c>
      <c r="J680" s="2" t="str">
        <f>IFERROR(VLOOKUP($A680,'Raw - F'!$B:$P,15,FALSE),"")</f>
        <v>1m</v>
      </c>
      <c r="K680" s="16" t="str">
        <f>SUBSTITUTE(IFERROR(VLOOKUP($A680,'Raw - F'!$B:$X,23,FALSE),""),0,"")</f>
        <v xml:space="preserve"> </v>
      </c>
      <c r="L680" s="22" t="str">
        <f>IF(VLOOKUP($A680,'Raw - F'!$B:$AA,24,FALSE)="","",VLOOKUP($A680,'Raw - F'!$B:$AA,24,FALSE))</f>
        <v/>
      </c>
      <c r="M680" s="16" t="str">
        <f>SUBSTITUTE(IFERROR(VLOOKUP($A680,'Raw - F'!$B:$X,22,FALSE),""),0,"")</f>
        <v xml:space="preserve"> </v>
      </c>
      <c r="N680" s="16" t="str">
        <f>SUBSTITUTE(IFERROR(VLOOKUP($A680,'Raw - F'!$B:$X,8,FALSE),""),0,"")</f>
        <v/>
      </c>
      <c r="O680" s="16" t="str">
        <f>SUBSTITUTE(IFERROR(VLOOKUP($A680,'Raw - F'!$B:$AA,25,FALSE),""),0,"")</f>
        <v/>
      </c>
      <c r="P680" s="16" t="str">
        <f>SUBSTITUTE(IFERROR(VLOOKUP($A680,'Raw - F'!$B:$AA,21,FALSE),""),0,"")</f>
        <v/>
      </c>
    </row>
    <row r="681" spans="1:16" x14ac:dyDescent="0.35">
      <c r="A681">
        <v>672</v>
      </c>
      <c r="B681" s="9">
        <f>IFERROR(VLOOKUP($A681,'Raw - F'!$B:$R,2,FALSE),"")</f>
        <v>44347</v>
      </c>
      <c r="C681" s="2" t="str">
        <f>IFERROR(VLOOKUP($A681,'Raw - F'!$B:$R,3,FALSE),"")</f>
        <v>WINDSOR</v>
      </c>
      <c r="D681" s="2" t="str">
        <f>IFERROR(VLOOKUP($A681,'Raw - F'!$B:$R,6,FALSE),"")</f>
        <v>WFA</v>
      </c>
      <c r="E681" s="2" t="str">
        <f>SUBSTITUTE(IFERROR(VLOOKUP($A681,'Raw - F'!$B:$O,9,FALSE),""),"0","")</f>
        <v>3yo+</v>
      </c>
      <c r="F681" s="2" t="str">
        <f>SUBSTITUTE(IFERROR(VLOOKUP($A681,'Raw - F'!$B:$O,7,FALSE),""),"0","")</f>
        <v>Nov</v>
      </c>
      <c r="G681" s="2">
        <f>IFERROR(IF(VLOOKUP($A681,'Raw - F'!$B:$O,11,FALSE)&gt;1,VLOOKUP($A681,'Raw - F'!$B:$O,11,FALSE),IF(VLOOKUP($A681,'Raw - F'!$B:$M,12,FALSE)&lt;&gt;"",VLOOKUP($A681,'Raw - F'!$B:$M,12,FALSE),"")),"")</f>
        <v>5</v>
      </c>
      <c r="H681" s="4" t="str">
        <f>IFERROR(VLOOKUP($A681,'Raw - F'!$B:$O,13,FALSE),"")</f>
        <v>Open</v>
      </c>
      <c r="I681" s="2" t="str">
        <f>IFERROR(VLOOKUP($A681,'Raw - F'!$B:$O,10,FALSE),"")</f>
        <v>A</v>
      </c>
      <c r="J681" s="2" t="str">
        <f>IFERROR(VLOOKUP($A681,'Raw - F'!$B:$P,15,FALSE),"")</f>
        <v>6f</v>
      </c>
      <c r="K681" s="16" t="str">
        <f>SUBSTITUTE(IFERROR(VLOOKUP($A681,'Raw - F'!$B:$X,23,FALSE),""),0,"")</f>
        <v xml:space="preserve"> </v>
      </c>
      <c r="L681" s="22" t="str">
        <f>IF(VLOOKUP($A681,'Raw - F'!$B:$AA,24,FALSE)="","",VLOOKUP($A681,'Raw - F'!$B:$AA,24,FALSE))</f>
        <v/>
      </c>
      <c r="M681" s="16" t="str">
        <f>SUBSTITUTE(IFERROR(VLOOKUP($A681,'Raw - F'!$B:$X,22,FALSE),""),0,"")</f>
        <v xml:space="preserve"> </v>
      </c>
      <c r="N681" s="16" t="str">
        <f>SUBSTITUTE(IFERROR(VLOOKUP($A681,'Raw - F'!$B:$X,8,FALSE),""),0,"")</f>
        <v/>
      </c>
      <c r="O681" s="16" t="str">
        <f>SUBSTITUTE(IFERROR(VLOOKUP($A681,'Raw - F'!$B:$AA,25,FALSE),""),0,"")</f>
        <v/>
      </c>
      <c r="P681" s="16" t="str">
        <f>SUBSTITUTE(IFERROR(VLOOKUP($A681,'Raw - F'!$B:$AA,21,FALSE),""),0,"")</f>
        <v/>
      </c>
    </row>
    <row r="682" spans="1:16" x14ac:dyDescent="0.35">
      <c r="A682">
        <v>673</v>
      </c>
      <c r="B682" s="9">
        <f>IFERROR(VLOOKUP($A682,'Raw - F'!$B:$R,2,FALSE),"")</f>
        <v>44347</v>
      </c>
      <c r="C682" s="2" t="str">
        <f>IFERROR(VLOOKUP($A682,'Raw - F'!$B:$R,3,FALSE),"")</f>
        <v>WINDSOR</v>
      </c>
      <c r="D682" s="2" t="str">
        <f>IFERROR(VLOOKUP($A682,'Raw - F'!$B:$R,6,FALSE),"")</f>
        <v>WFA</v>
      </c>
      <c r="E682" s="2" t="str">
        <f>SUBSTITUTE(IFERROR(VLOOKUP($A682,'Raw - F'!$B:$O,9,FALSE),""),"0","")</f>
        <v>2yo</v>
      </c>
      <c r="F682" s="2" t="str">
        <f>SUBSTITUTE(IFERROR(VLOOKUP($A682,'Raw - F'!$B:$O,7,FALSE),""),"0","")</f>
        <v>Nov</v>
      </c>
      <c r="G682" s="2">
        <f>IFERROR(IF(VLOOKUP($A682,'Raw - F'!$B:$O,11,FALSE)&gt;1,VLOOKUP($A682,'Raw - F'!$B:$O,11,FALSE),IF(VLOOKUP($A682,'Raw - F'!$B:$M,12,FALSE)&lt;&gt;"",VLOOKUP($A682,'Raw - F'!$B:$M,12,FALSE),"")),"")</f>
        <v>5</v>
      </c>
      <c r="H682" s="4" t="str">
        <f>IFERROR(VLOOKUP($A682,'Raw - F'!$B:$O,13,FALSE),"")</f>
        <v>Open</v>
      </c>
      <c r="I682" s="2" t="str">
        <f>IFERROR(VLOOKUP($A682,'Raw - F'!$B:$O,10,FALSE),"")</f>
        <v>A</v>
      </c>
      <c r="J682" s="2" t="str">
        <f>IFERROR(VLOOKUP($A682,'Raw - F'!$B:$P,15,FALSE),"")</f>
        <v>6f</v>
      </c>
      <c r="K682" s="16" t="str">
        <f>SUBSTITUTE(IFERROR(VLOOKUP($A682,'Raw - F'!$B:$X,23,FALSE),""),0,"")</f>
        <v>Rest.</v>
      </c>
      <c r="L682" s="22" t="str">
        <f>IF(VLOOKUP($A682,'Raw - F'!$B:$AA,24,FALSE)="","",VLOOKUP($A682,'Raw - F'!$B:$AA,24,FALSE))</f>
        <v>C</v>
      </c>
      <c r="M682" s="16" t="str">
        <f>SUBSTITUTE(IFERROR(VLOOKUP($A682,'Raw - F'!$B:$X,22,FALSE),""),0,"")</f>
        <v xml:space="preserve"> </v>
      </c>
      <c r="N682" s="16" t="str">
        <f>SUBSTITUTE(IFERROR(VLOOKUP($A682,'Raw - F'!$B:$X,8,FALSE),""),0,"")</f>
        <v/>
      </c>
      <c r="O682" s="16" t="str">
        <f>SUBSTITUTE(IFERROR(VLOOKUP($A682,'Raw - F'!$B:$AA,25,FALSE),""),0,"")</f>
        <v/>
      </c>
      <c r="P682" s="16" t="str">
        <f>SUBSTITUTE(IFERROR(VLOOKUP($A682,'Raw - F'!$B:$AA,21,FALSE),""),0,"")</f>
        <v/>
      </c>
    </row>
    <row r="683" spans="1:16" x14ac:dyDescent="0.35">
      <c r="A683">
        <v>674</v>
      </c>
      <c r="B683" s="9">
        <f>IFERROR(VLOOKUP($A683,'Raw - F'!$B:$R,2,FALSE),"")</f>
        <v>44348</v>
      </c>
      <c r="C683" s="2" t="str">
        <f>IFERROR(VLOOKUP($A683,'Raw - F'!$B:$R,3,FALSE),"")</f>
        <v>BRIGHTON</v>
      </c>
      <c r="D683" s="2" t="str">
        <f>IFERROR(VLOOKUP($A683,'Raw - F'!$B:$R,6,FALSE),"")</f>
        <v>Hcap</v>
      </c>
      <c r="E683" s="2" t="str">
        <f>SUBSTITUTE(IFERROR(VLOOKUP($A683,'Raw - F'!$B:$O,9,FALSE),""),"0","")</f>
        <v>4yo+</v>
      </c>
      <c r="F683" s="2" t="str">
        <f>SUBSTITUTE(IFERROR(VLOOKUP($A683,'Raw - F'!$B:$O,7,FALSE),""),"0","")</f>
        <v>Open</v>
      </c>
      <c r="G683" s="2">
        <f>IFERROR(IF(VLOOKUP($A683,'Raw - F'!$B:$O,11,FALSE)&gt;1,VLOOKUP($A683,'Raw - F'!$B:$O,11,FALSE),IF(VLOOKUP($A683,'Raw - F'!$B:$M,12,FALSE)&lt;&gt;"",VLOOKUP($A683,'Raw - F'!$B:$M,12,FALSE),"")),"")</f>
        <v>4</v>
      </c>
      <c r="H683" s="4" t="str">
        <f>IFERROR(VLOOKUP($A683,'Raw - F'!$B:$O,13,FALSE),"")</f>
        <v>61-80</v>
      </c>
      <c r="I683" s="2" t="str">
        <f>IFERROR(VLOOKUP($A683,'Raw - F'!$B:$O,10,FALSE),"")</f>
        <v>A</v>
      </c>
      <c r="J683" s="2" t="str">
        <f>IFERROR(VLOOKUP($A683,'Raw - F'!$B:$P,15,FALSE),"")</f>
        <v>7f</v>
      </c>
      <c r="K683" s="16" t="str">
        <f>SUBSTITUTE(IFERROR(VLOOKUP($A683,'Raw - F'!$B:$X,23,FALSE),""),0,"")</f>
        <v xml:space="preserve"> </v>
      </c>
      <c r="L683" s="22" t="str">
        <f>IF(VLOOKUP($A683,'Raw - F'!$B:$AA,24,FALSE)="","",VLOOKUP($A683,'Raw - F'!$B:$AA,24,FALSE))</f>
        <v/>
      </c>
      <c r="M683" s="16" t="str">
        <f>SUBSTITUTE(IFERROR(VLOOKUP($A683,'Raw - F'!$B:$X,22,FALSE),""),0,"")</f>
        <v xml:space="preserve"> </v>
      </c>
      <c r="N683" s="16" t="str">
        <f>SUBSTITUTE(IFERROR(VLOOKUP($A683,'Raw - F'!$B:$X,8,FALSE),""),0,"")</f>
        <v/>
      </c>
      <c r="O683" s="16" t="str">
        <f>SUBSTITUTE(IFERROR(VLOOKUP($A683,'Raw - F'!$B:$AA,25,FALSE),""),0,"")</f>
        <v/>
      </c>
      <c r="P683" s="16" t="str">
        <f>SUBSTITUTE(IFERROR(VLOOKUP($A683,'Raw - F'!$B:$AA,21,FALSE),""),0,"")</f>
        <v/>
      </c>
    </row>
    <row r="684" spans="1:16" x14ac:dyDescent="0.35">
      <c r="A684">
        <v>675</v>
      </c>
      <c r="B684" s="9">
        <f>IFERROR(VLOOKUP($A684,'Raw - F'!$B:$R,2,FALSE),"")</f>
        <v>44348</v>
      </c>
      <c r="C684" s="2" t="str">
        <f>IFERROR(VLOOKUP($A684,'Raw - F'!$B:$R,3,FALSE),"")</f>
        <v>BRIGHTON</v>
      </c>
      <c r="D684" s="2" t="str">
        <f>IFERROR(VLOOKUP($A684,'Raw - F'!$B:$R,6,FALSE),"")</f>
        <v>Hcap</v>
      </c>
      <c r="E684" s="2" t="str">
        <f>SUBSTITUTE(IFERROR(VLOOKUP($A684,'Raw - F'!$B:$O,9,FALSE),""),"0","")</f>
        <v>4yo+</v>
      </c>
      <c r="F684" s="2" t="str">
        <f>SUBSTITUTE(IFERROR(VLOOKUP($A684,'Raw - F'!$B:$O,7,FALSE),""),"0","")</f>
        <v>Open</v>
      </c>
      <c r="G684" s="2">
        <f>IFERROR(IF(VLOOKUP($A684,'Raw - F'!$B:$O,11,FALSE)&gt;1,VLOOKUP($A684,'Raw - F'!$B:$O,11,FALSE),IF(VLOOKUP($A684,'Raw - F'!$B:$M,12,FALSE)&lt;&gt;"",VLOOKUP($A684,'Raw - F'!$B:$M,12,FALSE),"")),"")</f>
        <v>5</v>
      </c>
      <c r="H684" s="4" t="str">
        <f>IFERROR(VLOOKUP($A684,'Raw - F'!$B:$O,13,FALSE),"")</f>
        <v>51-70</v>
      </c>
      <c r="I684" s="2" t="str">
        <f>IFERROR(VLOOKUP($A684,'Raw - F'!$B:$O,10,FALSE),"")</f>
        <v>A</v>
      </c>
      <c r="J684" s="2" t="str">
        <f>IFERROR(VLOOKUP($A684,'Raw - F'!$B:$P,15,FALSE),"")</f>
        <v>6f</v>
      </c>
      <c r="K684" s="16" t="str">
        <f>SUBSTITUTE(IFERROR(VLOOKUP($A684,'Raw - F'!$B:$X,23,FALSE),""),0,"")</f>
        <v xml:space="preserve"> </v>
      </c>
      <c r="L684" s="22" t="str">
        <f>IF(VLOOKUP($A684,'Raw - F'!$B:$AA,24,FALSE)="","",VLOOKUP($A684,'Raw - F'!$B:$AA,24,FALSE))</f>
        <v/>
      </c>
      <c r="M684" s="16" t="str">
        <f>SUBSTITUTE(IFERROR(VLOOKUP($A684,'Raw - F'!$B:$X,22,FALSE),""),0,"")</f>
        <v xml:space="preserve"> </v>
      </c>
      <c r="N684" s="16" t="str">
        <f>SUBSTITUTE(IFERROR(VLOOKUP($A684,'Raw - F'!$B:$X,8,FALSE),""),0,"")</f>
        <v/>
      </c>
      <c r="O684" s="16" t="str">
        <f>SUBSTITUTE(IFERROR(VLOOKUP($A684,'Raw - F'!$B:$AA,25,FALSE),""),0,"")</f>
        <v/>
      </c>
      <c r="P684" s="16" t="str">
        <f>SUBSTITUTE(IFERROR(VLOOKUP($A684,'Raw - F'!$B:$AA,21,FALSE),""),0,"")</f>
        <v/>
      </c>
    </row>
    <row r="685" spans="1:16" x14ac:dyDescent="0.35">
      <c r="A685">
        <v>676</v>
      </c>
      <c r="B685" s="9">
        <f>IFERROR(VLOOKUP($A685,'Raw - F'!$B:$R,2,FALSE),"")</f>
        <v>44348</v>
      </c>
      <c r="C685" s="2" t="str">
        <f>IFERROR(VLOOKUP($A685,'Raw - F'!$B:$R,3,FALSE),"")</f>
        <v>BRIGHTON</v>
      </c>
      <c r="D685" s="2" t="str">
        <f>IFERROR(VLOOKUP($A685,'Raw - F'!$B:$R,6,FALSE),"")</f>
        <v>Hcap</v>
      </c>
      <c r="E685" s="2" t="str">
        <f>SUBSTITUTE(IFERROR(VLOOKUP($A685,'Raw - F'!$B:$O,9,FALSE),""),"0","")</f>
        <v>4yo+</v>
      </c>
      <c r="F685" s="2" t="str">
        <f>SUBSTITUTE(IFERROR(VLOOKUP($A685,'Raw - F'!$B:$O,7,FALSE),""),"0","")</f>
        <v>Open</v>
      </c>
      <c r="G685" s="2">
        <f>IFERROR(IF(VLOOKUP($A685,'Raw - F'!$B:$O,11,FALSE)&gt;1,VLOOKUP($A685,'Raw - F'!$B:$O,11,FALSE),IF(VLOOKUP($A685,'Raw - F'!$B:$M,12,FALSE)&lt;&gt;"",VLOOKUP($A685,'Raw - F'!$B:$M,12,FALSE),"")),"")</f>
        <v>6</v>
      </c>
      <c r="H685" s="4" t="str">
        <f>IFERROR(VLOOKUP($A685,'Raw - F'!$B:$O,13,FALSE),"")</f>
        <v>46-55</v>
      </c>
      <c r="I685" s="2" t="str">
        <f>IFERROR(VLOOKUP($A685,'Raw - F'!$B:$O,10,FALSE),"")</f>
        <v>A</v>
      </c>
      <c r="J685" s="2" t="str">
        <f>IFERROR(VLOOKUP($A685,'Raw - F'!$B:$P,15,FALSE),"")</f>
        <v>5f</v>
      </c>
      <c r="K685" s="16" t="str">
        <f>SUBSTITUTE(IFERROR(VLOOKUP($A685,'Raw - F'!$B:$X,23,FALSE),""),0,"")</f>
        <v xml:space="preserve"> </v>
      </c>
      <c r="L685" s="22" t="str">
        <f>IF(VLOOKUP($A685,'Raw - F'!$B:$AA,24,FALSE)="","",VLOOKUP($A685,'Raw - F'!$B:$AA,24,FALSE))</f>
        <v/>
      </c>
      <c r="M685" s="16" t="str">
        <f>SUBSTITUTE(IFERROR(VLOOKUP($A685,'Raw - F'!$B:$X,22,FALSE),""),0,"")</f>
        <v xml:space="preserve"> </v>
      </c>
      <c r="N685" s="16" t="str">
        <f>SUBSTITUTE(IFERROR(VLOOKUP($A685,'Raw - F'!$B:$X,8,FALSE),""),0,"")</f>
        <v/>
      </c>
      <c r="O685" s="16" t="str">
        <f>SUBSTITUTE(IFERROR(VLOOKUP($A685,'Raw - F'!$B:$AA,25,FALSE),""),0,"")</f>
        <v/>
      </c>
      <c r="P685" s="16" t="str">
        <f>SUBSTITUTE(IFERROR(VLOOKUP($A685,'Raw - F'!$B:$AA,21,FALSE),""),0,"")</f>
        <v/>
      </c>
    </row>
    <row r="686" spans="1:16" x14ac:dyDescent="0.35">
      <c r="A686">
        <v>677</v>
      </c>
      <c r="B686" s="9">
        <f>IFERROR(VLOOKUP($A686,'Raw - F'!$B:$R,2,FALSE),"")</f>
        <v>44348</v>
      </c>
      <c r="C686" s="2" t="str">
        <f>IFERROR(VLOOKUP($A686,'Raw - F'!$B:$R,3,FALSE),"")</f>
        <v>BRIGHTON</v>
      </c>
      <c r="D686" s="2" t="str">
        <f>IFERROR(VLOOKUP($A686,'Raw - F'!$B:$R,6,FALSE),"")</f>
        <v>WFA</v>
      </c>
      <c r="E686" s="2" t="str">
        <f>SUBSTITUTE(IFERROR(VLOOKUP($A686,'Raw - F'!$B:$O,9,FALSE),""),"0","")</f>
        <v>3yo+</v>
      </c>
      <c r="F686" s="2" t="str">
        <f>SUBSTITUTE(IFERROR(VLOOKUP($A686,'Raw - F'!$B:$O,7,FALSE),""),"0","")</f>
        <v>Nov</v>
      </c>
      <c r="G686" s="2">
        <f>IFERROR(IF(VLOOKUP($A686,'Raw - F'!$B:$O,11,FALSE)&gt;1,VLOOKUP($A686,'Raw - F'!$B:$O,11,FALSE),IF(VLOOKUP($A686,'Raw - F'!$B:$M,12,FALSE)&lt;&gt;"",VLOOKUP($A686,'Raw - F'!$B:$M,12,FALSE),"")),"")</f>
        <v>5</v>
      </c>
      <c r="H686" s="4" t="str">
        <f>IFERROR(VLOOKUP($A686,'Raw - F'!$B:$O,13,FALSE),"")</f>
        <v>Open</v>
      </c>
      <c r="I686" s="2" t="str">
        <f>IFERROR(VLOOKUP($A686,'Raw - F'!$B:$O,10,FALSE),"")</f>
        <v>A</v>
      </c>
      <c r="J686" s="2" t="str">
        <f>IFERROR(VLOOKUP($A686,'Raw - F'!$B:$P,15,FALSE),"")</f>
        <v>1m</v>
      </c>
      <c r="K686" s="16" t="str">
        <f>SUBSTITUTE(IFERROR(VLOOKUP($A686,'Raw - F'!$B:$X,23,FALSE),""),0,"")</f>
        <v xml:space="preserve"> </v>
      </c>
      <c r="L686" s="22" t="str">
        <f>IF(VLOOKUP($A686,'Raw - F'!$B:$AA,24,FALSE)="","",VLOOKUP($A686,'Raw - F'!$B:$AA,24,FALSE))</f>
        <v/>
      </c>
      <c r="M686" s="16" t="str">
        <f>SUBSTITUTE(IFERROR(VLOOKUP($A686,'Raw - F'!$B:$X,22,FALSE),""),0,"")</f>
        <v xml:space="preserve"> </v>
      </c>
      <c r="N686" s="16" t="str">
        <f>SUBSTITUTE(IFERROR(VLOOKUP($A686,'Raw - F'!$B:$X,8,FALSE),""),0,"")</f>
        <v/>
      </c>
      <c r="O686" s="16" t="str">
        <f>SUBSTITUTE(IFERROR(VLOOKUP($A686,'Raw - F'!$B:$AA,25,FALSE),""),0,"")</f>
        <v/>
      </c>
      <c r="P686" s="16" t="str">
        <f>SUBSTITUTE(IFERROR(VLOOKUP($A686,'Raw - F'!$B:$AA,21,FALSE),""),0,"")</f>
        <v/>
      </c>
    </row>
    <row r="687" spans="1:16" x14ac:dyDescent="0.35">
      <c r="A687">
        <v>678</v>
      </c>
      <c r="B687" s="9">
        <f>IFERROR(VLOOKUP($A687,'Raw - F'!$B:$R,2,FALSE),"")</f>
        <v>44348</v>
      </c>
      <c r="C687" s="2" t="str">
        <f>IFERROR(VLOOKUP($A687,'Raw - F'!$B:$R,3,FALSE),"")</f>
        <v>BRIGHTON</v>
      </c>
      <c r="D687" s="2" t="str">
        <f>IFERROR(VLOOKUP($A687,'Raw - F'!$B:$R,6,FALSE),"")</f>
        <v>Hcap</v>
      </c>
      <c r="E687" s="2" t="str">
        <f>SUBSTITUTE(IFERROR(VLOOKUP($A687,'Raw - F'!$B:$O,9,FALSE),""),"0","")</f>
        <v>4yo+</v>
      </c>
      <c r="F687" s="2" t="str">
        <f>SUBSTITUTE(IFERROR(VLOOKUP($A687,'Raw - F'!$B:$O,7,FALSE),""),"0","")</f>
        <v>Open</v>
      </c>
      <c r="G687" s="2">
        <f>IFERROR(IF(VLOOKUP($A687,'Raw - F'!$B:$O,11,FALSE)&gt;1,VLOOKUP($A687,'Raw - F'!$B:$O,11,FALSE),IF(VLOOKUP($A687,'Raw - F'!$B:$M,12,FALSE)&lt;&gt;"",VLOOKUP($A687,'Raw - F'!$B:$M,12,FALSE),"")),"")</f>
        <v>6</v>
      </c>
      <c r="H687" s="4" t="str">
        <f>IFERROR(VLOOKUP($A687,'Raw - F'!$B:$O,13,FALSE),"")</f>
        <v>46-60</v>
      </c>
      <c r="I687" s="2" t="str">
        <f>IFERROR(VLOOKUP($A687,'Raw - F'!$B:$O,10,FALSE),"")</f>
        <v>A</v>
      </c>
      <c r="J687" s="2" t="str">
        <f>IFERROR(VLOOKUP($A687,'Raw - F'!$B:$P,15,FALSE),"")</f>
        <v>1m</v>
      </c>
      <c r="K687" s="16" t="str">
        <f>SUBSTITUTE(IFERROR(VLOOKUP($A687,'Raw - F'!$B:$X,23,FALSE),""),0,"")</f>
        <v xml:space="preserve"> </v>
      </c>
      <c r="L687" s="22" t="str">
        <f>IF(VLOOKUP($A687,'Raw - F'!$B:$AA,24,FALSE)="","",VLOOKUP($A687,'Raw - F'!$B:$AA,24,FALSE))</f>
        <v/>
      </c>
      <c r="M687" s="16" t="str">
        <f>SUBSTITUTE(IFERROR(VLOOKUP($A687,'Raw - F'!$B:$X,22,FALSE),""),0,"")</f>
        <v xml:space="preserve"> </v>
      </c>
      <c r="N687" s="16" t="str">
        <f>SUBSTITUTE(IFERROR(VLOOKUP($A687,'Raw - F'!$B:$X,8,FALSE),""),0,"")</f>
        <v/>
      </c>
      <c r="O687" s="16" t="str">
        <f>SUBSTITUTE(IFERROR(VLOOKUP($A687,'Raw - F'!$B:$AA,25,FALSE),""),0,"")</f>
        <v/>
      </c>
      <c r="P687" s="16" t="str">
        <f>SUBSTITUTE(IFERROR(VLOOKUP($A687,'Raw - F'!$B:$AA,21,FALSE),""),0,"")</f>
        <v/>
      </c>
    </row>
    <row r="688" spans="1:16" x14ac:dyDescent="0.35">
      <c r="A688">
        <v>679</v>
      </c>
      <c r="B688" s="9">
        <f>IFERROR(VLOOKUP($A688,'Raw - F'!$B:$R,2,FALSE),"")</f>
        <v>44348</v>
      </c>
      <c r="C688" s="2" t="str">
        <f>IFERROR(VLOOKUP($A688,'Raw - F'!$B:$R,3,FALSE),"")</f>
        <v>BRIGHTON</v>
      </c>
      <c r="D688" s="2" t="str">
        <f>IFERROR(VLOOKUP($A688,'Raw - F'!$B:$R,6,FALSE),"")</f>
        <v>Hcap</v>
      </c>
      <c r="E688" s="2" t="str">
        <f>SUBSTITUTE(IFERROR(VLOOKUP($A688,'Raw - F'!$B:$O,9,FALSE),""),"0","")</f>
        <v>3yo</v>
      </c>
      <c r="F688" s="2" t="str">
        <f>SUBSTITUTE(IFERROR(VLOOKUP($A688,'Raw - F'!$B:$O,7,FALSE),""),"0","")</f>
        <v>Open</v>
      </c>
      <c r="G688" s="2">
        <f>IFERROR(IF(VLOOKUP($A688,'Raw - F'!$B:$O,11,FALSE)&gt;1,VLOOKUP($A688,'Raw - F'!$B:$O,11,FALSE),IF(VLOOKUP($A688,'Raw - F'!$B:$M,12,FALSE)&lt;&gt;"",VLOOKUP($A688,'Raw - F'!$B:$M,12,FALSE),"")),"")</f>
        <v>6</v>
      </c>
      <c r="H688" s="4" t="str">
        <f>IFERROR(VLOOKUP($A688,'Raw - F'!$B:$O,13,FALSE),"")</f>
        <v>46-60</v>
      </c>
      <c r="I688" s="2" t="str">
        <f>IFERROR(VLOOKUP($A688,'Raw - F'!$B:$O,10,FALSE),"")</f>
        <v>A</v>
      </c>
      <c r="J688" s="2" t="str">
        <f>IFERROR(VLOOKUP($A688,'Raw - F'!$B:$P,15,FALSE),"")</f>
        <v>7f</v>
      </c>
      <c r="K688" s="16" t="str">
        <f>SUBSTITUTE(IFERROR(VLOOKUP($A688,'Raw - F'!$B:$X,23,FALSE),""),0,"")</f>
        <v xml:space="preserve"> </v>
      </c>
      <c r="L688" s="22" t="str">
        <f>IF(VLOOKUP($A688,'Raw - F'!$B:$AA,24,FALSE)="","",VLOOKUP($A688,'Raw - F'!$B:$AA,24,FALSE))</f>
        <v/>
      </c>
      <c r="M688" s="16" t="str">
        <f>SUBSTITUTE(IFERROR(VLOOKUP($A688,'Raw - F'!$B:$X,22,FALSE),""),0,"")</f>
        <v xml:space="preserve"> </v>
      </c>
      <c r="N688" s="16" t="str">
        <f>SUBSTITUTE(IFERROR(VLOOKUP($A688,'Raw - F'!$B:$X,8,FALSE),""),0,"")</f>
        <v/>
      </c>
      <c r="O688" s="16" t="str">
        <f>SUBSTITUTE(IFERROR(VLOOKUP($A688,'Raw - F'!$B:$AA,25,FALSE),""),0,"")</f>
        <v/>
      </c>
      <c r="P688" s="16" t="str">
        <f>SUBSTITUTE(IFERROR(VLOOKUP($A688,'Raw - F'!$B:$AA,21,FALSE),""),0,"")</f>
        <v/>
      </c>
    </row>
    <row r="689" spans="1:16" x14ac:dyDescent="0.35">
      <c r="A689">
        <v>680</v>
      </c>
      <c r="B689" s="9">
        <f>IFERROR(VLOOKUP($A689,'Raw - F'!$B:$R,2,FALSE),"")</f>
        <v>44348</v>
      </c>
      <c r="C689" s="2" t="str">
        <f>IFERROR(VLOOKUP($A689,'Raw - F'!$B:$R,3,FALSE),"")</f>
        <v>BRIGHTON</v>
      </c>
      <c r="D689" s="2" t="str">
        <f>IFERROR(VLOOKUP($A689,'Raw - F'!$B:$R,6,FALSE),"")</f>
        <v>Hcap</v>
      </c>
      <c r="E689" s="2" t="str">
        <f>SUBSTITUTE(IFERROR(VLOOKUP($A689,'Raw - F'!$B:$O,9,FALSE),""),"0","")</f>
        <v>4yo+</v>
      </c>
      <c r="F689" s="2" t="str">
        <f>SUBSTITUTE(IFERROR(VLOOKUP($A689,'Raw - F'!$B:$O,7,FALSE),""),"0","")</f>
        <v>Open</v>
      </c>
      <c r="G689" s="2">
        <f>IFERROR(IF(VLOOKUP($A689,'Raw - F'!$B:$O,11,FALSE)&gt;1,VLOOKUP($A689,'Raw - F'!$B:$O,11,FALSE),IF(VLOOKUP($A689,'Raw - F'!$B:$M,12,FALSE)&lt;&gt;"",VLOOKUP($A689,'Raw - F'!$B:$M,12,FALSE),"")),"")</f>
        <v>6</v>
      </c>
      <c r="H689" s="4" t="str">
        <f>IFERROR(VLOOKUP($A689,'Raw - F'!$B:$O,13,FALSE),"")</f>
        <v>46-65</v>
      </c>
      <c r="I689" s="2" t="str">
        <f>IFERROR(VLOOKUP($A689,'Raw - F'!$B:$O,10,FALSE),"")</f>
        <v>A</v>
      </c>
      <c r="J689" s="2" t="str">
        <f>IFERROR(VLOOKUP($A689,'Raw - F'!$B:$P,15,FALSE),"")</f>
        <v>1m 2f</v>
      </c>
      <c r="K689" s="16" t="str">
        <f>SUBSTITUTE(IFERROR(VLOOKUP($A689,'Raw - F'!$B:$X,23,FALSE),""),0,"")</f>
        <v xml:space="preserve"> </v>
      </c>
      <c r="L689" s="22" t="str">
        <f>IF(VLOOKUP($A689,'Raw - F'!$B:$AA,24,FALSE)="","",VLOOKUP($A689,'Raw - F'!$B:$AA,24,FALSE))</f>
        <v/>
      </c>
      <c r="M689" s="16" t="str">
        <f>SUBSTITUTE(IFERROR(VLOOKUP($A689,'Raw - F'!$B:$X,22,FALSE),""),0,"")</f>
        <v xml:space="preserve"> </v>
      </c>
      <c r="N689" s="16" t="str">
        <f>SUBSTITUTE(IFERROR(VLOOKUP($A689,'Raw - F'!$B:$X,8,FALSE),""),0,"")</f>
        <v/>
      </c>
      <c r="O689" s="16" t="str">
        <f>SUBSTITUTE(IFERROR(VLOOKUP($A689,'Raw - F'!$B:$AA,25,FALSE),""),0,"")</f>
        <v/>
      </c>
      <c r="P689" s="16" t="str">
        <f>SUBSTITUTE(IFERROR(VLOOKUP($A689,'Raw - F'!$B:$AA,21,FALSE),""),0,"")</f>
        <v/>
      </c>
    </row>
    <row r="690" spans="1:16" x14ac:dyDescent="0.35">
      <c r="A690">
        <v>681</v>
      </c>
      <c r="B690" s="9">
        <f>IFERROR(VLOOKUP($A690,'Raw - F'!$B:$R,2,FALSE),"")</f>
        <v>44348</v>
      </c>
      <c r="C690" s="2" t="str">
        <f>IFERROR(VLOOKUP($A690,'Raw - F'!$B:$R,3,FALSE),"")</f>
        <v>LEICESTER</v>
      </c>
      <c r="D690" s="2" t="str">
        <f>IFERROR(VLOOKUP($A690,'Raw - F'!$B:$R,6,FALSE),"")</f>
        <v>Hcap</v>
      </c>
      <c r="E690" s="2" t="str">
        <f>SUBSTITUTE(IFERROR(VLOOKUP($A690,'Raw - F'!$B:$O,9,FALSE),""),"0","")</f>
        <v>4yo+</v>
      </c>
      <c r="F690" s="2" t="str">
        <f>SUBSTITUTE(IFERROR(VLOOKUP($A690,'Raw - F'!$B:$O,7,FALSE),""),"0","")</f>
        <v>Open</v>
      </c>
      <c r="G690" s="2">
        <f>IFERROR(IF(VLOOKUP($A690,'Raw - F'!$B:$O,11,FALSE)&gt;1,VLOOKUP($A690,'Raw - F'!$B:$O,11,FALSE),IF(VLOOKUP($A690,'Raw - F'!$B:$M,12,FALSE)&lt;&gt;"",VLOOKUP($A690,'Raw - F'!$B:$M,12,FALSE),"")),"")</f>
        <v>4</v>
      </c>
      <c r="H690" s="4" t="str">
        <f>IFERROR(VLOOKUP($A690,'Raw - F'!$B:$O,13,FALSE),"")</f>
        <v>66-85</v>
      </c>
      <c r="I690" s="2" t="str">
        <f>IFERROR(VLOOKUP($A690,'Raw - F'!$B:$O,10,FALSE),"")</f>
        <v>A</v>
      </c>
      <c r="J690" s="2" t="str">
        <f>IFERROR(VLOOKUP($A690,'Raw - F'!$B:$P,15,FALSE),"")</f>
        <v>1m 2f</v>
      </c>
      <c r="K690" s="16" t="str">
        <f>SUBSTITUTE(IFERROR(VLOOKUP($A690,'Raw - F'!$B:$X,23,FALSE),""),0,"")</f>
        <v xml:space="preserve"> </v>
      </c>
      <c r="L690" s="22" t="str">
        <f>IF(VLOOKUP($A690,'Raw - F'!$B:$AA,24,FALSE)="","",VLOOKUP($A690,'Raw - F'!$B:$AA,24,FALSE))</f>
        <v/>
      </c>
      <c r="M690" s="16" t="str">
        <f>SUBSTITUTE(IFERROR(VLOOKUP($A690,'Raw - F'!$B:$X,22,FALSE),""),0,"")</f>
        <v xml:space="preserve"> </v>
      </c>
      <c r="N690" s="16" t="str">
        <f>SUBSTITUTE(IFERROR(VLOOKUP($A690,'Raw - F'!$B:$X,8,FALSE),""),0,"")</f>
        <v/>
      </c>
      <c r="O690" s="16" t="str">
        <f>SUBSTITUTE(IFERROR(VLOOKUP($A690,'Raw - F'!$B:$AA,25,FALSE),""),0,"")</f>
        <v/>
      </c>
      <c r="P690" s="16" t="str">
        <f>SUBSTITUTE(IFERROR(VLOOKUP($A690,'Raw - F'!$B:$AA,21,FALSE),""),0,"")</f>
        <v/>
      </c>
    </row>
    <row r="691" spans="1:16" x14ac:dyDescent="0.35">
      <c r="A691">
        <v>682</v>
      </c>
      <c r="B691" s="9">
        <f>IFERROR(VLOOKUP($A691,'Raw - F'!$B:$R,2,FALSE),"")</f>
        <v>44348</v>
      </c>
      <c r="C691" s="2" t="str">
        <f>IFERROR(VLOOKUP($A691,'Raw - F'!$B:$R,3,FALSE),"")</f>
        <v>LEICESTER</v>
      </c>
      <c r="D691" s="2" t="str">
        <f>IFERROR(VLOOKUP($A691,'Raw - F'!$B:$R,6,FALSE),"")</f>
        <v>Hcap</v>
      </c>
      <c r="E691" s="2" t="str">
        <f>SUBSTITUTE(IFERROR(VLOOKUP($A691,'Raw - F'!$B:$O,9,FALSE),""),"0","")</f>
        <v>3yo</v>
      </c>
      <c r="F691" s="2" t="str">
        <f>SUBSTITUTE(IFERROR(VLOOKUP($A691,'Raw - F'!$B:$O,7,FALSE),""),"0","")</f>
        <v>Open</v>
      </c>
      <c r="G691" s="2">
        <f>IFERROR(IF(VLOOKUP($A691,'Raw - F'!$B:$O,11,FALSE)&gt;1,VLOOKUP($A691,'Raw - F'!$B:$O,11,FALSE),IF(VLOOKUP($A691,'Raw - F'!$B:$M,12,FALSE)&lt;&gt;"",VLOOKUP($A691,'Raw - F'!$B:$M,12,FALSE),"")),"")</f>
        <v>4</v>
      </c>
      <c r="H691" s="4" t="str">
        <f>IFERROR(VLOOKUP($A691,'Raw - F'!$B:$O,13,FALSE),"")</f>
        <v>66-85</v>
      </c>
      <c r="I691" s="2" t="str">
        <f>IFERROR(VLOOKUP($A691,'Raw - F'!$B:$O,10,FALSE),"")</f>
        <v>F</v>
      </c>
      <c r="J691" s="2" t="str">
        <f>IFERROR(VLOOKUP($A691,'Raw - F'!$B:$P,15,FALSE),"")</f>
        <v>7f</v>
      </c>
      <c r="K691" s="16" t="str">
        <f>SUBSTITUTE(IFERROR(VLOOKUP($A691,'Raw - F'!$B:$X,23,FALSE),""),0,"")</f>
        <v xml:space="preserve"> </v>
      </c>
      <c r="L691" s="22" t="str">
        <f>IF(VLOOKUP($A691,'Raw - F'!$B:$AA,24,FALSE)="","",VLOOKUP($A691,'Raw - F'!$B:$AA,24,FALSE))</f>
        <v/>
      </c>
      <c r="M691" s="16" t="str">
        <f>SUBSTITUTE(IFERROR(VLOOKUP($A691,'Raw - F'!$B:$X,22,FALSE),""),0,"")</f>
        <v xml:space="preserve"> </v>
      </c>
      <c r="N691" s="16" t="str">
        <f>SUBSTITUTE(IFERROR(VLOOKUP($A691,'Raw - F'!$B:$X,8,FALSE),""),0,"")</f>
        <v/>
      </c>
      <c r="O691" s="16" t="str">
        <f>SUBSTITUTE(IFERROR(VLOOKUP($A691,'Raw - F'!$B:$AA,25,FALSE),""),0,"")</f>
        <v/>
      </c>
      <c r="P691" s="16" t="str">
        <f>SUBSTITUTE(IFERROR(VLOOKUP($A691,'Raw - F'!$B:$AA,21,FALSE),""),0,"")</f>
        <v/>
      </c>
    </row>
    <row r="692" spans="1:16" x14ac:dyDescent="0.35">
      <c r="A692">
        <v>683</v>
      </c>
      <c r="B692" s="9">
        <f>IFERROR(VLOOKUP($A692,'Raw - F'!$B:$R,2,FALSE),"")</f>
        <v>44348</v>
      </c>
      <c r="C692" s="2" t="str">
        <f>IFERROR(VLOOKUP($A692,'Raw - F'!$B:$R,3,FALSE),"")</f>
        <v>LEICESTER</v>
      </c>
      <c r="D692" s="2" t="str">
        <f>IFERROR(VLOOKUP($A692,'Raw - F'!$B:$R,6,FALSE),"")</f>
        <v>WFA</v>
      </c>
      <c r="E692" s="2" t="str">
        <f>SUBSTITUTE(IFERROR(VLOOKUP($A692,'Raw - F'!$B:$O,9,FALSE),""),"0","")</f>
        <v>2yo</v>
      </c>
      <c r="F692" s="2" t="str">
        <f>SUBSTITUTE(IFERROR(VLOOKUP($A692,'Raw - F'!$B:$O,7,FALSE),""),"0","")</f>
        <v>Nov</v>
      </c>
      <c r="G692" s="2">
        <f>IFERROR(IF(VLOOKUP($A692,'Raw - F'!$B:$O,11,FALSE)&gt;1,VLOOKUP($A692,'Raw - F'!$B:$O,11,FALSE),IF(VLOOKUP($A692,'Raw - F'!$B:$M,12,FALSE)&lt;&gt;"",VLOOKUP($A692,'Raw - F'!$B:$M,12,FALSE),"")),"")</f>
        <v>4</v>
      </c>
      <c r="H692" s="4" t="str">
        <f>IFERROR(VLOOKUP($A692,'Raw - F'!$B:$O,13,FALSE),"")</f>
        <v>Open</v>
      </c>
      <c r="I692" s="2" t="str">
        <f>IFERROR(VLOOKUP($A692,'Raw - F'!$B:$O,10,FALSE),"")</f>
        <v>A</v>
      </c>
      <c r="J692" s="2" t="str">
        <f>IFERROR(VLOOKUP($A692,'Raw - F'!$B:$P,15,FALSE),"")</f>
        <v>5f</v>
      </c>
      <c r="K692" s="16" t="str">
        <f>SUBSTITUTE(IFERROR(VLOOKUP($A692,'Raw - F'!$B:$X,23,FALSE),""),0,"")</f>
        <v xml:space="preserve"> </v>
      </c>
      <c r="L692" s="22" t="str">
        <f>IF(VLOOKUP($A692,'Raw - F'!$B:$AA,24,FALSE)="","",VLOOKUP($A692,'Raw - F'!$B:$AA,24,FALSE))</f>
        <v/>
      </c>
      <c r="M692" s="16" t="str">
        <f>SUBSTITUTE(IFERROR(VLOOKUP($A692,'Raw - F'!$B:$X,22,FALSE),""),0,"")</f>
        <v xml:space="preserve"> </v>
      </c>
      <c r="N692" s="16" t="str">
        <f>SUBSTITUTE(IFERROR(VLOOKUP($A692,'Raw - F'!$B:$X,8,FALSE),""),0,"")</f>
        <v/>
      </c>
      <c r="O692" s="16" t="str">
        <f>SUBSTITUTE(IFERROR(VLOOKUP($A692,'Raw - F'!$B:$AA,25,FALSE),""),0,"")</f>
        <v>EBF</v>
      </c>
      <c r="P692" s="16" t="str">
        <f>SUBSTITUTE(IFERROR(VLOOKUP($A692,'Raw - F'!$B:$AA,21,FALSE),""),0,"")</f>
        <v/>
      </c>
    </row>
    <row r="693" spans="1:16" x14ac:dyDescent="0.35">
      <c r="A693">
        <v>684</v>
      </c>
      <c r="B693" s="9">
        <f>IFERROR(VLOOKUP($A693,'Raw - F'!$B:$R,2,FALSE),"")</f>
        <v>44348</v>
      </c>
      <c r="C693" s="2" t="str">
        <f>IFERROR(VLOOKUP($A693,'Raw - F'!$B:$R,3,FALSE),"")</f>
        <v>LEICESTER</v>
      </c>
      <c r="D693" s="2" t="str">
        <f>IFERROR(VLOOKUP($A693,'Raw - F'!$B:$R,6,FALSE),"")</f>
        <v>WFA</v>
      </c>
      <c r="E693" s="2" t="str">
        <f>SUBSTITUTE(IFERROR(VLOOKUP($A693,'Raw - F'!$B:$O,9,FALSE),""),"0","")</f>
        <v>2yo</v>
      </c>
      <c r="F693" s="2" t="str">
        <f>SUBSTITUTE(IFERROR(VLOOKUP($A693,'Raw - F'!$B:$O,7,FALSE),""),"0","")</f>
        <v>Mdn</v>
      </c>
      <c r="G693" s="2">
        <f>IFERROR(IF(VLOOKUP($A693,'Raw - F'!$B:$O,11,FALSE)&gt;1,VLOOKUP($A693,'Raw - F'!$B:$O,11,FALSE),IF(VLOOKUP($A693,'Raw - F'!$B:$M,12,FALSE)&lt;&gt;"",VLOOKUP($A693,'Raw - F'!$B:$M,12,FALSE),"")),"")</f>
        <v>4</v>
      </c>
      <c r="H693" s="4" t="str">
        <f>IFERROR(VLOOKUP($A693,'Raw - F'!$B:$O,13,FALSE),"")</f>
        <v>Open</v>
      </c>
      <c r="I693" s="2" t="str">
        <f>IFERROR(VLOOKUP($A693,'Raw - F'!$B:$O,10,FALSE),"")</f>
        <v>A</v>
      </c>
      <c r="J693" s="2" t="str">
        <f>IFERROR(VLOOKUP($A693,'Raw - F'!$B:$P,15,FALSE),"")</f>
        <v>6f</v>
      </c>
      <c r="K693" s="16" t="str">
        <f>SUBSTITUTE(IFERROR(VLOOKUP($A693,'Raw - F'!$B:$X,23,FALSE),""),0,"")</f>
        <v xml:space="preserve"> </v>
      </c>
      <c r="L693" s="22" t="str">
        <f>IF(VLOOKUP($A693,'Raw - F'!$B:$AA,24,FALSE)="","",VLOOKUP($A693,'Raw - F'!$B:$AA,24,FALSE))</f>
        <v/>
      </c>
      <c r="M693" s="16" t="str">
        <f>SUBSTITUTE(IFERROR(VLOOKUP($A693,'Raw - F'!$B:$X,22,FALSE),""),0,"")</f>
        <v xml:space="preserve"> </v>
      </c>
      <c r="N693" s="16" t="str">
        <f>SUBSTITUTE(IFERROR(VLOOKUP($A693,'Raw - F'!$B:$X,8,FALSE),""),0,"")</f>
        <v/>
      </c>
      <c r="O693" s="16" t="str">
        <f>SUBSTITUTE(IFERROR(VLOOKUP($A693,'Raw - F'!$B:$AA,25,FALSE),""),0,"")</f>
        <v>EBF</v>
      </c>
      <c r="P693" s="16" t="str">
        <f>SUBSTITUTE(IFERROR(VLOOKUP($A693,'Raw - F'!$B:$AA,21,FALSE),""),0,"")</f>
        <v/>
      </c>
    </row>
    <row r="694" spans="1:16" x14ac:dyDescent="0.35">
      <c r="A694">
        <v>685</v>
      </c>
      <c r="B694" s="9">
        <f>IFERROR(VLOOKUP($A694,'Raw - F'!$B:$R,2,FALSE),"")</f>
        <v>44348</v>
      </c>
      <c r="C694" s="2" t="str">
        <f>IFERROR(VLOOKUP($A694,'Raw - F'!$B:$R,3,FALSE),"")</f>
        <v>LEICESTER</v>
      </c>
      <c r="D694" s="2" t="str">
        <f>IFERROR(VLOOKUP($A694,'Raw - F'!$B:$R,6,FALSE),"")</f>
        <v>Hcap</v>
      </c>
      <c r="E694" s="2" t="str">
        <f>SUBSTITUTE(IFERROR(VLOOKUP($A694,'Raw - F'!$B:$O,9,FALSE),""),"0","")</f>
        <v>3yo</v>
      </c>
      <c r="F694" s="2" t="str">
        <f>SUBSTITUTE(IFERROR(VLOOKUP($A694,'Raw - F'!$B:$O,7,FALSE),""),"0","")</f>
        <v>Open</v>
      </c>
      <c r="G694" s="2">
        <f>IFERROR(IF(VLOOKUP($A694,'Raw - F'!$B:$O,11,FALSE)&gt;1,VLOOKUP($A694,'Raw - F'!$B:$O,11,FALSE),IF(VLOOKUP($A694,'Raw - F'!$B:$M,12,FALSE)&lt;&gt;"",VLOOKUP($A694,'Raw - F'!$B:$M,12,FALSE),"")),"")</f>
        <v>5</v>
      </c>
      <c r="H694" s="4" t="str">
        <f>IFERROR(VLOOKUP($A694,'Raw - F'!$B:$O,13,FALSE),"")</f>
        <v>56-75</v>
      </c>
      <c r="I694" s="2" t="str">
        <f>IFERROR(VLOOKUP($A694,'Raw - F'!$B:$O,10,FALSE),"")</f>
        <v>A</v>
      </c>
      <c r="J694" s="2" t="str">
        <f>IFERROR(VLOOKUP($A694,'Raw - F'!$B:$P,15,FALSE),"")</f>
        <v>1m 2f</v>
      </c>
      <c r="K694" s="16" t="str">
        <f>SUBSTITUTE(IFERROR(VLOOKUP($A694,'Raw - F'!$B:$X,23,FALSE),""),0,"")</f>
        <v xml:space="preserve"> </v>
      </c>
      <c r="L694" s="22" t="str">
        <f>IF(VLOOKUP($A694,'Raw - F'!$B:$AA,24,FALSE)="","",VLOOKUP($A694,'Raw - F'!$B:$AA,24,FALSE))</f>
        <v/>
      </c>
      <c r="M694" s="16" t="str">
        <f>SUBSTITUTE(IFERROR(VLOOKUP($A694,'Raw - F'!$B:$X,22,FALSE),""),0,"")</f>
        <v xml:space="preserve"> </v>
      </c>
      <c r="N694" s="16" t="str">
        <f>SUBSTITUTE(IFERROR(VLOOKUP($A694,'Raw - F'!$B:$X,8,FALSE),""),0,"")</f>
        <v/>
      </c>
      <c r="O694" s="16" t="str">
        <f>SUBSTITUTE(IFERROR(VLOOKUP($A694,'Raw - F'!$B:$AA,25,FALSE),""),0,"")</f>
        <v/>
      </c>
      <c r="P694" s="16" t="str">
        <f>SUBSTITUTE(IFERROR(VLOOKUP($A694,'Raw - F'!$B:$AA,21,FALSE),""),0,"")</f>
        <v/>
      </c>
    </row>
    <row r="695" spans="1:16" x14ac:dyDescent="0.35">
      <c r="A695">
        <v>686</v>
      </c>
      <c r="B695" s="9">
        <f>IFERROR(VLOOKUP($A695,'Raw - F'!$B:$R,2,FALSE),"")</f>
        <v>44348</v>
      </c>
      <c r="C695" s="2" t="str">
        <f>IFERROR(VLOOKUP($A695,'Raw - F'!$B:$R,3,FALSE),"")</f>
        <v>LEICESTER</v>
      </c>
      <c r="D695" s="2" t="str">
        <f>IFERROR(VLOOKUP($A695,'Raw - F'!$B:$R,6,FALSE),"")</f>
        <v>WFA</v>
      </c>
      <c r="E695" s="2" t="str">
        <f>SUBSTITUTE(IFERROR(VLOOKUP($A695,'Raw - F'!$B:$O,9,FALSE),""),"0","")</f>
        <v>3yo</v>
      </c>
      <c r="F695" s="2" t="str">
        <f>SUBSTITUTE(IFERROR(VLOOKUP($A695,'Raw - F'!$B:$O,7,FALSE),""),"0","")</f>
        <v>Open</v>
      </c>
      <c r="G695" s="2">
        <f>IFERROR(IF(VLOOKUP($A695,'Raw - F'!$B:$O,11,FALSE)&gt;1,VLOOKUP($A695,'Raw - F'!$B:$O,11,FALSE),IF(VLOOKUP($A695,'Raw - F'!$B:$M,12,FALSE)&lt;&gt;"",VLOOKUP($A695,'Raw - F'!$B:$M,12,FALSE),"")),"")</f>
        <v>5</v>
      </c>
      <c r="H695" s="4" t="str">
        <f>IFERROR(VLOOKUP($A695,'Raw - F'!$B:$O,13,FALSE),"")</f>
        <v>Open</v>
      </c>
      <c r="I695" s="2" t="str">
        <f>IFERROR(VLOOKUP($A695,'Raw - F'!$B:$O,10,FALSE),"")</f>
        <v>A</v>
      </c>
      <c r="J695" s="2" t="str">
        <f>IFERROR(VLOOKUP($A695,'Raw - F'!$B:$P,15,FALSE),"")</f>
        <v>7f</v>
      </c>
      <c r="K695" s="16" t="str">
        <f>SUBSTITUTE(IFERROR(VLOOKUP($A695,'Raw - F'!$B:$X,23,FALSE),""),0,"")</f>
        <v xml:space="preserve"> </v>
      </c>
      <c r="L695" s="22" t="str">
        <f>IF(VLOOKUP($A695,'Raw - F'!$B:$AA,24,FALSE)="","",VLOOKUP($A695,'Raw - F'!$B:$AA,24,FALSE))</f>
        <v/>
      </c>
      <c r="M695" s="16" t="str">
        <f>SUBSTITUTE(IFERROR(VLOOKUP($A695,'Raw - F'!$B:$X,22,FALSE),""),0,"")</f>
        <v>Claimer</v>
      </c>
      <c r="N695" s="16" t="str">
        <f>SUBSTITUTE(IFERROR(VLOOKUP($A695,'Raw - F'!$B:$X,8,FALSE),""),0,"")</f>
        <v/>
      </c>
      <c r="O695" s="16" t="str">
        <f>SUBSTITUTE(IFERROR(VLOOKUP($A695,'Raw - F'!$B:$AA,25,FALSE),""),0,"")</f>
        <v/>
      </c>
      <c r="P695" s="16" t="str">
        <f>SUBSTITUTE(IFERROR(VLOOKUP($A695,'Raw - F'!$B:$AA,21,FALSE),""),0,"")</f>
        <v/>
      </c>
    </row>
    <row r="696" spans="1:16" x14ac:dyDescent="0.35">
      <c r="A696">
        <v>687</v>
      </c>
      <c r="B696" s="9">
        <f>IFERROR(VLOOKUP($A696,'Raw - F'!$B:$R,2,FALSE),"")</f>
        <v>44348</v>
      </c>
      <c r="C696" s="2" t="str">
        <f>IFERROR(VLOOKUP($A696,'Raw - F'!$B:$R,3,FALSE),"")</f>
        <v>LEICESTER</v>
      </c>
      <c r="D696" s="2" t="str">
        <f>IFERROR(VLOOKUP($A696,'Raw - F'!$B:$R,6,FALSE),"")</f>
        <v>Hcap</v>
      </c>
      <c r="E696" s="2" t="str">
        <f>SUBSTITUTE(IFERROR(VLOOKUP($A696,'Raw - F'!$B:$O,9,FALSE),""),"0","")</f>
        <v>3yo</v>
      </c>
      <c r="F696" s="2" t="str">
        <f>SUBSTITUTE(IFERROR(VLOOKUP($A696,'Raw - F'!$B:$O,7,FALSE),""),"0","")</f>
        <v>Open</v>
      </c>
      <c r="G696" s="2">
        <f>IFERROR(IF(VLOOKUP($A696,'Raw - F'!$B:$O,11,FALSE)&gt;1,VLOOKUP($A696,'Raw - F'!$B:$O,11,FALSE),IF(VLOOKUP($A696,'Raw - F'!$B:$M,12,FALSE)&lt;&gt;"",VLOOKUP($A696,'Raw - F'!$B:$M,12,FALSE),"")),"")</f>
        <v>5</v>
      </c>
      <c r="H696" s="4" t="str">
        <f>IFERROR(VLOOKUP($A696,'Raw - F'!$B:$O,13,FALSE),"")</f>
        <v>51-70</v>
      </c>
      <c r="I696" s="2" t="str">
        <f>IFERROR(VLOOKUP($A696,'Raw - F'!$B:$O,10,FALSE),"")</f>
        <v>F</v>
      </c>
      <c r="J696" s="2" t="str">
        <f>IFERROR(VLOOKUP($A696,'Raw - F'!$B:$P,15,FALSE),"")</f>
        <v>6f</v>
      </c>
      <c r="K696" s="16" t="str">
        <f>SUBSTITUTE(IFERROR(VLOOKUP($A696,'Raw - F'!$B:$X,23,FALSE),""),0,"")</f>
        <v xml:space="preserve"> </v>
      </c>
      <c r="L696" s="22" t="str">
        <f>IF(VLOOKUP($A696,'Raw - F'!$B:$AA,24,FALSE)="","",VLOOKUP($A696,'Raw - F'!$B:$AA,24,FALSE))</f>
        <v/>
      </c>
      <c r="M696" s="16" t="str">
        <f>SUBSTITUTE(IFERROR(VLOOKUP($A696,'Raw - F'!$B:$X,22,FALSE),""),0,"")</f>
        <v xml:space="preserve"> </v>
      </c>
      <c r="N696" s="16" t="str">
        <f>SUBSTITUTE(IFERROR(VLOOKUP($A696,'Raw - F'!$B:$X,8,FALSE),""),0,"")</f>
        <v/>
      </c>
      <c r="O696" s="16" t="str">
        <f>SUBSTITUTE(IFERROR(VLOOKUP($A696,'Raw - F'!$B:$AA,25,FALSE),""),0,"")</f>
        <v/>
      </c>
      <c r="P696" s="16" t="str">
        <f>SUBSTITUTE(IFERROR(VLOOKUP($A696,'Raw - F'!$B:$AA,21,FALSE),""),0,"")</f>
        <v/>
      </c>
    </row>
    <row r="697" spans="1:16" x14ac:dyDescent="0.35">
      <c r="A697">
        <v>688</v>
      </c>
      <c r="B697" s="9">
        <f>IFERROR(VLOOKUP($A697,'Raw - F'!$B:$R,2,FALSE),"")</f>
        <v>44348</v>
      </c>
      <c r="C697" s="2" t="str">
        <f>IFERROR(VLOOKUP($A697,'Raw - F'!$B:$R,3,FALSE),"")</f>
        <v>LINGFIELD PARK</v>
      </c>
      <c r="D697" s="2" t="str">
        <f>IFERROR(VLOOKUP($A697,'Raw - F'!$B:$R,6,FALSE),"")</f>
        <v>Hcap</v>
      </c>
      <c r="E697" s="2" t="str">
        <f>SUBSTITUTE(IFERROR(VLOOKUP($A697,'Raw - F'!$B:$O,9,FALSE),""),"0","")</f>
        <v>4yo+</v>
      </c>
      <c r="F697" s="2" t="str">
        <f>SUBSTITUTE(IFERROR(VLOOKUP($A697,'Raw - F'!$B:$O,7,FALSE),""),"0","")</f>
        <v>Open</v>
      </c>
      <c r="G697" s="2">
        <f>IFERROR(IF(VLOOKUP($A697,'Raw - F'!$B:$O,11,FALSE)&gt;1,VLOOKUP($A697,'Raw - F'!$B:$O,11,FALSE),IF(VLOOKUP($A697,'Raw - F'!$B:$M,12,FALSE)&lt;&gt;"",VLOOKUP($A697,'Raw - F'!$B:$M,12,FALSE),"")),"")</f>
        <v>5</v>
      </c>
      <c r="H697" s="4" t="str">
        <f>IFERROR(VLOOKUP($A697,'Raw - F'!$B:$O,13,FALSE),"")</f>
        <v>56-75</v>
      </c>
      <c r="I697" s="2" t="str">
        <f>IFERROR(VLOOKUP($A697,'Raw - F'!$B:$O,10,FALSE),"")</f>
        <v>A</v>
      </c>
      <c r="J697" s="2" t="str">
        <f>IFERROR(VLOOKUP($A697,'Raw - F'!$B:$P,15,FALSE),"")</f>
        <v>1m 2f</v>
      </c>
      <c r="K697" s="16" t="str">
        <f>SUBSTITUTE(IFERROR(VLOOKUP($A697,'Raw - F'!$B:$X,23,FALSE),""),0,"")</f>
        <v xml:space="preserve"> </v>
      </c>
      <c r="L697" s="22" t="str">
        <f>IF(VLOOKUP($A697,'Raw - F'!$B:$AA,24,FALSE)="","",VLOOKUP($A697,'Raw - F'!$B:$AA,24,FALSE))</f>
        <v/>
      </c>
      <c r="M697" s="16" t="str">
        <f>SUBSTITUTE(IFERROR(VLOOKUP($A697,'Raw - F'!$B:$X,22,FALSE),""),0,"")</f>
        <v xml:space="preserve"> </v>
      </c>
      <c r="N697" s="16" t="str">
        <f>SUBSTITUTE(IFERROR(VLOOKUP($A697,'Raw - F'!$B:$X,8,FALSE),""),0,"")</f>
        <v/>
      </c>
      <c r="O697" s="16" t="str">
        <f>SUBSTITUTE(IFERROR(VLOOKUP($A697,'Raw - F'!$B:$AA,25,FALSE),""),0,"")</f>
        <v/>
      </c>
      <c r="P697" s="16" t="str">
        <f>SUBSTITUTE(IFERROR(VLOOKUP($A697,'Raw - F'!$B:$AA,21,FALSE),""),0,"")</f>
        <v/>
      </c>
    </row>
    <row r="698" spans="1:16" x14ac:dyDescent="0.35">
      <c r="A698">
        <v>689</v>
      </c>
      <c r="B698" s="9">
        <f>IFERROR(VLOOKUP($A698,'Raw - F'!$B:$R,2,FALSE),"")</f>
        <v>44348</v>
      </c>
      <c r="C698" s="2" t="str">
        <f>IFERROR(VLOOKUP($A698,'Raw - F'!$B:$R,3,FALSE),"")</f>
        <v>LINGFIELD PARK</v>
      </c>
      <c r="D698" s="2" t="str">
        <f>IFERROR(VLOOKUP($A698,'Raw - F'!$B:$R,6,FALSE),"")</f>
        <v>Hcap</v>
      </c>
      <c r="E698" s="2" t="str">
        <f>SUBSTITUTE(IFERROR(VLOOKUP($A698,'Raw - F'!$B:$O,9,FALSE),""),"0","")</f>
        <v>3yo+</v>
      </c>
      <c r="F698" s="2" t="str">
        <f>SUBSTITUTE(IFERROR(VLOOKUP($A698,'Raw - F'!$B:$O,7,FALSE),""),"0","")</f>
        <v>Open</v>
      </c>
      <c r="G698" s="2">
        <f>IFERROR(IF(VLOOKUP($A698,'Raw - F'!$B:$O,11,FALSE)&gt;1,VLOOKUP($A698,'Raw - F'!$B:$O,11,FALSE),IF(VLOOKUP($A698,'Raw - F'!$B:$M,12,FALSE)&lt;&gt;"",VLOOKUP($A698,'Raw - F'!$B:$M,12,FALSE),"")),"")</f>
        <v>5</v>
      </c>
      <c r="H698" s="4" t="str">
        <f>IFERROR(VLOOKUP($A698,'Raw - F'!$B:$O,13,FALSE),"")</f>
        <v>56-75</v>
      </c>
      <c r="I698" s="2" t="str">
        <f>IFERROR(VLOOKUP($A698,'Raw - F'!$B:$O,10,FALSE),"")</f>
        <v>A</v>
      </c>
      <c r="J698" s="2" t="str">
        <f>IFERROR(VLOOKUP($A698,'Raw - F'!$B:$P,15,FALSE),"")</f>
        <v>5f</v>
      </c>
      <c r="K698" s="16" t="str">
        <f>SUBSTITUTE(IFERROR(VLOOKUP($A698,'Raw - F'!$B:$X,23,FALSE),""),0,"")</f>
        <v xml:space="preserve"> </v>
      </c>
      <c r="L698" s="22" t="str">
        <f>IF(VLOOKUP($A698,'Raw - F'!$B:$AA,24,FALSE)="","",VLOOKUP($A698,'Raw - F'!$B:$AA,24,FALSE))</f>
        <v/>
      </c>
      <c r="M698" s="16" t="str">
        <f>SUBSTITUTE(IFERROR(VLOOKUP($A698,'Raw - F'!$B:$X,22,FALSE),""),0,"")</f>
        <v xml:space="preserve"> </v>
      </c>
      <c r="N698" s="16" t="str">
        <f>SUBSTITUTE(IFERROR(VLOOKUP($A698,'Raw - F'!$B:$X,8,FALSE),""),0,"")</f>
        <v/>
      </c>
      <c r="O698" s="16" t="str">
        <f>SUBSTITUTE(IFERROR(VLOOKUP($A698,'Raw - F'!$B:$AA,25,FALSE),""),0,"")</f>
        <v/>
      </c>
      <c r="P698" s="16" t="str">
        <f>SUBSTITUTE(IFERROR(VLOOKUP($A698,'Raw - F'!$B:$AA,21,FALSE),""),0,"")</f>
        <v/>
      </c>
    </row>
    <row r="699" spans="1:16" x14ac:dyDescent="0.35">
      <c r="A699">
        <v>690</v>
      </c>
      <c r="B699" s="9">
        <f>IFERROR(VLOOKUP($A699,'Raw - F'!$B:$R,2,FALSE),"")</f>
        <v>44348</v>
      </c>
      <c r="C699" s="2" t="str">
        <f>IFERROR(VLOOKUP($A699,'Raw - F'!$B:$R,3,FALSE),"")</f>
        <v>LINGFIELD PARK</v>
      </c>
      <c r="D699" s="2" t="str">
        <f>IFERROR(VLOOKUP($A699,'Raw - F'!$B:$R,6,FALSE),"")</f>
        <v>WFA</v>
      </c>
      <c r="E699" s="2" t="str">
        <f>SUBSTITUTE(IFERROR(VLOOKUP($A699,'Raw - F'!$B:$O,9,FALSE),""),"0","")</f>
        <v>3-4yo</v>
      </c>
      <c r="F699" s="2" t="str">
        <f>SUBSTITUTE(IFERROR(VLOOKUP($A699,'Raw - F'!$B:$O,7,FALSE),""),"0","")</f>
        <v>Nov</v>
      </c>
      <c r="G699" s="2">
        <f>IFERROR(IF(VLOOKUP($A699,'Raw - F'!$B:$O,11,FALSE)&gt;1,VLOOKUP($A699,'Raw - F'!$B:$O,11,FALSE),IF(VLOOKUP($A699,'Raw - F'!$B:$M,12,FALSE)&lt;&gt;"",VLOOKUP($A699,'Raw - F'!$B:$M,12,FALSE),"")),"")</f>
        <v>5</v>
      </c>
      <c r="H699" s="4" t="str">
        <f>IFERROR(VLOOKUP($A699,'Raw - F'!$B:$O,13,FALSE),"")</f>
        <v>Open</v>
      </c>
      <c r="I699" s="2" t="str">
        <f>IFERROR(VLOOKUP($A699,'Raw - F'!$B:$O,10,FALSE),"")</f>
        <v>A</v>
      </c>
      <c r="J699" s="2" t="str">
        <f>IFERROR(VLOOKUP($A699,'Raw - F'!$B:$P,15,FALSE),"")</f>
        <v>1m 1f</v>
      </c>
      <c r="K699" s="16" t="str">
        <f>SUBSTITUTE(IFERROR(VLOOKUP($A699,'Raw - F'!$B:$X,23,FALSE),""),0,"")</f>
        <v>Med.</v>
      </c>
      <c r="L699" s="22">
        <f>IF(VLOOKUP($A699,'Raw - F'!$B:$AA,24,FALSE)="","",VLOOKUP($A699,'Raw - F'!$B:$AA,24,FALSE))</f>
        <v>22000</v>
      </c>
      <c r="M699" s="16" t="str">
        <f>SUBSTITUTE(IFERROR(VLOOKUP($A699,'Raw - F'!$B:$X,22,FALSE),""),0,"")</f>
        <v xml:space="preserve"> </v>
      </c>
      <c r="N699" s="16" t="str">
        <f>SUBSTITUTE(IFERROR(VLOOKUP($A699,'Raw - F'!$B:$X,8,FALSE),""),0,"")</f>
        <v/>
      </c>
      <c r="O699" s="16" t="str">
        <f>SUBSTITUTE(IFERROR(VLOOKUP($A699,'Raw - F'!$B:$AA,25,FALSE),""),0,"")</f>
        <v/>
      </c>
      <c r="P699" s="16" t="str">
        <f>SUBSTITUTE(IFERROR(VLOOKUP($A699,'Raw - F'!$B:$AA,21,FALSE),""),0,"")</f>
        <v/>
      </c>
    </row>
    <row r="700" spans="1:16" x14ac:dyDescent="0.35">
      <c r="A700">
        <v>691</v>
      </c>
      <c r="B700" s="9">
        <f>IFERROR(VLOOKUP($A700,'Raw - F'!$B:$R,2,FALSE),"")</f>
        <v>44348</v>
      </c>
      <c r="C700" s="2" t="str">
        <f>IFERROR(VLOOKUP($A700,'Raw - F'!$B:$R,3,FALSE),"")</f>
        <v>LINGFIELD PARK</v>
      </c>
      <c r="D700" s="2" t="str">
        <f>IFERROR(VLOOKUP($A700,'Raw - F'!$B:$R,6,FALSE),"")</f>
        <v>Hcap</v>
      </c>
      <c r="E700" s="2" t="str">
        <f>SUBSTITUTE(IFERROR(VLOOKUP($A700,'Raw - F'!$B:$O,9,FALSE),""),"0","")</f>
        <v>3yo</v>
      </c>
      <c r="F700" s="2" t="str">
        <f>SUBSTITUTE(IFERROR(VLOOKUP($A700,'Raw - F'!$B:$O,7,FALSE),""),"0","")</f>
        <v>Open</v>
      </c>
      <c r="G700" s="2">
        <f>IFERROR(IF(VLOOKUP($A700,'Raw - F'!$B:$O,11,FALSE)&gt;1,VLOOKUP($A700,'Raw - F'!$B:$O,11,FALSE),IF(VLOOKUP($A700,'Raw - F'!$B:$M,12,FALSE)&lt;&gt;"",VLOOKUP($A700,'Raw - F'!$B:$M,12,FALSE),"")),"")</f>
        <v>6</v>
      </c>
      <c r="H700" s="4" t="str">
        <f>IFERROR(VLOOKUP($A700,'Raw - F'!$B:$O,13,FALSE),"")</f>
        <v>46-55</v>
      </c>
      <c r="I700" s="2" t="str">
        <f>IFERROR(VLOOKUP($A700,'Raw - F'!$B:$O,10,FALSE),"")</f>
        <v>A</v>
      </c>
      <c r="J700" s="2" t="str">
        <f>IFERROR(VLOOKUP($A700,'Raw - F'!$B:$P,15,FALSE),"")</f>
        <v>1m 2f</v>
      </c>
      <c r="K700" s="16" t="str">
        <f>SUBSTITUTE(IFERROR(VLOOKUP($A700,'Raw - F'!$B:$X,23,FALSE),""),0,"")</f>
        <v xml:space="preserve"> </v>
      </c>
      <c r="L700" s="22" t="str">
        <f>IF(VLOOKUP($A700,'Raw - F'!$B:$AA,24,FALSE)="","",VLOOKUP($A700,'Raw - F'!$B:$AA,24,FALSE))</f>
        <v/>
      </c>
      <c r="M700" s="16" t="str">
        <f>SUBSTITUTE(IFERROR(VLOOKUP($A700,'Raw - F'!$B:$X,22,FALSE),""),0,"")</f>
        <v xml:space="preserve"> </v>
      </c>
      <c r="N700" s="16" t="str">
        <f>SUBSTITUTE(IFERROR(VLOOKUP($A700,'Raw - F'!$B:$X,8,FALSE),""),0,"")</f>
        <v/>
      </c>
      <c r="O700" s="16" t="str">
        <f>SUBSTITUTE(IFERROR(VLOOKUP($A700,'Raw - F'!$B:$AA,25,FALSE),""),0,"")</f>
        <v/>
      </c>
      <c r="P700" s="16" t="str">
        <f>SUBSTITUTE(IFERROR(VLOOKUP($A700,'Raw - F'!$B:$AA,21,FALSE),""),0,"")</f>
        <v/>
      </c>
    </row>
    <row r="701" spans="1:16" x14ac:dyDescent="0.35">
      <c r="A701">
        <v>692</v>
      </c>
      <c r="B701" s="9">
        <f>IFERROR(VLOOKUP($A701,'Raw - F'!$B:$R,2,FALSE),"")</f>
        <v>44348</v>
      </c>
      <c r="C701" s="2" t="str">
        <f>IFERROR(VLOOKUP($A701,'Raw - F'!$B:$R,3,FALSE),"")</f>
        <v>LINGFIELD PARK</v>
      </c>
      <c r="D701" s="2" t="str">
        <f>IFERROR(VLOOKUP($A701,'Raw - F'!$B:$R,6,FALSE),"")</f>
        <v>Hcap</v>
      </c>
      <c r="E701" s="2" t="str">
        <f>SUBSTITUTE(IFERROR(VLOOKUP($A701,'Raw - F'!$B:$O,9,FALSE),""),"0","")</f>
        <v>3yo+</v>
      </c>
      <c r="F701" s="2" t="str">
        <f>SUBSTITUTE(IFERROR(VLOOKUP($A701,'Raw - F'!$B:$O,7,FALSE),""),"0","")</f>
        <v>Open</v>
      </c>
      <c r="G701" s="2">
        <f>IFERROR(IF(VLOOKUP($A701,'Raw - F'!$B:$O,11,FALSE)&gt;1,VLOOKUP($A701,'Raw - F'!$B:$O,11,FALSE),IF(VLOOKUP($A701,'Raw - F'!$B:$M,12,FALSE)&lt;&gt;"",VLOOKUP($A701,'Raw - F'!$B:$M,12,FALSE),"")),"")</f>
        <v>6</v>
      </c>
      <c r="H701" s="4" t="str">
        <f>IFERROR(VLOOKUP($A701,'Raw - F'!$B:$O,13,FALSE),"")</f>
        <v>46-65</v>
      </c>
      <c r="I701" s="2" t="str">
        <f>IFERROR(VLOOKUP($A701,'Raw - F'!$B:$O,10,FALSE),"")</f>
        <v>A</v>
      </c>
      <c r="J701" s="2" t="str">
        <f>IFERROR(VLOOKUP($A701,'Raw - F'!$B:$P,15,FALSE),"")</f>
        <v>6f</v>
      </c>
      <c r="K701" s="16" t="str">
        <f>SUBSTITUTE(IFERROR(VLOOKUP($A701,'Raw - F'!$B:$X,23,FALSE),""),0,"")</f>
        <v xml:space="preserve"> </v>
      </c>
      <c r="L701" s="22" t="str">
        <f>IF(VLOOKUP($A701,'Raw - F'!$B:$AA,24,FALSE)="","",VLOOKUP($A701,'Raw - F'!$B:$AA,24,FALSE))</f>
        <v/>
      </c>
      <c r="M701" s="16" t="str">
        <f>SUBSTITUTE(IFERROR(VLOOKUP($A701,'Raw - F'!$B:$X,22,FALSE),""),0,"")</f>
        <v xml:space="preserve"> </v>
      </c>
      <c r="N701" s="16" t="str">
        <f>SUBSTITUTE(IFERROR(VLOOKUP($A701,'Raw - F'!$B:$X,8,FALSE),""),0,"")</f>
        <v/>
      </c>
      <c r="O701" s="16" t="str">
        <f>SUBSTITUTE(IFERROR(VLOOKUP($A701,'Raw - F'!$B:$AA,25,FALSE),""),0,"")</f>
        <v/>
      </c>
      <c r="P701" s="16" t="str">
        <f>SUBSTITUTE(IFERROR(VLOOKUP($A701,'Raw - F'!$B:$AA,21,FALSE),""),0,"")</f>
        <v>Amtr</v>
      </c>
    </row>
    <row r="702" spans="1:16" x14ac:dyDescent="0.35">
      <c r="A702">
        <v>693</v>
      </c>
      <c r="B702" s="9">
        <f>IFERROR(VLOOKUP($A702,'Raw - F'!$B:$R,2,FALSE),"")</f>
        <v>44348</v>
      </c>
      <c r="C702" s="2" t="str">
        <f>IFERROR(VLOOKUP($A702,'Raw - F'!$B:$R,3,FALSE),"")</f>
        <v>LINGFIELD PARK</v>
      </c>
      <c r="D702" s="2" t="str">
        <f>IFERROR(VLOOKUP($A702,'Raw - F'!$B:$R,6,FALSE),"")</f>
        <v>WFA</v>
      </c>
      <c r="E702" s="2" t="str">
        <f>SUBSTITUTE(IFERROR(VLOOKUP($A702,'Raw - F'!$B:$O,9,FALSE),""),"0","")</f>
        <v>2yo</v>
      </c>
      <c r="F702" s="2" t="str">
        <f>SUBSTITUTE(IFERROR(VLOOKUP($A702,'Raw - F'!$B:$O,7,FALSE),""),"0","")</f>
        <v>Mdn</v>
      </c>
      <c r="G702" s="2">
        <f>IFERROR(IF(VLOOKUP($A702,'Raw - F'!$B:$O,11,FALSE)&gt;1,VLOOKUP($A702,'Raw - F'!$B:$O,11,FALSE),IF(VLOOKUP($A702,'Raw - F'!$B:$M,12,FALSE)&lt;&gt;"",VLOOKUP($A702,'Raw - F'!$B:$M,12,FALSE),"")),"")</f>
        <v>5</v>
      </c>
      <c r="H702" s="4" t="str">
        <f>IFERROR(VLOOKUP($A702,'Raw - F'!$B:$O,13,FALSE),"")</f>
        <v>Open</v>
      </c>
      <c r="I702" s="2" t="str">
        <f>IFERROR(VLOOKUP($A702,'Raw - F'!$B:$O,10,FALSE),"")</f>
        <v>F</v>
      </c>
      <c r="J702" s="2" t="str">
        <f>IFERROR(VLOOKUP($A702,'Raw - F'!$B:$P,15,FALSE),"")</f>
        <v>7f</v>
      </c>
      <c r="K702" s="16" t="str">
        <f>SUBSTITUTE(IFERROR(VLOOKUP($A702,'Raw - F'!$B:$X,23,FALSE),""),0,"")</f>
        <v>Auct</v>
      </c>
      <c r="L702" s="22" t="str">
        <f>IF(VLOOKUP($A702,'Raw - F'!$B:$AA,24,FALSE)="","",VLOOKUP($A702,'Raw - F'!$B:$AA,24,FALSE))</f>
        <v>N/A</v>
      </c>
      <c r="M702" s="16" t="str">
        <f>SUBSTITUTE(IFERROR(VLOOKUP($A702,'Raw - F'!$B:$X,22,FALSE),""),0,"")</f>
        <v xml:space="preserve"> </v>
      </c>
      <c r="N702" s="16" t="str">
        <f>SUBSTITUTE(IFERROR(VLOOKUP($A702,'Raw - F'!$B:$X,8,FALSE),""),0,"")</f>
        <v/>
      </c>
      <c r="O702" s="16" t="str">
        <f>SUBSTITUTE(IFERROR(VLOOKUP($A702,'Raw - F'!$B:$AA,25,FALSE),""),0,"")</f>
        <v/>
      </c>
      <c r="P702" s="16" t="str">
        <f>SUBSTITUTE(IFERROR(VLOOKUP($A702,'Raw - F'!$B:$AA,21,FALSE),""),0,"")</f>
        <v/>
      </c>
    </row>
    <row r="703" spans="1:16" x14ac:dyDescent="0.35">
      <c r="A703">
        <v>694</v>
      </c>
      <c r="B703" s="9">
        <f>IFERROR(VLOOKUP($A703,'Raw - F'!$B:$R,2,FALSE),"")</f>
        <v>44348</v>
      </c>
      <c r="C703" s="2" t="str">
        <f>IFERROR(VLOOKUP($A703,'Raw - F'!$B:$R,3,FALSE),"")</f>
        <v>LINGFIELD PARK</v>
      </c>
      <c r="D703" s="2" t="str">
        <f>IFERROR(VLOOKUP($A703,'Raw - F'!$B:$R,6,FALSE),"")</f>
        <v>Hcap</v>
      </c>
      <c r="E703" s="2" t="str">
        <f>SUBSTITUTE(IFERROR(VLOOKUP($A703,'Raw - F'!$B:$O,9,FALSE),""),"0","")</f>
        <v>3yo</v>
      </c>
      <c r="F703" s="2" t="str">
        <f>SUBSTITUTE(IFERROR(VLOOKUP($A703,'Raw - F'!$B:$O,7,FALSE),""),"0","")</f>
        <v>Open</v>
      </c>
      <c r="G703" s="2">
        <f>IFERROR(IF(VLOOKUP($A703,'Raw - F'!$B:$O,11,FALSE)&gt;1,VLOOKUP($A703,'Raw - F'!$B:$O,11,FALSE),IF(VLOOKUP($A703,'Raw - F'!$B:$M,12,FALSE)&lt;&gt;"",VLOOKUP($A703,'Raw - F'!$B:$M,12,FALSE),"")),"")</f>
        <v>5</v>
      </c>
      <c r="H703" s="4" t="str">
        <f>IFERROR(VLOOKUP($A703,'Raw - F'!$B:$O,13,FALSE),"")</f>
        <v>51-70</v>
      </c>
      <c r="I703" s="2" t="str">
        <f>IFERROR(VLOOKUP($A703,'Raw - F'!$B:$O,10,FALSE),"")</f>
        <v>A</v>
      </c>
      <c r="J703" s="2" t="str">
        <f>IFERROR(VLOOKUP($A703,'Raw - F'!$B:$P,15,FALSE),"")</f>
        <v>6f</v>
      </c>
      <c r="K703" s="16" t="str">
        <f>SUBSTITUTE(IFERROR(VLOOKUP($A703,'Raw - F'!$B:$X,23,FALSE),""),0,"")</f>
        <v xml:space="preserve"> </v>
      </c>
      <c r="L703" s="22" t="str">
        <f>IF(VLOOKUP($A703,'Raw - F'!$B:$AA,24,FALSE)="","",VLOOKUP($A703,'Raw - F'!$B:$AA,24,FALSE))</f>
        <v/>
      </c>
      <c r="M703" s="16" t="str">
        <f>SUBSTITUTE(IFERROR(VLOOKUP($A703,'Raw - F'!$B:$X,22,FALSE),""),0,"")</f>
        <v>Seller</v>
      </c>
      <c r="N703" s="16" t="str">
        <f>SUBSTITUTE(IFERROR(VLOOKUP($A703,'Raw - F'!$B:$X,8,FALSE),""),0,"")</f>
        <v/>
      </c>
      <c r="O703" s="16" t="str">
        <f>SUBSTITUTE(IFERROR(VLOOKUP($A703,'Raw - F'!$B:$AA,25,FALSE),""),0,"")</f>
        <v/>
      </c>
      <c r="P703" s="16" t="str">
        <f>SUBSTITUTE(IFERROR(VLOOKUP($A703,'Raw - F'!$B:$AA,21,FALSE),""),0,"")</f>
        <v/>
      </c>
    </row>
    <row r="704" spans="1:16" x14ac:dyDescent="0.35">
      <c r="A704">
        <v>695</v>
      </c>
      <c r="B704" s="9">
        <f>IFERROR(VLOOKUP($A704,'Raw - F'!$B:$R,2,FALSE),"")</f>
        <v>44348</v>
      </c>
      <c r="C704" s="2" t="str">
        <f>IFERROR(VLOOKUP($A704,'Raw - F'!$B:$R,3,FALSE),"")</f>
        <v>REDCAR</v>
      </c>
      <c r="D704" s="2" t="str">
        <f>IFERROR(VLOOKUP($A704,'Raw - F'!$B:$R,6,FALSE),"")</f>
        <v>Hcap</v>
      </c>
      <c r="E704" s="2" t="str">
        <f>SUBSTITUTE(IFERROR(VLOOKUP($A704,'Raw - F'!$B:$O,9,FALSE),""),"0","")</f>
        <v>3yo+</v>
      </c>
      <c r="F704" s="2" t="str">
        <f>SUBSTITUTE(IFERROR(VLOOKUP($A704,'Raw - F'!$B:$O,7,FALSE),""),"0","")</f>
        <v>Open</v>
      </c>
      <c r="G704" s="2">
        <f>IFERROR(IF(VLOOKUP($A704,'Raw - F'!$B:$O,11,FALSE)&gt;1,VLOOKUP($A704,'Raw - F'!$B:$O,11,FALSE),IF(VLOOKUP($A704,'Raw - F'!$B:$M,12,FALSE)&lt;&gt;"",VLOOKUP($A704,'Raw - F'!$B:$M,12,FALSE),"")),"")</f>
        <v>4</v>
      </c>
      <c r="H704" s="4" t="str">
        <f>IFERROR(VLOOKUP($A704,'Raw - F'!$B:$O,13,FALSE),"")</f>
        <v>66-85</v>
      </c>
      <c r="I704" s="2" t="str">
        <f>IFERROR(VLOOKUP($A704,'Raw - F'!$B:$O,10,FALSE),"")</f>
        <v>F</v>
      </c>
      <c r="J704" s="2" t="str">
        <f>IFERROR(VLOOKUP($A704,'Raw - F'!$B:$P,15,FALSE),"")</f>
        <v>5f</v>
      </c>
      <c r="K704" s="16" t="str">
        <f>SUBSTITUTE(IFERROR(VLOOKUP($A704,'Raw - F'!$B:$X,23,FALSE),""),0,"")</f>
        <v xml:space="preserve"> </v>
      </c>
      <c r="L704" s="22" t="str">
        <f>IF(VLOOKUP($A704,'Raw - F'!$B:$AA,24,FALSE)="","",VLOOKUP($A704,'Raw - F'!$B:$AA,24,FALSE))</f>
        <v/>
      </c>
      <c r="M704" s="16" t="str">
        <f>SUBSTITUTE(IFERROR(VLOOKUP($A704,'Raw - F'!$B:$X,22,FALSE),""),0,"")</f>
        <v xml:space="preserve"> </v>
      </c>
      <c r="N704" s="16" t="str">
        <f>SUBSTITUTE(IFERROR(VLOOKUP($A704,'Raw - F'!$B:$X,8,FALSE),""),0,"")</f>
        <v/>
      </c>
      <c r="O704" s="16" t="str">
        <f>SUBSTITUTE(IFERROR(VLOOKUP($A704,'Raw - F'!$B:$AA,25,FALSE),""),0,"")</f>
        <v/>
      </c>
      <c r="P704" s="16" t="str">
        <f>SUBSTITUTE(IFERROR(VLOOKUP($A704,'Raw - F'!$B:$AA,21,FALSE),""),0,"")</f>
        <v/>
      </c>
    </row>
    <row r="705" spans="1:16" x14ac:dyDescent="0.35">
      <c r="A705">
        <v>696</v>
      </c>
      <c r="B705" s="9">
        <f>IFERROR(VLOOKUP($A705,'Raw - F'!$B:$R,2,FALSE),"")</f>
        <v>44348</v>
      </c>
      <c r="C705" s="2" t="str">
        <f>IFERROR(VLOOKUP($A705,'Raw - F'!$B:$R,3,FALSE),"")</f>
        <v>REDCAR</v>
      </c>
      <c r="D705" s="2" t="str">
        <f>IFERROR(VLOOKUP($A705,'Raw - F'!$B:$R,6,FALSE),"")</f>
        <v>WFA</v>
      </c>
      <c r="E705" s="2" t="str">
        <f>SUBSTITUTE(IFERROR(VLOOKUP($A705,'Raw - F'!$B:$O,9,FALSE),""),"0","")</f>
        <v>2yo</v>
      </c>
      <c r="F705" s="2" t="str">
        <f>SUBSTITUTE(IFERROR(VLOOKUP($A705,'Raw - F'!$B:$O,7,FALSE),""),"0","")</f>
        <v>Mdn</v>
      </c>
      <c r="G705" s="2">
        <f>IFERROR(IF(VLOOKUP($A705,'Raw - F'!$B:$O,11,FALSE)&gt;1,VLOOKUP($A705,'Raw - F'!$B:$O,11,FALSE),IF(VLOOKUP($A705,'Raw - F'!$B:$M,12,FALSE)&lt;&gt;"",VLOOKUP($A705,'Raw - F'!$B:$M,12,FALSE),"")),"")</f>
        <v>5</v>
      </c>
      <c r="H705" s="4" t="str">
        <f>IFERROR(VLOOKUP($A705,'Raw - F'!$B:$O,13,FALSE),"")</f>
        <v>Open</v>
      </c>
      <c r="I705" s="2" t="str">
        <f>IFERROR(VLOOKUP($A705,'Raw - F'!$B:$O,10,FALSE),"")</f>
        <v>F</v>
      </c>
      <c r="J705" s="2" t="str">
        <f>IFERROR(VLOOKUP($A705,'Raw - F'!$B:$P,15,FALSE),"")</f>
        <v>6f</v>
      </c>
      <c r="K705" s="16" t="str">
        <f>SUBSTITUTE(IFERROR(VLOOKUP($A705,'Raw - F'!$B:$X,23,FALSE),""),0,"")</f>
        <v>Rest.</v>
      </c>
      <c r="L705" s="22" t="str">
        <f>IF(VLOOKUP($A705,'Raw - F'!$B:$AA,24,FALSE)="","",VLOOKUP($A705,'Raw - F'!$B:$AA,24,FALSE))</f>
        <v>C</v>
      </c>
      <c r="M705" s="16" t="str">
        <f>SUBSTITUTE(IFERROR(VLOOKUP($A705,'Raw - F'!$B:$X,22,FALSE),""),0,"")</f>
        <v xml:space="preserve"> </v>
      </c>
      <c r="N705" s="16" t="str">
        <f>SUBSTITUTE(IFERROR(VLOOKUP($A705,'Raw - F'!$B:$X,8,FALSE),""),0,"")</f>
        <v/>
      </c>
      <c r="O705" s="16" t="str">
        <f>SUBSTITUTE(IFERROR(VLOOKUP($A705,'Raw - F'!$B:$AA,25,FALSE),""),0,"")</f>
        <v>EBF</v>
      </c>
      <c r="P705" s="16" t="str">
        <f>SUBSTITUTE(IFERROR(VLOOKUP($A705,'Raw - F'!$B:$AA,21,FALSE),""),0,"")</f>
        <v/>
      </c>
    </row>
    <row r="706" spans="1:16" x14ac:dyDescent="0.35">
      <c r="A706">
        <v>697</v>
      </c>
      <c r="B706" s="9">
        <f>IFERROR(VLOOKUP($A706,'Raw - F'!$B:$R,2,FALSE),"")</f>
        <v>44348</v>
      </c>
      <c r="C706" s="2" t="str">
        <f>IFERROR(VLOOKUP($A706,'Raw - F'!$B:$R,3,FALSE),"")</f>
        <v>REDCAR</v>
      </c>
      <c r="D706" s="2" t="str">
        <f>IFERROR(VLOOKUP($A706,'Raw - F'!$B:$R,6,FALSE),"")</f>
        <v>Hcap</v>
      </c>
      <c r="E706" s="2" t="str">
        <f>SUBSTITUTE(IFERROR(VLOOKUP($A706,'Raw - F'!$B:$O,9,FALSE),""),"0","")</f>
        <v>3yo</v>
      </c>
      <c r="F706" s="2" t="str">
        <f>SUBSTITUTE(IFERROR(VLOOKUP($A706,'Raw - F'!$B:$O,7,FALSE),""),"0","")</f>
        <v>Open</v>
      </c>
      <c r="G706" s="2">
        <f>IFERROR(IF(VLOOKUP($A706,'Raw - F'!$B:$O,11,FALSE)&gt;1,VLOOKUP($A706,'Raw - F'!$B:$O,11,FALSE),IF(VLOOKUP($A706,'Raw - F'!$B:$M,12,FALSE)&lt;&gt;"",VLOOKUP($A706,'Raw - F'!$B:$M,12,FALSE),"")),"")</f>
        <v>5</v>
      </c>
      <c r="H706" s="4" t="str">
        <f>IFERROR(VLOOKUP($A706,'Raw - F'!$B:$O,13,FALSE),"")</f>
        <v>51-70</v>
      </c>
      <c r="I706" s="2" t="str">
        <f>IFERROR(VLOOKUP($A706,'Raw - F'!$B:$O,10,FALSE),"")</f>
        <v>A</v>
      </c>
      <c r="J706" s="2" t="str">
        <f>IFERROR(VLOOKUP($A706,'Raw - F'!$B:$P,15,FALSE),"")</f>
        <v>7f</v>
      </c>
      <c r="K706" s="16" t="str">
        <f>SUBSTITUTE(IFERROR(VLOOKUP($A706,'Raw - F'!$B:$X,23,FALSE),""),0,"")</f>
        <v xml:space="preserve"> </v>
      </c>
      <c r="L706" s="22" t="str">
        <f>IF(VLOOKUP($A706,'Raw - F'!$B:$AA,24,FALSE)="","",VLOOKUP($A706,'Raw - F'!$B:$AA,24,FALSE))</f>
        <v/>
      </c>
      <c r="M706" s="16" t="str">
        <f>SUBSTITUTE(IFERROR(VLOOKUP($A706,'Raw - F'!$B:$X,22,FALSE),""),0,"")</f>
        <v xml:space="preserve"> </v>
      </c>
      <c r="N706" s="16" t="str">
        <f>SUBSTITUTE(IFERROR(VLOOKUP($A706,'Raw - F'!$B:$X,8,FALSE),""),0,"")</f>
        <v/>
      </c>
      <c r="O706" s="16" t="str">
        <f>SUBSTITUTE(IFERROR(VLOOKUP($A706,'Raw - F'!$B:$AA,25,FALSE),""),0,"")</f>
        <v/>
      </c>
      <c r="P706" s="16" t="str">
        <f>SUBSTITUTE(IFERROR(VLOOKUP($A706,'Raw - F'!$B:$AA,21,FALSE),""),0,"")</f>
        <v/>
      </c>
    </row>
    <row r="707" spans="1:16" x14ac:dyDescent="0.35">
      <c r="A707">
        <v>698</v>
      </c>
      <c r="B707" s="9">
        <f>IFERROR(VLOOKUP($A707,'Raw - F'!$B:$R,2,FALSE),"")</f>
        <v>44348</v>
      </c>
      <c r="C707" s="2" t="str">
        <f>IFERROR(VLOOKUP($A707,'Raw - F'!$B:$R,3,FALSE),"")</f>
        <v>REDCAR</v>
      </c>
      <c r="D707" s="2" t="str">
        <f>IFERROR(VLOOKUP($A707,'Raw - F'!$B:$R,6,FALSE),"")</f>
        <v>Hcap</v>
      </c>
      <c r="E707" s="2" t="str">
        <f>SUBSTITUTE(IFERROR(VLOOKUP($A707,'Raw - F'!$B:$O,9,FALSE),""),"0","")</f>
        <v>4yo+</v>
      </c>
      <c r="F707" s="2" t="str">
        <f>SUBSTITUTE(IFERROR(VLOOKUP($A707,'Raw - F'!$B:$O,7,FALSE),""),"0","")</f>
        <v>Open</v>
      </c>
      <c r="G707" s="2">
        <f>IFERROR(IF(VLOOKUP($A707,'Raw - F'!$B:$O,11,FALSE)&gt;1,VLOOKUP($A707,'Raw - F'!$B:$O,11,FALSE),IF(VLOOKUP($A707,'Raw - F'!$B:$M,12,FALSE)&lt;&gt;"",VLOOKUP($A707,'Raw - F'!$B:$M,12,FALSE),"")),"")</f>
        <v>6</v>
      </c>
      <c r="H707" s="4" t="str">
        <f>IFERROR(VLOOKUP($A707,'Raw - F'!$B:$O,13,FALSE),"")</f>
        <v>46-60</v>
      </c>
      <c r="I707" s="2" t="str">
        <f>IFERROR(VLOOKUP($A707,'Raw - F'!$B:$O,10,FALSE),"")</f>
        <v>A</v>
      </c>
      <c r="J707" s="2" t="str">
        <f>IFERROR(VLOOKUP($A707,'Raw - F'!$B:$P,15,FALSE),"")</f>
        <v>1m</v>
      </c>
      <c r="K707" s="16" t="str">
        <f>SUBSTITUTE(IFERROR(VLOOKUP($A707,'Raw - F'!$B:$X,23,FALSE),""),0,"")</f>
        <v xml:space="preserve"> </v>
      </c>
      <c r="L707" s="22" t="str">
        <f>IF(VLOOKUP($A707,'Raw - F'!$B:$AA,24,FALSE)="","",VLOOKUP($A707,'Raw - F'!$B:$AA,24,FALSE))</f>
        <v/>
      </c>
      <c r="M707" s="16" t="str">
        <f>SUBSTITUTE(IFERROR(VLOOKUP($A707,'Raw - F'!$B:$X,22,FALSE),""),0,"")</f>
        <v xml:space="preserve"> </v>
      </c>
      <c r="N707" s="16" t="str">
        <f>SUBSTITUTE(IFERROR(VLOOKUP($A707,'Raw - F'!$B:$X,8,FALSE),""),0,"")</f>
        <v/>
      </c>
      <c r="O707" s="16" t="str">
        <f>SUBSTITUTE(IFERROR(VLOOKUP($A707,'Raw - F'!$B:$AA,25,FALSE),""),0,"")</f>
        <v/>
      </c>
      <c r="P707" s="16" t="str">
        <f>SUBSTITUTE(IFERROR(VLOOKUP($A707,'Raw - F'!$B:$AA,21,FALSE),""),0,"")</f>
        <v/>
      </c>
    </row>
    <row r="708" spans="1:16" x14ac:dyDescent="0.35">
      <c r="A708">
        <v>699</v>
      </c>
      <c r="B708" s="9">
        <f>IFERROR(VLOOKUP($A708,'Raw - F'!$B:$R,2,FALSE),"")</f>
        <v>44348</v>
      </c>
      <c r="C708" s="2" t="str">
        <f>IFERROR(VLOOKUP($A708,'Raw - F'!$B:$R,3,FALSE),"")</f>
        <v>REDCAR</v>
      </c>
      <c r="D708" s="2" t="str">
        <f>IFERROR(VLOOKUP($A708,'Raw - F'!$B:$R,6,FALSE),"")</f>
        <v>WFA</v>
      </c>
      <c r="E708" s="2" t="str">
        <f>SUBSTITUTE(IFERROR(VLOOKUP($A708,'Raw - F'!$B:$O,9,FALSE),""),"0","")</f>
        <v>3-5yo</v>
      </c>
      <c r="F708" s="2" t="str">
        <f>SUBSTITUTE(IFERROR(VLOOKUP($A708,'Raw - F'!$B:$O,7,FALSE),""),"0","")</f>
        <v>Mdn</v>
      </c>
      <c r="G708" s="2">
        <f>IFERROR(IF(VLOOKUP($A708,'Raw - F'!$B:$O,11,FALSE)&gt;1,VLOOKUP($A708,'Raw - F'!$B:$O,11,FALSE),IF(VLOOKUP($A708,'Raw - F'!$B:$M,12,FALSE)&lt;&gt;"",VLOOKUP($A708,'Raw - F'!$B:$M,12,FALSE),"")),"")</f>
        <v>5</v>
      </c>
      <c r="H708" s="4" t="str">
        <f>IFERROR(VLOOKUP($A708,'Raw - F'!$B:$O,13,FALSE),"")</f>
        <v>Open</v>
      </c>
      <c r="I708" s="2" t="str">
        <f>IFERROR(VLOOKUP($A708,'Raw - F'!$B:$O,10,FALSE),"")</f>
        <v>A</v>
      </c>
      <c r="J708" s="2" t="str">
        <f>IFERROR(VLOOKUP($A708,'Raw - F'!$B:$P,15,FALSE),"")</f>
        <v>1m 2f</v>
      </c>
      <c r="K708" s="16" t="str">
        <f>SUBSTITUTE(IFERROR(VLOOKUP($A708,'Raw - F'!$B:$X,23,FALSE),""),0,"")</f>
        <v>Med.</v>
      </c>
      <c r="L708" s="22">
        <f>IF(VLOOKUP($A708,'Raw - F'!$B:$AA,24,FALSE)="","",VLOOKUP($A708,'Raw - F'!$B:$AA,24,FALSE))</f>
        <v>18000</v>
      </c>
      <c r="M708" s="16" t="str">
        <f>SUBSTITUTE(IFERROR(VLOOKUP($A708,'Raw - F'!$B:$X,22,FALSE),""),0,"")</f>
        <v xml:space="preserve"> </v>
      </c>
      <c r="N708" s="16" t="str">
        <f>SUBSTITUTE(IFERROR(VLOOKUP($A708,'Raw - F'!$B:$X,8,FALSE),""),0,"")</f>
        <v/>
      </c>
      <c r="O708" s="16" t="str">
        <f>SUBSTITUTE(IFERROR(VLOOKUP($A708,'Raw - F'!$B:$AA,25,FALSE),""),0,"")</f>
        <v/>
      </c>
      <c r="P708" s="16" t="str">
        <f>SUBSTITUTE(IFERROR(VLOOKUP($A708,'Raw - F'!$B:$AA,21,FALSE),""),0,"")</f>
        <v/>
      </c>
    </row>
    <row r="709" spans="1:16" x14ac:dyDescent="0.35">
      <c r="A709">
        <v>700</v>
      </c>
      <c r="B709" s="9">
        <f>IFERROR(VLOOKUP($A709,'Raw - F'!$B:$R,2,FALSE),"")</f>
        <v>44348</v>
      </c>
      <c r="C709" s="2" t="str">
        <f>IFERROR(VLOOKUP($A709,'Raw - F'!$B:$R,3,FALSE),"")</f>
        <v>REDCAR</v>
      </c>
      <c r="D709" s="2" t="str">
        <f>IFERROR(VLOOKUP($A709,'Raw - F'!$B:$R,6,FALSE),"")</f>
        <v>Hcap</v>
      </c>
      <c r="E709" s="2" t="str">
        <f>SUBSTITUTE(IFERROR(VLOOKUP($A709,'Raw - F'!$B:$O,9,FALSE),""),"0","")</f>
        <v>4yo+</v>
      </c>
      <c r="F709" s="2" t="str">
        <f>SUBSTITUTE(IFERROR(VLOOKUP($A709,'Raw - F'!$B:$O,7,FALSE),""),"0","")</f>
        <v>Open</v>
      </c>
      <c r="G709" s="2">
        <f>IFERROR(IF(VLOOKUP($A709,'Raw - F'!$B:$O,11,FALSE)&gt;1,VLOOKUP($A709,'Raw - F'!$B:$O,11,FALSE),IF(VLOOKUP($A709,'Raw - F'!$B:$M,12,FALSE)&lt;&gt;"",VLOOKUP($A709,'Raw - F'!$B:$M,12,FALSE),"")),"")</f>
        <v>6</v>
      </c>
      <c r="H709" s="4" t="str">
        <f>IFERROR(VLOOKUP($A709,'Raw - F'!$B:$O,13,FALSE),"")</f>
        <v>46-60</v>
      </c>
      <c r="I709" s="2" t="str">
        <f>IFERROR(VLOOKUP($A709,'Raw - F'!$B:$O,10,FALSE),"")</f>
        <v>A</v>
      </c>
      <c r="J709" s="2" t="str">
        <f>IFERROR(VLOOKUP($A709,'Raw - F'!$B:$P,15,FALSE),"")</f>
        <v>6f</v>
      </c>
      <c r="K709" s="16" t="str">
        <f>SUBSTITUTE(IFERROR(VLOOKUP($A709,'Raw - F'!$B:$X,23,FALSE),""),0,"")</f>
        <v xml:space="preserve"> </v>
      </c>
      <c r="L709" s="22" t="str">
        <f>IF(VLOOKUP($A709,'Raw - F'!$B:$AA,24,FALSE)="","",VLOOKUP($A709,'Raw - F'!$B:$AA,24,FALSE))</f>
        <v/>
      </c>
      <c r="M709" s="16" t="str">
        <f>SUBSTITUTE(IFERROR(VLOOKUP($A709,'Raw - F'!$B:$X,22,FALSE),""),0,"")</f>
        <v xml:space="preserve"> </v>
      </c>
      <c r="N709" s="16" t="str">
        <f>SUBSTITUTE(IFERROR(VLOOKUP($A709,'Raw - F'!$B:$X,8,FALSE),""),0,"")</f>
        <v/>
      </c>
      <c r="O709" s="16" t="str">
        <f>SUBSTITUTE(IFERROR(VLOOKUP($A709,'Raw - F'!$B:$AA,25,FALSE),""),0,"")</f>
        <v/>
      </c>
      <c r="P709" s="16" t="str">
        <f>SUBSTITUTE(IFERROR(VLOOKUP($A709,'Raw - F'!$B:$AA,21,FALSE),""),0,"")</f>
        <v>Amtr</v>
      </c>
    </row>
    <row r="710" spans="1:16" x14ac:dyDescent="0.35">
      <c r="A710">
        <v>701</v>
      </c>
      <c r="B710" s="9">
        <f>IFERROR(VLOOKUP($A710,'Raw - F'!$B:$R,2,FALSE),"")</f>
        <v>44348</v>
      </c>
      <c r="C710" s="2" t="str">
        <f>IFERROR(VLOOKUP($A710,'Raw - F'!$B:$R,3,FALSE),"")</f>
        <v>REDCAR</v>
      </c>
      <c r="D710" s="2" t="str">
        <f>IFERROR(VLOOKUP($A710,'Raw - F'!$B:$R,6,FALSE),"")</f>
        <v>Hcap</v>
      </c>
      <c r="E710" s="2" t="str">
        <f>SUBSTITUTE(IFERROR(VLOOKUP($A710,'Raw - F'!$B:$O,9,FALSE),""),"0","")</f>
        <v>3yo</v>
      </c>
      <c r="F710" s="2" t="str">
        <f>SUBSTITUTE(IFERROR(VLOOKUP($A710,'Raw - F'!$B:$O,7,FALSE),""),"0","")</f>
        <v>Mdn</v>
      </c>
      <c r="G710" s="2">
        <f>IFERROR(IF(VLOOKUP($A710,'Raw - F'!$B:$O,11,FALSE)&gt;1,VLOOKUP($A710,'Raw - F'!$B:$O,11,FALSE),IF(VLOOKUP($A710,'Raw - F'!$B:$M,12,FALSE)&lt;&gt;"",VLOOKUP($A710,'Raw - F'!$B:$M,12,FALSE),"")),"")</f>
        <v>5</v>
      </c>
      <c r="H710" s="4" t="str">
        <f>IFERROR(VLOOKUP($A710,'Raw - F'!$B:$O,13,FALSE),"")</f>
        <v>51-70</v>
      </c>
      <c r="I710" s="2" t="str">
        <f>IFERROR(VLOOKUP($A710,'Raw - F'!$B:$O,10,FALSE),"")</f>
        <v>A</v>
      </c>
      <c r="J710" s="2" t="str">
        <f>IFERROR(VLOOKUP($A710,'Raw - F'!$B:$P,15,FALSE),"")</f>
        <v>1m 6f</v>
      </c>
      <c r="K710" s="16" t="str">
        <f>SUBSTITUTE(IFERROR(VLOOKUP($A710,'Raw - F'!$B:$X,23,FALSE),""),0,"")</f>
        <v xml:space="preserve"> </v>
      </c>
      <c r="L710" s="22" t="str">
        <f>IF(VLOOKUP($A710,'Raw - F'!$B:$AA,24,FALSE)="","",VLOOKUP($A710,'Raw - F'!$B:$AA,24,FALSE))</f>
        <v/>
      </c>
      <c r="M710" s="16" t="str">
        <f>SUBSTITUTE(IFERROR(VLOOKUP($A710,'Raw - F'!$B:$X,22,FALSE),""),0,"")</f>
        <v xml:space="preserve"> </v>
      </c>
      <c r="N710" s="16" t="str">
        <f>SUBSTITUTE(IFERROR(VLOOKUP($A710,'Raw - F'!$B:$X,8,FALSE),""),0,"")</f>
        <v/>
      </c>
      <c r="O710" s="16" t="str">
        <f>SUBSTITUTE(IFERROR(VLOOKUP($A710,'Raw - F'!$B:$AA,25,FALSE),""),0,"")</f>
        <v/>
      </c>
      <c r="P710" s="16" t="str">
        <f>SUBSTITUTE(IFERROR(VLOOKUP($A710,'Raw - F'!$B:$AA,21,FALSE),""),0,"")</f>
        <v/>
      </c>
    </row>
    <row r="711" spans="1:16" x14ac:dyDescent="0.35">
      <c r="A711">
        <v>702</v>
      </c>
      <c r="B711" s="9">
        <f>IFERROR(VLOOKUP($A711,'Raw - F'!$B:$R,2,FALSE),"")</f>
        <v>44348</v>
      </c>
      <c r="C711" s="2" t="str">
        <f>IFERROR(VLOOKUP($A711,'Raw - F'!$B:$R,3,FALSE),"")</f>
        <v>YARMOUTH</v>
      </c>
      <c r="D711" s="2" t="str">
        <f>IFERROR(VLOOKUP($A711,'Raw - F'!$B:$R,6,FALSE),"")</f>
        <v>Hcap</v>
      </c>
      <c r="E711" s="2" t="str">
        <f>SUBSTITUTE(IFERROR(VLOOKUP($A711,'Raw - F'!$B:$O,9,FALSE),""),"0","")</f>
        <v>3yo</v>
      </c>
      <c r="F711" s="2" t="str">
        <f>SUBSTITUTE(IFERROR(VLOOKUP($A711,'Raw - F'!$B:$O,7,FALSE),""),"0","")</f>
        <v>Open</v>
      </c>
      <c r="G711" s="2">
        <f>IFERROR(IF(VLOOKUP($A711,'Raw - F'!$B:$O,11,FALSE)&gt;1,VLOOKUP($A711,'Raw - F'!$B:$O,11,FALSE),IF(VLOOKUP($A711,'Raw - F'!$B:$M,12,FALSE)&lt;&gt;"",VLOOKUP($A711,'Raw - F'!$B:$M,12,FALSE),"")),"")</f>
        <v>4</v>
      </c>
      <c r="H711" s="4" t="str">
        <f>IFERROR(VLOOKUP($A711,'Raw - F'!$B:$O,13,FALSE),"")</f>
        <v>61-80</v>
      </c>
      <c r="I711" s="2" t="str">
        <f>IFERROR(VLOOKUP($A711,'Raw - F'!$B:$O,10,FALSE),"")</f>
        <v>A</v>
      </c>
      <c r="J711" s="2" t="str">
        <f>IFERROR(VLOOKUP($A711,'Raw - F'!$B:$P,15,FALSE),"")</f>
        <v>6f</v>
      </c>
      <c r="K711" s="16" t="str">
        <f>SUBSTITUTE(IFERROR(VLOOKUP($A711,'Raw - F'!$B:$X,23,FALSE),""),0,"")</f>
        <v xml:space="preserve"> </v>
      </c>
      <c r="L711" s="22" t="str">
        <f>IF(VLOOKUP($A711,'Raw - F'!$B:$AA,24,FALSE)="","",VLOOKUP($A711,'Raw - F'!$B:$AA,24,FALSE))</f>
        <v/>
      </c>
      <c r="M711" s="16" t="str">
        <f>SUBSTITUTE(IFERROR(VLOOKUP($A711,'Raw - F'!$B:$X,22,FALSE),""),0,"")</f>
        <v xml:space="preserve"> </v>
      </c>
      <c r="N711" s="16" t="str">
        <f>SUBSTITUTE(IFERROR(VLOOKUP($A711,'Raw - F'!$B:$X,8,FALSE),""),0,"")</f>
        <v/>
      </c>
      <c r="O711" s="16" t="str">
        <f>SUBSTITUTE(IFERROR(VLOOKUP($A711,'Raw - F'!$B:$AA,25,FALSE),""),0,"")</f>
        <v/>
      </c>
      <c r="P711" s="16" t="str">
        <f>SUBSTITUTE(IFERROR(VLOOKUP($A711,'Raw - F'!$B:$AA,21,FALSE),""),0,"")</f>
        <v/>
      </c>
    </row>
    <row r="712" spans="1:16" x14ac:dyDescent="0.35">
      <c r="A712">
        <v>703</v>
      </c>
      <c r="B712" s="9">
        <f>IFERROR(VLOOKUP($A712,'Raw - F'!$B:$R,2,FALSE),"")</f>
        <v>44348</v>
      </c>
      <c r="C712" s="2" t="str">
        <f>IFERROR(VLOOKUP($A712,'Raw - F'!$B:$R,3,FALSE),"")</f>
        <v>YARMOUTH</v>
      </c>
      <c r="D712" s="2" t="str">
        <f>IFERROR(VLOOKUP($A712,'Raw - F'!$B:$R,6,FALSE),"")</f>
        <v>WFA</v>
      </c>
      <c r="E712" s="2" t="str">
        <f>SUBSTITUTE(IFERROR(VLOOKUP($A712,'Raw - F'!$B:$O,9,FALSE),""),"0","")</f>
        <v>3yo+</v>
      </c>
      <c r="F712" s="2" t="str">
        <f>SUBSTITUTE(IFERROR(VLOOKUP($A712,'Raw - F'!$B:$O,7,FALSE),""),"0","")</f>
        <v>Mdn</v>
      </c>
      <c r="G712" s="2">
        <f>IFERROR(IF(VLOOKUP($A712,'Raw - F'!$B:$O,11,FALSE)&gt;1,VLOOKUP($A712,'Raw - F'!$B:$O,11,FALSE),IF(VLOOKUP($A712,'Raw - F'!$B:$M,12,FALSE)&lt;&gt;"",VLOOKUP($A712,'Raw - F'!$B:$M,12,FALSE),"")),"")</f>
        <v>5</v>
      </c>
      <c r="H712" s="4" t="str">
        <f>IFERROR(VLOOKUP($A712,'Raw - F'!$B:$O,13,FALSE),"")</f>
        <v>Open</v>
      </c>
      <c r="I712" s="2" t="str">
        <f>IFERROR(VLOOKUP($A712,'Raw - F'!$B:$O,10,FALSE),"")</f>
        <v>A</v>
      </c>
      <c r="J712" s="2" t="str">
        <f>IFERROR(VLOOKUP($A712,'Raw - F'!$B:$P,15,FALSE),"")</f>
        <v>5f</v>
      </c>
      <c r="K712" s="16" t="str">
        <f>SUBSTITUTE(IFERROR(VLOOKUP($A712,'Raw - F'!$B:$X,23,FALSE),""),0,"")</f>
        <v xml:space="preserve"> </v>
      </c>
      <c r="L712" s="22" t="str">
        <f>IF(VLOOKUP($A712,'Raw - F'!$B:$AA,24,FALSE)="","",VLOOKUP($A712,'Raw - F'!$B:$AA,24,FALSE))</f>
        <v/>
      </c>
      <c r="M712" s="16" t="str">
        <f>SUBSTITUTE(IFERROR(VLOOKUP($A712,'Raw - F'!$B:$X,22,FALSE),""),0,"")</f>
        <v xml:space="preserve"> </v>
      </c>
      <c r="N712" s="16" t="str">
        <f>SUBSTITUTE(IFERROR(VLOOKUP($A712,'Raw - F'!$B:$X,8,FALSE),""),0,"")</f>
        <v/>
      </c>
      <c r="O712" s="16" t="str">
        <f>SUBSTITUTE(IFERROR(VLOOKUP($A712,'Raw - F'!$B:$AA,25,FALSE),""),0,"")</f>
        <v/>
      </c>
      <c r="P712" s="16" t="str">
        <f>SUBSTITUTE(IFERROR(VLOOKUP($A712,'Raw - F'!$B:$AA,21,FALSE),""),0,"")</f>
        <v/>
      </c>
    </row>
    <row r="713" spans="1:16" x14ac:dyDescent="0.35">
      <c r="A713">
        <v>704</v>
      </c>
      <c r="B713" s="9">
        <f>IFERROR(VLOOKUP($A713,'Raw - F'!$B:$R,2,FALSE),"")</f>
        <v>44348</v>
      </c>
      <c r="C713" s="2" t="str">
        <f>IFERROR(VLOOKUP($A713,'Raw - F'!$B:$R,3,FALSE),"")</f>
        <v>YARMOUTH</v>
      </c>
      <c r="D713" s="2" t="str">
        <f>IFERROR(VLOOKUP($A713,'Raw - F'!$B:$R,6,FALSE),"")</f>
        <v>Hcap</v>
      </c>
      <c r="E713" s="2" t="str">
        <f>SUBSTITUTE(IFERROR(VLOOKUP($A713,'Raw - F'!$B:$O,9,FALSE),""),"0","")</f>
        <v>4yo+</v>
      </c>
      <c r="F713" s="2" t="str">
        <f>SUBSTITUTE(IFERROR(VLOOKUP($A713,'Raw - F'!$B:$O,7,FALSE),""),"0","")</f>
        <v>Open</v>
      </c>
      <c r="G713" s="2">
        <f>IFERROR(IF(VLOOKUP($A713,'Raw - F'!$B:$O,11,FALSE)&gt;1,VLOOKUP($A713,'Raw - F'!$B:$O,11,FALSE),IF(VLOOKUP($A713,'Raw - F'!$B:$M,12,FALSE)&lt;&gt;"",VLOOKUP($A713,'Raw - F'!$B:$M,12,FALSE),"")),"")</f>
        <v>6</v>
      </c>
      <c r="H713" s="4" t="str">
        <f>IFERROR(VLOOKUP($A713,'Raw - F'!$B:$O,13,FALSE),"")</f>
        <v>46-65</v>
      </c>
      <c r="I713" s="2" t="str">
        <f>IFERROR(VLOOKUP($A713,'Raw - F'!$B:$O,10,FALSE),"")</f>
        <v>A</v>
      </c>
      <c r="J713" s="2" t="str">
        <f>IFERROR(VLOOKUP($A713,'Raw - F'!$B:$P,15,FALSE),"")</f>
        <v>7f</v>
      </c>
      <c r="K713" s="16" t="str">
        <f>SUBSTITUTE(IFERROR(VLOOKUP($A713,'Raw - F'!$B:$X,23,FALSE),""),0,"")</f>
        <v xml:space="preserve"> </v>
      </c>
      <c r="L713" s="22" t="str">
        <f>IF(VLOOKUP($A713,'Raw - F'!$B:$AA,24,FALSE)="","",VLOOKUP($A713,'Raw - F'!$B:$AA,24,FALSE))</f>
        <v/>
      </c>
      <c r="M713" s="16" t="str">
        <f>SUBSTITUTE(IFERROR(VLOOKUP($A713,'Raw - F'!$B:$X,22,FALSE),""),0,"")</f>
        <v xml:space="preserve"> </v>
      </c>
      <c r="N713" s="16" t="str">
        <f>SUBSTITUTE(IFERROR(VLOOKUP($A713,'Raw - F'!$B:$X,8,FALSE),""),0,"")</f>
        <v/>
      </c>
      <c r="O713" s="16" t="str">
        <f>SUBSTITUTE(IFERROR(VLOOKUP($A713,'Raw - F'!$B:$AA,25,FALSE),""),0,"")</f>
        <v/>
      </c>
      <c r="P713" s="16" t="str">
        <f>SUBSTITUTE(IFERROR(VLOOKUP($A713,'Raw - F'!$B:$AA,21,FALSE),""),0,"")</f>
        <v/>
      </c>
    </row>
    <row r="714" spans="1:16" x14ac:dyDescent="0.35">
      <c r="A714">
        <v>705</v>
      </c>
      <c r="B714" s="9">
        <f>IFERROR(VLOOKUP($A714,'Raw - F'!$B:$R,2,FALSE),"")</f>
        <v>44348</v>
      </c>
      <c r="C714" s="2" t="str">
        <f>IFERROR(VLOOKUP($A714,'Raw - F'!$B:$R,3,FALSE),"")</f>
        <v>YARMOUTH</v>
      </c>
      <c r="D714" s="2" t="str">
        <f>IFERROR(VLOOKUP($A714,'Raw - F'!$B:$R,6,FALSE),"")</f>
        <v>Hcap</v>
      </c>
      <c r="E714" s="2" t="str">
        <f>SUBSTITUTE(IFERROR(VLOOKUP($A714,'Raw - F'!$B:$O,9,FALSE),""),"0","")</f>
        <v>4yo+</v>
      </c>
      <c r="F714" s="2" t="str">
        <f>SUBSTITUTE(IFERROR(VLOOKUP($A714,'Raw - F'!$B:$O,7,FALSE),""),"0","")</f>
        <v>Open</v>
      </c>
      <c r="G714" s="2">
        <f>IFERROR(IF(VLOOKUP($A714,'Raw - F'!$B:$O,11,FALSE)&gt;1,VLOOKUP($A714,'Raw - F'!$B:$O,11,FALSE),IF(VLOOKUP($A714,'Raw - F'!$B:$M,12,FALSE)&lt;&gt;"",VLOOKUP($A714,'Raw - F'!$B:$M,12,FALSE),"")),"")</f>
        <v>5</v>
      </c>
      <c r="H714" s="4" t="str">
        <f>IFERROR(VLOOKUP($A714,'Raw - F'!$B:$O,13,FALSE),"")</f>
        <v>56-75</v>
      </c>
      <c r="I714" s="2" t="str">
        <f>IFERROR(VLOOKUP($A714,'Raw - F'!$B:$O,10,FALSE),"")</f>
        <v>A</v>
      </c>
      <c r="J714" s="2" t="str">
        <f>IFERROR(VLOOKUP($A714,'Raw - F'!$B:$P,15,FALSE),"")</f>
        <v>1m</v>
      </c>
      <c r="K714" s="16" t="str">
        <f>SUBSTITUTE(IFERROR(VLOOKUP($A714,'Raw - F'!$B:$X,23,FALSE),""),0,"")</f>
        <v xml:space="preserve"> </v>
      </c>
      <c r="L714" s="22" t="str">
        <f>IF(VLOOKUP($A714,'Raw - F'!$B:$AA,24,FALSE)="","",VLOOKUP($A714,'Raw - F'!$B:$AA,24,FALSE))</f>
        <v/>
      </c>
      <c r="M714" s="16" t="str">
        <f>SUBSTITUTE(IFERROR(VLOOKUP($A714,'Raw - F'!$B:$X,22,FALSE),""),0,"")</f>
        <v xml:space="preserve"> </v>
      </c>
      <c r="N714" s="16" t="str">
        <f>SUBSTITUTE(IFERROR(VLOOKUP($A714,'Raw - F'!$B:$X,8,FALSE),""),0,"")</f>
        <v/>
      </c>
      <c r="O714" s="16" t="str">
        <f>SUBSTITUTE(IFERROR(VLOOKUP($A714,'Raw - F'!$B:$AA,25,FALSE),""),0,"")</f>
        <v/>
      </c>
      <c r="P714" s="16" t="str">
        <f>SUBSTITUTE(IFERROR(VLOOKUP($A714,'Raw - F'!$B:$AA,21,FALSE),""),0,"")</f>
        <v/>
      </c>
    </row>
    <row r="715" spans="1:16" x14ac:dyDescent="0.35">
      <c r="A715">
        <v>706</v>
      </c>
      <c r="B715" s="9">
        <f>IFERROR(VLOOKUP($A715,'Raw - F'!$B:$R,2,FALSE),"")</f>
        <v>44348</v>
      </c>
      <c r="C715" s="2" t="str">
        <f>IFERROR(VLOOKUP($A715,'Raw - F'!$B:$R,3,FALSE),"")</f>
        <v>YARMOUTH</v>
      </c>
      <c r="D715" s="2" t="str">
        <f>IFERROR(VLOOKUP($A715,'Raw - F'!$B:$R,6,FALSE),"")</f>
        <v>Hcap</v>
      </c>
      <c r="E715" s="2" t="str">
        <f>SUBSTITUTE(IFERROR(VLOOKUP($A715,'Raw - F'!$B:$O,9,FALSE),""),"0","")</f>
        <v>3yo</v>
      </c>
      <c r="F715" s="2" t="str">
        <f>SUBSTITUTE(IFERROR(VLOOKUP($A715,'Raw - F'!$B:$O,7,FALSE),""),"0","")</f>
        <v>Open</v>
      </c>
      <c r="G715" s="2">
        <f>IFERROR(IF(VLOOKUP($A715,'Raw - F'!$B:$O,11,FALSE)&gt;1,VLOOKUP($A715,'Raw - F'!$B:$O,11,FALSE),IF(VLOOKUP($A715,'Raw - F'!$B:$M,12,FALSE)&lt;&gt;"",VLOOKUP($A715,'Raw - F'!$B:$M,12,FALSE),"")),"")</f>
        <v>5</v>
      </c>
      <c r="H715" s="4" t="str">
        <f>IFERROR(VLOOKUP($A715,'Raw - F'!$B:$O,13,FALSE),"")</f>
        <v>56-75</v>
      </c>
      <c r="I715" s="2" t="str">
        <f>IFERROR(VLOOKUP($A715,'Raw - F'!$B:$O,10,FALSE),"")</f>
        <v>A</v>
      </c>
      <c r="J715" s="2" t="str">
        <f>IFERROR(VLOOKUP($A715,'Raw - F'!$B:$P,15,FALSE),"")</f>
        <v>1m</v>
      </c>
      <c r="K715" s="16" t="str">
        <f>SUBSTITUTE(IFERROR(VLOOKUP($A715,'Raw - F'!$B:$X,23,FALSE),""),0,"")</f>
        <v xml:space="preserve"> </v>
      </c>
      <c r="L715" s="22" t="str">
        <f>IF(VLOOKUP($A715,'Raw - F'!$B:$AA,24,FALSE)="","",VLOOKUP($A715,'Raw - F'!$B:$AA,24,FALSE))</f>
        <v/>
      </c>
      <c r="M715" s="16" t="str">
        <f>SUBSTITUTE(IFERROR(VLOOKUP($A715,'Raw - F'!$B:$X,22,FALSE),""),0,"")</f>
        <v xml:space="preserve"> </v>
      </c>
      <c r="N715" s="16" t="str">
        <f>SUBSTITUTE(IFERROR(VLOOKUP($A715,'Raw - F'!$B:$X,8,FALSE),""),0,"")</f>
        <v/>
      </c>
      <c r="O715" s="16" t="str">
        <f>SUBSTITUTE(IFERROR(VLOOKUP($A715,'Raw - F'!$B:$AA,25,FALSE),""),0,"")</f>
        <v/>
      </c>
      <c r="P715" s="16" t="str">
        <f>SUBSTITUTE(IFERROR(VLOOKUP($A715,'Raw - F'!$B:$AA,21,FALSE),""),0,"")</f>
        <v/>
      </c>
    </row>
    <row r="716" spans="1:16" x14ac:dyDescent="0.35">
      <c r="A716">
        <v>707</v>
      </c>
      <c r="B716" s="9">
        <f>IFERROR(VLOOKUP($A716,'Raw - F'!$B:$R,2,FALSE),"")</f>
        <v>44348</v>
      </c>
      <c r="C716" s="2" t="str">
        <f>IFERROR(VLOOKUP($A716,'Raw - F'!$B:$R,3,FALSE),"")</f>
        <v>YARMOUTH</v>
      </c>
      <c r="D716" s="2" t="str">
        <f>IFERROR(VLOOKUP($A716,'Raw - F'!$B:$R,6,FALSE),"")</f>
        <v>WFA</v>
      </c>
      <c r="E716" s="2" t="str">
        <f>SUBSTITUTE(IFERROR(VLOOKUP($A716,'Raw - F'!$B:$O,9,FALSE),""),"0","")</f>
        <v>2yo</v>
      </c>
      <c r="F716" s="2" t="str">
        <f>SUBSTITUTE(IFERROR(VLOOKUP($A716,'Raw - F'!$B:$O,7,FALSE),""),"0","")</f>
        <v>Nov</v>
      </c>
      <c r="G716" s="2">
        <f>IFERROR(IF(VLOOKUP($A716,'Raw - F'!$B:$O,11,FALSE)&gt;1,VLOOKUP($A716,'Raw - F'!$B:$O,11,FALSE),IF(VLOOKUP($A716,'Raw - F'!$B:$M,12,FALSE)&lt;&gt;"",VLOOKUP($A716,'Raw - F'!$B:$M,12,FALSE),"")),"")</f>
        <v>5</v>
      </c>
      <c r="H716" s="4" t="str">
        <f>IFERROR(VLOOKUP($A716,'Raw - F'!$B:$O,13,FALSE),"")</f>
        <v>Open</v>
      </c>
      <c r="I716" s="2" t="str">
        <f>IFERROR(VLOOKUP($A716,'Raw - F'!$B:$O,10,FALSE),"")</f>
        <v>A</v>
      </c>
      <c r="J716" s="2" t="str">
        <f>IFERROR(VLOOKUP($A716,'Raw - F'!$B:$P,15,FALSE),"")</f>
        <v>5f</v>
      </c>
      <c r="K716" s="16" t="str">
        <f>SUBSTITUTE(IFERROR(VLOOKUP($A716,'Raw - F'!$B:$X,23,FALSE),""),0,"")</f>
        <v>Rest.</v>
      </c>
      <c r="L716" s="22" t="str">
        <f>IF(VLOOKUP($A716,'Raw - F'!$B:$AA,24,FALSE)="","",VLOOKUP($A716,'Raw - F'!$B:$AA,24,FALSE))</f>
        <v>C</v>
      </c>
      <c r="M716" s="16" t="str">
        <f>SUBSTITUTE(IFERROR(VLOOKUP($A716,'Raw - F'!$B:$X,22,FALSE),""),0,"")</f>
        <v xml:space="preserve"> </v>
      </c>
      <c r="N716" s="16" t="str">
        <f>SUBSTITUTE(IFERROR(VLOOKUP($A716,'Raw - F'!$B:$X,8,FALSE),""),0,"")</f>
        <v/>
      </c>
      <c r="O716" s="16" t="str">
        <f>SUBSTITUTE(IFERROR(VLOOKUP($A716,'Raw - F'!$B:$AA,25,FALSE),""),0,"")</f>
        <v/>
      </c>
      <c r="P716" s="16" t="str">
        <f>SUBSTITUTE(IFERROR(VLOOKUP($A716,'Raw - F'!$B:$AA,21,FALSE),""),0,"")</f>
        <v/>
      </c>
    </row>
    <row r="717" spans="1:16" x14ac:dyDescent="0.35">
      <c r="A717">
        <v>708</v>
      </c>
      <c r="B717" s="9">
        <f>IFERROR(VLOOKUP($A717,'Raw - F'!$B:$R,2,FALSE),"")</f>
        <v>44348</v>
      </c>
      <c r="C717" s="2" t="str">
        <f>IFERROR(VLOOKUP($A717,'Raw - F'!$B:$R,3,FALSE),"")</f>
        <v>YARMOUTH</v>
      </c>
      <c r="D717" s="2" t="str">
        <f>IFERROR(VLOOKUP($A717,'Raw - F'!$B:$R,6,FALSE),"")</f>
        <v>Hcap</v>
      </c>
      <c r="E717" s="2" t="str">
        <f>SUBSTITUTE(IFERROR(VLOOKUP($A717,'Raw - F'!$B:$O,9,FALSE),""),"0","")</f>
        <v>4yo+</v>
      </c>
      <c r="F717" s="2" t="str">
        <f>SUBSTITUTE(IFERROR(VLOOKUP($A717,'Raw - F'!$B:$O,7,FALSE),""),"0","")</f>
        <v>Open</v>
      </c>
      <c r="G717" s="2">
        <f>IFERROR(IF(VLOOKUP($A717,'Raw - F'!$B:$O,11,FALSE)&gt;1,VLOOKUP($A717,'Raw - F'!$B:$O,11,FALSE),IF(VLOOKUP($A717,'Raw - F'!$B:$M,12,FALSE)&lt;&gt;"",VLOOKUP($A717,'Raw - F'!$B:$M,12,FALSE),"")),"")</f>
        <v>5</v>
      </c>
      <c r="H717" s="4" t="str">
        <f>IFERROR(VLOOKUP($A717,'Raw - F'!$B:$O,13,FALSE),"")</f>
        <v>56-75</v>
      </c>
      <c r="I717" s="2" t="str">
        <f>IFERROR(VLOOKUP($A717,'Raw - F'!$B:$O,10,FALSE),"")</f>
        <v>A</v>
      </c>
      <c r="J717" s="2" t="str">
        <f>IFERROR(VLOOKUP($A717,'Raw - F'!$B:$P,15,FALSE),"")</f>
        <v>1m 6f</v>
      </c>
      <c r="K717" s="16" t="str">
        <f>SUBSTITUTE(IFERROR(VLOOKUP($A717,'Raw - F'!$B:$X,23,FALSE),""),0,"")</f>
        <v xml:space="preserve"> </v>
      </c>
      <c r="L717" s="22" t="str">
        <f>IF(VLOOKUP($A717,'Raw - F'!$B:$AA,24,FALSE)="","",VLOOKUP($A717,'Raw - F'!$B:$AA,24,FALSE))</f>
        <v/>
      </c>
      <c r="M717" s="16" t="str">
        <f>SUBSTITUTE(IFERROR(VLOOKUP($A717,'Raw - F'!$B:$X,22,FALSE),""),0,"")</f>
        <v xml:space="preserve"> </v>
      </c>
      <c r="N717" s="16" t="str">
        <f>SUBSTITUTE(IFERROR(VLOOKUP($A717,'Raw - F'!$B:$X,8,FALSE),""),0,"")</f>
        <v/>
      </c>
      <c r="O717" s="16" t="str">
        <f>SUBSTITUTE(IFERROR(VLOOKUP($A717,'Raw - F'!$B:$AA,25,FALSE),""),0,"")</f>
        <v/>
      </c>
      <c r="P717" s="16" t="str">
        <f>SUBSTITUTE(IFERROR(VLOOKUP($A717,'Raw - F'!$B:$AA,21,FALSE),""),0,"")</f>
        <v/>
      </c>
    </row>
    <row r="718" spans="1:16" x14ac:dyDescent="0.35">
      <c r="A718">
        <v>709</v>
      </c>
      <c r="B718" s="9">
        <f>IFERROR(VLOOKUP($A718,'Raw - F'!$B:$R,2,FALSE),"")</f>
        <v>44349</v>
      </c>
      <c r="C718" s="2" t="str">
        <f>IFERROR(VLOOKUP($A718,'Raw - F'!$B:$R,3,FALSE),"")</f>
        <v>AYR</v>
      </c>
      <c r="D718" s="2" t="str">
        <f>IFERROR(VLOOKUP($A718,'Raw - F'!$B:$R,6,FALSE),"")</f>
        <v>Hcap</v>
      </c>
      <c r="E718" s="2" t="str">
        <f>SUBSTITUTE(IFERROR(VLOOKUP($A718,'Raw - F'!$B:$O,9,FALSE),""),"0","")</f>
        <v>4yo+</v>
      </c>
      <c r="F718" s="2" t="str">
        <f>SUBSTITUTE(IFERROR(VLOOKUP($A718,'Raw - F'!$B:$O,7,FALSE),""),"0","")</f>
        <v>Open</v>
      </c>
      <c r="G718" s="2">
        <f>IFERROR(IF(VLOOKUP($A718,'Raw - F'!$B:$O,11,FALSE)&gt;1,VLOOKUP($A718,'Raw - F'!$B:$O,11,FALSE),IF(VLOOKUP($A718,'Raw - F'!$B:$M,12,FALSE)&lt;&gt;"",VLOOKUP($A718,'Raw - F'!$B:$M,12,FALSE),"")),"")</f>
        <v>4</v>
      </c>
      <c r="H718" s="4" t="str">
        <f>IFERROR(VLOOKUP($A718,'Raw - F'!$B:$O,13,FALSE),"")</f>
        <v>66-85</v>
      </c>
      <c r="I718" s="2" t="str">
        <f>IFERROR(VLOOKUP($A718,'Raw - F'!$B:$O,10,FALSE),"")</f>
        <v>A</v>
      </c>
      <c r="J718" s="2" t="str">
        <f>IFERROR(VLOOKUP($A718,'Raw - F'!$B:$P,15,FALSE),"")</f>
        <v>1m</v>
      </c>
      <c r="K718" s="16" t="str">
        <f>SUBSTITUTE(IFERROR(VLOOKUP($A718,'Raw - F'!$B:$X,23,FALSE),""),0,"")</f>
        <v xml:space="preserve"> </v>
      </c>
      <c r="L718" s="22" t="str">
        <f>IF(VLOOKUP($A718,'Raw - F'!$B:$AA,24,FALSE)="","",VLOOKUP($A718,'Raw - F'!$B:$AA,24,FALSE))</f>
        <v/>
      </c>
      <c r="M718" s="16" t="str">
        <f>SUBSTITUTE(IFERROR(VLOOKUP($A718,'Raw - F'!$B:$X,22,FALSE),""),0,"")</f>
        <v xml:space="preserve"> </v>
      </c>
      <c r="N718" s="16" t="str">
        <f>SUBSTITUTE(IFERROR(VLOOKUP($A718,'Raw - F'!$B:$X,8,FALSE),""),0,"")</f>
        <v/>
      </c>
      <c r="O718" s="16" t="str">
        <f>SUBSTITUTE(IFERROR(VLOOKUP($A718,'Raw - F'!$B:$AA,25,FALSE),""),0,"")</f>
        <v/>
      </c>
      <c r="P718" s="16" t="str">
        <f>SUBSTITUTE(IFERROR(VLOOKUP($A718,'Raw - F'!$B:$AA,21,FALSE),""),0,"")</f>
        <v/>
      </c>
    </row>
    <row r="719" spans="1:16" x14ac:dyDescent="0.35">
      <c r="A719">
        <v>710</v>
      </c>
      <c r="B719" s="9">
        <f>IFERROR(VLOOKUP($A719,'Raw - F'!$B:$R,2,FALSE),"")</f>
        <v>44349</v>
      </c>
      <c r="C719" s="2" t="str">
        <f>IFERROR(VLOOKUP($A719,'Raw - F'!$B:$R,3,FALSE),"")</f>
        <v>AYR</v>
      </c>
      <c r="D719" s="2" t="str">
        <f>IFERROR(VLOOKUP($A719,'Raw - F'!$B:$R,6,FALSE),"")</f>
        <v>Hcap</v>
      </c>
      <c r="E719" s="2" t="str">
        <f>SUBSTITUTE(IFERROR(VLOOKUP($A719,'Raw - F'!$B:$O,9,FALSE),""),"0","")</f>
        <v>4yo+</v>
      </c>
      <c r="F719" s="2" t="str">
        <f>SUBSTITUTE(IFERROR(VLOOKUP($A719,'Raw - F'!$B:$O,7,FALSE),""),"0","")</f>
        <v>Open</v>
      </c>
      <c r="G719" s="2">
        <f>IFERROR(IF(VLOOKUP($A719,'Raw - F'!$B:$O,11,FALSE)&gt;1,VLOOKUP($A719,'Raw - F'!$B:$O,11,FALSE),IF(VLOOKUP($A719,'Raw - F'!$B:$M,12,FALSE)&lt;&gt;"",VLOOKUP($A719,'Raw - F'!$B:$M,12,FALSE),"")),"")</f>
        <v>6</v>
      </c>
      <c r="H719" s="4" t="str">
        <f>IFERROR(VLOOKUP($A719,'Raw - F'!$B:$O,13,FALSE),"")</f>
        <v>46-65</v>
      </c>
      <c r="I719" s="2" t="str">
        <f>IFERROR(VLOOKUP($A719,'Raw - F'!$B:$O,10,FALSE),"")</f>
        <v>A</v>
      </c>
      <c r="J719" s="2" t="str">
        <f>IFERROR(VLOOKUP($A719,'Raw - F'!$B:$P,15,FALSE),"")</f>
        <v>5f</v>
      </c>
      <c r="K719" s="16" t="str">
        <f>SUBSTITUTE(IFERROR(VLOOKUP($A719,'Raw - F'!$B:$X,23,FALSE),""),0,"")</f>
        <v xml:space="preserve"> </v>
      </c>
      <c r="L719" s="22" t="str">
        <f>IF(VLOOKUP($A719,'Raw - F'!$B:$AA,24,FALSE)="","",VLOOKUP($A719,'Raw - F'!$B:$AA,24,FALSE))</f>
        <v/>
      </c>
      <c r="M719" s="16" t="str">
        <f>SUBSTITUTE(IFERROR(VLOOKUP($A719,'Raw - F'!$B:$X,22,FALSE),""),0,"")</f>
        <v xml:space="preserve"> </v>
      </c>
      <c r="N719" s="16" t="str">
        <f>SUBSTITUTE(IFERROR(VLOOKUP($A719,'Raw - F'!$B:$X,8,FALSE),""),0,"")</f>
        <v/>
      </c>
      <c r="O719" s="16" t="str">
        <f>SUBSTITUTE(IFERROR(VLOOKUP($A719,'Raw - F'!$B:$AA,25,FALSE),""),0,"")</f>
        <v/>
      </c>
      <c r="P719" s="16" t="str">
        <f>SUBSTITUTE(IFERROR(VLOOKUP($A719,'Raw - F'!$B:$AA,21,FALSE),""),0,"")</f>
        <v/>
      </c>
    </row>
    <row r="720" spans="1:16" x14ac:dyDescent="0.35">
      <c r="A720">
        <v>711</v>
      </c>
      <c r="B720" s="9">
        <f>IFERROR(VLOOKUP($A720,'Raw - F'!$B:$R,2,FALSE),"")</f>
        <v>44349</v>
      </c>
      <c r="C720" s="2" t="str">
        <f>IFERROR(VLOOKUP($A720,'Raw - F'!$B:$R,3,FALSE),"")</f>
        <v>AYR</v>
      </c>
      <c r="D720" s="2" t="str">
        <f>IFERROR(VLOOKUP($A720,'Raw - F'!$B:$R,6,FALSE),"")</f>
        <v>Hcap</v>
      </c>
      <c r="E720" s="2" t="str">
        <f>SUBSTITUTE(IFERROR(VLOOKUP($A720,'Raw - F'!$B:$O,9,FALSE),""),"0","")</f>
        <v>3yo+</v>
      </c>
      <c r="F720" s="2" t="str">
        <f>SUBSTITUTE(IFERROR(VLOOKUP($A720,'Raw - F'!$B:$O,7,FALSE),""),"0","")</f>
        <v>Open</v>
      </c>
      <c r="G720" s="2">
        <f>IFERROR(IF(VLOOKUP($A720,'Raw - F'!$B:$O,11,FALSE)&gt;1,VLOOKUP($A720,'Raw - F'!$B:$O,11,FALSE),IF(VLOOKUP($A720,'Raw - F'!$B:$M,12,FALSE)&lt;&gt;"",VLOOKUP($A720,'Raw - F'!$B:$M,12,FALSE),"")),"")</f>
        <v>6</v>
      </c>
      <c r="H720" s="4" t="str">
        <f>IFERROR(VLOOKUP($A720,'Raw - F'!$B:$O,13,FALSE),"")</f>
        <v>46-65</v>
      </c>
      <c r="I720" s="2" t="str">
        <f>IFERROR(VLOOKUP($A720,'Raw - F'!$B:$O,10,FALSE),"")</f>
        <v>A</v>
      </c>
      <c r="J720" s="2" t="str">
        <f>IFERROR(VLOOKUP($A720,'Raw - F'!$B:$P,15,FALSE),"")</f>
        <v>1m 2f</v>
      </c>
      <c r="K720" s="16" t="str">
        <f>SUBSTITUTE(IFERROR(VLOOKUP($A720,'Raw - F'!$B:$X,23,FALSE),""),0,"")</f>
        <v xml:space="preserve"> </v>
      </c>
      <c r="L720" s="22" t="str">
        <f>IF(VLOOKUP($A720,'Raw - F'!$B:$AA,24,FALSE)="","",VLOOKUP($A720,'Raw - F'!$B:$AA,24,FALSE))</f>
        <v/>
      </c>
      <c r="M720" s="16" t="str">
        <f>SUBSTITUTE(IFERROR(VLOOKUP($A720,'Raw - F'!$B:$X,22,FALSE),""),0,"")</f>
        <v xml:space="preserve"> </v>
      </c>
      <c r="N720" s="16" t="str">
        <f>SUBSTITUTE(IFERROR(VLOOKUP($A720,'Raw - F'!$B:$X,8,FALSE),""),0,"")</f>
        <v/>
      </c>
      <c r="O720" s="16" t="str">
        <f>SUBSTITUTE(IFERROR(VLOOKUP($A720,'Raw - F'!$B:$AA,25,FALSE),""),0,"")</f>
        <v/>
      </c>
      <c r="P720" s="16" t="str">
        <f>SUBSTITUTE(IFERROR(VLOOKUP($A720,'Raw - F'!$B:$AA,21,FALSE),""),0,"")</f>
        <v/>
      </c>
    </row>
    <row r="721" spans="1:16" x14ac:dyDescent="0.35">
      <c r="A721">
        <v>712</v>
      </c>
      <c r="B721" s="9">
        <f>IFERROR(VLOOKUP($A721,'Raw - F'!$B:$R,2,FALSE),"")</f>
        <v>44349</v>
      </c>
      <c r="C721" s="2" t="str">
        <f>IFERROR(VLOOKUP($A721,'Raw - F'!$B:$R,3,FALSE),"")</f>
        <v>AYR</v>
      </c>
      <c r="D721" s="2" t="str">
        <f>IFERROR(VLOOKUP($A721,'Raw - F'!$B:$R,6,FALSE),"")</f>
        <v>WFA</v>
      </c>
      <c r="E721" s="2" t="str">
        <f>SUBSTITUTE(IFERROR(VLOOKUP($A721,'Raw - F'!$B:$O,9,FALSE),""),"0","")</f>
        <v>2yo</v>
      </c>
      <c r="F721" s="2" t="str">
        <f>SUBSTITUTE(IFERROR(VLOOKUP($A721,'Raw - F'!$B:$O,7,FALSE),""),"0","")</f>
        <v>Nov</v>
      </c>
      <c r="G721" s="2">
        <f>IFERROR(IF(VLOOKUP($A721,'Raw - F'!$B:$O,11,FALSE)&gt;1,VLOOKUP($A721,'Raw - F'!$B:$O,11,FALSE),IF(VLOOKUP($A721,'Raw - F'!$B:$M,12,FALSE)&lt;&gt;"",VLOOKUP($A721,'Raw - F'!$B:$M,12,FALSE),"")),"")</f>
        <v>5</v>
      </c>
      <c r="H721" s="4" t="str">
        <f>IFERROR(VLOOKUP($A721,'Raw - F'!$B:$O,13,FALSE),"")</f>
        <v>Open</v>
      </c>
      <c r="I721" s="2" t="str">
        <f>IFERROR(VLOOKUP($A721,'Raw - F'!$B:$O,10,FALSE),"")</f>
        <v>A</v>
      </c>
      <c r="J721" s="2" t="str">
        <f>IFERROR(VLOOKUP($A721,'Raw - F'!$B:$P,15,FALSE),"")</f>
        <v>6f</v>
      </c>
      <c r="K721" s="16" t="str">
        <f>SUBSTITUTE(IFERROR(VLOOKUP($A721,'Raw - F'!$B:$X,23,FALSE),""),0,"")</f>
        <v xml:space="preserve"> </v>
      </c>
      <c r="L721" s="22" t="str">
        <f>IF(VLOOKUP($A721,'Raw - F'!$B:$AA,24,FALSE)="","",VLOOKUP($A721,'Raw - F'!$B:$AA,24,FALSE))</f>
        <v/>
      </c>
      <c r="M721" s="16" t="str">
        <f>SUBSTITUTE(IFERROR(VLOOKUP($A721,'Raw - F'!$B:$X,22,FALSE),""),0,"")</f>
        <v xml:space="preserve"> </v>
      </c>
      <c r="N721" s="16" t="str">
        <f>SUBSTITUTE(IFERROR(VLOOKUP($A721,'Raw - F'!$B:$X,8,FALSE),""),0,"")</f>
        <v/>
      </c>
      <c r="O721" s="16" t="str">
        <f>SUBSTITUTE(IFERROR(VLOOKUP($A721,'Raw - F'!$B:$AA,25,FALSE),""),0,"")</f>
        <v/>
      </c>
      <c r="P721" s="16" t="str">
        <f>SUBSTITUTE(IFERROR(VLOOKUP($A721,'Raw - F'!$B:$AA,21,FALSE),""),0,"")</f>
        <v/>
      </c>
    </row>
    <row r="722" spans="1:16" x14ac:dyDescent="0.35">
      <c r="A722">
        <v>713</v>
      </c>
      <c r="B722" s="9">
        <f>IFERROR(VLOOKUP($A722,'Raw - F'!$B:$R,2,FALSE),"")</f>
        <v>44349</v>
      </c>
      <c r="C722" s="2" t="str">
        <f>IFERROR(VLOOKUP($A722,'Raw - F'!$B:$R,3,FALSE),"")</f>
        <v>AYR</v>
      </c>
      <c r="D722" s="2" t="str">
        <f>IFERROR(VLOOKUP($A722,'Raw - F'!$B:$R,6,FALSE),"")</f>
        <v>Hcap</v>
      </c>
      <c r="E722" s="2" t="str">
        <f>SUBSTITUTE(IFERROR(VLOOKUP($A722,'Raw - F'!$B:$O,9,FALSE),""),"0","")</f>
        <v>4yo+</v>
      </c>
      <c r="F722" s="2" t="str">
        <f>SUBSTITUTE(IFERROR(VLOOKUP($A722,'Raw - F'!$B:$O,7,FALSE),""),"0","")</f>
        <v>Open</v>
      </c>
      <c r="G722" s="2">
        <f>IFERROR(IF(VLOOKUP($A722,'Raw - F'!$B:$O,11,FALSE)&gt;1,VLOOKUP($A722,'Raw - F'!$B:$O,11,FALSE),IF(VLOOKUP($A722,'Raw - F'!$B:$M,12,FALSE)&lt;&gt;"",VLOOKUP($A722,'Raw - F'!$B:$M,12,FALSE),"")),"")</f>
        <v>5</v>
      </c>
      <c r="H722" s="4" t="str">
        <f>IFERROR(VLOOKUP($A722,'Raw - F'!$B:$O,13,FALSE),"")</f>
        <v>56-75</v>
      </c>
      <c r="I722" s="2" t="str">
        <f>IFERROR(VLOOKUP($A722,'Raw - F'!$B:$O,10,FALSE),"")</f>
        <v>A</v>
      </c>
      <c r="J722" s="2" t="str">
        <f>IFERROR(VLOOKUP($A722,'Raw - F'!$B:$P,15,FALSE),"")</f>
        <v>1m 5f</v>
      </c>
      <c r="K722" s="16" t="str">
        <f>SUBSTITUTE(IFERROR(VLOOKUP($A722,'Raw - F'!$B:$X,23,FALSE),""),0,"")</f>
        <v xml:space="preserve"> </v>
      </c>
      <c r="L722" s="22" t="str">
        <f>IF(VLOOKUP($A722,'Raw - F'!$B:$AA,24,FALSE)="","",VLOOKUP($A722,'Raw - F'!$B:$AA,24,FALSE))</f>
        <v/>
      </c>
      <c r="M722" s="16" t="str">
        <f>SUBSTITUTE(IFERROR(VLOOKUP($A722,'Raw - F'!$B:$X,22,FALSE),""),0,"")</f>
        <v xml:space="preserve"> </v>
      </c>
      <c r="N722" s="16" t="str">
        <f>SUBSTITUTE(IFERROR(VLOOKUP($A722,'Raw - F'!$B:$X,8,FALSE),""),0,"")</f>
        <v/>
      </c>
      <c r="O722" s="16" t="str">
        <f>SUBSTITUTE(IFERROR(VLOOKUP($A722,'Raw - F'!$B:$AA,25,FALSE),""),0,"")</f>
        <v/>
      </c>
      <c r="P722" s="16" t="str">
        <f>SUBSTITUTE(IFERROR(VLOOKUP($A722,'Raw - F'!$B:$AA,21,FALSE),""),0,"")</f>
        <v/>
      </c>
    </row>
    <row r="723" spans="1:16" x14ac:dyDescent="0.35">
      <c r="A723">
        <v>714</v>
      </c>
      <c r="B723" s="9">
        <f>IFERROR(VLOOKUP($A723,'Raw - F'!$B:$R,2,FALSE),"")</f>
        <v>44349</v>
      </c>
      <c r="C723" s="2" t="str">
        <f>IFERROR(VLOOKUP($A723,'Raw - F'!$B:$R,3,FALSE),"")</f>
        <v>AYR</v>
      </c>
      <c r="D723" s="2" t="str">
        <f>IFERROR(VLOOKUP($A723,'Raw - F'!$B:$R,6,FALSE),"")</f>
        <v>Hcap</v>
      </c>
      <c r="E723" s="2" t="str">
        <f>SUBSTITUTE(IFERROR(VLOOKUP($A723,'Raw - F'!$B:$O,9,FALSE),""),"0","")</f>
        <v>4yo+</v>
      </c>
      <c r="F723" s="2" t="str">
        <f>SUBSTITUTE(IFERROR(VLOOKUP($A723,'Raw - F'!$B:$O,7,FALSE),""),"0","")</f>
        <v>Open</v>
      </c>
      <c r="G723" s="2">
        <f>IFERROR(IF(VLOOKUP($A723,'Raw - F'!$B:$O,11,FALSE)&gt;1,VLOOKUP($A723,'Raw - F'!$B:$O,11,FALSE),IF(VLOOKUP($A723,'Raw - F'!$B:$M,12,FALSE)&lt;&gt;"",VLOOKUP($A723,'Raw - F'!$B:$M,12,FALSE),"")),"")</f>
        <v>6</v>
      </c>
      <c r="H723" s="4" t="str">
        <f>IFERROR(VLOOKUP($A723,'Raw - F'!$B:$O,13,FALSE),"")</f>
        <v>46-65</v>
      </c>
      <c r="I723" s="2" t="str">
        <f>IFERROR(VLOOKUP($A723,'Raw - F'!$B:$O,10,FALSE),"")</f>
        <v>A</v>
      </c>
      <c r="J723" s="2" t="str">
        <f>IFERROR(VLOOKUP($A723,'Raw - F'!$B:$P,15,FALSE),"")</f>
        <v>1m</v>
      </c>
      <c r="K723" s="16" t="str">
        <f>SUBSTITUTE(IFERROR(VLOOKUP($A723,'Raw - F'!$B:$X,23,FALSE),""),0,"")</f>
        <v xml:space="preserve"> </v>
      </c>
      <c r="L723" s="22" t="str">
        <f>IF(VLOOKUP($A723,'Raw - F'!$B:$AA,24,FALSE)="","",VLOOKUP($A723,'Raw - F'!$B:$AA,24,FALSE))</f>
        <v/>
      </c>
      <c r="M723" s="16" t="str">
        <f>SUBSTITUTE(IFERROR(VLOOKUP($A723,'Raw - F'!$B:$X,22,FALSE),""),0,"")</f>
        <v xml:space="preserve"> </v>
      </c>
      <c r="N723" s="16" t="str">
        <f>SUBSTITUTE(IFERROR(VLOOKUP($A723,'Raw - F'!$B:$X,8,FALSE),""),0,"")</f>
        <v/>
      </c>
      <c r="O723" s="16" t="str">
        <f>SUBSTITUTE(IFERROR(VLOOKUP($A723,'Raw - F'!$B:$AA,25,FALSE),""),0,"")</f>
        <v/>
      </c>
      <c r="P723" s="16" t="str">
        <f>SUBSTITUTE(IFERROR(VLOOKUP($A723,'Raw - F'!$B:$AA,21,FALSE),""),0,"")</f>
        <v/>
      </c>
    </row>
    <row r="724" spans="1:16" x14ac:dyDescent="0.35">
      <c r="A724">
        <v>715</v>
      </c>
      <c r="B724" s="9">
        <f>IFERROR(VLOOKUP($A724,'Raw - F'!$B:$R,2,FALSE),"")</f>
        <v>44349</v>
      </c>
      <c r="C724" s="2" t="str">
        <f>IFERROR(VLOOKUP($A724,'Raw - F'!$B:$R,3,FALSE),"")</f>
        <v>AYR</v>
      </c>
      <c r="D724" s="2" t="str">
        <f>IFERROR(VLOOKUP($A724,'Raw - F'!$B:$R,6,FALSE),"")</f>
        <v>Hcap</v>
      </c>
      <c r="E724" s="2" t="str">
        <f>SUBSTITUTE(IFERROR(VLOOKUP($A724,'Raw - F'!$B:$O,9,FALSE),""),"0","")</f>
        <v>3yo+</v>
      </c>
      <c r="F724" s="2" t="str">
        <f>SUBSTITUTE(IFERROR(VLOOKUP($A724,'Raw - F'!$B:$O,7,FALSE),""),"0","")</f>
        <v>Open</v>
      </c>
      <c r="G724" s="2">
        <f>IFERROR(IF(VLOOKUP($A724,'Raw - F'!$B:$O,11,FALSE)&gt;1,VLOOKUP($A724,'Raw - F'!$B:$O,11,FALSE),IF(VLOOKUP($A724,'Raw - F'!$B:$M,12,FALSE)&lt;&gt;"",VLOOKUP($A724,'Raw - F'!$B:$M,12,FALSE),"")),"")</f>
        <v>5</v>
      </c>
      <c r="H724" s="4" t="str">
        <f>IFERROR(VLOOKUP($A724,'Raw - F'!$B:$O,13,FALSE),"")</f>
        <v>51-70</v>
      </c>
      <c r="I724" s="2" t="str">
        <f>IFERROR(VLOOKUP($A724,'Raw - F'!$B:$O,10,FALSE),"")</f>
        <v>A</v>
      </c>
      <c r="J724" s="2" t="str">
        <f>IFERROR(VLOOKUP($A724,'Raw - F'!$B:$P,15,FALSE),"")</f>
        <v>7f</v>
      </c>
      <c r="K724" s="16" t="str">
        <f>SUBSTITUTE(IFERROR(VLOOKUP($A724,'Raw - F'!$B:$X,23,FALSE),""),0,"")</f>
        <v xml:space="preserve"> </v>
      </c>
      <c r="L724" s="22" t="str">
        <f>IF(VLOOKUP($A724,'Raw - F'!$B:$AA,24,FALSE)="","",VLOOKUP($A724,'Raw - F'!$B:$AA,24,FALSE))</f>
        <v/>
      </c>
      <c r="M724" s="16" t="str">
        <f>SUBSTITUTE(IFERROR(VLOOKUP($A724,'Raw - F'!$B:$X,22,FALSE),""),0,"")</f>
        <v xml:space="preserve"> </v>
      </c>
      <c r="N724" s="16" t="str">
        <f>SUBSTITUTE(IFERROR(VLOOKUP($A724,'Raw - F'!$B:$X,8,FALSE),""),0,"")</f>
        <v/>
      </c>
      <c r="O724" s="16" t="str">
        <f>SUBSTITUTE(IFERROR(VLOOKUP($A724,'Raw - F'!$B:$AA,25,FALSE),""),0,"")</f>
        <v/>
      </c>
      <c r="P724" s="16" t="str">
        <f>SUBSTITUTE(IFERROR(VLOOKUP($A724,'Raw - F'!$B:$AA,21,FALSE),""),0,"")</f>
        <v/>
      </c>
    </row>
    <row r="725" spans="1:16" x14ac:dyDescent="0.35">
      <c r="A725">
        <v>716</v>
      </c>
      <c r="B725" s="9">
        <f>IFERROR(VLOOKUP($A725,'Raw - F'!$B:$R,2,FALSE),"")</f>
        <v>44349</v>
      </c>
      <c r="C725" s="2" t="str">
        <f>IFERROR(VLOOKUP($A725,'Raw - F'!$B:$R,3,FALSE),"")</f>
        <v>KEMPTON PARK</v>
      </c>
      <c r="D725" s="2" t="str">
        <f>IFERROR(VLOOKUP($A725,'Raw - F'!$B:$R,6,FALSE),"")</f>
        <v>Hcap</v>
      </c>
      <c r="E725" s="2" t="str">
        <f>SUBSTITUTE(IFERROR(VLOOKUP($A725,'Raw - F'!$B:$O,9,FALSE),""),"0","")</f>
        <v>4yo+</v>
      </c>
      <c r="F725" s="2" t="str">
        <f>SUBSTITUTE(IFERROR(VLOOKUP($A725,'Raw - F'!$B:$O,7,FALSE),""),"0","")</f>
        <v>Open</v>
      </c>
      <c r="G725" s="2">
        <f>IFERROR(IF(VLOOKUP($A725,'Raw - F'!$B:$O,11,FALSE)&gt;1,VLOOKUP($A725,'Raw - F'!$B:$O,11,FALSE),IF(VLOOKUP($A725,'Raw - F'!$B:$M,12,FALSE)&lt;&gt;"",VLOOKUP($A725,'Raw - F'!$B:$M,12,FALSE),"")),"")</f>
        <v>3</v>
      </c>
      <c r="H725" s="4" t="str">
        <f>IFERROR(VLOOKUP($A725,'Raw - F'!$B:$O,13,FALSE),"")</f>
        <v>76-95</v>
      </c>
      <c r="I725" s="2" t="str">
        <f>IFERROR(VLOOKUP($A725,'Raw - F'!$B:$O,10,FALSE),"")</f>
        <v>A</v>
      </c>
      <c r="J725" s="2" t="str">
        <f>IFERROR(VLOOKUP($A725,'Raw - F'!$B:$P,15,FALSE),"")</f>
        <v>1m 4f</v>
      </c>
      <c r="K725" s="16" t="str">
        <f>SUBSTITUTE(IFERROR(VLOOKUP($A725,'Raw - F'!$B:$X,23,FALSE),""),0,"")</f>
        <v xml:space="preserve"> </v>
      </c>
      <c r="L725" s="22" t="str">
        <f>IF(VLOOKUP($A725,'Raw - F'!$B:$AA,24,FALSE)="","",VLOOKUP($A725,'Raw - F'!$B:$AA,24,FALSE))</f>
        <v/>
      </c>
      <c r="M725" s="16" t="str">
        <f>SUBSTITUTE(IFERROR(VLOOKUP($A725,'Raw - F'!$B:$X,22,FALSE),""),0,"")</f>
        <v xml:space="preserve"> </v>
      </c>
      <c r="N725" s="16" t="str">
        <f>SUBSTITUTE(IFERROR(VLOOKUP($A725,'Raw - F'!$B:$X,8,FALSE),""),0,"")</f>
        <v/>
      </c>
      <c r="O725" s="16" t="str">
        <f>SUBSTITUTE(IFERROR(VLOOKUP($A725,'Raw - F'!$B:$AA,25,FALSE),""),0,"")</f>
        <v/>
      </c>
      <c r="P725" s="16" t="str">
        <f>SUBSTITUTE(IFERROR(VLOOKUP($A725,'Raw - F'!$B:$AA,21,FALSE),""),0,"")</f>
        <v/>
      </c>
    </row>
    <row r="726" spans="1:16" x14ac:dyDescent="0.35">
      <c r="A726">
        <v>717</v>
      </c>
      <c r="B726" s="9">
        <f>IFERROR(VLOOKUP($A726,'Raw - F'!$B:$R,2,FALSE),"")</f>
        <v>44349</v>
      </c>
      <c r="C726" s="2" t="str">
        <f>IFERROR(VLOOKUP($A726,'Raw - F'!$B:$R,3,FALSE),"")</f>
        <v>KEMPTON PARK</v>
      </c>
      <c r="D726" s="2" t="str">
        <f>IFERROR(VLOOKUP($A726,'Raw - F'!$B:$R,6,FALSE),"")</f>
        <v>WFA</v>
      </c>
      <c r="E726" s="2" t="str">
        <f>SUBSTITUTE(IFERROR(VLOOKUP($A726,'Raw - F'!$B:$O,9,FALSE),""),"0","")</f>
        <v>3yo+</v>
      </c>
      <c r="F726" s="2" t="str">
        <f>SUBSTITUTE(IFERROR(VLOOKUP($A726,'Raw - F'!$B:$O,7,FALSE),""),"0","")</f>
        <v>Nov</v>
      </c>
      <c r="G726" s="2">
        <f>IFERROR(IF(VLOOKUP($A726,'Raw - F'!$B:$O,11,FALSE)&gt;1,VLOOKUP($A726,'Raw - F'!$B:$O,11,FALSE),IF(VLOOKUP($A726,'Raw - F'!$B:$M,12,FALSE)&lt;&gt;"",VLOOKUP($A726,'Raw - F'!$B:$M,12,FALSE),"")),"")</f>
        <v>4</v>
      </c>
      <c r="H726" s="4" t="str">
        <f>IFERROR(VLOOKUP($A726,'Raw - F'!$B:$O,13,FALSE),"")</f>
        <v>Open</v>
      </c>
      <c r="I726" s="2" t="str">
        <f>IFERROR(VLOOKUP($A726,'Raw - F'!$B:$O,10,FALSE),"")</f>
        <v>A</v>
      </c>
      <c r="J726" s="2" t="str">
        <f>IFERROR(VLOOKUP($A726,'Raw - F'!$B:$P,15,FALSE),"")</f>
        <v>7f</v>
      </c>
      <c r="K726" s="16" t="str">
        <f>SUBSTITUTE(IFERROR(VLOOKUP($A726,'Raw - F'!$B:$X,23,FALSE),""),0,"")</f>
        <v xml:space="preserve"> </v>
      </c>
      <c r="L726" s="22" t="str">
        <f>IF(VLOOKUP($A726,'Raw - F'!$B:$AA,24,FALSE)="","",VLOOKUP($A726,'Raw - F'!$B:$AA,24,FALSE))</f>
        <v/>
      </c>
      <c r="M726" s="16" t="str">
        <f>SUBSTITUTE(IFERROR(VLOOKUP($A726,'Raw - F'!$B:$X,22,FALSE),""),0,"")</f>
        <v xml:space="preserve"> </v>
      </c>
      <c r="N726" s="16" t="str">
        <f>SUBSTITUTE(IFERROR(VLOOKUP($A726,'Raw - F'!$B:$X,8,FALSE),""),0,"")</f>
        <v/>
      </c>
      <c r="O726" s="16" t="str">
        <f>SUBSTITUTE(IFERROR(VLOOKUP($A726,'Raw - F'!$B:$AA,25,FALSE),""),0,"")</f>
        <v/>
      </c>
      <c r="P726" s="16" t="str">
        <f>SUBSTITUTE(IFERROR(VLOOKUP($A726,'Raw - F'!$B:$AA,21,FALSE),""),0,"")</f>
        <v/>
      </c>
    </row>
    <row r="727" spans="1:16" x14ac:dyDescent="0.35">
      <c r="A727">
        <v>718</v>
      </c>
      <c r="B727" s="9">
        <f>IFERROR(VLOOKUP($A727,'Raw - F'!$B:$R,2,FALSE),"")</f>
        <v>44349</v>
      </c>
      <c r="C727" s="2" t="str">
        <f>IFERROR(VLOOKUP($A727,'Raw - F'!$B:$R,3,FALSE),"")</f>
        <v>KEMPTON PARK</v>
      </c>
      <c r="D727" s="2" t="str">
        <f>IFERROR(VLOOKUP($A727,'Raw - F'!$B:$R,6,FALSE),"")</f>
        <v>Hcap</v>
      </c>
      <c r="E727" s="2" t="str">
        <f>SUBSTITUTE(IFERROR(VLOOKUP($A727,'Raw - F'!$B:$O,9,FALSE),""),"0","")</f>
        <v>3yo</v>
      </c>
      <c r="F727" s="2" t="str">
        <f>SUBSTITUTE(IFERROR(VLOOKUP($A727,'Raw - F'!$B:$O,7,FALSE),""),"0","")</f>
        <v>Open</v>
      </c>
      <c r="G727" s="2">
        <f>IFERROR(IF(VLOOKUP($A727,'Raw - F'!$B:$O,11,FALSE)&gt;1,VLOOKUP($A727,'Raw - F'!$B:$O,11,FALSE),IF(VLOOKUP($A727,'Raw - F'!$B:$M,12,FALSE)&lt;&gt;"",VLOOKUP($A727,'Raw - F'!$B:$M,12,FALSE),"")),"")</f>
        <v>4</v>
      </c>
      <c r="H727" s="4" t="str">
        <f>IFERROR(VLOOKUP($A727,'Raw - F'!$B:$O,13,FALSE),"")</f>
        <v>66-85</v>
      </c>
      <c r="I727" s="2" t="str">
        <f>IFERROR(VLOOKUP($A727,'Raw - F'!$B:$O,10,FALSE),"")</f>
        <v>A</v>
      </c>
      <c r="J727" s="2" t="str">
        <f>IFERROR(VLOOKUP($A727,'Raw - F'!$B:$P,15,FALSE),"")</f>
        <v>7f</v>
      </c>
      <c r="K727" s="16" t="str">
        <f>SUBSTITUTE(IFERROR(VLOOKUP($A727,'Raw - F'!$B:$X,23,FALSE),""),0,"")</f>
        <v xml:space="preserve"> </v>
      </c>
      <c r="L727" s="22" t="str">
        <f>IF(VLOOKUP($A727,'Raw - F'!$B:$AA,24,FALSE)="","",VLOOKUP($A727,'Raw - F'!$B:$AA,24,FALSE))</f>
        <v/>
      </c>
      <c r="M727" s="16" t="str">
        <f>SUBSTITUTE(IFERROR(VLOOKUP($A727,'Raw - F'!$B:$X,22,FALSE),""),0,"")</f>
        <v xml:space="preserve"> </v>
      </c>
      <c r="N727" s="16" t="str">
        <f>SUBSTITUTE(IFERROR(VLOOKUP($A727,'Raw - F'!$B:$X,8,FALSE),""),0,"")</f>
        <v/>
      </c>
      <c r="O727" s="16" t="str">
        <f>SUBSTITUTE(IFERROR(VLOOKUP($A727,'Raw - F'!$B:$AA,25,FALSE),""),0,"")</f>
        <v/>
      </c>
      <c r="P727" s="16" t="str">
        <f>SUBSTITUTE(IFERROR(VLOOKUP($A727,'Raw - F'!$B:$AA,21,FALSE),""),0,"")</f>
        <v/>
      </c>
    </row>
    <row r="728" spans="1:16" x14ac:dyDescent="0.35">
      <c r="A728">
        <v>719</v>
      </c>
      <c r="B728" s="9">
        <f>IFERROR(VLOOKUP($A728,'Raw - F'!$B:$R,2,FALSE),"")</f>
        <v>44349</v>
      </c>
      <c r="C728" s="2" t="str">
        <f>IFERROR(VLOOKUP($A728,'Raw - F'!$B:$R,3,FALSE),"")</f>
        <v>KEMPTON PARK</v>
      </c>
      <c r="D728" s="2" t="str">
        <f>IFERROR(VLOOKUP($A728,'Raw - F'!$B:$R,6,FALSE),"")</f>
        <v>Hcap</v>
      </c>
      <c r="E728" s="2" t="str">
        <f>SUBSTITUTE(IFERROR(VLOOKUP($A728,'Raw - F'!$B:$O,9,FALSE),""),"0","")</f>
        <v>3yo+</v>
      </c>
      <c r="F728" s="2" t="str">
        <f>SUBSTITUTE(IFERROR(VLOOKUP($A728,'Raw - F'!$B:$O,7,FALSE),""),"0","")</f>
        <v>Open</v>
      </c>
      <c r="G728" s="2">
        <f>IFERROR(IF(VLOOKUP($A728,'Raw - F'!$B:$O,11,FALSE)&gt;1,VLOOKUP($A728,'Raw - F'!$B:$O,11,FALSE),IF(VLOOKUP($A728,'Raw - F'!$B:$M,12,FALSE)&lt;&gt;"",VLOOKUP($A728,'Raw - F'!$B:$M,12,FALSE),"")),"")</f>
        <v>4</v>
      </c>
      <c r="H728" s="4" t="str">
        <f>IFERROR(VLOOKUP($A728,'Raw - F'!$B:$O,13,FALSE),"")</f>
        <v>66-85</v>
      </c>
      <c r="I728" s="2" t="str">
        <f>IFERROR(VLOOKUP($A728,'Raw - F'!$B:$O,10,FALSE),"")</f>
        <v>F</v>
      </c>
      <c r="J728" s="2" t="str">
        <f>IFERROR(VLOOKUP($A728,'Raw - F'!$B:$P,15,FALSE),"")</f>
        <v>1m</v>
      </c>
      <c r="K728" s="16" t="str">
        <f>SUBSTITUTE(IFERROR(VLOOKUP($A728,'Raw - F'!$B:$X,23,FALSE),""),0,"")</f>
        <v xml:space="preserve"> </v>
      </c>
      <c r="L728" s="22" t="str">
        <f>IF(VLOOKUP($A728,'Raw - F'!$B:$AA,24,FALSE)="","",VLOOKUP($A728,'Raw - F'!$B:$AA,24,FALSE))</f>
        <v/>
      </c>
      <c r="M728" s="16" t="str">
        <f>SUBSTITUTE(IFERROR(VLOOKUP($A728,'Raw - F'!$B:$X,22,FALSE),""),0,"")</f>
        <v xml:space="preserve"> </v>
      </c>
      <c r="N728" s="16" t="str">
        <f>SUBSTITUTE(IFERROR(VLOOKUP($A728,'Raw - F'!$B:$X,8,FALSE),""),0,"")</f>
        <v/>
      </c>
      <c r="O728" s="16" t="str">
        <f>SUBSTITUTE(IFERROR(VLOOKUP($A728,'Raw - F'!$B:$AA,25,FALSE),""),0,"")</f>
        <v/>
      </c>
      <c r="P728" s="16" t="str">
        <f>SUBSTITUTE(IFERROR(VLOOKUP($A728,'Raw - F'!$B:$AA,21,FALSE),""),0,"")</f>
        <v/>
      </c>
    </row>
    <row r="729" spans="1:16" x14ac:dyDescent="0.35">
      <c r="A729">
        <v>720</v>
      </c>
      <c r="B729" s="9">
        <f>IFERROR(VLOOKUP($A729,'Raw - F'!$B:$R,2,FALSE),"")</f>
        <v>44349</v>
      </c>
      <c r="C729" s="2" t="str">
        <f>IFERROR(VLOOKUP($A729,'Raw - F'!$B:$R,3,FALSE),"")</f>
        <v>KEMPTON PARK</v>
      </c>
      <c r="D729" s="2" t="str">
        <f>IFERROR(VLOOKUP($A729,'Raw - F'!$B:$R,6,FALSE),"")</f>
        <v>Hcap</v>
      </c>
      <c r="E729" s="2" t="str">
        <f>SUBSTITUTE(IFERROR(VLOOKUP($A729,'Raw - F'!$B:$O,9,FALSE),""),"0","")</f>
        <v>4yo+</v>
      </c>
      <c r="F729" s="2" t="str">
        <f>SUBSTITUTE(IFERROR(VLOOKUP($A729,'Raw - F'!$B:$O,7,FALSE),""),"0","")</f>
        <v>Open</v>
      </c>
      <c r="G729" s="2">
        <f>IFERROR(IF(VLOOKUP($A729,'Raw - F'!$B:$O,11,FALSE)&gt;1,VLOOKUP($A729,'Raw - F'!$B:$O,11,FALSE),IF(VLOOKUP($A729,'Raw - F'!$B:$M,12,FALSE)&lt;&gt;"",VLOOKUP($A729,'Raw - F'!$B:$M,12,FALSE),"")),"")</f>
        <v>4</v>
      </c>
      <c r="H729" s="4" t="str">
        <f>IFERROR(VLOOKUP($A729,'Raw - F'!$B:$O,13,FALSE),"")</f>
        <v>61-80</v>
      </c>
      <c r="I729" s="2" t="str">
        <f>IFERROR(VLOOKUP($A729,'Raw - F'!$B:$O,10,FALSE),"")</f>
        <v>A</v>
      </c>
      <c r="J729" s="2" t="str">
        <f>IFERROR(VLOOKUP($A729,'Raw - F'!$B:$P,15,FALSE),"")</f>
        <v>2m+</v>
      </c>
      <c r="K729" s="16" t="str">
        <f>SUBSTITUTE(IFERROR(VLOOKUP($A729,'Raw - F'!$B:$X,23,FALSE),""),0,"")</f>
        <v xml:space="preserve"> </v>
      </c>
      <c r="L729" s="22" t="str">
        <f>IF(VLOOKUP($A729,'Raw - F'!$B:$AA,24,FALSE)="","",VLOOKUP($A729,'Raw - F'!$B:$AA,24,FALSE))</f>
        <v/>
      </c>
      <c r="M729" s="16" t="str">
        <f>SUBSTITUTE(IFERROR(VLOOKUP($A729,'Raw - F'!$B:$X,22,FALSE),""),0,"")</f>
        <v xml:space="preserve"> </v>
      </c>
      <c r="N729" s="16" t="str">
        <f>SUBSTITUTE(IFERROR(VLOOKUP($A729,'Raw - F'!$B:$X,8,FALSE),""),0,"")</f>
        <v/>
      </c>
      <c r="O729" s="16" t="str">
        <f>SUBSTITUTE(IFERROR(VLOOKUP($A729,'Raw - F'!$B:$AA,25,FALSE),""),0,"")</f>
        <v/>
      </c>
      <c r="P729" s="16" t="str">
        <f>SUBSTITUTE(IFERROR(VLOOKUP($A729,'Raw - F'!$B:$AA,21,FALSE),""),0,"")</f>
        <v/>
      </c>
    </row>
    <row r="730" spans="1:16" x14ac:dyDescent="0.35">
      <c r="A730">
        <v>721</v>
      </c>
      <c r="B730" s="9">
        <f>IFERROR(VLOOKUP($A730,'Raw - F'!$B:$R,2,FALSE),"")</f>
        <v>44349</v>
      </c>
      <c r="C730" s="2" t="str">
        <f>IFERROR(VLOOKUP($A730,'Raw - F'!$B:$R,3,FALSE),"")</f>
        <v>KEMPTON PARK</v>
      </c>
      <c r="D730" s="2" t="str">
        <f>IFERROR(VLOOKUP($A730,'Raw - F'!$B:$R,6,FALSE),"")</f>
        <v>Hcap</v>
      </c>
      <c r="E730" s="2" t="str">
        <f>SUBSTITUTE(IFERROR(VLOOKUP($A730,'Raw - F'!$B:$O,9,FALSE),""),"0","")</f>
        <v>4yo+</v>
      </c>
      <c r="F730" s="2" t="str">
        <f>SUBSTITUTE(IFERROR(VLOOKUP($A730,'Raw - F'!$B:$O,7,FALSE),""),"0","")</f>
        <v>Open</v>
      </c>
      <c r="G730" s="2">
        <f>IFERROR(IF(VLOOKUP($A730,'Raw - F'!$B:$O,11,FALSE)&gt;1,VLOOKUP($A730,'Raw - F'!$B:$O,11,FALSE),IF(VLOOKUP($A730,'Raw - F'!$B:$M,12,FALSE)&lt;&gt;"",VLOOKUP($A730,'Raw - F'!$B:$M,12,FALSE),"")),"")</f>
        <v>5</v>
      </c>
      <c r="H730" s="4" t="str">
        <f>IFERROR(VLOOKUP($A730,'Raw - F'!$B:$O,13,FALSE),"")</f>
        <v>56-75</v>
      </c>
      <c r="I730" s="2" t="str">
        <f>IFERROR(VLOOKUP($A730,'Raw - F'!$B:$O,10,FALSE),"")</f>
        <v>A</v>
      </c>
      <c r="J730" s="2" t="str">
        <f>IFERROR(VLOOKUP($A730,'Raw - F'!$B:$P,15,FALSE),"")</f>
        <v>7f</v>
      </c>
      <c r="K730" s="16" t="str">
        <f>SUBSTITUTE(IFERROR(VLOOKUP($A730,'Raw - F'!$B:$X,23,FALSE),""),0,"")</f>
        <v xml:space="preserve"> </v>
      </c>
      <c r="L730" s="22" t="str">
        <f>IF(VLOOKUP($A730,'Raw - F'!$B:$AA,24,FALSE)="","",VLOOKUP($A730,'Raw - F'!$B:$AA,24,FALSE))</f>
        <v/>
      </c>
      <c r="M730" s="16" t="str">
        <f>SUBSTITUTE(IFERROR(VLOOKUP($A730,'Raw - F'!$B:$X,22,FALSE),""),0,"")</f>
        <v xml:space="preserve"> </v>
      </c>
      <c r="N730" s="16" t="str">
        <f>SUBSTITUTE(IFERROR(VLOOKUP($A730,'Raw - F'!$B:$X,8,FALSE),""),0,"")</f>
        <v/>
      </c>
      <c r="O730" s="16" t="str">
        <f>SUBSTITUTE(IFERROR(VLOOKUP($A730,'Raw - F'!$B:$AA,25,FALSE),""),0,"")</f>
        <v/>
      </c>
      <c r="P730" s="16" t="str">
        <f>SUBSTITUTE(IFERROR(VLOOKUP($A730,'Raw - F'!$B:$AA,21,FALSE),""),0,"")</f>
        <v/>
      </c>
    </row>
    <row r="731" spans="1:16" x14ac:dyDescent="0.35">
      <c r="A731">
        <v>722</v>
      </c>
      <c r="B731" s="9">
        <f>IFERROR(VLOOKUP($A731,'Raw - F'!$B:$R,2,FALSE),"")</f>
        <v>44349</v>
      </c>
      <c r="C731" s="2" t="str">
        <f>IFERROR(VLOOKUP($A731,'Raw - F'!$B:$R,3,FALSE),"")</f>
        <v>KEMPTON PARK</v>
      </c>
      <c r="D731" s="2" t="str">
        <f>IFERROR(VLOOKUP($A731,'Raw - F'!$B:$R,6,FALSE),"")</f>
        <v>WFA</v>
      </c>
      <c r="E731" s="2" t="str">
        <f>SUBSTITUTE(IFERROR(VLOOKUP($A731,'Raw - F'!$B:$O,9,FALSE),""),"0","")</f>
        <v>2yo</v>
      </c>
      <c r="F731" s="2" t="str">
        <f>SUBSTITUTE(IFERROR(VLOOKUP($A731,'Raw - F'!$B:$O,7,FALSE),""),"0","")</f>
        <v>Mdn</v>
      </c>
      <c r="G731" s="2">
        <f>IFERROR(IF(VLOOKUP($A731,'Raw - F'!$B:$O,11,FALSE)&gt;1,VLOOKUP($A731,'Raw - F'!$B:$O,11,FALSE),IF(VLOOKUP($A731,'Raw - F'!$B:$M,12,FALSE)&lt;&gt;"",VLOOKUP($A731,'Raw - F'!$B:$M,12,FALSE),"")),"")</f>
        <v>5</v>
      </c>
      <c r="H731" s="4" t="str">
        <f>IFERROR(VLOOKUP($A731,'Raw - F'!$B:$O,13,FALSE),"")</f>
        <v>Open</v>
      </c>
      <c r="I731" s="2" t="str">
        <f>IFERROR(VLOOKUP($A731,'Raw - F'!$B:$O,10,FALSE),"")</f>
        <v>F</v>
      </c>
      <c r="J731" s="2" t="str">
        <f>IFERROR(VLOOKUP($A731,'Raw - F'!$B:$P,15,FALSE),"")</f>
        <v>6f</v>
      </c>
      <c r="K731" s="16" t="str">
        <f>SUBSTITUTE(IFERROR(VLOOKUP($A731,'Raw - F'!$B:$X,23,FALSE),""),0,"")</f>
        <v xml:space="preserve"> </v>
      </c>
      <c r="L731" s="22" t="str">
        <f>IF(VLOOKUP($A731,'Raw - F'!$B:$AA,24,FALSE)="","",VLOOKUP($A731,'Raw - F'!$B:$AA,24,FALSE))</f>
        <v/>
      </c>
      <c r="M731" s="16" t="str">
        <f>SUBSTITUTE(IFERROR(VLOOKUP($A731,'Raw - F'!$B:$X,22,FALSE),""),0,"")</f>
        <v xml:space="preserve"> </v>
      </c>
      <c r="N731" s="16" t="str">
        <f>SUBSTITUTE(IFERROR(VLOOKUP($A731,'Raw - F'!$B:$X,8,FALSE),""),0,"")</f>
        <v/>
      </c>
      <c r="O731" s="16" t="str">
        <f>SUBSTITUTE(IFERROR(VLOOKUP($A731,'Raw - F'!$B:$AA,25,FALSE),""),0,"")</f>
        <v/>
      </c>
      <c r="P731" s="16" t="str">
        <f>SUBSTITUTE(IFERROR(VLOOKUP($A731,'Raw - F'!$B:$AA,21,FALSE),""),0,"")</f>
        <v/>
      </c>
    </row>
    <row r="732" spans="1:16" x14ac:dyDescent="0.35">
      <c r="A732">
        <v>723</v>
      </c>
      <c r="B732" s="9">
        <f>IFERROR(VLOOKUP($A732,'Raw - F'!$B:$R,2,FALSE),"")</f>
        <v>44349</v>
      </c>
      <c r="C732" s="2" t="str">
        <f>IFERROR(VLOOKUP($A732,'Raw - F'!$B:$R,3,FALSE),"")</f>
        <v>NOTTINGHAM</v>
      </c>
      <c r="D732" s="2" t="str">
        <f>IFERROR(VLOOKUP($A732,'Raw - F'!$B:$R,6,FALSE),"")</f>
        <v>Hcap</v>
      </c>
      <c r="E732" s="2" t="str">
        <f>SUBSTITUTE(IFERROR(VLOOKUP($A732,'Raw - F'!$B:$O,9,FALSE),""),"0","")</f>
        <v>3yo</v>
      </c>
      <c r="F732" s="2" t="str">
        <f>SUBSTITUTE(IFERROR(VLOOKUP($A732,'Raw - F'!$B:$O,7,FALSE),""),"0","")</f>
        <v>Open</v>
      </c>
      <c r="G732" s="2">
        <f>IFERROR(IF(VLOOKUP($A732,'Raw - F'!$B:$O,11,FALSE)&gt;1,VLOOKUP($A732,'Raw - F'!$B:$O,11,FALSE),IF(VLOOKUP($A732,'Raw - F'!$B:$M,12,FALSE)&lt;&gt;"",VLOOKUP($A732,'Raw - F'!$B:$M,12,FALSE),"")),"")</f>
        <v>3</v>
      </c>
      <c r="H732" s="4" t="str">
        <f>IFERROR(VLOOKUP($A732,'Raw - F'!$B:$O,13,FALSE),"")</f>
        <v>71-90</v>
      </c>
      <c r="I732" s="2" t="str">
        <f>IFERROR(VLOOKUP($A732,'Raw - F'!$B:$O,10,FALSE),"")</f>
        <v>A</v>
      </c>
      <c r="J732" s="2" t="str">
        <f>IFERROR(VLOOKUP($A732,'Raw - F'!$B:$P,15,FALSE),"")</f>
        <v>5f</v>
      </c>
      <c r="K732" s="16" t="str">
        <f>SUBSTITUTE(IFERROR(VLOOKUP($A732,'Raw - F'!$B:$X,23,FALSE),""),0,"")</f>
        <v/>
      </c>
      <c r="L732" s="22" t="str">
        <f>IF(VLOOKUP($A732,'Raw - F'!$B:$AA,24,FALSE)="","",VLOOKUP($A732,'Raw - F'!$B:$AA,24,FALSE))</f>
        <v/>
      </c>
      <c r="M732" s="16" t="str">
        <f>SUBSTITUTE(IFERROR(VLOOKUP($A732,'Raw - F'!$B:$X,22,FALSE),""),0,"")</f>
        <v/>
      </c>
      <c r="N732" s="16" t="str">
        <f>SUBSTITUTE(IFERROR(VLOOKUP($A732,'Raw - F'!$B:$X,8,FALSE),""),0,"")</f>
        <v/>
      </c>
      <c r="O732" s="16" t="str">
        <f>SUBSTITUTE(IFERROR(VLOOKUP($A732,'Raw - F'!$B:$AA,25,FALSE),""),0,"")</f>
        <v/>
      </c>
      <c r="P732" s="16" t="str">
        <f>SUBSTITUTE(IFERROR(VLOOKUP($A732,'Raw - F'!$B:$AA,21,FALSE),""),0,"")</f>
        <v/>
      </c>
    </row>
    <row r="733" spans="1:16" x14ac:dyDescent="0.35">
      <c r="A733">
        <v>724</v>
      </c>
      <c r="B733" s="9">
        <f>IFERROR(VLOOKUP($A733,'Raw - F'!$B:$R,2,FALSE),"")</f>
        <v>44349</v>
      </c>
      <c r="C733" s="2" t="str">
        <f>IFERROR(VLOOKUP($A733,'Raw - F'!$B:$R,3,FALSE),"")</f>
        <v>NOTTINGHAM</v>
      </c>
      <c r="D733" s="2" t="str">
        <f>IFERROR(VLOOKUP($A733,'Raw - F'!$B:$R,6,FALSE),"")</f>
        <v>Hcap</v>
      </c>
      <c r="E733" s="2" t="str">
        <f>SUBSTITUTE(IFERROR(VLOOKUP($A733,'Raw - F'!$B:$O,9,FALSE),""),"0","")</f>
        <v>3yo</v>
      </c>
      <c r="F733" s="2" t="str">
        <f>SUBSTITUTE(IFERROR(VLOOKUP($A733,'Raw - F'!$B:$O,7,FALSE),""),"0","")</f>
        <v>Open</v>
      </c>
      <c r="G733" s="2">
        <f>IFERROR(IF(VLOOKUP($A733,'Raw - F'!$B:$O,11,FALSE)&gt;1,VLOOKUP($A733,'Raw - F'!$B:$O,11,FALSE),IF(VLOOKUP($A733,'Raw - F'!$B:$M,12,FALSE)&lt;&gt;"",VLOOKUP($A733,'Raw - F'!$B:$M,12,FALSE),"")),"")</f>
        <v>4</v>
      </c>
      <c r="H733" s="4" t="str">
        <f>IFERROR(VLOOKUP($A733,'Raw - F'!$B:$O,13,FALSE),"")</f>
        <v>66-85</v>
      </c>
      <c r="I733" s="2" t="str">
        <f>IFERROR(VLOOKUP($A733,'Raw - F'!$B:$O,10,FALSE),"")</f>
        <v>A</v>
      </c>
      <c r="J733" s="2" t="str">
        <f>IFERROR(VLOOKUP($A733,'Raw - F'!$B:$P,15,FALSE),"")</f>
        <v>1m</v>
      </c>
      <c r="K733" s="16" t="str">
        <f>SUBSTITUTE(IFERROR(VLOOKUP($A733,'Raw - F'!$B:$X,23,FALSE),""),0,"")</f>
        <v xml:space="preserve"> </v>
      </c>
      <c r="L733" s="22" t="str">
        <f>IF(VLOOKUP($A733,'Raw - F'!$B:$AA,24,FALSE)="","",VLOOKUP($A733,'Raw - F'!$B:$AA,24,FALSE))</f>
        <v/>
      </c>
      <c r="M733" s="16" t="str">
        <f>SUBSTITUTE(IFERROR(VLOOKUP($A733,'Raw - F'!$B:$X,22,FALSE),""),0,"")</f>
        <v xml:space="preserve"> </v>
      </c>
      <c r="N733" s="16" t="str">
        <f>SUBSTITUTE(IFERROR(VLOOKUP($A733,'Raw - F'!$B:$X,8,FALSE),""),0,"")</f>
        <v/>
      </c>
      <c r="O733" s="16" t="str">
        <f>SUBSTITUTE(IFERROR(VLOOKUP($A733,'Raw - F'!$B:$AA,25,FALSE),""),0,"")</f>
        <v/>
      </c>
      <c r="P733" s="16" t="str">
        <f>SUBSTITUTE(IFERROR(VLOOKUP($A733,'Raw - F'!$B:$AA,21,FALSE),""),0,"")</f>
        <v/>
      </c>
    </row>
    <row r="734" spans="1:16" x14ac:dyDescent="0.35">
      <c r="A734">
        <v>725</v>
      </c>
      <c r="B734" s="9">
        <f>IFERROR(VLOOKUP($A734,'Raw - F'!$B:$R,2,FALSE),"")</f>
        <v>44349</v>
      </c>
      <c r="C734" s="2" t="str">
        <f>IFERROR(VLOOKUP($A734,'Raw - F'!$B:$R,3,FALSE),"")</f>
        <v>NOTTINGHAM</v>
      </c>
      <c r="D734" s="2" t="str">
        <f>IFERROR(VLOOKUP($A734,'Raw - F'!$B:$R,6,FALSE),"")</f>
        <v>Hcap</v>
      </c>
      <c r="E734" s="2" t="str">
        <f>SUBSTITUTE(IFERROR(VLOOKUP($A734,'Raw - F'!$B:$O,9,FALSE),""),"0","")</f>
        <v>4yo+</v>
      </c>
      <c r="F734" s="2" t="str">
        <f>SUBSTITUTE(IFERROR(VLOOKUP($A734,'Raw - F'!$B:$O,7,FALSE),""),"0","")</f>
        <v>Open</v>
      </c>
      <c r="G734" s="2">
        <f>IFERROR(IF(VLOOKUP($A734,'Raw - F'!$B:$O,11,FALSE)&gt;1,VLOOKUP($A734,'Raw - F'!$B:$O,11,FALSE),IF(VLOOKUP($A734,'Raw - F'!$B:$M,12,FALSE)&lt;&gt;"",VLOOKUP($A734,'Raw - F'!$B:$M,12,FALSE),"")),"")</f>
        <v>5</v>
      </c>
      <c r="H734" s="4" t="str">
        <f>IFERROR(VLOOKUP($A734,'Raw - F'!$B:$O,13,FALSE),"")</f>
        <v>51-70</v>
      </c>
      <c r="I734" s="2" t="str">
        <f>IFERROR(VLOOKUP($A734,'Raw - F'!$B:$O,10,FALSE),"")</f>
        <v>F</v>
      </c>
      <c r="J734" s="2" t="str">
        <f>IFERROR(VLOOKUP($A734,'Raw - F'!$B:$P,15,FALSE),"")</f>
        <v>6f</v>
      </c>
      <c r="K734" s="16" t="str">
        <f>SUBSTITUTE(IFERROR(VLOOKUP($A734,'Raw - F'!$B:$X,23,FALSE),""),0,"")</f>
        <v xml:space="preserve"> </v>
      </c>
      <c r="L734" s="22" t="str">
        <f>IF(VLOOKUP($A734,'Raw - F'!$B:$AA,24,FALSE)="","",VLOOKUP($A734,'Raw - F'!$B:$AA,24,FALSE))</f>
        <v/>
      </c>
      <c r="M734" s="16" t="str">
        <f>SUBSTITUTE(IFERROR(VLOOKUP($A734,'Raw - F'!$B:$X,22,FALSE),""),0,"")</f>
        <v xml:space="preserve"> </v>
      </c>
      <c r="N734" s="16" t="str">
        <f>SUBSTITUTE(IFERROR(VLOOKUP($A734,'Raw - F'!$B:$X,8,FALSE),""),0,"")</f>
        <v/>
      </c>
      <c r="O734" s="16" t="str">
        <f>SUBSTITUTE(IFERROR(VLOOKUP($A734,'Raw - F'!$B:$AA,25,FALSE),""),0,"")</f>
        <v/>
      </c>
      <c r="P734" s="16" t="str">
        <f>SUBSTITUTE(IFERROR(VLOOKUP($A734,'Raw - F'!$B:$AA,21,FALSE),""),0,"")</f>
        <v/>
      </c>
    </row>
    <row r="735" spans="1:16" x14ac:dyDescent="0.35">
      <c r="A735">
        <v>726</v>
      </c>
      <c r="B735" s="9">
        <f>IFERROR(VLOOKUP($A735,'Raw - F'!$B:$R,2,FALSE),"")</f>
        <v>44349</v>
      </c>
      <c r="C735" s="2" t="str">
        <f>IFERROR(VLOOKUP($A735,'Raw - F'!$B:$R,3,FALSE),"")</f>
        <v>NOTTINGHAM</v>
      </c>
      <c r="D735" s="2" t="str">
        <f>IFERROR(VLOOKUP($A735,'Raw - F'!$B:$R,6,FALSE),"")</f>
        <v>Hcap</v>
      </c>
      <c r="E735" s="2" t="str">
        <f>SUBSTITUTE(IFERROR(VLOOKUP($A735,'Raw - F'!$B:$O,9,FALSE),""),"0","")</f>
        <v>3yo</v>
      </c>
      <c r="F735" s="2" t="str">
        <f>SUBSTITUTE(IFERROR(VLOOKUP($A735,'Raw - F'!$B:$O,7,FALSE),""),"0","")</f>
        <v>Open</v>
      </c>
      <c r="G735" s="2">
        <f>IFERROR(IF(VLOOKUP($A735,'Raw - F'!$B:$O,11,FALSE)&gt;1,VLOOKUP($A735,'Raw - F'!$B:$O,11,FALSE),IF(VLOOKUP($A735,'Raw - F'!$B:$M,12,FALSE)&lt;&gt;"",VLOOKUP($A735,'Raw - F'!$B:$M,12,FALSE),"")),"")</f>
        <v>5</v>
      </c>
      <c r="H735" s="4" t="str">
        <f>IFERROR(VLOOKUP($A735,'Raw - F'!$B:$O,13,FALSE),"")</f>
        <v>56-75</v>
      </c>
      <c r="I735" s="2" t="str">
        <f>IFERROR(VLOOKUP($A735,'Raw - F'!$B:$O,10,FALSE),"")</f>
        <v>A</v>
      </c>
      <c r="J735" s="2" t="str">
        <f>IFERROR(VLOOKUP($A735,'Raw - F'!$B:$P,15,FALSE),"")</f>
        <v>1m 6f</v>
      </c>
      <c r="K735" s="16" t="str">
        <f>SUBSTITUTE(IFERROR(VLOOKUP($A735,'Raw - F'!$B:$X,23,FALSE),""),0,"")</f>
        <v xml:space="preserve"> </v>
      </c>
      <c r="L735" s="22" t="str">
        <f>IF(VLOOKUP($A735,'Raw - F'!$B:$AA,24,FALSE)="","",VLOOKUP($A735,'Raw - F'!$B:$AA,24,FALSE))</f>
        <v/>
      </c>
      <c r="M735" s="16" t="str">
        <f>SUBSTITUTE(IFERROR(VLOOKUP($A735,'Raw - F'!$B:$X,22,FALSE),""),0,"")</f>
        <v xml:space="preserve"> </v>
      </c>
      <c r="N735" s="16" t="str">
        <f>SUBSTITUTE(IFERROR(VLOOKUP($A735,'Raw - F'!$B:$X,8,FALSE),""),0,"")</f>
        <v/>
      </c>
      <c r="O735" s="16" t="str">
        <f>SUBSTITUTE(IFERROR(VLOOKUP($A735,'Raw - F'!$B:$AA,25,FALSE),""),0,"")</f>
        <v/>
      </c>
      <c r="P735" s="16" t="str">
        <f>SUBSTITUTE(IFERROR(VLOOKUP($A735,'Raw - F'!$B:$AA,21,FALSE),""),0,"")</f>
        <v/>
      </c>
    </row>
    <row r="736" spans="1:16" x14ac:dyDescent="0.35">
      <c r="A736">
        <v>727</v>
      </c>
      <c r="B736" s="9">
        <f>IFERROR(VLOOKUP($A736,'Raw - F'!$B:$R,2,FALSE),"")</f>
        <v>44349</v>
      </c>
      <c r="C736" s="2" t="str">
        <f>IFERROR(VLOOKUP($A736,'Raw - F'!$B:$R,3,FALSE),"")</f>
        <v>NOTTINGHAM</v>
      </c>
      <c r="D736" s="2" t="str">
        <f>IFERROR(VLOOKUP($A736,'Raw - F'!$B:$R,6,FALSE),"")</f>
        <v>WFA</v>
      </c>
      <c r="E736" s="2" t="str">
        <f>SUBSTITUTE(IFERROR(VLOOKUP($A736,'Raw - F'!$B:$O,9,FALSE),""),"0","")</f>
        <v>2yo</v>
      </c>
      <c r="F736" s="2" t="str">
        <f>SUBSTITUTE(IFERROR(VLOOKUP($A736,'Raw - F'!$B:$O,7,FALSE),""),"0","")</f>
        <v>Mdn</v>
      </c>
      <c r="G736" s="2">
        <f>IFERROR(IF(VLOOKUP($A736,'Raw - F'!$B:$O,11,FALSE)&gt;1,VLOOKUP($A736,'Raw - F'!$B:$O,11,FALSE),IF(VLOOKUP($A736,'Raw - F'!$B:$M,12,FALSE)&lt;&gt;"",VLOOKUP($A736,'Raw - F'!$B:$M,12,FALSE),"")),"")</f>
        <v>5</v>
      </c>
      <c r="H736" s="4" t="str">
        <f>IFERROR(VLOOKUP($A736,'Raw - F'!$B:$O,13,FALSE),"")</f>
        <v>Open</v>
      </c>
      <c r="I736" s="2" t="str">
        <f>IFERROR(VLOOKUP($A736,'Raw - F'!$B:$O,10,FALSE),"")</f>
        <v>F</v>
      </c>
      <c r="J736" s="2" t="str">
        <f>IFERROR(VLOOKUP($A736,'Raw - F'!$B:$P,15,FALSE),"")</f>
        <v>5f</v>
      </c>
      <c r="K736" s="16" t="str">
        <f>SUBSTITUTE(IFERROR(VLOOKUP($A736,'Raw - F'!$B:$X,23,FALSE),""),0,"")</f>
        <v xml:space="preserve"> </v>
      </c>
      <c r="L736" s="22" t="str">
        <f>IF(VLOOKUP($A736,'Raw - F'!$B:$AA,24,FALSE)="","",VLOOKUP($A736,'Raw - F'!$B:$AA,24,FALSE))</f>
        <v/>
      </c>
      <c r="M736" s="16" t="str">
        <f>SUBSTITUTE(IFERROR(VLOOKUP($A736,'Raw - F'!$B:$X,22,FALSE),""),0,"")</f>
        <v xml:space="preserve"> </v>
      </c>
      <c r="N736" s="16" t="str">
        <f>SUBSTITUTE(IFERROR(VLOOKUP($A736,'Raw - F'!$B:$X,8,FALSE),""),0,"")</f>
        <v/>
      </c>
      <c r="O736" s="16" t="str">
        <f>SUBSTITUTE(IFERROR(VLOOKUP($A736,'Raw - F'!$B:$AA,25,FALSE),""),0,"")</f>
        <v>EBF</v>
      </c>
      <c r="P736" s="16" t="str">
        <f>SUBSTITUTE(IFERROR(VLOOKUP($A736,'Raw - F'!$B:$AA,21,FALSE),""),0,"")</f>
        <v/>
      </c>
    </row>
    <row r="737" spans="1:16" x14ac:dyDescent="0.35">
      <c r="A737">
        <v>728</v>
      </c>
      <c r="B737" s="9">
        <f>IFERROR(VLOOKUP($A737,'Raw - F'!$B:$R,2,FALSE),"")</f>
        <v>44349</v>
      </c>
      <c r="C737" s="2" t="str">
        <f>IFERROR(VLOOKUP($A737,'Raw - F'!$B:$R,3,FALSE),"")</f>
        <v>NOTTINGHAM</v>
      </c>
      <c r="D737" s="2" t="str">
        <f>IFERROR(VLOOKUP($A737,'Raw - F'!$B:$R,6,FALSE),"")</f>
        <v>Hcap</v>
      </c>
      <c r="E737" s="2" t="str">
        <f>SUBSTITUTE(IFERROR(VLOOKUP($A737,'Raw - F'!$B:$O,9,FALSE),""),"0","")</f>
        <v>4yo+</v>
      </c>
      <c r="F737" s="2" t="str">
        <f>SUBSTITUTE(IFERROR(VLOOKUP($A737,'Raw - F'!$B:$O,7,FALSE),""),"0","")</f>
        <v>Open</v>
      </c>
      <c r="G737" s="2">
        <f>IFERROR(IF(VLOOKUP($A737,'Raw - F'!$B:$O,11,FALSE)&gt;1,VLOOKUP($A737,'Raw - F'!$B:$O,11,FALSE),IF(VLOOKUP($A737,'Raw - F'!$B:$M,12,FALSE)&lt;&gt;"",VLOOKUP($A737,'Raw - F'!$B:$M,12,FALSE),"")),"")</f>
        <v>6</v>
      </c>
      <c r="H737" s="4" t="str">
        <f>IFERROR(VLOOKUP($A737,'Raw - F'!$B:$O,13,FALSE),"")</f>
        <v>46-55</v>
      </c>
      <c r="I737" s="2" t="str">
        <f>IFERROR(VLOOKUP($A737,'Raw - F'!$B:$O,10,FALSE),"")</f>
        <v>A</v>
      </c>
      <c r="J737" s="2" t="str">
        <f>IFERROR(VLOOKUP($A737,'Raw - F'!$B:$P,15,FALSE),"")</f>
        <v>1m</v>
      </c>
      <c r="K737" s="16" t="str">
        <f>SUBSTITUTE(IFERROR(VLOOKUP($A737,'Raw - F'!$B:$X,23,FALSE),""),0,"")</f>
        <v xml:space="preserve"> </v>
      </c>
      <c r="L737" s="22" t="str">
        <f>IF(VLOOKUP($A737,'Raw - F'!$B:$AA,24,FALSE)="","",VLOOKUP($A737,'Raw - F'!$B:$AA,24,FALSE))</f>
        <v/>
      </c>
      <c r="M737" s="16" t="str">
        <f>SUBSTITUTE(IFERROR(VLOOKUP($A737,'Raw - F'!$B:$X,22,FALSE),""),0,"")</f>
        <v xml:space="preserve"> </v>
      </c>
      <c r="N737" s="16" t="str">
        <f>SUBSTITUTE(IFERROR(VLOOKUP($A737,'Raw - F'!$B:$X,8,FALSE),""),0,"")</f>
        <v/>
      </c>
      <c r="O737" s="16" t="str">
        <f>SUBSTITUTE(IFERROR(VLOOKUP($A737,'Raw - F'!$B:$AA,25,FALSE),""),0,"")</f>
        <v/>
      </c>
      <c r="P737" s="16" t="str">
        <f>SUBSTITUTE(IFERROR(VLOOKUP($A737,'Raw - F'!$B:$AA,21,FALSE),""),0,"")</f>
        <v>App</v>
      </c>
    </row>
    <row r="738" spans="1:16" x14ac:dyDescent="0.35">
      <c r="A738">
        <v>729</v>
      </c>
      <c r="B738" s="9">
        <f>IFERROR(VLOOKUP($A738,'Raw - F'!$B:$R,2,FALSE),"")</f>
        <v>44349</v>
      </c>
      <c r="C738" s="2" t="str">
        <f>IFERROR(VLOOKUP($A738,'Raw - F'!$B:$R,3,FALSE),"")</f>
        <v>NOTTINGHAM</v>
      </c>
      <c r="D738" s="2" t="str">
        <f>IFERROR(VLOOKUP($A738,'Raw - F'!$B:$R,6,FALSE),"")</f>
        <v>Hcap</v>
      </c>
      <c r="E738" s="2" t="str">
        <f>SUBSTITUTE(IFERROR(VLOOKUP($A738,'Raw - F'!$B:$O,9,FALSE),""),"0","")</f>
        <v>4yo+</v>
      </c>
      <c r="F738" s="2" t="str">
        <f>SUBSTITUTE(IFERROR(VLOOKUP($A738,'Raw - F'!$B:$O,7,FALSE),""),"0","")</f>
        <v>Open</v>
      </c>
      <c r="G738" s="2">
        <f>IFERROR(IF(VLOOKUP($A738,'Raw - F'!$B:$O,11,FALSE)&gt;1,VLOOKUP($A738,'Raw - F'!$B:$O,11,FALSE),IF(VLOOKUP($A738,'Raw - F'!$B:$M,12,FALSE)&lt;&gt;"",VLOOKUP($A738,'Raw - F'!$B:$M,12,FALSE),"")),"")</f>
        <v>6</v>
      </c>
      <c r="H738" s="4" t="str">
        <f>IFERROR(VLOOKUP($A738,'Raw - F'!$B:$O,13,FALSE),"")</f>
        <v>46-60</v>
      </c>
      <c r="I738" s="2" t="str">
        <f>IFERROR(VLOOKUP($A738,'Raw - F'!$B:$O,10,FALSE),"")</f>
        <v>A</v>
      </c>
      <c r="J738" s="2" t="str">
        <f>IFERROR(VLOOKUP($A738,'Raw - F'!$B:$P,15,FALSE),"")</f>
        <v>1m 2f</v>
      </c>
      <c r="K738" s="16" t="str">
        <f>SUBSTITUTE(IFERROR(VLOOKUP($A738,'Raw - F'!$B:$X,23,FALSE),""),0,"")</f>
        <v xml:space="preserve"> </v>
      </c>
      <c r="L738" s="22" t="str">
        <f>IF(VLOOKUP($A738,'Raw - F'!$B:$AA,24,FALSE)="","",VLOOKUP($A738,'Raw - F'!$B:$AA,24,FALSE))</f>
        <v/>
      </c>
      <c r="M738" s="16" t="str">
        <f>SUBSTITUTE(IFERROR(VLOOKUP($A738,'Raw - F'!$B:$X,22,FALSE),""),0,"")</f>
        <v xml:space="preserve"> </v>
      </c>
      <c r="N738" s="16" t="str">
        <f>SUBSTITUTE(IFERROR(VLOOKUP($A738,'Raw - F'!$B:$X,8,FALSE),""),0,"")</f>
        <v/>
      </c>
      <c r="O738" s="16" t="str">
        <f>SUBSTITUTE(IFERROR(VLOOKUP($A738,'Raw - F'!$B:$AA,25,FALSE),""),0,"")</f>
        <v/>
      </c>
      <c r="P738" s="16" t="str">
        <f>SUBSTITUTE(IFERROR(VLOOKUP($A738,'Raw - F'!$B:$AA,21,FALSE),""),0,"")</f>
        <v/>
      </c>
    </row>
    <row r="739" spans="1:16" x14ac:dyDescent="0.35">
      <c r="A739">
        <v>730</v>
      </c>
      <c r="B739" s="9">
        <f>IFERROR(VLOOKUP($A739,'Raw - F'!$B:$R,2,FALSE),"")</f>
        <v>44349</v>
      </c>
      <c r="C739" s="2" t="str">
        <f>IFERROR(VLOOKUP($A739,'Raw - F'!$B:$R,3,FALSE),"")</f>
        <v>RIPON</v>
      </c>
      <c r="D739" s="2" t="str">
        <f>IFERROR(VLOOKUP($A739,'Raw - F'!$B:$R,6,FALSE),"")</f>
        <v>Hcap</v>
      </c>
      <c r="E739" s="2" t="str">
        <f>SUBSTITUTE(IFERROR(VLOOKUP($A739,'Raw - F'!$B:$O,9,FALSE),""),"0","")</f>
        <v>4yo+</v>
      </c>
      <c r="F739" s="2" t="str">
        <f>SUBSTITUTE(IFERROR(VLOOKUP($A739,'Raw - F'!$B:$O,7,FALSE),""),"0","")</f>
        <v>Open</v>
      </c>
      <c r="G739" s="2">
        <f>IFERROR(IF(VLOOKUP($A739,'Raw - F'!$B:$O,11,FALSE)&gt;1,VLOOKUP($A739,'Raw - F'!$B:$O,11,FALSE),IF(VLOOKUP($A739,'Raw - F'!$B:$M,12,FALSE)&lt;&gt;"",VLOOKUP($A739,'Raw - F'!$B:$M,12,FALSE),"")),"")</f>
        <v>5</v>
      </c>
      <c r="H739" s="4" t="str">
        <f>IFERROR(VLOOKUP($A739,'Raw - F'!$B:$O,13,FALSE),"")</f>
        <v>51-70</v>
      </c>
      <c r="I739" s="2" t="str">
        <f>IFERROR(VLOOKUP($A739,'Raw - F'!$B:$O,10,FALSE),"")</f>
        <v>A</v>
      </c>
      <c r="J739" s="2" t="str">
        <f>IFERROR(VLOOKUP($A739,'Raw - F'!$B:$P,15,FALSE),"")</f>
        <v>5f</v>
      </c>
      <c r="K739" s="16" t="str">
        <f>SUBSTITUTE(IFERROR(VLOOKUP($A739,'Raw - F'!$B:$X,23,FALSE),""),0,"")</f>
        <v/>
      </c>
      <c r="L739" s="22" t="str">
        <f>IF(VLOOKUP($A739,'Raw - F'!$B:$AA,24,FALSE)="","",VLOOKUP($A739,'Raw - F'!$B:$AA,24,FALSE))</f>
        <v/>
      </c>
      <c r="M739" s="16" t="str">
        <f>SUBSTITUTE(IFERROR(VLOOKUP($A739,'Raw - F'!$B:$X,22,FALSE),""),0,"")</f>
        <v/>
      </c>
      <c r="N739" s="16" t="str">
        <f>SUBSTITUTE(IFERROR(VLOOKUP($A739,'Raw - F'!$B:$X,8,FALSE),""),0,"")</f>
        <v/>
      </c>
      <c r="O739" s="16" t="str">
        <f>SUBSTITUTE(IFERROR(VLOOKUP($A739,'Raw - F'!$B:$AA,25,FALSE),""),0,"")</f>
        <v/>
      </c>
      <c r="P739" s="16" t="str">
        <f>SUBSTITUTE(IFERROR(VLOOKUP($A739,'Raw - F'!$B:$AA,21,FALSE),""),0,"")</f>
        <v/>
      </c>
    </row>
    <row r="740" spans="1:16" x14ac:dyDescent="0.35">
      <c r="A740">
        <v>731</v>
      </c>
      <c r="B740" s="9">
        <f>IFERROR(VLOOKUP($A740,'Raw - F'!$B:$R,2,FALSE),"")</f>
        <v>44349</v>
      </c>
      <c r="C740" s="2" t="str">
        <f>IFERROR(VLOOKUP($A740,'Raw - F'!$B:$R,3,FALSE),"")</f>
        <v>RIPON</v>
      </c>
      <c r="D740" s="2" t="str">
        <f>IFERROR(VLOOKUP($A740,'Raw - F'!$B:$R,6,FALSE),"")</f>
        <v>Hcap</v>
      </c>
      <c r="E740" s="2" t="str">
        <f>SUBSTITUTE(IFERROR(VLOOKUP($A740,'Raw - F'!$B:$O,9,FALSE),""),"0","")</f>
        <v>4yo+</v>
      </c>
      <c r="F740" s="2" t="str">
        <f>SUBSTITUTE(IFERROR(VLOOKUP($A740,'Raw - F'!$B:$O,7,FALSE),""),"0","")</f>
        <v>Open</v>
      </c>
      <c r="G740" s="2">
        <f>IFERROR(IF(VLOOKUP($A740,'Raw - F'!$B:$O,11,FALSE)&gt;1,VLOOKUP($A740,'Raw - F'!$B:$O,11,FALSE),IF(VLOOKUP($A740,'Raw - F'!$B:$M,12,FALSE)&lt;&gt;"",VLOOKUP($A740,'Raw - F'!$B:$M,12,FALSE),"")),"")</f>
        <v>3</v>
      </c>
      <c r="H740" s="4" t="str">
        <f>IFERROR(VLOOKUP($A740,'Raw - F'!$B:$O,13,FALSE),"")</f>
        <v>76-95</v>
      </c>
      <c r="I740" s="2" t="str">
        <f>IFERROR(VLOOKUP($A740,'Raw - F'!$B:$O,10,FALSE),"")</f>
        <v>A</v>
      </c>
      <c r="J740" s="2" t="str">
        <f>IFERROR(VLOOKUP($A740,'Raw - F'!$B:$P,15,FALSE),"")</f>
        <v>6f</v>
      </c>
      <c r="K740" s="16" t="str">
        <f>SUBSTITUTE(IFERROR(VLOOKUP($A740,'Raw - F'!$B:$X,23,FALSE),""),0,"")</f>
        <v xml:space="preserve"> </v>
      </c>
      <c r="L740" s="22" t="str">
        <f>IF(VLOOKUP($A740,'Raw - F'!$B:$AA,24,FALSE)="","",VLOOKUP($A740,'Raw - F'!$B:$AA,24,FALSE))</f>
        <v/>
      </c>
      <c r="M740" s="16" t="str">
        <f>SUBSTITUTE(IFERROR(VLOOKUP($A740,'Raw - F'!$B:$X,22,FALSE),""),0,"")</f>
        <v xml:space="preserve"> </v>
      </c>
      <c r="N740" s="16" t="str">
        <f>SUBSTITUTE(IFERROR(VLOOKUP($A740,'Raw - F'!$B:$X,8,FALSE),""),0,"")</f>
        <v/>
      </c>
      <c r="O740" s="16" t="str">
        <f>SUBSTITUTE(IFERROR(VLOOKUP($A740,'Raw - F'!$B:$AA,25,FALSE),""),0,"")</f>
        <v/>
      </c>
      <c r="P740" s="16" t="str">
        <f>SUBSTITUTE(IFERROR(VLOOKUP($A740,'Raw - F'!$B:$AA,21,FALSE),""),0,"")</f>
        <v/>
      </c>
    </row>
    <row r="741" spans="1:16" x14ac:dyDescent="0.35">
      <c r="A741">
        <v>732</v>
      </c>
      <c r="B741" s="9">
        <f>IFERROR(VLOOKUP($A741,'Raw - F'!$B:$R,2,FALSE),"")</f>
        <v>44349</v>
      </c>
      <c r="C741" s="2" t="str">
        <f>IFERROR(VLOOKUP($A741,'Raw - F'!$B:$R,3,FALSE),"")</f>
        <v>RIPON</v>
      </c>
      <c r="D741" s="2" t="str">
        <f>IFERROR(VLOOKUP($A741,'Raw - F'!$B:$R,6,FALSE),"")</f>
        <v>Hcap</v>
      </c>
      <c r="E741" s="2" t="str">
        <f>SUBSTITUTE(IFERROR(VLOOKUP($A741,'Raw - F'!$B:$O,9,FALSE),""),"0","")</f>
        <v>3yo</v>
      </c>
      <c r="F741" s="2" t="str">
        <f>SUBSTITUTE(IFERROR(VLOOKUP($A741,'Raw - F'!$B:$O,7,FALSE),""),"0","")</f>
        <v>Open</v>
      </c>
      <c r="G741" s="2">
        <f>IFERROR(IF(VLOOKUP($A741,'Raw - F'!$B:$O,11,FALSE)&gt;1,VLOOKUP($A741,'Raw - F'!$B:$O,11,FALSE),IF(VLOOKUP($A741,'Raw - F'!$B:$M,12,FALSE)&lt;&gt;"",VLOOKUP($A741,'Raw - F'!$B:$M,12,FALSE),"")),"")</f>
        <v>5</v>
      </c>
      <c r="H741" s="4" t="str">
        <f>IFERROR(VLOOKUP($A741,'Raw - F'!$B:$O,13,FALSE),"")</f>
        <v>56-75</v>
      </c>
      <c r="I741" s="2" t="str">
        <f>IFERROR(VLOOKUP($A741,'Raw - F'!$B:$O,10,FALSE),"")</f>
        <v>A</v>
      </c>
      <c r="J741" s="2" t="str">
        <f>IFERROR(VLOOKUP($A741,'Raw - F'!$B:$P,15,FALSE),"")</f>
        <v>6f</v>
      </c>
      <c r="K741" s="16" t="str">
        <f>SUBSTITUTE(IFERROR(VLOOKUP($A741,'Raw - F'!$B:$X,23,FALSE),""),0,"")</f>
        <v xml:space="preserve"> </v>
      </c>
      <c r="L741" s="22" t="str">
        <f>IF(VLOOKUP($A741,'Raw - F'!$B:$AA,24,FALSE)="","",VLOOKUP($A741,'Raw - F'!$B:$AA,24,FALSE))</f>
        <v/>
      </c>
      <c r="M741" s="16" t="str">
        <f>SUBSTITUTE(IFERROR(VLOOKUP($A741,'Raw - F'!$B:$X,22,FALSE),""),0,"")</f>
        <v xml:space="preserve"> </v>
      </c>
      <c r="N741" s="16" t="str">
        <f>SUBSTITUTE(IFERROR(VLOOKUP($A741,'Raw - F'!$B:$X,8,FALSE),""),0,"")</f>
        <v/>
      </c>
      <c r="O741" s="16" t="str">
        <f>SUBSTITUTE(IFERROR(VLOOKUP($A741,'Raw - F'!$B:$AA,25,FALSE),""),0,"")</f>
        <v/>
      </c>
      <c r="P741" s="16" t="str">
        <f>SUBSTITUTE(IFERROR(VLOOKUP($A741,'Raw - F'!$B:$AA,21,FALSE),""),0,"")</f>
        <v/>
      </c>
    </row>
    <row r="742" spans="1:16" x14ac:dyDescent="0.35">
      <c r="A742">
        <v>733</v>
      </c>
      <c r="B742" s="9">
        <f>IFERROR(VLOOKUP($A742,'Raw - F'!$B:$R,2,FALSE),"")</f>
        <v>44349</v>
      </c>
      <c r="C742" s="2" t="str">
        <f>IFERROR(VLOOKUP($A742,'Raw - F'!$B:$R,3,FALSE),"")</f>
        <v>RIPON</v>
      </c>
      <c r="D742" s="2" t="str">
        <f>IFERROR(VLOOKUP($A742,'Raw - F'!$B:$R,6,FALSE),"")</f>
        <v>Hcap</v>
      </c>
      <c r="E742" s="2" t="str">
        <f>SUBSTITUTE(IFERROR(VLOOKUP($A742,'Raw - F'!$B:$O,9,FALSE),""),"0","")</f>
        <v>3yo</v>
      </c>
      <c r="F742" s="2" t="str">
        <f>SUBSTITUTE(IFERROR(VLOOKUP($A742,'Raw - F'!$B:$O,7,FALSE),""),"0","")</f>
        <v>Open</v>
      </c>
      <c r="G742" s="2">
        <f>IFERROR(IF(VLOOKUP($A742,'Raw - F'!$B:$O,11,FALSE)&gt;1,VLOOKUP($A742,'Raw - F'!$B:$O,11,FALSE),IF(VLOOKUP($A742,'Raw - F'!$B:$M,12,FALSE)&lt;&gt;"",VLOOKUP($A742,'Raw - F'!$B:$M,12,FALSE),"")),"")</f>
        <v>5</v>
      </c>
      <c r="H742" s="4" t="str">
        <f>IFERROR(VLOOKUP($A742,'Raw - F'!$B:$O,13,FALSE),"")</f>
        <v>51-70</v>
      </c>
      <c r="I742" s="2" t="str">
        <f>IFERROR(VLOOKUP($A742,'Raw - F'!$B:$O,10,FALSE),"")</f>
        <v>A</v>
      </c>
      <c r="J742" s="2" t="str">
        <f>IFERROR(VLOOKUP($A742,'Raw - F'!$B:$P,15,FALSE),"")</f>
        <v>1m</v>
      </c>
      <c r="K742" s="16" t="str">
        <f>SUBSTITUTE(IFERROR(VLOOKUP($A742,'Raw - F'!$B:$X,23,FALSE),""),0,"")</f>
        <v xml:space="preserve"> </v>
      </c>
      <c r="L742" s="22" t="str">
        <f>IF(VLOOKUP($A742,'Raw - F'!$B:$AA,24,FALSE)="","",VLOOKUP($A742,'Raw - F'!$B:$AA,24,FALSE))</f>
        <v/>
      </c>
      <c r="M742" s="16" t="str">
        <f>SUBSTITUTE(IFERROR(VLOOKUP($A742,'Raw - F'!$B:$X,22,FALSE),""),0,"")</f>
        <v xml:space="preserve"> </v>
      </c>
      <c r="N742" s="16" t="str">
        <f>SUBSTITUTE(IFERROR(VLOOKUP($A742,'Raw - F'!$B:$X,8,FALSE),""),0,"")</f>
        <v/>
      </c>
      <c r="O742" s="16" t="str">
        <f>SUBSTITUTE(IFERROR(VLOOKUP($A742,'Raw - F'!$B:$AA,25,FALSE),""),0,"")</f>
        <v/>
      </c>
      <c r="P742" s="16" t="str">
        <f>SUBSTITUTE(IFERROR(VLOOKUP($A742,'Raw - F'!$B:$AA,21,FALSE),""),0,"")</f>
        <v/>
      </c>
    </row>
    <row r="743" spans="1:16" x14ac:dyDescent="0.35">
      <c r="A743">
        <v>734</v>
      </c>
      <c r="B743" s="9">
        <f>IFERROR(VLOOKUP($A743,'Raw - F'!$B:$R,2,FALSE),"")</f>
        <v>44349</v>
      </c>
      <c r="C743" s="2" t="str">
        <f>IFERROR(VLOOKUP($A743,'Raw - F'!$B:$R,3,FALSE),"")</f>
        <v>RIPON</v>
      </c>
      <c r="D743" s="2" t="str">
        <f>IFERROR(VLOOKUP($A743,'Raw - F'!$B:$R,6,FALSE),"")</f>
        <v>Hcap</v>
      </c>
      <c r="E743" s="2" t="str">
        <f>SUBSTITUTE(IFERROR(VLOOKUP($A743,'Raw - F'!$B:$O,9,FALSE),""),"0","")</f>
        <v>4yo+</v>
      </c>
      <c r="F743" s="2" t="str">
        <f>SUBSTITUTE(IFERROR(VLOOKUP($A743,'Raw - F'!$B:$O,7,FALSE),""),"0","")</f>
        <v>Open</v>
      </c>
      <c r="G743" s="2">
        <f>IFERROR(IF(VLOOKUP($A743,'Raw - F'!$B:$O,11,FALSE)&gt;1,VLOOKUP($A743,'Raw - F'!$B:$O,11,FALSE),IF(VLOOKUP($A743,'Raw - F'!$B:$M,12,FALSE)&lt;&gt;"",VLOOKUP($A743,'Raw - F'!$B:$M,12,FALSE),"")),"")</f>
        <v>5</v>
      </c>
      <c r="H743" s="4" t="str">
        <f>IFERROR(VLOOKUP($A743,'Raw - F'!$B:$O,13,FALSE),"")</f>
        <v>56-75</v>
      </c>
      <c r="I743" s="2" t="str">
        <f>IFERROR(VLOOKUP($A743,'Raw - F'!$B:$O,10,FALSE),"")</f>
        <v>A</v>
      </c>
      <c r="J743" s="2" t="str">
        <f>IFERROR(VLOOKUP($A743,'Raw - F'!$B:$P,15,FALSE),"")</f>
        <v>2m+</v>
      </c>
      <c r="K743" s="16" t="str">
        <f>SUBSTITUTE(IFERROR(VLOOKUP($A743,'Raw - F'!$B:$X,23,FALSE),""),0,"")</f>
        <v xml:space="preserve"> </v>
      </c>
      <c r="L743" s="22" t="str">
        <f>IF(VLOOKUP($A743,'Raw - F'!$B:$AA,24,FALSE)="","",VLOOKUP($A743,'Raw - F'!$B:$AA,24,FALSE))</f>
        <v/>
      </c>
      <c r="M743" s="16" t="str">
        <f>SUBSTITUTE(IFERROR(VLOOKUP($A743,'Raw - F'!$B:$X,22,FALSE),""),0,"")</f>
        <v xml:space="preserve"> </v>
      </c>
      <c r="N743" s="16" t="str">
        <f>SUBSTITUTE(IFERROR(VLOOKUP($A743,'Raw - F'!$B:$X,8,FALSE),""),0,"")</f>
        <v/>
      </c>
      <c r="O743" s="16" t="str">
        <f>SUBSTITUTE(IFERROR(VLOOKUP($A743,'Raw - F'!$B:$AA,25,FALSE),""),0,"")</f>
        <v/>
      </c>
      <c r="P743" s="16" t="str">
        <f>SUBSTITUTE(IFERROR(VLOOKUP($A743,'Raw - F'!$B:$AA,21,FALSE),""),0,"")</f>
        <v/>
      </c>
    </row>
    <row r="744" spans="1:16" x14ac:dyDescent="0.35">
      <c r="A744">
        <v>735</v>
      </c>
      <c r="B744" s="9">
        <f>IFERROR(VLOOKUP($A744,'Raw - F'!$B:$R,2,FALSE),"")</f>
        <v>44349</v>
      </c>
      <c r="C744" s="2" t="str">
        <f>IFERROR(VLOOKUP($A744,'Raw - F'!$B:$R,3,FALSE),"")</f>
        <v>RIPON</v>
      </c>
      <c r="D744" s="2" t="str">
        <f>IFERROR(VLOOKUP($A744,'Raw - F'!$B:$R,6,FALSE),"")</f>
        <v>WFA</v>
      </c>
      <c r="E744" s="2" t="str">
        <f>SUBSTITUTE(IFERROR(VLOOKUP($A744,'Raw - F'!$B:$O,9,FALSE),""),"0","")</f>
        <v>3yo+</v>
      </c>
      <c r="F744" s="2" t="str">
        <f>SUBSTITUTE(IFERROR(VLOOKUP($A744,'Raw - F'!$B:$O,7,FALSE),""),"0","")</f>
        <v>Nov</v>
      </c>
      <c r="G744" s="2">
        <f>IFERROR(IF(VLOOKUP($A744,'Raw - F'!$B:$O,11,FALSE)&gt;1,VLOOKUP($A744,'Raw - F'!$B:$O,11,FALSE),IF(VLOOKUP($A744,'Raw - F'!$B:$M,12,FALSE)&lt;&gt;"",VLOOKUP($A744,'Raw - F'!$B:$M,12,FALSE),"")),"")</f>
        <v>5</v>
      </c>
      <c r="H744" s="4" t="str">
        <f>IFERROR(VLOOKUP($A744,'Raw - F'!$B:$O,13,FALSE),"")</f>
        <v>Open</v>
      </c>
      <c r="I744" s="2" t="str">
        <f>IFERROR(VLOOKUP($A744,'Raw - F'!$B:$O,10,FALSE),"")</f>
        <v>A</v>
      </c>
      <c r="J744" s="2" t="str">
        <f>IFERROR(VLOOKUP($A744,'Raw - F'!$B:$P,15,FALSE),"")</f>
        <v>1m 3f</v>
      </c>
      <c r="K744" s="16" t="str">
        <f>SUBSTITUTE(IFERROR(VLOOKUP($A744,'Raw - F'!$B:$X,23,FALSE),""),0,"")</f>
        <v xml:space="preserve"> </v>
      </c>
      <c r="L744" s="22" t="str">
        <f>IF(VLOOKUP($A744,'Raw - F'!$B:$AA,24,FALSE)="","",VLOOKUP($A744,'Raw - F'!$B:$AA,24,FALSE))</f>
        <v/>
      </c>
      <c r="M744" s="16" t="str">
        <f>SUBSTITUTE(IFERROR(VLOOKUP($A744,'Raw - F'!$B:$X,22,FALSE),""),0,"")</f>
        <v xml:space="preserve"> </v>
      </c>
      <c r="N744" s="16" t="str">
        <f>SUBSTITUTE(IFERROR(VLOOKUP($A744,'Raw - F'!$B:$X,8,FALSE),""),0,"")</f>
        <v/>
      </c>
      <c r="O744" s="16" t="str">
        <f>SUBSTITUTE(IFERROR(VLOOKUP($A744,'Raw - F'!$B:$AA,25,FALSE),""),0,"")</f>
        <v/>
      </c>
      <c r="P744" s="16" t="str">
        <f>SUBSTITUTE(IFERROR(VLOOKUP($A744,'Raw - F'!$B:$AA,21,FALSE),""),0,"")</f>
        <v/>
      </c>
    </row>
    <row r="745" spans="1:16" x14ac:dyDescent="0.35">
      <c r="A745">
        <v>736</v>
      </c>
      <c r="B745" s="9">
        <f>IFERROR(VLOOKUP($A745,'Raw - F'!$B:$R,2,FALSE),"")</f>
        <v>44349</v>
      </c>
      <c r="C745" s="2" t="str">
        <f>IFERROR(VLOOKUP($A745,'Raw - F'!$B:$R,3,FALSE),"")</f>
        <v>RIPON</v>
      </c>
      <c r="D745" s="2" t="str">
        <f>IFERROR(VLOOKUP($A745,'Raw - F'!$B:$R,6,FALSE),"")</f>
        <v>WFA</v>
      </c>
      <c r="E745" s="2" t="str">
        <f>SUBSTITUTE(IFERROR(VLOOKUP($A745,'Raw - F'!$B:$O,9,FALSE),""),"0","")</f>
        <v>2yo</v>
      </c>
      <c r="F745" s="2" t="str">
        <f>SUBSTITUTE(IFERROR(VLOOKUP($A745,'Raw - F'!$B:$O,7,FALSE),""),"0","")</f>
        <v>Nov</v>
      </c>
      <c r="G745" s="2">
        <f>IFERROR(IF(VLOOKUP($A745,'Raw - F'!$B:$O,11,FALSE)&gt;1,VLOOKUP($A745,'Raw - F'!$B:$O,11,FALSE),IF(VLOOKUP($A745,'Raw - F'!$B:$M,12,FALSE)&lt;&gt;"",VLOOKUP($A745,'Raw - F'!$B:$M,12,FALSE),"")),"")</f>
        <v>5</v>
      </c>
      <c r="H745" s="4" t="str">
        <f>IFERROR(VLOOKUP($A745,'Raw - F'!$B:$O,13,FALSE),"")</f>
        <v>Open</v>
      </c>
      <c r="I745" s="2" t="str">
        <f>IFERROR(VLOOKUP($A745,'Raw - F'!$B:$O,10,FALSE),"")</f>
        <v>A</v>
      </c>
      <c r="J745" s="2" t="str">
        <f>IFERROR(VLOOKUP($A745,'Raw - F'!$B:$P,15,FALSE),"")</f>
        <v>5f</v>
      </c>
      <c r="K745" s="16" t="str">
        <f>SUBSTITUTE(IFERROR(VLOOKUP($A745,'Raw - F'!$B:$X,23,FALSE),""),0,"")</f>
        <v xml:space="preserve"> </v>
      </c>
      <c r="L745" s="22" t="str">
        <f>IF(VLOOKUP($A745,'Raw - F'!$B:$AA,24,FALSE)="","",VLOOKUP($A745,'Raw - F'!$B:$AA,24,FALSE))</f>
        <v/>
      </c>
      <c r="M745" s="16" t="str">
        <f>SUBSTITUTE(IFERROR(VLOOKUP($A745,'Raw - F'!$B:$X,22,FALSE),""),0,"")</f>
        <v xml:space="preserve"> </v>
      </c>
      <c r="N745" s="16" t="str">
        <f>SUBSTITUTE(IFERROR(VLOOKUP($A745,'Raw - F'!$B:$X,8,FALSE),""),0,"")</f>
        <v/>
      </c>
      <c r="O745" s="16" t="str">
        <f>SUBSTITUTE(IFERROR(VLOOKUP($A745,'Raw - F'!$B:$AA,25,FALSE),""),0,"")</f>
        <v>EBF</v>
      </c>
      <c r="P745" s="16" t="str">
        <f>SUBSTITUTE(IFERROR(VLOOKUP($A745,'Raw - F'!$B:$AA,21,FALSE),""),0,"")</f>
        <v/>
      </c>
    </row>
    <row r="746" spans="1:16" x14ac:dyDescent="0.35">
      <c r="A746">
        <v>737</v>
      </c>
      <c r="B746" s="9">
        <f>IFERROR(VLOOKUP($A746,'Raw - F'!$B:$R,2,FALSE),"")</f>
        <v>44350</v>
      </c>
      <c r="C746" s="2" t="str">
        <f>IFERROR(VLOOKUP($A746,'Raw - F'!$B:$R,3,FALSE),"")</f>
        <v>CHELMSFORD CITY</v>
      </c>
      <c r="D746" s="2" t="str">
        <f>IFERROR(VLOOKUP($A746,'Raw - F'!$B:$R,6,FALSE),"")</f>
        <v>WFA</v>
      </c>
      <c r="E746" s="2" t="str">
        <f>SUBSTITUTE(IFERROR(VLOOKUP($A746,'Raw - F'!$B:$O,9,FALSE),""),"0","")</f>
        <v>3yo+</v>
      </c>
      <c r="F746" s="2" t="str">
        <f>SUBSTITUTE(IFERROR(VLOOKUP($A746,'Raw - F'!$B:$O,7,FALSE),""),"0","")</f>
        <v>Nov</v>
      </c>
      <c r="G746" s="2">
        <f>IFERROR(IF(VLOOKUP($A746,'Raw - F'!$B:$O,11,FALSE)&gt;1,VLOOKUP($A746,'Raw - F'!$B:$O,11,FALSE),IF(VLOOKUP($A746,'Raw - F'!$B:$M,12,FALSE)&lt;&gt;"",VLOOKUP($A746,'Raw - F'!$B:$M,12,FALSE),"")),"")</f>
        <v>4</v>
      </c>
      <c r="H746" s="4" t="str">
        <f>IFERROR(VLOOKUP($A746,'Raw - F'!$B:$O,13,FALSE),"")</f>
        <v>Open</v>
      </c>
      <c r="I746" s="2" t="str">
        <f>IFERROR(VLOOKUP($A746,'Raw - F'!$B:$O,10,FALSE),"")</f>
        <v>F</v>
      </c>
      <c r="J746" s="2" t="str">
        <f>IFERROR(VLOOKUP($A746,'Raw - F'!$B:$P,15,FALSE),"")</f>
        <v>1m 2f</v>
      </c>
      <c r="K746" s="16" t="str">
        <f>SUBSTITUTE(IFERROR(VLOOKUP($A746,'Raw - F'!$B:$X,23,FALSE),""),0,"")</f>
        <v xml:space="preserve"> </v>
      </c>
      <c r="L746" s="22" t="str">
        <f>IF(VLOOKUP($A746,'Raw - F'!$B:$AA,24,FALSE)="","",VLOOKUP($A746,'Raw - F'!$B:$AA,24,FALSE))</f>
        <v/>
      </c>
      <c r="M746" s="16" t="str">
        <f>SUBSTITUTE(IFERROR(VLOOKUP($A746,'Raw - F'!$B:$X,22,FALSE),""),0,"")</f>
        <v xml:space="preserve"> </v>
      </c>
      <c r="N746" s="16" t="str">
        <f>SUBSTITUTE(IFERROR(VLOOKUP($A746,'Raw - F'!$B:$X,8,FALSE),""),0,"")</f>
        <v/>
      </c>
      <c r="O746" s="16" t="str">
        <f>SUBSTITUTE(IFERROR(VLOOKUP($A746,'Raw - F'!$B:$AA,25,FALSE),""),0,"")</f>
        <v/>
      </c>
      <c r="P746" s="16" t="str">
        <f>SUBSTITUTE(IFERROR(VLOOKUP($A746,'Raw - F'!$B:$AA,21,FALSE),""),0,"")</f>
        <v/>
      </c>
    </row>
    <row r="747" spans="1:16" x14ac:dyDescent="0.35">
      <c r="A747">
        <v>738</v>
      </c>
      <c r="B747" s="9">
        <f>IFERROR(VLOOKUP($A747,'Raw - F'!$B:$R,2,FALSE),"")</f>
        <v>44350</v>
      </c>
      <c r="C747" s="2" t="str">
        <f>IFERROR(VLOOKUP($A747,'Raw - F'!$B:$R,3,FALSE),"")</f>
        <v>CHELMSFORD CITY</v>
      </c>
      <c r="D747" s="2" t="str">
        <f>IFERROR(VLOOKUP($A747,'Raw - F'!$B:$R,6,FALSE),"")</f>
        <v>Hcap</v>
      </c>
      <c r="E747" s="2" t="str">
        <f>SUBSTITUTE(IFERROR(VLOOKUP($A747,'Raw - F'!$B:$O,9,FALSE),""),"0","")</f>
        <v>3yo+</v>
      </c>
      <c r="F747" s="2" t="str">
        <f>SUBSTITUTE(IFERROR(VLOOKUP($A747,'Raw - F'!$B:$O,7,FALSE),""),"0","")</f>
        <v>Open</v>
      </c>
      <c r="G747" s="2">
        <f>IFERROR(IF(VLOOKUP($A747,'Raw - F'!$B:$O,11,FALSE)&gt;1,VLOOKUP($A747,'Raw - F'!$B:$O,11,FALSE),IF(VLOOKUP($A747,'Raw - F'!$B:$M,12,FALSE)&lt;&gt;"",VLOOKUP($A747,'Raw - F'!$B:$M,12,FALSE),"")),"")</f>
        <v>5</v>
      </c>
      <c r="H747" s="4" t="str">
        <f>IFERROR(VLOOKUP($A747,'Raw - F'!$B:$O,13,FALSE),"")</f>
        <v>51-70</v>
      </c>
      <c r="I747" s="2" t="str">
        <f>IFERROR(VLOOKUP($A747,'Raw - F'!$B:$O,10,FALSE),"")</f>
        <v>F</v>
      </c>
      <c r="J747" s="2" t="str">
        <f>IFERROR(VLOOKUP($A747,'Raw - F'!$B:$P,15,FALSE),"")</f>
        <v>7f</v>
      </c>
      <c r="K747" s="16" t="str">
        <f>SUBSTITUTE(IFERROR(VLOOKUP($A747,'Raw - F'!$B:$X,23,FALSE),""),0,"")</f>
        <v xml:space="preserve"> </v>
      </c>
      <c r="L747" s="22" t="str">
        <f>IF(VLOOKUP($A747,'Raw - F'!$B:$AA,24,FALSE)="","",VLOOKUP($A747,'Raw - F'!$B:$AA,24,FALSE))</f>
        <v/>
      </c>
      <c r="M747" s="16" t="str">
        <f>SUBSTITUTE(IFERROR(VLOOKUP($A747,'Raw - F'!$B:$X,22,FALSE),""),0,"")</f>
        <v xml:space="preserve"> </v>
      </c>
      <c r="N747" s="16" t="str">
        <f>SUBSTITUTE(IFERROR(VLOOKUP($A747,'Raw - F'!$B:$X,8,FALSE),""),0,"")</f>
        <v/>
      </c>
      <c r="O747" s="16" t="str">
        <f>SUBSTITUTE(IFERROR(VLOOKUP($A747,'Raw - F'!$B:$AA,25,FALSE),""),0,"")</f>
        <v/>
      </c>
      <c r="P747" s="16" t="str">
        <f>SUBSTITUTE(IFERROR(VLOOKUP($A747,'Raw - F'!$B:$AA,21,FALSE),""),0,"")</f>
        <v/>
      </c>
    </row>
    <row r="748" spans="1:16" x14ac:dyDescent="0.35">
      <c r="A748">
        <v>739</v>
      </c>
      <c r="B748" s="9">
        <f>IFERROR(VLOOKUP($A748,'Raw - F'!$B:$R,2,FALSE),"")</f>
        <v>44350</v>
      </c>
      <c r="C748" s="2" t="str">
        <f>IFERROR(VLOOKUP($A748,'Raw - F'!$B:$R,3,FALSE),"")</f>
        <v>CHELMSFORD CITY</v>
      </c>
      <c r="D748" s="2" t="str">
        <f>IFERROR(VLOOKUP($A748,'Raw - F'!$B:$R,6,FALSE),"")</f>
        <v>Hcap</v>
      </c>
      <c r="E748" s="2" t="str">
        <f>SUBSTITUTE(IFERROR(VLOOKUP($A748,'Raw - F'!$B:$O,9,FALSE),""),"0","")</f>
        <v>4yo+</v>
      </c>
      <c r="F748" s="2" t="str">
        <f>SUBSTITUTE(IFERROR(VLOOKUP($A748,'Raw - F'!$B:$O,7,FALSE),""),"0","")</f>
        <v>Open</v>
      </c>
      <c r="G748" s="2">
        <f>IFERROR(IF(VLOOKUP($A748,'Raw - F'!$B:$O,11,FALSE)&gt;1,VLOOKUP($A748,'Raw - F'!$B:$O,11,FALSE),IF(VLOOKUP($A748,'Raw - F'!$B:$M,12,FALSE)&lt;&gt;"",VLOOKUP($A748,'Raw - F'!$B:$M,12,FALSE),"")),"")</f>
        <v>3</v>
      </c>
      <c r="H748" s="4" t="str">
        <f>IFERROR(VLOOKUP($A748,'Raw - F'!$B:$O,13,FALSE),"")</f>
        <v>71-90</v>
      </c>
      <c r="I748" s="2" t="str">
        <f>IFERROR(VLOOKUP($A748,'Raw - F'!$B:$O,10,FALSE),"")</f>
        <v>A</v>
      </c>
      <c r="J748" s="2" t="str">
        <f>IFERROR(VLOOKUP($A748,'Raw - F'!$B:$P,15,FALSE),"")</f>
        <v>6f</v>
      </c>
      <c r="K748" s="16" t="str">
        <f>SUBSTITUTE(IFERROR(VLOOKUP($A748,'Raw - F'!$B:$X,23,FALSE),""),0,"")</f>
        <v xml:space="preserve"> </v>
      </c>
      <c r="L748" s="22" t="str">
        <f>IF(VLOOKUP($A748,'Raw - F'!$B:$AA,24,FALSE)="","",VLOOKUP($A748,'Raw - F'!$B:$AA,24,FALSE))</f>
        <v/>
      </c>
      <c r="M748" s="16" t="str">
        <f>SUBSTITUTE(IFERROR(VLOOKUP($A748,'Raw - F'!$B:$X,22,FALSE),""),0,"")</f>
        <v xml:space="preserve"> </v>
      </c>
      <c r="N748" s="16" t="str">
        <f>SUBSTITUTE(IFERROR(VLOOKUP($A748,'Raw - F'!$B:$X,8,FALSE),""),0,"")</f>
        <v/>
      </c>
      <c r="O748" s="16" t="str">
        <f>SUBSTITUTE(IFERROR(VLOOKUP($A748,'Raw - F'!$B:$AA,25,FALSE),""),0,"")</f>
        <v/>
      </c>
      <c r="P748" s="16" t="str">
        <f>SUBSTITUTE(IFERROR(VLOOKUP($A748,'Raw - F'!$B:$AA,21,FALSE),""),0,"")</f>
        <v/>
      </c>
    </row>
    <row r="749" spans="1:16" x14ac:dyDescent="0.35">
      <c r="A749">
        <v>740</v>
      </c>
      <c r="B749" s="9">
        <f>IFERROR(VLOOKUP($A749,'Raw - F'!$B:$R,2,FALSE),"")</f>
        <v>44350</v>
      </c>
      <c r="C749" s="2" t="str">
        <f>IFERROR(VLOOKUP($A749,'Raw - F'!$B:$R,3,FALSE),"")</f>
        <v>CHELMSFORD CITY</v>
      </c>
      <c r="D749" s="2" t="str">
        <f>IFERROR(VLOOKUP($A749,'Raw - F'!$B:$R,6,FALSE),"")</f>
        <v>Hcap</v>
      </c>
      <c r="E749" s="2" t="str">
        <f>SUBSTITUTE(IFERROR(VLOOKUP($A749,'Raw - F'!$B:$O,9,FALSE),""),"0","")</f>
        <v>3yo</v>
      </c>
      <c r="F749" s="2" t="str">
        <f>SUBSTITUTE(IFERROR(VLOOKUP($A749,'Raw - F'!$B:$O,7,FALSE),""),"0","")</f>
        <v>Open</v>
      </c>
      <c r="G749" s="2">
        <f>IFERROR(IF(VLOOKUP($A749,'Raw - F'!$B:$O,11,FALSE)&gt;1,VLOOKUP($A749,'Raw - F'!$B:$O,11,FALSE),IF(VLOOKUP($A749,'Raw - F'!$B:$M,12,FALSE)&lt;&gt;"",VLOOKUP($A749,'Raw - F'!$B:$M,12,FALSE),"")),"")</f>
        <v>3</v>
      </c>
      <c r="H749" s="4" t="str">
        <f>IFERROR(VLOOKUP($A749,'Raw - F'!$B:$O,13,FALSE),"")</f>
        <v>76-95</v>
      </c>
      <c r="I749" s="2" t="str">
        <f>IFERROR(VLOOKUP($A749,'Raw - F'!$B:$O,10,FALSE),"")</f>
        <v>A</v>
      </c>
      <c r="J749" s="2" t="str">
        <f>IFERROR(VLOOKUP($A749,'Raw - F'!$B:$P,15,FALSE),"")</f>
        <v>1m</v>
      </c>
      <c r="K749" s="16" t="str">
        <f>SUBSTITUTE(IFERROR(VLOOKUP($A749,'Raw - F'!$B:$X,23,FALSE),""),0,"")</f>
        <v xml:space="preserve"> </v>
      </c>
      <c r="L749" s="22" t="str">
        <f>IF(VLOOKUP($A749,'Raw - F'!$B:$AA,24,FALSE)="","",VLOOKUP($A749,'Raw - F'!$B:$AA,24,FALSE))</f>
        <v/>
      </c>
      <c r="M749" s="16" t="str">
        <f>SUBSTITUTE(IFERROR(VLOOKUP($A749,'Raw - F'!$B:$X,22,FALSE),""),0,"")</f>
        <v xml:space="preserve"> </v>
      </c>
      <c r="N749" s="16" t="str">
        <f>SUBSTITUTE(IFERROR(VLOOKUP($A749,'Raw - F'!$B:$X,8,FALSE),""),0,"")</f>
        <v/>
      </c>
      <c r="O749" s="16" t="str">
        <f>SUBSTITUTE(IFERROR(VLOOKUP($A749,'Raw - F'!$B:$AA,25,FALSE),""),0,"")</f>
        <v/>
      </c>
      <c r="P749" s="16" t="str">
        <f>SUBSTITUTE(IFERROR(VLOOKUP($A749,'Raw - F'!$B:$AA,21,FALSE),""),0,"")</f>
        <v/>
      </c>
    </row>
    <row r="750" spans="1:16" x14ac:dyDescent="0.35">
      <c r="A750">
        <v>741</v>
      </c>
      <c r="B750" s="9">
        <f>IFERROR(VLOOKUP($A750,'Raw - F'!$B:$R,2,FALSE),"")</f>
        <v>44350</v>
      </c>
      <c r="C750" s="2" t="str">
        <f>IFERROR(VLOOKUP($A750,'Raw - F'!$B:$R,3,FALSE),"")</f>
        <v>CHELMSFORD CITY</v>
      </c>
      <c r="D750" s="2" t="str">
        <f>IFERROR(VLOOKUP($A750,'Raw - F'!$B:$R,6,FALSE),"")</f>
        <v>WFA</v>
      </c>
      <c r="E750" s="2" t="str">
        <f>SUBSTITUTE(IFERROR(VLOOKUP($A750,'Raw - F'!$B:$O,9,FALSE),""),"0","")</f>
        <v>2yo</v>
      </c>
      <c r="F750" s="2" t="str">
        <f>SUBSTITUTE(IFERROR(VLOOKUP($A750,'Raw - F'!$B:$O,7,FALSE),""),"0","")</f>
        <v>Mdn</v>
      </c>
      <c r="G750" s="2">
        <f>IFERROR(IF(VLOOKUP($A750,'Raw - F'!$B:$O,11,FALSE)&gt;1,VLOOKUP($A750,'Raw - F'!$B:$O,11,FALSE),IF(VLOOKUP($A750,'Raw - F'!$B:$M,12,FALSE)&lt;&gt;"",VLOOKUP($A750,'Raw - F'!$B:$M,12,FALSE),"")),"")</f>
        <v>5</v>
      </c>
      <c r="H750" s="4" t="str">
        <f>IFERROR(VLOOKUP($A750,'Raw - F'!$B:$O,13,FALSE),"")</f>
        <v>Open</v>
      </c>
      <c r="I750" s="2" t="str">
        <f>IFERROR(VLOOKUP($A750,'Raw - F'!$B:$O,10,FALSE),"")</f>
        <v>A</v>
      </c>
      <c r="J750" s="2" t="str">
        <f>IFERROR(VLOOKUP($A750,'Raw - F'!$B:$P,15,FALSE),"")</f>
        <v>6f</v>
      </c>
      <c r="K750" s="16" t="str">
        <f>SUBSTITUTE(IFERROR(VLOOKUP($A750,'Raw - F'!$B:$X,23,FALSE),""),0,"")</f>
        <v>Rest.</v>
      </c>
      <c r="L750" s="22" t="str">
        <f>IF(VLOOKUP($A750,'Raw - F'!$B:$AA,24,FALSE)="","",VLOOKUP($A750,'Raw - F'!$B:$AA,24,FALSE))</f>
        <v>D</v>
      </c>
      <c r="M750" s="16" t="str">
        <f>SUBSTITUTE(IFERROR(VLOOKUP($A750,'Raw - F'!$B:$X,22,FALSE),""),0,"")</f>
        <v xml:space="preserve"> </v>
      </c>
      <c r="N750" s="16" t="str">
        <f>SUBSTITUTE(IFERROR(VLOOKUP($A750,'Raw - F'!$B:$X,8,FALSE),""),0,"")</f>
        <v/>
      </c>
      <c r="O750" s="16" t="str">
        <f>SUBSTITUTE(IFERROR(VLOOKUP($A750,'Raw - F'!$B:$AA,25,FALSE),""),0,"")</f>
        <v/>
      </c>
      <c r="P750" s="16" t="str">
        <f>SUBSTITUTE(IFERROR(VLOOKUP($A750,'Raw - F'!$B:$AA,21,FALSE),""),0,"")</f>
        <v/>
      </c>
    </row>
    <row r="751" spans="1:16" x14ac:dyDescent="0.35">
      <c r="A751">
        <v>742</v>
      </c>
      <c r="B751" s="9">
        <f>IFERROR(VLOOKUP($A751,'Raw - F'!$B:$R,2,FALSE),"")</f>
        <v>44350</v>
      </c>
      <c r="C751" s="2" t="str">
        <f>IFERROR(VLOOKUP($A751,'Raw - F'!$B:$R,3,FALSE),"")</f>
        <v>CHELMSFORD CITY</v>
      </c>
      <c r="D751" s="2" t="str">
        <f>IFERROR(VLOOKUP($A751,'Raw - F'!$B:$R,6,FALSE),"")</f>
        <v>Hcap</v>
      </c>
      <c r="E751" s="2" t="str">
        <f>SUBSTITUTE(IFERROR(VLOOKUP($A751,'Raw - F'!$B:$O,9,FALSE),""),"0","")</f>
        <v>3yo</v>
      </c>
      <c r="F751" s="2" t="str">
        <f>SUBSTITUTE(IFERROR(VLOOKUP($A751,'Raw - F'!$B:$O,7,FALSE),""),"0","")</f>
        <v>Open</v>
      </c>
      <c r="G751" s="2">
        <f>IFERROR(IF(VLOOKUP($A751,'Raw - F'!$B:$O,11,FALSE)&gt;1,VLOOKUP($A751,'Raw - F'!$B:$O,11,FALSE),IF(VLOOKUP($A751,'Raw - F'!$B:$M,12,FALSE)&lt;&gt;"",VLOOKUP($A751,'Raw - F'!$B:$M,12,FALSE),"")),"")</f>
        <v>6</v>
      </c>
      <c r="H751" s="4" t="str">
        <f>IFERROR(VLOOKUP($A751,'Raw - F'!$B:$O,13,FALSE),"")</f>
        <v>46-60</v>
      </c>
      <c r="I751" s="2" t="str">
        <f>IFERROR(VLOOKUP($A751,'Raw - F'!$B:$O,10,FALSE),"")</f>
        <v>A</v>
      </c>
      <c r="J751" s="2" t="str">
        <f>IFERROR(VLOOKUP($A751,'Raw - F'!$B:$P,15,FALSE),"")</f>
        <v>6f</v>
      </c>
      <c r="K751" s="16" t="str">
        <f>SUBSTITUTE(IFERROR(VLOOKUP($A751,'Raw - F'!$B:$X,23,FALSE),""),0,"")</f>
        <v xml:space="preserve"> </v>
      </c>
      <c r="L751" s="22" t="str">
        <f>IF(VLOOKUP($A751,'Raw - F'!$B:$AA,24,FALSE)="","",VLOOKUP($A751,'Raw - F'!$B:$AA,24,FALSE))</f>
        <v/>
      </c>
      <c r="M751" s="16" t="str">
        <f>SUBSTITUTE(IFERROR(VLOOKUP($A751,'Raw - F'!$B:$X,22,FALSE),""),0,"")</f>
        <v xml:space="preserve"> </v>
      </c>
      <c r="N751" s="16" t="str">
        <f>SUBSTITUTE(IFERROR(VLOOKUP($A751,'Raw - F'!$B:$X,8,FALSE),""),0,"")</f>
        <v/>
      </c>
      <c r="O751" s="16" t="str">
        <f>SUBSTITUTE(IFERROR(VLOOKUP($A751,'Raw - F'!$B:$AA,25,FALSE),""),0,"")</f>
        <v/>
      </c>
      <c r="P751" s="16" t="str">
        <f>SUBSTITUTE(IFERROR(VLOOKUP($A751,'Raw - F'!$B:$AA,21,FALSE),""),0,"")</f>
        <v/>
      </c>
    </row>
    <row r="752" spans="1:16" x14ac:dyDescent="0.35">
      <c r="A752">
        <v>743</v>
      </c>
      <c r="B752" s="9">
        <f>IFERROR(VLOOKUP($A752,'Raw - F'!$B:$R,2,FALSE),"")</f>
        <v>44350</v>
      </c>
      <c r="C752" s="2" t="str">
        <f>IFERROR(VLOOKUP($A752,'Raw - F'!$B:$R,3,FALSE),"")</f>
        <v>CHELMSFORD CITY</v>
      </c>
      <c r="D752" s="2" t="str">
        <f>IFERROR(VLOOKUP($A752,'Raw - F'!$B:$R,6,FALSE),"")</f>
        <v>Hcap</v>
      </c>
      <c r="E752" s="2" t="str">
        <f>SUBSTITUTE(IFERROR(VLOOKUP($A752,'Raw - F'!$B:$O,9,FALSE),""),"0","")</f>
        <v>4yo+</v>
      </c>
      <c r="F752" s="2" t="str">
        <f>SUBSTITUTE(IFERROR(VLOOKUP($A752,'Raw - F'!$B:$O,7,FALSE),""),"0","")</f>
        <v>Open</v>
      </c>
      <c r="G752" s="2">
        <f>IFERROR(IF(VLOOKUP($A752,'Raw - F'!$B:$O,11,FALSE)&gt;1,VLOOKUP($A752,'Raw - F'!$B:$O,11,FALSE),IF(VLOOKUP($A752,'Raw - F'!$B:$M,12,FALSE)&lt;&gt;"",VLOOKUP($A752,'Raw - F'!$B:$M,12,FALSE),"")),"")</f>
        <v>6</v>
      </c>
      <c r="H752" s="4" t="str">
        <f>IFERROR(VLOOKUP($A752,'Raw - F'!$B:$O,13,FALSE),"")</f>
        <v>46-60</v>
      </c>
      <c r="I752" s="2" t="str">
        <f>IFERROR(VLOOKUP($A752,'Raw - F'!$B:$O,10,FALSE),"")</f>
        <v>A</v>
      </c>
      <c r="J752" s="2" t="str">
        <f>IFERROR(VLOOKUP($A752,'Raw - F'!$B:$P,15,FALSE),"")</f>
        <v>1m 6f</v>
      </c>
      <c r="K752" s="16" t="str">
        <f>SUBSTITUTE(IFERROR(VLOOKUP($A752,'Raw - F'!$B:$X,23,FALSE),""),0,"")</f>
        <v xml:space="preserve"> </v>
      </c>
      <c r="L752" s="22" t="str">
        <f>IF(VLOOKUP($A752,'Raw - F'!$B:$AA,24,FALSE)="","",VLOOKUP($A752,'Raw - F'!$B:$AA,24,FALSE))</f>
        <v/>
      </c>
      <c r="M752" s="16" t="str">
        <f>SUBSTITUTE(IFERROR(VLOOKUP($A752,'Raw - F'!$B:$X,22,FALSE),""),0,"")</f>
        <v xml:space="preserve"> </v>
      </c>
      <c r="N752" s="16" t="str">
        <f>SUBSTITUTE(IFERROR(VLOOKUP($A752,'Raw - F'!$B:$X,8,FALSE),""),0,"")</f>
        <v/>
      </c>
      <c r="O752" s="16" t="str">
        <f>SUBSTITUTE(IFERROR(VLOOKUP($A752,'Raw - F'!$B:$AA,25,FALSE),""),0,"")</f>
        <v/>
      </c>
      <c r="P752" s="16" t="str">
        <f>SUBSTITUTE(IFERROR(VLOOKUP($A752,'Raw - F'!$B:$AA,21,FALSE),""),0,"")</f>
        <v/>
      </c>
    </row>
    <row r="753" spans="1:16" x14ac:dyDescent="0.35">
      <c r="A753">
        <v>744</v>
      </c>
      <c r="B753" s="9">
        <f>IFERROR(VLOOKUP($A753,'Raw - F'!$B:$R,2,FALSE),"")</f>
        <v>44350</v>
      </c>
      <c r="C753" s="2" t="str">
        <f>IFERROR(VLOOKUP($A753,'Raw - F'!$B:$R,3,FALSE),"")</f>
        <v>HAMILTON PARK</v>
      </c>
      <c r="D753" s="2" t="str">
        <f>IFERROR(VLOOKUP($A753,'Raw - F'!$B:$R,6,FALSE),"")</f>
        <v>Hcap</v>
      </c>
      <c r="E753" s="2" t="str">
        <f>SUBSTITUTE(IFERROR(VLOOKUP($A753,'Raw - F'!$B:$O,9,FALSE),""),"0","")</f>
        <v>3yo+</v>
      </c>
      <c r="F753" s="2" t="str">
        <f>SUBSTITUTE(IFERROR(VLOOKUP($A753,'Raw - F'!$B:$O,7,FALSE),""),"0","")</f>
        <v>Open</v>
      </c>
      <c r="G753" s="2">
        <f>IFERROR(IF(VLOOKUP($A753,'Raw - F'!$B:$O,11,FALSE)&gt;1,VLOOKUP($A753,'Raw - F'!$B:$O,11,FALSE),IF(VLOOKUP($A753,'Raw - F'!$B:$M,12,FALSE)&lt;&gt;"",VLOOKUP($A753,'Raw - F'!$B:$M,12,FALSE),"")),"")</f>
        <v>2</v>
      </c>
      <c r="H753" s="4" t="str">
        <f>IFERROR(VLOOKUP($A753,'Raw - F'!$B:$O,13,FALSE),"")</f>
        <v>81-100</v>
      </c>
      <c r="I753" s="2" t="str">
        <f>IFERROR(VLOOKUP($A753,'Raw - F'!$B:$O,10,FALSE),"")</f>
        <v>A</v>
      </c>
      <c r="J753" s="2" t="str">
        <f>IFERROR(VLOOKUP($A753,'Raw - F'!$B:$P,15,FALSE),"")</f>
        <v>6f</v>
      </c>
      <c r="K753" s="16" t="str">
        <f>SUBSTITUTE(IFERROR(VLOOKUP($A753,'Raw - F'!$B:$X,23,FALSE),""),0,"")</f>
        <v xml:space="preserve"> </v>
      </c>
      <c r="L753" s="22" t="str">
        <f>IF(VLOOKUP($A753,'Raw - F'!$B:$AA,24,FALSE)="","",VLOOKUP($A753,'Raw - F'!$B:$AA,24,FALSE))</f>
        <v/>
      </c>
      <c r="M753" s="16" t="str">
        <f>SUBSTITUTE(IFERROR(VLOOKUP($A753,'Raw - F'!$B:$X,22,FALSE),""),0,"")</f>
        <v xml:space="preserve"> </v>
      </c>
      <c r="N753" s="16" t="str">
        <f>SUBSTITUTE(IFERROR(VLOOKUP($A753,'Raw - F'!$B:$X,8,FALSE),""),0,"")</f>
        <v/>
      </c>
      <c r="O753" s="16" t="str">
        <f>SUBSTITUTE(IFERROR(VLOOKUP($A753,'Raw - F'!$B:$AA,25,FALSE),""),0,"")</f>
        <v>EBF</v>
      </c>
      <c r="P753" s="16" t="str">
        <f>SUBSTITUTE(IFERROR(VLOOKUP($A753,'Raw - F'!$B:$AA,21,FALSE),""),0,"")</f>
        <v/>
      </c>
    </row>
    <row r="754" spans="1:16" x14ac:dyDescent="0.35">
      <c r="A754">
        <v>745</v>
      </c>
      <c r="B754" s="9">
        <f>IFERROR(VLOOKUP($A754,'Raw - F'!$B:$R,2,FALSE),"")</f>
        <v>44350</v>
      </c>
      <c r="C754" s="2" t="str">
        <f>IFERROR(VLOOKUP($A754,'Raw - F'!$B:$R,3,FALSE),"")</f>
        <v>HAMILTON PARK</v>
      </c>
      <c r="D754" s="2" t="str">
        <f>IFERROR(VLOOKUP($A754,'Raw - F'!$B:$R,6,FALSE),"")</f>
        <v>Hcap</v>
      </c>
      <c r="E754" s="2" t="str">
        <f>SUBSTITUTE(IFERROR(VLOOKUP($A754,'Raw - F'!$B:$O,9,FALSE),""),"0","")</f>
        <v>4yo+</v>
      </c>
      <c r="F754" s="2" t="str">
        <f>SUBSTITUTE(IFERROR(VLOOKUP($A754,'Raw - F'!$B:$O,7,FALSE),""),"0","")</f>
        <v>Open</v>
      </c>
      <c r="G754" s="2">
        <f>IFERROR(IF(VLOOKUP($A754,'Raw - F'!$B:$O,11,FALSE)&gt;1,VLOOKUP($A754,'Raw - F'!$B:$O,11,FALSE),IF(VLOOKUP($A754,'Raw - F'!$B:$M,12,FALSE)&lt;&gt;"",VLOOKUP($A754,'Raw - F'!$B:$M,12,FALSE),"")),"")</f>
        <v>5</v>
      </c>
      <c r="H754" s="4" t="str">
        <f>IFERROR(VLOOKUP($A754,'Raw - F'!$B:$O,13,FALSE),"")</f>
        <v>56-75</v>
      </c>
      <c r="I754" s="2" t="str">
        <f>IFERROR(VLOOKUP($A754,'Raw - F'!$B:$O,10,FALSE),"")</f>
        <v>A</v>
      </c>
      <c r="J754" s="2" t="str">
        <f>IFERROR(VLOOKUP($A754,'Raw - F'!$B:$P,15,FALSE),"")</f>
        <v>1m 1f</v>
      </c>
      <c r="K754" s="16" t="str">
        <f>SUBSTITUTE(IFERROR(VLOOKUP($A754,'Raw - F'!$B:$X,23,FALSE),""),0,"")</f>
        <v xml:space="preserve"> </v>
      </c>
      <c r="L754" s="22" t="str">
        <f>IF(VLOOKUP($A754,'Raw - F'!$B:$AA,24,FALSE)="","",VLOOKUP($A754,'Raw - F'!$B:$AA,24,FALSE))</f>
        <v/>
      </c>
      <c r="M754" s="16" t="str">
        <f>SUBSTITUTE(IFERROR(VLOOKUP($A754,'Raw - F'!$B:$X,22,FALSE),""),0,"")</f>
        <v xml:space="preserve"> </v>
      </c>
      <c r="N754" s="16" t="str">
        <f>SUBSTITUTE(IFERROR(VLOOKUP($A754,'Raw - F'!$B:$X,8,FALSE),""),0,"")</f>
        <v/>
      </c>
      <c r="O754" s="16" t="str">
        <f>SUBSTITUTE(IFERROR(VLOOKUP($A754,'Raw - F'!$B:$AA,25,FALSE),""),0,"")</f>
        <v/>
      </c>
      <c r="P754" s="16" t="str">
        <f>SUBSTITUTE(IFERROR(VLOOKUP($A754,'Raw - F'!$B:$AA,21,FALSE),""),0,"")</f>
        <v/>
      </c>
    </row>
    <row r="755" spans="1:16" x14ac:dyDescent="0.35">
      <c r="A755">
        <v>746</v>
      </c>
      <c r="B755" s="9">
        <f>IFERROR(VLOOKUP($A755,'Raw - F'!$B:$R,2,FALSE),"")</f>
        <v>44350</v>
      </c>
      <c r="C755" s="2" t="str">
        <f>IFERROR(VLOOKUP($A755,'Raw - F'!$B:$R,3,FALSE),"")</f>
        <v>HAMILTON PARK</v>
      </c>
      <c r="D755" s="2" t="str">
        <f>IFERROR(VLOOKUP($A755,'Raw - F'!$B:$R,6,FALSE),"")</f>
        <v>WFA</v>
      </c>
      <c r="E755" s="2" t="str">
        <f>SUBSTITUTE(IFERROR(VLOOKUP($A755,'Raw - F'!$B:$O,9,FALSE),""),"0","")</f>
        <v>2yo</v>
      </c>
      <c r="F755" s="2" t="str">
        <f>SUBSTITUTE(IFERROR(VLOOKUP($A755,'Raw - F'!$B:$O,7,FALSE),""),"0","")</f>
        <v>Nov</v>
      </c>
      <c r="G755" s="2">
        <f>IFERROR(IF(VLOOKUP($A755,'Raw - F'!$B:$O,11,FALSE)&gt;1,VLOOKUP($A755,'Raw - F'!$B:$O,11,FALSE),IF(VLOOKUP($A755,'Raw - F'!$B:$M,12,FALSE)&lt;&gt;"",VLOOKUP($A755,'Raw - F'!$B:$M,12,FALSE),"")),"")</f>
        <v>4</v>
      </c>
      <c r="H755" s="4" t="str">
        <f>IFERROR(VLOOKUP($A755,'Raw - F'!$B:$O,13,FALSE),"")</f>
        <v>Open</v>
      </c>
      <c r="I755" s="2" t="str">
        <f>IFERROR(VLOOKUP($A755,'Raw - F'!$B:$O,10,FALSE),"")</f>
        <v>A</v>
      </c>
      <c r="J755" s="2" t="str">
        <f>IFERROR(VLOOKUP($A755,'Raw - F'!$B:$P,15,FALSE),"")</f>
        <v>6f</v>
      </c>
      <c r="K755" s="16" t="str">
        <f>SUBSTITUTE(IFERROR(VLOOKUP($A755,'Raw - F'!$B:$X,23,FALSE),""),0,"")</f>
        <v>Rest.</v>
      </c>
      <c r="L755" s="22" t="str">
        <f>IF(VLOOKUP($A755,'Raw - F'!$B:$AA,24,FALSE)="","",VLOOKUP($A755,'Raw - F'!$B:$AA,24,FALSE))</f>
        <v>B</v>
      </c>
      <c r="M755" s="16" t="str">
        <f>SUBSTITUTE(IFERROR(VLOOKUP($A755,'Raw - F'!$B:$X,22,FALSE),""),0,"")</f>
        <v xml:space="preserve"> </v>
      </c>
      <c r="N755" s="16" t="str">
        <f>SUBSTITUTE(IFERROR(VLOOKUP($A755,'Raw - F'!$B:$X,8,FALSE),""),0,"")</f>
        <v/>
      </c>
      <c r="O755" s="16" t="str">
        <f>SUBSTITUTE(IFERROR(VLOOKUP($A755,'Raw - F'!$B:$AA,25,FALSE),""),0,"")</f>
        <v>EBF</v>
      </c>
      <c r="P755" s="16" t="str">
        <f>SUBSTITUTE(IFERROR(VLOOKUP($A755,'Raw - F'!$B:$AA,21,FALSE),""),0,"")</f>
        <v/>
      </c>
    </row>
    <row r="756" spans="1:16" x14ac:dyDescent="0.35">
      <c r="A756">
        <v>747</v>
      </c>
      <c r="B756" s="9">
        <f>IFERROR(VLOOKUP($A756,'Raw - F'!$B:$R,2,FALSE),"")</f>
        <v>44350</v>
      </c>
      <c r="C756" s="2" t="str">
        <f>IFERROR(VLOOKUP($A756,'Raw - F'!$B:$R,3,FALSE),"")</f>
        <v>HAMILTON PARK</v>
      </c>
      <c r="D756" s="2" t="str">
        <f>IFERROR(VLOOKUP($A756,'Raw - F'!$B:$R,6,FALSE),"")</f>
        <v>Hcap</v>
      </c>
      <c r="E756" s="2" t="str">
        <f>SUBSTITUTE(IFERROR(VLOOKUP($A756,'Raw - F'!$B:$O,9,FALSE),""),"0","")</f>
        <v>4yo+</v>
      </c>
      <c r="F756" s="2" t="str">
        <f>SUBSTITUTE(IFERROR(VLOOKUP($A756,'Raw - F'!$B:$O,7,FALSE),""),"0","")</f>
        <v>Open</v>
      </c>
      <c r="G756" s="2">
        <f>IFERROR(IF(VLOOKUP($A756,'Raw - F'!$B:$O,11,FALSE)&gt;1,VLOOKUP($A756,'Raw - F'!$B:$O,11,FALSE),IF(VLOOKUP($A756,'Raw - F'!$B:$M,12,FALSE)&lt;&gt;"",VLOOKUP($A756,'Raw - F'!$B:$M,12,FALSE),"")),"")</f>
        <v>5</v>
      </c>
      <c r="H756" s="4" t="str">
        <f>IFERROR(VLOOKUP($A756,'Raw - F'!$B:$O,13,FALSE),"")</f>
        <v>51-70</v>
      </c>
      <c r="I756" s="2" t="str">
        <f>IFERROR(VLOOKUP($A756,'Raw - F'!$B:$O,10,FALSE),"")</f>
        <v>A</v>
      </c>
      <c r="J756" s="2" t="str">
        <f>IFERROR(VLOOKUP($A756,'Raw - F'!$B:$P,15,FALSE),"")</f>
        <v>6f</v>
      </c>
      <c r="K756" s="16" t="str">
        <f>SUBSTITUTE(IFERROR(VLOOKUP($A756,'Raw - F'!$B:$X,23,FALSE),""),0,"")</f>
        <v xml:space="preserve"> </v>
      </c>
      <c r="L756" s="22" t="str">
        <f>IF(VLOOKUP($A756,'Raw - F'!$B:$AA,24,FALSE)="","",VLOOKUP($A756,'Raw - F'!$B:$AA,24,FALSE))</f>
        <v/>
      </c>
      <c r="M756" s="16" t="str">
        <f>SUBSTITUTE(IFERROR(VLOOKUP($A756,'Raw - F'!$B:$X,22,FALSE),""),0,"")</f>
        <v xml:space="preserve"> </v>
      </c>
      <c r="N756" s="16" t="str">
        <f>SUBSTITUTE(IFERROR(VLOOKUP($A756,'Raw - F'!$B:$X,8,FALSE),""),0,"")</f>
        <v/>
      </c>
      <c r="O756" s="16" t="str">
        <f>SUBSTITUTE(IFERROR(VLOOKUP($A756,'Raw - F'!$B:$AA,25,FALSE),""),0,"")</f>
        <v/>
      </c>
      <c r="P756" s="16" t="str">
        <f>SUBSTITUTE(IFERROR(VLOOKUP($A756,'Raw - F'!$B:$AA,21,FALSE),""),0,"")</f>
        <v/>
      </c>
    </row>
    <row r="757" spans="1:16" x14ac:dyDescent="0.35">
      <c r="A757">
        <v>748</v>
      </c>
      <c r="B757" s="9">
        <f>IFERROR(VLOOKUP($A757,'Raw - F'!$B:$R,2,FALSE),"")</f>
        <v>44350</v>
      </c>
      <c r="C757" s="2" t="str">
        <f>IFERROR(VLOOKUP($A757,'Raw - F'!$B:$R,3,FALSE),"")</f>
        <v>HAMILTON PARK</v>
      </c>
      <c r="D757" s="2" t="str">
        <f>IFERROR(VLOOKUP($A757,'Raw - F'!$B:$R,6,FALSE),"")</f>
        <v>WFA</v>
      </c>
      <c r="E757" s="2" t="str">
        <f>SUBSTITUTE(IFERROR(VLOOKUP($A757,'Raw - F'!$B:$O,9,FALSE),""),"0","")</f>
        <v>3yo+</v>
      </c>
      <c r="F757" s="2" t="str">
        <f>SUBSTITUTE(IFERROR(VLOOKUP($A757,'Raw - F'!$B:$O,7,FALSE),""),"0","")</f>
        <v>Nov</v>
      </c>
      <c r="G757" s="2">
        <f>IFERROR(IF(VLOOKUP($A757,'Raw - F'!$B:$O,11,FALSE)&gt;1,VLOOKUP($A757,'Raw - F'!$B:$O,11,FALSE),IF(VLOOKUP($A757,'Raw - F'!$B:$M,12,FALSE)&lt;&gt;"",VLOOKUP($A757,'Raw - F'!$B:$M,12,FALSE),"")),"")</f>
        <v>5</v>
      </c>
      <c r="H757" s="4" t="str">
        <f>IFERROR(VLOOKUP($A757,'Raw - F'!$B:$O,13,FALSE),"")</f>
        <v>Open</v>
      </c>
      <c r="I757" s="2" t="str">
        <f>IFERROR(VLOOKUP($A757,'Raw - F'!$B:$O,10,FALSE),"")</f>
        <v>A</v>
      </c>
      <c r="J757" s="2" t="str">
        <f>IFERROR(VLOOKUP($A757,'Raw - F'!$B:$P,15,FALSE),"")</f>
        <v>6f</v>
      </c>
      <c r="K757" s="16" t="str">
        <f>SUBSTITUTE(IFERROR(VLOOKUP($A757,'Raw - F'!$B:$X,23,FALSE),""),0,"")</f>
        <v xml:space="preserve"> </v>
      </c>
      <c r="L757" s="22" t="str">
        <f>IF(VLOOKUP($A757,'Raw - F'!$B:$AA,24,FALSE)="","",VLOOKUP($A757,'Raw - F'!$B:$AA,24,FALSE))</f>
        <v/>
      </c>
      <c r="M757" s="16" t="str">
        <f>SUBSTITUTE(IFERROR(VLOOKUP($A757,'Raw - F'!$B:$X,22,FALSE),""),0,"")</f>
        <v xml:space="preserve"> </v>
      </c>
      <c r="N757" s="16" t="str">
        <f>SUBSTITUTE(IFERROR(VLOOKUP($A757,'Raw - F'!$B:$X,8,FALSE),""),0,"")</f>
        <v/>
      </c>
      <c r="O757" s="16" t="str">
        <f>SUBSTITUTE(IFERROR(VLOOKUP($A757,'Raw - F'!$B:$AA,25,FALSE),""),0,"")</f>
        <v/>
      </c>
      <c r="P757" s="16" t="str">
        <f>SUBSTITUTE(IFERROR(VLOOKUP($A757,'Raw - F'!$B:$AA,21,FALSE),""),0,"")</f>
        <v/>
      </c>
    </row>
    <row r="758" spans="1:16" x14ac:dyDescent="0.35">
      <c r="A758">
        <v>749</v>
      </c>
      <c r="B758" s="9">
        <f>IFERROR(VLOOKUP($A758,'Raw - F'!$B:$R,2,FALSE),"")</f>
        <v>44350</v>
      </c>
      <c r="C758" s="2" t="str">
        <f>IFERROR(VLOOKUP($A758,'Raw - F'!$B:$R,3,FALSE),"")</f>
        <v>HAMILTON PARK</v>
      </c>
      <c r="D758" s="2" t="str">
        <f>IFERROR(VLOOKUP($A758,'Raw - F'!$B:$R,6,FALSE),"")</f>
        <v>Hcap</v>
      </c>
      <c r="E758" s="2" t="str">
        <f>SUBSTITUTE(IFERROR(VLOOKUP($A758,'Raw - F'!$B:$O,9,FALSE),""),"0","")</f>
        <v>4yo+</v>
      </c>
      <c r="F758" s="2" t="str">
        <f>SUBSTITUTE(IFERROR(VLOOKUP($A758,'Raw - F'!$B:$O,7,FALSE),""),"0","")</f>
        <v>Open</v>
      </c>
      <c r="G758" s="2">
        <f>IFERROR(IF(VLOOKUP($A758,'Raw - F'!$B:$O,11,FALSE)&gt;1,VLOOKUP($A758,'Raw - F'!$B:$O,11,FALSE),IF(VLOOKUP($A758,'Raw - F'!$B:$M,12,FALSE)&lt;&gt;"",VLOOKUP($A758,'Raw - F'!$B:$M,12,FALSE),"")),"")</f>
        <v>5</v>
      </c>
      <c r="H758" s="4" t="str">
        <f>IFERROR(VLOOKUP($A758,'Raw - F'!$B:$O,13,FALSE),"")</f>
        <v>56-75</v>
      </c>
      <c r="I758" s="2" t="str">
        <f>IFERROR(VLOOKUP($A758,'Raw - F'!$B:$O,10,FALSE),"")</f>
        <v>A</v>
      </c>
      <c r="J758" s="2" t="str">
        <f>IFERROR(VLOOKUP($A758,'Raw - F'!$B:$P,15,FALSE),"")</f>
        <v>5f</v>
      </c>
      <c r="K758" s="16" t="str">
        <f>SUBSTITUTE(IFERROR(VLOOKUP($A758,'Raw - F'!$B:$X,23,FALSE),""),0,"")</f>
        <v xml:space="preserve"> </v>
      </c>
      <c r="L758" s="22" t="str">
        <f>IF(VLOOKUP($A758,'Raw - F'!$B:$AA,24,FALSE)="","",VLOOKUP($A758,'Raw - F'!$B:$AA,24,FALSE))</f>
        <v/>
      </c>
      <c r="M758" s="16" t="str">
        <f>SUBSTITUTE(IFERROR(VLOOKUP($A758,'Raw - F'!$B:$X,22,FALSE),""),0,"")</f>
        <v xml:space="preserve"> </v>
      </c>
      <c r="N758" s="16" t="str">
        <f>SUBSTITUTE(IFERROR(VLOOKUP($A758,'Raw - F'!$B:$X,8,FALSE),""),0,"")</f>
        <v/>
      </c>
      <c r="O758" s="16" t="str">
        <f>SUBSTITUTE(IFERROR(VLOOKUP($A758,'Raw - F'!$B:$AA,25,FALSE),""),0,"")</f>
        <v/>
      </c>
      <c r="P758" s="16" t="str">
        <f>SUBSTITUTE(IFERROR(VLOOKUP($A758,'Raw - F'!$B:$AA,21,FALSE),""),0,"")</f>
        <v/>
      </c>
    </row>
    <row r="759" spans="1:16" x14ac:dyDescent="0.35">
      <c r="A759">
        <v>750</v>
      </c>
      <c r="B759" s="9">
        <f>IFERROR(VLOOKUP($A759,'Raw - F'!$B:$R,2,FALSE),"")</f>
        <v>44350</v>
      </c>
      <c r="C759" s="2" t="str">
        <f>IFERROR(VLOOKUP($A759,'Raw - F'!$B:$R,3,FALSE),"")</f>
        <v>HAMILTON PARK</v>
      </c>
      <c r="D759" s="2" t="str">
        <f>IFERROR(VLOOKUP($A759,'Raw - F'!$B:$R,6,FALSE),"")</f>
        <v>Hcap</v>
      </c>
      <c r="E759" s="2" t="str">
        <f>SUBSTITUTE(IFERROR(VLOOKUP($A759,'Raw - F'!$B:$O,9,FALSE),""),"0","")</f>
        <v>4yo+</v>
      </c>
      <c r="F759" s="2" t="str">
        <f>SUBSTITUTE(IFERROR(VLOOKUP($A759,'Raw - F'!$B:$O,7,FALSE),""),"0","")</f>
        <v>Open</v>
      </c>
      <c r="G759" s="2">
        <f>IFERROR(IF(VLOOKUP($A759,'Raw - F'!$B:$O,11,FALSE)&gt;1,VLOOKUP($A759,'Raw - F'!$B:$O,11,FALSE),IF(VLOOKUP($A759,'Raw - F'!$B:$M,12,FALSE)&lt;&gt;"",VLOOKUP($A759,'Raw - F'!$B:$M,12,FALSE),"")),"")</f>
        <v>6</v>
      </c>
      <c r="H759" s="4" t="str">
        <f>IFERROR(VLOOKUP($A759,'Raw - F'!$B:$O,13,FALSE),"")</f>
        <v>46-55</v>
      </c>
      <c r="I759" s="2" t="str">
        <f>IFERROR(VLOOKUP($A759,'Raw - F'!$B:$O,10,FALSE),"")</f>
        <v>A</v>
      </c>
      <c r="J759" s="2" t="str">
        <f>IFERROR(VLOOKUP($A759,'Raw - F'!$B:$P,15,FALSE),"")</f>
        <v>1m 5f</v>
      </c>
      <c r="K759" s="16" t="str">
        <f>SUBSTITUTE(IFERROR(VLOOKUP($A759,'Raw - F'!$B:$X,23,FALSE),""),0,"")</f>
        <v xml:space="preserve"> </v>
      </c>
      <c r="L759" s="22" t="str">
        <f>IF(VLOOKUP($A759,'Raw - F'!$B:$AA,24,FALSE)="","",VLOOKUP($A759,'Raw - F'!$B:$AA,24,FALSE))</f>
        <v/>
      </c>
      <c r="M759" s="16" t="str">
        <f>SUBSTITUTE(IFERROR(VLOOKUP($A759,'Raw - F'!$B:$X,22,FALSE),""),0,"")</f>
        <v xml:space="preserve"> </v>
      </c>
      <c r="N759" s="16" t="str">
        <f>SUBSTITUTE(IFERROR(VLOOKUP($A759,'Raw - F'!$B:$X,8,FALSE),""),0,"")</f>
        <v/>
      </c>
      <c r="O759" s="16" t="str">
        <f>SUBSTITUTE(IFERROR(VLOOKUP($A759,'Raw - F'!$B:$AA,25,FALSE),""),0,"")</f>
        <v/>
      </c>
      <c r="P759" s="16" t="str">
        <f>SUBSTITUTE(IFERROR(VLOOKUP($A759,'Raw - F'!$B:$AA,21,FALSE),""),0,"")</f>
        <v/>
      </c>
    </row>
    <row r="760" spans="1:16" x14ac:dyDescent="0.35">
      <c r="A760">
        <v>751</v>
      </c>
      <c r="B760" s="9">
        <f>IFERROR(VLOOKUP($A760,'Raw - F'!$B:$R,2,FALSE),"")</f>
        <v>44350</v>
      </c>
      <c r="C760" s="2" t="str">
        <f>IFERROR(VLOOKUP($A760,'Raw - F'!$B:$R,3,FALSE),"")</f>
        <v>THIRSK</v>
      </c>
      <c r="D760" s="2" t="str">
        <f>IFERROR(VLOOKUP($A760,'Raw - F'!$B:$R,6,FALSE),"")</f>
        <v>WFA</v>
      </c>
      <c r="E760" s="2" t="str">
        <f>SUBSTITUTE(IFERROR(VLOOKUP($A760,'Raw - F'!$B:$O,9,FALSE),""),"0","")</f>
        <v>2yo</v>
      </c>
      <c r="F760" s="2" t="str">
        <f>SUBSTITUTE(IFERROR(VLOOKUP($A760,'Raw - F'!$B:$O,7,FALSE),""),"0","")</f>
        <v>Mdn</v>
      </c>
      <c r="G760" s="2">
        <f>IFERROR(IF(VLOOKUP($A760,'Raw - F'!$B:$O,11,FALSE)&gt;1,VLOOKUP($A760,'Raw - F'!$B:$O,11,FALSE),IF(VLOOKUP($A760,'Raw - F'!$B:$M,12,FALSE)&lt;&gt;"",VLOOKUP($A760,'Raw - F'!$B:$M,12,FALSE),"")),"")</f>
        <v>5</v>
      </c>
      <c r="H760" s="4" t="str">
        <f>IFERROR(VLOOKUP($A760,'Raw - F'!$B:$O,13,FALSE),"")</f>
        <v>Open</v>
      </c>
      <c r="I760" s="2" t="str">
        <f>IFERROR(VLOOKUP($A760,'Raw - F'!$B:$O,10,FALSE),"")</f>
        <v>A</v>
      </c>
      <c r="J760" s="2" t="str">
        <f>IFERROR(VLOOKUP($A760,'Raw - F'!$B:$P,15,FALSE),"")</f>
        <v>6f</v>
      </c>
      <c r="K760" s="16" t="str">
        <f>SUBSTITUTE(IFERROR(VLOOKUP($A760,'Raw - F'!$B:$X,23,FALSE),""),0,"")</f>
        <v>Rest.</v>
      </c>
      <c r="L760" s="22" t="str">
        <f>IF(VLOOKUP($A760,'Raw - F'!$B:$AA,24,FALSE)="","",VLOOKUP($A760,'Raw - F'!$B:$AA,24,FALSE))</f>
        <v>C</v>
      </c>
      <c r="M760" s="16" t="str">
        <f>SUBSTITUTE(IFERROR(VLOOKUP($A760,'Raw - F'!$B:$X,22,FALSE),""),0,"")</f>
        <v xml:space="preserve"> </v>
      </c>
      <c r="N760" s="16" t="str">
        <f>SUBSTITUTE(IFERROR(VLOOKUP($A760,'Raw - F'!$B:$X,8,FALSE),""),0,"")</f>
        <v/>
      </c>
      <c r="O760" s="16" t="str">
        <f>SUBSTITUTE(IFERROR(VLOOKUP($A760,'Raw - F'!$B:$AA,25,FALSE),""),0,"")</f>
        <v>EBF</v>
      </c>
      <c r="P760" s="16" t="str">
        <f>SUBSTITUTE(IFERROR(VLOOKUP($A760,'Raw - F'!$B:$AA,21,FALSE),""),0,"")</f>
        <v/>
      </c>
    </row>
    <row r="761" spans="1:16" x14ac:dyDescent="0.35">
      <c r="A761">
        <v>752</v>
      </c>
      <c r="B761" s="9">
        <f>IFERROR(VLOOKUP($A761,'Raw - F'!$B:$R,2,FALSE),"")</f>
        <v>44350</v>
      </c>
      <c r="C761" s="2" t="str">
        <f>IFERROR(VLOOKUP($A761,'Raw - F'!$B:$R,3,FALSE),"")</f>
        <v>THIRSK</v>
      </c>
      <c r="D761" s="2" t="str">
        <f>IFERROR(VLOOKUP($A761,'Raw - F'!$B:$R,6,FALSE),"")</f>
        <v>Hcap</v>
      </c>
      <c r="E761" s="2" t="str">
        <f>SUBSTITUTE(IFERROR(VLOOKUP($A761,'Raw - F'!$B:$O,9,FALSE),""),"0","")</f>
        <v>3yo+</v>
      </c>
      <c r="F761" s="2" t="str">
        <f>SUBSTITUTE(IFERROR(VLOOKUP($A761,'Raw - F'!$B:$O,7,FALSE),""),"0","")</f>
        <v>Open</v>
      </c>
      <c r="G761" s="2">
        <f>IFERROR(IF(VLOOKUP($A761,'Raw - F'!$B:$O,11,FALSE)&gt;1,VLOOKUP($A761,'Raw - F'!$B:$O,11,FALSE),IF(VLOOKUP($A761,'Raw - F'!$B:$M,12,FALSE)&lt;&gt;"",VLOOKUP($A761,'Raw - F'!$B:$M,12,FALSE),"")),"")</f>
        <v>5</v>
      </c>
      <c r="H761" s="4" t="str">
        <f>IFERROR(VLOOKUP($A761,'Raw - F'!$B:$O,13,FALSE),"")</f>
        <v>51-70</v>
      </c>
      <c r="I761" s="2" t="str">
        <f>IFERROR(VLOOKUP($A761,'Raw - F'!$B:$O,10,FALSE),"")</f>
        <v>F</v>
      </c>
      <c r="J761" s="2" t="str">
        <f>IFERROR(VLOOKUP($A761,'Raw - F'!$B:$P,15,FALSE),"")</f>
        <v>1m 4f</v>
      </c>
      <c r="K761" s="16" t="str">
        <f>SUBSTITUTE(IFERROR(VLOOKUP($A761,'Raw - F'!$B:$X,23,FALSE),""),0,"")</f>
        <v xml:space="preserve"> </v>
      </c>
      <c r="L761" s="22" t="str">
        <f>IF(VLOOKUP($A761,'Raw - F'!$B:$AA,24,FALSE)="","",VLOOKUP($A761,'Raw - F'!$B:$AA,24,FALSE))</f>
        <v/>
      </c>
      <c r="M761" s="16" t="str">
        <f>SUBSTITUTE(IFERROR(VLOOKUP($A761,'Raw - F'!$B:$X,22,FALSE),""),0,"")</f>
        <v xml:space="preserve"> </v>
      </c>
      <c r="N761" s="16" t="str">
        <f>SUBSTITUTE(IFERROR(VLOOKUP($A761,'Raw - F'!$B:$X,8,FALSE),""),0,"")</f>
        <v/>
      </c>
      <c r="O761" s="16" t="str">
        <f>SUBSTITUTE(IFERROR(VLOOKUP($A761,'Raw - F'!$B:$AA,25,FALSE),""),0,"")</f>
        <v/>
      </c>
      <c r="P761" s="16" t="str">
        <f>SUBSTITUTE(IFERROR(VLOOKUP($A761,'Raw - F'!$B:$AA,21,FALSE),""),0,"")</f>
        <v/>
      </c>
    </row>
    <row r="762" spans="1:16" x14ac:dyDescent="0.35">
      <c r="A762">
        <v>753</v>
      </c>
      <c r="B762" s="9">
        <f>IFERROR(VLOOKUP($A762,'Raw - F'!$B:$R,2,FALSE),"")</f>
        <v>44350</v>
      </c>
      <c r="C762" s="2" t="str">
        <f>IFERROR(VLOOKUP($A762,'Raw - F'!$B:$R,3,FALSE),"")</f>
        <v>THIRSK</v>
      </c>
      <c r="D762" s="2" t="str">
        <f>IFERROR(VLOOKUP($A762,'Raw - F'!$B:$R,6,FALSE),"")</f>
        <v>Hcap</v>
      </c>
      <c r="E762" s="2" t="str">
        <f>SUBSTITUTE(IFERROR(VLOOKUP($A762,'Raw - F'!$B:$O,9,FALSE),""),"0","")</f>
        <v>4yo+</v>
      </c>
      <c r="F762" s="2" t="str">
        <f>SUBSTITUTE(IFERROR(VLOOKUP($A762,'Raw - F'!$B:$O,7,FALSE),""),"0","")</f>
        <v>Open</v>
      </c>
      <c r="G762" s="2">
        <f>IFERROR(IF(VLOOKUP($A762,'Raw - F'!$B:$O,11,FALSE)&gt;1,VLOOKUP($A762,'Raw - F'!$B:$O,11,FALSE),IF(VLOOKUP($A762,'Raw - F'!$B:$M,12,FALSE)&lt;&gt;"",VLOOKUP($A762,'Raw - F'!$B:$M,12,FALSE),"")),"")</f>
        <v>5</v>
      </c>
      <c r="H762" s="4" t="str">
        <f>IFERROR(VLOOKUP($A762,'Raw - F'!$B:$O,13,FALSE),"")</f>
        <v>51-70</v>
      </c>
      <c r="I762" s="2" t="str">
        <f>IFERROR(VLOOKUP($A762,'Raw - F'!$B:$O,10,FALSE),"")</f>
        <v>A</v>
      </c>
      <c r="J762" s="2" t="str">
        <f>IFERROR(VLOOKUP($A762,'Raw - F'!$B:$P,15,FALSE),"")</f>
        <v>1m</v>
      </c>
      <c r="K762" s="16" t="str">
        <f>SUBSTITUTE(IFERROR(VLOOKUP($A762,'Raw - F'!$B:$X,23,FALSE),""),0,"")</f>
        <v xml:space="preserve"> </v>
      </c>
      <c r="L762" s="22" t="str">
        <f>IF(VLOOKUP($A762,'Raw - F'!$B:$AA,24,FALSE)="","",VLOOKUP($A762,'Raw - F'!$B:$AA,24,FALSE))</f>
        <v/>
      </c>
      <c r="M762" s="16" t="str">
        <f>SUBSTITUTE(IFERROR(VLOOKUP($A762,'Raw - F'!$B:$X,22,FALSE),""),0,"")</f>
        <v xml:space="preserve"> </v>
      </c>
      <c r="N762" s="16" t="str">
        <f>SUBSTITUTE(IFERROR(VLOOKUP($A762,'Raw - F'!$B:$X,8,FALSE),""),0,"")</f>
        <v/>
      </c>
      <c r="O762" s="16" t="str">
        <f>SUBSTITUTE(IFERROR(VLOOKUP($A762,'Raw - F'!$B:$AA,25,FALSE),""),0,"")</f>
        <v/>
      </c>
      <c r="P762" s="16" t="str">
        <f>SUBSTITUTE(IFERROR(VLOOKUP($A762,'Raw - F'!$B:$AA,21,FALSE),""),0,"")</f>
        <v/>
      </c>
    </row>
    <row r="763" spans="1:16" x14ac:dyDescent="0.35">
      <c r="A763">
        <v>754</v>
      </c>
      <c r="B763" s="9">
        <f>IFERROR(VLOOKUP($A763,'Raw - F'!$B:$R,2,FALSE),"")</f>
        <v>44350</v>
      </c>
      <c r="C763" s="2" t="str">
        <f>IFERROR(VLOOKUP($A763,'Raw - F'!$B:$R,3,FALSE),"")</f>
        <v>THIRSK</v>
      </c>
      <c r="D763" s="2" t="str">
        <f>IFERROR(VLOOKUP($A763,'Raw - F'!$B:$R,6,FALSE),"")</f>
        <v>WFA</v>
      </c>
      <c r="E763" s="2" t="str">
        <f>SUBSTITUTE(IFERROR(VLOOKUP($A763,'Raw - F'!$B:$O,9,FALSE),""),"0","")</f>
        <v>3yo+</v>
      </c>
      <c r="F763" s="2" t="str">
        <f>SUBSTITUTE(IFERROR(VLOOKUP($A763,'Raw - F'!$B:$O,7,FALSE),""),"0","")</f>
        <v>Nov</v>
      </c>
      <c r="G763" s="2">
        <f>IFERROR(IF(VLOOKUP($A763,'Raw - F'!$B:$O,11,FALSE)&gt;1,VLOOKUP($A763,'Raw - F'!$B:$O,11,FALSE),IF(VLOOKUP($A763,'Raw - F'!$B:$M,12,FALSE)&lt;&gt;"",VLOOKUP($A763,'Raw - F'!$B:$M,12,FALSE),"")),"")</f>
        <v>5</v>
      </c>
      <c r="H763" s="4" t="str">
        <f>IFERROR(VLOOKUP($A763,'Raw - F'!$B:$O,13,FALSE),"")</f>
        <v>Open</v>
      </c>
      <c r="I763" s="2" t="str">
        <f>IFERROR(VLOOKUP($A763,'Raw - F'!$B:$O,10,FALSE),"")</f>
        <v>F</v>
      </c>
      <c r="J763" s="2" t="str">
        <f>IFERROR(VLOOKUP($A763,'Raw - F'!$B:$P,15,FALSE),"")</f>
        <v>1m</v>
      </c>
      <c r="K763" s="16" t="str">
        <f>SUBSTITUTE(IFERROR(VLOOKUP($A763,'Raw - F'!$B:$X,23,FALSE),""),0,"")</f>
        <v xml:space="preserve"> </v>
      </c>
      <c r="L763" s="22" t="str">
        <f>IF(VLOOKUP($A763,'Raw - F'!$B:$AA,24,FALSE)="","",VLOOKUP($A763,'Raw - F'!$B:$AA,24,FALSE))</f>
        <v/>
      </c>
      <c r="M763" s="16" t="str">
        <f>SUBSTITUTE(IFERROR(VLOOKUP($A763,'Raw - F'!$B:$X,22,FALSE),""),0,"")</f>
        <v xml:space="preserve"> </v>
      </c>
      <c r="N763" s="16" t="str">
        <f>SUBSTITUTE(IFERROR(VLOOKUP($A763,'Raw - F'!$B:$X,8,FALSE),""),0,"")</f>
        <v/>
      </c>
      <c r="O763" s="16" t="str">
        <f>SUBSTITUTE(IFERROR(VLOOKUP($A763,'Raw - F'!$B:$AA,25,FALSE),""),0,"")</f>
        <v/>
      </c>
      <c r="P763" s="16" t="str">
        <f>SUBSTITUTE(IFERROR(VLOOKUP($A763,'Raw - F'!$B:$AA,21,FALSE),""),0,"")</f>
        <v/>
      </c>
    </row>
    <row r="764" spans="1:16" x14ac:dyDescent="0.35">
      <c r="A764">
        <v>755</v>
      </c>
      <c r="B764" s="9">
        <f>IFERROR(VLOOKUP($A764,'Raw - F'!$B:$R,2,FALSE),"")</f>
        <v>44350</v>
      </c>
      <c r="C764" s="2" t="str">
        <f>IFERROR(VLOOKUP($A764,'Raw - F'!$B:$R,3,FALSE),"")</f>
        <v>THIRSK</v>
      </c>
      <c r="D764" s="2" t="str">
        <f>IFERROR(VLOOKUP($A764,'Raw - F'!$B:$R,6,FALSE),"")</f>
        <v>Hcap</v>
      </c>
      <c r="E764" s="2" t="str">
        <f>SUBSTITUTE(IFERROR(VLOOKUP($A764,'Raw - F'!$B:$O,9,FALSE),""),"0","")</f>
        <v>4yo+</v>
      </c>
      <c r="F764" s="2" t="str">
        <f>SUBSTITUTE(IFERROR(VLOOKUP($A764,'Raw - F'!$B:$O,7,FALSE),""),"0","")</f>
        <v>Open</v>
      </c>
      <c r="G764" s="2">
        <f>IFERROR(IF(VLOOKUP($A764,'Raw - F'!$B:$O,11,FALSE)&gt;1,VLOOKUP($A764,'Raw - F'!$B:$O,11,FALSE),IF(VLOOKUP($A764,'Raw - F'!$B:$M,12,FALSE)&lt;&gt;"",VLOOKUP($A764,'Raw - F'!$B:$M,12,FALSE),"")),"")</f>
        <v>5</v>
      </c>
      <c r="H764" s="4" t="str">
        <f>IFERROR(VLOOKUP($A764,'Raw - F'!$B:$O,13,FALSE),"")</f>
        <v>56-75</v>
      </c>
      <c r="I764" s="2" t="str">
        <f>IFERROR(VLOOKUP($A764,'Raw - F'!$B:$O,10,FALSE),"")</f>
        <v>A</v>
      </c>
      <c r="J764" s="2" t="str">
        <f>IFERROR(VLOOKUP($A764,'Raw - F'!$B:$P,15,FALSE),"")</f>
        <v>6f</v>
      </c>
      <c r="K764" s="16" t="str">
        <f>SUBSTITUTE(IFERROR(VLOOKUP($A764,'Raw - F'!$B:$X,23,FALSE),""),0,"")</f>
        <v xml:space="preserve"> </v>
      </c>
      <c r="L764" s="22" t="str">
        <f>IF(VLOOKUP($A764,'Raw - F'!$B:$AA,24,FALSE)="","",VLOOKUP($A764,'Raw - F'!$B:$AA,24,FALSE))</f>
        <v/>
      </c>
      <c r="M764" s="16" t="str">
        <f>SUBSTITUTE(IFERROR(VLOOKUP($A764,'Raw - F'!$B:$X,22,FALSE),""),0,"")</f>
        <v xml:space="preserve"> </v>
      </c>
      <c r="N764" s="16" t="str">
        <f>SUBSTITUTE(IFERROR(VLOOKUP($A764,'Raw - F'!$B:$X,8,FALSE),""),0,"")</f>
        <v/>
      </c>
      <c r="O764" s="16" t="str">
        <f>SUBSTITUTE(IFERROR(VLOOKUP($A764,'Raw - F'!$B:$AA,25,FALSE),""),0,"")</f>
        <v/>
      </c>
      <c r="P764" s="16" t="str">
        <f>SUBSTITUTE(IFERROR(VLOOKUP($A764,'Raw - F'!$B:$AA,21,FALSE),""),0,"")</f>
        <v/>
      </c>
    </row>
    <row r="765" spans="1:16" x14ac:dyDescent="0.35">
      <c r="A765">
        <v>756</v>
      </c>
      <c r="B765" s="9">
        <f>IFERROR(VLOOKUP($A765,'Raw - F'!$B:$R,2,FALSE),"")</f>
        <v>44350</v>
      </c>
      <c r="C765" s="2" t="str">
        <f>IFERROR(VLOOKUP($A765,'Raw - F'!$B:$R,3,FALSE),"")</f>
        <v>THIRSK</v>
      </c>
      <c r="D765" s="2" t="str">
        <f>IFERROR(VLOOKUP($A765,'Raw - F'!$B:$R,6,FALSE),"")</f>
        <v>Hcap</v>
      </c>
      <c r="E765" s="2" t="str">
        <f>SUBSTITUTE(IFERROR(VLOOKUP($A765,'Raw - F'!$B:$O,9,FALSE),""),"0","")</f>
        <v>4yo+</v>
      </c>
      <c r="F765" s="2" t="str">
        <f>SUBSTITUTE(IFERROR(VLOOKUP($A765,'Raw - F'!$B:$O,7,FALSE),""),"0","")</f>
        <v>Open</v>
      </c>
      <c r="G765" s="2">
        <f>IFERROR(IF(VLOOKUP($A765,'Raw - F'!$B:$O,11,FALSE)&gt;1,VLOOKUP($A765,'Raw - F'!$B:$O,11,FALSE),IF(VLOOKUP($A765,'Raw - F'!$B:$M,12,FALSE)&lt;&gt;"",VLOOKUP($A765,'Raw - F'!$B:$M,12,FALSE),"")),"")</f>
        <v>6</v>
      </c>
      <c r="H765" s="4" t="str">
        <f>IFERROR(VLOOKUP($A765,'Raw - F'!$B:$O,13,FALSE),"")</f>
        <v>46-60</v>
      </c>
      <c r="I765" s="2" t="str">
        <f>IFERROR(VLOOKUP($A765,'Raw - F'!$B:$O,10,FALSE),"")</f>
        <v>A</v>
      </c>
      <c r="J765" s="2" t="str">
        <f>IFERROR(VLOOKUP($A765,'Raw - F'!$B:$P,15,FALSE),"")</f>
        <v>1m 4f</v>
      </c>
      <c r="K765" s="16" t="str">
        <f>SUBSTITUTE(IFERROR(VLOOKUP($A765,'Raw - F'!$B:$X,23,FALSE),""),0,"")</f>
        <v xml:space="preserve"> </v>
      </c>
      <c r="L765" s="22" t="str">
        <f>IF(VLOOKUP($A765,'Raw - F'!$B:$AA,24,FALSE)="","",VLOOKUP($A765,'Raw - F'!$B:$AA,24,FALSE))</f>
        <v/>
      </c>
      <c r="M765" s="16" t="str">
        <f>SUBSTITUTE(IFERROR(VLOOKUP($A765,'Raw - F'!$B:$X,22,FALSE),""),0,"")</f>
        <v xml:space="preserve"> </v>
      </c>
      <c r="N765" s="16" t="str">
        <f>SUBSTITUTE(IFERROR(VLOOKUP($A765,'Raw - F'!$B:$X,8,FALSE),""),0,"")</f>
        <v/>
      </c>
      <c r="O765" s="16" t="str">
        <f>SUBSTITUTE(IFERROR(VLOOKUP($A765,'Raw - F'!$B:$AA,25,FALSE),""),0,"")</f>
        <v/>
      </c>
      <c r="P765" s="16" t="str">
        <f>SUBSTITUTE(IFERROR(VLOOKUP($A765,'Raw - F'!$B:$AA,21,FALSE),""),0,"")</f>
        <v/>
      </c>
    </row>
    <row r="766" spans="1:16" x14ac:dyDescent="0.35">
      <c r="A766">
        <v>757</v>
      </c>
      <c r="B766" s="9">
        <f>IFERROR(VLOOKUP($A766,'Raw - F'!$B:$R,2,FALSE),"")</f>
        <v>44350</v>
      </c>
      <c r="C766" s="2" t="str">
        <f>IFERROR(VLOOKUP($A766,'Raw - F'!$B:$R,3,FALSE),"")</f>
        <v>THIRSK</v>
      </c>
      <c r="D766" s="2" t="str">
        <f>IFERROR(VLOOKUP($A766,'Raw - F'!$B:$R,6,FALSE),"")</f>
        <v>Hcap</v>
      </c>
      <c r="E766" s="2" t="str">
        <f>SUBSTITUTE(IFERROR(VLOOKUP($A766,'Raw - F'!$B:$O,9,FALSE),""),"0","")</f>
        <v>3yo</v>
      </c>
      <c r="F766" s="2" t="str">
        <f>SUBSTITUTE(IFERROR(VLOOKUP($A766,'Raw - F'!$B:$O,7,FALSE),""),"0","")</f>
        <v>Open</v>
      </c>
      <c r="G766" s="2">
        <f>IFERROR(IF(VLOOKUP($A766,'Raw - F'!$B:$O,11,FALSE)&gt;1,VLOOKUP($A766,'Raw - F'!$B:$O,11,FALSE),IF(VLOOKUP($A766,'Raw - F'!$B:$M,12,FALSE)&lt;&gt;"",VLOOKUP($A766,'Raw - F'!$B:$M,12,FALSE),"")),"")</f>
        <v>6</v>
      </c>
      <c r="H766" s="4" t="str">
        <f>IFERROR(VLOOKUP($A766,'Raw - F'!$B:$O,13,FALSE),"")</f>
        <v>46-65</v>
      </c>
      <c r="I766" s="2" t="str">
        <f>IFERROR(VLOOKUP($A766,'Raw - F'!$B:$O,10,FALSE),"")</f>
        <v>A</v>
      </c>
      <c r="J766" s="2" t="str">
        <f>IFERROR(VLOOKUP($A766,'Raw - F'!$B:$P,15,FALSE),"")</f>
        <v>6f</v>
      </c>
      <c r="K766" s="16" t="str">
        <f>SUBSTITUTE(IFERROR(VLOOKUP($A766,'Raw - F'!$B:$X,23,FALSE),""),0,"")</f>
        <v xml:space="preserve"> </v>
      </c>
      <c r="L766" s="22" t="str">
        <f>IF(VLOOKUP($A766,'Raw - F'!$B:$AA,24,FALSE)="","",VLOOKUP($A766,'Raw - F'!$B:$AA,24,FALSE))</f>
        <v/>
      </c>
      <c r="M766" s="16" t="str">
        <f>SUBSTITUTE(IFERROR(VLOOKUP($A766,'Raw - F'!$B:$X,22,FALSE),""),0,"")</f>
        <v xml:space="preserve"> </v>
      </c>
      <c r="N766" s="16" t="str">
        <f>SUBSTITUTE(IFERROR(VLOOKUP($A766,'Raw - F'!$B:$X,8,FALSE),""),0,"")</f>
        <v/>
      </c>
      <c r="O766" s="16" t="str">
        <f>SUBSTITUTE(IFERROR(VLOOKUP($A766,'Raw - F'!$B:$AA,25,FALSE),""),0,"")</f>
        <v/>
      </c>
      <c r="P766" s="16" t="str">
        <f>SUBSTITUTE(IFERROR(VLOOKUP($A766,'Raw - F'!$B:$AA,21,FALSE),""),0,"")</f>
        <v/>
      </c>
    </row>
    <row r="767" spans="1:16" x14ac:dyDescent="0.35">
      <c r="A767">
        <v>758</v>
      </c>
      <c r="B767" s="9">
        <f>IFERROR(VLOOKUP($A767,'Raw - F'!$B:$R,2,FALSE),"")</f>
        <v>44351</v>
      </c>
      <c r="C767" s="2" t="str">
        <f>IFERROR(VLOOKUP($A767,'Raw - F'!$B:$R,3,FALSE),"")</f>
        <v>BATH</v>
      </c>
      <c r="D767" s="2" t="str">
        <f>IFERROR(VLOOKUP($A767,'Raw - F'!$B:$R,6,FALSE),"")</f>
        <v>WFA</v>
      </c>
      <c r="E767" s="2" t="str">
        <f>SUBSTITUTE(IFERROR(VLOOKUP($A767,'Raw - F'!$B:$O,9,FALSE),""),"0","")</f>
        <v>2yo</v>
      </c>
      <c r="F767" s="2" t="str">
        <f>SUBSTITUTE(IFERROR(VLOOKUP($A767,'Raw - F'!$B:$O,7,FALSE),""),"0","")</f>
        <v>Nov</v>
      </c>
      <c r="G767" s="2">
        <f>IFERROR(IF(VLOOKUP($A767,'Raw - F'!$B:$O,11,FALSE)&gt;1,VLOOKUP($A767,'Raw - F'!$B:$O,11,FALSE),IF(VLOOKUP($A767,'Raw - F'!$B:$M,12,FALSE)&lt;&gt;"",VLOOKUP($A767,'Raw - F'!$B:$M,12,FALSE),"")),"")</f>
        <v>3</v>
      </c>
      <c r="H767" s="4" t="str">
        <f>IFERROR(VLOOKUP($A767,'Raw - F'!$B:$O,13,FALSE),"")</f>
        <v>Open</v>
      </c>
      <c r="I767" s="2" t="str">
        <f>IFERROR(VLOOKUP($A767,'Raw - F'!$B:$O,10,FALSE),"")</f>
        <v>A</v>
      </c>
      <c r="J767" s="2" t="str">
        <f>IFERROR(VLOOKUP($A767,'Raw - F'!$B:$P,15,FALSE),"")</f>
        <v>5f</v>
      </c>
      <c r="K767" s="16" t="str">
        <f>SUBSTITUTE(IFERROR(VLOOKUP($A767,'Raw - F'!$B:$X,23,FALSE),""),0,"")</f>
        <v xml:space="preserve"> </v>
      </c>
      <c r="L767" s="22" t="str">
        <f>IF(VLOOKUP($A767,'Raw - F'!$B:$AA,24,FALSE)="","",VLOOKUP($A767,'Raw - F'!$B:$AA,24,FALSE))</f>
        <v/>
      </c>
      <c r="M767" s="16" t="str">
        <f>SUBSTITUTE(IFERROR(VLOOKUP($A767,'Raw - F'!$B:$X,22,FALSE),""),0,"")</f>
        <v xml:space="preserve"> </v>
      </c>
      <c r="N767" s="16" t="str">
        <f>SUBSTITUTE(IFERROR(VLOOKUP($A767,'Raw - F'!$B:$X,8,FALSE),""),0,"")</f>
        <v/>
      </c>
      <c r="O767" s="16" t="str">
        <f>SUBSTITUTE(IFERROR(VLOOKUP($A767,'Raw - F'!$B:$AA,25,FALSE),""),0,"")</f>
        <v>EBF</v>
      </c>
      <c r="P767" s="16" t="str">
        <f>SUBSTITUTE(IFERROR(VLOOKUP($A767,'Raw - F'!$B:$AA,21,FALSE),""),0,"")</f>
        <v/>
      </c>
    </row>
    <row r="768" spans="1:16" x14ac:dyDescent="0.35">
      <c r="A768">
        <v>759</v>
      </c>
      <c r="B768" s="9">
        <f>IFERROR(VLOOKUP($A768,'Raw - F'!$B:$R,2,FALSE),"")</f>
        <v>44351</v>
      </c>
      <c r="C768" s="2" t="str">
        <f>IFERROR(VLOOKUP($A768,'Raw - F'!$B:$R,3,FALSE),"")</f>
        <v>BATH</v>
      </c>
      <c r="D768" s="2" t="str">
        <f>IFERROR(VLOOKUP($A768,'Raw - F'!$B:$R,6,FALSE),"")</f>
        <v>Hcap</v>
      </c>
      <c r="E768" s="2" t="str">
        <f>SUBSTITUTE(IFERROR(VLOOKUP($A768,'Raw - F'!$B:$O,9,FALSE),""),"0","")</f>
        <v>3yo+</v>
      </c>
      <c r="F768" s="2" t="str">
        <f>SUBSTITUTE(IFERROR(VLOOKUP($A768,'Raw - F'!$B:$O,7,FALSE),""),"0","")</f>
        <v>Open</v>
      </c>
      <c r="G768" s="2">
        <f>IFERROR(IF(VLOOKUP($A768,'Raw - F'!$B:$O,11,FALSE)&gt;1,VLOOKUP($A768,'Raw - F'!$B:$O,11,FALSE),IF(VLOOKUP($A768,'Raw - F'!$B:$M,12,FALSE)&lt;&gt;"",VLOOKUP($A768,'Raw - F'!$B:$M,12,FALSE),"")),"")</f>
        <v>4</v>
      </c>
      <c r="H768" s="4" t="str">
        <f>IFERROR(VLOOKUP($A768,'Raw - F'!$B:$O,13,FALSE),"")</f>
        <v>66-85</v>
      </c>
      <c r="I768" s="2" t="str">
        <f>IFERROR(VLOOKUP($A768,'Raw - F'!$B:$O,10,FALSE),"")</f>
        <v>A</v>
      </c>
      <c r="J768" s="2" t="str">
        <f>IFERROR(VLOOKUP($A768,'Raw - F'!$B:$P,15,FALSE),"")</f>
        <v>5f</v>
      </c>
      <c r="K768" s="16" t="str">
        <f>SUBSTITUTE(IFERROR(VLOOKUP($A768,'Raw - F'!$B:$X,23,FALSE),""),0,"")</f>
        <v xml:space="preserve"> </v>
      </c>
      <c r="L768" s="22" t="str">
        <f>IF(VLOOKUP($A768,'Raw - F'!$B:$AA,24,FALSE)="","",VLOOKUP($A768,'Raw - F'!$B:$AA,24,FALSE))</f>
        <v/>
      </c>
      <c r="M768" s="16" t="str">
        <f>SUBSTITUTE(IFERROR(VLOOKUP($A768,'Raw - F'!$B:$X,22,FALSE),""),0,"")</f>
        <v xml:space="preserve"> </v>
      </c>
      <c r="N768" s="16" t="str">
        <f>SUBSTITUTE(IFERROR(VLOOKUP($A768,'Raw - F'!$B:$X,8,FALSE),""),0,"")</f>
        <v/>
      </c>
      <c r="O768" s="16" t="str">
        <f>SUBSTITUTE(IFERROR(VLOOKUP($A768,'Raw - F'!$B:$AA,25,FALSE),""),0,"")</f>
        <v/>
      </c>
      <c r="P768" s="16" t="str">
        <f>SUBSTITUTE(IFERROR(VLOOKUP($A768,'Raw - F'!$B:$AA,21,FALSE),""),0,"")</f>
        <v/>
      </c>
    </row>
    <row r="769" spans="1:16" x14ac:dyDescent="0.35">
      <c r="A769">
        <v>760</v>
      </c>
      <c r="B769" s="9">
        <f>IFERROR(VLOOKUP($A769,'Raw - F'!$B:$R,2,FALSE),"")</f>
        <v>44351</v>
      </c>
      <c r="C769" s="2" t="str">
        <f>IFERROR(VLOOKUP($A769,'Raw - F'!$B:$R,3,FALSE),"")</f>
        <v>BATH</v>
      </c>
      <c r="D769" s="2" t="str">
        <f>IFERROR(VLOOKUP($A769,'Raw - F'!$B:$R,6,FALSE),"")</f>
        <v>Hcap</v>
      </c>
      <c r="E769" s="2" t="str">
        <f>SUBSTITUTE(IFERROR(VLOOKUP($A769,'Raw - F'!$B:$O,9,FALSE),""),"0","")</f>
        <v>4yo+</v>
      </c>
      <c r="F769" s="2" t="str">
        <f>SUBSTITUTE(IFERROR(VLOOKUP($A769,'Raw - F'!$B:$O,7,FALSE),""),"0","")</f>
        <v>Open</v>
      </c>
      <c r="G769" s="2">
        <f>IFERROR(IF(VLOOKUP($A769,'Raw - F'!$B:$O,11,FALSE)&gt;1,VLOOKUP($A769,'Raw - F'!$B:$O,11,FALSE),IF(VLOOKUP($A769,'Raw - F'!$B:$M,12,FALSE)&lt;&gt;"",VLOOKUP($A769,'Raw - F'!$B:$M,12,FALSE),"")),"")</f>
        <v>4</v>
      </c>
      <c r="H769" s="4" t="str">
        <f>IFERROR(VLOOKUP($A769,'Raw - F'!$B:$O,13,FALSE),"")</f>
        <v>61-80</v>
      </c>
      <c r="I769" s="2" t="str">
        <f>IFERROR(VLOOKUP($A769,'Raw - F'!$B:$O,10,FALSE),"")</f>
        <v>A</v>
      </c>
      <c r="J769" s="2" t="str">
        <f>IFERROR(VLOOKUP($A769,'Raw - F'!$B:$P,15,FALSE),"")</f>
        <v>1m</v>
      </c>
      <c r="K769" s="16" t="str">
        <f>SUBSTITUTE(IFERROR(VLOOKUP($A769,'Raw - F'!$B:$X,23,FALSE),""),0,"")</f>
        <v xml:space="preserve"> </v>
      </c>
      <c r="L769" s="22" t="str">
        <f>IF(VLOOKUP($A769,'Raw - F'!$B:$AA,24,FALSE)="","",VLOOKUP($A769,'Raw - F'!$B:$AA,24,FALSE))</f>
        <v/>
      </c>
      <c r="M769" s="16" t="str">
        <f>SUBSTITUTE(IFERROR(VLOOKUP($A769,'Raw - F'!$B:$X,22,FALSE),""),0,"")</f>
        <v xml:space="preserve"> </v>
      </c>
      <c r="N769" s="16" t="str">
        <f>SUBSTITUTE(IFERROR(VLOOKUP($A769,'Raw - F'!$B:$X,8,FALSE),""),0,"")</f>
        <v/>
      </c>
      <c r="O769" s="16" t="str">
        <f>SUBSTITUTE(IFERROR(VLOOKUP($A769,'Raw - F'!$B:$AA,25,FALSE),""),0,"")</f>
        <v/>
      </c>
      <c r="P769" s="16" t="str">
        <f>SUBSTITUTE(IFERROR(VLOOKUP($A769,'Raw - F'!$B:$AA,21,FALSE),""),0,"")</f>
        <v/>
      </c>
    </row>
    <row r="770" spans="1:16" x14ac:dyDescent="0.35">
      <c r="A770">
        <v>761</v>
      </c>
      <c r="B770" s="9">
        <f>IFERROR(VLOOKUP($A770,'Raw - F'!$B:$R,2,FALSE),"")</f>
        <v>44351</v>
      </c>
      <c r="C770" s="2" t="str">
        <f>IFERROR(VLOOKUP($A770,'Raw - F'!$B:$R,3,FALSE),"")</f>
        <v>BATH</v>
      </c>
      <c r="D770" s="2" t="str">
        <f>IFERROR(VLOOKUP($A770,'Raw - F'!$B:$R,6,FALSE),"")</f>
        <v>WFA</v>
      </c>
      <c r="E770" s="2" t="str">
        <f>SUBSTITUTE(IFERROR(VLOOKUP($A770,'Raw - F'!$B:$O,9,FALSE),""),"0","")</f>
        <v>3yo+</v>
      </c>
      <c r="F770" s="2" t="str">
        <f>SUBSTITUTE(IFERROR(VLOOKUP($A770,'Raw - F'!$B:$O,7,FALSE),""),"0","")</f>
        <v>Mdn</v>
      </c>
      <c r="G770" s="2">
        <f>IFERROR(IF(VLOOKUP($A770,'Raw - F'!$B:$O,11,FALSE)&gt;1,VLOOKUP($A770,'Raw - F'!$B:$O,11,FALSE),IF(VLOOKUP($A770,'Raw - F'!$B:$M,12,FALSE)&lt;&gt;"",VLOOKUP($A770,'Raw - F'!$B:$M,12,FALSE),"")),"")</f>
        <v>5</v>
      </c>
      <c r="H770" s="4" t="str">
        <f>IFERROR(VLOOKUP($A770,'Raw - F'!$B:$O,13,FALSE),"")</f>
        <v>Open</v>
      </c>
      <c r="I770" s="2" t="str">
        <f>IFERROR(VLOOKUP($A770,'Raw - F'!$B:$O,10,FALSE),"")</f>
        <v>F</v>
      </c>
      <c r="J770" s="2" t="str">
        <f>IFERROR(VLOOKUP($A770,'Raw - F'!$B:$P,15,FALSE),"")</f>
        <v>5f</v>
      </c>
      <c r="K770" s="16" t="str">
        <f>SUBSTITUTE(IFERROR(VLOOKUP($A770,'Raw - F'!$B:$X,23,FALSE),""),0,"")</f>
        <v xml:space="preserve"> </v>
      </c>
      <c r="L770" s="22" t="str">
        <f>IF(VLOOKUP($A770,'Raw - F'!$B:$AA,24,FALSE)="","",VLOOKUP($A770,'Raw - F'!$B:$AA,24,FALSE))</f>
        <v/>
      </c>
      <c r="M770" s="16" t="str">
        <f>SUBSTITUTE(IFERROR(VLOOKUP($A770,'Raw - F'!$B:$X,22,FALSE),""),0,"")</f>
        <v xml:space="preserve"> </v>
      </c>
      <c r="N770" s="16" t="str">
        <f>SUBSTITUTE(IFERROR(VLOOKUP($A770,'Raw - F'!$B:$X,8,FALSE),""),0,"")</f>
        <v/>
      </c>
      <c r="O770" s="16" t="str">
        <f>SUBSTITUTE(IFERROR(VLOOKUP($A770,'Raw - F'!$B:$AA,25,FALSE),""),0,"")</f>
        <v/>
      </c>
      <c r="P770" s="16" t="str">
        <f>SUBSTITUTE(IFERROR(VLOOKUP($A770,'Raw - F'!$B:$AA,21,FALSE),""),0,"")</f>
        <v/>
      </c>
    </row>
    <row r="771" spans="1:16" x14ac:dyDescent="0.35">
      <c r="A771">
        <v>762</v>
      </c>
      <c r="B771" s="9">
        <f>IFERROR(VLOOKUP($A771,'Raw - F'!$B:$R,2,FALSE),"")</f>
        <v>44351</v>
      </c>
      <c r="C771" s="2" t="str">
        <f>IFERROR(VLOOKUP($A771,'Raw - F'!$B:$R,3,FALSE),"")</f>
        <v>BATH</v>
      </c>
      <c r="D771" s="2" t="str">
        <f>IFERROR(VLOOKUP($A771,'Raw - F'!$B:$R,6,FALSE),"")</f>
        <v>Hcap</v>
      </c>
      <c r="E771" s="2" t="str">
        <f>SUBSTITUTE(IFERROR(VLOOKUP($A771,'Raw - F'!$B:$O,9,FALSE),""),"0","")</f>
        <v>3yo</v>
      </c>
      <c r="F771" s="2" t="str">
        <f>SUBSTITUTE(IFERROR(VLOOKUP($A771,'Raw - F'!$B:$O,7,FALSE),""),"0","")</f>
        <v>Open</v>
      </c>
      <c r="G771" s="2">
        <f>IFERROR(IF(VLOOKUP($A771,'Raw - F'!$B:$O,11,FALSE)&gt;1,VLOOKUP($A771,'Raw - F'!$B:$O,11,FALSE),IF(VLOOKUP($A771,'Raw - F'!$B:$M,12,FALSE)&lt;&gt;"",VLOOKUP($A771,'Raw - F'!$B:$M,12,FALSE),"")),"")</f>
        <v>6</v>
      </c>
      <c r="H771" s="4" t="str">
        <f>IFERROR(VLOOKUP($A771,'Raw - F'!$B:$O,13,FALSE),"")</f>
        <v>46-60</v>
      </c>
      <c r="I771" s="2" t="str">
        <f>IFERROR(VLOOKUP($A771,'Raw - F'!$B:$O,10,FALSE),"")</f>
        <v>A</v>
      </c>
      <c r="J771" s="2" t="str">
        <f>IFERROR(VLOOKUP($A771,'Raw - F'!$B:$P,15,FALSE),"")</f>
        <v>1m 6f</v>
      </c>
      <c r="K771" s="16" t="str">
        <f>SUBSTITUTE(IFERROR(VLOOKUP($A771,'Raw - F'!$B:$X,23,FALSE),""),0,"")</f>
        <v xml:space="preserve"> </v>
      </c>
      <c r="L771" s="22" t="str">
        <f>IF(VLOOKUP($A771,'Raw - F'!$B:$AA,24,FALSE)="","",VLOOKUP($A771,'Raw - F'!$B:$AA,24,FALSE))</f>
        <v/>
      </c>
      <c r="M771" s="16" t="str">
        <f>SUBSTITUTE(IFERROR(VLOOKUP($A771,'Raw - F'!$B:$X,22,FALSE),""),0,"")</f>
        <v xml:space="preserve"> </v>
      </c>
      <c r="N771" s="16" t="str">
        <f>SUBSTITUTE(IFERROR(VLOOKUP($A771,'Raw - F'!$B:$X,8,FALSE),""),0,"")</f>
        <v/>
      </c>
      <c r="O771" s="16" t="str">
        <f>SUBSTITUTE(IFERROR(VLOOKUP($A771,'Raw - F'!$B:$AA,25,FALSE),""),0,"")</f>
        <v/>
      </c>
      <c r="P771" s="16" t="str">
        <f>SUBSTITUTE(IFERROR(VLOOKUP($A771,'Raw - F'!$B:$AA,21,FALSE),""),0,"")</f>
        <v/>
      </c>
    </row>
    <row r="772" spans="1:16" x14ac:dyDescent="0.35">
      <c r="A772">
        <v>763</v>
      </c>
      <c r="B772" s="9">
        <f>IFERROR(VLOOKUP($A772,'Raw - F'!$B:$R,2,FALSE),"")</f>
        <v>44351</v>
      </c>
      <c r="C772" s="2" t="str">
        <f>IFERROR(VLOOKUP($A772,'Raw - F'!$B:$R,3,FALSE),"")</f>
        <v>BATH</v>
      </c>
      <c r="D772" s="2" t="str">
        <f>IFERROR(VLOOKUP($A772,'Raw - F'!$B:$R,6,FALSE),"")</f>
        <v>Hcap</v>
      </c>
      <c r="E772" s="2" t="str">
        <f>SUBSTITUTE(IFERROR(VLOOKUP($A772,'Raw - F'!$B:$O,9,FALSE),""),"0","")</f>
        <v>4yo+</v>
      </c>
      <c r="F772" s="2" t="str">
        <f>SUBSTITUTE(IFERROR(VLOOKUP($A772,'Raw - F'!$B:$O,7,FALSE),""),"0","")</f>
        <v>Open</v>
      </c>
      <c r="G772" s="2">
        <f>IFERROR(IF(VLOOKUP($A772,'Raw - F'!$B:$O,11,FALSE)&gt;1,VLOOKUP($A772,'Raw - F'!$B:$O,11,FALSE),IF(VLOOKUP($A772,'Raw - F'!$B:$M,12,FALSE)&lt;&gt;"",VLOOKUP($A772,'Raw - F'!$B:$M,12,FALSE),"")),"")</f>
        <v>6</v>
      </c>
      <c r="H772" s="4" t="str">
        <f>IFERROR(VLOOKUP($A772,'Raw - F'!$B:$O,13,FALSE),"")</f>
        <v>46-60</v>
      </c>
      <c r="I772" s="2" t="str">
        <f>IFERROR(VLOOKUP($A772,'Raw - F'!$B:$O,10,FALSE),"")</f>
        <v>A</v>
      </c>
      <c r="J772" s="2" t="str">
        <f>IFERROR(VLOOKUP($A772,'Raw - F'!$B:$P,15,FALSE),"")</f>
        <v>6f</v>
      </c>
      <c r="K772" s="16" t="str">
        <f>SUBSTITUTE(IFERROR(VLOOKUP($A772,'Raw - F'!$B:$X,23,FALSE),""),0,"")</f>
        <v xml:space="preserve"> </v>
      </c>
      <c r="L772" s="22" t="str">
        <f>IF(VLOOKUP($A772,'Raw - F'!$B:$AA,24,FALSE)="","",VLOOKUP($A772,'Raw - F'!$B:$AA,24,FALSE))</f>
        <v/>
      </c>
      <c r="M772" s="16" t="str">
        <f>SUBSTITUTE(IFERROR(VLOOKUP($A772,'Raw - F'!$B:$X,22,FALSE),""),0,"")</f>
        <v xml:space="preserve"> </v>
      </c>
      <c r="N772" s="16" t="str">
        <f>SUBSTITUTE(IFERROR(VLOOKUP($A772,'Raw - F'!$B:$X,8,FALSE),""),0,"")</f>
        <v/>
      </c>
      <c r="O772" s="16" t="str">
        <f>SUBSTITUTE(IFERROR(VLOOKUP($A772,'Raw - F'!$B:$AA,25,FALSE),""),0,"")</f>
        <v/>
      </c>
      <c r="P772" s="16" t="str">
        <f>SUBSTITUTE(IFERROR(VLOOKUP($A772,'Raw - F'!$B:$AA,21,FALSE),""),0,"")</f>
        <v/>
      </c>
    </row>
    <row r="773" spans="1:16" x14ac:dyDescent="0.35">
      <c r="A773">
        <v>764</v>
      </c>
      <c r="B773" s="9">
        <f>IFERROR(VLOOKUP($A773,'Raw - F'!$B:$R,2,FALSE),"")</f>
        <v>44351</v>
      </c>
      <c r="C773" s="2" t="str">
        <f>IFERROR(VLOOKUP($A773,'Raw - F'!$B:$R,3,FALSE),"")</f>
        <v>BATH</v>
      </c>
      <c r="D773" s="2" t="str">
        <f>IFERROR(VLOOKUP($A773,'Raw - F'!$B:$R,6,FALSE),"")</f>
        <v>Hcap</v>
      </c>
      <c r="E773" s="2" t="str">
        <f>SUBSTITUTE(IFERROR(VLOOKUP($A773,'Raw - F'!$B:$O,9,FALSE),""),"0","")</f>
        <v>4yo+</v>
      </c>
      <c r="F773" s="2" t="str">
        <f>SUBSTITUTE(IFERROR(VLOOKUP($A773,'Raw - F'!$B:$O,7,FALSE),""),"0","")</f>
        <v>Open</v>
      </c>
      <c r="G773" s="2">
        <f>IFERROR(IF(VLOOKUP($A773,'Raw - F'!$B:$O,11,FALSE)&gt;1,VLOOKUP($A773,'Raw - F'!$B:$O,11,FALSE),IF(VLOOKUP($A773,'Raw - F'!$B:$M,12,FALSE)&lt;&gt;"",VLOOKUP($A773,'Raw - F'!$B:$M,12,FALSE),"")),"")</f>
        <v>6</v>
      </c>
      <c r="H773" s="4" t="str">
        <f>IFERROR(VLOOKUP($A773,'Raw - F'!$B:$O,13,FALSE),"")</f>
        <v>46-65</v>
      </c>
      <c r="I773" s="2" t="str">
        <f>IFERROR(VLOOKUP($A773,'Raw - F'!$B:$O,10,FALSE),"")</f>
        <v>A</v>
      </c>
      <c r="J773" s="2" t="str">
        <f>IFERROR(VLOOKUP($A773,'Raw - F'!$B:$P,15,FALSE),"")</f>
        <v>1m</v>
      </c>
      <c r="K773" s="16" t="str">
        <f>SUBSTITUTE(IFERROR(VLOOKUP($A773,'Raw - F'!$B:$X,23,FALSE),""),0,"")</f>
        <v xml:space="preserve"> </v>
      </c>
      <c r="L773" s="22" t="str">
        <f>IF(VLOOKUP($A773,'Raw - F'!$B:$AA,24,FALSE)="","",VLOOKUP($A773,'Raw - F'!$B:$AA,24,FALSE))</f>
        <v/>
      </c>
      <c r="M773" s="16" t="str">
        <f>SUBSTITUTE(IFERROR(VLOOKUP($A773,'Raw - F'!$B:$X,22,FALSE),""),0,"")</f>
        <v xml:space="preserve"> </v>
      </c>
      <c r="N773" s="16" t="str">
        <f>SUBSTITUTE(IFERROR(VLOOKUP($A773,'Raw - F'!$B:$X,8,FALSE),""),0,"")</f>
        <v/>
      </c>
      <c r="O773" s="16" t="str">
        <f>SUBSTITUTE(IFERROR(VLOOKUP($A773,'Raw - F'!$B:$AA,25,FALSE),""),0,"")</f>
        <v/>
      </c>
      <c r="P773" s="16" t="str">
        <f>SUBSTITUTE(IFERROR(VLOOKUP($A773,'Raw - F'!$B:$AA,21,FALSE),""),0,"")</f>
        <v/>
      </c>
    </row>
    <row r="774" spans="1:16" x14ac:dyDescent="0.35">
      <c r="A774">
        <v>765</v>
      </c>
      <c r="B774" s="9">
        <f>IFERROR(VLOOKUP($A774,'Raw - F'!$B:$R,2,FALSE),"")</f>
        <v>44351</v>
      </c>
      <c r="C774" s="2" t="str">
        <f>IFERROR(VLOOKUP($A774,'Raw - F'!$B:$R,3,FALSE),"")</f>
        <v>CATTERICK BRIDGE</v>
      </c>
      <c r="D774" s="2" t="str">
        <f>IFERROR(VLOOKUP($A774,'Raw - F'!$B:$R,6,FALSE),"")</f>
        <v>Hcap</v>
      </c>
      <c r="E774" s="2" t="str">
        <f>SUBSTITUTE(IFERROR(VLOOKUP($A774,'Raw - F'!$B:$O,9,FALSE),""),"0","")</f>
        <v>3yo+</v>
      </c>
      <c r="F774" s="2" t="str">
        <f>SUBSTITUTE(IFERROR(VLOOKUP($A774,'Raw - F'!$B:$O,7,FALSE),""),"0","")</f>
        <v>Open</v>
      </c>
      <c r="G774" s="2">
        <f>IFERROR(IF(VLOOKUP($A774,'Raw - F'!$B:$O,11,FALSE)&gt;1,VLOOKUP($A774,'Raw - F'!$B:$O,11,FALSE),IF(VLOOKUP($A774,'Raw - F'!$B:$M,12,FALSE)&lt;&gt;"",VLOOKUP($A774,'Raw - F'!$B:$M,12,FALSE),"")),"")</f>
        <v>4</v>
      </c>
      <c r="H774" s="4" t="str">
        <f>IFERROR(VLOOKUP($A774,'Raw - F'!$B:$O,13,FALSE),"")</f>
        <v>61-80</v>
      </c>
      <c r="I774" s="2" t="str">
        <f>IFERROR(VLOOKUP($A774,'Raw - F'!$B:$O,10,FALSE),"")</f>
        <v>F</v>
      </c>
      <c r="J774" s="2" t="str">
        <f>IFERROR(VLOOKUP($A774,'Raw - F'!$B:$P,15,FALSE),"")</f>
        <v>7f</v>
      </c>
      <c r="K774" s="16" t="str">
        <f>SUBSTITUTE(IFERROR(VLOOKUP($A774,'Raw - F'!$B:$X,23,FALSE),""),0,"")</f>
        <v xml:space="preserve"> </v>
      </c>
      <c r="L774" s="22" t="str">
        <f>IF(VLOOKUP($A774,'Raw - F'!$B:$AA,24,FALSE)="","",VLOOKUP($A774,'Raw - F'!$B:$AA,24,FALSE))</f>
        <v/>
      </c>
      <c r="M774" s="16" t="str">
        <f>SUBSTITUTE(IFERROR(VLOOKUP($A774,'Raw - F'!$B:$X,22,FALSE),""),0,"")</f>
        <v xml:space="preserve"> </v>
      </c>
      <c r="N774" s="16" t="str">
        <f>SUBSTITUTE(IFERROR(VLOOKUP($A774,'Raw - F'!$B:$X,8,FALSE),""),0,"")</f>
        <v/>
      </c>
      <c r="O774" s="16" t="str">
        <f>SUBSTITUTE(IFERROR(VLOOKUP($A774,'Raw - F'!$B:$AA,25,FALSE),""),0,"")</f>
        <v/>
      </c>
      <c r="P774" s="16" t="str">
        <f>SUBSTITUTE(IFERROR(VLOOKUP($A774,'Raw - F'!$B:$AA,21,FALSE),""),0,"")</f>
        <v/>
      </c>
    </row>
    <row r="775" spans="1:16" x14ac:dyDescent="0.35">
      <c r="A775">
        <v>766</v>
      </c>
      <c r="B775" s="9">
        <f>IFERROR(VLOOKUP($A775,'Raw - F'!$B:$R,2,FALSE),"")</f>
        <v>44351</v>
      </c>
      <c r="C775" s="2" t="str">
        <f>IFERROR(VLOOKUP($A775,'Raw - F'!$B:$R,3,FALSE),"")</f>
        <v>CATTERICK BRIDGE</v>
      </c>
      <c r="D775" s="2" t="str">
        <f>IFERROR(VLOOKUP($A775,'Raw - F'!$B:$R,6,FALSE),"")</f>
        <v>Hcap</v>
      </c>
      <c r="E775" s="2" t="str">
        <f>SUBSTITUTE(IFERROR(VLOOKUP($A775,'Raw - F'!$B:$O,9,FALSE),""),"0","")</f>
        <v>4yo+</v>
      </c>
      <c r="F775" s="2" t="str">
        <f>SUBSTITUTE(IFERROR(VLOOKUP($A775,'Raw - F'!$B:$O,7,FALSE),""),"0","")</f>
        <v>Open</v>
      </c>
      <c r="G775" s="2">
        <f>IFERROR(IF(VLOOKUP($A775,'Raw - F'!$B:$O,11,FALSE)&gt;1,VLOOKUP($A775,'Raw - F'!$B:$O,11,FALSE),IF(VLOOKUP($A775,'Raw - F'!$B:$M,12,FALSE)&lt;&gt;"",VLOOKUP($A775,'Raw - F'!$B:$M,12,FALSE),"")),"")</f>
        <v>4</v>
      </c>
      <c r="H775" s="4" t="str">
        <f>IFERROR(VLOOKUP($A775,'Raw - F'!$B:$O,13,FALSE),"")</f>
        <v>61-80</v>
      </c>
      <c r="I775" s="2" t="str">
        <f>IFERROR(VLOOKUP($A775,'Raw - F'!$B:$O,10,FALSE),"")</f>
        <v>A</v>
      </c>
      <c r="J775" s="2" t="str">
        <f>IFERROR(VLOOKUP($A775,'Raw - F'!$B:$P,15,FALSE),"")</f>
        <v>6f</v>
      </c>
      <c r="K775" s="16" t="str">
        <f>SUBSTITUTE(IFERROR(VLOOKUP($A775,'Raw - F'!$B:$X,23,FALSE),""),0,"")</f>
        <v xml:space="preserve"> </v>
      </c>
      <c r="L775" s="22" t="str">
        <f>IF(VLOOKUP($A775,'Raw - F'!$B:$AA,24,FALSE)="","",VLOOKUP($A775,'Raw - F'!$B:$AA,24,FALSE))</f>
        <v/>
      </c>
      <c r="M775" s="16" t="str">
        <f>SUBSTITUTE(IFERROR(VLOOKUP($A775,'Raw - F'!$B:$X,22,FALSE),""),0,"")</f>
        <v xml:space="preserve"> </v>
      </c>
      <c r="N775" s="16" t="str">
        <f>SUBSTITUTE(IFERROR(VLOOKUP($A775,'Raw - F'!$B:$X,8,FALSE),""),0,"")</f>
        <v/>
      </c>
      <c r="O775" s="16" t="str">
        <f>SUBSTITUTE(IFERROR(VLOOKUP($A775,'Raw - F'!$B:$AA,25,FALSE),""),0,"")</f>
        <v/>
      </c>
      <c r="P775" s="16" t="str">
        <f>SUBSTITUTE(IFERROR(VLOOKUP($A775,'Raw - F'!$B:$AA,21,FALSE),""),0,"")</f>
        <v/>
      </c>
    </row>
    <row r="776" spans="1:16" x14ac:dyDescent="0.35">
      <c r="A776">
        <v>767</v>
      </c>
      <c r="B776" s="9">
        <f>IFERROR(VLOOKUP($A776,'Raw - F'!$B:$R,2,FALSE),"")</f>
        <v>44351</v>
      </c>
      <c r="C776" s="2" t="str">
        <f>IFERROR(VLOOKUP($A776,'Raw - F'!$B:$R,3,FALSE),"")</f>
        <v>CATTERICK BRIDGE</v>
      </c>
      <c r="D776" s="2" t="str">
        <f>IFERROR(VLOOKUP($A776,'Raw - F'!$B:$R,6,FALSE),"")</f>
        <v>WFA</v>
      </c>
      <c r="E776" s="2" t="str">
        <f>SUBSTITUTE(IFERROR(VLOOKUP($A776,'Raw - F'!$B:$O,9,FALSE),""),"0","")</f>
        <v>3yo+</v>
      </c>
      <c r="F776" s="2" t="str">
        <f>SUBSTITUTE(IFERROR(VLOOKUP($A776,'Raw - F'!$B:$O,7,FALSE),""),"0","")</f>
        <v>Mdn</v>
      </c>
      <c r="G776" s="2">
        <f>IFERROR(IF(VLOOKUP($A776,'Raw - F'!$B:$O,11,FALSE)&gt;1,VLOOKUP($A776,'Raw - F'!$B:$O,11,FALSE),IF(VLOOKUP($A776,'Raw - F'!$B:$M,12,FALSE)&lt;&gt;"",VLOOKUP($A776,'Raw - F'!$B:$M,12,FALSE),"")),"")</f>
        <v>5</v>
      </c>
      <c r="H776" s="4" t="str">
        <f>IFERROR(VLOOKUP($A776,'Raw - F'!$B:$O,13,FALSE),"")</f>
        <v>Open</v>
      </c>
      <c r="I776" s="2" t="str">
        <f>IFERROR(VLOOKUP($A776,'Raw - F'!$B:$O,10,FALSE),"")</f>
        <v>A</v>
      </c>
      <c r="J776" s="2" t="str">
        <f>IFERROR(VLOOKUP($A776,'Raw - F'!$B:$P,15,FALSE),"")</f>
        <v>1m 4f</v>
      </c>
      <c r="K776" s="16" t="str">
        <f>SUBSTITUTE(IFERROR(VLOOKUP($A776,'Raw - F'!$B:$X,23,FALSE),""),0,"")</f>
        <v xml:space="preserve"> </v>
      </c>
      <c r="L776" s="22" t="str">
        <f>IF(VLOOKUP($A776,'Raw - F'!$B:$AA,24,FALSE)="","",VLOOKUP($A776,'Raw - F'!$B:$AA,24,FALSE))</f>
        <v/>
      </c>
      <c r="M776" s="16" t="str">
        <f>SUBSTITUTE(IFERROR(VLOOKUP($A776,'Raw - F'!$B:$X,22,FALSE),""),0,"")</f>
        <v xml:space="preserve"> </v>
      </c>
      <c r="N776" s="16" t="str">
        <f>SUBSTITUTE(IFERROR(VLOOKUP($A776,'Raw - F'!$B:$X,8,FALSE),""),0,"")</f>
        <v/>
      </c>
      <c r="O776" s="16" t="str">
        <f>SUBSTITUTE(IFERROR(VLOOKUP($A776,'Raw - F'!$B:$AA,25,FALSE),""),0,"")</f>
        <v/>
      </c>
      <c r="P776" s="16" t="str">
        <f>SUBSTITUTE(IFERROR(VLOOKUP($A776,'Raw - F'!$B:$AA,21,FALSE),""),0,"")</f>
        <v/>
      </c>
    </row>
    <row r="777" spans="1:16" x14ac:dyDescent="0.35">
      <c r="A777">
        <v>768</v>
      </c>
      <c r="B777" s="9">
        <f>IFERROR(VLOOKUP($A777,'Raw - F'!$B:$R,2,FALSE),"")</f>
        <v>44351</v>
      </c>
      <c r="C777" s="2" t="str">
        <f>IFERROR(VLOOKUP($A777,'Raw - F'!$B:$R,3,FALSE),"")</f>
        <v>CATTERICK BRIDGE</v>
      </c>
      <c r="D777" s="2" t="str">
        <f>IFERROR(VLOOKUP($A777,'Raw - F'!$B:$R,6,FALSE),"")</f>
        <v>WFA</v>
      </c>
      <c r="E777" s="2" t="str">
        <f>SUBSTITUTE(IFERROR(VLOOKUP($A777,'Raw - F'!$B:$O,9,FALSE),""),"0","")</f>
        <v>2yo</v>
      </c>
      <c r="F777" s="2" t="str">
        <f>SUBSTITUTE(IFERROR(VLOOKUP($A777,'Raw - F'!$B:$O,7,FALSE),""),"0","")</f>
        <v>Nov</v>
      </c>
      <c r="G777" s="2">
        <f>IFERROR(IF(VLOOKUP($A777,'Raw - F'!$B:$O,11,FALSE)&gt;1,VLOOKUP($A777,'Raw - F'!$B:$O,11,FALSE),IF(VLOOKUP($A777,'Raw - F'!$B:$M,12,FALSE)&lt;&gt;"",VLOOKUP($A777,'Raw - F'!$B:$M,12,FALSE),"")),"")</f>
        <v>5</v>
      </c>
      <c r="H777" s="4" t="str">
        <f>IFERROR(VLOOKUP($A777,'Raw - F'!$B:$O,13,FALSE),"")</f>
        <v>Open</v>
      </c>
      <c r="I777" s="2" t="str">
        <f>IFERROR(VLOOKUP($A777,'Raw - F'!$B:$O,10,FALSE),"")</f>
        <v>F</v>
      </c>
      <c r="J777" s="2" t="str">
        <f>IFERROR(VLOOKUP($A777,'Raw - F'!$B:$P,15,FALSE),"")</f>
        <v>5f</v>
      </c>
      <c r="K777" s="16" t="str">
        <f>SUBSTITUTE(IFERROR(VLOOKUP($A777,'Raw - F'!$B:$X,23,FALSE),""),0,"")</f>
        <v xml:space="preserve"> </v>
      </c>
      <c r="L777" s="22" t="str">
        <f>IF(VLOOKUP($A777,'Raw - F'!$B:$AA,24,FALSE)="","",VLOOKUP($A777,'Raw - F'!$B:$AA,24,FALSE))</f>
        <v/>
      </c>
      <c r="M777" s="16" t="str">
        <f>SUBSTITUTE(IFERROR(VLOOKUP($A777,'Raw - F'!$B:$X,22,FALSE),""),0,"")</f>
        <v xml:space="preserve"> </v>
      </c>
      <c r="N777" s="16" t="str">
        <f>SUBSTITUTE(IFERROR(VLOOKUP($A777,'Raw - F'!$B:$X,8,FALSE),""),0,"")</f>
        <v/>
      </c>
      <c r="O777" s="16" t="str">
        <f>SUBSTITUTE(IFERROR(VLOOKUP($A777,'Raw - F'!$B:$AA,25,FALSE),""),0,"")</f>
        <v>EBF</v>
      </c>
      <c r="P777" s="16" t="str">
        <f>SUBSTITUTE(IFERROR(VLOOKUP($A777,'Raw - F'!$B:$AA,21,FALSE),""),0,"")</f>
        <v/>
      </c>
    </row>
    <row r="778" spans="1:16" x14ac:dyDescent="0.35">
      <c r="A778">
        <v>769</v>
      </c>
      <c r="B778" s="9">
        <f>IFERROR(VLOOKUP($A778,'Raw - F'!$B:$R,2,FALSE),"")</f>
        <v>44351</v>
      </c>
      <c r="C778" s="2" t="str">
        <f>IFERROR(VLOOKUP($A778,'Raw - F'!$B:$R,3,FALSE),"")</f>
        <v>CATTERICK BRIDGE</v>
      </c>
      <c r="D778" s="2" t="str">
        <f>IFERROR(VLOOKUP($A778,'Raw - F'!$B:$R,6,FALSE),"")</f>
        <v>Hcap</v>
      </c>
      <c r="E778" s="2" t="str">
        <f>SUBSTITUTE(IFERROR(VLOOKUP($A778,'Raw - F'!$B:$O,9,FALSE),""),"0","")</f>
        <v>4yo+</v>
      </c>
      <c r="F778" s="2" t="str">
        <f>SUBSTITUTE(IFERROR(VLOOKUP($A778,'Raw - F'!$B:$O,7,FALSE),""),"0","")</f>
        <v>Open</v>
      </c>
      <c r="G778" s="2">
        <f>IFERROR(IF(VLOOKUP($A778,'Raw - F'!$B:$O,11,FALSE)&gt;1,VLOOKUP($A778,'Raw - F'!$B:$O,11,FALSE),IF(VLOOKUP($A778,'Raw - F'!$B:$M,12,FALSE)&lt;&gt;"",VLOOKUP($A778,'Raw - F'!$B:$M,12,FALSE),"")),"")</f>
        <v>6</v>
      </c>
      <c r="H778" s="4" t="str">
        <f>IFERROR(VLOOKUP($A778,'Raw - F'!$B:$O,13,FALSE),"")</f>
        <v>46-65</v>
      </c>
      <c r="I778" s="2" t="str">
        <f>IFERROR(VLOOKUP($A778,'Raw - F'!$B:$O,10,FALSE),"")</f>
        <v>A</v>
      </c>
      <c r="J778" s="2" t="str">
        <f>IFERROR(VLOOKUP($A778,'Raw - F'!$B:$P,15,FALSE),"")</f>
        <v>1m 4f</v>
      </c>
      <c r="K778" s="16" t="str">
        <f>SUBSTITUTE(IFERROR(VLOOKUP($A778,'Raw - F'!$B:$X,23,FALSE),""),0,"")</f>
        <v xml:space="preserve"> </v>
      </c>
      <c r="L778" s="22" t="str">
        <f>IF(VLOOKUP($A778,'Raw - F'!$B:$AA,24,FALSE)="","",VLOOKUP($A778,'Raw - F'!$B:$AA,24,FALSE))</f>
        <v/>
      </c>
      <c r="M778" s="16" t="str">
        <f>SUBSTITUTE(IFERROR(VLOOKUP($A778,'Raw - F'!$B:$X,22,FALSE),""),0,"")</f>
        <v>Seller</v>
      </c>
      <c r="N778" s="16" t="str">
        <f>SUBSTITUTE(IFERROR(VLOOKUP($A778,'Raw - F'!$B:$X,8,FALSE),""),0,"")</f>
        <v/>
      </c>
      <c r="O778" s="16" t="str">
        <f>SUBSTITUTE(IFERROR(VLOOKUP($A778,'Raw - F'!$B:$AA,25,FALSE),""),0,"")</f>
        <v/>
      </c>
      <c r="P778" s="16" t="str">
        <f>SUBSTITUTE(IFERROR(VLOOKUP($A778,'Raw - F'!$B:$AA,21,FALSE),""),0,"")</f>
        <v/>
      </c>
    </row>
    <row r="779" spans="1:16" x14ac:dyDescent="0.35">
      <c r="A779">
        <v>770</v>
      </c>
      <c r="B779" s="9">
        <f>IFERROR(VLOOKUP($A779,'Raw - F'!$B:$R,2,FALSE),"")</f>
        <v>44351</v>
      </c>
      <c r="C779" s="2" t="str">
        <f>IFERROR(VLOOKUP($A779,'Raw - F'!$B:$R,3,FALSE),"")</f>
        <v>CATTERICK BRIDGE</v>
      </c>
      <c r="D779" s="2" t="str">
        <f>IFERROR(VLOOKUP($A779,'Raw - F'!$B:$R,6,FALSE),"")</f>
        <v>Hcap</v>
      </c>
      <c r="E779" s="2" t="str">
        <f>SUBSTITUTE(IFERROR(VLOOKUP($A779,'Raw - F'!$B:$O,9,FALSE),""),"0","")</f>
        <v>3yo</v>
      </c>
      <c r="F779" s="2" t="str">
        <f>SUBSTITUTE(IFERROR(VLOOKUP($A779,'Raw - F'!$B:$O,7,FALSE),""),"0","")</f>
        <v>Open</v>
      </c>
      <c r="G779" s="2">
        <f>IFERROR(IF(VLOOKUP($A779,'Raw - F'!$B:$O,11,FALSE)&gt;1,VLOOKUP($A779,'Raw - F'!$B:$O,11,FALSE),IF(VLOOKUP($A779,'Raw - F'!$B:$M,12,FALSE)&lt;&gt;"",VLOOKUP($A779,'Raw - F'!$B:$M,12,FALSE),"")),"")</f>
        <v>6</v>
      </c>
      <c r="H779" s="4" t="str">
        <f>IFERROR(VLOOKUP($A779,'Raw - F'!$B:$O,13,FALSE),"")</f>
        <v>46-65</v>
      </c>
      <c r="I779" s="2" t="str">
        <f>IFERROR(VLOOKUP($A779,'Raw - F'!$B:$O,10,FALSE),"")</f>
        <v>A</v>
      </c>
      <c r="J779" s="2" t="str">
        <f>IFERROR(VLOOKUP($A779,'Raw - F'!$B:$P,15,FALSE),"")</f>
        <v>5f</v>
      </c>
      <c r="K779" s="16" t="str">
        <f>SUBSTITUTE(IFERROR(VLOOKUP($A779,'Raw - F'!$B:$X,23,FALSE),""),0,"")</f>
        <v xml:space="preserve"> </v>
      </c>
      <c r="L779" s="22" t="str">
        <f>IF(VLOOKUP($A779,'Raw - F'!$B:$AA,24,FALSE)="","",VLOOKUP($A779,'Raw - F'!$B:$AA,24,FALSE))</f>
        <v/>
      </c>
      <c r="M779" s="16" t="str">
        <f>SUBSTITUTE(IFERROR(VLOOKUP($A779,'Raw - F'!$B:$X,22,FALSE),""),0,"")</f>
        <v xml:space="preserve"> </v>
      </c>
      <c r="N779" s="16" t="str">
        <f>SUBSTITUTE(IFERROR(VLOOKUP($A779,'Raw - F'!$B:$X,8,FALSE),""),0,"")</f>
        <v/>
      </c>
      <c r="O779" s="16" t="str">
        <f>SUBSTITUTE(IFERROR(VLOOKUP($A779,'Raw - F'!$B:$AA,25,FALSE),""),0,"")</f>
        <v/>
      </c>
      <c r="P779" s="16" t="str">
        <f>SUBSTITUTE(IFERROR(VLOOKUP($A779,'Raw - F'!$B:$AA,21,FALSE),""),0,"")</f>
        <v/>
      </c>
    </row>
    <row r="780" spans="1:16" x14ac:dyDescent="0.35">
      <c r="A780">
        <v>771</v>
      </c>
      <c r="B780" s="9">
        <f>IFERROR(VLOOKUP($A780,'Raw - F'!$B:$R,2,FALSE),"")</f>
        <v>44351</v>
      </c>
      <c r="C780" s="2" t="str">
        <f>IFERROR(VLOOKUP($A780,'Raw - F'!$B:$R,3,FALSE),"")</f>
        <v>CATTERICK BRIDGE</v>
      </c>
      <c r="D780" s="2" t="str">
        <f>IFERROR(VLOOKUP($A780,'Raw - F'!$B:$R,6,FALSE),"")</f>
        <v>Hcap</v>
      </c>
      <c r="E780" s="2" t="str">
        <f>SUBSTITUTE(IFERROR(VLOOKUP($A780,'Raw - F'!$B:$O,9,FALSE),""),"0","")</f>
        <v>3yo+</v>
      </c>
      <c r="F780" s="2" t="str">
        <f>SUBSTITUTE(IFERROR(VLOOKUP($A780,'Raw - F'!$B:$O,7,FALSE),""),"0","")</f>
        <v>Open</v>
      </c>
      <c r="G780" s="2">
        <f>IFERROR(IF(VLOOKUP($A780,'Raw - F'!$B:$O,11,FALSE)&gt;1,VLOOKUP($A780,'Raw - F'!$B:$O,11,FALSE),IF(VLOOKUP($A780,'Raw - F'!$B:$M,12,FALSE)&lt;&gt;"",VLOOKUP($A780,'Raw - F'!$B:$M,12,FALSE),"")),"")</f>
        <v>6</v>
      </c>
      <c r="H780" s="4" t="str">
        <f>IFERROR(VLOOKUP($A780,'Raw - F'!$B:$O,13,FALSE),"")</f>
        <v>46-55</v>
      </c>
      <c r="I780" s="2" t="str">
        <f>IFERROR(VLOOKUP($A780,'Raw - F'!$B:$O,10,FALSE),"")</f>
        <v>A</v>
      </c>
      <c r="J780" s="2" t="str">
        <f>IFERROR(VLOOKUP($A780,'Raw - F'!$B:$P,15,FALSE),"")</f>
        <v>7f</v>
      </c>
      <c r="K780" s="16" t="str">
        <f>SUBSTITUTE(IFERROR(VLOOKUP($A780,'Raw - F'!$B:$X,23,FALSE),""),0,"")</f>
        <v xml:space="preserve"> </v>
      </c>
      <c r="L780" s="22" t="str">
        <f>IF(VLOOKUP($A780,'Raw - F'!$B:$AA,24,FALSE)="","",VLOOKUP($A780,'Raw - F'!$B:$AA,24,FALSE))</f>
        <v/>
      </c>
      <c r="M780" s="16" t="str">
        <f>SUBSTITUTE(IFERROR(VLOOKUP($A780,'Raw - F'!$B:$X,22,FALSE),""),0,"")</f>
        <v xml:space="preserve"> </v>
      </c>
      <c r="N780" s="16" t="str">
        <f>SUBSTITUTE(IFERROR(VLOOKUP($A780,'Raw - F'!$B:$X,8,FALSE),""),0,"")</f>
        <v/>
      </c>
      <c r="O780" s="16" t="str">
        <f>SUBSTITUTE(IFERROR(VLOOKUP($A780,'Raw - F'!$B:$AA,25,FALSE),""),0,"")</f>
        <v/>
      </c>
      <c r="P780" s="16" t="str">
        <f>SUBSTITUTE(IFERROR(VLOOKUP($A780,'Raw - F'!$B:$AA,21,FALSE),""),0,"")</f>
        <v/>
      </c>
    </row>
    <row r="781" spans="1:16" x14ac:dyDescent="0.35">
      <c r="A781">
        <v>772</v>
      </c>
      <c r="B781" s="9">
        <f>IFERROR(VLOOKUP($A781,'Raw - F'!$B:$R,2,FALSE),"")</f>
        <v>44351</v>
      </c>
      <c r="C781" s="2" t="str">
        <f>IFERROR(VLOOKUP($A781,'Raw - F'!$B:$R,3,FALSE),"")</f>
        <v>DONCASTER</v>
      </c>
      <c r="D781" s="2" t="str">
        <f>IFERROR(VLOOKUP($A781,'Raw - F'!$B:$R,6,FALSE),"")</f>
        <v>Hcap</v>
      </c>
      <c r="E781" s="2" t="str">
        <f>SUBSTITUTE(IFERROR(VLOOKUP($A781,'Raw - F'!$B:$O,9,FALSE),""),"0","")</f>
        <v>4yo+</v>
      </c>
      <c r="F781" s="2" t="str">
        <f>SUBSTITUTE(IFERROR(VLOOKUP($A781,'Raw - F'!$B:$O,7,FALSE),""),"0","")</f>
        <v>Open</v>
      </c>
      <c r="G781" s="2">
        <f>IFERROR(IF(VLOOKUP($A781,'Raw - F'!$B:$O,11,FALSE)&gt;1,VLOOKUP($A781,'Raw - F'!$B:$O,11,FALSE),IF(VLOOKUP($A781,'Raw - F'!$B:$M,12,FALSE)&lt;&gt;"",VLOOKUP($A781,'Raw - F'!$B:$M,12,FALSE),"")),"")</f>
        <v>2</v>
      </c>
      <c r="H781" s="4" t="str">
        <f>IFERROR(VLOOKUP($A781,'Raw - F'!$B:$O,13,FALSE),"")</f>
        <v>86-105</v>
      </c>
      <c r="I781" s="2" t="str">
        <f>IFERROR(VLOOKUP($A781,'Raw - F'!$B:$O,10,FALSE),"")</f>
        <v>A</v>
      </c>
      <c r="J781" s="2" t="str">
        <f>IFERROR(VLOOKUP($A781,'Raw - F'!$B:$P,15,FALSE),"")</f>
        <v>1m</v>
      </c>
      <c r="K781" s="16" t="str">
        <f>SUBSTITUTE(IFERROR(VLOOKUP($A781,'Raw - F'!$B:$X,23,FALSE),""),0,"")</f>
        <v xml:space="preserve"> </v>
      </c>
      <c r="L781" s="22" t="str">
        <f>IF(VLOOKUP($A781,'Raw - F'!$B:$AA,24,FALSE)="","",VLOOKUP($A781,'Raw - F'!$B:$AA,24,FALSE))</f>
        <v/>
      </c>
      <c r="M781" s="16" t="str">
        <f>SUBSTITUTE(IFERROR(VLOOKUP($A781,'Raw - F'!$B:$X,22,FALSE),""),0,"")</f>
        <v xml:space="preserve"> </v>
      </c>
      <c r="N781" s="16" t="str">
        <f>SUBSTITUTE(IFERROR(VLOOKUP($A781,'Raw - F'!$B:$X,8,FALSE),""),0,"")</f>
        <v/>
      </c>
      <c r="O781" s="16" t="str">
        <f>SUBSTITUTE(IFERROR(VLOOKUP($A781,'Raw - F'!$B:$AA,25,FALSE),""),0,"")</f>
        <v/>
      </c>
      <c r="P781" s="16" t="str">
        <f>SUBSTITUTE(IFERROR(VLOOKUP($A781,'Raw - F'!$B:$AA,21,FALSE),""),0,"")</f>
        <v/>
      </c>
    </row>
    <row r="782" spans="1:16" x14ac:dyDescent="0.35">
      <c r="A782">
        <v>773</v>
      </c>
      <c r="B782" s="9">
        <f>IFERROR(VLOOKUP($A782,'Raw - F'!$B:$R,2,FALSE),"")</f>
        <v>44351</v>
      </c>
      <c r="C782" s="2" t="str">
        <f>IFERROR(VLOOKUP($A782,'Raw - F'!$B:$R,3,FALSE),"")</f>
        <v>DONCASTER</v>
      </c>
      <c r="D782" s="2" t="str">
        <f>IFERROR(VLOOKUP($A782,'Raw - F'!$B:$R,6,FALSE),"")</f>
        <v>Hcap</v>
      </c>
      <c r="E782" s="2" t="str">
        <f>SUBSTITUTE(IFERROR(VLOOKUP($A782,'Raw - F'!$B:$O,9,FALSE),""),"0","")</f>
        <v>3yo</v>
      </c>
      <c r="F782" s="2" t="str">
        <f>SUBSTITUTE(IFERROR(VLOOKUP($A782,'Raw - F'!$B:$O,7,FALSE),""),"0","")</f>
        <v>Open</v>
      </c>
      <c r="G782" s="2">
        <f>IFERROR(IF(VLOOKUP($A782,'Raw - F'!$B:$O,11,FALSE)&gt;1,VLOOKUP($A782,'Raw - F'!$B:$O,11,FALSE),IF(VLOOKUP($A782,'Raw - F'!$B:$M,12,FALSE)&lt;&gt;"",VLOOKUP($A782,'Raw - F'!$B:$M,12,FALSE),"")),"")</f>
        <v>4</v>
      </c>
      <c r="H782" s="4" t="str">
        <f>IFERROR(VLOOKUP($A782,'Raw - F'!$B:$O,13,FALSE),"")</f>
        <v>61-80</v>
      </c>
      <c r="I782" s="2" t="str">
        <f>IFERROR(VLOOKUP($A782,'Raw - F'!$B:$O,10,FALSE),"")</f>
        <v>A</v>
      </c>
      <c r="J782" s="2" t="str">
        <f>IFERROR(VLOOKUP($A782,'Raw - F'!$B:$P,15,FALSE),"")</f>
        <v>7f</v>
      </c>
      <c r="K782" s="16" t="str">
        <f>SUBSTITUTE(IFERROR(VLOOKUP($A782,'Raw - F'!$B:$X,23,FALSE),""),0,"")</f>
        <v xml:space="preserve"> </v>
      </c>
      <c r="L782" s="22" t="str">
        <f>IF(VLOOKUP($A782,'Raw - F'!$B:$AA,24,FALSE)="","",VLOOKUP($A782,'Raw - F'!$B:$AA,24,FALSE))</f>
        <v/>
      </c>
      <c r="M782" s="16" t="str">
        <f>SUBSTITUTE(IFERROR(VLOOKUP($A782,'Raw - F'!$B:$X,22,FALSE),""),0,"")</f>
        <v xml:space="preserve"> </v>
      </c>
      <c r="N782" s="16" t="str">
        <f>SUBSTITUTE(IFERROR(VLOOKUP($A782,'Raw - F'!$B:$X,8,FALSE),""),0,"")</f>
        <v/>
      </c>
      <c r="O782" s="16" t="str">
        <f>SUBSTITUTE(IFERROR(VLOOKUP($A782,'Raw - F'!$B:$AA,25,FALSE),""),0,"")</f>
        <v/>
      </c>
      <c r="P782" s="16" t="str">
        <f>SUBSTITUTE(IFERROR(VLOOKUP($A782,'Raw - F'!$B:$AA,21,FALSE),""),0,"")</f>
        <v/>
      </c>
    </row>
    <row r="783" spans="1:16" x14ac:dyDescent="0.35">
      <c r="A783">
        <v>774</v>
      </c>
      <c r="B783" s="9">
        <f>IFERROR(VLOOKUP($A783,'Raw - F'!$B:$R,2,FALSE),"")</f>
        <v>44351</v>
      </c>
      <c r="C783" s="2" t="str">
        <f>IFERROR(VLOOKUP($A783,'Raw - F'!$B:$R,3,FALSE),"")</f>
        <v>DONCASTER</v>
      </c>
      <c r="D783" s="2" t="str">
        <f>IFERROR(VLOOKUP($A783,'Raw - F'!$B:$R,6,FALSE),"")</f>
        <v>Hcap</v>
      </c>
      <c r="E783" s="2" t="str">
        <f>SUBSTITUTE(IFERROR(VLOOKUP($A783,'Raw - F'!$B:$O,9,FALSE),""),"0","")</f>
        <v>4yo+</v>
      </c>
      <c r="F783" s="2" t="str">
        <f>SUBSTITUTE(IFERROR(VLOOKUP($A783,'Raw - F'!$B:$O,7,FALSE),""),"0","")</f>
        <v>Open</v>
      </c>
      <c r="G783" s="2">
        <f>IFERROR(IF(VLOOKUP($A783,'Raw - F'!$B:$O,11,FALSE)&gt;1,VLOOKUP($A783,'Raw - F'!$B:$O,11,FALSE),IF(VLOOKUP($A783,'Raw - F'!$B:$M,12,FALSE)&lt;&gt;"",VLOOKUP($A783,'Raw - F'!$B:$M,12,FALSE),"")),"")</f>
        <v>4</v>
      </c>
      <c r="H783" s="4" t="str">
        <f>IFERROR(VLOOKUP($A783,'Raw - F'!$B:$O,13,FALSE),"")</f>
        <v>66-85</v>
      </c>
      <c r="I783" s="2" t="str">
        <f>IFERROR(VLOOKUP($A783,'Raw - F'!$B:$O,10,FALSE),"")</f>
        <v>A</v>
      </c>
      <c r="J783" s="2" t="str">
        <f>IFERROR(VLOOKUP($A783,'Raw - F'!$B:$P,15,FALSE),"")</f>
        <v>6f</v>
      </c>
      <c r="K783" s="16" t="str">
        <f>SUBSTITUTE(IFERROR(VLOOKUP($A783,'Raw - F'!$B:$X,23,FALSE),""),0,"")</f>
        <v xml:space="preserve"> </v>
      </c>
      <c r="L783" s="22" t="str">
        <f>IF(VLOOKUP($A783,'Raw - F'!$B:$AA,24,FALSE)="","",VLOOKUP($A783,'Raw - F'!$B:$AA,24,FALSE))</f>
        <v/>
      </c>
      <c r="M783" s="16" t="str">
        <f>SUBSTITUTE(IFERROR(VLOOKUP($A783,'Raw - F'!$B:$X,22,FALSE),""),0,"")</f>
        <v xml:space="preserve"> </v>
      </c>
      <c r="N783" s="16" t="str">
        <f>SUBSTITUTE(IFERROR(VLOOKUP($A783,'Raw - F'!$B:$X,8,FALSE),""),0,"")</f>
        <v/>
      </c>
      <c r="O783" s="16" t="str">
        <f>SUBSTITUTE(IFERROR(VLOOKUP($A783,'Raw - F'!$B:$AA,25,FALSE),""),0,"")</f>
        <v/>
      </c>
      <c r="P783" s="16" t="str">
        <f>SUBSTITUTE(IFERROR(VLOOKUP($A783,'Raw - F'!$B:$AA,21,FALSE),""),0,"")</f>
        <v/>
      </c>
    </row>
    <row r="784" spans="1:16" x14ac:dyDescent="0.35">
      <c r="A784">
        <v>775</v>
      </c>
      <c r="B784" s="9">
        <f>IFERROR(VLOOKUP($A784,'Raw - F'!$B:$R,2,FALSE),"")</f>
        <v>44351</v>
      </c>
      <c r="C784" s="2" t="str">
        <f>IFERROR(VLOOKUP($A784,'Raw - F'!$B:$R,3,FALSE),"")</f>
        <v>DONCASTER</v>
      </c>
      <c r="D784" s="2" t="str">
        <f>IFERROR(VLOOKUP($A784,'Raw - F'!$B:$R,6,FALSE),"")</f>
        <v>WFA</v>
      </c>
      <c r="E784" s="2" t="str">
        <f>SUBSTITUTE(IFERROR(VLOOKUP($A784,'Raw - F'!$B:$O,9,FALSE),""),"0","")</f>
        <v>3yo</v>
      </c>
      <c r="F784" s="2" t="str">
        <f>SUBSTITUTE(IFERROR(VLOOKUP($A784,'Raw - F'!$B:$O,7,FALSE),""),"0","")</f>
        <v>Nov</v>
      </c>
      <c r="G784" s="2">
        <f>IFERROR(IF(VLOOKUP($A784,'Raw - F'!$B:$O,11,FALSE)&gt;1,VLOOKUP($A784,'Raw - F'!$B:$O,11,FALSE),IF(VLOOKUP($A784,'Raw - F'!$B:$M,12,FALSE)&lt;&gt;"",VLOOKUP($A784,'Raw - F'!$B:$M,12,FALSE),"")),"")</f>
        <v>5</v>
      </c>
      <c r="H784" s="4" t="str">
        <f>IFERROR(VLOOKUP($A784,'Raw - F'!$B:$O,13,FALSE),"")</f>
        <v>Open</v>
      </c>
      <c r="I784" s="2" t="str">
        <f>IFERROR(VLOOKUP($A784,'Raw - F'!$B:$O,10,FALSE),"")</f>
        <v>A</v>
      </c>
      <c r="J784" s="2" t="str">
        <f>IFERROR(VLOOKUP($A784,'Raw - F'!$B:$P,15,FALSE),"")</f>
        <v>1m</v>
      </c>
      <c r="K784" s="16" t="str">
        <f>SUBSTITUTE(IFERROR(VLOOKUP($A784,'Raw - F'!$B:$X,23,FALSE),""),0,"")</f>
        <v xml:space="preserve"> </v>
      </c>
      <c r="L784" s="22" t="str">
        <f>IF(VLOOKUP($A784,'Raw - F'!$B:$AA,24,FALSE)="","",VLOOKUP($A784,'Raw - F'!$B:$AA,24,FALSE))</f>
        <v/>
      </c>
      <c r="M784" s="16" t="str">
        <f>SUBSTITUTE(IFERROR(VLOOKUP($A784,'Raw - F'!$B:$X,22,FALSE),""),0,"")</f>
        <v xml:space="preserve"> </v>
      </c>
      <c r="N784" s="16" t="str">
        <f>SUBSTITUTE(IFERROR(VLOOKUP($A784,'Raw - F'!$B:$X,8,FALSE),""),0,"")</f>
        <v/>
      </c>
      <c r="O784" s="16" t="str">
        <f>SUBSTITUTE(IFERROR(VLOOKUP($A784,'Raw - F'!$B:$AA,25,FALSE),""),0,"")</f>
        <v/>
      </c>
      <c r="P784" s="16" t="str">
        <f>SUBSTITUTE(IFERROR(VLOOKUP($A784,'Raw - F'!$B:$AA,21,FALSE),""),0,"")</f>
        <v/>
      </c>
    </row>
    <row r="785" spans="1:16" x14ac:dyDescent="0.35">
      <c r="A785">
        <v>776</v>
      </c>
      <c r="B785" s="9">
        <f>IFERROR(VLOOKUP($A785,'Raw - F'!$B:$R,2,FALSE),"")</f>
        <v>44351</v>
      </c>
      <c r="C785" s="2" t="str">
        <f>IFERROR(VLOOKUP($A785,'Raw - F'!$B:$R,3,FALSE),"")</f>
        <v>DONCASTER</v>
      </c>
      <c r="D785" s="2" t="str">
        <f>IFERROR(VLOOKUP($A785,'Raw - F'!$B:$R,6,FALSE),"")</f>
        <v>Hcap</v>
      </c>
      <c r="E785" s="2" t="str">
        <f>SUBSTITUTE(IFERROR(VLOOKUP($A785,'Raw - F'!$B:$O,9,FALSE),""),"0","")</f>
        <v>3yo</v>
      </c>
      <c r="F785" s="2" t="str">
        <f>SUBSTITUTE(IFERROR(VLOOKUP($A785,'Raw - F'!$B:$O,7,FALSE),""),"0","")</f>
        <v>Open</v>
      </c>
      <c r="G785" s="2">
        <f>IFERROR(IF(VLOOKUP($A785,'Raw - F'!$B:$O,11,FALSE)&gt;1,VLOOKUP($A785,'Raw - F'!$B:$O,11,FALSE),IF(VLOOKUP($A785,'Raw - F'!$B:$M,12,FALSE)&lt;&gt;"",VLOOKUP($A785,'Raw - F'!$B:$M,12,FALSE),"")),"")</f>
        <v>5</v>
      </c>
      <c r="H785" s="4" t="str">
        <f>IFERROR(VLOOKUP($A785,'Raw - F'!$B:$O,13,FALSE),"")</f>
        <v>56-75</v>
      </c>
      <c r="I785" s="2" t="str">
        <f>IFERROR(VLOOKUP($A785,'Raw - F'!$B:$O,10,FALSE),"")</f>
        <v>A</v>
      </c>
      <c r="J785" s="2" t="str">
        <f>IFERROR(VLOOKUP($A785,'Raw - F'!$B:$P,15,FALSE),"")</f>
        <v>1m 4f</v>
      </c>
      <c r="K785" s="16" t="str">
        <f>SUBSTITUTE(IFERROR(VLOOKUP($A785,'Raw - F'!$B:$X,23,FALSE),""),0,"")</f>
        <v xml:space="preserve"> </v>
      </c>
      <c r="L785" s="22" t="str">
        <f>IF(VLOOKUP($A785,'Raw - F'!$B:$AA,24,FALSE)="","",VLOOKUP($A785,'Raw - F'!$B:$AA,24,FALSE))</f>
        <v/>
      </c>
      <c r="M785" s="16" t="str">
        <f>SUBSTITUTE(IFERROR(VLOOKUP($A785,'Raw - F'!$B:$X,22,FALSE),""),0,"")</f>
        <v xml:space="preserve"> </v>
      </c>
      <c r="N785" s="16" t="str">
        <f>SUBSTITUTE(IFERROR(VLOOKUP($A785,'Raw - F'!$B:$X,8,FALSE),""),0,"")</f>
        <v/>
      </c>
      <c r="O785" s="16" t="str">
        <f>SUBSTITUTE(IFERROR(VLOOKUP($A785,'Raw - F'!$B:$AA,25,FALSE),""),0,"")</f>
        <v/>
      </c>
      <c r="P785" s="16" t="str">
        <f>SUBSTITUTE(IFERROR(VLOOKUP($A785,'Raw - F'!$B:$AA,21,FALSE),""),0,"")</f>
        <v/>
      </c>
    </row>
    <row r="786" spans="1:16" x14ac:dyDescent="0.35">
      <c r="A786">
        <v>777</v>
      </c>
      <c r="B786" s="9">
        <f>IFERROR(VLOOKUP($A786,'Raw - F'!$B:$R,2,FALSE),"")</f>
        <v>44351</v>
      </c>
      <c r="C786" s="2" t="str">
        <f>IFERROR(VLOOKUP($A786,'Raw - F'!$B:$R,3,FALSE),"")</f>
        <v>DONCASTER</v>
      </c>
      <c r="D786" s="2" t="str">
        <f>IFERROR(VLOOKUP($A786,'Raw - F'!$B:$R,6,FALSE),"")</f>
        <v>Hcap</v>
      </c>
      <c r="E786" s="2" t="str">
        <f>SUBSTITUTE(IFERROR(VLOOKUP($A786,'Raw - F'!$B:$O,9,FALSE),""),"0","")</f>
        <v>4yo+</v>
      </c>
      <c r="F786" s="2" t="str">
        <f>SUBSTITUTE(IFERROR(VLOOKUP($A786,'Raw - F'!$B:$O,7,FALSE),""),"0","")</f>
        <v>Open</v>
      </c>
      <c r="G786" s="2">
        <f>IFERROR(IF(VLOOKUP($A786,'Raw - F'!$B:$O,11,FALSE)&gt;1,VLOOKUP($A786,'Raw - F'!$B:$O,11,FALSE),IF(VLOOKUP($A786,'Raw - F'!$B:$M,12,FALSE)&lt;&gt;"",VLOOKUP($A786,'Raw - F'!$B:$M,12,FALSE),"")),"")</f>
        <v>4</v>
      </c>
      <c r="H786" s="4" t="str">
        <f>IFERROR(VLOOKUP($A786,'Raw - F'!$B:$O,13,FALSE),"")</f>
        <v>66-85</v>
      </c>
      <c r="I786" s="2" t="str">
        <f>IFERROR(VLOOKUP($A786,'Raw - F'!$B:$O,10,FALSE),"")</f>
        <v>A</v>
      </c>
      <c r="J786" s="2" t="str">
        <f>IFERROR(VLOOKUP($A786,'Raw - F'!$B:$P,15,FALSE),"")</f>
        <v>1m</v>
      </c>
      <c r="K786" s="16" t="str">
        <f>SUBSTITUTE(IFERROR(VLOOKUP($A786,'Raw - F'!$B:$X,23,FALSE),""),0,"")</f>
        <v xml:space="preserve"> </v>
      </c>
      <c r="L786" s="22" t="str">
        <f>IF(VLOOKUP($A786,'Raw - F'!$B:$AA,24,FALSE)="","",VLOOKUP($A786,'Raw - F'!$B:$AA,24,FALSE))</f>
        <v/>
      </c>
      <c r="M786" s="16" t="str">
        <f>SUBSTITUTE(IFERROR(VLOOKUP($A786,'Raw - F'!$B:$X,22,FALSE),""),0,"")</f>
        <v xml:space="preserve"> </v>
      </c>
      <c r="N786" s="16" t="str">
        <f>SUBSTITUTE(IFERROR(VLOOKUP($A786,'Raw - F'!$B:$X,8,FALSE),""),0,"")</f>
        <v/>
      </c>
      <c r="O786" s="16" t="str">
        <f>SUBSTITUTE(IFERROR(VLOOKUP($A786,'Raw - F'!$B:$AA,25,FALSE),""),0,"")</f>
        <v/>
      </c>
      <c r="P786" s="16" t="str">
        <f>SUBSTITUTE(IFERROR(VLOOKUP($A786,'Raw - F'!$B:$AA,21,FALSE),""),0,"")</f>
        <v/>
      </c>
    </row>
    <row r="787" spans="1:16" x14ac:dyDescent="0.35">
      <c r="A787">
        <v>778</v>
      </c>
      <c r="B787" s="9">
        <f>IFERROR(VLOOKUP($A787,'Raw - F'!$B:$R,2,FALSE),"")</f>
        <v>44351</v>
      </c>
      <c r="C787" s="2" t="str">
        <f>IFERROR(VLOOKUP($A787,'Raw - F'!$B:$R,3,FALSE),"")</f>
        <v>DONCASTER</v>
      </c>
      <c r="D787" s="2" t="str">
        <f>IFERROR(VLOOKUP($A787,'Raw - F'!$B:$R,6,FALSE),"")</f>
        <v>Hcap</v>
      </c>
      <c r="E787" s="2" t="str">
        <f>SUBSTITUTE(IFERROR(VLOOKUP($A787,'Raw - F'!$B:$O,9,FALSE),""),"0","")</f>
        <v>3yo</v>
      </c>
      <c r="F787" s="2" t="str">
        <f>SUBSTITUTE(IFERROR(VLOOKUP($A787,'Raw - F'!$B:$O,7,FALSE),""),"0","")</f>
        <v>Open</v>
      </c>
      <c r="G787" s="2">
        <f>IFERROR(IF(VLOOKUP($A787,'Raw - F'!$B:$O,11,FALSE)&gt;1,VLOOKUP($A787,'Raw - F'!$B:$O,11,FALSE),IF(VLOOKUP($A787,'Raw - F'!$B:$M,12,FALSE)&lt;&gt;"",VLOOKUP($A787,'Raw - F'!$B:$M,12,FALSE),"")),"")</f>
        <v>5</v>
      </c>
      <c r="H787" s="4" t="str">
        <f>IFERROR(VLOOKUP($A787,'Raw - F'!$B:$O,13,FALSE),"")</f>
        <v>56-75</v>
      </c>
      <c r="I787" s="2" t="str">
        <f>IFERROR(VLOOKUP($A787,'Raw - F'!$B:$O,10,FALSE),"")</f>
        <v>A</v>
      </c>
      <c r="J787" s="2" t="str">
        <f>IFERROR(VLOOKUP($A787,'Raw - F'!$B:$P,15,FALSE),"")</f>
        <v>1m 2f</v>
      </c>
      <c r="K787" s="16" t="str">
        <f>SUBSTITUTE(IFERROR(VLOOKUP($A787,'Raw - F'!$B:$X,23,FALSE),""),0,"")</f>
        <v xml:space="preserve"> </v>
      </c>
      <c r="L787" s="22" t="str">
        <f>IF(VLOOKUP($A787,'Raw - F'!$B:$AA,24,FALSE)="","",VLOOKUP($A787,'Raw - F'!$B:$AA,24,FALSE))</f>
        <v/>
      </c>
      <c r="M787" s="16" t="str">
        <f>SUBSTITUTE(IFERROR(VLOOKUP($A787,'Raw - F'!$B:$X,22,FALSE),""),0,"")</f>
        <v xml:space="preserve"> </v>
      </c>
      <c r="N787" s="16" t="str">
        <f>SUBSTITUTE(IFERROR(VLOOKUP($A787,'Raw - F'!$B:$X,8,FALSE),""),0,"")</f>
        <v/>
      </c>
      <c r="O787" s="16" t="str">
        <f>SUBSTITUTE(IFERROR(VLOOKUP($A787,'Raw - F'!$B:$AA,25,FALSE),""),0,"")</f>
        <v/>
      </c>
      <c r="P787" s="16" t="str">
        <f>SUBSTITUTE(IFERROR(VLOOKUP($A787,'Raw - F'!$B:$AA,21,FALSE),""),0,"")</f>
        <v/>
      </c>
    </row>
    <row r="788" spans="1:16" x14ac:dyDescent="0.35">
      <c r="A788">
        <v>779</v>
      </c>
      <c r="B788" s="9">
        <f>IFERROR(VLOOKUP($A788,'Raw - F'!$B:$R,2,FALSE),"")</f>
        <v>44351</v>
      </c>
      <c r="C788" s="2" t="str">
        <f>IFERROR(VLOOKUP($A788,'Raw - F'!$B:$R,3,FALSE),"")</f>
        <v>EPSOM DOWNS</v>
      </c>
      <c r="D788" s="2" t="str">
        <f>IFERROR(VLOOKUP($A788,'Raw - F'!$B:$R,6,FALSE),"")</f>
        <v>WFA</v>
      </c>
      <c r="E788" s="2" t="str">
        <f>SUBSTITUTE(IFERROR(VLOOKUP($A788,'Raw - F'!$B:$O,9,FALSE),""),"0","")</f>
        <v>3yo</v>
      </c>
      <c r="F788" s="2" t="str">
        <f>SUBSTITUTE(IFERROR(VLOOKUP($A788,'Raw - F'!$B:$O,7,FALSE),""),"0","")</f>
        <v>Open</v>
      </c>
      <c r="G788" s="2" t="str">
        <f>IFERROR(IF(VLOOKUP($A788,'Raw - F'!$B:$O,11,FALSE)&gt;1,VLOOKUP($A788,'Raw - F'!$B:$O,11,FALSE),IF(VLOOKUP($A788,'Raw - F'!$B:$M,12,FALSE)&lt;&gt;"",VLOOKUP($A788,'Raw - F'!$B:$M,12,FALSE),"")),"")</f>
        <v>1(G1)</v>
      </c>
      <c r="H788" s="4" t="str">
        <f>IFERROR(VLOOKUP($A788,'Raw - F'!$B:$O,13,FALSE),"")</f>
        <v>Open</v>
      </c>
      <c r="I788" s="2" t="str">
        <f>IFERROR(VLOOKUP($A788,'Raw - F'!$B:$O,10,FALSE),"")</f>
        <v>F</v>
      </c>
      <c r="J788" s="2" t="str">
        <f>IFERROR(VLOOKUP($A788,'Raw - F'!$B:$P,15,FALSE),"")</f>
        <v>1m 4f</v>
      </c>
      <c r="K788" s="16" t="str">
        <f>SUBSTITUTE(IFERROR(VLOOKUP($A788,'Raw - F'!$B:$X,23,FALSE),""),0,"")</f>
        <v xml:space="preserve"> </v>
      </c>
      <c r="L788" s="22" t="str">
        <f>IF(VLOOKUP($A788,'Raw - F'!$B:$AA,24,FALSE)="","",VLOOKUP($A788,'Raw - F'!$B:$AA,24,FALSE))</f>
        <v/>
      </c>
      <c r="M788" s="16" t="str">
        <f>SUBSTITUTE(IFERROR(VLOOKUP($A788,'Raw - F'!$B:$X,22,FALSE),""),0,"")</f>
        <v xml:space="preserve"> </v>
      </c>
      <c r="N788" s="16" t="str">
        <f>SUBSTITUTE(IFERROR(VLOOKUP($A788,'Raw - F'!$B:$X,8,FALSE),""),0,"")</f>
        <v/>
      </c>
      <c r="O788" s="16" t="str">
        <f>SUBSTITUTE(IFERROR(VLOOKUP($A788,'Raw - F'!$B:$AA,25,FALSE),""),0,"")</f>
        <v/>
      </c>
      <c r="P788" s="16" t="str">
        <f>SUBSTITUTE(IFERROR(VLOOKUP($A788,'Raw - F'!$B:$AA,21,FALSE),""),0,"")</f>
        <v/>
      </c>
    </row>
    <row r="789" spans="1:16" x14ac:dyDescent="0.35">
      <c r="A789">
        <v>780</v>
      </c>
      <c r="B789" s="9">
        <f>IFERROR(VLOOKUP($A789,'Raw - F'!$B:$R,2,FALSE),"")</f>
        <v>44351</v>
      </c>
      <c r="C789" s="2" t="str">
        <f>IFERROR(VLOOKUP($A789,'Raw - F'!$B:$R,3,FALSE),"")</f>
        <v>EPSOM DOWNS</v>
      </c>
      <c r="D789" s="2" t="str">
        <f>IFERROR(VLOOKUP($A789,'Raw - F'!$B:$R,6,FALSE),"")</f>
        <v>WFA</v>
      </c>
      <c r="E789" s="2" t="str">
        <f>SUBSTITUTE(IFERROR(VLOOKUP($A789,'Raw - F'!$B:$O,9,FALSE),""),"0","")</f>
        <v>4yo+</v>
      </c>
      <c r="F789" s="2" t="str">
        <f>SUBSTITUTE(IFERROR(VLOOKUP($A789,'Raw - F'!$B:$O,7,FALSE),""),"0","")</f>
        <v>Open</v>
      </c>
      <c r="G789" s="2" t="str">
        <f>IFERROR(IF(VLOOKUP($A789,'Raw - F'!$B:$O,11,FALSE)&gt;1,VLOOKUP($A789,'Raw - F'!$B:$O,11,FALSE),IF(VLOOKUP($A789,'Raw - F'!$B:$M,12,FALSE)&lt;&gt;"",VLOOKUP($A789,'Raw - F'!$B:$M,12,FALSE),"")),"")</f>
        <v>1(G1)</v>
      </c>
      <c r="H789" s="4" t="str">
        <f>IFERROR(VLOOKUP($A789,'Raw - F'!$B:$O,13,FALSE),"")</f>
        <v>Open</v>
      </c>
      <c r="I789" s="2" t="str">
        <f>IFERROR(VLOOKUP($A789,'Raw - F'!$B:$O,10,FALSE),"")</f>
        <v>A</v>
      </c>
      <c r="J789" s="2" t="str">
        <f>IFERROR(VLOOKUP($A789,'Raw - F'!$B:$P,15,FALSE),"")</f>
        <v>1m 4f</v>
      </c>
      <c r="K789" s="16" t="str">
        <f>SUBSTITUTE(IFERROR(VLOOKUP($A789,'Raw - F'!$B:$X,23,FALSE),""),0,"")</f>
        <v xml:space="preserve"> </v>
      </c>
      <c r="L789" s="22" t="str">
        <f>IF(VLOOKUP($A789,'Raw - F'!$B:$AA,24,FALSE)="","",VLOOKUP($A789,'Raw - F'!$B:$AA,24,FALSE))</f>
        <v/>
      </c>
      <c r="M789" s="16" t="str">
        <f>SUBSTITUTE(IFERROR(VLOOKUP($A789,'Raw - F'!$B:$X,22,FALSE),""),0,"")</f>
        <v xml:space="preserve"> </v>
      </c>
      <c r="N789" s="16" t="str">
        <f>SUBSTITUTE(IFERROR(VLOOKUP($A789,'Raw - F'!$B:$X,8,FALSE),""),0,"")</f>
        <v/>
      </c>
      <c r="O789" s="16" t="str">
        <f>SUBSTITUTE(IFERROR(VLOOKUP($A789,'Raw - F'!$B:$AA,25,FALSE),""),0,"")</f>
        <v/>
      </c>
      <c r="P789" s="16" t="str">
        <f>SUBSTITUTE(IFERROR(VLOOKUP($A789,'Raw - F'!$B:$AA,21,FALSE),""),0,"")</f>
        <v/>
      </c>
    </row>
    <row r="790" spans="1:16" x14ac:dyDescent="0.35">
      <c r="A790">
        <v>781</v>
      </c>
      <c r="B790" s="9">
        <f>IFERROR(VLOOKUP($A790,'Raw - F'!$B:$R,2,FALSE),"")</f>
        <v>44351</v>
      </c>
      <c r="C790" s="2" t="str">
        <f>IFERROR(VLOOKUP($A790,'Raw - F'!$B:$R,3,FALSE),"")</f>
        <v>EPSOM DOWNS</v>
      </c>
      <c r="D790" s="2" t="str">
        <f>IFERROR(VLOOKUP($A790,'Raw - F'!$B:$R,6,FALSE),"")</f>
        <v>Hcap</v>
      </c>
      <c r="E790" s="2" t="str">
        <f>SUBSTITUTE(IFERROR(VLOOKUP($A790,'Raw - F'!$B:$O,9,FALSE),""),"0","")</f>
        <v>4yo+</v>
      </c>
      <c r="F790" s="2" t="str">
        <f>SUBSTITUTE(IFERROR(VLOOKUP($A790,'Raw - F'!$B:$O,7,FALSE),""),"0","")</f>
        <v>Open</v>
      </c>
      <c r="G790" s="2">
        <f>IFERROR(IF(VLOOKUP($A790,'Raw - F'!$B:$O,11,FALSE)&gt;1,VLOOKUP($A790,'Raw - F'!$B:$O,11,FALSE),IF(VLOOKUP($A790,'Raw - F'!$B:$M,12,FALSE)&lt;&gt;"",VLOOKUP($A790,'Raw - F'!$B:$M,12,FALSE),"")),"")</f>
        <v>2</v>
      </c>
      <c r="H790" s="4" t="str">
        <f>IFERROR(VLOOKUP($A790,'Raw - F'!$B:$O,13,FALSE),"")</f>
        <v>Open</v>
      </c>
      <c r="I790" s="2" t="str">
        <f>IFERROR(VLOOKUP($A790,'Raw - F'!$B:$O,10,FALSE),"")</f>
        <v>A</v>
      </c>
      <c r="J790" s="2" t="str">
        <f>IFERROR(VLOOKUP($A790,'Raw - F'!$B:$P,15,FALSE),"")</f>
        <v>1m 2f</v>
      </c>
      <c r="K790" s="16" t="str">
        <f>SUBSTITUTE(IFERROR(VLOOKUP($A790,'Raw - F'!$B:$X,23,FALSE),""),0,"")</f>
        <v xml:space="preserve"> </v>
      </c>
      <c r="L790" s="22" t="str">
        <f>IF(VLOOKUP($A790,'Raw - F'!$B:$AA,24,FALSE)="","",VLOOKUP($A790,'Raw - F'!$B:$AA,24,FALSE))</f>
        <v/>
      </c>
      <c r="M790" s="16" t="str">
        <f>SUBSTITUTE(IFERROR(VLOOKUP($A790,'Raw - F'!$B:$X,22,FALSE),""),0,"")</f>
        <v xml:space="preserve"> </v>
      </c>
      <c r="N790" s="16" t="str">
        <f>SUBSTITUTE(IFERROR(VLOOKUP($A790,'Raw - F'!$B:$X,8,FALSE),""),0,"")</f>
        <v/>
      </c>
      <c r="O790" s="16" t="str">
        <f>SUBSTITUTE(IFERROR(VLOOKUP($A790,'Raw - F'!$B:$AA,25,FALSE),""),0,"")</f>
        <v/>
      </c>
      <c r="P790" s="16" t="str">
        <f>SUBSTITUTE(IFERROR(VLOOKUP($A790,'Raw - F'!$B:$AA,21,FALSE),""),0,"")</f>
        <v/>
      </c>
    </row>
    <row r="791" spans="1:16" x14ac:dyDescent="0.35">
      <c r="A791">
        <v>782</v>
      </c>
      <c r="B791" s="9">
        <f>IFERROR(VLOOKUP($A791,'Raw - F'!$B:$R,2,FALSE),"")</f>
        <v>44351</v>
      </c>
      <c r="C791" s="2" t="str">
        <f>IFERROR(VLOOKUP($A791,'Raw - F'!$B:$R,3,FALSE),"")</f>
        <v>EPSOM DOWNS</v>
      </c>
      <c r="D791" s="2" t="str">
        <f>IFERROR(VLOOKUP($A791,'Raw - F'!$B:$R,6,FALSE),"")</f>
        <v>WFA</v>
      </c>
      <c r="E791" s="2" t="str">
        <f>SUBSTITUTE(IFERROR(VLOOKUP($A791,'Raw - F'!$B:$O,9,FALSE),""),"0","")</f>
        <v>2yo</v>
      </c>
      <c r="F791" s="2" t="str">
        <f>SUBSTITUTE(IFERROR(VLOOKUP($A791,'Raw - F'!$B:$O,7,FALSE),""),"0","")</f>
        <v>Open</v>
      </c>
      <c r="G791" s="2">
        <f>IFERROR(IF(VLOOKUP($A791,'Raw - F'!$B:$O,11,FALSE)&gt;1,VLOOKUP($A791,'Raw - F'!$B:$O,11,FALSE),IF(VLOOKUP($A791,'Raw - F'!$B:$M,12,FALSE)&lt;&gt;"",VLOOKUP($A791,'Raw - F'!$B:$M,12,FALSE),"")),"")</f>
        <v>2</v>
      </c>
      <c r="H791" s="4" t="str">
        <f>IFERROR(VLOOKUP($A791,'Raw - F'!$B:$O,13,FALSE),"")</f>
        <v>Open</v>
      </c>
      <c r="I791" s="2" t="str">
        <f>IFERROR(VLOOKUP($A791,'Raw - F'!$B:$O,10,FALSE),"")</f>
        <v>A</v>
      </c>
      <c r="J791" s="2" t="str">
        <f>IFERROR(VLOOKUP($A791,'Raw - F'!$B:$P,15,FALSE),"")</f>
        <v>6f</v>
      </c>
      <c r="K791" s="16" t="str">
        <f>SUBSTITUTE(IFERROR(VLOOKUP($A791,'Raw - F'!$B:$X,23,FALSE),""),0,"")</f>
        <v xml:space="preserve"> </v>
      </c>
      <c r="L791" s="22" t="str">
        <f>IF(VLOOKUP($A791,'Raw - F'!$B:$AA,24,FALSE)="","",VLOOKUP($A791,'Raw - F'!$B:$AA,24,FALSE))</f>
        <v/>
      </c>
      <c r="M791" s="16" t="str">
        <f>SUBSTITUTE(IFERROR(VLOOKUP($A791,'Raw - F'!$B:$X,22,FALSE),""),0,"")</f>
        <v xml:space="preserve"> </v>
      </c>
      <c r="N791" s="16" t="str">
        <f>SUBSTITUTE(IFERROR(VLOOKUP($A791,'Raw - F'!$B:$X,8,FALSE),""),0,"")</f>
        <v>Conditions</v>
      </c>
      <c r="O791" s="16" t="str">
        <f>SUBSTITUTE(IFERROR(VLOOKUP($A791,'Raw - F'!$B:$AA,25,FALSE),""),0,"")</f>
        <v>EBF</v>
      </c>
      <c r="P791" s="16" t="str">
        <f>SUBSTITUTE(IFERROR(VLOOKUP($A791,'Raw - F'!$B:$AA,21,FALSE),""),0,"")</f>
        <v/>
      </c>
    </row>
    <row r="792" spans="1:16" x14ac:dyDescent="0.35">
      <c r="A792">
        <v>783</v>
      </c>
      <c r="B792" s="9">
        <f>IFERROR(VLOOKUP($A792,'Raw - F'!$B:$R,2,FALSE),"")</f>
        <v>44351</v>
      </c>
      <c r="C792" s="2" t="str">
        <f>IFERROR(VLOOKUP($A792,'Raw - F'!$B:$R,3,FALSE),"")</f>
        <v>EPSOM DOWNS</v>
      </c>
      <c r="D792" s="2" t="str">
        <f>IFERROR(VLOOKUP($A792,'Raw - F'!$B:$R,6,FALSE),"")</f>
        <v>Hcap</v>
      </c>
      <c r="E792" s="2" t="str">
        <f>SUBSTITUTE(IFERROR(VLOOKUP($A792,'Raw - F'!$B:$O,9,FALSE),""),"0","")</f>
        <v>3yo+</v>
      </c>
      <c r="F792" s="2" t="str">
        <f>SUBSTITUTE(IFERROR(VLOOKUP($A792,'Raw - F'!$B:$O,7,FALSE),""),"0","")</f>
        <v>Open</v>
      </c>
      <c r="G792" s="2">
        <f>IFERROR(IF(VLOOKUP($A792,'Raw - F'!$B:$O,11,FALSE)&gt;1,VLOOKUP($A792,'Raw - F'!$B:$O,11,FALSE),IF(VLOOKUP($A792,'Raw - F'!$B:$M,12,FALSE)&lt;&gt;"",VLOOKUP($A792,'Raw - F'!$B:$M,12,FALSE),"")),"")</f>
        <v>2</v>
      </c>
      <c r="H792" s="4" t="str">
        <f>IFERROR(VLOOKUP($A792,'Raw - F'!$B:$O,13,FALSE),"")</f>
        <v>81-100</v>
      </c>
      <c r="I792" s="2" t="str">
        <f>IFERROR(VLOOKUP($A792,'Raw - F'!$B:$O,10,FALSE),"")</f>
        <v>A</v>
      </c>
      <c r="J792" s="2" t="str">
        <f>IFERROR(VLOOKUP($A792,'Raw - F'!$B:$P,15,FALSE),"")</f>
        <v>7f</v>
      </c>
      <c r="K792" s="16" t="str">
        <f>SUBSTITUTE(IFERROR(VLOOKUP($A792,'Raw - F'!$B:$X,23,FALSE),""),0,"")</f>
        <v xml:space="preserve"> </v>
      </c>
      <c r="L792" s="22" t="str">
        <f>IF(VLOOKUP($A792,'Raw - F'!$B:$AA,24,FALSE)="","",VLOOKUP($A792,'Raw - F'!$B:$AA,24,FALSE))</f>
        <v/>
      </c>
      <c r="M792" s="16" t="str">
        <f>SUBSTITUTE(IFERROR(VLOOKUP($A792,'Raw - F'!$B:$X,22,FALSE),""),0,"")</f>
        <v xml:space="preserve"> </v>
      </c>
      <c r="N792" s="16" t="str">
        <f>SUBSTITUTE(IFERROR(VLOOKUP($A792,'Raw - F'!$B:$X,8,FALSE),""),0,"")</f>
        <v/>
      </c>
      <c r="O792" s="16" t="str">
        <f>SUBSTITUTE(IFERROR(VLOOKUP($A792,'Raw - F'!$B:$AA,25,FALSE),""),0,"")</f>
        <v/>
      </c>
      <c r="P792" s="16" t="str">
        <f>SUBSTITUTE(IFERROR(VLOOKUP($A792,'Raw - F'!$B:$AA,21,FALSE),""),0,"")</f>
        <v/>
      </c>
    </row>
    <row r="793" spans="1:16" x14ac:dyDescent="0.35">
      <c r="A793">
        <v>784</v>
      </c>
      <c r="B793" s="9">
        <f>IFERROR(VLOOKUP($A793,'Raw - F'!$B:$R,2,FALSE),"")</f>
        <v>44351</v>
      </c>
      <c r="C793" s="2" t="str">
        <f>IFERROR(VLOOKUP($A793,'Raw - F'!$B:$R,3,FALSE),"")</f>
        <v>EPSOM DOWNS</v>
      </c>
      <c r="D793" s="2" t="str">
        <f>IFERROR(VLOOKUP($A793,'Raw - F'!$B:$R,6,FALSE),"")</f>
        <v>Hcap</v>
      </c>
      <c r="E793" s="2" t="str">
        <f>SUBSTITUTE(IFERROR(VLOOKUP($A793,'Raw - F'!$B:$O,9,FALSE),""),"0","")</f>
        <v>4yo+</v>
      </c>
      <c r="F793" s="2" t="str">
        <f>SUBSTITUTE(IFERROR(VLOOKUP($A793,'Raw - F'!$B:$O,7,FALSE),""),"0","")</f>
        <v>Open</v>
      </c>
      <c r="G793" s="2">
        <f>IFERROR(IF(VLOOKUP($A793,'Raw - F'!$B:$O,11,FALSE)&gt;1,VLOOKUP($A793,'Raw - F'!$B:$O,11,FALSE),IF(VLOOKUP($A793,'Raw - F'!$B:$M,12,FALSE)&lt;&gt;"",VLOOKUP($A793,'Raw - F'!$B:$M,12,FALSE),"")),"")</f>
        <v>2</v>
      </c>
      <c r="H793" s="4" t="str">
        <f>IFERROR(VLOOKUP($A793,'Raw - F'!$B:$O,13,FALSE),"")</f>
        <v>86-105</v>
      </c>
      <c r="I793" s="2" t="str">
        <f>IFERROR(VLOOKUP($A793,'Raw - F'!$B:$O,10,FALSE),"")</f>
        <v>A</v>
      </c>
      <c r="J793" s="2" t="str">
        <f>IFERROR(VLOOKUP($A793,'Raw - F'!$B:$P,15,FALSE),"")</f>
        <v>1m 1f</v>
      </c>
      <c r="K793" s="16" t="str">
        <f>SUBSTITUTE(IFERROR(VLOOKUP($A793,'Raw - F'!$B:$X,23,FALSE),""),0,"")</f>
        <v xml:space="preserve"> </v>
      </c>
      <c r="L793" s="22" t="str">
        <f>IF(VLOOKUP($A793,'Raw - F'!$B:$AA,24,FALSE)="","",VLOOKUP($A793,'Raw - F'!$B:$AA,24,FALSE))</f>
        <v/>
      </c>
      <c r="M793" s="16" t="str">
        <f>SUBSTITUTE(IFERROR(VLOOKUP($A793,'Raw - F'!$B:$X,22,FALSE),""),0,"")</f>
        <v xml:space="preserve"> </v>
      </c>
      <c r="N793" s="16" t="str">
        <f>SUBSTITUTE(IFERROR(VLOOKUP($A793,'Raw - F'!$B:$X,8,FALSE),""),0,"")</f>
        <v/>
      </c>
      <c r="O793" s="16" t="str">
        <f>SUBSTITUTE(IFERROR(VLOOKUP($A793,'Raw - F'!$B:$AA,25,FALSE),""),0,"")</f>
        <v/>
      </c>
      <c r="P793" s="16" t="str">
        <f>SUBSTITUTE(IFERROR(VLOOKUP($A793,'Raw - F'!$B:$AA,21,FALSE),""),0,"")</f>
        <v/>
      </c>
    </row>
    <row r="794" spans="1:16" x14ac:dyDescent="0.35">
      <c r="A794">
        <v>785</v>
      </c>
      <c r="B794" s="9">
        <f>IFERROR(VLOOKUP($A794,'Raw - F'!$B:$R,2,FALSE),"")</f>
        <v>44351</v>
      </c>
      <c r="C794" s="2" t="str">
        <f>IFERROR(VLOOKUP($A794,'Raw - F'!$B:$R,3,FALSE),"")</f>
        <v>EPSOM DOWNS</v>
      </c>
      <c r="D794" s="2" t="str">
        <f>IFERROR(VLOOKUP($A794,'Raw - F'!$B:$R,6,FALSE),"")</f>
        <v>WFA</v>
      </c>
      <c r="E794" s="2" t="str">
        <f>SUBSTITUTE(IFERROR(VLOOKUP($A794,'Raw - F'!$B:$O,9,FALSE),""),"0","")</f>
        <v>3yo</v>
      </c>
      <c r="F794" s="2" t="str">
        <f>SUBSTITUTE(IFERROR(VLOOKUP($A794,'Raw - F'!$B:$O,7,FALSE),""),"0","")</f>
        <v>Open</v>
      </c>
      <c r="G794" s="2" t="str">
        <f>IFERROR(IF(VLOOKUP($A794,'Raw - F'!$B:$O,11,FALSE)&gt;1,VLOOKUP($A794,'Raw - F'!$B:$O,11,FALSE),IF(VLOOKUP($A794,'Raw - F'!$B:$M,12,FALSE)&lt;&gt;"",VLOOKUP($A794,'Raw - F'!$B:$M,12,FALSE),"")),"")</f>
        <v>1(Lstd)</v>
      </c>
      <c r="H794" s="4" t="str">
        <f>IFERROR(VLOOKUP($A794,'Raw - F'!$B:$O,13,FALSE),"")</f>
        <v>Open</v>
      </c>
      <c r="I794" s="2" t="str">
        <f>IFERROR(VLOOKUP($A794,'Raw - F'!$B:$O,10,FALSE),"")</f>
        <v>A</v>
      </c>
      <c r="J794" s="2" t="str">
        <f>IFERROR(VLOOKUP($A794,'Raw - F'!$B:$P,15,FALSE),"")</f>
        <v>7f</v>
      </c>
      <c r="K794" s="16" t="str">
        <f>SUBSTITUTE(IFERROR(VLOOKUP($A794,'Raw - F'!$B:$X,23,FALSE),""),0,"")</f>
        <v xml:space="preserve"> </v>
      </c>
      <c r="L794" s="22" t="str">
        <f>IF(VLOOKUP($A794,'Raw - F'!$B:$AA,24,FALSE)="","",VLOOKUP($A794,'Raw - F'!$B:$AA,24,FALSE))</f>
        <v/>
      </c>
      <c r="M794" s="16" t="str">
        <f>SUBSTITUTE(IFERROR(VLOOKUP($A794,'Raw - F'!$B:$X,22,FALSE),""),0,"")</f>
        <v xml:space="preserve"> </v>
      </c>
      <c r="N794" s="16" t="str">
        <f>SUBSTITUTE(IFERROR(VLOOKUP($A794,'Raw - F'!$B:$X,8,FALSE),""),0,"")</f>
        <v/>
      </c>
      <c r="O794" s="16" t="str">
        <f>SUBSTITUTE(IFERROR(VLOOKUP($A794,'Raw - F'!$B:$AA,25,FALSE),""),0,"")</f>
        <v/>
      </c>
      <c r="P794" s="16" t="str">
        <f>SUBSTITUTE(IFERROR(VLOOKUP($A794,'Raw - F'!$B:$AA,21,FALSE),""),0,"")</f>
        <v/>
      </c>
    </row>
    <row r="795" spans="1:16" x14ac:dyDescent="0.35">
      <c r="A795">
        <v>786</v>
      </c>
      <c r="B795" s="9">
        <f>IFERROR(VLOOKUP($A795,'Raw - F'!$B:$R,2,FALSE),"")</f>
        <v>44351</v>
      </c>
      <c r="C795" s="2" t="str">
        <f>IFERROR(VLOOKUP($A795,'Raw - F'!$B:$R,3,FALSE),"")</f>
        <v>GOODWOOD</v>
      </c>
      <c r="D795" s="2" t="str">
        <f>IFERROR(VLOOKUP($A795,'Raw - F'!$B:$R,6,FALSE),"")</f>
        <v>Hcap</v>
      </c>
      <c r="E795" s="2" t="str">
        <f>SUBSTITUTE(IFERROR(VLOOKUP($A795,'Raw - F'!$B:$O,9,FALSE),""),"0","")</f>
        <v>3yo</v>
      </c>
      <c r="F795" s="2" t="str">
        <f>SUBSTITUTE(IFERROR(VLOOKUP($A795,'Raw - F'!$B:$O,7,FALSE),""),"0","")</f>
        <v>Open</v>
      </c>
      <c r="G795" s="2">
        <f>IFERROR(IF(VLOOKUP($A795,'Raw - F'!$B:$O,11,FALSE)&gt;1,VLOOKUP($A795,'Raw - F'!$B:$O,11,FALSE),IF(VLOOKUP($A795,'Raw - F'!$B:$M,12,FALSE)&lt;&gt;"",VLOOKUP($A795,'Raw - F'!$B:$M,12,FALSE),"")),"")</f>
        <v>4</v>
      </c>
      <c r="H795" s="4" t="str">
        <f>IFERROR(VLOOKUP($A795,'Raw - F'!$B:$O,13,FALSE),"")</f>
        <v>66-85</v>
      </c>
      <c r="I795" s="2" t="str">
        <f>IFERROR(VLOOKUP($A795,'Raw - F'!$B:$O,10,FALSE),"")</f>
        <v>A</v>
      </c>
      <c r="J795" s="2" t="str">
        <f>IFERROR(VLOOKUP($A795,'Raw - F'!$B:$P,15,FALSE),"")</f>
        <v>1m 4f</v>
      </c>
      <c r="K795" s="16" t="str">
        <f>SUBSTITUTE(IFERROR(VLOOKUP($A795,'Raw - F'!$B:$X,23,FALSE),""),0,"")</f>
        <v/>
      </c>
      <c r="L795" s="22" t="str">
        <f>IF(VLOOKUP($A795,'Raw - F'!$B:$AA,24,FALSE)="","",VLOOKUP($A795,'Raw - F'!$B:$AA,24,FALSE))</f>
        <v/>
      </c>
      <c r="M795" s="16" t="str">
        <f>SUBSTITUTE(IFERROR(VLOOKUP($A795,'Raw - F'!$B:$X,22,FALSE),""),0,"")</f>
        <v/>
      </c>
      <c r="N795" s="16" t="str">
        <f>SUBSTITUTE(IFERROR(VLOOKUP($A795,'Raw - F'!$B:$X,8,FALSE),""),0,"")</f>
        <v/>
      </c>
      <c r="O795" s="16" t="str">
        <f>SUBSTITUTE(IFERROR(VLOOKUP($A795,'Raw - F'!$B:$AA,25,FALSE),""),0,"")</f>
        <v/>
      </c>
      <c r="P795" s="16" t="str">
        <f>SUBSTITUTE(IFERROR(VLOOKUP($A795,'Raw - F'!$B:$AA,21,FALSE),""),0,"")</f>
        <v/>
      </c>
    </row>
    <row r="796" spans="1:16" x14ac:dyDescent="0.35">
      <c r="A796">
        <v>787</v>
      </c>
      <c r="B796" s="9">
        <f>IFERROR(VLOOKUP($A796,'Raw - F'!$B:$R,2,FALSE),"")</f>
        <v>44351</v>
      </c>
      <c r="C796" s="2" t="str">
        <f>IFERROR(VLOOKUP($A796,'Raw - F'!$B:$R,3,FALSE),"")</f>
        <v>GOODWOOD</v>
      </c>
      <c r="D796" s="2" t="str">
        <f>IFERROR(VLOOKUP($A796,'Raw - F'!$B:$R,6,FALSE),"")</f>
        <v>Hcap</v>
      </c>
      <c r="E796" s="2" t="str">
        <f>SUBSTITUTE(IFERROR(VLOOKUP($A796,'Raw - F'!$B:$O,9,FALSE),""),"0","")</f>
        <v>3yo+</v>
      </c>
      <c r="F796" s="2" t="str">
        <f>SUBSTITUTE(IFERROR(VLOOKUP($A796,'Raw - F'!$B:$O,7,FALSE),""),"0","")</f>
        <v>Open</v>
      </c>
      <c r="G796" s="2">
        <f>IFERROR(IF(VLOOKUP($A796,'Raw - F'!$B:$O,11,FALSE)&gt;1,VLOOKUP($A796,'Raw - F'!$B:$O,11,FALSE),IF(VLOOKUP($A796,'Raw - F'!$B:$M,12,FALSE)&lt;&gt;"",VLOOKUP($A796,'Raw - F'!$B:$M,12,FALSE),"")),"")</f>
        <v>3</v>
      </c>
      <c r="H796" s="4" t="str">
        <f>IFERROR(VLOOKUP($A796,'Raw - F'!$B:$O,13,FALSE),"")</f>
        <v>71-90</v>
      </c>
      <c r="I796" s="2" t="str">
        <f>IFERROR(VLOOKUP($A796,'Raw - F'!$B:$O,10,FALSE),"")</f>
        <v>F</v>
      </c>
      <c r="J796" s="2" t="str">
        <f>IFERROR(VLOOKUP($A796,'Raw - F'!$B:$P,15,FALSE),"")</f>
        <v>6f</v>
      </c>
      <c r="K796" s="16" t="str">
        <f>SUBSTITUTE(IFERROR(VLOOKUP($A796,'Raw - F'!$B:$X,23,FALSE),""),0,"")</f>
        <v xml:space="preserve"> </v>
      </c>
      <c r="L796" s="22" t="str">
        <f>IF(VLOOKUP($A796,'Raw - F'!$B:$AA,24,FALSE)="","",VLOOKUP($A796,'Raw - F'!$B:$AA,24,FALSE))</f>
        <v/>
      </c>
      <c r="M796" s="16" t="str">
        <f>SUBSTITUTE(IFERROR(VLOOKUP($A796,'Raw - F'!$B:$X,22,FALSE),""),0,"")</f>
        <v xml:space="preserve"> </v>
      </c>
      <c r="N796" s="16" t="str">
        <f>SUBSTITUTE(IFERROR(VLOOKUP($A796,'Raw - F'!$B:$X,8,FALSE),""),0,"")</f>
        <v/>
      </c>
      <c r="O796" s="16" t="str">
        <f>SUBSTITUTE(IFERROR(VLOOKUP($A796,'Raw - F'!$B:$AA,25,FALSE),""),0,"")</f>
        <v/>
      </c>
      <c r="P796" s="16" t="str">
        <f>SUBSTITUTE(IFERROR(VLOOKUP($A796,'Raw - F'!$B:$AA,21,FALSE),""),0,"")</f>
        <v/>
      </c>
    </row>
    <row r="797" spans="1:16" x14ac:dyDescent="0.35">
      <c r="A797">
        <v>788</v>
      </c>
      <c r="B797" s="9">
        <f>IFERROR(VLOOKUP($A797,'Raw - F'!$B:$R,2,FALSE),"")</f>
        <v>44351</v>
      </c>
      <c r="C797" s="2" t="str">
        <f>IFERROR(VLOOKUP($A797,'Raw - F'!$B:$R,3,FALSE),"")</f>
        <v>GOODWOOD</v>
      </c>
      <c r="D797" s="2" t="str">
        <f>IFERROR(VLOOKUP($A797,'Raw - F'!$B:$R,6,FALSE),"")</f>
        <v>WFA</v>
      </c>
      <c r="E797" s="2" t="str">
        <f>SUBSTITUTE(IFERROR(VLOOKUP($A797,'Raw - F'!$B:$O,9,FALSE),""),"0","")</f>
        <v>3yo+</v>
      </c>
      <c r="F797" s="2" t="str">
        <f>SUBSTITUTE(IFERROR(VLOOKUP($A797,'Raw - F'!$B:$O,7,FALSE),""),"0","")</f>
        <v>Nov</v>
      </c>
      <c r="G797" s="2">
        <f>IFERROR(IF(VLOOKUP($A797,'Raw - F'!$B:$O,11,FALSE)&gt;1,VLOOKUP($A797,'Raw - F'!$B:$O,11,FALSE),IF(VLOOKUP($A797,'Raw - F'!$B:$M,12,FALSE)&lt;&gt;"",VLOOKUP($A797,'Raw - F'!$B:$M,12,FALSE),"")),"")</f>
        <v>4</v>
      </c>
      <c r="H797" s="4" t="str">
        <f>IFERROR(VLOOKUP($A797,'Raw - F'!$B:$O,13,FALSE),"")</f>
        <v>Open</v>
      </c>
      <c r="I797" s="2" t="str">
        <f>IFERROR(VLOOKUP($A797,'Raw - F'!$B:$O,10,FALSE),"")</f>
        <v>F</v>
      </c>
      <c r="J797" s="2" t="str">
        <f>IFERROR(VLOOKUP($A797,'Raw - F'!$B:$P,15,FALSE),"")</f>
        <v>1m</v>
      </c>
      <c r="K797" s="16" t="str">
        <f>SUBSTITUTE(IFERROR(VLOOKUP($A797,'Raw - F'!$B:$X,23,FALSE),""),0,"")</f>
        <v xml:space="preserve"> </v>
      </c>
      <c r="L797" s="22" t="str">
        <f>IF(VLOOKUP($A797,'Raw - F'!$B:$AA,24,FALSE)="","",VLOOKUP($A797,'Raw - F'!$B:$AA,24,FALSE))</f>
        <v/>
      </c>
      <c r="M797" s="16" t="str">
        <f>SUBSTITUTE(IFERROR(VLOOKUP($A797,'Raw - F'!$B:$X,22,FALSE),""),0,"")</f>
        <v xml:space="preserve"> </v>
      </c>
      <c r="N797" s="16" t="str">
        <f>SUBSTITUTE(IFERROR(VLOOKUP($A797,'Raw - F'!$B:$X,8,FALSE),""),0,"")</f>
        <v/>
      </c>
      <c r="O797" s="16" t="str">
        <f>SUBSTITUTE(IFERROR(VLOOKUP($A797,'Raw - F'!$B:$AA,25,FALSE),""),0,"")</f>
        <v/>
      </c>
      <c r="P797" s="16" t="str">
        <f>SUBSTITUTE(IFERROR(VLOOKUP($A797,'Raw - F'!$B:$AA,21,FALSE),""),0,"")</f>
        <v/>
      </c>
    </row>
    <row r="798" spans="1:16" x14ac:dyDescent="0.35">
      <c r="A798">
        <v>789</v>
      </c>
      <c r="B798" s="9">
        <f>IFERROR(VLOOKUP($A798,'Raw - F'!$B:$R,2,FALSE),"")</f>
        <v>44351</v>
      </c>
      <c r="C798" s="2" t="str">
        <f>IFERROR(VLOOKUP($A798,'Raw - F'!$B:$R,3,FALSE),"")</f>
        <v>GOODWOOD</v>
      </c>
      <c r="D798" s="2" t="str">
        <f>IFERROR(VLOOKUP($A798,'Raw - F'!$B:$R,6,FALSE),"")</f>
        <v>Hcap</v>
      </c>
      <c r="E798" s="2" t="str">
        <f>SUBSTITUTE(IFERROR(VLOOKUP($A798,'Raw - F'!$B:$O,9,FALSE),""),"0","")</f>
        <v>4yo+</v>
      </c>
      <c r="F798" s="2" t="str">
        <f>SUBSTITUTE(IFERROR(VLOOKUP($A798,'Raw - F'!$B:$O,7,FALSE),""),"0","")</f>
        <v>Open</v>
      </c>
      <c r="G798" s="2">
        <f>IFERROR(IF(VLOOKUP($A798,'Raw - F'!$B:$O,11,FALSE)&gt;1,VLOOKUP($A798,'Raw - F'!$B:$O,11,FALSE),IF(VLOOKUP($A798,'Raw - F'!$B:$M,12,FALSE)&lt;&gt;"",VLOOKUP($A798,'Raw - F'!$B:$M,12,FALSE),"")),"")</f>
        <v>5</v>
      </c>
      <c r="H798" s="4" t="str">
        <f>IFERROR(VLOOKUP($A798,'Raw - F'!$B:$O,13,FALSE),"")</f>
        <v>51-70</v>
      </c>
      <c r="I798" s="2" t="str">
        <f>IFERROR(VLOOKUP($A798,'Raw - F'!$B:$O,10,FALSE),"")</f>
        <v>A</v>
      </c>
      <c r="J798" s="2" t="str">
        <f>IFERROR(VLOOKUP($A798,'Raw - F'!$B:$P,15,FALSE),"")</f>
        <v>1m 1f</v>
      </c>
      <c r="K798" s="16" t="str">
        <f>SUBSTITUTE(IFERROR(VLOOKUP($A798,'Raw - F'!$B:$X,23,FALSE),""),0,"")</f>
        <v xml:space="preserve"> </v>
      </c>
      <c r="L798" s="22" t="str">
        <f>IF(VLOOKUP($A798,'Raw - F'!$B:$AA,24,FALSE)="","",VLOOKUP($A798,'Raw - F'!$B:$AA,24,FALSE))</f>
        <v/>
      </c>
      <c r="M798" s="16" t="str">
        <f>SUBSTITUTE(IFERROR(VLOOKUP($A798,'Raw - F'!$B:$X,22,FALSE),""),0,"")</f>
        <v xml:space="preserve"> </v>
      </c>
      <c r="N798" s="16" t="str">
        <f>SUBSTITUTE(IFERROR(VLOOKUP($A798,'Raw - F'!$B:$X,8,FALSE),""),0,"")</f>
        <v/>
      </c>
      <c r="O798" s="16" t="str">
        <f>SUBSTITUTE(IFERROR(VLOOKUP($A798,'Raw - F'!$B:$AA,25,FALSE),""),0,"")</f>
        <v/>
      </c>
      <c r="P798" s="16" t="str">
        <f>SUBSTITUTE(IFERROR(VLOOKUP($A798,'Raw - F'!$B:$AA,21,FALSE),""),0,"")</f>
        <v>Amtr</v>
      </c>
    </row>
    <row r="799" spans="1:16" x14ac:dyDescent="0.35">
      <c r="A799">
        <v>790</v>
      </c>
      <c r="B799" s="9">
        <f>IFERROR(VLOOKUP($A799,'Raw - F'!$B:$R,2,FALSE),"")</f>
        <v>44351</v>
      </c>
      <c r="C799" s="2" t="str">
        <f>IFERROR(VLOOKUP($A799,'Raw - F'!$B:$R,3,FALSE),"")</f>
        <v>GOODWOOD</v>
      </c>
      <c r="D799" s="2" t="str">
        <f>IFERROR(VLOOKUP($A799,'Raw - F'!$B:$R,6,FALSE),"")</f>
        <v>WFA</v>
      </c>
      <c r="E799" s="2" t="str">
        <f>SUBSTITUTE(IFERROR(VLOOKUP($A799,'Raw - F'!$B:$O,9,FALSE),""),"0","")</f>
        <v>2yo</v>
      </c>
      <c r="F799" s="2" t="str">
        <f>SUBSTITUTE(IFERROR(VLOOKUP($A799,'Raw - F'!$B:$O,7,FALSE),""),"0","")</f>
        <v>Nov</v>
      </c>
      <c r="G799" s="2">
        <f>IFERROR(IF(VLOOKUP($A799,'Raw - F'!$B:$O,11,FALSE)&gt;1,VLOOKUP($A799,'Raw - F'!$B:$O,11,FALSE),IF(VLOOKUP($A799,'Raw - F'!$B:$M,12,FALSE)&lt;&gt;"",VLOOKUP($A799,'Raw - F'!$B:$M,12,FALSE),"")),"")</f>
        <v>4</v>
      </c>
      <c r="H799" s="4" t="str">
        <f>IFERROR(VLOOKUP($A799,'Raw - F'!$B:$O,13,FALSE),"")</f>
        <v>Open</v>
      </c>
      <c r="I799" s="2" t="str">
        <f>IFERROR(VLOOKUP($A799,'Raw - F'!$B:$O,10,FALSE),"")</f>
        <v>A</v>
      </c>
      <c r="J799" s="2" t="str">
        <f>IFERROR(VLOOKUP($A799,'Raw - F'!$B:$P,15,FALSE),"")</f>
        <v>6f</v>
      </c>
      <c r="K799" s="16" t="str">
        <f>SUBSTITUTE(IFERROR(VLOOKUP($A799,'Raw - F'!$B:$X,23,FALSE),""),0,"")</f>
        <v xml:space="preserve"> </v>
      </c>
      <c r="L799" s="22" t="str">
        <f>IF(VLOOKUP($A799,'Raw - F'!$B:$AA,24,FALSE)="","",VLOOKUP($A799,'Raw - F'!$B:$AA,24,FALSE))</f>
        <v/>
      </c>
      <c r="M799" s="16" t="str">
        <f>SUBSTITUTE(IFERROR(VLOOKUP($A799,'Raw - F'!$B:$X,22,FALSE),""),0,"")</f>
        <v xml:space="preserve"> </v>
      </c>
      <c r="N799" s="16" t="str">
        <f>SUBSTITUTE(IFERROR(VLOOKUP($A799,'Raw - F'!$B:$X,8,FALSE),""),0,"")</f>
        <v/>
      </c>
      <c r="O799" s="16" t="str">
        <f>SUBSTITUTE(IFERROR(VLOOKUP($A799,'Raw - F'!$B:$AA,25,FALSE),""),0,"")</f>
        <v>EBF</v>
      </c>
      <c r="P799" s="16" t="str">
        <f>SUBSTITUTE(IFERROR(VLOOKUP($A799,'Raw - F'!$B:$AA,21,FALSE),""),0,"")</f>
        <v/>
      </c>
    </row>
    <row r="800" spans="1:16" x14ac:dyDescent="0.35">
      <c r="A800">
        <v>791</v>
      </c>
      <c r="B800" s="9">
        <f>IFERROR(VLOOKUP($A800,'Raw - F'!$B:$R,2,FALSE),"")</f>
        <v>44351</v>
      </c>
      <c r="C800" s="2" t="str">
        <f>IFERROR(VLOOKUP($A800,'Raw - F'!$B:$R,3,FALSE),"")</f>
        <v>GOODWOOD</v>
      </c>
      <c r="D800" s="2" t="str">
        <f>IFERROR(VLOOKUP($A800,'Raw - F'!$B:$R,6,FALSE),"")</f>
        <v>Hcap</v>
      </c>
      <c r="E800" s="2" t="str">
        <f>SUBSTITUTE(IFERROR(VLOOKUP($A800,'Raw - F'!$B:$O,9,FALSE),""),"0","")</f>
        <v>4yo+</v>
      </c>
      <c r="F800" s="2" t="str">
        <f>SUBSTITUTE(IFERROR(VLOOKUP($A800,'Raw - F'!$B:$O,7,FALSE),""),"0","")</f>
        <v>Open</v>
      </c>
      <c r="G800" s="2">
        <f>IFERROR(IF(VLOOKUP($A800,'Raw - F'!$B:$O,11,FALSE)&gt;1,VLOOKUP($A800,'Raw - F'!$B:$O,11,FALSE),IF(VLOOKUP($A800,'Raw - F'!$B:$M,12,FALSE)&lt;&gt;"",VLOOKUP($A800,'Raw - F'!$B:$M,12,FALSE),"")),"")</f>
        <v>5</v>
      </c>
      <c r="H800" s="4" t="str">
        <f>IFERROR(VLOOKUP($A800,'Raw - F'!$B:$O,13,FALSE),"")</f>
        <v>56-75</v>
      </c>
      <c r="I800" s="2" t="str">
        <f>IFERROR(VLOOKUP($A800,'Raw - F'!$B:$O,10,FALSE),"")</f>
        <v>A</v>
      </c>
      <c r="J800" s="2" t="str">
        <f>IFERROR(VLOOKUP($A800,'Raw - F'!$B:$P,15,FALSE),"")</f>
        <v>1m 4f</v>
      </c>
      <c r="K800" s="16" t="str">
        <f>SUBSTITUTE(IFERROR(VLOOKUP($A800,'Raw - F'!$B:$X,23,FALSE),""),0,"")</f>
        <v xml:space="preserve"> </v>
      </c>
      <c r="L800" s="22" t="str">
        <f>IF(VLOOKUP($A800,'Raw - F'!$B:$AA,24,FALSE)="","",VLOOKUP($A800,'Raw - F'!$B:$AA,24,FALSE))</f>
        <v/>
      </c>
      <c r="M800" s="16" t="str">
        <f>SUBSTITUTE(IFERROR(VLOOKUP($A800,'Raw - F'!$B:$X,22,FALSE),""),0,"")</f>
        <v xml:space="preserve"> </v>
      </c>
      <c r="N800" s="16" t="str">
        <f>SUBSTITUTE(IFERROR(VLOOKUP($A800,'Raw - F'!$B:$X,8,FALSE),""),0,"")</f>
        <v/>
      </c>
      <c r="O800" s="16" t="str">
        <f>SUBSTITUTE(IFERROR(VLOOKUP($A800,'Raw - F'!$B:$AA,25,FALSE),""),0,"")</f>
        <v/>
      </c>
      <c r="P800" s="16" t="str">
        <f>SUBSTITUTE(IFERROR(VLOOKUP($A800,'Raw - F'!$B:$AA,21,FALSE),""),0,"")</f>
        <v/>
      </c>
    </row>
    <row r="801" spans="1:16" x14ac:dyDescent="0.35">
      <c r="A801">
        <v>792</v>
      </c>
      <c r="B801" s="9">
        <f>IFERROR(VLOOKUP($A801,'Raw - F'!$B:$R,2,FALSE),"")</f>
        <v>44351</v>
      </c>
      <c r="C801" s="2" t="str">
        <f>IFERROR(VLOOKUP($A801,'Raw - F'!$B:$R,3,FALSE),"")</f>
        <v>GOODWOOD</v>
      </c>
      <c r="D801" s="2" t="str">
        <f>IFERROR(VLOOKUP($A801,'Raw - F'!$B:$R,6,FALSE),"")</f>
        <v>Hcap</v>
      </c>
      <c r="E801" s="2" t="str">
        <f>SUBSTITUTE(IFERROR(VLOOKUP($A801,'Raw - F'!$B:$O,9,FALSE),""),"0","")</f>
        <v>4yo+</v>
      </c>
      <c r="F801" s="2" t="str">
        <f>SUBSTITUTE(IFERROR(VLOOKUP($A801,'Raw - F'!$B:$O,7,FALSE),""),"0","")</f>
        <v>Open</v>
      </c>
      <c r="G801" s="2">
        <f>IFERROR(IF(VLOOKUP($A801,'Raw - F'!$B:$O,11,FALSE)&gt;1,VLOOKUP($A801,'Raw - F'!$B:$O,11,FALSE),IF(VLOOKUP($A801,'Raw - F'!$B:$M,12,FALSE)&lt;&gt;"",VLOOKUP($A801,'Raw - F'!$B:$M,12,FALSE),"")),"")</f>
        <v>5</v>
      </c>
      <c r="H801" s="4" t="str">
        <f>IFERROR(VLOOKUP($A801,'Raw - F'!$B:$O,13,FALSE),"")</f>
        <v>51-70</v>
      </c>
      <c r="I801" s="2" t="str">
        <f>IFERROR(VLOOKUP($A801,'Raw - F'!$B:$O,10,FALSE),"")</f>
        <v>A</v>
      </c>
      <c r="J801" s="2" t="str">
        <f>IFERROR(VLOOKUP($A801,'Raw - F'!$B:$P,15,FALSE),"")</f>
        <v>6f</v>
      </c>
      <c r="K801" s="16" t="str">
        <f>SUBSTITUTE(IFERROR(VLOOKUP($A801,'Raw - F'!$B:$X,23,FALSE),""),0,"")</f>
        <v xml:space="preserve"> </v>
      </c>
      <c r="L801" s="22" t="str">
        <f>IF(VLOOKUP($A801,'Raw - F'!$B:$AA,24,FALSE)="","",VLOOKUP($A801,'Raw - F'!$B:$AA,24,FALSE))</f>
        <v/>
      </c>
      <c r="M801" s="16" t="str">
        <f>SUBSTITUTE(IFERROR(VLOOKUP($A801,'Raw - F'!$B:$X,22,FALSE),""),0,"")</f>
        <v xml:space="preserve"> </v>
      </c>
      <c r="N801" s="16" t="str">
        <f>SUBSTITUTE(IFERROR(VLOOKUP($A801,'Raw - F'!$B:$X,8,FALSE),""),0,"")</f>
        <v/>
      </c>
      <c r="O801" s="16" t="str">
        <f>SUBSTITUTE(IFERROR(VLOOKUP($A801,'Raw - F'!$B:$AA,25,FALSE),""),0,"")</f>
        <v/>
      </c>
      <c r="P801" s="16" t="str">
        <f>SUBSTITUTE(IFERROR(VLOOKUP($A801,'Raw - F'!$B:$AA,21,FALSE),""),0,"")</f>
        <v/>
      </c>
    </row>
    <row r="802" spans="1:16" x14ac:dyDescent="0.35">
      <c r="A802">
        <v>793</v>
      </c>
      <c r="B802" s="9">
        <f>IFERROR(VLOOKUP($A802,'Raw - F'!$B:$R,2,FALSE),"")</f>
        <v>44352</v>
      </c>
      <c r="C802" s="2" t="str">
        <f>IFERROR(VLOOKUP($A802,'Raw - F'!$B:$R,3,FALSE),"")</f>
        <v>CHEPSTOW</v>
      </c>
      <c r="D802" s="2" t="str">
        <f>IFERROR(VLOOKUP($A802,'Raw - F'!$B:$R,6,FALSE),"")</f>
        <v>Hcap</v>
      </c>
      <c r="E802" s="2" t="str">
        <f>SUBSTITUTE(IFERROR(VLOOKUP($A802,'Raw - F'!$B:$O,9,FALSE),""),"0","")</f>
        <v>4yo+</v>
      </c>
      <c r="F802" s="2" t="str">
        <f>SUBSTITUTE(IFERROR(VLOOKUP($A802,'Raw - F'!$B:$O,7,FALSE),""),"0","")</f>
        <v>Open</v>
      </c>
      <c r="G802" s="2">
        <f>IFERROR(IF(VLOOKUP($A802,'Raw - F'!$B:$O,11,FALSE)&gt;1,VLOOKUP($A802,'Raw - F'!$B:$O,11,FALSE),IF(VLOOKUP($A802,'Raw - F'!$B:$M,12,FALSE)&lt;&gt;"",VLOOKUP($A802,'Raw - F'!$B:$M,12,FALSE),"")),"")</f>
        <v>4</v>
      </c>
      <c r="H802" s="4" t="str">
        <f>IFERROR(VLOOKUP($A802,'Raw - F'!$B:$O,13,FALSE),"")</f>
        <v>61-80</v>
      </c>
      <c r="I802" s="2" t="str">
        <f>IFERROR(VLOOKUP($A802,'Raw - F'!$B:$O,10,FALSE),"")</f>
        <v>A</v>
      </c>
      <c r="J802" s="2" t="str">
        <f>IFERROR(VLOOKUP($A802,'Raw - F'!$B:$P,15,FALSE),"")</f>
        <v>7f</v>
      </c>
      <c r="K802" s="16" t="str">
        <f>SUBSTITUTE(IFERROR(VLOOKUP($A802,'Raw - F'!$B:$X,23,FALSE),""),0,"")</f>
        <v xml:space="preserve"> </v>
      </c>
      <c r="L802" s="22" t="str">
        <f>IF(VLOOKUP($A802,'Raw - F'!$B:$AA,24,FALSE)="","",VLOOKUP($A802,'Raw - F'!$B:$AA,24,FALSE))</f>
        <v/>
      </c>
      <c r="M802" s="16" t="str">
        <f>SUBSTITUTE(IFERROR(VLOOKUP($A802,'Raw - F'!$B:$X,22,FALSE),""),0,"")</f>
        <v xml:space="preserve"> </v>
      </c>
      <c r="N802" s="16" t="str">
        <f>SUBSTITUTE(IFERROR(VLOOKUP($A802,'Raw - F'!$B:$X,8,FALSE),""),0,"")</f>
        <v/>
      </c>
      <c r="O802" s="16" t="str">
        <f>SUBSTITUTE(IFERROR(VLOOKUP($A802,'Raw - F'!$B:$AA,25,FALSE),""),0,"")</f>
        <v/>
      </c>
      <c r="P802" s="16" t="str">
        <f>SUBSTITUTE(IFERROR(VLOOKUP($A802,'Raw - F'!$B:$AA,21,FALSE),""),0,"")</f>
        <v/>
      </c>
    </row>
    <row r="803" spans="1:16" x14ac:dyDescent="0.35">
      <c r="A803">
        <v>794</v>
      </c>
      <c r="B803" s="9">
        <f>IFERROR(VLOOKUP($A803,'Raw - F'!$B:$R,2,FALSE),"")</f>
        <v>44352</v>
      </c>
      <c r="C803" s="2" t="str">
        <f>IFERROR(VLOOKUP($A803,'Raw - F'!$B:$R,3,FALSE),"")</f>
        <v>CHEPSTOW</v>
      </c>
      <c r="D803" s="2" t="str">
        <f>IFERROR(VLOOKUP($A803,'Raw - F'!$B:$R,6,FALSE),"")</f>
        <v>Hcap</v>
      </c>
      <c r="E803" s="2" t="str">
        <f>SUBSTITUTE(IFERROR(VLOOKUP($A803,'Raw - F'!$B:$O,9,FALSE),""),"0","")</f>
        <v>4yo+</v>
      </c>
      <c r="F803" s="2" t="str">
        <f>SUBSTITUTE(IFERROR(VLOOKUP($A803,'Raw - F'!$B:$O,7,FALSE),""),"0","")</f>
        <v>Open</v>
      </c>
      <c r="G803" s="2">
        <f>IFERROR(IF(VLOOKUP($A803,'Raw - F'!$B:$O,11,FALSE)&gt;1,VLOOKUP($A803,'Raw - F'!$B:$O,11,FALSE),IF(VLOOKUP($A803,'Raw - F'!$B:$M,12,FALSE)&lt;&gt;"",VLOOKUP($A803,'Raw - F'!$B:$M,12,FALSE),"")),"")</f>
        <v>5</v>
      </c>
      <c r="H803" s="4" t="str">
        <f>IFERROR(VLOOKUP($A803,'Raw - F'!$B:$O,13,FALSE),"")</f>
        <v>51-70</v>
      </c>
      <c r="I803" s="2" t="str">
        <f>IFERROR(VLOOKUP($A803,'Raw - F'!$B:$O,10,FALSE),"")</f>
        <v>F</v>
      </c>
      <c r="J803" s="2" t="str">
        <f>IFERROR(VLOOKUP($A803,'Raw - F'!$B:$P,15,FALSE),"")</f>
        <v>1m 2f</v>
      </c>
      <c r="K803" s="16" t="str">
        <f>SUBSTITUTE(IFERROR(VLOOKUP($A803,'Raw - F'!$B:$X,23,FALSE),""),0,"")</f>
        <v xml:space="preserve"> </v>
      </c>
      <c r="L803" s="22" t="str">
        <f>IF(VLOOKUP($A803,'Raw - F'!$B:$AA,24,FALSE)="","",VLOOKUP($A803,'Raw - F'!$B:$AA,24,FALSE))</f>
        <v/>
      </c>
      <c r="M803" s="16" t="str">
        <f>SUBSTITUTE(IFERROR(VLOOKUP($A803,'Raw - F'!$B:$X,22,FALSE),""),0,"")</f>
        <v xml:space="preserve"> </v>
      </c>
      <c r="N803" s="16" t="str">
        <f>SUBSTITUTE(IFERROR(VLOOKUP($A803,'Raw - F'!$B:$X,8,FALSE),""),0,"")</f>
        <v/>
      </c>
      <c r="O803" s="16" t="str">
        <f>SUBSTITUTE(IFERROR(VLOOKUP($A803,'Raw - F'!$B:$AA,25,FALSE),""),0,"")</f>
        <v/>
      </c>
      <c r="P803" s="16" t="str">
        <f>SUBSTITUTE(IFERROR(VLOOKUP($A803,'Raw - F'!$B:$AA,21,FALSE),""),0,"")</f>
        <v/>
      </c>
    </row>
    <row r="804" spans="1:16" x14ac:dyDescent="0.35">
      <c r="A804">
        <v>795</v>
      </c>
      <c r="B804" s="9">
        <f>IFERROR(VLOOKUP($A804,'Raw - F'!$B:$R,2,FALSE),"")</f>
        <v>44352</v>
      </c>
      <c r="C804" s="2" t="str">
        <f>IFERROR(VLOOKUP($A804,'Raw - F'!$B:$R,3,FALSE),"")</f>
        <v>CHEPSTOW</v>
      </c>
      <c r="D804" s="2" t="str">
        <f>IFERROR(VLOOKUP($A804,'Raw - F'!$B:$R,6,FALSE),"")</f>
        <v>Hcap</v>
      </c>
      <c r="E804" s="2" t="str">
        <f>SUBSTITUTE(IFERROR(VLOOKUP($A804,'Raw - F'!$B:$O,9,FALSE),""),"0","")</f>
        <v>4yo+</v>
      </c>
      <c r="F804" s="2" t="str">
        <f>SUBSTITUTE(IFERROR(VLOOKUP($A804,'Raw - F'!$B:$O,7,FALSE),""),"0","")</f>
        <v>Open</v>
      </c>
      <c r="G804" s="2">
        <f>IFERROR(IF(VLOOKUP($A804,'Raw - F'!$B:$O,11,FALSE)&gt;1,VLOOKUP($A804,'Raw - F'!$B:$O,11,FALSE),IF(VLOOKUP($A804,'Raw - F'!$B:$M,12,FALSE)&lt;&gt;"",VLOOKUP($A804,'Raw - F'!$B:$M,12,FALSE),"")),"")</f>
        <v>5</v>
      </c>
      <c r="H804" s="4" t="str">
        <f>IFERROR(VLOOKUP($A804,'Raw - F'!$B:$O,13,FALSE),"")</f>
        <v>51-70</v>
      </c>
      <c r="I804" s="2" t="str">
        <f>IFERROR(VLOOKUP($A804,'Raw - F'!$B:$O,10,FALSE),"")</f>
        <v>A</v>
      </c>
      <c r="J804" s="2" t="str">
        <f>IFERROR(VLOOKUP($A804,'Raw - F'!$B:$P,15,FALSE),"")</f>
        <v>5f</v>
      </c>
      <c r="K804" s="16" t="str">
        <f>SUBSTITUTE(IFERROR(VLOOKUP($A804,'Raw - F'!$B:$X,23,FALSE),""),0,"")</f>
        <v xml:space="preserve"> </v>
      </c>
      <c r="L804" s="22" t="str">
        <f>IF(VLOOKUP($A804,'Raw - F'!$B:$AA,24,FALSE)="","",VLOOKUP($A804,'Raw - F'!$B:$AA,24,FALSE))</f>
        <v/>
      </c>
      <c r="M804" s="16" t="str">
        <f>SUBSTITUTE(IFERROR(VLOOKUP($A804,'Raw - F'!$B:$X,22,FALSE),""),0,"")</f>
        <v xml:space="preserve"> </v>
      </c>
      <c r="N804" s="16" t="str">
        <f>SUBSTITUTE(IFERROR(VLOOKUP($A804,'Raw - F'!$B:$X,8,FALSE),""),0,"")</f>
        <v/>
      </c>
      <c r="O804" s="16" t="str">
        <f>SUBSTITUTE(IFERROR(VLOOKUP($A804,'Raw - F'!$B:$AA,25,FALSE),""),0,"")</f>
        <v/>
      </c>
      <c r="P804" s="16" t="str">
        <f>SUBSTITUTE(IFERROR(VLOOKUP($A804,'Raw - F'!$B:$AA,21,FALSE),""),0,"")</f>
        <v/>
      </c>
    </row>
    <row r="805" spans="1:16" x14ac:dyDescent="0.35">
      <c r="A805">
        <v>796</v>
      </c>
      <c r="B805" s="9">
        <f>IFERROR(VLOOKUP($A805,'Raw - F'!$B:$R,2,FALSE),"")</f>
        <v>44352</v>
      </c>
      <c r="C805" s="2" t="str">
        <f>IFERROR(VLOOKUP($A805,'Raw - F'!$B:$R,3,FALSE),"")</f>
        <v>CHEPSTOW</v>
      </c>
      <c r="D805" s="2" t="str">
        <f>IFERROR(VLOOKUP($A805,'Raw - F'!$B:$R,6,FALSE),"")</f>
        <v>WFA</v>
      </c>
      <c r="E805" s="2" t="str">
        <f>SUBSTITUTE(IFERROR(VLOOKUP($A805,'Raw - F'!$B:$O,9,FALSE),""),"0","")</f>
        <v>3yo</v>
      </c>
      <c r="F805" s="2" t="str">
        <f>SUBSTITUTE(IFERROR(VLOOKUP($A805,'Raw - F'!$B:$O,7,FALSE),""),"0","")</f>
        <v>Nov</v>
      </c>
      <c r="G805" s="2">
        <f>IFERROR(IF(VLOOKUP($A805,'Raw - F'!$B:$O,11,FALSE)&gt;1,VLOOKUP($A805,'Raw - F'!$B:$O,11,FALSE),IF(VLOOKUP($A805,'Raw - F'!$B:$M,12,FALSE)&lt;&gt;"",VLOOKUP($A805,'Raw - F'!$B:$M,12,FALSE),"")),"")</f>
        <v>5</v>
      </c>
      <c r="H805" s="4" t="str">
        <f>IFERROR(VLOOKUP($A805,'Raw - F'!$B:$O,13,FALSE),"")</f>
        <v>Open</v>
      </c>
      <c r="I805" s="2" t="str">
        <f>IFERROR(VLOOKUP($A805,'Raw - F'!$B:$O,10,FALSE),"")</f>
        <v>A</v>
      </c>
      <c r="J805" s="2" t="str">
        <f>IFERROR(VLOOKUP($A805,'Raw - F'!$B:$P,15,FALSE),"")</f>
        <v>7f</v>
      </c>
      <c r="K805" s="16" t="str">
        <f>SUBSTITUTE(IFERROR(VLOOKUP($A805,'Raw - F'!$B:$X,23,FALSE),""),0,"")</f>
        <v>Med.</v>
      </c>
      <c r="L805" s="22">
        <f>IF(VLOOKUP($A805,'Raw - F'!$B:$AA,24,FALSE)="","",VLOOKUP($A805,'Raw - F'!$B:$AA,24,FALSE))</f>
        <v>16000</v>
      </c>
      <c r="M805" s="16" t="str">
        <f>SUBSTITUTE(IFERROR(VLOOKUP($A805,'Raw - F'!$B:$X,22,FALSE),""),0,"")</f>
        <v xml:space="preserve"> </v>
      </c>
      <c r="N805" s="16" t="str">
        <f>SUBSTITUTE(IFERROR(VLOOKUP($A805,'Raw - F'!$B:$X,8,FALSE),""),0,"")</f>
        <v/>
      </c>
      <c r="O805" s="16" t="str">
        <f>SUBSTITUTE(IFERROR(VLOOKUP($A805,'Raw - F'!$B:$AA,25,FALSE),""),0,"")</f>
        <v/>
      </c>
      <c r="P805" s="16" t="str">
        <f>SUBSTITUTE(IFERROR(VLOOKUP($A805,'Raw - F'!$B:$AA,21,FALSE),""),0,"")</f>
        <v/>
      </c>
    </row>
    <row r="806" spans="1:16" x14ac:dyDescent="0.35">
      <c r="A806">
        <v>797</v>
      </c>
      <c r="B806" s="9">
        <f>IFERROR(VLOOKUP($A806,'Raw - F'!$B:$R,2,FALSE),"")</f>
        <v>44352</v>
      </c>
      <c r="C806" s="2" t="str">
        <f>IFERROR(VLOOKUP($A806,'Raw - F'!$B:$R,3,FALSE),"")</f>
        <v>CHEPSTOW</v>
      </c>
      <c r="D806" s="2" t="str">
        <f>IFERROR(VLOOKUP($A806,'Raw - F'!$B:$R,6,FALSE),"")</f>
        <v>WFA</v>
      </c>
      <c r="E806" s="2" t="str">
        <f>SUBSTITUTE(IFERROR(VLOOKUP($A806,'Raw - F'!$B:$O,9,FALSE),""),"0","")</f>
        <v>2yo</v>
      </c>
      <c r="F806" s="2" t="str">
        <f>SUBSTITUTE(IFERROR(VLOOKUP($A806,'Raw - F'!$B:$O,7,FALSE),""),"0","")</f>
        <v>Nov</v>
      </c>
      <c r="G806" s="2">
        <f>IFERROR(IF(VLOOKUP($A806,'Raw - F'!$B:$O,11,FALSE)&gt;1,VLOOKUP($A806,'Raw - F'!$B:$O,11,FALSE),IF(VLOOKUP($A806,'Raw - F'!$B:$M,12,FALSE)&lt;&gt;"",VLOOKUP($A806,'Raw - F'!$B:$M,12,FALSE),"")),"")</f>
        <v>5</v>
      </c>
      <c r="H806" s="4" t="str">
        <f>IFERROR(VLOOKUP($A806,'Raw - F'!$B:$O,13,FALSE),"")</f>
        <v>Open</v>
      </c>
      <c r="I806" s="2" t="str">
        <f>IFERROR(VLOOKUP($A806,'Raw - F'!$B:$O,10,FALSE),"")</f>
        <v>F</v>
      </c>
      <c r="J806" s="2" t="str">
        <f>IFERROR(VLOOKUP($A806,'Raw - F'!$B:$P,15,FALSE),"")</f>
        <v>5f</v>
      </c>
      <c r="K806" s="16" t="str">
        <f>SUBSTITUTE(IFERROR(VLOOKUP($A806,'Raw - F'!$B:$X,23,FALSE),""),0,"")</f>
        <v>Rest.</v>
      </c>
      <c r="L806" s="22" t="str">
        <f>IF(VLOOKUP($A806,'Raw - F'!$B:$AA,24,FALSE)="","",VLOOKUP($A806,'Raw - F'!$B:$AA,24,FALSE))</f>
        <v>B</v>
      </c>
      <c r="M806" s="16" t="str">
        <f>SUBSTITUTE(IFERROR(VLOOKUP($A806,'Raw - F'!$B:$X,22,FALSE),""),0,"")</f>
        <v xml:space="preserve"> </v>
      </c>
      <c r="N806" s="16" t="str">
        <f>SUBSTITUTE(IFERROR(VLOOKUP($A806,'Raw - F'!$B:$X,8,FALSE),""),0,"")</f>
        <v/>
      </c>
      <c r="O806" s="16" t="str">
        <f>SUBSTITUTE(IFERROR(VLOOKUP($A806,'Raw - F'!$B:$AA,25,FALSE),""),0,"")</f>
        <v>EBF</v>
      </c>
      <c r="P806" s="16" t="str">
        <f>SUBSTITUTE(IFERROR(VLOOKUP($A806,'Raw - F'!$B:$AA,21,FALSE),""),0,"")</f>
        <v/>
      </c>
    </row>
    <row r="807" spans="1:16" x14ac:dyDescent="0.35">
      <c r="A807">
        <v>798</v>
      </c>
      <c r="B807" s="9">
        <f>IFERROR(VLOOKUP($A807,'Raw - F'!$B:$R,2,FALSE),"")</f>
        <v>44352</v>
      </c>
      <c r="C807" s="2" t="str">
        <f>IFERROR(VLOOKUP($A807,'Raw - F'!$B:$R,3,FALSE),"")</f>
        <v>CHEPSTOW</v>
      </c>
      <c r="D807" s="2" t="str">
        <f>IFERROR(VLOOKUP($A807,'Raw - F'!$B:$R,6,FALSE),"")</f>
        <v>Hcap</v>
      </c>
      <c r="E807" s="2" t="str">
        <f>SUBSTITUTE(IFERROR(VLOOKUP($A807,'Raw - F'!$B:$O,9,FALSE),""),"0","")</f>
        <v>4yo+</v>
      </c>
      <c r="F807" s="2" t="str">
        <f>SUBSTITUTE(IFERROR(VLOOKUP($A807,'Raw - F'!$B:$O,7,FALSE),""),"0","")</f>
        <v>Open</v>
      </c>
      <c r="G807" s="2">
        <f>IFERROR(IF(VLOOKUP($A807,'Raw - F'!$B:$O,11,FALSE)&gt;1,VLOOKUP($A807,'Raw - F'!$B:$O,11,FALSE),IF(VLOOKUP($A807,'Raw - F'!$B:$M,12,FALSE)&lt;&gt;"",VLOOKUP($A807,'Raw - F'!$B:$M,12,FALSE),"")),"")</f>
        <v>6</v>
      </c>
      <c r="H807" s="4" t="str">
        <f>IFERROR(VLOOKUP($A807,'Raw - F'!$B:$O,13,FALSE),"")</f>
        <v>46-52</v>
      </c>
      <c r="I807" s="2" t="str">
        <f>IFERROR(VLOOKUP($A807,'Raw - F'!$B:$O,10,FALSE),"")</f>
        <v>A</v>
      </c>
      <c r="J807" s="2" t="str">
        <f>IFERROR(VLOOKUP($A807,'Raw - F'!$B:$P,15,FALSE),"")</f>
        <v>5f</v>
      </c>
      <c r="K807" s="16" t="str">
        <f>SUBSTITUTE(IFERROR(VLOOKUP($A807,'Raw - F'!$B:$X,23,FALSE),""),0,"")</f>
        <v xml:space="preserve"> </v>
      </c>
      <c r="L807" s="22" t="str">
        <f>IF(VLOOKUP($A807,'Raw - F'!$B:$AA,24,FALSE)="","",VLOOKUP($A807,'Raw - F'!$B:$AA,24,FALSE))</f>
        <v/>
      </c>
      <c r="M807" s="16" t="str">
        <f>SUBSTITUTE(IFERROR(VLOOKUP($A807,'Raw - F'!$B:$X,22,FALSE),""),0,"")</f>
        <v xml:space="preserve"> </v>
      </c>
      <c r="N807" s="16" t="str">
        <f>SUBSTITUTE(IFERROR(VLOOKUP($A807,'Raw - F'!$B:$X,8,FALSE),""),0,"")</f>
        <v/>
      </c>
      <c r="O807" s="16" t="str">
        <f>SUBSTITUTE(IFERROR(VLOOKUP($A807,'Raw - F'!$B:$AA,25,FALSE),""),0,"")</f>
        <v/>
      </c>
      <c r="P807" s="16" t="str">
        <f>SUBSTITUTE(IFERROR(VLOOKUP($A807,'Raw - F'!$B:$AA,21,FALSE),""),0,"")</f>
        <v/>
      </c>
    </row>
    <row r="808" spans="1:16" x14ac:dyDescent="0.35">
      <c r="A808">
        <v>799</v>
      </c>
      <c r="B808" s="9">
        <f>IFERROR(VLOOKUP($A808,'Raw - F'!$B:$R,2,FALSE),"")</f>
        <v>44352</v>
      </c>
      <c r="C808" s="2" t="str">
        <f>IFERROR(VLOOKUP($A808,'Raw - F'!$B:$R,3,FALSE),"")</f>
        <v>CHEPSTOW</v>
      </c>
      <c r="D808" s="2" t="str">
        <f>IFERROR(VLOOKUP($A808,'Raw - F'!$B:$R,6,FALSE),"")</f>
        <v>Hcap</v>
      </c>
      <c r="E808" s="2" t="str">
        <f>SUBSTITUTE(IFERROR(VLOOKUP($A808,'Raw - F'!$B:$O,9,FALSE),""),"0","")</f>
        <v>4yo+</v>
      </c>
      <c r="F808" s="2" t="str">
        <f>SUBSTITUTE(IFERROR(VLOOKUP($A808,'Raw - F'!$B:$O,7,FALSE),""),"0","")</f>
        <v>Open</v>
      </c>
      <c r="G808" s="2">
        <f>IFERROR(IF(VLOOKUP($A808,'Raw - F'!$B:$O,11,FALSE)&gt;1,VLOOKUP($A808,'Raw - F'!$B:$O,11,FALSE),IF(VLOOKUP($A808,'Raw - F'!$B:$M,12,FALSE)&lt;&gt;"",VLOOKUP($A808,'Raw - F'!$B:$M,12,FALSE),"")),"")</f>
        <v>6</v>
      </c>
      <c r="H808" s="4" t="str">
        <f>IFERROR(VLOOKUP($A808,'Raw - F'!$B:$O,13,FALSE),"")</f>
        <v>46-60</v>
      </c>
      <c r="I808" s="2" t="str">
        <f>IFERROR(VLOOKUP($A808,'Raw - F'!$B:$O,10,FALSE),"")</f>
        <v>A</v>
      </c>
      <c r="J808" s="2" t="str">
        <f>IFERROR(VLOOKUP($A808,'Raw - F'!$B:$P,15,FALSE),"")</f>
        <v>7f</v>
      </c>
      <c r="K808" s="16" t="str">
        <f>SUBSTITUTE(IFERROR(VLOOKUP($A808,'Raw - F'!$B:$X,23,FALSE),""),0,"")</f>
        <v xml:space="preserve"> </v>
      </c>
      <c r="L808" s="22" t="str">
        <f>IF(VLOOKUP($A808,'Raw - F'!$B:$AA,24,FALSE)="","",VLOOKUP($A808,'Raw - F'!$B:$AA,24,FALSE))</f>
        <v/>
      </c>
      <c r="M808" s="16" t="str">
        <f>SUBSTITUTE(IFERROR(VLOOKUP($A808,'Raw - F'!$B:$X,22,FALSE),""),0,"")</f>
        <v xml:space="preserve"> </v>
      </c>
      <c r="N808" s="16" t="str">
        <f>SUBSTITUTE(IFERROR(VLOOKUP($A808,'Raw - F'!$B:$X,8,FALSE),""),0,"")</f>
        <v/>
      </c>
      <c r="O808" s="16" t="str">
        <f>SUBSTITUTE(IFERROR(VLOOKUP($A808,'Raw - F'!$B:$AA,25,FALSE),""),0,"")</f>
        <v/>
      </c>
      <c r="P808" s="16" t="str">
        <f>SUBSTITUTE(IFERROR(VLOOKUP($A808,'Raw - F'!$B:$AA,21,FALSE),""),0,"")</f>
        <v/>
      </c>
    </row>
    <row r="809" spans="1:16" x14ac:dyDescent="0.35">
      <c r="A809">
        <v>800</v>
      </c>
      <c r="B809" s="9">
        <f>IFERROR(VLOOKUP($A809,'Raw - F'!$B:$R,2,FALSE),"")</f>
        <v>44352</v>
      </c>
      <c r="C809" s="2" t="str">
        <f>IFERROR(VLOOKUP($A809,'Raw - F'!$B:$R,3,FALSE),"")</f>
        <v>DONCASTER</v>
      </c>
      <c r="D809" s="2" t="str">
        <f>IFERROR(VLOOKUP($A809,'Raw - F'!$B:$R,6,FALSE),"")</f>
        <v>Hcap</v>
      </c>
      <c r="E809" s="2" t="str">
        <f>SUBSTITUTE(IFERROR(VLOOKUP($A809,'Raw - F'!$B:$O,9,FALSE),""),"0","")</f>
        <v>3yo</v>
      </c>
      <c r="F809" s="2" t="str">
        <f>SUBSTITUTE(IFERROR(VLOOKUP($A809,'Raw - F'!$B:$O,7,FALSE),""),"0","")</f>
        <v>Open</v>
      </c>
      <c r="G809" s="2">
        <f>IFERROR(IF(VLOOKUP($A809,'Raw - F'!$B:$O,11,FALSE)&gt;1,VLOOKUP($A809,'Raw - F'!$B:$O,11,FALSE),IF(VLOOKUP($A809,'Raw - F'!$B:$M,12,FALSE)&lt;&gt;"",VLOOKUP($A809,'Raw - F'!$B:$M,12,FALSE),"")),"")</f>
        <v>2</v>
      </c>
      <c r="H809" s="4" t="str">
        <f>IFERROR(VLOOKUP($A809,'Raw - F'!$B:$O,13,FALSE),"")</f>
        <v>Open</v>
      </c>
      <c r="I809" s="2" t="str">
        <f>IFERROR(VLOOKUP($A809,'Raw - F'!$B:$O,10,FALSE),"")</f>
        <v>A</v>
      </c>
      <c r="J809" s="2" t="str">
        <f>IFERROR(VLOOKUP($A809,'Raw - F'!$B:$P,15,FALSE),"")</f>
        <v>2m+</v>
      </c>
      <c r="K809" s="16" t="str">
        <f>SUBSTITUTE(IFERROR(VLOOKUP($A809,'Raw - F'!$B:$X,23,FALSE),""),0,"")</f>
        <v xml:space="preserve"> </v>
      </c>
      <c r="L809" s="22" t="str">
        <f>IF(VLOOKUP($A809,'Raw - F'!$B:$AA,24,FALSE)="","",VLOOKUP($A809,'Raw - F'!$B:$AA,24,FALSE))</f>
        <v/>
      </c>
      <c r="M809" s="16" t="str">
        <f>SUBSTITUTE(IFERROR(VLOOKUP($A809,'Raw - F'!$B:$X,22,FALSE),""),0,"")</f>
        <v xml:space="preserve"> </v>
      </c>
      <c r="N809" s="16" t="str">
        <f>SUBSTITUTE(IFERROR(VLOOKUP($A809,'Raw - F'!$B:$X,8,FALSE),""),0,"")</f>
        <v/>
      </c>
      <c r="O809" s="16" t="str">
        <f>SUBSTITUTE(IFERROR(VLOOKUP($A809,'Raw - F'!$B:$AA,25,FALSE),""),0,"")</f>
        <v/>
      </c>
      <c r="P809" s="16" t="str">
        <f>SUBSTITUTE(IFERROR(VLOOKUP($A809,'Raw - F'!$B:$AA,21,FALSE),""),0,"")</f>
        <v/>
      </c>
    </row>
    <row r="810" spans="1:16" x14ac:dyDescent="0.35">
      <c r="A810">
        <v>801</v>
      </c>
      <c r="B810" s="9">
        <f>IFERROR(VLOOKUP($A810,'Raw - F'!$B:$R,2,FALSE),"")</f>
        <v>44352</v>
      </c>
      <c r="C810" s="2" t="str">
        <f>IFERROR(VLOOKUP($A810,'Raw - F'!$B:$R,3,FALSE),"")</f>
        <v>DONCASTER</v>
      </c>
      <c r="D810" s="2" t="str">
        <f>IFERROR(VLOOKUP($A810,'Raw - F'!$B:$R,6,FALSE),"")</f>
        <v>Hcap</v>
      </c>
      <c r="E810" s="2" t="str">
        <f>SUBSTITUTE(IFERROR(VLOOKUP($A810,'Raw - F'!$B:$O,9,FALSE),""),"0","")</f>
        <v>4yo+</v>
      </c>
      <c r="F810" s="2" t="str">
        <f>SUBSTITUTE(IFERROR(VLOOKUP($A810,'Raw - F'!$B:$O,7,FALSE),""),"0","")</f>
        <v>Open</v>
      </c>
      <c r="G810" s="2">
        <f>IFERROR(IF(VLOOKUP($A810,'Raw - F'!$B:$O,11,FALSE)&gt;1,VLOOKUP($A810,'Raw - F'!$B:$O,11,FALSE),IF(VLOOKUP($A810,'Raw - F'!$B:$M,12,FALSE)&lt;&gt;"",VLOOKUP($A810,'Raw - F'!$B:$M,12,FALSE),"")),"")</f>
        <v>4</v>
      </c>
      <c r="H810" s="4" t="str">
        <f>IFERROR(VLOOKUP($A810,'Raw - F'!$B:$O,13,FALSE),"")</f>
        <v>66-85</v>
      </c>
      <c r="I810" s="2" t="str">
        <f>IFERROR(VLOOKUP($A810,'Raw - F'!$B:$O,10,FALSE),"")</f>
        <v>A</v>
      </c>
      <c r="J810" s="2" t="str">
        <f>IFERROR(VLOOKUP($A810,'Raw - F'!$B:$P,15,FALSE),"")</f>
        <v>1m 4f</v>
      </c>
      <c r="K810" s="16" t="str">
        <f>SUBSTITUTE(IFERROR(VLOOKUP($A810,'Raw - F'!$B:$X,23,FALSE),""),0,"")</f>
        <v xml:space="preserve"> </v>
      </c>
      <c r="L810" s="22" t="str">
        <f>IF(VLOOKUP($A810,'Raw - F'!$B:$AA,24,FALSE)="","",VLOOKUP($A810,'Raw - F'!$B:$AA,24,FALSE))</f>
        <v/>
      </c>
      <c r="M810" s="16" t="str">
        <f>SUBSTITUTE(IFERROR(VLOOKUP($A810,'Raw - F'!$B:$X,22,FALSE),""),0,"")</f>
        <v xml:space="preserve"> </v>
      </c>
      <c r="N810" s="16" t="str">
        <f>SUBSTITUTE(IFERROR(VLOOKUP($A810,'Raw - F'!$B:$X,8,FALSE),""),0,"")</f>
        <v/>
      </c>
      <c r="O810" s="16" t="str">
        <f>SUBSTITUTE(IFERROR(VLOOKUP($A810,'Raw - F'!$B:$AA,25,FALSE),""),0,"")</f>
        <v/>
      </c>
      <c r="P810" s="16" t="str">
        <f>SUBSTITUTE(IFERROR(VLOOKUP($A810,'Raw - F'!$B:$AA,21,FALSE),""),0,"")</f>
        <v/>
      </c>
    </row>
    <row r="811" spans="1:16" x14ac:dyDescent="0.35">
      <c r="A811">
        <v>802</v>
      </c>
      <c r="B811" s="9">
        <f>IFERROR(VLOOKUP($A811,'Raw - F'!$B:$R,2,FALSE),"")</f>
        <v>44352</v>
      </c>
      <c r="C811" s="2" t="str">
        <f>IFERROR(VLOOKUP($A811,'Raw - F'!$B:$R,3,FALSE),"")</f>
        <v>DONCASTER</v>
      </c>
      <c r="D811" s="2" t="str">
        <f>IFERROR(VLOOKUP($A811,'Raw - F'!$B:$R,6,FALSE),"")</f>
        <v>Hcap</v>
      </c>
      <c r="E811" s="2" t="str">
        <f>SUBSTITUTE(IFERROR(VLOOKUP($A811,'Raw - F'!$B:$O,9,FALSE),""),"0","")</f>
        <v>3yo+</v>
      </c>
      <c r="F811" s="2" t="str">
        <f>SUBSTITUTE(IFERROR(VLOOKUP($A811,'Raw - F'!$B:$O,7,FALSE),""),"0","")</f>
        <v>Open</v>
      </c>
      <c r="G811" s="2">
        <f>IFERROR(IF(VLOOKUP($A811,'Raw - F'!$B:$O,11,FALSE)&gt;1,VLOOKUP($A811,'Raw - F'!$B:$O,11,FALSE),IF(VLOOKUP($A811,'Raw - F'!$B:$M,12,FALSE)&lt;&gt;"",VLOOKUP($A811,'Raw - F'!$B:$M,12,FALSE),"")),"")</f>
        <v>3</v>
      </c>
      <c r="H811" s="4" t="str">
        <f>IFERROR(VLOOKUP($A811,'Raw - F'!$B:$O,13,FALSE),"")</f>
        <v>71-90</v>
      </c>
      <c r="I811" s="2" t="str">
        <f>IFERROR(VLOOKUP($A811,'Raw - F'!$B:$O,10,FALSE),"")</f>
        <v>A</v>
      </c>
      <c r="J811" s="2" t="str">
        <f>IFERROR(VLOOKUP($A811,'Raw - F'!$B:$P,15,FALSE),"")</f>
        <v>1m 2f</v>
      </c>
      <c r="K811" s="16" t="str">
        <f>SUBSTITUTE(IFERROR(VLOOKUP($A811,'Raw - F'!$B:$X,23,FALSE),""),0,"")</f>
        <v xml:space="preserve"> </v>
      </c>
      <c r="L811" s="22" t="str">
        <f>IF(VLOOKUP($A811,'Raw - F'!$B:$AA,24,FALSE)="","",VLOOKUP($A811,'Raw - F'!$B:$AA,24,FALSE))</f>
        <v/>
      </c>
      <c r="M811" s="16" t="str">
        <f>SUBSTITUTE(IFERROR(VLOOKUP($A811,'Raw - F'!$B:$X,22,FALSE),""),0,"")</f>
        <v xml:space="preserve"> </v>
      </c>
      <c r="N811" s="16" t="str">
        <f>SUBSTITUTE(IFERROR(VLOOKUP($A811,'Raw - F'!$B:$X,8,FALSE),""),0,"")</f>
        <v/>
      </c>
      <c r="O811" s="16" t="str">
        <f>SUBSTITUTE(IFERROR(VLOOKUP($A811,'Raw - F'!$B:$AA,25,FALSE),""),0,"")</f>
        <v/>
      </c>
      <c r="P811" s="16" t="str">
        <f>SUBSTITUTE(IFERROR(VLOOKUP($A811,'Raw - F'!$B:$AA,21,FALSE),""),0,"")</f>
        <v/>
      </c>
    </row>
    <row r="812" spans="1:16" x14ac:dyDescent="0.35">
      <c r="A812">
        <v>803</v>
      </c>
      <c r="B812" s="9">
        <f>IFERROR(VLOOKUP($A812,'Raw - F'!$B:$R,2,FALSE),"")</f>
        <v>44352</v>
      </c>
      <c r="C812" s="2" t="str">
        <f>IFERROR(VLOOKUP($A812,'Raw - F'!$B:$R,3,FALSE),"")</f>
        <v>DONCASTER</v>
      </c>
      <c r="D812" s="2" t="str">
        <f>IFERROR(VLOOKUP($A812,'Raw - F'!$B:$R,6,FALSE),"")</f>
        <v>Hcap</v>
      </c>
      <c r="E812" s="2" t="str">
        <f>SUBSTITUTE(IFERROR(VLOOKUP($A812,'Raw - F'!$B:$O,9,FALSE),""),"0","")</f>
        <v>3yo</v>
      </c>
      <c r="F812" s="2" t="str">
        <f>SUBSTITUTE(IFERROR(VLOOKUP($A812,'Raw - F'!$B:$O,7,FALSE),""),"0","")</f>
        <v>Open</v>
      </c>
      <c r="G812" s="2">
        <f>IFERROR(IF(VLOOKUP($A812,'Raw - F'!$B:$O,11,FALSE)&gt;1,VLOOKUP($A812,'Raw - F'!$B:$O,11,FALSE),IF(VLOOKUP($A812,'Raw - F'!$B:$M,12,FALSE)&lt;&gt;"",VLOOKUP($A812,'Raw - F'!$B:$M,12,FALSE),"")),"")</f>
        <v>4</v>
      </c>
      <c r="H812" s="4" t="str">
        <f>IFERROR(VLOOKUP($A812,'Raw - F'!$B:$O,13,FALSE),"")</f>
        <v>61-80</v>
      </c>
      <c r="I812" s="2" t="str">
        <f>IFERROR(VLOOKUP($A812,'Raw - F'!$B:$O,10,FALSE),"")</f>
        <v>A</v>
      </c>
      <c r="J812" s="2" t="str">
        <f>IFERROR(VLOOKUP($A812,'Raw - F'!$B:$P,15,FALSE),"")</f>
        <v>1m</v>
      </c>
      <c r="K812" s="16" t="str">
        <f>SUBSTITUTE(IFERROR(VLOOKUP($A812,'Raw - F'!$B:$X,23,FALSE),""),0,"")</f>
        <v xml:space="preserve"> </v>
      </c>
      <c r="L812" s="22" t="str">
        <f>IF(VLOOKUP($A812,'Raw - F'!$B:$AA,24,FALSE)="","",VLOOKUP($A812,'Raw - F'!$B:$AA,24,FALSE))</f>
        <v/>
      </c>
      <c r="M812" s="16" t="str">
        <f>SUBSTITUTE(IFERROR(VLOOKUP($A812,'Raw - F'!$B:$X,22,FALSE),""),0,"")</f>
        <v xml:space="preserve"> </v>
      </c>
      <c r="N812" s="16" t="str">
        <f>SUBSTITUTE(IFERROR(VLOOKUP($A812,'Raw - F'!$B:$X,8,FALSE),""),0,"")</f>
        <v/>
      </c>
      <c r="O812" s="16" t="str">
        <f>SUBSTITUTE(IFERROR(VLOOKUP($A812,'Raw - F'!$B:$AA,25,FALSE),""),0,"")</f>
        <v/>
      </c>
      <c r="P812" s="16" t="str">
        <f>SUBSTITUTE(IFERROR(VLOOKUP($A812,'Raw - F'!$B:$AA,21,FALSE),""),0,"")</f>
        <v/>
      </c>
    </row>
    <row r="813" spans="1:16" x14ac:dyDescent="0.35">
      <c r="A813">
        <v>804</v>
      </c>
      <c r="B813" s="9">
        <f>IFERROR(VLOOKUP($A813,'Raw - F'!$B:$R,2,FALSE),"")</f>
        <v>44352</v>
      </c>
      <c r="C813" s="2" t="str">
        <f>IFERROR(VLOOKUP($A813,'Raw - F'!$B:$R,3,FALSE),"")</f>
        <v>DONCASTER</v>
      </c>
      <c r="D813" s="2" t="str">
        <f>IFERROR(VLOOKUP($A813,'Raw - F'!$B:$R,6,FALSE),"")</f>
        <v>WFA</v>
      </c>
      <c r="E813" s="2" t="str">
        <f>SUBSTITUTE(IFERROR(VLOOKUP($A813,'Raw - F'!$B:$O,9,FALSE),""),"0","")</f>
        <v>2yo</v>
      </c>
      <c r="F813" s="2" t="str">
        <f>SUBSTITUTE(IFERROR(VLOOKUP($A813,'Raw - F'!$B:$O,7,FALSE),""),"0","")</f>
        <v>Mdn</v>
      </c>
      <c r="G813" s="2">
        <f>IFERROR(IF(VLOOKUP($A813,'Raw - F'!$B:$O,11,FALSE)&gt;1,VLOOKUP($A813,'Raw - F'!$B:$O,11,FALSE),IF(VLOOKUP($A813,'Raw - F'!$B:$M,12,FALSE)&lt;&gt;"",VLOOKUP($A813,'Raw - F'!$B:$M,12,FALSE),"")),"")</f>
        <v>4</v>
      </c>
      <c r="H813" s="4" t="str">
        <f>IFERROR(VLOOKUP($A813,'Raw - F'!$B:$O,13,FALSE),"")</f>
        <v>Open</v>
      </c>
      <c r="I813" s="2" t="str">
        <f>IFERROR(VLOOKUP($A813,'Raw - F'!$B:$O,10,FALSE),"")</f>
        <v>F</v>
      </c>
      <c r="J813" s="2" t="str">
        <f>IFERROR(VLOOKUP($A813,'Raw - F'!$B:$P,15,FALSE),"")</f>
        <v>7f</v>
      </c>
      <c r="K813" s="16" t="str">
        <f>SUBSTITUTE(IFERROR(VLOOKUP($A813,'Raw - F'!$B:$X,23,FALSE),""),0,"")</f>
        <v xml:space="preserve"> </v>
      </c>
      <c r="L813" s="22" t="str">
        <f>IF(VLOOKUP($A813,'Raw - F'!$B:$AA,24,FALSE)="","",VLOOKUP($A813,'Raw - F'!$B:$AA,24,FALSE))</f>
        <v/>
      </c>
      <c r="M813" s="16" t="str">
        <f>SUBSTITUTE(IFERROR(VLOOKUP($A813,'Raw - F'!$B:$X,22,FALSE),""),0,"")</f>
        <v xml:space="preserve"> </v>
      </c>
      <c r="N813" s="16" t="str">
        <f>SUBSTITUTE(IFERROR(VLOOKUP($A813,'Raw - F'!$B:$X,8,FALSE),""),0,"")</f>
        <v/>
      </c>
      <c r="O813" s="16" t="str">
        <f>SUBSTITUTE(IFERROR(VLOOKUP($A813,'Raw - F'!$B:$AA,25,FALSE),""),0,"")</f>
        <v>EBF</v>
      </c>
      <c r="P813" s="16" t="str">
        <f>SUBSTITUTE(IFERROR(VLOOKUP($A813,'Raw - F'!$B:$AA,21,FALSE),""),0,"")</f>
        <v/>
      </c>
    </row>
    <row r="814" spans="1:16" x14ac:dyDescent="0.35">
      <c r="A814">
        <v>805</v>
      </c>
      <c r="B814" s="9">
        <f>IFERROR(VLOOKUP($A814,'Raw - F'!$B:$R,2,FALSE),"")</f>
        <v>44352</v>
      </c>
      <c r="C814" s="2" t="str">
        <f>IFERROR(VLOOKUP($A814,'Raw - F'!$B:$R,3,FALSE),"")</f>
        <v>DONCASTER</v>
      </c>
      <c r="D814" s="2" t="str">
        <f>IFERROR(VLOOKUP($A814,'Raw - F'!$B:$R,6,FALSE),"")</f>
        <v>WFA</v>
      </c>
      <c r="E814" s="2" t="str">
        <f>SUBSTITUTE(IFERROR(VLOOKUP($A814,'Raw - F'!$B:$O,9,FALSE),""),"0","")</f>
        <v>3yo+</v>
      </c>
      <c r="F814" s="2" t="str">
        <f>SUBSTITUTE(IFERROR(VLOOKUP($A814,'Raw - F'!$B:$O,7,FALSE),""),"0","")</f>
        <v>Nov</v>
      </c>
      <c r="G814" s="2">
        <f>IFERROR(IF(VLOOKUP($A814,'Raw - F'!$B:$O,11,FALSE)&gt;1,VLOOKUP($A814,'Raw - F'!$B:$O,11,FALSE),IF(VLOOKUP($A814,'Raw - F'!$B:$M,12,FALSE)&lt;&gt;"",VLOOKUP($A814,'Raw - F'!$B:$M,12,FALSE),"")),"")</f>
        <v>5</v>
      </c>
      <c r="H814" s="4" t="str">
        <f>IFERROR(VLOOKUP($A814,'Raw - F'!$B:$O,13,FALSE),"")</f>
        <v>Open</v>
      </c>
      <c r="I814" s="2" t="str">
        <f>IFERROR(VLOOKUP($A814,'Raw - F'!$B:$O,10,FALSE),"")</f>
        <v>A</v>
      </c>
      <c r="J814" s="2" t="str">
        <f>IFERROR(VLOOKUP($A814,'Raw - F'!$B:$P,15,FALSE),"")</f>
        <v>5f</v>
      </c>
      <c r="K814" s="16" t="str">
        <f>SUBSTITUTE(IFERROR(VLOOKUP($A814,'Raw - F'!$B:$X,23,FALSE),""),0,"")</f>
        <v xml:space="preserve"> </v>
      </c>
      <c r="L814" s="22" t="str">
        <f>IF(VLOOKUP($A814,'Raw - F'!$B:$AA,24,FALSE)="","",VLOOKUP($A814,'Raw - F'!$B:$AA,24,FALSE))</f>
        <v/>
      </c>
      <c r="M814" s="16" t="str">
        <f>SUBSTITUTE(IFERROR(VLOOKUP($A814,'Raw - F'!$B:$X,22,FALSE),""),0,"")</f>
        <v xml:space="preserve"> </v>
      </c>
      <c r="N814" s="16" t="str">
        <f>SUBSTITUTE(IFERROR(VLOOKUP($A814,'Raw - F'!$B:$X,8,FALSE),""),0,"")</f>
        <v/>
      </c>
      <c r="O814" s="16" t="str">
        <f>SUBSTITUTE(IFERROR(VLOOKUP($A814,'Raw - F'!$B:$AA,25,FALSE),""),0,"")</f>
        <v/>
      </c>
      <c r="P814" s="16" t="str">
        <f>SUBSTITUTE(IFERROR(VLOOKUP($A814,'Raw - F'!$B:$AA,21,FALSE),""),0,"")</f>
        <v/>
      </c>
    </row>
    <row r="815" spans="1:16" x14ac:dyDescent="0.35">
      <c r="A815">
        <v>806</v>
      </c>
      <c r="B815" s="9">
        <f>IFERROR(VLOOKUP($A815,'Raw - F'!$B:$R,2,FALSE),"")</f>
        <v>44352</v>
      </c>
      <c r="C815" s="2" t="str">
        <f>IFERROR(VLOOKUP($A815,'Raw - F'!$B:$R,3,FALSE),"")</f>
        <v>DONCASTER</v>
      </c>
      <c r="D815" s="2" t="str">
        <f>IFERROR(VLOOKUP($A815,'Raw - F'!$B:$R,6,FALSE),"")</f>
        <v>Hcap</v>
      </c>
      <c r="E815" s="2" t="str">
        <f>SUBSTITUTE(IFERROR(VLOOKUP($A815,'Raw - F'!$B:$O,9,FALSE),""),"0","")</f>
        <v>4yo+</v>
      </c>
      <c r="F815" s="2" t="str">
        <f>SUBSTITUTE(IFERROR(VLOOKUP($A815,'Raw - F'!$B:$O,7,FALSE),""),"0","")</f>
        <v>Open</v>
      </c>
      <c r="G815" s="2">
        <f>IFERROR(IF(VLOOKUP($A815,'Raw - F'!$B:$O,11,FALSE)&gt;1,VLOOKUP($A815,'Raw - F'!$B:$O,11,FALSE),IF(VLOOKUP($A815,'Raw - F'!$B:$M,12,FALSE)&lt;&gt;"",VLOOKUP($A815,'Raw - F'!$B:$M,12,FALSE),"")),"")</f>
        <v>5</v>
      </c>
      <c r="H815" s="4" t="str">
        <f>IFERROR(VLOOKUP($A815,'Raw - F'!$B:$O,13,FALSE),"")</f>
        <v>51-70</v>
      </c>
      <c r="I815" s="2" t="str">
        <f>IFERROR(VLOOKUP($A815,'Raw - F'!$B:$O,10,FALSE),"")</f>
        <v>A</v>
      </c>
      <c r="J815" s="2" t="str">
        <f>IFERROR(VLOOKUP($A815,'Raw - F'!$B:$P,15,FALSE),"")</f>
        <v>1m 6f</v>
      </c>
      <c r="K815" s="16" t="str">
        <f>SUBSTITUTE(IFERROR(VLOOKUP($A815,'Raw - F'!$B:$X,23,FALSE),""),0,"")</f>
        <v xml:space="preserve"> </v>
      </c>
      <c r="L815" s="22" t="str">
        <f>IF(VLOOKUP($A815,'Raw - F'!$B:$AA,24,FALSE)="","",VLOOKUP($A815,'Raw - F'!$B:$AA,24,FALSE))</f>
        <v/>
      </c>
      <c r="M815" s="16" t="str">
        <f>SUBSTITUTE(IFERROR(VLOOKUP($A815,'Raw - F'!$B:$X,22,FALSE),""),0,"")</f>
        <v xml:space="preserve"> </v>
      </c>
      <c r="N815" s="16" t="str">
        <f>SUBSTITUTE(IFERROR(VLOOKUP($A815,'Raw - F'!$B:$X,8,FALSE),""),0,"")</f>
        <v/>
      </c>
      <c r="O815" s="16" t="str">
        <f>SUBSTITUTE(IFERROR(VLOOKUP($A815,'Raw - F'!$B:$AA,25,FALSE),""),0,"")</f>
        <v/>
      </c>
      <c r="P815" s="16" t="str">
        <f>SUBSTITUTE(IFERROR(VLOOKUP($A815,'Raw - F'!$B:$AA,21,FALSE),""),0,"")</f>
        <v/>
      </c>
    </row>
    <row r="816" spans="1:16" x14ac:dyDescent="0.35">
      <c r="A816">
        <v>807</v>
      </c>
      <c r="B816" s="9">
        <f>IFERROR(VLOOKUP($A816,'Raw - F'!$B:$R,2,FALSE),"")</f>
        <v>44352</v>
      </c>
      <c r="C816" s="2" t="str">
        <f>IFERROR(VLOOKUP($A816,'Raw - F'!$B:$R,3,FALSE),"")</f>
        <v>EPSOM DOWNS</v>
      </c>
      <c r="D816" s="2" t="str">
        <f>IFERROR(VLOOKUP($A816,'Raw - F'!$B:$R,6,FALSE),"")</f>
        <v>WFA</v>
      </c>
      <c r="E816" s="2" t="str">
        <f>SUBSTITUTE(IFERROR(VLOOKUP($A816,'Raw - F'!$B:$O,9,FALSE),""),"0","")</f>
        <v>3yo</v>
      </c>
      <c r="F816" s="2" t="str">
        <f>SUBSTITUTE(IFERROR(VLOOKUP($A816,'Raw - F'!$B:$O,7,FALSE),""),"0","")</f>
        <v>Open</v>
      </c>
      <c r="G816" s="2" t="str">
        <f>IFERROR(IF(VLOOKUP($A816,'Raw - F'!$B:$O,11,FALSE)&gt;1,VLOOKUP($A816,'Raw - F'!$B:$O,11,FALSE),IF(VLOOKUP($A816,'Raw - F'!$B:$M,12,FALSE)&lt;&gt;"",VLOOKUP($A816,'Raw - F'!$B:$M,12,FALSE),"")),"")</f>
        <v>1(G1)</v>
      </c>
      <c r="H816" s="4" t="str">
        <f>IFERROR(VLOOKUP($A816,'Raw - F'!$B:$O,13,FALSE),"")</f>
        <v>Open</v>
      </c>
      <c r="I816" s="2" t="str">
        <f>IFERROR(VLOOKUP($A816,'Raw - F'!$B:$O,10,FALSE),"")</f>
        <v>C</v>
      </c>
      <c r="J816" s="2" t="str">
        <f>IFERROR(VLOOKUP($A816,'Raw - F'!$B:$P,15,FALSE),"")</f>
        <v>1m 4f</v>
      </c>
      <c r="K816" s="16" t="str">
        <f>SUBSTITUTE(IFERROR(VLOOKUP($A816,'Raw - F'!$B:$X,23,FALSE),""),0,"")</f>
        <v xml:space="preserve"> </v>
      </c>
      <c r="L816" s="22" t="str">
        <f>IF(VLOOKUP($A816,'Raw - F'!$B:$AA,24,FALSE)="","",VLOOKUP($A816,'Raw - F'!$B:$AA,24,FALSE))</f>
        <v/>
      </c>
      <c r="M816" s="16" t="str">
        <f>SUBSTITUTE(IFERROR(VLOOKUP($A816,'Raw - F'!$B:$X,22,FALSE),""),0,"")</f>
        <v xml:space="preserve"> </v>
      </c>
      <c r="N816" s="16" t="str">
        <f>SUBSTITUTE(IFERROR(VLOOKUP($A816,'Raw - F'!$B:$X,8,FALSE),""),0,"")</f>
        <v/>
      </c>
      <c r="O816" s="16" t="str">
        <f>SUBSTITUTE(IFERROR(VLOOKUP($A816,'Raw - F'!$B:$AA,25,FALSE),""),0,"")</f>
        <v/>
      </c>
      <c r="P816" s="16" t="str">
        <f>SUBSTITUTE(IFERROR(VLOOKUP($A816,'Raw - F'!$B:$AA,21,FALSE),""),0,"")</f>
        <v/>
      </c>
    </row>
    <row r="817" spans="1:16" x14ac:dyDescent="0.35">
      <c r="A817">
        <v>808</v>
      </c>
      <c r="B817" s="9">
        <f>IFERROR(VLOOKUP($A817,'Raw - F'!$B:$R,2,FALSE),"")</f>
        <v>44352</v>
      </c>
      <c r="C817" s="2" t="str">
        <f>IFERROR(VLOOKUP($A817,'Raw - F'!$B:$R,3,FALSE),"")</f>
        <v>EPSOM DOWNS</v>
      </c>
      <c r="D817" s="2" t="str">
        <f>IFERROR(VLOOKUP($A817,'Raw - F'!$B:$R,6,FALSE),"")</f>
        <v>WFA</v>
      </c>
      <c r="E817" s="2" t="str">
        <f>SUBSTITUTE(IFERROR(VLOOKUP($A817,'Raw - F'!$B:$O,9,FALSE),""),"0","")</f>
        <v>3yo+</v>
      </c>
      <c r="F817" s="2" t="str">
        <f>SUBSTITUTE(IFERROR(VLOOKUP($A817,'Raw - F'!$B:$O,7,FALSE),""),"0","")</f>
        <v>Open</v>
      </c>
      <c r="G817" s="2" t="str">
        <f>IFERROR(IF(VLOOKUP($A817,'Raw - F'!$B:$O,11,FALSE)&gt;1,VLOOKUP($A817,'Raw - F'!$B:$O,11,FALSE),IF(VLOOKUP($A817,'Raw - F'!$B:$M,12,FALSE)&lt;&gt;"",VLOOKUP($A817,'Raw - F'!$B:$M,12,FALSE),"")),"")</f>
        <v>1(G3)</v>
      </c>
      <c r="H817" s="4" t="str">
        <f>IFERROR(VLOOKUP($A817,'Raw - F'!$B:$O,13,FALSE),"")</f>
        <v>Open</v>
      </c>
      <c r="I817" s="2" t="str">
        <f>IFERROR(VLOOKUP($A817,'Raw - F'!$B:$O,10,FALSE),"")</f>
        <v>A</v>
      </c>
      <c r="J817" s="2" t="str">
        <f>IFERROR(VLOOKUP($A817,'Raw - F'!$B:$P,15,FALSE),"")</f>
        <v>1m 1f</v>
      </c>
      <c r="K817" s="16" t="str">
        <f>SUBSTITUTE(IFERROR(VLOOKUP($A817,'Raw - F'!$B:$X,23,FALSE),""),0,"")</f>
        <v xml:space="preserve"> </v>
      </c>
      <c r="L817" s="22" t="str">
        <f>IF(VLOOKUP($A817,'Raw - F'!$B:$AA,24,FALSE)="","",VLOOKUP($A817,'Raw - F'!$B:$AA,24,FALSE))</f>
        <v/>
      </c>
      <c r="M817" s="16" t="str">
        <f>SUBSTITUTE(IFERROR(VLOOKUP($A817,'Raw - F'!$B:$X,22,FALSE),""),0,"")</f>
        <v xml:space="preserve"> </v>
      </c>
      <c r="N817" s="16" t="str">
        <f>SUBSTITUTE(IFERROR(VLOOKUP($A817,'Raw - F'!$B:$X,8,FALSE),""),0,"")</f>
        <v/>
      </c>
      <c r="O817" s="16" t="str">
        <f>SUBSTITUTE(IFERROR(VLOOKUP($A817,'Raw - F'!$B:$AA,25,FALSE),""),0,"")</f>
        <v/>
      </c>
      <c r="P817" s="16" t="str">
        <f>SUBSTITUTE(IFERROR(VLOOKUP($A817,'Raw - F'!$B:$AA,21,FALSE),""),0,"")</f>
        <v/>
      </c>
    </row>
    <row r="818" spans="1:16" x14ac:dyDescent="0.35">
      <c r="A818">
        <v>809</v>
      </c>
      <c r="B818" s="9">
        <f>IFERROR(VLOOKUP($A818,'Raw - F'!$B:$R,2,FALSE),"")</f>
        <v>44352</v>
      </c>
      <c r="C818" s="2" t="str">
        <f>IFERROR(VLOOKUP($A818,'Raw - F'!$B:$R,3,FALSE),"")</f>
        <v>EPSOM DOWNS</v>
      </c>
      <c r="D818" s="2" t="str">
        <f>IFERROR(VLOOKUP($A818,'Raw - F'!$B:$R,6,FALSE),"")</f>
        <v>WFA</v>
      </c>
      <c r="E818" s="2" t="str">
        <f>SUBSTITUTE(IFERROR(VLOOKUP($A818,'Raw - F'!$B:$O,9,FALSE),""),"0","")</f>
        <v>3yo+</v>
      </c>
      <c r="F818" s="2" t="str">
        <f>SUBSTITUTE(IFERROR(VLOOKUP($A818,'Raw - F'!$B:$O,7,FALSE),""),"0","")</f>
        <v>Open</v>
      </c>
      <c r="G818" s="2" t="str">
        <f>IFERROR(IF(VLOOKUP($A818,'Raw - F'!$B:$O,11,FALSE)&gt;1,VLOOKUP($A818,'Raw - F'!$B:$O,11,FALSE),IF(VLOOKUP($A818,'Raw - F'!$B:$M,12,FALSE)&lt;&gt;"",VLOOKUP($A818,'Raw - F'!$B:$M,12,FALSE),"")),"")</f>
        <v>1(G3)</v>
      </c>
      <c r="H818" s="4" t="str">
        <f>IFERROR(VLOOKUP($A818,'Raw - F'!$B:$O,13,FALSE),"")</f>
        <v>Open</v>
      </c>
      <c r="I818" s="2" t="str">
        <f>IFERROR(VLOOKUP($A818,'Raw - F'!$B:$O,10,FALSE),"")</f>
        <v>F</v>
      </c>
      <c r="J818" s="2" t="str">
        <f>IFERROR(VLOOKUP($A818,'Raw - F'!$B:$P,15,FALSE),"")</f>
        <v>1m 1f</v>
      </c>
      <c r="K818" s="16" t="str">
        <f>SUBSTITUTE(IFERROR(VLOOKUP($A818,'Raw - F'!$B:$X,23,FALSE),""),0,"")</f>
        <v xml:space="preserve"> </v>
      </c>
      <c r="L818" s="22" t="str">
        <f>IF(VLOOKUP($A818,'Raw - F'!$B:$AA,24,FALSE)="","",VLOOKUP($A818,'Raw - F'!$B:$AA,24,FALSE))</f>
        <v/>
      </c>
      <c r="M818" s="16" t="str">
        <f>SUBSTITUTE(IFERROR(VLOOKUP($A818,'Raw - F'!$B:$X,22,FALSE),""),0,"")</f>
        <v xml:space="preserve"> </v>
      </c>
      <c r="N818" s="16" t="str">
        <f>SUBSTITUTE(IFERROR(VLOOKUP($A818,'Raw - F'!$B:$X,8,FALSE),""),0,"")</f>
        <v/>
      </c>
      <c r="O818" s="16" t="str">
        <f>SUBSTITUTE(IFERROR(VLOOKUP($A818,'Raw - F'!$B:$AA,25,FALSE),""),0,"")</f>
        <v/>
      </c>
      <c r="P818" s="16" t="str">
        <f>SUBSTITUTE(IFERROR(VLOOKUP($A818,'Raw - F'!$B:$AA,21,FALSE),""),0,"")</f>
        <v/>
      </c>
    </row>
    <row r="819" spans="1:16" x14ac:dyDescent="0.35">
      <c r="A819">
        <v>810</v>
      </c>
      <c r="B819" s="9">
        <f>IFERROR(VLOOKUP($A819,'Raw - F'!$B:$R,2,FALSE),"")</f>
        <v>44352</v>
      </c>
      <c r="C819" s="2" t="str">
        <f>IFERROR(VLOOKUP($A819,'Raw - F'!$B:$R,3,FALSE),"")</f>
        <v>EPSOM DOWNS</v>
      </c>
      <c r="D819" s="2" t="str">
        <f>IFERROR(VLOOKUP($A819,'Raw - F'!$B:$R,6,FALSE),"")</f>
        <v>Hcap</v>
      </c>
      <c r="E819" s="2" t="str">
        <f>SUBSTITUTE(IFERROR(VLOOKUP($A819,'Raw - F'!$B:$O,9,FALSE),""),"0","")</f>
        <v>4yo+</v>
      </c>
      <c r="F819" s="2" t="str">
        <f>SUBSTITUTE(IFERROR(VLOOKUP($A819,'Raw - F'!$B:$O,7,FALSE),""),"0","")</f>
        <v>Open</v>
      </c>
      <c r="G819" s="2">
        <f>IFERROR(IF(VLOOKUP($A819,'Raw - F'!$B:$O,11,FALSE)&gt;1,VLOOKUP($A819,'Raw - F'!$B:$O,11,FALSE),IF(VLOOKUP($A819,'Raw - F'!$B:$M,12,FALSE)&lt;&gt;"",VLOOKUP($A819,'Raw - F'!$B:$M,12,FALSE),"")),"")</f>
        <v>2</v>
      </c>
      <c r="H819" s="4" t="str">
        <f>IFERROR(VLOOKUP($A819,'Raw - F'!$B:$O,13,FALSE),"")</f>
        <v>86-105</v>
      </c>
      <c r="I819" s="2" t="str">
        <f>IFERROR(VLOOKUP($A819,'Raw - F'!$B:$O,10,FALSE),"")</f>
        <v>A</v>
      </c>
      <c r="J819" s="2" t="str">
        <f>IFERROR(VLOOKUP($A819,'Raw - F'!$B:$P,15,FALSE),"")</f>
        <v>1m 4f</v>
      </c>
      <c r="K819" s="16" t="str">
        <f>SUBSTITUTE(IFERROR(VLOOKUP($A819,'Raw - F'!$B:$X,23,FALSE),""),0,"")</f>
        <v xml:space="preserve"> </v>
      </c>
      <c r="L819" s="22" t="str">
        <f>IF(VLOOKUP($A819,'Raw - F'!$B:$AA,24,FALSE)="","",VLOOKUP($A819,'Raw - F'!$B:$AA,24,FALSE))</f>
        <v/>
      </c>
      <c r="M819" s="16" t="str">
        <f>SUBSTITUTE(IFERROR(VLOOKUP($A819,'Raw - F'!$B:$X,22,FALSE),""),0,"")</f>
        <v xml:space="preserve"> </v>
      </c>
      <c r="N819" s="16" t="str">
        <f>SUBSTITUTE(IFERROR(VLOOKUP($A819,'Raw - F'!$B:$X,8,FALSE),""),0,"")</f>
        <v/>
      </c>
      <c r="O819" s="16" t="str">
        <f>SUBSTITUTE(IFERROR(VLOOKUP($A819,'Raw - F'!$B:$AA,25,FALSE),""),0,"")</f>
        <v/>
      </c>
      <c r="P819" s="16" t="str">
        <f>SUBSTITUTE(IFERROR(VLOOKUP($A819,'Raw - F'!$B:$AA,21,FALSE),""),0,"")</f>
        <v/>
      </c>
    </row>
    <row r="820" spans="1:16" x14ac:dyDescent="0.35">
      <c r="A820">
        <v>811</v>
      </c>
      <c r="B820" s="9">
        <f>IFERROR(VLOOKUP($A820,'Raw - F'!$B:$R,2,FALSE),"")</f>
        <v>44352</v>
      </c>
      <c r="C820" s="2" t="str">
        <f>IFERROR(VLOOKUP($A820,'Raw - F'!$B:$R,3,FALSE),"")</f>
        <v>EPSOM DOWNS</v>
      </c>
      <c r="D820" s="2" t="str">
        <f>IFERROR(VLOOKUP($A820,'Raw - F'!$B:$R,6,FALSE),"")</f>
        <v>Hcap</v>
      </c>
      <c r="E820" s="2" t="str">
        <f>SUBSTITUTE(IFERROR(VLOOKUP($A820,'Raw - F'!$B:$O,9,FALSE),""),"0","")</f>
        <v>3yo</v>
      </c>
      <c r="F820" s="2" t="str">
        <f>SUBSTITUTE(IFERROR(VLOOKUP($A820,'Raw - F'!$B:$O,7,FALSE),""),"0","")</f>
        <v>Open</v>
      </c>
      <c r="G820" s="2">
        <f>IFERROR(IF(VLOOKUP($A820,'Raw - F'!$B:$O,11,FALSE)&gt;1,VLOOKUP($A820,'Raw - F'!$B:$O,11,FALSE),IF(VLOOKUP($A820,'Raw - F'!$B:$M,12,FALSE)&lt;&gt;"",VLOOKUP($A820,'Raw - F'!$B:$M,12,FALSE),"")),"")</f>
        <v>2</v>
      </c>
      <c r="H820" s="4" t="str">
        <f>IFERROR(VLOOKUP($A820,'Raw - F'!$B:$O,13,FALSE),"")</f>
        <v>0-105</v>
      </c>
      <c r="I820" s="2" t="str">
        <f>IFERROR(VLOOKUP($A820,'Raw - F'!$B:$O,10,FALSE),"")</f>
        <v>A</v>
      </c>
      <c r="J820" s="2" t="str">
        <f>IFERROR(VLOOKUP($A820,'Raw - F'!$B:$P,15,FALSE),"")</f>
        <v>1m 2f</v>
      </c>
      <c r="K820" s="16" t="str">
        <f>SUBSTITUTE(IFERROR(VLOOKUP($A820,'Raw - F'!$B:$X,23,FALSE),""),0,"")</f>
        <v xml:space="preserve"> </v>
      </c>
      <c r="L820" s="22" t="str">
        <f>IF(VLOOKUP($A820,'Raw - F'!$B:$AA,24,FALSE)="","",VLOOKUP($A820,'Raw - F'!$B:$AA,24,FALSE))</f>
        <v/>
      </c>
      <c r="M820" s="16" t="str">
        <f>SUBSTITUTE(IFERROR(VLOOKUP($A820,'Raw - F'!$B:$X,22,FALSE),""),0,"")</f>
        <v xml:space="preserve"> </v>
      </c>
      <c r="N820" s="16" t="str">
        <f>SUBSTITUTE(IFERROR(VLOOKUP($A820,'Raw - F'!$B:$X,8,FALSE),""),0,"")</f>
        <v/>
      </c>
      <c r="O820" s="16" t="str">
        <f>SUBSTITUTE(IFERROR(VLOOKUP($A820,'Raw - F'!$B:$AA,25,FALSE),""),0,"")</f>
        <v/>
      </c>
      <c r="P820" s="16" t="str">
        <f>SUBSTITUTE(IFERROR(VLOOKUP($A820,'Raw - F'!$B:$AA,21,FALSE),""),0,"")</f>
        <v/>
      </c>
    </row>
    <row r="821" spans="1:16" x14ac:dyDescent="0.35">
      <c r="A821">
        <v>812</v>
      </c>
      <c r="B821" s="9">
        <f>IFERROR(VLOOKUP($A821,'Raw - F'!$B:$R,2,FALSE),"")</f>
        <v>44352</v>
      </c>
      <c r="C821" s="2" t="str">
        <f>IFERROR(VLOOKUP($A821,'Raw - F'!$B:$R,3,FALSE),"")</f>
        <v>EPSOM DOWNS</v>
      </c>
      <c r="D821" s="2" t="str">
        <f>IFERROR(VLOOKUP($A821,'Raw - F'!$B:$R,6,FALSE),"")</f>
        <v>Hcap</v>
      </c>
      <c r="E821" s="2" t="str">
        <f>SUBSTITUTE(IFERROR(VLOOKUP($A821,'Raw - F'!$B:$O,9,FALSE),""),"0","")</f>
        <v>4yo+</v>
      </c>
      <c r="F821" s="2" t="str">
        <f>SUBSTITUTE(IFERROR(VLOOKUP($A821,'Raw - F'!$B:$O,7,FALSE),""),"0","")</f>
        <v>Open</v>
      </c>
      <c r="G821" s="2">
        <f>IFERROR(IF(VLOOKUP($A821,'Raw - F'!$B:$O,11,FALSE)&gt;1,VLOOKUP($A821,'Raw - F'!$B:$O,11,FALSE),IF(VLOOKUP($A821,'Raw - F'!$B:$M,12,FALSE)&lt;&gt;"",VLOOKUP($A821,'Raw - F'!$B:$M,12,FALSE),"")),"")</f>
        <v>2</v>
      </c>
      <c r="H821" s="4" t="str">
        <f>IFERROR(VLOOKUP($A821,'Raw - F'!$B:$O,13,FALSE),"")</f>
        <v>86-105</v>
      </c>
      <c r="I821" s="2" t="str">
        <f>IFERROR(VLOOKUP($A821,'Raw - F'!$B:$O,10,FALSE),"")</f>
        <v>A</v>
      </c>
      <c r="J821" s="2" t="str">
        <f>IFERROR(VLOOKUP($A821,'Raw - F'!$B:$P,15,FALSE),"")</f>
        <v>6f</v>
      </c>
      <c r="K821" s="16" t="str">
        <f>SUBSTITUTE(IFERROR(VLOOKUP($A821,'Raw - F'!$B:$X,23,FALSE),""),0,"")</f>
        <v xml:space="preserve"> </v>
      </c>
      <c r="L821" s="22" t="str">
        <f>IF(VLOOKUP($A821,'Raw - F'!$B:$AA,24,FALSE)="","",VLOOKUP($A821,'Raw - F'!$B:$AA,24,FALSE))</f>
        <v/>
      </c>
      <c r="M821" s="16" t="str">
        <f>SUBSTITUTE(IFERROR(VLOOKUP($A821,'Raw - F'!$B:$X,22,FALSE),""),0,"")</f>
        <v xml:space="preserve"> </v>
      </c>
      <c r="N821" s="16" t="str">
        <f>SUBSTITUTE(IFERROR(VLOOKUP($A821,'Raw - F'!$B:$X,8,FALSE),""),0,"")</f>
        <v/>
      </c>
      <c r="O821" s="16" t="str">
        <f>SUBSTITUTE(IFERROR(VLOOKUP($A821,'Raw - F'!$B:$AA,25,FALSE),""),0,"")</f>
        <v/>
      </c>
      <c r="P821" s="16" t="str">
        <f>SUBSTITUTE(IFERROR(VLOOKUP($A821,'Raw - F'!$B:$AA,21,FALSE),""),0,"")</f>
        <v/>
      </c>
    </row>
    <row r="822" spans="1:16" x14ac:dyDescent="0.35">
      <c r="A822">
        <v>813</v>
      </c>
      <c r="B822" s="9">
        <f>IFERROR(VLOOKUP($A822,'Raw - F'!$B:$R,2,FALSE),"")</f>
        <v>44352</v>
      </c>
      <c r="C822" s="2" t="str">
        <f>IFERROR(VLOOKUP($A822,'Raw - F'!$B:$R,3,FALSE),"")</f>
        <v>EPSOM DOWNS</v>
      </c>
      <c r="D822" s="2" t="str">
        <f>IFERROR(VLOOKUP($A822,'Raw - F'!$B:$R,6,FALSE),"")</f>
        <v>Hcap</v>
      </c>
      <c r="E822" s="2" t="str">
        <f>SUBSTITUTE(IFERROR(VLOOKUP($A822,'Raw - F'!$B:$O,9,FALSE),""),"0","")</f>
        <v>3yo+</v>
      </c>
      <c r="F822" s="2" t="str">
        <f>SUBSTITUTE(IFERROR(VLOOKUP($A822,'Raw - F'!$B:$O,7,FALSE),""),"0","")</f>
        <v>Open</v>
      </c>
      <c r="G822" s="2">
        <f>IFERROR(IF(VLOOKUP($A822,'Raw - F'!$B:$O,11,FALSE)&gt;1,VLOOKUP($A822,'Raw - F'!$B:$O,11,FALSE),IF(VLOOKUP($A822,'Raw - F'!$B:$M,12,FALSE)&lt;&gt;"",VLOOKUP($A822,'Raw - F'!$B:$M,12,FALSE),"")),"")</f>
        <v>2</v>
      </c>
      <c r="H822" s="4" t="str">
        <f>IFERROR(VLOOKUP($A822,'Raw - F'!$B:$O,13,FALSE),"")</f>
        <v>Open</v>
      </c>
      <c r="I822" s="2" t="str">
        <f>IFERROR(VLOOKUP($A822,'Raw - F'!$B:$O,10,FALSE),"")</f>
        <v>A</v>
      </c>
      <c r="J822" s="2" t="str">
        <f>IFERROR(VLOOKUP($A822,'Raw - F'!$B:$P,15,FALSE),"")</f>
        <v>5f</v>
      </c>
      <c r="K822" s="16" t="str">
        <f>SUBSTITUTE(IFERROR(VLOOKUP($A822,'Raw - F'!$B:$X,23,FALSE),""),0,"")</f>
        <v xml:space="preserve"> </v>
      </c>
      <c r="L822" s="22" t="str">
        <f>IF(VLOOKUP($A822,'Raw - F'!$B:$AA,24,FALSE)="","",VLOOKUP($A822,'Raw - F'!$B:$AA,24,FALSE))</f>
        <v/>
      </c>
      <c r="M822" s="16" t="str">
        <f>SUBSTITUTE(IFERROR(VLOOKUP($A822,'Raw - F'!$B:$X,22,FALSE),""),0,"")</f>
        <v xml:space="preserve"> </v>
      </c>
      <c r="N822" s="16" t="str">
        <f>SUBSTITUTE(IFERROR(VLOOKUP($A822,'Raw - F'!$B:$X,8,FALSE),""),0,"")</f>
        <v/>
      </c>
      <c r="O822" s="16" t="str">
        <f>SUBSTITUTE(IFERROR(VLOOKUP($A822,'Raw - F'!$B:$AA,25,FALSE),""),0,"")</f>
        <v/>
      </c>
      <c r="P822" s="16" t="str">
        <f>SUBSTITUTE(IFERROR(VLOOKUP($A822,'Raw - F'!$B:$AA,21,FALSE),""),0,"")</f>
        <v/>
      </c>
    </row>
    <row r="823" spans="1:16" x14ac:dyDescent="0.35">
      <c r="A823">
        <v>814</v>
      </c>
      <c r="B823" s="9">
        <f>IFERROR(VLOOKUP($A823,'Raw - F'!$B:$R,2,FALSE),"")</f>
        <v>44352</v>
      </c>
      <c r="C823" s="2" t="str">
        <f>IFERROR(VLOOKUP($A823,'Raw - F'!$B:$R,3,FALSE),"")</f>
        <v>LINGFIELD PARK</v>
      </c>
      <c r="D823" s="2" t="str">
        <f>IFERROR(VLOOKUP($A823,'Raw - F'!$B:$R,6,FALSE),"")</f>
        <v>Hcap</v>
      </c>
      <c r="E823" s="2" t="str">
        <f>SUBSTITUTE(IFERROR(VLOOKUP($A823,'Raw - F'!$B:$O,9,FALSE),""),"0","")</f>
        <v>4yo+</v>
      </c>
      <c r="F823" s="2" t="str">
        <f>SUBSTITUTE(IFERROR(VLOOKUP($A823,'Raw - F'!$B:$O,7,FALSE),""),"0","")</f>
        <v>Open</v>
      </c>
      <c r="G823" s="2">
        <f>IFERROR(IF(VLOOKUP($A823,'Raw - F'!$B:$O,11,FALSE)&gt;1,VLOOKUP($A823,'Raw - F'!$B:$O,11,FALSE),IF(VLOOKUP($A823,'Raw - F'!$B:$M,12,FALSE)&lt;&gt;"",VLOOKUP($A823,'Raw - F'!$B:$M,12,FALSE),"")),"")</f>
        <v>4</v>
      </c>
      <c r="H823" s="4" t="str">
        <f>IFERROR(VLOOKUP($A823,'Raw - F'!$B:$O,13,FALSE),"")</f>
        <v>66-85</v>
      </c>
      <c r="I823" s="2" t="str">
        <f>IFERROR(VLOOKUP($A823,'Raw - F'!$B:$O,10,FALSE),"")</f>
        <v>A</v>
      </c>
      <c r="J823" s="2" t="str">
        <f>IFERROR(VLOOKUP($A823,'Raw - F'!$B:$P,15,FALSE),"")</f>
        <v>1m 2f</v>
      </c>
      <c r="K823" s="16" t="str">
        <f>SUBSTITUTE(IFERROR(VLOOKUP($A823,'Raw - F'!$B:$X,23,FALSE),""),0,"")</f>
        <v xml:space="preserve"> </v>
      </c>
      <c r="L823" s="22" t="str">
        <f>IF(VLOOKUP($A823,'Raw - F'!$B:$AA,24,FALSE)="","",VLOOKUP($A823,'Raw - F'!$B:$AA,24,FALSE))</f>
        <v/>
      </c>
      <c r="M823" s="16" t="str">
        <f>SUBSTITUTE(IFERROR(VLOOKUP($A823,'Raw - F'!$B:$X,22,FALSE),""),0,"")</f>
        <v xml:space="preserve"> </v>
      </c>
      <c r="N823" s="16" t="str">
        <f>SUBSTITUTE(IFERROR(VLOOKUP($A823,'Raw - F'!$B:$X,8,FALSE),""),0,"")</f>
        <v/>
      </c>
      <c r="O823" s="16" t="str">
        <f>SUBSTITUTE(IFERROR(VLOOKUP($A823,'Raw - F'!$B:$AA,25,FALSE),""),0,"")</f>
        <v/>
      </c>
      <c r="P823" s="16" t="str">
        <f>SUBSTITUTE(IFERROR(VLOOKUP($A823,'Raw - F'!$B:$AA,21,FALSE),""),0,"")</f>
        <v/>
      </c>
    </row>
    <row r="824" spans="1:16" x14ac:dyDescent="0.35">
      <c r="A824">
        <v>815</v>
      </c>
      <c r="B824" s="9">
        <f>IFERROR(VLOOKUP($A824,'Raw - F'!$B:$R,2,FALSE),"")</f>
        <v>44352</v>
      </c>
      <c r="C824" s="2" t="str">
        <f>IFERROR(VLOOKUP($A824,'Raw - F'!$B:$R,3,FALSE),"")</f>
        <v>LINGFIELD PARK</v>
      </c>
      <c r="D824" s="2" t="str">
        <f>IFERROR(VLOOKUP($A824,'Raw - F'!$B:$R,6,FALSE),"")</f>
        <v>WFA</v>
      </c>
      <c r="E824" s="2" t="str">
        <f>SUBSTITUTE(IFERROR(VLOOKUP($A824,'Raw - F'!$B:$O,9,FALSE),""),"0","")</f>
        <v>3yo+</v>
      </c>
      <c r="F824" s="2" t="str">
        <f>SUBSTITUTE(IFERROR(VLOOKUP($A824,'Raw - F'!$B:$O,7,FALSE),""),"0","")</f>
        <v>Nov</v>
      </c>
      <c r="G824" s="2">
        <f>IFERROR(IF(VLOOKUP($A824,'Raw - F'!$B:$O,11,FALSE)&gt;1,VLOOKUP($A824,'Raw - F'!$B:$O,11,FALSE),IF(VLOOKUP($A824,'Raw - F'!$B:$M,12,FALSE)&lt;&gt;"",VLOOKUP($A824,'Raw - F'!$B:$M,12,FALSE),"")),"")</f>
        <v>5</v>
      </c>
      <c r="H824" s="4" t="str">
        <f>IFERROR(VLOOKUP($A824,'Raw - F'!$B:$O,13,FALSE),"")</f>
        <v>Open</v>
      </c>
      <c r="I824" s="2" t="str">
        <f>IFERROR(VLOOKUP($A824,'Raw - F'!$B:$O,10,FALSE),"")</f>
        <v>F</v>
      </c>
      <c r="J824" s="2" t="str">
        <f>IFERROR(VLOOKUP($A824,'Raw - F'!$B:$P,15,FALSE),"")</f>
        <v>7f</v>
      </c>
      <c r="K824" s="16" t="str">
        <f>SUBSTITUTE(IFERROR(VLOOKUP($A824,'Raw - F'!$B:$X,23,FALSE),""),0,"")</f>
        <v xml:space="preserve"> </v>
      </c>
      <c r="L824" s="22" t="str">
        <f>IF(VLOOKUP($A824,'Raw - F'!$B:$AA,24,FALSE)="","",VLOOKUP($A824,'Raw - F'!$B:$AA,24,FALSE))</f>
        <v/>
      </c>
      <c r="M824" s="16" t="str">
        <f>SUBSTITUTE(IFERROR(VLOOKUP($A824,'Raw - F'!$B:$X,22,FALSE),""),0,"")</f>
        <v xml:space="preserve"> </v>
      </c>
      <c r="N824" s="16" t="str">
        <f>SUBSTITUTE(IFERROR(VLOOKUP($A824,'Raw - F'!$B:$X,8,FALSE),""),0,"")</f>
        <v/>
      </c>
      <c r="O824" s="16" t="str">
        <f>SUBSTITUTE(IFERROR(VLOOKUP($A824,'Raw - F'!$B:$AA,25,FALSE),""),0,"")</f>
        <v/>
      </c>
      <c r="P824" s="16" t="str">
        <f>SUBSTITUTE(IFERROR(VLOOKUP($A824,'Raw - F'!$B:$AA,21,FALSE),""),0,"")</f>
        <v/>
      </c>
    </row>
    <row r="825" spans="1:16" x14ac:dyDescent="0.35">
      <c r="A825">
        <v>816</v>
      </c>
      <c r="B825" s="9">
        <f>IFERROR(VLOOKUP($A825,'Raw - F'!$B:$R,2,FALSE),"")</f>
        <v>44352</v>
      </c>
      <c r="C825" s="2" t="str">
        <f>IFERROR(VLOOKUP($A825,'Raw - F'!$B:$R,3,FALSE),"")</f>
        <v>LINGFIELD PARK</v>
      </c>
      <c r="D825" s="2" t="str">
        <f>IFERROR(VLOOKUP($A825,'Raw - F'!$B:$R,6,FALSE),"")</f>
        <v>Hcap</v>
      </c>
      <c r="E825" s="2" t="str">
        <f>SUBSTITUTE(IFERROR(VLOOKUP($A825,'Raw - F'!$B:$O,9,FALSE),""),"0","")</f>
        <v>3yo</v>
      </c>
      <c r="F825" s="2" t="str">
        <f>SUBSTITUTE(IFERROR(VLOOKUP($A825,'Raw - F'!$B:$O,7,FALSE),""),"0","")</f>
        <v>Open</v>
      </c>
      <c r="G825" s="2">
        <f>IFERROR(IF(VLOOKUP($A825,'Raw - F'!$B:$O,11,FALSE)&gt;1,VLOOKUP($A825,'Raw - F'!$B:$O,11,FALSE),IF(VLOOKUP($A825,'Raw - F'!$B:$M,12,FALSE)&lt;&gt;"",VLOOKUP($A825,'Raw - F'!$B:$M,12,FALSE),"")),"")</f>
        <v>5</v>
      </c>
      <c r="H825" s="4" t="str">
        <f>IFERROR(VLOOKUP($A825,'Raw - F'!$B:$O,13,FALSE),"")</f>
        <v>51-70</v>
      </c>
      <c r="I825" s="2" t="str">
        <f>IFERROR(VLOOKUP($A825,'Raw - F'!$B:$O,10,FALSE),"")</f>
        <v>F</v>
      </c>
      <c r="J825" s="2" t="str">
        <f>IFERROR(VLOOKUP($A825,'Raw - F'!$B:$P,15,FALSE),"")</f>
        <v>1m 2f</v>
      </c>
      <c r="K825" s="16" t="str">
        <f>SUBSTITUTE(IFERROR(VLOOKUP($A825,'Raw - F'!$B:$X,23,FALSE),""),0,"")</f>
        <v xml:space="preserve"> </v>
      </c>
      <c r="L825" s="22" t="str">
        <f>IF(VLOOKUP($A825,'Raw - F'!$B:$AA,24,FALSE)="","",VLOOKUP($A825,'Raw - F'!$B:$AA,24,FALSE))</f>
        <v/>
      </c>
      <c r="M825" s="16" t="str">
        <f>SUBSTITUTE(IFERROR(VLOOKUP($A825,'Raw - F'!$B:$X,22,FALSE),""),0,"")</f>
        <v xml:space="preserve"> </v>
      </c>
      <c r="N825" s="16" t="str">
        <f>SUBSTITUTE(IFERROR(VLOOKUP($A825,'Raw - F'!$B:$X,8,FALSE),""),0,"")</f>
        <v/>
      </c>
      <c r="O825" s="16" t="str">
        <f>SUBSTITUTE(IFERROR(VLOOKUP($A825,'Raw - F'!$B:$AA,25,FALSE),""),0,"")</f>
        <v/>
      </c>
      <c r="P825" s="16" t="str">
        <f>SUBSTITUTE(IFERROR(VLOOKUP($A825,'Raw - F'!$B:$AA,21,FALSE),""),0,"")</f>
        <v/>
      </c>
    </row>
    <row r="826" spans="1:16" x14ac:dyDescent="0.35">
      <c r="A826">
        <v>817</v>
      </c>
      <c r="B826" s="9">
        <f>IFERROR(VLOOKUP($A826,'Raw - F'!$B:$R,2,FALSE),"")</f>
        <v>44352</v>
      </c>
      <c r="C826" s="2" t="str">
        <f>IFERROR(VLOOKUP($A826,'Raw - F'!$B:$R,3,FALSE),"")</f>
        <v>LINGFIELD PARK</v>
      </c>
      <c r="D826" s="2" t="str">
        <f>IFERROR(VLOOKUP($A826,'Raw - F'!$B:$R,6,FALSE),"")</f>
        <v>Hcap</v>
      </c>
      <c r="E826" s="2" t="str">
        <f>SUBSTITUTE(IFERROR(VLOOKUP($A826,'Raw - F'!$B:$O,9,FALSE),""),"0","")</f>
        <v>4yo+</v>
      </c>
      <c r="F826" s="2" t="str">
        <f>SUBSTITUTE(IFERROR(VLOOKUP($A826,'Raw - F'!$B:$O,7,FALSE),""),"0","")</f>
        <v>Open</v>
      </c>
      <c r="G826" s="2">
        <f>IFERROR(IF(VLOOKUP($A826,'Raw - F'!$B:$O,11,FALSE)&gt;1,VLOOKUP($A826,'Raw - F'!$B:$O,11,FALSE),IF(VLOOKUP($A826,'Raw - F'!$B:$M,12,FALSE)&lt;&gt;"",VLOOKUP($A826,'Raw - F'!$B:$M,12,FALSE),"")),"")</f>
        <v>5</v>
      </c>
      <c r="H826" s="4" t="str">
        <f>IFERROR(VLOOKUP($A826,'Raw - F'!$B:$O,13,FALSE),"")</f>
        <v>56-75</v>
      </c>
      <c r="I826" s="2" t="str">
        <f>IFERROR(VLOOKUP($A826,'Raw - F'!$B:$O,10,FALSE),"")</f>
        <v>A</v>
      </c>
      <c r="J826" s="2" t="str">
        <f>IFERROR(VLOOKUP($A826,'Raw - F'!$B:$P,15,FALSE),"")</f>
        <v>2m+</v>
      </c>
      <c r="K826" s="16" t="str">
        <f>SUBSTITUTE(IFERROR(VLOOKUP($A826,'Raw - F'!$B:$X,23,FALSE),""),0,"")</f>
        <v xml:space="preserve"> </v>
      </c>
      <c r="L826" s="22" t="str">
        <f>IF(VLOOKUP($A826,'Raw - F'!$B:$AA,24,FALSE)="","",VLOOKUP($A826,'Raw - F'!$B:$AA,24,FALSE))</f>
        <v/>
      </c>
      <c r="M826" s="16" t="str">
        <f>SUBSTITUTE(IFERROR(VLOOKUP($A826,'Raw - F'!$B:$X,22,FALSE),""),0,"")</f>
        <v xml:space="preserve"> </v>
      </c>
      <c r="N826" s="16" t="str">
        <f>SUBSTITUTE(IFERROR(VLOOKUP($A826,'Raw - F'!$B:$X,8,FALSE),""),0,"")</f>
        <v/>
      </c>
      <c r="O826" s="16" t="str">
        <f>SUBSTITUTE(IFERROR(VLOOKUP($A826,'Raw - F'!$B:$AA,25,FALSE),""),0,"")</f>
        <v/>
      </c>
      <c r="P826" s="16" t="str">
        <f>SUBSTITUTE(IFERROR(VLOOKUP($A826,'Raw - F'!$B:$AA,21,FALSE),""),0,"")</f>
        <v/>
      </c>
    </row>
    <row r="827" spans="1:16" x14ac:dyDescent="0.35">
      <c r="A827">
        <v>818</v>
      </c>
      <c r="B827" s="9">
        <f>IFERROR(VLOOKUP($A827,'Raw - F'!$B:$R,2,FALSE),"")</f>
        <v>44352</v>
      </c>
      <c r="C827" s="2" t="str">
        <f>IFERROR(VLOOKUP($A827,'Raw - F'!$B:$R,3,FALSE),"")</f>
        <v>LINGFIELD PARK</v>
      </c>
      <c r="D827" s="2" t="str">
        <f>IFERROR(VLOOKUP($A827,'Raw - F'!$B:$R,6,FALSE),"")</f>
        <v>WFA</v>
      </c>
      <c r="E827" s="2" t="str">
        <f>SUBSTITUTE(IFERROR(VLOOKUP($A827,'Raw - F'!$B:$O,9,FALSE),""),"0","")</f>
        <v>2yo</v>
      </c>
      <c r="F827" s="2" t="str">
        <f>SUBSTITUTE(IFERROR(VLOOKUP($A827,'Raw - F'!$B:$O,7,FALSE),""),"0","")</f>
        <v>Nov</v>
      </c>
      <c r="G827" s="2">
        <f>IFERROR(IF(VLOOKUP($A827,'Raw - F'!$B:$O,11,FALSE)&gt;1,VLOOKUP($A827,'Raw - F'!$B:$O,11,FALSE),IF(VLOOKUP($A827,'Raw - F'!$B:$M,12,FALSE)&lt;&gt;"",VLOOKUP($A827,'Raw - F'!$B:$M,12,FALSE),"")),"")</f>
        <v>5</v>
      </c>
      <c r="H827" s="4" t="str">
        <f>IFERROR(VLOOKUP($A827,'Raw - F'!$B:$O,13,FALSE),"")</f>
        <v>Open</v>
      </c>
      <c r="I827" s="2" t="str">
        <f>IFERROR(VLOOKUP($A827,'Raw - F'!$B:$O,10,FALSE),"")</f>
        <v>F</v>
      </c>
      <c r="J827" s="2" t="str">
        <f>IFERROR(VLOOKUP($A827,'Raw - F'!$B:$P,15,FALSE),"")</f>
        <v>6f</v>
      </c>
      <c r="K827" s="16" t="str">
        <f>SUBSTITUTE(IFERROR(VLOOKUP($A827,'Raw - F'!$B:$X,23,FALSE),""),0,"")</f>
        <v xml:space="preserve"> </v>
      </c>
      <c r="L827" s="22" t="str">
        <f>IF(VLOOKUP($A827,'Raw - F'!$B:$AA,24,FALSE)="","",VLOOKUP($A827,'Raw - F'!$B:$AA,24,FALSE))</f>
        <v/>
      </c>
      <c r="M827" s="16" t="str">
        <f>SUBSTITUTE(IFERROR(VLOOKUP($A827,'Raw - F'!$B:$X,22,FALSE),""),0,"")</f>
        <v xml:space="preserve"> </v>
      </c>
      <c r="N827" s="16" t="str">
        <f>SUBSTITUTE(IFERROR(VLOOKUP($A827,'Raw - F'!$B:$X,8,FALSE),""),0,"")</f>
        <v/>
      </c>
      <c r="O827" s="16" t="str">
        <f>SUBSTITUTE(IFERROR(VLOOKUP($A827,'Raw - F'!$B:$AA,25,FALSE),""),0,"")</f>
        <v/>
      </c>
      <c r="P827" s="16" t="str">
        <f>SUBSTITUTE(IFERROR(VLOOKUP($A827,'Raw - F'!$B:$AA,21,FALSE),""),0,"")</f>
        <v/>
      </c>
    </row>
    <row r="828" spans="1:16" x14ac:dyDescent="0.35">
      <c r="A828">
        <v>819</v>
      </c>
      <c r="B828" s="9">
        <f>IFERROR(VLOOKUP($A828,'Raw - F'!$B:$R,2,FALSE),"")</f>
        <v>44352</v>
      </c>
      <c r="C828" s="2" t="str">
        <f>IFERROR(VLOOKUP($A828,'Raw - F'!$B:$R,3,FALSE),"")</f>
        <v>LINGFIELD PARK</v>
      </c>
      <c r="D828" s="2" t="str">
        <f>IFERROR(VLOOKUP($A828,'Raw - F'!$B:$R,6,FALSE),"")</f>
        <v>Hcap</v>
      </c>
      <c r="E828" s="2" t="str">
        <f>SUBSTITUTE(IFERROR(VLOOKUP($A828,'Raw - F'!$B:$O,9,FALSE),""),"0","")</f>
        <v>4yo+</v>
      </c>
      <c r="F828" s="2" t="str">
        <f>SUBSTITUTE(IFERROR(VLOOKUP($A828,'Raw - F'!$B:$O,7,FALSE),""),"0","")</f>
        <v>Open</v>
      </c>
      <c r="G828" s="2">
        <f>IFERROR(IF(VLOOKUP($A828,'Raw - F'!$B:$O,11,FALSE)&gt;1,VLOOKUP($A828,'Raw - F'!$B:$O,11,FALSE),IF(VLOOKUP($A828,'Raw - F'!$B:$M,12,FALSE)&lt;&gt;"",VLOOKUP($A828,'Raw - F'!$B:$M,12,FALSE),"")),"")</f>
        <v>6</v>
      </c>
      <c r="H828" s="4" t="str">
        <f>IFERROR(VLOOKUP($A828,'Raw - F'!$B:$O,13,FALSE),"")</f>
        <v>46-65</v>
      </c>
      <c r="I828" s="2" t="str">
        <f>IFERROR(VLOOKUP($A828,'Raw - F'!$B:$O,10,FALSE),"")</f>
        <v>A</v>
      </c>
      <c r="J828" s="2" t="str">
        <f>IFERROR(VLOOKUP($A828,'Raw - F'!$B:$P,15,FALSE),"")</f>
        <v>1m 4f</v>
      </c>
      <c r="K828" s="16" t="str">
        <f>SUBSTITUTE(IFERROR(VLOOKUP($A828,'Raw - F'!$B:$X,23,FALSE),""),0,"")</f>
        <v xml:space="preserve"> </v>
      </c>
      <c r="L828" s="22" t="str">
        <f>IF(VLOOKUP($A828,'Raw - F'!$B:$AA,24,FALSE)="","",VLOOKUP($A828,'Raw - F'!$B:$AA,24,FALSE))</f>
        <v/>
      </c>
      <c r="M828" s="16" t="str">
        <f>SUBSTITUTE(IFERROR(VLOOKUP($A828,'Raw - F'!$B:$X,22,FALSE),""),0,"")</f>
        <v xml:space="preserve"> </v>
      </c>
      <c r="N828" s="16" t="str">
        <f>SUBSTITUTE(IFERROR(VLOOKUP($A828,'Raw - F'!$B:$X,8,FALSE),""),0,"")</f>
        <v/>
      </c>
      <c r="O828" s="16" t="str">
        <f>SUBSTITUTE(IFERROR(VLOOKUP($A828,'Raw - F'!$B:$AA,25,FALSE),""),0,"")</f>
        <v/>
      </c>
      <c r="P828" s="16" t="str">
        <f>SUBSTITUTE(IFERROR(VLOOKUP($A828,'Raw - F'!$B:$AA,21,FALSE),""),0,"")</f>
        <v/>
      </c>
    </row>
    <row r="829" spans="1:16" x14ac:dyDescent="0.35">
      <c r="A829">
        <v>820</v>
      </c>
      <c r="B829" s="9">
        <f>IFERROR(VLOOKUP($A829,'Raw - F'!$B:$R,2,FALSE),"")</f>
        <v>44352</v>
      </c>
      <c r="C829" s="2" t="str">
        <f>IFERROR(VLOOKUP($A829,'Raw - F'!$B:$R,3,FALSE),"")</f>
        <v>LINGFIELD PARK</v>
      </c>
      <c r="D829" s="2" t="str">
        <f>IFERROR(VLOOKUP($A829,'Raw - F'!$B:$R,6,FALSE),"")</f>
        <v>Hcap</v>
      </c>
      <c r="E829" s="2" t="str">
        <f>SUBSTITUTE(IFERROR(VLOOKUP($A829,'Raw - F'!$B:$O,9,FALSE),""),"0","")</f>
        <v>4yo+</v>
      </c>
      <c r="F829" s="2" t="str">
        <f>SUBSTITUTE(IFERROR(VLOOKUP($A829,'Raw - F'!$B:$O,7,FALSE),""),"0","")</f>
        <v>Open</v>
      </c>
      <c r="G829" s="2">
        <f>IFERROR(IF(VLOOKUP($A829,'Raw - F'!$B:$O,11,FALSE)&gt;1,VLOOKUP($A829,'Raw - F'!$B:$O,11,FALSE),IF(VLOOKUP($A829,'Raw - F'!$B:$M,12,FALSE)&lt;&gt;"",VLOOKUP($A829,'Raw - F'!$B:$M,12,FALSE),"")),"")</f>
        <v>6</v>
      </c>
      <c r="H829" s="4" t="str">
        <f>IFERROR(VLOOKUP($A829,'Raw - F'!$B:$O,13,FALSE),"")</f>
        <v>46-52</v>
      </c>
      <c r="I829" s="2" t="str">
        <f>IFERROR(VLOOKUP($A829,'Raw - F'!$B:$O,10,FALSE),"")</f>
        <v>A</v>
      </c>
      <c r="J829" s="2" t="str">
        <f>IFERROR(VLOOKUP($A829,'Raw - F'!$B:$P,15,FALSE),"")</f>
        <v>1m</v>
      </c>
      <c r="K829" s="16" t="str">
        <f>SUBSTITUTE(IFERROR(VLOOKUP($A829,'Raw - F'!$B:$X,23,FALSE),""),0,"")</f>
        <v xml:space="preserve"> </v>
      </c>
      <c r="L829" s="22" t="str">
        <f>IF(VLOOKUP($A829,'Raw - F'!$B:$AA,24,FALSE)="","",VLOOKUP($A829,'Raw - F'!$B:$AA,24,FALSE))</f>
        <v/>
      </c>
      <c r="M829" s="16" t="str">
        <f>SUBSTITUTE(IFERROR(VLOOKUP($A829,'Raw - F'!$B:$X,22,FALSE),""),0,"")</f>
        <v xml:space="preserve"> </v>
      </c>
      <c r="N829" s="16" t="str">
        <f>SUBSTITUTE(IFERROR(VLOOKUP($A829,'Raw - F'!$B:$X,8,FALSE),""),0,"")</f>
        <v/>
      </c>
      <c r="O829" s="16" t="str">
        <f>SUBSTITUTE(IFERROR(VLOOKUP($A829,'Raw - F'!$B:$AA,25,FALSE),""),0,"")</f>
        <v/>
      </c>
      <c r="P829" s="16" t="str">
        <f>SUBSTITUTE(IFERROR(VLOOKUP($A829,'Raw - F'!$B:$AA,21,FALSE),""),0,"")</f>
        <v/>
      </c>
    </row>
    <row r="830" spans="1:16" x14ac:dyDescent="0.35">
      <c r="A830">
        <v>821</v>
      </c>
      <c r="B830" s="9">
        <f>IFERROR(VLOOKUP($A830,'Raw - F'!$B:$R,2,FALSE),"")</f>
        <v>44352</v>
      </c>
      <c r="C830" s="2" t="str">
        <f>IFERROR(VLOOKUP($A830,'Raw - F'!$B:$R,3,FALSE),"")</f>
        <v>MUSSELBURGH</v>
      </c>
      <c r="D830" s="2" t="str">
        <f>IFERROR(VLOOKUP($A830,'Raw - F'!$B:$R,6,FALSE),"")</f>
        <v>WFA</v>
      </c>
      <c r="E830" s="2" t="str">
        <f>SUBSTITUTE(IFERROR(VLOOKUP($A830,'Raw - F'!$B:$O,9,FALSE),""),"0","")</f>
        <v>3yo+</v>
      </c>
      <c r="F830" s="2" t="str">
        <f>SUBSTITUTE(IFERROR(VLOOKUP($A830,'Raw - F'!$B:$O,7,FALSE),""),"0","")</f>
        <v>Open</v>
      </c>
      <c r="G830" s="2" t="str">
        <f>IFERROR(IF(VLOOKUP($A830,'Raw - F'!$B:$O,11,FALSE)&gt;1,VLOOKUP($A830,'Raw - F'!$B:$O,11,FALSE),IF(VLOOKUP($A830,'Raw - F'!$B:$M,12,FALSE)&lt;&gt;"",VLOOKUP($A830,'Raw - F'!$B:$M,12,FALSE),"")),"")</f>
        <v>1(Lstd)</v>
      </c>
      <c r="H830" s="4" t="str">
        <f>IFERROR(VLOOKUP($A830,'Raw - F'!$B:$O,13,FALSE),"")</f>
        <v>Open</v>
      </c>
      <c r="I830" s="2" t="str">
        <f>IFERROR(VLOOKUP($A830,'Raw - F'!$B:$O,10,FALSE),"")</f>
        <v>F</v>
      </c>
      <c r="J830" s="2" t="str">
        <f>IFERROR(VLOOKUP($A830,'Raw - F'!$B:$P,15,FALSE),"")</f>
        <v>7f</v>
      </c>
      <c r="K830" s="16" t="str">
        <f>SUBSTITUTE(IFERROR(VLOOKUP($A830,'Raw - F'!$B:$X,23,FALSE),""),0,"")</f>
        <v xml:space="preserve"> </v>
      </c>
      <c r="L830" s="22" t="str">
        <f>IF(VLOOKUP($A830,'Raw - F'!$B:$AA,24,FALSE)="","",VLOOKUP($A830,'Raw - F'!$B:$AA,24,FALSE))</f>
        <v/>
      </c>
      <c r="M830" s="16" t="str">
        <f>SUBSTITUTE(IFERROR(VLOOKUP($A830,'Raw - F'!$B:$X,22,FALSE),""),0,"")</f>
        <v xml:space="preserve"> </v>
      </c>
      <c r="N830" s="16" t="str">
        <f>SUBSTITUTE(IFERROR(VLOOKUP($A830,'Raw - F'!$B:$X,8,FALSE),""),0,"")</f>
        <v/>
      </c>
      <c r="O830" s="16" t="str">
        <f>SUBSTITUTE(IFERROR(VLOOKUP($A830,'Raw - F'!$B:$AA,25,FALSE),""),0,"")</f>
        <v/>
      </c>
      <c r="P830" s="16" t="str">
        <f>SUBSTITUTE(IFERROR(VLOOKUP($A830,'Raw - F'!$B:$AA,21,FALSE),""),0,"")</f>
        <v/>
      </c>
    </row>
    <row r="831" spans="1:16" x14ac:dyDescent="0.35">
      <c r="A831">
        <v>822</v>
      </c>
      <c r="B831" s="9">
        <f>IFERROR(VLOOKUP($A831,'Raw - F'!$B:$R,2,FALSE),"")</f>
        <v>44352</v>
      </c>
      <c r="C831" s="2" t="str">
        <f>IFERROR(VLOOKUP($A831,'Raw - F'!$B:$R,3,FALSE),"")</f>
        <v>MUSSELBURGH</v>
      </c>
      <c r="D831" s="2" t="str">
        <f>IFERROR(VLOOKUP($A831,'Raw - F'!$B:$R,6,FALSE),"")</f>
        <v>WFA</v>
      </c>
      <c r="E831" s="2" t="str">
        <f>SUBSTITUTE(IFERROR(VLOOKUP($A831,'Raw - F'!$B:$O,9,FALSE),""),"0","")</f>
        <v>2yo</v>
      </c>
      <c r="F831" s="2" t="str">
        <f>SUBSTITUTE(IFERROR(VLOOKUP($A831,'Raw - F'!$B:$O,7,FALSE),""),"0","")</f>
        <v>Open</v>
      </c>
      <c r="G831" s="2">
        <f>IFERROR(IF(VLOOKUP($A831,'Raw - F'!$B:$O,11,FALSE)&gt;1,VLOOKUP($A831,'Raw - F'!$B:$O,11,FALSE),IF(VLOOKUP($A831,'Raw - F'!$B:$M,12,FALSE)&lt;&gt;"",VLOOKUP($A831,'Raw - F'!$B:$M,12,FALSE),"")),"")</f>
        <v>2</v>
      </c>
      <c r="H831" s="4" t="str">
        <f>IFERROR(VLOOKUP($A831,'Raw - F'!$B:$O,13,FALSE),"")</f>
        <v>Open</v>
      </c>
      <c r="I831" s="2" t="str">
        <f>IFERROR(VLOOKUP($A831,'Raw - F'!$B:$O,10,FALSE),"")</f>
        <v>A</v>
      </c>
      <c r="J831" s="2" t="str">
        <f>IFERROR(VLOOKUP($A831,'Raw - F'!$B:$P,15,FALSE),"")</f>
        <v>5f</v>
      </c>
      <c r="K831" s="16" t="str">
        <f>SUBSTITUTE(IFERROR(VLOOKUP($A831,'Raw - F'!$B:$X,23,FALSE),""),0,"")</f>
        <v xml:space="preserve"> </v>
      </c>
      <c r="L831" s="22" t="str">
        <f>IF(VLOOKUP($A831,'Raw - F'!$B:$AA,24,FALSE)="","",VLOOKUP($A831,'Raw - F'!$B:$AA,24,FALSE))</f>
        <v/>
      </c>
      <c r="M831" s="16" t="str">
        <f>SUBSTITUTE(IFERROR(VLOOKUP($A831,'Raw - F'!$B:$X,22,FALSE),""),0,"")</f>
        <v xml:space="preserve"> </v>
      </c>
      <c r="N831" s="16" t="str">
        <f>SUBSTITUTE(IFERROR(VLOOKUP($A831,'Raw - F'!$B:$X,8,FALSE),""),0,"")</f>
        <v>Conditions</v>
      </c>
      <c r="O831" s="16" t="str">
        <f>SUBSTITUTE(IFERROR(VLOOKUP($A831,'Raw - F'!$B:$AA,25,FALSE),""),0,"")</f>
        <v>EBF</v>
      </c>
      <c r="P831" s="16" t="str">
        <f>SUBSTITUTE(IFERROR(VLOOKUP($A831,'Raw - F'!$B:$AA,21,FALSE),""),0,"")</f>
        <v/>
      </c>
    </row>
    <row r="832" spans="1:16" x14ac:dyDescent="0.35">
      <c r="A832">
        <v>823</v>
      </c>
      <c r="B832" s="9">
        <f>IFERROR(VLOOKUP($A832,'Raw - F'!$B:$R,2,FALSE),"")</f>
        <v>44352</v>
      </c>
      <c r="C832" s="2" t="str">
        <f>IFERROR(VLOOKUP($A832,'Raw - F'!$B:$R,3,FALSE),"")</f>
        <v>MUSSELBURGH</v>
      </c>
      <c r="D832" s="2" t="str">
        <f>IFERROR(VLOOKUP($A832,'Raw - F'!$B:$R,6,FALSE),"")</f>
        <v>Hcap</v>
      </c>
      <c r="E832" s="2" t="str">
        <f>SUBSTITUTE(IFERROR(VLOOKUP($A832,'Raw - F'!$B:$O,9,FALSE),""),"0","")</f>
        <v>3yo</v>
      </c>
      <c r="F832" s="2" t="str">
        <f>SUBSTITUTE(IFERROR(VLOOKUP($A832,'Raw - F'!$B:$O,7,FALSE),""),"0","")</f>
        <v>Open</v>
      </c>
      <c r="G832" s="2">
        <f>IFERROR(IF(VLOOKUP($A832,'Raw - F'!$B:$O,11,FALSE)&gt;1,VLOOKUP($A832,'Raw - F'!$B:$O,11,FALSE),IF(VLOOKUP($A832,'Raw - F'!$B:$M,12,FALSE)&lt;&gt;"",VLOOKUP($A832,'Raw - F'!$B:$M,12,FALSE),"")),"")</f>
        <v>3</v>
      </c>
      <c r="H832" s="4" t="str">
        <f>IFERROR(VLOOKUP($A832,'Raw - F'!$B:$O,13,FALSE),"")</f>
        <v>71-90</v>
      </c>
      <c r="I832" s="2" t="str">
        <f>IFERROR(VLOOKUP($A832,'Raw - F'!$B:$O,10,FALSE),"")</f>
        <v>A</v>
      </c>
      <c r="J832" s="2" t="str">
        <f>IFERROR(VLOOKUP($A832,'Raw - F'!$B:$P,15,FALSE),"")</f>
        <v>7f</v>
      </c>
      <c r="K832" s="16" t="str">
        <f>SUBSTITUTE(IFERROR(VLOOKUP($A832,'Raw - F'!$B:$X,23,FALSE),""),0,"")</f>
        <v xml:space="preserve"> </v>
      </c>
      <c r="L832" s="22" t="str">
        <f>IF(VLOOKUP($A832,'Raw - F'!$B:$AA,24,FALSE)="","",VLOOKUP($A832,'Raw - F'!$B:$AA,24,FALSE))</f>
        <v/>
      </c>
      <c r="M832" s="16" t="str">
        <f>SUBSTITUTE(IFERROR(VLOOKUP($A832,'Raw - F'!$B:$X,22,FALSE),""),0,"")</f>
        <v xml:space="preserve"> </v>
      </c>
      <c r="N832" s="16" t="str">
        <f>SUBSTITUTE(IFERROR(VLOOKUP($A832,'Raw - F'!$B:$X,8,FALSE),""),0,"")</f>
        <v/>
      </c>
      <c r="O832" s="16" t="str">
        <f>SUBSTITUTE(IFERROR(VLOOKUP($A832,'Raw - F'!$B:$AA,25,FALSE),""),0,"")</f>
        <v/>
      </c>
      <c r="P832" s="16" t="str">
        <f>SUBSTITUTE(IFERROR(VLOOKUP($A832,'Raw - F'!$B:$AA,21,FALSE),""),0,"")</f>
        <v/>
      </c>
    </row>
    <row r="833" spans="1:16" x14ac:dyDescent="0.35">
      <c r="A833">
        <v>824</v>
      </c>
      <c r="B833" s="9">
        <f>IFERROR(VLOOKUP($A833,'Raw - F'!$B:$R,2,FALSE),"")</f>
        <v>44352</v>
      </c>
      <c r="C833" s="2" t="str">
        <f>IFERROR(VLOOKUP($A833,'Raw - F'!$B:$R,3,FALSE),"")</f>
        <v>MUSSELBURGH</v>
      </c>
      <c r="D833" s="2" t="str">
        <f>IFERROR(VLOOKUP($A833,'Raw - F'!$B:$R,6,FALSE),"")</f>
        <v>Hcap</v>
      </c>
      <c r="E833" s="2" t="str">
        <f>SUBSTITUTE(IFERROR(VLOOKUP($A833,'Raw - F'!$B:$O,9,FALSE),""),"0","")</f>
        <v>3yo</v>
      </c>
      <c r="F833" s="2" t="str">
        <f>SUBSTITUTE(IFERROR(VLOOKUP($A833,'Raw - F'!$B:$O,7,FALSE),""),"0","")</f>
        <v>Open</v>
      </c>
      <c r="G833" s="2">
        <f>IFERROR(IF(VLOOKUP($A833,'Raw - F'!$B:$O,11,FALSE)&gt;1,VLOOKUP($A833,'Raw - F'!$B:$O,11,FALSE),IF(VLOOKUP($A833,'Raw - F'!$B:$M,12,FALSE)&lt;&gt;"",VLOOKUP($A833,'Raw - F'!$B:$M,12,FALSE),"")),"")</f>
        <v>3</v>
      </c>
      <c r="H833" s="4" t="str">
        <f>IFERROR(VLOOKUP($A833,'Raw - F'!$B:$O,13,FALSE),"")</f>
        <v>71-90</v>
      </c>
      <c r="I833" s="2" t="str">
        <f>IFERROR(VLOOKUP($A833,'Raw - F'!$B:$O,10,FALSE),"")</f>
        <v>A</v>
      </c>
      <c r="J833" s="2" t="str">
        <f>IFERROR(VLOOKUP($A833,'Raw - F'!$B:$P,15,FALSE),"")</f>
        <v>1m 4f</v>
      </c>
      <c r="K833" s="16" t="str">
        <f>SUBSTITUTE(IFERROR(VLOOKUP($A833,'Raw - F'!$B:$X,23,FALSE),""),0,"")</f>
        <v xml:space="preserve"> </v>
      </c>
      <c r="L833" s="22" t="str">
        <f>IF(VLOOKUP($A833,'Raw - F'!$B:$AA,24,FALSE)="","",VLOOKUP($A833,'Raw - F'!$B:$AA,24,FALSE))</f>
        <v/>
      </c>
      <c r="M833" s="16" t="str">
        <f>SUBSTITUTE(IFERROR(VLOOKUP($A833,'Raw - F'!$B:$X,22,FALSE),""),0,"")</f>
        <v xml:space="preserve"> </v>
      </c>
      <c r="N833" s="16" t="str">
        <f>SUBSTITUTE(IFERROR(VLOOKUP($A833,'Raw - F'!$B:$X,8,FALSE),""),0,"")</f>
        <v/>
      </c>
      <c r="O833" s="16" t="str">
        <f>SUBSTITUTE(IFERROR(VLOOKUP($A833,'Raw - F'!$B:$AA,25,FALSE),""),0,"")</f>
        <v/>
      </c>
      <c r="P833" s="16" t="str">
        <f>SUBSTITUTE(IFERROR(VLOOKUP($A833,'Raw - F'!$B:$AA,21,FALSE),""),0,"")</f>
        <v/>
      </c>
    </row>
    <row r="834" spans="1:16" x14ac:dyDescent="0.35">
      <c r="A834">
        <v>825</v>
      </c>
      <c r="B834" s="9">
        <f>IFERROR(VLOOKUP($A834,'Raw - F'!$B:$R,2,FALSE),"")</f>
        <v>44352</v>
      </c>
      <c r="C834" s="2" t="str">
        <f>IFERROR(VLOOKUP($A834,'Raw - F'!$B:$R,3,FALSE),"")</f>
        <v>MUSSELBURGH</v>
      </c>
      <c r="D834" s="2" t="str">
        <f>IFERROR(VLOOKUP($A834,'Raw - F'!$B:$R,6,FALSE),"")</f>
        <v>Hcap</v>
      </c>
      <c r="E834" s="2" t="str">
        <f>SUBSTITUTE(IFERROR(VLOOKUP($A834,'Raw - F'!$B:$O,9,FALSE),""),"0","")</f>
        <v>4yo+</v>
      </c>
      <c r="F834" s="2" t="str">
        <f>SUBSTITUTE(IFERROR(VLOOKUP($A834,'Raw - F'!$B:$O,7,FALSE),""),"0","")</f>
        <v>Open</v>
      </c>
      <c r="G834" s="2">
        <f>IFERROR(IF(VLOOKUP($A834,'Raw - F'!$B:$O,11,FALSE)&gt;1,VLOOKUP($A834,'Raw - F'!$B:$O,11,FALSE),IF(VLOOKUP($A834,'Raw - F'!$B:$M,12,FALSE)&lt;&gt;"",VLOOKUP($A834,'Raw - F'!$B:$M,12,FALSE),"")),"")</f>
        <v>4</v>
      </c>
      <c r="H834" s="4" t="str">
        <f>IFERROR(VLOOKUP($A834,'Raw - F'!$B:$O,13,FALSE),"")</f>
        <v>66-85</v>
      </c>
      <c r="I834" s="2" t="str">
        <f>IFERROR(VLOOKUP($A834,'Raw - F'!$B:$O,10,FALSE),"")</f>
        <v>A</v>
      </c>
      <c r="J834" s="2" t="str">
        <f>IFERROR(VLOOKUP($A834,'Raw - F'!$B:$P,15,FALSE),"")</f>
        <v>1m 6f</v>
      </c>
      <c r="K834" s="16" t="str">
        <f>SUBSTITUTE(IFERROR(VLOOKUP($A834,'Raw - F'!$B:$X,23,FALSE),""),0,"")</f>
        <v xml:space="preserve"> </v>
      </c>
      <c r="L834" s="22" t="str">
        <f>IF(VLOOKUP($A834,'Raw - F'!$B:$AA,24,FALSE)="","",VLOOKUP($A834,'Raw - F'!$B:$AA,24,FALSE))</f>
        <v/>
      </c>
      <c r="M834" s="16" t="str">
        <f>SUBSTITUTE(IFERROR(VLOOKUP($A834,'Raw - F'!$B:$X,22,FALSE),""),0,"")</f>
        <v xml:space="preserve"> </v>
      </c>
      <c r="N834" s="16" t="str">
        <f>SUBSTITUTE(IFERROR(VLOOKUP($A834,'Raw - F'!$B:$X,8,FALSE),""),0,"")</f>
        <v/>
      </c>
      <c r="O834" s="16" t="str">
        <f>SUBSTITUTE(IFERROR(VLOOKUP($A834,'Raw - F'!$B:$AA,25,FALSE),""),0,"")</f>
        <v/>
      </c>
      <c r="P834" s="16" t="str">
        <f>SUBSTITUTE(IFERROR(VLOOKUP($A834,'Raw - F'!$B:$AA,21,FALSE),""),0,"")</f>
        <v>Lady</v>
      </c>
    </row>
    <row r="835" spans="1:16" x14ac:dyDescent="0.35">
      <c r="A835">
        <v>826</v>
      </c>
      <c r="B835" s="9">
        <f>IFERROR(VLOOKUP($A835,'Raw - F'!$B:$R,2,FALSE),"")</f>
        <v>44352</v>
      </c>
      <c r="C835" s="2" t="str">
        <f>IFERROR(VLOOKUP($A835,'Raw - F'!$B:$R,3,FALSE),"")</f>
        <v>MUSSELBURGH</v>
      </c>
      <c r="D835" s="2" t="str">
        <f>IFERROR(VLOOKUP($A835,'Raw - F'!$B:$R,6,FALSE),"")</f>
        <v>Hcap</v>
      </c>
      <c r="E835" s="2" t="str">
        <f>SUBSTITUTE(IFERROR(VLOOKUP($A835,'Raw - F'!$B:$O,9,FALSE),""),"0","")</f>
        <v>4yo+</v>
      </c>
      <c r="F835" s="2" t="str">
        <f>SUBSTITUTE(IFERROR(VLOOKUP($A835,'Raw - F'!$B:$O,7,FALSE),""),"0","")</f>
        <v>Open</v>
      </c>
      <c r="G835" s="2">
        <f>IFERROR(IF(VLOOKUP($A835,'Raw - F'!$B:$O,11,FALSE)&gt;1,VLOOKUP($A835,'Raw - F'!$B:$O,11,FALSE),IF(VLOOKUP($A835,'Raw - F'!$B:$M,12,FALSE)&lt;&gt;"",VLOOKUP($A835,'Raw - F'!$B:$M,12,FALSE),"")),"")</f>
        <v>4</v>
      </c>
      <c r="H835" s="4" t="str">
        <f>IFERROR(VLOOKUP($A835,'Raw - F'!$B:$O,13,FALSE),"")</f>
        <v>61-80</v>
      </c>
      <c r="I835" s="2" t="str">
        <f>IFERROR(VLOOKUP($A835,'Raw - F'!$B:$O,10,FALSE),"")</f>
        <v>A</v>
      </c>
      <c r="J835" s="2" t="str">
        <f>IFERROR(VLOOKUP($A835,'Raw - F'!$B:$P,15,FALSE),"")</f>
        <v>7f</v>
      </c>
      <c r="K835" s="16" t="str">
        <f>SUBSTITUTE(IFERROR(VLOOKUP($A835,'Raw - F'!$B:$X,23,FALSE),""),0,"")</f>
        <v xml:space="preserve"> </v>
      </c>
      <c r="L835" s="22" t="str">
        <f>IF(VLOOKUP($A835,'Raw - F'!$B:$AA,24,FALSE)="","",VLOOKUP($A835,'Raw - F'!$B:$AA,24,FALSE))</f>
        <v/>
      </c>
      <c r="M835" s="16" t="str">
        <f>SUBSTITUTE(IFERROR(VLOOKUP($A835,'Raw - F'!$B:$X,22,FALSE),""),0,"")</f>
        <v xml:space="preserve"> </v>
      </c>
      <c r="N835" s="16" t="str">
        <f>SUBSTITUTE(IFERROR(VLOOKUP($A835,'Raw - F'!$B:$X,8,FALSE),""),0,"")</f>
        <v/>
      </c>
      <c r="O835" s="16" t="str">
        <f>SUBSTITUTE(IFERROR(VLOOKUP($A835,'Raw - F'!$B:$AA,25,FALSE),""),0,"")</f>
        <v/>
      </c>
      <c r="P835" s="16" t="str">
        <f>SUBSTITUTE(IFERROR(VLOOKUP($A835,'Raw - F'!$B:$AA,21,FALSE),""),0,"")</f>
        <v/>
      </c>
    </row>
    <row r="836" spans="1:16" x14ac:dyDescent="0.35">
      <c r="A836">
        <v>827</v>
      </c>
      <c r="B836" s="9">
        <f>IFERROR(VLOOKUP($A836,'Raw - F'!$B:$R,2,FALSE),"")</f>
        <v>44352</v>
      </c>
      <c r="C836" s="2" t="str">
        <f>IFERROR(VLOOKUP($A836,'Raw - F'!$B:$R,3,FALSE),"")</f>
        <v>MUSSELBURGH</v>
      </c>
      <c r="D836" s="2" t="str">
        <f>IFERROR(VLOOKUP($A836,'Raw - F'!$B:$R,6,FALSE),"")</f>
        <v>Hcap</v>
      </c>
      <c r="E836" s="2" t="str">
        <f>SUBSTITUTE(IFERROR(VLOOKUP($A836,'Raw - F'!$B:$O,9,FALSE),""),"0","")</f>
        <v>4yo+</v>
      </c>
      <c r="F836" s="2" t="str">
        <f>SUBSTITUTE(IFERROR(VLOOKUP($A836,'Raw - F'!$B:$O,7,FALSE),""),"0","")</f>
        <v>Open</v>
      </c>
      <c r="G836" s="2">
        <f>IFERROR(IF(VLOOKUP($A836,'Raw - F'!$B:$O,11,FALSE)&gt;1,VLOOKUP($A836,'Raw - F'!$B:$O,11,FALSE),IF(VLOOKUP($A836,'Raw - F'!$B:$M,12,FALSE)&lt;&gt;"",VLOOKUP($A836,'Raw - F'!$B:$M,12,FALSE),"")),"")</f>
        <v>4</v>
      </c>
      <c r="H836" s="4" t="str">
        <f>IFERROR(VLOOKUP($A836,'Raw - F'!$B:$O,13,FALSE),"")</f>
        <v>66-85</v>
      </c>
      <c r="I836" s="2" t="str">
        <f>IFERROR(VLOOKUP($A836,'Raw - F'!$B:$O,10,FALSE),"")</f>
        <v>A</v>
      </c>
      <c r="J836" s="2" t="str">
        <f>IFERROR(VLOOKUP($A836,'Raw - F'!$B:$P,15,FALSE),"")</f>
        <v>5f</v>
      </c>
      <c r="K836" s="16" t="str">
        <f>SUBSTITUTE(IFERROR(VLOOKUP($A836,'Raw - F'!$B:$X,23,FALSE),""),0,"")</f>
        <v xml:space="preserve"> </v>
      </c>
      <c r="L836" s="22" t="str">
        <f>IF(VLOOKUP($A836,'Raw - F'!$B:$AA,24,FALSE)="","",VLOOKUP($A836,'Raw - F'!$B:$AA,24,FALSE))</f>
        <v/>
      </c>
      <c r="M836" s="16" t="str">
        <f>SUBSTITUTE(IFERROR(VLOOKUP($A836,'Raw - F'!$B:$X,22,FALSE),""),0,"")</f>
        <v xml:space="preserve"> </v>
      </c>
      <c r="N836" s="16" t="str">
        <f>SUBSTITUTE(IFERROR(VLOOKUP($A836,'Raw - F'!$B:$X,8,FALSE),""),0,"")</f>
        <v/>
      </c>
      <c r="O836" s="16" t="str">
        <f>SUBSTITUTE(IFERROR(VLOOKUP($A836,'Raw - F'!$B:$AA,25,FALSE),""),0,"")</f>
        <v/>
      </c>
      <c r="P836" s="16" t="str">
        <f>SUBSTITUTE(IFERROR(VLOOKUP($A836,'Raw - F'!$B:$AA,21,FALSE),""),0,"")</f>
        <v/>
      </c>
    </row>
    <row r="837" spans="1:16" x14ac:dyDescent="0.35">
      <c r="A837">
        <v>828</v>
      </c>
      <c r="B837" s="9">
        <f>IFERROR(VLOOKUP($A837,'Raw - F'!$B:$R,2,FALSE),"")</f>
        <v>44353</v>
      </c>
      <c r="C837" s="2" t="str">
        <f>IFERROR(VLOOKUP($A837,'Raw - F'!$B:$R,3,FALSE),"")</f>
        <v>GOODWOOD</v>
      </c>
      <c r="D837" s="2" t="str">
        <f>IFERROR(VLOOKUP($A837,'Raw - F'!$B:$R,6,FALSE),"")</f>
        <v>Hcap</v>
      </c>
      <c r="E837" s="2" t="str">
        <f>SUBSTITUTE(IFERROR(VLOOKUP($A837,'Raw - F'!$B:$O,9,FALSE),""),"0","")</f>
        <v>4yo+</v>
      </c>
      <c r="F837" s="2" t="str">
        <f>SUBSTITUTE(IFERROR(VLOOKUP($A837,'Raw - F'!$B:$O,7,FALSE),""),"0","")</f>
        <v>Open</v>
      </c>
      <c r="G837" s="2">
        <f>IFERROR(IF(VLOOKUP($A837,'Raw - F'!$B:$O,11,FALSE)&gt;1,VLOOKUP($A837,'Raw - F'!$B:$O,11,FALSE),IF(VLOOKUP($A837,'Raw - F'!$B:$M,12,FALSE)&lt;&gt;"",VLOOKUP($A837,'Raw - F'!$B:$M,12,FALSE),"")),"")</f>
        <v>3</v>
      </c>
      <c r="H837" s="4" t="str">
        <f>IFERROR(VLOOKUP($A837,'Raw - F'!$B:$O,13,FALSE),"")</f>
        <v>76-95</v>
      </c>
      <c r="I837" s="2" t="str">
        <f>IFERROR(VLOOKUP($A837,'Raw - F'!$B:$O,10,FALSE),"")</f>
        <v>A</v>
      </c>
      <c r="J837" s="2" t="str">
        <f>IFERROR(VLOOKUP($A837,'Raw - F'!$B:$P,15,FALSE),"")</f>
        <v>2m+</v>
      </c>
      <c r="K837" s="16" t="str">
        <f>SUBSTITUTE(IFERROR(VLOOKUP($A837,'Raw - F'!$B:$X,23,FALSE),""),0,"")</f>
        <v xml:space="preserve"> </v>
      </c>
      <c r="L837" s="22" t="str">
        <f>IF(VLOOKUP($A837,'Raw - F'!$B:$AA,24,FALSE)="","",VLOOKUP($A837,'Raw - F'!$B:$AA,24,FALSE))</f>
        <v/>
      </c>
      <c r="M837" s="16" t="str">
        <f>SUBSTITUTE(IFERROR(VLOOKUP($A837,'Raw - F'!$B:$X,22,FALSE),""),0,"")</f>
        <v xml:space="preserve"> </v>
      </c>
      <c r="N837" s="16" t="str">
        <f>SUBSTITUTE(IFERROR(VLOOKUP($A837,'Raw - F'!$B:$X,8,FALSE),""),0,"")</f>
        <v/>
      </c>
      <c r="O837" s="16" t="str">
        <f>SUBSTITUTE(IFERROR(VLOOKUP($A837,'Raw - F'!$B:$AA,25,FALSE),""),0,"")</f>
        <v/>
      </c>
      <c r="P837" s="16" t="str">
        <f>SUBSTITUTE(IFERROR(VLOOKUP($A837,'Raw - F'!$B:$AA,21,FALSE),""),0,"")</f>
        <v/>
      </c>
    </row>
    <row r="838" spans="1:16" x14ac:dyDescent="0.35">
      <c r="A838">
        <v>829</v>
      </c>
      <c r="B838" s="9">
        <f>IFERROR(VLOOKUP($A838,'Raw - F'!$B:$R,2,FALSE),"")</f>
        <v>44353</v>
      </c>
      <c r="C838" s="2" t="str">
        <f>IFERROR(VLOOKUP($A838,'Raw - F'!$B:$R,3,FALSE),"")</f>
        <v>GOODWOOD</v>
      </c>
      <c r="D838" s="2" t="str">
        <f>IFERROR(VLOOKUP($A838,'Raw - F'!$B:$R,6,FALSE),"")</f>
        <v>Hcap</v>
      </c>
      <c r="E838" s="2" t="str">
        <f>SUBSTITUTE(IFERROR(VLOOKUP($A838,'Raw - F'!$B:$O,9,FALSE),""),"0","")</f>
        <v>3yo+</v>
      </c>
      <c r="F838" s="2" t="str">
        <f>SUBSTITUTE(IFERROR(VLOOKUP($A838,'Raw - F'!$B:$O,7,FALSE),""),"0","")</f>
        <v>Open</v>
      </c>
      <c r="G838" s="2">
        <f>IFERROR(IF(VLOOKUP($A838,'Raw - F'!$B:$O,11,FALSE)&gt;1,VLOOKUP($A838,'Raw - F'!$B:$O,11,FALSE),IF(VLOOKUP($A838,'Raw - F'!$B:$M,12,FALSE)&lt;&gt;"",VLOOKUP($A838,'Raw - F'!$B:$M,12,FALSE),"")),"")</f>
        <v>3</v>
      </c>
      <c r="H838" s="4" t="str">
        <f>IFERROR(VLOOKUP($A838,'Raw - F'!$B:$O,13,FALSE),"")</f>
        <v>76-95</v>
      </c>
      <c r="I838" s="2" t="str">
        <f>IFERROR(VLOOKUP($A838,'Raw - F'!$B:$O,10,FALSE),"")</f>
        <v>A</v>
      </c>
      <c r="J838" s="2" t="str">
        <f>IFERROR(VLOOKUP($A838,'Raw - F'!$B:$P,15,FALSE),"")</f>
        <v>7f</v>
      </c>
      <c r="K838" s="16" t="str">
        <f>SUBSTITUTE(IFERROR(VLOOKUP($A838,'Raw - F'!$B:$X,23,FALSE),""),0,"")</f>
        <v xml:space="preserve"> </v>
      </c>
      <c r="L838" s="22" t="str">
        <f>IF(VLOOKUP($A838,'Raw - F'!$B:$AA,24,FALSE)="","",VLOOKUP($A838,'Raw - F'!$B:$AA,24,FALSE))</f>
        <v/>
      </c>
      <c r="M838" s="16" t="str">
        <f>SUBSTITUTE(IFERROR(VLOOKUP($A838,'Raw - F'!$B:$X,22,FALSE),""),0,"")</f>
        <v xml:space="preserve"> </v>
      </c>
      <c r="N838" s="16" t="str">
        <f>SUBSTITUTE(IFERROR(VLOOKUP($A838,'Raw - F'!$B:$X,8,FALSE),""),0,"")</f>
        <v/>
      </c>
      <c r="O838" s="16" t="str">
        <f>SUBSTITUTE(IFERROR(VLOOKUP($A838,'Raw - F'!$B:$AA,25,FALSE),""),0,"")</f>
        <v/>
      </c>
      <c r="P838" s="16" t="str">
        <f>SUBSTITUTE(IFERROR(VLOOKUP($A838,'Raw - F'!$B:$AA,21,FALSE),""),0,"")</f>
        <v/>
      </c>
    </row>
    <row r="839" spans="1:16" x14ac:dyDescent="0.35">
      <c r="A839">
        <v>830</v>
      </c>
      <c r="B839" s="9">
        <f>IFERROR(VLOOKUP($A839,'Raw - F'!$B:$R,2,FALSE),"")</f>
        <v>44353</v>
      </c>
      <c r="C839" s="2" t="str">
        <f>IFERROR(VLOOKUP($A839,'Raw - F'!$B:$R,3,FALSE),"")</f>
        <v>GOODWOOD</v>
      </c>
      <c r="D839" s="2" t="str">
        <f>IFERROR(VLOOKUP($A839,'Raw - F'!$B:$R,6,FALSE),"")</f>
        <v>WFA</v>
      </c>
      <c r="E839" s="2" t="str">
        <f>SUBSTITUTE(IFERROR(VLOOKUP($A839,'Raw - F'!$B:$O,9,FALSE),""),"0","")</f>
        <v>2yo</v>
      </c>
      <c r="F839" s="2" t="str">
        <f>SUBSTITUTE(IFERROR(VLOOKUP($A839,'Raw - F'!$B:$O,7,FALSE),""),"0","")</f>
        <v>Open</v>
      </c>
      <c r="G839" s="2">
        <f>IFERROR(IF(VLOOKUP($A839,'Raw - F'!$B:$O,11,FALSE)&gt;1,VLOOKUP($A839,'Raw - F'!$B:$O,11,FALSE),IF(VLOOKUP($A839,'Raw - F'!$B:$M,12,FALSE)&lt;&gt;"",VLOOKUP($A839,'Raw - F'!$B:$M,12,FALSE),"")),"")</f>
        <v>3</v>
      </c>
      <c r="H839" s="4" t="str">
        <f>IFERROR(VLOOKUP($A839,'Raw - F'!$B:$O,13,FALSE),"")</f>
        <v>Open</v>
      </c>
      <c r="I839" s="2" t="str">
        <f>IFERROR(VLOOKUP($A839,'Raw - F'!$B:$O,10,FALSE),"")</f>
        <v>A</v>
      </c>
      <c r="J839" s="2" t="str">
        <f>IFERROR(VLOOKUP($A839,'Raw - F'!$B:$P,15,FALSE),"")</f>
        <v>5f</v>
      </c>
      <c r="K839" s="16" t="str">
        <f>SUBSTITUTE(IFERROR(VLOOKUP($A839,'Raw - F'!$B:$X,23,FALSE),""),0,"")</f>
        <v xml:space="preserve"> </v>
      </c>
      <c r="L839" s="22" t="str">
        <f>IF(VLOOKUP($A839,'Raw - F'!$B:$AA,24,FALSE)="","",VLOOKUP($A839,'Raw - F'!$B:$AA,24,FALSE))</f>
        <v/>
      </c>
      <c r="M839" s="16" t="str">
        <f>SUBSTITUTE(IFERROR(VLOOKUP($A839,'Raw - F'!$B:$X,22,FALSE),""),0,"")</f>
        <v>Seller</v>
      </c>
      <c r="N839" s="16" t="str">
        <f>SUBSTITUTE(IFERROR(VLOOKUP($A839,'Raw - F'!$B:$X,8,FALSE),""),0,"")</f>
        <v/>
      </c>
      <c r="O839" s="16" t="str">
        <f>SUBSTITUTE(IFERROR(VLOOKUP($A839,'Raw - F'!$B:$AA,25,FALSE),""),0,"")</f>
        <v/>
      </c>
      <c r="P839" s="16" t="str">
        <f>SUBSTITUTE(IFERROR(VLOOKUP($A839,'Raw - F'!$B:$AA,21,FALSE),""),0,"")</f>
        <v/>
      </c>
    </row>
    <row r="840" spans="1:16" x14ac:dyDescent="0.35">
      <c r="A840">
        <v>831</v>
      </c>
      <c r="B840" s="9">
        <f>IFERROR(VLOOKUP($A840,'Raw - F'!$B:$R,2,FALSE),"")</f>
        <v>44353</v>
      </c>
      <c r="C840" s="2" t="str">
        <f>IFERROR(VLOOKUP($A840,'Raw - F'!$B:$R,3,FALSE),"")</f>
        <v>GOODWOOD</v>
      </c>
      <c r="D840" s="2" t="str">
        <f>IFERROR(VLOOKUP($A840,'Raw - F'!$B:$R,6,FALSE),"")</f>
        <v>Hcap</v>
      </c>
      <c r="E840" s="2" t="str">
        <f>SUBSTITUTE(IFERROR(VLOOKUP($A840,'Raw - F'!$B:$O,9,FALSE),""),"0","")</f>
        <v>4yo+</v>
      </c>
      <c r="F840" s="2" t="str">
        <f>SUBSTITUTE(IFERROR(VLOOKUP($A840,'Raw - F'!$B:$O,7,FALSE),""),"0","")</f>
        <v>Open</v>
      </c>
      <c r="G840" s="2">
        <f>IFERROR(IF(VLOOKUP($A840,'Raw - F'!$B:$O,11,FALSE)&gt;1,VLOOKUP($A840,'Raw - F'!$B:$O,11,FALSE),IF(VLOOKUP($A840,'Raw - F'!$B:$M,12,FALSE)&lt;&gt;"",VLOOKUP($A840,'Raw - F'!$B:$M,12,FALSE),"")),"")</f>
        <v>4</v>
      </c>
      <c r="H840" s="4" t="str">
        <f>IFERROR(VLOOKUP($A840,'Raw - F'!$B:$O,13,FALSE),"")</f>
        <v>66-85</v>
      </c>
      <c r="I840" s="2" t="str">
        <f>IFERROR(VLOOKUP($A840,'Raw - F'!$B:$O,10,FALSE),"")</f>
        <v>A</v>
      </c>
      <c r="J840" s="2" t="str">
        <f>IFERROR(VLOOKUP($A840,'Raw - F'!$B:$P,15,FALSE),"")</f>
        <v>6f</v>
      </c>
      <c r="K840" s="16" t="str">
        <f>SUBSTITUTE(IFERROR(VLOOKUP($A840,'Raw - F'!$B:$X,23,FALSE),""),0,"")</f>
        <v xml:space="preserve"> </v>
      </c>
      <c r="L840" s="22" t="str">
        <f>IF(VLOOKUP($A840,'Raw - F'!$B:$AA,24,FALSE)="","",VLOOKUP($A840,'Raw - F'!$B:$AA,24,FALSE))</f>
        <v/>
      </c>
      <c r="M840" s="16" t="str">
        <f>SUBSTITUTE(IFERROR(VLOOKUP($A840,'Raw - F'!$B:$X,22,FALSE),""),0,"")</f>
        <v xml:space="preserve"> </v>
      </c>
      <c r="N840" s="16" t="str">
        <f>SUBSTITUTE(IFERROR(VLOOKUP($A840,'Raw - F'!$B:$X,8,FALSE),""),0,"")</f>
        <v/>
      </c>
      <c r="O840" s="16" t="str">
        <f>SUBSTITUTE(IFERROR(VLOOKUP($A840,'Raw - F'!$B:$AA,25,FALSE),""),0,"")</f>
        <v/>
      </c>
      <c r="P840" s="16" t="str">
        <f>SUBSTITUTE(IFERROR(VLOOKUP($A840,'Raw - F'!$B:$AA,21,FALSE),""),0,"")</f>
        <v/>
      </c>
    </row>
    <row r="841" spans="1:16" x14ac:dyDescent="0.35">
      <c r="A841">
        <v>832</v>
      </c>
      <c r="B841" s="9">
        <f>IFERROR(VLOOKUP($A841,'Raw - F'!$B:$R,2,FALSE),"")</f>
        <v>44353</v>
      </c>
      <c r="C841" s="2" t="str">
        <f>IFERROR(VLOOKUP($A841,'Raw - F'!$B:$R,3,FALSE),"")</f>
        <v>GOODWOOD</v>
      </c>
      <c r="D841" s="2" t="str">
        <f>IFERROR(VLOOKUP($A841,'Raw - F'!$B:$R,6,FALSE),"")</f>
        <v>WFA</v>
      </c>
      <c r="E841" s="2" t="str">
        <f>SUBSTITUTE(IFERROR(VLOOKUP($A841,'Raw - F'!$B:$O,9,FALSE),""),"0","")</f>
        <v>3yo+</v>
      </c>
      <c r="F841" s="2" t="str">
        <f>SUBSTITUTE(IFERROR(VLOOKUP($A841,'Raw - F'!$B:$O,7,FALSE),""),"0","")</f>
        <v>Mdn</v>
      </c>
      <c r="G841" s="2">
        <f>IFERROR(IF(VLOOKUP($A841,'Raw - F'!$B:$O,11,FALSE)&gt;1,VLOOKUP($A841,'Raw - F'!$B:$O,11,FALSE),IF(VLOOKUP($A841,'Raw - F'!$B:$M,12,FALSE)&lt;&gt;"",VLOOKUP($A841,'Raw - F'!$B:$M,12,FALSE),"")),"")</f>
        <v>4</v>
      </c>
      <c r="H841" s="4" t="str">
        <f>IFERROR(VLOOKUP($A841,'Raw - F'!$B:$O,13,FALSE),"")</f>
        <v>Open</v>
      </c>
      <c r="I841" s="2" t="str">
        <f>IFERROR(VLOOKUP($A841,'Raw - F'!$B:$O,10,FALSE),"")</f>
        <v>A</v>
      </c>
      <c r="J841" s="2" t="str">
        <f>IFERROR(VLOOKUP($A841,'Raw - F'!$B:$P,15,FALSE),"")</f>
        <v>1m 2f</v>
      </c>
      <c r="K841" s="16" t="str">
        <f>SUBSTITUTE(IFERROR(VLOOKUP($A841,'Raw - F'!$B:$X,23,FALSE),""),0,"")</f>
        <v xml:space="preserve"> </v>
      </c>
      <c r="L841" s="22" t="str">
        <f>IF(VLOOKUP($A841,'Raw - F'!$B:$AA,24,FALSE)="","",VLOOKUP($A841,'Raw - F'!$B:$AA,24,FALSE))</f>
        <v/>
      </c>
      <c r="M841" s="16" t="str">
        <f>SUBSTITUTE(IFERROR(VLOOKUP($A841,'Raw - F'!$B:$X,22,FALSE),""),0,"")</f>
        <v xml:space="preserve"> </v>
      </c>
      <c r="N841" s="16" t="str">
        <f>SUBSTITUTE(IFERROR(VLOOKUP($A841,'Raw - F'!$B:$X,8,FALSE),""),0,"")</f>
        <v/>
      </c>
      <c r="O841" s="16" t="str">
        <f>SUBSTITUTE(IFERROR(VLOOKUP($A841,'Raw - F'!$B:$AA,25,FALSE),""),0,"")</f>
        <v/>
      </c>
      <c r="P841" s="16" t="str">
        <f>SUBSTITUTE(IFERROR(VLOOKUP($A841,'Raw - F'!$B:$AA,21,FALSE),""),0,"")</f>
        <v/>
      </c>
    </row>
    <row r="842" spans="1:16" x14ac:dyDescent="0.35">
      <c r="A842">
        <v>833</v>
      </c>
      <c r="B842" s="9">
        <f>IFERROR(VLOOKUP($A842,'Raw - F'!$B:$R,2,FALSE),"")</f>
        <v>44353</v>
      </c>
      <c r="C842" s="2" t="str">
        <f>IFERROR(VLOOKUP($A842,'Raw - F'!$B:$R,3,FALSE),"")</f>
        <v>GOODWOOD</v>
      </c>
      <c r="D842" s="2" t="str">
        <f>IFERROR(VLOOKUP($A842,'Raw - F'!$B:$R,6,FALSE),"")</f>
        <v>Hcap</v>
      </c>
      <c r="E842" s="2" t="str">
        <f>SUBSTITUTE(IFERROR(VLOOKUP($A842,'Raw - F'!$B:$O,9,FALSE),""),"0","")</f>
        <v>4yo+</v>
      </c>
      <c r="F842" s="2" t="str">
        <f>SUBSTITUTE(IFERROR(VLOOKUP($A842,'Raw - F'!$B:$O,7,FALSE),""),"0","")</f>
        <v>Open</v>
      </c>
      <c r="G842" s="2">
        <f>IFERROR(IF(VLOOKUP($A842,'Raw - F'!$B:$O,11,FALSE)&gt;1,VLOOKUP($A842,'Raw - F'!$B:$O,11,FALSE),IF(VLOOKUP($A842,'Raw - F'!$B:$M,12,FALSE)&lt;&gt;"",VLOOKUP($A842,'Raw - F'!$B:$M,12,FALSE),"")),"")</f>
        <v>5</v>
      </c>
      <c r="H842" s="4" t="str">
        <f>IFERROR(VLOOKUP($A842,'Raw - F'!$B:$O,13,FALSE),"")</f>
        <v>51-70</v>
      </c>
      <c r="I842" s="2" t="str">
        <f>IFERROR(VLOOKUP($A842,'Raw - F'!$B:$O,10,FALSE),"")</f>
        <v>A</v>
      </c>
      <c r="J842" s="2" t="str">
        <f>IFERROR(VLOOKUP($A842,'Raw - F'!$B:$P,15,FALSE),"")</f>
        <v>1m 2f</v>
      </c>
      <c r="K842" s="16" t="str">
        <f>SUBSTITUTE(IFERROR(VLOOKUP($A842,'Raw - F'!$B:$X,23,FALSE),""),0,"")</f>
        <v xml:space="preserve"> </v>
      </c>
      <c r="L842" s="22" t="str">
        <f>IF(VLOOKUP($A842,'Raw - F'!$B:$AA,24,FALSE)="","",VLOOKUP($A842,'Raw - F'!$B:$AA,24,FALSE))</f>
        <v/>
      </c>
      <c r="M842" s="16" t="str">
        <f>SUBSTITUTE(IFERROR(VLOOKUP($A842,'Raw - F'!$B:$X,22,FALSE),""),0,"")</f>
        <v xml:space="preserve"> </v>
      </c>
      <c r="N842" s="16" t="str">
        <f>SUBSTITUTE(IFERROR(VLOOKUP($A842,'Raw - F'!$B:$X,8,FALSE),""),0,"")</f>
        <v/>
      </c>
      <c r="O842" s="16" t="str">
        <f>SUBSTITUTE(IFERROR(VLOOKUP($A842,'Raw - F'!$B:$AA,25,FALSE),""),0,"")</f>
        <v/>
      </c>
      <c r="P842" s="16" t="str">
        <f>SUBSTITUTE(IFERROR(VLOOKUP($A842,'Raw - F'!$B:$AA,21,FALSE),""),0,"")</f>
        <v/>
      </c>
    </row>
    <row r="843" spans="1:16" x14ac:dyDescent="0.35">
      <c r="A843">
        <v>834</v>
      </c>
      <c r="B843" s="9">
        <f>IFERROR(VLOOKUP($A843,'Raw - F'!$B:$R,2,FALSE),"")</f>
        <v>44353</v>
      </c>
      <c r="C843" s="2" t="str">
        <f>IFERROR(VLOOKUP($A843,'Raw - F'!$B:$R,3,FALSE),"")</f>
        <v>GOODWOOD</v>
      </c>
      <c r="D843" s="2" t="str">
        <f>IFERROR(VLOOKUP($A843,'Raw - F'!$B:$R,6,FALSE),"")</f>
        <v>Hcap</v>
      </c>
      <c r="E843" s="2" t="str">
        <f>SUBSTITUTE(IFERROR(VLOOKUP($A843,'Raw - F'!$B:$O,9,FALSE),""),"0","")</f>
        <v>3yo</v>
      </c>
      <c r="F843" s="2" t="str">
        <f>SUBSTITUTE(IFERROR(VLOOKUP($A843,'Raw - F'!$B:$O,7,FALSE),""),"0","")</f>
        <v>Open</v>
      </c>
      <c r="G843" s="2">
        <f>IFERROR(IF(VLOOKUP($A843,'Raw - F'!$B:$O,11,FALSE)&gt;1,VLOOKUP($A843,'Raw - F'!$B:$O,11,FALSE),IF(VLOOKUP($A843,'Raw - F'!$B:$M,12,FALSE)&lt;&gt;"",VLOOKUP($A843,'Raw - F'!$B:$M,12,FALSE),"")),"")</f>
        <v>5</v>
      </c>
      <c r="H843" s="4" t="str">
        <f>IFERROR(VLOOKUP($A843,'Raw - F'!$B:$O,13,FALSE),"")</f>
        <v>51-70</v>
      </c>
      <c r="I843" s="2" t="str">
        <f>IFERROR(VLOOKUP($A843,'Raw - F'!$B:$O,10,FALSE),"")</f>
        <v>A</v>
      </c>
      <c r="J843" s="2" t="str">
        <f>IFERROR(VLOOKUP($A843,'Raw - F'!$B:$P,15,FALSE),"")</f>
        <v>7f</v>
      </c>
      <c r="K843" s="16" t="str">
        <f>SUBSTITUTE(IFERROR(VLOOKUP($A843,'Raw - F'!$B:$X,23,FALSE),""),0,"")</f>
        <v xml:space="preserve"> </v>
      </c>
      <c r="L843" s="22" t="str">
        <f>IF(VLOOKUP($A843,'Raw - F'!$B:$AA,24,FALSE)="","",VLOOKUP($A843,'Raw - F'!$B:$AA,24,FALSE))</f>
        <v/>
      </c>
      <c r="M843" s="16" t="str">
        <f>SUBSTITUTE(IFERROR(VLOOKUP($A843,'Raw - F'!$B:$X,22,FALSE),""),0,"")</f>
        <v xml:space="preserve"> </v>
      </c>
      <c r="N843" s="16" t="str">
        <f>SUBSTITUTE(IFERROR(VLOOKUP($A843,'Raw - F'!$B:$X,8,FALSE),""),0,"")</f>
        <v/>
      </c>
      <c r="O843" s="16" t="str">
        <f>SUBSTITUTE(IFERROR(VLOOKUP($A843,'Raw - F'!$B:$AA,25,FALSE),""),0,"")</f>
        <v/>
      </c>
      <c r="P843" s="16" t="str">
        <f>SUBSTITUTE(IFERROR(VLOOKUP($A843,'Raw - F'!$B:$AA,21,FALSE),""),0,"")</f>
        <v/>
      </c>
    </row>
    <row r="844" spans="1:16" x14ac:dyDescent="0.35">
      <c r="A844">
        <v>835</v>
      </c>
      <c r="B844" s="9">
        <f>IFERROR(VLOOKUP($A844,'Raw - F'!$B:$R,2,FALSE),"")</f>
        <v>44354</v>
      </c>
      <c r="C844" s="2" t="str">
        <f>IFERROR(VLOOKUP($A844,'Raw - F'!$B:$R,3,FALSE),"")</f>
        <v>LEICESTER</v>
      </c>
      <c r="D844" s="2" t="str">
        <f>IFERROR(VLOOKUP($A844,'Raw - F'!$B:$R,6,FALSE),"")</f>
        <v>WFA</v>
      </c>
      <c r="E844" s="2" t="str">
        <f>SUBSTITUTE(IFERROR(VLOOKUP($A844,'Raw - F'!$B:$O,9,FALSE),""),"0","")</f>
        <v>3yo+</v>
      </c>
      <c r="F844" s="2" t="str">
        <f>SUBSTITUTE(IFERROR(VLOOKUP($A844,'Raw - F'!$B:$O,7,FALSE),""),"0","")</f>
        <v>Open</v>
      </c>
      <c r="G844" s="2">
        <f>IFERROR(IF(VLOOKUP($A844,'Raw - F'!$B:$O,11,FALSE)&gt;1,VLOOKUP($A844,'Raw - F'!$B:$O,11,FALSE),IF(VLOOKUP($A844,'Raw - F'!$B:$M,12,FALSE)&lt;&gt;"",VLOOKUP($A844,'Raw - F'!$B:$M,12,FALSE),"")),"")</f>
        <v>3</v>
      </c>
      <c r="H844" s="4" t="str">
        <f>IFERROR(VLOOKUP($A844,'Raw - F'!$B:$O,13,FALSE),"")</f>
        <v>Open</v>
      </c>
      <c r="I844" s="2" t="str">
        <f>IFERROR(VLOOKUP($A844,'Raw - F'!$B:$O,10,FALSE),"")</f>
        <v>A</v>
      </c>
      <c r="J844" s="2" t="str">
        <f>IFERROR(VLOOKUP($A844,'Raw - F'!$B:$P,15,FALSE),"")</f>
        <v>1m 4f</v>
      </c>
      <c r="K844" s="16" t="str">
        <f>SUBSTITUTE(IFERROR(VLOOKUP($A844,'Raw - F'!$B:$X,23,FALSE),""),0,"")</f>
        <v xml:space="preserve"> </v>
      </c>
      <c r="L844" s="22" t="str">
        <f>IF(VLOOKUP($A844,'Raw - F'!$B:$AA,24,FALSE)="","",VLOOKUP($A844,'Raw - F'!$B:$AA,24,FALSE))</f>
        <v/>
      </c>
      <c r="M844" s="16" t="str">
        <f>SUBSTITUTE(IFERROR(VLOOKUP($A844,'Raw - F'!$B:$X,22,FALSE),""),0,"")</f>
        <v xml:space="preserve"> </v>
      </c>
      <c r="N844" s="16" t="str">
        <f>SUBSTITUTE(IFERROR(VLOOKUP($A844,'Raw - F'!$B:$X,8,FALSE),""),0,"")</f>
        <v>Conditions</v>
      </c>
      <c r="O844" s="16" t="str">
        <f>SUBSTITUTE(IFERROR(VLOOKUP($A844,'Raw - F'!$B:$AA,25,FALSE),""),0,"")</f>
        <v/>
      </c>
      <c r="P844" s="16" t="str">
        <f>SUBSTITUTE(IFERROR(VLOOKUP($A844,'Raw - F'!$B:$AA,21,FALSE),""),0,"")</f>
        <v/>
      </c>
    </row>
    <row r="845" spans="1:16" x14ac:dyDescent="0.35">
      <c r="A845">
        <v>836</v>
      </c>
      <c r="B845" s="9">
        <f>IFERROR(VLOOKUP($A845,'Raw - F'!$B:$R,2,FALSE),"")</f>
        <v>44354</v>
      </c>
      <c r="C845" s="2" t="str">
        <f>IFERROR(VLOOKUP($A845,'Raw - F'!$B:$R,3,FALSE),"")</f>
        <v>LEICESTER</v>
      </c>
      <c r="D845" s="2" t="str">
        <f>IFERROR(VLOOKUP($A845,'Raw - F'!$B:$R,6,FALSE),"")</f>
        <v>WFA</v>
      </c>
      <c r="E845" s="2" t="str">
        <f>SUBSTITUTE(IFERROR(VLOOKUP($A845,'Raw - F'!$B:$O,9,FALSE),""),"0","")</f>
        <v>3yo+</v>
      </c>
      <c r="F845" s="2" t="str">
        <f>SUBSTITUTE(IFERROR(VLOOKUP($A845,'Raw - F'!$B:$O,7,FALSE),""),"0","")</f>
        <v>Mdn</v>
      </c>
      <c r="G845" s="2">
        <f>IFERROR(IF(VLOOKUP($A845,'Raw - F'!$B:$O,11,FALSE)&gt;1,VLOOKUP($A845,'Raw - F'!$B:$O,11,FALSE),IF(VLOOKUP($A845,'Raw - F'!$B:$M,12,FALSE)&lt;&gt;"",VLOOKUP($A845,'Raw - F'!$B:$M,12,FALSE),"")),"")</f>
        <v>4</v>
      </c>
      <c r="H845" s="4" t="str">
        <f>IFERROR(VLOOKUP($A845,'Raw - F'!$B:$O,13,FALSE),"")</f>
        <v>Open</v>
      </c>
      <c r="I845" s="2" t="str">
        <f>IFERROR(VLOOKUP($A845,'Raw - F'!$B:$O,10,FALSE),"")</f>
        <v>A</v>
      </c>
      <c r="J845" s="2" t="str">
        <f>IFERROR(VLOOKUP($A845,'Raw - F'!$B:$P,15,FALSE),"")</f>
        <v>1m</v>
      </c>
      <c r="K845" s="16" t="str">
        <f>SUBSTITUTE(IFERROR(VLOOKUP($A845,'Raw - F'!$B:$X,23,FALSE),""),0,"")</f>
        <v xml:space="preserve"> </v>
      </c>
      <c r="L845" s="22" t="str">
        <f>IF(VLOOKUP($A845,'Raw - F'!$B:$AA,24,FALSE)="","",VLOOKUP($A845,'Raw - F'!$B:$AA,24,FALSE))</f>
        <v/>
      </c>
      <c r="M845" s="16" t="str">
        <f>SUBSTITUTE(IFERROR(VLOOKUP($A845,'Raw - F'!$B:$X,22,FALSE),""),0,"")</f>
        <v xml:space="preserve"> </v>
      </c>
      <c r="N845" s="16" t="str">
        <f>SUBSTITUTE(IFERROR(VLOOKUP($A845,'Raw - F'!$B:$X,8,FALSE),""),0,"")</f>
        <v/>
      </c>
      <c r="O845" s="16" t="str">
        <f>SUBSTITUTE(IFERROR(VLOOKUP($A845,'Raw - F'!$B:$AA,25,FALSE),""),0,"")</f>
        <v>EBF</v>
      </c>
      <c r="P845" s="16" t="str">
        <f>SUBSTITUTE(IFERROR(VLOOKUP($A845,'Raw - F'!$B:$AA,21,FALSE),""),0,"")</f>
        <v/>
      </c>
    </row>
    <row r="846" spans="1:16" x14ac:dyDescent="0.35">
      <c r="A846">
        <v>837</v>
      </c>
      <c r="B846" s="9">
        <f>IFERROR(VLOOKUP($A846,'Raw - F'!$B:$R,2,FALSE),"")</f>
        <v>44354</v>
      </c>
      <c r="C846" s="2" t="str">
        <f>IFERROR(VLOOKUP($A846,'Raw - F'!$B:$R,3,FALSE),"")</f>
        <v>LEICESTER</v>
      </c>
      <c r="D846" s="2" t="str">
        <f>IFERROR(VLOOKUP($A846,'Raw - F'!$B:$R,6,FALSE),"")</f>
        <v>Hcap</v>
      </c>
      <c r="E846" s="2" t="str">
        <f>SUBSTITUTE(IFERROR(VLOOKUP($A846,'Raw - F'!$B:$O,9,FALSE),""),"0","")</f>
        <v>4yo+</v>
      </c>
      <c r="F846" s="2" t="str">
        <f>SUBSTITUTE(IFERROR(VLOOKUP($A846,'Raw - F'!$B:$O,7,FALSE),""),"0","")</f>
        <v>Open</v>
      </c>
      <c r="G846" s="2">
        <f>IFERROR(IF(VLOOKUP($A846,'Raw - F'!$B:$O,11,FALSE)&gt;1,VLOOKUP($A846,'Raw - F'!$B:$O,11,FALSE),IF(VLOOKUP($A846,'Raw - F'!$B:$M,12,FALSE)&lt;&gt;"",VLOOKUP($A846,'Raw - F'!$B:$M,12,FALSE),"")),"")</f>
        <v>4</v>
      </c>
      <c r="H846" s="4" t="str">
        <f>IFERROR(VLOOKUP($A846,'Raw - F'!$B:$O,13,FALSE),"")</f>
        <v>61-80</v>
      </c>
      <c r="I846" s="2" t="str">
        <f>IFERROR(VLOOKUP($A846,'Raw - F'!$B:$O,10,FALSE),"")</f>
        <v>A</v>
      </c>
      <c r="J846" s="2" t="str">
        <f>IFERROR(VLOOKUP($A846,'Raw - F'!$B:$P,15,FALSE),"")</f>
        <v>7f</v>
      </c>
      <c r="K846" s="16" t="str">
        <f>SUBSTITUTE(IFERROR(VLOOKUP($A846,'Raw - F'!$B:$X,23,FALSE),""),0,"")</f>
        <v xml:space="preserve"> </v>
      </c>
      <c r="L846" s="22" t="str">
        <f>IF(VLOOKUP($A846,'Raw - F'!$B:$AA,24,FALSE)="","",VLOOKUP($A846,'Raw - F'!$B:$AA,24,FALSE))</f>
        <v/>
      </c>
      <c r="M846" s="16" t="str">
        <f>SUBSTITUTE(IFERROR(VLOOKUP($A846,'Raw - F'!$B:$X,22,FALSE),""),0,"")</f>
        <v xml:space="preserve"> </v>
      </c>
      <c r="N846" s="16" t="str">
        <f>SUBSTITUTE(IFERROR(VLOOKUP($A846,'Raw - F'!$B:$X,8,FALSE),""),0,"")</f>
        <v/>
      </c>
      <c r="O846" s="16" t="str">
        <f>SUBSTITUTE(IFERROR(VLOOKUP($A846,'Raw - F'!$B:$AA,25,FALSE),""),0,"")</f>
        <v/>
      </c>
      <c r="P846" s="16" t="str">
        <f>SUBSTITUTE(IFERROR(VLOOKUP($A846,'Raw - F'!$B:$AA,21,FALSE),""),0,"")</f>
        <v/>
      </c>
    </row>
    <row r="847" spans="1:16" x14ac:dyDescent="0.35">
      <c r="A847">
        <v>838</v>
      </c>
      <c r="B847" s="9">
        <f>IFERROR(VLOOKUP($A847,'Raw - F'!$B:$R,2,FALSE),"")</f>
        <v>44354</v>
      </c>
      <c r="C847" s="2" t="str">
        <f>IFERROR(VLOOKUP($A847,'Raw - F'!$B:$R,3,FALSE),"")</f>
        <v>LEICESTER</v>
      </c>
      <c r="D847" s="2" t="str">
        <f>IFERROR(VLOOKUP($A847,'Raw - F'!$B:$R,6,FALSE),"")</f>
        <v>Hcap</v>
      </c>
      <c r="E847" s="2" t="str">
        <f>SUBSTITUTE(IFERROR(VLOOKUP($A847,'Raw - F'!$B:$O,9,FALSE),""),"0","")</f>
        <v>3yo</v>
      </c>
      <c r="F847" s="2" t="str">
        <f>SUBSTITUTE(IFERROR(VLOOKUP($A847,'Raw - F'!$B:$O,7,FALSE),""),"0","")</f>
        <v>Open</v>
      </c>
      <c r="G847" s="2">
        <f>IFERROR(IF(VLOOKUP($A847,'Raw - F'!$B:$O,11,FALSE)&gt;1,VLOOKUP($A847,'Raw - F'!$B:$O,11,FALSE),IF(VLOOKUP($A847,'Raw - F'!$B:$M,12,FALSE)&lt;&gt;"",VLOOKUP($A847,'Raw - F'!$B:$M,12,FALSE),"")),"")</f>
        <v>4</v>
      </c>
      <c r="H847" s="4" t="str">
        <f>IFERROR(VLOOKUP($A847,'Raw - F'!$B:$O,13,FALSE),"")</f>
        <v>66-85</v>
      </c>
      <c r="I847" s="2" t="str">
        <f>IFERROR(VLOOKUP($A847,'Raw - F'!$B:$O,10,FALSE),"")</f>
        <v>A</v>
      </c>
      <c r="J847" s="2" t="str">
        <f>IFERROR(VLOOKUP($A847,'Raw - F'!$B:$P,15,FALSE),"")</f>
        <v>1m 2f</v>
      </c>
      <c r="K847" s="16" t="str">
        <f>SUBSTITUTE(IFERROR(VLOOKUP($A847,'Raw - F'!$B:$X,23,FALSE),""),0,"")</f>
        <v xml:space="preserve"> </v>
      </c>
      <c r="L847" s="22" t="str">
        <f>IF(VLOOKUP($A847,'Raw - F'!$B:$AA,24,FALSE)="","",VLOOKUP($A847,'Raw - F'!$B:$AA,24,FALSE))</f>
        <v/>
      </c>
      <c r="M847" s="16" t="str">
        <f>SUBSTITUTE(IFERROR(VLOOKUP($A847,'Raw - F'!$B:$X,22,FALSE),""),0,"")</f>
        <v xml:space="preserve"> </v>
      </c>
      <c r="N847" s="16" t="str">
        <f>SUBSTITUTE(IFERROR(VLOOKUP($A847,'Raw - F'!$B:$X,8,FALSE),""),0,"")</f>
        <v/>
      </c>
      <c r="O847" s="16" t="str">
        <f>SUBSTITUTE(IFERROR(VLOOKUP($A847,'Raw - F'!$B:$AA,25,FALSE),""),0,"")</f>
        <v/>
      </c>
      <c r="P847" s="16" t="str">
        <f>SUBSTITUTE(IFERROR(VLOOKUP($A847,'Raw - F'!$B:$AA,21,FALSE),""),0,"")</f>
        <v/>
      </c>
    </row>
    <row r="848" spans="1:16" x14ac:dyDescent="0.35">
      <c r="A848">
        <v>839</v>
      </c>
      <c r="B848" s="9">
        <f>IFERROR(VLOOKUP($A848,'Raw - F'!$B:$R,2,FALSE),"")</f>
        <v>44354</v>
      </c>
      <c r="C848" s="2" t="str">
        <f>IFERROR(VLOOKUP($A848,'Raw - F'!$B:$R,3,FALSE),"")</f>
        <v>LEICESTER</v>
      </c>
      <c r="D848" s="2" t="str">
        <f>IFERROR(VLOOKUP($A848,'Raw - F'!$B:$R,6,FALSE),"")</f>
        <v>WFA</v>
      </c>
      <c r="E848" s="2" t="str">
        <f>SUBSTITUTE(IFERROR(VLOOKUP($A848,'Raw - F'!$B:$O,9,FALSE),""),"0","")</f>
        <v>3-5yo</v>
      </c>
      <c r="F848" s="2" t="str">
        <f>SUBSTITUTE(IFERROR(VLOOKUP($A848,'Raw - F'!$B:$O,7,FALSE),""),"0","")</f>
        <v>Open</v>
      </c>
      <c r="G848" s="2">
        <f>IFERROR(IF(VLOOKUP($A848,'Raw - F'!$B:$O,11,FALSE)&gt;1,VLOOKUP($A848,'Raw - F'!$B:$O,11,FALSE),IF(VLOOKUP($A848,'Raw - F'!$B:$M,12,FALSE)&lt;&gt;"",VLOOKUP($A848,'Raw - F'!$B:$M,12,FALSE),"")),"")</f>
        <v>5</v>
      </c>
      <c r="H848" s="4" t="str">
        <f>IFERROR(VLOOKUP($A848,'Raw - F'!$B:$O,13,FALSE),"")</f>
        <v>Open</v>
      </c>
      <c r="I848" s="2" t="str">
        <f>IFERROR(VLOOKUP($A848,'Raw - F'!$B:$O,10,FALSE),"")</f>
        <v>A</v>
      </c>
      <c r="J848" s="2" t="str">
        <f>IFERROR(VLOOKUP($A848,'Raw - F'!$B:$P,15,FALSE),"")</f>
        <v>6f</v>
      </c>
      <c r="K848" s="16" t="str">
        <f>SUBSTITUTE(IFERROR(VLOOKUP($A848,'Raw - F'!$B:$X,23,FALSE),""),0,"")</f>
        <v xml:space="preserve"> </v>
      </c>
      <c r="L848" s="22" t="str">
        <f>IF(VLOOKUP($A848,'Raw - F'!$B:$AA,24,FALSE)="","",VLOOKUP($A848,'Raw - F'!$B:$AA,24,FALSE))</f>
        <v/>
      </c>
      <c r="M848" s="16" t="str">
        <f>SUBSTITUTE(IFERROR(VLOOKUP($A848,'Raw - F'!$B:$X,22,FALSE),""),0,"")</f>
        <v>Seller</v>
      </c>
      <c r="N848" s="16" t="str">
        <f>SUBSTITUTE(IFERROR(VLOOKUP($A848,'Raw - F'!$B:$X,8,FALSE),""),0,"")</f>
        <v/>
      </c>
      <c r="O848" s="16" t="str">
        <f>SUBSTITUTE(IFERROR(VLOOKUP($A848,'Raw - F'!$B:$AA,25,FALSE),""),0,"")</f>
        <v/>
      </c>
      <c r="P848" s="16" t="str">
        <f>SUBSTITUTE(IFERROR(VLOOKUP($A848,'Raw - F'!$B:$AA,21,FALSE),""),0,"")</f>
        <v/>
      </c>
    </row>
    <row r="849" spans="1:16" x14ac:dyDescent="0.35">
      <c r="A849">
        <v>840</v>
      </c>
      <c r="B849" s="9">
        <f>IFERROR(VLOOKUP($A849,'Raw - F'!$B:$R,2,FALSE),"")</f>
        <v>44354</v>
      </c>
      <c r="C849" s="2" t="str">
        <f>IFERROR(VLOOKUP($A849,'Raw - F'!$B:$R,3,FALSE),"")</f>
        <v>LEICESTER</v>
      </c>
      <c r="D849" s="2" t="str">
        <f>IFERROR(VLOOKUP($A849,'Raw - F'!$B:$R,6,FALSE),"")</f>
        <v>WFA</v>
      </c>
      <c r="E849" s="2" t="str">
        <f>SUBSTITUTE(IFERROR(VLOOKUP($A849,'Raw - F'!$B:$O,9,FALSE),""),"0","")</f>
        <v>2yo</v>
      </c>
      <c r="F849" s="2" t="str">
        <f>SUBSTITUTE(IFERROR(VLOOKUP($A849,'Raw - F'!$B:$O,7,FALSE),""),"0","")</f>
        <v>Mdn</v>
      </c>
      <c r="G849" s="2">
        <f>IFERROR(IF(VLOOKUP($A849,'Raw - F'!$B:$O,11,FALSE)&gt;1,VLOOKUP($A849,'Raw - F'!$B:$O,11,FALSE),IF(VLOOKUP($A849,'Raw - F'!$B:$M,12,FALSE)&lt;&gt;"",VLOOKUP($A849,'Raw - F'!$B:$M,12,FALSE),"")),"")</f>
        <v>5</v>
      </c>
      <c r="H849" s="4" t="str">
        <f>IFERROR(VLOOKUP($A849,'Raw - F'!$B:$O,13,FALSE),"")</f>
        <v>Open</v>
      </c>
      <c r="I849" s="2" t="str">
        <f>IFERROR(VLOOKUP($A849,'Raw - F'!$B:$O,10,FALSE),"")</f>
        <v>A</v>
      </c>
      <c r="J849" s="2" t="str">
        <f>IFERROR(VLOOKUP($A849,'Raw - F'!$B:$P,15,FALSE),"")</f>
        <v>6f</v>
      </c>
      <c r="K849" s="16" t="str">
        <f>SUBSTITUTE(IFERROR(VLOOKUP($A849,'Raw - F'!$B:$X,23,FALSE),""),0,"")</f>
        <v>Rest.</v>
      </c>
      <c r="L849" s="22" t="str">
        <f>IF(VLOOKUP($A849,'Raw - F'!$B:$AA,24,FALSE)="","",VLOOKUP($A849,'Raw - F'!$B:$AA,24,FALSE))</f>
        <v>C</v>
      </c>
      <c r="M849" s="16" t="str">
        <f>SUBSTITUTE(IFERROR(VLOOKUP($A849,'Raw - F'!$B:$X,22,FALSE),""),0,"")</f>
        <v xml:space="preserve"> </v>
      </c>
      <c r="N849" s="16" t="str">
        <f>SUBSTITUTE(IFERROR(VLOOKUP($A849,'Raw - F'!$B:$X,8,FALSE),""),0,"")</f>
        <v/>
      </c>
      <c r="O849" s="16" t="str">
        <f>SUBSTITUTE(IFERROR(VLOOKUP($A849,'Raw - F'!$B:$AA,25,FALSE),""),0,"")</f>
        <v/>
      </c>
      <c r="P849" s="16" t="str">
        <f>SUBSTITUTE(IFERROR(VLOOKUP($A849,'Raw - F'!$B:$AA,21,FALSE),""),0,"")</f>
        <v/>
      </c>
    </row>
    <row r="850" spans="1:16" x14ac:dyDescent="0.35">
      <c r="A850">
        <v>841</v>
      </c>
      <c r="B850" s="9">
        <f>IFERROR(VLOOKUP($A850,'Raw - F'!$B:$R,2,FALSE),"")</f>
        <v>44354</v>
      </c>
      <c r="C850" s="2" t="str">
        <f>IFERROR(VLOOKUP($A850,'Raw - F'!$B:$R,3,FALSE),"")</f>
        <v>LEICESTER</v>
      </c>
      <c r="D850" s="2" t="str">
        <f>IFERROR(VLOOKUP($A850,'Raw - F'!$B:$R,6,FALSE),"")</f>
        <v>Hcap</v>
      </c>
      <c r="E850" s="2" t="str">
        <f>SUBSTITUTE(IFERROR(VLOOKUP($A850,'Raw - F'!$B:$O,9,FALSE),""),"0","")</f>
        <v>3yo</v>
      </c>
      <c r="F850" s="2" t="str">
        <f>SUBSTITUTE(IFERROR(VLOOKUP($A850,'Raw - F'!$B:$O,7,FALSE),""),"0","")</f>
        <v>Open</v>
      </c>
      <c r="G850" s="2">
        <f>IFERROR(IF(VLOOKUP($A850,'Raw - F'!$B:$O,11,FALSE)&gt;1,VLOOKUP($A850,'Raw - F'!$B:$O,11,FALSE),IF(VLOOKUP($A850,'Raw - F'!$B:$M,12,FALSE)&lt;&gt;"",VLOOKUP($A850,'Raw - F'!$B:$M,12,FALSE),"")),"")</f>
        <v>6</v>
      </c>
      <c r="H850" s="4" t="str">
        <f>IFERROR(VLOOKUP($A850,'Raw - F'!$B:$O,13,FALSE),"")</f>
        <v>46-65</v>
      </c>
      <c r="I850" s="2" t="str">
        <f>IFERROR(VLOOKUP($A850,'Raw - F'!$B:$O,10,FALSE),"")</f>
        <v>A</v>
      </c>
      <c r="J850" s="2" t="str">
        <f>IFERROR(VLOOKUP($A850,'Raw - F'!$B:$P,15,FALSE),"")</f>
        <v>7f</v>
      </c>
      <c r="K850" s="16" t="str">
        <f>SUBSTITUTE(IFERROR(VLOOKUP($A850,'Raw - F'!$B:$X,23,FALSE),""),0,"")</f>
        <v xml:space="preserve"> </v>
      </c>
      <c r="L850" s="22" t="str">
        <f>IF(VLOOKUP($A850,'Raw - F'!$B:$AA,24,FALSE)="","",VLOOKUP($A850,'Raw - F'!$B:$AA,24,FALSE))</f>
        <v/>
      </c>
      <c r="M850" s="16" t="str">
        <f>SUBSTITUTE(IFERROR(VLOOKUP($A850,'Raw - F'!$B:$X,22,FALSE),""),0,"")</f>
        <v xml:space="preserve"> </v>
      </c>
      <c r="N850" s="16" t="str">
        <f>SUBSTITUTE(IFERROR(VLOOKUP($A850,'Raw - F'!$B:$X,8,FALSE),""),0,"")</f>
        <v/>
      </c>
      <c r="O850" s="16" t="str">
        <f>SUBSTITUTE(IFERROR(VLOOKUP($A850,'Raw - F'!$B:$AA,25,FALSE),""),0,"")</f>
        <v/>
      </c>
      <c r="P850" s="16" t="str">
        <f>SUBSTITUTE(IFERROR(VLOOKUP($A850,'Raw - F'!$B:$AA,21,FALSE),""),0,"")</f>
        <v/>
      </c>
    </row>
    <row r="851" spans="1:16" x14ac:dyDescent="0.35">
      <c r="A851">
        <v>842</v>
      </c>
      <c r="B851" s="9">
        <f>IFERROR(VLOOKUP($A851,'Raw - F'!$B:$R,2,FALSE),"")</f>
        <v>44354</v>
      </c>
      <c r="C851" s="2" t="str">
        <f>IFERROR(VLOOKUP($A851,'Raw - F'!$B:$R,3,FALSE),"")</f>
        <v>LINGFIELD PARK</v>
      </c>
      <c r="D851" s="2" t="str">
        <f>IFERROR(VLOOKUP($A851,'Raw - F'!$B:$R,6,FALSE),"")</f>
        <v>Hcap</v>
      </c>
      <c r="E851" s="2" t="str">
        <f>SUBSTITUTE(IFERROR(VLOOKUP($A851,'Raw - F'!$B:$O,9,FALSE),""),"0","")</f>
        <v>4yo+</v>
      </c>
      <c r="F851" s="2" t="str">
        <f>SUBSTITUTE(IFERROR(VLOOKUP($A851,'Raw - F'!$B:$O,7,FALSE),""),"0","")</f>
        <v>Open</v>
      </c>
      <c r="G851" s="2">
        <f>IFERROR(IF(VLOOKUP($A851,'Raw - F'!$B:$O,11,FALSE)&gt;1,VLOOKUP($A851,'Raw - F'!$B:$O,11,FALSE),IF(VLOOKUP($A851,'Raw - F'!$B:$M,12,FALSE)&lt;&gt;"",VLOOKUP($A851,'Raw - F'!$B:$M,12,FALSE),"")),"")</f>
        <v>4</v>
      </c>
      <c r="H851" s="4" t="str">
        <f>IFERROR(VLOOKUP($A851,'Raw - F'!$B:$O,13,FALSE),"")</f>
        <v>61-80</v>
      </c>
      <c r="I851" s="2" t="str">
        <f>IFERROR(VLOOKUP($A851,'Raw - F'!$B:$O,10,FALSE),"")</f>
        <v>A</v>
      </c>
      <c r="J851" s="2" t="str">
        <f>IFERROR(VLOOKUP($A851,'Raw - F'!$B:$P,15,FALSE),"")</f>
        <v>6f</v>
      </c>
      <c r="K851" s="16" t="str">
        <f>SUBSTITUTE(IFERROR(VLOOKUP($A851,'Raw - F'!$B:$X,23,FALSE),""),0,"")</f>
        <v xml:space="preserve"> </v>
      </c>
      <c r="L851" s="22" t="str">
        <f>IF(VLOOKUP($A851,'Raw - F'!$B:$AA,24,FALSE)="","",VLOOKUP($A851,'Raw - F'!$B:$AA,24,FALSE))</f>
        <v/>
      </c>
      <c r="M851" s="16" t="str">
        <f>SUBSTITUTE(IFERROR(VLOOKUP($A851,'Raw - F'!$B:$X,22,FALSE),""),0,"")</f>
        <v xml:space="preserve"> </v>
      </c>
      <c r="N851" s="16" t="str">
        <f>SUBSTITUTE(IFERROR(VLOOKUP($A851,'Raw - F'!$B:$X,8,FALSE),""),0,"")</f>
        <v/>
      </c>
      <c r="O851" s="16" t="str">
        <f>SUBSTITUTE(IFERROR(VLOOKUP($A851,'Raw - F'!$B:$AA,25,FALSE),""),0,"")</f>
        <v/>
      </c>
      <c r="P851" s="16" t="str">
        <f>SUBSTITUTE(IFERROR(VLOOKUP($A851,'Raw - F'!$B:$AA,21,FALSE),""),0,"")</f>
        <v/>
      </c>
    </row>
    <row r="852" spans="1:16" x14ac:dyDescent="0.35">
      <c r="A852">
        <v>843</v>
      </c>
      <c r="B852" s="9">
        <f>IFERROR(VLOOKUP($A852,'Raw - F'!$B:$R,2,FALSE),"")</f>
        <v>44354</v>
      </c>
      <c r="C852" s="2" t="str">
        <f>IFERROR(VLOOKUP($A852,'Raw - F'!$B:$R,3,FALSE),"")</f>
        <v>LINGFIELD PARK</v>
      </c>
      <c r="D852" s="2" t="str">
        <f>IFERROR(VLOOKUP($A852,'Raw - F'!$B:$R,6,FALSE),"")</f>
        <v>WFA</v>
      </c>
      <c r="E852" s="2" t="str">
        <f>SUBSTITUTE(IFERROR(VLOOKUP($A852,'Raw - F'!$B:$O,9,FALSE),""),"0","")</f>
        <v>2yo</v>
      </c>
      <c r="F852" s="2" t="str">
        <f>SUBSTITUTE(IFERROR(VLOOKUP($A852,'Raw - F'!$B:$O,7,FALSE),""),"0","")</f>
        <v>Mdn</v>
      </c>
      <c r="G852" s="2">
        <f>IFERROR(IF(VLOOKUP($A852,'Raw - F'!$B:$O,11,FALSE)&gt;1,VLOOKUP($A852,'Raw - F'!$B:$O,11,FALSE),IF(VLOOKUP($A852,'Raw - F'!$B:$M,12,FALSE)&lt;&gt;"",VLOOKUP($A852,'Raw - F'!$B:$M,12,FALSE),"")),"")</f>
        <v>5</v>
      </c>
      <c r="H852" s="4" t="str">
        <f>IFERROR(VLOOKUP($A852,'Raw - F'!$B:$O,13,FALSE),"")</f>
        <v>Open</v>
      </c>
      <c r="I852" s="2" t="str">
        <f>IFERROR(VLOOKUP($A852,'Raw - F'!$B:$O,10,FALSE),"")</f>
        <v>A</v>
      </c>
      <c r="J852" s="2" t="str">
        <f>IFERROR(VLOOKUP($A852,'Raw - F'!$B:$P,15,FALSE),"")</f>
        <v>5f</v>
      </c>
      <c r="K852" s="16" t="str">
        <f>SUBSTITUTE(IFERROR(VLOOKUP($A852,'Raw - F'!$B:$X,23,FALSE),""),0,"")</f>
        <v>Rest.</v>
      </c>
      <c r="L852" s="22" t="str">
        <f>IF(VLOOKUP($A852,'Raw - F'!$B:$AA,24,FALSE)="","",VLOOKUP($A852,'Raw - F'!$B:$AA,24,FALSE))</f>
        <v>C</v>
      </c>
      <c r="M852" s="16" t="str">
        <f>SUBSTITUTE(IFERROR(VLOOKUP($A852,'Raw - F'!$B:$X,22,FALSE),""),0,"")</f>
        <v xml:space="preserve"> </v>
      </c>
      <c r="N852" s="16" t="str">
        <f>SUBSTITUTE(IFERROR(VLOOKUP($A852,'Raw - F'!$B:$X,8,FALSE),""),0,"")</f>
        <v/>
      </c>
      <c r="O852" s="16" t="str">
        <f>SUBSTITUTE(IFERROR(VLOOKUP($A852,'Raw - F'!$B:$AA,25,FALSE),""),0,"")</f>
        <v/>
      </c>
      <c r="P852" s="16" t="str">
        <f>SUBSTITUTE(IFERROR(VLOOKUP($A852,'Raw - F'!$B:$AA,21,FALSE),""),0,"")</f>
        <v/>
      </c>
    </row>
    <row r="853" spans="1:16" x14ac:dyDescent="0.35">
      <c r="A853">
        <v>844</v>
      </c>
      <c r="B853" s="9">
        <f>IFERROR(VLOOKUP($A853,'Raw - F'!$B:$R,2,FALSE),"")</f>
        <v>44354</v>
      </c>
      <c r="C853" s="2" t="str">
        <f>IFERROR(VLOOKUP($A853,'Raw - F'!$B:$R,3,FALSE),"")</f>
        <v>LINGFIELD PARK</v>
      </c>
      <c r="D853" s="2" t="str">
        <f>IFERROR(VLOOKUP($A853,'Raw - F'!$B:$R,6,FALSE),"")</f>
        <v>Hcap</v>
      </c>
      <c r="E853" s="2" t="str">
        <f>SUBSTITUTE(IFERROR(VLOOKUP($A853,'Raw - F'!$B:$O,9,FALSE),""),"0","")</f>
        <v>3yo+</v>
      </c>
      <c r="F853" s="2" t="str">
        <f>SUBSTITUTE(IFERROR(VLOOKUP($A853,'Raw - F'!$B:$O,7,FALSE),""),"0","")</f>
        <v>Open</v>
      </c>
      <c r="G853" s="2">
        <f>IFERROR(IF(VLOOKUP($A853,'Raw - F'!$B:$O,11,FALSE)&gt;1,VLOOKUP($A853,'Raw - F'!$B:$O,11,FALSE),IF(VLOOKUP($A853,'Raw - F'!$B:$M,12,FALSE)&lt;&gt;"",VLOOKUP($A853,'Raw - F'!$B:$M,12,FALSE),"")),"")</f>
        <v>6</v>
      </c>
      <c r="H853" s="4" t="str">
        <f>IFERROR(VLOOKUP($A853,'Raw - F'!$B:$O,13,FALSE),"")</f>
        <v>46-65</v>
      </c>
      <c r="I853" s="2" t="str">
        <f>IFERROR(VLOOKUP($A853,'Raw - F'!$B:$O,10,FALSE),"")</f>
        <v>A</v>
      </c>
      <c r="J853" s="2" t="str">
        <f>IFERROR(VLOOKUP($A853,'Raw - F'!$B:$P,15,FALSE),"")</f>
        <v>5f</v>
      </c>
      <c r="K853" s="16" t="str">
        <f>SUBSTITUTE(IFERROR(VLOOKUP($A853,'Raw - F'!$B:$X,23,FALSE),""),0,"")</f>
        <v xml:space="preserve"> </v>
      </c>
      <c r="L853" s="22" t="str">
        <f>IF(VLOOKUP($A853,'Raw - F'!$B:$AA,24,FALSE)="","",VLOOKUP($A853,'Raw - F'!$B:$AA,24,FALSE))</f>
        <v/>
      </c>
      <c r="M853" s="16" t="str">
        <f>SUBSTITUTE(IFERROR(VLOOKUP($A853,'Raw - F'!$B:$X,22,FALSE),""),0,"")</f>
        <v xml:space="preserve"> </v>
      </c>
      <c r="N853" s="16" t="str">
        <f>SUBSTITUTE(IFERROR(VLOOKUP($A853,'Raw - F'!$B:$X,8,FALSE),""),0,"")</f>
        <v/>
      </c>
      <c r="O853" s="16" t="str">
        <f>SUBSTITUTE(IFERROR(VLOOKUP($A853,'Raw - F'!$B:$AA,25,FALSE),""),0,"")</f>
        <v/>
      </c>
      <c r="P853" s="16" t="str">
        <f>SUBSTITUTE(IFERROR(VLOOKUP($A853,'Raw - F'!$B:$AA,21,FALSE),""),0,"")</f>
        <v/>
      </c>
    </row>
    <row r="854" spans="1:16" x14ac:dyDescent="0.35">
      <c r="A854">
        <v>845</v>
      </c>
      <c r="B854" s="9">
        <f>IFERROR(VLOOKUP($A854,'Raw - F'!$B:$R,2,FALSE),"")</f>
        <v>44354</v>
      </c>
      <c r="C854" s="2" t="str">
        <f>IFERROR(VLOOKUP($A854,'Raw - F'!$B:$R,3,FALSE),"")</f>
        <v>LINGFIELD PARK</v>
      </c>
      <c r="D854" s="2" t="str">
        <f>IFERROR(VLOOKUP($A854,'Raw - F'!$B:$R,6,FALSE),"")</f>
        <v>WFA</v>
      </c>
      <c r="E854" s="2" t="str">
        <f>SUBSTITUTE(IFERROR(VLOOKUP($A854,'Raw - F'!$B:$O,9,FALSE),""),"0","")</f>
        <v>3yo+</v>
      </c>
      <c r="F854" s="2" t="str">
        <f>SUBSTITUTE(IFERROR(VLOOKUP($A854,'Raw - F'!$B:$O,7,FALSE),""),"0","")</f>
        <v>Nov</v>
      </c>
      <c r="G854" s="2">
        <f>IFERROR(IF(VLOOKUP($A854,'Raw - F'!$B:$O,11,FALSE)&gt;1,VLOOKUP($A854,'Raw - F'!$B:$O,11,FALSE),IF(VLOOKUP($A854,'Raw - F'!$B:$M,12,FALSE)&lt;&gt;"",VLOOKUP($A854,'Raw - F'!$B:$M,12,FALSE),"")),"")</f>
        <v>5</v>
      </c>
      <c r="H854" s="4" t="str">
        <f>IFERROR(VLOOKUP($A854,'Raw - F'!$B:$O,13,FALSE),"")</f>
        <v>Open</v>
      </c>
      <c r="I854" s="2" t="str">
        <f>IFERROR(VLOOKUP($A854,'Raw - F'!$B:$O,10,FALSE),"")</f>
        <v>F</v>
      </c>
      <c r="J854" s="2" t="str">
        <f>IFERROR(VLOOKUP($A854,'Raw - F'!$B:$P,15,FALSE),"")</f>
        <v>6f</v>
      </c>
      <c r="K854" s="16" t="str">
        <f>SUBSTITUTE(IFERROR(VLOOKUP($A854,'Raw - F'!$B:$X,23,FALSE),""),0,"")</f>
        <v>Auct</v>
      </c>
      <c r="L854" s="22" t="str">
        <f>IF(VLOOKUP($A854,'Raw - F'!$B:$AA,24,FALSE)="","",VLOOKUP($A854,'Raw - F'!$B:$AA,24,FALSE))</f>
        <v>N/A</v>
      </c>
      <c r="M854" s="16" t="str">
        <f>SUBSTITUTE(IFERROR(VLOOKUP($A854,'Raw - F'!$B:$X,22,FALSE),""),0,"")</f>
        <v xml:space="preserve"> </v>
      </c>
      <c r="N854" s="16" t="str">
        <f>SUBSTITUTE(IFERROR(VLOOKUP($A854,'Raw - F'!$B:$X,8,FALSE),""),0,"")</f>
        <v/>
      </c>
      <c r="O854" s="16" t="str">
        <f>SUBSTITUTE(IFERROR(VLOOKUP($A854,'Raw - F'!$B:$AA,25,FALSE),""),0,"")</f>
        <v/>
      </c>
      <c r="P854" s="16" t="str">
        <f>SUBSTITUTE(IFERROR(VLOOKUP($A854,'Raw - F'!$B:$AA,21,FALSE),""),0,"")</f>
        <v/>
      </c>
    </row>
    <row r="855" spans="1:16" x14ac:dyDescent="0.35">
      <c r="A855">
        <v>846</v>
      </c>
      <c r="B855" s="9">
        <f>IFERROR(VLOOKUP($A855,'Raw - F'!$B:$R,2,FALSE),"")</f>
        <v>44354</v>
      </c>
      <c r="C855" s="2" t="str">
        <f>IFERROR(VLOOKUP($A855,'Raw - F'!$B:$R,3,FALSE),"")</f>
        <v>LINGFIELD PARK</v>
      </c>
      <c r="D855" s="2" t="str">
        <f>IFERROR(VLOOKUP($A855,'Raw - F'!$B:$R,6,FALSE),"")</f>
        <v>Hcap</v>
      </c>
      <c r="E855" s="2" t="str">
        <f>SUBSTITUTE(IFERROR(VLOOKUP($A855,'Raw - F'!$B:$O,9,FALSE),""),"0","")</f>
        <v>3yo</v>
      </c>
      <c r="F855" s="2" t="str">
        <f>SUBSTITUTE(IFERROR(VLOOKUP($A855,'Raw - F'!$B:$O,7,FALSE),""),"0","")</f>
        <v>Open</v>
      </c>
      <c r="G855" s="2">
        <f>IFERROR(IF(VLOOKUP($A855,'Raw - F'!$B:$O,11,FALSE)&gt;1,VLOOKUP($A855,'Raw - F'!$B:$O,11,FALSE),IF(VLOOKUP($A855,'Raw - F'!$B:$M,12,FALSE)&lt;&gt;"",VLOOKUP($A855,'Raw - F'!$B:$M,12,FALSE),"")),"")</f>
        <v>6</v>
      </c>
      <c r="H855" s="4" t="str">
        <f>IFERROR(VLOOKUP($A855,'Raw - F'!$B:$O,13,FALSE),"")</f>
        <v>46-60</v>
      </c>
      <c r="I855" s="2" t="str">
        <f>IFERROR(VLOOKUP($A855,'Raw - F'!$B:$O,10,FALSE),"")</f>
        <v>A</v>
      </c>
      <c r="J855" s="2" t="str">
        <f>IFERROR(VLOOKUP($A855,'Raw - F'!$B:$P,15,FALSE),"")</f>
        <v>1m 4f</v>
      </c>
      <c r="K855" s="16" t="str">
        <f>SUBSTITUTE(IFERROR(VLOOKUP($A855,'Raw - F'!$B:$X,23,FALSE),""),0,"")</f>
        <v xml:space="preserve"> </v>
      </c>
      <c r="L855" s="22" t="str">
        <f>IF(VLOOKUP($A855,'Raw - F'!$B:$AA,24,FALSE)="","",VLOOKUP($A855,'Raw - F'!$B:$AA,24,FALSE))</f>
        <v/>
      </c>
      <c r="M855" s="16" t="str">
        <f>SUBSTITUTE(IFERROR(VLOOKUP($A855,'Raw - F'!$B:$X,22,FALSE),""),0,"")</f>
        <v xml:space="preserve"> </v>
      </c>
      <c r="N855" s="16" t="str">
        <f>SUBSTITUTE(IFERROR(VLOOKUP($A855,'Raw - F'!$B:$X,8,FALSE),""),0,"")</f>
        <v/>
      </c>
      <c r="O855" s="16" t="str">
        <f>SUBSTITUTE(IFERROR(VLOOKUP($A855,'Raw - F'!$B:$AA,25,FALSE),""),0,"")</f>
        <v/>
      </c>
      <c r="P855" s="16" t="str">
        <f>SUBSTITUTE(IFERROR(VLOOKUP($A855,'Raw - F'!$B:$AA,21,FALSE),""),0,"")</f>
        <v/>
      </c>
    </row>
    <row r="856" spans="1:16" x14ac:dyDescent="0.35">
      <c r="A856">
        <v>847</v>
      </c>
      <c r="B856" s="9">
        <f>IFERROR(VLOOKUP($A856,'Raw - F'!$B:$R,2,FALSE),"")</f>
        <v>44354</v>
      </c>
      <c r="C856" s="2" t="str">
        <f>IFERROR(VLOOKUP($A856,'Raw - F'!$B:$R,3,FALSE),"")</f>
        <v>LINGFIELD PARK</v>
      </c>
      <c r="D856" s="2" t="str">
        <f>IFERROR(VLOOKUP($A856,'Raw - F'!$B:$R,6,FALSE),"")</f>
        <v>Hcap</v>
      </c>
      <c r="E856" s="2" t="str">
        <f>SUBSTITUTE(IFERROR(VLOOKUP($A856,'Raw - F'!$B:$O,9,FALSE),""),"0","")</f>
        <v>4yo+</v>
      </c>
      <c r="F856" s="2" t="str">
        <f>SUBSTITUTE(IFERROR(VLOOKUP($A856,'Raw - F'!$B:$O,7,FALSE),""),"0","")</f>
        <v>Open</v>
      </c>
      <c r="G856" s="2">
        <f>IFERROR(IF(VLOOKUP($A856,'Raw - F'!$B:$O,11,FALSE)&gt;1,VLOOKUP($A856,'Raw - F'!$B:$O,11,FALSE),IF(VLOOKUP($A856,'Raw - F'!$B:$M,12,FALSE)&lt;&gt;"",VLOOKUP($A856,'Raw - F'!$B:$M,12,FALSE),"")),"")</f>
        <v>6</v>
      </c>
      <c r="H856" s="4" t="str">
        <f>IFERROR(VLOOKUP($A856,'Raw - F'!$B:$O,13,FALSE),"")</f>
        <v>46-55</v>
      </c>
      <c r="I856" s="2" t="str">
        <f>IFERROR(VLOOKUP($A856,'Raw - F'!$B:$O,10,FALSE),"")</f>
        <v>A</v>
      </c>
      <c r="J856" s="2" t="str">
        <f>IFERROR(VLOOKUP($A856,'Raw - F'!$B:$P,15,FALSE),"")</f>
        <v>1m</v>
      </c>
      <c r="K856" s="16" t="str">
        <f>SUBSTITUTE(IFERROR(VLOOKUP($A856,'Raw - F'!$B:$X,23,FALSE),""),0,"")</f>
        <v xml:space="preserve"> </v>
      </c>
      <c r="L856" s="22" t="str">
        <f>IF(VLOOKUP($A856,'Raw - F'!$B:$AA,24,FALSE)="","",VLOOKUP($A856,'Raw - F'!$B:$AA,24,FALSE))</f>
        <v/>
      </c>
      <c r="M856" s="16" t="str">
        <f>SUBSTITUTE(IFERROR(VLOOKUP($A856,'Raw - F'!$B:$X,22,FALSE),""),0,"")</f>
        <v xml:space="preserve"> </v>
      </c>
      <c r="N856" s="16" t="str">
        <f>SUBSTITUTE(IFERROR(VLOOKUP($A856,'Raw - F'!$B:$X,8,FALSE),""),0,"")</f>
        <v/>
      </c>
      <c r="O856" s="16" t="str">
        <f>SUBSTITUTE(IFERROR(VLOOKUP($A856,'Raw - F'!$B:$AA,25,FALSE),""),0,"")</f>
        <v/>
      </c>
      <c r="P856" s="16" t="str">
        <f>SUBSTITUTE(IFERROR(VLOOKUP($A856,'Raw - F'!$B:$AA,21,FALSE),""),0,"")</f>
        <v>Amtr</v>
      </c>
    </row>
    <row r="857" spans="1:16" x14ac:dyDescent="0.35">
      <c r="A857">
        <v>848</v>
      </c>
      <c r="B857" s="9">
        <f>IFERROR(VLOOKUP($A857,'Raw - F'!$B:$R,2,FALSE),"")</f>
        <v>44354</v>
      </c>
      <c r="C857" s="2" t="str">
        <f>IFERROR(VLOOKUP($A857,'Raw - F'!$B:$R,3,FALSE),"")</f>
        <v>LINGFIELD PARK</v>
      </c>
      <c r="D857" s="2" t="str">
        <f>IFERROR(VLOOKUP($A857,'Raw - F'!$B:$R,6,FALSE),"")</f>
        <v>Hcap</v>
      </c>
      <c r="E857" s="2" t="str">
        <f>SUBSTITUTE(IFERROR(VLOOKUP($A857,'Raw - F'!$B:$O,9,FALSE),""),"0","")</f>
        <v>3yo</v>
      </c>
      <c r="F857" s="2" t="str">
        <f>SUBSTITUTE(IFERROR(VLOOKUP($A857,'Raw - F'!$B:$O,7,FALSE),""),"0","")</f>
        <v>Open</v>
      </c>
      <c r="G857" s="2">
        <f>IFERROR(IF(VLOOKUP($A857,'Raw - F'!$B:$O,11,FALSE)&gt;1,VLOOKUP($A857,'Raw - F'!$B:$O,11,FALSE),IF(VLOOKUP($A857,'Raw - F'!$B:$M,12,FALSE)&lt;&gt;"",VLOOKUP($A857,'Raw - F'!$B:$M,12,FALSE),"")),"")</f>
        <v>6</v>
      </c>
      <c r="H857" s="4" t="str">
        <f>IFERROR(VLOOKUP($A857,'Raw - F'!$B:$O,13,FALSE),"")</f>
        <v>46-65</v>
      </c>
      <c r="I857" s="2" t="str">
        <f>IFERROR(VLOOKUP($A857,'Raw - F'!$B:$O,10,FALSE),"")</f>
        <v>A</v>
      </c>
      <c r="J857" s="2" t="str">
        <f>IFERROR(VLOOKUP($A857,'Raw - F'!$B:$P,15,FALSE),"")</f>
        <v>1m 2f</v>
      </c>
      <c r="K857" s="16" t="str">
        <f>SUBSTITUTE(IFERROR(VLOOKUP($A857,'Raw - F'!$B:$X,23,FALSE),""),0,"")</f>
        <v xml:space="preserve"> </v>
      </c>
      <c r="L857" s="22" t="str">
        <f>IF(VLOOKUP($A857,'Raw - F'!$B:$AA,24,FALSE)="","",VLOOKUP($A857,'Raw - F'!$B:$AA,24,FALSE))</f>
        <v/>
      </c>
      <c r="M857" s="16" t="str">
        <f>SUBSTITUTE(IFERROR(VLOOKUP($A857,'Raw - F'!$B:$X,22,FALSE),""),0,"")</f>
        <v xml:space="preserve"> </v>
      </c>
      <c r="N857" s="16" t="str">
        <f>SUBSTITUTE(IFERROR(VLOOKUP($A857,'Raw - F'!$B:$X,8,FALSE),""),0,"")</f>
        <v/>
      </c>
      <c r="O857" s="16" t="str">
        <f>SUBSTITUTE(IFERROR(VLOOKUP($A857,'Raw - F'!$B:$AA,25,FALSE),""),0,"")</f>
        <v/>
      </c>
      <c r="P857" s="16" t="str">
        <f>SUBSTITUTE(IFERROR(VLOOKUP($A857,'Raw - F'!$B:$AA,21,FALSE),""),0,"")</f>
        <v/>
      </c>
    </row>
    <row r="858" spans="1:16" x14ac:dyDescent="0.35">
      <c r="A858">
        <v>849</v>
      </c>
      <c r="B858" s="9">
        <f>IFERROR(VLOOKUP($A858,'Raw - F'!$B:$R,2,FALSE),"")</f>
        <v>44354</v>
      </c>
      <c r="C858" s="2" t="str">
        <f>IFERROR(VLOOKUP($A858,'Raw - F'!$B:$R,3,FALSE),"")</f>
        <v>PONTEFRACT</v>
      </c>
      <c r="D858" s="2" t="str">
        <f>IFERROR(VLOOKUP($A858,'Raw - F'!$B:$R,6,FALSE),"")</f>
        <v>Hcap</v>
      </c>
      <c r="E858" s="2" t="str">
        <f>SUBSTITUTE(IFERROR(VLOOKUP($A858,'Raw - F'!$B:$O,9,FALSE),""),"0","")</f>
        <v>4yo+</v>
      </c>
      <c r="F858" s="2" t="str">
        <f>SUBSTITUTE(IFERROR(VLOOKUP($A858,'Raw - F'!$B:$O,7,FALSE),""),"0","")</f>
        <v>Open</v>
      </c>
      <c r="G858" s="2">
        <f>IFERROR(IF(VLOOKUP($A858,'Raw - F'!$B:$O,11,FALSE)&gt;1,VLOOKUP($A858,'Raw - F'!$B:$O,11,FALSE),IF(VLOOKUP($A858,'Raw - F'!$B:$M,12,FALSE)&lt;&gt;"",VLOOKUP($A858,'Raw - F'!$B:$M,12,FALSE),"")),"")</f>
        <v>6</v>
      </c>
      <c r="H858" s="4" t="str">
        <f>IFERROR(VLOOKUP($A858,'Raw - F'!$B:$O,13,FALSE),"")</f>
        <v>46-65</v>
      </c>
      <c r="I858" s="2" t="str">
        <f>IFERROR(VLOOKUP($A858,'Raw - F'!$B:$O,10,FALSE),"")</f>
        <v>A</v>
      </c>
      <c r="J858" s="2" t="str">
        <f>IFERROR(VLOOKUP($A858,'Raw - F'!$B:$P,15,FALSE),"")</f>
        <v>1m 2f</v>
      </c>
      <c r="K858" s="16" t="str">
        <f>SUBSTITUTE(IFERROR(VLOOKUP($A858,'Raw - F'!$B:$X,23,FALSE),""),0,"")</f>
        <v/>
      </c>
      <c r="L858" s="22" t="str">
        <f>IF(VLOOKUP($A858,'Raw - F'!$B:$AA,24,FALSE)="","",VLOOKUP($A858,'Raw - F'!$B:$AA,24,FALSE))</f>
        <v/>
      </c>
      <c r="M858" s="16" t="str">
        <f>SUBSTITUTE(IFERROR(VLOOKUP($A858,'Raw - F'!$B:$X,22,FALSE),""),0,"")</f>
        <v/>
      </c>
      <c r="N858" s="16" t="str">
        <f>SUBSTITUTE(IFERROR(VLOOKUP($A858,'Raw - F'!$B:$X,8,FALSE),""),0,"")</f>
        <v/>
      </c>
      <c r="O858" s="16" t="str">
        <f>SUBSTITUTE(IFERROR(VLOOKUP($A858,'Raw - F'!$B:$AA,25,FALSE),""),0,"")</f>
        <v/>
      </c>
      <c r="P858" s="16" t="str">
        <f>SUBSTITUTE(IFERROR(VLOOKUP($A858,'Raw - F'!$B:$AA,21,FALSE),""),0,"")</f>
        <v/>
      </c>
    </row>
    <row r="859" spans="1:16" x14ac:dyDescent="0.35">
      <c r="A859">
        <v>850</v>
      </c>
      <c r="B859" s="9">
        <f>IFERROR(VLOOKUP($A859,'Raw - F'!$B:$R,2,FALSE),"")</f>
        <v>44354</v>
      </c>
      <c r="C859" s="2" t="str">
        <f>IFERROR(VLOOKUP($A859,'Raw - F'!$B:$R,3,FALSE),"")</f>
        <v>PONTEFRACT</v>
      </c>
      <c r="D859" s="2" t="str">
        <f>IFERROR(VLOOKUP($A859,'Raw - F'!$B:$R,6,FALSE),"")</f>
        <v>Hcap</v>
      </c>
      <c r="E859" s="2" t="str">
        <f>SUBSTITUTE(IFERROR(VLOOKUP($A859,'Raw - F'!$B:$O,9,FALSE),""),"0","")</f>
        <v>4yo+</v>
      </c>
      <c r="F859" s="2" t="str">
        <f>SUBSTITUTE(IFERROR(VLOOKUP($A859,'Raw - F'!$B:$O,7,FALSE),""),"0","")</f>
        <v>Open</v>
      </c>
      <c r="G859" s="2">
        <f>IFERROR(IF(VLOOKUP($A859,'Raw - F'!$B:$O,11,FALSE)&gt;1,VLOOKUP($A859,'Raw - F'!$B:$O,11,FALSE),IF(VLOOKUP($A859,'Raw - F'!$B:$M,12,FALSE)&lt;&gt;"",VLOOKUP($A859,'Raw - F'!$B:$M,12,FALSE),"")),"")</f>
        <v>2</v>
      </c>
      <c r="H859" s="4" t="str">
        <f>IFERROR(VLOOKUP($A859,'Raw - F'!$B:$O,13,FALSE),"")</f>
        <v>86-105</v>
      </c>
      <c r="I859" s="2" t="str">
        <f>IFERROR(VLOOKUP($A859,'Raw - F'!$B:$O,10,FALSE),"")</f>
        <v>A</v>
      </c>
      <c r="J859" s="2" t="str">
        <f>IFERROR(VLOOKUP($A859,'Raw - F'!$B:$P,15,FALSE),"")</f>
        <v>1m 4f</v>
      </c>
      <c r="K859" s="16" t="str">
        <f>SUBSTITUTE(IFERROR(VLOOKUP($A859,'Raw - F'!$B:$X,23,FALSE),""),0,"")</f>
        <v xml:space="preserve"> </v>
      </c>
      <c r="L859" s="22" t="str">
        <f>IF(VLOOKUP($A859,'Raw - F'!$B:$AA,24,FALSE)="","",VLOOKUP($A859,'Raw - F'!$B:$AA,24,FALSE))</f>
        <v/>
      </c>
      <c r="M859" s="16" t="str">
        <f>SUBSTITUTE(IFERROR(VLOOKUP($A859,'Raw - F'!$B:$X,22,FALSE),""),0,"")</f>
        <v xml:space="preserve"> </v>
      </c>
      <c r="N859" s="16" t="str">
        <f>SUBSTITUTE(IFERROR(VLOOKUP($A859,'Raw - F'!$B:$X,8,FALSE),""),0,"")</f>
        <v/>
      </c>
      <c r="O859" s="16" t="str">
        <f>SUBSTITUTE(IFERROR(VLOOKUP($A859,'Raw - F'!$B:$AA,25,FALSE),""),0,"")</f>
        <v/>
      </c>
      <c r="P859" s="16" t="str">
        <f>SUBSTITUTE(IFERROR(VLOOKUP($A859,'Raw - F'!$B:$AA,21,FALSE),""),0,"")</f>
        <v/>
      </c>
    </row>
    <row r="860" spans="1:16" x14ac:dyDescent="0.35">
      <c r="A860">
        <v>851</v>
      </c>
      <c r="B860" s="9">
        <f>IFERROR(VLOOKUP($A860,'Raw - F'!$B:$R,2,FALSE),"")</f>
        <v>44354</v>
      </c>
      <c r="C860" s="2" t="str">
        <f>IFERROR(VLOOKUP($A860,'Raw - F'!$B:$R,3,FALSE),"")</f>
        <v>PONTEFRACT</v>
      </c>
      <c r="D860" s="2" t="str">
        <f>IFERROR(VLOOKUP($A860,'Raw - F'!$B:$R,6,FALSE),"")</f>
        <v>Hcap</v>
      </c>
      <c r="E860" s="2" t="str">
        <f>SUBSTITUTE(IFERROR(VLOOKUP($A860,'Raw - F'!$B:$O,9,FALSE),""),"0","")</f>
        <v>3yo</v>
      </c>
      <c r="F860" s="2" t="str">
        <f>SUBSTITUTE(IFERROR(VLOOKUP($A860,'Raw - F'!$B:$O,7,FALSE),""),"0","")</f>
        <v>Open</v>
      </c>
      <c r="G860" s="2">
        <f>IFERROR(IF(VLOOKUP($A860,'Raw - F'!$B:$O,11,FALSE)&gt;1,VLOOKUP($A860,'Raw - F'!$B:$O,11,FALSE),IF(VLOOKUP($A860,'Raw - F'!$B:$M,12,FALSE)&lt;&gt;"",VLOOKUP($A860,'Raw - F'!$B:$M,12,FALSE),"")),"")</f>
        <v>3</v>
      </c>
      <c r="H860" s="4" t="str">
        <f>IFERROR(VLOOKUP($A860,'Raw - F'!$B:$O,13,FALSE),"")</f>
        <v>71-90</v>
      </c>
      <c r="I860" s="2" t="str">
        <f>IFERROR(VLOOKUP($A860,'Raw - F'!$B:$O,10,FALSE),"")</f>
        <v>A</v>
      </c>
      <c r="J860" s="2" t="str">
        <f>IFERROR(VLOOKUP($A860,'Raw - F'!$B:$P,15,FALSE),"")</f>
        <v>6f</v>
      </c>
      <c r="K860" s="16" t="str">
        <f>SUBSTITUTE(IFERROR(VLOOKUP($A860,'Raw - F'!$B:$X,23,FALSE),""),0,"")</f>
        <v xml:space="preserve"> </v>
      </c>
      <c r="L860" s="22" t="str">
        <f>IF(VLOOKUP($A860,'Raw - F'!$B:$AA,24,FALSE)="","",VLOOKUP($A860,'Raw - F'!$B:$AA,24,FALSE))</f>
        <v/>
      </c>
      <c r="M860" s="16" t="str">
        <f>SUBSTITUTE(IFERROR(VLOOKUP($A860,'Raw - F'!$B:$X,22,FALSE),""),0,"")</f>
        <v xml:space="preserve"> </v>
      </c>
      <c r="N860" s="16" t="str">
        <f>SUBSTITUTE(IFERROR(VLOOKUP($A860,'Raw - F'!$B:$X,8,FALSE),""),0,"")</f>
        <v/>
      </c>
      <c r="O860" s="16" t="str">
        <f>SUBSTITUTE(IFERROR(VLOOKUP($A860,'Raw - F'!$B:$AA,25,FALSE),""),0,"")</f>
        <v/>
      </c>
      <c r="P860" s="16" t="str">
        <f>SUBSTITUTE(IFERROR(VLOOKUP($A860,'Raw - F'!$B:$AA,21,FALSE),""),0,"")</f>
        <v/>
      </c>
    </row>
    <row r="861" spans="1:16" x14ac:dyDescent="0.35">
      <c r="A861">
        <v>852</v>
      </c>
      <c r="B861" s="9">
        <f>IFERROR(VLOOKUP($A861,'Raw - F'!$B:$R,2,FALSE),"")</f>
        <v>44354</v>
      </c>
      <c r="C861" s="2" t="str">
        <f>IFERROR(VLOOKUP($A861,'Raw - F'!$B:$R,3,FALSE),"")</f>
        <v>PONTEFRACT</v>
      </c>
      <c r="D861" s="2" t="str">
        <f>IFERROR(VLOOKUP($A861,'Raw - F'!$B:$R,6,FALSE),"")</f>
        <v>Hcap</v>
      </c>
      <c r="E861" s="2" t="str">
        <f>SUBSTITUTE(IFERROR(VLOOKUP($A861,'Raw - F'!$B:$O,9,FALSE),""),"0","")</f>
        <v>4yo+</v>
      </c>
      <c r="F861" s="2" t="str">
        <f>SUBSTITUTE(IFERROR(VLOOKUP($A861,'Raw - F'!$B:$O,7,FALSE),""),"0","")</f>
        <v>Open</v>
      </c>
      <c r="G861" s="2">
        <f>IFERROR(IF(VLOOKUP($A861,'Raw - F'!$B:$O,11,FALSE)&gt;1,VLOOKUP($A861,'Raw - F'!$B:$O,11,FALSE),IF(VLOOKUP($A861,'Raw - F'!$B:$M,12,FALSE)&lt;&gt;"",VLOOKUP($A861,'Raw - F'!$B:$M,12,FALSE),"")),"")</f>
        <v>4</v>
      </c>
      <c r="H861" s="4" t="str">
        <f>IFERROR(VLOOKUP($A861,'Raw - F'!$B:$O,13,FALSE),"")</f>
        <v>66-85</v>
      </c>
      <c r="I861" s="2" t="str">
        <f>IFERROR(VLOOKUP($A861,'Raw - F'!$B:$O,10,FALSE),"")</f>
        <v>A</v>
      </c>
      <c r="J861" s="2" t="str">
        <f>IFERROR(VLOOKUP($A861,'Raw - F'!$B:$P,15,FALSE),"")</f>
        <v>2m+</v>
      </c>
      <c r="K861" s="16" t="str">
        <f>SUBSTITUTE(IFERROR(VLOOKUP($A861,'Raw - F'!$B:$X,23,FALSE),""),0,"")</f>
        <v xml:space="preserve"> </v>
      </c>
      <c r="L861" s="22" t="str">
        <f>IF(VLOOKUP($A861,'Raw - F'!$B:$AA,24,FALSE)="","",VLOOKUP($A861,'Raw - F'!$B:$AA,24,FALSE))</f>
        <v/>
      </c>
      <c r="M861" s="16" t="str">
        <f>SUBSTITUTE(IFERROR(VLOOKUP($A861,'Raw - F'!$B:$X,22,FALSE),""),0,"")</f>
        <v xml:space="preserve"> </v>
      </c>
      <c r="N861" s="16" t="str">
        <f>SUBSTITUTE(IFERROR(VLOOKUP($A861,'Raw - F'!$B:$X,8,FALSE),""),0,"")</f>
        <v/>
      </c>
      <c r="O861" s="16" t="str">
        <f>SUBSTITUTE(IFERROR(VLOOKUP($A861,'Raw - F'!$B:$AA,25,FALSE),""),0,"")</f>
        <v/>
      </c>
      <c r="P861" s="16" t="str">
        <f>SUBSTITUTE(IFERROR(VLOOKUP($A861,'Raw - F'!$B:$AA,21,FALSE),""),0,"")</f>
        <v/>
      </c>
    </row>
    <row r="862" spans="1:16" x14ac:dyDescent="0.35">
      <c r="A862">
        <v>853</v>
      </c>
      <c r="B862" s="9">
        <f>IFERROR(VLOOKUP($A862,'Raw - F'!$B:$R,2,FALSE),"")</f>
        <v>44354</v>
      </c>
      <c r="C862" s="2" t="str">
        <f>IFERROR(VLOOKUP($A862,'Raw - F'!$B:$R,3,FALSE),"")</f>
        <v>PONTEFRACT</v>
      </c>
      <c r="D862" s="2" t="str">
        <f>IFERROR(VLOOKUP($A862,'Raw - F'!$B:$R,6,FALSE),"")</f>
        <v>Hcap</v>
      </c>
      <c r="E862" s="2" t="str">
        <f>SUBSTITUTE(IFERROR(VLOOKUP($A862,'Raw - F'!$B:$O,9,FALSE),""),"0","")</f>
        <v>3yo+</v>
      </c>
      <c r="F862" s="2" t="str">
        <f>SUBSTITUTE(IFERROR(VLOOKUP($A862,'Raw - F'!$B:$O,7,FALSE),""),"0","")</f>
        <v>Open</v>
      </c>
      <c r="G862" s="2">
        <f>IFERROR(IF(VLOOKUP($A862,'Raw - F'!$B:$O,11,FALSE)&gt;1,VLOOKUP($A862,'Raw - F'!$B:$O,11,FALSE),IF(VLOOKUP($A862,'Raw - F'!$B:$M,12,FALSE)&lt;&gt;"",VLOOKUP($A862,'Raw - F'!$B:$M,12,FALSE),"")),"")</f>
        <v>5</v>
      </c>
      <c r="H862" s="4" t="str">
        <f>IFERROR(VLOOKUP($A862,'Raw - F'!$B:$O,13,FALSE),"")</f>
        <v>51-70</v>
      </c>
      <c r="I862" s="2" t="str">
        <f>IFERROR(VLOOKUP($A862,'Raw - F'!$B:$O,10,FALSE),"")</f>
        <v>A</v>
      </c>
      <c r="J862" s="2" t="str">
        <f>IFERROR(VLOOKUP($A862,'Raw - F'!$B:$P,15,FALSE),"")</f>
        <v>6f</v>
      </c>
      <c r="K862" s="16" t="str">
        <f>SUBSTITUTE(IFERROR(VLOOKUP($A862,'Raw - F'!$B:$X,23,FALSE),""),0,"")</f>
        <v xml:space="preserve"> </v>
      </c>
      <c r="L862" s="22" t="str">
        <f>IF(VLOOKUP($A862,'Raw - F'!$B:$AA,24,FALSE)="","",VLOOKUP($A862,'Raw - F'!$B:$AA,24,FALSE))</f>
        <v/>
      </c>
      <c r="M862" s="16" t="str">
        <f>SUBSTITUTE(IFERROR(VLOOKUP($A862,'Raw - F'!$B:$X,22,FALSE),""),0,"")</f>
        <v xml:space="preserve"> </v>
      </c>
      <c r="N862" s="16" t="str">
        <f>SUBSTITUTE(IFERROR(VLOOKUP($A862,'Raw - F'!$B:$X,8,FALSE),""),0,"")</f>
        <v/>
      </c>
      <c r="O862" s="16" t="str">
        <f>SUBSTITUTE(IFERROR(VLOOKUP($A862,'Raw - F'!$B:$AA,25,FALSE),""),0,"")</f>
        <v/>
      </c>
      <c r="P862" s="16" t="str">
        <f>SUBSTITUTE(IFERROR(VLOOKUP($A862,'Raw - F'!$B:$AA,21,FALSE),""),0,"")</f>
        <v/>
      </c>
    </row>
    <row r="863" spans="1:16" x14ac:dyDescent="0.35">
      <c r="A863">
        <v>854</v>
      </c>
      <c r="B863" s="9">
        <f>IFERROR(VLOOKUP($A863,'Raw - F'!$B:$R,2,FALSE),"")</f>
        <v>44354</v>
      </c>
      <c r="C863" s="2" t="str">
        <f>IFERROR(VLOOKUP($A863,'Raw - F'!$B:$R,3,FALSE),"")</f>
        <v>PONTEFRACT</v>
      </c>
      <c r="D863" s="2" t="str">
        <f>IFERROR(VLOOKUP($A863,'Raw - F'!$B:$R,6,FALSE),"")</f>
        <v>Hcap</v>
      </c>
      <c r="E863" s="2" t="str">
        <f>SUBSTITUTE(IFERROR(VLOOKUP($A863,'Raw - F'!$B:$O,9,FALSE),""),"0","")</f>
        <v>4yo+</v>
      </c>
      <c r="F863" s="2" t="str">
        <f>SUBSTITUTE(IFERROR(VLOOKUP($A863,'Raw - F'!$B:$O,7,FALSE),""),"0","")</f>
        <v>Open</v>
      </c>
      <c r="G863" s="2">
        <f>IFERROR(IF(VLOOKUP($A863,'Raw - F'!$B:$O,11,FALSE)&gt;1,VLOOKUP($A863,'Raw - F'!$B:$O,11,FALSE),IF(VLOOKUP($A863,'Raw - F'!$B:$M,12,FALSE)&lt;&gt;"",VLOOKUP($A863,'Raw - F'!$B:$M,12,FALSE),"")),"")</f>
        <v>5</v>
      </c>
      <c r="H863" s="4" t="str">
        <f>IFERROR(VLOOKUP($A863,'Raw - F'!$B:$O,13,FALSE),"")</f>
        <v>56-75</v>
      </c>
      <c r="I863" s="2" t="str">
        <f>IFERROR(VLOOKUP($A863,'Raw - F'!$B:$O,10,FALSE),"")</f>
        <v>A</v>
      </c>
      <c r="J863" s="2" t="str">
        <f>IFERROR(VLOOKUP($A863,'Raw - F'!$B:$P,15,FALSE),"")</f>
        <v>5f</v>
      </c>
      <c r="K863" s="16" t="str">
        <f>SUBSTITUTE(IFERROR(VLOOKUP($A863,'Raw - F'!$B:$X,23,FALSE),""),0,"")</f>
        <v xml:space="preserve"> </v>
      </c>
      <c r="L863" s="22" t="str">
        <f>IF(VLOOKUP($A863,'Raw - F'!$B:$AA,24,FALSE)="","",VLOOKUP($A863,'Raw - F'!$B:$AA,24,FALSE))</f>
        <v/>
      </c>
      <c r="M863" s="16" t="str">
        <f>SUBSTITUTE(IFERROR(VLOOKUP($A863,'Raw - F'!$B:$X,22,FALSE),""),0,"")</f>
        <v xml:space="preserve"> </v>
      </c>
      <c r="N863" s="16" t="str">
        <f>SUBSTITUTE(IFERROR(VLOOKUP($A863,'Raw - F'!$B:$X,8,FALSE),""),0,"")</f>
        <v/>
      </c>
      <c r="O863" s="16" t="str">
        <f>SUBSTITUTE(IFERROR(VLOOKUP($A863,'Raw - F'!$B:$AA,25,FALSE),""),0,"")</f>
        <v/>
      </c>
      <c r="P863" s="16" t="str">
        <f>SUBSTITUTE(IFERROR(VLOOKUP($A863,'Raw - F'!$B:$AA,21,FALSE),""),0,"")</f>
        <v/>
      </c>
    </row>
    <row r="864" spans="1:16" x14ac:dyDescent="0.35">
      <c r="A864">
        <v>855</v>
      </c>
      <c r="B864" s="9">
        <f>IFERROR(VLOOKUP($A864,'Raw - F'!$B:$R,2,FALSE),"")</f>
        <v>44354</v>
      </c>
      <c r="C864" s="2" t="str">
        <f>IFERROR(VLOOKUP($A864,'Raw - F'!$B:$R,3,FALSE),"")</f>
        <v>PONTEFRACT</v>
      </c>
      <c r="D864" s="2" t="str">
        <f>IFERROR(VLOOKUP($A864,'Raw - F'!$B:$R,6,FALSE),"")</f>
        <v>WFA</v>
      </c>
      <c r="E864" s="2" t="str">
        <f>SUBSTITUTE(IFERROR(VLOOKUP($A864,'Raw - F'!$B:$O,9,FALSE),""),"0","")</f>
        <v>2yo</v>
      </c>
      <c r="F864" s="2" t="str">
        <f>SUBSTITUTE(IFERROR(VLOOKUP($A864,'Raw - F'!$B:$O,7,FALSE),""),"0","")</f>
        <v>Mdn</v>
      </c>
      <c r="G864" s="2">
        <f>IFERROR(IF(VLOOKUP($A864,'Raw - F'!$B:$O,11,FALSE)&gt;1,VLOOKUP($A864,'Raw - F'!$B:$O,11,FALSE),IF(VLOOKUP($A864,'Raw - F'!$B:$M,12,FALSE)&lt;&gt;"",VLOOKUP($A864,'Raw - F'!$B:$M,12,FALSE),"")),"")</f>
        <v>5</v>
      </c>
      <c r="H864" s="4" t="str">
        <f>IFERROR(VLOOKUP($A864,'Raw - F'!$B:$O,13,FALSE),"")</f>
        <v>Open</v>
      </c>
      <c r="I864" s="2" t="str">
        <f>IFERROR(VLOOKUP($A864,'Raw - F'!$B:$O,10,FALSE),"")</f>
        <v>F</v>
      </c>
      <c r="J864" s="2" t="str">
        <f>IFERROR(VLOOKUP($A864,'Raw - F'!$B:$P,15,FALSE),"")</f>
        <v>6f</v>
      </c>
      <c r="K864" s="16" t="str">
        <f>SUBSTITUTE(IFERROR(VLOOKUP($A864,'Raw - F'!$B:$X,23,FALSE),""),0,"")</f>
        <v xml:space="preserve"> </v>
      </c>
      <c r="L864" s="22" t="str">
        <f>IF(VLOOKUP($A864,'Raw - F'!$B:$AA,24,FALSE)="","",VLOOKUP($A864,'Raw - F'!$B:$AA,24,FALSE))</f>
        <v/>
      </c>
      <c r="M864" s="16" t="str">
        <f>SUBSTITUTE(IFERROR(VLOOKUP($A864,'Raw - F'!$B:$X,22,FALSE),""),0,"")</f>
        <v xml:space="preserve"> </v>
      </c>
      <c r="N864" s="16" t="str">
        <f>SUBSTITUTE(IFERROR(VLOOKUP($A864,'Raw - F'!$B:$X,8,FALSE),""),0,"")</f>
        <v/>
      </c>
      <c r="O864" s="16" t="str">
        <f>SUBSTITUTE(IFERROR(VLOOKUP($A864,'Raw - F'!$B:$AA,25,FALSE),""),0,"")</f>
        <v>EBF</v>
      </c>
      <c r="P864" s="16" t="str">
        <f>SUBSTITUTE(IFERROR(VLOOKUP($A864,'Raw - F'!$B:$AA,21,FALSE),""),0,"")</f>
        <v/>
      </c>
    </row>
    <row r="865" spans="1:16" x14ac:dyDescent="0.35">
      <c r="A865">
        <v>856</v>
      </c>
      <c r="B865" s="9">
        <f>IFERROR(VLOOKUP($A865,'Raw - F'!$B:$R,2,FALSE),"")</f>
        <v>44354</v>
      </c>
      <c r="C865" s="2" t="str">
        <f>IFERROR(VLOOKUP($A865,'Raw - F'!$B:$R,3,FALSE),"")</f>
        <v>WINDSOR</v>
      </c>
      <c r="D865" s="2" t="str">
        <f>IFERROR(VLOOKUP($A865,'Raw - F'!$B:$R,6,FALSE),"")</f>
        <v>Hcap</v>
      </c>
      <c r="E865" s="2" t="str">
        <f>SUBSTITUTE(IFERROR(VLOOKUP($A865,'Raw - F'!$B:$O,9,FALSE),""),"0","")</f>
        <v>4yo+</v>
      </c>
      <c r="F865" s="2" t="str">
        <f>SUBSTITUTE(IFERROR(VLOOKUP($A865,'Raw - F'!$B:$O,7,FALSE),""),"0","")</f>
        <v>Open</v>
      </c>
      <c r="G865" s="2">
        <f>IFERROR(IF(VLOOKUP($A865,'Raw - F'!$B:$O,11,FALSE)&gt;1,VLOOKUP($A865,'Raw - F'!$B:$O,11,FALSE),IF(VLOOKUP($A865,'Raw - F'!$B:$M,12,FALSE)&lt;&gt;"",VLOOKUP($A865,'Raw - F'!$B:$M,12,FALSE),"")),"")</f>
        <v>3</v>
      </c>
      <c r="H865" s="4" t="str">
        <f>IFERROR(VLOOKUP($A865,'Raw - F'!$B:$O,13,FALSE),"")</f>
        <v>71-90</v>
      </c>
      <c r="I865" s="2" t="str">
        <f>IFERROR(VLOOKUP($A865,'Raw - F'!$B:$O,10,FALSE),"")</f>
        <v>A</v>
      </c>
      <c r="J865" s="2" t="str">
        <f>IFERROR(VLOOKUP($A865,'Raw - F'!$B:$P,15,FALSE),"")</f>
        <v>5f</v>
      </c>
      <c r="K865" s="16" t="str">
        <f>SUBSTITUTE(IFERROR(VLOOKUP($A865,'Raw - F'!$B:$X,23,FALSE),""),0,"")</f>
        <v xml:space="preserve"> </v>
      </c>
      <c r="L865" s="22" t="str">
        <f>IF(VLOOKUP($A865,'Raw - F'!$B:$AA,24,FALSE)="","",VLOOKUP($A865,'Raw - F'!$B:$AA,24,FALSE))</f>
        <v/>
      </c>
      <c r="M865" s="16" t="str">
        <f>SUBSTITUTE(IFERROR(VLOOKUP($A865,'Raw - F'!$B:$X,22,FALSE),""),0,"")</f>
        <v xml:space="preserve"> </v>
      </c>
      <c r="N865" s="16" t="str">
        <f>SUBSTITUTE(IFERROR(VLOOKUP($A865,'Raw - F'!$B:$X,8,FALSE),""),0,"")</f>
        <v/>
      </c>
      <c r="O865" s="16" t="str">
        <f>SUBSTITUTE(IFERROR(VLOOKUP($A865,'Raw - F'!$B:$AA,25,FALSE),""),0,"")</f>
        <v/>
      </c>
      <c r="P865" s="16" t="str">
        <f>SUBSTITUTE(IFERROR(VLOOKUP($A865,'Raw - F'!$B:$AA,21,FALSE),""),0,"")</f>
        <v/>
      </c>
    </row>
    <row r="866" spans="1:16" x14ac:dyDescent="0.35">
      <c r="A866">
        <v>857</v>
      </c>
      <c r="B866" s="9">
        <f>IFERROR(VLOOKUP($A866,'Raw - F'!$B:$R,2,FALSE),"")</f>
        <v>44354</v>
      </c>
      <c r="C866" s="2" t="str">
        <f>IFERROR(VLOOKUP($A866,'Raw - F'!$B:$R,3,FALSE),"")</f>
        <v>WINDSOR</v>
      </c>
      <c r="D866" s="2" t="str">
        <f>IFERROR(VLOOKUP($A866,'Raw - F'!$B:$R,6,FALSE),"")</f>
        <v>Hcap</v>
      </c>
      <c r="E866" s="2" t="str">
        <f>SUBSTITUTE(IFERROR(VLOOKUP($A866,'Raw - F'!$B:$O,9,FALSE),""),"0","")</f>
        <v>4yo+</v>
      </c>
      <c r="F866" s="2" t="str">
        <f>SUBSTITUTE(IFERROR(VLOOKUP($A866,'Raw - F'!$B:$O,7,FALSE),""),"0","")</f>
        <v>Open</v>
      </c>
      <c r="G866" s="2">
        <f>IFERROR(IF(VLOOKUP($A866,'Raw - F'!$B:$O,11,FALSE)&gt;1,VLOOKUP($A866,'Raw - F'!$B:$O,11,FALSE),IF(VLOOKUP($A866,'Raw - F'!$B:$M,12,FALSE)&lt;&gt;"",VLOOKUP($A866,'Raw - F'!$B:$M,12,FALSE),"")),"")</f>
        <v>4</v>
      </c>
      <c r="H866" s="4" t="str">
        <f>IFERROR(VLOOKUP($A866,'Raw - F'!$B:$O,13,FALSE),"")</f>
        <v>66-85</v>
      </c>
      <c r="I866" s="2" t="str">
        <f>IFERROR(VLOOKUP($A866,'Raw - F'!$B:$O,10,FALSE),"")</f>
        <v>A</v>
      </c>
      <c r="J866" s="2" t="str">
        <f>IFERROR(VLOOKUP($A866,'Raw - F'!$B:$P,15,FALSE),"")</f>
        <v>1m 4f</v>
      </c>
      <c r="K866" s="16" t="str">
        <f>SUBSTITUTE(IFERROR(VLOOKUP($A866,'Raw - F'!$B:$X,23,FALSE),""),0,"")</f>
        <v xml:space="preserve"> </v>
      </c>
      <c r="L866" s="22" t="str">
        <f>IF(VLOOKUP($A866,'Raw - F'!$B:$AA,24,FALSE)="","",VLOOKUP($A866,'Raw - F'!$B:$AA,24,FALSE))</f>
        <v/>
      </c>
      <c r="M866" s="16" t="str">
        <f>SUBSTITUTE(IFERROR(VLOOKUP($A866,'Raw - F'!$B:$X,22,FALSE),""),0,"")</f>
        <v xml:space="preserve"> </v>
      </c>
      <c r="N866" s="16" t="str">
        <f>SUBSTITUTE(IFERROR(VLOOKUP($A866,'Raw - F'!$B:$X,8,FALSE),""),0,"")</f>
        <v/>
      </c>
      <c r="O866" s="16" t="str">
        <f>SUBSTITUTE(IFERROR(VLOOKUP($A866,'Raw - F'!$B:$AA,25,FALSE),""),0,"")</f>
        <v/>
      </c>
      <c r="P866" s="16" t="str">
        <f>SUBSTITUTE(IFERROR(VLOOKUP($A866,'Raw - F'!$B:$AA,21,FALSE),""),0,"")</f>
        <v/>
      </c>
    </row>
    <row r="867" spans="1:16" x14ac:dyDescent="0.35">
      <c r="A867">
        <v>858</v>
      </c>
      <c r="B867" s="9">
        <f>IFERROR(VLOOKUP($A867,'Raw - F'!$B:$R,2,FALSE),"")</f>
        <v>44354</v>
      </c>
      <c r="C867" s="2" t="str">
        <f>IFERROR(VLOOKUP($A867,'Raw - F'!$B:$R,3,FALSE),"")</f>
        <v>WINDSOR</v>
      </c>
      <c r="D867" s="2" t="str">
        <f>IFERROR(VLOOKUP($A867,'Raw - F'!$B:$R,6,FALSE),"")</f>
        <v>WFA</v>
      </c>
      <c r="E867" s="2" t="str">
        <f>SUBSTITUTE(IFERROR(VLOOKUP($A867,'Raw - F'!$B:$O,9,FALSE),""),"0","")</f>
        <v>2yo</v>
      </c>
      <c r="F867" s="2" t="str">
        <f>SUBSTITUTE(IFERROR(VLOOKUP($A867,'Raw - F'!$B:$O,7,FALSE),""),"0","")</f>
        <v>Nov</v>
      </c>
      <c r="G867" s="2">
        <f>IFERROR(IF(VLOOKUP($A867,'Raw - F'!$B:$O,11,FALSE)&gt;1,VLOOKUP($A867,'Raw - F'!$B:$O,11,FALSE),IF(VLOOKUP($A867,'Raw - F'!$B:$M,12,FALSE)&lt;&gt;"",VLOOKUP($A867,'Raw - F'!$B:$M,12,FALSE),"")),"")</f>
        <v>4</v>
      </c>
      <c r="H867" s="4" t="str">
        <f>IFERROR(VLOOKUP($A867,'Raw - F'!$B:$O,13,FALSE),"")</f>
        <v>Open</v>
      </c>
      <c r="I867" s="2" t="str">
        <f>IFERROR(VLOOKUP($A867,'Raw - F'!$B:$O,10,FALSE),"")</f>
        <v>F</v>
      </c>
      <c r="J867" s="2" t="str">
        <f>IFERROR(VLOOKUP($A867,'Raw - F'!$B:$P,15,FALSE),"")</f>
        <v>5f</v>
      </c>
      <c r="K867" s="16" t="str">
        <f>SUBSTITUTE(IFERROR(VLOOKUP($A867,'Raw - F'!$B:$X,23,FALSE),""),0,"")</f>
        <v xml:space="preserve"> </v>
      </c>
      <c r="L867" s="22" t="str">
        <f>IF(VLOOKUP($A867,'Raw - F'!$B:$AA,24,FALSE)="","",VLOOKUP($A867,'Raw - F'!$B:$AA,24,FALSE))</f>
        <v/>
      </c>
      <c r="M867" s="16" t="str">
        <f>SUBSTITUTE(IFERROR(VLOOKUP($A867,'Raw - F'!$B:$X,22,FALSE),""),0,"")</f>
        <v xml:space="preserve"> </v>
      </c>
      <c r="N867" s="16" t="str">
        <f>SUBSTITUTE(IFERROR(VLOOKUP($A867,'Raw - F'!$B:$X,8,FALSE),""),0,"")</f>
        <v/>
      </c>
      <c r="O867" s="16" t="str">
        <f>SUBSTITUTE(IFERROR(VLOOKUP($A867,'Raw - F'!$B:$AA,25,FALSE),""),0,"")</f>
        <v>EBF</v>
      </c>
      <c r="P867" s="16" t="str">
        <f>SUBSTITUTE(IFERROR(VLOOKUP($A867,'Raw - F'!$B:$AA,21,FALSE),""),0,"")</f>
        <v/>
      </c>
    </row>
    <row r="868" spans="1:16" x14ac:dyDescent="0.35">
      <c r="A868">
        <v>859</v>
      </c>
      <c r="B868" s="9">
        <f>IFERROR(VLOOKUP($A868,'Raw - F'!$B:$R,2,FALSE),"")</f>
        <v>44354</v>
      </c>
      <c r="C868" s="2" t="str">
        <f>IFERROR(VLOOKUP($A868,'Raw - F'!$B:$R,3,FALSE),"")</f>
        <v>WINDSOR</v>
      </c>
      <c r="D868" s="2" t="str">
        <f>IFERROR(VLOOKUP($A868,'Raw - F'!$B:$R,6,FALSE),"")</f>
        <v>Hcap</v>
      </c>
      <c r="E868" s="2" t="str">
        <f>SUBSTITUTE(IFERROR(VLOOKUP($A868,'Raw - F'!$B:$O,9,FALSE),""),"0","")</f>
        <v>3yo</v>
      </c>
      <c r="F868" s="2" t="str">
        <f>SUBSTITUTE(IFERROR(VLOOKUP($A868,'Raw - F'!$B:$O,7,FALSE),""),"0","")</f>
        <v>Open</v>
      </c>
      <c r="G868" s="2">
        <f>IFERROR(IF(VLOOKUP($A868,'Raw - F'!$B:$O,11,FALSE)&gt;1,VLOOKUP($A868,'Raw - F'!$B:$O,11,FALSE),IF(VLOOKUP($A868,'Raw - F'!$B:$M,12,FALSE)&lt;&gt;"",VLOOKUP($A868,'Raw - F'!$B:$M,12,FALSE),"")),"")</f>
        <v>6</v>
      </c>
      <c r="H868" s="4" t="str">
        <f>IFERROR(VLOOKUP($A868,'Raw - F'!$B:$O,13,FALSE),"")</f>
        <v>46-60</v>
      </c>
      <c r="I868" s="2" t="str">
        <f>IFERROR(VLOOKUP($A868,'Raw - F'!$B:$O,10,FALSE),"")</f>
        <v>A</v>
      </c>
      <c r="J868" s="2" t="str">
        <f>IFERROR(VLOOKUP($A868,'Raw - F'!$B:$P,15,FALSE),"")</f>
        <v>1m</v>
      </c>
      <c r="K868" s="16" t="str">
        <f>SUBSTITUTE(IFERROR(VLOOKUP($A868,'Raw - F'!$B:$X,23,FALSE),""),0,"")</f>
        <v xml:space="preserve"> </v>
      </c>
      <c r="L868" s="22" t="str">
        <f>IF(VLOOKUP($A868,'Raw - F'!$B:$AA,24,FALSE)="","",VLOOKUP($A868,'Raw - F'!$B:$AA,24,FALSE))</f>
        <v/>
      </c>
      <c r="M868" s="16" t="str">
        <f>SUBSTITUTE(IFERROR(VLOOKUP($A868,'Raw - F'!$B:$X,22,FALSE),""),0,"")</f>
        <v xml:space="preserve"> </v>
      </c>
      <c r="N868" s="16" t="str">
        <f>SUBSTITUTE(IFERROR(VLOOKUP($A868,'Raw - F'!$B:$X,8,FALSE),""),0,"")</f>
        <v/>
      </c>
      <c r="O868" s="16" t="str">
        <f>SUBSTITUTE(IFERROR(VLOOKUP($A868,'Raw - F'!$B:$AA,25,FALSE),""),0,"")</f>
        <v/>
      </c>
      <c r="P868" s="16" t="str">
        <f>SUBSTITUTE(IFERROR(VLOOKUP($A868,'Raw - F'!$B:$AA,21,FALSE),""),0,"")</f>
        <v/>
      </c>
    </row>
    <row r="869" spans="1:16" x14ac:dyDescent="0.35">
      <c r="A869">
        <v>860</v>
      </c>
      <c r="B869" s="9">
        <f>IFERROR(VLOOKUP($A869,'Raw - F'!$B:$R,2,FALSE),"")</f>
        <v>44354</v>
      </c>
      <c r="C869" s="2" t="str">
        <f>IFERROR(VLOOKUP($A869,'Raw - F'!$B:$R,3,FALSE),"")</f>
        <v>WINDSOR</v>
      </c>
      <c r="D869" s="2" t="str">
        <f>IFERROR(VLOOKUP($A869,'Raw - F'!$B:$R,6,FALSE),"")</f>
        <v>WFA</v>
      </c>
      <c r="E869" s="2" t="str">
        <f>SUBSTITUTE(IFERROR(VLOOKUP($A869,'Raw - F'!$B:$O,9,FALSE),""),"0","")</f>
        <v>3yo+</v>
      </c>
      <c r="F869" s="2" t="str">
        <f>SUBSTITUTE(IFERROR(VLOOKUP($A869,'Raw - F'!$B:$O,7,FALSE),""),"0","")</f>
        <v>Nov</v>
      </c>
      <c r="G869" s="2">
        <f>IFERROR(IF(VLOOKUP($A869,'Raw - F'!$B:$O,11,FALSE)&gt;1,VLOOKUP($A869,'Raw - F'!$B:$O,11,FALSE),IF(VLOOKUP($A869,'Raw - F'!$B:$M,12,FALSE)&lt;&gt;"",VLOOKUP($A869,'Raw - F'!$B:$M,12,FALSE),"")),"")</f>
        <v>5</v>
      </c>
      <c r="H869" s="4" t="str">
        <f>IFERROR(VLOOKUP($A869,'Raw - F'!$B:$O,13,FALSE),"")</f>
        <v>Open</v>
      </c>
      <c r="I869" s="2" t="str">
        <f>IFERROR(VLOOKUP($A869,'Raw - F'!$B:$O,10,FALSE),"")</f>
        <v>A</v>
      </c>
      <c r="J869" s="2" t="str">
        <f>IFERROR(VLOOKUP($A869,'Raw - F'!$B:$P,15,FALSE),"")</f>
        <v>1m 2f</v>
      </c>
      <c r="K869" s="16" t="str">
        <f>SUBSTITUTE(IFERROR(VLOOKUP($A869,'Raw - F'!$B:$X,23,FALSE),""),0,"")</f>
        <v xml:space="preserve"> </v>
      </c>
      <c r="L869" s="22" t="str">
        <f>IF(VLOOKUP($A869,'Raw - F'!$B:$AA,24,FALSE)="","",VLOOKUP($A869,'Raw - F'!$B:$AA,24,FALSE))</f>
        <v/>
      </c>
      <c r="M869" s="16" t="str">
        <f>SUBSTITUTE(IFERROR(VLOOKUP($A869,'Raw - F'!$B:$X,22,FALSE),""),0,"")</f>
        <v xml:space="preserve"> </v>
      </c>
      <c r="N869" s="16" t="str">
        <f>SUBSTITUTE(IFERROR(VLOOKUP($A869,'Raw - F'!$B:$X,8,FALSE),""),0,"")</f>
        <v/>
      </c>
      <c r="O869" s="16" t="str">
        <f>SUBSTITUTE(IFERROR(VLOOKUP($A869,'Raw - F'!$B:$AA,25,FALSE),""),0,"")</f>
        <v/>
      </c>
      <c r="P869" s="16" t="str">
        <f>SUBSTITUTE(IFERROR(VLOOKUP($A869,'Raw - F'!$B:$AA,21,FALSE),""),0,"")</f>
        <v/>
      </c>
    </row>
    <row r="870" spans="1:16" x14ac:dyDescent="0.35">
      <c r="A870">
        <v>861</v>
      </c>
      <c r="B870" s="9">
        <f>IFERROR(VLOOKUP($A870,'Raw - F'!$B:$R,2,FALSE),"")</f>
        <v>44354</v>
      </c>
      <c r="C870" s="2" t="str">
        <f>IFERROR(VLOOKUP($A870,'Raw - F'!$B:$R,3,FALSE),"")</f>
        <v>WINDSOR</v>
      </c>
      <c r="D870" s="2" t="str">
        <f>IFERROR(VLOOKUP($A870,'Raw - F'!$B:$R,6,FALSE),"")</f>
        <v>Hcap</v>
      </c>
      <c r="E870" s="2" t="str">
        <f>SUBSTITUTE(IFERROR(VLOOKUP($A870,'Raw - F'!$B:$O,9,FALSE),""),"0","")</f>
        <v>3yo</v>
      </c>
      <c r="F870" s="2" t="str">
        <f>SUBSTITUTE(IFERROR(VLOOKUP($A870,'Raw - F'!$B:$O,7,FALSE),""),"0","")</f>
        <v>Nov</v>
      </c>
      <c r="G870" s="2">
        <f>IFERROR(IF(VLOOKUP($A870,'Raw - F'!$B:$O,11,FALSE)&gt;1,VLOOKUP($A870,'Raw - F'!$B:$O,11,FALSE),IF(VLOOKUP($A870,'Raw - F'!$B:$M,12,FALSE)&lt;&gt;"",VLOOKUP($A870,'Raw - F'!$B:$M,12,FALSE),"")),"")</f>
        <v>5</v>
      </c>
      <c r="H870" s="4" t="str">
        <f>IFERROR(VLOOKUP($A870,'Raw - F'!$B:$O,13,FALSE),"")</f>
        <v>56-75</v>
      </c>
      <c r="I870" s="2" t="str">
        <f>IFERROR(VLOOKUP($A870,'Raw - F'!$B:$O,10,FALSE),"")</f>
        <v>A</v>
      </c>
      <c r="J870" s="2" t="str">
        <f>IFERROR(VLOOKUP($A870,'Raw - F'!$B:$P,15,FALSE),"")</f>
        <v>5f</v>
      </c>
      <c r="K870" s="16" t="str">
        <f>SUBSTITUTE(IFERROR(VLOOKUP($A870,'Raw - F'!$B:$X,23,FALSE),""),0,"")</f>
        <v xml:space="preserve"> </v>
      </c>
      <c r="L870" s="22" t="str">
        <f>IF(VLOOKUP($A870,'Raw - F'!$B:$AA,24,FALSE)="","",VLOOKUP($A870,'Raw - F'!$B:$AA,24,FALSE))</f>
        <v/>
      </c>
      <c r="M870" s="16" t="str">
        <f>SUBSTITUTE(IFERROR(VLOOKUP($A870,'Raw - F'!$B:$X,22,FALSE),""),0,"")</f>
        <v xml:space="preserve"> </v>
      </c>
      <c r="N870" s="16" t="str">
        <f>SUBSTITUTE(IFERROR(VLOOKUP($A870,'Raw - F'!$B:$X,8,FALSE),""),0,"")</f>
        <v/>
      </c>
      <c r="O870" s="16" t="str">
        <f>SUBSTITUTE(IFERROR(VLOOKUP($A870,'Raw - F'!$B:$AA,25,FALSE),""),0,"")</f>
        <v/>
      </c>
      <c r="P870" s="16" t="str">
        <f>SUBSTITUTE(IFERROR(VLOOKUP($A870,'Raw - F'!$B:$AA,21,FALSE),""),0,"")</f>
        <v/>
      </c>
    </row>
    <row r="871" spans="1:16" x14ac:dyDescent="0.35">
      <c r="A871">
        <v>862</v>
      </c>
      <c r="B871" s="9">
        <f>IFERROR(VLOOKUP($A871,'Raw - F'!$B:$R,2,FALSE),"")</f>
        <v>44354</v>
      </c>
      <c r="C871" s="2" t="str">
        <f>IFERROR(VLOOKUP($A871,'Raw - F'!$B:$R,3,FALSE),"")</f>
        <v>WINDSOR</v>
      </c>
      <c r="D871" s="2" t="str">
        <f>IFERROR(VLOOKUP($A871,'Raw - F'!$B:$R,6,FALSE),"")</f>
        <v>Hcap</v>
      </c>
      <c r="E871" s="2" t="str">
        <f>SUBSTITUTE(IFERROR(VLOOKUP($A871,'Raw - F'!$B:$O,9,FALSE),""),"0","")</f>
        <v>4yo+</v>
      </c>
      <c r="F871" s="2" t="str">
        <f>SUBSTITUTE(IFERROR(VLOOKUP($A871,'Raw - F'!$B:$O,7,FALSE),""),"0","")</f>
        <v>Open</v>
      </c>
      <c r="G871" s="2">
        <f>IFERROR(IF(VLOOKUP($A871,'Raw - F'!$B:$O,11,FALSE)&gt;1,VLOOKUP($A871,'Raw - F'!$B:$O,11,FALSE),IF(VLOOKUP($A871,'Raw - F'!$B:$M,12,FALSE)&lt;&gt;"",VLOOKUP($A871,'Raw - F'!$B:$M,12,FALSE),"")),"")</f>
        <v>5</v>
      </c>
      <c r="H871" s="4" t="str">
        <f>IFERROR(VLOOKUP($A871,'Raw - F'!$B:$O,13,FALSE),"")</f>
        <v>51-70</v>
      </c>
      <c r="I871" s="2" t="str">
        <f>IFERROR(VLOOKUP($A871,'Raw - F'!$B:$O,10,FALSE),"")</f>
        <v>A</v>
      </c>
      <c r="J871" s="2" t="str">
        <f>IFERROR(VLOOKUP($A871,'Raw - F'!$B:$P,15,FALSE),"")</f>
        <v>5f</v>
      </c>
      <c r="K871" s="16" t="str">
        <f>SUBSTITUTE(IFERROR(VLOOKUP($A871,'Raw - F'!$B:$X,23,FALSE),""),0,"")</f>
        <v xml:space="preserve"> </v>
      </c>
      <c r="L871" s="22" t="str">
        <f>IF(VLOOKUP($A871,'Raw - F'!$B:$AA,24,FALSE)="","",VLOOKUP($A871,'Raw - F'!$B:$AA,24,FALSE))</f>
        <v/>
      </c>
      <c r="M871" s="16" t="str">
        <f>SUBSTITUTE(IFERROR(VLOOKUP($A871,'Raw - F'!$B:$X,22,FALSE),""),0,"")</f>
        <v xml:space="preserve"> </v>
      </c>
      <c r="N871" s="16" t="str">
        <f>SUBSTITUTE(IFERROR(VLOOKUP($A871,'Raw - F'!$B:$X,8,FALSE),""),0,"")</f>
        <v/>
      </c>
      <c r="O871" s="16" t="str">
        <f>SUBSTITUTE(IFERROR(VLOOKUP($A871,'Raw - F'!$B:$AA,25,FALSE),""),0,"")</f>
        <v/>
      </c>
      <c r="P871" s="16" t="str">
        <f>SUBSTITUTE(IFERROR(VLOOKUP($A871,'Raw - F'!$B:$AA,21,FALSE),""),0,"")</f>
        <v/>
      </c>
    </row>
    <row r="872" spans="1:16" x14ac:dyDescent="0.35">
      <c r="A872">
        <v>863</v>
      </c>
      <c r="B872" s="9">
        <f>IFERROR(VLOOKUP($A872,'Raw - F'!$B:$R,2,FALSE),"")</f>
        <v>44355</v>
      </c>
      <c r="C872" s="2" t="str">
        <f>IFERROR(VLOOKUP($A872,'Raw - F'!$B:$R,3,FALSE),"")</f>
        <v>AYR</v>
      </c>
      <c r="D872" s="2" t="str">
        <f>IFERROR(VLOOKUP($A872,'Raw - F'!$B:$R,6,FALSE),"")</f>
        <v>Hcap</v>
      </c>
      <c r="E872" s="2" t="str">
        <f>SUBSTITUTE(IFERROR(VLOOKUP($A872,'Raw - F'!$B:$O,9,FALSE),""),"0","")</f>
        <v>4yo+</v>
      </c>
      <c r="F872" s="2" t="str">
        <f>SUBSTITUTE(IFERROR(VLOOKUP($A872,'Raw - F'!$B:$O,7,FALSE),""),"0","")</f>
        <v>Open</v>
      </c>
      <c r="G872" s="2">
        <f>IFERROR(IF(VLOOKUP($A872,'Raw - F'!$B:$O,11,FALSE)&gt;1,VLOOKUP($A872,'Raw - F'!$B:$O,11,FALSE),IF(VLOOKUP($A872,'Raw - F'!$B:$M,12,FALSE)&lt;&gt;"",VLOOKUP($A872,'Raw - F'!$B:$M,12,FALSE),"")),"")</f>
        <v>4</v>
      </c>
      <c r="H872" s="4" t="str">
        <f>IFERROR(VLOOKUP($A872,'Raw - F'!$B:$O,13,FALSE),"")</f>
        <v>61-80</v>
      </c>
      <c r="I872" s="2" t="str">
        <f>IFERROR(VLOOKUP($A872,'Raw - F'!$B:$O,10,FALSE),"")</f>
        <v>A</v>
      </c>
      <c r="J872" s="2" t="str">
        <f>IFERROR(VLOOKUP($A872,'Raw - F'!$B:$P,15,FALSE),"")</f>
        <v>1m</v>
      </c>
      <c r="K872" s="16" t="str">
        <f>SUBSTITUTE(IFERROR(VLOOKUP($A872,'Raw - F'!$B:$X,23,FALSE),""),0,"")</f>
        <v xml:space="preserve"> </v>
      </c>
      <c r="L872" s="22" t="str">
        <f>IF(VLOOKUP($A872,'Raw - F'!$B:$AA,24,FALSE)="","",VLOOKUP($A872,'Raw - F'!$B:$AA,24,FALSE))</f>
        <v/>
      </c>
      <c r="M872" s="16" t="str">
        <f>SUBSTITUTE(IFERROR(VLOOKUP($A872,'Raw - F'!$B:$X,22,FALSE),""),0,"")</f>
        <v xml:space="preserve"> </v>
      </c>
      <c r="N872" s="16" t="str">
        <f>SUBSTITUTE(IFERROR(VLOOKUP($A872,'Raw - F'!$B:$X,8,FALSE),""),0,"")</f>
        <v/>
      </c>
      <c r="O872" s="16" t="str">
        <f>SUBSTITUTE(IFERROR(VLOOKUP($A872,'Raw - F'!$B:$AA,25,FALSE),""),0,"")</f>
        <v/>
      </c>
      <c r="P872" s="16" t="str">
        <f>SUBSTITUTE(IFERROR(VLOOKUP($A872,'Raw - F'!$B:$AA,21,FALSE),""),0,"")</f>
        <v/>
      </c>
    </row>
    <row r="873" spans="1:16" x14ac:dyDescent="0.35">
      <c r="A873">
        <v>864</v>
      </c>
      <c r="B873" s="9">
        <f>IFERROR(VLOOKUP($A873,'Raw - F'!$B:$R,2,FALSE),"")</f>
        <v>44355</v>
      </c>
      <c r="C873" s="2" t="str">
        <f>IFERROR(VLOOKUP($A873,'Raw - F'!$B:$R,3,FALSE),"")</f>
        <v>AYR</v>
      </c>
      <c r="D873" s="2" t="str">
        <f>IFERROR(VLOOKUP($A873,'Raw - F'!$B:$R,6,FALSE),"")</f>
        <v>Hcap</v>
      </c>
      <c r="E873" s="2" t="str">
        <f>SUBSTITUTE(IFERROR(VLOOKUP($A873,'Raw - F'!$B:$O,9,FALSE),""),"0","")</f>
        <v>4yo+</v>
      </c>
      <c r="F873" s="2" t="str">
        <f>SUBSTITUTE(IFERROR(VLOOKUP($A873,'Raw - F'!$B:$O,7,FALSE),""),"0","")</f>
        <v>Open</v>
      </c>
      <c r="G873" s="2">
        <f>IFERROR(IF(VLOOKUP($A873,'Raw - F'!$B:$O,11,FALSE)&gt;1,VLOOKUP($A873,'Raw - F'!$B:$O,11,FALSE),IF(VLOOKUP($A873,'Raw - F'!$B:$M,12,FALSE)&lt;&gt;"",VLOOKUP($A873,'Raw - F'!$B:$M,12,FALSE),"")),"")</f>
        <v>5</v>
      </c>
      <c r="H873" s="4" t="str">
        <f>IFERROR(VLOOKUP($A873,'Raw - F'!$B:$O,13,FALSE),"")</f>
        <v>51-70</v>
      </c>
      <c r="I873" s="2" t="str">
        <f>IFERROR(VLOOKUP($A873,'Raw - F'!$B:$O,10,FALSE),"")</f>
        <v>A</v>
      </c>
      <c r="J873" s="2" t="str">
        <f>IFERROR(VLOOKUP($A873,'Raw - F'!$B:$P,15,FALSE),"")</f>
        <v>5f</v>
      </c>
      <c r="K873" s="16" t="str">
        <f>SUBSTITUTE(IFERROR(VLOOKUP($A873,'Raw - F'!$B:$X,23,FALSE),""),0,"")</f>
        <v xml:space="preserve"> </v>
      </c>
      <c r="L873" s="22" t="str">
        <f>IF(VLOOKUP($A873,'Raw - F'!$B:$AA,24,FALSE)="","",VLOOKUP($A873,'Raw - F'!$B:$AA,24,FALSE))</f>
        <v/>
      </c>
      <c r="M873" s="16" t="str">
        <f>SUBSTITUTE(IFERROR(VLOOKUP($A873,'Raw - F'!$B:$X,22,FALSE),""),0,"")</f>
        <v xml:space="preserve"> </v>
      </c>
      <c r="N873" s="16" t="str">
        <f>SUBSTITUTE(IFERROR(VLOOKUP($A873,'Raw - F'!$B:$X,8,FALSE),""),0,"")</f>
        <v/>
      </c>
      <c r="O873" s="16" t="str">
        <f>SUBSTITUTE(IFERROR(VLOOKUP($A873,'Raw - F'!$B:$AA,25,FALSE),""),0,"")</f>
        <v/>
      </c>
      <c r="P873" s="16" t="str">
        <f>SUBSTITUTE(IFERROR(VLOOKUP($A873,'Raw - F'!$B:$AA,21,FALSE),""),0,"")</f>
        <v/>
      </c>
    </row>
    <row r="874" spans="1:16" x14ac:dyDescent="0.35">
      <c r="A874">
        <v>865</v>
      </c>
      <c r="B874" s="9">
        <f>IFERROR(VLOOKUP($A874,'Raw - F'!$B:$R,2,FALSE),"")</f>
        <v>44355</v>
      </c>
      <c r="C874" s="2" t="str">
        <f>IFERROR(VLOOKUP($A874,'Raw - F'!$B:$R,3,FALSE),"")</f>
        <v>AYR</v>
      </c>
      <c r="D874" s="2" t="str">
        <f>IFERROR(VLOOKUP($A874,'Raw - F'!$B:$R,6,FALSE),"")</f>
        <v>Hcap</v>
      </c>
      <c r="E874" s="2" t="str">
        <f>SUBSTITUTE(IFERROR(VLOOKUP($A874,'Raw - F'!$B:$O,9,FALSE),""),"0","")</f>
        <v>4yo+</v>
      </c>
      <c r="F874" s="2" t="str">
        <f>SUBSTITUTE(IFERROR(VLOOKUP($A874,'Raw - F'!$B:$O,7,FALSE),""),"0","")</f>
        <v>Open</v>
      </c>
      <c r="G874" s="2">
        <f>IFERROR(IF(VLOOKUP($A874,'Raw - F'!$B:$O,11,FALSE)&gt;1,VLOOKUP($A874,'Raw - F'!$B:$O,11,FALSE),IF(VLOOKUP($A874,'Raw - F'!$B:$M,12,FALSE)&lt;&gt;"",VLOOKUP($A874,'Raw - F'!$B:$M,12,FALSE),"")),"")</f>
        <v>5</v>
      </c>
      <c r="H874" s="4" t="str">
        <f>IFERROR(VLOOKUP($A874,'Raw - F'!$B:$O,13,FALSE),"")</f>
        <v>56-75</v>
      </c>
      <c r="I874" s="2" t="str">
        <f>IFERROR(VLOOKUP($A874,'Raw - F'!$B:$O,10,FALSE),"")</f>
        <v>F</v>
      </c>
      <c r="J874" s="2" t="str">
        <f>IFERROR(VLOOKUP($A874,'Raw - F'!$B:$P,15,FALSE),"")</f>
        <v>6f</v>
      </c>
      <c r="K874" s="16" t="str">
        <f>SUBSTITUTE(IFERROR(VLOOKUP($A874,'Raw - F'!$B:$X,23,FALSE),""),0,"")</f>
        <v xml:space="preserve"> </v>
      </c>
      <c r="L874" s="22" t="str">
        <f>IF(VLOOKUP($A874,'Raw - F'!$B:$AA,24,FALSE)="","",VLOOKUP($A874,'Raw - F'!$B:$AA,24,FALSE))</f>
        <v/>
      </c>
      <c r="M874" s="16" t="str">
        <f>SUBSTITUTE(IFERROR(VLOOKUP($A874,'Raw - F'!$B:$X,22,FALSE),""),0,"")</f>
        <v xml:space="preserve"> </v>
      </c>
      <c r="N874" s="16" t="str">
        <f>SUBSTITUTE(IFERROR(VLOOKUP($A874,'Raw - F'!$B:$X,8,FALSE),""),0,"")</f>
        <v/>
      </c>
      <c r="O874" s="16" t="str">
        <f>SUBSTITUTE(IFERROR(VLOOKUP($A874,'Raw - F'!$B:$AA,25,FALSE),""),0,"")</f>
        <v/>
      </c>
      <c r="P874" s="16" t="str">
        <f>SUBSTITUTE(IFERROR(VLOOKUP($A874,'Raw - F'!$B:$AA,21,FALSE),""),0,"")</f>
        <v/>
      </c>
    </row>
    <row r="875" spans="1:16" x14ac:dyDescent="0.35">
      <c r="A875">
        <v>866</v>
      </c>
      <c r="B875" s="9">
        <f>IFERROR(VLOOKUP($A875,'Raw - F'!$B:$R,2,FALSE),"")</f>
        <v>44355</v>
      </c>
      <c r="C875" s="2" t="str">
        <f>IFERROR(VLOOKUP($A875,'Raw - F'!$B:$R,3,FALSE),"")</f>
        <v>AYR</v>
      </c>
      <c r="D875" s="2" t="str">
        <f>IFERROR(VLOOKUP($A875,'Raw - F'!$B:$R,6,FALSE),"")</f>
        <v>WFA</v>
      </c>
      <c r="E875" s="2" t="str">
        <f>SUBSTITUTE(IFERROR(VLOOKUP($A875,'Raw - F'!$B:$O,9,FALSE),""),"0","")</f>
        <v>3yo+</v>
      </c>
      <c r="F875" s="2" t="str">
        <f>SUBSTITUTE(IFERROR(VLOOKUP($A875,'Raw - F'!$B:$O,7,FALSE),""),"0","")</f>
        <v>Mdn</v>
      </c>
      <c r="G875" s="2">
        <f>IFERROR(IF(VLOOKUP($A875,'Raw - F'!$B:$O,11,FALSE)&gt;1,VLOOKUP($A875,'Raw - F'!$B:$O,11,FALSE),IF(VLOOKUP($A875,'Raw - F'!$B:$M,12,FALSE)&lt;&gt;"",VLOOKUP($A875,'Raw - F'!$B:$M,12,FALSE),"")),"")</f>
        <v>5</v>
      </c>
      <c r="H875" s="4" t="str">
        <f>IFERROR(VLOOKUP($A875,'Raw - F'!$B:$O,13,FALSE),"")</f>
        <v>Open</v>
      </c>
      <c r="I875" s="2" t="str">
        <f>IFERROR(VLOOKUP($A875,'Raw - F'!$B:$O,10,FALSE),"")</f>
        <v>A</v>
      </c>
      <c r="J875" s="2" t="str">
        <f>IFERROR(VLOOKUP($A875,'Raw - F'!$B:$P,15,FALSE),"")</f>
        <v>1m</v>
      </c>
      <c r="K875" s="16" t="str">
        <f>SUBSTITUTE(IFERROR(VLOOKUP($A875,'Raw - F'!$B:$X,23,FALSE),""),0,"")</f>
        <v xml:space="preserve"> </v>
      </c>
      <c r="L875" s="22" t="str">
        <f>IF(VLOOKUP($A875,'Raw - F'!$B:$AA,24,FALSE)="","",VLOOKUP($A875,'Raw - F'!$B:$AA,24,FALSE))</f>
        <v/>
      </c>
      <c r="M875" s="16" t="str">
        <f>SUBSTITUTE(IFERROR(VLOOKUP($A875,'Raw - F'!$B:$X,22,FALSE),""),0,"")</f>
        <v xml:space="preserve"> </v>
      </c>
      <c r="N875" s="16" t="str">
        <f>SUBSTITUTE(IFERROR(VLOOKUP($A875,'Raw - F'!$B:$X,8,FALSE),""),0,"")</f>
        <v/>
      </c>
      <c r="O875" s="16" t="str">
        <f>SUBSTITUTE(IFERROR(VLOOKUP($A875,'Raw - F'!$B:$AA,25,FALSE),""),0,"")</f>
        <v/>
      </c>
      <c r="P875" s="16" t="str">
        <f>SUBSTITUTE(IFERROR(VLOOKUP($A875,'Raw - F'!$B:$AA,21,FALSE),""),0,"")</f>
        <v/>
      </c>
    </row>
    <row r="876" spans="1:16" x14ac:dyDescent="0.35">
      <c r="A876">
        <v>867</v>
      </c>
      <c r="B876" s="9">
        <f>IFERROR(VLOOKUP($A876,'Raw - F'!$B:$R,2,FALSE),"")</f>
        <v>44355</v>
      </c>
      <c r="C876" s="2" t="str">
        <f>IFERROR(VLOOKUP($A876,'Raw - F'!$B:$R,3,FALSE),"")</f>
        <v>AYR</v>
      </c>
      <c r="D876" s="2" t="str">
        <f>IFERROR(VLOOKUP($A876,'Raw - F'!$B:$R,6,FALSE),"")</f>
        <v>Hcap</v>
      </c>
      <c r="E876" s="2" t="str">
        <f>SUBSTITUTE(IFERROR(VLOOKUP($A876,'Raw - F'!$B:$O,9,FALSE),""),"0","")</f>
        <v>4yo+</v>
      </c>
      <c r="F876" s="2" t="str">
        <f>SUBSTITUTE(IFERROR(VLOOKUP($A876,'Raw - F'!$B:$O,7,FALSE),""),"0","")</f>
        <v>Open</v>
      </c>
      <c r="G876" s="2">
        <f>IFERROR(IF(VLOOKUP($A876,'Raw - F'!$B:$O,11,FALSE)&gt;1,VLOOKUP($A876,'Raw - F'!$B:$O,11,FALSE),IF(VLOOKUP($A876,'Raw - F'!$B:$M,12,FALSE)&lt;&gt;"",VLOOKUP($A876,'Raw - F'!$B:$M,12,FALSE),"")),"")</f>
        <v>5</v>
      </c>
      <c r="H876" s="4" t="str">
        <f>IFERROR(VLOOKUP($A876,'Raw - F'!$B:$O,13,FALSE),"")</f>
        <v>56-75</v>
      </c>
      <c r="I876" s="2" t="str">
        <f>IFERROR(VLOOKUP($A876,'Raw - F'!$B:$O,10,FALSE),"")</f>
        <v>A</v>
      </c>
      <c r="J876" s="2" t="str">
        <f>IFERROR(VLOOKUP($A876,'Raw - F'!$B:$P,15,FALSE),"")</f>
        <v>1m 2f</v>
      </c>
      <c r="K876" s="16" t="str">
        <f>SUBSTITUTE(IFERROR(VLOOKUP($A876,'Raw - F'!$B:$X,23,FALSE),""),0,"")</f>
        <v xml:space="preserve"> </v>
      </c>
      <c r="L876" s="22" t="str">
        <f>IF(VLOOKUP($A876,'Raw - F'!$B:$AA,24,FALSE)="","",VLOOKUP($A876,'Raw - F'!$B:$AA,24,FALSE))</f>
        <v/>
      </c>
      <c r="M876" s="16" t="str">
        <f>SUBSTITUTE(IFERROR(VLOOKUP($A876,'Raw - F'!$B:$X,22,FALSE),""),0,"")</f>
        <v xml:space="preserve"> </v>
      </c>
      <c r="N876" s="16" t="str">
        <f>SUBSTITUTE(IFERROR(VLOOKUP($A876,'Raw - F'!$B:$X,8,FALSE),""),0,"")</f>
        <v/>
      </c>
      <c r="O876" s="16" t="str">
        <f>SUBSTITUTE(IFERROR(VLOOKUP($A876,'Raw - F'!$B:$AA,25,FALSE),""),0,"")</f>
        <v/>
      </c>
      <c r="P876" s="16" t="str">
        <f>SUBSTITUTE(IFERROR(VLOOKUP($A876,'Raw - F'!$B:$AA,21,FALSE),""),0,"")</f>
        <v/>
      </c>
    </row>
    <row r="877" spans="1:16" x14ac:dyDescent="0.35">
      <c r="A877">
        <v>868</v>
      </c>
      <c r="B877" s="9">
        <f>IFERROR(VLOOKUP($A877,'Raw - F'!$B:$R,2,FALSE),"")</f>
        <v>44355</v>
      </c>
      <c r="C877" s="2" t="str">
        <f>IFERROR(VLOOKUP($A877,'Raw - F'!$B:$R,3,FALSE),"")</f>
        <v>AYR</v>
      </c>
      <c r="D877" s="2" t="str">
        <f>IFERROR(VLOOKUP($A877,'Raw - F'!$B:$R,6,FALSE),"")</f>
        <v>Hcap</v>
      </c>
      <c r="E877" s="2" t="str">
        <f>SUBSTITUTE(IFERROR(VLOOKUP($A877,'Raw - F'!$B:$O,9,FALSE),""),"0","")</f>
        <v>4yo+</v>
      </c>
      <c r="F877" s="2" t="str">
        <f>SUBSTITUTE(IFERROR(VLOOKUP($A877,'Raw - F'!$B:$O,7,FALSE),""),"0","")</f>
        <v>Open</v>
      </c>
      <c r="G877" s="2">
        <f>IFERROR(IF(VLOOKUP($A877,'Raw - F'!$B:$O,11,FALSE)&gt;1,VLOOKUP($A877,'Raw - F'!$B:$O,11,FALSE),IF(VLOOKUP($A877,'Raw - F'!$B:$M,12,FALSE)&lt;&gt;"",VLOOKUP($A877,'Raw - F'!$B:$M,12,FALSE),"")),"")</f>
        <v>5</v>
      </c>
      <c r="H877" s="4" t="str">
        <f>IFERROR(VLOOKUP($A877,'Raw - F'!$B:$O,13,FALSE),"")</f>
        <v>51-70</v>
      </c>
      <c r="I877" s="2" t="str">
        <f>IFERROR(VLOOKUP($A877,'Raw - F'!$B:$O,10,FALSE),"")</f>
        <v>A</v>
      </c>
      <c r="J877" s="2" t="str">
        <f>IFERROR(VLOOKUP($A877,'Raw - F'!$B:$P,15,FALSE),"")</f>
        <v>2m+</v>
      </c>
      <c r="K877" s="16" t="str">
        <f>SUBSTITUTE(IFERROR(VLOOKUP($A877,'Raw - F'!$B:$X,23,FALSE),""),0,"")</f>
        <v xml:space="preserve"> </v>
      </c>
      <c r="L877" s="22" t="str">
        <f>IF(VLOOKUP($A877,'Raw - F'!$B:$AA,24,FALSE)="","",VLOOKUP($A877,'Raw - F'!$B:$AA,24,FALSE))</f>
        <v/>
      </c>
      <c r="M877" s="16" t="str">
        <f>SUBSTITUTE(IFERROR(VLOOKUP($A877,'Raw - F'!$B:$X,22,FALSE),""),0,"")</f>
        <v xml:space="preserve"> </v>
      </c>
      <c r="N877" s="16" t="str">
        <f>SUBSTITUTE(IFERROR(VLOOKUP($A877,'Raw - F'!$B:$X,8,FALSE),""),0,"")</f>
        <v/>
      </c>
      <c r="O877" s="16" t="str">
        <f>SUBSTITUTE(IFERROR(VLOOKUP($A877,'Raw - F'!$B:$AA,25,FALSE),""),0,"")</f>
        <v/>
      </c>
      <c r="P877" s="16" t="str">
        <f>SUBSTITUTE(IFERROR(VLOOKUP($A877,'Raw - F'!$B:$AA,21,FALSE),""),0,"")</f>
        <v/>
      </c>
    </row>
    <row r="878" spans="1:16" x14ac:dyDescent="0.35">
      <c r="A878">
        <v>869</v>
      </c>
      <c r="B878" s="9">
        <f>IFERROR(VLOOKUP($A878,'Raw - F'!$B:$R,2,FALSE),"")</f>
        <v>44355</v>
      </c>
      <c r="C878" s="2" t="str">
        <f>IFERROR(VLOOKUP($A878,'Raw - F'!$B:$R,3,FALSE),"")</f>
        <v>AYR</v>
      </c>
      <c r="D878" s="2" t="str">
        <f>IFERROR(VLOOKUP($A878,'Raw - F'!$B:$R,6,FALSE),"")</f>
        <v>Hcap</v>
      </c>
      <c r="E878" s="2" t="str">
        <f>SUBSTITUTE(IFERROR(VLOOKUP($A878,'Raw - F'!$B:$O,9,FALSE),""),"0","")</f>
        <v>4yo+</v>
      </c>
      <c r="F878" s="2" t="str">
        <f>SUBSTITUTE(IFERROR(VLOOKUP($A878,'Raw - F'!$B:$O,7,FALSE),""),"0","")</f>
        <v>Open</v>
      </c>
      <c r="G878" s="2">
        <f>IFERROR(IF(VLOOKUP($A878,'Raw - F'!$B:$O,11,FALSE)&gt;1,VLOOKUP($A878,'Raw - F'!$B:$O,11,FALSE),IF(VLOOKUP($A878,'Raw - F'!$B:$M,12,FALSE)&lt;&gt;"",VLOOKUP($A878,'Raw - F'!$B:$M,12,FALSE),"")),"")</f>
        <v>6</v>
      </c>
      <c r="H878" s="4" t="str">
        <f>IFERROR(VLOOKUP($A878,'Raw - F'!$B:$O,13,FALSE),"")</f>
        <v>46-60</v>
      </c>
      <c r="I878" s="2" t="str">
        <f>IFERROR(VLOOKUP($A878,'Raw - F'!$B:$O,10,FALSE),"")</f>
        <v>A</v>
      </c>
      <c r="J878" s="2" t="str">
        <f>IFERROR(VLOOKUP($A878,'Raw - F'!$B:$P,15,FALSE),"")</f>
        <v>7f</v>
      </c>
      <c r="K878" s="16" t="str">
        <f>SUBSTITUTE(IFERROR(VLOOKUP($A878,'Raw - F'!$B:$X,23,FALSE),""),0,"")</f>
        <v xml:space="preserve"> </v>
      </c>
      <c r="L878" s="22" t="str">
        <f>IF(VLOOKUP($A878,'Raw - F'!$B:$AA,24,FALSE)="","",VLOOKUP($A878,'Raw - F'!$B:$AA,24,FALSE))</f>
        <v/>
      </c>
      <c r="M878" s="16" t="str">
        <f>SUBSTITUTE(IFERROR(VLOOKUP($A878,'Raw - F'!$B:$X,22,FALSE),""),0,"")</f>
        <v xml:space="preserve"> </v>
      </c>
      <c r="N878" s="16" t="str">
        <f>SUBSTITUTE(IFERROR(VLOOKUP($A878,'Raw - F'!$B:$X,8,FALSE),""),0,"")</f>
        <v/>
      </c>
      <c r="O878" s="16" t="str">
        <f>SUBSTITUTE(IFERROR(VLOOKUP($A878,'Raw - F'!$B:$AA,25,FALSE),""),0,"")</f>
        <v/>
      </c>
      <c r="P878" s="16" t="str">
        <f>SUBSTITUTE(IFERROR(VLOOKUP($A878,'Raw - F'!$B:$AA,21,FALSE),""),0,"")</f>
        <v/>
      </c>
    </row>
    <row r="879" spans="1:16" x14ac:dyDescent="0.35">
      <c r="A879">
        <v>870</v>
      </c>
      <c r="B879" s="9">
        <f>IFERROR(VLOOKUP($A879,'Raw - F'!$B:$R,2,FALSE),"")</f>
        <v>44355</v>
      </c>
      <c r="C879" s="2" t="str">
        <f>IFERROR(VLOOKUP($A879,'Raw - F'!$B:$R,3,FALSE),"")</f>
        <v>SALISBURY</v>
      </c>
      <c r="D879" s="2" t="str">
        <f>IFERROR(VLOOKUP($A879,'Raw - F'!$B:$R,6,FALSE),"")</f>
        <v>WFA</v>
      </c>
      <c r="E879" s="2" t="str">
        <f>SUBSTITUTE(IFERROR(VLOOKUP($A879,'Raw - F'!$B:$O,9,FALSE),""),"0","")</f>
        <v>3yo</v>
      </c>
      <c r="F879" s="2" t="str">
        <f>SUBSTITUTE(IFERROR(VLOOKUP($A879,'Raw - F'!$B:$O,7,FALSE),""),"0","")</f>
        <v>Mdn</v>
      </c>
      <c r="G879" s="2">
        <f>IFERROR(IF(VLOOKUP($A879,'Raw - F'!$B:$O,11,FALSE)&gt;1,VLOOKUP($A879,'Raw - F'!$B:$O,11,FALSE),IF(VLOOKUP($A879,'Raw - F'!$B:$M,12,FALSE)&lt;&gt;"",VLOOKUP($A879,'Raw - F'!$B:$M,12,FALSE),"")),"")</f>
        <v>5</v>
      </c>
      <c r="H879" s="4" t="str">
        <f>IFERROR(VLOOKUP($A879,'Raw - F'!$B:$O,13,FALSE),"")</f>
        <v>Open</v>
      </c>
      <c r="I879" s="2" t="str">
        <f>IFERROR(VLOOKUP($A879,'Raw - F'!$B:$O,10,FALSE),"")</f>
        <v>A</v>
      </c>
      <c r="J879" s="2" t="str">
        <f>IFERROR(VLOOKUP($A879,'Raw - F'!$B:$P,15,FALSE),"")</f>
        <v>1m 4f</v>
      </c>
      <c r="K879" s="16" t="str">
        <f>SUBSTITUTE(IFERROR(VLOOKUP($A879,'Raw - F'!$B:$X,23,FALSE),""),0,"")</f>
        <v xml:space="preserve"> </v>
      </c>
      <c r="L879" s="22" t="str">
        <f>IF(VLOOKUP($A879,'Raw - F'!$B:$AA,24,FALSE)="","",VLOOKUP($A879,'Raw - F'!$B:$AA,24,FALSE))</f>
        <v/>
      </c>
      <c r="M879" s="16" t="str">
        <f>SUBSTITUTE(IFERROR(VLOOKUP($A879,'Raw - F'!$B:$X,22,FALSE),""),0,"")</f>
        <v xml:space="preserve"> </v>
      </c>
      <c r="N879" s="16" t="str">
        <f>SUBSTITUTE(IFERROR(VLOOKUP($A879,'Raw - F'!$B:$X,8,FALSE),""),0,"")</f>
        <v/>
      </c>
      <c r="O879" s="16" t="str">
        <f>SUBSTITUTE(IFERROR(VLOOKUP($A879,'Raw - F'!$B:$AA,25,FALSE),""),0,"")</f>
        <v/>
      </c>
      <c r="P879" s="16" t="str">
        <f>SUBSTITUTE(IFERROR(VLOOKUP($A879,'Raw - F'!$B:$AA,21,FALSE),""),0,"")</f>
        <v/>
      </c>
    </row>
    <row r="880" spans="1:16" x14ac:dyDescent="0.35">
      <c r="A880">
        <v>871</v>
      </c>
      <c r="B880" s="9">
        <f>IFERROR(VLOOKUP($A880,'Raw - F'!$B:$R,2,FALSE),"")</f>
        <v>44355</v>
      </c>
      <c r="C880" s="2" t="str">
        <f>IFERROR(VLOOKUP($A880,'Raw - F'!$B:$R,3,FALSE),"")</f>
        <v>SALISBURY</v>
      </c>
      <c r="D880" s="2" t="str">
        <f>IFERROR(VLOOKUP($A880,'Raw - F'!$B:$R,6,FALSE),"")</f>
        <v>Hcap</v>
      </c>
      <c r="E880" s="2" t="str">
        <f>SUBSTITUTE(IFERROR(VLOOKUP($A880,'Raw - F'!$B:$O,9,FALSE),""),"0","")</f>
        <v>3yo+</v>
      </c>
      <c r="F880" s="2" t="str">
        <f>SUBSTITUTE(IFERROR(VLOOKUP($A880,'Raw - F'!$B:$O,7,FALSE),""),"0","")</f>
        <v>Open</v>
      </c>
      <c r="G880" s="2">
        <f>IFERROR(IF(VLOOKUP($A880,'Raw - F'!$B:$O,11,FALSE)&gt;1,VLOOKUP($A880,'Raw - F'!$B:$O,11,FALSE),IF(VLOOKUP($A880,'Raw - F'!$B:$M,12,FALSE)&lt;&gt;"",VLOOKUP($A880,'Raw - F'!$B:$M,12,FALSE),"")),"")</f>
        <v>3</v>
      </c>
      <c r="H880" s="4" t="str">
        <f>IFERROR(VLOOKUP($A880,'Raw - F'!$B:$O,13,FALSE),"")</f>
        <v>71-90</v>
      </c>
      <c r="I880" s="2" t="str">
        <f>IFERROR(VLOOKUP($A880,'Raw - F'!$B:$O,10,FALSE),"")</f>
        <v>F</v>
      </c>
      <c r="J880" s="2" t="str">
        <f>IFERROR(VLOOKUP($A880,'Raw - F'!$B:$P,15,FALSE),"")</f>
        <v>1m 2f</v>
      </c>
      <c r="K880" s="16" t="str">
        <f>SUBSTITUTE(IFERROR(VLOOKUP($A880,'Raw - F'!$B:$X,23,FALSE),""),0,"")</f>
        <v xml:space="preserve"> </v>
      </c>
      <c r="L880" s="22" t="str">
        <f>IF(VLOOKUP($A880,'Raw - F'!$B:$AA,24,FALSE)="","",VLOOKUP($A880,'Raw - F'!$B:$AA,24,FALSE))</f>
        <v/>
      </c>
      <c r="M880" s="16" t="str">
        <f>SUBSTITUTE(IFERROR(VLOOKUP($A880,'Raw - F'!$B:$X,22,FALSE),""),0,"")</f>
        <v xml:space="preserve"> </v>
      </c>
      <c r="N880" s="16" t="str">
        <f>SUBSTITUTE(IFERROR(VLOOKUP($A880,'Raw - F'!$B:$X,8,FALSE),""),0,"")</f>
        <v/>
      </c>
      <c r="O880" s="16" t="str">
        <f>SUBSTITUTE(IFERROR(VLOOKUP($A880,'Raw - F'!$B:$AA,25,FALSE),""),0,"")</f>
        <v/>
      </c>
      <c r="P880" s="16" t="str">
        <f>SUBSTITUTE(IFERROR(VLOOKUP($A880,'Raw - F'!$B:$AA,21,FALSE),""),0,"")</f>
        <v/>
      </c>
    </row>
    <row r="881" spans="1:16" x14ac:dyDescent="0.35">
      <c r="A881">
        <v>872</v>
      </c>
      <c r="B881" s="9">
        <f>IFERROR(VLOOKUP($A881,'Raw - F'!$B:$R,2,FALSE),"")</f>
        <v>44355</v>
      </c>
      <c r="C881" s="2" t="str">
        <f>IFERROR(VLOOKUP($A881,'Raw - F'!$B:$R,3,FALSE),"")</f>
        <v>SALISBURY</v>
      </c>
      <c r="D881" s="2" t="str">
        <f>IFERROR(VLOOKUP($A881,'Raw - F'!$B:$R,6,FALSE),"")</f>
        <v>WFA</v>
      </c>
      <c r="E881" s="2" t="str">
        <f>SUBSTITUTE(IFERROR(VLOOKUP($A881,'Raw - F'!$B:$O,9,FALSE),""),"0","")</f>
        <v>2yo</v>
      </c>
      <c r="F881" s="2" t="str">
        <f>SUBSTITUTE(IFERROR(VLOOKUP($A881,'Raw - F'!$B:$O,7,FALSE),""),"0","")</f>
        <v>Nov</v>
      </c>
      <c r="G881" s="2">
        <f>IFERROR(IF(VLOOKUP($A881,'Raw - F'!$B:$O,11,FALSE)&gt;1,VLOOKUP($A881,'Raw - F'!$B:$O,11,FALSE),IF(VLOOKUP($A881,'Raw - F'!$B:$M,12,FALSE)&lt;&gt;"",VLOOKUP($A881,'Raw - F'!$B:$M,12,FALSE),"")),"")</f>
        <v>4</v>
      </c>
      <c r="H881" s="4" t="str">
        <f>IFERROR(VLOOKUP($A881,'Raw - F'!$B:$O,13,FALSE),"")</f>
        <v>Open</v>
      </c>
      <c r="I881" s="2" t="str">
        <f>IFERROR(VLOOKUP($A881,'Raw - F'!$B:$O,10,FALSE),"")</f>
        <v>A</v>
      </c>
      <c r="J881" s="2" t="str">
        <f>IFERROR(VLOOKUP($A881,'Raw - F'!$B:$P,15,FALSE),"")</f>
        <v>6f</v>
      </c>
      <c r="K881" s="16" t="str">
        <f>SUBSTITUTE(IFERROR(VLOOKUP($A881,'Raw - F'!$B:$X,23,FALSE),""),0,"")</f>
        <v>Rest.</v>
      </c>
      <c r="L881" s="22" t="str">
        <f>IF(VLOOKUP($A881,'Raw - F'!$B:$AA,24,FALSE)="","",VLOOKUP($A881,'Raw - F'!$B:$AA,24,FALSE))</f>
        <v>B</v>
      </c>
      <c r="M881" s="16" t="str">
        <f>SUBSTITUTE(IFERROR(VLOOKUP($A881,'Raw - F'!$B:$X,22,FALSE),""),0,"")</f>
        <v xml:space="preserve"> </v>
      </c>
      <c r="N881" s="16" t="str">
        <f>SUBSTITUTE(IFERROR(VLOOKUP($A881,'Raw - F'!$B:$X,8,FALSE),""),0,"")</f>
        <v/>
      </c>
      <c r="O881" s="16" t="str">
        <f>SUBSTITUTE(IFERROR(VLOOKUP($A881,'Raw - F'!$B:$AA,25,FALSE),""),0,"")</f>
        <v>EBF</v>
      </c>
      <c r="P881" s="16" t="str">
        <f>SUBSTITUTE(IFERROR(VLOOKUP($A881,'Raw - F'!$B:$AA,21,FALSE),""),0,"")</f>
        <v/>
      </c>
    </row>
    <row r="882" spans="1:16" x14ac:dyDescent="0.35">
      <c r="A882">
        <v>873</v>
      </c>
      <c r="B882" s="9">
        <f>IFERROR(VLOOKUP($A882,'Raw - F'!$B:$R,2,FALSE),"")</f>
        <v>44355</v>
      </c>
      <c r="C882" s="2" t="str">
        <f>IFERROR(VLOOKUP($A882,'Raw - F'!$B:$R,3,FALSE),"")</f>
        <v>SALISBURY</v>
      </c>
      <c r="D882" s="2" t="str">
        <f>IFERROR(VLOOKUP($A882,'Raw - F'!$B:$R,6,FALSE),"")</f>
        <v>WFA</v>
      </c>
      <c r="E882" s="2" t="str">
        <f>SUBSTITUTE(IFERROR(VLOOKUP($A882,'Raw - F'!$B:$O,9,FALSE),""),"0","")</f>
        <v>3yo+</v>
      </c>
      <c r="F882" s="2" t="str">
        <f>SUBSTITUTE(IFERROR(VLOOKUP($A882,'Raw - F'!$B:$O,7,FALSE),""),"0","")</f>
        <v>Nov</v>
      </c>
      <c r="G882" s="2">
        <f>IFERROR(IF(VLOOKUP($A882,'Raw - F'!$B:$O,11,FALSE)&gt;1,VLOOKUP($A882,'Raw - F'!$B:$O,11,FALSE),IF(VLOOKUP($A882,'Raw - F'!$B:$M,12,FALSE)&lt;&gt;"",VLOOKUP($A882,'Raw - F'!$B:$M,12,FALSE),"")),"")</f>
        <v>5</v>
      </c>
      <c r="H882" s="4" t="str">
        <f>IFERROR(VLOOKUP($A882,'Raw - F'!$B:$O,13,FALSE),"")</f>
        <v>Open</v>
      </c>
      <c r="I882" s="2" t="str">
        <f>IFERROR(VLOOKUP($A882,'Raw - F'!$B:$O,10,FALSE),"")</f>
        <v>A</v>
      </c>
      <c r="J882" s="2" t="str">
        <f>IFERROR(VLOOKUP($A882,'Raw - F'!$B:$P,15,FALSE),"")</f>
        <v>7f</v>
      </c>
      <c r="K882" s="16" t="str">
        <f>SUBSTITUTE(IFERROR(VLOOKUP($A882,'Raw - F'!$B:$X,23,FALSE),""),0,"")</f>
        <v xml:space="preserve"> </v>
      </c>
      <c r="L882" s="22" t="str">
        <f>IF(VLOOKUP($A882,'Raw - F'!$B:$AA,24,FALSE)="","",VLOOKUP($A882,'Raw - F'!$B:$AA,24,FALSE))</f>
        <v/>
      </c>
      <c r="M882" s="16" t="str">
        <f>SUBSTITUTE(IFERROR(VLOOKUP($A882,'Raw - F'!$B:$X,22,FALSE),""),0,"")</f>
        <v xml:space="preserve"> </v>
      </c>
      <c r="N882" s="16" t="str">
        <f>SUBSTITUTE(IFERROR(VLOOKUP($A882,'Raw - F'!$B:$X,8,FALSE),""),0,"")</f>
        <v/>
      </c>
      <c r="O882" s="16" t="str">
        <f>SUBSTITUTE(IFERROR(VLOOKUP($A882,'Raw - F'!$B:$AA,25,FALSE),""),0,"")</f>
        <v/>
      </c>
      <c r="P882" s="16" t="str">
        <f>SUBSTITUTE(IFERROR(VLOOKUP($A882,'Raw - F'!$B:$AA,21,FALSE),""),0,"")</f>
        <v/>
      </c>
    </row>
    <row r="883" spans="1:16" x14ac:dyDescent="0.35">
      <c r="A883">
        <v>874</v>
      </c>
      <c r="B883" s="9">
        <f>IFERROR(VLOOKUP($A883,'Raw - F'!$B:$R,2,FALSE),"")</f>
        <v>44355</v>
      </c>
      <c r="C883" s="2" t="str">
        <f>IFERROR(VLOOKUP($A883,'Raw - F'!$B:$R,3,FALSE),"")</f>
        <v>SALISBURY</v>
      </c>
      <c r="D883" s="2" t="str">
        <f>IFERROR(VLOOKUP($A883,'Raw - F'!$B:$R,6,FALSE),"")</f>
        <v>Hcap</v>
      </c>
      <c r="E883" s="2" t="str">
        <f>SUBSTITUTE(IFERROR(VLOOKUP($A883,'Raw - F'!$B:$O,9,FALSE),""),"0","")</f>
        <v>4yo+</v>
      </c>
      <c r="F883" s="2" t="str">
        <f>SUBSTITUTE(IFERROR(VLOOKUP($A883,'Raw - F'!$B:$O,7,FALSE),""),"0","")</f>
        <v>Open</v>
      </c>
      <c r="G883" s="2">
        <f>IFERROR(IF(VLOOKUP($A883,'Raw - F'!$B:$O,11,FALSE)&gt;1,VLOOKUP($A883,'Raw - F'!$B:$O,11,FALSE),IF(VLOOKUP($A883,'Raw - F'!$B:$M,12,FALSE)&lt;&gt;"",VLOOKUP($A883,'Raw - F'!$B:$M,12,FALSE),"")),"")</f>
        <v>5</v>
      </c>
      <c r="H883" s="4" t="str">
        <f>IFERROR(VLOOKUP($A883,'Raw - F'!$B:$O,13,FALSE),"")</f>
        <v>51-70</v>
      </c>
      <c r="I883" s="2" t="str">
        <f>IFERROR(VLOOKUP($A883,'Raw - F'!$B:$O,10,FALSE),"")</f>
        <v>F</v>
      </c>
      <c r="J883" s="2" t="str">
        <f>IFERROR(VLOOKUP($A883,'Raw - F'!$B:$P,15,FALSE),"")</f>
        <v>1m</v>
      </c>
      <c r="K883" s="16" t="str">
        <f>SUBSTITUTE(IFERROR(VLOOKUP($A883,'Raw - F'!$B:$X,23,FALSE),""),0,"")</f>
        <v xml:space="preserve"> </v>
      </c>
      <c r="L883" s="22" t="str">
        <f>IF(VLOOKUP($A883,'Raw - F'!$B:$AA,24,FALSE)="","",VLOOKUP($A883,'Raw - F'!$B:$AA,24,FALSE))</f>
        <v/>
      </c>
      <c r="M883" s="16" t="str">
        <f>SUBSTITUTE(IFERROR(VLOOKUP($A883,'Raw - F'!$B:$X,22,FALSE),""),0,"")</f>
        <v xml:space="preserve"> </v>
      </c>
      <c r="N883" s="16" t="str">
        <f>SUBSTITUTE(IFERROR(VLOOKUP($A883,'Raw - F'!$B:$X,8,FALSE),""),0,"")</f>
        <v/>
      </c>
      <c r="O883" s="16" t="str">
        <f>SUBSTITUTE(IFERROR(VLOOKUP($A883,'Raw - F'!$B:$AA,25,FALSE),""),0,"")</f>
        <v/>
      </c>
      <c r="P883" s="16" t="str">
        <f>SUBSTITUTE(IFERROR(VLOOKUP($A883,'Raw - F'!$B:$AA,21,FALSE),""),0,"")</f>
        <v>App</v>
      </c>
    </row>
    <row r="884" spans="1:16" x14ac:dyDescent="0.35">
      <c r="A884">
        <v>875</v>
      </c>
      <c r="B884" s="9">
        <f>IFERROR(VLOOKUP($A884,'Raw - F'!$B:$R,2,FALSE),"")</f>
        <v>44355</v>
      </c>
      <c r="C884" s="2" t="str">
        <f>IFERROR(VLOOKUP($A884,'Raw - F'!$B:$R,3,FALSE),"")</f>
        <v>SALISBURY</v>
      </c>
      <c r="D884" s="2" t="str">
        <f>IFERROR(VLOOKUP($A884,'Raw - F'!$B:$R,6,FALSE),"")</f>
        <v>Hcap</v>
      </c>
      <c r="E884" s="2" t="str">
        <f>SUBSTITUTE(IFERROR(VLOOKUP($A884,'Raw - F'!$B:$O,9,FALSE),""),"0","")</f>
        <v>4yo+</v>
      </c>
      <c r="F884" s="2" t="str">
        <f>SUBSTITUTE(IFERROR(VLOOKUP($A884,'Raw - F'!$B:$O,7,FALSE),""),"0","")</f>
        <v>Open</v>
      </c>
      <c r="G884" s="2">
        <f>IFERROR(IF(VLOOKUP($A884,'Raw - F'!$B:$O,11,FALSE)&gt;1,VLOOKUP($A884,'Raw - F'!$B:$O,11,FALSE),IF(VLOOKUP($A884,'Raw - F'!$B:$M,12,FALSE)&lt;&gt;"",VLOOKUP($A884,'Raw - F'!$B:$M,12,FALSE),"")),"")</f>
        <v>5</v>
      </c>
      <c r="H884" s="4" t="str">
        <f>IFERROR(VLOOKUP($A884,'Raw - F'!$B:$O,13,FALSE),"")</f>
        <v>51-70</v>
      </c>
      <c r="I884" s="2" t="str">
        <f>IFERROR(VLOOKUP($A884,'Raw - F'!$B:$O,10,FALSE),"")</f>
        <v>A</v>
      </c>
      <c r="J884" s="2" t="str">
        <f>IFERROR(VLOOKUP($A884,'Raw - F'!$B:$P,15,FALSE),"")</f>
        <v>1m 4f</v>
      </c>
      <c r="K884" s="16" t="str">
        <f>SUBSTITUTE(IFERROR(VLOOKUP($A884,'Raw - F'!$B:$X,23,FALSE),""),0,"")</f>
        <v xml:space="preserve"> </v>
      </c>
      <c r="L884" s="22" t="str">
        <f>IF(VLOOKUP($A884,'Raw - F'!$B:$AA,24,FALSE)="","",VLOOKUP($A884,'Raw - F'!$B:$AA,24,FALSE))</f>
        <v/>
      </c>
      <c r="M884" s="16" t="str">
        <f>SUBSTITUTE(IFERROR(VLOOKUP($A884,'Raw - F'!$B:$X,22,FALSE),""),0,"")</f>
        <v xml:space="preserve"> </v>
      </c>
      <c r="N884" s="16" t="str">
        <f>SUBSTITUTE(IFERROR(VLOOKUP($A884,'Raw - F'!$B:$X,8,FALSE),""),0,"")</f>
        <v/>
      </c>
      <c r="O884" s="16" t="str">
        <f>SUBSTITUTE(IFERROR(VLOOKUP($A884,'Raw - F'!$B:$AA,25,FALSE),""),0,"")</f>
        <v/>
      </c>
      <c r="P884" s="16" t="str">
        <f>SUBSTITUTE(IFERROR(VLOOKUP($A884,'Raw - F'!$B:$AA,21,FALSE),""),0,"")</f>
        <v/>
      </c>
    </row>
    <row r="885" spans="1:16" x14ac:dyDescent="0.35">
      <c r="A885">
        <v>876</v>
      </c>
      <c r="B885" s="9">
        <f>IFERROR(VLOOKUP($A885,'Raw - F'!$B:$R,2,FALSE),"")</f>
        <v>44355</v>
      </c>
      <c r="C885" s="2" t="str">
        <f>IFERROR(VLOOKUP($A885,'Raw - F'!$B:$R,3,FALSE),"")</f>
        <v>SALISBURY</v>
      </c>
      <c r="D885" s="2" t="str">
        <f>IFERROR(VLOOKUP($A885,'Raw - F'!$B:$R,6,FALSE),"")</f>
        <v>Hcap</v>
      </c>
      <c r="E885" s="2" t="str">
        <f>SUBSTITUTE(IFERROR(VLOOKUP($A885,'Raw - F'!$B:$O,9,FALSE),""),"0","")</f>
        <v>3yo</v>
      </c>
      <c r="F885" s="2" t="str">
        <f>SUBSTITUTE(IFERROR(VLOOKUP($A885,'Raw - F'!$B:$O,7,FALSE),""),"0","")</f>
        <v>Open</v>
      </c>
      <c r="G885" s="2">
        <f>IFERROR(IF(VLOOKUP($A885,'Raw - F'!$B:$O,11,FALSE)&gt;1,VLOOKUP($A885,'Raw - F'!$B:$O,11,FALSE),IF(VLOOKUP($A885,'Raw - F'!$B:$M,12,FALSE)&lt;&gt;"",VLOOKUP($A885,'Raw - F'!$B:$M,12,FALSE),"")),"")</f>
        <v>6</v>
      </c>
      <c r="H885" s="4" t="str">
        <f>IFERROR(VLOOKUP($A885,'Raw - F'!$B:$O,13,FALSE),"")</f>
        <v>46-65</v>
      </c>
      <c r="I885" s="2" t="str">
        <f>IFERROR(VLOOKUP($A885,'Raw - F'!$B:$O,10,FALSE),"")</f>
        <v>A</v>
      </c>
      <c r="J885" s="2" t="str">
        <f>IFERROR(VLOOKUP($A885,'Raw - F'!$B:$P,15,FALSE),"")</f>
        <v>6f</v>
      </c>
      <c r="K885" s="16" t="str">
        <f>SUBSTITUTE(IFERROR(VLOOKUP($A885,'Raw - F'!$B:$X,23,FALSE),""),0,"")</f>
        <v xml:space="preserve"> </v>
      </c>
      <c r="L885" s="22" t="str">
        <f>IF(VLOOKUP($A885,'Raw - F'!$B:$AA,24,FALSE)="","",VLOOKUP($A885,'Raw - F'!$B:$AA,24,FALSE))</f>
        <v/>
      </c>
      <c r="M885" s="16" t="str">
        <f>SUBSTITUTE(IFERROR(VLOOKUP($A885,'Raw - F'!$B:$X,22,FALSE),""),0,"")</f>
        <v xml:space="preserve"> </v>
      </c>
      <c r="N885" s="16" t="str">
        <f>SUBSTITUTE(IFERROR(VLOOKUP($A885,'Raw - F'!$B:$X,8,FALSE),""),0,"")</f>
        <v/>
      </c>
      <c r="O885" s="16" t="str">
        <f>SUBSTITUTE(IFERROR(VLOOKUP($A885,'Raw - F'!$B:$AA,25,FALSE),""),0,"")</f>
        <v/>
      </c>
      <c r="P885" s="16" t="str">
        <f>SUBSTITUTE(IFERROR(VLOOKUP($A885,'Raw - F'!$B:$AA,21,FALSE),""),0,"")</f>
        <v/>
      </c>
    </row>
    <row r="886" spans="1:16" x14ac:dyDescent="0.35">
      <c r="A886">
        <v>877</v>
      </c>
      <c r="B886" s="9">
        <f>IFERROR(VLOOKUP($A886,'Raw - F'!$B:$R,2,FALSE),"")</f>
        <v>44355</v>
      </c>
      <c r="C886" s="2" t="str">
        <f>IFERROR(VLOOKUP($A886,'Raw - F'!$B:$R,3,FALSE),"")</f>
        <v>WETHERBY</v>
      </c>
      <c r="D886" s="2" t="str">
        <f>IFERROR(VLOOKUP($A886,'Raw - F'!$B:$R,6,FALSE),"")</f>
        <v>Hcap</v>
      </c>
      <c r="E886" s="2" t="str">
        <f>SUBSTITUTE(IFERROR(VLOOKUP($A886,'Raw - F'!$B:$O,9,FALSE),""),"0","")</f>
        <v>4yo+</v>
      </c>
      <c r="F886" s="2" t="str">
        <f>SUBSTITUTE(IFERROR(VLOOKUP($A886,'Raw - F'!$B:$O,7,FALSE),""),"0","")</f>
        <v>Open</v>
      </c>
      <c r="G886" s="2">
        <f>IFERROR(IF(VLOOKUP($A886,'Raw - F'!$B:$O,11,FALSE)&gt;1,VLOOKUP($A886,'Raw - F'!$B:$O,11,FALSE),IF(VLOOKUP($A886,'Raw - F'!$B:$M,12,FALSE)&lt;&gt;"",VLOOKUP($A886,'Raw - F'!$B:$M,12,FALSE),"")),"")</f>
        <v>5</v>
      </c>
      <c r="H886" s="4" t="str">
        <f>IFERROR(VLOOKUP($A886,'Raw - F'!$B:$O,13,FALSE),"")</f>
        <v>51-70</v>
      </c>
      <c r="I886" s="2" t="str">
        <f>IFERROR(VLOOKUP($A886,'Raw - F'!$B:$O,10,FALSE),"")</f>
        <v>A</v>
      </c>
      <c r="J886" s="2" t="str">
        <f>IFERROR(VLOOKUP($A886,'Raw - F'!$B:$P,15,FALSE),"")</f>
        <v>1m</v>
      </c>
      <c r="K886" s="16" t="str">
        <f>SUBSTITUTE(IFERROR(VLOOKUP($A886,'Raw - F'!$B:$X,23,FALSE),""),0,"")</f>
        <v xml:space="preserve"> </v>
      </c>
      <c r="L886" s="22" t="str">
        <f>IF(VLOOKUP($A886,'Raw - F'!$B:$AA,24,FALSE)="","",VLOOKUP($A886,'Raw - F'!$B:$AA,24,FALSE))</f>
        <v/>
      </c>
      <c r="M886" s="16" t="str">
        <f>SUBSTITUTE(IFERROR(VLOOKUP($A886,'Raw - F'!$B:$X,22,FALSE),""),0,"")</f>
        <v xml:space="preserve"> </v>
      </c>
      <c r="N886" s="16" t="str">
        <f>SUBSTITUTE(IFERROR(VLOOKUP($A886,'Raw - F'!$B:$X,8,FALSE),""),0,"")</f>
        <v/>
      </c>
      <c r="O886" s="16" t="str">
        <f>SUBSTITUTE(IFERROR(VLOOKUP($A886,'Raw - F'!$B:$AA,25,FALSE),""),0,"")</f>
        <v/>
      </c>
      <c r="P886" s="16" t="str">
        <f>SUBSTITUTE(IFERROR(VLOOKUP($A886,'Raw - F'!$B:$AA,21,FALSE),""),0,"")</f>
        <v/>
      </c>
    </row>
    <row r="887" spans="1:16" x14ac:dyDescent="0.35">
      <c r="A887">
        <v>878</v>
      </c>
      <c r="B887" s="9">
        <f>IFERROR(VLOOKUP($A887,'Raw - F'!$B:$R,2,FALSE),"")</f>
        <v>44355</v>
      </c>
      <c r="C887" s="2" t="str">
        <f>IFERROR(VLOOKUP($A887,'Raw - F'!$B:$R,3,FALSE),"")</f>
        <v>WETHERBY</v>
      </c>
      <c r="D887" s="2" t="str">
        <f>IFERROR(VLOOKUP($A887,'Raw - F'!$B:$R,6,FALSE),"")</f>
        <v>Hcap</v>
      </c>
      <c r="E887" s="2" t="str">
        <f>SUBSTITUTE(IFERROR(VLOOKUP($A887,'Raw - F'!$B:$O,9,FALSE),""),"0","")</f>
        <v>4yo+</v>
      </c>
      <c r="F887" s="2" t="str">
        <f>SUBSTITUTE(IFERROR(VLOOKUP($A887,'Raw - F'!$B:$O,7,FALSE),""),"0","")</f>
        <v>Open</v>
      </c>
      <c r="G887" s="2">
        <f>IFERROR(IF(VLOOKUP($A887,'Raw - F'!$B:$O,11,FALSE)&gt;1,VLOOKUP($A887,'Raw - F'!$B:$O,11,FALSE),IF(VLOOKUP($A887,'Raw - F'!$B:$M,12,FALSE)&lt;&gt;"",VLOOKUP($A887,'Raw - F'!$B:$M,12,FALSE),"")),"")</f>
        <v>5</v>
      </c>
      <c r="H887" s="4" t="str">
        <f>IFERROR(VLOOKUP($A887,'Raw - F'!$B:$O,13,FALSE),"")</f>
        <v>51-70</v>
      </c>
      <c r="I887" s="2" t="str">
        <f>IFERROR(VLOOKUP($A887,'Raw - F'!$B:$O,10,FALSE),"")</f>
        <v>F</v>
      </c>
      <c r="J887" s="2" t="str">
        <f>IFERROR(VLOOKUP($A887,'Raw - F'!$B:$P,15,FALSE),"")</f>
        <v>1m 6f</v>
      </c>
      <c r="K887" s="16" t="str">
        <f>SUBSTITUTE(IFERROR(VLOOKUP($A887,'Raw - F'!$B:$X,23,FALSE),""),0,"")</f>
        <v xml:space="preserve"> </v>
      </c>
      <c r="L887" s="22" t="str">
        <f>IF(VLOOKUP($A887,'Raw - F'!$B:$AA,24,FALSE)="","",VLOOKUP($A887,'Raw - F'!$B:$AA,24,FALSE))</f>
        <v/>
      </c>
      <c r="M887" s="16" t="str">
        <f>SUBSTITUTE(IFERROR(VLOOKUP($A887,'Raw - F'!$B:$X,22,FALSE),""),0,"")</f>
        <v xml:space="preserve"> </v>
      </c>
      <c r="N887" s="16" t="str">
        <f>SUBSTITUTE(IFERROR(VLOOKUP($A887,'Raw - F'!$B:$X,8,FALSE),""),0,"")</f>
        <v/>
      </c>
      <c r="O887" s="16" t="str">
        <f>SUBSTITUTE(IFERROR(VLOOKUP($A887,'Raw - F'!$B:$AA,25,FALSE),""),0,"")</f>
        <v/>
      </c>
      <c r="P887" s="16" t="str">
        <f>SUBSTITUTE(IFERROR(VLOOKUP($A887,'Raw - F'!$B:$AA,21,FALSE),""),0,"")</f>
        <v/>
      </c>
    </row>
    <row r="888" spans="1:16" x14ac:dyDescent="0.35">
      <c r="A888">
        <v>879</v>
      </c>
      <c r="B888" s="9">
        <f>IFERROR(VLOOKUP($A888,'Raw - F'!$B:$R,2,FALSE),"")</f>
        <v>44355</v>
      </c>
      <c r="C888" s="2" t="str">
        <f>IFERROR(VLOOKUP($A888,'Raw - F'!$B:$R,3,FALSE),"")</f>
        <v>WETHERBY</v>
      </c>
      <c r="D888" s="2" t="str">
        <f>IFERROR(VLOOKUP($A888,'Raw - F'!$B:$R,6,FALSE),"")</f>
        <v>WFA</v>
      </c>
      <c r="E888" s="2" t="str">
        <f>SUBSTITUTE(IFERROR(VLOOKUP($A888,'Raw - F'!$B:$O,9,FALSE),""),"0","")</f>
        <v>2yo</v>
      </c>
      <c r="F888" s="2" t="str">
        <f>SUBSTITUTE(IFERROR(VLOOKUP($A888,'Raw - F'!$B:$O,7,FALSE),""),"0","")</f>
        <v>Mdn</v>
      </c>
      <c r="G888" s="2">
        <f>IFERROR(IF(VLOOKUP($A888,'Raw - F'!$B:$O,11,FALSE)&gt;1,VLOOKUP($A888,'Raw - F'!$B:$O,11,FALSE),IF(VLOOKUP($A888,'Raw - F'!$B:$M,12,FALSE)&lt;&gt;"",VLOOKUP($A888,'Raw - F'!$B:$M,12,FALSE),"")),"")</f>
        <v>4</v>
      </c>
      <c r="H888" s="4" t="str">
        <f>IFERROR(VLOOKUP($A888,'Raw - F'!$B:$O,13,FALSE),"")</f>
        <v>Open</v>
      </c>
      <c r="I888" s="2" t="str">
        <f>IFERROR(VLOOKUP($A888,'Raw - F'!$B:$O,10,FALSE),"")</f>
        <v>A</v>
      </c>
      <c r="J888" s="2" t="str">
        <f>IFERROR(VLOOKUP($A888,'Raw - F'!$B:$P,15,FALSE),"")</f>
        <v>6f</v>
      </c>
      <c r="K888" s="16" t="str">
        <f>SUBSTITUTE(IFERROR(VLOOKUP($A888,'Raw - F'!$B:$X,23,FALSE),""),0,"")</f>
        <v>Rest.</v>
      </c>
      <c r="L888" s="22" t="str">
        <f>IF(VLOOKUP($A888,'Raw - F'!$B:$AA,24,FALSE)="","",VLOOKUP($A888,'Raw - F'!$B:$AA,24,FALSE))</f>
        <v>B</v>
      </c>
      <c r="M888" s="16" t="str">
        <f>SUBSTITUTE(IFERROR(VLOOKUP($A888,'Raw - F'!$B:$X,22,FALSE),""),0,"")</f>
        <v xml:space="preserve"> </v>
      </c>
      <c r="N888" s="16" t="str">
        <f>SUBSTITUTE(IFERROR(VLOOKUP($A888,'Raw - F'!$B:$X,8,FALSE),""),0,"")</f>
        <v/>
      </c>
      <c r="O888" s="16" t="str">
        <f>SUBSTITUTE(IFERROR(VLOOKUP($A888,'Raw - F'!$B:$AA,25,FALSE),""),0,"")</f>
        <v>EBF</v>
      </c>
      <c r="P888" s="16" t="str">
        <f>SUBSTITUTE(IFERROR(VLOOKUP($A888,'Raw - F'!$B:$AA,21,FALSE),""),0,"")</f>
        <v/>
      </c>
    </row>
    <row r="889" spans="1:16" x14ac:dyDescent="0.35">
      <c r="A889">
        <v>880</v>
      </c>
      <c r="B889" s="9">
        <f>IFERROR(VLOOKUP($A889,'Raw - F'!$B:$R,2,FALSE),"")</f>
        <v>44355</v>
      </c>
      <c r="C889" s="2" t="str">
        <f>IFERROR(VLOOKUP($A889,'Raw - F'!$B:$R,3,FALSE),"")</f>
        <v>WETHERBY</v>
      </c>
      <c r="D889" s="2" t="str">
        <f>IFERROR(VLOOKUP($A889,'Raw - F'!$B:$R,6,FALSE),"")</f>
        <v>Hcap</v>
      </c>
      <c r="E889" s="2" t="str">
        <f>SUBSTITUTE(IFERROR(VLOOKUP($A889,'Raw - F'!$B:$O,9,FALSE),""),"0","")</f>
        <v>4yo+</v>
      </c>
      <c r="F889" s="2" t="str">
        <f>SUBSTITUTE(IFERROR(VLOOKUP($A889,'Raw - F'!$B:$O,7,FALSE),""),"0","")</f>
        <v>Open</v>
      </c>
      <c r="G889" s="2">
        <f>IFERROR(IF(VLOOKUP($A889,'Raw - F'!$B:$O,11,FALSE)&gt;1,VLOOKUP($A889,'Raw - F'!$B:$O,11,FALSE),IF(VLOOKUP($A889,'Raw - F'!$B:$M,12,FALSE)&lt;&gt;"",VLOOKUP($A889,'Raw - F'!$B:$M,12,FALSE),"")),"")</f>
        <v>5</v>
      </c>
      <c r="H889" s="4" t="str">
        <f>IFERROR(VLOOKUP($A889,'Raw - F'!$B:$O,13,FALSE),"")</f>
        <v>51-70</v>
      </c>
      <c r="I889" s="2" t="str">
        <f>IFERROR(VLOOKUP($A889,'Raw - F'!$B:$O,10,FALSE),"")</f>
        <v>F</v>
      </c>
      <c r="J889" s="2" t="str">
        <f>IFERROR(VLOOKUP($A889,'Raw - F'!$B:$P,15,FALSE),"")</f>
        <v>1m 2f</v>
      </c>
      <c r="K889" s="16" t="str">
        <f>SUBSTITUTE(IFERROR(VLOOKUP($A889,'Raw - F'!$B:$X,23,FALSE),""),0,"")</f>
        <v xml:space="preserve"> </v>
      </c>
      <c r="L889" s="22" t="str">
        <f>IF(VLOOKUP($A889,'Raw - F'!$B:$AA,24,FALSE)="","",VLOOKUP($A889,'Raw - F'!$B:$AA,24,FALSE))</f>
        <v/>
      </c>
      <c r="M889" s="16" t="str">
        <f>SUBSTITUTE(IFERROR(VLOOKUP($A889,'Raw - F'!$B:$X,22,FALSE),""),0,"")</f>
        <v xml:space="preserve"> </v>
      </c>
      <c r="N889" s="16" t="str">
        <f>SUBSTITUTE(IFERROR(VLOOKUP($A889,'Raw - F'!$B:$X,8,FALSE),""),0,"")</f>
        <v/>
      </c>
      <c r="O889" s="16" t="str">
        <f>SUBSTITUTE(IFERROR(VLOOKUP($A889,'Raw - F'!$B:$AA,25,FALSE),""),0,"")</f>
        <v/>
      </c>
      <c r="P889" s="16" t="str">
        <f>SUBSTITUTE(IFERROR(VLOOKUP($A889,'Raw - F'!$B:$AA,21,FALSE),""),0,"")</f>
        <v/>
      </c>
    </row>
    <row r="890" spans="1:16" x14ac:dyDescent="0.35">
      <c r="A890">
        <v>881</v>
      </c>
      <c r="B890" s="9">
        <f>IFERROR(VLOOKUP($A890,'Raw - F'!$B:$R,2,FALSE),"")</f>
        <v>44355</v>
      </c>
      <c r="C890" s="2" t="str">
        <f>IFERROR(VLOOKUP($A890,'Raw - F'!$B:$R,3,FALSE),"")</f>
        <v>WETHERBY</v>
      </c>
      <c r="D890" s="2" t="str">
        <f>IFERROR(VLOOKUP($A890,'Raw - F'!$B:$R,6,FALSE),"")</f>
        <v>WFA</v>
      </c>
      <c r="E890" s="2" t="str">
        <f>SUBSTITUTE(IFERROR(VLOOKUP($A890,'Raw - F'!$B:$O,9,FALSE),""),"0","")</f>
        <v>3-4yo</v>
      </c>
      <c r="F890" s="2" t="str">
        <f>SUBSTITUTE(IFERROR(VLOOKUP($A890,'Raw - F'!$B:$O,7,FALSE),""),"0","")</f>
        <v>Nov</v>
      </c>
      <c r="G890" s="2">
        <f>IFERROR(IF(VLOOKUP($A890,'Raw - F'!$B:$O,11,FALSE)&gt;1,VLOOKUP($A890,'Raw - F'!$B:$O,11,FALSE),IF(VLOOKUP($A890,'Raw - F'!$B:$M,12,FALSE)&lt;&gt;"",VLOOKUP($A890,'Raw - F'!$B:$M,12,FALSE),"")),"")</f>
        <v>6</v>
      </c>
      <c r="H890" s="4" t="str">
        <f>IFERROR(VLOOKUP($A890,'Raw - F'!$B:$O,13,FALSE),"")</f>
        <v>Open</v>
      </c>
      <c r="I890" s="2" t="str">
        <f>IFERROR(VLOOKUP($A890,'Raw - F'!$B:$O,10,FALSE),"")</f>
        <v>A</v>
      </c>
      <c r="J890" s="2" t="str">
        <f>IFERROR(VLOOKUP($A890,'Raw - F'!$B:$P,15,FALSE),"")</f>
        <v>7f</v>
      </c>
      <c r="K890" s="16" t="str">
        <f>SUBSTITUTE(IFERROR(VLOOKUP($A890,'Raw - F'!$B:$X,23,FALSE),""),0,"")</f>
        <v>Med.</v>
      </c>
      <c r="L890" s="22">
        <f>IF(VLOOKUP($A890,'Raw - F'!$B:$AA,24,FALSE)="","",VLOOKUP($A890,'Raw - F'!$B:$AA,24,FALSE))</f>
        <v>28000</v>
      </c>
      <c r="M890" s="16" t="str">
        <f>SUBSTITUTE(IFERROR(VLOOKUP($A890,'Raw - F'!$B:$X,22,FALSE),""),0,"")</f>
        <v xml:space="preserve"> </v>
      </c>
      <c r="N890" s="16" t="str">
        <f>SUBSTITUTE(IFERROR(VLOOKUP($A890,'Raw - F'!$B:$X,8,FALSE),""),0,"")</f>
        <v/>
      </c>
      <c r="O890" s="16" t="str">
        <f>SUBSTITUTE(IFERROR(VLOOKUP($A890,'Raw - F'!$B:$AA,25,FALSE),""),0,"")</f>
        <v/>
      </c>
      <c r="P890" s="16" t="str">
        <f>SUBSTITUTE(IFERROR(VLOOKUP($A890,'Raw - F'!$B:$AA,21,FALSE),""),0,"")</f>
        <v/>
      </c>
    </row>
    <row r="891" spans="1:16" x14ac:dyDescent="0.35">
      <c r="A891">
        <v>882</v>
      </c>
      <c r="B891" s="9">
        <f>IFERROR(VLOOKUP($A891,'Raw - F'!$B:$R,2,FALSE),"")</f>
        <v>44355</v>
      </c>
      <c r="C891" s="2" t="str">
        <f>IFERROR(VLOOKUP($A891,'Raw - F'!$B:$R,3,FALSE),"")</f>
        <v>WETHERBY</v>
      </c>
      <c r="D891" s="2" t="str">
        <f>IFERROR(VLOOKUP($A891,'Raw - F'!$B:$R,6,FALSE),"")</f>
        <v>Hcap</v>
      </c>
      <c r="E891" s="2" t="str">
        <f>SUBSTITUTE(IFERROR(VLOOKUP($A891,'Raw - F'!$B:$O,9,FALSE),""),"0","")</f>
        <v>3yo</v>
      </c>
      <c r="F891" s="2" t="str">
        <f>SUBSTITUTE(IFERROR(VLOOKUP($A891,'Raw - F'!$B:$O,7,FALSE),""),"0","")</f>
        <v>Open</v>
      </c>
      <c r="G891" s="2">
        <f>IFERROR(IF(VLOOKUP($A891,'Raw - F'!$B:$O,11,FALSE)&gt;1,VLOOKUP($A891,'Raw - F'!$B:$O,11,FALSE),IF(VLOOKUP($A891,'Raw - F'!$B:$M,12,FALSE)&lt;&gt;"",VLOOKUP($A891,'Raw - F'!$B:$M,12,FALSE),"")),"")</f>
        <v>6</v>
      </c>
      <c r="H891" s="4" t="str">
        <f>IFERROR(VLOOKUP($A891,'Raw - F'!$B:$O,13,FALSE),"")</f>
        <v>46-60</v>
      </c>
      <c r="I891" s="2" t="str">
        <f>IFERROR(VLOOKUP($A891,'Raw - F'!$B:$O,10,FALSE),"")</f>
        <v>A</v>
      </c>
      <c r="J891" s="2" t="str">
        <f>IFERROR(VLOOKUP($A891,'Raw - F'!$B:$P,15,FALSE),"")</f>
        <v>1m</v>
      </c>
      <c r="K891" s="16" t="str">
        <f>SUBSTITUTE(IFERROR(VLOOKUP($A891,'Raw - F'!$B:$X,23,FALSE),""),0,"")</f>
        <v xml:space="preserve"> </v>
      </c>
      <c r="L891" s="22" t="str">
        <f>IF(VLOOKUP($A891,'Raw - F'!$B:$AA,24,FALSE)="","",VLOOKUP($A891,'Raw - F'!$B:$AA,24,FALSE))</f>
        <v/>
      </c>
      <c r="M891" s="16" t="str">
        <f>SUBSTITUTE(IFERROR(VLOOKUP($A891,'Raw - F'!$B:$X,22,FALSE),""),0,"")</f>
        <v xml:space="preserve"> </v>
      </c>
      <c r="N891" s="16" t="str">
        <f>SUBSTITUTE(IFERROR(VLOOKUP($A891,'Raw - F'!$B:$X,8,FALSE),""),0,"")</f>
        <v/>
      </c>
      <c r="O891" s="16" t="str">
        <f>SUBSTITUTE(IFERROR(VLOOKUP($A891,'Raw - F'!$B:$AA,25,FALSE),""),0,"")</f>
        <v/>
      </c>
      <c r="P891" s="16" t="str">
        <f>SUBSTITUTE(IFERROR(VLOOKUP($A891,'Raw - F'!$B:$AA,21,FALSE),""),0,"")</f>
        <v/>
      </c>
    </row>
    <row r="892" spans="1:16" x14ac:dyDescent="0.35">
      <c r="A892">
        <v>883</v>
      </c>
      <c r="B892" s="9">
        <f>IFERROR(VLOOKUP($A892,'Raw - F'!$B:$R,2,FALSE),"")</f>
        <v>44355</v>
      </c>
      <c r="C892" s="2" t="str">
        <f>IFERROR(VLOOKUP($A892,'Raw - F'!$B:$R,3,FALSE),"")</f>
        <v>WETHERBY</v>
      </c>
      <c r="D892" s="2" t="str">
        <f>IFERROR(VLOOKUP($A892,'Raw - F'!$B:$R,6,FALSE),"")</f>
        <v>Hcap</v>
      </c>
      <c r="E892" s="2" t="str">
        <f>SUBSTITUTE(IFERROR(VLOOKUP($A892,'Raw - F'!$B:$O,9,FALSE),""),"0","")</f>
        <v>4yo+</v>
      </c>
      <c r="F892" s="2" t="str">
        <f>SUBSTITUTE(IFERROR(VLOOKUP($A892,'Raw - F'!$B:$O,7,FALSE),""),"0","")</f>
        <v>Open</v>
      </c>
      <c r="G892" s="2">
        <f>IFERROR(IF(VLOOKUP($A892,'Raw - F'!$B:$O,11,FALSE)&gt;1,VLOOKUP($A892,'Raw - F'!$B:$O,11,FALSE),IF(VLOOKUP($A892,'Raw - F'!$B:$M,12,FALSE)&lt;&gt;"",VLOOKUP($A892,'Raw - F'!$B:$M,12,FALSE),"")),"")</f>
        <v>6</v>
      </c>
      <c r="H892" s="4" t="str">
        <f>IFERROR(VLOOKUP($A892,'Raw - F'!$B:$O,13,FALSE),"")</f>
        <v>46-60</v>
      </c>
      <c r="I892" s="2" t="str">
        <f>IFERROR(VLOOKUP($A892,'Raw - F'!$B:$O,10,FALSE),"")</f>
        <v>A</v>
      </c>
      <c r="J892" s="2" t="str">
        <f>IFERROR(VLOOKUP($A892,'Raw - F'!$B:$P,15,FALSE),"")</f>
        <v>2m+</v>
      </c>
      <c r="K892" s="16" t="str">
        <f>SUBSTITUTE(IFERROR(VLOOKUP($A892,'Raw - F'!$B:$X,23,FALSE),""),0,"")</f>
        <v xml:space="preserve"> </v>
      </c>
      <c r="L892" s="22" t="str">
        <f>IF(VLOOKUP($A892,'Raw - F'!$B:$AA,24,FALSE)="","",VLOOKUP($A892,'Raw - F'!$B:$AA,24,FALSE))</f>
        <v/>
      </c>
      <c r="M892" s="16" t="str">
        <f>SUBSTITUTE(IFERROR(VLOOKUP($A892,'Raw - F'!$B:$X,22,FALSE),""),0,"")</f>
        <v xml:space="preserve"> </v>
      </c>
      <c r="N892" s="16" t="str">
        <f>SUBSTITUTE(IFERROR(VLOOKUP($A892,'Raw - F'!$B:$X,8,FALSE),""),0,"")</f>
        <v/>
      </c>
      <c r="O892" s="16" t="str">
        <f>SUBSTITUTE(IFERROR(VLOOKUP($A892,'Raw - F'!$B:$AA,25,FALSE),""),0,"")</f>
        <v/>
      </c>
      <c r="P892" s="16" t="str">
        <f>SUBSTITUTE(IFERROR(VLOOKUP($A892,'Raw - F'!$B:$AA,21,FALSE),""),0,"")</f>
        <v>App</v>
      </c>
    </row>
    <row r="893" spans="1:16" x14ac:dyDescent="0.35">
      <c r="A893">
        <v>884</v>
      </c>
      <c r="B893" s="9">
        <f>IFERROR(VLOOKUP($A893,'Raw - F'!$B:$R,2,FALSE),"")</f>
        <v>44356</v>
      </c>
      <c r="C893" s="2" t="str">
        <f>IFERROR(VLOOKUP($A893,'Raw - F'!$B:$R,3,FALSE),"")</f>
        <v>HAMILTON PARK</v>
      </c>
      <c r="D893" s="2" t="str">
        <f>IFERROR(VLOOKUP($A893,'Raw - F'!$B:$R,6,FALSE),"")</f>
        <v>Hcap</v>
      </c>
      <c r="E893" s="2" t="str">
        <f>SUBSTITUTE(IFERROR(VLOOKUP($A893,'Raw - F'!$B:$O,9,FALSE),""),"0","")</f>
        <v>3yo</v>
      </c>
      <c r="F893" s="2" t="str">
        <f>SUBSTITUTE(IFERROR(VLOOKUP($A893,'Raw - F'!$B:$O,7,FALSE),""),"0","")</f>
        <v>Open</v>
      </c>
      <c r="G893" s="2">
        <f>IFERROR(IF(VLOOKUP($A893,'Raw - F'!$B:$O,11,FALSE)&gt;1,VLOOKUP($A893,'Raw - F'!$B:$O,11,FALSE),IF(VLOOKUP($A893,'Raw - F'!$B:$M,12,FALSE)&lt;&gt;"",VLOOKUP($A893,'Raw - F'!$B:$M,12,FALSE),"")),"")</f>
        <v>4</v>
      </c>
      <c r="H893" s="4" t="str">
        <f>IFERROR(VLOOKUP($A893,'Raw - F'!$B:$O,13,FALSE),"")</f>
        <v>61-80</v>
      </c>
      <c r="I893" s="2" t="str">
        <f>IFERROR(VLOOKUP($A893,'Raw - F'!$B:$O,10,FALSE),"")</f>
        <v>A</v>
      </c>
      <c r="J893" s="2" t="str">
        <f>IFERROR(VLOOKUP($A893,'Raw - F'!$B:$P,15,FALSE),"")</f>
        <v>6f</v>
      </c>
      <c r="K893" s="16" t="str">
        <f>SUBSTITUTE(IFERROR(VLOOKUP($A893,'Raw - F'!$B:$X,23,FALSE),""),0,"")</f>
        <v xml:space="preserve"> </v>
      </c>
      <c r="L893" s="22" t="str">
        <f>IF(VLOOKUP($A893,'Raw - F'!$B:$AA,24,FALSE)="","",VLOOKUP($A893,'Raw - F'!$B:$AA,24,FALSE))</f>
        <v/>
      </c>
      <c r="M893" s="16" t="str">
        <f>SUBSTITUTE(IFERROR(VLOOKUP($A893,'Raw - F'!$B:$X,22,FALSE),""),0,"")</f>
        <v xml:space="preserve"> </v>
      </c>
      <c r="N893" s="16" t="str">
        <f>SUBSTITUTE(IFERROR(VLOOKUP($A893,'Raw - F'!$B:$X,8,FALSE),""),0,"")</f>
        <v/>
      </c>
      <c r="O893" s="16" t="str">
        <f>SUBSTITUTE(IFERROR(VLOOKUP($A893,'Raw - F'!$B:$AA,25,FALSE),""),0,"")</f>
        <v/>
      </c>
      <c r="P893" s="16" t="str">
        <f>SUBSTITUTE(IFERROR(VLOOKUP($A893,'Raw - F'!$B:$AA,21,FALSE),""),0,"")</f>
        <v/>
      </c>
    </row>
    <row r="894" spans="1:16" x14ac:dyDescent="0.35">
      <c r="A894">
        <v>885</v>
      </c>
      <c r="B894" s="9">
        <f>IFERROR(VLOOKUP($A894,'Raw - F'!$B:$R,2,FALSE),"")</f>
        <v>44356</v>
      </c>
      <c r="C894" s="2" t="str">
        <f>IFERROR(VLOOKUP($A894,'Raw - F'!$B:$R,3,FALSE),"")</f>
        <v>HAMILTON PARK</v>
      </c>
      <c r="D894" s="2" t="str">
        <f>IFERROR(VLOOKUP($A894,'Raw - F'!$B:$R,6,FALSE),"")</f>
        <v>Hcap</v>
      </c>
      <c r="E894" s="2" t="str">
        <f>SUBSTITUTE(IFERROR(VLOOKUP($A894,'Raw - F'!$B:$O,9,FALSE),""),"0","")</f>
        <v>4yo+</v>
      </c>
      <c r="F894" s="2" t="str">
        <f>SUBSTITUTE(IFERROR(VLOOKUP($A894,'Raw - F'!$B:$O,7,FALSE),""),"0","")</f>
        <v>Open</v>
      </c>
      <c r="G894" s="2">
        <f>IFERROR(IF(VLOOKUP($A894,'Raw - F'!$B:$O,11,FALSE)&gt;1,VLOOKUP($A894,'Raw - F'!$B:$O,11,FALSE),IF(VLOOKUP($A894,'Raw - F'!$B:$M,12,FALSE)&lt;&gt;"",VLOOKUP($A894,'Raw - F'!$B:$M,12,FALSE),"")),"")</f>
        <v>4</v>
      </c>
      <c r="H894" s="4" t="str">
        <f>IFERROR(VLOOKUP($A894,'Raw - F'!$B:$O,13,FALSE),"")</f>
        <v>61-80</v>
      </c>
      <c r="I894" s="2" t="str">
        <f>IFERROR(VLOOKUP($A894,'Raw - F'!$B:$O,10,FALSE),"")</f>
        <v>A</v>
      </c>
      <c r="J894" s="2" t="str">
        <f>IFERROR(VLOOKUP($A894,'Raw - F'!$B:$P,15,FALSE),"")</f>
        <v>6f</v>
      </c>
      <c r="K894" s="16" t="str">
        <f>SUBSTITUTE(IFERROR(VLOOKUP($A894,'Raw - F'!$B:$X,23,FALSE),""),0,"")</f>
        <v xml:space="preserve"> </v>
      </c>
      <c r="L894" s="22" t="str">
        <f>IF(VLOOKUP($A894,'Raw - F'!$B:$AA,24,FALSE)="","",VLOOKUP($A894,'Raw - F'!$B:$AA,24,FALSE))</f>
        <v/>
      </c>
      <c r="M894" s="16" t="str">
        <f>SUBSTITUTE(IFERROR(VLOOKUP($A894,'Raw - F'!$B:$X,22,FALSE),""),0,"")</f>
        <v xml:space="preserve"> </v>
      </c>
      <c r="N894" s="16" t="str">
        <f>SUBSTITUTE(IFERROR(VLOOKUP($A894,'Raw - F'!$B:$X,8,FALSE),""),0,"")</f>
        <v/>
      </c>
      <c r="O894" s="16" t="str">
        <f>SUBSTITUTE(IFERROR(VLOOKUP($A894,'Raw - F'!$B:$AA,25,FALSE),""),0,"")</f>
        <v/>
      </c>
      <c r="P894" s="16" t="str">
        <f>SUBSTITUTE(IFERROR(VLOOKUP($A894,'Raw - F'!$B:$AA,21,FALSE),""),0,"")</f>
        <v/>
      </c>
    </row>
    <row r="895" spans="1:16" x14ac:dyDescent="0.35">
      <c r="A895">
        <v>886</v>
      </c>
      <c r="B895" s="9">
        <f>IFERROR(VLOOKUP($A895,'Raw - F'!$B:$R,2,FALSE),"")</f>
        <v>44356</v>
      </c>
      <c r="C895" s="2" t="str">
        <f>IFERROR(VLOOKUP($A895,'Raw - F'!$B:$R,3,FALSE),"")</f>
        <v>HAMILTON PARK</v>
      </c>
      <c r="D895" s="2" t="str">
        <f>IFERROR(VLOOKUP($A895,'Raw - F'!$B:$R,6,FALSE),"")</f>
        <v>WFA</v>
      </c>
      <c r="E895" s="2" t="str">
        <f>SUBSTITUTE(IFERROR(VLOOKUP($A895,'Raw - F'!$B:$O,9,FALSE),""),"0","")</f>
        <v>2yo</v>
      </c>
      <c r="F895" s="2" t="str">
        <f>SUBSTITUTE(IFERROR(VLOOKUP($A895,'Raw - F'!$B:$O,7,FALSE),""),"0","")</f>
        <v>Mdn</v>
      </c>
      <c r="G895" s="2">
        <f>IFERROR(IF(VLOOKUP($A895,'Raw - F'!$B:$O,11,FALSE)&gt;1,VLOOKUP($A895,'Raw - F'!$B:$O,11,FALSE),IF(VLOOKUP($A895,'Raw - F'!$B:$M,12,FALSE)&lt;&gt;"",VLOOKUP($A895,'Raw - F'!$B:$M,12,FALSE),"")),"")</f>
        <v>5</v>
      </c>
      <c r="H895" s="4" t="str">
        <f>IFERROR(VLOOKUP($A895,'Raw - F'!$B:$O,13,FALSE),"")</f>
        <v>Open</v>
      </c>
      <c r="I895" s="2" t="str">
        <f>IFERROR(VLOOKUP($A895,'Raw - F'!$B:$O,10,FALSE),"")</f>
        <v>A</v>
      </c>
      <c r="J895" s="2" t="str">
        <f>IFERROR(VLOOKUP($A895,'Raw - F'!$B:$P,15,FALSE),"")</f>
        <v>5f</v>
      </c>
      <c r="K895" s="16" t="str">
        <f>SUBSTITUTE(IFERROR(VLOOKUP($A895,'Raw - F'!$B:$X,23,FALSE),""),0,"")</f>
        <v>Auct</v>
      </c>
      <c r="L895" s="22" t="str">
        <f>IF(VLOOKUP($A895,'Raw - F'!$B:$AA,24,FALSE)="","",VLOOKUP($A895,'Raw - F'!$B:$AA,24,FALSE))</f>
        <v>N/A</v>
      </c>
      <c r="M895" s="16" t="str">
        <f>SUBSTITUTE(IFERROR(VLOOKUP($A895,'Raw - F'!$B:$X,22,FALSE),""),0,"")</f>
        <v xml:space="preserve"> </v>
      </c>
      <c r="N895" s="16" t="str">
        <f>SUBSTITUTE(IFERROR(VLOOKUP($A895,'Raw - F'!$B:$X,8,FALSE),""),0,"")</f>
        <v/>
      </c>
      <c r="O895" s="16" t="str">
        <f>SUBSTITUTE(IFERROR(VLOOKUP($A895,'Raw - F'!$B:$AA,25,FALSE),""),0,"")</f>
        <v>EBF</v>
      </c>
      <c r="P895" s="16" t="str">
        <f>SUBSTITUTE(IFERROR(VLOOKUP($A895,'Raw - F'!$B:$AA,21,FALSE),""),0,"")</f>
        <v/>
      </c>
    </row>
    <row r="896" spans="1:16" x14ac:dyDescent="0.35">
      <c r="A896">
        <v>887</v>
      </c>
      <c r="B896" s="9">
        <f>IFERROR(VLOOKUP($A896,'Raw - F'!$B:$R,2,FALSE),"")</f>
        <v>44356</v>
      </c>
      <c r="C896" s="2" t="str">
        <f>IFERROR(VLOOKUP($A896,'Raw - F'!$B:$R,3,FALSE),"")</f>
        <v>HAMILTON PARK</v>
      </c>
      <c r="D896" s="2" t="str">
        <f>IFERROR(VLOOKUP($A896,'Raw - F'!$B:$R,6,FALSE),"")</f>
        <v>Hcap</v>
      </c>
      <c r="E896" s="2" t="str">
        <f>SUBSTITUTE(IFERROR(VLOOKUP($A896,'Raw - F'!$B:$O,9,FALSE),""),"0","")</f>
        <v>4yo+</v>
      </c>
      <c r="F896" s="2" t="str">
        <f>SUBSTITUTE(IFERROR(VLOOKUP($A896,'Raw - F'!$B:$O,7,FALSE),""),"0","")</f>
        <v>Open</v>
      </c>
      <c r="G896" s="2">
        <f>IFERROR(IF(VLOOKUP($A896,'Raw - F'!$B:$O,11,FALSE)&gt;1,VLOOKUP($A896,'Raw - F'!$B:$O,11,FALSE),IF(VLOOKUP($A896,'Raw - F'!$B:$M,12,FALSE)&lt;&gt;"",VLOOKUP($A896,'Raw - F'!$B:$M,12,FALSE),"")),"")</f>
        <v>6</v>
      </c>
      <c r="H896" s="4" t="str">
        <f>IFERROR(VLOOKUP($A896,'Raw - F'!$B:$O,13,FALSE),"")</f>
        <v>46-55</v>
      </c>
      <c r="I896" s="2" t="str">
        <f>IFERROR(VLOOKUP($A896,'Raw - F'!$B:$O,10,FALSE),"")</f>
        <v>A</v>
      </c>
      <c r="J896" s="2" t="str">
        <f>IFERROR(VLOOKUP($A896,'Raw - F'!$B:$P,15,FALSE),"")</f>
        <v>6f</v>
      </c>
      <c r="K896" s="16" t="str">
        <f>SUBSTITUTE(IFERROR(VLOOKUP($A896,'Raw - F'!$B:$X,23,FALSE),""),0,"")</f>
        <v xml:space="preserve"> </v>
      </c>
      <c r="L896" s="22" t="str">
        <f>IF(VLOOKUP($A896,'Raw - F'!$B:$AA,24,FALSE)="","",VLOOKUP($A896,'Raw - F'!$B:$AA,24,FALSE))</f>
        <v/>
      </c>
      <c r="M896" s="16" t="str">
        <f>SUBSTITUTE(IFERROR(VLOOKUP($A896,'Raw - F'!$B:$X,22,FALSE),""),0,"")</f>
        <v xml:space="preserve"> </v>
      </c>
      <c r="N896" s="16" t="str">
        <f>SUBSTITUTE(IFERROR(VLOOKUP($A896,'Raw - F'!$B:$X,8,FALSE),""),0,"")</f>
        <v/>
      </c>
      <c r="O896" s="16" t="str">
        <f>SUBSTITUTE(IFERROR(VLOOKUP($A896,'Raw - F'!$B:$AA,25,FALSE),""),0,"")</f>
        <v/>
      </c>
      <c r="P896" s="16" t="str">
        <f>SUBSTITUTE(IFERROR(VLOOKUP($A896,'Raw - F'!$B:$AA,21,FALSE),""),0,"")</f>
        <v>Amtr</v>
      </c>
    </row>
    <row r="897" spans="1:16" x14ac:dyDescent="0.35">
      <c r="A897">
        <v>888</v>
      </c>
      <c r="B897" s="9">
        <f>IFERROR(VLOOKUP($A897,'Raw - F'!$B:$R,2,FALSE),"")</f>
        <v>44356</v>
      </c>
      <c r="C897" s="2" t="str">
        <f>IFERROR(VLOOKUP($A897,'Raw - F'!$B:$R,3,FALSE),"")</f>
        <v>HAMILTON PARK</v>
      </c>
      <c r="D897" s="2" t="str">
        <f>IFERROR(VLOOKUP($A897,'Raw - F'!$B:$R,6,FALSE),"")</f>
        <v>Hcap</v>
      </c>
      <c r="E897" s="2" t="str">
        <f>SUBSTITUTE(IFERROR(VLOOKUP($A897,'Raw - F'!$B:$O,9,FALSE),""),"0","")</f>
        <v>3yo+</v>
      </c>
      <c r="F897" s="2" t="str">
        <f>SUBSTITUTE(IFERROR(VLOOKUP($A897,'Raw - F'!$B:$O,7,FALSE),""),"0","")</f>
        <v>Open</v>
      </c>
      <c r="G897" s="2">
        <f>IFERROR(IF(VLOOKUP($A897,'Raw - F'!$B:$O,11,FALSE)&gt;1,VLOOKUP($A897,'Raw - F'!$B:$O,11,FALSE),IF(VLOOKUP($A897,'Raw - F'!$B:$M,12,FALSE)&lt;&gt;"",VLOOKUP($A897,'Raw - F'!$B:$M,12,FALSE),"")),"")</f>
        <v>6</v>
      </c>
      <c r="H897" s="4" t="str">
        <f>IFERROR(VLOOKUP($A897,'Raw - F'!$B:$O,13,FALSE),"")</f>
        <v>46-60</v>
      </c>
      <c r="I897" s="2" t="str">
        <f>IFERROR(VLOOKUP($A897,'Raw - F'!$B:$O,10,FALSE),"")</f>
        <v>A</v>
      </c>
      <c r="J897" s="2" t="str">
        <f>IFERROR(VLOOKUP($A897,'Raw - F'!$B:$P,15,FALSE),"")</f>
        <v>1m</v>
      </c>
      <c r="K897" s="16" t="str">
        <f>SUBSTITUTE(IFERROR(VLOOKUP($A897,'Raw - F'!$B:$X,23,FALSE),""),0,"")</f>
        <v xml:space="preserve"> </v>
      </c>
      <c r="L897" s="22" t="str">
        <f>IF(VLOOKUP($A897,'Raw - F'!$B:$AA,24,FALSE)="","",VLOOKUP($A897,'Raw - F'!$B:$AA,24,FALSE))</f>
        <v/>
      </c>
      <c r="M897" s="16" t="str">
        <f>SUBSTITUTE(IFERROR(VLOOKUP($A897,'Raw - F'!$B:$X,22,FALSE),""),0,"")</f>
        <v xml:space="preserve"> </v>
      </c>
      <c r="N897" s="16" t="str">
        <f>SUBSTITUTE(IFERROR(VLOOKUP($A897,'Raw - F'!$B:$X,8,FALSE),""),0,"")</f>
        <v/>
      </c>
      <c r="O897" s="16" t="str">
        <f>SUBSTITUTE(IFERROR(VLOOKUP($A897,'Raw - F'!$B:$AA,25,FALSE),""),0,"")</f>
        <v/>
      </c>
      <c r="P897" s="16" t="str">
        <f>SUBSTITUTE(IFERROR(VLOOKUP($A897,'Raw - F'!$B:$AA,21,FALSE),""),0,"")</f>
        <v/>
      </c>
    </row>
    <row r="898" spans="1:16" x14ac:dyDescent="0.35">
      <c r="A898">
        <v>889</v>
      </c>
      <c r="B898" s="9">
        <f>IFERROR(VLOOKUP($A898,'Raw - F'!$B:$R,2,FALSE),"")</f>
        <v>44356</v>
      </c>
      <c r="C898" s="2" t="str">
        <f>IFERROR(VLOOKUP($A898,'Raw - F'!$B:$R,3,FALSE),"")</f>
        <v>HAMILTON PARK</v>
      </c>
      <c r="D898" s="2" t="str">
        <f>IFERROR(VLOOKUP($A898,'Raw - F'!$B:$R,6,FALSE),"")</f>
        <v>Hcap</v>
      </c>
      <c r="E898" s="2" t="str">
        <f>SUBSTITUTE(IFERROR(VLOOKUP($A898,'Raw - F'!$B:$O,9,FALSE),""),"0","")</f>
        <v>4yo+</v>
      </c>
      <c r="F898" s="2" t="str">
        <f>SUBSTITUTE(IFERROR(VLOOKUP($A898,'Raw - F'!$B:$O,7,FALSE),""),"0","")</f>
        <v>Open</v>
      </c>
      <c r="G898" s="2">
        <f>IFERROR(IF(VLOOKUP($A898,'Raw - F'!$B:$O,11,FALSE)&gt;1,VLOOKUP($A898,'Raw - F'!$B:$O,11,FALSE),IF(VLOOKUP($A898,'Raw - F'!$B:$M,12,FALSE)&lt;&gt;"",VLOOKUP($A898,'Raw - F'!$B:$M,12,FALSE),"")),"")</f>
        <v>6</v>
      </c>
      <c r="H898" s="4" t="str">
        <f>IFERROR(VLOOKUP($A898,'Raw - F'!$B:$O,13,FALSE),"")</f>
        <v>46-60</v>
      </c>
      <c r="I898" s="2" t="str">
        <f>IFERROR(VLOOKUP($A898,'Raw - F'!$B:$O,10,FALSE),"")</f>
        <v>A</v>
      </c>
      <c r="J898" s="2" t="str">
        <f>IFERROR(VLOOKUP($A898,'Raw - F'!$B:$P,15,FALSE),"")</f>
        <v>5f</v>
      </c>
      <c r="K898" s="16" t="str">
        <f>SUBSTITUTE(IFERROR(VLOOKUP($A898,'Raw - F'!$B:$X,23,FALSE),""),0,"")</f>
        <v xml:space="preserve"> </v>
      </c>
      <c r="L898" s="22" t="str">
        <f>IF(VLOOKUP($A898,'Raw - F'!$B:$AA,24,FALSE)="","",VLOOKUP($A898,'Raw - F'!$B:$AA,24,FALSE))</f>
        <v/>
      </c>
      <c r="M898" s="16" t="str">
        <f>SUBSTITUTE(IFERROR(VLOOKUP($A898,'Raw - F'!$B:$X,22,FALSE),""),0,"")</f>
        <v xml:space="preserve"> </v>
      </c>
      <c r="N898" s="16" t="str">
        <f>SUBSTITUTE(IFERROR(VLOOKUP($A898,'Raw - F'!$B:$X,8,FALSE),""),0,"")</f>
        <v/>
      </c>
      <c r="O898" s="16" t="str">
        <f>SUBSTITUTE(IFERROR(VLOOKUP($A898,'Raw - F'!$B:$AA,25,FALSE),""),0,"")</f>
        <v/>
      </c>
      <c r="P898" s="16" t="str">
        <f>SUBSTITUTE(IFERROR(VLOOKUP($A898,'Raw - F'!$B:$AA,21,FALSE),""),0,"")</f>
        <v/>
      </c>
    </row>
    <row r="899" spans="1:16" x14ac:dyDescent="0.35">
      <c r="A899">
        <v>890</v>
      </c>
      <c r="B899" s="9">
        <f>IFERROR(VLOOKUP($A899,'Raw - F'!$B:$R,2,FALSE),"")</f>
        <v>44356</v>
      </c>
      <c r="C899" s="2" t="str">
        <f>IFERROR(VLOOKUP($A899,'Raw - F'!$B:$R,3,FALSE),"")</f>
        <v>HAMILTON PARK</v>
      </c>
      <c r="D899" s="2" t="str">
        <f>IFERROR(VLOOKUP($A899,'Raw - F'!$B:$R,6,FALSE),"")</f>
        <v>Hcap</v>
      </c>
      <c r="E899" s="2" t="str">
        <f>SUBSTITUTE(IFERROR(VLOOKUP($A899,'Raw - F'!$B:$O,9,FALSE),""),"0","")</f>
        <v>4yo+</v>
      </c>
      <c r="F899" s="2" t="str">
        <f>SUBSTITUTE(IFERROR(VLOOKUP($A899,'Raw - F'!$B:$O,7,FALSE),""),"0","")</f>
        <v>Open</v>
      </c>
      <c r="G899" s="2">
        <f>IFERROR(IF(VLOOKUP($A899,'Raw - F'!$B:$O,11,FALSE)&gt;1,VLOOKUP($A899,'Raw - F'!$B:$O,11,FALSE),IF(VLOOKUP($A899,'Raw - F'!$B:$M,12,FALSE)&lt;&gt;"",VLOOKUP($A899,'Raw - F'!$B:$M,12,FALSE),"")),"")</f>
        <v>6</v>
      </c>
      <c r="H899" s="4" t="str">
        <f>IFERROR(VLOOKUP($A899,'Raw - F'!$B:$O,13,FALSE),"")</f>
        <v>46-65</v>
      </c>
      <c r="I899" s="2" t="str">
        <f>IFERROR(VLOOKUP($A899,'Raw - F'!$B:$O,10,FALSE),"")</f>
        <v>A</v>
      </c>
      <c r="J899" s="2" t="str">
        <f>IFERROR(VLOOKUP($A899,'Raw - F'!$B:$P,15,FALSE),"")</f>
        <v>1m 3f</v>
      </c>
      <c r="K899" s="16" t="str">
        <f>SUBSTITUTE(IFERROR(VLOOKUP($A899,'Raw - F'!$B:$X,23,FALSE),""),0,"")</f>
        <v xml:space="preserve"> </v>
      </c>
      <c r="L899" s="22" t="str">
        <f>IF(VLOOKUP($A899,'Raw - F'!$B:$AA,24,FALSE)="","",VLOOKUP($A899,'Raw - F'!$B:$AA,24,FALSE))</f>
        <v/>
      </c>
      <c r="M899" s="16" t="str">
        <f>SUBSTITUTE(IFERROR(VLOOKUP($A899,'Raw - F'!$B:$X,22,FALSE),""),0,"")</f>
        <v xml:space="preserve"> </v>
      </c>
      <c r="N899" s="16" t="str">
        <f>SUBSTITUTE(IFERROR(VLOOKUP($A899,'Raw - F'!$B:$X,8,FALSE),""),0,"")</f>
        <v/>
      </c>
      <c r="O899" s="16" t="str">
        <f>SUBSTITUTE(IFERROR(VLOOKUP($A899,'Raw - F'!$B:$AA,25,FALSE),""),0,"")</f>
        <v/>
      </c>
      <c r="P899" s="16" t="str">
        <f>SUBSTITUTE(IFERROR(VLOOKUP($A899,'Raw - F'!$B:$AA,21,FALSE),""),0,"")</f>
        <v/>
      </c>
    </row>
    <row r="900" spans="1:16" x14ac:dyDescent="0.35">
      <c r="A900">
        <v>891</v>
      </c>
      <c r="B900" s="9">
        <f>IFERROR(VLOOKUP($A900,'Raw - F'!$B:$R,2,FALSE),"")</f>
        <v>44356</v>
      </c>
      <c r="C900" s="2" t="str">
        <f>IFERROR(VLOOKUP($A900,'Raw - F'!$B:$R,3,FALSE),"")</f>
        <v>HAYDOCK PARK</v>
      </c>
      <c r="D900" s="2" t="str">
        <f>IFERROR(VLOOKUP($A900,'Raw - F'!$B:$R,6,FALSE),"")</f>
        <v>Hcap</v>
      </c>
      <c r="E900" s="2" t="str">
        <f>SUBSTITUTE(IFERROR(VLOOKUP($A900,'Raw - F'!$B:$O,9,FALSE),""),"0","")</f>
        <v>4yo+</v>
      </c>
      <c r="F900" s="2" t="str">
        <f>SUBSTITUTE(IFERROR(VLOOKUP($A900,'Raw - F'!$B:$O,7,FALSE),""),"0","")</f>
        <v>Open</v>
      </c>
      <c r="G900" s="2">
        <f>IFERROR(IF(VLOOKUP($A900,'Raw - F'!$B:$O,11,FALSE)&gt;1,VLOOKUP($A900,'Raw - F'!$B:$O,11,FALSE),IF(VLOOKUP($A900,'Raw - F'!$B:$M,12,FALSE)&lt;&gt;"",VLOOKUP($A900,'Raw - F'!$B:$M,12,FALSE),"")),"")</f>
        <v>3</v>
      </c>
      <c r="H900" s="4" t="str">
        <f>IFERROR(VLOOKUP($A900,'Raw - F'!$B:$O,13,FALSE),"")</f>
        <v>76-95</v>
      </c>
      <c r="I900" s="2" t="str">
        <f>IFERROR(VLOOKUP($A900,'Raw - F'!$B:$O,10,FALSE),"")</f>
        <v>A</v>
      </c>
      <c r="J900" s="2" t="str">
        <f>IFERROR(VLOOKUP($A900,'Raw - F'!$B:$P,15,FALSE),"")</f>
        <v>1m 2f</v>
      </c>
      <c r="K900" s="16" t="str">
        <f>SUBSTITUTE(IFERROR(VLOOKUP($A900,'Raw - F'!$B:$X,23,FALSE),""),0,"")</f>
        <v xml:space="preserve"> </v>
      </c>
      <c r="L900" s="22" t="str">
        <f>IF(VLOOKUP($A900,'Raw - F'!$B:$AA,24,FALSE)="","",VLOOKUP($A900,'Raw - F'!$B:$AA,24,FALSE))</f>
        <v/>
      </c>
      <c r="M900" s="16" t="str">
        <f>SUBSTITUTE(IFERROR(VLOOKUP($A900,'Raw - F'!$B:$X,22,FALSE),""),0,"")</f>
        <v xml:space="preserve"> </v>
      </c>
      <c r="N900" s="16" t="str">
        <f>SUBSTITUTE(IFERROR(VLOOKUP($A900,'Raw - F'!$B:$X,8,FALSE),""),0,"")</f>
        <v/>
      </c>
      <c r="O900" s="16" t="str">
        <f>SUBSTITUTE(IFERROR(VLOOKUP($A900,'Raw - F'!$B:$AA,25,FALSE),""),0,"")</f>
        <v/>
      </c>
      <c r="P900" s="16" t="str">
        <f>SUBSTITUTE(IFERROR(VLOOKUP($A900,'Raw - F'!$B:$AA,21,FALSE),""),0,"")</f>
        <v/>
      </c>
    </row>
    <row r="901" spans="1:16" x14ac:dyDescent="0.35">
      <c r="A901">
        <v>892</v>
      </c>
      <c r="B901" s="9">
        <f>IFERROR(VLOOKUP($A901,'Raw - F'!$B:$R,2,FALSE),"")</f>
        <v>44356</v>
      </c>
      <c r="C901" s="2" t="str">
        <f>IFERROR(VLOOKUP($A901,'Raw - F'!$B:$R,3,FALSE),"")</f>
        <v>HAYDOCK PARK</v>
      </c>
      <c r="D901" s="2" t="str">
        <f>IFERROR(VLOOKUP($A901,'Raw - F'!$B:$R,6,FALSE),"")</f>
        <v>Hcap</v>
      </c>
      <c r="E901" s="2" t="str">
        <f>SUBSTITUTE(IFERROR(VLOOKUP($A901,'Raw - F'!$B:$O,9,FALSE),""),"0","")</f>
        <v>3yo</v>
      </c>
      <c r="F901" s="2" t="str">
        <f>SUBSTITUTE(IFERROR(VLOOKUP($A901,'Raw - F'!$B:$O,7,FALSE),""),"0","")</f>
        <v>Open</v>
      </c>
      <c r="G901" s="2">
        <f>IFERROR(IF(VLOOKUP($A901,'Raw - F'!$B:$O,11,FALSE)&gt;1,VLOOKUP($A901,'Raw - F'!$B:$O,11,FALSE),IF(VLOOKUP($A901,'Raw - F'!$B:$M,12,FALSE)&lt;&gt;"",VLOOKUP($A901,'Raw - F'!$B:$M,12,FALSE),"")),"")</f>
        <v>3</v>
      </c>
      <c r="H901" s="4" t="str">
        <f>IFERROR(VLOOKUP($A901,'Raw - F'!$B:$O,13,FALSE),"")</f>
        <v>71-90</v>
      </c>
      <c r="I901" s="2" t="str">
        <f>IFERROR(VLOOKUP($A901,'Raw - F'!$B:$O,10,FALSE),"")</f>
        <v>A</v>
      </c>
      <c r="J901" s="2" t="str">
        <f>IFERROR(VLOOKUP($A901,'Raw - F'!$B:$P,15,FALSE),"")</f>
        <v>1m 2f</v>
      </c>
      <c r="K901" s="16" t="str">
        <f>SUBSTITUTE(IFERROR(VLOOKUP($A901,'Raw - F'!$B:$X,23,FALSE),""),0,"")</f>
        <v xml:space="preserve"> </v>
      </c>
      <c r="L901" s="22" t="str">
        <f>IF(VLOOKUP($A901,'Raw - F'!$B:$AA,24,FALSE)="","",VLOOKUP($A901,'Raw - F'!$B:$AA,24,FALSE))</f>
        <v/>
      </c>
      <c r="M901" s="16" t="str">
        <f>SUBSTITUTE(IFERROR(VLOOKUP($A901,'Raw - F'!$B:$X,22,FALSE),""),0,"")</f>
        <v xml:space="preserve"> </v>
      </c>
      <c r="N901" s="16" t="str">
        <f>SUBSTITUTE(IFERROR(VLOOKUP($A901,'Raw - F'!$B:$X,8,FALSE),""),0,"")</f>
        <v/>
      </c>
      <c r="O901" s="16" t="str">
        <f>SUBSTITUTE(IFERROR(VLOOKUP($A901,'Raw - F'!$B:$AA,25,FALSE),""),0,"")</f>
        <v/>
      </c>
      <c r="P901" s="16" t="str">
        <f>SUBSTITUTE(IFERROR(VLOOKUP($A901,'Raw - F'!$B:$AA,21,FALSE),""),0,"")</f>
        <v/>
      </c>
    </row>
    <row r="902" spans="1:16" x14ac:dyDescent="0.35">
      <c r="A902">
        <v>893</v>
      </c>
      <c r="B902" s="9">
        <f>IFERROR(VLOOKUP($A902,'Raw - F'!$B:$R,2,FALSE),"")</f>
        <v>44356</v>
      </c>
      <c r="C902" s="2" t="str">
        <f>IFERROR(VLOOKUP($A902,'Raw - F'!$B:$R,3,FALSE),"")</f>
        <v>HAYDOCK PARK</v>
      </c>
      <c r="D902" s="2" t="str">
        <f>IFERROR(VLOOKUP($A902,'Raw - F'!$B:$R,6,FALSE),"")</f>
        <v>Hcap</v>
      </c>
      <c r="E902" s="2" t="str">
        <f>SUBSTITUTE(IFERROR(VLOOKUP($A902,'Raw - F'!$B:$O,9,FALSE),""),"0","")</f>
        <v>3yo</v>
      </c>
      <c r="F902" s="2" t="str">
        <f>SUBSTITUTE(IFERROR(VLOOKUP($A902,'Raw - F'!$B:$O,7,FALSE),""),"0","")</f>
        <v>Open</v>
      </c>
      <c r="G902" s="2">
        <f>IFERROR(IF(VLOOKUP($A902,'Raw - F'!$B:$O,11,FALSE)&gt;1,VLOOKUP($A902,'Raw - F'!$B:$O,11,FALSE),IF(VLOOKUP($A902,'Raw - F'!$B:$M,12,FALSE)&lt;&gt;"",VLOOKUP($A902,'Raw - F'!$B:$M,12,FALSE),"")),"")</f>
        <v>4</v>
      </c>
      <c r="H902" s="4" t="str">
        <f>IFERROR(VLOOKUP($A902,'Raw - F'!$B:$O,13,FALSE),"")</f>
        <v>66-85</v>
      </c>
      <c r="I902" s="2" t="str">
        <f>IFERROR(VLOOKUP($A902,'Raw - F'!$B:$O,10,FALSE),"")</f>
        <v>A</v>
      </c>
      <c r="J902" s="2" t="str">
        <f>IFERROR(VLOOKUP($A902,'Raw - F'!$B:$P,15,FALSE),"")</f>
        <v>1m 6f</v>
      </c>
      <c r="K902" s="16" t="str">
        <f>SUBSTITUTE(IFERROR(VLOOKUP($A902,'Raw - F'!$B:$X,23,FALSE),""),0,"")</f>
        <v xml:space="preserve"> </v>
      </c>
      <c r="L902" s="22" t="str">
        <f>IF(VLOOKUP($A902,'Raw - F'!$B:$AA,24,FALSE)="","",VLOOKUP($A902,'Raw - F'!$B:$AA,24,FALSE))</f>
        <v/>
      </c>
      <c r="M902" s="16" t="str">
        <f>SUBSTITUTE(IFERROR(VLOOKUP($A902,'Raw - F'!$B:$X,22,FALSE),""),0,"")</f>
        <v xml:space="preserve"> </v>
      </c>
      <c r="N902" s="16" t="str">
        <f>SUBSTITUTE(IFERROR(VLOOKUP($A902,'Raw - F'!$B:$X,8,FALSE),""),0,"")</f>
        <v/>
      </c>
      <c r="O902" s="16" t="str">
        <f>SUBSTITUTE(IFERROR(VLOOKUP($A902,'Raw - F'!$B:$AA,25,FALSE),""),0,"")</f>
        <v/>
      </c>
      <c r="P902" s="16" t="str">
        <f>SUBSTITUTE(IFERROR(VLOOKUP($A902,'Raw - F'!$B:$AA,21,FALSE),""),0,"")</f>
        <v/>
      </c>
    </row>
    <row r="903" spans="1:16" x14ac:dyDescent="0.35">
      <c r="A903">
        <v>894</v>
      </c>
      <c r="B903" s="9">
        <f>IFERROR(VLOOKUP($A903,'Raw - F'!$B:$R,2,FALSE),"")</f>
        <v>44356</v>
      </c>
      <c r="C903" s="2" t="str">
        <f>IFERROR(VLOOKUP($A903,'Raw - F'!$B:$R,3,FALSE),"")</f>
        <v>HAYDOCK PARK</v>
      </c>
      <c r="D903" s="2" t="str">
        <f>IFERROR(VLOOKUP($A903,'Raw - F'!$B:$R,6,FALSE),"")</f>
        <v>WFA</v>
      </c>
      <c r="E903" s="2" t="str">
        <f>SUBSTITUTE(IFERROR(VLOOKUP($A903,'Raw - F'!$B:$O,9,FALSE),""),"0","")</f>
        <v>3yo</v>
      </c>
      <c r="F903" s="2" t="str">
        <f>SUBSTITUTE(IFERROR(VLOOKUP($A903,'Raw - F'!$B:$O,7,FALSE),""),"0","")</f>
        <v>Nov</v>
      </c>
      <c r="G903" s="2">
        <f>IFERROR(IF(VLOOKUP($A903,'Raw - F'!$B:$O,11,FALSE)&gt;1,VLOOKUP($A903,'Raw - F'!$B:$O,11,FALSE),IF(VLOOKUP($A903,'Raw - F'!$B:$M,12,FALSE)&lt;&gt;"",VLOOKUP($A903,'Raw - F'!$B:$M,12,FALSE),"")),"")</f>
        <v>4</v>
      </c>
      <c r="H903" s="4" t="str">
        <f>IFERROR(VLOOKUP($A903,'Raw - F'!$B:$O,13,FALSE),"")</f>
        <v>Open</v>
      </c>
      <c r="I903" s="2" t="str">
        <f>IFERROR(VLOOKUP($A903,'Raw - F'!$B:$O,10,FALSE),"")</f>
        <v>A</v>
      </c>
      <c r="J903" s="2" t="str">
        <f>IFERROR(VLOOKUP($A903,'Raw - F'!$B:$P,15,FALSE),"")</f>
        <v>1m 4f</v>
      </c>
      <c r="K903" s="16" t="str">
        <f>SUBSTITUTE(IFERROR(VLOOKUP($A903,'Raw - F'!$B:$X,23,FALSE),""),0,"")</f>
        <v xml:space="preserve"> </v>
      </c>
      <c r="L903" s="22" t="str">
        <f>IF(VLOOKUP($A903,'Raw - F'!$B:$AA,24,FALSE)="","",VLOOKUP($A903,'Raw - F'!$B:$AA,24,FALSE))</f>
        <v/>
      </c>
      <c r="M903" s="16" t="str">
        <f>SUBSTITUTE(IFERROR(VLOOKUP($A903,'Raw - F'!$B:$X,22,FALSE),""),0,"")</f>
        <v xml:space="preserve"> </v>
      </c>
      <c r="N903" s="16" t="str">
        <f>SUBSTITUTE(IFERROR(VLOOKUP($A903,'Raw - F'!$B:$X,8,FALSE),""),0,"")</f>
        <v/>
      </c>
      <c r="O903" s="16" t="str">
        <f>SUBSTITUTE(IFERROR(VLOOKUP($A903,'Raw - F'!$B:$AA,25,FALSE),""),0,"")</f>
        <v/>
      </c>
      <c r="P903" s="16" t="str">
        <f>SUBSTITUTE(IFERROR(VLOOKUP($A903,'Raw - F'!$B:$AA,21,FALSE),""),0,"")</f>
        <v/>
      </c>
    </row>
    <row r="904" spans="1:16" x14ac:dyDescent="0.35">
      <c r="A904">
        <v>895</v>
      </c>
      <c r="B904" s="9">
        <f>IFERROR(VLOOKUP($A904,'Raw - F'!$B:$R,2,FALSE),"")</f>
        <v>44356</v>
      </c>
      <c r="C904" s="2" t="str">
        <f>IFERROR(VLOOKUP($A904,'Raw - F'!$B:$R,3,FALSE),"")</f>
        <v>HAYDOCK PARK</v>
      </c>
      <c r="D904" s="2" t="str">
        <f>IFERROR(VLOOKUP($A904,'Raw - F'!$B:$R,6,FALSE),"")</f>
        <v>WFA</v>
      </c>
      <c r="E904" s="2" t="str">
        <f>SUBSTITUTE(IFERROR(VLOOKUP($A904,'Raw - F'!$B:$O,9,FALSE),""),"0","")</f>
        <v>2yo</v>
      </c>
      <c r="F904" s="2" t="str">
        <f>SUBSTITUTE(IFERROR(VLOOKUP($A904,'Raw - F'!$B:$O,7,FALSE),""),"0","")</f>
        <v>Nov</v>
      </c>
      <c r="G904" s="2">
        <f>IFERROR(IF(VLOOKUP($A904,'Raw - F'!$B:$O,11,FALSE)&gt;1,VLOOKUP($A904,'Raw - F'!$B:$O,11,FALSE),IF(VLOOKUP($A904,'Raw - F'!$B:$M,12,FALSE)&lt;&gt;"",VLOOKUP($A904,'Raw - F'!$B:$M,12,FALSE),"")),"")</f>
        <v>4</v>
      </c>
      <c r="H904" s="4" t="str">
        <f>IFERROR(VLOOKUP($A904,'Raw - F'!$B:$O,13,FALSE),"")</f>
        <v>Open</v>
      </c>
      <c r="I904" s="2" t="str">
        <f>IFERROR(VLOOKUP($A904,'Raw - F'!$B:$O,10,FALSE),"")</f>
        <v>A</v>
      </c>
      <c r="J904" s="2" t="str">
        <f>IFERROR(VLOOKUP($A904,'Raw - F'!$B:$P,15,FALSE),"")</f>
        <v>7f</v>
      </c>
      <c r="K904" s="16" t="str">
        <f>SUBSTITUTE(IFERROR(VLOOKUP($A904,'Raw - F'!$B:$X,23,FALSE),""),0,"")</f>
        <v xml:space="preserve"> </v>
      </c>
      <c r="L904" s="22" t="str">
        <f>IF(VLOOKUP($A904,'Raw - F'!$B:$AA,24,FALSE)="","",VLOOKUP($A904,'Raw - F'!$B:$AA,24,FALSE))</f>
        <v/>
      </c>
      <c r="M904" s="16" t="str">
        <f>SUBSTITUTE(IFERROR(VLOOKUP($A904,'Raw - F'!$B:$X,22,FALSE),""),0,"")</f>
        <v xml:space="preserve"> </v>
      </c>
      <c r="N904" s="16" t="str">
        <f>SUBSTITUTE(IFERROR(VLOOKUP($A904,'Raw - F'!$B:$X,8,FALSE),""),0,"")</f>
        <v/>
      </c>
      <c r="O904" s="16" t="str">
        <f>SUBSTITUTE(IFERROR(VLOOKUP($A904,'Raw - F'!$B:$AA,25,FALSE),""),0,"")</f>
        <v/>
      </c>
      <c r="P904" s="16" t="str">
        <f>SUBSTITUTE(IFERROR(VLOOKUP($A904,'Raw - F'!$B:$AA,21,FALSE),""),0,"")</f>
        <v/>
      </c>
    </row>
    <row r="905" spans="1:16" x14ac:dyDescent="0.35">
      <c r="A905">
        <v>896</v>
      </c>
      <c r="B905" s="9">
        <f>IFERROR(VLOOKUP($A905,'Raw - F'!$B:$R,2,FALSE),"")</f>
        <v>44356</v>
      </c>
      <c r="C905" s="2" t="str">
        <f>IFERROR(VLOOKUP($A905,'Raw - F'!$B:$R,3,FALSE),"")</f>
        <v>HAYDOCK PARK</v>
      </c>
      <c r="D905" s="2" t="str">
        <f>IFERROR(VLOOKUP($A905,'Raw - F'!$B:$R,6,FALSE),"")</f>
        <v>WFA</v>
      </c>
      <c r="E905" s="2" t="str">
        <f>SUBSTITUTE(IFERROR(VLOOKUP($A905,'Raw - F'!$B:$O,9,FALSE),""),"0","")</f>
        <v>2yo</v>
      </c>
      <c r="F905" s="2" t="str">
        <f>SUBSTITUTE(IFERROR(VLOOKUP($A905,'Raw - F'!$B:$O,7,FALSE),""),"0","")</f>
        <v>Nov</v>
      </c>
      <c r="G905" s="2">
        <f>IFERROR(IF(VLOOKUP($A905,'Raw - F'!$B:$O,11,FALSE)&gt;1,VLOOKUP($A905,'Raw - F'!$B:$O,11,FALSE),IF(VLOOKUP($A905,'Raw - F'!$B:$M,12,FALSE)&lt;&gt;"",VLOOKUP($A905,'Raw - F'!$B:$M,12,FALSE),"")),"")</f>
        <v>4</v>
      </c>
      <c r="H905" s="4" t="str">
        <f>IFERROR(VLOOKUP($A905,'Raw - F'!$B:$O,13,FALSE),"")</f>
        <v>Open</v>
      </c>
      <c r="I905" s="2" t="str">
        <f>IFERROR(VLOOKUP($A905,'Raw - F'!$B:$O,10,FALSE),"")</f>
        <v>F</v>
      </c>
      <c r="J905" s="2" t="str">
        <f>IFERROR(VLOOKUP($A905,'Raw - F'!$B:$P,15,FALSE),"")</f>
        <v>6f</v>
      </c>
      <c r="K905" s="16" t="str">
        <f>SUBSTITUTE(IFERROR(VLOOKUP($A905,'Raw - F'!$B:$X,23,FALSE),""),0,"")</f>
        <v xml:space="preserve"> </v>
      </c>
      <c r="L905" s="22" t="str">
        <f>IF(VLOOKUP($A905,'Raw - F'!$B:$AA,24,FALSE)="","",VLOOKUP($A905,'Raw - F'!$B:$AA,24,FALSE))</f>
        <v/>
      </c>
      <c r="M905" s="16" t="str">
        <f>SUBSTITUTE(IFERROR(VLOOKUP($A905,'Raw - F'!$B:$X,22,FALSE),""),0,"")</f>
        <v xml:space="preserve"> </v>
      </c>
      <c r="N905" s="16" t="str">
        <f>SUBSTITUTE(IFERROR(VLOOKUP($A905,'Raw - F'!$B:$X,8,FALSE),""),0,"")</f>
        <v/>
      </c>
      <c r="O905" s="16" t="str">
        <f>SUBSTITUTE(IFERROR(VLOOKUP($A905,'Raw - F'!$B:$AA,25,FALSE),""),0,"")</f>
        <v>EBF</v>
      </c>
      <c r="P905" s="16" t="str">
        <f>SUBSTITUTE(IFERROR(VLOOKUP($A905,'Raw - F'!$B:$AA,21,FALSE),""),0,"")</f>
        <v/>
      </c>
    </row>
    <row r="906" spans="1:16" x14ac:dyDescent="0.35">
      <c r="A906">
        <v>897</v>
      </c>
      <c r="B906" s="9">
        <f>IFERROR(VLOOKUP($A906,'Raw - F'!$B:$R,2,FALSE),"")</f>
        <v>44356</v>
      </c>
      <c r="C906" s="2" t="str">
        <f>IFERROR(VLOOKUP($A906,'Raw - F'!$B:$R,3,FALSE),"")</f>
        <v>HAYDOCK PARK</v>
      </c>
      <c r="D906" s="2" t="str">
        <f>IFERROR(VLOOKUP($A906,'Raw - F'!$B:$R,6,FALSE),"")</f>
        <v>Hcap</v>
      </c>
      <c r="E906" s="2" t="str">
        <f>SUBSTITUTE(IFERROR(VLOOKUP($A906,'Raw - F'!$B:$O,9,FALSE),""),"0","")</f>
        <v>4yo+</v>
      </c>
      <c r="F906" s="2" t="str">
        <f>SUBSTITUTE(IFERROR(VLOOKUP($A906,'Raw - F'!$B:$O,7,FALSE),""),"0","")</f>
        <v>Open</v>
      </c>
      <c r="G906" s="2">
        <f>IFERROR(IF(VLOOKUP($A906,'Raw - F'!$B:$O,11,FALSE)&gt;1,VLOOKUP($A906,'Raw - F'!$B:$O,11,FALSE),IF(VLOOKUP($A906,'Raw - F'!$B:$M,12,FALSE)&lt;&gt;"",VLOOKUP($A906,'Raw - F'!$B:$M,12,FALSE),"")),"")</f>
        <v>5</v>
      </c>
      <c r="H906" s="4" t="str">
        <f>IFERROR(VLOOKUP($A906,'Raw - F'!$B:$O,13,FALSE),"")</f>
        <v>56-75</v>
      </c>
      <c r="I906" s="2" t="str">
        <f>IFERROR(VLOOKUP($A906,'Raw - F'!$B:$O,10,FALSE),"")</f>
        <v>F</v>
      </c>
      <c r="J906" s="2" t="str">
        <f>IFERROR(VLOOKUP($A906,'Raw - F'!$B:$P,15,FALSE),"")</f>
        <v>1m</v>
      </c>
      <c r="K906" s="16" t="str">
        <f>SUBSTITUTE(IFERROR(VLOOKUP($A906,'Raw - F'!$B:$X,23,FALSE),""),0,"")</f>
        <v xml:space="preserve"> </v>
      </c>
      <c r="L906" s="22" t="str">
        <f>IF(VLOOKUP($A906,'Raw - F'!$B:$AA,24,FALSE)="","",VLOOKUP($A906,'Raw - F'!$B:$AA,24,FALSE))</f>
        <v/>
      </c>
      <c r="M906" s="16" t="str">
        <f>SUBSTITUTE(IFERROR(VLOOKUP($A906,'Raw - F'!$B:$X,22,FALSE),""),0,"")</f>
        <v xml:space="preserve"> </v>
      </c>
      <c r="N906" s="16" t="str">
        <f>SUBSTITUTE(IFERROR(VLOOKUP($A906,'Raw - F'!$B:$X,8,FALSE),""),0,"")</f>
        <v/>
      </c>
      <c r="O906" s="16" t="str">
        <f>SUBSTITUTE(IFERROR(VLOOKUP($A906,'Raw - F'!$B:$AA,25,FALSE),""),0,"")</f>
        <v/>
      </c>
      <c r="P906" s="16" t="str">
        <f>SUBSTITUTE(IFERROR(VLOOKUP($A906,'Raw - F'!$B:$AA,21,FALSE),""),0,"")</f>
        <v>App</v>
      </c>
    </row>
    <row r="907" spans="1:16" x14ac:dyDescent="0.35">
      <c r="A907">
        <v>898</v>
      </c>
      <c r="B907" s="9">
        <f>IFERROR(VLOOKUP($A907,'Raw - F'!$B:$R,2,FALSE),"")</f>
        <v>44356</v>
      </c>
      <c r="C907" s="2" t="str">
        <f>IFERROR(VLOOKUP($A907,'Raw - F'!$B:$R,3,FALSE),"")</f>
        <v>KEMPTON PARK</v>
      </c>
      <c r="D907" s="2" t="str">
        <f>IFERROR(VLOOKUP($A907,'Raw - F'!$B:$R,6,FALSE),"")</f>
        <v>Hcap</v>
      </c>
      <c r="E907" s="2" t="str">
        <f>SUBSTITUTE(IFERROR(VLOOKUP($A907,'Raw - F'!$B:$O,9,FALSE),""),"0","")</f>
        <v>4yo+</v>
      </c>
      <c r="F907" s="2" t="str">
        <f>SUBSTITUTE(IFERROR(VLOOKUP($A907,'Raw - F'!$B:$O,7,FALSE),""),"0","")</f>
        <v>Open</v>
      </c>
      <c r="G907" s="2">
        <f>IFERROR(IF(VLOOKUP($A907,'Raw - F'!$B:$O,11,FALSE)&gt;1,VLOOKUP($A907,'Raw - F'!$B:$O,11,FALSE),IF(VLOOKUP($A907,'Raw - F'!$B:$M,12,FALSE)&lt;&gt;"",VLOOKUP($A907,'Raw - F'!$B:$M,12,FALSE),"")),"")</f>
        <v>4</v>
      </c>
      <c r="H907" s="4" t="str">
        <f>IFERROR(VLOOKUP($A907,'Raw - F'!$B:$O,13,FALSE),"")</f>
        <v>61-80</v>
      </c>
      <c r="I907" s="2" t="str">
        <f>IFERROR(VLOOKUP($A907,'Raw - F'!$B:$O,10,FALSE),"")</f>
        <v>A</v>
      </c>
      <c r="J907" s="2" t="str">
        <f>IFERROR(VLOOKUP($A907,'Raw - F'!$B:$P,15,FALSE),"")</f>
        <v>7f</v>
      </c>
      <c r="K907" s="16" t="str">
        <f>SUBSTITUTE(IFERROR(VLOOKUP($A907,'Raw - F'!$B:$X,23,FALSE),""),0,"")</f>
        <v xml:space="preserve"> </v>
      </c>
      <c r="L907" s="22" t="str">
        <f>IF(VLOOKUP($A907,'Raw - F'!$B:$AA,24,FALSE)="","",VLOOKUP($A907,'Raw - F'!$B:$AA,24,FALSE))</f>
        <v/>
      </c>
      <c r="M907" s="16" t="str">
        <f>SUBSTITUTE(IFERROR(VLOOKUP($A907,'Raw - F'!$B:$X,22,FALSE),""),0,"")</f>
        <v xml:space="preserve"> </v>
      </c>
      <c r="N907" s="16" t="str">
        <f>SUBSTITUTE(IFERROR(VLOOKUP($A907,'Raw - F'!$B:$X,8,FALSE),""),0,"")</f>
        <v/>
      </c>
      <c r="O907" s="16" t="str">
        <f>SUBSTITUTE(IFERROR(VLOOKUP($A907,'Raw - F'!$B:$AA,25,FALSE),""),0,"")</f>
        <v/>
      </c>
      <c r="P907" s="16" t="str">
        <f>SUBSTITUTE(IFERROR(VLOOKUP($A907,'Raw - F'!$B:$AA,21,FALSE),""),0,"")</f>
        <v/>
      </c>
    </row>
    <row r="908" spans="1:16" x14ac:dyDescent="0.35">
      <c r="A908">
        <v>899</v>
      </c>
      <c r="B908" s="9">
        <f>IFERROR(VLOOKUP($A908,'Raw - F'!$B:$R,2,FALSE),"")</f>
        <v>44356</v>
      </c>
      <c r="C908" s="2" t="str">
        <f>IFERROR(VLOOKUP($A908,'Raw - F'!$B:$R,3,FALSE),"")</f>
        <v>KEMPTON PARK</v>
      </c>
      <c r="D908" s="2" t="str">
        <f>IFERROR(VLOOKUP($A908,'Raw - F'!$B:$R,6,FALSE),"")</f>
        <v>Hcap</v>
      </c>
      <c r="E908" s="2" t="str">
        <f>SUBSTITUTE(IFERROR(VLOOKUP($A908,'Raw - F'!$B:$O,9,FALSE),""),"0","")</f>
        <v>4yo+</v>
      </c>
      <c r="F908" s="2" t="str">
        <f>SUBSTITUTE(IFERROR(VLOOKUP($A908,'Raw - F'!$B:$O,7,FALSE),""),"0","")</f>
        <v>Open</v>
      </c>
      <c r="G908" s="2">
        <f>IFERROR(IF(VLOOKUP($A908,'Raw - F'!$B:$O,11,FALSE)&gt;1,VLOOKUP($A908,'Raw - F'!$B:$O,11,FALSE),IF(VLOOKUP($A908,'Raw - F'!$B:$M,12,FALSE)&lt;&gt;"",VLOOKUP($A908,'Raw - F'!$B:$M,12,FALSE),"")),"")</f>
        <v>4</v>
      </c>
      <c r="H908" s="4" t="str">
        <f>IFERROR(VLOOKUP($A908,'Raw - F'!$B:$O,13,FALSE),"")</f>
        <v>61-80</v>
      </c>
      <c r="I908" s="2" t="str">
        <f>IFERROR(VLOOKUP($A908,'Raw - F'!$B:$O,10,FALSE),"")</f>
        <v>F</v>
      </c>
      <c r="J908" s="2" t="str">
        <f>IFERROR(VLOOKUP($A908,'Raw - F'!$B:$P,15,FALSE),"")</f>
        <v>6f</v>
      </c>
      <c r="K908" s="16" t="str">
        <f>SUBSTITUTE(IFERROR(VLOOKUP($A908,'Raw - F'!$B:$X,23,FALSE),""),0,"")</f>
        <v xml:space="preserve"> </v>
      </c>
      <c r="L908" s="22" t="str">
        <f>IF(VLOOKUP($A908,'Raw - F'!$B:$AA,24,FALSE)="","",VLOOKUP($A908,'Raw - F'!$B:$AA,24,FALSE))</f>
        <v/>
      </c>
      <c r="M908" s="16" t="str">
        <f>SUBSTITUTE(IFERROR(VLOOKUP($A908,'Raw - F'!$B:$X,22,FALSE),""),0,"")</f>
        <v xml:space="preserve"> </v>
      </c>
      <c r="N908" s="16" t="str">
        <f>SUBSTITUTE(IFERROR(VLOOKUP($A908,'Raw - F'!$B:$X,8,FALSE),""),0,"")</f>
        <v/>
      </c>
      <c r="O908" s="16" t="str">
        <f>SUBSTITUTE(IFERROR(VLOOKUP($A908,'Raw - F'!$B:$AA,25,FALSE),""),0,"")</f>
        <v/>
      </c>
      <c r="P908" s="16" t="str">
        <f>SUBSTITUTE(IFERROR(VLOOKUP($A908,'Raw - F'!$B:$AA,21,FALSE),""),0,"")</f>
        <v/>
      </c>
    </row>
    <row r="909" spans="1:16" x14ac:dyDescent="0.35">
      <c r="A909">
        <v>900</v>
      </c>
      <c r="B909" s="9">
        <f>IFERROR(VLOOKUP($A909,'Raw - F'!$B:$R,2,FALSE),"")</f>
        <v>44356</v>
      </c>
      <c r="C909" s="2" t="str">
        <f>IFERROR(VLOOKUP($A909,'Raw - F'!$B:$R,3,FALSE),"")</f>
        <v>KEMPTON PARK</v>
      </c>
      <c r="D909" s="2" t="str">
        <f>IFERROR(VLOOKUP($A909,'Raw - F'!$B:$R,6,FALSE),"")</f>
        <v>Hcap</v>
      </c>
      <c r="E909" s="2" t="str">
        <f>SUBSTITUTE(IFERROR(VLOOKUP($A909,'Raw - F'!$B:$O,9,FALSE),""),"0","")</f>
        <v>3yo</v>
      </c>
      <c r="F909" s="2" t="str">
        <f>SUBSTITUTE(IFERROR(VLOOKUP($A909,'Raw - F'!$B:$O,7,FALSE),""),"0","")</f>
        <v>Open</v>
      </c>
      <c r="G909" s="2">
        <f>IFERROR(IF(VLOOKUP($A909,'Raw - F'!$B:$O,11,FALSE)&gt;1,VLOOKUP($A909,'Raw - F'!$B:$O,11,FALSE),IF(VLOOKUP($A909,'Raw - F'!$B:$M,12,FALSE)&lt;&gt;"",VLOOKUP($A909,'Raw - F'!$B:$M,12,FALSE),"")),"")</f>
        <v>4</v>
      </c>
      <c r="H909" s="4" t="str">
        <f>IFERROR(VLOOKUP($A909,'Raw - F'!$B:$O,13,FALSE),"")</f>
        <v>66-85</v>
      </c>
      <c r="I909" s="2" t="str">
        <f>IFERROR(VLOOKUP($A909,'Raw - F'!$B:$O,10,FALSE),"")</f>
        <v>A</v>
      </c>
      <c r="J909" s="2" t="str">
        <f>IFERROR(VLOOKUP($A909,'Raw - F'!$B:$P,15,FALSE),"")</f>
        <v>6f</v>
      </c>
      <c r="K909" s="16" t="str">
        <f>SUBSTITUTE(IFERROR(VLOOKUP($A909,'Raw - F'!$B:$X,23,FALSE),""),0,"")</f>
        <v xml:space="preserve"> </v>
      </c>
      <c r="L909" s="22" t="str">
        <f>IF(VLOOKUP($A909,'Raw - F'!$B:$AA,24,FALSE)="","",VLOOKUP($A909,'Raw - F'!$B:$AA,24,FALSE))</f>
        <v/>
      </c>
      <c r="M909" s="16" t="str">
        <f>SUBSTITUTE(IFERROR(VLOOKUP($A909,'Raw - F'!$B:$X,22,FALSE),""),0,"")</f>
        <v xml:space="preserve"> </v>
      </c>
      <c r="N909" s="16" t="str">
        <f>SUBSTITUTE(IFERROR(VLOOKUP($A909,'Raw - F'!$B:$X,8,FALSE),""),0,"")</f>
        <v/>
      </c>
      <c r="O909" s="16" t="str">
        <f>SUBSTITUTE(IFERROR(VLOOKUP($A909,'Raw - F'!$B:$AA,25,FALSE),""),0,"")</f>
        <v/>
      </c>
      <c r="P909" s="16" t="str">
        <f>SUBSTITUTE(IFERROR(VLOOKUP($A909,'Raw - F'!$B:$AA,21,FALSE),""),0,"")</f>
        <v/>
      </c>
    </row>
    <row r="910" spans="1:16" x14ac:dyDescent="0.35">
      <c r="A910">
        <v>901</v>
      </c>
      <c r="B910" s="9">
        <f>IFERROR(VLOOKUP($A910,'Raw - F'!$B:$R,2,FALSE),"")</f>
        <v>44356</v>
      </c>
      <c r="C910" s="2" t="str">
        <f>IFERROR(VLOOKUP($A910,'Raw - F'!$B:$R,3,FALSE),"")</f>
        <v>KEMPTON PARK</v>
      </c>
      <c r="D910" s="2" t="str">
        <f>IFERROR(VLOOKUP($A910,'Raw - F'!$B:$R,6,FALSE),"")</f>
        <v>Hcap</v>
      </c>
      <c r="E910" s="2" t="str">
        <f>SUBSTITUTE(IFERROR(VLOOKUP($A910,'Raw - F'!$B:$O,9,FALSE),""),"0","")</f>
        <v>4yo+</v>
      </c>
      <c r="F910" s="2" t="str">
        <f>SUBSTITUTE(IFERROR(VLOOKUP($A910,'Raw - F'!$B:$O,7,FALSE),""),"0","")</f>
        <v>Open</v>
      </c>
      <c r="G910" s="2">
        <f>IFERROR(IF(VLOOKUP($A910,'Raw - F'!$B:$O,11,FALSE)&gt;1,VLOOKUP($A910,'Raw - F'!$B:$O,11,FALSE),IF(VLOOKUP($A910,'Raw - F'!$B:$M,12,FALSE)&lt;&gt;"",VLOOKUP($A910,'Raw - F'!$B:$M,12,FALSE),"")),"")</f>
        <v>6</v>
      </c>
      <c r="H910" s="4" t="str">
        <f>IFERROR(VLOOKUP($A910,'Raw - F'!$B:$O,13,FALSE),"")</f>
        <v>46-60</v>
      </c>
      <c r="I910" s="2" t="str">
        <f>IFERROR(VLOOKUP($A910,'Raw - F'!$B:$O,10,FALSE),"")</f>
        <v>A</v>
      </c>
      <c r="J910" s="2" t="str">
        <f>IFERROR(VLOOKUP($A910,'Raw - F'!$B:$P,15,FALSE),"")</f>
        <v>1m 3f</v>
      </c>
      <c r="K910" s="16" t="str">
        <f>SUBSTITUTE(IFERROR(VLOOKUP($A910,'Raw - F'!$B:$X,23,FALSE),""),0,"")</f>
        <v xml:space="preserve"> </v>
      </c>
      <c r="L910" s="22" t="str">
        <f>IF(VLOOKUP($A910,'Raw - F'!$B:$AA,24,FALSE)="","",VLOOKUP($A910,'Raw - F'!$B:$AA,24,FALSE))</f>
        <v/>
      </c>
      <c r="M910" s="16" t="str">
        <f>SUBSTITUTE(IFERROR(VLOOKUP($A910,'Raw - F'!$B:$X,22,FALSE),""),0,"")</f>
        <v xml:space="preserve"> </v>
      </c>
      <c r="N910" s="16" t="str">
        <f>SUBSTITUTE(IFERROR(VLOOKUP($A910,'Raw - F'!$B:$X,8,FALSE),""),0,"")</f>
        <v/>
      </c>
      <c r="O910" s="16" t="str">
        <f>SUBSTITUTE(IFERROR(VLOOKUP($A910,'Raw - F'!$B:$AA,25,FALSE),""),0,"")</f>
        <v/>
      </c>
      <c r="P910" s="16" t="str">
        <f>SUBSTITUTE(IFERROR(VLOOKUP($A910,'Raw - F'!$B:$AA,21,FALSE),""),0,"")</f>
        <v/>
      </c>
    </row>
    <row r="911" spans="1:16" x14ac:dyDescent="0.35">
      <c r="A911">
        <v>902</v>
      </c>
      <c r="B911" s="9">
        <f>IFERROR(VLOOKUP($A911,'Raw - F'!$B:$R,2,FALSE),"")</f>
        <v>44356</v>
      </c>
      <c r="C911" s="2" t="str">
        <f>IFERROR(VLOOKUP($A911,'Raw - F'!$B:$R,3,FALSE),"")</f>
        <v>KEMPTON PARK</v>
      </c>
      <c r="D911" s="2" t="str">
        <f>IFERROR(VLOOKUP($A911,'Raw - F'!$B:$R,6,FALSE),"")</f>
        <v>WFA</v>
      </c>
      <c r="E911" s="2" t="str">
        <f>SUBSTITUTE(IFERROR(VLOOKUP($A911,'Raw - F'!$B:$O,9,FALSE),""),"0","")</f>
        <v>3yo</v>
      </c>
      <c r="F911" s="2" t="str">
        <f>SUBSTITUTE(IFERROR(VLOOKUP($A911,'Raw - F'!$B:$O,7,FALSE),""),"0","")</f>
        <v>Nov</v>
      </c>
      <c r="G911" s="2">
        <f>IFERROR(IF(VLOOKUP($A911,'Raw - F'!$B:$O,11,FALSE)&gt;1,VLOOKUP($A911,'Raw - F'!$B:$O,11,FALSE),IF(VLOOKUP($A911,'Raw - F'!$B:$M,12,FALSE)&lt;&gt;"",VLOOKUP($A911,'Raw - F'!$B:$M,12,FALSE),"")),"")</f>
        <v>5</v>
      </c>
      <c r="H911" s="4" t="str">
        <f>IFERROR(VLOOKUP($A911,'Raw - F'!$B:$O,13,FALSE),"")</f>
        <v>Open</v>
      </c>
      <c r="I911" s="2" t="str">
        <f>IFERROR(VLOOKUP($A911,'Raw - F'!$B:$O,10,FALSE),"")</f>
        <v>A</v>
      </c>
      <c r="J911" s="2" t="str">
        <f>IFERROR(VLOOKUP($A911,'Raw - F'!$B:$P,15,FALSE),"")</f>
        <v>1m 3f</v>
      </c>
      <c r="K911" s="16" t="str">
        <f>SUBSTITUTE(IFERROR(VLOOKUP($A911,'Raw - F'!$B:$X,23,FALSE),""),0,"")</f>
        <v xml:space="preserve"> </v>
      </c>
      <c r="L911" s="22" t="str">
        <f>IF(VLOOKUP($A911,'Raw - F'!$B:$AA,24,FALSE)="","",VLOOKUP($A911,'Raw - F'!$B:$AA,24,FALSE))</f>
        <v/>
      </c>
      <c r="M911" s="16" t="str">
        <f>SUBSTITUTE(IFERROR(VLOOKUP($A911,'Raw - F'!$B:$X,22,FALSE),""),0,"")</f>
        <v xml:space="preserve"> </v>
      </c>
      <c r="N911" s="16" t="str">
        <f>SUBSTITUTE(IFERROR(VLOOKUP($A911,'Raw - F'!$B:$X,8,FALSE),""),0,"")</f>
        <v/>
      </c>
      <c r="O911" s="16" t="str">
        <f>SUBSTITUTE(IFERROR(VLOOKUP($A911,'Raw - F'!$B:$AA,25,FALSE),""),0,"")</f>
        <v>EBF</v>
      </c>
      <c r="P911" s="16" t="str">
        <f>SUBSTITUTE(IFERROR(VLOOKUP($A911,'Raw - F'!$B:$AA,21,FALSE),""),0,"")</f>
        <v/>
      </c>
    </row>
    <row r="912" spans="1:16" x14ac:dyDescent="0.35">
      <c r="A912">
        <v>903</v>
      </c>
      <c r="B912" s="9">
        <f>IFERROR(VLOOKUP($A912,'Raw - F'!$B:$R,2,FALSE),"")</f>
        <v>44356</v>
      </c>
      <c r="C912" s="2" t="str">
        <f>IFERROR(VLOOKUP($A912,'Raw - F'!$B:$R,3,FALSE),"")</f>
        <v>KEMPTON PARK</v>
      </c>
      <c r="D912" s="2" t="str">
        <f>IFERROR(VLOOKUP($A912,'Raw - F'!$B:$R,6,FALSE),"")</f>
        <v>Hcap</v>
      </c>
      <c r="E912" s="2" t="str">
        <f>SUBSTITUTE(IFERROR(VLOOKUP($A912,'Raw - F'!$B:$O,9,FALSE),""),"0","")</f>
        <v>4yo+</v>
      </c>
      <c r="F912" s="2" t="str">
        <f>SUBSTITUTE(IFERROR(VLOOKUP($A912,'Raw - F'!$B:$O,7,FALSE),""),"0","")</f>
        <v>Open</v>
      </c>
      <c r="G912" s="2">
        <f>IFERROR(IF(VLOOKUP($A912,'Raw - F'!$B:$O,11,FALSE)&gt;1,VLOOKUP($A912,'Raw - F'!$B:$O,11,FALSE),IF(VLOOKUP($A912,'Raw - F'!$B:$M,12,FALSE)&lt;&gt;"",VLOOKUP($A912,'Raw - F'!$B:$M,12,FALSE),"")),"")</f>
        <v>5</v>
      </c>
      <c r="H912" s="4" t="str">
        <f>IFERROR(VLOOKUP($A912,'Raw - F'!$B:$O,13,FALSE),"")</f>
        <v>56-75</v>
      </c>
      <c r="I912" s="2" t="str">
        <f>IFERROR(VLOOKUP($A912,'Raw - F'!$B:$O,10,FALSE),"")</f>
        <v>A</v>
      </c>
      <c r="J912" s="2" t="str">
        <f>IFERROR(VLOOKUP($A912,'Raw - F'!$B:$P,15,FALSE),"")</f>
        <v>1m</v>
      </c>
      <c r="K912" s="16" t="str">
        <f>SUBSTITUTE(IFERROR(VLOOKUP($A912,'Raw - F'!$B:$X,23,FALSE),""),0,"")</f>
        <v xml:space="preserve"> </v>
      </c>
      <c r="L912" s="22" t="str">
        <f>IF(VLOOKUP($A912,'Raw - F'!$B:$AA,24,FALSE)="","",VLOOKUP($A912,'Raw - F'!$B:$AA,24,FALSE))</f>
        <v/>
      </c>
      <c r="M912" s="16" t="str">
        <f>SUBSTITUTE(IFERROR(VLOOKUP($A912,'Raw - F'!$B:$X,22,FALSE),""),0,"")</f>
        <v xml:space="preserve"> </v>
      </c>
      <c r="N912" s="16" t="str">
        <f>SUBSTITUTE(IFERROR(VLOOKUP($A912,'Raw - F'!$B:$X,8,FALSE),""),0,"")</f>
        <v/>
      </c>
      <c r="O912" s="16" t="str">
        <f>SUBSTITUTE(IFERROR(VLOOKUP($A912,'Raw - F'!$B:$AA,25,FALSE),""),0,"")</f>
        <v/>
      </c>
      <c r="P912" s="16" t="str">
        <f>SUBSTITUTE(IFERROR(VLOOKUP($A912,'Raw - F'!$B:$AA,21,FALSE),""),0,"")</f>
        <v>App</v>
      </c>
    </row>
    <row r="913" spans="1:16" x14ac:dyDescent="0.35">
      <c r="A913">
        <v>904</v>
      </c>
      <c r="B913" s="9">
        <f>IFERROR(VLOOKUP($A913,'Raw - F'!$B:$R,2,FALSE),"")</f>
        <v>44356</v>
      </c>
      <c r="C913" s="2" t="str">
        <f>IFERROR(VLOOKUP($A913,'Raw - F'!$B:$R,3,FALSE),"")</f>
        <v>KEMPTON PARK</v>
      </c>
      <c r="D913" s="2" t="str">
        <f>IFERROR(VLOOKUP($A913,'Raw - F'!$B:$R,6,FALSE),"")</f>
        <v>Hcap</v>
      </c>
      <c r="E913" s="2" t="str">
        <f>SUBSTITUTE(IFERROR(VLOOKUP($A913,'Raw - F'!$B:$O,9,FALSE),""),"0","")</f>
        <v>4yo+</v>
      </c>
      <c r="F913" s="2" t="str">
        <f>SUBSTITUTE(IFERROR(VLOOKUP($A913,'Raw - F'!$B:$O,7,FALSE),""),"0","")</f>
        <v>Open</v>
      </c>
      <c r="G913" s="2">
        <f>IFERROR(IF(VLOOKUP($A913,'Raw - F'!$B:$O,11,FALSE)&gt;1,VLOOKUP($A913,'Raw - F'!$B:$O,11,FALSE),IF(VLOOKUP($A913,'Raw - F'!$B:$M,12,FALSE)&lt;&gt;"",VLOOKUP($A913,'Raw - F'!$B:$M,12,FALSE),"")),"")</f>
        <v>6</v>
      </c>
      <c r="H913" s="4" t="str">
        <f>IFERROR(VLOOKUP($A913,'Raw - F'!$B:$O,13,FALSE),"")</f>
        <v>46-65</v>
      </c>
      <c r="I913" s="2" t="str">
        <f>IFERROR(VLOOKUP($A913,'Raw - F'!$B:$O,10,FALSE),"")</f>
        <v>A</v>
      </c>
      <c r="J913" s="2" t="str">
        <f>IFERROR(VLOOKUP($A913,'Raw - F'!$B:$P,15,FALSE),"")</f>
        <v>2m+</v>
      </c>
      <c r="K913" s="16" t="str">
        <f>SUBSTITUTE(IFERROR(VLOOKUP($A913,'Raw - F'!$B:$X,23,FALSE),""),0,"")</f>
        <v xml:space="preserve"> </v>
      </c>
      <c r="L913" s="22" t="str">
        <f>IF(VLOOKUP($A913,'Raw - F'!$B:$AA,24,FALSE)="","",VLOOKUP($A913,'Raw - F'!$B:$AA,24,FALSE))</f>
        <v/>
      </c>
      <c r="M913" s="16" t="str">
        <f>SUBSTITUTE(IFERROR(VLOOKUP($A913,'Raw - F'!$B:$X,22,FALSE),""),0,"")</f>
        <v xml:space="preserve"> </v>
      </c>
      <c r="N913" s="16" t="str">
        <f>SUBSTITUTE(IFERROR(VLOOKUP($A913,'Raw - F'!$B:$X,8,FALSE),""),0,"")</f>
        <v/>
      </c>
      <c r="O913" s="16" t="str">
        <f>SUBSTITUTE(IFERROR(VLOOKUP($A913,'Raw - F'!$B:$AA,25,FALSE),""),0,"")</f>
        <v/>
      </c>
      <c r="P913" s="16" t="str">
        <f>SUBSTITUTE(IFERROR(VLOOKUP($A913,'Raw - F'!$B:$AA,21,FALSE),""),0,"")</f>
        <v/>
      </c>
    </row>
    <row r="914" spans="1:16" x14ac:dyDescent="0.35">
      <c r="A914">
        <v>905</v>
      </c>
      <c r="B914" s="9">
        <f>IFERROR(VLOOKUP($A914,'Raw - F'!$B:$R,2,FALSE),"")</f>
        <v>44356</v>
      </c>
      <c r="C914" s="2" t="str">
        <f>IFERROR(VLOOKUP($A914,'Raw - F'!$B:$R,3,FALSE),"")</f>
        <v>YARMOUTH</v>
      </c>
      <c r="D914" s="2" t="str">
        <f>IFERROR(VLOOKUP($A914,'Raw - F'!$B:$R,6,FALSE),"")</f>
        <v>Hcap</v>
      </c>
      <c r="E914" s="2" t="str">
        <f>SUBSTITUTE(IFERROR(VLOOKUP($A914,'Raw - F'!$B:$O,9,FALSE),""),"0","")</f>
        <v>4yo+</v>
      </c>
      <c r="F914" s="2" t="str">
        <f>SUBSTITUTE(IFERROR(VLOOKUP($A914,'Raw - F'!$B:$O,7,FALSE),""),"0","")</f>
        <v>Open</v>
      </c>
      <c r="G914" s="2">
        <f>IFERROR(IF(VLOOKUP($A914,'Raw - F'!$B:$O,11,FALSE)&gt;1,VLOOKUP($A914,'Raw - F'!$B:$O,11,FALSE),IF(VLOOKUP($A914,'Raw - F'!$B:$M,12,FALSE)&lt;&gt;"",VLOOKUP($A914,'Raw - F'!$B:$M,12,FALSE),"")),"")</f>
        <v>4</v>
      </c>
      <c r="H914" s="4" t="str">
        <f>IFERROR(VLOOKUP($A914,'Raw - F'!$B:$O,13,FALSE),"")</f>
        <v>61-80</v>
      </c>
      <c r="I914" s="2" t="str">
        <f>IFERROR(VLOOKUP($A914,'Raw - F'!$B:$O,10,FALSE),"")</f>
        <v>A</v>
      </c>
      <c r="J914" s="2" t="str">
        <f>IFERROR(VLOOKUP($A914,'Raw - F'!$B:$P,15,FALSE),"")</f>
        <v>1m</v>
      </c>
      <c r="K914" s="16" t="str">
        <f>SUBSTITUTE(IFERROR(VLOOKUP($A914,'Raw - F'!$B:$X,23,FALSE),""),0,"")</f>
        <v xml:space="preserve"> </v>
      </c>
      <c r="L914" s="22" t="str">
        <f>IF(VLOOKUP($A914,'Raw - F'!$B:$AA,24,FALSE)="","",VLOOKUP($A914,'Raw - F'!$B:$AA,24,FALSE))</f>
        <v/>
      </c>
      <c r="M914" s="16" t="str">
        <f>SUBSTITUTE(IFERROR(VLOOKUP($A914,'Raw - F'!$B:$X,22,FALSE),""),0,"")</f>
        <v xml:space="preserve"> </v>
      </c>
      <c r="N914" s="16" t="str">
        <f>SUBSTITUTE(IFERROR(VLOOKUP($A914,'Raw - F'!$B:$X,8,FALSE),""),0,"")</f>
        <v/>
      </c>
      <c r="O914" s="16" t="str">
        <f>SUBSTITUTE(IFERROR(VLOOKUP($A914,'Raw - F'!$B:$AA,25,FALSE),""),0,"")</f>
        <v/>
      </c>
      <c r="P914" s="16" t="str">
        <f>SUBSTITUTE(IFERROR(VLOOKUP($A914,'Raw - F'!$B:$AA,21,FALSE),""),0,"")</f>
        <v/>
      </c>
    </row>
    <row r="915" spans="1:16" x14ac:dyDescent="0.35">
      <c r="A915">
        <v>906</v>
      </c>
      <c r="B915" s="9">
        <f>IFERROR(VLOOKUP($A915,'Raw - F'!$B:$R,2,FALSE),"")</f>
        <v>44356</v>
      </c>
      <c r="C915" s="2" t="str">
        <f>IFERROR(VLOOKUP($A915,'Raw - F'!$B:$R,3,FALSE),"")</f>
        <v>YARMOUTH</v>
      </c>
      <c r="D915" s="2" t="str">
        <f>IFERROR(VLOOKUP($A915,'Raw - F'!$B:$R,6,FALSE),"")</f>
        <v>WFA</v>
      </c>
      <c r="E915" s="2" t="str">
        <f>SUBSTITUTE(IFERROR(VLOOKUP($A915,'Raw - F'!$B:$O,9,FALSE),""),"0","")</f>
        <v>2yo</v>
      </c>
      <c r="F915" s="2" t="str">
        <f>SUBSTITUTE(IFERROR(VLOOKUP($A915,'Raw - F'!$B:$O,7,FALSE),""),"0","")</f>
        <v>Mdn</v>
      </c>
      <c r="G915" s="2">
        <f>IFERROR(IF(VLOOKUP($A915,'Raw - F'!$B:$O,11,FALSE)&gt;1,VLOOKUP($A915,'Raw - F'!$B:$O,11,FALSE),IF(VLOOKUP($A915,'Raw - F'!$B:$M,12,FALSE)&lt;&gt;"",VLOOKUP($A915,'Raw - F'!$B:$M,12,FALSE),"")),"")</f>
        <v>4</v>
      </c>
      <c r="H915" s="4" t="str">
        <f>IFERROR(VLOOKUP($A915,'Raw - F'!$B:$O,13,FALSE),"")</f>
        <v>Open</v>
      </c>
      <c r="I915" s="2" t="str">
        <f>IFERROR(VLOOKUP($A915,'Raw - F'!$B:$O,10,FALSE),"")</f>
        <v>A</v>
      </c>
      <c r="J915" s="2" t="str">
        <f>IFERROR(VLOOKUP($A915,'Raw - F'!$B:$P,15,FALSE),"")</f>
        <v>5f</v>
      </c>
      <c r="K915" s="16" t="str">
        <f>SUBSTITUTE(IFERROR(VLOOKUP($A915,'Raw - F'!$B:$X,23,FALSE),""),0,"")</f>
        <v xml:space="preserve"> </v>
      </c>
      <c r="L915" s="22" t="str">
        <f>IF(VLOOKUP($A915,'Raw - F'!$B:$AA,24,FALSE)="","",VLOOKUP($A915,'Raw - F'!$B:$AA,24,FALSE))</f>
        <v/>
      </c>
      <c r="M915" s="16" t="str">
        <f>SUBSTITUTE(IFERROR(VLOOKUP($A915,'Raw - F'!$B:$X,22,FALSE),""),0,"")</f>
        <v xml:space="preserve"> </v>
      </c>
      <c r="N915" s="16" t="str">
        <f>SUBSTITUTE(IFERROR(VLOOKUP($A915,'Raw - F'!$B:$X,8,FALSE),""),0,"")</f>
        <v/>
      </c>
      <c r="O915" s="16" t="str">
        <f>SUBSTITUTE(IFERROR(VLOOKUP($A915,'Raw - F'!$B:$AA,25,FALSE),""),0,"")</f>
        <v>EBF</v>
      </c>
      <c r="P915" s="16" t="str">
        <f>SUBSTITUTE(IFERROR(VLOOKUP($A915,'Raw - F'!$B:$AA,21,FALSE),""),0,"")</f>
        <v/>
      </c>
    </row>
    <row r="916" spans="1:16" x14ac:dyDescent="0.35">
      <c r="A916">
        <v>907</v>
      </c>
      <c r="B916" s="9">
        <f>IFERROR(VLOOKUP($A916,'Raw - F'!$B:$R,2,FALSE),"")</f>
        <v>44356</v>
      </c>
      <c r="C916" s="2" t="str">
        <f>IFERROR(VLOOKUP($A916,'Raw - F'!$B:$R,3,FALSE),"")</f>
        <v>YARMOUTH</v>
      </c>
      <c r="D916" s="2" t="str">
        <f>IFERROR(VLOOKUP($A916,'Raw - F'!$B:$R,6,FALSE),"")</f>
        <v>WFA</v>
      </c>
      <c r="E916" s="2" t="str">
        <f>SUBSTITUTE(IFERROR(VLOOKUP($A916,'Raw - F'!$B:$O,9,FALSE),""),"0","")</f>
        <v>3yo+</v>
      </c>
      <c r="F916" s="2" t="str">
        <f>SUBSTITUTE(IFERROR(VLOOKUP($A916,'Raw - F'!$B:$O,7,FALSE),""),"0","")</f>
        <v>Mdn</v>
      </c>
      <c r="G916" s="2">
        <f>IFERROR(IF(VLOOKUP($A916,'Raw - F'!$B:$O,11,FALSE)&gt;1,VLOOKUP($A916,'Raw - F'!$B:$O,11,FALSE),IF(VLOOKUP($A916,'Raw - F'!$B:$M,12,FALSE)&lt;&gt;"",VLOOKUP($A916,'Raw - F'!$B:$M,12,FALSE),"")),"")</f>
        <v>5</v>
      </c>
      <c r="H916" s="4" t="str">
        <f>IFERROR(VLOOKUP($A916,'Raw - F'!$B:$O,13,FALSE),"")</f>
        <v>Open</v>
      </c>
      <c r="I916" s="2" t="str">
        <f>IFERROR(VLOOKUP($A916,'Raw - F'!$B:$O,10,FALSE),"")</f>
        <v>F</v>
      </c>
      <c r="J916" s="2" t="str">
        <f>IFERROR(VLOOKUP($A916,'Raw - F'!$B:$P,15,FALSE),"")</f>
        <v>7f</v>
      </c>
      <c r="K916" s="16" t="str">
        <f>SUBSTITUTE(IFERROR(VLOOKUP($A916,'Raw - F'!$B:$X,23,FALSE),""),0,"")</f>
        <v xml:space="preserve"> </v>
      </c>
      <c r="L916" s="22" t="str">
        <f>IF(VLOOKUP($A916,'Raw - F'!$B:$AA,24,FALSE)="","",VLOOKUP($A916,'Raw - F'!$B:$AA,24,FALSE))</f>
        <v/>
      </c>
      <c r="M916" s="16" t="str">
        <f>SUBSTITUTE(IFERROR(VLOOKUP($A916,'Raw - F'!$B:$X,22,FALSE),""),0,"")</f>
        <v xml:space="preserve"> </v>
      </c>
      <c r="N916" s="16" t="str">
        <f>SUBSTITUTE(IFERROR(VLOOKUP($A916,'Raw - F'!$B:$X,8,FALSE),""),0,"")</f>
        <v/>
      </c>
      <c r="O916" s="16" t="str">
        <f>SUBSTITUTE(IFERROR(VLOOKUP($A916,'Raw - F'!$B:$AA,25,FALSE),""),0,"")</f>
        <v/>
      </c>
      <c r="P916" s="16" t="str">
        <f>SUBSTITUTE(IFERROR(VLOOKUP($A916,'Raw - F'!$B:$AA,21,FALSE),""),0,"")</f>
        <v/>
      </c>
    </row>
    <row r="917" spans="1:16" x14ac:dyDescent="0.35">
      <c r="A917">
        <v>908</v>
      </c>
      <c r="B917" s="9">
        <f>IFERROR(VLOOKUP($A917,'Raw - F'!$B:$R,2,FALSE),"")</f>
        <v>44356</v>
      </c>
      <c r="C917" s="2" t="str">
        <f>IFERROR(VLOOKUP($A917,'Raw - F'!$B:$R,3,FALSE),"")</f>
        <v>YARMOUTH</v>
      </c>
      <c r="D917" s="2" t="str">
        <f>IFERROR(VLOOKUP($A917,'Raw - F'!$B:$R,6,FALSE),"")</f>
        <v>Hcap</v>
      </c>
      <c r="E917" s="2" t="str">
        <f>SUBSTITUTE(IFERROR(VLOOKUP($A917,'Raw - F'!$B:$O,9,FALSE),""),"0","")</f>
        <v>3yo</v>
      </c>
      <c r="F917" s="2" t="str">
        <f>SUBSTITUTE(IFERROR(VLOOKUP($A917,'Raw - F'!$B:$O,7,FALSE),""),"0","")</f>
        <v>Open</v>
      </c>
      <c r="G917" s="2">
        <f>IFERROR(IF(VLOOKUP($A917,'Raw - F'!$B:$O,11,FALSE)&gt;1,VLOOKUP($A917,'Raw - F'!$B:$O,11,FALSE),IF(VLOOKUP($A917,'Raw - F'!$B:$M,12,FALSE)&lt;&gt;"",VLOOKUP($A917,'Raw - F'!$B:$M,12,FALSE),"")),"")</f>
        <v>6</v>
      </c>
      <c r="H917" s="4" t="str">
        <f>IFERROR(VLOOKUP($A917,'Raw - F'!$B:$O,13,FALSE),"")</f>
        <v>46-60</v>
      </c>
      <c r="I917" s="2" t="str">
        <f>IFERROR(VLOOKUP($A917,'Raw - F'!$B:$O,10,FALSE),"")</f>
        <v>A</v>
      </c>
      <c r="J917" s="2" t="str">
        <f>IFERROR(VLOOKUP($A917,'Raw - F'!$B:$P,15,FALSE),"")</f>
        <v>1m 2f</v>
      </c>
      <c r="K917" s="16" t="str">
        <f>SUBSTITUTE(IFERROR(VLOOKUP($A917,'Raw - F'!$B:$X,23,FALSE),""),0,"")</f>
        <v xml:space="preserve"> </v>
      </c>
      <c r="L917" s="22" t="str">
        <f>IF(VLOOKUP($A917,'Raw - F'!$B:$AA,24,FALSE)="","",VLOOKUP($A917,'Raw - F'!$B:$AA,24,FALSE))</f>
        <v/>
      </c>
      <c r="M917" s="16" t="str">
        <f>SUBSTITUTE(IFERROR(VLOOKUP($A917,'Raw - F'!$B:$X,22,FALSE),""),0,"")</f>
        <v xml:space="preserve"> </v>
      </c>
      <c r="N917" s="16" t="str">
        <f>SUBSTITUTE(IFERROR(VLOOKUP($A917,'Raw - F'!$B:$X,8,FALSE),""),0,"")</f>
        <v/>
      </c>
      <c r="O917" s="16" t="str">
        <f>SUBSTITUTE(IFERROR(VLOOKUP($A917,'Raw - F'!$B:$AA,25,FALSE),""),0,"")</f>
        <v/>
      </c>
      <c r="P917" s="16" t="str">
        <f>SUBSTITUTE(IFERROR(VLOOKUP($A917,'Raw - F'!$B:$AA,21,FALSE),""),0,"")</f>
        <v/>
      </c>
    </row>
    <row r="918" spans="1:16" x14ac:dyDescent="0.35">
      <c r="A918">
        <v>909</v>
      </c>
      <c r="B918" s="9">
        <f>IFERROR(VLOOKUP($A918,'Raw - F'!$B:$R,2,FALSE),"")</f>
        <v>44356</v>
      </c>
      <c r="C918" s="2" t="str">
        <f>IFERROR(VLOOKUP($A918,'Raw - F'!$B:$R,3,FALSE),"")</f>
        <v>YARMOUTH</v>
      </c>
      <c r="D918" s="2" t="str">
        <f>IFERROR(VLOOKUP($A918,'Raw - F'!$B:$R,6,FALSE),"")</f>
        <v>Hcap</v>
      </c>
      <c r="E918" s="2" t="str">
        <f>SUBSTITUTE(IFERROR(VLOOKUP($A918,'Raw - F'!$B:$O,9,FALSE),""),"0","")</f>
        <v>4yo+</v>
      </c>
      <c r="F918" s="2" t="str">
        <f>SUBSTITUTE(IFERROR(VLOOKUP($A918,'Raw - F'!$B:$O,7,FALSE),""),"0","")</f>
        <v>Open</v>
      </c>
      <c r="G918" s="2">
        <f>IFERROR(IF(VLOOKUP($A918,'Raw - F'!$B:$O,11,FALSE)&gt;1,VLOOKUP($A918,'Raw - F'!$B:$O,11,FALSE),IF(VLOOKUP($A918,'Raw - F'!$B:$M,12,FALSE)&lt;&gt;"",VLOOKUP($A918,'Raw - F'!$B:$M,12,FALSE),"")),"")</f>
        <v>6</v>
      </c>
      <c r="H918" s="4" t="str">
        <f>IFERROR(VLOOKUP($A918,'Raw - F'!$B:$O,13,FALSE),"")</f>
        <v>46-55</v>
      </c>
      <c r="I918" s="2" t="str">
        <f>IFERROR(VLOOKUP($A918,'Raw - F'!$B:$O,10,FALSE),"")</f>
        <v>A</v>
      </c>
      <c r="J918" s="2" t="str">
        <f>IFERROR(VLOOKUP($A918,'Raw - F'!$B:$P,15,FALSE),"")</f>
        <v>6f</v>
      </c>
      <c r="K918" s="16" t="str">
        <f>SUBSTITUTE(IFERROR(VLOOKUP($A918,'Raw - F'!$B:$X,23,FALSE),""),0,"")</f>
        <v xml:space="preserve"> </v>
      </c>
      <c r="L918" s="22" t="str">
        <f>IF(VLOOKUP($A918,'Raw - F'!$B:$AA,24,FALSE)="","",VLOOKUP($A918,'Raw - F'!$B:$AA,24,FALSE))</f>
        <v/>
      </c>
      <c r="M918" s="16" t="str">
        <f>SUBSTITUTE(IFERROR(VLOOKUP($A918,'Raw - F'!$B:$X,22,FALSE),""),0,"")</f>
        <v xml:space="preserve"> </v>
      </c>
      <c r="N918" s="16" t="str">
        <f>SUBSTITUTE(IFERROR(VLOOKUP($A918,'Raw - F'!$B:$X,8,FALSE),""),0,"")</f>
        <v/>
      </c>
      <c r="O918" s="16" t="str">
        <f>SUBSTITUTE(IFERROR(VLOOKUP($A918,'Raw - F'!$B:$AA,25,FALSE),""),0,"")</f>
        <v/>
      </c>
      <c r="P918" s="16" t="str">
        <f>SUBSTITUTE(IFERROR(VLOOKUP($A918,'Raw - F'!$B:$AA,21,FALSE),""),0,"")</f>
        <v/>
      </c>
    </row>
    <row r="919" spans="1:16" x14ac:dyDescent="0.35">
      <c r="A919">
        <v>910</v>
      </c>
      <c r="B919" s="9">
        <f>IFERROR(VLOOKUP($A919,'Raw - F'!$B:$R,2,FALSE),"")</f>
        <v>44356</v>
      </c>
      <c r="C919" s="2" t="str">
        <f>IFERROR(VLOOKUP($A919,'Raw - F'!$B:$R,3,FALSE),"")</f>
        <v>YARMOUTH</v>
      </c>
      <c r="D919" s="2" t="str">
        <f>IFERROR(VLOOKUP($A919,'Raw - F'!$B:$R,6,FALSE),"")</f>
        <v>Hcap</v>
      </c>
      <c r="E919" s="2" t="str">
        <f>SUBSTITUTE(IFERROR(VLOOKUP($A919,'Raw - F'!$B:$O,9,FALSE),""),"0","")</f>
        <v>4yo+</v>
      </c>
      <c r="F919" s="2" t="str">
        <f>SUBSTITUTE(IFERROR(VLOOKUP($A919,'Raw - F'!$B:$O,7,FALSE),""),"0","")</f>
        <v>Open</v>
      </c>
      <c r="G919" s="2">
        <f>IFERROR(IF(VLOOKUP($A919,'Raw - F'!$B:$O,11,FALSE)&gt;1,VLOOKUP($A919,'Raw - F'!$B:$O,11,FALSE),IF(VLOOKUP($A919,'Raw - F'!$B:$M,12,FALSE)&lt;&gt;"",VLOOKUP($A919,'Raw - F'!$B:$M,12,FALSE),"")),"")</f>
        <v>6</v>
      </c>
      <c r="H919" s="4" t="str">
        <f>IFERROR(VLOOKUP($A919,'Raw - F'!$B:$O,13,FALSE),"")</f>
        <v>46-65</v>
      </c>
      <c r="I919" s="2" t="str">
        <f>IFERROR(VLOOKUP($A919,'Raw - F'!$B:$O,10,FALSE),"")</f>
        <v>A</v>
      </c>
      <c r="J919" s="2" t="str">
        <f>IFERROR(VLOOKUP($A919,'Raw - F'!$B:$P,15,FALSE),"")</f>
        <v>1m</v>
      </c>
      <c r="K919" s="16" t="str">
        <f>SUBSTITUTE(IFERROR(VLOOKUP($A919,'Raw - F'!$B:$X,23,FALSE),""),0,"")</f>
        <v xml:space="preserve"> </v>
      </c>
      <c r="L919" s="22" t="str">
        <f>IF(VLOOKUP($A919,'Raw - F'!$B:$AA,24,FALSE)="","",VLOOKUP($A919,'Raw - F'!$B:$AA,24,FALSE))</f>
        <v/>
      </c>
      <c r="M919" s="16" t="str">
        <f>SUBSTITUTE(IFERROR(VLOOKUP($A919,'Raw - F'!$B:$X,22,FALSE),""),0,"")</f>
        <v xml:space="preserve"> </v>
      </c>
      <c r="N919" s="16" t="str">
        <f>SUBSTITUTE(IFERROR(VLOOKUP($A919,'Raw - F'!$B:$X,8,FALSE),""),0,"")</f>
        <v/>
      </c>
      <c r="O919" s="16" t="str">
        <f>SUBSTITUTE(IFERROR(VLOOKUP($A919,'Raw - F'!$B:$AA,25,FALSE),""),0,"")</f>
        <v/>
      </c>
      <c r="P919" s="16" t="str">
        <f>SUBSTITUTE(IFERROR(VLOOKUP($A919,'Raw - F'!$B:$AA,21,FALSE),""),0,"")</f>
        <v>App</v>
      </c>
    </row>
    <row r="920" spans="1:16" x14ac:dyDescent="0.35">
      <c r="A920">
        <v>911</v>
      </c>
      <c r="B920" s="9">
        <f>IFERROR(VLOOKUP($A920,'Raw - F'!$B:$R,2,FALSE),"")</f>
        <v>44356</v>
      </c>
      <c r="C920" s="2" t="str">
        <f>IFERROR(VLOOKUP($A920,'Raw - F'!$B:$R,3,FALSE),"")</f>
        <v>YARMOUTH</v>
      </c>
      <c r="D920" s="2" t="str">
        <f>IFERROR(VLOOKUP($A920,'Raw - F'!$B:$R,6,FALSE),"")</f>
        <v>Hcap</v>
      </c>
      <c r="E920" s="2" t="str">
        <f>SUBSTITUTE(IFERROR(VLOOKUP($A920,'Raw - F'!$B:$O,9,FALSE),""),"0","")</f>
        <v>4yo+</v>
      </c>
      <c r="F920" s="2" t="str">
        <f>SUBSTITUTE(IFERROR(VLOOKUP($A920,'Raw - F'!$B:$O,7,FALSE),""),"0","")</f>
        <v>Open</v>
      </c>
      <c r="G920" s="2">
        <f>IFERROR(IF(VLOOKUP($A920,'Raw - F'!$B:$O,11,FALSE)&gt;1,VLOOKUP($A920,'Raw - F'!$B:$O,11,FALSE),IF(VLOOKUP($A920,'Raw - F'!$B:$M,12,FALSE)&lt;&gt;"",VLOOKUP($A920,'Raw - F'!$B:$M,12,FALSE),"")),"")</f>
        <v>6</v>
      </c>
      <c r="H920" s="4" t="str">
        <f>IFERROR(VLOOKUP($A920,'Raw - F'!$B:$O,13,FALSE),"")</f>
        <v>46-55</v>
      </c>
      <c r="I920" s="2" t="str">
        <f>IFERROR(VLOOKUP($A920,'Raw - F'!$B:$O,10,FALSE),"")</f>
        <v>A</v>
      </c>
      <c r="J920" s="2" t="str">
        <f>IFERROR(VLOOKUP($A920,'Raw - F'!$B:$P,15,FALSE),"")</f>
        <v>1m 4f</v>
      </c>
      <c r="K920" s="16" t="str">
        <f>SUBSTITUTE(IFERROR(VLOOKUP($A920,'Raw - F'!$B:$X,23,FALSE),""),0,"")</f>
        <v xml:space="preserve"> </v>
      </c>
      <c r="L920" s="22" t="str">
        <f>IF(VLOOKUP($A920,'Raw - F'!$B:$AA,24,FALSE)="","",VLOOKUP($A920,'Raw - F'!$B:$AA,24,FALSE))</f>
        <v/>
      </c>
      <c r="M920" s="16" t="str">
        <f>SUBSTITUTE(IFERROR(VLOOKUP($A920,'Raw - F'!$B:$X,22,FALSE),""),0,"")</f>
        <v xml:space="preserve"> </v>
      </c>
      <c r="N920" s="16" t="str">
        <f>SUBSTITUTE(IFERROR(VLOOKUP($A920,'Raw - F'!$B:$X,8,FALSE),""),0,"")</f>
        <v/>
      </c>
      <c r="O920" s="16" t="str">
        <f>SUBSTITUTE(IFERROR(VLOOKUP($A920,'Raw - F'!$B:$AA,25,FALSE),""),0,"")</f>
        <v/>
      </c>
      <c r="P920" s="16" t="str">
        <f>SUBSTITUTE(IFERROR(VLOOKUP($A920,'Raw - F'!$B:$AA,21,FALSE),""),0,"")</f>
        <v/>
      </c>
    </row>
    <row r="921" spans="1:16" x14ac:dyDescent="0.35">
      <c r="A921">
        <v>912</v>
      </c>
      <c r="B921" s="9">
        <f>IFERROR(VLOOKUP($A921,'Raw - F'!$B:$R,2,FALSE),"")</f>
        <v>44357</v>
      </c>
      <c r="C921" s="2" t="str">
        <f>IFERROR(VLOOKUP($A921,'Raw - F'!$B:$R,3,FALSE),"")</f>
        <v>HAYDOCK PARK</v>
      </c>
      <c r="D921" s="2" t="str">
        <f>IFERROR(VLOOKUP($A921,'Raw - F'!$B:$R,6,FALSE),"")</f>
        <v>Hcap</v>
      </c>
      <c r="E921" s="2" t="str">
        <f>SUBSTITUTE(IFERROR(VLOOKUP($A921,'Raw - F'!$B:$O,9,FALSE),""),"0","")</f>
        <v>4yo+</v>
      </c>
      <c r="F921" s="2" t="str">
        <f>SUBSTITUTE(IFERROR(VLOOKUP($A921,'Raw - F'!$B:$O,7,FALSE),""),"0","")</f>
        <v>Open</v>
      </c>
      <c r="G921" s="2">
        <f>IFERROR(IF(VLOOKUP($A921,'Raw - F'!$B:$O,11,FALSE)&gt;1,VLOOKUP($A921,'Raw - F'!$B:$O,11,FALSE),IF(VLOOKUP($A921,'Raw - F'!$B:$M,12,FALSE)&lt;&gt;"",VLOOKUP($A921,'Raw - F'!$B:$M,12,FALSE),"")),"")</f>
        <v>3</v>
      </c>
      <c r="H921" s="4" t="str">
        <f>IFERROR(VLOOKUP($A921,'Raw - F'!$B:$O,13,FALSE),"")</f>
        <v>76-95</v>
      </c>
      <c r="I921" s="2" t="str">
        <f>IFERROR(VLOOKUP($A921,'Raw - F'!$B:$O,10,FALSE),"")</f>
        <v>A</v>
      </c>
      <c r="J921" s="2" t="str">
        <f>IFERROR(VLOOKUP($A921,'Raw - F'!$B:$P,15,FALSE),"")</f>
        <v>1m</v>
      </c>
      <c r="K921" s="16" t="str">
        <f>SUBSTITUTE(IFERROR(VLOOKUP($A921,'Raw - F'!$B:$X,23,FALSE),""),0,"")</f>
        <v xml:space="preserve"> </v>
      </c>
      <c r="L921" s="22" t="str">
        <f>IF(VLOOKUP($A921,'Raw - F'!$B:$AA,24,FALSE)="","",VLOOKUP($A921,'Raw - F'!$B:$AA,24,FALSE))</f>
        <v/>
      </c>
      <c r="M921" s="16" t="str">
        <f>SUBSTITUTE(IFERROR(VLOOKUP($A921,'Raw - F'!$B:$X,22,FALSE),""),0,"")</f>
        <v xml:space="preserve"> </v>
      </c>
      <c r="N921" s="16" t="str">
        <f>SUBSTITUTE(IFERROR(VLOOKUP($A921,'Raw - F'!$B:$X,8,FALSE),""),0,"")</f>
        <v/>
      </c>
      <c r="O921" s="16" t="str">
        <f>SUBSTITUTE(IFERROR(VLOOKUP($A921,'Raw - F'!$B:$AA,25,FALSE),""),0,"")</f>
        <v/>
      </c>
      <c r="P921" s="16" t="str">
        <f>SUBSTITUTE(IFERROR(VLOOKUP($A921,'Raw - F'!$B:$AA,21,FALSE),""),0,"")</f>
        <v/>
      </c>
    </row>
    <row r="922" spans="1:16" x14ac:dyDescent="0.35">
      <c r="A922">
        <v>913</v>
      </c>
      <c r="B922" s="9">
        <f>IFERROR(VLOOKUP($A922,'Raw - F'!$B:$R,2,FALSE),"")</f>
        <v>44357</v>
      </c>
      <c r="C922" s="2" t="str">
        <f>IFERROR(VLOOKUP($A922,'Raw - F'!$B:$R,3,FALSE),"")</f>
        <v>HAYDOCK PARK</v>
      </c>
      <c r="D922" s="2" t="str">
        <f>IFERROR(VLOOKUP($A922,'Raw - F'!$B:$R,6,FALSE),"")</f>
        <v>Hcap</v>
      </c>
      <c r="E922" s="2" t="str">
        <f>SUBSTITUTE(IFERROR(VLOOKUP($A922,'Raw - F'!$B:$O,9,FALSE),""),"0","")</f>
        <v>3yo</v>
      </c>
      <c r="F922" s="2" t="str">
        <f>SUBSTITUTE(IFERROR(VLOOKUP($A922,'Raw - F'!$B:$O,7,FALSE),""),"0","")</f>
        <v>Open</v>
      </c>
      <c r="G922" s="2">
        <f>IFERROR(IF(VLOOKUP($A922,'Raw - F'!$B:$O,11,FALSE)&gt;1,VLOOKUP($A922,'Raw - F'!$B:$O,11,FALSE),IF(VLOOKUP($A922,'Raw - F'!$B:$M,12,FALSE)&lt;&gt;"",VLOOKUP($A922,'Raw - F'!$B:$M,12,FALSE),"")),"")</f>
        <v>4</v>
      </c>
      <c r="H922" s="4" t="str">
        <f>IFERROR(VLOOKUP($A922,'Raw - F'!$B:$O,13,FALSE),"")</f>
        <v>66-85</v>
      </c>
      <c r="I922" s="2" t="str">
        <f>IFERROR(VLOOKUP($A922,'Raw - F'!$B:$O,10,FALSE),"")</f>
        <v>A</v>
      </c>
      <c r="J922" s="2" t="str">
        <f>IFERROR(VLOOKUP($A922,'Raw - F'!$B:$P,15,FALSE),"")</f>
        <v>7f</v>
      </c>
      <c r="K922" s="16" t="str">
        <f>SUBSTITUTE(IFERROR(VLOOKUP($A922,'Raw - F'!$B:$X,23,FALSE),""),0,"")</f>
        <v xml:space="preserve"> </v>
      </c>
      <c r="L922" s="22" t="str">
        <f>IF(VLOOKUP($A922,'Raw - F'!$B:$AA,24,FALSE)="","",VLOOKUP($A922,'Raw - F'!$B:$AA,24,FALSE))</f>
        <v/>
      </c>
      <c r="M922" s="16" t="str">
        <f>SUBSTITUTE(IFERROR(VLOOKUP($A922,'Raw - F'!$B:$X,22,FALSE),""),0,"")</f>
        <v xml:space="preserve"> </v>
      </c>
      <c r="N922" s="16" t="str">
        <f>SUBSTITUTE(IFERROR(VLOOKUP($A922,'Raw - F'!$B:$X,8,FALSE),""),0,"")</f>
        <v/>
      </c>
      <c r="O922" s="16" t="str">
        <f>SUBSTITUTE(IFERROR(VLOOKUP($A922,'Raw - F'!$B:$AA,25,FALSE),""),0,"")</f>
        <v/>
      </c>
      <c r="P922" s="16" t="str">
        <f>SUBSTITUTE(IFERROR(VLOOKUP($A922,'Raw - F'!$B:$AA,21,FALSE),""),0,"")</f>
        <v/>
      </c>
    </row>
    <row r="923" spans="1:16" x14ac:dyDescent="0.35">
      <c r="A923">
        <v>914</v>
      </c>
      <c r="B923" s="9">
        <f>IFERROR(VLOOKUP($A923,'Raw - F'!$B:$R,2,FALSE),"")</f>
        <v>44357</v>
      </c>
      <c r="C923" s="2" t="str">
        <f>IFERROR(VLOOKUP($A923,'Raw - F'!$B:$R,3,FALSE),"")</f>
        <v>HAYDOCK PARK</v>
      </c>
      <c r="D923" s="2" t="str">
        <f>IFERROR(VLOOKUP($A923,'Raw - F'!$B:$R,6,FALSE),"")</f>
        <v>Hcap</v>
      </c>
      <c r="E923" s="2" t="str">
        <f>SUBSTITUTE(IFERROR(VLOOKUP($A923,'Raw - F'!$B:$O,9,FALSE),""),"0","")</f>
        <v>4yo+</v>
      </c>
      <c r="F923" s="2" t="str">
        <f>SUBSTITUTE(IFERROR(VLOOKUP($A923,'Raw - F'!$B:$O,7,FALSE),""),"0","")</f>
        <v>Open</v>
      </c>
      <c r="G923" s="2">
        <f>IFERROR(IF(VLOOKUP($A923,'Raw - F'!$B:$O,11,FALSE)&gt;1,VLOOKUP($A923,'Raw - F'!$B:$O,11,FALSE),IF(VLOOKUP($A923,'Raw - F'!$B:$M,12,FALSE)&lt;&gt;"",VLOOKUP($A923,'Raw - F'!$B:$M,12,FALSE),"")),"")</f>
        <v>5</v>
      </c>
      <c r="H923" s="4" t="str">
        <f>IFERROR(VLOOKUP($A923,'Raw - F'!$B:$O,13,FALSE),"")</f>
        <v>51-70</v>
      </c>
      <c r="I923" s="2" t="str">
        <f>IFERROR(VLOOKUP($A923,'Raw - F'!$B:$O,10,FALSE),"")</f>
        <v>A</v>
      </c>
      <c r="J923" s="2" t="str">
        <f>IFERROR(VLOOKUP($A923,'Raw - F'!$B:$P,15,FALSE),"")</f>
        <v>1m 2f</v>
      </c>
      <c r="K923" s="16" t="str">
        <f>SUBSTITUTE(IFERROR(VLOOKUP($A923,'Raw - F'!$B:$X,23,FALSE),""),0,"")</f>
        <v xml:space="preserve"> </v>
      </c>
      <c r="L923" s="22" t="str">
        <f>IF(VLOOKUP($A923,'Raw - F'!$B:$AA,24,FALSE)="","",VLOOKUP($A923,'Raw - F'!$B:$AA,24,FALSE))</f>
        <v/>
      </c>
      <c r="M923" s="16" t="str">
        <f>SUBSTITUTE(IFERROR(VLOOKUP($A923,'Raw - F'!$B:$X,22,FALSE),""),0,"")</f>
        <v xml:space="preserve"> </v>
      </c>
      <c r="N923" s="16" t="str">
        <f>SUBSTITUTE(IFERROR(VLOOKUP($A923,'Raw - F'!$B:$X,8,FALSE),""),0,"")</f>
        <v/>
      </c>
      <c r="O923" s="16" t="str">
        <f>SUBSTITUTE(IFERROR(VLOOKUP($A923,'Raw - F'!$B:$AA,25,FALSE),""),0,"")</f>
        <v/>
      </c>
      <c r="P923" s="16" t="str">
        <f>SUBSTITUTE(IFERROR(VLOOKUP($A923,'Raw - F'!$B:$AA,21,FALSE),""),0,"")</f>
        <v/>
      </c>
    </row>
    <row r="924" spans="1:16" x14ac:dyDescent="0.35">
      <c r="A924">
        <v>915</v>
      </c>
      <c r="B924" s="9">
        <f>IFERROR(VLOOKUP($A924,'Raw - F'!$B:$R,2,FALSE),"")</f>
        <v>44357</v>
      </c>
      <c r="C924" s="2" t="str">
        <f>IFERROR(VLOOKUP($A924,'Raw - F'!$B:$R,3,FALSE),"")</f>
        <v>HAYDOCK PARK</v>
      </c>
      <c r="D924" s="2" t="str">
        <f>IFERROR(VLOOKUP($A924,'Raw - F'!$B:$R,6,FALSE),"")</f>
        <v>Hcap</v>
      </c>
      <c r="E924" s="2" t="str">
        <f>SUBSTITUTE(IFERROR(VLOOKUP($A924,'Raw - F'!$B:$O,9,FALSE),""),"0","")</f>
        <v>3yo+</v>
      </c>
      <c r="F924" s="2" t="str">
        <f>SUBSTITUTE(IFERROR(VLOOKUP($A924,'Raw - F'!$B:$O,7,FALSE),""),"0","")</f>
        <v>Open</v>
      </c>
      <c r="G924" s="2">
        <f>IFERROR(IF(VLOOKUP($A924,'Raw - F'!$B:$O,11,FALSE)&gt;1,VLOOKUP($A924,'Raw - F'!$B:$O,11,FALSE),IF(VLOOKUP($A924,'Raw - F'!$B:$M,12,FALSE)&lt;&gt;"",VLOOKUP($A924,'Raw - F'!$B:$M,12,FALSE),"")),"")</f>
        <v>4</v>
      </c>
      <c r="H924" s="4" t="str">
        <f>IFERROR(VLOOKUP($A924,'Raw - F'!$B:$O,13,FALSE),"")</f>
        <v>61-80</v>
      </c>
      <c r="I924" s="2" t="str">
        <f>IFERROR(VLOOKUP($A924,'Raw - F'!$B:$O,10,FALSE),"")</f>
        <v>A</v>
      </c>
      <c r="J924" s="2" t="str">
        <f>IFERROR(VLOOKUP($A924,'Raw - F'!$B:$P,15,FALSE),"")</f>
        <v>5f</v>
      </c>
      <c r="K924" s="16" t="str">
        <f>SUBSTITUTE(IFERROR(VLOOKUP($A924,'Raw - F'!$B:$X,23,FALSE),""),0,"")</f>
        <v xml:space="preserve"> </v>
      </c>
      <c r="L924" s="22" t="str">
        <f>IF(VLOOKUP($A924,'Raw - F'!$B:$AA,24,FALSE)="","",VLOOKUP($A924,'Raw - F'!$B:$AA,24,FALSE))</f>
        <v/>
      </c>
      <c r="M924" s="16" t="str">
        <f>SUBSTITUTE(IFERROR(VLOOKUP($A924,'Raw - F'!$B:$X,22,FALSE),""),0,"")</f>
        <v xml:space="preserve"> </v>
      </c>
      <c r="N924" s="16" t="str">
        <f>SUBSTITUTE(IFERROR(VLOOKUP($A924,'Raw - F'!$B:$X,8,FALSE),""),0,"")</f>
        <v/>
      </c>
      <c r="O924" s="16" t="str">
        <f>SUBSTITUTE(IFERROR(VLOOKUP($A924,'Raw - F'!$B:$AA,25,FALSE),""),0,"")</f>
        <v/>
      </c>
      <c r="P924" s="16" t="str">
        <f>SUBSTITUTE(IFERROR(VLOOKUP($A924,'Raw - F'!$B:$AA,21,FALSE),""),0,"")</f>
        <v/>
      </c>
    </row>
    <row r="925" spans="1:16" x14ac:dyDescent="0.35">
      <c r="A925">
        <v>916</v>
      </c>
      <c r="B925" s="9">
        <f>IFERROR(VLOOKUP($A925,'Raw - F'!$B:$R,2,FALSE),"")</f>
        <v>44357</v>
      </c>
      <c r="C925" s="2" t="str">
        <f>IFERROR(VLOOKUP($A925,'Raw - F'!$B:$R,3,FALSE),"")</f>
        <v>HAYDOCK PARK</v>
      </c>
      <c r="D925" s="2" t="str">
        <f>IFERROR(VLOOKUP($A925,'Raw - F'!$B:$R,6,FALSE),"")</f>
        <v>WFA</v>
      </c>
      <c r="E925" s="2" t="str">
        <f>SUBSTITUTE(IFERROR(VLOOKUP($A925,'Raw - F'!$B:$O,9,FALSE),""),"0","")</f>
        <v>2yo</v>
      </c>
      <c r="F925" s="2" t="str">
        <f>SUBSTITUTE(IFERROR(VLOOKUP($A925,'Raw - F'!$B:$O,7,FALSE),""),"0","")</f>
        <v>Nov</v>
      </c>
      <c r="G925" s="2">
        <f>IFERROR(IF(VLOOKUP($A925,'Raw - F'!$B:$O,11,FALSE)&gt;1,VLOOKUP($A925,'Raw - F'!$B:$O,11,FALSE),IF(VLOOKUP($A925,'Raw - F'!$B:$M,12,FALSE)&lt;&gt;"",VLOOKUP($A925,'Raw - F'!$B:$M,12,FALSE),"")),"")</f>
        <v>4</v>
      </c>
      <c r="H925" s="4" t="str">
        <f>IFERROR(VLOOKUP($A925,'Raw - F'!$B:$O,13,FALSE),"")</f>
        <v>Open</v>
      </c>
      <c r="I925" s="2" t="str">
        <f>IFERROR(VLOOKUP($A925,'Raw - F'!$B:$O,10,FALSE),"")</f>
        <v>A</v>
      </c>
      <c r="J925" s="2" t="str">
        <f>IFERROR(VLOOKUP($A925,'Raw - F'!$B:$P,15,FALSE),"")</f>
        <v>6f</v>
      </c>
      <c r="K925" s="16" t="str">
        <f>SUBSTITUTE(IFERROR(VLOOKUP($A925,'Raw - F'!$B:$X,23,FALSE),""),0,"")</f>
        <v xml:space="preserve"> </v>
      </c>
      <c r="L925" s="22" t="str">
        <f>IF(VLOOKUP($A925,'Raw - F'!$B:$AA,24,FALSE)="","",VLOOKUP($A925,'Raw - F'!$B:$AA,24,FALSE))</f>
        <v/>
      </c>
      <c r="M925" s="16" t="str">
        <f>SUBSTITUTE(IFERROR(VLOOKUP($A925,'Raw - F'!$B:$X,22,FALSE),""),0,"")</f>
        <v xml:space="preserve"> </v>
      </c>
      <c r="N925" s="16" t="str">
        <f>SUBSTITUTE(IFERROR(VLOOKUP($A925,'Raw - F'!$B:$X,8,FALSE),""),0,"")</f>
        <v/>
      </c>
      <c r="O925" s="16" t="str">
        <f>SUBSTITUTE(IFERROR(VLOOKUP($A925,'Raw - F'!$B:$AA,25,FALSE),""),0,"")</f>
        <v/>
      </c>
      <c r="P925" s="16" t="str">
        <f>SUBSTITUTE(IFERROR(VLOOKUP($A925,'Raw - F'!$B:$AA,21,FALSE),""),0,"")</f>
        <v/>
      </c>
    </row>
    <row r="926" spans="1:16" x14ac:dyDescent="0.35">
      <c r="A926">
        <v>917</v>
      </c>
      <c r="B926" s="9">
        <f>IFERROR(VLOOKUP($A926,'Raw - F'!$B:$R,2,FALSE),"")</f>
        <v>44357</v>
      </c>
      <c r="C926" s="2" t="str">
        <f>IFERROR(VLOOKUP($A926,'Raw - F'!$B:$R,3,FALSE),"")</f>
        <v>HAYDOCK PARK</v>
      </c>
      <c r="D926" s="2" t="str">
        <f>IFERROR(VLOOKUP($A926,'Raw - F'!$B:$R,6,FALSE),"")</f>
        <v>WFA</v>
      </c>
      <c r="E926" s="2" t="str">
        <f>SUBSTITUTE(IFERROR(VLOOKUP($A926,'Raw - F'!$B:$O,9,FALSE),""),"0","")</f>
        <v>2yo</v>
      </c>
      <c r="F926" s="2" t="str">
        <f>SUBSTITUTE(IFERROR(VLOOKUP($A926,'Raw - F'!$B:$O,7,FALSE),""),"0","")</f>
        <v>Nov</v>
      </c>
      <c r="G926" s="2">
        <f>IFERROR(IF(VLOOKUP($A926,'Raw - F'!$B:$O,11,FALSE)&gt;1,VLOOKUP($A926,'Raw - F'!$B:$O,11,FALSE),IF(VLOOKUP($A926,'Raw - F'!$B:$M,12,FALSE)&lt;&gt;"",VLOOKUP($A926,'Raw - F'!$B:$M,12,FALSE),"")),"")</f>
        <v>4</v>
      </c>
      <c r="H926" s="4" t="str">
        <f>IFERROR(VLOOKUP($A926,'Raw - F'!$B:$O,13,FALSE),"")</f>
        <v>Open</v>
      </c>
      <c r="I926" s="2" t="str">
        <f>IFERROR(VLOOKUP($A926,'Raw - F'!$B:$O,10,FALSE),"")</f>
        <v>A</v>
      </c>
      <c r="J926" s="2" t="str">
        <f>IFERROR(VLOOKUP($A926,'Raw - F'!$B:$P,15,FALSE),"")</f>
        <v>5f</v>
      </c>
      <c r="K926" s="16" t="str">
        <f>SUBSTITUTE(IFERROR(VLOOKUP($A926,'Raw - F'!$B:$X,23,FALSE),""),0,"")</f>
        <v>Rest.</v>
      </c>
      <c r="L926" s="22" t="str">
        <f>IF(VLOOKUP($A926,'Raw - F'!$B:$AA,24,FALSE)="","",VLOOKUP($A926,'Raw - F'!$B:$AA,24,FALSE))</f>
        <v>A</v>
      </c>
      <c r="M926" s="16" t="str">
        <f>SUBSTITUTE(IFERROR(VLOOKUP($A926,'Raw - F'!$B:$X,22,FALSE),""),0,"")</f>
        <v xml:space="preserve"> </v>
      </c>
      <c r="N926" s="16" t="str">
        <f>SUBSTITUTE(IFERROR(VLOOKUP($A926,'Raw - F'!$B:$X,8,FALSE),""),0,"")</f>
        <v/>
      </c>
      <c r="O926" s="16" t="str">
        <f>SUBSTITUTE(IFERROR(VLOOKUP($A926,'Raw - F'!$B:$AA,25,FALSE),""),0,"")</f>
        <v>EBF</v>
      </c>
      <c r="P926" s="16" t="str">
        <f>SUBSTITUTE(IFERROR(VLOOKUP($A926,'Raw - F'!$B:$AA,21,FALSE),""),0,"")</f>
        <v/>
      </c>
    </row>
    <row r="927" spans="1:16" x14ac:dyDescent="0.35">
      <c r="A927">
        <v>918</v>
      </c>
      <c r="B927" s="9">
        <f>IFERROR(VLOOKUP($A927,'Raw - F'!$B:$R,2,FALSE),"")</f>
        <v>44357</v>
      </c>
      <c r="C927" s="2" t="str">
        <f>IFERROR(VLOOKUP($A927,'Raw - F'!$B:$R,3,FALSE),"")</f>
        <v>HAYDOCK PARK</v>
      </c>
      <c r="D927" s="2" t="str">
        <f>IFERROR(VLOOKUP($A927,'Raw - F'!$B:$R,6,FALSE),"")</f>
        <v>Hcap</v>
      </c>
      <c r="E927" s="2" t="str">
        <f>SUBSTITUTE(IFERROR(VLOOKUP($A927,'Raw - F'!$B:$O,9,FALSE),""),"0","")</f>
        <v>3yo</v>
      </c>
      <c r="F927" s="2" t="str">
        <f>SUBSTITUTE(IFERROR(VLOOKUP($A927,'Raw - F'!$B:$O,7,FALSE),""),"0","")</f>
        <v>Open</v>
      </c>
      <c r="G927" s="2">
        <f>IFERROR(IF(VLOOKUP($A927,'Raw - F'!$B:$O,11,FALSE)&gt;1,VLOOKUP($A927,'Raw - F'!$B:$O,11,FALSE),IF(VLOOKUP($A927,'Raw - F'!$B:$M,12,FALSE)&lt;&gt;"",VLOOKUP($A927,'Raw - F'!$B:$M,12,FALSE),"")),"")</f>
        <v>5</v>
      </c>
      <c r="H927" s="4" t="str">
        <f>IFERROR(VLOOKUP($A927,'Raw - F'!$B:$O,13,FALSE),"")</f>
        <v>51-70</v>
      </c>
      <c r="I927" s="2" t="str">
        <f>IFERROR(VLOOKUP($A927,'Raw - F'!$B:$O,10,FALSE),"")</f>
        <v>A</v>
      </c>
      <c r="J927" s="2" t="str">
        <f>IFERROR(VLOOKUP($A927,'Raw - F'!$B:$P,15,FALSE),"")</f>
        <v>1m 2f</v>
      </c>
      <c r="K927" s="16" t="str">
        <f>SUBSTITUTE(IFERROR(VLOOKUP($A927,'Raw - F'!$B:$X,23,FALSE),""),0,"")</f>
        <v xml:space="preserve"> </v>
      </c>
      <c r="L927" s="22" t="str">
        <f>IF(VLOOKUP($A927,'Raw - F'!$B:$AA,24,FALSE)="","",VLOOKUP($A927,'Raw - F'!$B:$AA,24,FALSE))</f>
        <v/>
      </c>
      <c r="M927" s="16" t="str">
        <f>SUBSTITUTE(IFERROR(VLOOKUP($A927,'Raw - F'!$B:$X,22,FALSE),""),0,"")</f>
        <v xml:space="preserve"> </v>
      </c>
      <c r="N927" s="16" t="str">
        <f>SUBSTITUTE(IFERROR(VLOOKUP($A927,'Raw - F'!$B:$X,8,FALSE),""),0,"")</f>
        <v/>
      </c>
      <c r="O927" s="16" t="str">
        <f>SUBSTITUTE(IFERROR(VLOOKUP($A927,'Raw - F'!$B:$AA,25,FALSE),""),0,"")</f>
        <v/>
      </c>
      <c r="P927" s="16" t="str">
        <f>SUBSTITUTE(IFERROR(VLOOKUP($A927,'Raw - F'!$B:$AA,21,FALSE),""),0,"")</f>
        <v/>
      </c>
    </row>
    <row r="928" spans="1:16" x14ac:dyDescent="0.35">
      <c r="A928">
        <v>919</v>
      </c>
      <c r="B928" s="9">
        <f>IFERROR(VLOOKUP($A928,'Raw - F'!$B:$R,2,FALSE),"")</f>
        <v>44357</v>
      </c>
      <c r="C928" s="2" t="str">
        <f>IFERROR(VLOOKUP($A928,'Raw - F'!$B:$R,3,FALSE),"")</f>
        <v>NEWBURY</v>
      </c>
      <c r="D928" s="2" t="str">
        <f>IFERROR(VLOOKUP($A928,'Raw - F'!$B:$R,6,FALSE),"")</f>
        <v>WFA</v>
      </c>
      <c r="E928" s="2" t="str">
        <f>SUBSTITUTE(IFERROR(VLOOKUP($A928,'Raw - F'!$B:$O,9,FALSE),""),"0","")</f>
        <v>3yo</v>
      </c>
      <c r="F928" s="2" t="str">
        <f>SUBSTITUTE(IFERROR(VLOOKUP($A928,'Raw - F'!$B:$O,7,FALSE),""),"0","")</f>
        <v>Open</v>
      </c>
      <c r="G928" s="2" t="str">
        <f>IFERROR(IF(VLOOKUP($A928,'Raw - F'!$B:$O,11,FALSE)&gt;1,VLOOKUP($A928,'Raw - F'!$B:$O,11,FALSE),IF(VLOOKUP($A928,'Raw - F'!$B:$M,12,FALSE)&lt;&gt;"",VLOOKUP($A928,'Raw - F'!$B:$M,12,FALSE),"")),"")</f>
        <v>1(Lstd)</v>
      </c>
      <c r="H928" s="4" t="str">
        <f>IFERROR(VLOOKUP($A928,'Raw - F'!$B:$O,13,FALSE),"")</f>
        <v>Open</v>
      </c>
      <c r="I928" s="2" t="str">
        <f>IFERROR(VLOOKUP($A928,'Raw - F'!$B:$O,10,FALSE),"")</f>
        <v>F</v>
      </c>
      <c r="J928" s="2" t="str">
        <f>IFERROR(VLOOKUP($A928,'Raw - F'!$B:$P,15,FALSE),"")</f>
        <v>1m 2f</v>
      </c>
      <c r="K928" s="16" t="str">
        <f>SUBSTITUTE(IFERROR(VLOOKUP($A928,'Raw - F'!$B:$X,23,FALSE),""),0,"")</f>
        <v xml:space="preserve"> </v>
      </c>
      <c r="L928" s="22" t="str">
        <f>IF(VLOOKUP($A928,'Raw - F'!$B:$AA,24,FALSE)="","",VLOOKUP($A928,'Raw - F'!$B:$AA,24,FALSE))</f>
        <v/>
      </c>
      <c r="M928" s="16" t="str">
        <f>SUBSTITUTE(IFERROR(VLOOKUP($A928,'Raw - F'!$B:$X,22,FALSE),""),0,"")</f>
        <v xml:space="preserve"> </v>
      </c>
      <c r="N928" s="16" t="str">
        <f>SUBSTITUTE(IFERROR(VLOOKUP($A928,'Raw - F'!$B:$X,8,FALSE),""),0,"")</f>
        <v/>
      </c>
      <c r="O928" s="16" t="str">
        <f>SUBSTITUTE(IFERROR(VLOOKUP($A928,'Raw - F'!$B:$AA,25,FALSE),""),0,"")</f>
        <v/>
      </c>
      <c r="P928" s="16" t="str">
        <f>SUBSTITUTE(IFERROR(VLOOKUP($A928,'Raw - F'!$B:$AA,21,FALSE),""),0,"")</f>
        <v/>
      </c>
    </row>
    <row r="929" spans="1:16" x14ac:dyDescent="0.35">
      <c r="A929">
        <v>920</v>
      </c>
      <c r="B929" s="9">
        <f>IFERROR(VLOOKUP($A929,'Raw - F'!$B:$R,2,FALSE),"")</f>
        <v>44357</v>
      </c>
      <c r="C929" s="2" t="str">
        <f>IFERROR(VLOOKUP($A929,'Raw - F'!$B:$R,3,FALSE),"")</f>
        <v>NEWBURY</v>
      </c>
      <c r="D929" s="2" t="str">
        <f>IFERROR(VLOOKUP($A929,'Raw - F'!$B:$R,6,FALSE),"")</f>
        <v>Hcap</v>
      </c>
      <c r="E929" s="2" t="str">
        <f>SUBSTITUTE(IFERROR(VLOOKUP($A929,'Raw - F'!$B:$O,9,FALSE),""),"0","")</f>
        <v>4yo+</v>
      </c>
      <c r="F929" s="2" t="str">
        <f>SUBSTITUTE(IFERROR(VLOOKUP($A929,'Raw - F'!$B:$O,7,FALSE),""),"0","")</f>
        <v>Open</v>
      </c>
      <c r="G929" s="2">
        <f>IFERROR(IF(VLOOKUP($A929,'Raw - F'!$B:$O,11,FALSE)&gt;1,VLOOKUP($A929,'Raw - F'!$B:$O,11,FALSE),IF(VLOOKUP($A929,'Raw - F'!$B:$M,12,FALSE)&lt;&gt;"",VLOOKUP($A929,'Raw - F'!$B:$M,12,FALSE),"")),"")</f>
        <v>3</v>
      </c>
      <c r="H929" s="4" t="str">
        <f>IFERROR(VLOOKUP($A929,'Raw - F'!$B:$O,13,FALSE),"")</f>
        <v>71-90</v>
      </c>
      <c r="I929" s="2" t="str">
        <f>IFERROR(VLOOKUP($A929,'Raw - F'!$B:$O,10,FALSE),"")</f>
        <v>A</v>
      </c>
      <c r="J929" s="2" t="str">
        <f>IFERROR(VLOOKUP($A929,'Raw - F'!$B:$P,15,FALSE),"")</f>
        <v>1m</v>
      </c>
      <c r="K929" s="16" t="str">
        <f>SUBSTITUTE(IFERROR(VLOOKUP($A929,'Raw - F'!$B:$X,23,FALSE),""),0,"")</f>
        <v xml:space="preserve"> </v>
      </c>
      <c r="L929" s="22" t="str">
        <f>IF(VLOOKUP($A929,'Raw - F'!$B:$AA,24,FALSE)="","",VLOOKUP($A929,'Raw - F'!$B:$AA,24,FALSE))</f>
        <v/>
      </c>
      <c r="M929" s="16" t="str">
        <f>SUBSTITUTE(IFERROR(VLOOKUP($A929,'Raw - F'!$B:$X,22,FALSE),""),0,"")</f>
        <v xml:space="preserve"> </v>
      </c>
      <c r="N929" s="16" t="str">
        <f>SUBSTITUTE(IFERROR(VLOOKUP($A929,'Raw - F'!$B:$X,8,FALSE),""),0,"")</f>
        <v/>
      </c>
      <c r="O929" s="16" t="str">
        <f>SUBSTITUTE(IFERROR(VLOOKUP($A929,'Raw - F'!$B:$AA,25,FALSE),""),0,"")</f>
        <v/>
      </c>
      <c r="P929" s="16" t="str">
        <f>SUBSTITUTE(IFERROR(VLOOKUP($A929,'Raw - F'!$B:$AA,21,FALSE),""),0,"")</f>
        <v/>
      </c>
    </row>
    <row r="930" spans="1:16" x14ac:dyDescent="0.35">
      <c r="A930">
        <v>921</v>
      </c>
      <c r="B930" s="9">
        <f>IFERROR(VLOOKUP($A930,'Raw - F'!$B:$R,2,FALSE),"")</f>
        <v>44357</v>
      </c>
      <c r="C930" s="2" t="str">
        <f>IFERROR(VLOOKUP($A930,'Raw - F'!$B:$R,3,FALSE),"")</f>
        <v>NEWBURY</v>
      </c>
      <c r="D930" s="2" t="str">
        <f>IFERROR(VLOOKUP($A930,'Raw - F'!$B:$R,6,FALSE),"")</f>
        <v>WFA</v>
      </c>
      <c r="E930" s="2" t="str">
        <f>SUBSTITUTE(IFERROR(VLOOKUP($A930,'Raw - F'!$B:$O,9,FALSE),""),"0","")</f>
        <v>3yo</v>
      </c>
      <c r="F930" s="2" t="str">
        <f>SUBSTITUTE(IFERROR(VLOOKUP($A930,'Raw - F'!$B:$O,7,FALSE),""),"0","")</f>
        <v>Nov</v>
      </c>
      <c r="G930" s="2">
        <f>IFERROR(IF(VLOOKUP($A930,'Raw - F'!$B:$O,11,FALSE)&gt;1,VLOOKUP($A930,'Raw - F'!$B:$O,11,FALSE),IF(VLOOKUP($A930,'Raw - F'!$B:$M,12,FALSE)&lt;&gt;"",VLOOKUP($A930,'Raw - F'!$B:$M,12,FALSE),"")),"")</f>
        <v>4</v>
      </c>
      <c r="H930" s="4" t="str">
        <f>IFERROR(VLOOKUP($A930,'Raw - F'!$B:$O,13,FALSE),"")</f>
        <v>Open</v>
      </c>
      <c r="I930" s="2" t="str">
        <f>IFERROR(VLOOKUP($A930,'Raw - F'!$B:$O,10,FALSE),"")</f>
        <v>F</v>
      </c>
      <c r="J930" s="2" t="str">
        <f>IFERROR(VLOOKUP($A930,'Raw - F'!$B:$P,15,FALSE),"")</f>
        <v>1m</v>
      </c>
      <c r="K930" s="16" t="str">
        <f>SUBSTITUTE(IFERROR(VLOOKUP($A930,'Raw - F'!$B:$X,23,FALSE),""),0,"")</f>
        <v xml:space="preserve"> </v>
      </c>
      <c r="L930" s="22" t="str">
        <f>IF(VLOOKUP($A930,'Raw - F'!$B:$AA,24,FALSE)="","",VLOOKUP($A930,'Raw - F'!$B:$AA,24,FALSE))</f>
        <v/>
      </c>
      <c r="M930" s="16" t="str">
        <f>SUBSTITUTE(IFERROR(VLOOKUP($A930,'Raw - F'!$B:$X,22,FALSE),""),0,"")</f>
        <v xml:space="preserve"> </v>
      </c>
      <c r="N930" s="16" t="str">
        <f>SUBSTITUTE(IFERROR(VLOOKUP($A930,'Raw - F'!$B:$X,8,FALSE),""),0,"")</f>
        <v/>
      </c>
      <c r="O930" s="16" t="str">
        <f>SUBSTITUTE(IFERROR(VLOOKUP($A930,'Raw - F'!$B:$AA,25,FALSE),""),0,"")</f>
        <v>EBF</v>
      </c>
      <c r="P930" s="16" t="str">
        <f>SUBSTITUTE(IFERROR(VLOOKUP($A930,'Raw - F'!$B:$AA,21,FALSE),""),0,"")</f>
        <v/>
      </c>
    </row>
    <row r="931" spans="1:16" x14ac:dyDescent="0.35">
      <c r="A931">
        <v>922</v>
      </c>
      <c r="B931" s="9">
        <f>IFERROR(VLOOKUP($A931,'Raw - F'!$B:$R,2,FALSE),"")</f>
        <v>44357</v>
      </c>
      <c r="C931" s="2" t="str">
        <f>IFERROR(VLOOKUP($A931,'Raw - F'!$B:$R,3,FALSE),"")</f>
        <v>NEWBURY</v>
      </c>
      <c r="D931" s="2" t="str">
        <f>IFERROR(VLOOKUP($A931,'Raw - F'!$B:$R,6,FALSE),"")</f>
        <v>WFA</v>
      </c>
      <c r="E931" s="2" t="str">
        <f>SUBSTITUTE(IFERROR(VLOOKUP($A931,'Raw - F'!$B:$O,9,FALSE),""),"0","")</f>
        <v>2yo</v>
      </c>
      <c r="F931" s="2" t="str">
        <f>SUBSTITUTE(IFERROR(VLOOKUP($A931,'Raw - F'!$B:$O,7,FALSE),""),"0","")</f>
        <v>Nov</v>
      </c>
      <c r="G931" s="2">
        <f>IFERROR(IF(VLOOKUP($A931,'Raw - F'!$B:$O,11,FALSE)&gt;1,VLOOKUP($A931,'Raw - F'!$B:$O,11,FALSE),IF(VLOOKUP($A931,'Raw - F'!$B:$M,12,FALSE)&lt;&gt;"",VLOOKUP($A931,'Raw - F'!$B:$M,12,FALSE),"")),"")</f>
        <v>4</v>
      </c>
      <c r="H931" s="4" t="str">
        <f>IFERROR(VLOOKUP($A931,'Raw - F'!$B:$O,13,FALSE),"")</f>
        <v>Open</v>
      </c>
      <c r="I931" s="2" t="str">
        <f>IFERROR(VLOOKUP($A931,'Raw - F'!$B:$O,10,FALSE),"")</f>
        <v>A</v>
      </c>
      <c r="J931" s="2" t="str">
        <f>IFERROR(VLOOKUP($A931,'Raw - F'!$B:$P,15,FALSE),"")</f>
        <v>7f</v>
      </c>
      <c r="K931" s="16" t="str">
        <f>SUBSTITUTE(IFERROR(VLOOKUP($A931,'Raw - F'!$B:$X,23,FALSE),""),0,"")</f>
        <v xml:space="preserve"> </v>
      </c>
      <c r="L931" s="22" t="str">
        <f>IF(VLOOKUP($A931,'Raw - F'!$B:$AA,24,FALSE)="","",VLOOKUP($A931,'Raw - F'!$B:$AA,24,FALSE))</f>
        <v/>
      </c>
      <c r="M931" s="16" t="str">
        <f>SUBSTITUTE(IFERROR(VLOOKUP($A931,'Raw - F'!$B:$X,22,FALSE),""),0,"")</f>
        <v xml:space="preserve"> </v>
      </c>
      <c r="N931" s="16" t="str">
        <f>SUBSTITUTE(IFERROR(VLOOKUP($A931,'Raw - F'!$B:$X,8,FALSE),""),0,"")</f>
        <v/>
      </c>
      <c r="O931" s="16" t="str">
        <f>SUBSTITUTE(IFERROR(VLOOKUP($A931,'Raw - F'!$B:$AA,25,FALSE),""),0,"")</f>
        <v/>
      </c>
      <c r="P931" s="16" t="str">
        <f>SUBSTITUTE(IFERROR(VLOOKUP($A931,'Raw - F'!$B:$AA,21,FALSE),""),0,"")</f>
        <v/>
      </c>
    </row>
    <row r="932" spans="1:16" x14ac:dyDescent="0.35">
      <c r="A932">
        <v>923</v>
      </c>
      <c r="B932" s="9">
        <f>IFERROR(VLOOKUP($A932,'Raw - F'!$B:$R,2,FALSE),"")</f>
        <v>44357</v>
      </c>
      <c r="C932" s="2" t="str">
        <f>IFERROR(VLOOKUP($A932,'Raw - F'!$B:$R,3,FALSE),"")</f>
        <v>NEWBURY</v>
      </c>
      <c r="D932" s="2" t="str">
        <f>IFERROR(VLOOKUP($A932,'Raw - F'!$B:$R,6,FALSE),"")</f>
        <v>Hcap</v>
      </c>
      <c r="E932" s="2" t="str">
        <f>SUBSTITUTE(IFERROR(VLOOKUP($A932,'Raw - F'!$B:$O,9,FALSE),""),"0","")</f>
        <v>3yo</v>
      </c>
      <c r="F932" s="2" t="str">
        <f>SUBSTITUTE(IFERROR(VLOOKUP($A932,'Raw - F'!$B:$O,7,FALSE),""),"0","")</f>
        <v>Open</v>
      </c>
      <c r="G932" s="2">
        <f>IFERROR(IF(VLOOKUP($A932,'Raw - F'!$B:$O,11,FALSE)&gt;1,VLOOKUP($A932,'Raw - F'!$B:$O,11,FALSE),IF(VLOOKUP($A932,'Raw - F'!$B:$M,12,FALSE)&lt;&gt;"",VLOOKUP($A932,'Raw - F'!$B:$M,12,FALSE),"")),"")</f>
        <v>5</v>
      </c>
      <c r="H932" s="4" t="str">
        <f>IFERROR(VLOOKUP($A932,'Raw - F'!$B:$O,13,FALSE),"")</f>
        <v>56-75</v>
      </c>
      <c r="I932" s="2" t="str">
        <f>IFERROR(VLOOKUP($A932,'Raw - F'!$B:$O,10,FALSE),"")</f>
        <v>A</v>
      </c>
      <c r="J932" s="2" t="str">
        <f>IFERROR(VLOOKUP($A932,'Raw - F'!$B:$P,15,FALSE),"")</f>
        <v>1m 4f</v>
      </c>
      <c r="K932" s="16" t="str">
        <f>SUBSTITUTE(IFERROR(VLOOKUP($A932,'Raw - F'!$B:$X,23,FALSE),""),0,"")</f>
        <v xml:space="preserve"> </v>
      </c>
      <c r="L932" s="22" t="str">
        <f>IF(VLOOKUP($A932,'Raw - F'!$B:$AA,24,FALSE)="","",VLOOKUP($A932,'Raw - F'!$B:$AA,24,FALSE))</f>
        <v/>
      </c>
      <c r="M932" s="16" t="str">
        <f>SUBSTITUTE(IFERROR(VLOOKUP($A932,'Raw - F'!$B:$X,22,FALSE),""),0,"")</f>
        <v xml:space="preserve"> </v>
      </c>
      <c r="N932" s="16" t="str">
        <f>SUBSTITUTE(IFERROR(VLOOKUP($A932,'Raw - F'!$B:$X,8,FALSE),""),0,"")</f>
        <v/>
      </c>
      <c r="O932" s="16" t="str">
        <f>SUBSTITUTE(IFERROR(VLOOKUP($A932,'Raw - F'!$B:$AA,25,FALSE),""),0,"")</f>
        <v/>
      </c>
      <c r="P932" s="16" t="str">
        <f>SUBSTITUTE(IFERROR(VLOOKUP($A932,'Raw - F'!$B:$AA,21,FALSE),""),0,"")</f>
        <v/>
      </c>
    </row>
    <row r="933" spans="1:16" x14ac:dyDescent="0.35">
      <c r="A933">
        <v>924</v>
      </c>
      <c r="B933" s="9">
        <f>IFERROR(VLOOKUP($A933,'Raw - F'!$B:$R,2,FALSE),"")</f>
        <v>44357</v>
      </c>
      <c r="C933" s="2" t="str">
        <f>IFERROR(VLOOKUP($A933,'Raw - F'!$B:$R,3,FALSE),"")</f>
        <v>NEWBURY</v>
      </c>
      <c r="D933" s="2" t="str">
        <f>IFERROR(VLOOKUP($A933,'Raw - F'!$B:$R,6,FALSE),"")</f>
        <v>Hcap</v>
      </c>
      <c r="E933" s="2" t="str">
        <f>SUBSTITUTE(IFERROR(VLOOKUP($A933,'Raw - F'!$B:$O,9,FALSE),""),"0","")</f>
        <v>4yo+</v>
      </c>
      <c r="F933" s="2" t="str">
        <f>SUBSTITUTE(IFERROR(VLOOKUP($A933,'Raw - F'!$B:$O,7,FALSE),""),"0","")</f>
        <v>Open</v>
      </c>
      <c r="G933" s="2">
        <f>IFERROR(IF(VLOOKUP($A933,'Raw - F'!$B:$O,11,FALSE)&gt;1,VLOOKUP($A933,'Raw - F'!$B:$O,11,FALSE),IF(VLOOKUP($A933,'Raw - F'!$B:$M,12,FALSE)&lt;&gt;"",VLOOKUP($A933,'Raw - F'!$B:$M,12,FALSE),"")),"")</f>
        <v>5</v>
      </c>
      <c r="H933" s="4" t="str">
        <f>IFERROR(VLOOKUP($A933,'Raw - F'!$B:$O,13,FALSE),"")</f>
        <v>51-70</v>
      </c>
      <c r="I933" s="2" t="str">
        <f>IFERROR(VLOOKUP($A933,'Raw - F'!$B:$O,10,FALSE),"")</f>
        <v>A</v>
      </c>
      <c r="J933" s="2" t="str">
        <f>IFERROR(VLOOKUP($A933,'Raw - F'!$B:$P,15,FALSE),"")</f>
        <v>1m 2f</v>
      </c>
      <c r="K933" s="16" t="str">
        <f>SUBSTITUTE(IFERROR(VLOOKUP($A933,'Raw - F'!$B:$X,23,FALSE),""),0,"")</f>
        <v xml:space="preserve"> </v>
      </c>
      <c r="L933" s="22" t="str">
        <f>IF(VLOOKUP($A933,'Raw - F'!$B:$AA,24,FALSE)="","",VLOOKUP($A933,'Raw - F'!$B:$AA,24,FALSE))</f>
        <v/>
      </c>
      <c r="M933" s="16" t="str">
        <f>SUBSTITUTE(IFERROR(VLOOKUP($A933,'Raw - F'!$B:$X,22,FALSE),""),0,"")</f>
        <v xml:space="preserve"> </v>
      </c>
      <c r="N933" s="16" t="str">
        <f>SUBSTITUTE(IFERROR(VLOOKUP($A933,'Raw - F'!$B:$X,8,FALSE),""),0,"")</f>
        <v/>
      </c>
      <c r="O933" s="16" t="str">
        <f>SUBSTITUTE(IFERROR(VLOOKUP($A933,'Raw - F'!$B:$AA,25,FALSE),""),0,"")</f>
        <v/>
      </c>
      <c r="P933" s="16" t="str">
        <f>SUBSTITUTE(IFERROR(VLOOKUP($A933,'Raw - F'!$B:$AA,21,FALSE),""),0,"")</f>
        <v>Amtr</v>
      </c>
    </row>
    <row r="934" spans="1:16" x14ac:dyDescent="0.35">
      <c r="A934">
        <v>925</v>
      </c>
      <c r="B934" s="9">
        <f>IFERROR(VLOOKUP($A934,'Raw - F'!$B:$R,2,FALSE),"")</f>
        <v>44357</v>
      </c>
      <c r="C934" s="2" t="str">
        <f>IFERROR(VLOOKUP($A934,'Raw - F'!$B:$R,3,FALSE),"")</f>
        <v>NEWBURY</v>
      </c>
      <c r="D934" s="2" t="str">
        <f>IFERROR(VLOOKUP($A934,'Raw - F'!$B:$R,6,FALSE),"")</f>
        <v>Hcap</v>
      </c>
      <c r="E934" s="2" t="str">
        <f>SUBSTITUTE(IFERROR(VLOOKUP($A934,'Raw - F'!$B:$O,9,FALSE),""),"0","")</f>
        <v>3yo</v>
      </c>
      <c r="F934" s="2" t="str">
        <f>SUBSTITUTE(IFERROR(VLOOKUP($A934,'Raw - F'!$B:$O,7,FALSE),""),"0","")</f>
        <v>Open</v>
      </c>
      <c r="G934" s="2">
        <f>IFERROR(IF(VLOOKUP($A934,'Raw - F'!$B:$O,11,FALSE)&gt;1,VLOOKUP($A934,'Raw - F'!$B:$O,11,FALSE),IF(VLOOKUP($A934,'Raw - F'!$B:$M,12,FALSE)&lt;&gt;"",VLOOKUP($A934,'Raw - F'!$B:$M,12,FALSE),"")),"")</f>
        <v>5</v>
      </c>
      <c r="H934" s="4" t="str">
        <f>IFERROR(VLOOKUP($A934,'Raw - F'!$B:$O,13,FALSE),"")</f>
        <v>51-70</v>
      </c>
      <c r="I934" s="2" t="str">
        <f>IFERROR(VLOOKUP($A934,'Raw - F'!$B:$O,10,FALSE),"")</f>
        <v>A</v>
      </c>
      <c r="J934" s="2" t="str">
        <f>IFERROR(VLOOKUP($A934,'Raw - F'!$B:$P,15,FALSE),"")</f>
        <v>1m</v>
      </c>
      <c r="K934" s="16" t="str">
        <f>SUBSTITUTE(IFERROR(VLOOKUP($A934,'Raw - F'!$B:$X,23,FALSE),""),0,"")</f>
        <v xml:space="preserve"> </v>
      </c>
      <c r="L934" s="22" t="str">
        <f>IF(VLOOKUP($A934,'Raw - F'!$B:$AA,24,FALSE)="","",VLOOKUP($A934,'Raw - F'!$B:$AA,24,FALSE))</f>
        <v/>
      </c>
      <c r="M934" s="16" t="str">
        <f>SUBSTITUTE(IFERROR(VLOOKUP($A934,'Raw - F'!$B:$X,22,FALSE),""),0,"")</f>
        <v xml:space="preserve"> </v>
      </c>
      <c r="N934" s="16" t="str">
        <f>SUBSTITUTE(IFERROR(VLOOKUP($A934,'Raw - F'!$B:$X,8,FALSE),""),0,"")</f>
        <v/>
      </c>
      <c r="O934" s="16" t="str">
        <f>SUBSTITUTE(IFERROR(VLOOKUP($A934,'Raw - F'!$B:$AA,25,FALSE),""),0,"")</f>
        <v/>
      </c>
      <c r="P934" s="16" t="str">
        <f>SUBSTITUTE(IFERROR(VLOOKUP($A934,'Raw - F'!$B:$AA,21,FALSE),""),0,"")</f>
        <v/>
      </c>
    </row>
    <row r="935" spans="1:16" x14ac:dyDescent="0.35">
      <c r="A935">
        <v>926</v>
      </c>
      <c r="B935" s="9">
        <f>IFERROR(VLOOKUP($A935,'Raw - F'!$B:$R,2,FALSE),"")</f>
        <v>44357</v>
      </c>
      <c r="C935" s="2" t="str">
        <f>IFERROR(VLOOKUP($A935,'Raw - F'!$B:$R,3,FALSE),"")</f>
        <v>NOTTINGHAM</v>
      </c>
      <c r="D935" s="2" t="str">
        <f>IFERROR(VLOOKUP($A935,'Raw - F'!$B:$R,6,FALSE),"")</f>
        <v>Hcap</v>
      </c>
      <c r="E935" s="2" t="str">
        <f>SUBSTITUTE(IFERROR(VLOOKUP($A935,'Raw - F'!$B:$O,9,FALSE),""),"0","")</f>
        <v>4yo+</v>
      </c>
      <c r="F935" s="2" t="str">
        <f>SUBSTITUTE(IFERROR(VLOOKUP($A935,'Raw - F'!$B:$O,7,FALSE),""),"0","")</f>
        <v>Open</v>
      </c>
      <c r="G935" s="2">
        <f>IFERROR(IF(VLOOKUP($A935,'Raw - F'!$B:$O,11,FALSE)&gt;1,VLOOKUP($A935,'Raw - F'!$B:$O,11,FALSE),IF(VLOOKUP($A935,'Raw - F'!$B:$M,12,FALSE)&lt;&gt;"",VLOOKUP($A935,'Raw - F'!$B:$M,12,FALSE),"")),"")</f>
        <v>3</v>
      </c>
      <c r="H935" s="4" t="str">
        <f>IFERROR(VLOOKUP($A935,'Raw - F'!$B:$O,13,FALSE),"")</f>
        <v>71-90</v>
      </c>
      <c r="I935" s="2" t="str">
        <f>IFERROR(VLOOKUP($A935,'Raw - F'!$B:$O,10,FALSE),"")</f>
        <v>A</v>
      </c>
      <c r="J935" s="2" t="str">
        <f>IFERROR(VLOOKUP($A935,'Raw - F'!$B:$P,15,FALSE),"")</f>
        <v>6f</v>
      </c>
      <c r="K935" s="16" t="str">
        <f>SUBSTITUTE(IFERROR(VLOOKUP($A935,'Raw - F'!$B:$X,23,FALSE),""),0,"")</f>
        <v xml:space="preserve"> </v>
      </c>
      <c r="L935" s="22" t="str">
        <f>IF(VLOOKUP($A935,'Raw - F'!$B:$AA,24,FALSE)="","",VLOOKUP($A935,'Raw - F'!$B:$AA,24,FALSE))</f>
        <v/>
      </c>
      <c r="M935" s="16" t="str">
        <f>SUBSTITUTE(IFERROR(VLOOKUP($A935,'Raw - F'!$B:$X,22,FALSE),""),0,"")</f>
        <v xml:space="preserve"> </v>
      </c>
      <c r="N935" s="16" t="str">
        <f>SUBSTITUTE(IFERROR(VLOOKUP($A935,'Raw - F'!$B:$X,8,FALSE),""),0,"")</f>
        <v/>
      </c>
      <c r="O935" s="16" t="str">
        <f>SUBSTITUTE(IFERROR(VLOOKUP($A935,'Raw - F'!$B:$AA,25,FALSE),""),0,"")</f>
        <v/>
      </c>
      <c r="P935" s="16" t="str">
        <f>SUBSTITUTE(IFERROR(VLOOKUP($A935,'Raw - F'!$B:$AA,21,FALSE),""),0,"")</f>
        <v/>
      </c>
    </row>
    <row r="936" spans="1:16" x14ac:dyDescent="0.35">
      <c r="A936">
        <v>927</v>
      </c>
      <c r="B936" s="9">
        <f>IFERROR(VLOOKUP($A936,'Raw - F'!$B:$R,2,FALSE),"")</f>
        <v>44357</v>
      </c>
      <c r="C936" s="2" t="str">
        <f>IFERROR(VLOOKUP($A936,'Raw - F'!$B:$R,3,FALSE),"")</f>
        <v>NOTTINGHAM</v>
      </c>
      <c r="D936" s="2" t="str">
        <f>IFERROR(VLOOKUP($A936,'Raw - F'!$B:$R,6,FALSE),"")</f>
        <v>Hcap</v>
      </c>
      <c r="E936" s="2" t="str">
        <f>SUBSTITUTE(IFERROR(VLOOKUP($A936,'Raw - F'!$B:$O,9,FALSE),""),"0","")</f>
        <v>3yo</v>
      </c>
      <c r="F936" s="2" t="str">
        <f>SUBSTITUTE(IFERROR(VLOOKUP($A936,'Raw - F'!$B:$O,7,FALSE),""),"0","")</f>
        <v>Open</v>
      </c>
      <c r="G936" s="2">
        <f>IFERROR(IF(VLOOKUP($A936,'Raw - F'!$B:$O,11,FALSE)&gt;1,VLOOKUP($A936,'Raw - F'!$B:$O,11,FALSE),IF(VLOOKUP($A936,'Raw - F'!$B:$M,12,FALSE)&lt;&gt;"",VLOOKUP($A936,'Raw - F'!$B:$M,12,FALSE),"")),"")</f>
        <v>5</v>
      </c>
      <c r="H936" s="4" t="str">
        <f>IFERROR(VLOOKUP($A936,'Raw - F'!$B:$O,13,FALSE),"")</f>
        <v>56-75</v>
      </c>
      <c r="I936" s="2" t="str">
        <f>IFERROR(VLOOKUP($A936,'Raw - F'!$B:$O,10,FALSE),"")</f>
        <v>F</v>
      </c>
      <c r="J936" s="2" t="str">
        <f>IFERROR(VLOOKUP($A936,'Raw - F'!$B:$P,15,FALSE),"")</f>
        <v>1m 2f</v>
      </c>
      <c r="K936" s="16" t="str">
        <f>SUBSTITUTE(IFERROR(VLOOKUP($A936,'Raw - F'!$B:$X,23,FALSE),""),0,"")</f>
        <v xml:space="preserve"> </v>
      </c>
      <c r="L936" s="22" t="str">
        <f>IF(VLOOKUP($A936,'Raw - F'!$B:$AA,24,FALSE)="","",VLOOKUP($A936,'Raw - F'!$B:$AA,24,FALSE))</f>
        <v/>
      </c>
      <c r="M936" s="16" t="str">
        <f>SUBSTITUTE(IFERROR(VLOOKUP($A936,'Raw - F'!$B:$X,22,FALSE),""),0,"")</f>
        <v xml:space="preserve"> </v>
      </c>
      <c r="N936" s="16" t="str">
        <f>SUBSTITUTE(IFERROR(VLOOKUP($A936,'Raw - F'!$B:$X,8,FALSE),""),0,"")</f>
        <v/>
      </c>
      <c r="O936" s="16" t="str">
        <f>SUBSTITUTE(IFERROR(VLOOKUP($A936,'Raw - F'!$B:$AA,25,FALSE),""),0,"")</f>
        <v/>
      </c>
      <c r="P936" s="16" t="str">
        <f>SUBSTITUTE(IFERROR(VLOOKUP($A936,'Raw - F'!$B:$AA,21,FALSE),""),0,"")</f>
        <v/>
      </c>
    </row>
    <row r="937" spans="1:16" x14ac:dyDescent="0.35">
      <c r="A937">
        <v>928</v>
      </c>
      <c r="B937" s="9">
        <f>IFERROR(VLOOKUP($A937,'Raw - F'!$B:$R,2,FALSE),"")</f>
        <v>44357</v>
      </c>
      <c r="C937" s="2" t="str">
        <f>IFERROR(VLOOKUP($A937,'Raw - F'!$B:$R,3,FALSE),"")</f>
        <v>NOTTINGHAM</v>
      </c>
      <c r="D937" s="2" t="str">
        <f>IFERROR(VLOOKUP($A937,'Raw - F'!$B:$R,6,FALSE),"")</f>
        <v>WFA</v>
      </c>
      <c r="E937" s="2" t="str">
        <f>SUBSTITUTE(IFERROR(VLOOKUP($A937,'Raw - F'!$B:$O,9,FALSE),""),"0","")</f>
        <v>3yo+</v>
      </c>
      <c r="F937" s="2" t="str">
        <f>SUBSTITUTE(IFERROR(VLOOKUP($A937,'Raw - F'!$B:$O,7,FALSE),""),"0","")</f>
        <v>Mdn</v>
      </c>
      <c r="G937" s="2">
        <f>IFERROR(IF(VLOOKUP($A937,'Raw - F'!$B:$O,11,FALSE)&gt;1,VLOOKUP($A937,'Raw - F'!$B:$O,11,FALSE),IF(VLOOKUP($A937,'Raw - F'!$B:$M,12,FALSE)&lt;&gt;"",VLOOKUP($A937,'Raw - F'!$B:$M,12,FALSE),"")),"")</f>
        <v>5</v>
      </c>
      <c r="H937" s="4" t="str">
        <f>IFERROR(VLOOKUP($A937,'Raw - F'!$B:$O,13,FALSE),"")</f>
        <v>Open</v>
      </c>
      <c r="I937" s="2" t="str">
        <f>IFERROR(VLOOKUP($A937,'Raw - F'!$B:$O,10,FALSE),"")</f>
        <v>A</v>
      </c>
      <c r="J937" s="2" t="str">
        <f>IFERROR(VLOOKUP($A937,'Raw - F'!$B:$P,15,FALSE),"")</f>
        <v>1m</v>
      </c>
      <c r="K937" s="16" t="str">
        <f>SUBSTITUTE(IFERROR(VLOOKUP($A937,'Raw - F'!$B:$X,23,FALSE),""),0,"")</f>
        <v xml:space="preserve"> </v>
      </c>
      <c r="L937" s="22" t="str">
        <f>IF(VLOOKUP($A937,'Raw - F'!$B:$AA,24,FALSE)="","",VLOOKUP($A937,'Raw - F'!$B:$AA,24,FALSE))</f>
        <v/>
      </c>
      <c r="M937" s="16" t="str">
        <f>SUBSTITUTE(IFERROR(VLOOKUP($A937,'Raw - F'!$B:$X,22,FALSE),""),0,"")</f>
        <v xml:space="preserve"> </v>
      </c>
      <c r="N937" s="16" t="str">
        <f>SUBSTITUTE(IFERROR(VLOOKUP($A937,'Raw - F'!$B:$X,8,FALSE),""),0,"")</f>
        <v/>
      </c>
      <c r="O937" s="16" t="str">
        <f>SUBSTITUTE(IFERROR(VLOOKUP($A937,'Raw - F'!$B:$AA,25,FALSE),""),0,"")</f>
        <v/>
      </c>
      <c r="P937" s="16" t="str">
        <f>SUBSTITUTE(IFERROR(VLOOKUP($A937,'Raw - F'!$B:$AA,21,FALSE),""),0,"")</f>
        <v/>
      </c>
    </row>
    <row r="938" spans="1:16" x14ac:dyDescent="0.35">
      <c r="A938">
        <v>929</v>
      </c>
      <c r="B938" s="9">
        <f>IFERROR(VLOOKUP($A938,'Raw - F'!$B:$R,2,FALSE),"")</f>
        <v>44357</v>
      </c>
      <c r="C938" s="2" t="str">
        <f>IFERROR(VLOOKUP($A938,'Raw - F'!$B:$R,3,FALSE),"")</f>
        <v>NOTTINGHAM</v>
      </c>
      <c r="D938" s="2" t="str">
        <f>IFERROR(VLOOKUP($A938,'Raw - F'!$B:$R,6,FALSE),"")</f>
        <v>WFA</v>
      </c>
      <c r="E938" s="2" t="str">
        <f>SUBSTITUTE(IFERROR(VLOOKUP($A938,'Raw - F'!$B:$O,9,FALSE),""),"0","")</f>
        <v>2yo</v>
      </c>
      <c r="F938" s="2" t="str">
        <f>SUBSTITUTE(IFERROR(VLOOKUP($A938,'Raw - F'!$B:$O,7,FALSE),""),"0","")</f>
        <v>Nov</v>
      </c>
      <c r="G938" s="2">
        <f>IFERROR(IF(VLOOKUP($A938,'Raw - F'!$B:$O,11,FALSE)&gt;1,VLOOKUP($A938,'Raw - F'!$B:$O,11,FALSE),IF(VLOOKUP($A938,'Raw - F'!$B:$M,12,FALSE)&lt;&gt;"",VLOOKUP($A938,'Raw - F'!$B:$M,12,FALSE),"")),"")</f>
        <v>5</v>
      </c>
      <c r="H938" s="4" t="str">
        <f>IFERROR(VLOOKUP($A938,'Raw - F'!$B:$O,13,FALSE),"")</f>
        <v>Open</v>
      </c>
      <c r="I938" s="2" t="str">
        <f>IFERROR(VLOOKUP($A938,'Raw - F'!$B:$O,10,FALSE),"")</f>
        <v>A</v>
      </c>
      <c r="J938" s="2" t="str">
        <f>IFERROR(VLOOKUP($A938,'Raw - F'!$B:$P,15,FALSE),"")</f>
        <v>6f</v>
      </c>
      <c r="K938" s="16" t="str">
        <f>SUBSTITUTE(IFERROR(VLOOKUP($A938,'Raw - F'!$B:$X,23,FALSE),""),0,"")</f>
        <v xml:space="preserve"> </v>
      </c>
      <c r="L938" s="22" t="str">
        <f>IF(VLOOKUP($A938,'Raw - F'!$B:$AA,24,FALSE)="","",VLOOKUP($A938,'Raw - F'!$B:$AA,24,FALSE))</f>
        <v/>
      </c>
      <c r="M938" s="16" t="str">
        <f>SUBSTITUTE(IFERROR(VLOOKUP($A938,'Raw - F'!$B:$X,22,FALSE),""),0,"")</f>
        <v xml:space="preserve"> </v>
      </c>
      <c r="N938" s="16" t="str">
        <f>SUBSTITUTE(IFERROR(VLOOKUP($A938,'Raw - F'!$B:$X,8,FALSE),""),0,"")</f>
        <v/>
      </c>
      <c r="O938" s="16" t="str">
        <f>SUBSTITUTE(IFERROR(VLOOKUP($A938,'Raw - F'!$B:$AA,25,FALSE),""),0,"")</f>
        <v>EBF</v>
      </c>
      <c r="P938" s="16" t="str">
        <f>SUBSTITUTE(IFERROR(VLOOKUP($A938,'Raw - F'!$B:$AA,21,FALSE),""),0,"")</f>
        <v/>
      </c>
    </row>
    <row r="939" spans="1:16" x14ac:dyDescent="0.35">
      <c r="A939">
        <v>930</v>
      </c>
      <c r="B939" s="9">
        <f>IFERROR(VLOOKUP($A939,'Raw - F'!$B:$R,2,FALSE),"")</f>
        <v>44357</v>
      </c>
      <c r="C939" s="2" t="str">
        <f>IFERROR(VLOOKUP($A939,'Raw - F'!$B:$R,3,FALSE),"")</f>
        <v>NOTTINGHAM</v>
      </c>
      <c r="D939" s="2" t="str">
        <f>IFERROR(VLOOKUP($A939,'Raw - F'!$B:$R,6,FALSE),"")</f>
        <v>Hcap</v>
      </c>
      <c r="E939" s="2" t="str">
        <f>SUBSTITUTE(IFERROR(VLOOKUP($A939,'Raw - F'!$B:$O,9,FALSE),""),"0","")</f>
        <v>3yo+</v>
      </c>
      <c r="F939" s="2" t="str">
        <f>SUBSTITUTE(IFERROR(VLOOKUP($A939,'Raw - F'!$B:$O,7,FALSE),""),"0","")</f>
        <v>Open</v>
      </c>
      <c r="G939" s="2">
        <f>IFERROR(IF(VLOOKUP($A939,'Raw - F'!$B:$O,11,FALSE)&gt;1,VLOOKUP($A939,'Raw - F'!$B:$O,11,FALSE),IF(VLOOKUP($A939,'Raw - F'!$B:$M,12,FALSE)&lt;&gt;"",VLOOKUP($A939,'Raw - F'!$B:$M,12,FALSE),"")),"")</f>
        <v>6</v>
      </c>
      <c r="H939" s="4" t="str">
        <f>IFERROR(VLOOKUP($A939,'Raw - F'!$B:$O,13,FALSE),"")</f>
        <v>46-65</v>
      </c>
      <c r="I939" s="2" t="str">
        <f>IFERROR(VLOOKUP($A939,'Raw - F'!$B:$O,10,FALSE),"")</f>
        <v>A</v>
      </c>
      <c r="J939" s="2" t="str">
        <f>IFERROR(VLOOKUP($A939,'Raw - F'!$B:$P,15,FALSE),"")</f>
        <v>6f</v>
      </c>
      <c r="K939" s="16" t="str">
        <f>SUBSTITUTE(IFERROR(VLOOKUP($A939,'Raw - F'!$B:$X,23,FALSE),""),0,"")</f>
        <v xml:space="preserve"> </v>
      </c>
      <c r="L939" s="22" t="str">
        <f>IF(VLOOKUP($A939,'Raw - F'!$B:$AA,24,FALSE)="","",VLOOKUP($A939,'Raw - F'!$B:$AA,24,FALSE))</f>
        <v/>
      </c>
      <c r="M939" s="16" t="str">
        <f>SUBSTITUTE(IFERROR(VLOOKUP($A939,'Raw - F'!$B:$X,22,FALSE),""),0,"")</f>
        <v xml:space="preserve"> </v>
      </c>
      <c r="N939" s="16" t="str">
        <f>SUBSTITUTE(IFERROR(VLOOKUP($A939,'Raw - F'!$B:$X,8,FALSE),""),0,"")</f>
        <v/>
      </c>
      <c r="O939" s="16" t="str">
        <f>SUBSTITUTE(IFERROR(VLOOKUP($A939,'Raw - F'!$B:$AA,25,FALSE),""),0,"")</f>
        <v/>
      </c>
      <c r="P939" s="16" t="str">
        <f>SUBSTITUTE(IFERROR(VLOOKUP($A939,'Raw - F'!$B:$AA,21,FALSE),""),0,"")</f>
        <v/>
      </c>
    </row>
    <row r="940" spans="1:16" x14ac:dyDescent="0.35">
      <c r="A940">
        <v>931</v>
      </c>
      <c r="B940" s="9">
        <f>IFERROR(VLOOKUP($A940,'Raw - F'!$B:$R,2,FALSE),"")</f>
        <v>44357</v>
      </c>
      <c r="C940" s="2" t="str">
        <f>IFERROR(VLOOKUP($A940,'Raw - F'!$B:$R,3,FALSE),"")</f>
        <v>NOTTINGHAM</v>
      </c>
      <c r="D940" s="2" t="str">
        <f>IFERROR(VLOOKUP($A940,'Raw - F'!$B:$R,6,FALSE),"")</f>
        <v>Hcap</v>
      </c>
      <c r="E940" s="2" t="str">
        <f>SUBSTITUTE(IFERROR(VLOOKUP($A940,'Raw - F'!$B:$O,9,FALSE),""),"0","")</f>
        <v>4yo+</v>
      </c>
      <c r="F940" s="2" t="str">
        <f>SUBSTITUTE(IFERROR(VLOOKUP($A940,'Raw - F'!$B:$O,7,FALSE),""),"0","")</f>
        <v>Open</v>
      </c>
      <c r="G940" s="2">
        <f>IFERROR(IF(VLOOKUP($A940,'Raw - F'!$B:$O,11,FALSE)&gt;1,VLOOKUP($A940,'Raw - F'!$B:$O,11,FALSE),IF(VLOOKUP($A940,'Raw - F'!$B:$M,12,FALSE)&lt;&gt;"",VLOOKUP($A940,'Raw - F'!$B:$M,12,FALSE),"")),"")</f>
        <v>6</v>
      </c>
      <c r="H940" s="4" t="str">
        <f>IFERROR(VLOOKUP($A940,'Raw - F'!$B:$O,13,FALSE),"")</f>
        <v>46-55</v>
      </c>
      <c r="I940" s="2" t="str">
        <f>IFERROR(VLOOKUP($A940,'Raw - F'!$B:$O,10,FALSE),"")</f>
        <v>A</v>
      </c>
      <c r="J940" s="2" t="str">
        <f>IFERROR(VLOOKUP($A940,'Raw - F'!$B:$P,15,FALSE),"")</f>
        <v>1m 2f</v>
      </c>
      <c r="K940" s="16" t="str">
        <f>SUBSTITUTE(IFERROR(VLOOKUP($A940,'Raw - F'!$B:$X,23,FALSE),""),0,"")</f>
        <v xml:space="preserve"> </v>
      </c>
      <c r="L940" s="22" t="str">
        <f>IF(VLOOKUP($A940,'Raw - F'!$B:$AA,24,FALSE)="","",VLOOKUP($A940,'Raw - F'!$B:$AA,24,FALSE))</f>
        <v/>
      </c>
      <c r="M940" s="16" t="str">
        <f>SUBSTITUTE(IFERROR(VLOOKUP($A940,'Raw - F'!$B:$X,22,FALSE),""),0,"")</f>
        <v xml:space="preserve"> </v>
      </c>
      <c r="N940" s="16" t="str">
        <f>SUBSTITUTE(IFERROR(VLOOKUP($A940,'Raw - F'!$B:$X,8,FALSE),""),0,"")</f>
        <v/>
      </c>
      <c r="O940" s="16" t="str">
        <f>SUBSTITUTE(IFERROR(VLOOKUP($A940,'Raw - F'!$B:$AA,25,FALSE),""),0,"")</f>
        <v/>
      </c>
      <c r="P940" s="16" t="str">
        <f>SUBSTITUTE(IFERROR(VLOOKUP($A940,'Raw - F'!$B:$AA,21,FALSE),""),0,"")</f>
        <v/>
      </c>
    </row>
    <row r="941" spans="1:16" x14ac:dyDescent="0.35">
      <c r="A941">
        <v>932</v>
      </c>
      <c r="B941" s="9">
        <f>IFERROR(VLOOKUP($A941,'Raw - F'!$B:$R,2,FALSE),"")</f>
        <v>44357</v>
      </c>
      <c r="C941" s="2" t="str">
        <f>IFERROR(VLOOKUP($A941,'Raw - F'!$B:$R,3,FALSE),"")</f>
        <v>NOTTINGHAM</v>
      </c>
      <c r="D941" s="2" t="str">
        <f>IFERROR(VLOOKUP($A941,'Raw - F'!$B:$R,6,FALSE),"")</f>
        <v>Hcap</v>
      </c>
      <c r="E941" s="2" t="str">
        <f>SUBSTITUTE(IFERROR(VLOOKUP($A941,'Raw - F'!$B:$O,9,FALSE),""),"0","")</f>
        <v>4yo+</v>
      </c>
      <c r="F941" s="2" t="str">
        <f>SUBSTITUTE(IFERROR(VLOOKUP($A941,'Raw - F'!$B:$O,7,FALSE),""),"0","")</f>
        <v>Open</v>
      </c>
      <c r="G941" s="2">
        <f>IFERROR(IF(VLOOKUP($A941,'Raw - F'!$B:$O,11,FALSE)&gt;1,VLOOKUP($A941,'Raw - F'!$B:$O,11,FALSE),IF(VLOOKUP($A941,'Raw - F'!$B:$M,12,FALSE)&lt;&gt;"",VLOOKUP($A941,'Raw - F'!$B:$M,12,FALSE),"")),"")</f>
        <v>6</v>
      </c>
      <c r="H941" s="4" t="str">
        <f>IFERROR(VLOOKUP($A941,'Raw - F'!$B:$O,13,FALSE),"")</f>
        <v>46-65</v>
      </c>
      <c r="I941" s="2" t="str">
        <f>IFERROR(VLOOKUP($A941,'Raw - F'!$B:$O,10,FALSE),"")</f>
        <v>A</v>
      </c>
      <c r="J941" s="2" t="str">
        <f>IFERROR(VLOOKUP($A941,'Raw - F'!$B:$P,15,FALSE),"")</f>
        <v>1m 6f</v>
      </c>
      <c r="K941" s="16" t="str">
        <f>SUBSTITUTE(IFERROR(VLOOKUP($A941,'Raw - F'!$B:$X,23,FALSE),""),0,"")</f>
        <v xml:space="preserve"> </v>
      </c>
      <c r="L941" s="22" t="str">
        <f>IF(VLOOKUP($A941,'Raw - F'!$B:$AA,24,FALSE)="","",VLOOKUP($A941,'Raw - F'!$B:$AA,24,FALSE))</f>
        <v/>
      </c>
      <c r="M941" s="16" t="str">
        <f>SUBSTITUTE(IFERROR(VLOOKUP($A941,'Raw - F'!$B:$X,22,FALSE),""),0,"")</f>
        <v xml:space="preserve"> </v>
      </c>
      <c r="N941" s="16" t="str">
        <f>SUBSTITUTE(IFERROR(VLOOKUP($A941,'Raw - F'!$B:$X,8,FALSE),""),0,"")</f>
        <v/>
      </c>
      <c r="O941" s="16" t="str">
        <f>SUBSTITUTE(IFERROR(VLOOKUP($A941,'Raw - F'!$B:$AA,25,FALSE),""),0,"")</f>
        <v/>
      </c>
      <c r="P941" s="16" t="str">
        <f>SUBSTITUTE(IFERROR(VLOOKUP($A941,'Raw - F'!$B:$AA,21,FALSE),""),0,"")</f>
        <v/>
      </c>
    </row>
    <row r="942" spans="1:16" x14ac:dyDescent="0.35">
      <c r="A942">
        <v>933</v>
      </c>
      <c r="B942" s="9">
        <f>IFERROR(VLOOKUP($A942,'Raw - F'!$B:$R,2,FALSE),"")</f>
        <v>44357</v>
      </c>
      <c r="C942" s="2" t="str">
        <f>IFERROR(VLOOKUP($A942,'Raw - F'!$B:$R,3,FALSE),"")</f>
        <v>YARMOUTH</v>
      </c>
      <c r="D942" s="2" t="str">
        <f>IFERROR(VLOOKUP($A942,'Raw - F'!$B:$R,6,FALSE),"")</f>
        <v>Hcap</v>
      </c>
      <c r="E942" s="2" t="str">
        <f>SUBSTITUTE(IFERROR(VLOOKUP($A942,'Raw - F'!$B:$O,9,FALSE),""),"0","")</f>
        <v>3yo</v>
      </c>
      <c r="F942" s="2" t="str">
        <f>SUBSTITUTE(IFERROR(VLOOKUP($A942,'Raw - F'!$B:$O,7,FALSE),""),"0","")</f>
        <v>Open</v>
      </c>
      <c r="G942" s="2">
        <f>IFERROR(IF(VLOOKUP($A942,'Raw - F'!$B:$O,11,FALSE)&gt;1,VLOOKUP($A942,'Raw - F'!$B:$O,11,FALSE),IF(VLOOKUP($A942,'Raw - F'!$B:$M,12,FALSE)&lt;&gt;"",VLOOKUP($A942,'Raw - F'!$B:$M,12,FALSE),"")),"")</f>
        <v>4</v>
      </c>
      <c r="H942" s="4" t="str">
        <f>IFERROR(VLOOKUP($A942,'Raw - F'!$B:$O,13,FALSE),"")</f>
        <v>61-80</v>
      </c>
      <c r="I942" s="2" t="str">
        <f>IFERROR(VLOOKUP($A942,'Raw - F'!$B:$O,10,FALSE),"")</f>
        <v>A</v>
      </c>
      <c r="J942" s="2" t="str">
        <f>IFERROR(VLOOKUP($A942,'Raw - F'!$B:$P,15,FALSE),"")</f>
        <v>1m</v>
      </c>
      <c r="K942" s="16" t="str">
        <f>SUBSTITUTE(IFERROR(VLOOKUP($A942,'Raw - F'!$B:$X,23,FALSE),""),0,"")</f>
        <v xml:space="preserve"> </v>
      </c>
      <c r="L942" s="22" t="str">
        <f>IF(VLOOKUP($A942,'Raw - F'!$B:$AA,24,FALSE)="","",VLOOKUP($A942,'Raw - F'!$B:$AA,24,FALSE))</f>
        <v/>
      </c>
      <c r="M942" s="16" t="str">
        <f>SUBSTITUTE(IFERROR(VLOOKUP($A942,'Raw - F'!$B:$X,22,FALSE),""),0,"")</f>
        <v xml:space="preserve"> </v>
      </c>
      <c r="N942" s="16" t="str">
        <f>SUBSTITUTE(IFERROR(VLOOKUP($A942,'Raw - F'!$B:$X,8,FALSE),""),0,"")</f>
        <v/>
      </c>
      <c r="O942" s="16" t="str">
        <f>SUBSTITUTE(IFERROR(VLOOKUP($A942,'Raw - F'!$B:$AA,25,FALSE),""),0,"")</f>
        <v/>
      </c>
      <c r="P942" s="16" t="str">
        <f>SUBSTITUTE(IFERROR(VLOOKUP($A942,'Raw - F'!$B:$AA,21,FALSE),""),0,"")</f>
        <v/>
      </c>
    </row>
    <row r="943" spans="1:16" x14ac:dyDescent="0.35">
      <c r="A943">
        <v>934</v>
      </c>
      <c r="B943" s="9">
        <f>IFERROR(VLOOKUP($A943,'Raw - F'!$B:$R,2,FALSE),"")</f>
        <v>44357</v>
      </c>
      <c r="C943" s="2" t="str">
        <f>IFERROR(VLOOKUP($A943,'Raw - F'!$B:$R,3,FALSE),"")</f>
        <v>YARMOUTH</v>
      </c>
      <c r="D943" s="2" t="str">
        <f>IFERROR(VLOOKUP($A943,'Raw - F'!$B:$R,6,FALSE),"")</f>
        <v>WFA</v>
      </c>
      <c r="E943" s="2" t="str">
        <f>SUBSTITUTE(IFERROR(VLOOKUP($A943,'Raw - F'!$B:$O,9,FALSE),""),"0","")</f>
        <v>3yo+</v>
      </c>
      <c r="F943" s="2" t="str">
        <f>SUBSTITUTE(IFERROR(VLOOKUP($A943,'Raw - F'!$B:$O,7,FALSE),""),"0","")</f>
        <v>Mdn</v>
      </c>
      <c r="G943" s="2">
        <f>IFERROR(IF(VLOOKUP($A943,'Raw - F'!$B:$O,11,FALSE)&gt;1,VLOOKUP($A943,'Raw - F'!$B:$O,11,FALSE),IF(VLOOKUP($A943,'Raw - F'!$B:$M,12,FALSE)&lt;&gt;"",VLOOKUP($A943,'Raw - F'!$B:$M,12,FALSE),"")),"")</f>
        <v>5</v>
      </c>
      <c r="H943" s="4" t="str">
        <f>IFERROR(VLOOKUP($A943,'Raw - F'!$B:$O,13,FALSE),"")</f>
        <v>Open</v>
      </c>
      <c r="I943" s="2" t="str">
        <f>IFERROR(VLOOKUP($A943,'Raw - F'!$B:$O,10,FALSE),"")</f>
        <v>A</v>
      </c>
      <c r="J943" s="2" t="str">
        <f>IFERROR(VLOOKUP($A943,'Raw - F'!$B:$P,15,FALSE),"")</f>
        <v>6f</v>
      </c>
      <c r="K943" s="16" t="str">
        <f>SUBSTITUTE(IFERROR(VLOOKUP($A943,'Raw - F'!$B:$X,23,FALSE),""),0,"")</f>
        <v xml:space="preserve"> </v>
      </c>
      <c r="L943" s="22" t="str">
        <f>IF(VLOOKUP($A943,'Raw - F'!$B:$AA,24,FALSE)="","",VLOOKUP($A943,'Raw - F'!$B:$AA,24,FALSE))</f>
        <v/>
      </c>
      <c r="M943" s="16" t="str">
        <f>SUBSTITUTE(IFERROR(VLOOKUP($A943,'Raw - F'!$B:$X,22,FALSE),""),0,"")</f>
        <v xml:space="preserve"> </v>
      </c>
      <c r="N943" s="16" t="str">
        <f>SUBSTITUTE(IFERROR(VLOOKUP($A943,'Raw - F'!$B:$X,8,FALSE),""),0,"")</f>
        <v/>
      </c>
      <c r="O943" s="16" t="str">
        <f>SUBSTITUTE(IFERROR(VLOOKUP($A943,'Raw - F'!$B:$AA,25,FALSE),""),0,"")</f>
        <v/>
      </c>
      <c r="P943" s="16" t="str">
        <f>SUBSTITUTE(IFERROR(VLOOKUP($A943,'Raw - F'!$B:$AA,21,FALSE),""),0,"")</f>
        <v/>
      </c>
    </row>
    <row r="944" spans="1:16" x14ac:dyDescent="0.35">
      <c r="A944">
        <v>935</v>
      </c>
      <c r="B944" s="9">
        <f>IFERROR(VLOOKUP($A944,'Raw - F'!$B:$R,2,FALSE),"")</f>
        <v>44357</v>
      </c>
      <c r="C944" s="2" t="str">
        <f>IFERROR(VLOOKUP($A944,'Raw - F'!$B:$R,3,FALSE),"")</f>
        <v>YARMOUTH</v>
      </c>
      <c r="D944" s="2" t="str">
        <f>IFERROR(VLOOKUP($A944,'Raw - F'!$B:$R,6,FALSE),"")</f>
        <v>Hcap</v>
      </c>
      <c r="E944" s="2" t="str">
        <f>SUBSTITUTE(IFERROR(VLOOKUP($A944,'Raw - F'!$B:$O,9,FALSE),""),"0","")</f>
        <v>4yo+</v>
      </c>
      <c r="F944" s="2" t="str">
        <f>SUBSTITUTE(IFERROR(VLOOKUP($A944,'Raw - F'!$B:$O,7,FALSE),""),"0","")</f>
        <v>Open</v>
      </c>
      <c r="G944" s="2">
        <f>IFERROR(IF(VLOOKUP($A944,'Raw - F'!$B:$O,11,FALSE)&gt;1,VLOOKUP($A944,'Raw - F'!$B:$O,11,FALSE),IF(VLOOKUP($A944,'Raw - F'!$B:$M,12,FALSE)&lt;&gt;"",VLOOKUP($A944,'Raw - F'!$B:$M,12,FALSE),"")),"")</f>
        <v>5</v>
      </c>
      <c r="H944" s="4" t="str">
        <f>IFERROR(VLOOKUP($A944,'Raw - F'!$B:$O,13,FALSE),"")</f>
        <v>56-75</v>
      </c>
      <c r="I944" s="2" t="str">
        <f>IFERROR(VLOOKUP($A944,'Raw - F'!$B:$O,10,FALSE),"")</f>
        <v>A</v>
      </c>
      <c r="J944" s="2" t="str">
        <f>IFERROR(VLOOKUP($A944,'Raw - F'!$B:$P,15,FALSE),"")</f>
        <v>1m 4f</v>
      </c>
      <c r="K944" s="16" t="str">
        <f>SUBSTITUTE(IFERROR(VLOOKUP($A944,'Raw - F'!$B:$X,23,FALSE),""),0,"")</f>
        <v xml:space="preserve"> </v>
      </c>
      <c r="L944" s="22" t="str">
        <f>IF(VLOOKUP($A944,'Raw - F'!$B:$AA,24,FALSE)="","",VLOOKUP($A944,'Raw - F'!$B:$AA,24,FALSE))</f>
        <v/>
      </c>
      <c r="M944" s="16" t="str">
        <f>SUBSTITUTE(IFERROR(VLOOKUP($A944,'Raw - F'!$B:$X,22,FALSE),""),0,"")</f>
        <v xml:space="preserve"> </v>
      </c>
      <c r="N944" s="16" t="str">
        <f>SUBSTITUTE(IFERROR(VLOOKUP($A944,'Raw - F'!$B:$X,8,FALSE),""),0,"")</f>
        <v/>
      </c>
      <c r="O944" s="16" t="str">
        <f>SUBSTITUTE(IFERROR(VLOOKUP($A944,'Raw - F'!$B:$AA,25,FALSE),""),0,"")</f>
        <v/>
      </c>
      <c r="P944" s="16" t="str">
        <f>SUBSTITUTE(IFERROR(VLOOKUP($A944,'Raw - F'!$B:$AA,21,FALSE),""),0,"")</f>
        <v/>
      </c>
    </row>
    <row r="945" spans="1:16" x14ac:dyDescent="0.35">
      <c r="A945">
        <v>936</v>
      </c>
      <c r="B945" s="9">
        <f>IFERROR(VLOOKUP($A945,'Raw - F'!$B:$R,2,FALSE),"")</f>
        <v>44357</v>
      </c>
      <c r="C945" s="2" t="str">
        <f>IFERROR(VLOOKUP($A945,'Raw - F'!$B:$R,3,FALSE),"")</f>
        <v>YARMOUTH</v>
      </c>
      <c r="D945" s="2" t="str">
        <f>IFERROR(VLOOKUP($A945,'Raw - F'!$B:$R,6,FALSE),"")</f>
        <v>WFA</v>
      </c>
      <c r="E945" s="2" t="str">
        <f>SUBSTITUTE(IFERROR(VLOOKUP($A945,'Raw - F'!$B:$O,9,FALSE),""),"0","")</f>
        <v>3yo</v>
      </c>
      <c r="F945" s="2" t="str">
        <f>SUBSTITUTE(IFERROR(VLOOKUP($A945,'Raw - F'!$B:$O,7,FALSE),""),"0","")</f>
        <v>Open</v>
      </c>
      <c r="G945" s="2">
        <f>IFERROR(IF(VLOOKUP($A945,'Raw - F'!$B:$O,11,FALSE)&gt;1,VLOOKUP($A945,'Raw - F'!$B:$O,11,FALSE),IF(VLOOKUP($A945,'Raw - F'!$B:$M,12,FALSE)&lt;&gt;"",VLOOKUP($A945,'Raw - F'!$B:$M,12,FALSE),"")),"")</f>
        <v>6</v>
      </c>
      <c r="H945" s="4" t="str">
        <f>IFERROR(VLOOKUP($A945,'Raw - F'!$B:$O,13,FALSE),"")</f>
        <v>0-60</v>
      </c>
      <c r="I945" s="2" t="str">
        <f>IFERROR(VLOOKUP($A945,'Raw - F'!$B:$O,10,FALSE),"")</f>
        <v>A</v>
      </c>
      <c r="J945" s="2" t="str">
        <f>IFERROR(VLOOKUP($A945,'Raw - F'!$B:$P,15,FALSE),"")</f>
        <v>1m</v>
      </c>
      <c r="K945" s="16" t="str">
        <f>SUBSTITUTE(IFERROR(VLOOKUP($A945,'Raw - F'!$B:$X,23,FALSE),""),0,"")</f>
        <v xml:space="preserve"> </v>
      </c>
      <c r="L945" s="22" t="str">
        <f>IF(VLOOKUP($A945,'Raw - F'!$B:$AA,24,FALSE)="","",VLOOKUP($A945,'Raw - F'!$B:$AA,24,FALSE))</f>
        <v/>
      </c>
      <c r="M945" s="16" t="str">
        <f>SUBSTITUTE(IFERROR(VLOOKUP($A945,'Raw - F'!$B:$X,22,FALSE),""),0,"")</f>
        <v xml:space="preserve"> </v>
      </c>
      <c r="N945" s="16" t="str">
        <f>SUBSTITUTE(IFERROR(VLOOKUP($A945,'Raw - F'!$B:$X,8,FALSE),""),0,"")</f>
        <v>Classified</v>
      </c>
      <c r="O945" s="16" t="str">
        <f>SUBSTITUTE(IFERROR(VLOOKUP($A945,'Raw - F'!$B:$AA,25,FALSE),""),0,"")</f>
        <v/>
      </c>
      <c r="P945" s="16" t="str">
        <f>SUBSTITUTE(IFERROR(VLOOKUP($A945,'Raw - F'!$B:$AA,21,FALSE),""),0,"")</f>
        <v/>
      </c>
    </row>
    <row r="946" spans="1:16" x14ac:dyDescent="0.35">
      <c r="A946">
        <v>937</v>
      </c>
      <c r="B946" s="9">
        <f>IFERROR(VLOOKUP($A946,'Raw - F'!$B:$R,2,FALSE),"")</f>
        <v>44357</v>
      </c>
      <c r="C946" s="2" t="str">
        <f>IFERROR(VLOOKUP($A946,'Raw - F'!$B:$R,3,FALSE),"")</f>
        <v>YARMOUTH</v>
      </c>
      <c r="D946" s="2" t="str">
        <f>IFERROR(VLOOKUP($A946,'Raw - F'!$B:$R,6,FALSE),"")</f>
        <v>Hcap</v>
      </c>
      <c r="E946" s="2" t="str">
        <f>SUBSTITUTE(IFERROR(VLOOKUP($A946,'Raw - F'!$B:$O,9,FALSE),""),"0","")</f>
        <v>3yo</v>
      </c>
      <c r="F946" s="2" t="str">
        <f>SUBSTITUTE(IFERROR(VLOOKUP($A946,'Raw - F'!$B:$O,7,FALSE),""),"0","")</f>
        <v>Open</v>
      </c>
      <c r="G946" s="2">
        <f>IFERROR(IF(VLOOKUP($A946,'Raw - F'!$B:$O,11,FALSE)&gt;1,VLOOKUP($A946,'Raw - F'!$B:$O,11,FALSE),IF(VLOOKUP($A946,'Raw - F'!$B:$M,12,FALSE)&lt;&gt;"",VLOOKUP($A946,'Raw - F'!$B:$M,12,FALSE),"")),"")</f>
        <v>6</v>
      </c>
      <c r="H946" s="4" t="str">
        <f>IFERROR(VLOOKUP($A946,'Raw - F'!$B:$O,13,FALSE),"")</f>
        <v>46-55</v>
      </c>
      <c r="I946" s="2" t="str">
        <f>IFERROR(VLOOKUP($A946,'Raw - F'!$B:$O,10,FALSE),"")</f>
        <v>A</v>
      </c>
      <c r="J946" s="2" t="str">
        <f>IFERROR(VLOOKUP($A946,'Raw - F'!$B:$P,15,FALSE),"")</f>
        <v>6f</v>
      </c>
      <c r="K946" s="16" t="str">
        <f>SUBSTITUTE(IFERROR(VLOOKUP($A946,'Raw - F'!$B:$X,23,FALSE),""),0,"")</f>
        <v xml:space="preserve"> </v>
      </c>
      <c r="L946" s="22" t="str">
        <f>IF(VLOOKUP($A946,'Raw - F'!$B:$AA,24,FALSE)="","",VLOOKUP($A946,'Raw - F'!$B:$AA,24,FALSE))</f>
        <v/>
      </c>
      <c r="M946" s="16" t="str">
        <f>SUBSTITUTE(IFERROR(VLOOKUP($A946,'Raw - F'!$B:$X,22,FALSE),""),0,"")</f>
        <v xml:space="preserve"> </v>
      </c>
      <c r="N946" s="16" t="str">
        <f>SUBSTITUTE(IFERROR(VLOOKUP($A946,'Raw - F'!$B:$X,8,FALSE),""),0,"")</f>
        <v/>
      </c>
      <c r="O946" s="16" t="str">
        <f>SUBSTITUTE(IFERROR(VLOOKUP($A946,'Raw - F'!$B:$AA,25,FALSE),""),0,"")</f>
        <v/>
      </c>
      <c r="P946" s="16" t="str">
        <f>SUBSTITUTE(IFERROR(VLOOKUP($A946,'Raw - F'!$B:$AA,21,FALSE),""),0,"")</f>
        <v/>
      </c>
    </row>
    <row r="947" spans="1:16" x14ac:dyDescent="0.35">
      <c r="A947">
        <v>938</v>
      </c>
      <c r="B947" s="9">
        <f>IFERROR(VLOOKUP($A947,'Raw - F'!$B:$R,2,FALSE),"")</f>
        <v>44357</v>
      </c>
      <c r="C947" s="2" t="str">
        <f>IFERROR(VLOOKUP($A947,'Raw - F'!$B:$R,3,FALSE),"")</f>
        <v>YARMOUTH</v>
      </c>
      <c r="D947" s="2" t="str">
        <f>IFERROR(VLOOKUP($A947,'Raw - F'!$B:$R,6,FALSE),"")</f>
        <v>Hcap</v>
      </c>
      <c r="E947" s="2" t="str">
        <f>SUBSTITUTE(IFERROR(VLOOKUP($A947,'Raw - F'!$B:$O,9,FALSE),""),"0","")</f>
        <v>4yo+</v>
      </c>
      <c r="F947" s="2" t="str">
        <f>SUBSTITUTE(IFERROR(VLOOKUP($A947,'Raw - F'!$B:$O,7,FALSE),""),"0","")</f>
        <v>Open</v>
      </c>
      <c r="G947" s="2">
        <f>IFERROR(IF(VLOOKUP($A947,'Raw - F'!$B:$O,11,FALSE)&gt;1,VLOOKUP($A947,'Raw - F'!$B:$O,11,FALSE),IF(VLOOKUP($A947,'Raw - F'!$B:$M,12,FALSE)&lt;&gt;"",VLOOKUP($A947,'Raw - F'!$B:$M,12,FALSE),"")),"")</f>
        <v>6</v>
      </c>
      <c r="H947" s="4" t="str">
        <f>IFERROR(VLOOKUP($A947,'Raw - F'!$B:$O,13,FALSE),"")</f>
        <v>46-65</v>
      </c>
      <c r="I947" s="2" t="str">
        <f>IFERROR(VLOOKUP($A947,'Raw - F'!$B:$O,10,FALSE),"")</f>
        <v>A</v>
      </c>
      <c r="J947" s="2" t="str">
        <f>IFERROR(VLOOKUP($A947,'Raw - F'!$B:$P,15,FALSE),"")</f>
        <v>7f</v>
      </c>
      <c r="K947" s="16" t="str">
        <f>SUBSTITUTE(IFERROR(VLOOKUP($A947,'Raw - F'!$B:$X,23,FALSE),""),0,"")</f>
        <v xml:space="preserve"> </v>
      </c>
      <c r="L947" s="22" t="str">
        <f>IF(VLOOKUP($A947,'Raw - F'!$B:$AA,24,FALSE)="","",VLOOKUP($A947,'Raw - F'!$B:$AA,24,FALSE))</f>
        <v/>
      </c>
      <c r="M947" s="16" t="str">
        <f>SUBSTITUTE(IFERROR(VLOOKUP($A947,'Raw - F'!$B:$X,22,FALSE),""),0,"")</f>
        <v xml:space="preserve"> </v>
      </c>
      <c r="N947" s="16" t="str">
        <f>SUBSTITUTE(IFERROR(VLOOKUP($A947,'Raw - F'!$B:$X,8,FALSE),""),0,"")</f>
        <v/>
      </c>
      <c r="O947" s="16" t="str">
        <f>SUBSTITUTE(IFERROR(VLOOKUP($A947,'Raw - F'!$B:$AA,25,FALSE),""),0,"")</f>
        <v/>
      </c>
      <c r="P947" s="16" t="str">
        <f>SUBSTITUTE(IFERROR(VLOOKUP($A947,'Raw - F'!$B:$AA,21,FALSE),""),0,"")</f>
        <v/>
      </c>
    </row>
    <row r="948" spans="1:16" x14ac:dyDescent="0.35">
      <c r="A948">
        <v>939</v>
      </c>
      <c r="B948" s="9">
        <f>IFERROR(VLOOKUP($A948,'Raw - F'!$B:$R,2,FALSE),"")</f>
        <v>44357</v>
      </c>
      <c r="C948" s="2" t="str">
        <f>IFERROR(VLOOKUP($A948,'Raw - F'!$B:$R,3,FALSE),"")</f>
        <v>YARMOUTH</v>
      </c>
      <c r="D948" s="2" t="str">
        <f>IFERROR(VLOOKUP($A948,'Raw - F'!$B:$R,6,FALSE),"")</f>
        <v>Hcap</v>
      </c>
      <c r="E948" s="2" t="str">
        <f>SUBSTITUTE(IFERROR(VLOOKUP($A948,'Raw - F'!$B:$O,9,FALSE),""),"0","")</f>
        <v>3yo</v>
      </c>
      <c r="F948" s="2" t="str">
        <f>SUBSTITUTE(IFERROR(VLOOKUP($A948,'Raw - F'!$B:$O,7,FALSE),""),"0","")</f>
        <v>Open</v>
      </c>
      <c r="G948" s="2">
        <f>IFERROR(IF(VLOOKUP($A948,'Raw - F'!$B:$O,11,FALSE)&gt;1,VLOOKUP($A948,'Raw - F'!$B:$O,11,FALSE),IF(VLOOKUP($A948,'Raw - F'!$B:$M,12,FALSE)&lt;&gt;"",VLOOKUP($A948,'Raw - F'!$B:$M,12,FALSE),"")),"")</f>
        <v>6</v>
      </c>
      <c r="H948" s="4" t="str">
        <f>IFERROR(VLOOKUP($A948,'Raw - F'!$B:$O,13,FALSE),"")</f>
        <v>46-55</v>
      </c>
      <c r="I948" s="2" t="str">
        <f>IFERROR(VLOOKUP($A948,'Raw - F'!$B:$O,10,FALSE),"")</f>
        <v>A</v>
      </c>
      <c r="J948" s="2" t="str">
        <f>IFERROR(VLOOKUP($A948,'Raw - F'!$B:$P,15,FALSE),"")</f>
        <v>1m 3f</v>
      </c>
      <c r="K948" s="16" t="str">
        <f>SUBSTITUTE(IFERROR(VLOOKUP($A948,'Raw - F'!$B:$X,23,FALSE),""),0,"")</f>
        <v xml:space="preserve"> </v>
      </c>
      <c r="L948" s="22" t="str">
        <f>IF(VLOOKUP($A948,'Raw - F'!$B:$AA,24,FALSE)="","",VLOOKUP($A948,'Raw - F'!$B:$AA,24,FALSE))</f>
        <v/>
      </c>
      <c r="M948" s="16" t="str">
        <f>SUBSTITUTE(IFERROR(VLOOKUP($A948,'Raw - F'!$B:$X,22,FALSE),""),0,"")</f>
        <v xml:space="preserve"> </v>
      </c>
      <c r="N948" s="16" t="str">
        <f>SUBSTITUTE(IFERROR(VLOOKUP($A948,'Raw - F'!$B:$X,8,FALSE),""),0,"")</f>
        <v/>
      </c>
      <c r="O948" s="16" t="str">
        <f>SUBSTITUTE(IFERROR(VLOOKUP($A948,'Raw - F'!$B:$AA,25,FALSE),""),0,"")</f>
        <v/>
      </c>
      <c r="P948" s="16" t="str">
        <f>SUBSTITUTE(IFERROR(VLOOKUP($A948,'Raw - F'!$B:$AA,21,FALSE),""),0,"")</f>
        <v/>
      </c>
    </row>
    <row r="949" spans="1:16" x14ac:dyDescent="0.35">
      <c r="A949">
        <v>940</v>
      </c>
      <c r="B949" s="9">
        <f>IFERROR(VLOOKUP($A949,'Raw - F'!$B:$R,2,FALSE),"")</f>
        <v>44358</v>
      </c>
      <c r="C949" s="2" t="str">
        <f>IFERROR(VLOOKUP($A949,'Raw - F'!$B:$R,3,FALSE),"")</f>
        <v>CHEPSTOW</v>
      </c>
      <c r="D949" s="2" t="str">
        <f>IFERROR(VLOOKUP($A949,'Raw - F'!$B:$R,6,FALSE),"")</f>
        <v>WFA</v>
      </c>
      <c r="E949" s="2" t="str">
        <f>SUBSTITUTE(IFERROR(VLOOKUP($A949,'Raw - F'!$B:$O,9,FALSE),""),"0","")</f>
        <v>2yo</v>
      </c>
      <c r="F949" s="2" t="str">
        <f>SUBSTITUTE(IFERROR(VLOOKUP($A949,'Raw - F'!$B:$O,7,FALSE),""),"0","")</f>
        <v>Mdn</v>
      </c>
      <c r="G949" s="2">
        <f>IFERROR(IF(VLOOKUP($A949,'Raw - F'!$B:$O,11,FALSE)&gt;1,VLOOKUP($A949,'Raw - F'!$B:$O,11,FALSE),IF(VLOOKUP($A949,'Raw - F'!$B:$M,12,FALSE)&lt;&gt;"",VLOOKUP($A949,'Raw - F'!$B:$M,12,FALSE),"")),"")</f>
        <v>4</v>
      </c>
      <c r="H949" s="4" t="str">
        <f>IFERROR(VLOOKUP($A949,'Raw - F'!$B:$O,13,FALSE),"")</f>
        <v>Open</v>
      </c>
      <c r="I949" s="2" t="str">
        <f>IFERROR(VLOOKUP($A949,'Raw - F'!$B:$O,10,FALSE),"")</f>
        <v>A</v>
      </c>
      <c r="J949" s="2" t="str">
        <f>IFERROR(VLOOKUP($A949,'Raw - F'!$B:$P,15,FALSE),"")</f>
        <v>6f</v>
      </c>
      <c r="K949" s="16" t="str">
        <f>SUBSTITUTE(IFERROR(VLOOKUP($A949,'Raw - F'!$B:$X,23,FALSE),""),0,"")</f>
        <v xml:space="preserve"> </v>
      </c>
      <c r="L949" s="22" t="str">
        <f>IF(VLOOKUP($A949,'Raw - F'!$B:$AA,24,FALSE)="","",VLOOKUP($A949,'Raw - F'!$B:$AA,24,FALSE))</f>
        <v/>
      </c>
      <c r="M949" s="16" t="str">
        <f>SUBSTITUTE(IFERROR(VLOOKUP($A949,'Raw - F'!$B:$X,22,FALSE),""),0,"")</f>
        <v xml:space="preserve"> </v>
      </c>
      <c r="N949" s="16" t="str">
        <f>SUBSTITUTE(IFERROR(VLOOKUP($A949,'Raw - F'!$B:$X,8,FALSE),""),0,"")</f>
        <v/>
      </c>
      <c r="O949" s="16" t="str">
        <f>SUBSTITUTE(IFERROR(VLOOKUP($A949,'Raw - F'!$B:$AA,25,FALSE),""),0,"")</f>
        <v>EBF</v>
      </c>
      <c r="P949" s="16" t="str">
        <f>SUBSTITUTE(IFERROR(VLOOKUP($A949,'Raw - F'!$B:$AA,21,FALSE),""),0,"")</f>
        <v/>
      </c>
    </row>
    <row r="950" spans="1:16" x14ac:dyDescent="0.35">
      <c r="A950">
        <v>941</v>
      </c>
      <c r="B950" s="9">
        <f>IFERROR(VLOOKUP($A950,'Raw - F'!$B:$R,2,FALSE),"")</f>
        <v>44358</v>
      </c>
      <c r="C950" s="2" t="str">
        <f>IFERROR(VLOOKUP($A950,'Raw - F'!$B:$R,3,FALSE),"")</f>
        <v>CHEPSTOW</v>
      </c>
      <c r="D950" s="2" t="str">
        <f>IFERROR(VLOOKUP($A950,'Raw - F'!$B:$R,6,FALSE),"")</f>
        <v>Hcap</v>
      </c>
      <c r="E950" s="2" t="str">
        <f>SUBSTITUTE(IFERROR(VLOOKUP($A950,'Raw - F'!$B:$O,9,FALSE),""),"0","")</f>
        <v>4yo+</v>
      </c>
      <c r="F950" s="2" t="str">
        <f>SUBSTITUTE(IFERROR(VLOOKUP($A950,'Raw - F'!$B:$O,7,FALSE),""),"0","")</f>
        <v>Open</v>
      </c>
      <c r="G950" s="2">
        <f>IFERROR(IF(VLOOKUP($A950,'Raw - F'!$B:$O,11,FALSE)&gt;1,VLOOKUP($A950,'Raw - F'!$B:$O,11,FALSE),IF(VLOOKUP($A950,'Raw - F'!$B:$M,12,FALSE)&lt;&gt;"",VLOOKUP($A950,'Raw - F'!$B:$M,12,FALSE),"")),"")</f>
        <v>5</v>
      </c>
      <c r="H950" s="4" t="str">
        <f>IFERROR(VLOOKUP($A950,'Raw - F'!$B:$O,13,FALSE),"")</f>
        <v>56-75</v>
      </c>
      <c r="I950" s="2" t="str">
        <f>IFERROR(VLOOKUP($A950,'Raw - F'!$B:$O,10,FALSE),"")</f>
        <v>A</v>
      </c>
      <c r="J950" s="2" t="str">
        <f>IFERROR(VLOOKUP($A950,'Raw - F'!$B:$P,15,FALSE),"")</f>
        <v>1m 2f</v>
      </c>
      <c r="K950" s="16" t="str">
        <f>SUBSTITUTE(IFERROR(VLOOKUP($A950,'Raw - F'!$B:$X,23,FALSE),""),0,"")</f>
        <v xml:space="preserve"> </v>
      </c>
      <c r="L950" s="22" t="str">
        <f>IF(VLOOKUP($A950,'Raw - F'!$B:$AA,24,FALSE)="","",VLOOKUP($A950,'Raw - F'!$B:$AA,24,FALSE))</f>
        <v/>
      </c>
      <c r="M950" s="16" t="str">
        <f>SUBSTITUTE(IFERROR(VLOOKUP($A950,'Raw - F'!$B:$X,22,FALSE),""),0,"")</f>
        <v xml:space="preserve"> </v>
      </c>
      <c r="N950" s="16" t="str">
        <f>SUBSTITUTE(IFERROR(VLOOKUP($A950,'Raw - F'!$B:$X,8,FALSE),""),0,"")</f>
        <v/>
      </c>
      <c r="O950" s="16" t="str">
        <f>SUBSTITUTE(IFERROR(VLOOKUP($A950,'Raw - F'!$B:$AA,25,FALSE),""),0,"")</f>
        <v/>
      </c>
      <c r="P950" s="16" t="str">
        <f>SUBSTITUTE(IFERROR(VLOOKUP($A950,'Raw - F'!$B:$AA,21,FALSE),""),0,"")</f>
        <v/>
      </c>
    </row>
    <row r="951" spans="1:16" x14ac:dyDescent="0.35">
      <c r="A951">
        <v>942</v>
      </c>
      <c r="B951" s="9">
        <f>IFERROR(VLOOKUP($A951,'Raw - F'!$B:$R,2,FALSE),"")</f>
        <v>44358</v>
      </c>
      <c r="C951" s="2" t="str">
        <f>IFERROR(VLOOKUP($A951,'Raw - F'!$B:$R,3,FALSE),"")</f>
        <v>CHEPSTOW</v>
      </c>
      <c r="D951" s="2" t="str">
        <f>IFERROR(VLOOKUP($A951,'Raw - F'!$B:$R,6,FALSE),"")</f>
        <v>Hcap</v>
      </c>
      <c r="E951" s="2" t="str">
        <f>SUBSTITUTE(IFERROR(VLOOKUP($A951,'Raw - F'!$B:$O,9,FALSE),""),"0","")</f>
        <v>4yo+</v>
      </c>
      <c r="F951" s="2" t="str">
        <f>SUBSTITUTE(IFERROR(VLOOKUP($A951,'Raw - F'!$B:$O,7,FALSE),""),"0","")</f>
        <v>Open</v>
      </c>
      <c r="G951" s="2">
        <f>IFERROR(IF(VLOOKUP($A951,'Raw - F'!$B:$O,11,FALSE)&gt;1,VLOOKUP($A951,'Raw - F'!$B:$O,11,FALSE),IF(VLOOKUP($A951,'Raw - F'!$B:$M,12,FALSE)&lt;&gt;"",VLOOKUP($A951,'Raw - F'!$B:$M,12,FALSE),"")),"")</f>
        <v>5</v>
      </c>
      <c r="H951" s="4" t="str">
        <f>IFERROR(VLOOKUP($A951,'Raw - F'!$B:$O,13,FALSE),"")</f>
        <v>56-75</v>
      </c>
      <c r="I951" s="2" t="str">
        <f>IFERROR(VLOOKUP($A951,'Raw - F'!$B:$O,10,FALSE),"")</f>
        <v>A</v>
      </c>
      <c r="J951" s="2" t="str">
        <f>IFERROR(VLOOKUP($A951,'Raw - F'!$B:$P,15,FALSE),"")</f>
        <v>7f</v>
      </c>
      <c r="K951" s="16" t="str">
        <f>SUBSTITUTE(IFERROR(VLOOKUP($A951,'Raw - F'!$B:$X,23,FALSE),""),0,"")</f>
        <v xml:space="preserve"> </v>
      </c>
      <c r="L951" s="22" t="str">
        <f>IF(VLOOKUP($A951,'Raw - F'!$B:$AA,24,FALSE)="","",VLOOKUP($A951,'Raw - F'!$B:$AA,24,FALSE))</f>
        <v/>
      </c>
      <c r="M951" s="16" t="str">
        <f>SUBSTITUTE(IFERROR(VLOOKUP($A951,'Raw - F'!$B:$X,22,FALSE),""),0,"")</f>
        <v xml:space="preserve"> </v>
      </c>
      <c r="N951" s="16" t="str">
        <f>SUBSTITUTE(IFERROR(VLOOKUP($A951,'Raw - F'!$B:$X,8,FALSE),""),0,"")</f>
        <v/>
      </c>
      <c r="O951" s="16" t="str">
        <f>SUBSTITUTE(IFERROR(VLOOKUP($A951,'Raw - F'!$B:$AA,25,FALSE),""),0,"")</f>
        <v/>
      </c>
      <c r="P951" s="16" t="str">
        <f>SUBSTITUTE(IFERROR(VLOOKUP($A951,'Raw - F'!$B:$AA,21,FALSE),""),0,"")</f>
        <v/>
      </c>
    </row>
    <row r="952" spans="1:16" x14ac:dyDescent="0.35">
      <c r="A952">
        <v>943</v>
      </c>
      <c r="B952" s="9">
        <f>IFERROR(VLOOKUP($A952,'Raw - F'!$B:$R,2,FALSE),"")</f>
        <v>44358</v>
      </c>
      <c r="C952" s="2" t="str">
        <f>IFERROR(VLOOKUP($A952,'Raw - F'!$B:$R,3,FALSE),"")</f>
        <v>CHEPSTOW</v>
      </c>
      <c r="D952" s="2" t="str">
        <f>IFERROR(VLOOKUP($A952,'Raw - F'!$B:$R,6,FALSE),"")</f>
        <v>Hcap</v>
      </c>
      <c r="E952" s="2" t="str">
        <f>SUBSTITUTE(IFERROR(VLOOKUP($A952,'Raw - F'!$B:$O,9,FALSE),""),"0","")</f>
        <v>3yo+</v>
      </c>
      <c r="F952" s="2" t="str">
        <f>SUBSTITUTE(IFERROR(VLOOKUP($A952,'Raw - F'!$B:$O,7,FALSE),""),"0","")</f>
        <v>Open</v>
      </c>
      <c r="G952" s="2">
        <f>IFERROR(IF(VLOOKUP($A952,'Raw - F'!$B:$O,11,FALSE)&gt;1,VLOOKUP($A952,'Raw - F'!$B:$O,11,FALSE),IF(VLOOKUP($A952,'Raw - F'!$B:$M,12,FALSE)&lt;&gt;"",VLOOKUP($A952,'Raw - F'!$B:$M,12,FALSE),"")),"")</f>
        <v>5</v>
      </c>
      <c r="H952" s="4" t="str">
        <f>IFERROR(VLOOKUP($A952,'Raw - F'!$B:$O,13,FALSE),"")</f>
        <v>51-70</v>
      </c>
      <c r="I952" s="2" t="str">
        <f>IFERROR(VLOOKUP($A952,'Raw - F'!$B:$O,10,FALSE),"")</f>
        <v>A</v>
      </c>
      <c r="J952" s="2" t="str">
        <f>IFERROR(VLOOKUP($A952,'Raw - F'!$B:$P,15,FALSE),"")</f>
        <v>6f</v>
      </c>
      <c r="K952" s="16" t="str">
        <f>SUBSTITUTE(IFERROR(VLOOKUP($A952,'Raw - F'!$B:$X,23,FALSE),""),0,"")</f>
        <v xml:space="preserve"> </v>
      </c>
      <c r="L952" s="22" t="str">
        <f>IF(VLOOKUP($A952,'Raw - F'!$B:$AA,24,FALSE)="","",VLOOKUP($A952,'Raw - F'!$B:$AA,24,FALSE))</f>
        <v/>
      </c>
      <c r="M952" s="16" t="str">
        <f>SUBSTITUTE(IFERROR(VLOOKUP($A952,'Raw - F'!$B:$X,22,FALSE),""),0,"")</f>
        <v xml:space="preserve"> </v>
      </c>
      <c r="N952" s="16" t="str">
        <f>SUBSTITUTE(IFERROR(VLOOKUP($A952,'Raw - F'!$B:$X,8,FALSE),""),0,"")</f>
        <v/>
      </c>
      <c r="O952" s="16" t="str">
        <f>SUBSTITUTE(IFERROR(VLOOKUP($A952,'Raw - F'!$B:$AA,25,FALSE),""),0,"")</f>
        <v/>
      </c>
      <c r="P952" s="16" t="str">
        <f>SUBSTITUTE(IFERROR(VLOOKUP($A952,'Raw - F'!$B:$AA,21,FALSE),""),0,"")</f>
        <v/>
      </c>
    </row>
    <row r="953" spans="1:16" x14ac:dyDescent="0.35">
      <c r="A953">
        <v>944</v>
      </c>
      <c r="B953" s="9">
        <f>IFERROR(VLOOKUP($A953,'Raw - F'!$B:$R,2,FALSE),"")</f>
        <v>44358</v>
      </c>
      <c r="C953" s="2" t="str">
        <f>IFERROR(VLOOKUP($A953,'Raw - F'!$B:$R,3,FALSE),"")</f>
        <v>CHEPSTOW</v>
      </c>
      <c r="D953" s="2" t="str">
        <f>IFERROR(VLOOKUP($A953,'Raw - F'!$B:$R,6,FALSE),"")</f>
        <v>WFA</v>
      </c>
      <c r="E953" s="2" t="str">
        <f>SUBSTITUTE(IFERROR(VLOOKUP($A953,'Raw - F'!$B:$O,9,FALSE),""),"0","")</f>
        <v>3yo+</v>
      </c>
      <c r="F953" s="2" t="str">
        <f>SUBSTITUTE(IFERROR(VLOOKUP($A953,'Raw - F'!$B:$O,7,FALSE),""),"0","")</f>
        <v>Nov</v>
      </c>
      <c r="G953" s="2">
        <f>IFERROR(IF(VLOOKUP($A953,'Raw - F'!$B:$O,11,FALSE)&gt;1,VLOOKUP($A953,'Raw - F'!$B:$O,11,FALSE),IF(VLOOKUP($A953,'Raw - F'!$B:$M,12,FALSE)&lt;&gt;"",VLOOKUP($A953,'Raw - F'!$B:$M,12,FALSE),"")),"")</f>
        <v>5</v>
      </c>
      <c r="H953" s="4" t="str">
        <f>IFERROR(VLOOKUP($A953,'Raw - F'!$B:$O,13,FALSE),"")</f>
        <v>Open</v>
      </c>
      <c r="I953" s="2" t="str">
        <f>IFERROR(VLOOKUP($A953,'Raw - F'!$B:$O,10,FALSE),"")</f>
        <v>F</v>
      </c>
      <c r="J953" s="2" t="str">
        <f>IFERROR(VLOOKUP($A953,'Raw - F'!$B:$P,15,FALSE),"")</f>
        <v>1m 4f</v>
      </c>
      <c r="K953" s="16" t="str">
        <f>SUBSTITUTE(IFERROR(VLOOKUP($A953,'Raw - F'!$B:$X,23,FALSE),""),0,"")</f>
        <v xml:space="preserve"> </v>
      </c>
      <c r="L953" s="22" t="str">
        <f>IF(VLOOKUP($A953,'Raw - F'!$B:$AA,24,FALSE)="","",VLOOKUP($A953,'Raw - F'!$B:$AA,24,FALSE))</f>
        <v/>
      </c>
      <c r="M953" s="16" t="str">
        <f>SUBSTITUTE(IFERROR(VLOOKUP($A953,'Raw - F'!$B:$X,22,FALSE),""),0,"")</f>
        <v xml:space="preserve"> </v>
      </c>
      <c r="N953" s="16" t="str">
        <f>SUBSTITUTE(IFERROR(VLOOKUP($A953,'Raw - F'!$B:$X,8,FALSE),""),0,"")</f>
        <v/>
      </c>
      <c r="O953" s="16" t="str">
        <f>SUBSTITUTE(IFERROR(VLOOKUP($A953,'Raw - F'!$B:$AA,25,FALSE),""),0,"")</f>
        <v/>
      </c>
      <c r="P953" s="16" t="str">
        <f>SUBSTITUTE(IFERROR(VLOOKUP($A953,'Raw - F'!$B:$AA,21,FALSE),""),0,"")</f>
        <v/>
      </c>
    </row>
    <row r="954" spans="1:16" x14ac:dyDescent="0.35">
      <c r="A954">
        <v>945</v>
      </c>
      <c r="B954" s="9">
        <f>IFERROR(VLOOKUP($A954,'Raw - F'!$B:$R,2,FALSE),"")</f>
        <v>44358</v>
      </c>
      <c r="C954" s="2" t="str">
        <f>IFERROR(VLOOKUP($A954,'Raw - F'!$B:$R,3,FALSE),"")</f>
        <v>CHEPSTOW</v>
      </c>
      <c r="D954" s="2" t="str">
        <f>IFERROR(VLOOKUP($A954,'Raw - F'!$B:$R,6,FALSE),"")</f>
        <v>Hcap</v>
      </c>
      <c r="E954" s="2" t="str">
        <f>SUBSTITUTE(IFERROR(VLOOKUP($A954,'Raw - F'!$B:$O,9,FALSE),""),"0","")</f>
        <v>4yo+</v>
      </c>
      <c r="F954" s="2" t="str">
        <f>SUBSTITUTE(IFERROR(VLOOKUP($A954,'Raw - F'!$B:$O,7,FALSE),""),"0","")</f>
        <v>Open</v>
      </c>
      <c r="G954" s="2">
        <f>IFERROR(IF(VLOOKUP($A954,'Raw - F'!$B:$O,11,FALSE)&gt;1,VLOOKUP($A954,'Raw - F'!$B:$O,11,FALSE),IF(VLOOKUP($A954,'Raw - F'!$B:$M,12,FALSE)&lt;&gt;"",VLOOKUP($A954,'Raw - F'!$B:$M,12,FALSE),"")),"")</f>
        <v>6</v>
      </c>
      <c r="H954" s="4" t="str">
        <f>IFERROR(VLOOKUP($A954,'Raw - F'!$B:$O,13,FALSE),"")</f>
        <v>46-60</v>
      </c>
      <c r="I954" s="2" t="str">
        <f>IFERROR(VLOOKUP($A954,'Raw - F'!$B:$O,10,FALSE),"")</f>
        <v>A</v>
      </c>
      <c r="J954" s="2" t="str">
        <f>IFERROR(VLOOKUP($A954,'Raw - F'!$B:$P,15,FALSE),"")</f>
        <v>1m</v>
      </c>
      <c r="K954" s="16" t="str">
        <f>SUBSTITUTE(IFERROR(VLOOKUP($A954,'Raw - F'!$B:$X,23,FALSE),""),0,"")</f>
        <v xml:space="preserve"> </v>
      </c>
      <c r="L954" s="22" t="str">
        <f>IF(VLOOKUP($A954,'Raw - F'!$B:$AA,24,FALSE)="","",VLOOKUP($A954,'Raw - F'!$B:$AA,24,FALSE))</f>
        <v/>
      </c>
      <c r="M954" s="16" t="str">
        <f>SUBSTITUTE(IFERROR(VLOOKUP($A954,'Raw - F'!$B:$X,22,FALSE),""),0,"")</f>
        <v xml:space="preserve"> </v>
      </c>
      <c r="N954" s="16" t="str">
        <f>SUBSTITUTE(IFERROR(VLOOKUP($A954,'Raw - F'!$B:$X,8,FALSE),""),0,"")</f>
        <v/>
      </c>
      <c r="O954" s="16" t="str">
        <f>SUBSTITUTE(IFERROR(VLOOKUP($A954,'Raw - F'!$B:$AA,25,FALSE),""),0,"")</f>
        <v/>
      </c>
      <c r="P954" s="16" t="str">
        <f>SUBSTITUTE(IFERROR(VLOOKUP($A954,'Raw - F'!$B:$AA,21,FALSE),""),0,"")</f>
        <v/>
      </c>
    </row>
    <row r="955" spans="1:16" x14ac:dyDescent="0.35">
      <c r="A955">
        <v>946</v>
      </c>
      <c r="B955" s="9">
        <f>IFERROR(VLOOKUP($A955,'Raw - F'!$B:$R,2,FALSE),"")</f>
        <v>44358</v>
      </c>
      <c r="C955" s="2" t="str">
        <f>IFERROR(VLOOKUP($A955,'Raw - F'!$B:$R,3,FALSE),"")</f>
        <v>CHEPSTOW</v>
      </c>
      <c r="D955" s="2" t="str">
        <f>IFERROR(VLOOKUP($A955,'Raw - F'!$B:$R,6,FALSE),"")</f>
        <v>Hcap</v>
      </c>
      <c r="E955" s="2" t="str">
        <f>SUBSTITUTE(IFERROR(VLOOKUP($A955,'Raw - F'!$B:$O,9,FALSE),""),"0","")</f>
        <v>4yo+</v>
      </c>
      <c r="F955" s="2" t="str">
        <f>SUBSTITUTE(IFERROR(VLOOKUP($A955,'Raw - F'!$B:$O,7,FALSE),""),"0","")</f>
        <v>Open</v>
      </c>
      <c r="G955" s="2">
        <f>IFERROR(IF(VLOOKUP($A955,'Raw - F'!$B:$O,11,FALSE)&gt;1,VLOOKUP($A955,'Raw - F'!$B:$O,11,FALSE),IF(VLOOKUP($A955,'Raw - F'!$B:$M,12,FALSE)&lt;&gt;"",VLOOKUP($A955,'Raw - F'!$B:$M,12,FALSE),"")),"")</f>
        <v>6</v>
      </c>
      <c r="H955" s="4" t="str">
        <f>IFERROR(VLOOKUP($A955,'Raw - F'!$B:$O,13,FALSE),"")</f>
        <v>46-65</v>
      </c>
      <c r="I955" s="2" t="str">
        <f>IFERROR(VLOOKUP($A955,'Raw - F'!$B:$O,10,FALSE),"")</f>
        <v>A</v>
      </c>
      <c r="J955" s="2" t="str">
        <f>IFERROR(VLOOKUP($A955,'Raw - F'!$B:$P,15,FALSE),"")</f>
        <v>5f</v>
      </c>
      <c r="K955" s="16" t="str">
        <f>SUBSTITUTE(IFERROR(VLOOKUP($A955,'Raw - F'!$B:$X,23,FALSE),""),0,"")</f>
        <v xml:space="preserve"> </v>
      </c>
      <c r="L955" s="22" t="str">
        <f>IF(VLOOKUP($A955,'Raw - F'!$B:$AA,24,FALSE)="","",VLOOKUP($A955,'Raw - F'!$B:$AA,24,FALSE))</f>
        <v/>
      </c>
      <c r="M955" s="16" t="str">
        <f>SUBSTITUTE(IFERROR(VLOOKUP($A955,'Raw - F'!$B:$X,22,FALSE),""),0,"")</f>
        <v xml:space="preserve"> </v>
      </c>
      <c r="N955" s="16" t="str">
        <f>SUBSTITUTE(IFERROR(VLOOKUP($A955,'Raw - F'!$B:$X,8,FALSE),""),0,"")</f>
        <v/>
      </c>
      <c r="O955" s="16" t="str">
        <f>SUBSTITUTE(IFERROR(VLOOKUP($A955,'Raw - F'!$B:$AA,25,FALSE),""),0,"")</f>
        <v/>
      </c>
      <c r="P955" s="16" t="str">
        <f>SUBSTITUTE(IFERROR(VLOOKUP($A955,'Raw - F'!$B:$AA,21,FALSE),""),0,"")</f>
        <v/>
      </c>
    </row>
    <row r="956" spans="1:16" x14ac:dyDescent="0.35">
      <c r="A956">
        <v>947</v>
      </c>
      <c r="B956" s="9">
        <f>IFERROR(VLOOKUP($A956,'Raw - F'!$B:$R,2,FALSE),"")</f>
        <v>44358</v>
      </c>
      <c r="C956" s="2" t="str">
        <f>IFERROR(VLOOKUP($A956,'Raw - F'!$B:$R,3,FALSE),"")</f>
        <v>GOODWOOD</v>
      </c>
      <c r="D956" s="2" t="str">
        <f>IFERROR(VLOOKUP($A956,'Raw - F'!$B:$R,6,FALSE),"")</f>
        <v>Hcap</v>
      </c>
      <c r="E956" s="2" t="str">
        <f>SUBSTITUTE(IFERROR(VLOOKUP($A956,'Raw - F'!$B:$O,9,FALSE),""),"0","")</f>
        <v>4yo+</v>
      </c>
      <c r="F956" s="2" t="str">
        <f>SUBSTITUTE(IFERROR(VLOOKUP($A956,'Raw - F'!$B:$O,7,FALSE),""),"0","")</f>
        <v>Open</v>
      </c>
      <c r="G956" s="2">
        <f>IFERROR(IF(VLOOKUP($A956,'Raw - F'!$B:$O,11,FALSE)&gt;1,VLOOKUP($A956,'Raw - F'!$B:$O,11,FALSE),IF(VLOOKUP($A956,'Raw - F'!$B:$M,12,FALSE)&lt;&gt;"",VLOOKUP($A956,'Raw - F'!$B:$M,12,FALSE),"")),"")</f>
        <v>3</v>
      </c>
      <c r="H956" s="4" t="str">
        <f>IFERROR(VLOOKUP($A956,'Raw - F'!$B:$O,13,FALSE),"")</f>
        <v>76-95</v>
      </c>
      <c r="I956" s="2" t="str">
        <f>IFERROR(VLOOKUP($A956,'Raw - F'!$B:$O,10,FALSE),"")</f>
        <v>A</v>
      </c>
      <c r="J956" s="2" t="str">
        <f>IFERROR(VLOOKUP($A956,'Raw - F'!$B:$P,15,FALSE),"")</f>
        <v>1m 6f</v>
      </c>
      <c r="K956" s="16" t="str">
        <f>SUBSTITUTE(IFERROR(VLOOKUP($A956,'Raw - F'!$B:$X,23,FALSE),""),0,"")</f>
        <v xml:space="preserve"> </v>
      </c>
      <c r="L956" s="22" t="str">
        <f>IF(VLOOKUP($A956,'Raw - F'!$B:$AA,24,FALSE)="","",VLOOKUP($A956,'Raw - F'!$B:$AA,24,FALSE))</f>
        <v/>
      </c>
      <c r="M956" s="16" t="str">
        <f>SUBSTITUTE(IFERROR(VLOOKUP($A956,'Raw - F'!$B:$X,22,FALSE),""),0,"")</f>
        <v xml:space="preserve"> </v>
      </c>
      <c r="N956" s="16" t="str">
        <f>SUBSTITUTE(IFERROR(VLOOKUP($A956,'Raw - F'!$B:$X,8,FALSE),""),0,"")</f>
        <v/>
      </c>
      <c r="O956" s="16" t="str">
        <f>SUBSTITUTE(IFERROR(VLOOKUP($A956,'Raw - F'!$B:$AA,25,FALSE),""),0,"")</f>
        <v/>
      </c>
      <c r="P956" s="16" t="str">
        <f>SUBSTITUTE(IFERROR(VLOOKUP($A956,'Raw - F'!$B:$AA,21,FALSE),""),0,"")</f>
        <v/>
      </c>
    </row>
    <row r="957" spans="1:16" x14ac:dyDescent="0.35">
      <c r="A957">
        <v>948</v>
      </c>
      <c r="B957" s="9">
        <f>IFERROR(VLOOKUP($A957,'Raw - F'!$B:$R,2,FALSE),"")</f>
        <v>44358</v>
      </c>
      <c r="C957" s="2" t="str">
        <f>IFERROR(VLOOKUP($A957,'Raw - F'!$B:$R,3,FALSE),"")</f>
        <v>GOODWOOD</v>
      </c>
      <c r="D957" s="2" t="str">
        <f>IFERROR(VLOOKUP($A957,'Raw - F'!$B:$R,6,FALSE),"")</f>
        <v>Hcap</v>
      </c>
      <c r="E957" s="2" t="str">
        <f>SUBSTITUTE(IFERROR(VLOOKUP($A957,'Raw - F'!$B:$O,9,FALSE),""),"0","")</f>
        <v>3yo+</v>
      </c>
      <c r="F957" s="2" t="str">
        <f>SUBSTITUTE(IFERROR(VLOOKUP($A957,'Raw - F'!$B:$O,7,FALSE),""),"0","")</f>
        <v>Open</v>
      </c>
      <c r="G957" s="2">
        <f>IFERROR(IF(VLOOKUP($A957,'Raw - F'!$B:$O,11,FALSE)&gt;1,VLOOKUP($A957,'Raw - F'!$B:$O,11,FALSE),IF(VLOOKUP($A957,'Raw - F'!$B:$M,12,FALSE)&lt;&gt;"",VLOOKUP($A957,'Raw - F'!$B:$M,12,FALSE),"")),"")</f>
        <v>4</v>
      </c>
      <c r="H957" s="4" t="str">
        <f>IFERROR(VLOOKUP($A957,'Raw - F'!$B:$O,13,FALSE),"")</f>
        <v>66-85</v>
      </c>
      <c r="I957" s="2" t="str">
        <f>IFERROR(VLOOKUP($A957,'Raw - F'!$B:$O,10,FALSE),"")</f>
        <v>F</v>
      </c>
      <c r="J957" s="2" t="str">
        <f>IFERROR(VLOOKUP($A957,'Raw - F'!$B:$P,15,FALSE),"")</f>
        <v>1m 4f</v>
      </c>
      <c r="K957" s="16" t="str">
        <f>SUBSTITUTE(IFERROR(VLOOKUP($A957,'Raw - F'!$B:$X,23,FALSE),""),0,"")</f>
        <v xml:space="preserve"> </v>
      </c>
      <c r="L957" s="22" t="str">
        <f>IF(VLOOKUP($A957,'Raw - F'!$B:$AA,24,FALSE)="","",VLOOKUP($A957,'Raw - F'!$B:$AA,24,FALSE))</f>
        <v/>
      </c>
      <c r="M957" s="16" t="str">
        <f>SUBSTITUTE(IFERROR(VLOOKUP($A957,'Raw - F'!$B:$X,22,FALSE),""),0,"")</f>
        <v xml:space="preserve"> </v>
      </c>
      <c r="N957" s="16" t="str">
        <f>SUBSTITUTE(IFERROR(VLOOKUP($A957,'Raw - F'!$B:$X,8,FALSE),""),0,"")</f>
        <v/>
      </c>
      <c r="O957" s="16" t="str">
        <f>SUBSTITUTE(IFERROR(VLOOKUP($A957,'Raw - F'!$B:$AA,25,FALSE),""),0,"")</f>
        <v/>
      </c>
      <c r="P957" s="16" t="str">
        <f>SUBSTITUTE(IFERROR(VLOOKUP($A957,'Raw - F'!$B:$AA,21,FALSE),""),0,"")</f>
        <v/>
      </c>
    </row>
    <row r="958" spans="1:16" x14ac:dyDescent="0.35">
      <c r="A958">
        <v>949</v>
      </c>
      <c r="B958" s="9">
        <f>IFERROR(VLOOKUP($A958,'Raw - F'!$B:$R,2,FALSE),"")</f>
        <v>44358</v>
      </c>
      <c r="C958" s="2" t="str">
        <f>IFERROR(VLOOKUP($A958,'Raw - F'!$B:$R,3,FALSE),"")</f>
        <v>GOODWOOD</v>
      </c>
      <c r="D958" s="2" t="str">
        <f>IFERROR(VLOOKUP($A958,'Raw - F'!$B:$R,6,FALSE),"")</f>
        <v>Hcap</v>
      </c>
      <c r="E958" s="2" t="str">
        <f>SUBSTITUTE(IFERROR(VLOOKUP($A958,'Raw - F'!$B:$O,9,FALSE),""),"0","")</f>
        <v>3yo+</v>
      </c>
      <c r="F958" s="2" t="str">
        <f>SUBSTITUTE(IFERROR(VLOOKUP($A958,'Raw - F'!$B:$O,7,FALSE),""),"0","")</f>
        <v>Open</v>
      </c>
      <c r="G958" s="2">
        <f>IFERROR(IF(VLOOKUP($A958,'Raw - F'!$B:$O,11,FALSE)&gt;1,VLOOKUP($A958,'Raw - F'!$B:$O,11,FALSE),IF(VLOOKUP($A958,'Raw - F'!$B:$M,12,FALSE)&lt;&gt;"",VLOOKUP($A958,'Raw - F'!$B:$M,12,FALSE),"")),"")</f>
        <v>4</v>
      </c>
      <c r="H958" s="4" t="str">
        <f>IFERROR(VLOOKUP($A958,'Raw - F'!$B:$O,13,FALSE),"")</f>
        <v>61-80</v>
      </c>
      <c r="I958" s="2" t="str">
        <f>IFERROR(VLOOKUP($A958,'Raw - F'!$B:$O,10,FALSE),"")</f>
        <v>A</v>
      </c>
      <c r="J958" s="2" t="str">
        <f>IFERROR(VLOOKUP($A958,'Raw - F'!$B:$P,15,FALSE),"")</f>
        <v>1m 4f</v>
      </c>
      <c r="K958" s="16" t="str">
        <f>SUBSTITUTE(IFERROR(VLOOKUP($A958,'Raw - F'!$B:$X,23,FALSE),""),0,"")</f>
        <v xml:space="preserve"> </v>
      </c>
      <c r="L958" s="22" t="str">
        <f>IF(VLOOKUP($A958,'Raw - F'!$B:$AA,24,FALSE)="","",VLOOKUP($A958,'Raw - F'!$B:$AA,24,FALSE))</f>
        <v/>
      </c>
      <c r="M958" s="16" t="str">
        <f>SUBSTITUTE(IFERROR(VLOOKUP($A958,'Raw - F'!$B:$X,22,FALSE),""),0,"")</f>
        <v xml:space="preserve"> </v>
      </c>
      <c r="N958" s="16" t="str">
        <f>SUBSTITUTE(IFERROR(VLOOKUP($A958,'Raw - F'!$B:$X,8,FALSE),""),0,"")</f>
        <v/>
      </c>
      <c r="O958" s="16" t="str">
        <f>SUBSTITUTE(IFERROR(VLOOKUP($A958,'Raw - F'!$B:$AA,25,FALSE),""),0,"")</f>
        <v/>
      </c>
      <c r="P958" s="16" t="str">
        <f>SUBSTITUTE(IFERROR(VLOOKUP($A958,'Raw - F'!$B:$AA,21,FALSE),""),0,"")</f>
        <v>Lady</v>
      </c>
    </row>
    <row r="959" spans="1:16" x14ac:dyDescent="0.35">
      <c r="A959">
        <v>950</v>
      </c>
      <c r="B959" s="9">
        <f>IFERROR(VLOOKUP($A959,'Raw - F'!$B:$R,2,FALSE),"")</f>
        <v>44358</v>
      </c>
      <c r="C959" s="2" t="str">
        <f>IFERROR(VLOOKUP($A959,'Raw - F'!$B:$R,3,FALSE),"")</f>
        <v>GOODWOOD</v>
      </c>
      <c r="D959" s="2" t="str">
        <f>IFERROR(VLOOKUP($A959,'Raw - F'!$B:$R,6,FALSE),"")</f>
        <v>Hcap</v>
      </c>
      <c r="E959" s="2" t="str">
        <f>SUBSTITUTE(IFERROR(VLOOKUP($A959,'Raw - F'!$B:$O,9,FALSE),""),"0","")</f>
        <v>3yo</v>
      </c>
      <c r="F959" s="2" t="str">
        <f>SUBSTITUTE(IFERROR(VLOOKUP($A959,'Raw - F'!$B:$O,7,FALSE),""),"0","")</f>
        <v>Open</v>
      </c>
      <c r="G959" s="2">
        <f>IFERROR(IF(VLOOKUP($A959,'Raw - F'!$B:$O,11,FALSE)&gt;1,VLOOKUP($A959,'Raw - F'!$B:$O,11,FALSE),IF(VLOOKUP($A959,'Raw - F'!$B:$M,12,FALSE)&lt;&gt;"",VLOOKUP($A959,'Raw - F'!$B:$M,12,FALSE),"")),"")</f>
        <v>5</v>
      </c>
      <c r="H959" s="4" t="str">
        <f>IFERROR(VLOOKUP($A959,'Raw - F'!$B:$O,13,FALSE),"")</f>
        <v>51-70</v>
      </c>
      <c r="I959" s="2" t="str">
        <f>IFERROR(VLOOKUP($A959,'Raw - F'!$B:$O,10,FALSE),"")</f>
        <v>A</v>
      </c>
      <c r="J959" s="2" t="str">
        <f>IFERROR(VLOOKUP($A959,'Raw - F'!$B:$P,15,FALSE),"")</f>
        <v>1m 2f</v>
      </c>
      <c r="K959" s="16" t="str">
        <f>SUBSTITUTE(IFERROR(VLOOKUP($A959,'Raw - F'!$B:$X,23,FALSE),""),0,"")</f>
        <v xml:space="preserve"> </v>
      </c>
      <c r="L959" s="22" t="str">
        <f>IF(VLOOKUP($A959,'Raw - F'!$B:$AA,24,FALSE)="","",VLOOKUP($A959,'Raw - F'!$B:$AA,24,FALSE))</f>
        <v/>
      </c>
      <c r="M959" s="16" t="str">
        <f>SUBSTITUTE(IFERROR(VLOOKUP($A959,'Raw - F'!$B:$X,22,FALSE),""),0,"")</f>
        <v xml:space="preserve"> </v>
      </c>
      <c r="N959" s="16" t="str">
        <f>SUBSTITUTE(IFERROR(VLOOKUP($A959,'Raw - F'!$B:$X,8,FALSE),""),0,"")</f>
        <v/>
      </c>
      <c r="O959" s="16" t="str">
        <f>SUBSTITUTE(IFERROR(VLOOKUP($A959,'Raw - F'!$B:$AA,25,FALSE),""),0,"")</f>
        <v/>
      </c>
      <c r="P959" s="16" t="str">
        <f>SUBSTITUTE(IFERROR(VLOOKUP($A959,'Raw - F'!$B:$AA,21,FALSE),""),0,"")</f>
        <v>App</v>
      </c>
    </row>
    <row r="960" spans="1:16" x14ac:dyDescent="0.35">
      <c r="A960">
        <v>951</v>
      </c>
      <c r="B960" s="9">
        <f>IFERROR(VLOOKUP($A960,'Raw - F'!$B:$R,2,FALSE),"")</f>
        <v>44358</v>
      </c>
      <c r="C960" s="2" t="str">
        <f>IFERROR(VLOOKUP($A960,'Raw - F'!$B:$R,3,FALSE),"")</f>
        <v>GOODWOOD</v>
      </c>
      <c r="D960" s="2" t="str">
        <f>IFERROR(VLOOKUP($A960,'Raw - F'!$B:$R,6,FALSE),"")</f>
        <v>Hcap</v>
      </c>
      <c r="E960" s="2" t="str">
        <f>SUBSTITUTE(IFERROR(VLOOKUP($A960,'Raw - F'!$B:$O,9,FALSE),""),"0","")</f>
        <v>3yo</v>
      </c>
      <c r="F960" s="2" t="str">
        <f>SUBSTITUTE(IFERROR(VLOOKUP($A960,'Raw - F'!$B:$O,7,FALSE),""),"0","")</f>
        <v>Open</v>
      </c>
      <c r="G960" s="2">
        <f>IFERROR(IF(VLOOKUP($A960,'Raw - F'!$B:$O,11,FALSE)&gt;1,VLOOKUP($A960,'Raw - F'!$B:$O,11,FALSE),IF(VLOOKUP($A960,'Raw - F'!$B:$M,12,FALSE)&lt;&gt;"",VLOOKUP($A960,'Raw - F'!$B:$M,12,FALSE),"")),"")</f>
        <v>5</v>
      </c>
      <c r="H960" s="4" t="str">
        <f>IFERROR(VLOOKUP($A960,'Raw - F'!$B:$O,13,FALSE),"")</f>
        <v>51-70</v>
      </c>
      <c r="I960" s="2" t="str">
        <f>IFERROR(VLOOKUP($A960,'Raw - F'!$B:$O,10,FALSE),"")</f>
        <v>F</v>
      </c>
      <c r="J960" s="2" t="str">
        <f>IFERROR(VLOOKUP($A960,'Raw - F'!$B:$P,15,FALSE),"")</f>
        <v>6f</v>
      </c>
      <c r="K960" s="16" t="str">
        <f>SUBSTITUTE(IFERROR(VLOOKUP($A960,'Raw - F'!$B:$X,23,FALSE),""),0,"")</f>
        <v xml:space="preserve"> </v>
      </c>
      <c r="L960" s="22" t="str">
        <f>IF(VLOOKUP($A960,'Raw - F'!$B:$AA,24,FALSE)="","",VLOOKUP($A960,'Raw - F'!$B:$AA,24,FALSE))</f>
        <v/>
      </c>
      <c r="M960" s="16" t="str">
        <f>SUBSTITUTE(IFERROR(VLOOKUP($A960,'Raw - F'!$B:$X,22,FALSE),""),0,"")</f>
        <v xml:space="preserve"> </v>
      </c>
      <c r="N960" s="16" t="str">
        <f>SUBSTITUTE(IFERROR(VLOOKUP($A960,'Raw - F'!$B:$X,8,FALSE),""),0,"")</f>
        <v/>
      </c>
      <c r="O960" s="16" t="str">
        <f>SUBSTITUTE(IFERROR(VLOOKUP($A960,'Raw - F'!$B:$AA,25,FALSE),""),0,"")</f>
        <v/>
      </c>
      <c r="P960" s="16" t="str">
        <f>SUBSTITUTE(IFERROR(VLOOKUP($A960,'Raw - F'!$B:$AA,21,FALSE),""),0,"")</f>
        <v/>
      </c>
    </row>
    <row r="961" spans="1:16" x14ac:dyDescent="0.35">
      <c r="A961">
        <v>952</v>
      </c>
      <c r="B961" s="9">
        <f>IFERROR(VLOOKUP($A961,'Raw - F'!$B:$R,2,FALSE),"")</f>
        <v>44358</v>
      </c>
      <c r="C961" s="2" t="str">
        <f>IFERROR(VLOOKUP($A961,'Raw - F'!$B:$R,3,FALSE),"")</f>
        <v>GOODWOOD</v>
      </c>
      <c r="D961" s="2" t="str">
        <f>IFERROR(VLOOKUP($A961,'Raw - F'!$B:$R,6,FALSE),"")</f>
        <v>WFA</v>
      </c>
      <c r="E961" s="2" t="str">
        <f>SUBSTITUTE(IFERROR(VLOOKUP($A961,'Raw - F'!$B:$O,9,FALSE),""),"0","")</f>
        <v>2yo</v>
      </c>
      <c r="F961" s="2" t="str">
        <f>SUBSTITUTE(IFERROR(VLOOKUP($A961,'Raw - F'!$B:$O,7,FALSE),""),"0","")</f>
        <v>Mdn</v>
      </c>
      <c r="G961" s="2">
        <f>IFERROR(IF(VLOOKUP($A961,'Raw - F'!$B:$O,11,FALSE)&gt;1,VLOOKUP($A961,'Raw - F'!$B:$O,11,FALSE),IF(VLOOKUP($A961,'Raw - F'!$B:$M,12,FALSE)&lt;&gt;"",VLOOKUP($A961,'Raw - F'!$B:$M,12,FALSE),"")),"")</f>
        <v>4</v>
      </c>
      <c r="H961" s="4" t="str">
        <f>IFERROR(VLOOKUP($A961,'Raw - F'!$B:$O,13,FALSE),"")</f>
        <v>Open</v>
      </c>
      <c r="I961" s="2" t="str">
        <f>IFERROR(VLOOKUP($A961,'Raw - F'!$B:$O,10,FALSE),"")</f>
        <v>F</v>
      </c>
      <c r="J961" s="2" t="str">
        <f>IFERROR(VLOOKUP($A961,'Raw - F'!$B:$P,15,FALSE),"")</f>
        <v>6f</v>
      </c>
      <c r="K961" s="16" t="str">
        <f>SUBSTITUTE(IFERROR(VLOOKUP($A961,'Raw - F'!$B:$X,23,FALSE),""),0,"")</f>
        <v>Rest.</v>
      </c>
      <c r="L961" s="22" t="str">
        <f>IF(VLOOKUP($A961,'Raw - F'!$B:$AA,24,FALSE)="","",VLOOKUP($A961,'Raw - F'!$B:$AA,24,FALSE))</f>
        <v>B</v>
      </c>
      <c r="M961" s="16" t="str">
        <f>SUBSTITUTE(IFERROR(VLOOKUP($A961,'Raw - F'!$B:$X,22,FALSE),""),0,"")</f>
        <v xml:space="preserve"> </v>
      </c>
      <c r="N961" s="16" t="str">
        <f>SUBSTITUTE(IFERROR(VLOOKUP($A961,'Raw - F'!$B:$X,8,FALSE),""),0,"")</f>
        <v/>
      </c>
      <c r="O961" s="16" t="str">
        <f>SUBSTITUTE(IFERROR(VLOOKUP($A961,'Raw - F'!$B:$AA,25,FALSE),""),0,"")</f>
        <v>EBF</v>
      </c>
      <c r="P961" s="16" t="str">
        <f>SUBSTITUTE(IFERROR(VLOOKUP($A961,'Raw - F'!$B:$AA,21,FALSE),""),0,"")</f>
        <v/>
      </c>
    </row>
    <row r="962" spans="1:16" x14ac:dyDescent="0.35">
      <c r="A962">
        <v>953</v>
      </c>
      <c r="B962" s="9">
        <f>IFERROR(VLOOKUP($A962,'Raw - F'!$B:$R,2,FALSE),"")</f>
        <v>44358</v>
      </c>
      <c r="C962" s="2" t="str">
        <f>IFERROR(VLOOKUP($A962,'Raw - F'!$B:$R,3,FALSE),"")</f>
        <v>SANDOWN PARK</v>
      </c>
      <c r="D962" s="2" t="str">
        <f>IFERROR(VLOOKUP($A962,'Raw - F'!$B:$R,6,FALSE),"")</f>
        <v>Hcap</v>
      </c>
      <c r="E962" s="2" t="str">
        <f>SUBSTITUTE(IFERROR(VLOOKUP($A962,'Raw - F'!$B:$O,9,FALSE),""),"0","")</f>
        <v>4yo+</v>
      </c>
      <c r="F962" s="2" t="str">
        <f>SUBSTITUTE(IFERROR(VLOOKUP($A962,'Raw - F'!$B:$O,7,FALSE),""),"0","")</f>
        <v>Open</v>
      </c>
      <c r="G962" s="2">
        <f>IFERROR(IF(VLOOKUP($A962,'Raw - F'!$B:$O,11,FALSE)&gt;1,VLOOKUP($A962,'Raw - F'!$B:$O,11,FALSE),IF(VLOOKUP($A962,'Raw - F'!$B:$M,12,FALSE)&lt;&gt;"",VLOOKUP($A962,'Raw - F'!$B:$M,12,FALSE),"")),"")</f>
        <v>3</v>
      </c>
      <c r="H962" s="4" t="str">
        <f>IFERROR(VLOOKUP($A962,'Raw - F'!$B:$O,13,FALSE),"")</f>
        <v>71-90</v>
      </c>
      <c r="I962" s="2" t="str">
        <f>IFERROR(VLOOKUP($A962,'Raw - F'!$B:$O,10,FALSE),"")</f>
        <v>A</v>
      </c>
      <c r="J962" s="2" t="str">
        <f>IFERROR(VLOOKUP($A962,'Raw - F'!$B:$P,15,FALSE),"")</f>
        <v>1m 2f</v>
      </c>
      <c r="K962" s="16" t="str">
        <f>SUBSTITUTE(IFERROR(VLOOKUP($A962,'Raw - F'!$B:$X,23,FALSE),""),0,"")</f>
        <v xml:space="preserve"> </v>
      </c>
      <c r="L962" s="22" t="str">
        <f>IF(VLOOKUP($A962,'Raw - F'!$B:$AA,24,FALSE)="","",VLOOKUP($A962,'Raw - F'!$B:$AA,24,FALSE))</f>
        <v/>
      </c>
      <c r="M962" s="16" t="str">
        <f>SUBSTITUTE(IFERROR(VLOOKUP($A962,'Raw - F'!$B:$X,22,FALSE),""),0,"")</f>
        <v xml:space="preserve"> </v>
      </c>
      <c r="N962" s="16" t="str">
        <f>SUBSTITUTE(IFERROR(VLOOKUP($A962,'Raw - F'!$B:$X,8,FALSE),""),0,"")</f>
        <v/>
      </c>
      <c r="O962" s="16" t="str">
        <f>SUBSTITUTE(IFERROR(VLOOKUP($A962,'Raw - F'!$B:$AA,25,FALSE),""),0,"")</f>
        <v/>
      </c>
      <c r="P962" s="16" t="str">
        <f>SUBSTITUTE(IFERROR(VLOOKUP($A962,'Raw - F'!$B:$AA,21,FALSE),""),0,"")</f>
        <v/>
      </c>
    </row>
    <row r="963" spans="1:16" x14ac:dyDescent="0.35">
      <c r="A963">
        <v>954</v>
      </c>
      <c r="B963" s="9">
        <f>IFERROR(VLOOKUP($A963,'Raw - F'!$B:$R,2,FALSE),"")</f>
        <v>44358</v>
      </c>
      <c r="C963" s="2" t="str">
        <f>IFERROR(VLOOKUP($A963,'Raw - F'!$B:$R,3,FALSE),"")</f>
        <v>SANDOWN PARK</v>
      </c>
      <c r="D963" s="2" t="str">
        <f>IFERROR(VLOOKUP($A963,'Raw - F'!$B:$R,6,FALSE),"")</f>
        <v>Hcap</v>
      </c>
      <c r="E963" s="2" t="str">
        <f>SUBSTITUTE(IFERROR(VLOOKUP($A963,'Raw - F'!$B:$O,9,FALSE),""),"0","")</f>
        <v>3yo</v>
      </c>
      <c r="F963" s="2" t="str">
        <f>SUBSTITUTE(IFERROR(VLOOKUP($A963,'Raw - F'!$B:$O,7,FALSE),""),"0","")</f>
        <v>Open</v>
      </c>
      <c r="G963" s="2">
        <f>IFERROR(IF(VLOOKUP($A963,'Raw - F'!$B:$O,11,FALSE)&gt;1,VLOOKUP($A963,'Raw - F'!$B:$O,11,FALSE),IF(VLOOKUP($A963,'Raw - F'!$B:$M,12,FALSE)&lt;&gt;"",VLOOKUP($A963,'Raw - F'!$B:$M,12,FALSE),"")),"")</f>
        <v>4</v>
      </c>
      <c r="H963" s="4" t="str">
        <f>IFERROR(VLOOKUP($A963,'Raw - F'!$B:$O,13,FALSE),"")</f>
        <v>61-80</v>
      </c>
      <c r="I963" s="2" t="str">
        <f>IFERROR(VLOOKUP($A963,'Raw - F'!$B:$O,10,FALSE),"")</f>
        <v>A</v>
      </c>
      <c r="J963" s="2" t="str">
        <f>IFERROR(VLOOKUP($A963,'Raw - F'!$B:$P,15,FALSE),"")</f>
        <v>1m 2f</v>
      </c>
      <c r="K963" s="16" t="str">
        <f>SUBSTITUTE(IFERROR(VLOOKUP($A963,'Raw - F'!$B:$X,23,FALSE),""),0,"")</f>
        <v xml:space="preserve"> </v>
      </c>
      <c r="L963" s="22" t="str">
        <f>IF(VLOOKUP($A963,'Raw - F'!$B:$AA,24,FALSE)="","",VLOOKUP($A963,'Raw - F'!$B:$AA,24,FALSE))</f>
        <v/>
      </c>
      <c r="M963" s="16" t="str">
        <f>SUBSTITUTE(IFERROR(VLOOKUP($A963,'Raw - F'!$B:$X,22,FALSE),""),0,"")</f>
        <v xml:space="preserve"> </v>
      </c>
      <c r="N963" s="16" t="str">
        <f>SUBSTITUTE(IFERROR(VLOOKUP($A963,'Raw - F'!$B:$X,8,FALSE),""),0,"")</f>
        <v/>
      </c>
      <c r="O963" s="16" t="str">
        <f>SUBSTITUTE(IFERROR(VLOOKUP($A963,'Raw - F'!$B:$AA,25,FALSE),""),0,"")</f>
        <v/>
      </c>
      <c r="P963" s="16" t="str">
        <f>SUBSTITUTE(IFERROR(VLOOKUP($A963,'Raw - F'!$B:$AA,21,FALSE),""),0,"")</f>
        <v/>
      </c>
    </row>
    <row r="964" spans="1:16" x14ac:dyDescent="0.35">
      <c r="A964">
        <v>955</v>
      </c>
      <c r="B964" s="9">
        <f>IFERROR(VLOOKUP($A964,'Raw - F'!$B:$R,2,FALSE),"")</f>
        <v>44358</v>
      </c>
      <c r="C964" s="2" t="str">
        <f>IFERROR(VLOOKUP($A964,'Raw - F'!$B:$R,3,FALSE),"")</f>
        <v>SANDOWN PARK</v>
      </c>
      <c r="D964" s="2" t="str">
        <f>IFERROR(VLOOKUP($A964,'Raw - F'!$B:$R,6,FALSE),"")</f>
        <v>Hcap</v>
      </c>
      <c r="E964" s="2" t="str">
        <f>SUBSTITUTE(IFERROR(VLOOKUP($A964,'Raw - F'!$B:$O,9,FALSE),""),"0","")</f>
        <v>3yo</v>
      </c>
      <c r="F964" s="2" t="str">
        <f>SUBSTITUTE(IFERROR(VLOOKUP($A964,'Raw - F'!$B:$O,7,FALSE),""),"0","")</f>
        <v>Open</v>
      </c>
      <c r="G964" s="2">
        <f>IFERROR(IF(VLOOKUP($A964,'Raw - F'!$B:$O,11,FALSE)&gt;1,VLOOKUP($A964,'Raw - F'!$B:$O,11,FALSE),IF(VLOOKUP($A964,'Raw - F'!$B:$M,12,FALSE)&lt;&gt;"",VLOOKUP($A964,'Raw - F'!$B:$M,12,FALSE),"")),"")</f>
        <v>4</v>
      </c>
      <c r="H964" s="4" t="str">
        <f>IFERROR(VLOOKUP($A964,'Raw - F'!$B:$O,13,FALSE),"")</f>
        <v>61-80</v>
      </c>
      <c r="I964" s="2" t="str">
        <f>IFERROR(VLOOKUP($A964,'Raw - F'!$B:$O,10,FALSE),"")</f>
        <v>F</v>
      </c>
      <c r="J964" s="2" t="str">
        <f>IFERROR(VLOOKUP($A964,'Raw - F'!$B:$P,15,FALSE),"")</f>
        <v>1m</v>
      </c>
      <c r="K964" s="16" t="str">
        <f>SUBSTITUTE(IFERROR(VLOOKUP($A964,'Raw - F'!$B:$X,23,FALSE),""),0,"")</f>
        <v xml:space="preserve"> </v>
      </c>
      <c r="L964" s="22" t="str">
        <f>IF(VLOOKUP($A964,'Raw - F'!$B:$AA,24,FALSE)="","",VLOOKUP($A964,'Raw - F'!$B:$AA,24,FALSE))</f>
        <v/>
      </c>
      <c r="M964" s="16" t="str">
        <f>SUBSTITUTE(IFERROR(VLOOKUP($A964,'Raw - F'!$B:$X,22,FALSE),""),0,"")</f>
        <v xml:space="preserve"> </v>
      </c>
      <c r="N964" s="16" t="str">
        <f>SUBSTITUTE(IFERROR(VLOOKUP($A964,'Raw - F'!$B:$X,8,FALSE),""),0,"")</f>
        <v/>
      </c>
      <c r="O964" s="16" t="str">
        <f>SUBSTITUTE(IFERROR(VLOOKUP($A964,'Raw - F'!$B:$AA,25,FALSE),""),0,"")</f>
        <v/>
      </c>
      <c r="P964" s="16" t="str">
        <f>SUBSTITUTE(IFERROR(VLOOKUP($A964,'Raw - F'!$B:$AA,21,FALSE),""),0,"")</f>
        <v/>
      </c>
    </row>
    <row r="965" spans="1:16" x14ac:dyDescent="0.35">
      <c r="A965">
        <v>956</v>
      </c>
      <c r="B965" s="9">
        <f>IFERROR(VLOOKUP($A965,'Raw - F'!$B:$R,2,FALSE),"")</f>
        <v>44358</v>
      </c>
      <c r="C965" s="2" t="str">
        <f>IFERROR(VLOOKUP($A965,'Raw - F'!$B:$R,3,FALSE),"")</f>
        <v>SANDOWN PARK</v>
      </c>
      <c r="D965" s="2" t="str">
        <f>IFERROR(VLOOKUP($A965,'Raw - F'!$B:$R,6,FALSE),"")</f>
        <v>WFA</v>
      </c>
      <c r="E965" s="2" t="str">
        <f>SUBSTITUTE(IFERROR(VLOOKUP($A965,'Raw - F'!$B:$O,9,FALSE),""),"0","")</f>
        <v>2yo</v>
      </c>
      <c r="F965" s="2" t="str">
        <f>SUBSTITUTE(IFERROR(VLOOKUP($A965,'Raw - F'!$B:$O,7,FALSE),""),"0","")</f>
        <v>Mdn</v>
      </c>
      <c r="G965" s="2">
        <f>IFERROR(IF(VLOOKUP($A965,'Raw - F'!$B:$O,11,FALSE)&gt;1,VLOOKUP($A965,'Raw - F'!$B:$O,11,FALSE),IF(VLOOKUP($A965,'Raw - F'!$B:$M,12,FALSE)&lt;&gt;"",VLOOKUP($A965,'Raw - F'!$B:$M,12,FALSE),"")),"")</f>
        <v>4</v>
      </c>
      <c r="H965" s="4" t="str">
        <f>IFERROR(VLOOKUP($A965,'Raw - F'!$B:$O,13,FALSE),"")</f>
        <v>Open</v>
      </c>
      <c r="I965" s="2" t="str">
        <f>IFERROR(VLOOKUP($A965,'Raw - F'!$B:$O,10,FALSE),"")</f>
        <v>A</v>
      </c>
      <c r="J965" s="2" t="str">
        <f>IFERROR(VLOOKUP($A965,'Raw - F'!$B:$P,15,FALSE),"")</f>
        <v>7f</v>
      </c>
      <c r="K965" s="16" t="str">
        <f>SUBSTITUTE(IFERROR(VLOOKUP($A965,'Raw - F'!$B:$X,23,FALSE),""),0,"")</f>
        <v xml:space="preserve"> </v>
      </c>
      <c r="L965" s="22" t="str">
        <f>IF(VLOOKUP($A965,'Raw - F'!$B:$AA,24,FALSE)="","",VLOOKUP($A965,'Raw - F'!$B:$AA,24,FALSE))</f>
        <v/>
      </c>
      <c r="M965" s="16" t="str">
        <f>SUBSTITUTE(IFERROR(VLOOKUP($A965,'Raw - F'!$B:$X,22,FALSE),""),0,"")</f>
        <v xml:space="preserve"> </v>
      </c>
      <c r="N965" s="16" t="str">
        <f>SUBSTITUTE(IFERROR(VLOOKUP($A965,'Raw - F'!$B:$X,8,FALSE),""),0,"")</f>
        <v/>
      </c>
      <c r="O965" s="16" t="str">
        <f>SUBSTITUTE(IFERROR(VLOOKUP($A965,'Raw - F'!$B:$AA,25,FALSE),""),0,"")</f>
        <v>EBF</v>
      </c>
      <c r="P965" s="16" t="str">
        <f>SUBSTITUTE(IFERROR(VLOOKUP($A965,'Raw - F'!$B:$AA,21,FALSE),""),0,"")</f>
        <v/>
      </c>
    </row>
    <row r="966" spans="1:16" x14ac:dyDescent="0.35">
      <c r="A966">
        <v>957</v>
      </c>
      <c r="B966" s="9">
        <f>IFERROR(VLOOKUP($A966,'Raw - F'!$B:$R,2,FALSE),"")</f>
        <v>44358</v>
      </c>
      <c r="C966" s="2" t="str">
        <f>IFERROR(VLOOKUP($A966,'Raw - F'!$B:$R,3,FALSE),"")</f>
        <v>SANDOWN PARK</v>
      </c>
      <c r="D966" s="2" t="str">
        <f>IFERROR(VLOOKUP($A966,'Raw - F'!$B:$R,6,FALSE),"")</f>
        <v>WFA</v>
      </c>
      <c r="E966" s="2" t="str">
        <f>SUBSTITUTE(IFERROR(VLOOKUP($A966,'Raw - F'!$B:$O,9,FALSE),""),"0","")</f>
        <v>2yo</v>
      </c>
      <c r="F966" s="2" t="str">
        <f>SUBSTITUTE(IFERROR(VLOOKUP($A966,'Raw - F'!$B:$O,7,FALSE),""),"0","")</f>
        <v>Nov</v>
      </c>
      <c r="G966" s="2">
        <f>IFERROR(IF(VLOOKUP($A966,'Raw - F'!$B:$O,11,FALSE)&gt;1,VLOOKUP($A966,'Raw - F'!$B:$O,11,FALSE),IF(VLOOKUP($A966,'Raw - F'!$B:$M,12,FALSE)&lt;&gt;"",VLOOKUP($A966,'Raw - F'!$B:$M,12,FALSE),"")),"")</f>
        <v>4</v>
      </c>
      <c r="H966" s="4" t="str">
        <f>IFERROR(VLOOKUP($A966,'Raw - F'!$B:$O,13,FALSE),"")</f>
        <v>Open</v>
      </c>
      <c r="I966" s="2" t="str">
        <f>IFERROR(VLOOKUP($A966,'Raw - F'!$B:$O,10,FALSE),"")</f>
        <v>A</v>
      </c>
      <c r="J966" s="2" t="str">
        <f>IFERROR(VLOOKUP($A966,'Raw - F'!$B:$P,15,FALSE),"")</f>
        <v>5f</v>
      </c>
      <c r="K966" s="16" t="str">
        <f>SUBSTITUTE(IFERROR(VLOOKUP($A966,'Raw - F'!$B:$X,23,FALSE),""),0,"")</f>
        <v xml:space="preserve"> </v>
      </c>
      <c r="L966" s="22" t="str">
        <f>IF(VLOOKUP($A966,'Raw - F'!$B:$AA,24,FALSE)="","",VLOOKUP($A966,'Raw - F'!$B:$AA,24,FALSE))</f>
        <v/>
      </c>
      <c r="M966" s="16" t="str">
        <f>SUBSTITUTE(IFERROR(VLOOKUP($A966,'Raw - F'!$B:$X,22,FALSE),""),0,"")</f>
        <v xml:space="preserve"> </v>
      </c>
      <c r="N966" s="16" t="str">
        <f>SUBSTITUTE(IFERROR(VLOOKUP($A966,'Raw - F'!$B:$X,8,FALSE),""),0,"")</f>
        <v/>
      </c>
      <c r="O966" s="16" t="str">
        <f>SUBSTITUTE(IFERROR(VLOOKUP($A966,'Raw - F'!$B:$AA,25,FALSE),""),0,"")</f>
        <v>EBF</v>
      </c>
      <c r="P966" s="16" t="str">
        <f>SUBSTITUTE(IFERROR(VLOOKUP($A966,'Raw - F'!$B:$AA,21,FALSE),""),0,"")</f>
        <v/>
      </c>
    </row>
    <row r="967" spans="1:16" x14ac:dyDescent="0.35">
      <c r="A967">
        <v>958</v>
      </c>
      <c r="B967" s="9">
        <f>IFERROR(VLOOKUP($A967,'Raw - F'!$B:$R,2,FALSE),"")</f>
        <v>44358</v>
      </c>
      <c r="C967" s="2" t="str">
        <f>IFERROR(VLOOKUP($A967,'Raw - F'!$B:$R,3,FALSE),"")</f>
        <v>SANDOWN PARK</v>
      </c>
      <c r="D967" s="2" t="str">
        <f>IFERROR(VLOOKUP($A967,'Raw - F'!$B:$R,6,FALSE),"")</f>
        <v>Hcap</v>
      </c>
      <c r="E967" s="2" t="str">
        <f>SUBSTITUTE(IFERROR(VLOOKUP($A967,'Raw - F'!$B:$O,9,FALSE),""),"0","")</f>
        <v>3yo</v>
      </c>
      <c r="F967" s="2" t="str">
        <f>SUBSTITUTE(IFERROR(VLOOKUP($A967,'Raw - F'!$B:$O,7,FALSE),""),"0","")</f>
        <v>Open</v>
      </c>
      <c r="G967" s="2">
        <f>IFERROR(IF(VLOOKUP($A967,'Raw - F'!$B:$O,11,FALSE)&gt;1,VLOOKUP($A967,'Raw - F'!$B:$O,11,FALSE),IF(VLOOKUP($A967,'Raw - F'!$B:$M,12,FALSE)&lt;&gt;"",VLOOKUP($A967,'Raw - F'!$B:$M,12,FALSE),"")),"")</f>
        <v>5</v>
      </c>
      <c r="H967" s="4" t="str">
        <f>IFERROR(VLOOKUP($A967,'Raw - F'!$B:$O,13,FALSE),"")</f>
        <v>56-75</v>
      </c>
      <c r="I967" s="2" t="str">
        <f>IFERROR(VLOOKUP($A967,'Raw - F'!$B:$O,10,FALSE),"")</f>
        <v>A</v>
      </c>
      <c r="J967" s="2" t="str">
        <f>IFERROR(VLOOKUP($A967,'Raw - F'!$B:$P,15,FALSE),"")</f>
        <v>7f</v>
      </c>
      <c r="K967" s="16" t="str">
        <f>SUBSTITUTE(IFERROR(VLOOKUP($A967,'Raw - F'!$B:$X,23,FALSE),""),0,"")</f>
        <v xml:space="preserve"> </v>
      </c>
      <c r="L967" s="22" t="str">
        <f>IF(VLOOKUP($A967,'Raw - F'!$B:$AA,24,FALSE)="","",VLOOKUP($A967,'Raw - F'!$B:$AA,24,FALSE))</f>
        <v/>
      </c>
      <c r="M967" s="16" t="str">
        <f>SUBSTITUTE(IFERROR(VLOOKUP($A967,'Raw - F'!$B:$X,22,FALSE),""),0,"")</f>
        <v xml:space="preserve"> </v>
      </c>
      <c r="N967" s="16" t="str">
        <f>SUBSTITUTE(IFERROR(VLOOKUP($A967,'Raw - F'!$B:$X,8,FALSE),""),0,"")</f>
        <v/>
      </c>
      <c r="O967" s="16" t="str">
        <f>SUBSTITUTE(IFERROR(VLOOKUP($A967,'Raw - F'!$B:$AA,25,FALSE),""),0,"")</f>
        <v/>
      </c>
      <c r="P967" s="16" t="str">
        <f>SUBSTITUTE(IFERROR(VLOOKUP($A967,'Raw - F'!$B:$AA,21,FALSE),""),0,"")</f>
        <v/>
      </c>
    </row>
    <row r="968" spans="1:16" x14ac:dyDescent="0.35">
      <c r="A968">
        <v>959</v>
      </c>
      <c r="B968" s="9">
        <f>IFERROR(VLOOKUP($A968,'Raw - F'!$B:$R,2,FALSE),"")</f>
        <v>44358</v>
      </c>
      <c r="C968" s="2" t="str">
        <f>IFERROR(VLOOKUP($A968,'Raw - F'!$B:$R,3,FALSE),"")</f>
        <v>SANDOWN PARK</v>
      </c>
      <c r="D968" s="2" t="str">
        <f>IFERROR(VLOOKUP($A968,'Raw - F'!$B:$R,6,FALSE),"")</f>
        <v>Hcap</v>
      </c>
      <c r="E968" s="2" t="str">
        <f>SUBSTITUTE(IFERROR(VLOOKUP($A968,'Raw - F'!$B:$O,9,FALSE),""),"0","")</f>
        <v>3yo</v>
      </c>
      <c r="F968" s="2" t="str">
        <f>SUBSTITUTE(IFERROR(VLOOKUP($A968,'Raw - F'!$B:$O,7,FALSE),""),"0","")</f>
        <v>Open</v>
      </c>
      <c r="G968" s="2">
        <f>IFERROR(IF(VLOOKUP($A968,'Raw - F'!$B:$O,11,FALSE)&gt;1,VLOOKUP($A968,'Raw - F'!$B:$O,11,FALSE),IF(VLOOKUP($A968,'Raw - F'!$B:$M,12,FALSE)&lt;&gt;"",VLOOKUP($A968,'Raw - F'!$B:$M,12,FALSE),"")),"")</f>
        <v>5</v>
      </c>
      <c r="H968" s="4" t="str">
        <f>IFERROR(VLOOKUP($A968,'Raw - F'!$B:$O,13,FALSE),"")</f>
        <v>51-70</v>
      </c>
      <c r="I968" s="2" t="str">
        <f>IFERROR(VLOOKUP($A968,'Raw - F'!$B:$O,10,FALSE),"")</f>
        <v>A</v>
      </c>
      <c r="J968" s="2" t="str">
        <f>IFERROR(VLOOKUP($A968,'Raw - F'!$B:$P,15,FALSE),"")</f>
        <v>1m 6f</v>
      </c>
      <c r="K968" s="16" t="str">
        <f>SUBSTITUTE(IFERROR(VLOOKUP($A968,'Raw - F'!$B:$X,23,FALSE),""),0,"")</f>
        <v xml:space="preserve"> </v>
      </c>
      <c r="L968" s="22" t="str">
        <f>IF(VLOOKUP($A968,'Raw - F'!$B:$AA,24,FALSE)="","",VLOOKUP($A968,'Raw - F'!$B:$AA,24,FALSE))</f>
        <v/>
      </c>
      <c r="M968" s="16" t="str">
        <f>SUBSTITUTE(IFERROR(VLOOKUP($A968,'Raw - F'!$B:$X,22,FALSE),""),0,"")</f>
        <v xml:space="preserve"> </v>
      </c>
      <c r="N968" s="16" t="str">
        <f>SUBSTITUTE(IFERROR(VLOOKUP($A968,'Raw - F'!$B:$X,8,FALSE),""),0,"")</f>
        <v/>
      </c>
      <c r="O968" s="16" t="str">
        <f>SUBSTITUTE(IFERROR(VLOOKUP($A968,'Raw - F'!$B:$AA,25,FALSE),""),0,"")</f>
        <v/>
      </c>
      <c r="P968" s="16" t="str">
        <f>SUBSTITUTE(IFERROR(VLOOKUP($A968,'Raw - F'!$B:$AA,21,FALSE),""),0,"")</f>
        <v/>
      </c>
    </row>
    <row r="969" spans="1:16" x14ac:dyDescent="0.35">
      <c r="A969">
        <v>960</v>
      </c>
      <c r="B969" s="9">
        <f>IFERROR(VLOOKUP($A969,'Raw - F'!$B:$R,2,FALSE),"")</f>
        <v>44358</v>
      </c>
      <c r="C969" s="2" t="str">
        <f>IFERROR(VLOOKUP($A969,'Raw - F'!$B:$R,3,FALSE),"")</f>
        <v>YORK</v>
      </c>
      <c r="D969" s="2" t="str">
        <f>IFERROR(VLOOKUP($A969,'Raw - F'!$B:$R,6,FALSE),"")</f>
        <v>WFA</v>
      </c>
      <c r="E969" s="2" t="str">
        <f>SUBSTITUTE(IFERROR(VLOOKUP($A969,'Raw - F'!$B:$O,9,FALSE),""),"0","")</f>
        <v>3yo+</v>
      </c>
      <c r="F969" s="2" t="str">
        <f>SUBSTITUTE(IFERROR(VLOOKUP($A969,'Raw - F'!$B:$O,7,FALSE),""),"0","")</f>
        <v>Open</v>
      </c>
      <c r="G969" s="2" t="str">
        <f>IFERROR(IF(VLOOKUP($A969,'Raw - F'!$B:$O,11,FALSE)&gt;1,VLOOKUP($A969,'Raw - F'!$B:$O,11,FALSE),IF(VLOOKUP($A969,'Raw - F'!$B:$M,12,FALSE)&lt;&gt;"",VLOOKUP($A969,'Raw - F'!$B:$M,12,FALSE),"")),"")</f>
        <v>1(Lstd)</v>
      </c>
      <c r="H969" s="4" t="str">
        <f>IFERROR(VLOOKUP($A969,'Raw - F'!$B:$O,13,FALSE),"")</f>
        <v>Open</v>
      </c>
      <c r="I969" s="2" t="str">
        <f>IFERROR(VLOOKUP($A969,'Raw - F'!$B:$O,10,FALSE),"")</f>
        <v>A</v>
      </c>
      <c r="J969" s="2" t="str">
        <f>IFERROR(VLOOKUP($A969,'Raw - F'!$B:$P,15,FALSE),"")</f>
        <v>1m</v>
      </c>
      <c r="K969" s="16" t="str">
        <f>SUBSTITUTE(IFERROR(VLOOKUP($A969,'Raw - F'!$B:$X,23,FALSE),""),0,"")</f>
        <v xml:space="preserve"> </v>
      </c>
      <c r="L969" s="22" t="str">
        <f>IF(VLOOKUP($A969,'Raw - F'!$B:$AA,24,FALSE)="","",VLOOKUP($A969,'Raw - F'!$B:$AA,24,FALSE))</f>
        <v/>
      </c>
      <c r="M969" s="16" t="str">
        <f>SUBSTITUTE(IFERROR(VLOOKUP($A969,'Raw - F'!$B:$X,22,FALSE),""),0,"")</f>
        <v xml:space="preserve"> </v>
      </c>
      <c r="N969" s="16" t="str">
        <f>SUBSTITUTE(IFERROR(VLOOKUP($A969,'Raw - F'!$B:$X,8,FALSE),""),0,"")</f>
        <v/>
      </c>
      <c r="O969" s="16" t="str">
        <f>SUBSTITUTE(IFERROR(VLOOKUP($A969,'Raw - F'!$B:$AA,25,FALSE),""),0,"")</f>
        <v/>
      </c>
      <c r="P969" s="16" t="str">
        <f>SUBSTITUTE(IFERROR(VLOOKUP($A969,'Raw - F'!$B:$AA,21,FALSE),""),0,"")</f>
        <v/>
      </c>
    </row>
    <row r="970" spans="1:16" x14ac:dyDescent="0.35">
      <c r="A970">
        <v>961</v>
      </c>
      <c r="B970" s="9">
        <f>IFERROR(VLOOKUP($A970,'Raw - F'!$B:$R,2,FALSE),"")</f>
        <v>44358</v>
      </c>
      <c r="C970" s="2" t="str">
        <f>IFERROR(VLOOKUP($A970,'Raw - F'!$B:$R,3,FALSE),"")</f>
        <v>YORK</v>
      </c>
      <c r="D970" s="2" t="str">
        <f>IFERROR(VLOOKUP($A970,'Raw - F'!$B:$R,6,FALSE),"")</f>
        <v>Hcap</v>
      </c>
      <c r="E970" s="2" t="str">
        <f>SUBSTITUTE(IFERROR(VLOOKUP($A970,'Raw - F'!$B:$O,9,FALSE),""),"0","")</f>
        <v>3yo+</v>
      </c>
      <c r="F970" s="2" t="str">
        <f>SUBSTITUTE(IFERROR(VLOOKUP($A970,'Raw - F'!$B:$O,7,FALSE),""),"0","")</f>
        <v>Open</v>
      </c>
      <c r="G970" s="2">
        <f>IFERROR(IF(VLOOKUP($A970,'Raw - F'!$B:$O,11,FALSE)&gt;1,VLOOKUP($A970,'Raw - F'!$B:$O,11,FALSE),IF(VLOOKUP($A970,'Raw - F'!$B:$M,12,FALSE)&lt;&gt;"",VLOOKUP($A970,'Raw - F'!$B:$M,12,FALSE),"")),"")</f>
        <v>2</v>
      </c>
      <c r="H970" s="4" t="str">
        <f>IFERROR(VLOOKUP($A970,'Raw - F'!$B:$O,13,FALSE),"")</f>
        <v>81-100</v>
      </c>
      <c r="I970" s="2" t="str">
        <f>IFERROR(VLOOKUP($A970,'Raw - F'!$B:$O,10,FALSE),"")</f>
        <v>F</v>
      </c>
      <c r="J970" s="2" t="str">
        <f>IFERROR(VLOOKUP($A970,'Raw - F'!$B:$P,15,FALSE),"")</f>
        <v>6f</v>
      </c>
      <c r="K970" s="16" t="str">
        <f>SUBSTITUTE(IFERROR(VLOOKUP($A970,'Raw - F'!$B:$X,23,FALSE),""),0,"")</f>
        <v xml:space="preserve"> </v>
      </c>
      <c r="L970" s="22" t="str">
        <f>IF(VLOOKUP($A970,'Raw - F'!$B:$AA,24,FALSE)="","",VLOOKUP($A970,'Raw - F'!$B:$AA,24,FALSE))</f>
        <v/>
      </c>
      <c r="M970" s="16" t="str">
        <f>SUBSTITUTE(IFERROR(VLOOKUP($A970,'Raw - F'!$B:$X,22,FALSE),""),0,"")</f>
        <v xml:space="preserve"> </v>
      </c>
      <c r="N970" s="16" t="str">
        <f>SUBSTITUTE(IFERROR(VLOOKUP($A970,'Raw - F'!$B:$X,8,FALSE),""),0,"")</f>
        <v/>
      </c>
      <c r="O970" s="16" t="str">
        <f>SUBSTITUTE(IFERROR(VLOOKUP($A970,'Raw - F'!$B:$AA,25,FALSE),""),0,"")</f>
        <v>EBF</v>
      </c>
      <c r="P970" s="16" t="str">
        <f>SUBSTITUTE(IFERROR(VLOOKUP($A970,'Raw - F'!$B:$AA,21,FALSE),""),0,"")</f>
        <v/>
      </c>
    </row>
    <row r="971" spans="1:16" x14ac:dyDescent="0.35">
      <c r="A971">
        <v>962</v>
      </c>
      <c r="B971" s="9">
        <f>IFERROR(VLOOKUP($A971,'Raw - F'!$B:$R,2,FALSE),"")</f>
        <v>44358</v>
      </c>
      <c r="C971" s="2" t="str">
        <f>IFERROR(VLOOKUP($A971,'Raw - F'!$B:$R,3,FALSE),"")</f>
        <v>YORK</v>
      </c>
      <c r="D971" s="2" t="str">
        <f>IFERROR(VLOOKUP($A971,'Raw - F'!$B:$R,6,FALSE),"")</f>
        <v>WFA</v>
      </c>
      <c r="E971" s="2" t="str">
        <f>SUBSTITUTE(IFERROR(VLOOKUP($A971,'Raw - F'!$B:$O,9,FALSE),""),"0","")</f>
        <v>2yo</v>
      </c>
      <c r="F971" s="2" t="str">
        <f>SUBSTITUTE(IFERROR(VLOOKUP($A971,'Raw - F'!$B:$O,7,FALSE),""),"0","")</f>
        <v>Open</v>
      </c>
      <c r="G971" s="2">
        <f>IFERROR(IF(VLOOKUP($A971,'Raw - F'!$B:$O,11,FALSE)&gt;1,VLOOKUP($A971,'Raw - F'!$B:$O,11,FALSE),IF(VLOOKUP($A971,'Raw - F'!$B:$M,12,FALSE)&lt;&gt;"",VLOOKUP($A971,'Raw - F'!$B:$M,12,FALSE),"")),"")</f>
        <v>3</v>
      </c>
      <c r="H971" s="4" t="str">
        <f>IFERROR(VLOOKUP($A971,'Raw - F'!$B:$O,13,FALSE),"")</f>
        <v>Open</v>
      </c>
      <c r="I971" s="2" t="str">
        <f>IFERROR(VLOOKUP($A971,'Raw - F'!$B:$O,10,FALSE),"")</f>
        <v>A</v>
      </c>
      <c r="J971" s="2" t="str">
        <f>IFERROR(VLOOKUP($A971,'Raw - F'!$B:$P,15,FALSE),"")</f>
        <v>6f</v>
      </c>
      <c r="K971" s="16" t="str">
        <f>SUBSTITUTE(IFERROR(VLOOKUP($A971,'Raw - F'!$B:$X,23,FALSE),""),0,"")</f>
        <v xml:space="preserve"> </v>
      </c>
      <c r="L971" s="22" t="str">
        <f>IF(VLOOKUP($A971,'Raw - F'!$B:$AA,24,FALSE)="","",VLOOKUP($A971,'Raw - F'!$B:$AA,24,FALSE))</f>
        <v/>
      </c>
      <c r="M971" s="16" t="str">
        <f>SUBSTITUTE(IFERROR(VLOOKUP($A971,'Raw - F'!$B:$X,22,FALSE),""),0,"")</f>
        <v>Seller</v>
      </c>
      <c r="N971" s="16" t="str">
        <f>SUBSTITUTE(IFERROR(VLOOKUP($A971,'Raw - F'!$B:$X,8,FALSE),""),0,"")</f>
        <v/>
      </c>
      <c r="O971" s="16" t="str">
        <f>SUBSTITUTE(IFERROR(VLOOKUP($A971,'Raw - F'!$B:$AA,25,FALSE),""),0,"")</f>
        <v/>
      </c>
      <c r="P971" s="16" t="str">
        <f>SUBSTITUTE(IFERROR(VLOOKUP($A971,'Raw - F'!$B:$AA,21,FALSE),""),0,"")</f>
        <v/>
      </c>
    </row>
    <row r="972" spans="1:16" x14ac:dyDescent="0.35">
      <c r="A972">
        <v>963</v>
      </c>
      <c r="B972" s="9">
        <f>IFERROR(VLOOKUP($A972,'Raw - F'!$B:$R,2,FALSE),"")</f>
        <v>44358</v>
      </c>
      <c r="C972" s="2" t="str">
        <f>IFERROR(VLOOKUP($A972,'Raw - F'!$B:$R,3,FALSE),"")</f>
        <v>YORK</v>
      </c>
      <c r="D972" s="2" t="str">
        <f>IFERROR(VLOOKUP($A972,'Raw - F'!$B:$R,6,FALSE),"")</f>
        <v>Hcap</v>
      </c>
      <c r="E972" s="2" t="str">
        <f>SUBSTITUTE(IFERROR(VLOOKUP($A972,'Raw - F'!$B:$O,9,FALSE),""),"0","")</f>
        <v>4yo+</v>
      </c>
      <c r="F972" s="2" t="str">
        <f>SUBSTITUTE(IFERROR(VLOOKUP($A972,'Raw - F'!$B:$O,7,FALSE),""),"0","")</f>
        <v>Open</v>
      </c>
      <c r="G972" s="2">
        <f>IFERROR(IF(VLOOKUP($A972,'Raw - F'!$B:$O,11,FALSE)&gt;1,VLOOKUP($A972,'Raw - F'!$B:$O,11,FALSE),IF(VLOOKUP($A972,'Raw - F'!$B:$M,12,FALSE)&lt;&gt;"",VLOOKUP($A972,'Raw - F'!$B:$M,12,FALSE),"")),"")</f>
        <v>4</v>
      </c>
      <c r="H972" s="4" t="str">
        <f>IFERROR(VLOOKUP($A972,'Raw - F'!$B:$O,13,FALSE),"")</f>
        <v>61-80</v>
      </c>
      <c r="I972" s="2" t="str">
        <f>IFERROR(VLOOKUP($A972,'Raw - F'!$B:$O,10,FALSE),"")</f>
        <v>A</v>
      </c>
      <c r="J972" s="2" t="str">
        <f>IFERROR(VLOOKUP($A972,'Raw - F'!$B:$P,15,FALSE),"")</f>
        <v>1m 2f</v>
      </c>
      <c r="K972" s="16" t="str">
        <f>SUBSTITUTE(IFERROR(VLOOKUP($A972,'Raw - F'!$B:$X,23,FALSE),""),0,"")</f>
        <v xml:space="preserve"> </v>
      </c>
      <c r="L972" s="22" t="str">
        <f>IF(VLOOKUP($A972,'Raw - F'!$B:$AA,24,FALSE)="","",VLOOKUP($A972,'Raw - F'!$B:$AA,24,FALSE))</f>
        <v/>
      </c>
      <c r="M972" s="16" t="str">
        <f>SUBSTITUTE(IFERROR(VLOOKUP($A972,'Raw - F'!$B:$X,22,FALSE),""),0,"")</f>
        <v xml:space="preserve"> </v>
      </c>
      <c r="N972" s="16" t="str">
        <f>SUBSTITUTE(IFERROR(VLOOKUP($A972,'Raw - F'!$B:$X,8,FALSE),""),0,"")</f>
        <v/>
      </c>
      <c r="O972" s="16" t="str">
        <f>SUBSTITUTE(IFERROR(VLOOKUP($A972,'Raw - F'!$B:$AA,25,FALSE),""),0,"")</f>
        <v/>
      </c>
      <c r="P972" s="16" t="str">
        <f>SUBSTITUTE(IFERROR(VLOOKUP($A972,'Raw - F'!$B:$AA,21,FALSE),""),0,"")</f>
        <v/>
      </c>
    </row>
    <row r="973" spans="1:16" x14ac:dyDescent="0.35">
      <c r="A973">
        <v>964</v>
      </c>
      <c r="B973" s="9">
        <f>IFERROR(VLOOKUP($A973,'Raw - F'!$B:$R,2,FALSE),"")</f>
        <v>44358</v>
      </c>
      <c r="C973" s="2" t="str">
        <f>IFERROR(VLOOKUP($A973,'Raw - F'!$B:$R,3,FALSE),"")</f>
        <v>YORK</v>
      </c>
      <c r="D973" s="2" t="str">
        <f>IFERROR(VLOOKUP($A973,'Raw - F'!$B:$R,6,FALSE),"")</f>
        <v>WFA</v>
      </c>
      <c r="E973" s="2" t="str">
        <f>SUBSTITUTE(IFERROR(VLOOKUP($A973,'Raw - F'!$B:$O,9,FALSE),""),"0","")</f>
        <v>2yo</v>
      </c>
      <c r="F973" s="2" t="str">
        <f>SUBSTITUTE(IFERROR(VLOOKUP($A973,'Raw - F'!$B:$O,7,FALSE),""),"0","")</f>
        <v>Nov</v>
      </c>
      <c r="G973" s="2">
        <f>IFERROR(IF(VLOOKUP($A973,'Raw - F'!$B:$O,11,FALSE)&gt;1,VLOOKUP($A973,'Raw - F'!$B:$O,11,FALSE),IF(VLOOKUP($A973,'Raw - F'!$B:$M,12,FALSE)&lt;&gt;"",VLOOKUP($A973,'Raw - F'!$B:$M,12,FALSE),"")),"")</f>
        <v>3</v>
      </c>
      <c r="H973" s="4" t="str">
        <f>IFERROR(VLOOKUP($A973,'Raw - F'!$B:$O,13,FALSE),"")</f>
        <v>Open</v>
      </c>
      <c r="I973" s="2" t="str">
        <f>IFERROR(VLOOKUP($A973,'Raw - F'!$B:$O,10,FALSE),"")</f>
        <v>A</v>
      </c>
      <c r="J973" s="2" t="str">
        <f>IFERROR(VLOOKUP($A973,'Raw - F'!$B:$P,15,FALSE),"")</f>
        <v>5f</v>
      </c>
      <c r="K973" s="16" t="str">
        <f>SUBSTITUTE(IFERROR(VLOOKUP($A973,'Raw - F'!$B:$X,23,FALSE),""),0,"")</f>
        <v xml:space="preserve"> </v>
      </c>
      <c r="L973" s="22" t="str">
        <f>IF(VLOOKUP($A973,'Raw - F'!$B:$AA,24,FALSE)="","",VLOOKUP($A973,'Raw - F'!$B:$AA,24,FALSE))</f>
        <v/>
      </c>
      <c r="M973" s="16" t="str">
        <f>SUBSTITUTE(IFERROR(VLOOKUP($A973,'Raw - F'!$B:$X,22,FALSE),""),0,"")</f>
        <v xml:space="preserve"> </v>
      </c>
      <c r="N973" s="16" t="str">
        <f>SUBSTITUTE(IFERROR(VLOOKUP($A973,'Raw - F'!$B:$X,8,FALSE),""),0,"")</f>
        <v/>
      </c>
      <c r="O973" s="16" t="str">
        <f>SUBSTITUTE(IFERROR(VLOOKUP($A973,'Raw - F'!$B:$AA,25,FALSE),""),0,"")</f>
        <v>EBF</v>
      </c>
      <c r="P973" s="16" t="str">
        <f>SUBSTITUTE(IFERROR(VLOOKUP($A973,'Raw - F'!$B:$AA,21,FALSE),""),0,"")</f>
        <v/>
      </c>
    </row>
    <row r="974" spans="1:16" x14ac:dyDescent="0.35">
      <c r="A974">
        <v>965</v>
      </c>
      <c r="B974" s="9">
        <f>IFERROR(VLOOKUP($A974,'Raw - F'!$B:$R,2,FALSE),"")</f>
        <v>44358</v>
      </c>
      <c r="C974" s="2" t="str">
        <f>IFERROR(VLOOKUP($A974,'Raw - F'!$B:$R,3,FALSE),"")</f>
        <v>YORK</v>
      </c>
      <c r="D974" s="2" t="str">
        <f>IFERROR(VLOOKUP($A974,'Raw - F'!$B:$R,6,FALSE),"")</f>
        <v>Hcap</v>
      </c>
      <c r="E974" s="2" t="str">
        <f>SUBSTITUTE(IFERROR(VLOOKUP($A974,'Raw - F'!$B:$O,9,FALSE),""),"0","")</f>
        <v>4yo+</v>
      </c>
      <c r="F974" s="2" t="str">
        <f>SUBSTITUTE(IFERROR(VLOOKUP($A974,'Raw - F'!$B:$O,7,FALSE),""),"0","")</f>
        <v>Open</v>
      </c>
      <c r="G974" s="2">
        <f>IFERROR(IF(VLOOKUP($A974,'Raw - F'!$B:$O,11,FALSE)&gt;1,VLOOKUP($A974,'Raw - F'!$B:$O,11,FALSE),IF(VLOOKUP($A974,'Raw - F'!$B:$M,12,FALSE)&lt;&gt;"",VLOOKUP($A974,'Raw - F'!$B:$M,12,FALSE),"")),"")</f>
        <v>4</v>
      </c>
      <c r="H974" s="4" t="str">
        <f>IFERROR(VLOOKUP($A974,'Raw - F'!$B:$O,13,FALSE),"")</f>
        <v>61-80</v>
      </c>
      <c r="I974" s="2" t="str">
        <f>IFERROR(VLOOKUP($A974,'Raw - F'!$B:$O,10,FALSE),"")</f>
        <v>A</v>
      </c>
      <c r="J974" s="2" t="str">
        <f>IFERROR(VLOOKUP($A974,'Raw - F'!$B:$P,15,FALSE),"")</f>
        <v>1m 4f</v>
      </c>
      <c r="K974" s="16" t="str">
        <f>SUBSTITUTE(IFERROR(VLOOKUP($A974,'Raw - F'!$B:$X,23,FALSE),""),0,"")</f>
        <v xml:space="preserve"> </v>
      </c>
      <c r="L974" s="22" t="str">
        <f>IF(VLOOKUP($A974,'Raw - F'!$B:$AA,24,FALSE)="","",VLOOKUP($A974,'Raw - F'!$B:$AA,24,FALSE))</f>
        <v/>
      </c>
      <c r="M974" s="16" t="str">
        <f>SUBSTITUTE(IFERROR(VLOOKUP($A974,'Raw - F'!$B:$X,22,FALSE),""),0,"")</f>
        <v xml:space="preserve"> </v>
      </c>
      <c r="N974" s="16" t="str">
        <f>SUBSTITUTE(IFERROR(VLOOKUP($A974,'Raw - F'!$B:$X,8,FALSE),""),0,"")</f>
        <v/>
      </c>
      <c r="O974" s="16" t="str">
        <f>SUBSTITUTE(IFERROR(VLOOKUP($A974,'Raw - F'!$B:$AA,25,FALSE),""),0,"")</f>
        <v/>
      </c>
      <c r="P974" s="16" t="str">
        <f>SUBSTITUTE(IFERROR(VLOOKUP($A974,'Raw - F'!$B:$AA,21,FALSE),""),0,"")</f>
        <v>App</v>
      </c>
    </row>
    <row r="975" spans="1:16" x14ac:dyDescent="0.35">
      <c r="A975">
        <v>966</v>
      </c>
      <c r="B975" s="9">
        <f>IFERROR(VLOOKUP($A975,'Raw - F'!$B:$R,2,FALSE),"")</f>
        <v>44358</v>
      </c>
      <c r="C975" s="2" t="str">
        <f>IFERROR(VLOOKUP($A975,'Raw - F'!$B:$R,3,FALSE),"")</f>
        <v>YORK</v>
      </c>
      <c r="D975" s="2" t="str">
        <f>IFERROR(VLOOKUP($A975,'Raw - F'!$B:$R,6,FALSE),"")</f>
        <v>Hcap</v>
      </c>
      <c r="E975" s="2" t="str">
        <f>SUBSTITUTE(IFERROR(VLOOKUP($A975,'Raw - F'!$B:$O,9,FALSE),""),"0","")</f>
        <v>4yo+</v>
      </c>
      <c r="F975" s="2" t="str">
        <f>SUBSTITUTE(IFERROR(VLOOKUP($A975,'Raw - F'!$B:$O,7,FALSE),""),"0","")</f>
        <v>Open</v>
      </c>
      <c r="G975" s="2">
        <f>IFERROR(IF(VLOOKUP($A975,'Raw - F'!$B:$O,11,FALSE)&gt;1,VLOOKUP($A975,'Raw - F'!$B:$O,11,FALSE),IF(VLOOKUP($A975,'Raw - F'!$B:$M,12,FALSE)&lt;&gt;"",VLOOKUP($A975,'Raw - F'!$B:$M,12,FALSE),"")),"")</f>
        <v>3</v>
      </c>
      <c r="H975" s="4" t="str">
        <f>IFERROR(VLOOKUP($A975,'Raw - F'!$B:$O,13,FALSE),"")</f>
        <v>71-90</v>
      </c>
      <c r="I975" s="2" t="str">
        <f>IFERROR(VLOOKUP($A975,'Raw - F'!$B:$O,10,FALSE),"")</f>
        <v>A</v>
      </c>
      <c r="J975" s="2" t="str">
        <f>IFERROR(VLOOKUP($A975,'Raw - F'!$B:$P,15,FALSE),"")</f>
        <v>7f</v>
      </c>
      <c r="K975" s="16" t="str">
        <f>SUBSTITUTE(IFERROR(VLOOKUP($A975,'Raw - F'!$B:$X,23,FALSE),""),0,"")</f>
        <v xml:space="preserve"> </v>
      </c>
      <c r="L975" s="22" t="str">
        <f>IF(VLOOKUP($A975,'Raw - F'!$B:$AA,24,FALSE)="","",VLOOKUP($A975,'Raw - F'!$B:$AA,24,FALSE))</f>
        <v/>
      </c>
      <c r="M975" s="16" t="str">
        <f>SUBSTITUTE(IFERROR(VLOOKUP($A975,'Raw - F'!$B:$X,22,FALSE),""),0,"")</f>
        <v xml:space="preserve"> </v>
      </c>
      <c r="N975" s="16" t="str">
        <f>SUBSTITUTE(IFERROR(VLOOKUP($A975,'Raw - F'!$B:$X,8,FALSE),""),0,"")</f>
        <v/>
      </c>
      <c r="O975" s="16" t="str">
        <f>SUBSTITUTE(IFERROR(VLOOKUP($A975,'Raw - F'!$B:$AA,25,FALSE),""),0,"")</f>
        <v/>
      </c>
      <c r="P975" s="16" t="str">
        <f>SUBSTITUTE(IFERROR(VLOOKUP($A975,'Raw - F'!$B:$AA,21,FALSE),""),0,"")</f>
        <v/>
      </c>
    </row>
    <row r="976" spans="1:16" x14ac:dyDescent="0.35">
      <c r="A976">
        <v>967</v>
      </c>
      <c r="B976" s="9">
        <f>IFERROR(VLOOKUP($A976,'Raw - F'!$B:$R,2,FALSE),"")</f>
        <v>44359</v>
      </c>
      <c r="C976" s="2" t="str">
        <f>IFERROR(VLOOKUP($A976,'Raw - F'!$B:$R,3,FALSE),"")</f>
        <v>BATH</v>
      </c>
      <c r="D976" s="2" t="str">
        <f>IFERROR(VLOOKUP($A976,'Raw - F'!$B:$R,6,FALSE),"")</f>
        <v>Hcap</v>
      </c>
      <c r="E976" s="2" t="str">
        <f>SUBSTITUTE(IFERROR(VLOOKUP($A976,'Raw - F'!$B:$O,9,FALSE),""),"0","")</f>
        <v>4yo+</v>
      </c>
      <c r="F976" s="2" t="str">
        <f>SUBSTITUTE(IFERROR(VLOOKUP($A976,'Raw - F'!$B:$O,7,FALSE),""),"0","")</f>
        <v>Open</v>
      </c>
      <c r="G976" s="2">
        <f>IFERROR(IF(VLOOKUP($A976,'Raw - F'!$B:$O,11,FALSE)&gt;1,VLOOKUP($A976,'Raw - F'!$B:$O,11,FALSE),IF(VLOOKUP($A976,'Raw - F'!$B:$M,12,FALSE)&lt;&gt;"",VLOOKUP($A976,'Raw - F'!$B:$M,12,FALSE),"")),"")</f>
        <v>5</v>
      </c>
      <c r="H976" s="4" t="str">
        <f>IFERROR(VLOOKUP($A976,'Raw - F'!$B:$O,13,FALSE),"")</f>
        <v>51-70</v>
      </c>
      <c r="I976" s="2" t="str">
        <f>IFERROR(VLOOKUP($A976,'Raw - F'!$B:$O,10,FALSE),"")</f>
        <v>A</v>
      </c>
      <c r="J976" s="2" t="str">
        <f>IFERROR(VLOOKUP($A976,'Raw - F'!$B:$P,15,FALSE),"")</f>
        <v>1m</v>
      </c>
      <c r="K976" s="16" t="str">
        <f>SUBSTITUTE(IFERROR(VLOOKUP($A976,'Raw - F'!$B:$X,23,FALSE),""),0,"")</f>
        <v xml:space="preserve"> </v>
      </c>
      <c r="L976" s="22" t="str">
        <f>IF(VLOOKUP($A976,'Raw - F'!$B:$AA,24,FALSE)="","",VLOOKUP($A976,'Raw - F'!$B:$AA,24,FALSE))</f>
        <v/>
      </c>
      <c r="M976" s="16" t="str">
        <f>SUBSTITUTE(IFERROR(VLOOKUP($A976,'Raw - F'!$B:$X,22,FALSE),""),0,"")</f>
        <v xml:space="preserve"> </v>
      </c>
      <c r="N976" s="16" t="str">
        <f>SUBSTITUTE(IFERROR(VLOOKUP($A976,'Raw - F'!$B:$X,8,FALSE),""),0,"")</f>
        <v/>
      </c>
      <c r="O976" s="16" t="str">
        <f>SUBSTITUTE(IFERROR(VLOOKUP($A976,'Raw - F'!$B:$AA,25,FALSE),""),0,"")</f>
        <v/>
      </c>
      <c r="P976" s="16" t="str">
        <f>SUBSTITUTE(IFERROR(VLOOKUP($A976,'Raw - F'!$B:$AA,21,FALSE),""),0,"")</f>
        <v/>
      </c>
    </row>
    <row r="977" spans="1:16" x14ac:dyDescent="0.35">
      <c r="A977">
        <v>968</v>
      </c>
      <c r="B977" s="9">
        <f>IFERROR(VLOOKUP($A977,'Raw - F'!$B:$R,2,FALSE),"")</f>
        <v>44359</v>
      </c>
      <c r="C977" s="2" t="str">
        <f>IFERROR(VLOOKUP($A977,'Raw - F'!$B:$R,3,FALSE),"")</f>
        <v>BATH</v>
      </c>
      <c r="D977" s="2" t="str">
        <f>IFERROR(VLOOKUP($A977,'Raw - F'!$B:$R,6,FALSE),"")</f>
        <v>Hcap</v>
      </c>
      <c r="E977" s="2" t="str">
        <f>SUBSTITUTE(IFERROR(VLOOKUP($A977,'Raw - F'!$B:$O,9,FALSE),""),"0","")</f>
        <v>3yo+</v>
      </c>
      <c r="F977" s="2" t="str">
        <f>SUBSTITUTE(IFERROR(VLOOKUP($A977,'Raw - F'!$B:$O,7,FALSE),""),"0","")</f>
        <v>Open</v>
      </c>
      <c r="G977" s="2">
        <f>IFERROR(IF(VLOOKUP($A977,'Raw - F'!$B:$O,11,FALSE)&gt;1,VLOOKUP($A977,'Raw - F'!$B:$O,11,FALSE),IF(VLOOKUP($A977,'Raw - F'!$B:$M,12,FALSE)&lt;&gt;"",VLOOKUP($A977,'Raw - F'!$B:$M,12,FALSE),"")),"")</f>
        <v>4</v>
      </c>
      <c r="H977" s="4" t="str">
        <f>IFERROR(VLOOKUP($A977,'Raw - F'!$B:$O,13,FALSE),"")</f>
        <v>61-80</v>
      </c>
      <c r="I977" s="2" t="str">
        <f>IFERROR(VLOOKUP($A977,'Raw - F'!$B:$O,10,FALSE),"")</f>
        <v>A</v>
      </c>
      <c r="J977" s="2" t="str">
        <f>IFERROR(VLOOKUP($A977,'Raw - F'!$B:$P,15,FALSE),"")</f>
        <v>6f</v>
      </c>
      <c r="K977" s="16" t="str">
        <f>SUBSTITUTE(IFERROR(VLOOKUP($A977,'Raw - F'!$B:$X,23,FALSE),""),0,"")</f>
        <v xml:space="preserve"> </v>
      </c>
      <c r="L977" s="22" t="str">
        <f>IF(VLOOKUP($A977,'Raw - F'!$B:$AA,24,FALSE)="","",VLOOKUP($A977,'Raw - F'!$B:$AA,24,FALSE))</f>
        <v/>
      </c>
      <c r="M977" s="16" t="str">
        <f>SUBSTITUTE(IFERROR(VLOOKUP($A977,'Raw - F'!$B:$X,22,FALSE),""),0,"")</f>
        <v xml:space="preserve"> </v>
      </c>
      <c r="N977" s="16" t="str">
        <f>SUBSTITUTE(IFERROR(VLOOKUP($A977,'Raw - F'!$B:$X,8,FALSE),""),0,"")</f>
        <v/>
      </c>
      <c r="O977" s="16" t="str">
        <f>SUBSTITUTE(IFERROR(VLOOKUP($A977,'Raw - F'!$B:$AA,25,FALSE),""),0,"")</f>
        <v/>
      </c>
      <c r="P977" s="16" t="str">
        <f>SUBSTITUTE(IFERROR(VLOOKUP($A977,'Raw - F'!$B:$AA,21,FALSE),""),0,"")</f>
        <v>Lady</v>
      </c>
    </row>
    <row r="978" spans="1:16" x14ac:dyDescent="0.35">
      <c r="A978">
        <v>969</v>
      </c>
      <c r="B978" s="9">
        <f>IFERROR(VLOOKUP($A978,'Raw - F'!$B:$R,2,FALSE),"")</f>
        <v>44359</v>
      </c>
      <c r="C978" s="2" t="str">
        <f>IFERROR(VLOOKUP($A978,'Raw - F'!$B:$R,3,FALSE),"")</f>
        <v>BATH</v>
      </c>
      <c r="D978" s="2" t="str">
        <f>IFERROR(VLOOKUP($A978,'Raw - F'!$B:$R,6,FALSE),"")</f>
        <v>WFA</v>
      </c>
      <c r="E978" s="2" t="str">
        <f>SUBSTITUTE(IFERROR(VLOOKUP($A978,'Raw - F'!$B:$O,9,FALSE),""),"0","")</f>
        <v>2yo</v>
      </c>
      <c r="F978" s="2" t="str">
        <f>SUBSTITUTE(IFERROR(VLOOKUP($A978,'Raw - F'!$B:$O,7,FALSE),""),"0","")</f>
        <v>Nov</v>
      </c>
      <c r="G978" s="2">
        <f>IFERROR(IF(VLOOKUP($A978,'Raw - F'!$B:$O,11,FALSE)&gt;1,VLOOKUP($A978,'Raw - F'!$B:$O,11,FALSE),IF(VLOOKUP($A978,'Raw - F'!$B:$M,12,FALSE)&lt;&gt;"",VLOOKUP($A978,'Raw - F'!$B:$M,12,FALSE),"")),"")</f>
        <v>4</v>
      </c>
      <c r="H978" s="4" t="str">
        <f>IFERROR(VLOOKUP($A978,'Raw - F'!$B:$O,13,FALSE),"")</f>
        <v>Open</v>
      </c>
      <c r="I978" s="2" t="str">
        <f>IFERROR(VLOOKUP($A978,'Raw - F'!$B:$O,10,FALSE),"")</f>
        <v>F</v>
      </c>
      <c r="J978" s="2" t="str">
        <f>IFERROR(VLOOKUP($A978,'Raw - F'!$B:$P,15,FALSE),"")</f>
        <v>5f</v>
      </c>
      <c r="K978" s="16" t="str">
        <f>SUBSTITUTE(IFERROR(VLOOKUP($A978,'Raw - F'!$B:$X,23,FALSE),""),0,"")</f>
        <v xml:space="preserve"> </v>
      </c>
      <c r="L978" s="22" t="str">
        <f>IF(VLOOKUP($A978,'Raw - F'!$B:$AA,24,FALSE)="","",VLOOKUP($A978,'Raw - F'!$B:$AA,24,FALSE))</f>
        <v/>
      </c>
      <c r="M978" s="16" t="str">
        <f>SUBSTITUTE(IFERROR(VLOOKUP($A978,'Raw - F'!$B:$X,22,FALSE),""),0,"")</f>
        <v xml:space="preserve"> </v>
      </c>
      <c r="N978" s="16" t="str">
        <f>SUBSTITUTE(IFERROR(VLOOKUP($A978,'Raw - F'!$B:$X,8,FALSE),""),0,"")</f>
        <v/>
      </c>
      <c r="O978" s="16" t="str">
        <f>SUBSTITUTE(IFERROR(VLOOKUP($A978,'Raw - F'!$B:$AA,25,FALSE),""),0,"")</f>
        <v>EBF</v>
      </c>
      <c r="P978" s="16" t="str">
        <f>SUBSTITUTE(IFERROR(VLOOKUP($A978,'Raw - F'!$B:$AA,21,FALSE),""),0,"")</f>
        <v/>
      </c>
    </row>
    <row r="979" spans="1:16" x14ac:dyDescent="0.35">
      <c r="A979">
        <v>970</v>
      </c>
      <c r="B979" s="9">
        <f>IFERROR(VLOOKUP($A979,'Raw - F'!$B:$R,2,FALSE),"")</f>
        <v>44359</v>
      </c>
      <c r="C979" s="2" t="str">
        <f>IFERROR(VLOOKUP($A979,'Raw - F'!$B:$R,3,FALSE),"")</f>
        <v>BATH</v>
      </c>
      <c r="D979" s="2" t="str">
        <f>IFERROR(VLOOKUP($A979,'Raw - F'!$B:$R,6,FALSE),"")</f>
        <v>WFA</v>
      </c>
      <c r="E979" s="2" t="str">
        <f>SUBSTITUTE(IFERROR(VLOOKUP($A979,'Raw - F'!$B:$O,9,FALSE),""),"0","")</f>
        <v>3yo+</v>
      </c>
      <c r="F979" s="2" t="str">
        <f>SUBSTITUTE(IFERROR(VLOOKUP($A979,'Raw - F'!$B:$O,7,FALSE),""),"0","")</f>
        <v>Nov</v>
      </c>
      <c r="G979" s="2">
        <f>IFERROR(IF(VLOOKUP($A979,'Raw - F'!$B:$O,11,FALSE)&gt;1,VLOOKUP($A979,'Raw - F'!$B:$O,11,FALSE),IF(VLOOKUP($A979,'Raw - F'!$B:$M,12,FALSE)&lt;&gt;"",VLOOKUP($A979,'Raw - F'!$B:$M,12,FALSE),"")),"")</f>
        <v>5</v>
      </c>
      <c r="H979" s="4" t="str">
        <f>IFERROR(VLOOKUP($A979,'Raw - F'!$B:$O,13,FALSE),"")</f>
        <v>Open</v>
      </c>
      <c r="I979" s="2" t="str">
        <f>IFERROR(VLOOKUP($A979,'Raw - F'!$B:$O,10,FALSE),"")</f>
        <v>A</v>
      </c>
      <c r="J979" s="2" t="str">
        <f>IFERROR(VLOOKUP($A979,'Raw - F'!$B:$P,15,FALSE),"")</f>
        <v>5f</v>
      </c>
      <c r="K979" s="16" t="str">
        <f>SUBSTITUTE(IFERROR(VLOOKUP($A979,'Raw - F'!$B:$X,23,FALSE),""),0,"")</f>
        <v xml:space="preserve"> </v>
      </c>
      <c r="L979" s="22" t="str">
        <f>IF(VLOOKUP($A979,'Raw - F'!$B:$AA,24,FALSE)="","",VLOOKUP($A979,'Raw - F'!$B:$AA,24,FALSE))</f>
        <v/>
      </c>
      <c r="M979" s="16" t="str">
        <f>SUBSTITUTE(IFERROR(VLOOKUP($A979,'Raw - F'!$B:$X,22,FALSE),""),0,"")</f>
        <v xml:space="preserve"> </v>
      </c>
      <c r="N979" s="16" t="str">
        <f>SUBSTITUTE(IFERROR(VLOOKUP($A979,'Raw - F'!$B:$X,8,FALSE),""),0,"")</f>
        <v/>
      </c>
      <c r="O979" s="16" t="str">
        <f>SUBSTITUTE(IFERROR(VLOOKUP($A979,'Raw - F'!$B:$AA,25,FALSE),""),0,"")</f>
        <v>EBF</v>
      </c>
      <c r="P979" s="16" t="str">
        <f>SUBSTITUTE(IFERROR(VLOOKUP($A979,'Raw - F'!$B:$AA,21,FALSE),""),0,"")</f>
        <v/>
      </c>
    </row>
    <row r="980" spans="1:16" x14ac:dyDescent="0.35">
      <c r="A980">
        <v>971</v>
      </c>
      <c r="B980" s="9">
        <f>IFERROR(VLOOKUP($A980,'Raw - F'!$B:$R,2,FALSE),"")</f>
        <v>44359</v>
      </c>
      <c r="C980" s="2" t="str">
        <f>IFERROR(VLOOKUP($A980,'Raw - F'!$B:$R,3,FALSE),"")</f>
        <v>BATH</v>
      </c>
      <c r="D980" s="2" t="str">
        <f>IFERROR(VLOOKUP($A980,'Raw - F'!$B:$R,6,FALSE),"")</f>
        <v>Hcap</v>
      </c>
      <c r="E980" s="2" t="str">
        <f>SUBSTITUTE(IFERROR(VLOOKUP($A980,'Raw - F'!$B:$O,9,FALSE),""),"0","")</f>
        <v>3yo+</v>
      </c>
      <c r="F980" s="2" t="str">
        <f>SUBSTITUTE(IFERROR(VLOOKUP($A980,'Raw - F'!$B:$O,7,FALSE),""),"0","")</f>
        <v>Open</v>
      </c>
      <c r="G980" s="2">
        <f>IFERROR(IF(VLOOKUP($A980,'Raw - F'!$B:$O,11,FALSE)&gt;1,VLOOKUP($A980,'Raw - F'!$B:$O,11,FALSE),IF(VLOOKUP($A980,'Raw - F'!$B:$M,12,FALSE)&lt;&gt;"",VLOOKUP($A980,'Raw - F'!$B:$M,12,FALSE),"")),"")</f>
        <v>6</v>
      </c>
      <c r="H980" s="4" t="str">
        <f>IFERROR(VLOOKUP($A980,'Raw - F'!$B:$O,13,FALSE),"")</f>
        <v>46-65</v>
      </c>
      <c r="I980" s="2" t="str">
        <f>IFERROR(VLOOKUP($A980,'Raw - F'!$B:$O,10,FALSE),"")</f>
        <v>A</v>
      </c>
      <c r="J980" s="2" t="str">
        <f>IFERROR(VLOOKUP($A980,'Raw - F'!$B:$P,15,FALSE),"")</f>
        <v>1m 2f</v>
      </c>
      <c r="K980" s="16" t="str">
        <f>SUBSTITUTE(IFERROR(VLOOKUP($A980,'Raw - F'!$B:$X,23,FALSE),""),0,"")</f>
        <v xml:space="preserve"> </v>
      </c>
      <c r="L980" s="22" t="str">
        <f>IF(VLOOKUP($A980,'Raw - F'!$B:$AA,24,FALSE)="","",VLOOKUP($A980,'Raw - F'!$B:$AA,24,FALSE))</f>
        <v/>
      </c>
      <c r="M980" s="16" t="str">
        <f>SUBSTITUTE(IFERROR(VLOOKUP($A980,'Raw - F'!$B:$X,22,FALSE),""),0,"")</f>
        <v xml:space="preserve"> </v>
      </c>
      <c r="N980" s="16" t="str">
        <f>SUBSTITUTE(IFERROR(VLOOKUP($A980,'Raw - F'!$B:$X,8,FALSE),""),0,"")</f>
        <v/>
      </c>
      <c r="O980" s="16" t="str">
        <f>SUBSTITUTE(IFERROR(VLOOKUP($A980,'Raw - F'!$B:$AA,25,FALSE),""),0,"")</f>
        <v/>
      </c>
      <c r="P980" s="16" t="str">
        <f>SUBSTITUTE(IFERROR(VLOOKUP($A980,'Raw - F'!$B:$AA,21,FALSE),""),0,"")</f>
        <v/>
      </c>
    </row>
    <row r="981" spans="1:16" x14ac:dyDescent="0.35">
      <c r="A981">
        <v>972</v>
      </c>
      <c r="B981" s="9">
        <f>IFERROR(VLOOKUP($A981,'Raw - F'!$B:$R,2,FALSE),"")</f>
        <v>44359</v>
      </c>
      <c r="C981" s="2" t="str">
        <f>IFERROR(VLOOKUP($A981,'Raw - F'!$B:$R,3,FALSE),"")</f>
        <v>BATH</v>
      </c>
      <c r="D981" s="2" t="str">
        <f>IFERROR(VLOOKUP($A981,'Raw - F'!$B:$R,6,FALSE),"")</f>
        <v>Hcap</v>
      </c>
      <c r="E981" s="2" t="str">
        <f>SUBSTITUTE(IFERROR(VLOOKUP($A981,'Raw - F'!$B:$O,9,FALSE),""),"0","")</f>
        <v>4yo+</v>
      </c>
      <c r="F981" s="2" t="str">
        <f>SUBSTITUTE(IFERROR(VLOOKUP($A981,'Raw - F'!$B:$O,7,FALSE),""),"0","")</f>
        <v>Open</v>
      </c>
      <c r="G981" s="2">
        <f>IFERROR(IF(VLOOKUP($A981,'Raw - F'!$B:$O,11,FALSE)&gt;1,VLOOKUP($A981,'Raw - F'!$B:$O,11,FALSE),IF(VLOOKUP($A981,'Raw - F'!$B:$M,12,FALSE)&lt;&gt;"",VLOOKUP($A981,'Raw - F'!$B:$M,12,FALSE),"")),"")</f>
        <v>6</v>
      </c>
      <c r="H981" s="4" t="str">
        <f>IFERROR(VLOOKUP($A981,'Raw - F'!$B:$O,13,FALSE),"")</f>
        <v>46-60</v>
      </c>
      <c r="I981" s="2" t="str">
        <f>IFERROR(VLOOKUP($A981,'Raw - F'!$B:$O,10,FALSE),"")</f>
        <v>A</v>
      </c>
      <c r="J981" s="2" t="str">
        <f>IFERROR(VLOOKUP($A981,'Raw - F'!$B:$P,15,FALSE),"")</f>
        <v>1m 4f</v>
      </c>
      <c r="K981" s="16" t="str">
        <f>SUBSTITUTE(IFERROR(VLOOKUP($A981,'Raw - F'!$B:$X,23,FALSE),""),0,"")</f>
        <v xml:space="preserve"> </v>
      </c>
      <c r="L981" s="22" t="str">
        <f>IF(VLOOKUP($A981,'Raw - F'!$B:$AA,24,FALSE)="","",VLOOKUP($A981,'Raw - F'!$B:$AA,24,FALSE))</f>
        <v/>
      </c>
      <c r="M981" s="16" t="str">
        <f>SUBSTITUTE(IFERROR(VLOOKUP($A981,'Raw - F'!$B:$X,22,FALSE),""),0,"")</f>
        <v xml:space="preserve"> </v>
      </c>
      <c r="N981" s="16" t="str">
        <f>SUBSTITUTE(IFERROR(VLOOKUP($A981,'Raw - F'!$B:$X,8,FALSE),""),0,"")</f>
        <v/>
      </c>
      <c r="O981" s="16" t="str">
        <f>SUBSTITUTE(IFERROR(VLOOKUP($A981,'Raw - F'!$B:$AA,25,FALSE),""),0,"")</f>
        <v/>
      </c>
      <c r="P981" s="16" t="str">
        <f>SUBSTITUTE(IFERROR(VLOOKUP($A981,'Raw - F'!$B:$AA,21,FALSE),""),0,"")</f>
        <v/>
      </c>
    </row>
    <row r="982" spans="1:16" x14ac:dyDescent="0.35">
      <c r="A982">
        <v>973</v>
      </c>
      <c r="B982" s="9">
        <f>IFERROR(VLOOKUP($A982,'Raw - F'!$B:$R,2,FALSE),"")</f>
        <v>44359</v>
      </c>
      <c r="C982" s="2" t="str">
        <f>IFERROR(VLOOKUP($A982,'Raw - F'!$B:$R,3,FALSE),"")</f>
        <v>BATH</v>
      </c>
      <c r="D982" s="2" t="str">
        <f>IFERROR(VLOOKUP($A982,'Raw - F'!$B:$R,6,FALSE),"")</f>
        <v>Hcap</v>
      </c>
      <c r="E982" s="2" t="str">
        <f>SUBSTITUTE(IFERROR(VLOOKUP($A982,'Raw - F'!$B:$O,9,FALSE),""),"0","")</f>
        <v>3yo</v>
      </c>
      <c r="F982" s="2" t="str">
        <f>SUBSTITUTE(IFERROR(VLOOKUP($A982,'Raw - F'!$B:$O,7,FALSE),""),"0","")</f>
        <v>Open</v>
      </c>
      <c r="G982" s="2">
        <f>IFERROR(IF(VLOOKUP($A982,'Raw - F'!$B:$O,11,FALSE)&gt;1,VLOOKUP($A982,'Raw - F'!$B:$O,11,FALSE),IF(VLOOKUP($A982,'Raw - F'!$B:$M,12,FALSE)&lt;&gt;"",VLOOKUP($A982,'Raw - F'!$B:$M,12,FALSE),"")),"")</f>
        <v>6</v>
      </c>
      <c r="H982" s="4" t="str">
        <f>IFERROR(VLOOKUP($A982,'Raw - F'!$B:$O,13,FALSE),"")</f>
        <v>46-65</v>
      </c>
      <c r="I982" s="2" t="str">
        <f>IFERROR(VLOOKUP($A982,'Raw - F'!$B:$O,10,FALSE),"")</f>
        <v>A</v>
      </c>
      <c r="J982" s="2" t="str">
        <f>IFERROR(VLOOKUP($A982,'Raw - F'!$B:$P,15,FALSE),"")</f>
        <v>1m</v>
      </c>
      <c r="K982" s="16" t="str">
        <f>SUBSTITUTE(IFERROR(VLOOKUP($A982,'Raw - F'!$B:$X,23,FALSE),""),0,"")</f>
        <v xml:space="preserve"> </v>
      </c>
      <c r="L982" s="22" t="str">
        <f>IF(VLOOKUP($A982,'Raw - F'!$B:$AA,24,FALSE)="","",VLOOKUP($A982,'Raw - F'!$B:$AA,24,FALSE))</f>
        <v/>
      </c>
      <c r="M982" s="16" t="str">
        <f>SUBSTITUTE(IFERROR(VLOOKUP($A982,'Raw - F'!$B:$X,22,FALSE),""),0,"")</f>
        <v xml:space="preserve"> </v>
      </c>
      <c r="N982" s="16" t="str">
        <f>SUBSTITUTE(IFERROR(VLOOKUP($A982,'Raw - F'!$B:$X,8,FALSE),""),0,"")</f>
        <v/>
      </c>
      <c r="O982" s="16" t="str">
        <f>SUBSTITUTE(IFERROR(VLOOKUP($A982,'Raw - F'!$B:$AA,25,FALSE),""),0,"")</f>
        <v/>
      </c>
      <c r="P982" s="16" t="str">
        <f>SUBSTITUTE(IFERROR(VLOOKUP($A982,'Raw - F'!$B:$AA,21,FALSE),""),0,"")</f>
        <v/>
      </c>
    </row>
    <row r="983" spans="1:16" x14ac:dyDescent="0.35">
      <c r="A983">
        <v>974</v>
      </c>
      <c r="B983" s="9">
        <f>IFERROR(VLOOKUP($A983,'Raw - F'!$B:$R,2,FALSE),"")</f>
        <v>44359</v>
      </c>
      <c r="C983" s="2" t="str">
        <f>IFERROR(VLOOKUP($A983,'Raw - F'!$B:$R,3,FALSE),"")</f>
        <v>CHESTER</v>
      </c>
      <c r="D983" s="2" t="str">
        <f>IFERROR(VLOOKUP($A983,'Raw - F'!$B:$R,6,FALSE),"")</f>
        <v>Hcap</v>
      </c>
      <c r="E983" s="2" t="str">
        <f>SUBSTITUTE(IFERROR(VLOOKUP($A983,'Raw - F'!$B:$O,9,FALSE),""),"0","")</f>
        <v>3yo</v>
      </c>
      <c r="F983" s="2" t="str">
        <f>SUBSTITUTE(IFERROR(VLOOKUP($A983,'Raw - F'!$B:$O,7,FALSE),""),"0","")</f>
        <v>Open</v>
      </c>
      <c r="G983" s="2">
        <f>IFERROR(IF(VLOOKUP($A983,'Raw - F'!$B:$O,11,FALSE)&gt;1,VLOOKUP($A983,'Raw - F'!$B:$O,11,FALSE),IF(VLOOKUP($A983,'Raw - F'!$B:$M,12,FALSE)&lt;&gt;"",VLOOKUP($A983,'Raw - F'!$B:$M,12,FALSE),"")),"")</f>
        <v>2</v>
      </c>
      <c r="H983" s="4" t="str">
        <f>IFERROR(VLOOKUP($A983,'Raw - F'!$B:$O,13,FALSE),"")</f>
        <v>81-100</v>
      </c>
      <c r="I983" s="2" t="str">
        <f>IFERROR(VLOOKUP($A983,'Raw - F'!$B:$O,10,FALSE),"")</f>
        <v>A</v>
      </c>
      <c r="J983" s="2" t="str">
        <f>IFERROR(VLOOKUP($A983,'Raw - F'!$B:$P,15,FALSE),"")</f>
        <v>1m 4f</v>
      </c>
      <c r="K983" s="16" t="str">
        <f>SUBSTITUTE(IFERROR(VLOOKUP($A983,'Raw - F'!$B:$X,23,FALSE),""),0,"")</f>
        <v xml:space="preserve"> </v>
      </c>
      <c r="L983" s="22" t="str">
        <f>IF(VLOOKUP($A983,'Raw - F'!$B:$AA,24,FALSE)="","",VLOOKUP($A983,'Raw - F'!$B:$AA,24,FALSE))</f>
        <v/>
      </c>
      <c r="M983" s="16" t="str">
        <f>SUBSTITUTE(IFERROR(VLOOKUP($A983,'Raw - F'!$B:$X,22,FALSE),""),0,"")</f>
        <v xml:space="preserve"> </v>
      </c>
      <c r="N983" s="16" t="str">
        <f>SUBSTITUTE(IFERROR(VLOOKUP($A983,'Raw - F'!$B:$X,8,FALSE),""),0,"")</f>
        <v/>
      </c>
      <c r="O983" s="16" t="str">
        <f>SUBSTITUTE(IFERROR(VLOOKUP($A983,'Raw - F'!$B:$AA,25,FALSE),""),0,"")</f>
        <v/>
      </c>
      <c r="P983" s="16" t="str">
        <f>SUBSTITUTE(IFERROR(VLOOKUP($A983,'Raw - F'!$B:$AA,21,FALSE),""),0,"")</f>
        <v/>
      </c>
    </row>
    <row r="984" spans="1:16" x14ac:dyDescent="0.35">
      <c r="A984">
        <v>975</v>
      </c>
      <c r="B984" s="9">
        <f>IFERROR(VLOOKUP($A984,'Raw - F'!$B:$R,2,FALSE),"")</f>
        <v>44359</v>
      </c>
      <c r="C984" s="2" t="str">
        <f>IFERROR(VLOOKUP($A984,'Raw - F'!$B:$R,3,FALSE),"")</f>
        <v>CHESTER</v>
      </c>
      <c r="D984" s="2" t="str">
        <f>IFERROR(VLOOKUP($A984,'Raw - F'!$B:$R,6,FALSE),"")</f>
        <v>Hcap</v>
      </c>
      <c r="E984" s="2" t="str">
        <f>SUBSTITUTE(IFERROR(VLOOKUP($A984,'Raw - F'!$B:$O,9,FALSE),""),"0","")</f>
        <v>3yo</v>
      </c>
      <c r="F984" s="2" t="str">
        <f>SUBSTITUTE(IFERROR(VLOOKUP($A984,'Raw - F'!$B:$O,7,FALSE),""),"0","")</f>
        <v>Open</v>
      </c>
      <c r="G984" s="2">
        <f>IFERROR(IF(VLOOKUP($A984,'Raw - F'!$B:$O,11,FALSE)&gt;1,VLOOKUP($A984,'Raw - F'!$B:$O,11,FALSE),IF(VLOOKUP($A984,'Raw - F'!$B:$M,12,FALSE)&lt;&gt;"",VLOOKUP($A984,'Raw - F'!$B:$M,12,FALSE),"")),"")</f>
        <v>3</v>
      </c>
      <c r="H984" s="4" t="str">
        <f>IFERROR(VLOOKUP($A984,'Raw - F'!$B:$O,13,FALSE),"")</f>
        <v>76-95</v>
      </c>
      <c r="I984" s="2" t="str">
        <f>IFERROR(VLOOKUP($A984,'Raw - F'!$B:$O,10,FALSE),"")</f>
        <v>A</v>
      </c>
      <c r="J984" s="2" t="str">
        <f>IFERROR(VLOOKUP($A984,'Raw - F'!$B:$P,15,FALSE),"")</f>
        <v>5f</v>
      </c>
      <c r="K984" s="16" t="str">
        <f>SUBSTITUTE(IFERROR(VLOOKUP($A984,'Raw - F'!$B:$X,23,FALSE),""),0,"")</f>
        <v xml:space="preserve"> </v>
      </c>
      <c r="L984" s="22" t="str">
        <f>IF(VLOOKUP($A984,'Raw - F'!$B:$AA,24,FALSE)="","",VLOOKUP($A984,'Raw - F'!$B:$AA,24,FALSE))</f>
        <v/>
      </c>
      <c r="M984" s="16" t="str">
        <f>SUBSTITUTE(IFERROR(VLOOKUP($A984,'Raw - F'!$B:$X,22,FALSE),""),0,"")</f>
        <v xml:space="preserve"> </v>
      </c>
      <c r="N984" s="16" t="str">
        <f>SUBSTITUTE(IFERROR(VLOOKUP($A984,'Raw - F'!$B:$X,8,FALSE),""),0,"")</f>
        <v/>
      </c>
      <c r="O984" s="16" t="str">
        <f>SUBSTITUTE(IFERROR(VLOOKUP($A984,'Raw - F'!$B:$AA,25,FALSE),""),0,"")</f>
        <v/>
      </c>
      <c r="P984" s="16" t="str">
        <f>SUBSTITUTE(IFERROR(VLOOKUP($A984,'Raw - F'!$B:$AA,21,FALSE),""),0,"")</f>
        <v/>
      </c>
    </row>
    <row r="985" spans="1:16" x14ac:dyDescent="0.35">
      <c r="A985">
        <v>976</v>
      </c>
      <c r="B985" s="9">
        <f>IFERROR(VLOOKUP($A985,'Raw - F'!$B:$R,2,FALSE),"")</f>
        <v>44359</v>
      </c>
      <c r="C985" s="2" t="str">
        <f>IFERROR(VLOOKUP($A985,'Raw - F'!$B:$R,3,FALSE),"")</f>
        <v>CHESTER</v>
      </c>
      <c r="D985" s="2" t="str">
        <f>IFERROR(VLOOKUP($A985,'Raw - F'!$B:$R,6,FALSE),"")</f>
        <v>Hcap</v>
      </c>
      <c r="E985" s="2" t="str">
        <f>SUBSTITUTE(IFERROR(VLOOKUP($A985,'Raw - F'!$B:$O,9,FALSE),""),"0","")</f>
        <v>4yo+</v>
      </c>
      <c r="F985" s="2" t="str">
        <f>SUBSTITUTE(IFERROR(VLOOKUP($A985,'Raw - F'!$B:$O,7,FALSE),""),"0","")</f>
        <v>Open</v>
      </c>
      <c r="G985" s="2">
        <f>IFERROR(IF(VLOOKUP($A985,'Raw - F'!$B:$O,11,FALSE)&gt;1,VLOOKUP($A985,'Raw - F'!$B:$O,11,FALSE),IF(VLOOKUP($A985,'Raw - F'!$B:$M,12,FALSE)&lt;&gt;"",VLOOKUP($A985,'Raw - F'!$B:$M,12,FALSE),"")),"")</f>
        <v>4</v>
      </c>
      <c r="H985" s="4" t="str">
        <f>IFERROR(VLOOKUP($A985,'Raw - F'!$B:$O,13,FALSE),"")</f>
        <v>66-85</v>
      </c>
      <c r="I985" s="2" t="str">
        <f>IFERROR(VLOOKUP($A985,'Raw - F'!$B:$O,10,FALSE),"")</f>
        <v>A</v>
      </c>
      <c r="J985" s="2" t="str">
        <f>IFERROR(VLOOKUP($A985,'Raw - F'!$B:$P,15,FALSE),"")</f>
        <v>6f</v>
      </c>
      <c r="K985" s="16" t="str">
        <f>SUBSTITUTE(IFERROR(VLOOKUP($A985,'Raw - F'!$B:$X,23,FALSE),""),0,"")</f>
        <v xml:space="preserve"> </v>
      </c>
      <c r="L985" s="22" t="str">
        <f>IF(VLOOKUP($A985,'Raw - F'!$B:$AA,24,FALSE)="","",VLOOKUP($A985,'Raw - F'!$B:$AA,24,FALSE))</f>
        <v/>
      </c>
      <c r="M985" s="16" t="str">
        <f>SUBSTITUTE(IFERROR(VLOOKUP($A985,'Raw - F'!$B:$X,22,FALSE),""),0,"")</f>
        <v xml:space="preserve"> </v>
      </c>
      <c r="N985" s="16" t="str">
        <f>SUBSTITUTE(IFERROR(VLOOKUP($A985,'Raw - F'!$B:$X,8,FALSE),""),0,"")</f>
        <v/>
      </c>
      <c r="O985" s="16" t="str">
        <f>SUBSTITUTE(IFERROR(VLOOKUP($A985,'Raw - F'!$B:$AA,25,FALSE),""),0,"")</f>
        <v/>
      </c>
      <c r="P985" s="16" t="str">
        <f>SUBSTITUTE(IFERROR(VLOOKUP($A985,'Raw - F'!$B:$AA,21,FALSE),""),0,"")</f>
        <v/>
      </c>
    </row>
    <row r="986" spans="1:16" x14ac:dyDescent="0.35">
      <c r="A986">
        <v>977</v>
      </c>
      <c r="B986" s="9">
        <f>IFERROR(VLOOKUP($A986,'Raw - F'!$B:$R,2,FALSE),"")</f>
        <v>44359</v>
      </c>
      <c r="C986" s="2" t="str">
        <f>IFERROR(VLOOKUP($A986,'Raw - F'!$B:$R,3,FALSE),"")</f>
        <v>CHESTER</v>
      </c>
      <c r="D986" s="2" t="str">
        <f>IFERROR(VLOOKUP($A986,'Raw - F'!$B:$R,6,FALSE),"")</f>
        <v>Hcap</v>
      </c>
      <c r="E986" s="2" t="str">
        <f>SUBSTITUTE(IFERROR(VLOOKUP($A986,'Raw - F'!$B:$O,9,FALSE),""),"0","")</f>
        <v>4yo+</v>
      </c>
      <c r="F986" s="2" t="str">
        <f>SUBSTITUTE(IFERROR(VLOOKUP($A986,'Raw - F'!$B:$O,7,FALSE),""),"0","")</f>
        <v>Open</v>
      </c>
      <c r="G986" s="2">
        <f>IFERROR(IF(VLOOKUP($A986,'Raw - F'!$B:$O,11,FALSE)&gt;1,VLOOKUP($A986,'Raw - F'!$B:$O,11,FALSE),IF(VLOOKUP($A986,'Raw - F'!$B:$M,12,FALSE)&lt;&gt;"",VLOOKUP($A986,'Raw - F'!$B:$M,12,FALSE),"")),"")</f>
        <v>4</v>
      </c>
      <c r="H986" s="4" t="str">
        <f>IFERROR(VLOOKUP($A986,'Raw - F'!$B:$O,13,FALSE),"")</f>
        <v>61-80</v>
      </c>
      <c r="I986" s="2" t="str">
        <f>IFERROR(VLOOKUP($A986,'Raw - F'!$B:$O,10,FALSE),"")</f>
        <v>A</v>
      </c>
      <c r="J986" s="2" t="str">
        <f>IFERROR(VLOOKUP($A986,'Raw - F'!$B:$P,15,FALSE),"")</f>
        <v>1m 4f</v>
      </c>
      <c r="K986" s="16" t="str">
        <f>SUBSTITUTE(IFERROR(VLOOKUP($A986,'Raw - F'!$B:$X,23,FALSE),""),0,"")</f>
        <v xml:space="preserve"> </v>
      </c>
      <c r="L986" s="22" t="str">
        <f>IF(VLOOKUP($A986,'Raw - F'!$B:$AA,24,FALSE)="","",VLOOKUP($A986,'Raw - F'!$B:$AA,24,FALSE))</f>
        <v/>
      </c>
      <c r="M986" s="16" t="str">
        <f>SUBSTITUTE(IFERROR(VLOOKUP($A986,'Raw - F'!$B:$X,22,FALSE),""),0,"")</f>
        <v xml:space="preserve"> </v>
      </c>
      <c r="N986" s="16" t="str">
        <f>SUBSTITUTE(IFERROR(VLOOKUP($A986,'Raw - F'!$B:$X,8,FALSE),""),0,"")</f>
        <v/>
      </c>
      <c r="O986" s="16" t="str">
        <f>SUBSTITUTE(IFERROR(VLOOKUP($A986,'Raw - F'!$B:$AA,25,FALSE),""),0,"")</f>
        <v/>
      </c>
      <c r="P986" s="16" t="str">
        <f>SUBSTITUTE(IFERROR(VLOOKUP($A986,'Raw - F'!$B:$AA,21,FALSE),""),0,"")</f>
        <v/>
      </c>
    </row>
    <row r="987" spans="1:16" x14ac:dyDescent="0.35">
      <c r="A987">
        <v>978</v>
      </c>
      <c r="B987" s="9">
        <f>IFERROR(VLOOKUP($A987,'Raw - F'!$B:$R,2,FALSE),"")</f>
        <v>44359</v>
      </c>
      <c r="C987" s="2" t="str">
        <f>IFERROR(VLOOKUP($A987,'Raw - F'!$B:$R,3,FALSE),"")</f>
        <v>CHESTER</v>
      </c>
      <c r="D987" s="2" t="str">
        <f>IFERROR(VLOOKUP($A987,'Raw - F'!$B:$R,6,FALSE),"")</f>
        <v>Hcap</v>
      </c>
      <c r="E987" s="2" t="str">
        <f>SUBSTITUTE(IFERROR(VLOOKUP($A987,'Raw - F'!$B:$O,9,FALSE),""),"0","")</f>
        <v>4yo+</v>
      </c>
      <c r="F987" s="2" t="str">
        <f>SUBSTITUTE(IFERROR(VLOOKUP($A987,'Raw - F'!$B:$O,7,FALSE),""),"0","")</f>
        <v>Open</v>
      </c>
      <c r="G987" s="2">
        <f>IFERROR(IF(VLOOKUP($A987,'Raw - F'!$B:$O,11,FALSE)&gt;1,VLOOKUP($A987,'Raw - F'!$B:$O,11,FALSE),IF(VLOOKUP($A987,'Raw - F'!$B:$M,12,FALSE)&lt;&gt;"",VLOOKUP($A987,'Raw - F'!$B:$M,12,FALSE),"")),"")</f>
        <v>4</v>
      </c>
      <c r="H987" s="4" t="str">
        <f>IFERROR(VLOOKUP($A987,'Raw - F'!$B:$O,13,FALSE),"")</f>
        <v>61-80</v>
      </c>
      <c r="I987" s="2" t="str">
        <f>IFERROR(VLOOKUP($A987,'Raw - F'!$B:$O,10,FALSE),"")</f>
        <v>A</v>
      </c>
      <c r="J987" s="2" t="str">
        <f>IFERROR(VLOOKUP($A987,'Raw - F'!$B:$P,15,FALSE),"")</f>
        <v>1m 2f</v>
      </c>
      <c r="K987" s="16" t="str">
        <f>SUBSTITUTE(IFERROR(VLOOKUP($A987,'Raw - F'!$B:$X,23,FALSE),""),0,"")</f>
        <v xml:space="preserve"> </v>
      </c>
      <c r="L987" s="22" t="str">
        <f>IF(VLOOKUP($A987,'Raw - F'!$B:$AA,24,FALSE)="","",VLOOKUP($A987,'Raw - F'!$B:$AA,24,FALSE))</f>
        <v/>
      </c>
      <c r="M987" s="16" t="str">
        <f>SUBSTITUTE(IFERROR(VLOOKUP($A987,'Raw - F'!$B:$X,22,FALSE),""),0,"")</f>
        <v xml:space="preserve"> </v>
      </c>
      <c r="N987" s="16" t="str">
        <f>SUBSTITUTE(IFERROR(VLOOKUP($A987,'Raw - F'!$B:$X,8,FALSE),""),0,"")</f>
        <v/>
      </c>
      <c r="O987" s="16" t="str">
        <f>SUBSTITUTE(IFERROR(VLOOKUP($A987,'Raw - F'!$B:$AA,25,FALSE),""),0,"")</f>
        <v/>
      </c>
      <c r="P987" s="16" t="str">
        <f>SUBSTITUTE(IFERROR(VLOOKUP($A987,'Raw - F'!$B:$AA,21,FALSE),""),0,"")</f>
        <v/>
      </c>
    </row>
    <row r="988" spans="1:16" x14ac:dyDescent="0.35">
      <c r="A988">
        <v>979</v>
      </c>
      <c r="B988" s="9">
        <f>IFERROR(VLOOKUP($A988,'Raw - F'!$B:$R,2,FALSE),"")</f>
        <v>44359</v>
      </c>
      <c r="C988" s="2" t="str">
        <f>IFERROR(VLOOKUP($A988,'Raw - F'!$B:$R,3,FALSE),"")</f>
        <v>CHESTER</v>
      </c>
      <c r="D988" s="2" t="str">
        <f>IFERROR(VLOOKUP($A988,'Raw - F'!$B:$R,6,FALSE),"")</f>
        <v>WFA</v>
      </c>
      <c r="E988" s="2" t="str">
        <f>SUBSTITUTE(IFERROR(VLOOKUP($A988,'Raw - F'!$B:$O,9,FALSE),""),"0","")</f>
        <v>2yo</v>
      </c>
      <c r="F988" s="2" t="str">
        <f>SUBSTITUTE(IFERROR(VLOOKUP($A988,'Raw - F'!$B:$O,7,FALSE),""),"0","")</f>
        <v>Nov</v>
      </c>
      <c r="G988" s="2">
        <f>IFERROR(IF(VLOOKUP($A988,'Raw - F'!$B:$O,11,FALSE)&gt;1,VLOOKUP($A988,'Raw - F'!$B:$O,11,FALSE),IF(VLOOKUP($A988,'Raw - F'!$B:$M,12,FALSE)&lt;&gt;"",VLOOKUP($A988,'Raw - F'!$B:$M,12,FALSE),"")),"")</f>
        <v>4</v>
      </c>
      <c r="H988" s="4" t="str">
        <f>IFERROR(VLOOKUP($A988,'Raw - F'!$B:$O,13,FALSE),"")</f>
        <v>Open</v>
      </c>
      <c r="I988" s="2" t="str">
        <f>IFERROR(VLOOKUP($A988,'Raw - F'!$B:$O,10,FALSE),"")</f>
        <v>A</v>
      </c>
      <c r="J988" s="2" t="str">
        <f>IFERROR(VLOOKUP($A988,'Raw - F'!$B:$P,15,FALSE),"")</f>
        <v>6f</v>
      </c>
      <c r="K988" s="16" t="str">
        <f>SUBSTITUTE(IFERROR(VLOOKUP($A988,'Raw - F'!$B:$X,23,FALSE),""),0,"")</f>
        <v>Rest.</v>
      </c>
      <c r="L988" s="22" t="str">
        <f>IF(VLOOKUP($A988,'Raw - F'!$B:$AA,24,FALSE)="","",VLOOKUP($A988,'Raw - F'!$B:$AA,24,FALSE))</f>
        <v>B</v>
      </c>
      <c r="M988" s="16" t="str">
        <f>SUBSTITUTE(IFERROR(VLOOKUP($A988,'Raw - F'!$B:$X,22,FALSE),""),0,"")</f>
        <v xml:space="preserve"> </v>
      </c>
      <c r="N988" s="16" t="str">
        <f>SUBSTITUTE(IFERROR(VLOOKUP($A988,'Raw - F'!$B:$X,8,FALSE),""),0,"")</f>
        <v/>
      </c>
      <c r="O988" s="16" t="str">
        <f>SUBSTITUTE(IFERROR(VLOOKUP($A988,'Raw - F'!$B:$AA,25,FALSE),""),0,"")</f>
        <v>EBF</v>
      </c>
      <c r="P988" s="16" t="str">
        <f>SUBSTITUTE(IFERROR(VLOOKUP($A988,'Raw - F'!$B:$AA,21,FALSE),""),0,"")</f>
        <v/>
      </c>
    </row>
    <row r="989" spans="1:16" x14ac:dyDescent="0.35">
      <c r="A989">
        <v>980</v>
      </c>
      <c r="B989" s="9">
        <f>IFERROR(VLOOKUP($A989,'Raw - F'!$B:$R,2,FALSE),"")</f>
        <v>44359</v>
      </c>
      <c r="C989" s="2" t="str">
        <f>IFERROR(VLOOKUP($A989,'Raw - F'!$B:$R,3,FALSE),"")</f>
        <v>LEICESTER</v>
      </c>
      <c r="D989" s="2" t="str">
        <f>IFERROR(VLOOKUP($A989,'Raw - F'!$B:$R,6,FALSE),"")</f>
        <v>Hcap</v>
      </c>
      <c r="E989" s="2" t="str">
        <f>SUBSTITUTE(IFERROR(VLOOKUP($A989,'Raw - F'!$B:$O,9,FALSE),""),"0","")</f>
        <v>3yo+</v>
      </c>
      <c r="F989" s="2" t="str">
        <f>SUBSTITUTE(IFERROR(VLOOKUP($A989,'Raw - F'!$B:$O,7,FALSE),""),"0","")</f>
        <v>Open</v>
      </c>
      <c r="G989" s="2">
        <f>IFERROR(IF(VLOOKUP($A989,'Raw - F'!$B:$O,11,FALSE)&gt;1,VLOOKUP($A989,'Raw - F'!$B:$O,11,FALSE),IF(VLOOKUP($A989,'Raw - F'!$B:$M,12,FALSE)&lt;&gt;"",VLOOKUP($A989,'Raw - F'!$B:$M,12,FALSE),"")),"")</f>
        <v>4</v>
      </c>
      <c r="H989" s="4" t="str">
        <f>IFERROR(VLOOKUP($A989,'Raw - F'!$B:$O,13,FALSE),"")</f>
        <v>66-85</v>
      </c>
      <c r="I989" s="2" t="str">
        <f>IFERROR(VLOOKUP($A989,'Raw - F'!$B:$O,10,FALSE),"")</f>
        <v>A</v>
      </c>
      <c r="J989" s="2" t="str">
        <f>IFERROR(VLOOKUP($A989,'Raw - F'!$B:$P,15,FALSE),"")</f>
        <v>1m</v>
      </c>
      <c r="K989" s="16" t="str">
        <f>SUBSTITUTE(IFERROR(VLOOKUP($A989,'Raw - F'!$B:$X,23,FALSE),""),0,"")</f>
        <v xml:space="preserve"> </v>
      </c>
      <c r="L989" s="22" t="str">
        <f>IF(VLOOKUP($A989,'Raw - F'!$B:$AA,24,FALSE)="","",VLOOKUP($A989,'Raw - F'!$B:$AA,24,FALSE))</f>
        <v/>
      </c>
      <c r="M989" s="16" t="str">
        <f>SUBSTITUTE(IFERROR(VLOOKUP($A989,'Raw - F'!$B:$X,22,FALSE),""),0,"")</f>
        <v xml:space="preserve"> </v>
      </c>
      <c r="N989" s="16" t="str">
        <f>SUBSTITUTE(IFERROR(VLOOKUP($A989,'Raw - F'!$B:$X,8,FALSE),""),0,"")</f>
        <v/>
      </c>
      <c r="O989" s="16" t="str">
        <f>SUBSTITUTE(IFERROR(VLOOKUP($A989,'Raw - F'!$B:$AA,25,FALSE),""),0,"")</f>
        <v/>
      </c>
      <c r="P989" s="16" t="str">
        <f>SUBSTITUTE(IFERROR(VLOOKUP($A989,'Raw - F'!$B:$AA,21,FALSE),""),0,"")</f>
        <v/>
      </c>
    </row>
    <row r="990" spans="1:16" x14ac:dyDescent="0.35">
      <c r="A990">
        <v>981</v>
      </c>
      <c r="B990" s="9">
        <f>IFERROR(VLOOKUP($A990,'Raw - F'!$B:$R,2,FALSE),"")</f>
        <v>44359</v>
      </c>
      <c r="C990" s="2" t="str">
        <f>IFERROR(VLOOKUP($A990,'Raw - F'!$B:$R,3,FALSE),"")</f>
        <v>LEICESTER</v>
      </c>
      <c r="D990" s="2" t="str">
        <f>IFERROR(VLOOKUP($A990,'Raw - F'!$B:$R,6,FALSE),"")</f>
        <v>Hcap</v>
      </c>
      <c r="E990" s="2" t="str">
        <f>SUBSTITUTE(IFERROR(VLOOKUP($A990,'Raw - F'!$B:$O,9,FALSE),""),"0","")</f>
        <v>4yo+</v>
      </c>
      <c r="F990" s="2" t="str">
        <f>SUBSTITUTE(IFERROR(VLOOKUP($A990,'Raw - F'!$B:$O,7,FALSE),""),"0","")</f>
        <v>Open</v>
      </c>
      <c r="G990" s="2">
        <f>IFERROR(IF(VLOOKUP($A990,'Raw - F'!$B:$O,11,FALSE)&gt;1,VLOOKUP($A990,'Raw - F'!$B:$O,11,FALSE),IF(VLOOKUP($A990,'Raw - F'!$B:$M,12,FALSE)&lt;&gt;"",VLOOKUP($A990,'Raw - F'!$B:$M,12,FALSE),"")),"")</f>
        <v>4</v>
      </c>
      <c r="H990" s="4" t="str">
        <f>IFERROR(VLOOKUP($A990,'Raw - F'!$B:$O,13,FALSE),"")</f>
        <v>66-85</v>
      </c>
      <c r="I990" s="2" t="str">
        <f>IFERROR(VLOOKUP($A990,'Raw - F'!$B:$O,10,FALSE),"")</f>
        <v>A</v>
      </c>
      <c r="J990" s="2" t="str">
        <f>IFERROR(VLOOKUP($A990,'Raw - F'!$B:$P,15,FALSE),"")</f>
        <v>7f</v>
      </c>
      <c r="K990" s="16" t="str">
        <f>SUBSTITUTE(IFERROR(VLOOKUP($A990,'Raw - F'!$B:$X,23,FALSE),""),0,"")</f>
        <v xml:space="preserve"> </v>
      </c>
      <c r="L990" s="22" t="str">
        <f>IF(VLOOKUP($A990,'Raw - F'!$B:$AA,24,FALSE)="","",VLOOKUP($A990,'Raw - F'!$B:$AA,24,FALSE))</f>
        <v/>
      </c>
      <c r="M990" s="16" t="str">
        <f>SUBSTITUTE(IFERROR(VLOOKUP($A990,'Raw - F'!$B:$X,22,FALSE),""),0,"")</f>
        <v xml:space="preserve"> </v>
      </c>
      <c r="N990" s="16" t="str">
        <f>SUBSTITUTE(IFERROR(VLOOKUP($A990,'Raw - F'!$B:$X,8,FALSE),""),0,"")</f>
        <v/>
      </c>
      <c r="O990" s="16" t="str">
        <f>SUBSTITUTE(IFERROR(VLOOKUP($A990,'Raw - F'!$B:$AA,25,FALSE),""),0,"")</f>
        <v/>
      </c>
      <c r="P990" s="16" t="str">
        <f>SUBSTITUTE(IFERROR(VLOOKUP($A990,'Raw - F'!$B:$AA,21,FALSE),""),0,"")</f>
        <v/>
      </c>
    </row>
    <row r="991" spans="1:16" x14ac:dyDescent="0.35">
      <c r="A991">
        <v>982</v>
      </c>
      <c r="B991" s="9">
        <f>IFERROR(VLOOKUP($A991,'Raw - F'!$B:$R,2,FALSE),"")</f>
        <v>44359</v>
      </c>
      <c r="C991" s="2" t="str">
        <f>IFERROR(VLOOKUP($A991,'Raw - F'!$B:$R,3,FALSE),"")</f>
        <v>LEICESTER</v>
      </c>
      <c r="D991" s="2" t="str">
        <f>IFERROR(VLOOKUP($A991,'Raw - F'!$B:$R,6,FALSE),"")</f>
        <v>WFA</v>
      </c>
      <c r="E991" s="2" t="str">
        <f>SUBSTITUTE(IFERROR(VLOOKUP($A991,'Raw - F'!$B:$O,9,FALSE),""),"0","")</f>
        <v>2yo</v>
      </c>
      <c r="F991" s="2" t="str">
        <f>SUBSTITUTE(IFERROR(VLOOKUP($A991,'Raw - F'!$B:$O,7,FALSE),""),"0","")</f>
        <v>Nov</v>
      </c>
      <c r="G991" s="2">
        <f>IFERROR(IF(VLOOKUP($A991,'Raw - F'!$B:$O,11,FALSE)&gt;1,VLOOKUP($A991,'Raw - F'!$B:$O,11,FALSE),IF(VLOOKUP($A991,'Raw - F'!$B:$M,12,FALSE)&lt;&gt;"",VLOOKUP($A991,'Raw - F'!$B:$M,12,FALSE),"")),"")</f>
        <v>4</v>
      </c>
      <c r="H991" s="4" t="str">
        <f>IFERROR(VLOOKUP($A991,'Raw - F'!$B:$O,13,FALSE),"")</f>
        <v>Open</v>
      </c>
      <c r="I991" s="2" t="str">
        <f>IFERROR(VLOOKUP($A991,'Raw - F'!$B:$O,10,FALSE),"")</f>
        <v>F</v>
      </c>
      <c r="J991" s="2" t="str">
        <f>IFERROR(VLOOKUP($A991,'Raw - F'!$B:$P,15,FALSE),"")</f>
        <v>7f</v>
      </c>
      <c r="K991" s="16" t="str">
        <f>SUBSTITUTE(IFERROR(VLOOKUP($A991,'Raw - F'!$B:$X,23,FALSE),""),0,"")</f>
        <v xml:space="preserve"> </v>
      </c>
      <c r="L991" s="22" t="str">
        <f>IF(VLOOKUP($A991,'Raw - F'!$B:$AA,24,FALSE)="","",VLOOKUP($A991,'Raw - F'!$B:$AA,24,FALSE))</f>
        <v/>
      </c>
      <c r="M991" s="16" t="str">
        <f>SUBSTITUTE(IFERROR(VLOOKUP($A991,'Raw - F'!$B:$X,22,FALSE),""),0,"")</f>
        <v xml:space="preserve"> </v>
      </c>
      <c r="N991" s="16" t="str">
        <f>SUBSTITUTE(IFERROR(VLOOKUP($A991,'Raw - F'!$B:$X,8,FALSE),""),0,"")</f>
        <v/>
      </c>
      <c r="O991" s="16" t="str">
        <f>SUBSTITUTE(IFERROR(VLOOKUP($A991,'Raw - F'!$B:$AA,25,FALSE),""),0,"")</f>
        <v>EBF</v>
      </c>
      <c r="P991" s="16" t="str">
        <f>SUBSTITUTE(IFERROR(VLOOKUP($A991,'Raw - F'!$B:$AA,21,FALSE),""),0,"")</f>
        <v/>
      </c>
    </row>
    <row r="992" spans="1:16" x14ac:dyDescent="0.35">
      <c r="A992">
        <v>983</v>
      </c>
      <c r="B992" s="9">
        <f>IFERROR(VLOOKUP($A992,'Raw - F'!$B:$R,2,FALSE),"")</f>
        <v>44359</v>
      </c>
      <c r="C992" s="2" t="str">
        <f>IFERROR(VLOOKUP($A992,'Raw - F'!$B:$R,3,FALSE),"")</f>
        <v>LEICESTER</v>
      </c>
      <c r="D992" s="2" t="str">
        <f>IFERROR(VLOOKUP($A992,'Raw - F'!$B:$R,6,FALSE),"")</f>
        <v>Hcap</v>
      </c>
      <c r="E992" s="2" t="str">
        <f>SUBSTITUTE(IFERROR(VLOOKUP($A992,'Raw - F'!$B:$O,9,FALSE),""),"0","")</f>
        <v>4yo+</v>
      </c>
      <c r="F992" s="2" t="str">
        <f>SUBSTITUTE(IFERROR(VLOOKUP($A992,'Raw - F'!$B:$O,7,FALSE),""),"0","")</f>
        <v>Open</v>
      </c>
      <c r="G992" s="2">
        <f>IFERROR(IF(VLOOKUP($A992,'Raw - F'!$B:$O,11,FALSE)&gt;1,VLOOKUP($A992,'Raw - F'!$B:$O,11,FALSE),IF(VLOOKUP($A992,'Raw - F'!$B:$M,12,FALSE)&lt;&gt;"",VLOOKUP($A992,'Raw - F'!$B:$M,12,FALSE),"")),"")</f>
        <v>6</v>
      </c>
      <c r="H992" s="4" t="str">
        <f>IFERROR(VLOOKUP($A992,'Raw - F'!$B:$O,13,FALSE),"")</f>
        <v>46-60</v>
      </c>
      <c r="I992" s="2" t="str">
        <f>IFERROR(VLOOKUP($A992,'Raw - F'!$B:$O,10,FALSE),"")</f>
        <v>A</v>
      </c>
      <c r="J992" s="2" t="str">
        <f>IFERROR(VLOOKUP($A992,'Raw - F'!$B:$P,15,FALSE),"")</f>
        <v>5f</v>
      </c>
      <c r="K992" s="16" t="str">
        <f>SUBSTITUTE(IFERROR(VLOOKUP($A992,'Raw - F'!$B:$X,23,FALSE),""),0,"")</f>
        <v xml:space="preserve"> </v>
      </c>
      <c r="L992" s="22" t="str">
        <f>IF(VLOOKUP($A992,'Raw - F'!$B:$AA,24,FALSE)="","",VLOOKUP($A992,'Raw - F'!$B:$AA,24,FALSE))</f>
        <v/>
      </c>
      <c r="M992" s="16" t="str">
        <f>SUBSTITUTE(IFERROR(VLOOKUP($A992,'Raw - F'!$B:$X,22,FALSE),""),0,"")</f>
        <v xml:space="preserve"> </v>
      </c>
      <c r="N992" s="16" t="str">
        <f>SUBSTITUTE(IFERROR(VLOOKUP($A992,'Raw - F'!$B:$X,8,FALSE),""),0,"")</f>
        <v/>
      </c>
      <c r="O992" s="16" t="str">
        <f>SUBSTITUTE(IFERROR(VLOOKUP($A992,'Raw - F'!$B:$AA,25,FALSE),""),0,"")</f>
        <v/>
      </c>
      <c r="P992" s="16" t="str">
        <f>SUBSTITUTE(IFERROR(VLOOKUP($A992,'Raw - F'!$B:$AA,21,FALSE),""),0,"")</f>
        <v/>
      </c>
    </row>
    <row r="993" spans="1:16" x14ac:dyDescent="0.35">
      <c r="A993">
        <v>984</v>
      </c>
      <c r="B993" s="9">
        <f>IFERROR(VLOOKUP($A993,'Raw - F'!$B:$R,2,FALSE),"")</f>
        <v>44359</v>
      </c>
      <c r="C993" s="2" t="str">
        <f>IFERROR(VLOOKUP($A993,'Raw - F'!$B:$R,3,FALSE),"")</f>
        <v>LEICESTER</v>
      </c>
      <c r="D993" s="2" t="str">
        <f>IFERROR(VLOOKUP($A993,'Raw - F'!$B:$R,6,FALSE),"")</f>
        <v>Hcap</v>
      </c>
      <c r="E993" s="2" t="str">
        <f>SUBSTITUTE(IFERROR(VLOOKUP($A993,'Raw - F'!$B:$O,9,FALSE),""),"0","")</f>
        <v>4yo+</v>
      </c>
      <c r="F993" s="2" t="str">
        <f>SUBSTITUTE(IFERROR(VLOOKUP($A993,'Raw - F'!$B:$O,7,FALSE),""),"0","")</f>
        <v>Open</v>
      </c>
      <c r="G993" s="2">
        <f>IFERROR(IF(VLOOKUP($A993,'Raw - F'!$B:$O,11,FALSE)&gt;1,VLOOKUP($A993,'Raw - F'!$B:$O,11,FALSE),IF(VLOOKUP($A993,'Raw - F'!$B:$M,12,FALSE)&lt;&gt;"",VLOOKUP($A993,'Raw - F'!$B:$M,12,FALSE),"")),"")</f>
        <v>6</v>
      </c>
      <c r="H993" s="4" t="str">
        <f>IFERROR(VLOOKUP($A993,'Raw - F'!$B:$O,13,FALSE),"")</f>
        <v>46-65</v>
      </c>
      <c r="I993" s="2" t="str">
        <f>IFERROR(VLOOKUP($A993,'Raw - F'!$B:$O,10,FALSE),"")</f>
        <v>A</v>
      </c>
      <c r="J993" s="2" t="str">
        <f>IFERROR(VLOOKUP($A993,'Raw - F'!$B:$P,15,FALSE),"")</f>
        <v>1m 4f</v>
      </c>
      <c r="K993" s="16" t="str">
        <f>SUBSTITUTE(IFERROR(VLOOKUP($A993,'Raw - F'!$B:$X,23,FALSE),""),0,"")</f>
        <v xml:space="preserve"> </v>
      </c>
      <c r="L993" s="22" t="str">
        <f>IF(VLOOKUP($A993,'Raw - F'!$B:$AA,24,FALSE)="","",VLOOKUP($A993,'Raw - F'!$B:$AA,24,FALSE))</f>
        <v/>
      </c>
      <c r="M993" s="16" t="str">
        <f>SUBSTITUTE(IFERROR(VLOOKUP($A993,'Raw - F'!$B:$X,22,FALSE),""),0,"")</f>
        <v xml:space="preserve"> </v>
      </c>
      <c r="N993" s="16" t="str">
        <f>SUBSTITUTE(IFERROR(VLOOKUP($A993,'Raw - F'!$B:$X,8,FALSE),""),0,"")</f>
        <v/>
      </c>
      <c r="O993" s="16" t="str">
        <f>SUBSTITUTE(IFERROR(VLOOKUP($A993,'Raw - F'!$B:$AA,25,FALSE),""),0,"")</f>
        <v/>
      </c>
      <c r="P993" s="16" t="str">
        <f>SUBSTITUTE(IFERROR(VLOOKUP($A993,'Raw - F'!$B:$AA,21,FALSE),""),0,"")</f>
        <v/>
      </c>
    </row>
    <row r="994" spans="1:16" x14ac:dyDescent="0.35">
      <c r="A994">
        <v>985</v>
      </c>
      <c r="B994" s="9">
        <f>IFERROR(VLOOKUP($A994,'Raw - F'!$B:$R,2,FALSE),"")</f>
        <v>44359</v>
      </c>
      <c r="C994" s="2" t="str">
        <f>IFERROR(VLOOKUP($A994,'Raw - F'!$B:$R,3,FALSE),"")</f>
        <v>LEICESTER</v>
      </c>
      <c r="D994" s="2" t="str">
        <f>IFERROR(VLOOKUP($A994,'Raw - F'!$B:$R,6,FALSE),"")</f>
        <v>WFA</v>
      </c>
      <c r="E994" s="2" t="str">
        <f>SUBSTITUTE(IFERROR(VLOOKUP($A994,'Raw - F'!$B:$O,9,FALSE),""),"0","")</f>
        <v>3-4yo</v>
      </c>
      <c r="F994" s="2" t="str">
        <f>SUBSTITUTE(IFERROR(VLOOKUP($A994,'Raw - F'!$B:$O,7,FALSE),""),"0","")</f>
        <v>Open</v>
      </c>
      <c r="G994" s="2">
        <f>IFERROR(IF(VLOOKUP($A994,'Raw - F'!$B:$O,11,FALSE)&gt;1,VLOOKUP($A994,'Raw - F'!$B:$O,11,FALSE),IF(VLOOKUP($A994,'Raw - F'!$B:$M,12,FALSE)&lt;&gt;"",VLOOKUP($A994,'Raw - F'!$B:$M,12,FALSE),"")),"")</f>
        <v>5</v>
      </c>
      <c r="H994" s="4" t="str">
        <f>IFERROR(VLOOKUP($A994,'Raw - F'!$B:$O,13,FALSE),"")</f>
        <v>Open</v>
      </c>
      <c r="I994" s="2" t="str">
        <f>IFERROR(VLOOKUP($A994,'Raw - F'!$B:$O,10,FALSE),"")</f>
        <v>A</v>
      </c>
      <c r="J994" s="2" t="str">
        <f>IFERROR(VLOOKUP($A994,'Raw - F'!$B:$P,15,FALSE),"")</f>
        <v>1m 2f</v>
      </c>
      <c r="K994" s="16" t="str">
        <f>SUBSTITUTE(IFERROR(VLOOKUP($A994,'Raw - F'!$B:$X,23,FALSE),""),0,"")</f>
        <v xml:space="preserve"> </v>
      </c>
      <c r="L994" s="22" t="str">
        <f>IF(VLOOKUP($A994,'Raw - F'!$B:$AA,24,FALSE)="","",VLOOKUP($A994,'Raw - F'!$B:$AA,24,FALSE))</f>
        <v/>
      </c>
      <c r="M994" s="16" t="str">
        <f>SUBSTITUTE(IFERROR(VLOOKUP($A994,'Raw - F'!$B:$X,22,FALSE),""),0,"")</f>
        <v>Claimer</v>
      </c>
      <c r="N994" s="16" t="str">
        <f>SUBSTITUTE(IFERROR(VLOOKUP($A994,'Raw - F'!$B:$X,8,FALSE),""),0,"")</f>
        <v/>
      </c>
      <c r="O994" s="16" t="str">
        <f>SUBSTITUTE(IFERROR(VLOOKUP($A994,'Raw - F'!$B:$AA,25,FALSE),""),0,"")</f>
        <v/>
      </c>
      <c r="P994" s="16" t="str">
        <f>SUBSTITUTE(IFERROR(VLOOKUP($A994,'Raw - F'!$B:$AA,21,FALSE),""),0,"")</f>
        <v/>
      </c>
    </row>
    <row r="995" spans="1:16" x14ac:dyDescent="0.35">
      <c r="A995">
        <v>986</v>
      </c>
      <c r="B995" s="9">
        <f>IFERROR(VLOOKUP($A995,'Raw - F'!$B:$R,2,FALSE),"")</f>
        <v>44359</v>
      </c>
      <c r="C995" s="2" t="str">
        <f>IFERROR(VLOOKUP($A995,'Raw - F'!$B:$R,3,FALSE),"")</f>
        <v>LEICESTER</v>
      </c>
      <c r="D995" s="2" t="str">
        <f>IFERROR(VLOOKUP($A995,'Raw - F'!$B:$R,6,FALSE),"")</f>
        <v>Hcap</v>
      </c>
      <c r="E995" s="2" t="str">
        <f>SUBSTITUTE(IFERROR(VLOOKUP($A995,'Raw - F'!$B:$O,9,FALSE),""),"0","")</f>
        <v>3yo</v>
      </c>
      <c r="F995" s="2" t="str">
        <f>SUBSTITUTE(IFERROR(VLOOKUP($A995,'Raw - F'!$B:$O,7,FALSE),""),"0","")</f>
        <v>Open</v>
      </c>
      <c r="G995" s="2">
        <f>IFERROR(IF(VLOOKUP($A995,'Raw - F'!$B:$O,11,FALSE)&gt;1,VLOOKUP($A995,'Raw - F'!$B:$O,11,FALSE),IF(VLOOKUP($A995,'Raw - F'!$B:$M,12,FALSE)&lt;&gt;"",VLOOKUP($A995,'Raw - F'!$B:$M,12,FALSE),"")),"")</f>
        <v>6</v>
      </c>
      <c r="H995" s="4" t="str">
        <f>IFERROR(VLOOKUP($A995,'Raw - F'!$B:$O,13,FALSE),"")</f>
        <v>46-65</v>
      </c>
      <c r="I995" s="2" t="str">
        <f>IFERROR(VLOOKUP($A995,'Raw - F'!$B:$O,10,FALSE),"")</f>
        <v>A</v>
      </c>
      <c r="J995" s="2" t="str">
        <f>IFERROR(VLOOKUP($A995,'Raw - F'!$B:$P,15,FALSE),"")</f>
        <v>5f</v>
      </c>
      <c r="K995" s="16" t="str">
        <f>SUBSTITUTE(IFERROR(VLOOKUP($A995,'Raw - F'!$B:$X,23,FALSE),""),0,"")</f>
        <v xml:space="preserve"> </v>
      </c>
      <c r="L995" s="22" t="str">
        <f>IF(VLOOKUP($A995,'Raw - F'!$B:$AA,24,FALSE)="","",VLOOKUP($A995,'Raw - F'!$B:$AA,24,FALSE))</f>
        <v/>
      </c>
      <c r="M995" s="16" t="str">
        <f>SUBSTITUTE(IFERROR(VLOOKUP($A995,'Raw - F'!$B:$X,22,FALSE),""),0,"")</f>
        <v xml:space="preserve"> </v>
      </c>
      <c r="N995" s="16" t="str">
        <f>SUBSTITUTE(IFERROR(VLOOKUP($A995,'Raw - F'!$B:$X,8,FALSE),""),0,"")</f>
        <v/>
      </c>
      <c r="O995" s="16" t="str">
        <f>SUBSTITUTE(IFERROR(VLOOKUP($A995,'Raw - F'!$B:$AA,25,FALSE),""),0,"")</f>
        <v/>
      </c>
      <c r="P995" s="16" t="str">
        <f>SUBSTITUTE(IFERROR(VLOOKUP($A995,'Raw - F'!$B:$AA,21,FALSE),""),0,"")</f>
        <v/>
      </c>
    </row>
    <row r="996" spans="1:16" x14ac:dyDescent="0.35">
      <c r="A996">
        <v>987</v>
      </c>
      <c r="B996" s="9">
        <f>IFERROR(VLOOKUP($A996,'Raw - F'!$B:$R,2,FALSE),"")</f>
        <v>44359</v>
      </c>
      <c r="C996" s="2" t="str">
        <f>IFERROR(VLOOKUP($A996,'Raw - F'!$B:$R,3,FALSE),"")</f>
        <v>SANDOWN PARK</v>
      </c>
      <c r="D996" s="2" t="str">
        <f>IFERROR(VLOOKUP($A996,'Raw - F'!$B:$R,6,FALSE),"")</f>
        <v>Hcap</v>
      </c>
      <c r="E996" s="2" t="str">
        <f>SUBSTITUTE(IFERROR(VLOOKUP($A996,'Raw - F'!$B:$O,9,FALSE),""),"0","")</f>
        <v>3yo+</v>
      </c>
      <c r="F996" s="2" t="str">
        <f>SUBSTITUTE(IFERROR(VLOOKUP($A996,'Raw - F'!$B:$O,7,FALSE),""),"0","")</f>
        <v>Open</v>
      </c>
      <c r="G996" s="2">
        <f>IFERROR(IF(VLOOKUP($A996,'Raw - F'!$B:$O,11,FALSE)&gt;1,VLOOKUP($A996,'Raw - F'!$B:$O,11,FALSE),IF(VLOOKUP($A996,'Raw - F'!$B:$M,12,FALSE)&lt;&gt;"",VLOOKUP($A996,'Raw - F'!$B:$M,12,FALSE),"")),"")</f>
        <v>2</v>
      </c>
      <c r="H996" s="4" t="str">
        <f>IFERROR(VLOOKUP($A996,'Raw - F'!$B:$O,13,FALSE),"")</f>
        <v>81-100</v>
      </c>
      <c r="I996" s="2" t="str">
        <f>IFERROR(VLOOKUP($A996,'Raw - F'!$B:$O,10,FALSE),"")</f>
        <v>A</v>
      </c>
      <c r="J996" s="2" t="str">
        <f>IFERROR(VLOOKUP($A996,'Raw - F'!$B:$P,15,FALSE),"")</f>
        <v>1m</v>
      </c>
      <c r="K996" s="16" t="str">
        <f>SUBSTITUTE(IFERROR(VLOOKUP($A996,'Raw - F'!$B:$X,23,FALSE),""),0,"")</f>
        <v xml:space="preserve"> </v>
      </c>
      <c r="L996" s="22" t="str">
        <f>IF(VLOOKUP($A996,'Raw - F'!$B:$AA,24,FALSE)="","",VLOOKUP($A996,'Raw - F'!$B:$AA,24,FALSE))</f>
        <v/>
      </c>
      <c r="M996" s="16" t="str">
        <f>SUBSTITUTE(IFERROR(VLOOKUP($A996,'Raw - F'!$B:$X,22,FALSE),""),0,"")</f>
        <v xml:space="preserve"> </v>
      </c>
      <c r="N996" s="16" t="str">
        <f>SUBSTITUTE(IFERROR(VLOOKUP($A996,'Raw - F'!$B:$X,8,FALSE),""),0,"")</f>
        <v/>
      </c>
      <c r="O996" s="16" t="str">
        <f>SUBSTITUTE(IFERROR(VLOOKUP($A996,'Raw - F'!$B:$AA,25,FALSE),""),0,"")</f>
        <v/>
      </c>
      <c r="P996" s="16" t="str">
        <f>SUBSTITUTE(IFERROR(VLOOKUP($A996,'Raw - F'!$B:$AA,21,FALSE),""),0,"")</f>
        <v/>
      </c>
    </row>
    <row r="997" spans="1:16" x14ac:dyDescent="0.35">
      <c r="A997">
        <v>988</v>
      </c>
      <c r="B997" s="9">
        <f>IFERROR(VLOOKUP($A997,'Raw - F'!$B:$R,2,FALSE),"")</f>
        <v>44359</v>
      </c>
      <c r="C997" s="2" t="str">
        <f>IFERROR(VLOOKUP($A997,'Raw - F'!$B:$R,3,FALSE),"")</f>
        <v>SANDOWN PARK</v>
      </c>
      <c r="D997" s="2" t="str">
        <f>IFERROR(VLOOKUP($A997,'Raw - F'!$B:$R,6,FALSE),"")</f>
        <v>WFA</v>
      </c>
      <c r="E997" s="2" t="str">
        <f>SUBSTITUTE(IFERROR(VLOOKUP($A997,'Raw - F'!$B:$O,9,FALSE),""),"0","")</f>
        <v>3yo</v>
      </c>
      <c r="F997" s="2" t="str">
        <f>SUBSTITUTE(IFERROR(VLOOKUP($A997,'Raw - F'!$B:$O,7,FALSE),""),"0","")</f>
        <v>Open</v>
      </c>
      <c r="G997" s="2" t="str">
        <f>IFERROR(IF(VLOOKUP($A997,'Raw - F'!$B:$O,11,FALSE)&gt;1,VLOOKUP($A997,'Raw - F'!$B:$O,11,FALSE),IF(VLOOKUP($A997,'Raw - F'!$B:$M,12,FALSE)&lt;&gt;"",VLOOKUP($A997,'Raw - F'!$B:$M,12,FALSE),"")),"")</f>
        <v>1(Lstd)</v>
      </c>
      <c r="H997" s="4" t="str">
        <f>IFERROR(VLOOKUP($A997,'Raw - F'!$B:$O,13,FALSE),"")</f>
        <v>Open</v>
      </c>
      <c r="I997" s="2" t="str">
        <f>IFERROR(VLOOKUP($A997,'Raw - F'!$B:$O,10,FALSE),"")</f>
        <v>A</v>
      </c>
      <c r="J997" s="2" t="str">
        <f>IFERROR(VLOOKUP($A997,'Raw - F'!$B:$P,15,FALSE),"")</f>
        <v>5f</v>
      </c>
      <c r="K997" s="16" t="str">
        <f>SUBSTITUTE(IFERROR(VLOOKUP($A997,'Raw - F'!$B:$X,23,FALSE),""),0,"")</f>
        <v xml:space="preserve"> </v>
      </c>
      <c r="L997" s="22" t="str">
        <f>IF(VLOOKUP($A997,'Raw - F'!$B:$AA,24,FALSE)="","",VLOOKUP($A997,'Raw - F'!$B:$AA,24,FALSE))</f>
        <v/>
      </c>
      <c r="M997" s="16" t="str">
        <f>SUBSTITUTE(IFERROR(VLOOKUP($A997,'Raw - F'!$B:$X,22,FALSE),""),0,"")</f>
        <v xml:space="preserve"> </v>
      </c>
      <c r="N997" s="16" t="str">
        <f>SUBSTITUTE(IFERROR(VLOOKUP($A997,'Raw - F'!$B:$X,8,FALSE),""),0,"")</f>
        <v/>
      </c>
      <c r="O997" s="16" t="str">
        <f>SUBSTITUTE(IFERROR(VLOOKUP($A997,'Raw - F'!$B:$AA,25,FALSE),""),0,"")</f>
        <v/>
      </c>
      <c r="P997" s="16" t="str">
        <f>SUBSTITUTE(IFERROR(VLOOKUP($A997,'Raw - F'!$B:$AA,21,FALSE),""),0,"")</f>
        <v/>
      </c>
    </row>
    <row r="998" spans="1:16" x14ac:dyDescent="0.35">
      <c r="A998">
        <v>989</v>
      </c>
      <c r="B998" s="9">
        <f>IFERROR(VLOOKUP($A998,'Raw - F'!$B:$R,2,FALSE),"")</f>
        <v>44359</v>
      </c>
      <c r="C998" s="2" t="str">
        <f>IFERROR(VLOOKUP($A998,'Raw - F'!$B:$R,3,FALSE),"")</f>
        <v>SANDOWN PARK</v>
      </c>
      <c r="D998" s="2" t="str">
        <f>IFERROR(VLOOKUP($A998,'Raw - F'!$B:$R,6,FALSE),"")</f>
        <v>Hcap</v>
      </c>
      <c r="E998" s="2" t="str">
        <f>SUBSTITUTE(IFERROR(VLOOKUP($A998,'Raw - F'!$B:$O,9,FALSE),""),"0","")</f>
        <v>3yo</v>
      </c>
      <c r="F998" s="2" t="str">
        <f>SUBSTITUTE(IFERROR(VLOOKUP($A998,'Raw - F'!$B:$O,7,FALSE),""),"0","")</f>
        <v>Open</v>
      </c>
      <c r="G998" s="2">
        <f>IFERROR(IF(VLOOKUP($A998,'Raw - F'!$B:$O,11,FALSE)&gt;1,VLOOKUP($A998,'Raw - F'!$B:$O,11,FALSE),IF(VLOOKUP($A998,'Raw - F'!$B:$M,12,FALSE)&lt;&gt;"",VLOOKUP($A998,'Raw - F'!$B:$M,12,FALSE),"")),"")</f>
        <v>3</v>
      </c>
      <c r="H998" s="4" t="str">
        <f>IFERROR(VLOOKUP($A998,'Raw - F'!$B:$O,13,FALSE),"")</f>
        <v>76-95</v>
      </c>
      <c r="I998" s="2" t="str">
        <f>IFERROR(VLOOKUP($A998,'Raw - F'!$B:$O,10,FALSE),"")</f>
        <v>A</v>
      </c>
      <c r="J998" s="2" t="str">
        <f>IFERROR(VLOOKUP($A998,'Raw - F'!$B:$P,15,FALSE),"")</f>
        <v>7f</v>
      </c>
      <c r="K998" s="16" t="str">
        <f>SUBSTITUTE(IFERROR(VLOOKUP($A998,'Raw - F'!$B:$X,23,FALSE),""),0,"")</f>
        <v xml:space="preserve"> </v>
      </c>
      <c r="L998" s="22" t="str">
        <f>IF(VLOOKUP($A998,'Raw - F'!$B:$AA,24,FALSE)="","",VLOOKUP($A998,'Raw - F'!$B:$AA,24,FALSE))</f>
        <v/>
      </c>
      <c r="M998" s="16" t="str">
        <f>SUBSTITUTE(IFERROR(VLOOKUP($A998,'Raw - F'!$B:$X,22,FALSE),""),0,"")</f>
        <v xml:space="preserve"> </v>
      </c>
      <c r="N998" s="16" t="str">
        <f>SUBSTITUTE(IFERROR(VLOOKUP($A998,'Raw - F'!$B:$X,8,FALSE),""),0,"")</f>
        <v/>
      </c>
      <c r="O998" s="16" t="str">
        <f>SUBSTITUTE(IFERROR(VLOOKUP($A998,'Raw - F'!$B:$AA,25,FALSE),""),0,"")</f>
        <v/>
      </c>
      <c r="P998" s="16" t="str">
        <f>SUBSTITUTE(IFERROR(VLOOKUP($A998,'Raw - F'!$B:$AA,21,FALSE),""),0,"")</f>
        <v/>
      </c>
    </row>
    <row r="999" spans="1:16" x14ac:dyDescent="0.35">
      <c r="A999">
        <v>990</v>
      </c>
      <c r="B999" s="9">
        <f>IFERROR(VLOOKUP($A999,'Raw - F'!$B:$R,2,FALSE),"")</f>
        <v>44359</v>
      </c>
      <c r="C999" s="2" t="str">
        <f>IFERROR(VLOOKUP($A999,'Raw - F'!$B:$R,3,FALSE),"")</f>
        <v>SANDOWN PARK</v>
      </c>
      <c r="D999" s="2" t="str">
        <f>IFERROR(VLOOKUP($A999,'Raw - F'!$B:$R,6,FALSE),"")</f>
        <v>Hcap</v>
      </c>
      <c r="E999" s="2" t="str">
        <f>SUBSTITUTE(IFERROR(VLOOKUP($A999,'Raw - F'!$B:$O,9,FALSE),""),"0","")</f>
        <v>3yo</v>
      </c>
      <c r="F999" s="2" t="str">
        <f>SUBSTITUTE(IFERROR(VLOOKUP($A999,'Raw - F'!$B:$O,7,FALSE),""),"0","")</f>
        <v>Open</v>
      </c>
      <c r="G999" s="2">
        <f>IFERROR(IF(VLOOKUP($A999,'Raw - F'!$B:$O,11,FALSE)&gt;1,VLOOKUP($A999,'Raw - F'!$B:$O,11,FALSE),IF(VLOOKUP($A999,'Raw - F'!$B:$M,12,FALSE)&lt;&gt;"",VLOOKUP($A999,'Raw - F'!$B:$M,12,FALSE),"")),"")</f>
        <v>3</v>
      </c>
      <c r="H999" s="4" t="str">
        <f>IFERROR(VLOOKUP($A999,'Raw - F'!$B:$O,13,FALSE),"")</f>
        <v>71-90</v>
      </c>
      <c r="I999" s="2" t="str">
        <f>IFERROR(VLOOKUP($A999,'Raw - F'!$B:$O,10,FALSE),"")</f>
        <v>A</v>
      </c>
      <c r="J999" s="2" t="str">
        <f>IFERROR(VLOOKUP($A999,'Raw - F'!$B:$P,15,FALSE),"")</f>
        <v>1m 1f</v>
      </c>
      <c r="K999" s="16" t="str">
        <f>SUBSTITUTE(IFERROR(VLOOKUP($A999,'Raw - F'!$B:$X,23,FALSE),""),0,"")</f>
        <v xml:space="preserve"> </v>
      </c>
      <c r="L999" s="22" t="str">
        <f>IF(VLOOKUP($A999,'Raw - F'!$B:$AA,24,FALSE)="","",VLOOKUP($A999,'Raw - F'!$B:$AA,24,FALSE))</f>
        <v/>
      </c>
      <c r="M999" s="16" t="str">
        <f>SUBSTITUTE(IFERROR(VLOOKUP($A999,'Raw - F'!$B:$X,22,FALSE),""),0,"")</f>
        <v xml:space="preserve"> </v>
      </c>
      <c r="N999" s="16" t="str">
        <f>SUBSTITUTE(IFERROR(VLOOKUP($A999,'Raw - F'!$B:$X,8,FALSE),""),0,"")</f>
        <v/>
      </c>
      <c r="O999" s="16" t="str">
        <f>SUBSTITUTE(IFERROR(VLOOKUP($A999,'Raw - F'!$B:$AA,25,FALSE),""),0,"")</f>
        <v/>
      </c>
      <c r="P999" s="16" t="str">
        <f>SUBSTITUTE(IFERROR(VLOOKUP($A999,'Raw - F'!$B:$AA,21,FALSE),""),0,"")</f>
        <v/>
      </c>
    </row>
    <row r="1000" spans="1:16" x14ac:dyDescent="0.35">
      <c r="A1000">
        <v>991</v>
      </c>
      <c r="B1000" s="9">
        <f>IFERROR(VLOOKUP($A1000,'Raw - F'!$B:$R,2,FALSE),"")</f>
        <v>44359</v>
      </c>
      <c r="C1000" s="2" t="str">
        <f>IFERROR(VLOOKUP($A1000,'Raw - F'!$B:$R,3,FALSE),"")</f>
        <v>SANDOWN PARK</v>
      </c>
      <c r="D1000" s="2" t="str">
        <f>IFERROR(VLOOKUP($A1000,'Raw - F'!$B:$R,6,FALSE),"")</f>
        <v>Hcap</v>
      </c>
      <c r="E1000" s="2" t="str">
        <f>SUBSTITUTE(IFERROR(VLOOKUP($A1000,'Raw - F'!$B:$O,9,FALSE),""),"0","")</f>
        <v>4yo+</v>
      </c>
      <c r="F1000" s="2" t="str">
        <f>SUBSTITUTE(IFERROR(VLOOKUP($A1000,'Raw - F'!$B:$O,7,FALSE),""),"0","")</f>
        <v>Open</v>
      </c>
      <c r="G1000" s="2">
        <f>IFERROR(IF(VLOOKUP($A1000,'Raw - F'!$B:$O,11,FALSE)&gt;1,VLOOKUP($A1000,'Raw - F'!$B:$O,11,FALSE),IF(VLOOKUP($A1000,'Raw - F'!$B:$M,12,FALSE)&lt;&gt;"",VLOOKUP($A1000,'Raw - F'!$B:$M,12,FALSE),"")),"")</f>
        <v>4</v>
      </c>
      <c r="H1000" s="4" t="str">
        <f>IFERROR(VLOOKUP($A1000,'Raw - F'!$B:$O,13,FALSE),"")</f>
        <v>61-80</v>
      </c>
      <c r="I1000" s="2" t="str">
        <f>IFERROR(VLOOKUP($A1000,'Raw - F'!$B:$O,10,FALSE),"")</f>
        <v>A</v>
      </c>
      <c r="J1000" s="2" t="str">
        <f>IFERROR(VLOOKUP($A1000,'Raw - F'!$B:$P,15,FALSE),"")</f>
        <v>1m 6f</v>
      </c>
      <c r="K1000" s="16" t="str">
        <f>SUBSTITUTE(IFERROR(VLOOKUP($A1000,'Raw - F'!$B:$X,23,FALSE),""),0,"")</f>
        <v xml:space="preserve"> </v>
      </c>
      <c r="L1000" s="22" t="str">
        <f>IF(VLOOKUP($A1000,'Raw - F'!$B:$AA,24,FALSE)="","",VLOOKUP($A1000,'Raw - F'!$B:$AA,24,FALSE))</f>
        <v/>
      </c>
      <c r="M1000" s="16" t="str">
        <f>SUBSTITUTE(IFERROR(VLOOKUP($A1000,'Raw - F'!$B:$X,22,FALSE),""),0,"")</f>
        <v xml:space="preserve"> </v>
      </c>
      <c r="N1000" s="16" t="str">
        <f>SUBSTITUTE(IFERROR(VLOOKUP($A1000,'Raw - F'!$B:$X,8,FALSE),""),0,"")</f>
        <v/>
      </c>
      <c r="O1000" s="16" t="str">
        <f>SUBSTITUTE(IFERROR(VLOOKUP($A1000,'Raw - F'!$B:$AA,25,FALSE),""),0,"")</f>
        <v/>
      </c>
      <c r="P1000" s="16" t="str">
        <f>SUBSTITUTE(IFERROR(VLOOKUP($A1000,'Raw - F'!$B:$AA,21,FALSE),""),0,"")</f>
        <v/>
      </c>
    </row>
    <row r="1001" spans="1:16" x14ac:dyDescent="0.35">
      <c r="A1001">
        <v>992</v>
      </c>
      <c r="B1001" s="9">
        <f>IFERROR(VLOOKUP($A1001,'Raw - F'!$B:$R,2,FALSE),"")</f>
        <v>44359</v>
      </c>
      <c r="C1001" s="2" t="str">
        <f>IFERROR(VLOOKUP($A1001,'Raw - F'!$B:$R,3,FALSE),"")</f>
        <v>SANDOWN PARK</v>
      </c>
      <c r="D1001" s="2" t="str">
        <f>IFERROR(VLOOKUP($A1001,'Raw - F'!$B:$R,6,FALSE),"")</f>
        <v>Hcap</v>
      </c>
      <c r="E1001" s="2" t="str">
        <f>SUBSTITUTE(IFERROR(VLOOKUP($A1001,'Raw - F'!$B:$O,9,FALSE),""),"0","")</f>
        <v>4yo+</v>
      </c>
      <c r="F1001" s="2" t="str">
        <f>SUBSTITUTE(IFERROR(VLOOKUP($A1001,'Raw - F'!$B:$O,7,FALSE),""),"0","")</f>
        <v>Open</v>
      </c>
      <c r="G1001" s="2">
        <f>IFERROR(IF(VLOOKUP($A1001,'Raw - F'!$B:$O,11,FALSE)&gt;1,VLOOKUP($A1001,'Raw - F'!$B:$O,11,FALSE),IF(VLOOKUP($A1001,'Raw - F'!$B:$M,12,FALSE)&lt;&gt;"",VLOOKUP($A1001,'Raw - F'!$B:$M,12,FALSE),"")),"")</f>
        <v>4</v>
      </c>
      <c r="H1001" s="4" t="str">
        <f>IFERROR(VLOOKUP($A1001,'Raw - F'!$B:$O,13,FALSE),"")</f>
        <v>61-80</v>
      </c>
      <c r="I1001" s="2" t="str">
        <f>IFERROR(VLOOKUP($A1001,'Raw - F'!$B:$O,10,FALSE),"")</f>
        <v>A</v>
      </c>
      <c r="J1001" s="2" t="str">
        <f>IFERROR(VLOOKUP($A1001,'Raw - F'!$B:$P,15,FALSE),"")</f>
        <v>5f</v>
      </c>
      <c r="K1001" s="16" t="str">
        <f>SUBSTITUTE(IFERROR(VLOOKUP($A1001,'Raw - F'!$B:$X,23,FALSE),""),0,"")</f>
        <v xml:space="preserve"> </v>
      </c>
      <c r="L1001" s="22" t="str">
        <f>IF(VLOOKUP($A1001,'Raw - F'!$B:$AA,24,FALSE)="","",VLOOKUP($A1001,'Raw - F'!$B:$AA,24,FALSE))</f>
        <v/>
      </c>
      <c r="M1001" s="16" t="str">
        <f>SUBSTITUTE(IFERROR(VLOOKUP($A1001,'Raw - F'!$B:$X,22,FALSE),""),0,"")</f>
        <v xml:space="preserve"> </v>
      </c>
      <c r="N1001" s="16" t="str">
        <f>SUBSTITUTE(IFERROR(VLOOKUP($A1001,'Raw - F'!$B:$X,8,FALSE),""),0,"")</f>
        <v/>
      </c>
      <c r="O1001" s="16" t="str">
        <f>SUBSTITUTE(IFERROR(VLOOKUP($A1001,'Raw - F'!$B:$AA,25,FALSE),""),0,"")</f>
        <v/>
      </c>
      <c r="P1001" s="16" t="str">
        <f>SUBSTITUTE(IFERROR(VLOOKUP($A1001,'Raw - F'!$B:$AA,21,FALSE),""),0,"")</f>
        <v/>
      </c>
    </row>
    <row r="1002" spans="1:16" x14ac:dyDescent="0.35">
      <c r="A1002">
        <v>993</v>
      </c>
      <c r="B1002" s="9">
        <f>IFERROR(VLOOKUP($A1002,'Raw - F'!$B:$R,2,FALSE),"")</f>
        <v>44359</v>
      </c>
      <c r="C1002" s="2" t="str">
        <f>IFERROR(VLOOKUP($A1002,'Raw - F'!$B:$R,3,FALSE),"")</f>
        <v>SANDOWN PARK</v>
      </c>
      <c r="D1002" s="2" t="str">
        <f>IFERROR(VLOOKUP($A1002,'Raw - F'!$B:$R,6,FALSE),"")</f>
        <v>WFA</v>
      </c>
      <c r="E1002" s="2" t="str">
        <f>SUBSTITUTE(IFERROR(VLOOKUP($A1002,'Raw - F'!$B:$O,9,FALSE),""),"0","")</f>
        <v>3yo+</v>
      </c>
      <c r="F1002" s="2" t="str">
        <f>SUBSTITUTE(IFERROR(VLOOKUP($A1002,'Raw - F'!$B:$O,7,FALSE),""),"0","")</f>
        <v>Mdn</v>
      </c>
      <c r="G1002" s="2">
        <f>IFERROR(IF(VLOOKUP($A1002,'Raw - F'!$B:$O,11,FALSE)&gt;1,VLOOKUP($A1002,'Raw - F'!$B:$O,11,FALSE),IF(VLOOKUP($A1002,'Raw - F'!$B:$M,12,FALSE)&lt;&gt;"",VLOOKUP($A1002,'Raw - F'!$B:$M,12,FALSE),"")),"")</f>
        <v>4</v>
      </c>
      <c r="H1002" s="4" t="str">
        <f>IFERROR(VLOOKUP($A1002,'Raw - F'!$B:$O,13,FALSE),"")</f>
        <v>Open</v>
      </c>
      <c r="I1002" s="2" t="str">
        <f>IFERROR(VLOOKUP($A1002,'Raw - F'!$B:$O,10,FALSE),"")</f>
        <v>A</v>
      </c>
      <c r="J1002" s="2" t="str">
        <f>IFERROR(VLOOKUP($A1002,'Raw - F'!$B:$P,15,FALSE),"")</f>
        <v>1m 2f</v>
      </c>
      <c r="K1002" s="16" t="str">
        <f>SUBSTITUTE(IFERROR(VLOOKUP($A1002,'Raw - F'!$B:$X,23,FALSE),""),0,"")</f>
        <v xml:space="preserve"> </v>
      </c>
      <c r="L1002" s="22" t="str">
        <f>IF(VLOOKUP($A1002,'Raw - F'!$B:$AA,24,FALSE)="","",VLOOKUP($A1002,'Raw - F'!$B:$AA,24,FALSE))</f>
        <v/>
      </c>
      <c r="M1002" s="16" t="str">
        <f>SUBSTITUTE(IFERROR(VLOOKUP($A1002,'Raw - F'!$B:$X,22,FALSE),""),0,"")</f>
        <v xml:space="preserve"> </v>
      </c>
      <c r="N1002" s="16" t="str">
        <f>SUBSTITUTE(IFERROR(VLOOKUP($A1002,'Raw - F'!$B:$X,8,FALSE),""),0,"")</f>
        <v/>
      </c>
      <c r="O1002" s="16" t="str">
        <f>SUBSTITUTE(IFERROR(VLOOKUP($A1002,'Raw - F'!$B:$AA,25,FALSE),""),0,"")</f>
        <v>EBF</v>
      </c>
      <c r="P1002" s="16" t="str">
        <f>SUBSTITUTE(IFERROR(VLOOKUP($A1002,'Raw - F'!$B:$AA,21,FALSE),""),0,"")</f>
        <v/>
      </c>
    </row>
    <row r="1003" spans="1:16" x14ac:dyDescent="0.35">
      <c r="A1003">
        <v>994</v>
      </c>
      <c r="B1003" s="9">
        <f>IFERROR(VLOOKUP($A1003,'Raw - F'!$B:$R,2,FALSE),"")</f>
        <v>44359</v>
      </c>
      <c r="C1003" s="2" t="str">
        <f>IFERROR(VLOOKUP($A1003,'Raw - F'!$B:$R,3,FALSE),"")</f>
        <v>YORK</v>
      </c>
      <c r="D1003" s="2" t="str">
        <f>IFERROR(VLOOKUP($A1003,'Raw - F'!$B:$R,6,FALSE),"")</f>
        <v>Hcap</v>
      </c>
      <c r="E1003" s="2" t="str">
        <f>SUBSTITUTE(IFERROR(VLOOKUP($A1003,'Raw - F'!$B:$O,9,FALSE),""),"0","")</f>
        <v>3yo</v>
      </c>
      <c r="F1003" s="2" t="str">
        <f>SUBSTITUTE(IFERROR(VLOOKUP($A1003,'Raw - F'!$B:$O,7,FALSE),""),"0","")</f>
        <v>Open</v>
      </c>
      <c r="G1003" s="2">
        <f>IFERROR(IF(VLOOKUP($A1003,'Raw - F'!$B:$O,11,FALSE)&gt;1,VLOOKUP($A1003,'Raw - F'!$B:$O,11,FALSE),IF(VLOOKUP($A1003,'Raw - F'!$B:$M,12,FALSE)&lt;&gt;"",VLOOKUP($A1003,'Raw - F'!$B:$M,12,FALSE),"")),"")</f>
        <v>2</v>
      </c>
      <c r="H1003" s="4" t="str">
        <f>IFERROR(VLOOKUP($A1003,'Raw - F'!$B:$O,13,FALSE),"")</f>
        <v>0-105</v>
      </c>
      <c r="I1003" s="2" t="str">
        <f>IFERROR(VLOOKUP($A1003,'Raw - F'!$B:$O,10,FALSE),"")</f>
        <v>A</v>
      </c>
      <c r="J1003" s="2" t="str">
        <f>IFERROR(VLOOKUP($A1003,'Raw - F'!$B:$P,15,FALSE),"")</f>
        <v>6f</v>
      </c>
      <c r="K1003" s="16" t="str">
        <f>SUBSTITUTE(IFERROR(VLOOKUP($A1003,'Raw - F'!$B:$X,23,FALSE),""),0,"")</f>
        <v xml:space="preserve"> </v>
      </c>
      <c r="L1003" s="22" t="str">
        <f>IF(VLOOKUP($A1003,'Raw - F'!$B:$AA,24,FALSE)="","",VLOOKUP($A1003,'Raw - F'!$B:$AA,24,FALSE))</f>
        <v/>
      </c>
      <c r="M1003" s="16" t="str">
        <f>SUBSTITUTE(IFERROR(VLOOKUP($A1003,'Raw - F'!$B:$X,22,FALSE),""),0,"")</f>
        <v xml:space="preserve"> </v>
      </c>
      <c r="N1003" s="16" t="str">
        <f>SUBSTITUTE(IFERROR(VLOOKUP($A1003,'Raw - F'!$B:$X,8,FALSE),""),0,"")</f>
        <v/>
      </c>
      <c r="O1003" s="16" t="str">
        <f>SUBSTITUTE(IFERROR(VLOOKUP($A1003,'Raw - F'!$B:$AA,25,FALSE),""),0,"")</f>
        <v/>
      </c>
      <c r="P1003" s="16" t="str">
        <f>SUBSTITUTE(IFERROR(VLOOKUP($A1003,'Raw - F'!$B:$AA,21,FALSE),""),0,"")</f>
        <v/>
      </c>
    </row>
    <row r="1004" spans="1:16" x14ac:dyDescent="0.35">
      <c r="A1004">
        <v>995</v>
      </c>
      <c r="B1004" s="9">
        <f>IFERROR(VLOOKUP($A1004,'Raw - F'!$B:$R,2,FALSE),"")</f>
        <v>44359</v>
      </c>
      <c r="C1004" s="2" t="str">
        <f>IFERROR(VLOOKUP($A1004,'Raw - F'!$B:$R,3,FALSE),"")</f>
        <v>YORK</v>
      </c>
      <c r="D1004" s="2" t="str">
        <f>IFERROR(VLOOKUP($A1004,'Raw - F'!$B:$R,6,FALSE),"")</f>
        <v>WFA</v>
      </c>
      <c r="E1004" s="2" t="str">
        <f>SUBSTITUTE(IFERROR(VLOOKUP($A1004,'Raw - F'!$B:$O,9,FALSE),""),"0","")</f>
        <v>4yo+</v>
      </c>
      <c r="F1004" s="2" t="str">
        <f>SUBSTITUTE(IFERROR(VLOOKUP($A1004,'Raw - F'!$B:$O,7,FALSE),""),"0","")</f>
        <v>Open</v>
      </c>
      <c r="G1004" s="2" t="str">
        <f>IFERROR(IF(VLOOKUP($A1004,'Raw - F'!$B:$O,11,FALSE)&gt;1,VLOOKUP($A1004,'Raw - F'!$B:$O,11,FALSE),IF(VLOOKUP($A1004,'Raw - F'!$B:$M,12,FALSE)&lt;&gt;"",VLOOKUP($A1004,'Raw - F'!$B:$M,12,FALSE),"")),"")</f>
        <v>1(Lstd)</v>
      </c>
      <c r="H1004" s="4" t="str">
        <f>IFERROR(VLOOKUP($A1004,'Raw - F'!$B:$O,13,FALSE),"")</f>
        <v>Open</v>
      </c>
      <c r="I1004" s="2" t="str">
        <f>IFERROR(VLOOKUP($A1004,'Raw - F'!$B:$O,10,FALSE),"")</f>
        <v>A</v>
      </c>
      <c r="J1004" s="2" t="str">
        <f>IFERROR(VLOOKUP($A1004,'Raw - F'!$B:$P,15,FALSE),"")</f>
        <v>1m 6f</v>
      </c>
      <c r="K1004" s="16" t="str">
        <f>SUBSTITUTE(IFERROR(VLOOKUP($A1004,'Raw - F'!$B:$X,23,FALSE),""),0,"")</f>
        <v xml:space="preserve"> </v>
      </c>
      <c r="L1004" s="22" t="str">
        <f>IF(VLOOKUP($A1004,'Raw - F'!$B:$AA,24,FALSE)="","",VLOOKUP($A1004,'Raw - F'!$B:$AA,24,FALSE))</f>
        <v/>
      </c>
      <c r="M1004" s="16" t="str">
        <f>SUBSTITUTE(IFERROR(VLOOKUP($A1004,'Raw - F'!$B:$X,22,FALSE),""),0,"")</f>
        <v xml:space="preserve"> </v>
      </c>
      <c r="N1004" s="16" t="str">
        <f>SUBSTITUTE(IFERROR(VLOOKUP($A1004,'Raw - F'!$B:$X,8,FALSE),""),0,"")</f>
        <v/>
      </c>
      <c r="O1004" s="16" t="str">
        <f>SUBSTITUTE(IFERROR(VLOOKUP($A1004,'Raw - F'!$B:$AA,25,FALSE),""),0,"")</f>
        <v/>
      </c>
      <c r="P1004" s="16" t="str">
        <f>SUBSTITUTE(IFERROR(VLOOKUP($A1004,'Raw - F'!$B:$AA,21,FALSE),""),0,"")</f>
        <v/>
      </c>
    </row>
    <row r="1005" spans="1:16" x14ac:dyDescent="0.35">
      <c r="A1005">
        <v>996</v>
      </c>
      <c r="B1005" s="9">
        <f>IFERROR(VLOOKUP($A1005,'Raw - F'!$B:$R,2,FALSE),"")</f>
        <v>44359</v>
      </c>
      <c r="C1005" s="2" t="str">
        <f>IFERROR(VLOOKUP($A1005,'Raw - F'!$B:$R,3,FALSE),"")</f>
        <v>YORK</v>
      </c>
      <c r="D1005" s="2" t="str">
        <f>IFERROR(VLOOKUP($A1005,'Raw - F'!$B:$R,6,FALSE),"")</f>
        <v>Hcap</v>
      </c>
      <c r="E1005" s="2" t="str">
        <f>SUBSTITUTE(IFERROR(VLOOKUP($A1005,'Raw - F'!$B:$O,9,FALSE),""),"0","")</f>
        <v>3yo+</v>
      </c>
      <c r="F1005" s="2" t="str">
        <f>SUBSTITUTE(IFERROR(VLOOKUP($A1005,'Raw - F'!$B:$O,7,FALSE),""),"0","")</f>
        <v>Open</v>
      </c>
      <c r="G1005" s="2">
        <f>IFERROR(IF(VLOOKUP($A1005,'Raw - F'!$B:$O,11,FALSE)&gt;1,VLOOKUP($A1005,'Raw - F'!$B:$O,11,FALSE),IF(VLOOKUP($A1005,'Raw - F'!$B:$M,12,FALSE)&lt;&gt;"",VLOOKUP($A1005,'Raw - F'!$B:$M,12,FALSE),"")),"")</f>
        <v>2</v>
      </c>
      <c r="H1005" s="4" t="str">
        <f>IFERROR(VLOOKUP($A1005,'Raw - F'!$B:$O,13,FALSE),"")</f>
        <v>86-105</v>
      </c>
      <c r="I1005" s="2" t="str">
        <f>IFERROR(VLOOKUP($A1005,'Raw - F'!$B:$O,10,FALSE),"")</f>
        <v>A</v>
      </c>
      <c r="J1005" s="2" t="str">
        <f>IFERROR(VLOOKUP($A1005,'Raw - F'!$B:$P,15,FALSE),"")</f>
        <v>7f</v>
      </c>
      <c r="K1005" s="16" t="str">
        <f>SUBSTITUTE(IFERROR(VLOOKUP($A1005,'Raw - F'!$B:$X,23,FALSE),""),0,"")</f>
        <v xml:space="preserve"> </v>
      </c>
      <c r="L1005" s="22" t="str">
        <f>IF(VLOOKUP($A1005,'Raw - F'!$B:$AA,24,FALSE)="","",VLOOKUP($A1005,'Raw - F'!$B:$AA,24,FALSE))</f>
        <v/>
      </c>
      <c r="M1005" s="16" t="str">
        <f>SUBSTITUTE(IFERROR(VLOOKUP($A1005,'Raw - F'!$B:$X,22,FALSE),""),0,"")</f>
        <v xml:space="preserve"> </v>
      </c>
      <c r="N1005" s="16" t="str">
        <f>SUBSTITUTE(IFERROR(VLOOKUP($A1005,'Raw - F'!$B:$X,8,FALSE),""),0,"")</f>
        <v/>
      </c>
      <c r="O1005" s="16" t="str">
        <f>SUBSTITUTE(IFERROR(VLOOKUP($A1005,'Raw - F'!$B:$AA,25,FALSE),""),0,"")</f>
        <v/>
      </c>
      <c r="P1005" s="16" t="str">
        <f>SUBSTITUTE(IFERROR(VLOOKUP($A1005,'Raw - F'!$B:$AA,21,FALSE),""),0,"")</f>
        <v/>
      </c>
    </row>
    <row r="1006" spans="1:16" x14ac:dyDescent="0.35">
      <c r="A1006">
        <v>997</v>
      </c>
      <c r="B1006" s="9">
        <f>IFERROR(VLOOKUP($A1006,'Raw - F'!$B:$R,2,FALSE),"")</f>
        <v>44359</v>
      </c>
      <c r="C1006" s="2" t="str">
        <f>IFERROR(VLOOKUP($A1006,'Raw - F'!$B:$R,3,FALSE),"")</f>
        <v>YORK</v>
      </c>
      <c r="D1006" s="2" t="str">
        <f>IFERROR(VLOOKUP($A1006,'Raw - F'!$B:$R,6,FALSE),"")</f>
        <v>Hcap</v>
      </c>
      <c r="E1006" s="2" t="str">
        <f>SUBSTITUTE(IFERROR(VLOOKUP($A1006,'Raw - F'!$B:$O,9,FALSE),""),"0","")</f>
        <v>3yo+</v>
      </c>
      <c r="F1006" s="2" t="str">
        <f>SUBSTITUTE(IFERROR(VLOOKUP($A1006,'Raw - F'!$B:$O,7,FALSE),""),"0","")</f>
        <v>Open</v>
      </c>
      <c r="G1006" s="2">
        <f>IFERROR(IF(VLOOKUP($A1006,'Raw - F'!$B:$O,11,FALSE)&gt;1,VLOOKUP($A1006,'Raw - F'!$B:$O,11,FALSE),IF(VLOOKUP($A1006,'Raw - F'!$B:$M,12,FALSE)&lt;&gt;"",VLOOKUP($A1006,'Raw - F'!$B:$M,12,FALSE),"")),"")</f>
        <v>3</v>
      </c>
      <c r="H1006" s="4" t="str">
        <f>IFERROR(VLOOKUP($A1006,'Raw - F'!$B:$O,13,FALSE),"")</f>
        <v>76-95</v>
      </c>
      <c r="I1006" s="2" t="str">
        <f>IFERROR(VLOOKUP($A1006,'Raw - F'!$B:$O,10,FALSE),"")</f>
        <v>A</v>
      </c>
      <c r="J1006" s="2" t="str">
        <f>IFERROR(VLOOKUP($A1006,'Raw - F'!$B:$P,15,FALSE),"")</f>
        <v>1m 4f</v>
      </c>
      <c r="K1006" s="16" t="str">
        <f>SUBSTITUTE(IFERROR(VLOOKUP($A1006,'Raw - F'!$B:$X,23,FALSE),""),0,"")</f>
        <v xml:space="preserve"> </v>
      </c>
      <c r="L1006" s="22" t="str">
        <f>IF(VLOOKUP($A1006,'Raw - F'!$B:$AA,24,FALSE)="","",VLOOKUP($A1006,'Raw - F'!$B:$AA,24,FALSE))</f>
        <v/>
      </c>
      <c r="M1006" s="16" t="str">
        <f>SUBSTITUTE(IFERROR(VLOOKUP($A1006,'Raw - F'!$B:$X,22,FALSE),""),0,"")</f>
        <v xml:space="preserve"> </v>
      </c>
      <c r="N1006" s="16" t="str">
        <f>SUBSTITUTE(IFERROR(VLOOKUP($A1006,'Raw - F'!$B:$X,8,FALSE),""),0,"")</f>
        <v/>
      </c>
      <c r="O1006" s="16" t="str">
        <f>SUBSTITUTE(IFERROR(VLOOKUP($A1006,'Raw - F'!$B:$AA,25,FALSE),""),0,"")</f>
        <v/>
      </c>
      <c r="P1006" s="16" t="str">
        <f>SUBSTITUTE(IFERROR(VLOOKUP($A1006,'Raw - F'!$B:$AA,21,FALSE),""),0,"")</f>
        <v>Lady</v>
      </c>
    </row>
    <row r="1007" spans="1:16" x14ac:dyDescent="0.35">
      <c r="A1007">
        <v>998</v>
      </c>
      <c r="B1007" s="9">
        <f>IFERROR(VLOOKUP($A1007,'Raw - F'!$B:$R,2,FALSE),"")</f>
        <v>44359</v>
      </c>
      <c r="C1007" s="2" t="str">
        <f>IFERROR(VLOOKUP($A1007,'Raw - F'!$B:$R,3,FALSE),"")</f>
        <v>YORK</v>
      </c>
      <c r="D1007" s="2" t="str">
        <f>IFERROR(VLOOKUP($A1007,'Raw - F'!$B:$R,6,FALSE),"")</f>
        <v>Hcap</v>
      </c>
      <c r="E1007" s="2" t="str">
        <f>SUBSTITUTE(IFERROR(VLOOKUP($A1007,'Raw - F'!$B:$O,9,FALSE),""),"0","")</f>
        <v>4yo+</v>
      </c>
      <c r="F1007" s="2" t="str">
        <f>SUBSTITUTE(IFERROR(VLOOKUP($A1007,'Raw - F'!$B:$O,7,FALSE),""),"0","")</f>
        <v>Open</v>
      </c>
      <c r="G1007" s="2">
        <f>IFERROR(IF(VLOOKUP($A1007,'Raw - F'!$B:$O,11,FALSE)&gt;1,VLOOKUP($A1007,'Raw - F'!$B:$O,11,FALSE),IF(VLOOKUP($A1007,'Raw - F'!$B:$M,12,FALSE)&lt;&gt;"",VLOOKUP($A1007,'Raw - F'!$B:$M,12,FALSE),"")),"")</f>
        <v>4</v>
      </c>
      <c r="H1007" s="4" t="str">
        <f>IFERROR(VLOOKUP($A1007,'Raw - F'!$B:$O,13,FALSE),"")</f>
        <v>66-85</v>
      </c>
      <c r="I1007" s="2" t="str">
        <f>IFERROR(VLOOKUP($A1007,'Raw - F'!$B:$O,10,FALSE),"")</f>
        <v>A</v>
      </c>
      <c r="J1007" s="2" t="str">
        <f>IFERROR(VLOOKUP($A1007,'Raw - F'!$B:$P,15,FALSE),"")</f>
        <v>1m 1f</v>
      </c>
      <c r="K1007" s="16" t="str">
        <f>SUBSTITUTE(IFERROR(VLOOKUP($A1007,'Raw - F'!$B:$X,23,FALSE),""),0,"")</f>
        <v xml:space="preserve"> </v>
      </c>
      <c r="L1007" s="22" t="str">
        <f>IF(VLOOKUP($A1007,'Raw - F'!$B:$AA,24,FALSE)="","",VLOOKUP($A1007,'Raw - F'!$B:$AA,24,FALSE))</f>
        <v/>
      </c>
      <c r="M1007" s="16" t="str">
        <f>SUBSTITUTE(IFERROR(VLOOKUP($A1007,'Raw - F'!$B:$X,22,FALSE),""),0,"")</f>
        <v xml:space="preserve"> </v>
      </c>
      <c r="N1007" s="16" t="str">
        <f>SUBSTITUTE(IFERROR(VLOOKUP($A1007,'Raw - F'!$B:$X,8,FALSE),""),0,"")</f>
        <v/>
      </c>
      <c r="O1007" s="16" t="str">
        <f>SUBSTITUTE(IFERROR(VLOOKUP($A1007,'Raw - F'!$B:$AA,25,FALSE),""),0,"")</f>
        <v/>
      </c>
      <c r="P1007" s="16" t="str">
        <f>SUBSTITUTE(IFERROR(VLOOKUP($A1007,'Raw - F'!$B:$AA,21,FALSE),""),0,"")</f>
        <v/>
      </c>
    </row>
    <row r="1008" spans="1:16" x14ac:dyDescent="0.35">
      <c r="A1008">
        <v>999</v>
      </c>
      <c r="B1008" s="9">
        <f>IFERROR(VLOOKUP($A1008,'Raw - F'!$B:$R,2,FALSE),"")</f>
        <v>44359</v>
      </c>
      <c r="C1008" s="2" t="str">
        <f>IFERROR(VLOOKUP($A1008,'Raw - F'!$B:$R,3,FALSE),"")</f>
        <v>YORK</v>
      </c>
      <c r="D1008" s="2" t="str">
        <f>IFERROR(VLOOKUP($A1008,'Raw - F'!$B:$R,6,FALSE),"")</f>
        <v>Hcap</v>
      </c>
      <c r="E1008" s="2" t="str">
        <f>SUBSTITUTE(IFERROR(VLOOKUP($A1008,'Raw - F'!$B:$O,9,FALSE),""),"0","")</f>
        <v>3yo+</v>
      </c>
      <c r="F1008" s="2" t="str">
        <f>SUBSTITUTE(IFERROR(VLOOKUP($A1008,'Raw - F'!$B:$O,7,FALSE),""),"0","")</f>
        <v>Open</v>
      </c>
      <c r="G1008" s="2">
        <f>IFERROR(IF(VLOOKUP($A1008,'Raw - F'!$B:$O,11,FALSE)&gt;1,VLOOKUP($A1008,'Raw - F'!$B:$O,11,FALSE),IF(VLOOKUP($A1008,'Raw - F'!$B:$M,12,FALSE)&lt;&gt;"",VLOOKUP($A1008,'Raw - F'!$B:$M,12,FALSE),"")),"")</f>
        <v>4</v>
      </c>
      <c r="H1008" s="4" t="str">
        <f>IFERROR(VLOOKUP($A1008,'Raw - F'!$B:$O,13,FALSE),"")</f>
        <v>66-85</v>
      </c>
      <c r="I1008" s="2" t="str">
        <f>IFERROR(VLOOKUP($A1008,'Raw - F'!$B:$O,10,FALSE),"")</f>
        <v>A</v>
      </c>
      <c r="J1008" s="2" t="str">
        <f>IFERROR(VLOOKUP($A1008,'Raw - F'!$B:$P,15,FALSE),"")</f>
        <v>6f</v>
      </c>
      <c r="K1008" s="16" t="str">
        <f>SUBSTITUTE(IFERROR(VLOOKUP($A1008,'Raw - F'!$B:$X,23,FALSE),""),0,"")</f>
        <v xml:space="preserve"> </v>
      </c>
      <c r="L1008" s="22" t="str">
        <f>IF(VLOOKUP($A1008,'Raw - F'!$B:$AA,24,FALSE)="","",VLOOKUP($A1008,'Raw - F'!$B:$AA,24,FALSE))</f>
        <v/>
      </c>
      <c r="M1008" s="16" t="str">
        <f>SUBSTITUTE(IFERROR(VLOOKUP($A1008,'Raw - F'!$B:$X,22,FALSE),""),0,"")</f>
        <v xml:space="preserve"> </v>
      </c>
      <c r="N1008" s="16" t="str">
        <f>SUBSTITUTE(IFERROR(VLOOKUP($A1008,'Raw - F'!$B:$X,8,FALSE),""),0,"")</f>
        <v/>
      </c>
      <c r="O1008" s="16" t="str">
        <f>SUBSTITUTE(IFERROR(VLOOKUP($A1008,'Raw - F'!$B:$AA,25,FALSE),""),0,"")</f>
        <v/>
      </c>
      <c r="P1008" s="16" t="str">
        <f>SUBSTITUTE(IFERROR(VLOOKUP($A1008,'Raw - F'!$B:$AA,21,FALSE),""),0,"")</f>
        <v/>
      </c>
    </row>
    <row r="1009" spans="1:16" x14ac:dyDescent="0.35">
      <c r="A1009">
        <v>1000</v>
      </c>
      <c r="B1009" s="9">
        <f>IFERROR(VLOOKUP($A1009,'Raw - F'!$B:$R,2,FALSE),"")</f>
        <v>44359</v>
      </c>
      <c r="C1009" s="2" t="str">
        <f>IFERROR(VLOOKUP($A1009,'Raw - F'!$B:$R,3,FALSE),"")</f>
        <v>YORK</v>
      </c>
      <c r="D1009" s="2" t="str">
        <f>IFERROR(VLOOKUP($A1009,'Raw - F'!$B:$R,6,FALSE),"")</f>
        <v>WFA</v>
      </c>
      <c r="E1009" s="2" t="str">
        <f>SUBSTITUTE(IFERROR(VLOOKUP($A1009,'Raw - F'!$B:$O,9,FALSE),""),"0","")</f>
        <v>2yo</v>
      </c>
      <c r="F1009" s="2" t="str">
        <f>SUBSTITUTE(IFERROR(VLOOKUP($A1009,'Raw - F'!$B:$O,7,FALSE),""),"0","")</f>
        <v>Mdn</v>
      </c>
      <c r="G1009" s="2">
        <f>IFERROR(IF(VLOOKUP($A1009,'Raw - F'!$B:$O,11,FALSE)&gt;1,VLOOKUP($A1009,'Raw - F'!$B:$O,11,FALSE),IF(VLOOKUP($A1009,'Raw - F'!$B:$M,12,FALSE)&lt;&gt;"",VLOOKUP($A1009,'Raw - F'!$B:$M,12,FALSE),"")),"")</f>
        <v>3</v>
      </c>
      <c r="H1009" s="4" t="str">
        <f>IFERROR(VLOOKUP($A1009,'Raw - F'!$B:$O,13,FALSE),"")</f>
        <v>Open</v>
      </c>
      <c r="I1009" s="2" t="str">
        <f>IFERROR(VLOOKUP($A1009,'Raw - F'!$B:$O,10,FALSE),"")</f>
        <v>A</v>
      </c>
      <c r="J1009" s="2" t="str">
        <f>IFERROR(VLOOKUP($A1009,'Raw - F'!$B:$P,15,FALSE),"")</f>
        <v>6f</v>
      </c>
      <c r="K1009" s="16" t="str">
        <f>SUBSTITUTE(IFERROR(VLOOKUP($A1009,'Raw - F'!$B:$X,23,FALSE),""),0,"")</f>
        <v xml:space="preserve"> </v>
      </c>
      <c r="L1009" s="22" t="str">
        <f>IF(VLOOKUP($A1009,'Raw - F'!$B:$AA,24,FALSE)="","",VLOOKUP($A1009,'Raw - F'!$B:$AA,24,FALSE))</f>
        <v/>
      </c>
      <c r="M1009" s="16" t="str">
        <f>SUBSTITUTE(IFERROR(VLOOKUP($A1009,'Raw - F'!$B:$X,22,FALSE),""),0,"")</f>
        <v xml:space="preserve"> </v>
      </c>
      <c r="N1009" s="16" t="str">
        <f>SUBSTITUTE(IFERROR(VLOOKUP($A1009,'Raw - F'!$B:$X,8,FALSE),""),0,"")</f>
        <v/>
      </c>
      <c r="O1009" s="16" t="str">
        <f>SUBSTITUTE(IFERROR(VLOOKUP($A1009,'Raw - F'!$B:$AA,25,FALSE),""),0,"")</f>
        <v>EBF</v>
      </c>
      <c r="P1009" s="16" t="str">
        <f>SUBSTITUTE(IFERROR(VLOOKUP($A1009,'Raw - F'!$B:$AA,21,FALSE),""),0,"")</f>
        <v/>
      </c>
    </row>
    <row r="1010" spans="1:16" x14ac:dyDescent="0.35">
      <c r="A1010">
        <v>1001</v>
      </c>
      <c r="B1010" s="9">
        <f>IFERROR(VLOOKUP($A1010,'Raw - F'!$B:$R,2,FALSE),"")</f>
        <v>44360</v>
      </c>
      <c r="C1010" s="2" t="str">
        <f>IFERROR(VLOOKUP($A1010,'Raw - F'!$B:$R,3,FALSE),"")</f>
        <v>DONCASTER</v>
      </c>
      <c r="D1010" s="2" t="str">
        <f>IFERROR(VLOOKUP($A1010,'Raw - F'!$B:$R,6,FALSE),"")</f>
        <v>Hcap</v>
      </c>
      <c r="E1010" s="2" t="str">
        <f>SUBSTITUTE(IFERROR(VLOOKUP($A1010,'Raw - F'!$B:$O,9,FALSE),""),"0","")</f>
        <v>3yo+</v>
      </c>
      <c r="F1010" s="2" t="str">
        <f>SUBSTITUTE(IFERROR(VLOOKUP($A1010,'Raw - F'!$B:$O,7,FALSE),""),"0","")</f>
        <v>Open</v>
      </c>
      <c r="G1010" s="2">
        <f>IFERROR(IF(VLOOKUP($A1010,'Raw - F'!$B:$O,11,FALSE)&gt;1,VLOOKUP($A1010,'Raw - F'!$B:$O,11,FALSE),IF(VLOOKUP($A1010,'Raw - F'!$B:$M,12,FALSE)&lt;&gt;"",VLOOKUP($A1010,'Raw - F'!$B:$M,12,FALSE),"")),"")</f>
        <v>3</v>
      </c>
      <c r="H1010" s="4" t="str">
        <f>IFERROR(VLOOKUP($A1010,'Raw - F'!$B:$O,13,FALSE),"")</f>
        <v>76-95</v>
      </c>
      <c r="I1010" s="2" t="str">
        <f>IFERROR(VLOOKUP($A1010,'Raw - F'!$B:$O,10,FALSE),"")</f>
        <v>A</v>
      </c>
      <c r="J1010" s="2" t="str">
        <f>IFERROR(VLOOKUP($A1010,'Raw - F'!$B:$P,15,FALSE),"")</f>
        <v>5f</v>
      </c>
      <c r="K1010" s="16" t="str">
        <f>SUBSTITUTE(IFERROR(VLOOKUP($A1010,'Raw - F'!$B:$X,23,FALSE),""),0,"")</f>
        <v xml:space="preserve"> </v>
      </c>
      <c r="L1010" s="22" t="str">
        <f>IF(VLOOKUP($A1010,'Raw - F'!$B:$AA,24,FALSE)="","",VLOOKUP($A1010,'Raw - F'!$B:$AA,24,FALSE))</f>
        <v/>
      </c>
      <c r="M1010" s="16" t="str">
        <f>SUBSTITUTE(IFERROR(VLOOKUP($A1010,'Raw - F'!$B:$X,22,FALSE),""),0,"")</f>
        <v xml:space="preserve"> </v>
      </c>
      <c r="N1010" s="16" t="str">
        <f>SUBSTITUTE(IFERROR(VLOOKUP($A1010,'Raw - F'!$B:$X,8,FALSE),""),0,"")</f>
        <v/>
      </c>
      <c r="O1010" s="16" t="str">
        <f>SUBSTITUTE(IFERROR(VLOOKUP($A1010,'Raw - F'!$B:$AA,25,FALSE),""),0,"")</f>
        <v/>
      </c>
      <c r="P1010" s="16" t="str">
        <f>SUBSTITUTE(IFERROR(VLOOKUP($A1010,'Raw - F'!$B:$AA,21,FALSE),""),0,"")</f>
        <v/>
      </c>
    </row>
    <row r="1011" spans="1:16" x14ac:dyDescent="0.35">
      <c r="A1011">
        <v>1002</v>
      </c>
      <c r="B1011" s="9">
        <f>IFERROR(VLOOKUP($A1011,'Raw - F'!$B:$R,2,FALSE),"")</f>
        <v>44360</v>
      </c>
      <c r="C1011" s="2" t="str">
        <f>IFERROR(VLOOKUP($A1011,'Raw - F'!$B:$R,3,FALSE),"")</f>
        <v>DONCASTER</v>
      </c>
      <c r="D1011" s="2" t="str">
        <f>IFERROR(VLOOKUP($A1011,'Raw - F'!$B:$R,6,FALSE),"")</f>
        <v>Hcap</v>
      </c>
      <c r="E1011" s="2" t="str">
        <f>SUBSTITUTE(IFERROR(VLOOKUP($A1011,'Raw - F'!$B:$O,9,FALSE),""),"0","")</f>
        <v>4yo+</v>
      </c>
      <c r="F1011" s="2" t="str">
        <f>SUBSTITUTE(IFERROR(VLOOKUP($A1011,'Raw - F'!$B:$O,7,FALSE),""),"0","")</f>
        <v>Open</v>
      </c>
      <c r="G1011" s="2">
        <f>IFERROR(IF(VLOOKUP($A1011,'Raw - F'!$B:$O,11,FALSE)&gt;1,VLOOKUP($A1011,'Raw - F'!$B:$O,11,FALSE),IF(VLOOKUP($A1011,'Raw - F'!$B:$M,12,FALSE)&lt;&gt;"",VLOOKUP($A1011,'Raw - F'!$B:$M,12,FALSE),"")),"")</f>
        <v>5</v>
      </c>
      <c r="H1011" s="4" t="str">
        <f>IFERROR(VLOOKUP($A1011,'Raw - F'!$B:$O,13,FALSE),"")</f>
        <v>56-75</v>
      </c>
      <c r="I1011" s="2" t="str">
        <f>IFERROR(VLOOKUP($A1011,'Raw - F'!$B:$O,10,FALSE),"")</f>
        <v>A</v>
      </c>
      <c r="J1011" s="2" t="str">
        <f>IFERROR(VLOOKUP($A1011,'Raw - F'!$B:$P,15,FALSE),"")</f>
        <v>7f</v>
      </c>
      <c r="K1011" s="16" t="str">
        <f>SUBSTITUTE(IFERROR(VLOOKUP($A1011,'Raw - F'!$B:$X,23,FALSE),""),0,"")</f>
        <v xml:space="preserve"> </v>
      </c>
      <c r="L1011" s="22" t="str">
        <f>IF(VLOOKUP($A1011,'Raw - F'!$B:$AA,24,FALSE)="","",VLOOKUP($A1011,'Raw - F'!$B:$AA,24,FALSE))</f>
        <v/>
      </c>
      <c r="M1011" s="16" t="str">
        <f>SUBSTITUTE(IFERROR(VLOOKUP($A1011,'Raw - F'!$B:$X,22,FALSE),""),0,"")</f>
        <v xml:space="preserve"> </v>
      </c>
      <c r="N1011" s="16" t="str">
        <f>SUBSTITUTE(IFERROR(VLOOKUP($A1011,'Raw - F'!$B:$X,8,FALSE),""),0,"")</f>
        <v/>
      </c>
      <c r="O1011" s="16" t="str">
        <f>SUBSTITUTE(IFERROR(VLOOKUP($A1011,'Raw - F'!$B:$AA,25,FALSE),""),0,"")</f>
        <v/>
      </c>
      <c r="P1011" s="16" t="str">
        <f>SUBSTITUTE(IFERROR(VLOOKUP($A1011,'Raw - F'!$B:$AA,21,FALSE),""),0,"")</f>
        <v/>
      </c>
    </row>
    <row r="1012" spans="1:16" x14ac:dyDescent="0.35">
      <c r="A1012">
        <v>1003</v>
      </c>
      <c r="B1012" s="9">
        <f>IFERROR(VLOOKUP($A1012,'Raw - F'!$B:$R,2,FALSE),"")</f>
        <v>44360</v>
      </c>
      <c r="C1012" s="2" t="str">
        <f>IFERROR(VLOOKUP($A1012,'Raw - F'!$B:$R,3,FALSE),"")</f>
        <v>DONCASTER</v>
      </c>
      <c r="D1012" s="2" t="str">
        <f>IFERROR(VLOOKUP($A1012,'Raw - F'!$B:$R,6,FALSE),"")</f>
        <v>Hcap</v>
      </c>
      <c r="E1012" s="2" t="str">
        <f>SUBSTITUTE(IFERROR(VLOOKUP($A1012,'Raw - F'!$B:$O,9,FALSE),""),"0","")</f>
        <v>3yo</v>
      </c>
      <c r="F1012" s="2" t="str">
        <f>SUBSTITUTE(IFERROR(VLOOKUP($A1012,'Raw - F'!$B:$O,7,FALSE),""),"0","")</f>
        <v>Open</v>
      </c>
      <c r="G1012" s="2">
        <f>IFERROR(IF(VLOOKUP($A1012,'Raw - F'!$B:$O,11,FALSE)&gt;1,VLOOKUP($A1012,'Raw - F'!$B:$O,11,FALSE),IF(VLOOKUP($A1012,'Raw - F'!$B:$M,12,FALSE)&lt;&gt;"",VLOOKUP($A1012,'Raw - F'!$B:$M,12,FALSE),"")),"")</f>
        <v>4</v>
      </c>
      <c r="H1012" s="4" t="str">
        <f>IFERROR(VLOOKUP($A1012,'Raw - F'!$B:$O,13,FALSE),"")</f>
        <v>66-85</v>
      </c>
      <c r="I1012" s="2" t="str">
        <f>IFERROR(VLOOKUP($A1012,'Raw - F'!$B:$O,10,FALSE),"")</f>
        <v>A</v>
      </c>
      <c r="J1012" s="2" t="str">
        <f>IFERROR(VLOOKUP($A1012,'Raw - F'!$B:$P,15,FALSE),"")</f>
        <v>1m</v>
      </c>
      <c r="K1012" s="16" t="str">
        <f>SUBSTITUTE(IFERROR(VLOOKUP($A1012,'Raw - F'!$B:$X,23,FALSE),""),0,"")</f>
        <v xml:space="preserve"> </v>
      </c>
      <c r="L1012" s="22" t="str">
        <f>IF(VLOOKUP($A1012,'Raw - F'!$B:$AA,24,FALSE)="","",VLOOKUP($A1012,'Raw - F'!$B:$AA,24,FALSE))</f>
        <v/>
      </c>
      <c r="M1012" s="16" t="str">
        <f>SUBSTITUTE(IFERROR(VLOOKUP($A1012,'Raw - F'!$B:$X,22,FALSE),""),0,"")</f>
        <v xml:space="preserve"> </v>
      </c>
      <c r="N1012" s="16" t="str">
        <f>SUBSTITUTE(IFERROR(VLOOKUP($A1012,'Raw - F'!$B:$X,8,FALSE),""),0,"")</f>
        <v/>
      </c>
      <c r="O1012" s="16" t="str">
        <f>SUBSTITUTE(IFERROR(VLOOKUP($A1012,'Raw - F'!$B:$AA,25,FALSE),""),0,"")</f>
        <v/>
      </c>
      <c r="P1012" s="16" t="str">
        <f>SUBSTITUTE(IFERROR(VLOOKUP($A1012,'Raw - F'!$B:$AA,21,FALSE),""),0,"")</f>
        <v/>
      </c>
    </row>
    <row r="1013" spans="1:16" x14ac:dyDescent="0.35">
      <c r="A1013">
        <v>1004</v>
      </c>
      <c r="B1013" s="9">
        <f>IFERROR(VLOOKUP($A1013,'Raw - F'!$B:$R,2,FALSE),"")</f>
        <v>44360</v>
      </c>
      <c r="C1013" s="2" t="str">
        <f>IFERROR(VLOOKUP($A1013,'Raw - F'!$B:$R,3,FALSE),"")</f>
        <v>DONCASTER</v>
      </c>
      <c r="D1013" s="2" t="str">
        <f>IFERROR(VLOOKUP($A1013,'Raw - F'!$B:$R,6,FALSE),"")</f>
        <v>WFA</v>
      </c>
      <c r="E1013" s="2" t="str">
        <f>SUBSTITUTE(IFERROR(VLOOKUP($A1013,'Raw - F'!$B:$O,9,FALSE),""),"0","")</f>
        <v>3yo+</v>
      </c>
      <c r="F1013" s="2" t="str">
        <f>SUBSTITUTE(IFERROR(VLOOKUP($A1013,'Raw - F'!$B:$O,7,FALSE),""),"0","")</f>
        <v>Mdn</v>
      </c>
      <c r="G1013" s="2">
        <f>IFERROR(IF(VLOOKUP($A1013,'Raw - F'!$B:$O,11,FALSE)&gt;1,VLOOKUP($A1013,'Raw - F'!$B:$O,11,FALSE),IF(VLOOKUP($A1013,'Raw - F'!$B:$M,12,FALSE)&lt;&gt;"",VLOOKUP($A1013,'Raw - F'!$B:$M,12,FALSE),"")),"")</f>
        <v>5</v>
      </c>
      <c r="H1013" s="4" t="str">
        <f>IFERROR(VLOOKUP($A1013,'Raw - F'!$B:$O,13,FALSE),"")</f>
        <v>Open</v>
      </c>
      <c r="I1013" s="2" t="str">
        <f>IFERROR(VLOOKUP($A1013,'Raw - F'!$B:$O,10,FALSE),"")</f>
        <v>A</v>
      </c>
      <c r="J1013" s="2" t="str">
        <f>IFERROR(VLOOKUP($A1013,'Raw - F'!$B:$P,15,FALSE),"")</f>
        <v>1m 4f</v>
      </c>
      <c r="K1013" s="16" t="str">
        <f>SUBSTITUTE(IFERROR(VLOOKUP($A1013,'Raw - F'!$B:$X,23,FALSE),""),0,"")</f>
        <v xml:space="preserve"> </v>
      </c>
      <c r="L1013" s="22" t="str">
        <f>IF(VLOOKUP($A1013,'Raw - F'!$B:$AA,24,FALSE)="","",VLOOKUP($A1013,'Raw - F'!$B:$AA,24,FALSE))</f>
        <v/>
      </c>
      <c r="M1013" s="16" t="str">
        <f>SUBSTITUTE(IFERROR(VLOOKUP($A1013,'Raw - F'!$B:$X,22,FALSE),""),0,"")</f>
        <v xml:space="preserve"> </v>
      </c>
      <c r="N1013" s="16" t="str">
        <f>SUBSTITUTE(IFERROR(VLOOKUP($A1013,'Raw - F'!$B:$X,8,FALSE),""),0,"")</f>
        <v/>
      </c>
      <c r="O1013" s="16" t="str">
        <f>SUBSTITUTE(IFERROR(VLOOKUP($A1013,'Raw - F'!$B:$AA,25,FALSE),""),0,"")</f>
        <v/>
      </c>
      <c r="P1013" s="16" t="str">
        <f>SUBSTITUTE(IFERROR(VLOOKUP($A1013,'Raw - F'!$B:$AA,21,FALSE),""),0,"")</f>
        <v/>
      </c>
    </row>
    <row r="1014" spans="1:16" x14ac:dyDescent="0.35">
      <c r="A1014">
        <v>1005</v>
      </c>
      <c r="B1014" s="9">
        <f>IFERROR(VLOOKUP($A1014,'Raw - F'!$B:$R,2,FALSE),"")</f>
        <v>44360</v>
      </c>
      <c r="C1014" s="2" t="str">
        <f>IFERROR(VLOOKUP($A1014,'Raw - F'!$B:$R,3,FALSE),"")</f>
        <v>DONCASTER</v>
      </c>
      <c r="D1014" s="2" t="str">
        <f>IFERROR(VLOOKUP($A1014,'Raw - F'!$B:$R,6,FALSE),"")</f>
        <v>Hcap</v>
      </c>
      <c r="E1014" s="2" t="str">
        <f>SUBSTITUTE(IFERROR(VLOOKUP($A1014,'Raw - F'!$B:$O,9,FALSE),""),"0","")</f>
        <v>3yo</v>
      </c>
      <c r="F1014" s="2" t="str">
        <f>SUBSTITUTE(IFERROR(VLOOKUP($A1014,'Raw - F'!$B:$O,7,FALSE),""),"0","")</f>
        <v>Open</v>
      </c>
      <c r="G1014" s="2">
        <f>IFERROR(IF(VLOOKUP($A1014,'Raw - F'!$B:$O,11,FALSE)&gt;1,VLOOKUP($A1014,'Raw - F'!$B:$O,11,FALSE),IF(VLOOKUP($A1014,'Raw - F'!$B:$M,12,FALSE)&lt;&gt;"",VLOOKUP($A1014,'Raw - F'!$B:$M,12,FALSE),"")),"")</f>
        <v>5</v>
      </c>
      <c r="H1014" s="4" t="str">
        <f>IFERROR(VLOOKUP($A1014,'Raw - F'!$B:$O,13,FALSE),"")</f>
        <v>51-70</v>
      </c>
      <c r="I1014" s="2" t="str">
        <f>IFERROR(VLOOKUP($A1014,'Raw - F'!$B:$O,10,FALSE),"")</f>
        <v>A</v>
      </c>
      <c r="J1014" s="2" t="str">
        <f>IFERROR(VLOOKUP($A1014,'Raw - F'!$B:$P,15,FALSE),"")</f>
        <v>6f</v>
      </c>
      <c r="K1014" s="16" t="str">
        <f>SUBSTITUTE(IFERROR(VLOOKUP($A1014,'Raw - F'!$B:$X,23,FALSE),""),0,"")</f>
        <v xml:space="preserve"> </v>
      </c>
      <c r="L1014" s="22" t="str">
        <f>IF(VLOOKUP($A1014,'Raw - F'!$B:$AA,24,FALSE)="","",VLOOKUP($A1014,'Raw - F'!$B:$AA,24,FALSE))</f>
        <v/>
      </c>
      <c r="M1014" s="16" t="str">
        <f>SUBSTITUTE(IFERROR(VLOOKUP($A1014,'Raw - F'!$B:$X,22,FALSE),""),0,"")</f>
        <v xml:space="preserve"> </v>
      </c>
      <c r="N1014" s="16" t="str">
        <f>SUBSTITUTE(IFERROR(VLOOKUP($A1014,'Raw - F'!$B:$X,8,FALSE),""),0,"")</f>
        <v/>
      </c>
      <c r="O1014" s="16" t="str">
        <f>SUBSTITUTE(IFERROR(VLOOKUP($A1014,'Raw - F'!$B:$AA,25,FALSE),""),0,"")</f>
        <v/>
      </c>
      <c r="P1014" s="16" t="str">
        <f>SUBSTITUTE(IFERROR(VLOOKUP($A1014,'Raw - F'!$B:$AA,21,FALSE),""),0,"")</f>
        <v/>
      </c>
    </row>
    <row r="1015" spans="1:16" x14ac:dyDescent="0.35">
      <c r="A1015">
        <v>1006</v>
      </c>
      <c r="B1015" s="9">
        <f>IFERROR(VLOOKUP($A1015,'Raw - F'!$B:$R,2,FALSE),"")</f>
        <v>44360</v>
      </c>
      <c r="C1015" s="2" t="str">
        <f>IFERROR(VLOOKUP($A1015,'Raw - F'!$B:$R,3,FALSE),"")</f>
        <v>DONCASTER</v>
      </c>
      <c r="D1015" s="2" t="str">
        <f>IFERROR(VLOOKUP($A1015,'Raw - F'!$B:$R,6,FALSE),"")</f>
        <v>WFA</v>
      </c>
      <c r="E1015" s="2" t="str">
        <f>SUBSTITUTE(IFERROR(VLOOKUP($A1015,'Raw - F'!$B:$O,9,FALSE),""),"0","")</f>
        <v>2yo</v>
      </c>
      <c r="F1015" s="2" t="str">
        <f>SUBSTITUTE(IFERROR(VLOOKUP($A1015,'Raw - F'!$B:$O,7,FALSE),""),"0","")</f>
        <v>Mdn</v>
      </c>
      <c r="G1015" s="2">
        <f>IFERROR(IF(VLOOKUP($A1015,'Raw - F'!$B:$O,11,FALSE)&gt;1,VLOOKUP($A1015,'Raw - F'!$B:$O,11,FALSE),IF(VLOOKUP($A1015,'Raw - F'!$B:$M,12,FALSE)&lt;&gt;"",VLOOKUP($A1015,'Raw - F'!$B:$M,12,FALSE),"")),"")</f>
        <v>5</v>
      </c>
      <c r="H1015" s="4" t="str">
        <f>IFERROR(VLOOKUP($A1015,'Raw - F'!$B:$O,13,FALSE),"")</f>
        <v>Open</v>
      </c>
      <c r="I1015" s="2" t="str">
        <f>IFERROR(VLOOKUP($A1015,'Raw - F'!$B:$O,10,FALSE),"")</f>
        <v>A</v>
      </c>
      <c r="J1015" s="2" t="str">
        <f>IFERROR(VLOOKUP($A1015,'Raw - F'!$B:$P,15,FALSE),"")</f>
        <v>7f</v>
      </c>
      <c r="K1015" s="16" t="str">
        <f>SUBSTITUTE(IFERROR(VLOOKUP($A1015,'Raw - F'!$B:$X,23,FALSE),""),0,"")</f>
        <v xml:space="preserve"> </v>
      </c>
      <c r="L1015" s="22" t="str">
        <f>IF(VLOOKUP($A1015,'Raw - F'!$B:$AA,24,FALSE)="","",VLOOKUP($A1015,'Raw - F'!$B:$AA,24,FALSE))</f>
        <v/>
      </c>
      <c r="M1015" s="16" t="str">
        <f>SUBSTITUTE(IFERROR(VLOOKUP($A1015,'Raw - F'!$B:$X,22,FALSE),""),0,"")</f>
        <v xml:space="preserve"> </v>
      </c>
      <c r="N1015" s="16" t="str">
        <f>SUBSTITUTE(IFERROR(VLOOKUP($A1015,'Raw - F'!$B:$X,8,FALSE),""),0,"")</f>
        <v/>
      </c>
      <c r="O1015" s="16" t="str">
        <f>SUBSTITUTE(IFERROR(VLOOKUP($A1015,'Raw - F'!$B:$AA,25,FALSE),""),0,"")</f>
        <v>EBF</v>
      </c>
      <c r="P1015" s="16" t="str">
        <f>SUBSTITUTE(IFERROR(VLOOKUP($A1015,'Raw - F'!$B:$AA,21,FALSE),""),0,"")</f>
        <v/>
      </c>
    </row>
    <row r="1016" spans="1:16" x14ac:dyDescent="0.35">
      <c r="A1016">
        <v>1007</v>
      </c>
      <c r="B1016" s="9">
        <f>IFERROR(VLOOKUP($A1016,'Raw - F'!$B:$R,2,FALSE),"")</f>
        <v>44360</v>
      </c>
      <c r="C1016" s="2" t="str">
        <f>IFERROR(VLOOKUP($A1016,'Raw - F'!$B:$R,3,FALSE),"")</f>
        <v>DONCASTER</v>
      </c>
      <c r="D1016" s="2" t="str">
        <f>IFERROR(VLOOKUP($A1016,'Raw - F'!$B:$R,6,FALSE),"")</f>
        <v>Hcap</v>
      </c>
      <c r="E1016" s="2" t="str">
        <f>SUBSTITUTE(IFERROR(VLOOKUP($A1016,'Raw - F'!$B:$O,9,FALSE),""),"0","")</f>
        <v>3yo+</v>
      </c>
      <c r="F1016" s="2" t="str">
        <f>SUBSTITUTE(IFERROR(VLOOKUP($A1016,'Raw - F'!$B:$O,7,FALSE),""),"0","")</f>
        <v>Open</v>
      </c>
      <c r="G1016" s="2">
        <f>IFERROR(IF(VLOOKUP($A1016,'Raw - F'!$B:$O,11,FALSE)&gt;1,VLOOKUP($A1016,'Raw - F'!$B:$O,11,FALSE),IF(VLOOKUP($A1016,'Raw - F'!$B:$M,12,FALSE)&lt;&gt;"",VLOOKUP($A1016,'Raw - F'!$B:$M,12,FALSE),"")),"")</f>
        <v>5</v>
      </c>
      <c r="H1016" s="4" t="str">
        <f>IFERROR(VLOOKUP($A1016,'Raw - F'!$B:$O,13,FALSE),"")</f>
        <v>51-70</v>
      </c>
      <c r="I1016" s="2" t="str">
        <f>IFERROR(VLOOKUP($A1016,'Raw - F'!$B:$O,10,FALSE),"")</f>
        <v>A</v>
      </c>
      <c r="J1016" s="2" t="str">
        <f>IFERROR(VLOOKUP($A1016,'Raw - F'!$B:$P,15,FALSE),"")</f>
        <v>1m 6f</v>
      </c>
      <c r="K1016" s="16" t="str">
        <f>SUBSTITUTE(IFERROR(VLOOKUP($A1016,'Raw - F'!$B:$X,23,FALSE),""),0,"")</f>
        <v xml:space="preserve"> </v>
      </c>
      <c r="L1016" s="22" t="str">
        <f>IF(VLOOKUP($A1016,'Raw - F'!$B:$AA,24,FALSE)="","",VLOOKUP($A1016,'Raw - F'!$B:$AA,24,FALSE))</f>
        <v/>
      </c>
      <c r="M1016" s="16" t="str">
        <f>SUBSTITUTE(IFERROR(VLOOKUP($A1016,'Raw - F'!$B:$X,22,FALSE),""),0,"")</f>
        <v xml:space="preserve"> </v>
      </c>
      <c r="N1016" s="16" t="str">
        <f>SUBSTITUTE(IFERROR(VLOOKUP($A1016,'Raw - F'!$B:$X,8,FALSE),""),0,"")</f>
        <v/>
      </c>
      <c r="O1016" s="16" t="str">
        <f>SUBSTITUTE(IFERROR(VLOOKUP($A1016,'Raw - F'!$B:$AA,25,FALSE),""),0,"")</f>
        <v/>
      </c>
      <c r="P1016" s="16" t="str">
        <f>SUBSTITUTE(IFERROR(VLOOKUP($A1016,'Raw - F'!$B:$AA,21,FALSE),""),0,"")</f>
        <v/>
      </c>
    </row>
    <row r="1017" spans="1:16" x14ac:dyDescent="0.35">
      <c r="A1017">
        <v>1008</v>
      </c>
      <c r="B1017" s="9">
        <f>IFERROR(VLOOKUP($A1017,'Raw - F'!$B:$R,2,FALSE),"")</f>
        <v>44360</v>
      </c>
      <c r="C1017" s="2" t="str">
        <f>IFERROR(VLOOKUP($A1017,'Raw - F'!$B:$R,3,FALSE),"")</f>
        <v>SALISBURY</v>
      </c>
      <c r="D1017" s="2" t="str">
        <f>IFERROR(VLOOKUP($A1017,'Raw - F'!$B:$R,6,FALSE),"")</f>
        <v>WFA</v>
      </c>
      <c r="E1017" s="2" t="str">
        <f>SUBSTITUTE(IFERROR(VLOOKUP($A1017,'Raw - F'!$B:$O,9,FALSE),""),"0","")</f>
        <v>3yo+</v>
      </c>
      <c r="F1017" s="2" t="str">
        <f>SUBSTITUTE(IFERROR(VLOOKUP($A1017,'Raw - F'!$B:$O,7,FALSE),""),"0","")</f>
        <v>Open</v>
      </c>
      <c r="G1017" s="2" t="str">
        <f>IFERROR(IF(VLOOKUP($A1017,'Raw - F'!$B:$O,11,FALSE)&gt;1,VLOOKUP($A1017,'Raw - F'!$B:$O,11,FALSE),IF(VLOOKUP($A1017,'Raw - F'!$B:$M,12,FALSE)&lt;&gt;"",VLOOKUP($A1017,'Raw - F'!$B:$M,12,FALSE),"")),"")</f>
        <v>1(Lstd)</v>
      </c>
      <c r="H1017" s="4" t="str">
        <f>IFERROR(VLOOKUP($A1017,'Raw - F'!$B:$O,13,FALSE),"")</f>
        <v>Open</v>
      </c>
      <c r="I1017" s="2" t="str">
        <f>IFERROR(VLOOKUP($A1017,'Raw - F'!$B:$O,10,FALSE),"")</f>
        <v>A</v>
      </c>
      <c r="J1017" s="2" t="str">
        <f>IFERROR(VLOOKUP($A1017,'Raw - F'!$B:$P,15,FALSE),"")</f>
        <v>6f</v>
      </c>
      <c r="K1017" s="16" t="str">
        <f>SUBSTITUTE(IFERROR(VLOOKUP($A1017,'Raw - F'!$B:$X,23,FALSE),""),0,"")</f>
        <v xml:space="preserve"> </v>
      </c>
      <c r="L1017" s="22" t="str">
        <f>IF(VLOOKUP($A1017,'Raw - F'!$B:$AA,24,FALSE)="","",VLOOKUP($A1017,'Raw - F'!$B:$AA,24,FALSE))</f>
        <v/>
      </c>
      <c r="M1017" s="16" t="str">
        <f>SUBSTITUTE(IFERROR(VLOOKUP($A1017,'Raw - F'!$B:$X,22,FALSE),""),0,"")</f>
        <v xml:space="preserve"> </v>
      </c>
      <c r="N1017" s="16" t="str">
        <f>SUBSTITUTE(IFERROR(VLOOKUP($A1017,'Raw - F'!$B:$X,8,FALSE),""),0,"")</f>
        <v/>
      </c>
      <c r="O1017" s="16" t="str">
        <f>SUBSTITUTE(IFERROR(VLOOKUP($A1017,'Raw - F'!$B:$AA,25,FALSE),""),0,"")</f>
        <v>EBF</v>
      </c>
      <c r="P1017" s="16" t="str">
        <f>SUBSTITUTE(IFERROR(VLOOKUP($A1017,'Raw - F'!$B:$AA,21,FALSE),""),0,"")</f>
        <v/>
      </c>
    </row>
    <row r="1018" spans="1:16" x14ac:dyDescent="0.35">
      <c r="A1018">
        <v>1009</v>
      </c>
      <c r="B1018" s="9">
        <f>IFERROR(VLOOKUP($A1018,'Raw - F'!$B:$R,2,FALSE),"")</f>
        <v>44360</v>
      </c>
      <c r="C1018" s="2" t="str">
        <f>IFERROR(VLOOKUP($A1018,'Raw - F'!$B:$R,3,FALSE),"")</f>
        <v>SALISBURY</v>
      </c>
      <c r="D1018" s="2" t="str">
        <f>IFERROR(VLOOKUP($A1018,'Raw - F'!$B:$R,6,FALSE),"")</f>
        <v>WFA</v>
      </c>
      <c r="E1018" s="2" t="str">
        <f>SUBSTITUTE(IFERROR(VLOOKUP($A1018,'Raw - F'!$B:$O,9,FALSE),""),"0","")</f>
        <v>2yo</v>
      </c>
      <c r="F1018" s="2" t="str">
        <f>SUBSTITUTE(IFERROR(VLOOKUP($A1018,'Raw - F'!$B:$O,7,FALSE),""),"0","")</f>
        <v>Nov</v>
      </c>
      <c r="G1018" s="2">
        <f>IFERROR(IF(VLOOKUP($A1018,'Raw - F'!$B:$O,11,FALSE)&gt;1,VLOOKUP($A1018,'Raw - F'!$B:$O,11,FALSE),IF(VLOOKUP($A1018,'Raw - F'!$B:$M,12,FALSE)&lt;&gt;"",VLOOKUP($A1018,'Raw - F'!$B:$M,12,FALSE),"")),"")</f>
        <v>4</v>
      </c>
      <c r="H1018" s="4" t="str">
        <f>IFERROR(VLOOKUP($A1018,'Raw - F'!$B:$O,13,FALSE),"")</f>
        <v>Open</v>
      </c>
      <c r="I1018" s="2" t="str">
        <f>IFERROR(VLOOKUP($A1018,'Raw - F'!$B:$O,10,FALSE),"")</f>
        <v>A</v>
      </c>
      <c r="J1018" s="2" t="str">
        <f>IFERROR(VLOOKUP($A1018,'Raw - F'!$B:$P,15,FALSE),"")</f>
        <v>6f</v>
      </c>
      <c r="K1018" s="16" t="str">
        <f>SUBSTITUTE(IFERROR(VLOOKUP($A1018,'Raw - F'!$B:$X,23,FALSE),""),0,"")</f>
        <v xml:space="preserve"> </v>
      </c>
      <c r="L1018" s="22" t="str">
        <f>IF(VLOOKUP($A1018,'Raw - F'!$B:$AA,24,FALSE)="","",VLOOKUP($A1018,'Raw - F'!$B:$AA,24,FALSE))</f>
        <v/>
      </c>
      <c r="M1018" s="16" t="str">
        <f>SUBSTITUTE(IFERROR(VLOOKUP($A1018,'Raw - F'!$B:$X,22,FALSE),""),0,"")</f>
        <v xml:space="preserve"> </v>
      </c>
      <c r="N1018" s="16" t="str">
        <f>SUBSTITUTE(IFERROR(VLOOKUP($A1018,'Raw - F'!$B:$X,8,FALSE),""),0,"")</f>
        <v/>
      </c>
      <c r="O1018" s="16" t="str">
        <f>SUBSTITUTE(IFERROR(VLOOKUP($A1018,'Raw - F'!$B:$AA,25,FALSE),""),0,"")</f>
        <v/>
      </c>
      <c r="P1018" s="16" t="str">
        <f>SUBSTITUTE(IFERROR(VLOOKUP($A1018,'Raw - F'!$B:$AA,21,FALSE),""),0,"")</f>
        <v/>
      </c>
    </row>
    <row r="1019" spans="1:16" x14ac:dyDescent="0.35">
      <c r="A1019">
        <v>1010</v>
      </c>
      <c r="B1019" s="9">
        <f>IFERROR(VLOOKUP($A1019,'Raw - F'!$B:$R,2,FALSE),"")</f>
        <v>44360</v>
      </c>
      <c r="C1019" s="2" t="str">
        <f>IFERROR(VLOOKUP($A1019,'Raw - F'!$B:$R,3,FALSE),"")</f>
        <v>SALISBURY</v>
      </c>
      <c r="D1019" s="2" t="str">
        <f>IFERROR(VLOOKUP($A1019,'Raw - F'!$B:$R,6,FALSE),"")</f>
        <v>Hcap</v>
      </c>
      <c r="E1019" s="2" t="str">
        <f>SUBSTITUTE(IFERROR(VLOOKUP($A1019,'Raw - F'!$B:$O,9,FALSE),""),"0","")</f>
        <v>3yo+</v>
      </c>
      <c r="F1019" s="2" t="str">
        <f>SUBSTITUTE(IFERROR(VLOOKUP($A1019,'Raw - F'!$B:$O,7,FALSE),""),"0","")</f>
        <v>Open</v>
      </c>
      <c r="G1019" s="2">
        <f>IFERROR(IF(VLOOKUP($A1019,'Raw - F'!$B:$O,11,FALSE)&gt;1,VLOOKUP($A1019,'Raw - F'!$B:$O,11,FALSE),IF(VLOOKUP($A1019,'Raw - F'!$B:$M,12,FALSE)&lt;&gt;"",VLOOKUP($A1019,'Raw - F'!$B:$M,12,FALSE),"")),"")</f>
        <v>4</v>
      </c>
      <c r="H1019" s="4" t="str">
        <f>IFERROR(VLOOKUP($A1019,'Raw - F'!$B:$O,13,FALSE),"")</f>
        <v>66-85</v>
      </c>
      <c r="I1019" s="2" t="str">
        <f>IFERROR(VLOOKUP($A1019,'Raw - F'!$B:$O,10,FALSE),"")</f>
        <v>A</v>
      </c>
      <c r="J1019" s="2" t="str">
        <f>IFERROR(VLOOKUP($A1019,'Raw - F'!$B:$P,15,FALSE),"")</f>
        <v>5f</v>
      </c>
      <c r="K1019" s="16" t="str">
        <f>SUBSTITUTE(IFERROR(VLOOKUP($A1019,'Raw - F'!$B:$X,23,FALSE),""),0,"")</f>
        <v xml:space="preserve"> </v>
      </c>
      <c r="L1019" s="22" t="str">
        <f>IF(VLOOKUP($A1019,'Raw - F'!$B:$AA,24,FALSE)="","",VLOOKUP($A1019,'Raw - F'!$B:$AA,24,FALSE))</f>
        <v/>
      </c>
      <c r="M1019" s="16" t="str">
        <f>SUBSTITUTE(IFERROR(VLOOKUP($A1019,'Raw - F'!$B:$X,22,FALSE),""),0,"")</f>
        <v xml:space="preserve"> </v>
      </c>
      <c r="N1019" s="16" t="str">
        <f>SUBSTITUTE(IFERROR(VLOOKUP($A1019,'Raw - F'!$B:$X,8,FALSE),""),0,"")</f>
        <v/>
      </c>
      <c r="O1019" s="16" t="str">
        <f>SUBSTITUTE(IFERROR(VLOOKUP($A1019,'Raw - F'!$B:$AA,25,FALSE),""),0,"")</f>
        <v/>
      </c>
      <c r="P1019" s="16" t="str">
        <f>SUBSTITUTE(IFERROR(VLOOKUP($A1019,'Raw - F'!$B:$AA,21,FALSE),""),0,"")</f>
        <v/>
      </c>
    </row>
    <row r="1020" spans="1:16" x14ac:dyDescent="0.35">
      <c r="A1020">
        <v>1011</v>
      </c>
      <c r="B1020" s="9">
        <f>IFERROR(VLOOKUP($A1020,'Raw - F'!$B:$R,2,FALSE),"")</f>
        <v>44360</v>
      </c>
      <c r="C1020" s="2" t="str">
        <f>IFERROR(VLOOKUP($A1020,'Raw - F'!$B:$R,3,FALSE),"")</f>
        <v>SALISBURY</v>
      </c>
      <c r="D1020" s="2" t="str">
        <f>IFERROR(VLOOKUP($A1020,'Raw - F'!$B:$R,6,FALSE),"")</f>
        <v>WFA</v>
      </c>
      <c r="E1020" s="2" t="str">
        <f>SUBSTITUTE(IFERROR(VLOOKUP($A1020,'Raw - F'!$B:$O,9,FALSE),""),"0","")</f>
        <v>3yo+</v>
      </c>
      <c r="F1020" s="2" t="str">
        <f>SUBSTITUTE(IFERROR(VLOOKUP($A1020,'Raw - F'!$B:$O,7,FALSE),""),"0","")</f>
        <v>Nov</v>
      </c>
      <c r="G1020" s="2">
        <f>IFERROR(IF(VLOOKUP($A1020,'Raw - F'!$B:$O,11,FALSE)&gt;1,VLOOKUP($A1020,'Raw - F'!$B:$O,11,FALSE),IF(VLOOKUP($A1020,'Raw - F'!$B:$M,12,FALSE)&lt;&gt;"",VLOOKUP($A1020,'Raw - F'!$B:$M,12,FALSE),"")),"")</f>
        <v>5</v>
      </c>
      <c r="H1020" s="4" t="str">
        <f>IFERROR(VLOOKUP($A1020,'Raw - F'!$B:$O,13,FALSE),"")</f>
        <v>Open</v>
      </c>
      <c r="I1020" s="2" t="str">
        <f>IFERROR(VLOOKUP($A1020,'Raw - F'!$B:$O,10,FALSE),"")</f>
        <v>F</v>
      </c>
      <c r="J1020" s="2" t="str">
        <f>IFERROR(VLOOKUP($A1020,'Raw - F'!$B:$P,15,FALSE),"")</f>
        <v>1m 2f</v>
      </c>
      <c r="K1020" s="16" t="str">
        <f>SUBSTITUTE(IFERROR(VLOOKUP($A1020,'Raw - F'!$B:$X,23,FALSE),""),0,"")</f>
        <v xml:space="preserve"> </v>
      </c>
      <c r="L1020" s="22" t="str">
        <f>IF(VLOOKUP($A1020,'Raw - F'!$B:$AA,24,FALSE)="","",VLOOKUP($A1020,'Raw - F'!$B:$AA,24,FALSE))</f>
        <v/>
      </c>
      <c r="M1020" s="16" t="str">
        <f>SUBSTITUTE(IFERROR(VLOOKUP($A1020,'Raw - F'!$B:$X,22,FALSE),""),0,"")</f>
        <v xml:space="preserve"> </v>
      </c>
      <c r="N1020" s="16" t="str">
        <f>SUBSTITUTE(IFERROR(VLOOKUP($A1020,'Raw - F'!$B:$X,8,FALSE),""),0,"")</f>
        <v/>
      </c>
      <c r="O1020" s="16" t="str">
        <f>SUBSTITUTE(IFERROR(VLOOKUP($A1020,'Raw - F'!$B:$AA,25,FALSE),""),0,"")</f>
        <v/>
      </c>
      <c r="P1020" s="16" t="str">
        <f>SUBSTITUTE(IFERROR(VLOOKUP($A1020,'Raw - F'!$B:$AA,21,FALSE),""),0,"")</f>
        <v/>
      </c>
    </row>
    <row r="1021" spans="1:16" x14ac:dyDescent="0.35">
      <c r="A1021">
        <v>1012</v>
      </c>
      <c r="B1021" s="9">
        <f>IFERROR(VLOOKUP($A1021,'Raw - F'!$B:$R,2,FALSE),"")</f>
        <v>44360</v>
      </c>
      <c r="C1021" s="2" t="str">
        <f>IFERROR(VLOOKUP($A1021,'Raw - F'!$B:$R,3,FALSE),"")</f>
        <v>SALISBURY</v>
      </c>
      <c r="D1021" s="2" t="str">
        <f>IFERROR(VLOOKUP($A1021,'Raw - F'!$B:$R,6,FALSE),"")</f>
        <v>Hcap</v>
      </c>
      <c r="E1021" s="2" t="str">
        <f>SUBSTITUTE(IFERROR(VLOOKUP($A1021,'Raw - F'!$B:$O,9,FALSE),""),"0","")</f>
        <v>3yo</v>
      </c>
      <c r="F1021" s="2" t="str">
        <f>SUBSTITUTE(IFERROR(VLOOKUP($A1021,'Raw - F'!$B:$O,7,FALSE),""),"0","")</f>
        <v>Open</v>
      </c>
      <c r="G1021" s="2">
        <f>IFERROR(IF(VLOOKUP($A1021,'Raw - F'!$B:$O,11,FALSE)&gt;1,VLOOKUP($A1021,'Raw - F'!$B:$O,11,FALSE),IF(VLOOKUP($A1021,'Raw - F'!$B:$M,12,FALSE)&lt;&gt;"",VLOOKUP($A1021,'Raw - F'!$B:$M,12,FALSE),"")),"")</f>
        <v>6</v>
      </c>
      <c r="H1021" s="4" t="str">
        <f>IFERROR(VLOOKUP($A1021,'Raw - F'!$B:$O,13,FALSE),"")</f>
        <v>46-55</v>
      </c>
      <c r="I1021" s="2" t="str">
        <f>IFERROR(VLOOKUP($A1021,'Raw - F'!$B:$O,10,FALSE),"")</f>
        <v>A</v>
      </c>
      <c r="J1021" s="2" t="str">
        <f>IFERROR(VLOOKUP($A1021,'Raw - F'!$B:$P,15,FALSE),"")</f>
        <v>7f</v>
      </c>
      <c r="K1021" s="16" t="str">
        <f>SUBSTITUTE(IFERROR(VLOOKUP($A1021,'Raw - F'!$B:$X,23,FALSE),""),0,"")</f>
        <v xml:space="preserve"> </v>
      </c>
      <c r="L1021" s="22" t="str">
        <f>IF(VLOOKUP($A1021,'Raw - F'!$B:$AA,24,FALSE)="","",VLOOKUP($A1021,'Raw - F'!$B:$AA,24,FALSE))</f>
        <v/>
      </c>
      <c r="M1021" s="16" t="str">
        <f>SUBSTITUTE(IFERROR(VLOOKUP($A1021,'Raw - F'!$B:$X,22,FALSE),""),0,"")</f>
        <v xml:space="preserve"> </v>
      </c>
      <c r="N1021" s="16" t="str">
        <f>SUBSTITUTE(IFERROR(VLOOKUP($A1021,'Raw - F'!$B:$X,8,FALSE),""),0,"")</f>
        <v/>
      </c>
      <c r="O1021" s="16" t="str">
        <f>SUBSTITUTE(IFERROR(VLOOKUP($A1021,'Raw - F'!$B:$AA,25,FALSE),""),0,"")</f>
        <v/>
      </c>
      <c r="P1021" s="16" t="str">
        <f>SUBSTITUTE(IFERROR(VLOOKUP($A1021,'Raw - F'!$B:$AA,21,FALSE),""),0,"")</f>
        <v>App</v>
      </c>
    </row>
    <row r="1022" spans="1:16" x14ac:dyDescent="0.35">
      <c r="A1022">
        <v>1013</v>
      </c>
      <c r="B1022" s="9">
        <f>IFERROR(VLOOKUP($A1022,'Raw - F'!$B:$R,2,FALSE),"")</f>
        <v>44360</v>
      </c>
      <c r="C1022" s="2" t="str">
        <f>IFERROR(VLOOKUP($A1022,'Raw - F'!$B:$R,3,FALSE),"")</f>
        <v>SALISBURY</v>
      </c>
      <c r="D1022" s="2" t="str">
        <f>IFERROR(VLOOKUP($A1022,'Raw - F'!$B:$R,6,FALSE),"")</f>
        <v>Hcap</v>
      </c>
      <c r="E1022" s="2" t="str">
        <f>SUBSTITUTE(IFERROR(VLOOKUP($A1022,'Raw - F'!$B:$O,9,FALSE),""),"0","")</f>
        <v>3yo+</v>
      </c>
      <c r="F1022" s="2" t="str">
        <f>SUBSTITUTE(IFERROR(VLOOKUP($A1022,'Raw - F'!$B:$O,7,FALSE),""),"0","")</f>
        <v>Open</v>
      </c>
      <c r="G1022" s="2">
        <f>IFERROR(IF(VLOOKUP($A1022,'Raw - F'!$B:$O,11,FALSE)&gt;1,VLOOKUP($A1022,'Raw - F'!$B:$O,11,FALSE),IF(VLOOKUP($A1022,'Raw - F'!$B:$M,12,FALSE)&lt;&gt;"",VLOOKUP($A1022,'Raw - F'!$B:$M,12,FALSE),"")),"")</f>
        <v>5</v>
      </c>
      <c r="H1022" s="4" t="str">
        <f>IFERROR(VLOOKUP($A1022,'Raw - F'!$B:$O,13,FALSE),"")</f>
        <v>56-75</v>
      </c>
      <c r="I1022" s="2" t="str">
        <f>IFERROR(VLOOKUP($A1022,'Raw - F'!$B:$O,10,FALSE),"")</f>
        <v>F</v>
      </c>
      <c r="J1022" s="2" t="str">
        <f>IFERROR(VLOOKUP($A1022,'Raw - F'!$B:$P,15,FALSE),"")</f>
        <v>7f</v>
      </c>
      <c r="K1022" s="16" t="str">
        <f>SUBSTITUTE(IFERROR(VLOOKUP($A1022,'Raw - F'!$B:$X,23,FALSE),""),0,"")</f>
        <v xml:space="preserve"> </v>
      </c>
      <c r="L1022" s="22" t="str">
        <f>IF(VLOOKUP($A1022,'Raw - F'!$B:$AA,24,FALSE)="","",VLOOKUP($A1022,'Raw - F'!$B:$AA,24,FALSE))</f>
        <v/>
      </c>
      <c r="M1022" s="16" t="str">
        <f>SUBSTITUTE(IFERROR(VLOOKUP($A1022,'Raw - F'!$B:$X,22,FALSE),""),0,"")</f>
        <v xml:space="preserve"> </v>
      </c>
      <c r="N1022" s="16" t="str">
        <f>SUBSTITUTE(IFERROR(VLOOKUP($A1022,'Raw - F'!$B:$X,8,FALSE),""),0,"")</f>
        <v/>
      </c>
      <c r="O1022" s="16" t="str">
        <f>SUBSTITUTE(IFERROR(VLOOKUP($A1022,'Raw - F'!$B:$AA,25,FALSE),""),0,"")</f>
        <v/>
      </c>
      <c r="P1022" s="16" t="str">
        <f>SUBSTITUTE(IFERROR(VLOOKUP($A1022,'Raw - F'!$B:$AA,21,FALSE),""),0,"")</f>
        <v/>
      </c>
    </row>
    <row r="1023" spans="1:16" x14ac:dyDescent="0.35">
      <c r="A1023">
        <v>1014</v>
      </c>
      <c r="B1023" s="9">
        <f>IFERROR(VLOOKUP($A1023,'Raw - F'!$B:$R,2,FALSE),"")</f>
        <v>44360</v>
      </c>
      <c r="C1023" s="2" t="str">
        <f>IFERROR(VLOOKUP($A1023,'Raw - F'!$B:$R,3,FALSE),"")</f>
        <v>SALISBURY</v>
      </c>
      <c r="D1023" s="2" t="str">
        <f>IFERROR(VLOOKUP($A1023,'Raw - F'!$B:$R,6,FALSE),"")</f>
        <v>Hcap</v>
      </c>
      <c r="E1023" s="2" t="str">
        <f>SUBSTITUTE(IFERROR(VLOOKUP($A1023,'Raw - F'!$B:$O,9,FALSE),""),"0","")</f>
        <v>3yo</v>
      </c>
      <c r="F1023" s="2" t="str">
        <f>SUBSTITUTE(IFERROR(VLOOKUP($A1023,'Raw - F'!$B:$O,7,FALSE),""),"0","")</f>
        <v>Open</v>
      </c>
      <c r="G1023" s="2">
        <f>IFERROR(IF(VLOOKUP($A1023,'Raw - F'!$B:$O,11,FALSE)&gt;1,VLOOKUP($A1023,'Raw - F'!$B:$O,11,FALSE),IF(VLOOKUP($A1023,'Raw - F'!$B:$M,12,FALSE)&lt;&gt;"",VLOOKUP($A1023,'Raw - F'!$B:$M,12,FALSE),"")),"")</f>
        <v>6</v>
      </c>
      <c r="H1023" s="4" t="str">
        <f>IFERROR(VLOOKUP($A1023,'Raw - F'!$B:$O,13,FALSE),"")</f>
        <v>46-65</v>
      </c>
      <c r="I1023" s="2" t="str">
        <f>IFERROR(VLOOKUP($A1023,'Raw - F'!$B:$O,10,FALSE),"")</f>
        <v>A</v>
      </c>
      <c r="J1023" s="2" t="str">
        <f>IFERROR(VLOOKUP($A1023,'Raw - F'!$B:$P,15,FALSE),"")</f>
        <v>1m 4f</v>
      </c>
      <c r="K1023" s="16" t="str">
        <f>SUBSTITUTE(IFERROR(VLOOKUP($A1023,'Raw - F'!$B:$X,23,FALSE),""),0,"")</f>
        <v xml:space="preserve"> </v>
      </c>
      <c r="L1023" s="22" t="str">
        <f>IF(VLOOKUP($A1023,'Raw - F'!$B:$AA,24,FALSE)="","",VLOOKUP($A1023,'Raw - F'!$B:$AA,24,FALSE))</f>
        <v/>
      </c>
      <c r="M1023" s="16" t="str">
        <f>SUBSTITUTE(IFERROR(VLOOKUP($A1023,'Raw - F'!$B:$X,22,FALSE),""),0,"")</f>
        <v xml:space="preserve"> </v>
      </c>
      <c r="N1023" s="16" t="str">
        <f>SUBSTITUTE(IFERROR(VLOOKUP($A1023,'Raw - F'!$B:$X,8,FALSE),""),0,"")</f>
        <v/>
      </c>
      <c r="O1023" s="16" t="str">
        <f>SUBSTITUTE(IFERROR(VLOOKUP($A1023,'Raw - F'!$B:$AA,25,FALSE),""),0,"")</f>
        <v/>
      </c>
      <c r="P1023" s="16" t="str">
        <f>SUBSTITUTE(IFERROR(VLOOKUP($A1023,'Raw - F'!$B:$AA,21,FALSE),""),0,"")</f>
        <v/>
      </c>
    </row>
    <row r="1024" spans="1:16" x14ac:dyDescent="0.35">
      <c r="A1024">
        <v>1015</v>
      </c>
      <c r="B1024" s="9">
        <f>IFERROR(VLOOKUP($A1024,'Raw - F'!$B:$R,2,FALSE),"")</f>
        <v>44361</v>
      </c>
      <c r="C1024" s="2" t="str">
        <f>IFERROR(VLOOKUP($A1024,'Raw - F'!$B:$R,3,FALSE),"")</f>
        <v>CARLISLE</v>
      </c>
      <c r="D1024" s="2" t="str">
        <f>IFERROR(VLOOKUP($A1024,'Raw - F'!$B:$R,6,FALSE),"")</f>
        <v>Hcap</v>
      </c>
      <c r="E1024" s="2" t="str">
        <f>SUBSTITUTE(IFERROR(VLOOKUP($A1024,'Raw - F'!$B:$O,9,FALSE),""),"0","")</f>
        <v>3yo</v>
      </c>
      <c r="F1024" s="2" t="str">
        <f>SUBSTITUTE(IFERROR(VLOOKUP($A1024,'Raw - F'!$B:$O,7,FALSE),""),"0","")</f>
        <v>Open</v>
      </c>
      <c r="G1024" s="2">
        <f>IFERROR(IF(VLOOKUP($A1024,'Raw - F'!$B:$O,11,FALSE)&gt;1,VLOOKUP($A1024,'Raw - F'!$B:$O,11,FALSE),IF(VLOOKUP($A1024,'Raw - F'!$B:$M,12,FALSE)&lt;&gt;"",VLOOKUP($A1024,'Raw - F'!$B:$M,12,FALSE),"")),"")</f>
        <v>5</v>
      </c>
      <c r="H1024" s="4" t="str">
        <f>IFERROR(VLOOKUP($A1024,'Raw - F'!$B:$O,13,FALSE),"")</f>
        <v>51-70</v>
      </c>
      <c r="I1024" s="2" t="str">
        <f>IFERROR(VLOOKUP($A1024,'Raw - F'!$B:$O,10,FALSE),"")</f>
        <v>A</v>
      </c>
      <c r="J1024" s="2" t="str">
        <f>IFERROR(VLOOKUP($A1024,'Raw - F'!$B:$P,15,FALSE),"")</f>
        <v>1m 3f</v>
      </c>
      <c r="K1024" s="16" t="str">
        <f>SUBSTITUTE(IFERROR(VLOOKUP($A1024,'Raw - F'!$B:$X,23,FALSE),""),0,"")</f>
        <v xml:space="preserve"> </v>
      </c>
      <c r="L1024" s="22" t="str">
        <f>IF(VLOOKUP($A1024,'Raw - F'!$B:$AA,24,FALSE)="","",VLOOKUP($A1024,'Raw - F'!$B:$AA,24,FALSE))</f>
        <v/>
      </c>
      <c r="M1024" s="16" t="str">
        <f>SUBSTITUTE(IFERROR(VLOOKUP($A1024,'Raw - F'!$B:$X,22,FALSE),""),0,"")</f>
        <v xml:space="preserve"> </v>
      </c>
      <c r="N1024" s="16" t="str">
        <f>SUBSTITUTE(IFERROR(VLOOKUP($A1024,'Raw - F'!$B:$X,8,FALSE),""),0,"")</f>
        <v/>
      </c>
      <c r="O1024" s="16" t="str">
        <f>SUBSTITUTE(IFERROR(VLOOKUP($A1024,'Raw - F'!$B:$AA,25,FALSE),""),0,"")</f>
        <v/>
      </c>
      <c r="P1024" s="16" t="str">
        <f>SUBSTITUTE(IFERROR(VLOOKUP($A1024,'Raw - F'!$B:$AA,21,FALSE),""),0,"")</f>
        <v/>
      </c>
    </row>
    <row r="1025" spans="1:16" x14ac:dyDescent="0.35">
      <c r="A1025">
        <v>1016</v>
      </c>
      <c r="B1025" s="9">
        <f>IFERROR(VLOOKUP($A1025,'Raw - F'!$B:$R,2,FALSE),"")</f>
        <v>44361</v>
      </c>
      <c r="C1025" s="2" t="str">
        <f>IFERROR(VLOOKUP($A1025,'Raw - F'!$B:$R,3,FALSE),"")</f>
        <v>CARLISLE</v>
      </c>
      <c r="D1025" s="2" t="str">
        <f>IFERROR(VLOOKUP($A1025,'Raw - F'!$B:$R,6,FALSE),"")</f>
        <v>Hcap</v>
      </c>
      <c r="E1025" s="2" t="str">
        <f>SUBSTITUTE(IFERROR(VLOOKUP($A1025,'Raw - F'!$B:$O,9,FALSE),""),"0","")</f>
        <v>3yo</v>
      </c>
      <c r="F1025" s="2" t="str">
        <f>SUBSTITUTE(IFERROR(VLOOKUP($A1025,'Raw - F'!$B:$O,7,FALSE),""),"0","")</f>
        <v>Open</v>
      </c>
      <c r="G1025" s="2">
        <f>IFERROR(IF(VLOOKUP($A1025,'Raw - F'!$B:$O,11,FALSE)&gt;1,VLOOKUP($A1025,'Raw - F'!$B:$O,11,FALSE),IF(VLOOKUP($A1025,'Raw - F'!$B:$M,12,FALSE)&lt;&gt;"",VLOOKUP($A1025,'Raw - F'!$B:$M,12,FALSE),"")),"")</f>
        <v>5</v>
      </c>
      <c r="H1025" s="4" t="str">
        <f>IFERROR(VLOOKUP($A1025,'Raw - F'!$B:$O,13,FALSE),"")</f>
        <v>51-70</v>
      </c>
      <c r="I1025" s="2" t="str">
        <f>IFERROR(VLOOKUP($A1025,'Raw - F'!$B:$O,10,FALSE),"")</f>
        <v>F</v>
      </c>
      <c r="J1025" s="2" t="str">
        <f>IFERROR(VLOOKUP($A1025,'Raw - F'!$B:$P,15,FALSE),"")</f>
        <v>7f</v>
      </c>
      <c r="K1025" s="16" t="str">
        <f>SUBSTITUTE(IFERROR(VLOOKUP($A1025,'Raw - F'!$B:$X,23,FALSE),""),0,"")</f>
        <v xml:space="preserve"> </v>
      </c>
      <c r="L1025" s="22" t="str">
        <f>IF(VLOOKUP($A1025,'Raw - F'!$B:$AA,24,FALSE)="","",VLOOKUP($A1025,'Raw - F'!$B:$AA,24,FALSE))</f>
        <v/>
      </c>
      <c r="M1025" s="16" t="str">
        <f>SUBSTITUTE(IFERROR(VLOOKUP($A1025,'Raw - F'!$B:$X,22,FALSE),""),0,"")</f>
        <v xml:space="preserve"> </v>
      </c>
      <c r="N1025" s="16" t="str">
        <f>SUBSTITUTE(IFERROR(VLOOKUP($A1025,'Raw - F'!$B:$X,8,FALSE),""),0,"")</f>
        <v/>
      </c>
      <c r="O1025" s="16" t="str">
        <f>SUBSTITUTE(IFERROR(VLOOKUP($A1025,'Raw - F'!$B:$AA,25,FALSE),""),0,"")</f>
        <v/>
      </c>
      <c r="P1025" s="16" t="str">
        <f>SUBSTITUTE(IFERROR(VLOOKUP($A1025,'Raw - F'!$B:$AA,21,FALSE),""),0,"")</f>
        <v/>
      </c>
    </row>
    <row r="1026" spans="1:16" x14ac:dyDescent="0.35">
      <c r="A1026">
        <v>1017</v>
      </c>
      <c r="B1026" s="9">
        <f>IFERROR(VLOOKUP($A1026,'Raw - F'!$B:$R,2,FALSE),"")</f>
        <v>44361</v>
      </c>
      <c r="C1026" s="2" t="str">
        <f>IFERROR(VLOOKUP($A1026,'Raw - F'!$B:$R,3,FALSE),"")</f>
        <v>CARLISLE</v>
      </c>
      <c r="D1026" s="2" t="str">
        <f>IFERROR(VLOOKUP($A1026,'Raw - F'!$B:$R,6,FALSE),"")</f>
        <v>Hcap</v>
      </c>
      <c r="E1026" s="2" t="str">
        <f>SUBSTITUTE(IFERROR(VLOOKUP($A1026,'Raw - F'!$B:$O,9,FALSE),""),"0","")</f>
        <v>4yo+</v>
      </c>
      <c r="F1026" s="2" t="str">
        <f>SUBSTITUTE(IFERROR(VLOOKUP($A1026,'Raw - F'!$B:$O,7,FALSE),""),"0","")</f>
        <v>Open</v>
      </c>
      <c r="G1026" s="2">
        <f>IFERROR(IF(VLOOKUP($A1026,'Raw - F'!$B:$O,11,FALSE)&gt;1,VLOOKUP($A1026,'Raw - F'!$B:$O,11,FALSE),IF(VLOOKUP($A1026,'Raw - F'!$B:$M,12,FALSE)&lt;&gt;"",VLOOKUP($A1026,'Raw - F'!$B:$M,12,FALSE),"")),"")</f>
        <v>5</v>
      </c>
      <c r="H1026" s="4" t="str">
        <f>IFERROR(VLOOKUP($A1026,'Raw - F'!$B:$O,13,FALSE),"")</f>
        <v>51-70</v>
      </c>
      <c r="I1026" s="2" t="str">
        <f>IFERROR(VLOOKUP($A1026,'Raw - F'!$B:$O,10,FALSE),"")</f>
        <v>A</v>
      </c>
      <c r="J1026" s="2" t="str">
        <f>IFERROR(VLOOKUP($A1026,'Raw - F'!$B:$P,15,FALSE),"")</f>
        <v>1m 3f</v>
      </c>
      <c r="K1026" s="16" t="str">
        <f>SUBSTITUTE(IFERROR(VLOOKUP($A1026,'Raw - F'!$B:$X,23,FALSE),""),0,"")</f>
        <v xml:space="preserve"> </v>
      </c>
      <c r="L1026" s="22" t="str">
        <f>IF(VLOOKUP($A1026,'Raw - F'!$B:$AA,24,FALSE)="","",VLOOKUP($A1026,'Raw - F'!$B:$AA,24,FALSE))</f>
        <v/>
      </c>
      <c r="M1026" s="16" t="str">
        <f>SUBSTITUTE(IFERROR(VLOOKUP($A1026,'Raw - F'!$B:$X,22,FALSE),""),0,"")</f>
        <v xml:space="preserve"> </v>
      </c>
      <c r="N1026" s="16" t="str">
        <f>SUBSTITUTE(IFERROR(VLOOKUP($A1026,'Raw - F'!$B:$X,8,FALSE),""),0,"")</f>
        <v/>
      </c>
      <c r="O1026" s="16" t="str">
        <f>SUBSTITUTE(IFERROR(VLOOKUP($A1026,'Raw - F'!$B:$AA,25,FALSE),""),0,"")</f>
        <v/>
      </c>
      <c r="P1026" s="16" t="str">
        <f>SUBSTITUTE(IFERROR(VLOOKUP($A1026,'Raw - F'!$B:$AA,21,FALSE),""),0,"")</f>
        <v/>
      </c>
    </row>
    <row r="1027" spans="1:16" x14ac:dyDescent="0.35">
      <c r="A1027">
        <v>1018</v>
      </c>
      <c r="B1027" s="9">
        <f>IFERROR(VLOOKUP($A1027,'Raw - F'!$B:$R,2,FALSE),"")</f>
        <v>44361</v>
      </c>
      <c r="C1027" s="2" t="str">
        <f>IFERROR(VLOOKUP($A1027,'Raw - F'!$B:$R,3,FALSE),"")</f>
        <v>CARLISLE</v>
      </c>
      <c r="D1027" s="2" t="str">
        <f>IFERROR(VLOOKUP($A1027,'Raw - F'!$B:$R,6,FALSE),"")</f>
        <v>Hcap</v>
      </c>
      <c r="E1027" s="2" t="str">
        <f>SUBSTITUTE(IFERROR(VLOOKUP($A1027,'Raw - F'!$B:$O,9,FALSE),""),"0","")</f>
        <v>4yo+</v>
      </c>
      <c r="F1027" s="2" t="str">
        <f>SUBSTITUTE(IFERROR(VLOOKUP($A1027,'Raw - F'!$B:$O,7,FALSE),""),"0","")</f>
        <v>Open</v>
      </c>
      <c r="G1027" s="2">
        <f>IFERROR(IF(VLOOKUP($A1027,'Raw - F'!$B:$O,11,FALSE)&gt;1,VLOOKUP($A1027,'Raw - F'!$B:$O,11,FALSE),IF(VLOOKUP($A1027,'Raw - F'!$B:$M,12,FALSE)&lt;&gt;"",VLOOKUP($A1027,'Raw - F'!$B:$M,12,FALSE),"")),"")</f>
        <v>5</v>
      </c>
      <c r="H1027" s="4" t="str">
        <f>IFERROR(VLOOKUP($A1027,'Raw - F'!$B:$O,13,FALSE),"")</f>
        <v>51-70</v>
      </c>
      <c r="I1027" s="2" t="str">
        <f>IFERROR(VLOOKUP($A1027,'Raw - F'!$B:$O,10,FALSE),"")</f>
        <v>A</v>
      </c>
      <c r="J1027" s="2" t="str">
        <f>IFERROR(VLOOKUP($A1027,'Raw - F'!$B:$P,15,FALSE),"")</f>
        <v>1m</v>
      </c>
      <c r="K1027" s="16" t="str">
        <f>SUBSTITUTE(IFERROR(VLOOKUP($A1027,'Raw - F'!$B:$X,23,FALSE),""),0,"")</f>
        <v xml:space="preserve"> </v>
      </c>
      <c r="L1027" s="22" t="str">
        <f>IF(VLOOKUP($A1027,'Raw - F'!$B:$AA,24,FALSE)="","",VLOOKUP($A1027,'Raw - F'!$B:$AA,24,FALSE))</f>
        <v/>
      </c>
      <c r="M1027" s="16" t="str">
        <f>SUBSTITUTE(IFERROR(VLOOKUP($A1027,'Raw - F'!$B:$X,22,FALSE),""),0,"")</f>
        <v xml:space="preserve"> </v>
      </c>
      <c r="N1027" s="16" t="str">
        <f>SUBSTITUTE(IFERROR(VLOOKUP($A1027,'Raw - F'!$B:$X,8,FALSE),""),0,"")</f>
        <v/>
      </c>
      <c r="O1027" s="16" t="str">
        <f>SUBSTITUTE(IFERROR(VLOOKUP($A1027,'Raw - F'!$B:$AA,25,FALSE),""),0,"")</f>
        <v/>
      </c>
      <c r="P1027" s="16" t="str">
        <f>SUBSTITUTE(IFERROR(VLOOKUP($A1027,'Raw - F'!$B:$AA,21,FALSE),""),0,"")</f>
        <v/>
      </c>
    </row>
    <row r="1028" spans="1:16" x14ac:dyDescent="0.35">
      <c r="A1028">
        <v>1019</v>
      </c>
      <c r="B1028" s="9">
        <f>IFERROR(VLOOKUP($A1028,'Raw - F'!$B:$R,2,FALSE),"")</f>
        <v>44361</v>
      </c>
      <c r="C1028" s="2" t="str">
        <f>IFERROR(VLOOKUP($A1028,'Raw - F'!$B:$R,3,FALSE),"")</f>
        <v>CARLISLE</v>
      </c>
      <c r="D1028" s="2" t="str">
        <f>IFERROR(VLOOKUP($A1028,'Raw - F'!$B:$R,6,FALSE),"")</f>
        <v>WFA</v>
      </c>
      <c r="E1028" s="2" t="str">
        <f>SUBSTITUTE(IFERROR(VLOOKUP($A1028,'Raw - F'!$B:$O,9,FALSE),""),"0","")</f>
        <v>2yo</v>
      </c>
      <c r="F1028" s="2" t="str">
        <f>SUBSTITUTE(IFERROR(VLOOKUP($A1028,'Raw - F'!$B:$O,7,FALSE),""),"0","")</f>
        <v>Nov</v>
      </c>
      <c r="G1028" s="2">
        <f>IFERROR(IF(VLOOKUP($A1028,'Raw - F'!$B:$O,11,FALSE)&gt;1,VLOOKUP($A1028,'Raw - F'!$B:$O,11,FALSE),IF(VLOOKUP($A1028,'Raw - F'!$B:$M,12,FALSE)&lt;&gt;"",VLOOKUP($A1028,'Raw - F'!$B:$M,12,FALSE),"")),"")</f>
        <v>5</v>
      </c>
      <c r="H1028" s="4" t="str">
        <f>IFERROR(VLOOKUP($A1028,'Raw - F'!$B:$O,13,FALSE),"")</f>
        <v>Open</v>
      </c>
      <c r="I1028" s="2" t="str">
        <f>IFERROR(VLOOKUP($A1028,'Raw - F'!$B:$O,10,FALSE),"")</f>
        <v>A</v>
      </c>
      <c r="J1028" s="2" t="str">
        <f>IFERROR(VLOOKUP($A1028,'Raw - F'!$B:$P,15,FALSE),"")</f>
        <v>6f</v>
      </c>
      <c r="K1028" s="16" t="str">
        <f>SUBSTITUTE(IFERROR(VLOOKUP($A1028,'Raw - F'!$B:$X,23,FALSE),""),0,"")</f>
        <v>Rest.</v>
      </c>
      <c r="L1028" s="22" t="str">
        <f>IF(VLOOKUP($A1028,'Raw - F'!$B:$AA,24,FALSE)="","",VLOOKUP($A1028,'Raw - F'!$B:$AA,24,FALSE))</f>
        <v>D</v>
      </c>
      <c r="M1028" s="16" t="str">
        <f>SUBSTITUTE(IFERROR(VLOOKUP($A1028,'Raw - F'!$B:$X,22,FALSE),""),0,"")</f>
        <v xml:space="preserve"> </v>
      </c>
      <c r="N1028" s="16" t="str">
        <f>SUBSTITUTE(IFERROR(VLOOKUP($A1028,'Raw - F'!$B:$X,8,FALSE),""),0,"")</f>
        <v/>
      </c>
      <c r="O1028" s="16" t="str">
        <f>SUBSTITUTE(IFERROR(VLOOKUP($A1028,'Raw - F'!$B:$AA,25,FALSE),""),0,"")</f>
        <v/>
      </c>
      <c r="P1028" s="16" t="str">
        <f>SUBSTITUTE(IFERROR(VLOOKUP($A1028,'Raw - F'!$B:$AA,21,FALSE),""),0,"")</f>
        <v/>
      </c>
    </row>
    <row r="1029" spans="1:16" x14ac:dyDescent="0.35">
      <c r="A1029">
        <v>1020</v>
      </c>
      <c r="B1029" s="9">
        <f>IFERROR(VLOOKUP($A1029,'Raw - F'!$B:$R,2,FALSE),"")</f>
        <v>44361</v>
      </c>
      <c r="C1029" s="2" t="str">
        <f>IFERROR(VLOOKUP($A1029,'Raw - F'!$B:$R,3,FALSE),"")</f>
        <v>CARLISLE</v>
      </c>
      <c r="D1029" s="2" t="str">
        <f>IFERROR(VLOOKUP($A1029,'Raw - F'!$B:$R,6,FALSE),"")</f>
        <v>WFA</v>
      </c>
      <c r="E1029" s="2" t="str">
        <f>SUBSTITUTE(IFERROR(VLOOKUP($A1029,'Raw - F'!$B:$O,9,FALSE),""),"0","")</f>
        <v>3yo+</v>
      </c>
      <c r="F1029" s="2" t="str">
        <f>SUBSTITUTE(IFERROR(VLOOKUP($A1029,'Raw - F'!$B:$O,7,FALSE),""),"0","")</f>
        <v>Nov</v>
      </c>
      <c r="G1029" s="2">
        <f>IFERROR(IF(VLOOKUP($A1029,'Raw - F'!$B:$O,11,FALSE)&gt;1,VLOOKUP($A1029,'Raw - F'!$B:$O,11,FALSE),IF(VLOOKUP($A1029,'Raw - F'!$B:$M,12,FALSE)&lt;&gt;"",VLOOKUP($A1029,'Raw - F'!$B:$M,12,FALSE),"")),"")</f>
        <v>5</v>
      </c>
      <c r="H1029" s="4" t="str">
        <f>IFERROR(VLOOKUP($A1029,'Raw - F'!$B:$O,13,FALSE),"")</f>
        <v>Open</v>
      </c>
      <c r="I1029" s="2" t="str">
        <f>IFERROR(VLOOKUP($A1029,'Raw - F'!$B:$O,10,FALSE),"")</f>
        <v>F</v>
      </c>
      <c r="J1029" s="2" t="str">
        <f>IFERROR(VLOOKUP($A1029,'Raw - F'!$B:$P,15,FALSE),"")</f>
        <v>6f</v>
      </c>
      <c r="K1029" s="16" t="str">
        <f>SUBSTITUTE(IFERROR(VLOOKUP($A1029,'Raw - F'!$B:$X,23,FALSE),""),0,"")</f>
        <v xml:space="preserve"> </v>
      </c>
      <c r="L1029" s="22" t="str">
        <f>IF(VLOOKUP($A1029,'Raw - F'!$B:$AA,24,FALSE)="","",VLOOKUP($A1029,'Raw - F'!$B:$AA,24,FALSE))</f>
        <v/>
      </c>
      <c r="M1029" s="16" t="str">
        <f>SUBSTITUTE(IFERROR(VLOOKUP($A1029,'Raw - F'!$B:$X,22,FALSE),""),0,"")</f>
        <v xml:space="preserve"> </v>
      </c>
      <c r="N1029" s="16" t="str">
        <f>SUBSTITUTE(IFERROR(VLOOKUP($A1029,'Raw - F'!$B:$X,8,FALSE),""),0,"")</f>
        <v/>
      </c>
      <c r="O1029" s="16" t="str">
        <f>SUBSTITUTE(IFERROR(VLOOKUP($A1029,'Raw - F'!$B:$AA,25,FALSE),""),0,"")</f>
        <v/>
      </c>
      <c r="P1029" s="16" t="str">
        <f>SUBSTITUTE(IFERROR(VLOOKUP($A1029,'Raw - F'!$B:$AA,21,FALSE),""),0,"")</f>
        <v/>
      </c>
    </row>
    <row r="1030" spans="1:16" x14ac:dyDescent="0.35">
      <c r="A1030">
        <v>1021</v>
      </c>
      <c r="B1030" s="9">
        <f>IFERROR(VLOOKUP($A1030,'Raw - F'!$B:$R,2,FALSE),"")</f>
        <v>44361</v>
      </c>
      <c r="C1030" s="2" t="str">
        <f>IFERROR(VLOOKUP($A1030,'Raw - F'!$B:$R,3,FALSE),"")</f>
        <v>CARLISLE</v>
      </c>
      <c r="D1030" s="2" t="str">
        <f>IFERROR(VLOOKUP($A1030,'Raw - F'!$B:$R,6,FALSE),"")</f>
        <v>Hcap</v>
      </c>
      <c r="E1030" s="2" t="str">
        <f>SUBSTITUTE(IFERROR(VLOOKUP($A1030,'Raw - F'!$B:$O,9,FALSE),""),"0","")</f>
        <v>3yo+</v>
      </c>
      <c r="F1030" s="2" t="str">
        <f>SUBSTITUTE(IFERROR(VLOOKUP($A1030,'Raw - F'!$B:$O,7,FALSE),""),"0","")</f>
        <v>Open</v>
      </c>
      <c r="G1030" s="2">
        <f>IFERROR(IF(VLOOKUP($A1030,'Raw - F'!$B:$O,11,FALSE)&gt;1,VLOOKUP($A1030,'Raw - F'!$B:$O,11,FALSE),IF(VLOOKUP($A1030,'Raw - F'!$B:$M,12,FALSE)&lt;&gt;"",VLOOKUP($A1030,'Raw - F'!$B:$M,12,FALSE),"")),"")</f>
        <v>6</v>
      </c>
      <c r="H1030" s="4" t="str">
        <f>IFERROR(VLOOKUP($A1030,'Raw - F'!$B:$O,13,FALSE),"")</f>
        <v>46-60</v>
      </c>
      <c r="I1030" s="2" t="str">
        <f>IFERROR(VLOOKUP($A1030,'Raw - F'!$B:$O,10,FALSE),"")</f>
        <v>A</v>
      </c>
      <c r="J1030" s="2" t="str">
        <f>IFERROR(VLOOKUP($A1030,'Raw - F'!$B:$P,15,FALSE),"")</f>
        <v>6f</v>
      </c>
      <c r="K1030" s="16" t="str">
        <f>SUBSTITUTE(IFERROR(VLOOKUP($A1030,'Raw - F'!$B:$X,23,FALSE),""),0,"")</f>
        <v xml:space="preserve"> </v>
      </c>
      <c r="L1030" s="22" t="str">
        <f>IF(VLOOKUP($A1030,'Raw - F'!$B:$AA,24,FALSE)="","",VLOOKUP($A1030,'Raw - F'!$B:$AA,24,FALSE))</f>
        <v/>
      </c>
      <c r="M1030" s="16" t="str">
        <f>SUBSTITUTE(IFERROR(VLOOKUP($A1030,'Raw - F'!$B:$X,22,FALSE),""),0,"")</f>
        <v xml:space="preserve"> </v>
      </c>
      <c r="N1030" s="16" t="str">
        <f>SUBSTITUTE(IFERROR(VLOOKUP($A1030,'Raw - F'!$B:$X,8,FALSE),""),0,"")</f>
        <v/>
      </c>
      <c r="O1030" s="16" t="str">
        <f>SUBSTITUTE(IFERROR(VLOOKUP($A1030,'Raw - F'!$B:$AA,25,FALSE),""),0,"")</f>
        <v/>
      </c>
      <c r="P1030" s="16" t="str">
        <f>SUBSTITUTE(IFERROR(VLOOKUP($A1030,'Raw - F'!$B:$AA,21,FALSE),""),0,"")</f>
        <v/>
      </c>
    </row>
    <row r="1031" spans="1:16" x14ac:dyDescent="0.35">
      <c r="A1031">
        <v>1022</v>
      </c>
      <c r="B1031" s="9">
        <f>IFERROR(VLOOKUP($A1031,'Raw - F'!$B:$R,2,FALSE),"")</f>
        <v>44361</v>
      </c>
      <c r="C1031" s="2" t="str">
        <f>IFERROR(VLOOKUP($A1031,'Raw - F'!$B:$R,3,FALSE),"")</f>
        <v>LINGFIELD PARK</v>
      </c>
      <c r="D1031" s="2" t="str">
        <f>IFERROR(VLOOKUP($A1031,'Raw - F'!$B:$R,6,FALSE),"")</f>
        <v>Hcap</v>
      </c>
      <c r="E1031" s="2" t="str">
        <f>SUBSTITUTE(IFERROR(VLOOKUP($A1031,'Raw - F'!$B:$O,9,FALSE),""),"0","")</f>
        <v>3yo+</v>
      </c>
      <c r="F1031" s="2" t="str">
        <f>SUBSTITUTE(IFERROR(VLOOKUP($A1031,'Raw - F'!$B:$O,7,FALSE),""),"0","")</f>
        <v>Open</v>
      </c>
      <c r="G1031" s="2">
        <f>IFERROR(IF(VLOOKUP($A1031,'Raw - F'!$B:$O,11,FALSE)&gt;1,VLOOKUP($A1031,'Raw - F'!$B:$O,11,FALSE),IF(VLOOKUP($A1031,'Raw - F'!$B:$M,12,FALSE)&lt;&gt;"",VLOOKUP($A1031,'Raw - F'!$B:$M,12,FALSE),"")),"")</f>
        <v>3</v>
      </c>
      <c r="H1031" s="4" t="str">
        <f>IFERROR(VLOOKUP($A1031,'Raw - F'!$B:$O,13,FALSE),"")</f>
        <v>76-95</v>
      </c>
      <c r="I1031" s="2" t="str">
        <f>IFERROR(VLOOKUP($A1031,'Raw - F'!$B:$O,10,FALSE),"")</f>
        <v>A</v>
      </c>
      <c r="J1031" s="2" t="str">
        <f>IFERROR(VLOOKUP($A1031,'Raw - F'!$B:$P,15,FALSE),"")</f>
        <v>1m 2f</v>
      </c>
      <c r="K1031" s="16" t="str">
        <f>SUBSTITUTE(IFERROR(VLOOKUP($A1031,'Raw - F'!$B:$X,23,FALSE),""),0,"")</f>
        <v xml:space="preserve"> </v>
      </c>
      <c r="L1031" s="22" t="str">
        <f>IF(VLOOKUP($A1031,'Raw - F'!$B:$AA,24,FALSE)="","",VLOOKUP($A1031,'Raw - F'!$B:$AA,24,FALSE))</f>
        <v/>
      </c>
      <c r="M1031" s="16" t="str">
        <f>SUBSTITUTE(IFERROR(VLOOKUP($A1031,'Raw - F'!$B:$X,22,FALSE),""),0,"")</f>
        <v xml:space="preserve"> </v>
      </c>
      <c r="N1031" s="16" t="str">
        <f>SUBSTITUTE(IFERROR(VLOOKUP($A1031,'Raw - F'!$B:$X,8,FALSE),""),0,"")</f>
        <v/>
      </c>
      <c r="O1031" s="16" t="str">
        <f>SUBSTITUTE(IFERROR(VLOOKUP($A1031,'Raw - F'!$B:$AA,25,FALSE),""),0,"")</f>
        <v/>
      </c>
      <c r="P1031" s="16" t="str">
        <f>SUBSTITUTE(IFERROR(VLOOKUP($A1031,'Raw - F'!$B:$AA,21,FALSE),""),0,"")</f>
        <v/>
      </c>
    </row>
    <row r="1032" spans="1:16" x14ac:dyDescent="0.35">
      <c r="A1032">
        <v>1023</v>
      </c>
      <c r="B1032" s="9">
        <f>IFERROR(VLOOKUP($A1032,'Raw - F'!$B:$R,2,FALSE),"")</f>
        <v>44361</v>
      </c>
      <c r="C1032" s="2" t="str">
        <f>IFERROR(VLOOKUP($A1032,'Raw - F'!$B:$R,3,FALSE),"")</f>
        <v>LINGFIELD PARK</v>
      </c>
      <c r="D1032" s="2" t="str">
        <f>IFERROR(VLOOKUP($A1032,'Raw - F'!$B:$R,6,FALSE),"")</f>
        <v>Hcap</v>
      </c>
      <c r="E1032" s="2" t="str">
        <f>SUBSTITUTE(IFERROR(VLOOKUP($A1032,'Raw - F'!$B:$O,9,FALSE),""),"0","")</f>
        <v>3yo+</v>
      </c>
      <c r="F1032" s="2" t="str">
        <f>SUBSTITUTE(IFERROR(VLOOKUP($A1032,'Raw - F'!$B:$O,7,FALSE),""),"0","")</f>
        <v>Open</v>
      </c>
      <c r="G1032" s="2">
        <f>IFERROR(IF(VLOOKUP($A1032,'Raw - F'!$B:$O,11,FALSE)&gt;1,VLOOKUP($A1032,'Raw - F'!$B:$O,11,FALSE),IF(VLOOKUP($A1032,'Raw - F'!$B:$M,12,FALSE)&lt;&gt;"",VLOOKUP($A1032,'Raw - F'!$B:$M,12,FALSE),"")),"")</f>
        <v>4</v>
      </c>
      <c r="H1032" s="4" t="str">
        <f>IFERROR(VLOOKUP($A1032,'Raw - F'!$B:$O,13,FALSE),"")</f>
        <v>61-80</v>
      </c>
      <c r="I1032" s="2" t="str">
        <f>IFERROR(VLOOKUP($A1032,'Raw - F'!$B:$O,10,FALSE),"")</f>
        <v>A</v>
      </c>
      <c r="J1032" s="2" t="str">
        <f>IFERROR(VLOOKUP($A1032,'Raw - F'!$B:$P,15,FALSE),"")</f>
        <v>6f</v>
      </c>
      <c r="K1032" s="16" t="str">
        <f>SUBSTITUTE(IFERROR(VLOOKUP($A1032,'Raw - F'!$B:$X,23,FALSE),""),0,"")</f>
        <v xml:space="preserve"> </v>
      </c>
      <c r="L1032" s="22" t="str">
        <f>IF(VLOOKUP($A1032,'Raw - F'!$B:$AA,24,FALSE)="","",VLOOKUP($A1032,'Raw - F'!$B:$AA,24,FALSE))</f>
        <v/>
      </c>
      <c r="M1032" s="16" t="str">
        <f>SUBSTITUTE(IFERROR(VLOOKUP($A1032,'Raw - F'!$B:$X,22,FALSE),""),0,"")</f>
        <v xml:space="preserve"> </v>
      </c>
      <c r="N1032" s="16" t="str">
        <f>SUBSTITUTE(IFERROR(VLOOKUP($A1032,'Raw - F'!$B:$X,8,FALSE),""),0,"")</f>
        <v/>
      </c>
      <c r="O1032" s="16" t="str">
        <f>SUBSTITUTE(IFERROR(VLOOKUP($A1032,'Raw - F'!$B:$AA,25,FALSE),""),0,"")</f>
        <v/>
      </c>
      <c r="P1032" s="16" t="str">
        <f>SUBSTITUTE(IFERROR(VLOOKUP($A1032,'Raw - F'!$B:$AA,21,FALSE),""),0,"")</f>
        <v/>
      </c>
    </row>
    <row r="1033" spans="1:16" x14ac:dyDescent="0.35">
      <c r="A1033">
        <v>1024</v>
      </c>
      <c r="B1033" s="9">
        <f>IFERROR(VLOOKUP($A1033,'Raw - F'!$B:$R,2,FALSE),"")</f>
        <v>44361</v>
      </c>
      <c r="C1033" s="2" t="str">
        <f>IFERROR(VLOOKUP($A1033,'Raw - F'!$B:$R,3,FALSE),"")</f>
        <v>LINGFIELD PARK</v>
      </c>
      <c r="D1033" s="2" t="str">
        <f>IFERROR(VLOOKUP($A1033,'Raw - F'!$B:$R,6,FALSE),"")</f>
        <v>Hcap</v>
      </c>
      <c r="E1033" s="2" t="str">
        <f>SUBSTITUTE(IFERROR(VLOOKUP($A1033,'Raw - F'!$B:$O,9,FALSE),""),"0","")</f>
        <v>3yo</v>
      </c>
      <c r="F1033" s="2" t="str">
        <f>SUBSTITUTE(IFERROR(VLOOKUP($A1033,'Raw - F'!$B:$O,7,FALSE),""),"0","")</f>
        <v>Open</v>
      </c>
      <c r="G1033" s="2">
        <f>IFERROR(IF(VLOOKUP($A1033,'Raw - F'!$B:$O,11,FALSE)&gt;1,VLOOKUP($A1033,'Raw - F'!$B:$O,11,FALSE),IF(VLOOKUP($A1033,'Raw - F'!$B:$M,12,FALSE)&lt;&gt;"",VLOOKUP($A1033,'Raw - F'!$B:$M,12,FALSE),"")),"")</f>
        <v>5</v>
      </c>
      <c r="H1033" s="4" t="str">
        <f>IFERROR(VLOOKUP($A1033,'Raw - F'!$B:$O,13,FALSE),"")</f>
        <v>51-70</v>
      </c>
      <c r="I1033" s="2" t="str">
        <f>IFERROR(VLOOKUP($A1033,'Raw - F'!$B:$O,10,FALSE),"")</f>
        <v>A</v>
      </c>
      <c r="J1033" s="2" t="str">
        <f>IFERROR(VLOOKUP($A1033,'Raw - F'!$B:$P,15,FALSE),"")</f>
        <v>5f</v>
      </c>
      <c r="K1033" s="16" t="str">
        <f>SUBSTITUTE(IFERROR(VLOOKUP($A1033,'Raw - F'!$B:$X,23,FALSE),""),0,"")</f>
        <v xml:space="preserve"> </v>
      </c>
      <c r="L1033" s="22" t="str">
        <f>IF(VLOOKUP($A1033,'Raw - F'!$B:$AA,24,FALSE)="","",VLOOKUP($A1033,'Raw - F'!$B:$AA,24,FALSE))</f>
        <v/>
      </c>
      <c r="M1033" s="16" t="str">
        <f>SUBSTITUTE(IFERROR(VLOOKUP($A1033,'Raw - F'!$B:$X,22,FALSE),""),0,"")</f>
        <v xml:space="preserve"> </v>
      </c>
      <c r="N1033" s="16" t="str">
        <f>SUBSTITUTE(IFERROR(VLOOKUP($A1033,'Raw - F'!$B:$X,8,FALSE),""),0,"")</f>
        <v/>
      </c>
      <c r="O1033" s="16" t="str">
        <f>SUBSTITUTE(IFERROR(VLOOKUP($A1033,'Raw - F'!$B:$AA,25,FALSE),""),0,"")</f>
        <v/>
      </c>
      <c r="P1033" s="16" t="str">
        <f>SUBSTITUTE(IFERROR(VLOOKUP($A1033,'Raw - F'!$B:$AA,21,FALSE),""),0,"")</f>
        <v/>
      </c>
    </row>
    <row r="1034" spans="1:16" x14ac:dyDescent="0.35">
      <c r="A1034">
        <v>1025</v>
      </c>
      <c r="B1034" s="9">
        <f>IFERROR(VLOOKUP($A1034,'Raw - F'!$B:$R,2,FALSE),"")</f>
        <v>44361</v>
      </c>
      <c r="C1034" s="2" t="str">
        <f>IFERROR(VLOOKUP($A1034,'Raw - F'!$B:$R,3,FALSE),"")</f>
        <v>LINGFIELD PARK</v>
      </c>
      <c r="D1034" s="2" t="str">
        <f>IFERROR(VLOOKUP($A1034,'Raw - F'!$B:$R,6,FALSE),"")</f>
        <v>WFA</v>
      </c>
      <c r="E1034" s="2" t="str">
        <f>SUBSTITUTE(IFERROR(VLOOKUP($A1034,'Raw - F'!$B:$O,9,FALSE),""),"0","")</f>
        <v>2yo</v>
      </c>
      <c r="F1034" s="2" t="str">
        <f>SUBSTITUTE(IFERROR(VLOOKUP($A1034,'Raw - F'!$B:$O,7,FALSE),""),"0","")</f>
        <v>Nov</v>
      </c>
      <c r="G1034" s="2">
        <f>IFERROR(IF(VLOOKUP($A1034,'Raw - F'!$B:$O,11,FALSE)&gt;1,VLOOKUP($A1034,'Raw - F'!$B:$O,11,FALSE),IF(VLOOKUP($A1034,'Raw - F'!$B:$M,12,FALSE)&lt;&gt;"",VLOOKUP($A1034,'Raw - F'!$B:$M,12,FALSE),"")),"")</f>
        <v>5</v>
      </c>
      <c r="H1034" s="4" t="str">
        <f>IFERROR(VLOOKUP($A1034,'Raw - F'!$B:$O,13,FALSE),"")</f>
        <v>Open</v>
      </c>
      <c r="I1034" s="2" t="str">
        <f>IFERROR(VLOOKUP($A1034,'Raw - F'!$B:$O,10,FALSE),"")</f>
        <v>F</v>
      </c>
      <c r="J1034" s="2" t="str">
        <f>IFERROR(VLOOKUP($A1034,'Raw - F'!$B:$P,15,FALSE),"")</f>
        <v>7f</v>
      </c>
      <c r="K1034" s="16" t="str">
        <f>SUBSTITUTE(IFERROR(VLOOKUP($A1034,'Raw - F'!$B:$X,23,FALSE),""),0,"")</f>
        <v>Rest.</v>
      </c>
      <c r="L1034" s="22" t="str">
        <f>IF(VLOOKUP($A1034,'Raw - F'!$B:$AA,24,FALSE)="","",VLOOKUP($A1034,'Raw - F'!$B:$AA,24,FALSE))</f>
        <v>C</v>
      </c>
      <c r="M1034" s="16" t="str">
        <f>SUBSTITUTE(IFERROR(VLOOKUP($A1034,'Raw - F'!$B:$X,22,FALSE),""),0,"")</f>
        <v xml:space="preserve"> </v>
      </c>
      <c r="N1034" s="16" t="str">
        <f>SUBSTITUTE(IFERROR(VLOOKUP($A1034,'Raw - F'!$B:$X,8,FALSE),""),0,"")</f>
        <v/>
      </c>
      <c r="O1034" s="16" t="str">
        <f>SUBSTITUTE(IFERROR(VLOOKUP($A1034,'Raw - F'!$B:$AA,25,FALSE),""),0,"")</f>
        <v>EBF</v>
      </c>
      <c r="P1034" s="16" t="str">
        <f>SUBSTITUTE(IFERROR(VLOOKUP($A1034,'Raw - F'!$B:$AA,21,FALSE),""),0,"")</f>
        <v/>
      </c>
    </row>
    <row r="1035" spans="1:16" x14ac:dyDescent="0.35">
      <c r="A1035">
        <v>1026</v>
      </c>
      <c r="B1035" s="9">
        <f>IFERROR(VLOOKUP($A1035,'Raw - F'!$B:$R,2,FALSE),"")</f>
        <v>44361</v>
      </c>
      <c r="C1035" s="2" t="str">
        <f>IFERROR(VLOOKUP($A1035,'Raw - F'!$B:$R,3,FALSE),"")</f>
        <v>LINGFIELD PARK</v>
      </c>
      <c r="D1035" s="2" t="str">
        <f>IFERROR(VLOOKUP($A1035,'Raw - F'!$B:$R,6,FALSE),"")</f>
        <v>Hcap</v>
      </c>
      <c r="E1035" s="2" t="str">
        <f>SUBSTITUTE(IFERROR(VLOOKUP($A1035,'Raw - F'!$B:$O,9,FALSE),""),"0","")</f>
        <v>3yo+</v>
      </c>
      <c r="F1035" s="2" t="str">
        <f>SUBSTITUTE(IFERROR(VLOOKUP($A1035,'Raw - F'!$B:$O,7,FALSE),""),"0","")</f>
        <v>Open</v>
      </c>
      <c r="G1035" s="2">
        <f>IFERROR(IF(VLOOKUP($A1035,'Raw - F'!$B:$O,11,FALSE)&gt;1,VLOOKUP($A1035,'Raw - F'!$B:$O,11,FALSE),IF(VLOOKUP($A1035,'Raw - F'!$B:$M,12,FALSE)&lt;&gt;"",VLOOKUP($A1035,'Raw - F'!$B:$M,12,FALSE),"")),"")</f>
        <v>6</v>
      </c>
      <c r="H1035" s="4" t="str">
        <f>IFERROR(VLOOKUP($A1035,'Raw - F'!$B:$O,13,FALSE),"")</f>
        <v>46-60</v>
      </c>
      <c r="I1035" s="2" t="str">
        <f>IFERROR(VLOOKUP($A1035,'Raw - F'!$B:$O,10,FALSE),"")</f>
        <v>A</v>
      </c>
      <c r="J1035" s="2" t="str">
        <f>IFERROR(VLOOKUP($A1035,'Raw - F'!$B:$P,15,FALSE),"")</f>
        <v>2m+</v>
      </c>
      <c r="K1035" s="16" t="str">
        <f>SUBSTITUTE(IFERROR(VLOOKUP($A1035,'Raw - F'!$B:$X,23,FALSE),""),0,"")</f>
        <v xml:space="preserve"> </v>
      </c>
      <c r="L1035" s="22" t="str">
        <f>IF(VLOOKUP($A1035,'Raw - F'!$B:$AA,24,FALSE)="","",VLOOKUP($A1035,'Raw - F'!$B:$AA,24,FALSE))</f>
        <v/>
      </c>
      <c r="M1035" s="16" t="str">
        <f>SUBSTITUTE(IFERROR(VLOOKUP($A1035,'Raw - F'!$B:$X,22,FALSE),""),0,"")</f>
        <v xml:space="preserve"> </v>
      </c>
      <c r="N1035" s="16" t="str">
        <f>SUBSTITUTE(IFERROR(VLOOKUP($A1035,'Raw - F'!$B:$X,8,FALSE),""),0,"")</f>
        <v/>
      </c>
      <c r="O1035" s="16" t="str">
        <f>SUBSTITUTE(IFERROR(VLOOKUP($A1035,'Raw - F'!$B:$AA,25,FALSE),""),0,"")</f>
        <v/>
      </c>
      <c r="P1035" s="16" t="str">
        <f>SUBSTITUTE(IFERROR(VLOOKUP($A1035,'Raw - F'!$B:$AA,21,FALSE),""),0,"")</f>
        <v/>
      </c>
    </row>
    <row r="1036" spans="1:16" x14ac:dyDescent="0.35">
      <c r="A1036">
        <v>1027</v>
      </c>
      <c r="B1036" s="9">
        <f>IFERROR(VLOOKUP($A1036,'Raw - F'!$B:$R,2,FALSE),"")</f>
        <v>44361</v>
      </c>
      <c r="C1036" s="2" t="str">
        <f>IFERROR(VLOOKUP($A1036,'Raw - F'!$B:$R,3,FALSE),"")</f>
        <v>LINGFIELD PARK</v>
      </c>
      <c r="D1036" s="2" t="str">
        <f>IFERROR(VLOOKUP($A1036,'Raw - F'!$B:$R,6,FALSE),"")</f>
        <v>Hcap</v>
      </c>
      <c r="E1036" s="2" t="str">
        <f>SUBSTITUTE(IFERROR(VLOOKUP($A1036,'Raw - F'!$B:$O,9,FALSE),""),"0","")</f>
        <v>3yo+</v>
      </c>
      <c r="F1036" s="2" t="str">
        <f>SUBSTITUTE(IFERROR(VLOOKUP($A1036,'Raw - F'!$B:$O,7,FALSE),""),"0","")</f>
        <v>Open</v>
      </c>
      <c r="G1036" s="2">
        <f>IFERROR(IF(VLOOKUP($A1036,'Raw - F'!$B:$O,11,FALSE)&gt;1,VLOOKUP($A1036,'Raw - F'!$B:$O,11,FALSE),IF(VLOOKUP($A1036,'Raw - F'!$B:$M,12,FALSE)&lt;&gt;"",VLOOKUP($A1036,'Raw - F'!$B:$M,12,FALSE),"")),"")</f>
        <v>6</v>
      </c>
      <c r="H1036" s="4" t="str">
        <f>IFERROR(VLOOKUP($A1036,'Raw - F'!$B:$O,13,FALSE),"")</f>
        <v>46-55</v>
      </c>
      <c r="I1036" s="2" t="str">
        <f>IFERROR(VLOOKUP($A1036,'Raw - F'!$B:$O,10,FALSE),"")</f>
        <v>A</v>
      </c>
      <c r="J1036" s="2" t="str">
        <f>IFERROR(VLOOKUP($A1036,'Raw - F'!$B:$P,15,FALSE),"")</f>
        <v>1m 2f</v>
      </c>
      <c r="K1036" s="16" t="str">
        <f>SUBSTITUTE(IFERROR(VLOOKUP($A1036,'Raw - F'!$B:$X,23,FALSE),""),0,"")</f>
        <v xml:space="preserve"> </v>
      </c>
      <c r="L1036" s="22" t="str">
        <f>IF(VLOOKUP($A1036,'Raw - F'!$B:$AA,24,FALSE)="","",VLOOKUP($A1036,'Raw - F'!$B:$AA,24,FALSE))</f>
        <v/>
      </c>
      <c r="M1036" s="16" t="str">
        <f>SUBSTITUTE(IFERROR(VLOOKUP($A1036,'Raw - F'!$B:$X,22,FALSE),""),0,"")</f>
        <v xml:space="preserve"> </v>
      </c>
      <c r="N1036" s="16" t="str">
        <f>SUBSTITUTE(IFERROR(VLOOKUP($A1036,'Raw - F'!$B:$X,8,FALSE),""),0,"")</f>
        <v/>
      </c>
      <c r="O1036" s="16" t="str">
        <f>SUBSTITUTE(IFERROR(VLOOKUP($A1036,'Raw - F'!$B:$AA,25,FALSE),""),0,"")</f>
        <v/>
      </c>
      <c r="P1036" s="16" t="str">
        <f>SUBSTITUTE(IFERROR(VLOOKUP($A1036,'Raw - F'!$B:$AA,21,FALSE),""),0,"")</f>
        <v/>
      </c>
    </row>
    <row r="1037" spans="1:16" x14ac:dyDescent="0.35">
      <c r="A1037">
        <v>1028</v>
      </c>
      <c r="B1037" s="9">
        <f>IFERROR(VLOOKUP($A1037,'Raw - F'!$B:$R,2,FALSE),"")</f>
        <v>44361</v>
      </c>
      <c r="C1037" s="2" t="str">
        <f>IFERROR(VLOOKUP($A1037,'Raw - F'!$B:$R,3,FALSE),"")</f>
        <v>LINGFIELD PARK</v>
      </c>
      <c r="D1037" s="2" t="str">
        <f>IFERROR(VLOOKUP($A1037,'Raw - F'!$B:$R,6,FALSE),"")</f>
        <v>WFA</v>
      </c>
      <c r="E1037" s="2" t="str">
        <f>SUBSTITUTE(IFERROR(VLOOKUP($A1037,'Raw - F'!$B:$O,9,FALSE),""),"0","")</f>
        <v>2yo</v>
      </c>
      <c r="F1037" s="2" t="str">
        <f>SUBSTITUTE(IFERROR(VLOOKUP($A1037,'Raw - F'!$B:$O,7,FALSE),""),"0","")</f>
        <v>Nov</v>
      </c>
      <c r="G1037" s="2">
        <f>IFERROR(IF(VLOOKUP($A1037,'Raw - F'!$B:$O,11,FALSE)&gt;1,VLOOKUP($A1037,'Raw - F'!$B:$O,11,FALSE),IF(VLOOKUP($A1037,'Raw - F'!$B:$M,12,FALSE)&lt;&gt;"",VLOOKUP($A1037,'Raw - F'!$B:$M,12,FALSE),"")),"")</f>
        <v>6</v>
      </c>
      <c r="H1037" s="4" t="str">
        <f>IFERROR(VLOOKUP($A1037,'Raw - F'!$B:$O,13,FALSE),"")</f>
        <v>Open</v>
      </c>
      <c r="I1037" s="2" t="str">
        <f>IFERROR(VLOOKUP($A1037,'Raw - F'!$B:$O,10,FALSE),"")</f>
        <v>A</v>
      </c>
      <c r="J1037" s="2" t="str">
        <f>IFERROR(VLOOKUP($A1037,'Raw - F'!$B:$P,15,FALSE),"")</f>
        <v>6f</v>
      </c>
      <c r="K1037" s="16" t="str">
        <f>SUBSTITUTE(IFERROR(VLOOKUP($A1037,'Raw - F'!$B:$X,23,FALSE),""),0,"")</f>
        <v>Rest.</v>
      </c>
      <c r="L1037" s="22" t="str">
        <f>IF(VLOOKUP($A1037,'Raw - F'!$B:$AA,24,FALSE)="","",VLOOKUP($A1037,'Raw - F'!$B:$AA,24,FALSE))</f>
        <v>C</v>
      </c>
      <c r="M1037" s="16" t="str">
        <f>SUBSTITUTE(IFERROR(VLOOKUP($A1037,'Raw - F'!$B:$X,22,FALSE),""),0,"")</f>
        <v xml:space="preserve"> </v>
      </c>
      <c r="N1037" s="16" t="str">
        <f>SUBSTITUTE(IFERROR(VLOOKUP($A1037,'Raw - F'!$B:$X,8,FALSE),""),0,"")</f>
        <v/>
      </c>
      <c r="O1037" s="16" t="str">
        <f>SUBSTITUTE(IFERROR(VLOOKUP($A1037,'Raw - F'!$B:$AA,25,FALSE),""),0,"")</f>
        <v/>
      </c>
      <c r="P1037" s="16" t="str">
        <f>SUBSTITUTE(IFERROR(VLOOKUP($A1037,'Raw - F'!$B:$AA,21,FALSE),""),0,"")</f>
        <v/>
      </c>
    </row>
    <row r="1038" spans="1:16" x14ac:dyDescent="0.35">
      <c r="A1038">
        <v>1029</v>
      </c>
      <c r="B1038" s="9">
        <f>IFERROR(VLOOKUP($A1038,'Raw - F'!$B:$R,2,FALSE),"")</f>
        <v>44361</v>
      </c>
      <c r="C1038" s="2" t="str">
        <f>IFERROR(VLOOKUP($A1038,'Raw - F'!$B:$R,3,FALSE),"")</f>
        <v>NOTTINGHAM</v>
      </c>
      <c r="D1038" s="2" t="str">
        <f>IFERROR(VLOOKUP($A1038,'Raw - F'!$B:$R,6,FALSE),"")</f>
        <v>Hcap</v>
      </c>
      <c r="E1038" s="2" t="str">
        <f>SUBSTITUTE(IFERROR(VLOOKUP($A1038,'Raw - F'!$B:$O,9,FALSE),""),"0","")</f>
        <v>4yo+</v>
      </c>
      <c r="F1038" s="2" t="str">
        <f>SUBSTITUTE(IFERROR(VLOOKUP($A1038,'Raw - F'!$B:$O,7,FALSE),""),"0","")</f>
        <v>Open</v>
      </c>
      <c r="G1038" s="2">
        <f>IFERROR(IF(VLOOKUP($A1038,'Raw - F'!$B:$O,11,FALSE)&gt;1,VLOOKUP($A1038,'Raw - F'!$B:$O,11,FALSE),IF(VLOOKUP($A1038,'Raw - F'!$B:$M,12,FALSE)&lt;&gt;"",VLOOKUP($A1038,'Raw - F'!$B:$M,12,FALSE),"")),"")</f>
        <v>5</v>
      </c>
      <c r="H1038" s="4" t="str">
        <f>IFERROR(VLOOKUP($A1038,'Raw - F'!$B:$O,13,FALSE),"")</f>
        <v>51-70</v>
      </c>
      <c r="I1038" s="2" t="str">
        <f>IFERROR(VLOOKUP($A1038,'Raw - F'!$B:$O,10,FALSE),"")</f>
        <v>A</v>
      </c>
      <c r="J1038" s="2" t="str">
        <f>IFERROR(VLOOKUP($A1038,'Raw - F'!$B:$P,15,FALSE),"")</f>
        <v>1m 6f</v>
      </c>
      <c r="K1038" s="16" t="str">
        <f>SUBSTITUTE(IFERROR(VLOOKUP($A1038,'Raw - F'!$B:$X,23,FALSE),""),0,"")</f>
        <v xml:space="preserve"> </v>
      </c>
      <c r="L1038" s="22" t="str">
        <f>IF(VLOOKUP($A1038,'Raw - F'!$B:$AA,24,FALSE)="","",VLOOKUP($A1038,'Raw - F'!$B:$AA,24,FALSE))</f>
        <v/>
      </c>
      <c r="M1038" s="16" t="str">
        <f>SUBSTITUTE(IFERROR(VLOOKUP($A1038,'Raw - F'!$B:$X,22,FALSE),""),0,"")</f>
        <v xml:space="preserve"> </v>
      </c>
      <c r="N1038" s="16" t="str">
        <f>SUBSTITUTE(IFERROR(VLOOKUP($A1038,'Raw - F'!$B:$X,8,FALSE),""),0,"")</f>
        <v/>
      </c>
      <c r="O1038" s="16" t="str">
        <f>SUBSTITUTE(IFERROR(VLOOKUP($A1038,'Raw - F'!$B:$AA,25,FALSE),""),0,"")</f>
        <v/>
      </c>
      <c r="P1038" s="16" t="str">
        <f>SUBSTITUTE(IFERROR(VLOOKUP($A1038,'Raw - F'!$B:$AA,21,FALSE),""),0,"")</f>
        <v/>
      </c>
    </row>
    <row r="1039" spans="1:16" x14ac:dyDescent="0.35">
      <c r="A1039">
        <v>1030</v>
      </c>
      <c r="B1039" s="9">
        <f>IFERROR(VLOOKUP($A1039,'Raw - F'!$B:$R,2,FALSE),"")</f>
        <v>44361</v>
      </c>
      <c r="C1039" s="2" t="str">
        <f>IFERROR(VLOOKUP($A1039,'Raw - F'!$B:$R,3,FALSE),"")</f>
        <v>NOTTINGHAM</v>
      </c>
      <c r="D1039" s="2" t="str">
        <f>IFERROR(VLOOKUP($A1039,'Raw - F'!$B:$R,6,FALSE),"")</f>
        <v>Hcap</v>
      </c>
      <c r="E1039" s="2" t="str">
        <f>SUBSTITUTE(IFERROR(VLOOKUP($A1039,'Raw - F'!$B:$O,9,FALSE),""),"0","")</f>
        <v>3yo</v>
      </c>
      <c r="F1039" s="2" t="str">
        <f>SUBSTITUTE(IFERROR(VLOOKUP($A1039,'Raw - F'!$B:$O,7,FALSE),""),"0","")</f>
        <v>Open</v>
      </c>
      <c r="G1039" s="2">
        <f>IFERROR(IF(VLOOKUP($A1039,'Raw - F'!$B:$O,11,FALSE)&gt;1,VLOOKUP($A1039,'Raw - F'!$B:$O,11,FALSE),IF(VLOOKUP($A1039,'Raw - F'!$B:$M,12,FALSE)&lt;&gt;"",VLOOKUP($A1039,'Raw - F'!$B:$M,12,FALSE),"")),"")</f>
        <v>5</v>
      </c>
      <c r="H1039" s="4" t="str">
        <f>IFERROR(VLOOKUP($A1039,'Raw - F'!$B:$O,13,FALSE),"")</f>
        <v>51-70</v>
      </c>
      <c r="I1039" s="2" t="str">
        <f>IFERROR(VLOOKUP($A1039,'Raw - F'!$B:$O,10,FALSE),"")</f>
        <v>A</v>
      </c>
      <c r="J1039" s="2" t="str">
        <f>IFERROR(VLOOKUP($A1039,'Raw - F'!$B:$P,15,FALSE),"")</f>
        <v>6f</v>
      </c>
      <c r="K1039" s="16" t="str">
        <f>SUBSTITUTE(IFERROR(VLOOKUP($A1039,'Raw - F'!$B:$X,23,FALSE),""),0,"")</f>
        <v xml:space="preserve"> </v>
      </c>
      <c r="L1039" s="22" t="str">
        <f>IF(VLOOKUP($A1039,'Raw - F'!$B:$AA,24,FALSE)="","",VLOOKUP($A1039,'Raw - F'!$B:$AA,24,FALSE))</f>
        <v/>
      </c>
      <c r="M1039" s="16" t="str">
        <f>SUBSTITUTE(IFERROR(VLOOKUP($A1039,'Raw - F'!$B:$X,22,FALSE),""),0,"")</f>
        <v xml:space="preserve"> </v>
      </c>
      <c r="N1039" s="16" t="str">
        <f>SUBSTITUTE(IFERROR(VLOOKUP($A1039,'Raw - F'!$B:$X,8,FALSE),""),0,"")</f>
        <v/>
      </c>
      <c r="O1039" s="16" t="str">
        <f>SUBSTITUTE(IFERROR(VLOOKUP($A1039,'Raw - F'!$B:$AA,25,FALSE),""),0,"")</f>
        <v/>
      </c>
      <c r="P1039" s="16" t="str">
        <f>SUBSTITUTE(IFERROR(VLOOKUP($A1039,'Raw - F'!$B:$AA,21,FALSE),""),0,"")</f>
        <v/>
      </c>
    </row>
    <row r="1040" spans="1:16" x14ac:dyDescent="0.35">
      <c r="A1040">
        <v>1031</v>
      </c>
      <c r="B1040" s="9">
        <f>IFERROR(VLOOKUP($A1040,'Raw - F'!$B:$R,2,FALSE),"")</f>
        <v>44361</v>
      </c>
      <c r="C1040" s="2" t="str">
        <f>IFERROR(VLOOKUP($A1040,'Raw - F'!$B:$R,3,FALSE),"")</f>
        <v>NOTTINGHAM</v>
      </c>
      <c r="D1040" s="2" t="str">
        <f>IFERROR(VLOOKUP($A1040,'Raw - F'!$B:$R,6,FALSE),"")</f>
        <v>Hcap</v>
      </c>
      <c r="E1040" s="2" t="str">
        <f>SUBSTITUTE(IFERROR(VLOOKUP($A1040,'Raw - F'!$B:$O,9,FALSE),""),"0","")</f>
        <v>3yo+</v>
      </c>
      <c r="F1040" s="2" t="str">
        <f>SUBSTITUTE(IFERROR(VLOOKUP($A1040,'Raw - F'!$B:$O,7,FALSE),""),"0","")</f>
        <v>Open</v>
      </c>
      <c r="G1040" s="2">
        <f>IFERROR(IF(VLOOKUP($A1040,'Raw - F'!$B:$O,11,FALSE)&gt;1,VLOOKUP($A1040,'Raw - F'!$B:$O,11,FALSE),IF(VLOOKUP($A1040,'Raw - F'!$B:$M,12,FALSE)&lt;&gt;"",VLOOKUP($A1040,'Raw - F'!$B:$M,12,FALSE),"")),"")</f>
        <v>6</v>
      </c>
      <c r="H1040" s="4" t="str">
        <f>IFERROR(VLOOKUP($A1040,'Raw - F'!$B:$O,13,FALSE),"")</f>
        <v>46-52</v>
      </c>
      <c r="I1040" s="2" t="str">
        <f>IFERROR(VLOOKUP($A1040,'Raw - F'!$B:$O,10,FALSE),"")</f>
        <v>A</v>
      </c>
      <c r="J1040" s="2" t="str">
        <f>IFERROR(VLOOKUP($A1040,'Raw - F'!$B:$P,15,FALSE),"")</f>
        <v>1m 2f</v>
      </c>
      <c r="K1040" s="16" t="str">
        <f>SUBSTITUTE(IFERROR(VLOOKUP($A1040,'Raw - F'!$B:$X,23,FALSE),""),0,"")</f>
        <v xml:space="preserve"> </v>
      </c>
      <c r="L1040" s="22" t="str">
        <f>IF(VLOOKUP($A1040,'Raw - F'!$B:$AA,24,FALSE)="","",VLOOKUP($A1040,'Raw - F'!$B:$AA,24,FALSE))</f>
        <v/>
      </c>
      <c r="M1040" s="16" t="str">
        <f>SUBSTITUTE(IFERROR(VLOOKUP($A1040,'Raw - F'!$B:$X,22,FALSE),""),0,"")</f>
        <v xml:space="preserve"> </v>
      </c>
      <c r="N1040" s="16" t="str">
        <f>SUBSTITUTE(IFERROR(VLOOKUP($A1040,'Raw - F'!$B:$X,8,FALSE),""),0,"")</f>
        <v/>
      </c>
      <c r="O1040" s="16" t="str">
        <f>SUBSTITUTE(IFERROR(VLOOKUP($A1040,'Raw - F'!$B:$AA,25,FALSE),""),0,"")</f>
        <v/>
      </c>
      <c r="P1040" s="16" t="str">
        <f>SUBSTITUTE(IFERROR(VLOOKUP($A1040,'Raw - F'!$B:$AA,21,FALSE),""),0,"")</f>
        <v/>
      </c>
    </row>
    <row r="1041" spans="1:16" x14ac:dyDescent="0.35">
      <c r="A1041">
        <v>1032</v>
      </c>
      <c r="B1041" s="9">
        <f>IFERROR(VLOOKUP($A1041,'Raw - F'!$B:$R,2,FALSE),"")</f>
        <v>44361</v>
      </c>
      <c r="C1041" s="2" t="str">
        <f>IFERROR(VLOOKUP($A1041,'Raw - F'!$B:$R,3,FALSE),"")</f>
        <v>NOTTINGHAM</v>
      </c>
      <c r="D1041" s="2" t="str">
        <f>IFERROR(VLOOKUP($A1041,'Raw - F'!$B:$R,6,FALSE),"")</f>
        <v>WFA</v>
      </c>
      <c r="E1041" s="2" t="str">
        <f>SUBSTITUTE(IFERROR(VLOOKUP($A1041,'Raw - F'!$B:$O,9,FALSE),""),"0","")</f>
        <v>2yo</v>
      </c>
      <c r="F1041" s="2" t="str">
        <f>SUBSTITUTE(IFERROR(VLOOKUP($A1041,'Raw - F'!$B:$O,7,FALSE),""),"0","")</f>
        <v>Mdn</v>
      </c>
      <c r="G1041" s="2">
        <f>IFERROR(IF(VLOOKUP($A1041,'Raw - F'!$B:$O,11,FALSE)&gt;1,VLOOKUP($A1041,'Raw - F'!$B:$O,11,FALSE),IF(VLOOKUP($A1041,'Raw - F'!$B:$M,12,FALSE)&lt;&gt;"",VLOOKUP($A1041,'Raw - F'!$B:$M,12,FALSE),"")),"")</f>
        <v>5</v>
      </c>
      <c r="H1041" s="4" t="str">
        <f>IFERROR(VLOOKUP($A1041,'Raw - F'!$B:$O,13,FALSE),"")</f>
        <v>Open</v>
      </c>
      <c r="I1041" s="2" t="str">
        <f>IFERROR(VLOOKUP($A1041,'Raw - F'!$B:$O,10,FALSE),"")</f>
        <v>F</v>
      </c>
      <c r="J1041" s="2" t="str">
        <f>IFERROR(VLOOKUP($A1041,'Raw - F'!$B:$P,15,FALSE),"")</f>
        <v>6f</v>
      </c>
      <c r="K1041" s="16" t="str">
        <f>SUBSTITUTE(IFERROR(VLOOKUP($A1041,'Raw - F'!$B:$X,23,FALSE),""),0,"")</f>
        <v>Rest.</v>
      </c>
      <c r="L1041" s="22" t="str">
        <f>IF(VLOOKUP($A1041,'Raw - F'!$B:$AA,24,FALSE)="","",VLOOKUP($A1041,'Raw - F'!$B:$AA,24,FALSE))</f>
        <v>C</v>
      </c>
      <c r="M1041" s="16" t="str">
        <f>SUBSTITUTE(IFERROR(VLOOKUP($A1041,'Raw - F'!$B:$X,22,FALSE),""),0,"")</f>
        <v xml:space="preserve"> </v>
      </c>
      <c r="N1041" s="16" t="str">
        <f>SUBSTITUTE(IFERROR(VLOOKUP($A1041,'Raw - F'!$B:$X,8,FALSE),""),0,"")</f>
        <v/>
      </c>
      <c r="O1041" s="16" t="str">
        <f>SUBSTITUTE(IFERROR(VLOOKUP($A1041,'Raw - F'!$B:$AA,25,FALSE),""),0,"")</f>
        <v>EBF</v>
      </c>
      <c r="P1041" s="16" t="str">
        <f>SUBSTITUTE(IFERROR(VLOOKUP($A1041,'Raw - F'!$B:$AA,21,FALSE),""),0,"")</f>
        <v/>
      </c>
    </row>
    <row r="1042" spans="1:16" x14ac:dyDescent="0.35">
      <c r="A1042">
        <v>1033</v>
      </c>
      <c r="B1042" s="9">
        <f>IFERROR(VLOOKUP($A1042,'Raw - F'!$B:$R,2,FALSE),"")</f>
        <v>44361</v>
      </c>
      <c r="C1042" s="2" t="str">
        <f>IFERROR(VLOOKUP($A1042,'Raw - F'!$B:$R,3,FALSE),"")</f>
        <v>NOTTINGHAM</v>
      </c>
      <c r="D1042" s="2" t="str">
        <f>IFERROR(VLOOKUP($A1042,'Raw - F'!$B:$R,6,FALSE),"")</f>
        <v>Hcap</v>
      </c>
      <c r="E1042" s="2" t="str">
        <f>SUBSTITUTE(IFERROR(VLOOKUP($A1042,'Raw - F'!$B:$O,9,FALSE),""),"0","")</f>
        <v>4yo+</v>
      </c>
      <c r="F1042" s="2" t="str">
        <f>SUBSTITUTE(IFERROR(VLOOKUP($A1042,'Raw - F'!$B:$O,7,FALSE),""),"0","")</f>
        <v>Open</v>
      </c>
      <c r="G1042" s="2">
        <f>IFERROR(IF(VLOOKUP($A1042,'Raw - F'!$B:$O,11,FALSE)&gt;1,VLOOKUP($A1042,'Raw - F'!$B:$O,11,FALSE),IF(VLOOKUP($A1042,'Raw - F'!$B:$M,12,FALSE)&lt;&gt;"",VLOOKUP($A1042,'Raw - F'!$B:$M,12,FALSE),"")),"")</f>
        <v>5</v>
      </c>
      <c r="H1042" s="4" t="str">
        <f>IFERROR(VLOOKUP($A1042,'Raw - F'!$B:$O,13,FALSE),"")</f>
        <v>56-75</v>
      </c>
      <c r="I1042" s="2" t="str">
        <f>IFERROR(VLOOKUP($A1042,'Raw - F'!$B:$O,10,FALSE),"")</f>
        <v>A</v>
      </c>
      <c r="J1042" s="2" t="str">
        <f>IFERROR(VLOOKUP($A1042,'Raw - F'!$B:$P,15,FALSE),"")</f>
        <v>5f</v>
      </c>
      <c r="K1042" s="16" t="str">
        <f>SUBSTITUTE(IFERROR(VLOOKUP($A1042,'Raw - F'!$B:$X,23,FALSE),""),0,"")</f>
        <v xml:space="preserve"> </v>
      </c>
      <c r="L1042" s="22" t="str">
        <f>IF(VLOOKUP($A1042,'Raw - F'!$B:$AA,24,FALSE)="","",VLOOKUP($A1042,'Raw - F'!$B:$AA,24,FALSE))</f>
        <v/>
      </c>
      <c r="M1042" s="16" t="str">
        <f>SUBSTITUTE(IFERROR(VLOOKUP($A1042,'Raw - F'!$B:$X,22,FALSE),""),0,"")</f>
        <v xml:space="preserve"> </v>
      </c>
      <c r="N1042" s="16" t="str">
        <f>SUBSTITUTE(IFERROR(VLOOKUP($A1042,'Raw - F'!$B:$X,8,FALSE),""),0,"")</f>
        <v/>
      </c>
      <c r="O1042" s="16" t="str">
        <f>SUBSTITUTE(IFERROR(VLOOKUP($A1042,'Raw - F'!$B:$AA,25,FALSE),""),0,"")</f>
        <v/>
      </c>
      <c r="P1042" s="16" t="str">
        <f>SUBSTITUTE(IFERROR(VLOOKUP($A1042,'Raw - F'!$B:$AA,21,FALSE),""),0,"")</f>
        <v/>
      </c>
    </row>
    <row r="1043" spans="1:16" x14ac:dyDescent="0.35">
      <c r="A1043">
        <v>1034</v>
      </c>
      <c r="B1043" s="9">
        <f>IFERROR(VLOOKUP($A1043,'Raw - F'!$B:$R,2,FALSE),"")</f>
        <v>44361</v>
      </c>
      <c r="C1043" s="2" t="str">
        <f>IFERROR(VLOOKUP($A1043,'Raw - F'!$B:$R,3,FALSE),"")</f>
        <v>NOTTINGHAM</v>
      </c>
      <c r="D1043" s="2" t="str">
        <f>IFERROR(VLOOKUP($A1043,'Raw - F'!$B:$R,6,FALSE),"")</f>
        <v>Hcap</v>
      </c>
      <c r="E1043" s="2" t="str">
        <f>SUBSTITUTE(IFERROR(VLOOKUP($A1043,'Raw - F'!$B:$O,9,FALSE),""),"0","")</f>
        <v>4yo+</v>
      </c>
      <c r="F1043" s="2" t="str">
        <f>SUBSTITUTE(IFERROR(VLOOKUP($A1043,'Raw - F'!$B:$O,7,FALSE),""),"0","")</f>
        <v>Open</v>
      </c>
      <c r="G1043" s="2">
        <f>IFERROR(IF(VLOOKUP($A1043,'Raw - F'!$B:$O,11,FALSE)&gt;1,VLOOKUP($A1043,'Raw - F'!$B:$O,11,FALSE),IF(VLOOKUP($A1043,'Raw - F'!$B:$M,12,FALSE)&lt;&gt;"",VLOOKUP($A1043,'Raw - F'!$B:$M,12,FALSE),"")),"")</f>
        <v>6</v>
      </c>
      <c r="H1043" s="4" t="str">
        <f>IFERROR(VLOOKUP($A1043,'Raw - F'!$B:$O,13,FALSE),"")</f>
        <v>46-65</v>
      </c>
      <c r="I1043" s="2" t="str">
        <f>IFERROR(VLOOKUP($A1043,'Raw - F'!$B:$O,10,FALSE),"")</f>
        <v>A</v>
      </c>
      <c r="J1043" s="2" t="str">
        <f>IFERROR(VLOOKUP($A1043,'Raw - F'!$B:$P,15,FALSE),"")</f>
        <v>1m</v>
      </c>
      <c r="K1043" s="16" t="str">
        <f>SUBSTITUTE(IFERROR(VLOOKUP($A1043,'Raw - F'!$B:$X,23,FALSE),""),0,"")</f>
        <v xml:space="preserve"> </v>
      </c>
      <c r="L1043" s="22" t="str">
        <f>IF(VLOOKUP($A1043,'Raw - F'!$B:$AA,24,FALSE)="","",VLOOKUP($A1043,'Raw - F'!$B:$AA,24,FALSE))</f>
        <v/>
      </c>
      <c r="M1043" s="16" t="str">
        <f>SUBSTITUTE(IFERROR(VLOOKUP($A1043,'Raw - F'!$B:$X,22,FALSE),""),0,"")</f>
        <v xml:space="preserve"> </v>
      </c>
      <c r="N1043" s="16" t="str">
        <f>SUBSTITUTE(IFERROR(VLOOKUP($A1043,'Raw - F'!$B:$X,8,FALSE),""),0,"")</f>
        <v/>
      </c>
      <c r="O1043" s="16" t="str">
        <f>SUBSTITUTE(IFERROR(VLOOKUP($A1043,'Raw - F'!$B:$AA,25,FALSE),""),0,"")</f>
        <v/>
      </c>
      <c r="P1043" s="16" t="str">
        <f>SUBSTITUTE(IFERROR(VLOOKUP($A1043,'Raw - F'!$B:$AA,21,FALSE),""),0,"")</f>
        <v/>
      </c>
    </row>
    <row r="1044" spans="1:16" x14ac:dyDescent="0.35">
      <c r="A1044">
        <v>1035</v>
      </c>
      <c r="B1044" s="9">
        <f>IFERROR(VLOOKUP($A1044,'Raw - F'!$B:$R,2,FALSE),"")</f>
        <v>44361</v>
      </c>
      <c r="C1044" s="2" t="str">
        <f>IFERROR(VLOOKUP($A1044,'Raw - F'!$B:$R,3,FALSE),"")</f>
        <v>NOTTINGHAM</v>
      </c>
      <c r="D1044" s="2" t="str">
        <f>IFERROR(VLOOKUP($A1044,'Raw - F'!$B:$R,6,FALSE),"")</f>
        <v>Hcap</v>
      </c>
      <c r="E1044" s="2" t="str">
        <f>SUBSTITUTE(IFERROR(VLOOKUP($A1044,'Raw - F'!$B:$O,9,FALSE),""),"0","")</f>
        <v>3yo</v>
      </c>
      <c r="F1044" s="2" t="str">
        <f>SUBSTITUTE(IFERROR(VLOOKUP($A1044,'Raw - F'!$B:$O,7,FALSE),""),"0","")</f>
        <v>Open</v>
      </c>
      <c r="G1044" s="2">
        <f>IFERROR(IF(VLOOKUP($A1044,'Raw - F'!$B:$O,11,FALSE)&gt;1,VLOOKUP($A1044,'Raw - F'!$B:$O,11,FALSE),IF(VLOOKUP($A1044,'Raw - F'!$B:$M,12,FALSE)&lt;&gt;"",VLOOKUP($A1044,'Raw - F'!$B:$M,12,FALSE),"")),"")</f>
        <v>6</v>
      </c>
      <c r="H1044" s="4" t="str">
        <f>IFERROR(VLOOKUP($A1044,'Raw - F'!$B:$O,13,FALSE),"")</f>
        <v>46-55</v>
      </c>
      <c r="I1044" s="2" t="str">
        <f>IFERROR(VLOOKUP($A1044,'Raw - F'!$B:$O,10,FALSE),"")</f>
        <v>A</v>
      </c>
      <c r="J1044" s="2" t="str">
        <f>IFERROR(VLOOKUP($A1044,'Raw - F'!$B:$P,15,FALSE),"")</f>
        <v>1m 2f</v>
      </c>
      <c r="K1044" s="16" t="str">
        <f>SUBSTITUTE(IFERROR(VLOOKUP($A1044,'Raw - F'!$B:$X,23,FALSE),""),0,"")</f>
        <v xml:space="preserve"> </v>
      </c>
      <c r="L1044" s="22" t="str">
        <f>IF(VLOOKUP($A1044,'Raw - F'!$B:$AA,24,FALSE)="","",VLOOKUP($A1044,'Raw - F'!$B:$AA,24,FALSE))</f>
        <v/>
      </c>
      <c r="M1044" s="16" t="str">
        <f>SUBSTITUTE(IFERROR(VLOOKUP($A1044,'Raw - F'!$B:$X,22,FALSE),""),0,"")</f>
        <v xml:space="preserve"> </v>
      </c>
      <c r="N1044" s="16" t="str">
        <f>SUBSTITUTE(IFERROR(VLOOKUP($A1044,'Raw - F'!$B:$X,8,FALSE),""),0,"")</f>
        <v/>
      </c>
      <c r="O1044" s="16" t="str">
        <f>SUBSTITUTE(IFERROR(VLOOKUP($A1044,'Raw - F'!$B:$AA,25,FALSE),""),0,"")</f>
        <v/>
      </c>
      <c r="P1044" s="16" t="str">
        <f>SUBSTITUTE(IFERROR(VLOOKUP($A1044,'Raw - F'!$B:$AA,21,FALSE),""),0,"")</f>
        <v/>
      </c>
    </row>
    <row r="1045" spans="1:16" x14ac:dyDescent="0.35">
      <c r="A1045">
        <v>1036</v>
      </c>
      <c r="B1045" s="9">
        <f>IFERROR(VLOOKUP($A1045,'Raw - F'!$B:$R,2,FALSE),"")</f>
        <v>44361</v>
      </c>
      <c r="C1045" s="2" t="str">
        <f>IFERROR(VLOOKUP($A1045,'Raw - F'!$B:$R,3,FALSE),"")</f>
        <v>WINDSOR</v>
      </c>
      <c r="D1045" s="2" t="str">
        <f>IFERROR(VLOOKUP($A1045,'Raw - F'!$B:$R,6,FALSE),"")</f>
        <v>Hcap</v>
      </c>
      <c r="E1045" s="2" t="str">
        <f>SUBSTITUTE(IFERROR(VLOOKUP($A1045,'Raw - F'!$B:$O,9,FALSE),""),"0","")</f>
        <v>3yo+</v>
      </c>
      <c r="F1045" s="2" t="str">
        <f>SUBSTITUTE(IFERROR(VLOOKUP($A1045,'Raw - F'!$B:$O,7,FALSE),""),"0","")</f>
        <v>Open</v>
      </c>
      <c r="G1045" s="2">
        <f>IFERROR(IF(VLOOKUP($A1045,'Raw - F'!$B:$O,11,FALSE)&gt;1,VLOOKUP($A1045,'Raw - F'!$B:$O,11,FALSE),IF(VLOOKUP($A1045,'Raw - F'!$B:$M,12,FALSE)&lt;&gt;"",VLOOKUP($A1045,'Raw - F'!$B:$M,12,FALSE),"")),"")</f>
        <v>3</v>
      </c>
      <c r="H1045" s="4" t="str">
        <f>IFERROR(VLOOKUP($A1045,'Raw - F'!$B:$O,13,FALSE),"")</f>
        <v>76-95</v>
      </c>
      <c r="I1045" s="2" t="str">
        <f>IFERROR(VLOOKUP($A1045,'Raw - F'!$B:$O,10,FALSE),"")</f>
        <v>A</v>
      </c>
      <c r="J1045" s="2" t="str">
        <f>IFERROR(VLOOKUP($A1045,'Raw - F'!$B:$P,15,FALSE),"")</f>
        <v>6f</v>
      </c>
      <c r="K1045" s="16" t="str">
        <f>SUBSTITUTE(IFERROR(VLOOKUP($A1045,'Raw - F'!$B:$X,23,FALSE),""),0,"")</f>
        <v xml:space="preserve"> </v>
      </c>
      <c r="L1045" s="22" t="str">
        <f>IF(VLOOKUP($A1045,'Raw - F'!$B:$AA,24,FALSE)="","",VLOOKUP($A1045,'Raw - F'!$B:$AA,24,FALSE))</f>
        <v/>
      </c>
      <c r="M1045" s="16" t="str">
        <f>SUBSTITUTE(IFERROR(VLOOKUP($A1045,'Raw - F'!$B:$X,22,FALSE),""),0,"")</f>
        <v xml:space="preserve"> </v>
      </c>
      <c r="N1045" s="16" t="str">
        <f>SUBSTITUTE(IFERROR(VLOOKUP($A1045,'Raw - F'!$B:$X,8,FALSE),""),0,"")</f>
        <v/>
      </c>
      <c r="O1045" s="16" t="str">
        <f>SUBSTITUTE(IFERROR(VLOOKUP($A1045,'Raw - F'!$B:$AA,25,FALSE),""),0,"")</f>
        <v/>
      </c>
      <c r="P1045" s="16" t="str">
        <f>SUBSTITUTE(IFERROR(VLOOKUP($A1045,'Raw - F'!$B:$AA,21,FALSE),""),0,"")</f>
        <v/>
      </c>
    </row>
    <row r="1046" spans="1:16" x14ac:dyDescent="0.35">
      <c r="A1046">
        <v>1037</v>
      </c>
      <c r="B1046" s="9">
        <f>IFERROR(VLOOKUP($A1046,'Raw - F'!$B:$R,2,FALSE),"")</f>
        <v>44361</v>
      </c>
      <c r="C1046" s="2" t="str">
        <f>IFERROR(VLOOKUP($A1046,'Raw - F'!$B:$R,3,FALSE),"")</f>
        <v>WINDSOR</v>
      </c>
      <c r="D1046" s="2" t="str">
        <f>IFERROR(VLOOKUP($A1046,'Raw - F'!$B:$R,6,FALSE),"")</f>
        <v>Hcap</v>
      </c>
      <c r="E1046" s="2" t="str">
        <f>SUBSTITUTE(IFERROR(VLOOKUP($A1046,'Raw - F'!$B:$O,9,FALSE),""),"0","")</f>
        <v>3yo</v>
      </c>
      <c r="F1046" s="2" t="str">
        <f>SUBSTITUTE(IFERROR(VLOOKUP($A1046,'Raw - F'!$B:$O,7,FALSE),""),"0","")</f>
        <v>Open</v>
      </c>
      <c r="G1046" s="2">
        <f>IFERROR(IF(VLOOKUP($A1046,'Raw - F'!$B:$O,11,FALSE)&gt;1,VLOOKUP($A1046,'Raw - F'!$B:$O,11,FALSE),IF(VLOOKUP($A1046,'Raw - F'!$B:$M,12,FALSE)&lt;&gt;"",VLOOKUP($A1046,'Raw - F'!$B:$M,12,FALSE),"")),"")</f>
        <v>4</v>
      </c>
      <c r="H1046" s="4" t="str">
        <f>IFERROR(VLOOKUP($A1046,'Raw - F'!$B:$O,13,FALSE),"")</f>
        <v>61-80</v>
      </c>
      <c r="I1046" s="2" t="str">
        <f>IFERROR(VLOOKUP($A1046,'Raw - F'!$B:$O,10,FALSE),"")</f>
        <v>A</v>
      </c>
      <c r="J1046" s="2" t="str">
        <f>IFERROR(VLOOKUP($A1046,'Raw - F'!$B:$P,15,FALSE),"")</f>
        <v>6f</v>
      </c>
      <c r="K1046" s="16" t="str">
        <f>SUBSTITUTE(IFERROR(VLOOKUP($A1046,'Raw - F'!$B:$X,23,FALSE),""),0,"")</f>
        <v xml:space="preserve"> </v>
      </c>
      <c r="L1046" s="22" t="str">
        <f>IF(VLOOKUP($A1046,'Raw - F'!$B:$AA,24,FALSE)="","",VLOOKUP($A1046,'Raw - F'!$B:$AA,24,FALSE))</f>
        <v/>
      </c>
      <c r="M1046" s="16" t="str">
        <f>SUBSTITUTE(IFERROR(VLOOKUP($A1046,'Raw - F'!$B:$X,22,FALSE),""),0,"")</f>
        <v xml:space="preserve"> </v>
      </c>
      <c r="N1046" s="16" t="str">
        <f>SUBSTITUTE(IFERROR(VLOOKUP($A1046,'Raw - F'!$B:$X,8,FALSE),""),0,"")</f>
        <v/>
      </c>
      <c r="O1046" s="16" t="str">
        <f>SUBSTITUTE(IFERROR(VLOOKUP($A1046,'Raw - F'!$B:$AA,25,FALSE),""),0,"")</f>
        <v/>
      </c>
      <c r="P1046" s="16" t="str">
        <f>SUBSTITUTE(IFERROR(VLOOKUP($A1046,'Raw - F'!$B:$AA,21,FALSE),""),0,"")</f>
        <v/>
      </c>
    </row>
    <row r="1047" spans="1:16" x14ac:dyDescent="0.35">
      <c r="A1047">
        <v>1038</v>
      </c>
      <c r="B1047" s="9">
        <f>IFERROR(VLOOKUP($A1047,'Raw - F'!$B:$R,2,FALSE),"")</f>
        <v>44361</v>
      </c>
      <c r="C1047" s="2" t="str">
        <f>IFERROR(VLOOKUP($A1047,'Raw - F'!$B:$R,3,FALSE),"")</f>
        <v>WINDSOR</v>
      </c>
      <c r="D1047" s="2" t="str">
        <f>IFERROR(VLOOKUP($A1047,'Raw - F'!$B:$R,6,FALSE),"")</f>
        <v>Hcap</v>
      </c>
      <c r="E1047" s="2" t="str">
        <f>SUBSTITUTE(IFERROR(VLOOKUP($A1047,'Raw - F'!$B:$O,9,FALSE),""),"0","")</f>
        <v>4yo+</v>
      </c>
      <c r="F1047" s="2" t="str">
        <f>SUBSTITUTE(IFERROR(VLOOKUP($A1047,'Raw - F'!$B:$O,7,FALSE),""),"0","")</f>
        <v>Open</v>
      </c>
      <c r="G1047" s="2">
        <f>IFERROR(IF(VLOOKUP($A1047,'Raw - F'!$B:$O,11,FALSE)&gt;1,VLOOKUP($A1047,'Raw - F'!$B:$O,11,FALSE),IF(VLOOKUP($A1047,'Raw - F'!$B:$M,12,FALSE)&lt;&gt;"",VLOOKUP($A1047,'Raw - F'!$B:$M,12,FALSE),"")),"")</f>
        <v>4</v>
      </c>
      <c r="H1047" s="4" t="str">
        <f>IFERROR(VLOOKUP($A1047,'Raw - F'!$B:$O,13,FALSE),"")</f>
        <v>66-85</v>
      </c>
      <c r="I1047" s="2" t="str">
        <f>IFERROR(VLOOKUP($A1047,'Raw - F'!$B:$O,10,FALSE),"")</f>
        <v>A</v>
      </c>
      <c r="J1047" s="2" t="str">
        <f>IFERROR(VLOOKUP($A1047,'Raw - F'!$B:$P,15,FALSE),"")</f>
        <v>1m</v>
      </c>
      <c r="K1047" s="16" t="str">
        <f>SUBSTITUTE(IFERROR(VLOOKUP($A1047,'Raw - F'!$B:$X,23,FALSE),""),0,"")</f>
        <v xml:space="preserve"> </v>
      </c>
      <c r="L1047" s="22" t="str">
        <f>IF(VLOOKUP($A1047,'Raw - F'!$B:$AA,24,FALSE)="","",VLOOKUP($A1047,'Raw - F'!$B:$AA,24,FALSE))</f>
        <v/>
      </c>
      <c r="M1047" s="16" t="str">
        <f>SUBSTITUTE(IFERROR(VLOOKUP($A1047,'Raw - F'!$B:$X,22,FALSE),""),0,"")</f>
        <v xml:space="preserve"> </v>
      </c>
      <c r="N1047" s="16" t="str">
        <f>SUBSTITUTE(IFERROR(VLOOKUP($A1047,'Raw - F'!$B:$X,8,FALSE),""),0,"")</f>
        <v/>
      </c>
      <c r="O1047" s="16" t="str">
        <f>SUBSTITUTE(IFERROR(VLOOKUP($A1047,'Raw - F'!$B:$AA,25,FALSE),""),0,"")</f>
        <v/>
      </c>
      <c r="P1047" s="16" t="str">
        <f>SUBSTITUTE(IFERROR(VLOOKUP($A1047,'Raw - F'!$B:$AA,21,FALSE),""),0,"")</f>
        <v/>
      </c>
    </row>
    <row r="1048" spans="1:16" x14ac:dyDescent="0.35">
      <c r="A1048">
        <v>1039</v>
      </c>
      <c r="B1048" s="9">
        <f>IFERROR(VLOOKUP($A1048,'Raw - F'!$B:$R,2,FALSE),"")</f>
        <v>44361</v>
      </c>
      <c r="C1048" s="2" t="str">
        <f>IFERROR(VLOOKUP($A1048,'Raw - F'!$B:$R,3,FALSE),"")</f>
        <v>WINDSOR</v>
      </c>
      <c r="D1048" s="2" t="str">
        <f>IFERROR(VLOOKUP($A1048,'Raw - F'!$B:$R,6,FALSE),"")</f>
        <v>WFA</v>
      </c>
      <c r="E1048" s="2" t="str">
        <f>SUBSTITUTE(IFERROR(VLOOKUP($A1048,'Raw - F'!$B:$O,9,FALSE),""),"0","")</f>
        <v>2yo</v>
      </c>
      <c r="F1048" s="2" t="str">
        <f>SUBSTITUTE(IFERROR(VLOOKUP($A1048,'Raw - F'!$B:$O,7,FALSE),""),"0","")</f>
        <v>Nov</v>
      </c>
      <c r="G1048" s="2">
        <f>IFERROR(IF(VLOOKUP($A1048,'Raw - F'!$B:$O,11,FALSE)&gt;1,VLOOKUP($A1048,'Raw - F'!$B:$O,11,FALSE),IF(VLOOKUP($A1048,'Raw - F'!$B:$M,12,FALSE)&lt;&gt;"",VLOOKUP($A1048,'Raw - F'!$B:$M,12,FALSE),"")),"")</f>
        <v>5</v>
      </c>
      <c r="H1048" s="4" t="str">
        <f>IFERROR(VLOOKUP($A1048,'Raw - F'!$B:$O,13,FALSE),"")</f>
        <v>Open</v>
      </c>
      <c r="I1048" s="2" t="str">
        <f>IFERROR(VLOOKUP($A1048,'Raw - F'!$B:$O,10,FALSE),"")</f>
        <v>A</v>
      </c>
      <c r="J1048" s="2" t="str">
        <f>IFERROR(VLOOKUP($A1048,'Raw - F'!$B:$P,15,FALSE),"")</f>
        <v>5f</v>
      </c>
      <c r="K1048" s="16" t="str">
        <f>SUBSTITUTE(IFERROR(VLOOKUP($A1048,'Raw - F'!$B:$X,23,FALSE),""),0,"")</f>
        <v xml:space="preserve"> </v>
      </c>
      <c r="L1048" s="22" t="str">
        <f>IF(VLOOKUP($A1048,'Raw - F'!$B:$AA,24,FALSE)="","",VLOOKUP($A1048,'Raw - F'!$B:$AA,24,FALSE))</f>
        <v/>
      </c>
      <c r="M1048" s="16" t="str">
        <f>SUBSTITUTE(IFERROR(VLOOKUP($A1048,'Raw - F'!$B:$X,22,FALSE),""),0,"")</f>
        <v xml:space="preserve"> </v>
      </c>
      <c r="N1048" s="16" t="str">
        <f>SUBSTITUTE(IFERROR(VLOOKUP($A1048,'Raw - F'!$B:$X,8,FALSE),""),0,"")</f>
        <v/>
      </c>
      <c r="O1048" s="16" t="str">
        <f>SUBSTITUTE(IFERROR(VLOOKUP($A1048,'Raw - F'!$B:$AA,25,FALSE),""),0,"")</f>
        <v>EBF</v>
      </c>
      <c r="P1048" s="16" t="str">
        <f>SUBSTITUTE(IFERROR(VLOOKUP($A1048,'Raw - F'!$B:$AA,21,FALSE),""),0,"")</f>
        <v/>
      </c>
    </row>
    <row r="1049" spans="1:16" x14ac:dyDescent="0.35">
      <c r="A1049">
        <v>1040</v>
      </c>
      <c r="B1049" s="9">
        <f>IFERROR(VLOOKUP($A1049,'Raw - F'!$B:$R,2,FALSE),"")</f>
        <v>44361</v>
      </c>
      <c r="C1049" s="2" t="str">
        <f>IFERROR(VLOOKUP($A1049,'Raw - F'!$B:$R,3,FALSE),"")</f>
        <v>WINDSOR</v>
      </c>
      <c r="D1049" s="2" t="str">
        <f>IFERROR(VLOOKUP($A1049,'Raw - F'!$B:$R,6,FALSE),"")</f>
        <v>WFA</v>
      </c>
      <c r="E1049" s="2" t="str">
        <f>SUBSTITUTE(IFERROR(VLOOKUP($A1049,'Raw - F'!$B:$O,9,FALSE),""),"0","")</f>
        <v>3yo+</v>
      </c>
      <c r="F1049" s="2" t="str">
        <f>SUBSTITUTE(IFERROR(VLOOKUP($A1049,'Raw - F'!$B:$O,7,FALSE),""),"0","")</f>
        <v>Nov</v>
      </c>
      <c r="G1049" s="2">
        <f>IFERROR(IF(VLOOKUP($A1049,'Raw - F'!$B:$O,11,FALSE)&gt;1,VLOOKUP($A1049,'Raw - F'!$B:$O,11,FALSE),IF(VLOOKUP($A1049,'Raw - F'!$B:$M,12,FALSE)&lt;&gt;"",VLOOKUP($A1049,'Raw - F'!$B:$M,12,FALSE),"")),"")</f>
        <v>5</v>
      </c>
      <c r="H1049" s="4" t="str">
        <f>IFERROR(VLOOKUP($A1049,'Raw - F'!$B:$O,13,FALSE),"")</f>
        <v>Open</v>
      </c>
      <c r="I1049" s="2" t="str">
        <f>IFERROR(VLOOKUP($A1049,'Raw - F'!$B:$O,10,FALSE),"")</f>
        <v>A</v>
      </c>
      <c r="J1049" s="2" t="str">
        <f>IFERROR(VLOOKUP($A1049,'Raw - F'!$B:$P,15,FALSE),"")</f>
        <v>1m 2f</v>
      </c>
      <c r="K1049" s="16" t="str">
        <f>SUBSTITUTE(IFERROR(VLOOKUP($A1049,'Raw - F'!$B:$X,23,FALSE),""),0,"")</f>
        <v xml:space="preserve"> </v>
      </c>
      <c r="L1049" s="22" t="str">
        <f>IF(VLOOKUP($A1049,'Raw - F'!$B:$AA,24,FALSE)="","",VLOOKUP($A1049,'Raw - F'!$B:$AA,24,FALSE))</f>
        <v/>
      </c>
      <c r="M1049" s="16" t="str">
        <f>SUBSTITUTE(IFERROR(VLOOKUP($A1049,'Raw - F'!$B:$X,22,FALSE),""),0,"")</f>
        <v xml:space="preserve"> </v>
      </c>
      <c r="N1049" s="16" t="str">
        <f>SUBSTITUTE(IFERROR(VLOOKUP($A1049,'Raw - F'!$B:$X,8,FALSE),""),0,"")</f>
        <v/>
      </c>
      <c r="O1049" s="16" t="str">
        <f>SUBSTITUTE(IFERROR(VLOOKUP($A1049,'Raw - F'!$B:$AA,25,FALSE),""),0,"")</f>
        <v/>
      </c>
      <c r="P1049" s="16" t="str">
        <f>SUBSTITUTE(IFERROR(VLOOKUP($A1049,'Raw - F'!$B:$AA,21,FALSE),""),0,"")</f>
        <v/>
      </c>
    </row>
    <row r="1050" spans="1:16" x14ac:dyDescent="0.35">
      <c r="A1050">
        <v>1041</v>
      </c>
      <c r="B1050" s="9">
        <f>IFERROR(VLOOKUP($A1050,'Raw - F'!$B:$R,2,FALSE),"")</f>
        <v>44361</v>
      </c>
      <c r="C1050" s="2" t="str">
        <f>IFERROR(VLOOKUP($A1050,'Raw - F'!$B:$R,3,FALSE),"")</f>
        <v>WINDSOR</v>
      </c>
      <c r="D1050" s="2" t="str">
        <f>IFERROR(VLOOKUP($A1050,'Raw - F'!$B:$R,6,FALSE),"")</f>
        <v>Hcap</v>
      </c>
      <c r="E1050" s="2" t="str">
        <f>SUBSTITUTE(IFERROR(VLOOKUP($A1050,'Raw - F'!$B:$O,9,FALSE),""),"0","")</f>
        <v>3yo+</v>
      </c>
      <c r="F1050" s="2" t="str">
        <f>SUBSTITUTE(IFERROR(VLOOKUP($A1050,'Raw - F'!$B:$O,7,FALSE),""),"0","")</f>
        <v>Open</v>
      </c>
      <c r="G1050" s="2">
        <f>IFERROR(IF(VLOOKUP($A1050,'Raw - F'!$B:$O,11,FALSE)&gt;1,VLOOKUP($A1050,'Raw - F'!$B:$O,11,FALSE),IF(VLOOKUP($A1050,'Raw - F'!$B:$M,12,FALSE)&lt;&gt;"",VLOOKUP($A1050,'Raw - F'!$B:$M,12,FALSE),"")),"")</f>
        <v>6</v>
      </c>
      <c r="H1050" s="4" t="str">
        <f>IFERROR(VLOOKUP($A1050,'Raw - F'!$B:$O,13,FALSE),"")</f>
        <v>46-60</v>
      </c>
      <c r="I1050" s="2" t="str">
        <f>IFERROR(VLOOKUP($A1050,'Raw - F'!$B:$O,10,FALSE),"")</f>
        <v>A</v>
      </c>
      <c r="J1050" s="2" t="str">
        <f>IFERROR(VLOOKUP($A1050,'Raw - F'!$B:$P,15,FALSE),"")</f>
        <v>1m</v>
      </c>
      <c r="K1050" s="16" t="str">
        <f>SUBSTITUTE(IFERROR(VLOOKUP($A1050,'Raw - F'!$B:$X,23,FALSE),""),0,"")</f>
        <v xml:space="preserve"> </v>
      </c>
      <c r="L1050" s="22" t="str">
        <f>IF(VLOOKUP($A1050,'Raw - F'!$B:$AA,24,FALSE)="","",VLOOKUP($A1050,'Raw - F'!$B:$AA,24,FALSE))</f>
        <v/>
      </c>
      <c r="M1050" s="16" t="str">
        <f>SUBSTITUTE(IFERROR(VLOOKUP($A1050,'Raw - F'!$B:$X,22,FALSE),""),0,"")</f>
        <v xml:space="preserve"> </v>
      </c>
      <c r="N1050" s="16" t="str">
        <f>SUBSTITUTE(IFERROR(VLOOKUP($A1050,'Raw - F'!$B:$X,8,FALSE),""),0,"")</f>
        <v/>
      </c>
      <c r="O1050" s="16" t="str">
        <f>SUBSTITUTE(IFERROR(VLOOKUP($A1050,'Raw - F'!$B:$AA,25,FALSE),""),0,"")</f>
        <v/>
      </c>
      <c r="P1050" s="16" t="str">
        <f>SUBSTITUTE(IFERROR(VLOOKUP($A1050,'Raw - F'!$B:$AA,21,FALSE),""),0,"")</f>
        <v>App</v>
      </c>
    </row>
    <row r="1051" spans="1:16" x14ac:dyDescent="0.35">
      <c r="A1051">
        <v>1042</v>
      </c>
      <c r="B1051" s="9">
        <f>IFERROR(VLOOKUP($A1051,'Raw - F'!$B:$R,2,FALSE),"")</f>
        <v>44361</v>
      </c>
      <c r="C1051" s="2" t="str">
        <f>IFERROR(VLOOKUP($A1051,'Raw - F'!$B:$R,3,FALSE),"")</f>
        <v>WINDSOR</v>
      </c>
      <c r="D1051" s="2" t="str">
        <f>IFERROR(VLOOKUP($A1051,'Raw - F'!$B:$R,6,FALSE),"")</f>
        <v>Hcap</v>
      </c>
      <c r="E1051" s="2" t="str">
        <f>SUBSTITUTE(IFERROR(VLOOKUP($A1051,'Raw - F'!$B:$O,9,FALSE),""),"0","")</f>
        <v>4yo+</v>
      </c>
      <c r="F1051" s="2" t="str">
        <f>SUBSTITUTE(IFERROR(VLOOKUP($A1051,'Raw - F'!$B:$O,7,FALSE),""),"0","")</f>
        <v>Open</v>
      </c>
      <c r="G1051" s="2">
        <f>IFERROR(IF(VLOOKUP($A1051,'Raw - F'!$B:$O,11,FALSE)&gt;1,VLOOKUP($A1051,'Raw - F'!$B:$O,11,FALSE),IF(VLOOKUP($A1051,'Raw - F'!$B:$M,12,FALSE)&lt;&gt;"",VLOOKUP($A1051,'Raw - F'!$B:$M,12,FALSE),"")),"")</f>
        <v>6</v>
      </c>
      <c r="H1051" s="4" t="str">
        <f>IFERROR(VLOOKUP($A1051,'Raw - F'!$B:$O,13,FALSE),"")</f>
        <v>46-65</v>
      </c>
      <c r="I1051" s="2" t="str">
        <f>IFERROR(VLOOKUP($A1051,'Raw - F'!$B:$O,10,FALSE),"")</f>
        <v>A</v>
      </c>
      <c r="J1051" s="2" t="str">
        <f>IFERROR(VLOOKUP($A1051,'Raw - F'!$B:$P,15,FALSE),"")</f>
        <v>1m 3f</v>
      </c>
      <c r="K1051" s="16" t="str">
        <f>SUBSTITUTE(IFERROR(VLOOKUP($A1051,'Raw - F'!$B:$X,23,FALSE),""),0,"")</f>
        <v xml:space="preserve"> </v>
      </c>
      <c r="L1051" s="22" t="str">
        <f>IF(VLOOKUP($A1051,'Raw - F'!$B:$AA,24,FALSE)="","",VLOOKUP($A1051,'Raw - F'!$B:$AA,24,FALSE))</f>
        <v/>
      </c>
      <c r="M1051" s="16" t="str">
        <f>SUBSTITUTE(IFERROR(VLOOKUP($A1051,'Raw - F'!$B:$X,22,FALSE),""),0,"")</f>
        <v xml:space="preserve"> </v>
      </c>
      <c r="N1051" s="16" t="str">
        <f>SUBSTITUTE(IFERROR(VLOOKUP($A1051,'Raw - F'!$B:$X,8,FALSE),""),0,"")</f>
        <v/>
      </c>
      <c r="O1051" s="16" t="str">
        <f>SUBSTITUTE(IFERROR(VLOOKUP($A1051,'Raw - F'!$B:$AA,25,FALSE),""),0,"")</f>
        <v/>
      </c>
      <c r="P1051" s="16" t="str">
        <f>SUBSTITUTE(IFERROR(VLOOKUP($A1051,'Raw - F'!$B:$AA,21,FALSE),""),0,"")</f>
        <v>App</v>
      </c>
    </row>
    <row r="1052" spans="1:16" x14ac:dyDescent="0.35">
      <c r="A1052">
        <v>1043</v>
      </c>
      <c r="B1052" s="9">
        <f>IFERROR(VLOOKUP($A1052,'Raw - F'!$B:$R,2,FALSE),"")</f>
        <v>44362</v>
      </c>
      <c r="C1052" s="2" t="str">
        <f>IFERROR(VLOOKUP($A1052,'Raw - F'!$B:$R,3,FALSE),"")</f>
        <v>ASCOT</v>
      </c>
      <c r="D1052" s="2" t="str">
        <f>IFERROR(VLOOKUP($A1052,'Raw - F'!$B:$R,6,FALSE),"")</f>
        <v>Hcap</v>
      </c>
      <c r="E1052" s="2" t="str">
        <f>SUBSTITUTE(IFERROR(VLOOKUP($A1052,'Raw - F'!$B:$O,9,FALSE),""),"0","")</f>
        <v>4yo+</v>
      </c>
      <c r="F1052" s="2" t="str">
        <f>SUBSTITUTE(IFERROR(VLOOKUP($A1052,'Raw - F'!$B:$O,7,FALSE),""),"0","")</f>
        <v>Open</v>
      </c>
      <c r="G1052" s="2">
        <f>IFERROR(IF(VLOOKUP($A1052,'Raw - F'!$B:$O,11,FALSE)&gt;1,VLOOKUP($A1052,'Raw - F'!$B:$O,11,FALSE),IF(VLOOKUP($A1052,'Raw - F'!$B:$M,12,FALSE)&lt;&gt;"",VLOOKUP($A1052,'Raw - F'!$B:$M,12,FALSE),"")),"")</f>
        <v>2</v>
      </c>
      <c r="H1052" s="4" t="str">
        <f>IFERROR(VLOOKUP($A1052,'Raw - F'!$B:$O,13,FALSE),"")</f>
        <v>0-105</v>
      </c>
      <c r="I1052" s="2" t="str">
        <f>IFERROR(VLOOKUP($A1052,'Raw - F'!$B:$O,10,FALSE),"")</f>
        <v>A</v>
      </c>
      <c r="J1052" s="2" t="str">
        <f>IFERROR(VLOOKUP($A1052,'Raw - F'!$B:$P,15,FALSE),"")</f>
        <v>1m 6f</v>
      </c>
      <c r="K1052" s="16" t="str">
        <f>SUBSTITUTE(IFERROR(VLOOKUP($A1052,'Raw - F'!$B:$X,23,FALSE),""),0,"")</f>
        <v/>
      </c>
      <c r="L1052" s="22" t="str">
        <f>IF(VLOOKUP($A1052,'Raw - F'!$B:$AA,24,FALSE)="","",VLOOKUP($A1052,'Raw - F'!$B:$AA,24,FALSE))</f>
        <v/>
      </c>
      <c r="M1052" s="16" t="str">
        <f>SUBSTITUTE(IFERROR(VLOOKUP($A1052,'Raw - F'!$B:$X,22,FALSE),""),0,"")</f>
        <v/>
      </c>
      <c r="N1052" s="16" t="str">
        <f>SUBSTITUTE(IFERROR(VLOOKUP($A1052,'Raw - F'!$B:$X,8,FALSE),""),0,"")</f>
        <v/>
      </c>
      <c r="O1052" s="16" t="str">
        <f>SUBSTITUTE(IFERROR(VLOOKUP($A1052,'Raw - F'!$B:$AA,25,FALSE),""),0,"")</f>
        <v/>
      </c>
      <c r="P1052" s="16" t="str">
        <f>SUBSTITUTE(IFERROR(VLOOKUP($A1052,'Raw - F'!$B:$AA,21,FALSE),""),0,"")</f>
        <v/>
      </c>
    </row>
    <row r="1053" spans="1:16" x14ac:dyDescent="0.35">
      <c r="A1053">
        <v>1044</v>
      </c>
      <c r="B1053" s="9">
        <f>IFERROR(VLOOKUP($A1053,'Raw - F'!$B:$R,2,FALSE),"")</f>
        <v>44362</v>
      </c>
      <c r="C1053" s="2" t="str">
        <f>IFERROR(VLOOKUP($A1053,'Raw - F'!$B:$R,3,FALSE),"")</f>
        <v>ASCOT</v>
      </c>
      <c r="D1053" s="2" t="str">
        <f>IFERROR(VLOOKUP($A1053,'Raw - F'!$B:$R,6,FALSE),"")</f>
        <v>WFA</v>
      </c>
      <c r="E1053" s="2" t="str">
        <f>SUBSTITUTE(IFERROR(VLOOKUP($A1053,'Raw - F'!$B:$O,9,FALSE),""),"0","")</f>
        <v>3yo</v>
      </c>
      <c r="F1053" s="2" t="str">
        <f>SUBSTITUTE(IFERROR(VLOOKUP($A1053,'Raw - F'!$B:$O,7,FALSE),""),"0","")</f>
        <v>Open</v>
      </c>
      <c r="G1053" s="2" t="str">
        <f>IFERROR(IF(VLOOKUP($A1053,'Raw - F'!$B:$O,11,FALSE)&gt;1,VLOOKUP($A1053,'Raw - F'!$B:$O,11,FALSE),IF(VLOOKUP($A1053,'Raw - F'!$B:$M,12,FALSE)&lt;&gt;"",VLOOKUP($A1053,'Raw - F'!$B:$M,12,FALSE),"")),"")</f>
        <v>1(G1)</v>
      </c>
      <c r="H1053" s="4" t="str">
        <f>IFERROR(VLOOKUP($A1053,'Raw - F'!$B:$O,13,FALSE),"")</f>
        <v>Open</v>
      </c>
      <c r="I1053" s="2" t="str">
        <f>IFERROR(VLOOKUP($A1053,'Raw - F'!$B:$O,10,FALSE),"")</f>
        <v>C</v>
      </c>
      <c r="J1053" s="2" t="str">
        <f>IFERROR(VLOOKUP($A1053,'Raw - F'!$B:$P,15,FALSE),"")</f>
        <v>1m</v>
      </c>
      <c r="K1053" s="16" t="str">
        <f>SUBSTITUTE(IFERROR(VLOOKUP($A1053,'Raw - F'!$B:$X,23,FALSE),""),0,"")</f>
        <v xml:space="preserve"> </v>
      </c>
      <c r="L1053" s="22" t="str">
        <f>IF(VLOOKUP($A1053,'Raw - F'!$B:$AA,24,FALSE)="","",VLOOKUP($A1053,'Raw - F'!$B:$AA,24,FALSE))</f>
        <v/>
      </c>
      <c r="M1053" s="16" t="str">
        <f>SUBSTITUTE(IFERROR(VLOOKUP($A1053,'Raw - F'!$B:$X,22,FALSE),""),0,"")</f>
        <v xml:space="preserve"> </v>
      </c>
      <c r="N1053" s="16" t="str">
        <f>SUBSTITUTE(IFERROR(VLOOKUP($A1053,'Raw - F'!$B:$X,8,FALSE),""),0,"")</f>
        <v/>
      </c>
      <c r="O1053" s="16" t="str">
        <f>SUBSTITUTE(IFERROR(VLOOKUP($A1053,'Raw - F'!$B:$AA,25,FALSE),""),0,"")</f>
        <v/>
      </c>
      <c r="P1053" s="16" t="str">
        <f>SUBSTITUTE(IFERROR(VLOOKUP($A1053,'Raw - F'!$B:$AA,21,FALSE),""),0,"")</f>
        <v/>
      </c>
    </row>
    <row r="1054" spans="1:16" x14ac:dyDescent="0.35">
      <c r="A1054">
        <v>1045</v>
      </c>
      <c r="B1054" s="9">
        <f>IFERROR(VLOOKUP($A1054,'Raw - F'!$B:$R,2,FALSE),"")</f>
        <v>44362</v>
      </c>
      <c r="C1054" s="2" t="str">
        <f>IFERROR(VLOOKUP($A1054,'Raw - F'!$B:$R,3,FALSE),"")</f>
        <v>ASCOT</v>
      </c>
      <c r="D1054" s="2" t="str">
        <f>IFERROR(VLOOKUP($A1054,'Raw - F'!$B:$R,6,FALSE),"")</f>
        <v>WFA</v>
      </c>
      <c r="E1054" s="2" t="str">
        <f>SUBSTITUTE(IFERROR(VLOOKUP($A1054,'Raw - F'!$B:$O,9,FALSE),""),"0","")</f>
        <v>4yo+</v>
      </c>
      <c r="F1054" s="2" t="str">
        <f>SUBSTITUTE(IFERROR(VLOOKUP($A1054,'Raw - F'!$B:$O,7,FALSE),""),"0","")</f>
        <v>Open</v>
      </c>
      <c r="G1054" s="2" t="str">
        <f>IFERROR(IF(VLOOKUP($A1054,'Raw - F'!$B:$O,11,FALSE)&gt;1,VLOOKUP($A1054,'Raw - F'!$B:$O,11,FALSE),IF(VLOOKUP($A1054,'Raw - F'!$B:$M,12,FALSE)&lt;&gt;"",VLOOKUP($A1054,'Raw - F'!$B:$M,12,FALSE),"")),"")</f>
        <v>1(G1)</v>
      </c>
      <c r="H1054" s="4" t="str">
        <f>IFERROR(VLOOKUP($A1054,'Raw - F'!$B:$O,13,FALSE),"")</f>
        <v>Open</v>
      </c>
      <c r="I1054" s="2" t="str">
        <f>IFERROR(VLOOKUP($A1054,'Raw - F'!$B:$O,10,FALSE),"")</f>
        <v>A</v>
      </c>
      <c r="J1054" s="2" t="str">
        <f>IFERROR(VLOOKUP($A1054,'Raw - F'!$B:$P,15,FALSE),"")</f>
        <v>1m</v>
      </c>
      <c r="K1054" s="16" t="str">
        <f>SUBSTITUTE(IFERROR(VLOOKUP($A1054,'Raw - F'!$B:$X,23,FALSE),""),0,"")</f>
        <v xml:space="preserve"> </v>
      </c>
      <c r="L1054" s="22" t="str">
        <f>IF(VLOOKUP($A1054,'Raw - F'!$B:$AA,24,FALSE)="","",VLOOKUP($A1054,'Raw - F'!$B:$AA,24,FALSE))</f>
        <v/>
      </c>
      <c r="M1054" s="16" t="str">
        <f>SUBSTITUTE(IFERROR(VLOOKUP($A1054,'Raw - F'!$B:$X,22,FALSE),""),0,"")</f>
        <v xml:space="preserve"> </v>
      </c>
      <c r="N1054" s="16" t="str">
        <f>SUBSTITUTE(IFERROR(VLOOKUP($A1054,'Raw - F'!$B:$X,8,FALSE),""),0,"")</f>
        <v/>
      </c>
      <c r="O1054" s="16" t="str">
        <f>SUBSTITUTE(IFERROR(VLOOKUP($A1054,'Raw - F'!$B:$AA,25,FALSE),""),0,"")</f>
        <v/>
      </c>
      <c r="P1054" s="16" t="str">
        <f>SUBSTITUTE(IFERROR(VLOOKUP($A1054,'Raw - F'!$B:$AA,21,FALSE),""),0,"")</f>
        <v/>
      </c>
    </row>
    <row r="1055" spans="1:16" x14ac:dyDescent="0.35">
      <c r="A1055">
        <v>1046</v>
      </c>
      <c r="B1055" s="9">
        <f>IFERROR(VLOOKUP($A1055,'Raw - F'!$B:$R,2,FALSE),"")</f>
        <v>44362</v>
      </c>
      <c r="C1055" s="2" t="str">
        <f>IFERROR(VLOOKUP($A1055,'Raw - F'!$B:$R,3,FALSE),"")</f>
        <v>ASCOT</v>
      </c>
      <c r="D1055" s="2" t="str">
        <f>IFERROR(VLOOKUP($A1055,'Raw - F'!$B:$R,6,FALSE),"")</f>
        <v>WFA</v>
      </c>
      <c r="E1055" s="2" t="str">
        <f>SUBSTITUTE(IFERROR(VLOOKUP($A1055,'Raw - F'!$B:$O,9,FALSE),""),"0","")</f>
        <v>3yo+</v>
      </c>
      <c r="F1055" s="2" t="str">
        <f>SUBSTITUTE(IFERROR(VLOOKUP($A1055,'Raw - F'!$B:$O,7,FALSE),""),"0","")</f>
        <v>Open</v>
      </c>
      <c r="G1055" s="2" t="str">
        <f>IFERROR(IF(VLOOKUP($A1055,'Raw - F'!$B:$O,11,FALSE)&gt;1,VLOOKUP($A1055,'Raw - F'!$B:$O,11,FALSE),IF(VLOOKUP($A1055,'Raw - F'!$B:$M,12,FALSE)&lt;&gt;"",VLOOKUP($A1055,'Raw - F'!$B:$M,12,FALSE),"")),"")</f>
        <v>1(G1)</v>
      </c>
      <c r="H1055" s="4" t="str">
        <f>IFERROR(VLOOKUP($A1055,'Raw - F'!$B:$O,13,FALSE),"")</f>
        <v>Open</v>
      </c>
      <c r="I1055" s="2" t="str">
        <f>IFERROR(VLOOKUP($A1055,'Raw - F'!$B:$O,10,FALSE),"")</f>
        <v>A</v>
      </c>
      <c r="J1055" s="2" t="str">
        <f>IFERROR(VLOOKUP($A1055,'Raw - F'!$B:$P,15,FALSE),"")</f>
        <v>5f</v>
      </c>
      <c r="K1055" s="16" t="str">
        <f>SUBSTITUTE(IFERROR(VLOOKUP($A1055,'Raw - F'!$B:$X,23,FALSE),""),0,"")</f>
        <v xml:space="preserve"> </v>
      </c>
      <c r="L1055" s="22" t="str">
        <f>IF(VLOOKUP($A1055,'Raw - F'!$B:$AA,24,FALSE)="","",VLOOKUP($A1055,'Raw - F'!$B:$AA,24,FALSE))</f>
        <v/>
      </c>
      <c r="M1055" s="16" t="str">
        <f>SUBSTITUTE(IFERROR(VLOOKUP($A1055,'Raw - F'!$B:$X,22,FALSE),""),0,"")</f>
        <v xml:space="preserve"> </v>
      </c>
      <c r="N1055" s="16" t="str">
        <f>SUBSTITUTE(IFERROR(VLOOKUP($A1055,'Raw - F'!$B:$X,8,FALSE),""),0,"")</f>
        <v/>
      </c>
      <c r="O1055" s="16" t="str">
        <f>SUBSTITUTE(IFERROR(VLOOKUP($A1055,'Raw - F'!$B:$AA,25,FALSE),""),0,"")</f>
        <v/>
      </c>
      <c r="P1055" s="16" t="str">
        <f>SUBSTITUTE(IFERROR(VLOOKUP($A1055,'Raw - F'!$B:$AA,21,FALSE),""),0,"")</f>
        <v/>
      </c>
    </row>
    <row r="1056" spans="1:16" x14ac:dyDescent="0.35">
      <c r="A1056">
        <v>1047</v>
      </c>
      <c r="B1056" s="9">
        <f>IFERROR(VLOOKUP($A1056,'Raw - F'!$B:$R,2,FALSE),"")</f>
        <v>44362</v>
      </c>
      <c r="C1056" s="2" t="str">
        <f>IFERROR(VLOOKUP($A1056,'Raw - F'!$B:$R,3,FALSE),"")</f>
        <v>ASCOT</v>
      </c>
      <c r="D1056" s="2" t="str">
        <f>IFERROR(VLOOKUP($A1056,'Raw - F'!$B:$R,6,FALSE),"")</f>
        <v>WFA</v>
      </c>
      <c r="E1056" s="2" t="str">
        <f>SUBSTITUTE(IFERROR(VLOOKUP($A1056,'Raw - F'!$B:$O,9,FALSE),""),"0","")</f>
        <v>2yo</v>
      </c>
      <c r="F1056" s="2" t="str">
        <f>SUBSTITUTE(IFERROR(VLOOKUP($A1056,'Raw - F'!$B:$O,7,FALSE),""),"0","")</f>
        <v>Open</v>
      </c>
      <c r="G1056" s="2" t="str">
        <f>IFERROR(IF(VLOOKUP($A1056,'Raw - F'!$B:$O,11,FALSE)&gt;1,VLOOKUP($A1056,'Raw - F'!$B:$O,11,FALSE),IF(VLOOKUP($A1056,'Raw - F'!$B:$M,12,FALSE)&lt;&gt;"",VLOOKUP($A1056,'Raw - F'!$B:$M,12,FALSE),"")),"")</f>
        <v>1(G2)</v>
      </c>
      <c r="H1056" s="4" t="str">
        <f>IFERROR(VLOOKUP($A1056,'Raw - F'!$B:$O,13,FALSE),"")</f>
        <v>Open</v>
      </c>
      <c r="I1056" s="2" t="str">
        <f>IFERROR(VLOOKUP($A1056,'Raw - F'!$B:$O,10,FALSE),"")</f>
        <v>A</v>
      </c>
      <c r="J1056" s="2" t="str">
        <f>IFERROR(VLOOKUP($A1056,'Raw - F'!$B:$P,15,FALSE),"")</f>
        <v>6f</v>
      </c>
      <c r="K1056" s="16" t="str">
        <f>SUBSTITUTE(IFERROR(VLOOKUP($A1056,'Raw - F'!$B:$X,23,FALSE),""),0,"")</f>
        <v xml:space="preserve"> </v>
      </c>
      <c r="L1056" s="22" t="str">
        <f>IF(VLOOKUP($A1056,'Raw - F'!$B:$AA,24,FALSE)="","",VLOOKUP($A1056,'Raw - F'!$B:$AA,24,FALSE))</f>
        <v/>
      </c>
      <c r="M1056" s="16" t="str">
        <f>SUBSTITUTE(IFERROR(VLOOKUP($A1056,'Raw - F'!$B:$X,22,FALSE),""),0,"")</f>
        <v xml:space="preserve"> </v>
      </c>
      <c r="N1056" s="16" t="str">
        <f>SUBSTITUTE(IFERROR(VLOOKUP($A1056,'Raw - F'!$B:$X,8,FALSE),""),0,"")</f>
        <v/>
      </c>
      <c r="O1056" s="16" t="str">
        <f>SUBSTITUTE(IFERROR(VLOOKUP($A1056,'Raw - F'!$B:$AA,25,FALSE),""),0,"")</f>
        <v/>
      </c>
      <c r="P1056" s="16" t="str">
        <f>SUBSTITUTE(IFERROR(VLOOKUP($A1056,'Raw - F'!$B:$AA,21,FALSE),""),0,"")</f>
        <v/>
      </c>
    </row>
    <row r="1057" spans="1:16" x14ac:dyDescent="0.35">
      <c r="A1057">
        <v>1048</v>
      </c>
      <c r="B1057" s="9">
        <f>IFERROR(VLOOKUP($A1057,'Raw - F'!$B:$R,2,FALSE),"")</f>
        <v>44362</v>
      </c>
      <c r="C1057" s="2" t="str">
        <f>IFERROR(VLOOKUP($A1057,'Raw - F'!$B:$R,3,FALSE),"")</f>
        <v>ASCOT</v>
      </c>
      <c r="D1057" s="2" t="str">
        <f>IFERROR(VLOOKUP($A1057,'Raw - F'!$B:$R,6,FALSE),"")</f>
        <v>WFA</v>
      </c>
      <c r="E1057" s="2" t="str">
        <f>SUBSTITUTE(IFERROR(VLOOKUP($A1057,'Raw - F'!$B:$O,9,FALSE),""),"0","")</f>
        <v>4yo+</v>
      </c>
      <c r="F1057" s="2" t="str">
        <f>SUBSTITUTE(IFERROR(VLOOKUP($A1057,'Raw - F'!$B:$O,7,FALSE),""),"0","")</f>
        <v>Open</v>
      </c>
      <c r="G1057" s="2" t="str">
        <f>IFERROR(IF(VLOOKUP($A1057,'Raw - F'!$B:$O,11,FALSE)&gt;1,VLOOKUP($A1057,'Raw - F'!$B:$O,11,FALSE),IF(VLOOKUP($A1057,'Raw - F'!$B:$M,12,FALSE)&lt;&gt;"",VLOOKUP($A1057,'Raw - F'!$B:$M,12,FALSE),"")),"")</f>
        <v>1(Lstd)</v>
      </c>
      <c r="H1057" s="4" t="str">
        <f>IFERROR(VLOOKUP($A1057,'Raw - F'!$B:$O,13,FALSE),"")</f>
        <v>Open</v>
      </c>
      <c r="I1057" s="2" t="str">
        <f>IFERROR(VLOOKUP($A1057,'Raw - F'!$B:$O,10,FALSE),"")</f>
        <v>A</v>
      </c>
      <c r="J1057" s="2" t="str">
        <f>IFERROR(VLOOKUP($A1057,'Raw - F'!$B:$P,15,FALSE),"")</f>
        <v>1m 2f</v>
      </c>
      <c r="K1057" s="16" t="str">
        <f>SUBSTITUTE(IFERROR(VLOOKUP($A1057,'Raw - F'!$B:$X,23,FALSE),""),0,"")</f>
        <v xml:space="preserve"> </v>
      </c>
      <c r="L1057" s="22" t="str">
        <f>IF(VLOOKUP($A1057,'Raw - F'!$B:$AA,24,FALSE)="","",VLOOKUP($A1057,'Raw - F'!$B:$AA,24,FALSE))</f>
        <v/>
      </c>
      <c r="M1057" s="16" t="str">
        <f>SUBSTITUTE(IFERROR(VLOOKUP($A1057,'Raw - F'!$B:$X,22,FALSE),""),0,"")</f>
        <v xml:space="preserve"> </v>
      </c>
      <c r="N1057" s="16" t="str">
        <f>SUBSTITUTE(IFERROR(VLOOKUP($A1057,'Raw - F'!$B:$X,8,FALSE),""),0,"")</f>
        <v/>
      </c>
      <c r="O1057" s="16" t="str">
        <f>SUBSTITUTE(IFERROR(VLOOKUP($A1057,'Raw - F'!$B:$AA,25,FALSE),""),0,"")</f>
        <v/>
      </c>
      <c r="P1057" s="16" t="str">
        <f>SUBSTITUTE(IFERROR(VLOOKUP($A1057,'Raw - F'!$B:$AA,21,FALSE),""),0,"")</f>
        <v/>
      </c>
    </row>
    <row r="1058" spans="1:16" x14ac:dyDescent="0.35">
      <c r="A1058">
        <v>1049</v>
      </c>
      <c r="B1058" s="9">
        <f>IFERROR(VLOOKUP($A1058,'Raw - F'!$B:$R,2,FALSE),"")</f>
        <v>44362</v>
      </c>
      <c r="C1058" s="2" t="str">
        <f>IFERROR(VLOOKUP($A1058,'Raw - F'!$B:$R,3,FALSE),"")</f>
        <v>ASCOT</v>
      </c>
      <c r="D1058" s="2" t="str">
        <f>IFERROR(VLOOKUP($A1058,'Raw - F'!$B:$R,6,FALSE),"")</f>
        <v>Hcap</v>
      </c>
      <c r="E1058" s="2" t="str">
        <f>SUBSTITUTE(IFERROR(VLOOKUP($A1058,'Raw - F'!$B:$O,9,FALSE),""),"0","")</f>
        <v>4yo+</v>
      </c>
      <c r="F1058" s="2" t="str">
        <f>SUBSTITUTE(IFERROR(VLOOKUP($A1058,'Raw - F'!$B:$O,7,FALSE),""),"0","")</f>
        <v>Open</v>
      </c>
      <c r="G1058" s="2">
        <f>IFERROR(IF(VLOOKUP($A1058,'Raw - F'!$B:$O,11,FALSE)&gt;1,VLOOKUP($A1058,'Raw - F'!$B:$O,11,FALSE),IF(VLOOKUP($A1058,'Raw - F'!$B:$M,12,FALSE)&lt;&gt;"",VLOOKUP($A1058,'Raw - F'!$B:$M,12,FALSE),"")),"")</f>
        <v>2</v>
      </c>
      <c r="H1058" s="4" t="str">
        <f>IFERROR(VLOOKUP($A1058,'Raw - F'!$B:$O,13,FALSE),"")</f>
        <v>0-100</v>
      </c>
      <c r="I1058" s="2" t="str">
        <f>IFERROR(VLOOKUP($A1058,'Raw - F'!$B:$O,10,FALSE),"")</f>
        <v>A</v>
      </c>
      <c r="J1058" s="2" t="str">
        <f>IFERROR(VLOOKUP($A1058,'Raw - F'!$B:$P,15,FALSE),"")</f>
        <v>2m+</v>
      </c>
      <c r="K1058" s="16" t="str">
        <f>SUBSTITUTE(IFERROR(VLOOKUP($A1058,'Raw - F'!$B:$X,23,FALSE),""),0,"")</f>
        <v xml:space="preserve"> </v>
      </c>
      <c r="L1058" s="22" t="str">
        <f>IF(VLOOKUP($A1058,'Raw - F'!$B:$AA,24,FALSE)="","",VLOOKUP($A1058,'Raw - F'!$B:$AA,24,FALSE))</f>
        <v/>
      </c>
      <c r="M1058" s="16" t="str">
        <f>SUBSTITUTE(IFERROR(VLOOKUP($A1058,'Raw - F'!$B:$X,22,FALSE),""),0,"")</f>
        <v xml:space="preserve"> </v>
      </c>
      <c r="N1058" s="16" t="str">
        <f>SUBSTITUTE(IFERROR(VLOOKUP($A1058,'Raw - F'!$B:$X,8,FALSE),""),0,"")</f>
        <v/>
      </c>
      <c r="O1058" s="16" t="str">
        <f>SUBSTITUTE(IFERROR(VLOOKUP($A1058,'Raw - F'!$B:$AA,25,FALSE),""),0,"")</f>
        <v/>
      </c>
      <c r="P1058" s="16" t="str">
        <f>SUBSTITUTE(IFERROR(VLOOKUP($A1058,'Raw - F'!$B:$AA,21,FALSE),""),0,"")</f>
        <v/>
      </c>
    </row>
    <row r="1059" spans="1:16" x14ac:dyDescent="0.35">
      <c r="A1059">
        <v>1050</v>
      </c>
      <c r="B1059" s="9">
        <f>IFERROR(VLOOKUP($A1059,'Raw - F'!$B:$R,2,FALSE),"")</f>
        <v>44362</v>
      </c>
      <c r="C1059" s="2" t="str">
        <f>IFERROR(VLOOKUP($A1059,'Raw - F'!$B:$R,3,FALSE),"")</f>
        <v>BEVERLEY</v>
      </c>
      <c r="D1059" s="2" t="str">
        <f>IFERROR(VLOOKUP($A1059,'Raw - F'!$B:$R,6,FALSE),"")</f>
        <v>WFA</v>
      </c>
      <c r="E1059" s="2" t="str">
        <f>SUBSTITUTE(IFERROR(VLOOKUP($A1059,'Raw - F'!$B:$O,9,FALSE),""),"0","")</f>
        <v>3yo+</v>
      </c>
      <c r="F1059" s="2" t="str">
        <f>SUBSTITUTE(IFERROR(VLOOKUP($A1059,'Raw - F'!$B:$O,7,FALSE),""),"0","")</f>
        <v>Open</v>
      </c>
      <c r="G1059" s="2">
        <f>IFERROR(IF(VLOOKUP($A1059,'Raw - F'!$B:$O,11,FALSE)&gt;1,VLOOKUP($A1059,'Raw - F'!$B:$O,11,FALSE),IF(VLOOKUP($A1059,'Raw - F'!$B:$M,12,FALSE)&lt;&gt;"",VLOOKUP($A1059,'Raw - F'!$B:$M,12,FALSE),"")),"")</f>
        <v>3</v>
      </c>
      <c r="H1059" s="4" t="str">
        <f>IFERROR(VLOOKUP($A1059,'Raw - F'!$B:$O,13,FALSE),"")</f>
        <v>Open</v>
      </c>
      <c r="I1059" s="2" t="str">
        <f>IFERROR(VLOOKUP($A1059,'Raw - F'!$B:$O,10,FALSE),"")</f>
        <v>A</v>
      </c>
      <c r="J1059" s="2" t="str">
        <f>IFERROR(VLOOKUP($A1059,'Raw - F'!$B:$P,15,FALSE),"")</f>
        <v>5f</v>
      </c>
      <c r="K1059" s="16" t="str">
        <f>SUBSTITUTE(IFERROR(VLOOKUP($A1059,'Raw - F'!$B:$X,23,FALSE),""),0,"")</f>
        <v xml:space="preserve"> </v>
      </c>
      <c r="L1059" s="22" t="str">
        <f>IF(VLOOKUP($A1059,'Raw - F'!$B:$AA,24,FALSE)="","",VLOOKUP($A1059,'Raw - F'!$B:$AA,24,FALSE))</f>
        <v/>
      </c>
      <c r="M1059" s="16" t="str">
        <f>SUBSTITUTE(IFERROR(VLOOKUP($A1059,'Raw - F'!$B:$X,22,FALSE),""),0,"")</f>
        <v xml:space="preserve"> </v>
      </c>
      <c r="N1059" s="16" t="str">
        <f>SUBSTITUTE(IFERROR(VLOOKUP($A1059,'Raw - F'!$B:$X,8,FALSE),""),0,"")</f>
        <v>Conditions</v>
      </c>
      <c r="O1059" s="16" t="str">
        <f>SUBSTITUTE(IFERROR(VLOOKUP($A1059,'Raw - F'!$B:$AA,25,FALSE),""),0,"")</f>
        <v>EBF</v>
      </c>
      <c r="P1059" s="16" t="str">
        <f>SUBSTITUTE(IFERROR(VLOOKUP($A1059,'Raw - F'!$B:$AA,21,FALSE),""),0,"")</f>
        <v/>
      </c>
    </row>
    <row r="1060" spans="1:16" x14ac:dyDescent="0.35">
      <c r="A1060">
        <v>1051</v>
      </c>
      <c r="B1060" s="9">
        <f>IFERROR(VLOOKUP($A1060,'Raw - F'!$B:$R,2,FALSE),"")</f>
        <v>44362</v>
      </c>
      <c r="C1060" s="2" t="str">
        <f>IFERROR(VLOOKUP($A1060,'Raw - F'!$B:$R,3,FALSE),"")</f>
        <v>BEVERLEY</v>
      </c>
      <c r="D1060" s="2" t="str">
        <f>IFERROR(VLOOKUP($A1060,'Raw - F'!$B:$R,6,FALSE),"")</f>
        <v>Hcap</v>
      </c>
      <c r="E1060" s="2" t="str">
        <f>SUBSTITUTE(IFERROR(VLOOKUP($A1060,'Raw - F'!$B:$O,9,FALSE),""),"0","")</f>
        <v>3yo+</v>
      </c>
      <c r="F1060" s="2" t="str">
        <f>SUBSTITUTE(IFERROR(VLOOKUP($A1060,'Raw - F'!$B:$O,7,FALSE),""),"0","")</f>
        <v>Open</v>
      </c>
      <c r="G1060" s="2">
        <f>IFERROR(IF(VLOOKUP($A1060,'Raw - F'!$B:$O,11,FALSE)&gt;1,VLOOKUP($A1060,'Raw - F'!$B:$O,11,FALSE),IF(VLOOKUP($A1060,'Raw - F'!$B:$M,12,FALSE)&lt;&gt;"",VLOOKUP($A1060,'Raw - F'!$B:$M,12,FALSE),"")),"")</f>
        <v>5</v>
      </c>
      <c r="H1060" s="4" t="str">
        <f>IFERROR(VLOOKUP($A1060,'Raw - F'!$B:$O,13,FALSE),"")</f>
        <v>56-75</v>
      </c>
      <c r="I1060" s="2" t="str">
        <f>IFERROR(VLOOKUP($A1060,'Raw - F'!$B:$O,10,FALSE),"")</f>
        <v>A</v>
      </c>
      <c r="J1060" s="2" t="str">
        <f>IFERROR(VLOOKUP($A1060,'Raw - F'!$B:$P,15,FALSE),"")</f>
        <v>1m</v>
      </c>
      <c r="K1060" s="16" t="str">
        <f>SUBSTITUTE(IFERROR(VLOOKUP($A1060,'Raw - F'!$B:$X,23,FALSE),""),0,"")</f>
        <v xml:space="preserve"> </v>
      </c>
      <c r="L1060" s="22" t="str">
        <f>IF(VLOOKUP($A1060,'Raw - F'!$B:$AA,24,FALSE)="","",VLOOKUP($A1060,'Raw - F'!$B:$AA,24,FALSE))</f>
        <v/>
      </c>
      <c r="M1060" s="16" t="str">
        <f>SUBSTITUTE(IFERROR(VLOOKUP($A1060,'Raw - F'!$B:$X,22,FALSE),""),0,"")</f>
        <v xml:space="preserve"> </v>
      </c>
      <c r="N1060" s="16" t="str">
        <f>SUBSTITUTE(IFERROR(VLOOKUP($A1060,'Raw - F'!$B:$X,8,FALSE),""),0,"")</f>
        <v/>
      </c>
      <c r="O1060" s="16" t="str">
        <f>SUBSTITUTE(IFERROR(VLOOKUP($A1060,'Raw - F'!$B:$AA,25,FALSE),""),0,"")</f>
        <v/>
      </c>
      <c r="P1060" s="16" t="str">
        <f>SUBSTITUTE(IFERROR(VLOOKUP($A1060,'Raw - F'!$B:$AA,21,FALSE),""),0,"")</f>
        <v/>
      </c>
    </row>
    <row r="1061" spans="1:16" x14ac:dyDescent="0.35">
      <c r="A1061">
        <v>1052</v>
      </c>
      <c r="B1061" s="9">
        <f>IFERROR(VLOOKUP($A1061,'Raw - F'!$B:$R,2,FALSE),"")</f>
        <v>44362</v>
      </c>
      <c r="C1061" s="2" t="str">
        <f>IFERROR(VLOOKUP($A1061,'Raw - F'!$B:$R,3,FALSE),"")</f>
        <v>BEVERLEY</v>
      </c>
      <c r="D1061" s="2" t="str">
        <f>IFERROR(VLOOKUP($A1061,'Raw - F'!$B:$R,6,FALSE),"")</f>
        <v>WFA</v>
      </c>
      <c r="E1061" s="2" t="str">
        <f>SUBSTITUTE(IFERROR(VLOOKUP($A1061,'Raw - F'!$B:$O,9,FALSE),""),"0","")</f>
        <v>3yo+</v>
      </c>
      <c r="F1061" s="2" t="str">
        <f>SUBSTITUTE(IFERROR(VLOOKUP($A1061,'Raw - F'!$B:$O,7,FALSE),""),"0","")</f>
        <v>Mdn</v>
      </c>
      <c r="G1061" s="2">
        <f>IFERROR(IF(VLOOKUP($A1061,'Raw - F'!$B:$O,11,FALSE)&gt;1,VLOOKUP($A1061,'Raw - F'!$B:$O,11,FALSE),IF(VLOOKUP($A1061,'Raw - F'!$B:$M,12,FALSE)&lt;&gt;"",VLOOKUP($A1061,'Raw - F'!$B:$M,12,FALSE),"")),"")</f>
        <v>5</v>
      </c>
      <c r="H1061" s="4" t="str">
        <f>IFERROR(VLOOKUP($A1061,'Raw - F'!$B:$O,13,FALSE),"")</f>
        <v>Open</v>
      </c>
      <c r="I1061" s="2" t="str">
        <f>IFERROR(VLOOKUP($A1061,'Raw - F'!$B:$O,10,FALSE),"")</f>
        <v>A</v>
      </c>
      <c r="J1061" s="2" t="str">
        <f>IFERROR(VLOOKUP($A1061,'Raw - F'!$B:$P,15,FALSE),"")</f>
        <v>5f</v>
      </c>
      <c r="K1061" s="16" t="str">
        <f>SUBSTITUTE(IFERROR(VLOOKUP($A1061,'Raw - F'!$B:$X,23,FALSE),""),0,"")</f>
        <v xml:space="preserve"> </v>
      </c>
      <c r="L1061" s="22" t="str">
        <f>IF(VLOOKUP($A1061,'Raw - F'!$B:$AA,24,FALSE)="","",VLOOKUP($A1061,'Raw - F'!$B:$AA,24,FALSE))</f>
        <v/>
      </c>
      <c r="M1061" s="16" t="str">
        <f>SUBSTITUTE(IFERROR(VLOOKUP($A1061,'Raw - F'!$B:$X,22,FALSE),""),0,"")</f>
        <v xml:space="preserve"> </v>
      </c>
      <c r="N1061" s="16" t="str">
        <f>SUBSTITUTE(IFERROR(VLOOKUP($A1061,'Raw - F'!$B:$X,8,FALSE),""),0,"")</f>
        <v/>
      </c>
      <c r="O1061" s="16" t="str">
        <f>SUBSTITUTE(IFERROR(VLOOKUP($A1061,'Raw - F'!$B:$AA,25,FALSE),""),0,"")</f>
        <v/>
      </c>
      <c r="P1061" s="16" t="str">
        <f>SUBSTITUTE(IFERROR(VLOOKUP($A1061,'Raw - F'!$B:$AA,21,FALSE),""),0,"")</f>
        <v/>
      </c>
    </row>
    <row r="1062" spans="1:16" x14ac:dyDescent="0.35">
      <c r="A1062">
        <v>1053</v>
      </c>
      <c r="B1062" s="9">
        <f>IFERROR(VLOOKUP($A1062,'Raw - F'!$B:$R,2,FALSE),"")</f>
        <v>44362</v>
      </c>
      <c r="C1062" s="2" t="str">
        <f>IFERROR(VLOOKUP($A1062,'Raw - F'!$B:$R,3,FALSE),"")</f>
        <v>BEVERLEY</v>
      </c>
      <c r="D1062" s="2" t="str">
        <f>IFERROR(VLOOKUP($A1062,'Raw - F'!$B:$R,6,FALSE),"")</f>
        <v>WFA</v>
      </c>
      <c r="E1062" s="2" t="str">
        <f>SUBSTITUTE(IFERROR(VLOOKUP($A1062,'Raw - F'!$B:$O,9,FALSE),""),"0","")</f>
        <v>2yo</v>
      </c>
      <c r="F1062" s="2" t="str">
        <f>SUBSTITUTE(IFERROR(VLOOKUP($A1062,'Raw - F'!$B:$O,7,FALSE),""),"0","")</f>
        <v>Nov</v>
      </c>
      <c r="G1062" s="2">
        <f>IFERROR(IF(VLOOKUP($A1062,'Raw - F'!$B:$O,11,FALSE)&gt;1,VLOOKUP($A1062,'Raw - F'!$B:$O,11,FALSE),IF(VLOOKUP($A1062,'Raw - F'!$B:$M,12,FALSE)&lt;&gt;"",VLOOKUP($A1062,'Raw - F'!$B:$M,12,FALSE),"")),"")</f>
        <v>4</v>
      </c>
      <c r="H1062" s="4" t="str">
        <f>IFERROR(VLOOKUP($A1062,'Raw - F'!$B:$O,13,FALSE),"")</f>
        <v>Open</v>
      </c>
      <c r="I1062" s="2" t="str">
        <f>IFERROR(VLOOKUP($A1062,'Raw - F'!$B:$O,10,FALSE),"")</f>
        <v>A</v>
      </c>
      <c r="J1062" s="2" t="str">
        <f>IFERROR(VLOOKUP($A1062,'Raw - F'!$B:$P,15,FALSE),"")</f>
        <v>7f</v>
      </c>
      <c r="K1062" s="16" t="str">
        <f>SUBSTITUTE(IFERROR(VLOOKUP($A1062,'Raw - F'!$B:$X,23,FALSE),""),0,"")</f>
        <v>Rest.</v>
      </c>
      <c r="L1062" s="22" t="str">
        <f>IF(VLOOKUP($A1062,'Raw - F'!$B:$AA,24,FALSE)="","",VLOOKUP($A1062,'Raw - F'!$B:$AA,24,FALSE))</f>
        <v>B</v>
      </c>
      <c r="M1062" s="16" t="str">
        <f>SUBSTITUTE(IFERROR(VLOOKUP($A1062,'Raw - F'!$B:$X,22,FALSE),""),0,"")</f>
        <v xml:space="preserve"> </v>
      </c>
      <c r="N1062" s="16" t="str">
        <f>SUBSTITUTE(IFERROR(VLOOKUP($A1062,'Raw - F'!$B:$X,8,FALSE),""),0,"")</f>
        <v/>
      </c>
      <c r="O1062" s="16" t="str">
        <f>SUBSTITUTE(IFERROR(VLOOKUP($A1062,'Raw - F'!$B:$AA,25,FALSE),""),0,"")</f>
        <v>EBF</v>
      </c>
      <c r="P1062" s="16" t="str">
        <f>SUBSTITUTE(IFERROR(VLOOKUP($A1062,'Raw - F'!$B:$AA,21,FALSE),""),0,"")</f>
        <v/>
      </c>
    </row>
    <row r="1063" spans="1:16" x14ac:dyDescent="0.35">
      <c r="A1063">
        <v>1054</v>
      </c>
      <c r="B1063" s="9">
        <f>IFERROR(VLOOKUP($A1063,'Raw - F'!$B:$R,2,FALSE),"")</f>
        <v>44362</v>
      </c>
      <c r="C1063" s="2" t="str">
        <f>IFERROR(VLOOKUP($A1063,'Raw - F'!$B:$R,3,FALSE),"")</f>
        <v>BEVERLEY</v>
      </c>
      <c r="D1063" s="2" t="str">
        <f>IFERROR(VLOOKUP($A1063,'Raw - F'!$B:$R,6,FALSE),"")</f>
        <v>Hcap</v>
      </c>
      <c r="E1063" s="2" t="str">
        <f>SUBSTITUTE(IFERROR(VLOOKUP($A1063,'Raw - F'!$B:$O,9,FALSE),""),"0","")</f>
        <v>3yo+</v>
      </c>
      <c r="F1063" s="2" t="str">
        <f>SUBSTITUTE(IFERROR(VLOOKUP($A1063,'Raw - F'!$B:$O,7,FALSE),""),"0","")</f>
        <v>Open</v>
      </c>
      <c r="G1063" s="2">
        <f>IFERROR(IF(VLOOKUP($A1063,'Raw - F'!$B:$O,11,FALSE)&gt;1,VLOOKUP($A1063,'Raw - F'!$B:$O,11,FALSE),IF(VLOOKUP($A1063,'Raw - F'!$B:$M,12,FALSE)&lt;&gt;"",VLOOKUP($A1063,'Raw - F'!$B:$M,12,FALSE),"")),"")</f>
        <v>6</v>
      </c>
      <c r="H1063" s="4" t="str">
        <f>IFERROR(VLOOKUP($A1063,'Raw - F'!$B:$O,13,FALSE),"")</f>
        <v>46-65</v>
      </c>
      <c r="I1063" s="2" t="str">
        <f>IFERROR(VLOOKUP($A1063,'Raw - F'!$B:$O,10,FALSE),"")</f>
        <v>A</v>
      </c>
      <c r="J1063" s="2" t="str">
        <f>IFERROR(VLOOKUP($A1063,'Raw - F'!$B:$P,15,FALSE),"")</f>
        <v>7f</v>
      </c>
      <c r="K1063" s="16" t="str">
        <f>SUBSTITUTE(IFERROR(VLOOKUP($A1063,'Raw - F'!$B:$X,23,FALSE),""),0,"")</f>
        <v xml:space="preserve"> </v>
      </c>
      <c r="L1063" s="22" t="str">
        <f>IF(VLOOKUP($A1063,'Raw - F'!$B:$AA,24,FALSE)="","",VLOOKUP($A1063,'Raw - F'!$B:$AA,24,FALSE))</f>
        <v/>
      </c>
      <c r="M1063" s="16" t="str">
        <f>SUBSTITUTE(IFERROR(VLOOKUP($A1063,'Raw - F'!$B:$X,22,FALSE),""),0,"")</f>
        <v xml:space="preserve"> </v>
      </c>
      <c r="N1063" s="16" t="str">
        <f>SUBSTITUTE(IFERROR(VLOOKUP($A1063,'Raw - F'!$B:$X,8,FALSE),""),0,"")</f>
        <v/>
      </c>
      <c r="O1063" s="16" t="str">
        <f>SUBSTITUTE(IFERROR(VLOOKUP($A1063,'Raw - F'!$B:$AA,25,FALSE),""),0,"")</f>
        <v/>
      </c>
      <c r="P1063" s="16" t="str">
        <f>SUBSTITUTE(IFERROR(VLOOKUP($A1063,'Raw - F'!$B:$AA,21,FALSE),""),0,"")</f>
        <v/>
      </c>
    </row>
    <row r="1064" spans="1:16" x14ac:dyDescent="0.35">
      <c r="A1064">
        <v>1055</v>
      </c>
      <c r="B1064" s="9">
        <f>IFERROR(VLOOKUP($A1064,'Raw - F'!$B:$R,2,FALSE),"")</f>
        <v>44362</v>
      </c>
      <c r="C1064" s="2" t="str">
        <f>IFERROR(VLOOKUP($A1064,'Raw - F'!$B:$R,3,FALSE),"")</f>
        <v>BEVERLEY</v>
      </c>
      <c r="D1064" s="2" t="str">
        <f>IFERROR(VLOOKUP($A1064,'Raw - F'!$B:$R,6,FALSE),"")</f>
        <v>Hcap</v>
      </c>
      <c r="E1064" s="2" t="str">
        <f>SUBSTITUTE(IFERROR(VLOOKUP($A1064,'Raw - F'!$B:$O,9,FALSE),""),"0","")</f>
        <v>4yo+</v>
      </c>
      <c r="F1064" s="2" t="str">
        <f>SUBSTITUTE(IFERROR(VLOOKUP($A1064,'Raw - F'!$B:$O,7,FALSE),""),"0","")</f>
        <v>Open</v>
      </c>
      <c r="G1064" s="2">
        <f>IFERROR(IF(VLOOKUP($A1064,'Raw - F'!$B:$O,11,FALSE)&gt;1,VLOOKUP($A1064,'Raw - F'!$B:$O,11,FALSE),IF(VLOOKUP($A1064,'Raw - F'!$B:$M,12,FALSE)&lt;&gt;"",VLOOKUP($A1064,'Raw - F'!$B:$M,12,FALSE),"")),"")</f>
        <v>6</v>
      </c>
      <c r="H1064" s="4" t="str">
        <f>IFERROR(VLOOKUP($A1064,'Raw - F'!$B:$O,13,FALSE),"")</f>
        <v>46-55</v>
      </c>
      <c r="I1064" s="2" t="str">
        <f>IFERROR(VLOOKUP($A1064,'Raw - F'!$B:$O,10,FALSE),"")</f>
        <v>A</v>
      </c>
      <c r="J1064" s="2" t="str">
        <f>IFERROR(VLOOKUP($A1064,'Raw - F'!$B:$P,15,FALSE),"")</f>
        <v>1m 2f</v>
      </c>
      <c r="K1064" s="16" t="str">
        <f>SUBSTITUTE(IFERROR(VLOOKUP($A1064,'Raw - F'!$B:$X,23,FALSE),""),0,"")</f>
        <v xml:space="preserve"> </v>
      </c>
      <c r="L1064" s="22" t="str">
        <f>IF(VLOOKUP($A1064,'Raw - F'!$B:$AA,24,FALSE)="","",VLOOKUP($A1064,'Raw - F'!$B:$AA,24,FALSE))</f>
        <v/>
      </c>
      <c r="M1064" s="16" t="str">
        <f>SUBSTITUTE(IFERROR(VLOOKUP($A1064,'Raw - F'!$B:$X,22,FALSE),""),0,"")</f>
        <v xml:space="preserve"> </v>
      </c>
      <c r="N1064" s="16" t="str">
        <f>SUBSTITUTE(IFERROR(VLOOKUP($A1064,'Raw - F'!$B:$X,8,FALSE),""),0,"")</f>
        <v/>
      </c>
      <c r="O1064" s="16" t="str">
        <f>SUBSTITUTE(IFERROR(VLOOKUP($A1064,'Raw - F'!$B:$AA,25,FALSE),""),0,"")</f>
        <v/>
      </c>
      <c r="P1064" s="16" t="str">
        <f>SUBSTITUTE(IFERROR(VLOOKUP($A1064,'Raw - F'!$B:$AA,21,FALSE),""),0,"")</f>
        <v/>
      </c>
    </row>
    <row r="1065" spans="1:16" x14ac:dyDescent="0.35">
      <c r="A1065">
        <v>1056</v>
      </c>
      <c r="B1065" s="9">
        <f>IFERROR(VLOOKUP($A1065,'Raw - F'!$B:$R,2,FALSE),"")</f>
        <v>44362</v>
      </c>
      <c r="C1065" s="2" t="str">
        <f>IFERROR(VLOOKUP($A1065,'Raw - F'!$B:$R,3,FALSE),"")</f>
        <v>BEVERLEY</v>
      </c>
      <c r="D1065" s="2" t="str">
        <f>IFERROR(VLOOKUP($A1065,'Raw - F'!$B:$R,6,FALSE),"")</f>
        <v>Hcap</v>
      </c>
      <c r="E1065" s="2" t="str">
        <f>SUBSTITUTE(IFERROR(VLOOKUP($A1065,'Raw - F'!$B:$O,9,FALSE),""),"0","")</f>
        <v>4yo+</v>
      </c>
      <c r="F1065" s="2" t="str">
        <f>SUBSTITUTE(IFERROR(VLOOKUP($A1065,'Raw - F'!$B:$O,7,FALSE),""),"0","")</f>
        <v>Open</v>
      </c>
      <c r="G1065" s="2">
        <f>IFERROR(IF(VLOOKUP($A1065,'Raw - F'!$B:$O,11,FALSE)&gt;1,VLOOKUP($A1065,'Raw - F'!$B:$O,11,FALSE),IF(VLOOKUP($A1065,'Raw - F'!$B:$M,12,FALSE)&lt;&gt;"",VLOOKUP($A1065,'Raw - F'!$B:$M,12,FALSE),"")),"")</f>
        <v>6</v>
      </c>
      <c r="H1065" s="4" t="str">
        <f>IFERROR(VLOOKUP($A1065,'Raw - F'!$B:$O,13,FALSE),"")</f>
        <v>46-55</v>
      </c>
      <c r="I1065" s="2" t="str">
        <f>IFERROR(VLOOKUP($A1065,'Raw - F'!$B:$O,10,FALSE),"")</f>
        <v>A</v>
      </c>
      <c r="J1065" s="2" t="str">
        <f>IFERROR(VLOOKUP($A1065,'Raw - F'!$B:$P,15,FALSE),"")</f>
        <v>1m</v>
      </c>
      <c r="K1065" s="16" t="str">
        <f>SUBSTITUTE(IFERROR(VLOOKUP($A1065,'Raw - F'!$B:$X,23,FALSE),""),0,"")</f>
        <v xml:space="preserve"> </v>
      </c>
      <c r="L1065" s="22" t="str">
        <f>IF(VLOOKUP($A1065,'Raw - F'!$B:$AA,24,FALSE)="","",VLOOKUP($A1065,'Raw - F'!$B:$AA,24,FALSE))</f>
        <v/>
      </c>
      <c r="M1065" s="16" t="str">
        <f>SUBSTITUTE(IFERROR(VLOOKUP($A1065,'Raw - F'!$B:$X,22,FALSE),""),0,"")</f>
        <v xml:space="preserve"> </v>
      </c>
      <c r="N1065" s="16" t="str">
        <f>SUBSTITUTE(IFERROR(VLOOKUP($A1065,'Raw - F'!$B:$X,8,FALSE),""),0,"")</f>
        <v/>
      </c>
      <c r="O1065" s="16" t="str">
        <f>SUBSTITUTE(IFERROR(VLOOKUP($A1065,'Raw - F'!$B:$AA,25,FALSE),""),0,"")</f>
        <v/>
      </c>
      <c r="P1065" s="16" t="str">
        <f>SUBSTITUTE(IFERROR(VLOOKUP($A1065,'Raw - F'!$B:$AA,21,FALSE),""),0,"")</f>
        <v/>
      </c>
    </row>
    <row r="1066" spans="1:16" x14ac:dyDescent="0.35">
      <c r="A1066">
        <v>1057</v>
      </c>
      <c r="B1066" s="9">
        <f>IFERROR(VLOOKUP($A1066,'Raw - F'!$B:$R,2,FALSE),"")</f>
        <v>44362</v>
      </c>
      <c r="C1066" s="2" t="str">
        <f>IFERROR(VLOOKUP($A1066,'Raw - F'!$B:$R,3,FALSE),"")</f>
        <v>BRIGHTON</v>
      </c>
      <c r="D1066" s="2" t="str">
        <f>IFERROR(VLOOKUP($A1066,'Raw - F'!$B:$R,6,FALSE),"")</f>
        <v>Hcap</v>
      </c>
      <c r="E1066" s="2" t="str">
        <f>SUBSTITUTE(IFERROR(VLOOKUP($A1066,'Raw - F'!$B:$O,9,FALSE),""),"0","")</f>
        <v>4yo+</v>
      </c>
      <c r="F1066" s="2" t="str">
        <f>SUBSTITUTE(IFERROR(VLOOKUP($A1066,'Raw - F'!$B:$O,7,FALSE),""),"0","")</f>
        <v>Open</v>
      </c>
      <c r="G1066" s="2">
        <f>IFERROR(IF(VLOOKUP($A1066,'Raw - F'!$B:$O,11,FALSE)&gt;1,VLOOKUP($A1066,'Raw - F'!$B:$O,11,FALSE),IF(VLOOKUP($A1066,'Raw - F'!$B:$M,12,FALSE)&lt;&gt;"",VLOOKUP($A1066,'Raw - F'!$B:$M,12,FALSE),"")),"")</f>
        <v>5</v>
      </c>
      <c r="H1066" s="4" t="str">
        <f>IFERROR(VLOOKUP($A1066,'Raw - F'!$B:$O,13,FALSE),"")</f>
        <v>56-75</v>
      </c>
      <c r="I1066" s="2" t="str">
        <f>IFERROR(VLOOKUP($A1066,'Raw - F'!$B:$O,10,FALSE),"")</f>
        <v>A</v>
      </c>
      <c r="J1066" s="2" t="str">
        <f>IFERROR(VLOOKUP($A1066,'Raw - F'!$B:$P,15,FALSE),"")</f>
        <v>6f</v>
      </c>
      <c r="K1066" s="16" t="str">
        <f>SUBSTITUTE(IFERROR(VLOOKUP($A1066,'Raw - F'!$B:$X,23,FALSE),""),0,"")</f>
        <v xml:space="preserve"> </v>
      </c>
      <c r="L1066" s="22" t="str">
        <f>IF(VLOOKUP($A1066,'Raw - F'!$B:$AA,24,FALSE)="","",VLOOKUP($A1066,'Raw - F'!$B:$AA,24,FALSE))</f>
        <v/>
      </c>
      <c r="M1066" s="16" t="str">
        <f>SUBSTITUTE(IFERROR(VLOOKUP($A1066,'Raw - F'!$B:$X,22,FALSE),""),0,"")</f>
        <v xml:space="preserve"> </v>
      </c>
      <c r="N1066" s="16" t="str">
        <f>SUBSTITUTE(IFERROR(VLOOKUP($A1066,'Raw - F'!$B:$X,8,FALSE),""),0,"")</f>
        <v/>
      </c>
      <c r="O1066" s="16" t="str">
        <f>SUBSTITUTE(IFERROR(VLOOKUP($A1066,'Raw - F'!$B:$AA,25,FALSE),""),0,"")</f>
        <v/>
      </c>
      <c r="P1066" s="16" t="str">
        <f>SUBSTITUTE(IFERROR(VLOOKUP($A1066,'Raw - F'!$B:$AA,21,FALSE),""),0,"")</f>
        <v/>
      </c>
    </row>
    <row r="1067" spans="1:16" x14ac:dyDescent="0.35">
      <c r="A1067">
        <v>1058</v>
      </c>
      <c r="B1067" s="9">
        <f>IFERROR(VLOOKUP($A1067,'Raw - F'!$B:$R,2,FALSE),"")</f>
        <v>44362</v>
      </c>
      <c r="C1067" s="2" t="str">
        <f>IFERROR(VLOOKUP($A1067,'Raw - F'!$B:$R,3,FALSE),"")</f>
        <v>BRIGHTON</v>
      </c>
      <c r="D1067" s="2" t="str">
        <f>IFERROR(VLOOKUP($A1067,'Raw - F'!$B:$R,6,FALSE),"")</f>
        <v>WFA</v>
      </c>
      <c r="E1067" s="2" t="str">
        <f>SUBSTITUTE(IFERROR(VLOOKUP($A1067,'Raw - F'!$B:$O,9,FALSE),""),"0","")</f>
        <v>2yo</v>
      </c>
      <c r="F1067" s="2" t="str">
        <f>SUBSTITUTE(IFERROR(VLOOKUP($A1067,'Raw - F'!$B:$O,7,FALSE),""),"0","")</f>
        <v>Mdn</v>
      </c>
      <c r="G1067" s="2">
        <f>IFERROR(IF(VLOOKUP($A1067,'Raw - F'!$B:$O,11,FALSE)&gt;1,VLOOKUP($A1067,'Raw - F'!$B:$O,11,FALSE),IF(VLOOKUP($A1067,'Raw - F'!$B:$M,12,FALSE)&lt;&gt;"",VLOOKUP($A1067,'Raw - F'!$B:$M,12,FALSE),"")),"")</f>
        <v>5</v>
      </c>
      <c r="H1067" s="4" t="str">
        <f>IFERROR(VLOOKUP($A1067,'Raw - F'!$B:$O,13,FALSE),"")</f>
        <v>Open</v>
      </c>
      <c r="I1067" s="2" t="str">
        <f>IFERROR(VLOOKUP($A1067,'Raw - F'!$B:$O,10,FALSE),"")</f>
        <v>A</v>
      </c>
      <c r="J1067" s="2" t="str">
        <f>IFERROR(VLOOKUP($A1067,'Raw - F'!$B:$P,15,FALSE),"")</f>
        <v>6f</v>
      </c>
      <c r="K1067" s="16" t="str">
        <f>SUBSTITUTE(IFERROR(VLOOKUP($A1067,'Raw - F'!$B:$X,23,FALSE),""),0,"")</f>
        <v xml:space="preserve"> </v>
      </c>
      <c r="L1067" s="22" t="str">
        <f>IF(VLOOKUP($A1067,'Raw - F'!$B:$AA,24,FALSE)="","",VLOOKUP($A1067,'Raw - F'!$B:$AA,24,FALSE))</f>
        <v/>
      </c>
      <c r="M1067" s="16" t="str">
        <f>SUBSTITUTE(IFERROR(VLOOKUP($A1067,'Raw - F'!$B:$X,22,FALSE),""),0,"")</f>
        <v xml:space="preserve"> </v>
      </c>
      <c r="N1067" s="16" t="str">
        <f>SUBSTITUTE(IFERROR(VLOOKUP($A1067,'Raw - F'!$B:$X,8,FALSE),""),0,"")</f>
        <v/>
      </c>
      <c r="O1067" s="16" t="str">
        <f>SUBSTITUTE(IFERROR(VLOOKUP($A1067,'Raw - F'!$B:$AA,25,FALSE),""),0,"")</f>
        <v>EBF</v>
      </c>
      <c r="P1067" s="16" t="str">
        <f>SUBSTITUTE(IFERROR(VLOOKUP($A1067,'Raw - F'!$B:$AA,21,FALSE),""),0,"")</f>
        <v/>
      </c>
    </row>
    <row r="1068" spans="1:16" x14ac:dyDescent="0.35">
      <c r="A1068">
        <v>1059</v>
      </c>
      <c r="B1068" s="9">
        <f>IFERROR(VLOOKUP($A1068,'Raw - F'!$B:$R,2,FALSE),"")</f>
        <v>44362</v>
      </c>
      <c r="C1068" s="2" t="str">
        <f>IFERROR(VLOOKUP($A1068,'Raw - F'!$B:$R,3,FALSE),"")</f>
        <v>BRIGHTON</v>
      </c>
      <c r="D1068" s="2" t="str">
        <f>IFERROR(VLOOKUP($A1068,'Raw - F'!$B:$R,6,FALSE),"")</f>
        <v>Hcap</v>
      </c>
      <c r="E1068" s="2" t="str">
        <f>SUBSTITUTE(IFERROR(VLOOKUP($A1068,'Raw - F'!$B:$O,9,FALSE),""),"0","")</f>
        <v>3yo+</v>
      </c>
      <c r="F1068" s="2" t="str">
        <f>SUBSTITUTE(IFERROR(VLOOKUP($A1068,'Raw - F'!$B:$O,7,FALSE),""),"0","")</f>
        <v>Open</v>
      </c>
      <c r="G1068" s="2">
        <f>IFERROR(IF(VLOOKUP($A1068,'Raw - F'!$B:$O,11,FALSE)&gt;1,VLOOKUP($A1068,'Raw - F'!$B:$O,11,FALSE),IF(VLOOKUP($A1068,'Raw - F'!$B:$M,12,FALSE)&lt;&gt;"",VLOOKUP($A1068,'Raw - F'!$B:$M,12,FALSE),"")),"")</f>
        <v>5</v>
      </c>
      <c r="H1068" s="4" t="str">
        <f>IFERROR(VLOOKUP($A1068,'Raw - F'!$B:$O,13,FALSE),"")</f>
        <v>51-70</v>
      </c>
      <c r="I1068" s="2" t="str">
        <f>IFERROR(VLOOKUP($A1068,'Raw - F'!$B:$O,10,FALSE),"")</f>
        <v>A</v>
      </c>
      <c r="J1068" s="2" t="str">
        <f>IFERROR(VLOOKUP($A1068,'Raw - F'!$B:$P,15,FALSE),"")</f>
        <v>7f</v>
      </c>
      <c r="K1068" s="16" t="str">
        <f>SUBSTITUTE(IFERROR(VLOOKUP($A1068,'Raw - F'!$B:$X,23,FALSE),""),0,"")</f>
        <v xml:space="preserve"> </v>
      </c>
      <c r="L1068" s="22" t="str">
        <f>IF(VLOOKUP($A1068,'Raw - F'!$B:$AA,24,FALSE)="","",VLOOKUP($A1068,'Raw - F'!$B:$AA,24,FALSE))</f>
        <v/>
      </c>
      <c r="M1068" s="16" t="str">
        <f>SUBSTITUTE(IFERROR(VLOOKUP($A1068,'Raw - F'!$B:$X,22,FALSE),""),0,"")</f>
        <v xml:space="preserve"> </v>
      </c>
      <c r="N1068" s="16" t="str">
        <f>SUBSTITUTE(IFERROR(VLOOKUP($A1068,'Raw - F'!$B:$X,8,FALSE),""),0,"")</f>
        <v/>
      </c>
      <c r="O1068" s="16" t="str">
        <f>SUBSTITUTE(IFERROR(VLOOKUP($A1068,'Raw - F'!$B:$AA,25,FALSE),""),0,"")</f>
        <v/>
      </c>
      <c r="P1068" s="16" t="str">
        <f>SUBSTITUTE(IFERROR(VLOOKUP($A1068,'Raw - F'!$B:$AA,21,FALSE),""),0,"")</f>
        <v/>
      </c>
    </row>
    <row r="1069" spans="1:16" x14ac:dyDescent="0.35">
      <c r="A1069">
        <v>1060</v>
      </c>
      <c r="B1069" s="9">
        <f>IFERROR(VLOOKUP($A1069,'Raw - F'!$B:$R,2,FALSE),"")</f>
        <v>44362</v>
      </c>
      <c r="C1069" s="2" t="str">
        <f>IFERROR(VLOOKUP($A1069,'Raw - F'!$B:$R,3,FALSE),"")</f>
        <v>BRIGHTON</v>
      </c>
      <c r="D1069" s="2" t="str">
        <f>IFERROR(VLOOKUP($A1069,'Raw - F'!$B:$R,6,FALSE),"")</f>
        <v>Hcap</v>
      </c>
      <c r="E1069" s="2" t="str">
        <f>SUBSTITUTE(IFERROR(VLOOKUP($A1069,'Raw - F'!$B:$O,9,FALSE),""),"0","")</f>
        <v>3yo+</v>
      </c>
      <c r="F1069" s="2" t="str">
        <f>SUBSTITUTE(IFERROR(VLOOKUP($A1069,'Raw - F'!$B:$O,7,FALSE),""),"0","")</f>
        <v>Open</v>
      </c>
      <c r="G1069" s="2">
        <f>IFERROR(IF(VLOOKUP($A1069,'Raw - F'!$B:$O,11,FALSE)&gt;1,VLOOKUP($A1069,'Raw - F'!$B:$O,11,FALSE),IF(VLOOKUP($A1069,'Raw - F'!$B:$M,12,FALSE)&lt;&gt;"",VLOOKUP($A1069,'Raw - F'!$B:$M,12,FALSE),"")),"")</f>
        <v>6</v>
      </c>
      <c r="H1069" s="4" t="str">
        <f>IFERROR(VLOOKUP($A1069,'Raw - F'!$B:$O,13,FALSE),"")</f>
        <v>46-65</v>
      </c>
      <c r="I1069" s="2" t="str">
        <f>IFERROR(VLOOKUP($A1069,'Raw - F'!$B:$O,10,FALSE),"")</f>
        <v>A</v>
      </c>
      <c r="J1069" s="2" t="str">
        <f>IFERROR(VLOOKUP($A1069,'Raw - F'!$B:$P,15,FALSE),"")</f>
        <v>5f</v>
      </c>
      <c r="K1069" s="16" t="str">
        <f>SUBSTITUTE(IFERROR(VLOOKUP($A1069,'Raw - F'!$B:$X,23,FALSE),""),0,"")</f>
        <v xml:space="preserve"> </v>
      </c>
      <c r="L1069" s="22" t="str">
        <f>IF(VLOOKUP($A1069,'Raw - F'!$B:$AA,24,FALSE)="","",VLOOKUP($A1069,'Raw - F'!$B:$AA,24,FALSE))</f>
        <v/>
      </c>
      <c r="M1069" s="16" t="str">
        <f>SUBSTITUTE(IFERROR(VLOOKUP($A1069,'Raw - F'!$B:$X,22,FALSE),""),0,"")</f>
        <v xml:space="preserve"> </v>
      </c>
      <c r="N1069" s="16" t="str">
        <f>SUBSTITUTE(IFERROR(VLOOKUP($A1069,'Raw - F'!$B:$X,8,FALSE),""),0,"")</f>
        <v/>
      </c>
      <c r="O1069" s="16" t="str">
        <f>SUBSTITUTE(IFERROR(VLOOKUP($A1069,'Raw - F'!$B:$AA,25,FALSE),""),0,"")</f>
        <v/>
      </c>
      <c r="P1069" s="16" t="str">
        <f>SUBSTITUTE(IFERROR(VLOOKUP($A1069,'Raw - F'!$B:$AA,21,FALSE),""),0,"")</f>
        <v/>
      </c>
    </row>
    <row r="1070" spans="1:16" x14ac:dyDescent="0.35">
      <c r="A1070">
        <v>1061</v>
      </c>
      <c r="B1070" s="9">
        <f>IFERROR(VLOOKUP($A1070,'Raw - F'!$B:$R,2,FALSE),"")</f>
        <v>44362</v>
      </c>
      <c r="C1070" s="2" t="str">
        <f>IFERROR(VLOOKUP($A1070,'Raw - F'!$B:$R,3,FALSE),"")</f>
        <v>BRIGHTON</v>
      </c>
      <c r="D1070" s="2" t="str">
        <f>IFERROR(VLOOKUP($A1070,'Raw - F'!$B:$R,6,FALSE),"")</f>
        <v>Hcap</v>
      </c>
      <c r="E1070" s="2" t="str">
        <f>SUBSTITUTE(IFERROR(VLOOKUP($A1070,'Raw - F'!$B:$O,9,FALSE),""),"0","")</f>
        <v>3yo</v>
      </c>
      <c r="F1070" s="2" t="str">
        <f>SUBSTITUTE(IFERROR(VLOOKUP($A1070,'Raw - F'!$B:$O,7,FALSE),""),"0","")</f>
        <v>Open</v>
      </c>
      <c r="G1070" s="2">
        <f>IFERROR(IF(VLOOKUP($A1070,'Raw - F'!$B:$O,11,FALSE)&gt;1,VLOOKUP($A1070,'Raw - F'!$B:$O,11,FALSE),IF(VLOOKUP($A1070,'Raw - F'!$B:$M,12,FALSE)&lt;&gt;"",VLOOKUP($A1070,'Raw - F'!$B:$M,12,FALSE),"")),"")</f>
        <v>6</v>
      </c>
      <c r="H1070" s="4" t="str">
        <f>IFERROR(VLOOKUP($A1070,'Raw - F'!$B:$O,13,FALSE),"")</f>
        <v>46-65</v>
      </c>
      <c r="I1070" s="2" t="str">
        <f>IFERROR(VLOOKUP($A1070,'Raw - F'!$B:$O,10,FALSE),"")</f>
        <v>A</v>
      </c>
      <c r="J1070" s="2" t="str">
        <f>IFERROR(VLOOKUP($A1070,'Raw - F'!$B:$P,15,FALSE),"")</f>
        <v>7f</v>
      </c>
      <c r="K1070" s="16" t="str">
        <f>SUBSTITUTE(IFERROR(VLOOKUP($A1070,'Raw - F'!$B:$X,23,FALSE),""),0,"")</f>
        <v xml:space="preserve"> </v>
      </c>
      <c r="L1070" s="22" t="str">
        <f>IF(VLOOKUP($A1070,'Raw - F'!$B:$AA,24,FALSE)="","",VLOOKUP($A1070,'Raw - F'!$B:$AA,24,FALSE))</f>
        <v/>
      </c>
      <c r="M1070" s="16" t="str">
        <f>SUBSTITUTE(IFERROR(VLOOKUP($A1070,'Raw - F'!$B:$X,22,FALSE),""),0,"")</f>
        <v xml:space="preserve"> </v>
      </c>
      <c r="N1070" s="16" t="str">
        <f>SUBSTITUTE(IFERROR(VLOOKUP($A1070,'Raw - F'!$B:$X,8,FALSE),""),0,"")</f>
        <v/>
      </c>
      <c r="O1070" s="16" t="str">
        <f>SUBSTITUTE(IFERROR(VLOOKUP($A1070,'Raw - F'!$B:$AA,25,FALSE),""),0,"")</f>
        <v/>
      </c>
      <c r="P1070" s="16" t="str">
        <f>SUBSTITUTE(IFERROR(VLOOKUP($A1070,'Raw - F'!$B:$AA,21,FALSE),""),0,"")</f>
        <v/>
      </c>
    </row>
    <row r="1071" spans="1:16" x14ac:dyDescent="0.35">
      <c r="A1071">
        <v>1062</v>
      </c>
      <c r="B1071" s="9">
        <f>IFERROR(VLOOKUP($A1071,'Raw - F'!$B:$R,2,FALSE),"")</f>
        <v>44362</v>
      </c>
      <c r="C1071" s="2" t="str">
        <f>IFERROR(VLOOKUP($A1071,'Raw - F'!$B:$R,3,FALSE),"")</f>
        <v>BRIGHTON</v>
      </c>
      <c r="D1071" s="2" t="str">
        <f>IFERROR(VLOOKUP($A1071,'Raw - F'!$B:$R,6,FALSE),"")</f>
        <v>Hcap</v>
      </c>
      <c r="E1071" s="2" t="str">
        <f>SUBSTITUTE(IFERROR(VLOOKUP($A1071,'Raw - F'!$B:$O,9,FALSE),""),"0","")</f>
        <v>3yo</v>
      </c>
      <c r="F1071" s="2" t="str">
        <f>SUBSTITUTE(IFERROR(VLOOKUP($A1071,'Raw - F'!$B:$O,7,FALSE),""),"0","")</f>
        <v>Open</v>
      </c>
      <c r="G1071" s="2">
        <f>IFERROR(IF(VLOOKUP($A1071,'Raw - F'!$B:$O,11,FALSE)&gt;1,VLOOKUP($A1071,'Raw - F'!$B:$O,11,FALSE),IF(VLOOKUP($A1071,'Raw - F'!$B:$M,12,FALSE)&lt;&gt;"",VLOOKUP($A1071,'Raw - F'!$B:$M,12,FALSE),"")),"")</f>
        <v>6</v>
      </c>
      <c r="H1071" s="4" t="str">
        <f>IFERROR(VLOOKUP($A1071,'Raw - F'!$B:$O,13,FALSE),"")</f>
        <v>46-60</v>
      </c>
      <c r="I1071" s="2" t="str">
        <f>IFERROR(VLOOKUP($A1071,'Raw - F'!$B:$O,10,FALSE),"")</f>
        <v>A</v>
      </c>
      <c r="J1071" s="2" t="str">
        <f>IFERROR(VLOOKUP($A1071,'Raw - F'!$B:$P,15,FALSE),"")</f>
        <v>1m 4f</v>
      </c>
      <c r="K1071" s="16" t="str">
        <f>SUBSTITUTE(IFERROR(VLOOKUP($A1071,'Raw - F'!$B:$X,23,FALSE),""),0,"")</f>
        <v xml:space="preserve"> </v>
      </c>
      <c r="L1071" s="22" t="str">
        <f>IF(VLOOKUP($A1071,'Raw - F'!$B:$AA,24,FALSE)="","",VLOOKUP($A1071,'Raw - F'!$B:$AA,24,FALSE))</f>
        <v/>
      </c>
      <c r="M1071" s="16" t="str">
        <f>SUBSTITUTE(IFERROR(VLOOKUP($A1071,'Raw - F'!$B:$X,22,FALSE),""),0,"")</f>
        <v xml:space="preserve"> </v>
      </c>
      <c r="N1071" s="16" t="str">
        <f>SUBSTITUTE(IFERROR(VLOOKUP($A1071,'Raw - F'!$B:$X,8,FALSE),""),0,"")</f>
        <v/>
      </c>
      <c r="O1071" s="16" t="str">
        <f>SUBSTITUTE(IFERROR(VLOOKUP($A1071,'Raw - F'!$B:$AA,25,FALSE),""),0,"")</f>
        <v/>
      </c>
      <c r="P1071" s="16" t="str">
        <f>SUBSTITUTE(IFERROR(VLOOKUP($A1071,'Raw - F'!$B:$AA,21,FALSE),""),0,"")</f>
        <v/>
      </c>
    </row>
    <row r="1072" spans="1:16" x14ac:dyDescent="0.35">
      <c r="A1072">
        <v>1063</v>
      </c>
      <c r="B1072" s="9">
        <f>IFERROR(VLOOKUP($A1072,'Raw - F'!$B:$R,2,FALSE),"")</f>
        <v>44362</v>
      </c>
      <c r="C1072" s="2" t="str">
        <f>IFERROR(VLOOKUP($A1072,'Raw - F'!$B:$R,3,FALSE),"")</f>
        <v>BRIGHTON</v>
      </c>
      <c r="D1072" s="2" t="str">
        <f>IFERROR(VLOOKUP($A1072,'Raw - F'!$B:$R,6,FALSE),"")</f>
        <v>Hcap</v>
      </c>
      <c r="E1072" s="2" t="str">
        <f>SUBSTITUTE(IFERROR(VLOOKUP($A1072,'Raw - F'!$B:$O,9,FALSE),""),"0","")</f>
        <v>4yo+</v>
      </c>
      <c r="F1072" s="2" t="str">
        <f>SUBSTITUTE(IFERROR(VLOOKUP($A1072,'Raw - F'!$B:$O,7,FALSE),""),"0","")</f>
        <v>Open</v>
      </c>
      <c r="G1072" s="2">
        <f>IFERROR(IF(VLOOKUP($A1072,'Raw - F'!$B:$O,11,FALSE)&gt;1,VLOOKUP($A1072,'Raw - F'!$B:$O,11,FALSE),IF(VLOOKUP($A1072,'Raw - F'!$B:$M,12,FALSE)&lt;&gt;"",VLOOKUP($A1072,'Raw - F'!$B:$M,12,FALSE),"")),"")</f>
        <v>6</v>
      </c>
      <c r="H1072" s="4" t="str">
        <f>IFERROR(VLOOKUP($A1072,'Raw - F'!$B:$O,13,FALSE),"")</f>
        <v>46-60</v>
      </c>
      <c r="I1072" s="2" t="str">
        <f>IFERROR(VLOOKUP($A1072,'Raw - F'!$B:$O,10,FALSE),"")</f>
        <v>A</v>
      </c>
      <c r="J1072" s="2" t="str">
        <f>IFERROR(VLOOKUP($A1072,'Raw - F'!$B:$P,15,FALSE),"")</f>
        <v>1m</v>
      </c>
      <c r="K1072" s="16" t="str">
        <f>SUBSTITUTE(IFERROR(VLOOKUP($A1072,'Raw - F'!$B:$X,23,FALSE),""),0,"")</f>
        <v xml:space="preserve"> </v>
      </c>
      <c r="L1072" s="22" t="str">
        <f>IF(VLOOKUP($A1072,'Raw - F'!$B:$AA,24,FALSE)="","",VLOOKUP($A1072,'Raw - F'!$B:$AA,24,FALSE))</f>
        <v/>
      </c>
      <c r="M1072" s="16" t="str">
        <f>SUBSTITUTE(IFERROR(VLOOKUP($A1072,'Raw - F'!$B:$X,22,FALSE),""),0,"")</f>
        <v xml:space="preserve"> </v>
      </c>
      <c r="N1072" s="16" t="str">
        <f>SUBSTITUTE(IFERROR(VLOOKUP($A1072,'Raw - F'!$B:$X,8,FALSE),""),0,"")</f>
        <v/>
      </c>
      <c r="O1072" s="16" t="str">
        <f>SUBSTITUTE(IFERROR(VLOOKUP($A1072,'Raw - F'!$B:$AA,25,FALSE),""),0,"")</f>
        <v/>
      </c>
      <c r="P1072" s="16" t="str">
        <f>SUBSTITUTE(IFERROR(VLOOKUP($A1072,'Raw - F'!$B:$AA,21,FALSE),""),0,"")</f>
        <v/>
      </c>
    </row>
    <row r="1073" spans="1:16" x14ac:dyDescent="0.35">
      <c r="A1073">
        <v>1064</v>
      </c>
      <c r="B1073" s="9">
        <f>IFERROR(VLOOKUP($A1073,'Raw - F'!$B:$R,2,FALSE),"")</f>
        <v>44362</v>
      </c>
      <c r="C1073" s="2" t="str">
        <f>IFERROR(VLOOKUP($A1073,'Raw - F'!$B:$R,3,FALSE),"")</f>
        <v>THIRSK</v>
      </c>
      <c r="D1073" s="2" t="str">
        <f>IFERROR(VLOOKUP($A1073,'Raw - F'!$B:$R,6,FALSE),"")</f>
        <v>Hcap</v>
      </c>
      <c r="E1073" s="2" t="str">
        <f>SUBSTITUTE(IFERROR(VLOOKUP($A1073,'Raw - F'!$B:$O,9,FALSE),""),"0","")</f>
        <v>4yo+</v>
      </c>
      <c r="F1073" s="2" t="str">
        <f>SUBSTITUTE(IFERROR(VLOOKUP($A1073,'Raw - F'!$B:$O,7,FALSE),""),"0","")</f>
        <v>Open</v>
      </c>
      <c r="G1073" s="2">
        <f>IFERROR(IF(VLOOKUP($A1073,'Raw - F'!$B:$O,11,FALSE)&gt;1,VLOOKUP($A1073,'Raw - F'!$B:$O,11,FALSE),IF(VLOOKUP($A1073,'Raw - F'!$B:$M,12,FALSE)&lt;&gt;"",VLOOKUP($A1073,'Raw - F'!$B:$M,12,FALSE),"")),"")</f>
        <v>4</v>
      </c>
      <c r="H1073" s="4" t="str">
        <f>IFERROR(VLOOKUP($A1073,'Raw - F'!$B:$O,13,FALSE),"")</f>
        <v>61-80</v>
      </c>
      <c r="I1073" s="2" t="str">
        <f>IFERROR(VLOOKUP($A1073,'Raw - F'!$B:$O,10,FALSE),"")</f>
        <v>A</v>
      </c>
      <c r="J1073" s="2" t="str">
        <f>IFERROR(VLOOKUP($A1073,'Raw - F'!$B:$P,15,FALSE),"")</f>
        <v>1m 4f</v>
      </c>
      <c r="K1073" s="16" t="str">
        <f>SUBSTITUTE(IFERROR(VLOOKUP($A1073,'Raw - F'!$B:$X,23,FALSE),""),0,"")</f>
        <v xml:space="preserve"> </v>
      </c>
      <c r="L1073" s="22" t="str">
        <f>IF(VLOOKUP($A1073,'Raw - F'!$B:$AA,24,FALSE)="","",VLOOKUP($A1073,'Raw - F'!$B:$AA,24,FALSE))</f>
        <v/>
      </c>
      <c r="M1073" s="16" t="str">
        <f>SUBSTITUTE(IFERROR(VLOOKUP($A1073,'Raw - F'!$B:$X,22,FALSE),""),0,"")</f>
        <v xml:space="preserve"> </v>
      </c>
      <c r="N1073" s="16" t="str">
        <f>SUBSTITUTE(IFERROR(VLOOKUP($A1073,'Raw - F'!$B:$X,8,FALSE),""),0,"")</f>
        <v/>
      </c>
      <c r="O1073" s="16" t="str">
        <f>SUBSTITUTE(IFERROR(VLOOKUP($A1073,'Raw - F'!$B:$AA,25,FALSE),""),0,"")</f>
        <v/>
      </c>
      <c r="P1073" s="16" t="str">
        <f>SUBSTITUTE(IFERROR(VLOOKUP($A1073,'Raw - F'!$B:$AA,21,FALSE),""),0,"")</f>
        <v/>
      </c>
    </row>
    <row r="1074" spans="1:16" x14ac:dyDescent="0.35">
      <c r="A1074">
        <v>1065</v>
      </c>
      <c r="B1074" s="9">
        <f>IFERROR(VLOOKUP($A1074,'Raw - F'!$B:$R,2,FALSE),"")</f>
        <v>44362</v>
      </c>
      <c r="C1074" s="2" t="str">
        <f>IFERROR(VLOOKUP($A1074,'Raw - F'!$B:$R,3,FALSE),"")</f>
        <v>THIRSK</v>
      </c>
      <c r="D1074" s="2" t="str">
        <f>IFERROR(VLOOKUP($A1074,'Raw - F'!$B:$R,6,FALSE),"")</f>
        <v>Hcap</v>
      </c>
      <c r="E1074" s="2" t="str">
        <f>SUBSTITUTE(IFERROR(VLOOKUP($A1074,'Raw - F'!$B:$O,9,FALSE),""),"0","")</f>
        <v>3yo+</v>
      </c>
      <c r="F1074" s="2" t="str">
        <f>SUBSTITUTE(IFERROR(VLOOKUP($A1074,'Raw - F'!$B:$O,7,FALSE),""),"0","")</f>
        <v>Open</v>
      </c>
      <c r="G1074" s="2">
        <f>IFERROR(IF(VLOOKUP($A1074,'Raw - F'!$B:$O,11,FALSE)&gt;1,VLOOKUP($A1074,'Raw - F'!$B:$O,11,FALSE),IF(VLOOKUP($A1074,'Raw - F'!$B:$M,12,FALSE)&lt;&gt;"",VLOOKUP($A1074,'Raw - F'!$B:$M,12,FALSE),"")),"")</f>
        <v>4</v>
      </c>
      <c r="H1074" s="4" t="str">
        <f>IFERROR(VLOOKUP($A1074,'Raw - F'!$B:$O,13,FALSE),"")</f>
        <v>61-80</v>
      </c>
      <c r="I1074" s="2" t="str">
        <f>IFERROR(VLOOKUP($A1074,'Raw - F'!$B:$O,10,FALSE),"")</f>
        <v>A</v>
      </c>
      <c r="J1074" s="2" t="str">
        <f>IFERROR(VLOOKUP($A1074,'Raw - F'!$B:$P,15,FALSE),"")</f>
        <v>6f</v>
      </c>
      <c r="K1074" s="16" t="str">
        <f>SUBSTITUTE(IFERROR(VLOOKUP($A1074,'Raw - F'!$B:$X,23,FALSE),""),0,"")</f>
        <v xml:space="preserve"> </v>
      </c>
      <c r="L1074" s="22" t="str">
        <f>IF(VLOOKUP($A1074,'Raw - F'!$B:$AA,24,FALSE)="","",VLOOKUP($A1074,'Raw - F'!$B:$AA,24,FALSE))</f>
        <v/>
      </c>
      <c r="M1074" s="16" t="str">
        <f>SUBSTITUTE(IFERROR(VLOOKUP($A1074,'Raw - F'!$B:$X,22,FALSE),""),0,"")</f>
        <v xml:space="preserve"> </v>
      </c>
      <c r="N1074" s="16" t="str">
        <f>SUBSTITUTE(IFERROR(VLOOKUP($A1074,'Raw - F'!$B:$X,8,FALSE),""),0,"")</f>
        <v/>
      </c>
      <c r="O1074" s="16" t="str">
        <f>SUBSTITUTE(IFERROR(VLOOKUP($A1074,'Raw - F'!$B:$AA,25,FALSE),""),0,"")</f>
        <v/>
      </c>
      <c r="P1074" s="16" t="str">
        <f>SUBSTITUTE(IFERROR(VLOOKUP($A1074,'Raw - F'!$B:$AA,21,FALSE),""),0,"")</f>
        <v/>
      </c>
    </row>
    <row r="1075" spans="1:16" x14ac:dyDescent="0.35">
      <c r="A1075">
        <v>1066</v>
      </c>
      <c r="B1075" s="9">
        <f>IFERROR(VLOOKUP($A1075,'Raw - F'!$B:$R,2,FALSE),"")</f>
        <v>44362</v>
      </c>
      <c r="C1075" s="2" t="str">
        <f>IFERROR(VLOOKUP($A1075,'Raw - F'!$B:$R,3,FALSE),"")</f>
        <v>THIRSK</v>
      </c>
      <c r="D1075" s="2" t="str">
        <f>IFERROR(VLOOKUP($A1075,'Raw - F'!$B:$R,6,FALSE),"")</f>
        <v>WFA</v>
      </c>
      <c r="E1075" s="2" t="str">
        <f>SUBSTITUTE(IFERROR(VLOOKUP($A1075,'Raw - F'!$B:$O,9,FALSE),""),"0","")</f>
        <v>3yo+</v>
      </c>
      <c r="F1075" s="2" t="str">
        <f>SUBSTITUTE(IFERROR(VLOOKUP($A1075,'Raw - F'!$B:$O,7,FALSE),""),"0","")</f>
        <v>Nov</v>
      </c>
      <c r="G1075" s="2">
        <f>IFERROR(IF(VLOOKUP($A1075,'Raw - F'!$B:$O,11,FALSE)&gt;1,VLOOKUP($A1075,'Raw - F'!$B:$O,11,FALSE),IF(VLOOKUP($A1075,'Raw - F'!$B:$M,12,FALSE)&lt;&gt;"",VLOOKUP($A1075,'Raw - F'!$B:$M,12,FALSE),"")),"")</f>
        <v>5</v>
      </c>
      <c r="H1075" s="4" t="str">
        <f>IFERROR(VLOOKUP($A1075,'Raw - F'!$B:$O,13,FALSE),"")</f>
        <v>Open</v>
      </c>
      <c r="I1075" s="2" t="str">
        <f>IFERROR(VLOOKUP($A1075,'Raw - F'!$B:$O,10,FALSE),"")</f>
        <v>A</v>
      </c>
      <c r="J1075" s="2" t="str">
        <f>IFERROR(VLOOKUP($A1075,'Raw - F'!$B:$P,15,FALSE),"")</f>
        <v>1m</v>
      </c>
      <c r="K1075" s="16" t="str">
        <f>SUBSTITUTE(IFERROR(VLOOKUP($A1075,'Raw - F'!$B:$X,23,FALSE),""),0,"")</f>
        <v xml:space="preserve"> </v>
      </c>
      <c r="L1075" s="22" t="str">
        <f>IF(VLOOKUP($A1075,'Raw - F'!$B:$AA,24,FALSE)="","",VLOOKUP($A1075,'Raw - F'!$B:$AA,24,FALSE))</f>
        <v/>
      </c>
      <c r="M1075" s="16" t="str">
        <f>SUBSTITUTE(IFERROR(VLOOKUP($A1075,'Raw - F'!$B:$X,22,FALSE),""),0,"")</f>
        <v xml:space="preserve"> </v>
      </c>
      <c r="N1075" s="16" t="str">
        <f>SUBSTITUTE(IFERROR(VLOOKUP($A1075,'Raw - F'!$B:$X,8,FALSE),""),0,"")</f>
        <v/>
      </c>
      <c r="O1075" s="16" t="str">
        <f>SUBSTITUTE(IFERROR(VLOOKUP($A1075,'Raw - F'!$B:$AA,25,FALSE),""),0,"")</f>
        <v>EBF</v>
      </c>
      <c r="P1075" s="16" t="str">
        <f>SUBSTITUTE(IFERROR(VLOOKUP($A1075,'Raw - F'!$B:$AA,21,FALSE),""),0,"")</f>
        <v/>
      </c>
    </row>
    <row r="1076" spans="1:16" x14ac:dyDescent="0.35">
      <c r="A1076">
        <v>1067</v>
      </c>
      <c r="B1076" s="9">
        <f>IFERROR(VLOOKUP($A1076,'Raw - F'!$B:$R,2,FALSE),"")</f>
        <v>44362</v>
      </c>
      <c r="C1076" s="2" t="str">
        <f>IFERROR(VLOOKUP($A1076,'Raw - F'!$B:$R,3,FALSE),"")</f>
        <v>THIRSK</v>
      </c>
      <c r="D1076" s="2" t="str">
        <f>IFERROR(VLOOKUP($A1076,'Raw - F'!$B:$R,6,FALSE),"")</f>
        <v>WFA</v>
      </c>
      <c r="E1076" s="2" t="str">
        <f>SUBSTITUTE(IFERROR(VLOOKUP($A1076,'Raw - F'!$B:$O,9,FALSE),""),"0","")</f>
        <v>3yo+</v>
      </c>
      <c r="F1076" s="2" t="str">
        <f>SUBSTITUTE(IFERROR(VLOOKUP($A1076,'Raw - F'!$B:$O,7,FALSE),""),"0","")</f>
        <v>Nov</v>
      </c>
      <c r="G1076" s="2">
        <f>IFERROR(IF(VLOOKUP($A1076,'Raw - F'!$B:$O,11,FALSE)&gt;1,VLOOKUP($A1076,'Raw - F'!$B:$O,11,FALSE),IF(VLOOKUP($A1076,'Raw - F'!$B:$M,12,FALSE)&lt;&gt;"",VLOOKUP($A1076,'Raw - F'!$B:$M,12,FALSE),"")),"")</f>
        <v>5</v>
      </c>
      <c r="H1076" s="4" t="str">
        <f>IFERROR(VLOOKUP($A1076,'Raw - F'!$B:$O,13,FALSE),"")</f>
        <v>Open</v>
      </c>
      <c r="I1076" s="2" t="str">
        <f>IFERROR(VLOOKUP($A1076,'Raw - F'!$B:$O,10,FALSE),"")</f>
        <v>A</v>
      </c>
      <c r="J1076" s="2" t="str">
        <f>IFERROR(VLOOKUP($A1076,'Raw - F'!$B:$P,15,FALSE),"")</f>
        <v>7f</v>
      </c>
      <c r="K1076" s="16" t="str">
        <f>SUBSTITUTE(IFERROR(VLOOKUP($A1076,'Raw - F'!$B:$X,23,FALSE),""),0,"")</f>
        <v xml:space="preserve"> </v>
      </c>
      <c r="L1076" s="22" t="str">
        <f>IF(VLOOKUP($A1076,'Raw - F'!$B:$AA,24,FALSE)="","",VLOOKUP($A1076,'Raw - F'!$B:$AA,24,FALSE))</f>
        <v/>
      </c>
      <c r="M1076" s="16" t="str">
        <f>SUBSTITUTE(IFERROR(VLOOKUP($A1076,'Raw - F'!$B:$X,22,FALSE),""),0,"")</f>
        <v xml:space="preserve"> </v>
      </c>
      <c r="N1076" s="16" t="str">
        <f>SUBSTITUTE(IFERROR(VLOOKUP($A1076,'Raw - F'!$B:$X,8,FALSE),""),0,"")</f>
        <v/>
      </c>
      <c r="O1076" s="16" t="str">
        <f>SUBSTITUTE(IFERROR(VLOOKUP($A1076,'Raw - F'!$B:$AA,25,FALSE),""),0,"")</f>
        <v>EBF</v>
      </c>
      <c r="P1076" s="16" t="str">
        <f>SUBSTITUTE(IFERROR(VLOOKUP($A1076,'Raw - F'!$B:$AA,21,FALSE),""),0,"")</f>
        <v/>
      </c>
    </row>
    <row r="1077" spans="1:16" x14ac:dyDescent="0.35">
      <c r="A1077">
        <v>1068</v>
      </c>
      <c r="B1077" s="9">
        <f>IFERROR(VLOOKUP($A1077,'Raw - F'!$B:$R,2,FALSE),"")</f>
        <v>44362</v>
      </c>
      <c r="C1077" s="2" t="str">
        <f>IFERROR(VLOOKUP($A1077,'Raw - F'!$B:$R,3,FALSE),"")</f>
        <v>THIRSK</v>
      </c>
      <c r="D1077" s="2" t="str">
        <f>IFERROR(VLOOKUP($A1077,'Raw - F'!$B:$R,6,FALSE),"")</f>
        <v>WFA</v>
      </c>
      <c r="E1077" s="2" t="str">
        <f>SUBSTITUTE(IFERROR(VLOOKUP($A1077,'Raw - F'!$B:$O,9,FALSE),""),"0","")</f>
        <v>2yo</v>
      </c>
      <c r="F1077" s="2" t="str">
        <f>SUBSTITUTE(IFERROR(VLOOKUP($A1077,'Raw - F'!$B:$O,7,FALSE),""),"0","")</f>
        <v>Nov</v>
      </c>
      <c r="G1077" s="2">
        <f>IFERROR(IF(VLOOKUP($A1077,'Raw - F'!$B:$O,11,FALSE)&gt;1,VLOOKUP($A1077,'Raw - F'!$B:$O,11,FALSE),IF(VLOOKUP($A1077,'Raw - F'!$B:$M,12,FALSE)&lt;&gt;"",VLOOKUP($A1077,'Raw - F'!$B:$M,12,FALSE),"")),"")</f>
        <v>5</v>
      </c>
      <c r="H1077" s="4" t="str">
        <f>IFERROR(VLOOKUP($A1077,'Raw - F'!$B:$O,13,FALSE),"")</f>
        <v>Open</v>
      </c>
      <c r="I1077" s="2" t="str">
        <f>IFERROR(VLOOKUP($A1077,'Raw - F'!$B:$O,10,FALSE),"")</f>
        <v>F</v>
      </c>
      <c r="J1077" s="2" t="str">
        <f>IFERROR(VLOOKUP($A1077,'Raw - F'!$B:$P,15,FALSE),"")</f>
        <v>6f</v>
      </c>
      <c r="K1077" s="16" t="str">
        <f>SUBSTITUTE(IFERROR(VLOOKUP($A1077,'Raw - F'!$B:$X,23,FALSE),""),0,"")</f>
        <v xml:space="preserve"> </v>
      </c>
      <c r="L1077" s="22" t="str">
        <f>IF(VLOOKUP($A1077,'Raw - F'!$B:$AA,24,FALSE)="","",VLOOKUP($A1077,'Raw - F'!$B:$AA,24,FALSE))</f>
        <v/>
      </c>
      <c r="M1077" s="16" t="str">
        <f>SUBSTITUTE(IFERROR(VLOOKUP($A1077,'Raw - F'!$B:$X,22,FALSE),""),0,"")</f>
        <v xml:space="preserve"> </v>
      </c>
      <c r="N1077" s="16" t="str">
        <f>SUBSTITUTE(IFERROR(VLOOKUP($A1077,'Raw - F'!$B:$X,8,FALSE),""),0,"")</f>
        <v/>
      </c>
      <c r="O1077" s="16" t="str">
        <f>SUBSTITUTE(IFERROR(VLOOKUP($A1077,'Raw - F'!$B:$AA,25,FALSE),""),0,"")</f>
        <v>EBF</v>
      </c>
      <c r="P1077" s="16" t="str">
        <f>SUBSTITUTE(IFERROR(VLOOKUP($A1077,'Raw - F'!$B:$AA,21,FALSE),""),0,"")</f>
        <v/>
      </c>
    </row>
    <row r="1078" spans="1:16" x14ac:dyDescent="0.35">
      <c r="A1078">
        <v>1069</v>
      </c>
      <c r="B1078" s="9">
        <f>IFERROR(VLOOKUP($A1078,'Raw - F'!$B:$R,2,FALSE),"")</f>
        <v>44362</v>
      </c>
      <c r="C1078" s="2" t="str">
        <f>IFERROR(VLOOKUP($A1078,'Raw - F'!$B:$R,3,FALSE),"")</f>
        <v>THIRSK</v>
      </c>
      <c r="D1078" s="2" t="str">
        <f>IFERROR(VLOOKUP($A1078,'Raw - F'!$B:$R,6,FALSE),"")</f>
        <v>Hcap</v>
      </c>
      <c r="E1078" s="2" t="str">
        <f>SUBSTITUTE(IFERROR(VLOOKUP($A1078,'Raw - F'!$B:$O,9,FALSE),""),"0","")</f>
        <v>3yo+</v>
      </c>
      <c r="F1078" s="2" t="str">
        <f>SUBSTITUTE(IFERROR(VLOOKUP($A1078,'Raw - F'!$B:$O,7,FALSE),""),"0","")</f>
        <v>Open</v>
      </c>
      <c r="G1078" s="2">
        <f>IFERROR(IF(VLOOKUP($A1078,'Raw - F'!$B:$O,11,FALSE)&gt;1,VLOOKUP($A1078,'Raw - F'!$B:$O,11,FALSE),IF(VLOOKUP($A1078,'Raw - F'!$B:$M,12,FALSE)&lt;&gt;"",VLOOKUP($A1078,'Raw - F'!$B:$M,12,FALSE),"")),"")</f>
        <v>4</v>
      </c>
      <c r="H1078" s="4" t="str">
        <f>IFERROR(VLOOKUP($A1078,'Raw - F'!$B:$O,13,FALSE),"")</f>
        <v>61-80</v>
      </c>
      <c r="I1078" s="2" t="str">
        <f>IFERROR(VLOOKUP($A1078,'Raw - F'!$B:$O,10,FALSE),"")</f>
        <v>A</v>
      </c>
      <c r="J1078" s="2" t="str">
        <f>IFERROR(VLOOKUP($A1078,'Raw - F'!$B:$P,15,FALSE),"")</f>
        <v>7f</v>
      </c>
      <c r="K1078" s="16" t="str">
        <f>SUBSTITUTE(IFERROR(VLOOKUP($A1078,'Raw - F'!$B:$X,23,FALSE),""),0,"")</f>
        <v xml:space="preserve"> </v>
      </c>
      <c r="L1078" s="22" t="str">
        <f>IF(VLOOKUP($A1078,'Raw - F'!$B:$AA,24,FALSE)="","",VLOOKUP($A1078,'Raw - F'!$B:$AA,24,FALSE))</f>
        <v/>
      </c>
      <c r="M1078" s="16" t="str">
        <f>SUBSTITUTE(IFERROR(VLOOKUP($A1078,'Raw - F'!$B:$X,22,FALSE),""),0,"")</f>
        <v xml:space="preserve"> </v>
      </c>
      <c r="N1078" s="16" t="str">
        <f>SUBSTITUTE(IFERROR(VLOOKUP($A1078,'Raw - F'!$B:$X,8,FALSE),""),0,"")</f>
        <v/>
      </c>
      <c r="O1078" s="16" t="str">
        <f>SUBSTITUTE(IFERROR(VLOOKUP($A1078,'Raw - F'!$B:$AA,25,FALSE),""),0,"")</f>
        <v/>
      </c>
      <c r="P1078" s="16" t="str">
        <f>SUBSTITUTE(IFERROR(VLOOKUP($A1078,'Raw - F'!$B:$AA,21,FALSE),""),0,"")</f>
        <v/>
      </c>
    </row>
    <row r="1079" spans="1:16" x14ac:dyDescent="0.35">
      <c r="A1079">
        <v>1070</v>
      </c>
      <c r="B1079" s="9">
        <f>IFERROR(VLOOKUP($A1079,'Raw - F'!$B:$R,2,FALSE),"")</f>
        <v>44362</v>
      </c>
      <c r="C1079" s="2" t="str">
        <f>IFERROR(VLOOKUP($A1079,'Raw - F'!$B:$R,3,FALSE),"")</f>
        <v>THIRSK</v>
      </c>
      <c r="D1079" s="2" t="str">
        <f>IFERROR(VLOOKUP($A1079,'Raw - F'!$B:$R,6,FALSE),"")</f>
        <v>Hcap</v>
      </c>
      <c r="E1079" s="2" t="str">
        <f>SUBSTITUTE(IFERROR(VLOOKUP($A1079,'Raw - F'!$B:$O,9,FALSE),""),"0","")</f>
        <v>3yo+</v>
      </c>
      <c r="F1079" s="2" t="str">
        <f>SUBSTITUTE(IFERROR(VLOOKUP($A1079,'Raw - F'!$B:$O,7,FALSE),""),"0","")</f>
        <v>Open</v>
      </c>
      <c r="G1079" s="2">
        <f>IFERROR(IF(VLOOKUP($A1079,'Raw - F'!$B:$O,11,FALSE)&gt;1,VLOOKUP($A1079,'Raw - F'!$B:$O,11,FALSE),IF(VLOOKUP($A1079,'Raw - F'!$B:$M,12,FALSE)&lt;&gt;"",VLOOKUP($A1079,'Raw - F'!$B:$M,12,FALSE),"")),"")</f>
        <v>6</v>
      </c>
      <c r="H1079" s="4" t="str">
        <f>IFERROR(VLOOKUP($A1079,'Raw - F'!$B:$O,13,FALSE),"")</f>
        <v>46-65</v>
      </c>
      <c r="I1079" s="2" t="str">
        <f>IFERROR(VLOOKUP($A1079,'Raw - F'!$B:$O,10,FALSE),"")</f>
        <v>A</v>
      </c>
      <c r="J1079" s="2" t="str">
        <f>IFERROR(VLOOKUP($A1079,'Raw - F'!$B:$P,15,FALSE),"")</f>
        <v>5f</v>
      </c>
      <c r="K1079" s="16" t="str">
        <f>SUBSTITUTE(IFERROR(VLOOKUP($A1079,'Raw - F'!$B:$X,23,FALSE),""),0,"")</f>
        <v xml:space="preserve"> </v>
      </c>
      <c r="L1079" s="22" t="str">
        <f>IF(VLOOKUP($A1079,'Raw - F'!$B:$AA,24,FALSE)="","",VLOOKUP($A1079,'Raw - F'!$B:$AA,24,FALSE))</f>
        <v/>
      </c>
      <c r="M1079" s="16" t="str">
        <f>SUBSTITUTE(IFERROR(VLOOKUP($A1079,'Raw - F'!$B:$X,22,FALSE),""),0,"")</f>
        <v xml:space="preserve"> </v>
      </c>
      <c r="N1079" s="16" t="str">
        <f>SUBSTITUTE(IFERROR(VLOOKUP($A1079,'Raw - F'!$B:$X,8,FALSE),""),0,"")</f>
        <v/>
      </c>
      <c r="O1079" s="16" t="str">
        <f>SUBSTITUTE(IFERROR(VLOOKUP($A1079,'Raw - F'!$B:$AA,25,FALSE),""),0,"")</f>
        <v/>
      </c>
      <c r="P1079" s="16" t="str">
        <f>SUBSTITUTE(IFERROR(VLOOKUP($A1079,'Raw - F'!$B:$AA,21,FALSE),""),0,"")</f>
        <v/>
      </c>
    </row>
    <row r="1080" spans="1:16" x14ac:dyDescent="0.35">
      <c r="A1080">
        <v>1071</v>
      </c>
      <c r="B1080" s="9">
        <f>IFERROR(VLOOKUP($A1080,'Raw - F'!$B:$R,2,FALSE),"")</f>
        <v>44363</v>
      </c>
      <c r="C1080" s="2" t="str">
        <f>IFERROR(VLOOKUP($A1080,'Raw - F'!$B:$R,3,FALSE),"")</f>
        <v>ASCOT</v>
      </c>
      <c r="D1080" s="2" t="str">
        <f>IFERROR(VLOOKUP($A1080,'Raw - F'!$B:$R,6,FALSE),"")</f>
        <v>Hcap</v>
      </c>
      <c r="E1080" s="2" t="str">
        <f>SUBSTITUTE(IFERROR(VLOOKUP($A1080,'Raw - F'!$B:$O,9,FALSE),""),"0","")</f>
        <v>4yo+</v>
      </c>
      <c r="F1080" s="2" t="str">
        <f>SUBSTITUTE(IFERROR(VLOOKUP($A1080,'Raw - F'!$B:$O,7,FALSE),""),"0","")</f>
        <v>Open</v>
      </c>
      <c r="G1080" s="2">
        <f>IFERROR(IF(VLOOKUP($A1080,'Raw - F'!$B:$O,11,FALSE)&gt;1,VLOOKUP($A1080,'Raw - F'!$B:$O,11,FALSE),IF(VLOOKUP($A1080,'Raw - F'!$B:$M,12,FALSE)&lt;&gt;"",VLOOKUP($A1080,'Raw - F'!$B:$M,12,FALSE),"")),"")</f>
        <v>2</v>
      </c>
      <c r="H1080" s="4" t="str">
        <f>IFERROR(VLOOKUP($A1080,'Raw - F'!$B:$O,13,FALSE),"")</f>
        <v>0-105</v>
      </c>
      <c r="I1080" s="2" t="str">
        <f>IFERROR(VLOOKUP($A1080,'Raw - F'!$B:$O,10,FALSE),"")</f>
        <v>F</v>
      </c>
      <c r="J1080" s="2" t="str">
        <f>IFERROR(VLOOKUP($A1080,'Raw - F'!$B:$P,15,FALSE),"")</f>
        <v>1m</v>
      </c>
      <c r="K1080" s="16" t="str">
        <f>SUBSTITUTE(IFERROR(VLOOKUP($A1080,'Raw - F'!$B:$X,23,FALSE),""),0,"")</f>
        <v/>
      </c>
      <c r="L1080" s="22" t="str">
        <f>IF(VLOOKUP($A1080,'Raw - F'!$B:$AA,24,FALSE)="","",VLOOKUP($A1080,'Raw - F'!$B:$AA,24,FALSE))</f>
        <v/>
      </c>
      <c r="M1080" s="16" t="str">
        <f>SUBSTITUTE(IFERROR(VLOOKUP($A1080,'Raw - F'!$B:$X,22,FALSE),""),0,"")</f>
        <v/>
      </c>
      <c r="N1080" s="16" t="str">
        <f>SUBSTITUTE(IFERROR(VLOOKUP($A1080,'Raw - F'!$B:$X,8,FALSE),""),0,"")</f>
        <v/>
      </c>
      <c r="O1080" s="16" t="str">
        <f>SUBSTITUTE(IFERROR(VLOOKUP($A1080,'Raw - F'!$B:$AA,25,FALSE),""),0,"")</f>
        <v/>
      </c>
      <c r="P1080" s="16" t="str">
        <f>SUBSTITUTE(IFERROR(VLOOKUP($A1080,'Raw - F'!$B:$AA,21,FALSE),""),0,"")</f>
        <v/>
      </c>
    </row>
    <row r="1081" spans="1:16" x14ac:dyDescent="0.35">
      <c r="A1081">
        <v>1072</v>
      </c>
      <c r="B1081" s="9">
        <f>IFERROR(VLOOKUP($A1081,'Raw - F'!$B:$R,2,FALSE),"")</f>
        <v>44363</v>
      </c>
      <c r="C1081" s="2" t="str">
        <f>IFERROR(VLOOKUP($A1081,'Raw - F'!$B:$R,3,FALSE),"")</f>
        <v>ASCOT</v>
      </c>
      <c r="D1081" s="2" t="str">
        <f>IFERROR(VLOOKUP($A1081,'Raw - F'!$B:$R,6,FALSE),"")</f>
        <v>WFA</v>
      </c>
      <c r="E1081" s="2" t="str">
        <f>SUBSTITUTE(IFERROR(VLOOKUP($A1081,'Raw - F'!$B:$O,9,FALSE),""),"0","")</f>
        <v>4yo+</v>
      </c>
      <c r="F1081" s="2" t="str">
        <f>SUBSTITUTE(IFERROR(VLOOKUP($A1081,'Raw - F'!$B:$O,7,FALSE),""),"0","")</f>
        <v>Open</v>
      </c>
      <c r="G1081" s="2" t="str">
        <f>IFERROR(IF(VLOOKUP($A1081,'Raw - F'!$B:$O,11,FALSE)&gt;1,VLOOKUP($A1081,'Raw - F'!$B:$O,11,FALSE),IF(VLOOKUP($A1081,'Raw - F'!$B:$M,12,FALSE)&lt;&gt;"",VLOOKUP($A1081,'Raw - F'!$B:$M,12,FALSE),"")),"")</f>
        <v>1(G1)</v>
      </c>
      <c r="H1081" s="4" t="str">
        <f>IFERROR(VLOOKUP($A1081,'Raw - F'!$B:$O,13,FALSE),"")</f>
        <v>Open</v>
      </c>
      <c r="I1081" s="2" t="str">
        <f>IFERROR(VLOOKUP($A1081,'Raw - F'!$B:$O,10,FALSE),"")</f>
        <v>A</v>
      </c>
      <c r="J1081" s="2" t="str">
        <f>IFERROR(VLOOKUP($A1081,'Raw - F'!$B:$P,15,FALSE),"")</f>
        <v>1m 2f</v>
      </c>
      <c r="K1081" s="16" t="str">
        <f>SUBSTITUTE(IFERROR(VLOOKUP($A1081,'Raw - F'!$B:$X,23,FALSE),""),0,"")</f>
        <v xml:space="preserve"> </v>
      </c>
      <c r="L1081" s="22" t="str">
        <f>IF(VLOOKUP($A1081,'Raw - F'!$B:$AA,24,FALSE)="","",VLOOKUP($A1081,'Raw - F'!$B:$AA,24,FALSE))</f>
        <v/>
      </c>
      <c r="M1081" s="16" t="str">
        <f>SUBSTITUTE(IFERROR(VLOOKUP($A1081,'Raw - F'!$B:$X,22,FALSE),""),0,"")</f>
        <v xml:space="preserve"> </v>
      </c>
      <c r="N1081" s="16" t="str">
        <f>SUBSTITUTE(IFERROR(VLOOKUP($A1081,'Raw - F'!$B:$X,8,FALSE),""),0,"")</f>
        <v/>
      </c>
      <c r="O1081" s="16" t="str">
        <f>SUBSTITUTE(IFERROR(VLOOKUP($A1081,'Raw - F'!$B:$AA,25,FALSE),""),0,"")</f>
        <v/>
      </c>
      <c r="P1081" s="16" t="str">
        <f>SUBSTITUTE(IFERROR(VLOOKUP($A1081,'Raw - F'!$B:$AA,21,FALSE),""),0,"")</f>
        <v/>
      </c>
    </row>
    <row r="1082" spans="1:16" x14ac:dyDescent="0.35">
      <c r="A1082">
        <v>1073</v>
      </c>
      <c r="B1082" s="9">
        <f>IFERROR(VLOOKUP($A1082,'Raw - F'!$B:$R,2,FALSE),"")</f>
        <v>44363</v>
      </c>
      <c r="C1082" s="2" t="str">
        <f>IFERROR(VLOOKUP($A1082,'Raw - F'!$B:$R,3,FALSE),"")</f>
        <v>ASCOT</v>
      </c>
      <c r="D1082" s="2" t="str">
        <f>IFERROR(VLOOKUP($A1082,'Raw - F'!$B:$R,6,FALSE),"")</f>
        <v>WFA</v>
      </c>
      <c r="E1082" s="2" t="str">
        <f>SUBSTITUTE(IFERROR(VLOOKUP($A1082,'Raw - F'!$B:$O,9,FALSE),""),"0","")</f>
        <v>3yo</v>
      </c>
      <c r="F1082" s="2" t="str">
        <f>SUBSTITUTE(IFERROR(VLOOKUP($A1082,'Raw - F'!$B:$O,7,FALSE),""),"0","")</f>
        <v>Open</v>
      </c>
      <c r="G1082" s="2" t="str">
        <f>IFERROR(IF(VLOOKUP($A1082,'Raw - F'!$B:$O,11,FALSE)&gt;1,VLOOKUP($A1082,'Raw - F'!$B:$O,11,FALSE),IF(VLOOKUP($A1082,'Raw - F'!$B:$M,12,FALSE)&lt;&gt;"",VLOOKUP($A1082,'Raw - F'!$B:$M,12,FALSE),"")),"")</f>
        <v>1(G2)</v>
      </c>
      <c r="H1082" s="4" t="str">
        <f>IFERROR(VLOOKUP($A1082,'Raw - F'!$B:$O,13,FALSE),"")</f>
        <v>Open</v>
      </c>
      <c r="I1082" s="2" t="str">
        <f>IFERROR(VLOOKUP($A1082,'Raw - F'!$B:$O,10,FALSE),"")</f>
        <v>A</v>
      </c>
      <c r="J1082" s="2" t="str">
        <f>IFERROR(VLOOKUP($A1082,'Raw - F'!$B:$P,15,FALSE),"")</f>
        <v>1m 6f</v>
      </c>
      <c r="K1082" s="16" t="str">
        <f>SUBSTITUTE(IFERROR(VLOOKUP($A1082,'Raw - F'!$B:$X,23,FALSE),""),0,"")</f>
        <v xml:space="preserve"> </v>
      </c>
      <c r="L1082" s="22" t="str">
        <f>IF(VLOOKUP($A1082,'Raw - F'!$B:$AA,24,FALSE)="","",VLOOKUP($A1082,'Raw - F'!$B:$AA,24,FALSE))</f>
        <v/>
      </c>
      <c r="M1082" s="16" t="str">
        <f>SUBSTITUTE(IFERROR(VLOOKUP($A1082,'Raw - F'!$B:$X,22,FALSE),""),0,"")</f>
        <v xml:space="preserve"> </v>
      </c>
      <c r="N1082" s="16" t="str">
        <f>SUBSTITUTE(IFERROR(VLOOKUP($A1082,'Raw - F'!$B:$X,8,FALSE),""),0,"")</f>
        <v/>
      </c>
      <c r="O1082" s="16" t="str">
        <f>SUBSTITUTE(IFERROR(VLOOKUP($A1082,'Raw - F'!$B:$AA,25,FALSE),""),0,"")</f>
        <v/>
      </c>
      <c r="P1082" s="16" t="str">
        <f>SUBSTITUTE(IFERROR(VLOOKUP($A1082,'Raw - F'!$B:$AA,21,FALSE),""),0,"")</f>
        <v/>
      </c>
    </row>
    <row r="1083" spans="1:16" x14ac:dyDescent="0.35">
      <c r="A1083">
        <v>1074</v>
      </c>
      <c r="B1083" s="9">
        <f>IFERROR(VLOOKUP($A1083,'Raw - F'!$B:$R,2,FALSE),"")</f>
        <v>44363</v>
      </c>
      <c r="C1083" s="2" t="str">
        <f>IFERROR(VLOOKUP($A1083,'Raw - F'!$B:$R,3,FALSE),"")</f>
        <v>ASCOT</v>
      </c>
      <c r="D1083" s="2" t="str">
        <f>IFERROR(VLOOKUP($A1083,'Raw - F'!$B:$R,6,FALSE),"")</f>
        <v>WFA</v>
      </c>
      <c r="E1083" s="2" t="str">
        <f>SUBSTITUTE(IFERROR(VLOOKUP($A1083,'Raw - F'!$B:$O,9,FALSE),""),"0","")</f>
        <v>4yo+</v>
      </c>
      <c r="F1083" s="2" t="str">
        <f>SUBSTITUTE(IFERROR(VLOOKUP($A1083,'Raw - F'!$B:$O,7,FALSE),""),"0","")</f>
        <v>Open</v>
      </c>
      <c r="G1083" s="2" t="str">
        <f>IFERROR(IF(VLOOKUP($A1083,'Raw - F'!$B:$O,11,FALSE)&gt;1,VLOOKUP($A1083,'Raw - F'!$B:$O,11,FALSE),IF(VLOOKUP($A1083,'Raw - F'!$B:$M,12,FALSE)&lt;&gt;"",VLOOKUP($A1083,'Raw - F'!$B:$M,12,FALSE),"")),"")</f>
        <v>1(G2)</v>
      </c>
      <c r="H1083" s="4" t="str">
        <f>IFERROR(VLOOKUP($A1083,'Raw - F'!$B:$O,13,FALSE),"")</f>
        <v>Open</v>
      </c>
      <c r="I1083" s="2" t="str">
        <f>IFERROR(VLOOKUP($A1083,'Raw - F'!$B:$O,10,FALSE),"")</f>
        <v>F</v>
      </c>
      <c r="J1083" s="2" t="str">
        <f>IFERROR(VLOOKUP($A1083,'Raw - F'!$B:$P,15,FALSE),"")</f>
        <v>1m</v>
      </c>
      <c r="K1083" s="16" t="str">
        <f>SUBSTITUTE(IFERROR(VLOOKUP($A1083,'Raw - F'!$B:$X,23,FALSE),""),0,"")</f>
        <v xml:space="preserve"> </v>
      </c>
      <c r="L1083" s="22" t="str">
        <f>IF(VLOOKUP($A1083,'Raw - F'!$B:$AA,24,FALSE)="","",VLOOKUP($A1083,'Raw - F'!$B:$AA,24,FALSE))</f>
        <v/>
      </c>
      <c r="M1083" s="16" t="str">
        <f>SUBSTITUTE(IFERROR(VLOOKUP($A1083,'Raw - F'!$B:$X,22,FALSE),""),0,"")</f>
        <v xml:space="preserve"> </v>
      </c>
      <c r="N1083" s="16" t="str">
        <f>SUBSTITUTE(IFERROR(VLOOKUP($A1083,'Raw - F'!$B:$X,8,FALSE),""),0,"")</f>
        <v/>
      </c>
      <c r="O1083" s="16" t="str">
        <f>SUBSTITUTE(IFERROR(VLOOKUP($A1083,'Raw - F'!$B:$AA,25,FALSE),""),0,"")</f>
        <v/>
      </c>
      <c r="P1083" s="16" t="str">
        <f>SUBSTITUTE(IFERROR(VLOOKUP($A1083,'Raw - F'!$B:$AA,21,FALSE),""),0,"")</f>
        <v/>
      </c>
    </row>
    <row r="1084" spans="1:16" x14ac:dyDescent="0.35">
      <c r="A1084">
        <v>1075</v>
      </c>
      <c r="B1084" s="9">
        <f>IFERROR(VLOOKUP($A1084,'Raw - F'!$B:$R,2,FALSE),"")</f>
        <v>44363</v>
      </c>
      <c r="C1084" s="2" t="str">
        <f>IFERROR(VLOOKUP($A1084,'Raw - F'!$B:$R,3,FALSE),"")</f>
        <v>ASCOT</v>
      </c>
      <c r="D1084" s="2" t="str">
        <f>IFERROR(VLOOKUP($A1084,'Raw - F'!$B:$R,6,FALSE),"")</f>
        <v>Hcap</v>
      </c>
      <c r="E1084" s="2" t="str">
        <f>SUBSTITUTE(IFERROR(VLOOKUP($A1084,'Raw - F'!$B:$O,9,FALSE),""),"0","")</f>
        <v>3yo+</v>
      </c>
      <c r="F1084" s="2" t="str">
        <f>SUBSTITUTE(IFERROR(VLOOKUP($A1084,'Raw - F'!$B:$O,7,FALSE),""),"0","")</f>
        <v>Open</v>
      </c>
      <c r="G1084" s="2">
        <f>IFERROR(IF(VLOOKUP($A1084,'Raw - F'!$B:$O,11,FALSE)&gt;1,VLOOKUP($A1084,'Raw - F'!$B:$O,11,FALSE),IF(VLOOKUP($A1084,'Raw - F'!$B:$M,12,FALSE)&lt;&gt;"",VLOOKUP($A1084,'Raw - F'!$B:$M,12,FALSE),"")),"")</f>
        <v>2</v>
      </c>
      <c r="H1084" s="4" t="str">
        <f>IFERROR(VLOOKUP($A1084,'Raw - F'!$B:$O,13,FALSE),"")</f>
        <v>Open</v>
      </c>
      <c r="I1084" s="2" t="str">
        <f>IFERROR(VLOOKUP($A1084,'Raw - F'!$B:$O,10,FALSE),"")</f>
        <v>A</v>
      </c>
      <c r="J1084" s="2" t="str">
        <f>IFERROR(VLOOKUP($A1084,'Raw - F'!$B:$P,15,FALSE),"")</f>
        <v>1m</v>
      </c>
      <c r="K1084" s="16" t="str">
        <f>SUBSTITUTE(IFERROR(VLOOKUP($A1084,'Raw - F'!$B:$X,23,FALSE),""),0,"")</f>
        <v xml:space="preserve"> </v>
      </c>
      <c r="L1084" s="22" t="str">
        <f>IF(VLOOKUP($A1084,'Raw - F'!$B:$AA,24,FALSE)="","",VLOOKUP($A1084,'Raw - F'!$B:$AA,24,FALSE))</f>
        <v/>
      </c>
      <c r="M1084" s="16" t="str">
        <f>SUBSTITUTE(IFERROR(VLOOKUP($A1084,'Raw - F'!$B:$X,22,FALSE),""),0,"")</f>
        <v xml:space="preserve"> </v>
      </c>
      <c r="N1084" s="16" t="str">
        <f>SUBSTITUTE(IFERROR(VLOOKUP($A1084,'Raw - F'!$B:$X,8,FALSE),""),0,"")</f>
        <v/>
      </c>
      <c r="O1084" s="16" t="str">
        <f>SUBSTITUTE(IFERROR(VLOOKUP($A1084,'Raw - F'!$B:$AA,25,FALSE),""),0,"")</f>
        <v/>
      </c>
      <c r="P1084" s="16" t="str">
        <f>SUBSTITUTE(IFERROR(VLOOKUP($A1084,'Raw - F'!$B:$AA,21,FALSE),""),0,"")</f>
        <v/>
      </c>
    </row>
    <row r="1085" spans="1:16" x14ac:dyDescent="0.35">
      <c r="A1085">
        <v>1076</v>
      </c>
      <c r="B1085" s="9">
        <f>IFERROR(VLOOKUP($A1085,'Raw - F'!$B:$R,2,FALSE),"")</f>
        <v>44363</v>
      </c>
      <c r="C1085" s="2" t="str">
        <f>IFERROR(VLOOKUP($A1085,'Raw - F'!$B:$R,3,FALSE),"")</f>
        <v>ASCOT</v>
      </c>
      <c r="D1085" s="2" t="str">
        <f>IFERROR(VLOOKUP($A1085,'Raw - F'!$B:$R,6,FALSE),"")</f>
        <v>WFA</v>
      </c>
      <c r="E1085" s="2" t="str">
        <f>SUBSTITUTE(IFERROR(VLOOKUP($A1085,'Raw - F'!$B:$O,9,FALSE),""),"0","")</f>
        <v>2yo</v>
      </c>
      <c r="F1085" s="2" t="str">
        <f>SUBSTITUTE(IFERROR(VLOOKUP($A1085,'Raw - F'!$B:$O,7,FALSE),""),"0","")</f>
        <v>Open</v>
      </c>
      <c r="G1085" s="2" t="str">
        <f>IFERROR(IF(VLOOKUP($A1085,'Raw - F'!$B:$O,11,FALSE)&gt;1,VLOOKUP($A1085,'Raw - F'!$B:$O,11,FALSE),IF(VLOOKUP($A1085,'Raw - F'!$B:$M,12,FALSE)&lt;&gt;"",VLOOKUP($A1085,'Raw - F'!$B:$M,12,FALSE),"")),"")</f>
        <v>1(G2)</v>
      </c>
      <c r="H1085" s="4" t="str">
        <f>IFERROR(VLOOKUP($A1085,'Raw - F'!$B:$O,13,FALSE),"")</f>
        <v>Open</v>
      </c>
      <c r="I1085" s="2" t="str">
        <f>IFERROR(VLOOKUP($A1085,'Raw - F'!$B:$O,10,FALSE),"")</f>
        <v>F</v>
      </c>
      <c r="J1085" s="2" t="str">
        <f>IFERROR(VLOOKUP($A1085,'Raw - F'!$B:$P,15,FALSE),"")</f>
        <v>5f</v>
      </c>
      <c r="K1085" s="16" t="str">
        <f>SUBSTITUTE(IFERROR(VLOOKUP($A1085,'Raw - F'!$B:$X,23,FALSE),""),0,"")</f>
        <v xml:space="preserve"> </v>
      </c>
      <c r="L1085" s="22" t="str">
        <f>IF(VLOOKUP($A1085,'Raw - F'!$B:$AA,24,FALSE)="","",VLOOKUP($A1085,'Raw - F'!$B:$AA,24,FALSE))</f>
        <v/>
      </c>
      <c r="M1085" s="16" t="str">
        <f>SUBSTITUTE(IFERROR(VLOOKUP($A1085,'Raw - F'!$B:$X,22,FALSE),""),0,"")</f>
        <v xml:space="preserve"> </v>
      </c>
      <c r="N1085" s="16" t="str">
        <f>SUBSTITUTE(IFERROR(VLOOKUP($A1085,'Raw - F'!$B:$X,8,FALSE),""),0,"")</f>
        <v/>
      </c>
      <c r="O1085" s="16" t="str">
        <f>SUBSTITUTE(IFERROR(VLOOKUP($A1085,'Raw - F'!$B:$AA,25,FALSE),""),0,"")</f>
        <v/>
      </c>
      <c r="P1085" s="16" t="str">
        <f>SUBSTITUTE(IFERROR(VLOOKUP($A1085,'Raw - F'!$B:$AA,21,FALSE),""),0,"")</f>
        <v/>
      </c>
    </row>
    <row r="1086" spans="1:16" x14ac:dyDescent="0.35">
      <c r="A1086">
        <v>1077</v>
      </c>
      <c r="B1086" s="9">
        <f>IFERROR(VLOOKUP($A1086,'Raw - F'!$B:$R,2,FALSE),"")</f>
        <v>44363</v>
      </c>
      <c r="C1086" s="2" t="str">
        <f>IFERROR(VLOOKUP($A1086,'Raw - F'!$B:$R,3,FALSE),"")</f>
        <v>ASCOT</v>
      </c>
      <c r="D1086" s="2" t="str">
        <f>IFERROR(VLOOKUP($A1086,'Raw - F'!$B:$R,6,FALSE),"")</f>
        <v>WFA</v>
      </c>
      <c r="E1086" s="2" t="str">
        <f>SUBSTITUTE(IFERROR(VLOOKUP($A1086,'Raw - F'!$B:$O,9,FALSE),""),"0","")</f>
        <v>2yo</v>
      </c>
      <c r="F1086" s="2" t="str">
        <f>SUBSTITUTE(IFERROR(VLOOKUP($A1086,'Raw - F'!$B:$O,7,FALSE),""),"0","")</f>
        <v>Open</v>
      </c>
      <c r="G1086" s="2" t="str">
        <f>IFERROR(IF(VLOOKUP($A1086,'Raw - F'!$B:$O,11,FALSE)&gt;1,VLOOKUP($A1086,'Raw - F'!$B:$O,11,FALSE),IF(VLOOKUP($A1086,'Raw - F'!$B:$M,12,FALSE)&lt;&gt;"",VLOOKUP($A1086,'Raw - F'!$B:$M,12,FALSE),"")),"")</f>
        <v>1(Lstd)</v>
      </c>
      <c r="H1086" s="4" t="str">
        <f>IFERROR(VLOOKUP($A1086,'Raw - F'!$B:$O,13,FALSE),"")</f>
        <v>Open</v>
      </c>
      <c r="I1086" s="2" t="str">
        <f>IFERROR(VLOOKUP($A1086,'Raw - F'!$B:$O,10,FALSE),"")</f>
        <v>A</v>
      </c>
      <c r="J1086" s="2" t="str">
        <f>IFERROR(VLOOKUP($A1086,'Raw - F'!$B:$P,15,FALSE),"")</f>
        <v>5f</v>
      </c>
      <c r="K1086" s="16" t="str">
        <f>SUBSTITUTE(IFERROR(VLOOKUP($A1086,'Raw - F'!$B:$X,23,FALSE),""),0,"")</f>
        <v xml:space="preserve"> </v>
      </c>
      <c r="L1086" s="22" t="str">
        <f>IF(VLOOKUP($A1086,'Raw - F'!$B:$AA,24,FALSE)="","",VLOOKUP($A1086,'Raw - F'!$B:$AA,24,FALSE))</f>
        <v/>
      </c>
      <c r="M1086" s="16" t="str">
        <f>SUBSTITUTE(IFERROR(VLOOKUP($A1086,'Raw - F'!$B:$X,22,FALSE),""),0,"")</f>
        <v xml:space="preserve"> </v>
      </c>
      <c r="N1086" s="16" t="str">
        <f>SUBSTITUTE(IFERROR(VLOOKUP($A1086,'Raw - F'!$B:$X,8,FALSE),""),0,"")</f>
        <v/>
      </c>
      <c r="O1086" s="16" t="str">
        <f>SUBSTITUTE(IFERROR(VLOOKUP($A1086,'Raw - F'!$B:$AA,25,FALSE),""),0,"")</f>
        <v/>
      </c>
      <c r="P1086" s="16" t="str">
        <f>SUBSTITUTE(IFERROR(VLOOKUP($A1086,'Raw - F'!$B:$AA,21,FALSE),""),0,"")</f>
        <v/>
      </c>
    </row>
    <row r="1087" spans="1:16" x14ac:dyDescent="0.35">
      <c r="A1087">
        <v>1078</v>
      </c>
      <c r="B1087" s="9">
        <f>IFERROR(VLOOKUP($A1087,'Raw - F'!$B:$R,2,FALSE),"")</f>
        <v>44363</v>
      </c>
      <c r="C1087" s="2" t="str">
        <f>IFERROR(VLOOKUP($A1087,'Raw - F'!$B:$R,3,FALSE),"")</f>
        <v>CHELMSFORD CITY</v>
      </c>
      <c r="D1087" s="2" t="str">
        <f>IFERROR(VLOOKUP($A1087,'Raw - F'!$B:$R,6,FALSE),"")</f>
        <v>Hcap</v>
      </c>
      <c r="E1087" s="2" t="str">
        <f>SUBSTITUTE(IFERROR(VLOOKUP($A1087,'Raw - F'!$B:$O,9,FALSE),""),"0","")</f>
        <v>4yo+</v>
      </c>
      <c r="F1087" s="2" t="str">
        <f>SUBSTITUTE(IFERROR(VLOOKUP($A1087,'Raw - F'!$B:$O,7,FALSE),""),"0","")</f>
        <v>Open</v>
      </c>
      <c r="G1087" s="2">
        <f>IFERROR(IF(VLOOKUP($A1087,'Raw - F'!$B:$O,11,FALSE)&gt;1,VLOOKUP($A1087,'Raw - F'!$B:$O,11,FALSE),IF(VLOOKUP($A1087,'Raw - F'!$B:$M,12,FALSE)&lt;&gt;"",VLOOKUP($A1087,'Raw - F'!$B:$M,12,FALSE),"")),"")</f>
        <v>2</v>
      </c>
      <c r="H1087" s="4" t="str">
        <f>IFERROR(VLOOKUP($A1087,'Raw - F'!$B:$O,13,FALSE),"")</f>
        <v>81-100</v>
      </c>
      <c r="I1087" s="2" t="str">
        <f>IFERROR(VLOOKUP($A1087,'Raw - F'!$B:$O,10,FALSE),"")</f>
        <v>A</v>
      </c>
      <c r="J1087" s="2" t="str">
        <f>IFERROR(VLOOKUP($A1087,'Raw - F'!$B:$P,15,FALSE),"")</f>
        <v>1m 2f</v>
      </c>
      <c r="K1087" s="16" t="str">
        <f>SUBSTITUTE(IFERROR(VLOOKUP($A1087,'Raw - F'!$B:$X,23,FALSE),""),0,"")</f>
        <v xml:space="preserve"> </v>
      </c>
      <c r="L1087" s="22" t="str">
        <f>IF(VLOOKUP($A1087,'Raw - F'!$B:$AA,24,FALSE)="","",VLOOKUP($A1087,'Raw - F'!$B:$AA,24,FALSE))</f>
        <v/>
      </c>
      <c r="M1087" s="16" t="str">
        <f>SUBSTITUTE(IFERROR(VLOOKUP($A1087,'Raw - F'!$B:$X,22,FALSE),""),0,"")</f>
        <v xml:space="preserve"> </v>
      </c>
      <c r="N1087" s="16" t="str">
        <f>SUBSTITUTE(IFERROR(VLOOKUP($A1087,'Raw - F'!$B:$X,8,FALSE),""),0,"")</f>
        <v/>
      </c>
      <c r="O1087" s="16" t="str">
        <f>SUBSTITUTE(IFERROR(VLOOKUP($A1087,'Raw - F'!$B:$AA,25,FALSE),""),0,"")</f>
        <v/>
      </c>
      <c r="P1087" s="16" t="str">
        <f>SUBSTITUTE(IFERROR(VLOOKUP($A1087,'Raw - F'!$B:$AA,21,FALSE),""),0,"")</f>
        <v/>
      </c>
    </row>
    <row r="1088" spans="1:16" x14ac:dyDescent="0.35">
      <c r="A1088">
        <v>1079</v>
      </c>
      <c r="B1088" s="9">
        <f>IFERROR(VLOOKUP($A1088,'Raw - F'!$B:$R,2,FALSE),"")</f>
        <v>44363</v>
      </c>
      <c r="C1088" s="2" t="str">
        <f>IFERROR(VLOOKUP($A1088,'Raw - F'!$B:$R,3,FALSE),"")</f>
        <v>CHELMSFORD CITY</v>
      </c>
      <c r="D1088" s="2" t="str">
        <f>IFERROR(VLOOKUP($A1088,'Raw - F'!$B:$R,6,FALSE),"")</f>
        <v>Hcap</v>
      </c>
      <c r="E1088" s="2" t="str">
        <f>SUBSTITUTE(IFERROR(VLOOKUP($A1088,'Raw - F'!$B:$O,9,FALSE),""),"0","")</f>
        <v>4yo+</v>
      </c>
      <c r="F1088" s="2" t="str">
        <f>SUBSTITUTE(IFERROR(VLOOKUP($A1088,'Raw - F'!$B:$O,7,FALSE),""),"0","")</f>
        <v>Open</v>
      </c>
      <c r="G1088" s="2">
        <f>IFERROR(IF(VLOOKUP($A1088,'Raw - F'!$B:$O,11,FALSE)&gt;1,VLOOKUP($A1088,'Raw - F'!$B:$O,11,FALSE),IF(VLOOKUP($A1088,'Raw - F'!$B:$M,12,FALSE)&lt;&gt;"",VLOOKUP($A1088,'Raw - F'!$B:$M,12,FALSE),"")),"")</f>
        <v>3</v>
      </c>
      <c r="H1088" s="4" t="str">
        <f>IFERROR(VLOOKUP($A1088,'Raw - F'!$B:$O,13,FALSE),"")</f>
        <v>76-95</v>
      </c>
      <c r="I1088" s="2" t="str">
        <f>IFERROR(VLOOKUP($A1088,'Raw - F'!$B:$O,10,FALSE),"")</f>
        <v>A</v>
      </c>
      <c r="J1088" s="2" t="str">
        <f>IFERROR(VLOOKUP($A1088,'Raw - F'!$B:$P,15,FALSE),"")</f>
        <v>7f</v>
      </c>
      <c r="K1088" s="16" t="str">
        <f>SUBSTITUTE(IFERROR(VLOOKUP($A1088,'Raw - F'!$B:$X,23,FALSE),""),0,"")</f>
        <v xml:space="preserve"> </v>
      </c>
      <c r="L1088" s="22" t="str">
        <f>IF(VLOOKUP($A1088,'Raw - F'!$B:$AA,24,FALSE)="","",VLOOKUP($A1088,'Raw - F'!$B:$AA,24,FALSE))</f>
        <v/>
      </c>
      <c r="M1088" s="16" t="str">
        <f>SUBSTITUTE(IFERROR(VLOOKUP($A1088,'Raw - F'!$B:$X,22,FALSE),""),0,"")</f>
        <v xml:space="preserve"> </v>
      </c>
      <c r="N1088" s="16" t="str">
        <f>SUBSTITUTE(IFERROR(VLOOKUP($A1088,'Raw - F'!$B:$X,8,FALSE),""),0,"")</f>
        <v/>
      </c>
      <c r="O1088" s="16" t="str">
        <f>SUBSTITUTE(IFERROR(VLOOKUP($A1088,'Raw - F'!$B:$AA,25,FALSE),""),0,"")</f>
        <v/>
      </c>
      <c r="P1088" s="16" t="str">
        <f>SUBSTITUTE(IFERROR(VLOOKUP($A1088,'Raw - F'!$B:$AA,21,FALSE),""),0,"")</f>
        <v/>
      </c>
    </row>
    <row r="1089" spans="1:16" x14ac:dyDescent="0.35">
      <c r="A1089">
        <v>1080</v>
      </c>
      <c r="B1089" s="9">
        <f>IFERROR(VLOOKUP($A1089,'Raw - F'!$B:$R,2,FALSE),"")</f>
        <v>44363</v>
      </c>
      <c r="C1089" s="2" t="str">
        <f>IFERROR(VLOOKUP($A1089,'Raw - F'!$B:$R,3,FALSE),"")</f>
        <v>CHELMSFORD CITY</v>
      </c>
      <c r="D1089" s="2" t="str">
        <f>IFERROR(VLOOKUP($A1089,'Raw - F'!$B:$R,6,FALSE),"")</f>
        <v>WFA</v>
      </c>
      <c r="E1089" s="2" t="str">
        <f>SUBSTITUTE(IFERROR(VLOOKUP($A1089,'Raw - F'!$B:$O,9,FALSE),""),"0","")</f>
        <v>2yo</v>
      </c>
      <c r="F1089" s="2" t="str">
        <f>SUBSTITUTE(IFERROR(VLOOKUP($A1089,'Raw - F'!$B:$O,7,FALSE),""),"0","")</f>
        <v>Nov</v>
      </c>
      <c r="G1089" s="2">
        <f>IFERROR(IF(VLOOKUP($A1089,'Raw - F'!$B:$O,11,FALSE)&gt;1,VLOOKUP($A1089,'Raw - F'!$B:$O,11,FALSE),IF(VLOOKUP($A1089,'Raw - F'!$B:$M,12,FALSE)&lt;&gt;"",VLOOKUP($A1089,'Raw - F'!$B:$M,12,FALSE),"")),"")</f>
        <v>4</v>
      </c>
      <c r="H1089" s="4" t="str">
        <f>IFERROR(VLOOKUP($A1089,'Raw - F'!$B:$O,13,FALSE),"")</f>
        <v>Open</v>
      </c>
      <c r="I1089" s="2" t="str">
        <f>IFERROR(VLOOKUP($A1089,'Raw - F'!$B:$O,10,FALSE),"")</f>
        <v>A</v>
      </c>
      <c r="J1089" s="2" t="str">
        <f>IFERROR(VLOOKUP($A1089,'Raw - F'!$B:$P,15,FALSE),"")</f>
        <v>7f</v>
      </c>
      <c r="K1089" s="16" t="str">
        <f>SUBSTITUTE(IFERROR(VLOOKUP($A1089,'Raw - F'!$B:$X,23,FALSE),""),0,"")</f>
        <v>Rest.</v>
      </c>
      <c r="L1089" s="22" t="str">
        <f>IF(VLOOKUP($A1089,'Raw - F'!$B:$AA,24,FALSE)="","",VLOOKUP($A1089,'Raw - F'!$B:$AA,24,FALSE))</f>
        <v>B</v>
      </c>
      <c r="M1089" s="16" t="str">
        <f>SUBSTITUTE(IFERROR(VLOOKUP($A1089,'Raw - F'!$B:$X,22,FALSE),""),0,"")</f>
        <v xml:space="preserve"> </v>
      </c>
      <c r="N1089" s="16" t="str">
        <f>SUBSTITUTE(IFERROR(VLOOKUP($A1089,'Raw - F'!$B:$X,8,FALSE),""),0,"")</f>
        <v/>
      </c>
      <c r="O1089" s="16" t="str">
        <f>SUBSTITUTE(IFERROR(VLOOKUP($A1089,'Raw - F'!$B:$AA,25,FALSE),""),0,"")</f>
        <v>EBF</v>
      </c>
      <c r="P1089" s="16" t="str">
        <f>SUBSTITUTE(IFERROR(VLOOKUP($A1089,'Raw - F'!$B:$AA,21,FALSE),""),0,"")</f>
        <v/>
      </c>
    </row>
    <row r="1090" spans="1:16" x14ac:dyDescent="0.35">
      <c r="A1090">
        <v>1081</v>
      </c>
      <c r="B1090" s="9">
        <f>IFERROR(VLOOKUP($A1090,'Raw - F'!$B:$R,2,FALSE),"")</f>
        <v>44363</v>
      </c>
      <c r="C1090" s="2" t="str">
        <f>IFERROR(VLOOKUP($A1090,'Raw - F'!$B:$R,3,FALSE),"")</f>
        <v>CHELMSFORD CITY</v>
      </c>
      <c r="D1090" s="2" t="str">
        <f>IFERROR(VLOOKUP($A1090,'Raw - F'!$B:$R,6,FALSE),"")</f>
        <v>Hcap</v>
      </c>
      <c r="E1090" s="2" t="str">
        <f>SUBSTITUTE(IFERROR(VLOOKUP($A1090,'Raw - F'!$B:$O,9,FALSE),""),"0","")</f>
        <v>3yo+</v>
      </c>
      <c r="F1090" s="2" t="str">
        <f>SUBSTITUTE(IFERROR(VLOOKUP($A1090,'Raw - F'!$B:$O,7,FALSE),""),"0","")</f>
        <v>Open</v>
      </c>
      <c r="G1090" s="2">
        <f>IFERROR(IF(VLOOKUP($A1090,'Raw - F'!$B:$O,11,FALSE)&gt;1,VLOOKUP($A1090,'Raw - F'!$B:$O,11,FALSE),IF(VLOOKUP($A1090,'Raw - F'!$B:$M,12,FALSE)&lt;&gt;"",VLOOKUP($A1090,'Raw - F'!$B:$M,12,FALSE),"")),"")</f>
        <v>5</v>
      </c>
      <c r="H1090" s="4" t="str">
        <f>IFERROR(VLOOKUP($A1090,'Raw - F'!$B:$O,13,FALSE),"")</f>
        <v>51-70</v>
      </c>
      <c r="I1090" s="2" t="str">
        <f>IFERROR(VLOOKUP($A1090,'Raw - F'!$B:$O,10,FALSE),"")</f>
        <v>A</v>
      </c>
      <c r="J1090" s="2" t="str">
        <f>IFERROR(VLOOKUP($A1090,'Raw - F'!$B:$P,15,FALSE),"")</f>
        <v>6f</v>
      </c>
      <c r="K1090" s="16" t="str">
        <f>SUBSTITUTE(IFERROR(VLOOKUP($A1090,'Raw - F'!$B:$X,23,FALSE),""),0,"")</f>
        <v xml:space="preserve"> </v>
      </c>
      <c r="L1090" s="22" t="str">
        <f>IF(VLOOKUP($A1090,'Raw - F'!$B:$AA,24,FALSE)="","",VLOOKUP($A1090,'Raw - F'!$B:$AA,24,FALSE))</f>
        <v/>
      </c>
      <c r="M1090" s="16" t="str">
        <f>SUBSTITUTE(IFERROR(VLOOKUP($A1090,'Raw - F'!$B:$X,22,FALSE),""),0,"")</f>
        <v xml:space="preserve"> </v>
      </c>
      <c r="N1090" s="16" t="str">
        <f>SUBSTITUTE(IFERROR(VLOOKUP($A1090,'Raw - F'!$B:$X,8,FALSE),""),0,"")</f>
        <v/>
      </c>
      <c r="O1090" s="16" t="str">
        <f>SUBSTITUTE(IFERROR(VLOOKUP($A1090,'Raw - F'!$B:$AA,25,FALSE),""),0,"")</f>
        <v/>
      </c>
      <c r="P1090" s="16" t="str">
        <f>SUBSTITUTE(IFERROR(VLOOKUP($A1090,'Raw - F'!$B:$AA,21,FALSE),""),0,"")</f>
        <v/>
      </c>
    </row>
    <row r="1091" spans="1:16" x14ac:dyDescent="0.35">
      <c r="A1091">
        <v>1082</v>
      </c>
      <c r="B1091" s="9">
        <f>IFERROR(VLOOKUP($A1091,'Raw - F'!$B:$R,2,FALSE),"")</f>
        <v>44363</v>
      </c>
      <c r="C1091" s="2" t="str">
        <f>IFERROR(VLOOKUP($A1091,'Raw - F'!$B:$R,3,FALSE),"")</f>
        <v>CHELMSFORD CITY</v>
      </c>
      <c r="D1091" s="2" t="str">
        <f>IFERROR(VLOOKUP($A1091,'Raw - F'!$B:$R,6,FALSE),"")</f>
        <v>Hcap</v>
      </c>
      <c r="E1091" s="2" t="str">
        <f>SUBSTITUTE(IFERROR(VLOOKUP($A1091,'Raw - F'!$B:$O,9,FALSE),""),"0","")</f>
        <v>3yo+</v>
      </c>
      <c r="F1091" s="2" t="str">
        <f>SUBSTITUTE(IFERROR(VLOOKUP($A1091,'Raw - F'!$B:$O,7,FALSE),""),"0","")</f>
        <v>Open</v>
      </c>
      <c r="G1091" s="2">
        <f>IFERROR(IF(VLOOKUP($A1091,'Raw - F'!$B:$O,11,FALSE)&gt;1,VLOOKUP($A1091,'Raw - F'!$B:$O,11,FALSE),IF(VLOOKUP($A1091,'Raw - F'!$B:$M,12,FALSE)&lt;&gt;"",VLOOKUP($A1091,'Raw - F'!$B:$M,12,FALSE),"")),"")</f>
        <v>5</v>
      </c>
      <c r="H1091" s="4" t="str">
        <f>IFERROR(VLOOKUP($A1091,'Raw - F'!$B:$O,13,FALSE),"")</f>
        <v>51-70</v>
      </c>
      <c r="I1091" s="2" t="str">
        <f>IFERROR(VLOOKUP($A1091,'Raw - F'!$B:$O,10,FALSE),"")</f>
        <v>A</v>
      </c>
      <c r="J1091" s="2" t="str">
        <f>IFERROR(VLOOKUP($A1091,'Raw - F'!$B:$P,15,FALSE),"")</f>
        <v>1m</v>
      </c>
      <c r="K1091" s="16" t="str">
        <f>SUBSTITUTE(IFERROR(VLOOKUP($A1091,'Raw - F'!$B:$X,23,FALSE),""),0,"")</f>
        <v xml:space="preserve"> </v>
      </c>
      <c r="L1091" s="22" t="str">
        <f>IF(VLOOKUP($A1091,'Raw - F'!$B:$AA,24,FALSE)="","",VLOOKUP($A1091,'Raw - F'!$B:$AA,24,FALSE))</f>
        <v/>
      </c>
      <c r="M1091" s="16" t="str">
        <f>SUBSTITUTE(IFERROR(VLOOKUP($A1091,'Raw - F'!$B:$X,22,FALSE),""),0,"")</f>
        <v xml:space="preserve"> </v>
      </c>
      <c r="N1091" s="16" t="str">
        <f>SUBSTITUTE(IFERROR(VLOOKUP($A1091,'Raw - F'!$B:$X,8,FALSE),""),0,"")</f>
        <v/>
      </c>
      <c r="O1091" s="16" t="str">
        <f>SUBSTITUTE(IFERROR(VLOOKUP($A1091,'Raw - F'!$B:$AA,25,FALSE),""),0,"")</f>
        <v/>
      </c>
      <c r="P1091" s="16" t="str">
        <f>SUBSTITUTE(IFERROR(VLOOKUP($A1091,'Raw - F'!$B:$AA,21,FALSE),""),0,"")</f>
        <v/>
      </c>
    </row>
    <row r="1092" spans="1:16" x14ac:dyDescent="0.35">
      <c r="A1092">
        <v>1083</v>
      </c>
      <c r="B1092" s="9">
        <f>IFERROR(VLOOKUP($A1092,'Raw - F'!$B:$R,2,FALSE),"")</f>
        <v>44363</v>
      </c>
      <c r="C1092" s="2" t="str">
        <f>IFERROR(VLOOKUP($A1092,'Raw - F'!$B:$R,3,FALSE),"")</f>
        <v>CHELMSFORD CITY</v>
      </c>
      <c r="D1092" s="2" t="str">
        <f>IFERROR(VLOOKUP($A1092,'Raw - F'!$B:$R,6,FALSE),"")</f>
        <v>WFA</v>
      </c>
      <c r="E1092" s="2" t="str">
        <f>SUBSTITUTE(IFERROR(VLOOKUP($A1092,'Raw - F'!$B:$O,9,FALSE),""),"0","")</f>
        <v>3yo+</v>
      </c>
      <c r="F1092" s="2" t="str">
        <f>SUBSTITUTE(IFERROR(VLOOKUP($A1092,'Raw - F'!$B:$O,7,FALSE),""),"0","")</f>
        <v>Mdn</v>
      </c>
      <c r="G1092" s="2">
        <f>IFERROR(IF(VLOOKUP($A1092,'Raw - F'!$B:$O,11,FALSE)&gt;1,VLOOKUP($A1092,'Raw - F'!$B:$O,11,FALSE),IF(VLOOKUP($A1092,'Raw - F'!$B:$M,12,FALSE)&lt;&gt;"",VLOOKUP($A1092,'Raw - F'!$B:$M,12,FALSE),"")),"")</f>
        <v>5</v>
      </c>
      <c r="H1092" s="4" t="str">
        <f>IFERROR(VLOOKUP($A1092,'Raw - F'!$B:$O,13,FALSE),"")</f>
        <v>Open</v>
      </c>
      <c r="I1092" s="2" t="str">
        <f>IFERROR(VLOOKUP($A1092,'Raw - F'!$B:$O,10,FALSE),"")</f>
        <v>A</v>
      </c>
      <c r="J1092" s="2" t="str">
        <f>IFERROR(VLOOKUP($A1092,'Raw - F'!$B:$P,15,FALSE),"")</f>
        <v>7f</v>
      </c>
      <c r="K1092" s="16" t="str">
        <f>SUBSTITUTE(IFERROR(VLOOKUP($A1092,'Raw - F'!$B:$X,23,FALSE),""),0,"")</f>
        <v xml:space="preserve"> </v>
      </c>
      <c r="L1092" s="22" t="str">
        <f>IF(VLOOKUP($A1092,'Raw - F'!$B:$AA,24,FALSE)="","",VLOOKUP($A1092,'Raw - F'!$B:$AA,24,FALSE))</f>
        <v/>
      </c>
      <c r="M1092" s="16" t="str">
        <f>SUBSTITUTE(IFERROR(VLOOKUP($A1092,'Raw - F'!$B:$X,22,FALSE),""),0,"")</f>
        <v xml:space="preserve"> </v>
      </c>
      <c r="N1092" s="16" t="str">
        <f>SUBSTITUTE(IFERROR(VLOOKUP($A1092,'Raw - F'!$B:$X,8,FALSE),""),0,"")</f>
        <v/>
      </c>
      <c r="O1092" s="16" t="str">
        <f>SUBSTITUTE(IFERROR(VLOOKUP($A1092,'Raw - F'!$B:$AA,25,FALSE),""),0,"")</f>
        <v/>
      </c>
      <c r="P1092" s="16" t="str">
        <f>SUBSTITUTE(IFERROR(VLOOKUP($A1092,'Raw - F'!$B:$AA,21,FALSE),""),0,"")</f>
        <v/>
      </c>
    </row>
    <row r="1093" spans="1:16" x14ac:dyDescent="0.35">
      <c r="A1093">
        <v>1084</v>
      </c>
      <c r="B1093" s="9">
        <f>IFERROR(VLOOKUP($A1093,'Raw - F'!$B:$R,2,FALSE),"")</f>
        <v>44363</v>
      </c>
      <c r="C1093" s="2" t="str">
        <f>IFERROR(VLOOKUP($A1093,'Raw - F'!$B:$R,3,FALSE),"")</f>
        <v>CHELMSFORD CITY</v>
      </c>
      <c r="D1093" s="2" t="str">
        <f>IFERROR(VLOOKUP($A1093,'Raw - F'!$B:$R,6,FALSE),"")</f>
        <v>Hcap</v>
      </c>
      <c r="E1093" s="2" t="str">
        <f>SUBSTITUTE(IFERROR(VLOOKUP($A1093,'Raw - F'!$B:$O,9,FALSE),""),"0","")</f>
        <v>3yo+</v>
      </c>
      <c r="F1093" s="2" t="str">
        <f>SUBSTITUTE(IFERROR(VLOOKUP($A1093,'Raw - F'!$B:$O,7,FALSE),""),"0","")</f>
        <v>Open</v>
      </c>
      <c r="G1093" s="2">
        <f>IFERROR(IF(VLOOKUP($A1093,'Raw - F'!$B:$O,11,FALSE)&gt;1,VLOOKUP($A1093,'Raw - F'!$B:$O,11,FALSE),IF(VLOOKUP($A1093,'Raw - F'!$B:$M,12,FALSE)&lt;&gt;"",VLOOKUP($A1093,'Raw - F'!$B:$M,12,FALSE),"")),"")</f>
        <v>6</v>
      </c>
      <c r="H1093" s="4" t="str">
        <f>IFERROR(VLOOKUP($A1093,'Raw - F'!$B:$O,13,FALSE),"")</f>
        <v>46-55</v>
      </c>
      <c r="I1093" s="2" t="str">
        <f>IFERROR(VLOOKUP($A1093,'Raw - F'!$B:$O,10,FALSE),"")</f>
        <v>A</v>
      </c>
      <c r="J1093" s="2" t="str">
        <f>IFERROR(VLOOKUP($A1093,'Raw - F'!$B:$P,15,FALSE),"")</f>
        <v>7f</v>
      </c>
      <c r="K1093" s="16" t="str">
        <f>SUBSTITUTE(IFERROR(VLOOKUP($A1093,'Raw - F'!$B:$X,23,FALSE),""),0,"")</f>
        <v xml:space="preserve"> </v>
      </c>
      <c r="L1093" s="22" t="str">
        <f>IF(VLOOKUP($A1093,'Raw - F'!$B:$AA,24,FALSE)="","",VLOOKUP($A1093,'Raw - F'!$B:$AA,24,FALSE))</f>
        <v/>
      </c>
      <c r="M1093" s="16" t="str">
        <f>SUBSTITUTE(IFERROR(VLOOKUP($A1093,'Raw - F'!$B:$X,22,FALSE),""),0,"")</f>
        <v xml:space="preserve"> </v>
      </c>
      <c r="N1093" s="16" t="str">
        <f>SUBSTITUTE(IFERROR(VLOOKUP($A1093,'Raw - F'!$B:$X,8,FALSE),""),0,"")</f>
        <v/>
      </c>
      <c r="O1093" s="16" t="str">
        <f>SUBSTITUTE(IFERROR(VLOOKUP($A1093,'Raw - F'!$B:$AA,25,FALSE),""),0,"")</f>
        <v/>
      </c>
      <c r="P1093" s="16" t="str">
        <f>SUBSTITUTE(IFERROR(VLOOKUP($A1093,'Raw - F'!$B:$AA,21,FALSE),""),0,"")</f>
        <v/>
      </c>
    </row>
    <row r="1094" spans="1:16" x14ac:dyDescent="0.35">
      <c r="A1094">
        <v>1085</v>
      </c>
      <c r="B1094" s="9">
        <f>IFERROR(VLOOKUP($A1094,'Raw - F'!$B:$R,2,FALSE),"")</f>
        <v>44363</v>
      </c>
      <c r="C1094" s="2" t="str">
        <f>IFERROR(VLOOKUP($A1094,'Raw - F'!$B:$R,3,FALSE),"")</f>
        <v>HAMILTON PARK</v>
      </c>
      <c r="D1094" s="2" t="str">
        <f>IFERROR(VLOOKUP($A1094,'Raw - F'!$B:$R,6,FALSE),"")</f>
        <v>Hcap</v>
      </c>
      <c r="E1094" s="2" t="str">
        <f>SUBSTITUTE(IFERROR(VLOOKUP($A1094,'Raw - F'!$B:$O,9,FALSE),""),"0","")</f>
        <v>3yo+</v>
      </c>
      <c r="F1094" s="2" t="str">
        <f>SUBSTITUTE(IFERROR(VLOOKUP($A1094,'Raw - F'!$B:$O,7,FALSE),""),"0","")</f>
        <v>Open</v>
      </c>
      <c r="G1094" s="2">
        <f>IFERROR(IF(VLOOKUP($A1094,'Raw - F'!$B:$O,11,FALSE)&gt;1,VLOOKUP($A1094,'Raw - F'!$B:$O,11,FALSE),IF(VLOOKUP($A1094,'Raw - F'!$B:$M,12,FALSE)&lt;&gt;"",VLOOKUP($A1094,'Raw - F'!$B:$M,12,FALSE),"")),"")</f>
        <v>4</v>
      </c>
      <c r="H1094" s="4" t="str">
        <f>IFERROR(VLOOKUP($A1094,'Raw - F'!$B:$O,13,FALSE),"")</f>
        <v>61-80</v>
      </c>
      <c r="I1094" s="2" t="str">
        <f>IFERROR(VLOOKUP($A1094,'Raw - F'!$B:$O,10,FALSE),"")</f>
        <v>A</v>
      </c>
      <c r="J1094" s="2" t="str">
        <f>IFERROR(VLOOKUP($A1094,'Raw - F'!$B:$P,15,FALSE),"")</f>
        <v>1m</v>
      </c>
      <c r="K1094" s="16" t="str">
        <f>SUBSTITUTE(IFERROR(VLOOKUP($A1094,'Raw - F'!$B:$X,23,FALSE),""),0,"")</f>
        <v xml:space="preserve"> </v>
      </c>
      <c r="L1094" s="22" t="str">
        <f>IF(VLOOKUP($A1094,'Raw - F'!$B:$AA,24,FALSE)="","",VLOOKUP($A1094,'Raw - F'!$B:$AA,24,FALSE))</f>
        <v/>
      </c>
      <c r="M1094" s="16" t="str">
        <f>SUBSTITUTE(IFERROR(VLOOKUP($A1094,'Raw - F'!$B:$X,22,FALSE),""),0,"")</f>
        <v xml:space="preserve"> </v>
      </c>
      <c r="N1094" s="16" t="str">
        <f>SUBSTITUTE(IFERROR(VLOOKUP($A1094,'Raw - F'!$B:$X,8,FALSE),""),0,"")</f>
        <v/>
      </c>
      <c r="O1094" s="16" t="str">
        <f>SUBSTITUTE(IFERROR(VLOOKUP($A1094,'Raw - F'!$B:$AA,25,FALSE),""),0,"")</f>
        <v/>
      </c>
      <c r="P1094" s="16" t="str">
        <f>SUBSTITUTE(IFERROR(VLOOKUP($A1094,'Raw - F'!$B:$AA,21,FALSE),""),0,"")</f>
        <v/>
      </c>
    </row>
    <row r="1095" spans="1:16" x14ac:dyDescent="0.35">
      <c r="A1095">
        <v>1086</v>
      </c>
      <c r="B1095" s="9">
        <f>IFERROR(VLOOKUP($A1095,'Raw - F'!$B:$R,2,FALSE),"")</f>
        <v>44363</v>
      </c>
      <c r="C1095" s="2" t="str">
        <f>IFERROR(VLOOKUP($A1095,'Raw - F'!$B:$R,3,FALSE),"")</f>
        <v>HAMILTON PARK</v>
      </c>
      <c r="D1095" s="2" t="str">
        <f>IFERROR(VLOOKUP($A1095,'Raw - F'!$B:$R,6,FALSE),"")</f>
        <v>WFA</v>
      </c>
      <c r="E1095" s="2" t="str">
        <f>SUBSTITUTE(IFERROR(VLOOKUP($A1095,'Raw - F'!$B:$O,9,FALSE),""),"0","")</f>
        <v>2yo</v>
      </c>
      <c r="F1095" s="2" t="str">
        <f>SUBSTITUTE(IFERROR(VLOOKUP($A1095,'Raw - F'!$B:$O,7,FALSE),""),"0","")</f>
        <v>Mdn</v>
      </c>
      <c r="G1095" s="2">
        <f>IFERROR(IF(VLOOKUP($A1095,'Raw - F'!$B:$O,11,FALSE)&gt;1,VLOOKUP($A1095,'Raw - F'!$B:$O,11,FALSE),IF(VLOOKUP($A1095,'Raw - F'!$B:$M,12,FALSE)&lt;&gt;"",VLOOKUP($A1095,'Raw - F'!$B:$M,12,FALSE),"")),"")</f>
        <v>4</v>
      </c>
      <c r="H1095" s="4" t="str">
        <f>IFERROR(VLOOKUP($A1095,'Raw - F'!$B:$O,13,FALSE),"")</f>
        <v>Open</v>
      </c>
      <c r="I1095" s="2" t="str">
        <f>IFERROR(VLOOKUP($A1095,'Raw - F'!$B:$O,10,FALSE),"")</f>
        <v>A</v>
      </c>
      <c r="J1095" s="2" t="str">
        <f>IFERROR(VLOOKUP($A1095,'Raw - F'!$B:$P,15,FALSE),"")</f>
        <v>6f</v>
      </c>
      <c r="K1095" s="16" t="str">
        <f>SUBSTITUTE(IFERROR(VLOOKUP($A1095,'Raw - F'!$B:$X,23,FALSE),""),0,"")</f>
        <v xml:space="preserve"> </v>
      </c>
      <c r="L1095" s="22" t="str">
        <f>IF(VLOOKUP($A1095,'Raw - F'!$B:$AA,24,FALSE)="","",VLOOKUP($A1095,'Raw - F'!$B:$AA,24,FALSE))</f>
        <v/>
      </c>
      <c r="M1095" s="16" t="str">
        <f>SUBSTITUTE(IFERROR(VLOOKUP($A1095,'Raw - F'!$B:$X,22,FALSE),""),0,"")</f>
        <v xml:space="preserve"> </v>
      </c>
      <c r="N1095" s="16" t="str">
        <f>SUBSTITUTE(IFERROR(VLOOKUP($A1095,'Raw - F'!$B:$X,8,FALSE),""),0,"")</f>
        <v/>
      </c>
      <c r="O1095" s="16" t="str">
        <f>SUBSTITUTE(IFERROR(VLOOKUP($A1095,'Raw - F'!$B:$AA,25,FALSE),""),0,"")</f>
        <v>EBF</v>
      </c>
      <c r="P1095" s="16" t="str">
        <f>SUBSTITUTE(IFERROR(VLOOKUP($A1095,'Raw - F'!$B:$AA,21,FALSE),""),0,"")</f>
        <v/>
      </c>
    </row>
    <row r="1096" spans="1:16" x14ac:dyDescent="0.35">
      <c r="A1096">
        <v>1087</v>
      </c>
      <c r="B1096" s="9">
        <f>IFERROR(VLOOKUP($A1096,'Raw - F'!$B:$R,2,FALSE),"")</f>
        <v>44363</v>
      </c>
      <c r="C1096" s="2" t="str">
        <f>IFERROR(VLOOKUP($A1096,'Raw - F'!$B:$R,3,FALSE),"")</f>
        <v>HAMILTON PARK</v>
      </c>
      <c r="D1096" s="2" t="str">
        <f>IFERROR(VLOOKUP($A1096,'Raw - F'!$B:$R,6,FALSE),"")</f>
        <v>WFA</v>
      </c>
      <c r="E1096" s="2" t="str">
        <f>SUBSTITUTE(IFERROR(VLOOKUP($A1096,'Raw - F'!$B:$O,9,FALSE),""),"0","")</f>
        <v>2yo</v>
      </c>
      <c r="F1096" s="2" t="str">
        <f>SUBSTITUTE(IFERROR(VLOOKUP($A1096,'Raw - F'!$B:$O,7,FALSE),""),"0","")</f>
        <v>Nov</v>
      </c>
      <c r="G1096" s="2">
        <f>IFERROR(IF(VLOOKUP($A1096,'Raw - F'!$B:$O,11,FALSE)&gt;1,VLOOKUP($A1096,'Raw - F'!$B:$O,11,FALSE),IF(VLOOKUP($A1096,'Raw - F'!$B:$M,12,FALSE)&lt;&gt;"",VLOOKUP($A1096,'Raw - F'!$B:$M,12,FALSE),"")),"")</f>
        <v>4</v>
      </c>
      <c r="H1096" s="4" t="str">
        <f>IFERROR(VLOOKUP($A1096,'Raw - F'!$B:$O,13,FALSE),"")</f>
        <v>Open</v>
      </c>
      <c r="I1096" s="2" t="str">
        <f>IFERROR(VLOOKUP($A1096,'Raw - F'!$B:$O,10,FALSE),"")</f>
        <v>A</v>
      </c>
      <c r="J1096" s="2" t="str">
        <f>IFERROR(VLOOKUP($A1096,'Raw - F'!$B:$P,15,FALSE),"")</f>
        <v>5f</v>
      </c>
      <c r="K1096" s="16" t="str">
        <f>SUBSTITUTE(IFERROR(VLOOKUP($A1096,'Raw - F'!$B:$X,23,FALSE),""),0,"")</f>
        <v>Rest.</v>
      </c>
      <c r="L1096" s="22" t="str">
        <f>IF(VLOOKUP($A1096,'Raw - F'!$B:$AA,24,FALSE)="","",VLOOKUP($A1096,'Raw - F'!$B:$AA,24,FALSE))</f>
        <v>C</v>
      </c>
      <c r="M1096" s="16" t="str">
        <f>SUBSTITUTE(IFERROR(VLOOKUP($A1096,'Raw - F'!$B:$X,22,FALSE),""),0,"")</f>
        <v xml:space="preserve"> </v>
      </c>
      <c r="N1096" s="16" t="str">
        <f>SUBSTITUTE(IFERROR(VLOOKUP($A1096,'Raw - F'!$B:$X,8,FALSE),""),0,"")</f>
        <v/>
      </c>
      <c r="O1096" s="16" t="str">
        <f>SUBSTITUTE(IFERROR(VLOOKUP($A1096,'Raw - F'!$B:$AA,25,FALSE),""),0,"")</f>
        <v>EBF</v>
      </c>
      <c r="P1096" s="16" t="str">
        <f>SUBSTITUTE(IFERROR(VLOOKUP($A1096,'Raw - F'!$B:$AA,21,FALSE),""),0,"")</f>
        <v/>
      </c>
    </row>
    <row r="1097" spans="1:16" x14ac:dyDescent="0.35">
      <c r="A1097">
        <v>1088</v>
      </c>
      <c r="B1097" s="9">
        <f>IFERROR(VLOOKUP($A1097,'Raw - F'!$B:$R,2,FALSE),"")</f>
        <v>44363</v>
      </c>
      <c r="C1097" s="2" t="str">
        <f>IFERROR(VLOOKUP($A1097,'Raw - F'!$B:$R,3,FALSE),"")</f>
        <v>HAMILTON PARK</v>
      </c>
      <c r="D1097" s="2" t="str">
        <f>IFERROR(VLOOKUP($A1097,'Raw - F'!$B:$R,6,FALSE),"")</f>
        <v>Hcap</v>
      </c>
      <c r="E1097" s="2" t="str">
        <f>SUBSTITUTE(IFERROR(VLOOKUP($A1097,'Raw - F'!$B:$O,9,FALSE),""),"0","")</f>
        <v>3yo+</v>
      </c>
      <c r="F1097" s="2" t="str">
        <f>SUBSTITUTE(IFERROR(VLOOKUP($A1097,'Raw - F'!$B:$O,7,FALSE),""),"0","")</f>
        <v>Open</v>
      </c>
      <c r="G1097" s="2">
        <f>IFERROR(IF(VLOOKUP($A1097,'Raw - F'!$B:$O,11,FALSE)&gt;1,VLOOKUP($A1097,'Raw - F'!$B:$O,11,FALSE),IF(VLOOKUP($A1097,'Raw - F'!$B:$M,12,FALSE)&lt;&gt;"",VLOOKUP($A1097,'Raw - F'!$B:$M,12,FALSE),"")),"")</f>
        <v>5</v>
      </c>
      <c r="H1097" s="4" t="str">
        <f>IFERROR(VLOOKUP($A1097,'Raw - F'!$B:$O,13,FALSE),"")</f>
        <v>51-70</v>
      </c>
      <c r="I1097" s="2" t="str">
        <f>IFERROR(VLOOKUP($A1097,'Raw - F'!$B:$O,10,FALSE),"")</f>
        <v>A</v>
      </c>
      <c r="J1097" s="2" t="str">
        <f>IFERROR(VLOOKUP($A1097,'Raw - F'!$B:$P,15,FALSE),"")</f>
        <v>6f</v>
      </c>
      <c r="K1097" s="16" t="str">
        <f>SUBSTITUTE(IFERROR(VLOOKUP($A1097,'Raw - F'!$B:$X,23,FALSE),""),0,"")</f>
        <v xml:space="preserve"> </v>
      </c>
      <c r="L1097" s="22" t="str">
        <f>IF(VLOOKUP($A1097,'Raw - F'!$B:$AA,24,FALSE)="","",VLOOKUP($A1097,'Raw - F'!$B:$AA,24,FALSE))</f>
        <v/>
      </c>
      <c r="M1097" s="16" t="str">
        <f>SUBSTITUTE(IFERROR(VLOOKUP($A1097,'Raw - F'!$B:$X,22,FALSE),""),0,"")</f>
        <v xml:space="preserve"> </v>
      </c>
      <c r="N1097" s="16" t="str">
        <f>SUBSTITUTE(IFERROR(VLOOKUP($A1097,'Raw - F'!$B:$X,8,FALSE),""),0,"")</f>
        <v/>
      </c>
      <c r="O1097" s="16" t="str">
        <f>SUBSTITUTE(IFERROR(VLOOKUP($A1097,'Raw - F'!$B:$AA,25,FALSE),""),0,"")</f>
        <v/>
      </c>
      <c r="P1097" s="16" t="str">
        <f>SUBSTITUTE(IFERROR(VLOOKUP($A1097,'Raw - F'!$B:$AA,21,FALSE),""),0,"")</f>
        <v/>
      </c>
    </row>
    <row r="1098" spans="1:16" x14ac:dyDescent="0.35">
      <c r="A1098">
        <v>1089</v>
      </c>
      <c r="B1098" s="9">
        <f>IFERROR(VLOOKUP($A1098,'Raw - F'!$B:$R,2,FALSE),"")</f>
        <v>44363</v>
      </c>
      <c r="C1098" s="2" t="str">
        <f>IFERROR(VLOOKUP($A1098,'Raw - F'!$B:$R,3,FALSE),"")</f>
        <v>HAMILTON PARK</v>
      </c>
      <c r="D1098" s="2" t="str">
        <f>IFERROR(VLOOKUP($A1098,'Raw - F'!$B:$R,6,FALSE),"")</f>
        <v>Hcap</v>
      </c>
      <c r="E1098" s="2" t="str">
        <f>SUBSTITUTE(IFERROR(VLOOKUP($A1098,'Raw - F'!$B:$O,9,FALSE),""),"0","")</f>
        <v>3yo</v>
      </c>
      <c r="F1098" s="2" t="str">
        <f>SUBSTITUTE(IFERROR(VLOOKUP($A1098,'Raw - F'!$B:$O,7,FALSE),""),"0","")</f>
        <v>Open</v>
      </c>
      <c r="G1098" s="2">
        <f>IFERROR(IF(VLOOKUP($A1098,'Raw - F'!$B:$O,11,FALSE)&gt;1,VLOOKUP($A1098,'Raw - F'!$B:$O,11,FALSE),IF(VLOOKUP($A1098,'Raw - F'!$B:$M,12,FALSE)&lt;&gt;"",VLOOKUP($A1098,'Raw - F'!$B:$M,12,FALSE),"")),"")</f>
        <v>5</v>
      </c>
      <c r="H1098" s="4" t="str">
        <f>IFERROR(VLOOKUP($A1098,'Raw - F'!$B:$O,13,FALSE),"")</f>
        <v>51-70</v>
      </c>
      <c r="I1098" s="2" t="str">
        <f>IFERROR(VLOOKUP($A1098,'Raw - F'!$B:$O,10,FALSE),"")</f>
        <v>A</v>
      </c>
      <c r="J1098" s="2" t="str">
        <f>IFERROR(VLOOKUP($A1098,'Raw - F'!$B:$P,15,FALSE),"")</f>
        <v>1m</v>
      </c>
      <c r="K1098" s="16" t="str">
        <f>SUBSTITUTE(IFERROR(VLOOKUP($A1098,'Raw - F'!$B:$X,23,FALSE),""),0,"")</f>
        <v xml:space="preserve"> </v>
      </c>
      <c r="L1098" s="22" t="str">
        <f>IF(VLOOKUP($A1098,'Raw - F'!$B:$AA,24,FALSE)="","",VLOOKUP($A1098,'Raw - F'!$B:$AA,24,FALSE))</f>
        <v/>
      </c>
      <c r="M1098" s="16" t="str">
        <f>SUBSTITUTE(IFERROR(VLOOKUP($A1098,'Raw - F'!$B:$X,22,FALSE),""),0,"")</f>
        <v xml:space="preserve"> </v>
      </c>
      <c r="N1098" s="16" t="str">
        <f>SUBSTITUTE(IFERROR(VLOOKUP($A1098,'Raw - F'!$B:$X,8,FALSE),""),0,"")</f>
        <v/>
      </c>
      <c r="O1098" s="16" t="str">
        <f>SUBSTITUTE(IFERROR(VLOOKUP($A1098,'Raw - F'!$B:$AA,25,FALSE),""),0,"")</f>
        <v/>
      </c>
      <c r="P1098" s="16" t="str">
        <f>SUBSTITUTE(IFERROR(VLOOKUP($A1098,'Raw - F'!$B:$AA,21,FALSE),""),0,"")</f>
        <v/>
      </c>
    </row>
    <row r="1099" spans="1:16" x14ac:dyDescent="0.35">
      <c r="A1099">
        <v>1090</v>
      </c>
      <c r="B1099" s="9">
        <f>IFERROR(VLOOKUP($A1099,'Raw - F'!$B:$R,2,FALSE),"")</f>
        <v>44363</v>
      </c>
      <c r="C1099" s="2" t="str">
        <f>IFERROR(VLOOKUP($A1099,'Raw - F'!$B:$R,3,FALSE),"")</f>
        <v>HAMILTON PARK</v>
      </c>
      <c r="D1099" s="2" t="str">
        <f>IFERROR(VLOOKUP($A1099,'Raw - F'!$B:$R,6,FALSE),"")</f>
        <v>Hcap</v>
      </c>
      <c r="E1099" s="2" t="str">
        <f>SUBSTITUTE(IFERROR(VLOOKUP($A1099,'Raw - F'!$B:$O,9,FALSE),""),"0","")</f>
        <v>3yo+</v>
      </c>
      <c r="F1099" s="2" t="str">
        <f>SUBSTITUTE(IFERROR(VLOOKUP($A1099,'Raw - F'!$B:$O,7,FALSE),""),"0","")</f>
        <v>Open</v>
      </c>
      <c r="G1099" s="2">
        <f>IFERROR(IF(VLOOKUP($A1099,'Raw - F'!$B:$O,11,FALSE)&gt;1,VLOOKUP($A1099,'Raw - F'!$B:$O,11,FALSE),IF(VLOOKUP($A1099,'Raw - F'!$B:$M,12,FALSE)&lt;&gt;"",VLOOKUP($A1099,'Raw - F'!$B:$M,12,FALSE),"")),"")</f>
        <v>6</v>
      </c>
      <c r="H1099" s="4" t="str">
        <f>IFERROR(VLOOKUP($A1099,'Raw - F'!$B:$O,13,FALSE),"")</f>
        <v>46-60</v>
      </c>
      <c r="I1099" s="2" t="str">
        <f>IFERROR(VLOOKUP($A1099,'Raw - F'!$B:$O,10,FALSE),"")</f>
        <v>A</v>
      </c>
      <c r="J1099" s="2" t="str">
        <f>IFERROR(VLOOKUP($A1099,'Raw - F'!$B:$P,15,FALSE),"")</f>
        <v>1m 1f</v>
      </c>
      <c r="K1099" s="16" t="str">
        <f>SUBSTITUTE(IFERROR(VLOOKUP($A1099,'Raw - F'!$B:$X,23,FALSE),""),0,"")</f>
        <v xml:space="preserve"> </v>
      </c>
      <c r="L1099" s="22" t="str">
        <f>IF(VLOOKUP($A1099,'Raw - F'!$B:$AA,24,FALSE)="","",VLOOKUP($A1099,'Raw - F'!$B:$AA,24,FALSE))</f>
        <v/>
      </c>
      <c r="M1099" s="16" t="str">
        <f>SUBSTITUTE(IFERROR(VLOOKUP($A1099,'Raw - F'!$B:$X,22,FALSE),""),0,"")</f>
        <v xml:space="preserve"> </v>
      </c>
      <c r="N1099" s="16" t="str">
        <f>SUBSTITUTE(IFERROR(VLOOKUP($A1099,'Raw - F'!$B:$X,8,FALSE),""),0,"")</f>
        <v/>
      </c>
      <c r="O1099" s="16" t="str">
        <f>SUBSTITUTE(IFERROR(VLOOKUP($A1099,'Raw - F'!$B:$AA,25,FALSE),""),0,"")</f>
        <v/>
      </c>
      <c r="P1099" s="16" t="str">
        <f>SUBSTITUTE(IFERROR(VLOOKUP($A1099,'Raw - F'!$B:$AA,21,FALSE),""),0,"")</f>
        <v/>
      </c>
    </row>
    <row r="1100" spans="1:16" x14ac:dyDescent="0.35">
      <c r="A1100">
        <v>1091</v>
      </c>
      <c r="B1100" s="9">
        <f>IFERROR(VLOOKUP($A1100,'Raw - F'!$B:$R,2,FALSE),"")</f>
        <v>44363</v>
      </c>
      <c r="C1100" s="2" t="str">
        <f>IFERROR(VLOOKUP($A1100,'Raw - F'!$B:$R,3,FALSE),"")</f>
        <v>HAMILTON PARK</v>
      </c>
      <c r="D1100" s="2" t="str">
        <f>IFERROR(VLOOKUP($A1100,'Raw - F'!$B:$R,6,FALSE),"")</f>
        <v>Hcap</v>
      </c>
      <c r="E1100" s="2" t="str">
        <f>SUBSTITUTE(IFERROR(VLOOKUP($A1100,'Raw - F'!$B:$O,9,FALSE),""),"0","")</f>
        <v>4yo+</v>
      </c>
      <c r="F1100" s="2" t="str">
        <f>SUBSTITUTE(IFERROR(VLOOKUP($A1100,'Raw - F'!$B:$O,7,FALSE),""),"0","")</f>
        <v>Open</v>
      </c>
      <c r="G1100" s="2">
        <f>IFERROR(IF(VLOOKUP($A1100,'Raw - F'!$B:$O,11,FALSE)&gt;1,VLOOKUP($A1100,'Raw - F'!$B:$O,11,FALSE),IF(VLOOKUP($A1100,'Raw - F'!$B:$M,12,FALSE)&lt;&gt;"",VLOOKUP($A1100,'Raw - F'!$B:$M,12,FALSE),"")),"")</f>
        <v>6</v>
      </c>
      <c r="H1100" s="4" t="str">
        <f>IFERROR(VLOOKUP($A1100,'Raw - F'!$B:$O,13,FALSE),"")</f>
        <v>46-60</v>
      </c>
      <c r="I1100" s="2" t="str">
        <f>IFERROR(VLOOKUP($A1100,'Raw - F'!$B:$O,10,FALSE),"")</f>
        <v>A</v>
      </c>
      <c r="J1100" s="2" t="str">
        <f>IFERROR(VLOOKUP($A1100,'Raw - F'!$B:$P,15,FALSE),"")</f>
        <v>1m 4f</v>
      </c>
      <c r="K1100" s="16" t="str">
        <f>SUBSTITUTE(IFERROR(VLOOKUP($A1100,'Raw - F'!$B:$X,23,FALSE),""),0,"")</f>
        <v xml:space="preserve"> </v>
      </c>
      <c r="L1100" s="22" t="str">
        <f>IF(VLOOKUP($A1100,'Raw - F'!$B:$AA,24,FALSE)="","",VLOOKUP($A1100,'Raw - F'!$B:$AA,24,FALSE))</f>
        <v/>
      </c>
      <c r="M1100" s="16" t="str">
        <f>SUBSTITUTE(IFERROR(VLOOKUP($A1100,'Raw - F'!$B:$X,22,FALSE),""),0,"")</f>
        <v xml:space="preserve"> </v>
      </c>
      <c r="N1100" s="16" t="str">
        <f>SUBSTITUTE(IFERROR(VLOOKUP($A1100,'Raw - F'!$B:$X,8,FALSE),""),0,"")</f>
        <v/>
      </c>
      <c r="O1100" s="16" t="str">
        <f>SUBSTITUTE(IFERROR(VLOOKUP($A1100,'Raw - F'!$B:$AA,25,FALSE),""),0,"")</f>
        <v/>
      </c>
      <c r="P1100" s="16" t="str">
        <f>SUBSTITUTE(IFERROR(VLOOKUP($A1100,'Raw - F'!$B:$AA,21,FALSE),""),0,"")</f>
        <v>App</v>
      </c>
    </row>
    <row r="1101" spans="1:16" x14ac:dyDescent="0.35">
      <c r="A1101">
        <v>1092</v>
      </c>
      <c r="B1101" s="9">
        <f>IFERROR(VLOOKUP($A1101,'Raw - F'!$B:$R,2,FALSE),"")</f>
        <v>44363</v>
      </c>
      <c r="C1101" s="2" t="str">
        <f>IFERROR(VLOOKUP($A1101,'Raw - F'!$B:$R,3,FALSE),"")</f>
        <v>RIPON</v>
      </c>
      <c r="D1101" s="2" t="str">
        <f>IFERROR(VLOOKUP($A1101,'Raw - F'!$B:$R,6,FALSE),"")</f>
        <v>Hcap</v>
      </c>
      <c r="E1101" s="2" t="str">
        <f>SUBSTITUTE(IFERROR(VLOOKUP($A1101,'Raw - F'!$B:$O,9,FALSE),""),"0","")</f>
        <v>3yo+</v>
      </c>
      <c r="F1101" s="2" t="str">
        <f>SUBSTITUTE(IFERROR(VLOOKUP($A1101,'Raw - F'!$B:$O,7,FALSE),""),"0","")</f>
        <v>Open</v>
      </c>
      <c r="G1101" s="2">
        <f>IFERROR(IF(VLOOKUP($A1101,'Raw - F'!$B:$O,11,FALSE)&gt;1,VLOOKUP($A1101,'Raw - F'!$B:$O,11,FALSE),IF(VLOOKUP($A1101,'Raw - F'!$B:$M,12,FALSE)&lt;&gt;"",VLOOKUP($A1101,'Raw - F'!$B:$M,12,FALSE),"")),"")</f>
        <v>6</v>
      </c>
      <c r="H1101" s="4" t="str">
        <f>IFERROR(VLOOKUP($A1101,'Raw - F'!$B:$O,13,FALSE),"")</f>
        <v>46-55</v>
      </c>
      <c r="I1101" s="2" t="str">
        <f>IFERROR(VLOOKUP($A1101,'Raw - F'!$B:$O,10,FALSE),"")</f>
        <v>A</v>
      </c>
      <c r="J1101" s="2" t="str">
        <f>IFERROR(VLOOKUP($A1101,'Raw - F'!$B:$P,15,FALSE),"")</f>
        <v>5f</v>
      </c>
      <c r="K1101" s="16" t="str">
        <f>SUBSTITUTE(IFERROR(VLOOKUP($A1101,'Raw - F'!$B:$X,23,FALSE),""),0,"")</f>
        <v/>
      </c>
      <c r="L1101" s="22" t="str">
        <f>IF(VLOOKUP($A1101,'Raw - F'!$B:$AA,24,FALSE)="","",VLOOKUP($A1101,'Raw - F'!$B:$AA,24,FALSE))</f>
        <v/>
      </c>
      <c r="M1101" s="16" t="str">
        <f>SUBSTITUTE(IFERROR(VLOOKUP($A1101,'Raw - F'!$B:$X,22,FALSE),""),0,"")</f>
        <v/>
      </c>
      <c r="N1101" s="16" t="str">
        <f>SUBSTITUTE(IFERROR(VLOOKUP($A1101,'Raw - F'!$B:$X,8,FALSE),""),0,"")</f>
        <v/>
      </c>
      <c r="O1101" s="16" t="str">
        <f>SUBSTITUTE(IFERROR(VLOOKUP($A1101,'Raw - F'!$B:$AA,25,FALSE),""),0,"")</f>
        <v/>
      </c>
      <c r="P1101" s="16" t="str">
        <f>SUBSTITUTE(IFERROR(VLOOKUP($A1101,'Raw - F'!$B:$AA,21,FALSE),""),0,"")</f>
        <v/>
      </c>
    </row>
    <row r="1102" spans="1:16" x14ac:dyDescent="0.35">
      <c r="A1102">
        <v>1093</v>
      </c>
      <c r="B1102" s="9">
        <f>IFERROR(VLOOKUP($A1102,'Raw - F'!$B:$R,2,FALSE),"")</f>
        <v>44363</v>
      </c>
      <c r="C1102" s="2" t="str">
        <f>IFERROR(VLOOKUP($A1102,'Raw - F'!$B:$R,3,FALSE),"")</f>
        <v>RIPON</v>
      </c>
      <c r="D1102" s="2" t="str">
        <f>IFERROR(VLOOKUP($A1102,'Raw - F'!$B:$R,6,FALSE),"")</f>
        <v>Hcap</v>
      </c>
      <c r="E1102" s="2" t="str">
        <f>SUBSTITUTE(IFERROR(VLOOKUP($A1102,'Raw - F'!$B:$O,9,FALSE),""),"0","")</f>
        <v>3yo</v>
      </c>
      <c r="F1102" s="2" t="str">
        <f>SUBSTITUTE(IFERROR(VLOOKUP($A1102,'Raw - F'!$B:$O,7,FALSE),""),"0","")</f>
        <v>Open</v>
      </c>
      <c r="G1102" s="2">
        <f>IFERROR(IF(VLOOKUP($A1102,'Raw - F'!$B:$O,11,FALSE)&gt;1,VLOOKUP($A1102,'Raw - F'!$B:$O,11,FALSE),IF(VLOOKUP($A1102,'Raw - F'!$B:$M,12,FALSE)&lt;&gt;"",VLOOKUP($A1102,'Raw - F'!$B:$M,12,FALSE),"")),"")</f>
        <v>3</v>
      </c>
      <c r="H1102" s="4" t="str">
        <f>IFERROR(VLOOKUP($A1102,'Raw - F'!$B:$O,13,FALSE),"")</f>
        <v>71-90</v>
      </c>
      <c r="I1102" s="2" t="str">
        <f>IFERROR(VLOOKUP($A1102,'Raw - F'!$B:$O,10,FALSE),"")</f>
        <v>A</v>
      </c>
      <c r="J1102" s="2" t="str">
        <f>IFERROR(VLOOKUP($A1102,'Raw - F'!$B:$P,15,FALSE),"")</f>
        <v>6f</v>
      </c>
      <c r="K1102" s="16" t="str">
        <f>SUBSTITUTE(IFERROR(VLOOKUP($A1102,'Raw - F'!$B:$X,23,FALSE),""),0,"")</f>
        <v xml:space="preserve"> </v>
      </c>
      <c r="L1102" s="22" t="str">
        <f>IF(VLOOKUP($A1102,'Raw - F'!$B:$AA,24,FALSE)="","",VLOOKUP($A1102,'Raw - F'!$B:$AA,24,FALSE))</f>
        <v/>
      </c>
      <c r="M1102" s="16" t="str">
        <f>SUBSTITUTE(IFERROR(VLOOKUP($A1102,'Raw - F'!$B:$X,22,FALSE),""),0,"")</f>
        <v xml:space="preserve"> </v>
      </c>
      <c r="N1102" s="16" t="str">
        <f>SUBSTITUTE(IFERROR(VLOOKUP($A1102,'Raw - F'!$B:$X,8,FALSE),""),0,"")</f>
        <v/>
      </c>
      <c r="O1102" s="16" t="str">
        <f>SUBSTITUTE(IFERROR(VLOOKUP($A1102,'Raw - F'!$B:$AA,25,FALSE),""),0,"")</f>
        <v/>
      </c>
      <c r="P1102" s="16" t="str">
        <f>SUBSTITUTE(IFERROR(VLOOKUP($A1102,'Raw - F'!$B:$AA,21,FALSE),""),0,"")</f>
        <v/>
      </c>
    </row>
    <row r="1103" spans="1:16" x14ac:dyDescent="0.35">
      <c r="A1103">
        <v>1094</v>
      </c>
      <c r="B1103" s="9">
        <f>IFERROR(VLOOKUP($A1103,'Raw - F'!$B:$R,2,FALSE),"")</f>
        <v>44363</v>
      </c>
      <c r="C1103" s="2" t="str">
        <f>IFERROR(VLOOKUP($A1103,'Raw - F'!$B:$R,3,FALSE),"")</f>
        <v>RIPON</v>
      </c>
      <c r="D1103" s="2" t="str">
        <f>IFERROR(VLOOKUP($A1103,'Raw - F'!$B:$R,6,FALSE),"")</f>
        <v>Hcap</v>
      </c>
      <c r="E1103" s="2" t="str">
        <f>SUBSTITUTE(IFERROR(VLOOKUP($A1103,'Raw - F'!$B:$O,9,FALSE),""),"0","")</f>
        <v>3yo+</v>
      </c>
      <c r="F1103" s="2" t="str">
        <f>SUBSTITUTE(IFERROR(VLOOKUP($A1103,'Raw - F'!$B:$O,7,FALSE),""),"0","")</f>
        <v>Open</v>
      </c>
      <c r="G1103" s="2">
        <f>IFERROR(IF(VLOOKUP($A1103,'Raw - F'!$B:$O,11,FALSE)&gt;1,VLOOKUP($A1103,'Raw - F'!$B:$O,11,FALSE),IF(VLOOKUP($A1103,'Raw - F'!$B:$M,12,FALSE)&lt;&gt;"",VLOOKUP($A1103,'Raw - F'!$B:$M,12,FALSE),"")),"")</f>
        <v>4</v>
      </c>
      <c r="H1103" s="4" t="str">
        <f>IFERROR(VLOOKUP($A1103,'Raw - F'!$B:$O,13,FALSE),"")</f>
        <v>66-85</v>
      </c>
      <c r="I1103" s="2" t="str">
        <f>IFERROR(VLOOKUP($A1103,'Raw - F'!$B:$O,10,FALSE),"")</f>
        <v>F</v>
      </c>
      <c r="J1103" s="2" t="str">
        <f>IFERROR(VLOOKUP($A1103,'Raw - F'!$B:$P,15,FALSE),"")</f>
        <v>1m 2f</v>
      </c>
      <c r="K1103" s="16" t="str">
        <f>SUBSTITUTE(IFERROR(VLOOKUP($A1103,'Raw - F'!$B:$X,23,FALSE),""),0,"")</f>
        <v xml:space="preserve"> </v>
      </c>
      <c r="L1103" s="22" t="str">
        <f>IF(VLOOKUP($A1103,'Raw - F'!$B:$AA,24,FALSE)="","",VLOOKUP($A1103,'Raw - F'!$B:$AA,24,FALSE))</f>
        <v/>
      </c>
      <c r="M1103" s="16" t="str">
        <f>SUBSTITUTE(IFERROR(VLOOKUP($A1103,'Raw - F'!$B:$X,22,FALSE),""),0,"")</f>
        <v xml:space="preserve"> </v>
      </c>
      <c r="N1103" s="16" t="str">
        <f>SUBSTITUTE(IFERROR(VLOOKUP($A1103,'Raw - F'!$B:$X,8,FALSE),""),0,"")</f>
        <v/>
      </c>
      <c r="O1103" s="16" t="str">
        <f>SUBSTITUTE(IFERROR(VLOOKUP($A1103,'Raw - F'!$B:$AA,25,FALSE),""),0,"")</f>
        <v/>
      </c>
      <c r="P1103" s="16" t="str">
        <f>SUBSTITUTE(IFERROR(VLOOKUP($A1103,'Raw - F'!$B:$AA,21,FALSE),""),0,"")</f>
        <v/>
      </c>
    </row>
    <row r="1104" spans="1:16" x14ac:dyDescent="0.35">
      <c r="A1104">
        <v>1095</v>
      </c>
      <c r="B1104" s="9">
        <f>IFERROR(VLOOKUP($A1104,'Raw - F'!$B:$R,2,FALSE),"")</f>
        <v>44363</v>
      </c>
      <c r="C1104" s="2" t="str">
        <f>IFERROR(VLOOKUP($A1104,'Raw - F'!$B:$R,3,FALSE),"")</f>
        <v>RIPON</v>
      </c>
      <c r="D1104" s="2" t="str">
        <f>IFERROR(VLOOKUP($A1104,'Raw - F'!$B:$R,6,FALSE),"")</f>
        <v>Hcap</v>
      </c>
      <c r="E1104" s="2" t="str">
        <f>SUBSTITUTE(IFERROR(VLOOKUP($A1104,'Raw - F'!$B:$O,9,FALSE),""),"0","")</f>
        <v>3-6yo</v>
      </c>
      <c r="F1104" s="2" t="str">
        <f>SUBSTITUTE(IFERROR(VLOOKUP($A1104,'Raw - F'!$B:$O,7,FALSE),""),"0","")</f>
        <v>Open</v>
      </c>
      <c r="G1104" s="2">
        <f>IFERROR(IF(VLOOKUP($A1104,'Raw - F'!$B:$O,11,FALSE)&gt;1,VLOOKUP($A1104,'Raw - F'!$B:$O,11,FALSE),IF(VLOOKUP($A1104,'Raw - F'!$B:$M,12,FALSE)&lt;&gt;"",VLOOKUP($A1104,'Raw - F'!$B:$M,12,FALSE),"")),"")</f>
        <v>5</v>
      </c>
      <c r="H1104" s="4" t="str">
        <f>IFERROR(VLOOKUP($A1104,'Raw - F'!$B:$O,13,FALSE),"")</f>
        <v>56-75</v>
      </c>
      <c r="I1104" s="2" t="str">
        <f>IFERROR(VLOOKUP($A1104,'Raw - F'!$B:$O,10,FALSE),"")</f>
        <v>A</v>
      </c>
      <c r="J1104" s="2" t="str">
        <f>IFERROR(VLOOKUP($A1104,'Raw - F'!$B:$P,15,FALSE),"")</f>
        <v>1m 2f</v>
      </c>
      <c r="K1104" s="16" t="str">
        <f>SUBSTITUTE(IFERROR(VLOOKUP($A1104,'Raw - F'!$B:$X,23,FALSE),""),0,"")</f>
        <v xml:space="preserve"> </v>
      </c>
      <c r="L1104" s="22" t="str">
        <f>IF(VLOOKUP($A1104,'Raw - F'!$B:$AA,24,FALSE)="","",VLOOKUP($A1104,'Raw - F'!$B:$AA,24,FALSE))</f>
        <v/>
      </c>
      <c r="M1104" s="16" t="str">
        <f>SUBSTITUTE(IFERROR(VLOOKUP($A1104,'Raw - F'!$B:$X,22,FALSE),""),0,"")</f>
        <v>Seller</v>
      </c>
      <c r="N1104" s="16" t="str">
        <f>SUBSTITUTE(IFERROR(VLOOKUP($A1104,'Raw - F'!$B:$X,8,FALSE),""),0,"")</f>
        <v/>
      </c>
      <c r="O1104" s="16" t="str">
        <f>SUBSTITUTE(IFERROR(VLOOKUP($A1104,'Raw - F'!$B:$AA,25,FALSE),""),0,"")</f>
        <v/>
      </c>
      <c r="P1104" s="16" t="str">
        <f>SUBSTITUTE(IFERROR(VLOOKUP($A1104,'Raw - F'!$B:$AA,21,FALSE),""),0,"")</f>
        <v>App</v>
      </c>
    </row>
    <row r="1105" spans="1:16" x14ac:dyDescent="0.35">
      <c r="A1105">
        <v>1096</v>
      </c>
      <c r="B1105" s="9">
        <f>IFERROR(VLOOKUP($A1105,'Raw - F'!$B:$R,2,FALSE),"")</f>
        <v>44363</v>
      </c>
      <c r="C1105" s="2" t="str">
        <f>IFERROR(VLOOKUP($A1105,'Raw - F'!$B:$R,3,FALSE),"")</f>
        <v>RIPON</v>
      </c>
      <c r="D1105" s="2" t="str">
        <f>IFERROR(VLOOKUP($A1105,'Raw - F'!$B:$R,6,FALSE),"")</f>
        <v>Hcap</v>
      </c>
      <c r="E1105" s="2" t="str">
        <f>SUBSTITUTE(IFERROR(VLOOKUP($A1105,'Raw - F'!$B:$O,9,FALSE),""),"0","")</f>
        <v>4yo+</v>
      </c>
      <c r="F1105" s="2" t="str">
        <f>SUBSTITUTE(IFERROR(VLOOKUP($A1105,'Raw - F'!$B:$O,7,FALSE),""),"0","")</f>
        <v>Open</v>
      </c>
      <c r="G1105" s="2">
        <f>IFERROR(IF(VLOOKUP($A1105,'Raw - F'!$B:$O,11,FALSE)&gt;1,VLOOKUP($A1105,'Raw - F'!$B:$O,11,FALSE),IF(VLOOKUP($A1105,'Raw - F'!$B:$M,12,FALSE)&lt;&gt;"",VLOOKUP($A1105,'Raw - F'!$B:$M,12,FALSE),"")),"")</f>
        <v>5</v>
      </c>
      <c r="H1105" s="4" t="str">
        <f>IFERROR(VLOOKUP($A1105,'Raw - F'!$B:$O,13,FALSE),"")</f>
        <v>56-75</v>
      </c>
      <c r="I1105" s="2" t="str">
        <f>IFERROR(VLOOKUP($A1105,'Raw - F'!$B:$O,10,FALSE),"")</f>
        <v>A</v>
      </c>
      <c r="J1105" s="2" t="str">
        <f>IFERROR(VLOOKUP($A1105,'Raw - F'!$B:$P,15,FALSE),"")</f>
        <v>1m 4f</v>
      </c>
      <c r="K1105" s="16" t="str">
        <f>SUBSTITUTE(IFERROR(VLOOKUP($A1105,'Raw - F'!$B:$X,23,FALSE),""),0,"")</f>
        <v xml:space="preserve"> </v>
      </c>
      <c r="L1105" s="22" t="str">
        <f>IF(VLOOKUP($A1105,'Raw - F'!$B:$AA,24,FALSE)="","",VLOOKUP($A1105,'Raw - F'!$B:$AA,24,FALSE))</f>
        <v/>
      </c>
      <c r="M1105" s="16" t="str">
        <f>SUBSTITUTE(IFERROR(VLOOKUP($A1105,'Raw - F'!$B:$X,22,FALSE),""),0,"")</f>
        <v xml:space="preserve"> </v>
      </c>
      <c r="N1105" s="16" t="str">
        <f>SUBSTITUTE(IFERROR(VLOOKUP($A1105,'Raw - F'!$B:$X,8,FALSE),""),0,"")</f>
        <v/>
      </c>
      <c r="O1105" s="16" t="str">
        <f>SUBSTITUTE(IFERROR(VLOOKUP($A1105,'Raw - F'!$B:$AA,25,FALSE),""),0,"")</f>
        <v/>
      </c>
      <c r="P1105" s="16" t="str">
        <f>SUBSTITUTE(IFERROR(VLOOKUP($A1105,'Raw - F'!$B:$AA,21,FALSE),""),0,"")</f>
        <v/>
      </c>
    </row>
    <row r="1106" spans="1:16" x14ac:dyDescent="0.35">
      <c r="A1106">
        <v>1097</v>
      </c>
      <c r="B1106" s="9">
        <f>IFERROR(VLOOKUP($A1106,'Raw - F'!$B:$R,2,FALSE),"")</f>
        <v>44363</v>
      </c>
      <c r="C1106" s="2" t="str">
        <f>IFERROR(VLOOKUP($A1106,'Raw - F'!$B:$R,3,FALSE),"")</f>
        <v>RIPON</v>
      </c>
      <c r="D1106" s="2" t="str">
        <f>IFERROR(VLOOKUP($A1106,'Raw - F'!$B:$R,6,FALSE),"")</f>
        <v>WFA</v>
      </c>
      <c r="E1106" s="2" t="str">
        <f>SUBSTITUTE(IFERROR(VLOOKUP($A1106,'Raw - F'!$B:$O,9,FALSE),""),"0","")</f>
        <v>3yo</v>
      </c>
      <c r="F1106" s="2" t="str">
        <f>SUBSTITUTE(IFERROR(VLOOKUP($A1106,'Raw - F'!$B:$O,7,FALSE),""),"0","")</f>
        <v>Mdn</v>
      </c>
      <c r="G1106" s="2">
        <f>IFERROR(IF(VLOOKUP($A1106,'Raw - F'!$B:$O,11,FALSE)&gt;1,VLOOKUP($A1106,'Raw - F'!$B:$O,11,FALSE),IF(VLOOKUP($A1106,'Raw - F'!$B:$M,12,FALSE)&lt;&gt;"",VLOOKUP($A1106,'Raw - F'!$B:$M,12,FALSE),"")),"")</f>
        <v>5</v>
      </c>
      <c r="H1106" s="4" t="str">
        <f>IFERROR(VLOOKUP($A1106,'Raw - F'!$B:$O,13,FALSE),"")</f>
        <v>Open</v>
      </c>
      <c r="I1106" s="2" t="str">
        <f>IFERROR(VLOOKUP($A1106,'Raw - F'!$B:$O,10,FALSE),"")</f>
        <v>A</v>
      </c>
      <c r="J1106" s="2" t="str">
        <f>IFERROR(VLOOKUP($A1106,'Raw - F'!$B:$P,15,FALSE),"")</f>
        <v>6f</v>
      </c>
      <c r="K1106" s="16" t="str">
        <f>SUBSTITUTE(IFERROR(VLOOKUP($A1106,'Raw - F'!$B:$X,23,FALSE),""),0,"")</f>
        <v xml:space="preserve"> </v>
      </c>
      <c r="L1106" s="22" t="str">
        <f>IF(VLOOKUP($A1106,'Raw - F'!$B:$AA,24,FALSE)="","",VLOOKUP($A1106,'Raw - F'!$B:$AA,24,FALSE))</f>
        <v/>
      </c>
      <c r="M1106" s="16" t="str">
        <f>SUBSTITUTE(IFERROR(VLOOKUP($A1106,'Raw - F'!$B:$X,22,FALSE),""),0,"")</f>
        <v xml:space="preserve"> </v>
      </c>
      <c r="N1106" s="16" t="str">
        <f>SUBSTITUTE(IFERROR(VLOOKUP($A1106,'Raw - F'!$B:$X,8,FALSE),""),0,"")</f>
        <v/>
      </c>
      <c r="O1106" s="16" t="str">
        <f>SUBSTITUTE(IFERROR(VLOOKUP($A1106,'Raw - F'!$B:$AA,25,FALSE),""),0,"")</f>
        <v/>
      </c>
      <c r="P1106" s="16" t="str">
        <f>SUBSTITUTE(IFERROR(VLOOKUP($A1106,'Raw - F'!$B:$AA,21,FALSE),""),0,"")</f>
        <v/>
      </c>
    </row>
    <row r="1107" spans="1:16" x14ac:dyDescent="0.35">
      <c r="A1107">
        <v>1098</v>
      </c>
      <c r="B1107" s="9">
        <f>IFERROR(VLOOKUP($A1107,'Raw - F'!$B:$R,2,FALSE),"")</f>
        <v>44363</v>
      </c>
      <c r="C1107" s="2" t="str">
        <f>IFERROR(VLOOKUP($A1107,'Raw - F'!$B:$R,3,FALSE),"")</f>
        <v>RIPON</v>
      </c>
      <c r="D1107" s="2" t="str">
        <f>IFERROR(VLOOKUP($A1107,'Raw - F'!$B:$R,6,FALSE),"")</f>
        <v>WFA</v>
      </c>
      <c r="E1107" s="2" t="str">
        <f>SUBSTITUTE(IFERROR(VLOOKUP($A1107,'Raw - F'!$B:$O,9,FALSE),""),"0","")</f>
        <v>2yo</v>
      </c>
      <c r="F1107" s="2" t="str">
        <f>SUBSTITUTE(IFERROR(VLOOKUP($A1107,'Raw - F'!$B:$O,7,FALSE),""),"0","")</f>
        <v>Mdn</v>
      </c>
      <c r="G1107" s="2">
        <f>IFERROR(IF(VLOOKUP($A1107,'Raw - F'!$B:$O,11,FALSE)&gt;1,VLOOKUP($A1107,'Raw - F'!$B:$O,11,FALSE),IF(VLOOKUP($A1107,'Raw - F'!$B:$M,12,FALSE)&lt;&gt;"",VLOOKUP($A1107,'Raw - F'!$B:$M,12,FALSE),"")),"")</f>
        <v>5</v>
      </c>
      <c r="H1107" s="4" t="str">
        <f>IFERROR(VLOOKUP($A1107,'Raw - F'!$B:$O,13,FALSE),"")</f>
        <v>Open</v>
      </c>
      <c r="I1107" s="2" t="str">
        <f>IFERROR(VLOOKUP($A1107,'Raw - F'!$B:$O,10,FALSE),"")</f>
        <v>F</v>
      </c>
      <c r="J1107" s="2" t="str">
        <f>IFERROR(VLOOKUP($A1107,'Raw - F'!$B:$P,15,FALSE),"")</f>
        <v>5f</v>
      </c>
      <c r="K1107" s="16" t="str">
        <f>SUBSTITUTE(IFERROR(VLOOKUP($A1107,'Raw - F'!$B:$X,23,FALSE),""),0,"")</f>
        <v xml:space="preserve"> </v>
      </c>
      <c r="L1107" s="22" t="str">
        <f>IF(VLOOKUP($A1107,'Raw - F'!$B:$AA,24,FALSE)="","",VLOOKUP($A1107,'Raw - F'!$B:$AA,24,FALSE))</f>
        <v/>
      </c>
      <c r="M1107" s="16" t="str">
        <f>SUBSTITUTE(IFERROR(VLOOKUP($A1107,'Raw - F'!$B:$X,22,FALSE),""),0,"")</f>
        <v xml:space="preserve"> </v>
      </c>
      <c r="N1107" s="16" t="str">
        <f>SUBSTITUTE(IFERROR(VLOOKUP($A1107,'Raw - F'!$B:$X,8,FALSE),""),0,"")</f>
        <v/>
      </c>
      <c r="O1107" s="16" t="str">
        <f>SUBSTITUTE(IFERROR(VLOOKUP($A1107,'Raw - F'!$B:$AA,25,FALSE),""),0,"")</f>
        <v/>
      </c>
      <c r="P1107" s="16" t="str">
        <f>SUBSTITUTE(IFERROR(VLOOKUP($A1107,'Raw - F'!$B:$AA,21,FALSE),""),0,"")</f>
        <v/>
      </c>
    </row>
    <row r="1108" spans="1:16" x14ac:dyDescent="0.35">
      <c r="A1108">
        <v>1099</v>
      </c>
      <c r="B1108" s="9">
        <f>IFERROR(VLOOKUP($A1108,'Raw - F'!$B:$R,2,FALSE),"")</f>
        <v>44364</v>
      </c>
      <c r="C1108" s="2" t="str">
        <f>IFERROR(VLOOKUP($A1108,'Raw - F'!$B:$R,3,FALSE),"")</f>
        <v>ASCOT</v>
      </c>
      <c r="D1108" s="2" t="str">
        <f>IFERROR(VLOOKUP($A1108,'Raw - F'!$B:$R,6,FALSE),"")</f>
        <v>Hcap</v>
      </c>
      <c r="E1108" s="2" t="str">
        <f>SUBSTITUTE(IFERROR(VLOOKUP($A1108,'Raw - F'!$B:$O,9,FALSE),""),"0","")</f>
        <v>3yo+</v>
      </c>
      <c r="F1108" s="2" t="str">
        <f>SUBSTITUTE(IFERROR(VLOOKUP($A1108,'Raw - F'!$B:$O,7,FALSE),""),"0","")</f>
        <v>Open</v>
      </c>
      <c r="G1108" s="2">
        <f>IFERROR(IF(VLOOKUP($A1108,'Raw - F'!$B:$O,11,FALSE)&gt;1,VLOOKUP($A1108,'Raw - F'!$B:$O,11,FALSE),IF(VLOOKUP($A1108,'Raw - F'!$B:$M,12,FALSE)&lt;&gt;"",VLOOKUP($A1108,'Raw - F'!$B:$M,12,FALSE),"")),"")</f>
        <v>2</v>
      </c>
      <c r="H1108" s="4" t="str">
        <f>IFERROR(VLOOKUP($A1108,'Raw - F'!$B:$O,13,FALSE),"")</f>
        <v>0-105</v>
      </c>
      <c r="I1108" s="2" t="str">
        <f>IFERROR(VLOOKUP($A1108,'Raw - F'!$B:$O,10,FALSE),"")</f>
        <v>A</v>
      </c>
      <c r="J1108" s="2" t="str">
        <f>IFERROR(VLOOKUP($A1108,'Raw - F'!$B:$P,15,FALSE),"")</f>
        <v>7f</v>
      </c>
      <c r="K1108" s="16" t="str">
        <f>SUBSTITUTE(IFERROR(VLOOKUP($A1108,'Raw - F'!$B:$X,23,FALSE),""),0,"")</f>
        <v/>
      </c>
      <c r="L1108" s="22" t="str">
        <f>IF(VLOOKUP($A1108,'Raw - F'!$B:$AA,24,FALSE)="","",VLOOKUP($A1108,'Raw - F'!$B:$AA,24,FALSE))</f>
        <v/>
      </c>
      <c r="M1108" s="16" t="str">
        <f>SUBSTITUTE(IFERROR(VLOOKUP($A1108,'Raw - F'!$B:$X,22,FALSE),""),0,"")</f>
        <v/>
      </c>
      <c r="N1108" s="16" t="str">
        <f>SUBSTITUTE(IFERROR(VLOOKUP($A1108,'Raw - F'!$B:$X,8,FALSE),""),0,"")</f>
        <v/>
      </c>
      <c r="O1108" s="16" t="str">
        <f>SUBSTITUTE(IFERROR(VLOOKUP($A1108,'Raw - F'!$B:$AA,25,FALSE),""),0,"")</f>
        <v/>
      </c>
      <c r="P1108" s="16" t="str">
        <f>SUBSTITUTE(IFERROR(VLOOKUP($A1108,'Raw - F'!$B:$AA,21,FALSE),""),0,"")</f>
        <v/>
      </c>
    </row>
    <row r="1109" spans="1:16" x14ac:dyDescent="0.35">
      <c r="A1109">
        <v>1100</v>
      </c>
      <c r="B1109" s="9">
        <f>IFERROR(VLOOKUP($A1109,'Raw - F'!$B:$R,2,FALSE),"")</f>
        <v>44364</v>
      </c>
      <c r="C1109" s="2" t="str">
        <f>IFERROR(VLOOKUP($A1109,'Raw - F'!$B:$R,3,FALSE),"")</f>
        <v>ASCOT</v>
      </c>
      <c r="D1109" s="2" t="str">
        <f>IFERROR(VLOOKUP($A1109,'Raw - F'!$B:$R,6,FALSE),"")</f>
        <v>WFA</v>
      </c>
      <c r="E1109" s="2" t="str">
        <f>SUBSTITUTE(IFERROR(VLOOKUP($A1109,'Raw - F'!$B:$O,9,FALSE),""),"0","")</f>
        <v>4yo+</v>
      </c>
      <c r="F1109" s="2" t="str">
        <f>SUBSTITUTE(IFERROR(VLOOKUP($A1109,'Raw - F'!$B:$O,7,FALSE),""),"0","")</f>
        <v>Open</v>
      </c>
      <c r="G1109" s="2" t="str">
        <f>IFERROR(IF(VLOOKUP($A1109,'Raw - F'!$B:$O,11,FALSE)&gt;1,VLOOKUP($A1109,'Raw - F'!$B:$O,11,FALSE),IF(VLOOKUP($A1109,'Raw - F'!$B:$M,12,FALSE)&lt;&gt;"",VLOOKUP($A1109,'Raw - F'!$B:$M,12,FALSE),"")),"")</f>
        <v>1(G1)</v>
      </c>
      <c r="H1109" s="4" t="str">
        <f>IFERROR(VLOOKUP($A1109,'Raw - F'!$B:$O,13,FALSE),"")</f>
        <v>Open</v>
      </c>
      <c r="I1109" s="2" t="str">
        <f>IFERROR(VLOOKUP($A1109,'Raw - F'!$B:$O,10,FALSE),"")</f>
        <v>A</v>
      </c>
      <c r="J1109" s="2" t="str">
        <f>IFERROR(VLOOKUP($A1109,'Raw - F'!$B:$P,15,FALSE),"")</f>
        <v>2m+</v>
      </c>
      <c r="K1109" s="16" t="str">
        <f>SUBSTITUTE(IFERROR(VLOOKUP($A1109,'Raw - F'!$B:$X,23,FALSE),""),0,"")</f>
        <v xml:space="preserve"> </v>
      </c>
      <c r="L1109" s="22" t="str">
        <f>IF(VLOOKUP($A1109,'Raw - F'!$B:$AA,24,FALSE)="","",VLOOKUP($A1109,'Raw - F'!$B:$AA,24,FALSE))</f>
        <v/>
      </c>
      <c r="M1109" s="16" t="str">
        <f>SUBSTITUTE(IFERROR(VLOOKUP($A1109,'Raw - F'!$B:$X,22,FALSE),""),0,"")</f>
        <v xml:space="preserve"> </v>
      </c>
      <c r="N1109" s="16" t="str">
        <f>SUBSTITUTE(IFERROR(VLOOKUP($A1109,'Raw - F'!$B:$X,8,FALSE),""),0,"")</f>
        <v/>
      </c>
      <c r="O1109" s="16" t="str">
        <f>SUBSTITUTE(IFERROR(VLOOKUP($A1109,'Raw - F'!$B:$AA,25,FALSE),""),0,"")</f>
        <v/>
      </c>
      <c r="P1109" s="16" t="str">
        <f>SUBSTITUTE(IFERROR(VLOOKUP($A1109,'Raw - F'!$B:$AA,21,FALSE),""),0,"")</f>
        <v/>
      </c>
    </row>
    <row r="1110" spans="1:16" x14ac:dyDescent="0.35">
      <c r="A1110">
        <v>1101</v>
      </c>
      <c r="B1110" s="9">
        <f>IFERROR(VLOOKUP($A1110,'Raw - F'!$B:$R,2,FALSE),"")</f>
        <v>44364</v>
      </c>
      <c r="C1110" s="2" t="str">
        <f>IFERROR(VLOOKUP($A1110,'Raw - F'!$B:$R,3,FALSE),"")</f>
        <v>ASCOT</v>
      </c>
      <c r="D1110" s="2" t="str">
        <f>IFERROR(VLOOKUP($A1110,'Raw - F'!$B:$R,6,FALSE),"")</f>
        <v>WFA</v>
      </c>
      <c r="E1110" s="2" t="str">
        <f>SUBSTITUTE(IFERROR(VLOOKUP($A1110,'Raw - F'!$B:$O,9,FALSE),""),"0","")</f>
        <v>3yo</v>
      </c>
      <c r="F1110" s="2" t="str">
        <f>SUBSTITUTE(IFERROR(VLOOKUP($A1110,'Raw - F'!$B:$O,7,FALSE),""),"0","")</f>
        <v>Open</v>
      </c>
      <c r="G1110" s="2" t="str">
        <f>IFERROR(IF(VLOOKUP($A1110,'Raw - F'!$B:$O,11,FALSE)&gt;1,VLOOKUP($A1110,'Raw - F'!$B:$O,11,FALSE),IF(VLOOKUP($A1110,'Raw - F'!$B:$M,12,FALSE)&lt;&gt;"",VLOOKUP($A1110,'Raw - F'!$B:$M,12,FALSE),"")),"")</f>
        <v>1(G2)</v>
      </c>
      <c r="H1110" s="4" t="str">
        <f>IFERROR(VLOOKUP($A1110,'Raw - F'!$B:$O,13,FALSE),"")</f>
        <v>Open</v>
      </c>
      <c r="I1110" s="2" t="str">
        <f>IFERROR(VLOOKUP($A1110,'Raw - F'!$B:$O,10,FALSE),"")</f>
        <v>F</v>
      </c>
      <c r="J1110" s="2" t="str">
        <f>IFERROR(VLOOKUP($A1110,'Raw - F'!$B:$P,15,FALSE),"")</f>
        <v>1m 4f</v>
      </c>
      <c r="K1110" s="16" t="str">
        <f>SUBSTITUTE(IFERROR(VLOOKUP($A1110,'Raw - F'!$B:$X,23,FALSE),""),0,"")</f>
        <v xml:space="preserve"> </v>
      </c>
      <c r="L1110" s="22" t="str">
        <f>IF(VLOOKUP($A1110,'Raw - F'!$B:$AA,24,FALSE)="","",VLOOKUP($A1110,'Raw - F'!$B:$AA,24,FALSE))</f>
        <v/>
      </c>
      <c r="M1110" s="16" t="str">
        <f>SUBSTITUTE(IFERROR(VLOOKUP($A1110,'Raw - F'!$B:$X,22,FALSE),""),0,"")</f>
        <v xml:space="preserve"> </v>
      </c>
      <c r="N1110" s="16" t="str">
        <f>SUBSTITUTE(IFERROR(VLOOKUP($A1110,'Raw - F'!$B:$X,8,FALSE),""),0,"")</f>
        <v/>
      </c>
      <c r="O1110" s="16" t="str">
        <f>SUBSTITUTE(IFERROR(VLOOKUP($A1110,'Raw - F'!$B:$AA,25,FALSE),""),0,"")</f>
        <v/>
      </c>
      <c r="P1110" s="16" t="str">
        <f>SUBSTITUTE(IFERROR(VLOOKUP($A1110,'Raw - F'!$B:$AA,21,FALSE),""),0,"")</f>
        <v/>
      </c>
    </row>
    <row r="1111" spans="1:16" x14ac:dyDescent="0.35">
      <c r="A1111">
        <v>1102</v>
      </c>
      <c r="B1111" s="9">
        <f>IFERROR(VLOOKUP($A1111,'Raw - F'!$B:$R,2,FALSE),"")</f>
        <v>44364</v>
      </c>
      <c r="C1111" s="2" t="str">
        <f>IFERROR(VLOOKUP($A1111,'Raw - F'!$B:$R,3,FALSE),"")</f>
        <v>ASCOT</v>
      </c>
      <c r="D1111" s="2" t="str">
        <f>IFERROR(VLOOKUP($A1111,'Raw - F'!$B:$R,6,FALSE),"")</f>
        <v>Hcap</v>
      </c>
      <c r="E1111" s="2" t="str">
        <f>SUBSTITUTE(IFERROR(VLOOKUP($A1111,'Raw - F'!$B:$O,9,FALSE),""),"0","")</f>
        <v>3yo</v>
      </c>
      <c r="F1111" s="2" t="str">
        <f>SUBSTITUTE(IFERROR(VLOOKUP($A1111,'Raw - F'!$B:$O,7,FALSE),""),"0","")</f>
        <v>Open</v>
      </c>
      <c r="G1111" s="2">
        <f>IFERROR(IF(VLOOKUP($A1111,'Raw - F'!$B:$O,11,FALSE)&gt;1,VLOOKUP($A1111,'Raw - F'!$B:$O,11,FALSE),IF(VLOOKUP($A1111,'Raw - F'!$B:$M,12,FALSE)&lt;&gt;"",VLOOKUP($A1111,'Raw - F'!$B:$M,12,FALSE),"")),"")</f>
        <v>2</v>
      </c>
      <c r="H1111" s="4" t="str">
        <f>IFERROR(VLOOKUP($A1111,'Raw - F'!$B:$O,13,FALSE),"")</f>
        <v>0-105</v>
      </c>
      <c r="I1111" s="2" t="str">
        <f>IFERROR(VLOOKUP($A1111,'Raw - F'!$B:$O,10,FALSE),"")</f>
        <v>A</v>
      </c>
      <c r="J1111" s="2" t="str">
        <f>IFERROR(VLOOKUP($A1111,'Raw - F'!$B:$P,15,FALSE),"")</f>
        <v>1m 4f</v>
      </c>
      <c r="K1111" s="16" t="str">
        <f>SUBSTITUTE(IFERROR(VLOOKUP($A1111,'Raw - F'!$B:$X,23,FALSE),""),0,"")</f>
        <v xml:space="preserve"> </v>
      </c>
      <c r="L1111" s="22" t="str">
        <f>IF(VLOOKUP($A1111,'Raw - F'!$B:$AA,24,FALSE)="","",VLOOKUP($A1111,'Raw - F'!$B:$AA,24,FALSE))</f>
        <v/>
      </c>
      <c r="M1111" s="16" t="str">
        <f>SUBSTITUTE(IFERROR(VLOOKUP($A1111,'Raw - F'!$B:$X,22,FALSE),""),0,"")</f>
        <v xml:space="preserve"> </v>
      </c>
      <c r="N1111" s="16" t="str">
        <f>SUBSTITUTE(IFERROR(VLOOKUP($A1111,'Raw - F'!$B:$X,8,FALSE),""),0,"")</f>
        <v/>
      </c>
      <c r="O1111" s="16" t="str">
        <f>SUBSTITUTE(IFERROR(VLOOKUP($A1111,'Raw - F'!$B:$AA,25,FALSE),""),0,"")</f>
        <v/>
      </c>
      <c r="P1111" s="16" t="str">
        <f>SUBSTITUTE(IFERROR(VLOOKUP($A1111,'Raw - F'!$B:$AA,21,FALSE),""),0,"")</f>
        <v/>
      </c>
    </row>
    <row r="1112" spans="1:16" x14ac:dyDescent="0.35">
      <c r="A1112">
        <v>1103</v>
      </c>
      <c r="B1112" s="9">
        <f>IFERROR(VLOOKUP($A1112,'Raw - F'!$B:$R,2,FALSE),"")</f>
        <v>44364</v>
      </c>
      <c r="C1112" s="2" t="str">
        <f>IFERROR(VLOOKUP($A1112,'Raw - F'!$B:$R,3,FALSE),"")</f>
        <v>ASCOT</v>
      </c>
      <c r="D1112" s="2" t="str">
        <f>IFERROR(VLOOKUP($A1112,'Raw - F'!$B:$R,6,FALSE),"")</f>
        <v>Hcap</v>
      </c>
      <c r="E1112" s="2" t="str">
        <f>SUBSTITUTE(IFERROR(VLOOKUP($A1112,'Raw - F'!$B:$O,9,FALSE),""),"0","")</f>
        <v>3yo</v>
      </c>
      <c r="F1112" s="2" t="str">
        <f>SUBSTITUTE(IFERROR(VLOOKUP($A1112,'Raw - F'!$B:$O,7,FALSE),""),"0","")</f>
        <v>Open</v>
      </c>
      <c r="G1112" s="2">
        <f>IFERROR(IF(VLOOKUP($A1112,'Raw - F'!$B:$O,11,FALSE)&gt;1,VLOOKUP($A1112,'Raw - F'!$B:$O,11,FALSE),IF(VLOOKUP($A1112,'Raw - F'!$B:$M,12,FALSE)&lt;&gt;"",VLOOKUP($A1112,'Raw - F'!$B:$M,12,FALSE),"")),"")</f>
        <v>2</v>
      </c>
      <c r="H1112" s="4" t="str">
        <f>IFERROR(VLOOKUP($A1112,'Raw - F'!$B:$O,13,FALSE),"")</f>
        <v>0-105</v>
      </c>
      <c r="I1112" s="2" t="str">
        <f>IFERROR(VLOOKUP($A1112,'Raw - F'!$B:$O,10,FALSE),"")</f>
        <v>C</v>
      </c>
      <c r="J1112" s="2" t="str">
        <f>IFERROR(VLOOKUP($A1112,'Raw - F'!$B:$P,15,FALSE),"")</f>
        <v>1m</v>
      </c>
      <c r="K1112" s="16" t="str">
        <f>SUBSTITUTE(IFERROR(VLOOKUP($A1112,'Raw - F'!$B:$X,23,FALSE),""),0,"")</f>
        <v xml:space="preserve"> </v>
      </c>
      <c r="L1112" s="22" t="str">
        <f>IF(VLOOKUP($A1112,'Raw - F'!$B:$AA,24,FALSE)="","",VLOOKUP($A1112,'Raw - F'!$B:$AA,24,FALSE))</f>
        <v/>
      </c>
      <c r="M1112" s="16" t="str">
        <f>SUBSTITUTE(IFERROR(VLOOKUP($A1112,'Raw - F'!$B:$X,22,FALSE),""),0,"")</f>
        <v xml:space="preserve"> </v>
      </c>
      <c r="N1112" s="16" t="str">
        <f>SUBSTITUTE(IFERROR(VLOOKUP($A1112,'Raw - F'!$B:$X,8,FALSE),""),0,"")</f>
        <v/>
      </c>
      <c r="O1112" s="16" t="str">
        <f>SUBSTITUTE(IFERROR(VLOOKUP($A1112,'Raw - F'!$B:$AA,25,FALSE),""),0,"")</f>
        <v/>
      </c>
      <c r="P1112" s="16" t="str">
        <f>SUBSTITUTE(IFERROR(VLOOKUP($A1112,'Raw - F'!$B:$AA,21,FALSE),""),0,"")</f>
        <v/>
      </c>
    </row>
    <row r="1113" spans="1:16" x14ac:dyDescent="0.35">
      <c r="A1113">
        <v>1104</v>
      </c>
      <c r="B1113" s="9">
        <f>IFERROR(VLOOKUP($A1113,'Raw - F'!$B:$R,2,FALSE),"")</f>
        <v>44364</v>
      </c>
      <c r="C1113" s="2" t="str">
        <f>IFERROR(VLOOKUP($A1113,'Raw - F'!$B:$R,3,FALSE),"")</f>
        <v>ASCOT</v>
      </c>
      <c r="D1113" s="2" t="str">
        <f>IFERROR(VLOOKUP($A1113,'Raw - F'!$B:$R,6,FALSE),"")</f>
        <v>WFA</v>
      </c>
      <c r="E1113" s="2" t="str">
        <f>SUBSTITUTE(IFERROR(VLOOKUP($A1113,'Raw - F'!$B:$O,9,FALSE),""),"0","")</f>
        <v>3yo</v>
      </c>
      <c r="F1113" s="2" t="str">
        <f>SUBSTITUTE(IFERROR(VLOOKUP($A1113,'Raw - F'!$B:$O,7,FALSE),""),"0","")</f>
        <v>Open</v>
      </c>
      <c r="G1113" s="2" t="str">
        <f>IFERROR(IF(VLOOKUP($A1113,'Raw - F'!$B:$O,11,FALSE)&gt;1,VLOOKUP($A1113,'Raw - F'!$B:$O,11,FALSE),IF(VLOOKUP($A1113,'Raw - F'!$B:$M,12,FALSE)&lt;&gt;"",VLOOKUP($A1113,'Raw - F'!$B:$M,12,FALSE),"")),"")</f>
        <v>1(G3)</v>
      </c>
      <c r="H1113" s="4" t="str">
        <f>IFERROR(VLOOKUP($A1113,'Raw - F'!$B:$O,13,FALSE),"")</f>
        <v>Open</v>
      </c>
      <c r="I1113" s="2" t="str">
        <f>IFERROR(VLOOKUP($A1113,'Raw - F'!$B:$O,10,FALSE),"")</f>
        <v>A</v>
      </c>
      <c r="J1113" s="2" t="str">
        <f>IFERROR(VLOOKUP($A1113,'Raw - F'!$B:$P,15,FALSE),"")</f>
        <v>1m 2f</v>
      </c>
      <c r="K1113" s="16" t="str">
        <f>SUBSTITUTE(IFERROR(VLOOKUP($A1113,'Raw - F'!$B:$X,23,FALSE),""),0,"")</f>
        <v xml:space="preserve"> </v>
      </c>
      <c r="L1113" s="22" t="str">
        <f>IF(VLOOKUP($A1113,'Raw - F'!$B:$AA,24,FALSE)="","",VLOOKUP($A1113,'Raw - F'!$B:$AA,24,FALSE))</f>
        <v/>
      </c>
      <c r="M1113" s="16" t="str">
        <f>SUBSTITUTE(IFERROR(VLOOKUP($A1113,'Raw - F'!$B:$X,22,FALSE),""),0,"")</f>
        <v xml:space="preserve"> </v>
      </c>
      <c r="N1113" s="16" t="str">
        <f>SUBSTITUTE(IFERROR(VLOOKUP($A1113,'Raw - F'!$B:$X,8,FALSE),""),0,"")</f>
        <v/>
      </c>
      <c r="O1113" s="16" t="str">
        <f>SUBSTITUTE(IFERROR(VLOOKUP($A1113,'Raw - F'!$B:$AA,25,FALSE),""),0,"")</f>
        <v/>
      </c>
      <c r="P1113" s="16" t="str">
        <f>SUBSTITUTE(IFERROR(VLOOKUP($A1113,'Raw - F'!$B:$AA,21,FALSE),""),0,"")</f>
        <v/>
      </c>
    </row>
    <row r="1114" spans="1:16" x14ac:dyDescent="0.35">
      <c r="A1114">
        <v>1105</v>
      </c>
      <c r="B1114" s="9">
        <f>IFERROR(VLOOKUP($A1114,'Raw - F'!$B:$R,2,FALSE),"")</f>
        <v>44364</v>
      </c>
      <c r="C1114" s="2" t="str">
        <f>IFERROR(VLOOKUP($A1114,'Raw - F'!$B:$R,3,FALSE),"")</f>
        <v>ASCOT</v>
      </c>
      <c r="D1114" s="2" t="str">
        <f>IFERROR(VLOOKUP($A1114,'Raw - F'!$B:$R,6,FALSE),"")</f>
        <v>WFA</v>
      </c>
      <c r="E1114" s="2" t="str">
        <f>SUBSTITUTE(IFERROR(VLOOKUP($A1114,'Raw - F'!$B:$O,9,FALSE),""),"0","")</f>
        <v>2yo</v>
      </c>
      <c r="F1114" s="2" t="str">
        <f>SUBSTITUTE(IFERROR(VLOOKUP($A1114,'Raw - F'!$B:$O,7,FALSE),""),"0","")</f>
        <v>Open</v>
      </c>
      <c r="G1114" s="2" t="str">
        <f>IFERROR(IF(VLOOKUP($A1114,'Raw - F'!$B:$O,11,FALSE)&gt;1,VLOOKUP($A1114,'Raw - F'!$B:$O,11,FALSE),IF(VLOOKUP($A1114,'Raw - F'!$B:$M,12,FALSE)&lt;&gt;"",VLOOKUP($A1114,'Raw - F'!$B:$M,12,FALSE),"")),"")</f>
        <v>1(G2)</v>
      </c>
      <c r="H1114" s="4" t="str">
        <f>IFERROR(VLOOKUP($A1114,'Raw - F'!$B:$O,13,FALSE),"")</f>
        <v>Open</v>
      </c>
      <c r="I1114" s="2" t="str">
        <f>IFERROR(VLOOKUP($A1114,'Raw - F'!$B:$O,10,FALSE),"")</f>
        <v>A</v>
      </c>
      <c r="J1114" s="2" t="str">
        <f>IFERROR(VLOOKUP($A1114,'Raw - F'!$B:$P,15,FALSE),"")</f>
        <v>5f</v>
      </c>
      <c r="K1114" s="16" t="str">
        <f>SUBSTITUTE(IFERROR(VLOOKUP($A1114,'Raw - F'!$B:$X,23,FALSE),""),0,"")</f>
        <v xml:space="preserve"> </v>
      </c>
      <c r="L1114" s="22" t="str">
        <f>IF(VLOOKUP($A1114,'Raw - F'!$B:$AA,24,FALSE)="","",VLOOKUP($A1114,'Raw - F'!$B:$AA,24,FALSE))</f>
        <v/>
      </c>
      <c r="M1114" s="16" t="str">
        <f>SUBSTITUTE(IFERROR(VLOOKUP($A1114,'Raw - F'!$B:$X,22,FALSE),""),0,"")</f>
        <v xml:space="preserve"> </v>
      </c>
      <c r="N1114" s="16" t="str">
        <f>SUBSTITUTE(IFERROR(VLOOKUP($A1114,'Raw - F'!$B:$X,8,FALSE),""),0,"")</f>
        <v/>
      </c>
      <c r="O1114" s="16" t="str">
        <f>SUBSTITUTE(IFERROR(VLOOKUP($A1114,'Raw - F'!$B:$AA,25,FALSE),""),0,"")</f>
        <v/>
      </c>
      <c r="P1114" s="16" t="str">
        <f>SUBSTITUTE(IFERROR(VLOOKUP($A1114,'Raw - F'!$B:$AA,21,FALSE),""),0,"")</f>
        <v/>
      </c>
    </row>
    <row r="1115" spans="1:16" x14ac:dyDescent="0.35">
      <c r="A1115">
        <v>1106</v>
      </c>
      <c r="B1115" s="9">
        <f>IFERROR(VLOOKUP($A1115,'Raw - F'!$B:$R,2,FALSE),"")</f>
        <v>44364</v>
      </c>
      <c r="C1115" s="2" t="str">
        <f>IFERROR(VLOOKUP($A1115,'Raw - F'!$B:$R,3,FALSE),"")</f>
        <v>CHELMSFORD CITY</v>
      </c>
      <c r="D1115" s="2" t="str">
        <f>IFERROR(VLOOKUP($A1115,'Raw - F'!$B:$R,6,FALSE),"")</f>
        <v>Hcap</v>
      </c>
      <c r="E1115" s="2" t="str">
        <f>SUBSTITUTE(IFERROR(VLOOKUP($A1115,'Raw - F'!$B:$O,9,FALSE),""),"0","")</f>
        <v>4yo+</v>
      </c>
      <c r="F1115" s="2" t="str">
        <f>SUBSTITUTE(IFERROR(VLOOKUP($A1115,'Raw - F'!$B:$O,7,FALSE),""),"0","")</f>
        <v>Open</v>
      </c>
      <c r="G1115" s="2">
        <f>IFERROR(IF(VLOOKUP($A1115,'Raw - F'!$B:$O,11,FALSE)&gt;1,VLOOKUP($A1115,'Raw - F'!$B:$O,11,FALSE),IF(VLOOKUP($A1115,'Raw - F'!$B:$M,12,FALSE)&lt;&gt;"",VLOOKUP($A1115,'Raw - F'!$B:$M,12,FALSE),"")),"")</f>
        <v>3</v>
      </c>
      <c r="H1115" s="4" t="str">
        <f>IFERROR(VLOOKUP($A1115,'Raw - F'!$B:$O,13,FALSE),"")</f>
        <v>76-95</v>
      </c>
      <c r="I1115" s="2" t="str">
        <f>IFERROR(VLOOKUP($A1115,'Raw - F'!$B:$O,10,FALSE),"")</f>
        <v>A</v>
      </c>
      <c r="J1115" s="2" t="str">
        <f>IFERROR(VLOOKUP($A1115,'Raw - F'!$B:$P,15,FALSE),"")</f>
        <v>1m</v>
      </c>
      <c r="K1115" s="16" t="str">
        <f>SUBSTITUTE(IFERROR(VLOOKUP($A1115,'Raw - F'!$B:$X,23,FALSE),""),0,"")</f>
        <v xml:space="preserve"> </v>
      </c>
      <c r="L1115" s="22" t="str">
        <f>IF(VLOOKUP($A1115,'Raw - F'!$B:$AA,24,FALSE)="","",VLOOKUP($A1115,'Raw - F'!$B:$AA,24,FALSE))</f>
        <v/>
      </c>
      <c r="M1115" s="16" t="str">
        <f>SUBSTITUTE(IFERROR(VLOOKUP($A1115,'Raw - F'!$B:$X,22,FALSE),""),0,"")</f>
        <v xml:space="preserve"> </v>
      </c>
      <c r="N1115" s="16" t="str">
        <f>SUBSTITUTE(IFERROR(VLOOKUP($A1115,'Raw - F'!$B:$X,8,FALSE),""),0,"")</f>
        <v/>
      </c>
      <c r="O1115" s="16" t="str">
        <f>SUBSTITUTE(IFERROR(VLOOKUP($A1115,'Raw - F'!$B:$AA,25,FALSE),""),0,"")</f>
        <v/>
      </c>
      <c r="P1115" s="16" t="str">
        <f>SUBSTITUTE(IFERROR(VLOOKUP($A1115,'Raw - F'!$B:$AA,21,FALSE),""),0,"")</f>
        <v/>
      </c>
    </row>
    <row r="1116" spans="1:16" x14ac:dyDescent="0.35">
      <c r="A1116">
        <v>1107</v>
      </c>
      <c r="B1116" s="9">
        <f>IFERROR(VLOOKUP($A1116,'Raw - F'!$B:$R,2,FALSE),"")</f>
        <v>44364</v>
      </c>
      <c r="C1116" s="2" t="str">
        <f>IFERROR(VLOOKUP($A1116,'Raw - F'!$B:$R,3,FALSE),"")</f>
        <v>CHELMSFORD CITY</v>
      </c>
      <c r="D1116" s="2" t="str">
        <f>IFERROR(VLOOKUP($A1116,'Raw - F'!$B:$R,6,FALSE),"")</f>
        <v>Hcap</v>
      </c>
      <c r="E1116" s="2" t="str">
        <f>SUBSTITUTE(IFERROR(VLOOKUP($A1116,'Raw - F'!$B:$O,9,FALSE),""),"0","")</f>
        <v>4yo+</v>
      </c>
      <c r="F1116" s="2" t="str">
        <f>SUBSTITUTE(IFERROR(VLOOKUP($A1116,'Raw - F'!$B:$O,7,FALSE),""),"0","")</f>
        <v>Open</v>
      </c>
      <c r="G1116" s="2">
        <f>IFERROR(IF(VLOOKUP($A1116,'Raw - F'!$B:$O,11,FALSE)&gt;1,VLOOKUP($A1116,'Raw - F'!$B:$O,11,FALSE),IF(VLOOKUP($A1116,'Raw - F'!$B:$M,12,FALSE)&lt;&gt;"",VLOOKUP($A1116,'Raw - F'!$B:$M,12,FALSE),"")),"")</f>
        <v>4</v>
      </c>
      <c r="H1116" s="4" t="str">
        <f>IFERROR(VLOOKUP($A1116,'Raw - F'!$B:$O,13,FALSE),"")</f>
        <v>66-85</v>
      </c>
      <c r="I1116" s="2" t="str">
        <f>IFERROR(VLOOKUP($A1116,'Raw - F'!$B:$O,10,FALSE),"")</f>
        <v>A</v>
      </c>
      <c r="J1116" s="2" t="str">
        <f>IFERROR(VLOOKUP($A1116,'Raw - F'!$B:$P,15,FALSE),"")</f>
        <v>1m 2f</v>
      </c>
      <c r="K1116" s="16" t="str">
        <f>SUBSTITUTE(IFERROR(VLOOKUP($A1116,'Raw - F'!$B:$X,23,FALSE),""),0,"")</f>
        <v xml:space="preserve"> </v>
      </c>
      <c r="L1116" s="22" t="str">
        <f>IF(VLOOKUP($A1116,'Raw - F'!$B:$AA,24,FALSE)="","",VLOOKUP($A1116,'Raw - F'!$B:$AA,24,FALSE))</f>
        <v/>
      </c>
      <c r="M1116" s="16" t="str">
        <f>SUBSTITUTE(IFERROR(VLOOKUP($A1116,'Raw - F'!$B:$X,22,FALSE),""),0,"")</f>
        <v xml:space="preserve"> </v>
      </c>
      <c r="N1116" s="16" t="str">
        <f>SUBSTITUTE(IFERROR(VLOOKUP($A1116,'Raw - F'!$B:$X,8,FALSE),""),0,"")</f>
        <v/>
      </c>
      <c r="O1116" s="16" t="str">
        <f>SUBSTITUTE(IFERROR(VLOOKUP($A1116,'Raw - F'!$B:$AA,25,FALSE),""),0,"")</f>
        <v/>
      </c>
      <c r="P1116" s="16" t="str">
        <f>SUBSTITUTE(IFERROR(VLOOKUP($A1116,'Raw - F'!$B:$AA,21,FALSE),""),0,"")</f>
        <v/>
      </c>
    </row>
    <row r="1117" spans="1:16" x14ac:dyDescent="0.35">
      <c r="A1117">
        <v>1108</v>
      </c>
      <c r="B1117" s="9">
        <f>IFERROR(VLOOKUP($A1117,'Raw - F'!$B:$R,2,FALSE),"")</f>
        <v>44364</v>
      </c>
      <c r="C1117" s="2" t="str">
        <f>IFERROR(VLOOKUP($A1117,'Raw - F'!$B:$R,3,FALSE),"")</f>
        <v>CHELMSFORD CITY</v>
      </c>
      <c r="D1117" s="2" t="str">
        <f>IFERROR(VLOOKUP($A1117,'Raw - F'!$B:$R,6,FALSE),"")</f>
        <v>Hcap</v>
      </c>
      <c r="E1117" s="2" t="str">
        <f>SUBSTITUTE(IFERROR(VLOOKUP($A1117,'Raw - F'!$B:$O,9,FALSE),""),"0","")</f>
        <v>3yo+</v>
      </c>
      <c r="F1117" s="2" t="str">
        <f>SUBSTITUTE(IFERROR(VLOOKUP($A1117,'Raw - F'!$B:$O,7,FALSE),""),"0","")</f>
        <v>Open</v>
      </c>
      <c r="G1117" s="2">
        <f>IFERROR(IF(VLOOKUP($A1117,'Raw - F'!$B:$O,11,FALSE)&gt;1,VLOOKUP($A1117,'Raw - F'!$B:$O,11,FALSE),IF(VLOOKUP($A1117,'Raw - F'!$B:$M,12,FALSE)&lt;&gt;"",VLOOKUP($A1117,'Raw - F'!$B:$M,12,FALSE),"")),"")</f>
        <v>3</v>
      </c>
      <c r="H1117" s="4" t="str">
        <f>IFERROR(VLOOKUP($A1117,'Raw - F'!$B:$O,13,FALSE),"")</f>
        <v>76-95</v>
      </c>
      <c r="I1117" s="2" t="str">
        <f>IFERROR(VLOOKUP($A1117,'Raw - F'!$B:$O,10,FALSE),"")</f>
        <v>F</v>
      </c>
      <c r="J1117" s="2" t="str">
        <f>IFERROR(VLOOKUP($A1117,'Raw - F'!$B:$P,15,FALSE),"")</f>
        <v>6f</v>
      </c>
      <c r="K1117" s="16" t="str">
        <f>SUBSTITUTE(IFERROR(VLOOKUP($A1117,'Raw - F'!$B:$X,23,FALSE),""),0,"")</f>
        <v xml:space="preserve"> </v>
      </c>
      <c r="L1117" s="22" t="str">
        <f>IF(VLOOKUP($A1117,'Raw - F'!$B:$AA,24,FALSE)="","",VLOOKUP($A1117,'Raw - F'!$B:$AA,24,FALSE))</f>
        <v/>
      </c>
      <c r="M1117" s="16" t="str">
        <f>SUBSTITUTE(IFERROR(VLOOKUP($A1117,'Raw - F'!$B:$X,22,FALSE),""),0,"")</f>
        <v xml:space="preserve"> </v>
      </c>
      <c r="N1117" s="16" t="str">
        <f>SUBSTITUTE(IFERROR(VLOOKUP($A1117,'Raw - F'!$B:$X,8,FALSE),""),0,"")</f>
        <v/>
      </c>
      <c r="O1117" s="16" t="str">
        <f>SUBSTITUTE(IFERROR(VLOOKUP($A1117,'Raw - F'!$B:$AA,25,FALSE),""),0,"")</f>
        <v/>
      </c>
      <c r="P1117" s="16" t="str">
        <f>SUBSTITUTE(IFERROR(VLOOKUP($A1117,'Raw - F'!$B:$AA,21,FALSE),""),0,"")</f>
        <v/>
      </c>
    </row>
    <row r="1118" spans="1:16" x14ac:dyDescent="0.35">
      <c r="A1118">
        <v>1109</v>
      </c>
      <c r="B1118" s="9">
        <f>IFERROR(VLOOKUP($A1118,'Raw - F'!$B:$R,2,FALSE),"")</f>
        <v>44364</v>
      </c>
      <c r="C1118" s="2" t="str">
        <f>IFERROR(VLOOKUP($A1118,'Raw - F'!$B:$R,3,FALSE),"")</f>
        <v>CHELMSFORD CITY</v>
      </c>
      <c r="D1118" s="2" t="str">
        <f>IFERROR(VLOOKUP($A1118,'Raw - F'!$B:$R,6,FALSE),"")</f>
        <v>Hcap</v>
      </c>
      <c r="E1118" s="2" t="str">
        <f>SUBSTITUTE(IFERROR(VLOOKUP($A1118,'Raw - F'!$B:$O,9,FALSE),""),"0","")</f>
        <v>3yo</v>
      </c>
      <c r="F1118" s="2" t="str">
        <f>SUBSTITUTE(IFERROR(VLOOKUP($A1118,'Raw - F'!$B:$O,7,FALSE),""),"0","")</f>
        <v>Open</v>
      </c>
      <c r="G1118" s="2">
        <f>IFERROR(IF(VLOOKUP($A1118,'Raw - F'!$B:$O,11,FALSE)&gt;1,VLOOKUP($A1118,'Raw - F'!$B:$O,11,FALSE),IF(VLOOKUP($A1118,'Raw - F'!$B:$M,12,FALSE)&lt;&gt;"",VLOOKUP($A1118,'Raw - F'!$B:$M,12,FALSE),"")),"")</f>
        <v>5</v>
      </c>
      <c r="H1118" s="4" t="str">
        <f>IFERROR(VLOOKUP($A1118,'Raw - F'!$B:$O,13,FALSE),"")</f>
        <v>56-75</v>
      </c>
      <c r="I1118" s="2" t="str">
        <f>IFERROR(VLOOKUP($A1118,'Raw - F'!$B:$O,10,FALSE),"")</f>
        <v>A</v>
      </c>
      <c r="J1118" s="2" t="str">
        <f>IFERROR(VLOOKUP($A1118,'Raw - F'!$B:$P,15,FALSE),"")</f>
        <v>1m 6f</v>
      </c>
      <c r="K1118" s="16" t="str">
        <f>SUBSTITUTE(IFERROR(VLOOKUP($A1118,'Raw - F'!$B:$X,23,FALSE),""),0,"")</f>
        <v xml:space="preserve"> </v>
      </c>
      <c r="L1118" s="22" t="str">
        <f>IF(VLOOKUP($A1118,'Raw - F'!$B:$AA,24,FALSE)="","",VLOOKUP($A1118,'Raw - F'!$B:$AA,24,FALSE))</f>
        <v/>
      </c>
      <c r="M1118" s="16" t="str">
        <f>SUBSTITUTE(IFERROR(VLOOKUP($A1118,'Raw - F'!$B:$X,22,FALSE),""),0,"")</f>
        <v xml:space="preserve"> </v>
      </c>
      <c r="N1118" s="16" t="str">
        <f>SUBSTITUTE(IFERROR(VLOOKUP($A1118,'Raw - F'!$B:$X,8,FALSE),""),0,"")</f>
        <v/>
      </c>
      <c r="O1118" s="16" t="str">
        <f>SUBSTITUTE(IFERROR(VLOOKUP($A1118,'Raw - F'!$B:$AA,25,FALSE),""),0,"")</f>
        <v/>
      </c>
      <c r="P1118" s="16" t="str">
        <f>SUBSTITUTE(IFERROR(VLOOKUP($A1118,'Raw - F'!$B:$AA,21,FALSE),""),0,"")</f>
        <v/>
      </c>
    </row>
    <row r="1119" spans="1:16" x14ac:dyDescent="0.35">
      <c r="A1119">
        <v>1110</v>
      </c>
      <c r="B1119" s="9">
        <f>IFERROR(VLOOKUP($A1119,'Raw - F'!$B:$R,2,FALSE),"")</f>
        <v>44364</v>
      </c>
      <c r="C1119" s="2" t="str">
        <f>IFERROR(VLOOKUP($A1119,'Raw - F'!$B:$R,3,FALSE),"")</f>
        <v>CHELMSFORD CITY</v>
      </c>
      <c r="D1119" s="2" t="str">
        <f>IFERROR(VLOOKUP($A1119,'Raw - F'!$B:$R,6,FALSE),"")</f>
        <v>WFA</v>
      </c>
      <c r="E1119" s="2" t="str">
        <f>SUBSTITUTE(IFERROR(VLOOKUP($A1119,'Raw - F'!$B:$O,9,FALSE),""),"0","")</f>
        <v>3-4yo</v>
      </c>
      <c r="F1119" s="2" t="str">
        <f>SUBSTITUTE(IFERROR(VLOOKUP($A1119,'Raw - F'!$B:$O,7,FALSE),""),"0","")</f>
        <v>Mdn</v>
      </c>
      <c r="G1119" s="2">
        <f>IFERROR(IF(VLOOKUP($A1119,'Raw - F'!$B:$O,11,FALSE)&gt;1,VLOOKUP($A1119,'Raw - F'!$B:$O,11,FALSE),IF(VLOOKUP($A1119,'Raw - F'!$B:$M,12,FALSE)&lt;&gt;"",VLOOKUP($A1119,'Raw - F'!$B:$M,12,FALSE),"")),"")</f>
        <v>4</v>
      </c>
      <c r="H1119" s="4" t="str">
        <f>IFERROR(VLOOKUP($A1119,'Raw - F'!$B:$O,13,FALSE),"")</f>
        <v>Open</v>
      </c>
      <c r="I1119" s="2" t="str">
        <f>IFERROR(VLOOKUP($A1119,'Raw - F'!$B:$O,10,FALSE),"")</f>
        <v>F</v>
      </c>
      <c r="J1119" s="2" t="str">
        <f>IFERROR(VLOOKUP($A1119,'Raw - F'!$B:$P,15,FALSE),"")</f>
        <v>1m 2f</v>
      </c>
      <c r="K1119" s="16" t="str">
        <f>SUBSTITUTE(IFERROR(VLOOKUP($A1119,'Raw - F'!$B:$X,23,FALSE),""),0,"")</f>
        <v>Med.</v>
      </c>
      <c r="L1119" s="22">
        <f>IF(VLOOKUP($A1119,'Raw - F'!$B:$AA,24,FALSE)="","",VLOOKUP($A1119,'Raw - F'!$B:$AA,24,FALSE))</f>
        <v>33000</v>
      </c>
      <c r="M1119" s="16" t="str">
        <f>SUBSTITUTE(IFERROR(VLOOKUP($A1119,'Raw - F'!$B:$X,22,FALSE),""),0,"")</f>
        <v xml:space="preserve"> </v>
      </c>
      <c r="N1119" s="16" t="str">
        <f>SUBSTITUTE(IFERROR(VLOOKUP($A1119,'Raw - F'!$B:$X,8,FALSE),""),0,"")</f>
        <v/>
      </c>
      <c r="O1119" s="16" t="str">
        <f>SUBSTITUTE(IFERROR(VLOOKUP($A1119,'Raw - F'!$B:$AA,25,FALSE),""),0,"")</f>
        <v/>
      </c>
      <c r="P1119" s="16" t="str">
        <f>SUBSTITUTE(IFERROR(VLOOKUP($A1119,'Raw - F'!$B:$AA,21,FALSE),""),0,"")</f>
        <v/>
      </c>
    </row>
    <row r="1120" spans="1:16" x14ac:dyDescent="0.35">
      <c r="A1120">
        <v>1111</v>
      </c>
      <c r="B1120" s="9">
        <f>IFERROR(VLOOKUP($A1120,'Raw - F'!$B:$R,2,FALSE),"")</f>
        <v>44364</v>
      </c>
      <c r="C1120" s="2" t="str">
        <f>IFERROR(VLOOKUP($A1120,'Raw - F'!$B:$R,3,FALSE),"")</f>
        <v>CHELMSFORD CITY</v>
      </c>
      <c r="D1120" s="2" t="str">
        <f>IFERROR(VLOOKUP($A1120,'Raw - F'!$B:$R,6,FALSE),"")</f>
        <v>WFA</v>
      </c>
      <c r="E1120" s="2" t="str">
        <f>SUBSTITUTE(IFERROR(VLOOKUP($A1120,'Raw - F'!$B:$O,9,FALSE),""),"0","")</f>
        <v>2yo</v>
      </c>
      <c r="F1120" s="2" t="str">
        <f>SUBSTITUTE(IFERROR(VLOOKUP($A1120,'Raw - F'!$B:$O,7,FALSE),""),"0","")</f>
        <v>Mdn</v>
      </c>
      <c r="G1120" s="2">
        <f>IFERROR(IF(VLOOKUP($A1120,'Raw - F'!$B:$O,11,FALSE)&gt;1,VLOOKUP($A1120,'Raw - F'!$B:$O,11,FALSE),IF(VLOOKUP($A1120,'Raw - F'!$B:$M,12,FALSE)&lt;&gt;"",VLOOKUP($A1120,'Raw - F'!$B:$M,12,FALSE),"")),"")</f>
        <v>4</v>
      </c>
      <c r="H1120" s="4" t="str">
        <f>IFERROR(VLOOKUP($A1120,'Raw - F'!$B:$O,13,FALSE),"")</f>
        <v>Open</v>
      </c>
      <c r="I1120" s="2" t="str">
        <f>IFERROR(VLOOKUP($A1120,'Raw - F'!$B:$O,10,FALSE),"")</f>
        <v>A</v>
      </c>
      <c r="J1120" s="2" t="str">
        <f>IFERROR(VLOOKUP($A1120,'Raw - F'!$B:$P,15,FALSE),"")</f>
        <v>6f</v>
      </c>
      <c r="K1120" s="16" t="str">
        <f>SUBSTITUTE(IFERROR(VLOOKUP($A1120,'Raw - F'!$B:$X,23,FALSE),""),0,"")</f>
        <v>Rest.</v>
      </c>
      <c r="L1120" s="22" t="str">
        <f>IF(VLOOKUP($A1120,'Raw - F'!$B:$AA,24,FALSE)="","",VLOOKUP($A1120,'Raw - F'!$B:$AA,24,FALSE))</f>
        <v>C</v>
      </c>
      <c r="M1120" s="16" t="str">
        <f>SUBSTITUTE(IFERROR(VLOOKUP($A1120,'Raw - F'!$B:$X,22,FALSE),""),0,"")</f>
        <v xml:space="preserve"> </v>
      </c>
      <c r="N1120" s="16" t="str">
        <f>SUBSTITUTE(IFERROR(VLOOKUP($A1120,'Raw - F'!$B:$X,8,FALSE),""),0,"")</f>
        <v/>
      </c>
      <c r="O1120" s="16" t="str">
        <f>SUBSTITUTE(IFERROR(VLOOKUP($A1120,'Raw - F'!$B:$AA,25,FALSE),""),0,"")</f>
        <v>EBF</v>
      </c>
      <c r="P1120" s="16" t="str">
        <f>SUBSTITUTE(IFERROR(VLOOKUP($A1120,'Raw - F'!$B:$AA,21,FALSE),""),0,"")</f>
        <v/>
      </c>
    </row>
    <row r="1121" spans="1:16" x14ac:dyDescent="0.35">
      <c r="A1121">
        <v>1112</v>
      </c>
      <c r="B1121" s="9">
        <f>IFERROR(VLOOKUP($A1121,'Raw - F'!$B:$R,2,FALSE),"")</f>
        <v>44364</v>
      </c>
      <c r="C1121" s="2" t="str">
        <f>IFERROR(VLOOKUP($A1121,'Raw - F'!$B:$R,3,FALSE),"")</f>
        <v>CHELMSFORD CITY</v>
      </c>
      <c r="D1121" s="2" t="str">
        <f>IFERROR(VLOOKUP($A1121,'Raw - F'!$B:$R,6,FALSE),"")</f>
        <v>Hcap</v>
      </c>
      <c r="E1121" s="2" t="str">
        <f>SUBSTITUTE(IFERROR(VLOOKUP($A1121,'Raw - F'!$B:$O,9,FALSE),""),"0","")</f>
        <v>4yo+</v>
      </c>
      <c r="F1121" s="2" t="str">
        <f>SUBSTITUTE(IFERROR(VLOOKUP($A1121,'Raw - F'!$B:$O,7,FALSE),""),"0","")</f>
        <v>Open</v>
      </c>
      <c r="G1121" s="2">
        <f>IFERROR(IF(VLOOKUP($A1121,'Raw - F'!$B:$O,11,FALSE)&gt;1,VLOOKUP($A1121,'Raw - F'!$B:$O,11,FALSE),IF(VLOOKUP($A1121,'Raw - F'!$B:$M,12,FALSE)&lt;&gt;"",VLOOKUP($A1121,'Raw - F'!$B:$M,12,FALSE),"")),"")</f>
        <v>4</v>
      </c>
      <c r="H1121" s="4" t="str">
        <f>IFERROR(VLOOKUP($A1121,'Raw - F'!$B:$O,13,FALSE),"")</f>
        <v>61-80</v>
      </c>
      <c r="I1121" s="2" t="str">
        <f>IFERROR(VLOOKUP($A1121,'Raw - F'!$B:$O,10,FALSE),"")</f>
        <v>A</v>
      </c>
      <c r="J1121" s="2" t="str">
        <f>IFERROR(VLOOKUP($A1121,'Raw - F'!$B:$P,15,FALSE),"")</f>
        <v>2m+</v>
      </c>
      <c r="K1121" s="16" t="str">
        <f>SUBSTITUTE(IFERROR(VLOOKUP($A1121,'Raw - F'!$B:$X,23,FALSE),""),0,"")</f>
        <v xml:space="preserve"> </v>
      </c>
      <c r="L1121" s="22" t="str">
        <f>IF(VLOOKUP($A1121,'Raw - F'!$B:$AA,24,FALSE)="","",VLOOKUP($A1121,'Raw - F'!$B:$AA,24,FALSE))</f>
        <v/>
      </c>
      <c r="M1121" s="16" t="str">
        <f>SUBSTITUTE(IFERROR(VLOOKUP($A1121,'Raw - F'!$B:$X,22,FALSE),""),0,"")</f>
        <v xml:space="preserve"> </v>
      </c>
      <c r="N1121" s="16" t="str">
        <f>SUBSTITUTE(IFERROR(VLOOKUP($A1121,'Raw - F'!$B:$X,8,FALSE),""),0,"")</f>
        <v/>
      </c>
      <c r="O1121" s="16" t="str">
        <f>SUBSTITUTE(IFERROR(VLOOKUP($A1121,'Raw - F'!$B:$AA,25,FALSE),""),0,"")</f>
        <v/>
      </c>
      <c r="P1121" s="16" t="str">
        <f>SUBSTITUTE(IFERROR(VLOOKUP($A1121,'Raw - F'!$B:$AA,21,FALSE),""),0,"")</f>
        <v/>
      </c>
    </row>
    <row r="1122" spans="1:16" x14ac:dyDescent="0.35">
      <c r="A1122">
        <v>1113</v>
      </c>
      <c r="B1122" s="9">
        <f>IFERROR(VLOOKUP($A1122,'Raw - F'!$B:$R,2,FALSE),"")</f>
        <v>44364</v>
      </c>
      <c r="C1122" s="2" t="str">
        <f>IFERROR(VLOOKUP($A1122,'Raw - F'!$B:$R,3,FALSE),"")</f>
        <v>LINGFIELD PARK</v>
      </c>
      <c r="D1122" s="2" t="str">
        <f>IFERROR(VLOOKUP($A1122,'Raw - F'!$B:$R,6,FALSE),"")</f>
        <v>Hcap</v>
      </c>
      <c r="E1122" s="2" t="str">
        <f>SUBSTITUTE(IFERROR(VLOOKUP($A1122,'Raw - F'!$B:$O,9,FALSE),""),"0","")</f>
        <v>3yo</v>
      </c>
      <c r="F1122" s="2" t="str">
        <f>SUBSTITUTE(IFERROR(VLOOKUP($A1122,'Raw - F'!$B:$O,7,FALSE),""),"0","")</f>
        <v>Open</v>
      </c>
      <c r="G1122" s="2">
        <f>IFERROR(IF(VLOOKUP($A1122,'Raw - F'!$B:$O,11,FALSE)&gt;1,VLOOKUP($A1122,'Raw - F'!$B:$O,11,FALSE),IF(VLOOKUP($A1122,'Raw - F'!$B:$M,12,FALSE)&lt;&gt;"",VLOOKUP($A1122,'Raw - F'!$B:$M,12,FALSE),"")),"")</f>
        <v>5</v>
      </c>
      <c r="H1122" s="4" t="str">
        <f>IFERROR(VLOOKUP($A1122,'Raw - F'!$B:$O,13,FALSE),"")</f>
        <v>56-75</v>
      </c>
      <c r="I1122" s="2" t="str">
        <f>IFERROR(VLOOKUP($A1122,'Raw - F'!$B:$O,10,FALSE),"")</f>
        <v>F</v>
      </c>
      <c r="J1122" s="2" t="str">
        <f>IFERROR(VLOOKUP($A1122,'Raw - F'!$B:$P,15,FALSE),"")</f>
        <v>1m 4f</v>
      </c>
      <c r="K1122" s="16" t="str">
        <f>SUBSTITUTE(IFERROR(VLOOKUP($A1122,'Raw - F'!$B:$X,23,FALSE),""),0,"")</f>
        <v xml:space="preserve"> </v>
      </c>
      <c r="L1122" s="22" t="str">
        <f>IF(VLOOKUP($A1122,'Raw - F'!$B:$AA,24,FALSE)="","",VLOOKUP($A1122,'Raw - F'!$B:$AA,24,FALSE))</f>
        <v/>
      </c>
      <c r="M1122" s="16" t="str">
        <f>SUBSTITUTE(IFERROR(VLOOKUP($A1122,'Raw - F'!$B:$X,22,FALSE),""),0,"")</f>
        <v xml:space="preserve"> </v>
      </c>
      <c r="N1122" s="16" t="str">
        <f>SUBSTITUTE(IFERROR(VLOOKUP($A1122,'Raw - F'!$B:$X,8,FALSE),""),0,"")</f>
        <v/>
      </c>
      <c r="O1122" s="16" t="str">
        <f>SUBSTITUTE(IFERROR(VLOOKUP($A1122,'Raw - F'!$B:$AA,25,FALSE),""),0,"")</f>
        <v/>
      </c>
      <c r="P1122" s="16" t="str">
        <f>SUBSTITUTE(IFERROR(VLOOKUP($A1122,'Raw - F'!$B:$AA,21,FALSE),""),0,"")</f>
        <v/>
      </c>
    </row>
    <row r="1123" spans="1:16" x14ac:dyDescent="0.35">
      <c r="A1123">
        <v>1114</v>
      </c>
      <c r="B1123" s="9">
        <f>IFERROR(VLOOKUP($A1123,'Raw - F'!$B:$R,2,FALSE),"")</f>
        <v>44364</v>
      </c>
      <c r="C1123" s="2" t="str">
        <f>IFERROR(VLOOKUP($A1123,'Raw - F'!$B:$R,3,FALSE),"")</f>
        <v>LINGFIELD PARK</v>
      </c>
      <c r="D1123" s="2" t="str">
        <f>IFERROR(VLOOKUP($A1123,'Raw - F'!$B:$R,6,FALSE),"")</f>
        <v>Hcap</v>
      </c>
      <c r="E1123" s="2" t="str">
        <f>SUBSTITUTE(IFERROR(VLOOKUP($A1123,'Raw - F'!$B:$O,9,FALSE),""),"0","")</f>
        <v>3yo+</v>
      </c>
      <c r="F1123" s="2" t="str">
        <f>SUBSTITUTE(IFERROR(VLOOKUP($A1123,'Raw - F'!$B:$O,7,FALSE),""),"0","")</f>
        <v>Open</v>
      </c>
      <c r="G1123" s="2">
        <f>IFERROR(IF(VLOOKUP($A1123,'Raw - F'!$B:$O,11,FALSE)&gt;1,VLOOKUP($A1123,'Raw - F'!$B:$O,11,FALSE),IF(VLOOKUP($A1123,'Raw - F'!$B:$M,12,FALSE)&lt;&gt;"",VLOOKUP($A1123,'Raw - F'!$B:$M,12,FALSE),"")),"")</f>
        <v>5</v>
      </c>
      <c r="H1123" s="4" t="str">
        <f>IFERROR(VLOOKUP($A1123,'Raw - F'!$B:$O,13,FALSE),"")</f>
        <v>56-75</v>
      </c>
      <c r="I1123" s="2" t="str">
        <f>IFERROR(VLOOKUP($A1123,'Raw - F'!$B:$O,10,FALSE),"")</f>
        <v>A</v>
      </c>
      <c r="J1123" s="2" t="str">
        <f>IFERROR(VLOOKUP($A1123,'Raw - F'!$B:$P,15,FALSE),"")</f>
        <v>7f</v>
      </c>
      <c r="K1123" s="16" t="str">
        <f>SUBSTITUTE(IFERROR(VLOOKUP($A1123,'Raw - F'!$B:$X,23,FALSE),""),0,"")</f>
        <v xml:space="preserve"> </v>
      </c>
      <c r="L1123" s="22" t="str">
        <f>IF(VLOOKUP($A1123,'Raw - F'!$B:$AA,24,FALSE)="","",VLOOKUP($A1123,'Raw - F'!$B:$AA,24,FALSE))</f>
        <v/>
      </c>
      <c r="M1123" s="16" t="str">
        <f>SUBSTITUTE(IFERROR(VLOOKUP($A1123,'Raw - F'!$B:$X,22,FALSE),""),0,"")</f>
        <v xml:space="preserve"> </v>
      </c>
      <c r="N1123" s="16" t="str">
        <f>SUBSTITUTE(IFERROR(VLOOKUP($A1123,'Raw - F'!$B:$X,8,FALSE),""),0,"")</f>
        <v/>
      </c>
      <c r="O1123" s="16" t="str">
        <f>SUBSTITUTE(IFERROR(VLOOKUP($A1123,'Raw - F'!$B:$AA,25,FALSE),""),0,"")</f>
        <v/>
      </c>
      <c r="P1123" s="16" t="str">
        <f>SUBSTITUTE(IFERROR(VLOOKUP($A1123,'Raw - F'!$B:$AA,21,FALSE),""),0,"")</f>
        <v/>
      </c>
    </row>
    <row r="1124" spans="1:16" x14ac:dyDescent="0.35">
      <c r="A1124">
        <v>1115</v>
      </c>
      <c r="B1124" s="9">
        <f>IFERROR(VLOOKUP($A1124,'Raw - F'!$B:$R,2,FALSE),"")</f>
        <v>44364</v>
      </c>
      <c r="C1124" s="2" t="str">
        <f>IFERROR(VLOOKUP($A1124,'Raw - F'!$B:$R,3,FALSE),"")</f>
        <v>LINGFIELD PARK</v>
      </c>
      <c r="D1124" s="2" t="str">
        <f>IFERROR(VLOOKUP($A1124,'Raw - F'!$B:$R,6,FALSE),"")</f>
        <v>WFA</v>
      </c>
      <c r="E1124" s="2" t="str">
        <f>SUBSTITUTE(IFERROR(VLOOKUP($A1124,'Raw - F'!$B:$O,9,FALSE),""),"0","")</f>
        <v>2yo</v>
      </c>
      <c r="F1124" s="2" t="str">
        <f>SUBSTITUTE(IFERROR(VLOOKUP($A1124,'Raw - F'!$B:$O,7,FALSE),""),"0","")</f>
        <v>Nov</v>
      </c>
      <c r="G1124" s="2">
        <f>IFERROR(IF(VLOOKUP($A1124,'Raw - F'!$B:$O,11,FALSE)&gt;1,VLOOKUP($A1124,'Raw - F'!$B:$O,11,FALSE),IF(VLOOKUP($A1124,'Raw - F'!$B:$M,12,FALSE)&lt;&gt;"",VLOOKUP($A1124,'Raw - F'!$B:$M,12,FALSE),"")),"")</f>
        <v>5</v>
      </c>
      <c r="H1124" s="4" t="str">
        <f>IFERROR(VLOOKUP($A1124,'Raw - F'!$B:$O,13,FALSE),"")</f>
        <v>Open</v>
      </c>
      <c r="I1124" s="2" t="str">
        <f>IFERROR(VLOOKUP($A1124,'Raw - F'!$B:$O,10,FALSE),"")</f>
        <v>A</v>
      </c>
      <c r="J1124" s="2" t="str">
        <f>IFERROR(VLOOKUP($A1124,'Raw - F'!$B:$P,15,FALSE),"")</f>
        <v>6f</v>
      </c>
      <c r="K1124" s="16" t="str">
        <f>SUBSTITUTE(IFERROR(VLOOKUP($A1124,'Raw - F'!$B:$X,23,FALSE),""),0,"")</f>
        <v xml:space="preserve"> </v>
      </c>
      <c r="L1124" s="22" t="str">
        <f>IF(VLOOKUP($A1124,'Raw - F'!$B:$AA,24,FALSE)="","",VLOOKUP($A1124,'Raw - F'!$B:$AA,24,FALSE))</f>
        <v/>
      </c>
      <c r="M1124" s="16" t="str">
        <f>SUBSTITUTE(IFERROR(VLOOKUP($A1124,'Raw - F'!$B:$X,22,FALSE),""),0,"")</f>
        <v xml:space="preserve"> </v>
      </c>
      <c r="N1124" s="16" t="str">
        <f>SUBSTITUTE(IFERROR(VLOOKUP($A1124,'Raw - F'!$B:$X,8,FALSE),""),0,"")</f>
        <v/>
      </c>
      <c r="O1124" s="16" t="str">
        <f>SUBSTITUTE(IFERROR(VLOOKUP($A1124,'Raw - F'!$B:$AA,25,FALSE),""),0,"")</f>
        <v/>
      </c>
      <c r="P1124" s="16" t="str">
        <f>SUBSTITUTE(IFERROR(VLOOKUP($A1124,'Raw - F'!$B:$AA,21,FALSE),""),0,"")</f>
        <v/>
      </c>
    </row>
    <row r="1125" spans="1:16" x14ac:dyDescent="0.35">
      <c r="A1125">
        <v>1116</v>
      </c>
      <c r="B1125" s="9">
        <f>IFERROR(VLOOKUP($A1125,'Raw - F'!$B:$R,2,FALSE),"")</f>
        <v>44364</v>
      </c>
      <c r="C1125" s="2" t="str">
        <f>IFERROR(VLOOKUP($A1125,'Raw - F'!$B:$R,3,FALSE),"")</f>
        <v>LINGFIELD PARK</v>
      </c>
      <c r="D1125" s="2" t="str">
        <f>IFERROR(VLOOKUP($A1125,'Raw - F'!$B:$R,6,FALSE),"")</f>
        <v>Hcap</v>
      </c>
      <c r="E1125" s="2" t="str">
        <f>SUBSTITUTE(IFERROR(VLOOKUP($A1125,'Raw - F'!$B:$O,9,FALSE),""),"0","")</f>
        <v>3yo</v>
      </c>
      <c r="F1125" s="2" t="str">
        <f>SUBSTITUTE(IFERROR(VLOOKUP($A1125,'Raw - F'!$B:$O,7,FALSE),""),"0","")</f>
        <v>Open</v>
      </c>
      <c r="G1125" s="2">
        <f>IFERROR(IF(VLOOKUP($A1125,'Raw - F'!$B:$O,11,FALSE)&gt;1,VLOOKUP($A1125,'Raw - F'!$B:$O,11,FALSE),IF(VLOOKUP($A1125,'Raw - F'!$B:$M,12,FALSE)&lt;&gt;"",VLOOKUP($A1125,'Raw - F'!$B:$M,12,FALSE),"")),"")</f>
        <v>6</v>
      </c>
      <c r="H1125" s="4" t="str">
        <f>IFERROR(VLOOKUP($A1125,'Raw - F'!$B:$O,13,FALSE),"")</f>
        <v>46-55</v>
      </c>
      <c r="I1125" s="2" t="str">
        <f>IFERROR(VLOOKUP($A1125,'Raw - F'!$B:$O,10,FALSE),"")</f>
        <v>A</v>
      </c>
      <c r="J1125" s="2" t="str">
        <f>IFERROR(VLOOKUP($A1125,'Raw - F'!$B:$P,15,FALSE),"")</f>
        <v>1m</v>
      </c>
      <c r="K1125" s="16" t="str">
        <f>SUBSTITUTE(IFERROR(VLOOKUP($A1125,'Raw - F'!$B:$X,23,FALSE),""),0,"")</f>
        <v xml:space="preserve"> </v>
      </c>
      <c r="L1125" s="22" t="str">
        <f>IF(VLOOKUP($A1125,'Raw - F'!$B:$AA,24,FALSE)="","",VLOOKUP($A1125,'Raw - F'!$B:$AA,24,FALSE))</f>
        <v/>
      </c>
      <c r="M1125" s="16" t="str">
        <f>SUBSTITUTE(IFERROR(VLOOKUP($A1125,'Raw - F'!$B:$X,22,FALSE),""),0,"")</f>
        <v xml:space="preserve"> </v>
      </c>
      <c r="N1125" s="16" t="str">
        <f>SUBSTITUTE(IFERROR(VLOOKUP($A1125,'Raw - F'!$B:$X,8,FALSE),""),0,"")</f>
        <v/>
      </c>
      <c r="O1125" s="16" t="str">
        <f>SUBSTITUTE(IFERROR(VLOOKUP($A1125,'Raw - F'!$B:$AA,25,FALSE),""),0,"")</f>
        <v/>
      </c>
      <c r="P1125" s="16" t="str">
        <f>SUBSTITUTE(IFERROR(VLOOKUP($A1125,'Raw - F'!$B:$AA,21,FALSE),""),0,"")</f>
        <v/>
      </c>
    </row>
    <row r="1126" spans="1:16" x14ac:dyDescent="0.35">
      <c r="A1126">
        <v>1117</v>
      </c>
      <c r="B1126" s="9">
        <f>IFERROR(VLOOKUP($A1126,'Raw - F'!$B:$R,2,FALSE),"")</f>
        <v>44364</v>
      </c>
      <c r="C1126" s="2" t="str">
        <f>IFERROR(VLOOKUP($A1126,'Raw - F'!$B:$R,3,FALSE),"")</f>
        <v>LINGFIELD PARK</v>
      </c>
      <c r="D1126" s="2" t="str">
        <f>IFERROR(VLOOKUP($A1126,'Raw - F'!$B:$R,6,FALSE),"")</f>
        <v>Hcap</v>
      </c>
      <c r="E1126" s="2" t="str">
        <f>SUBSTITUTE(IFERROR(VLOOKUP($A1126,'Raw - F'!$B:$O,9,FALSE),""),"0","")</f>
        <v>4yo+</v>
      </c>
      <c r="F1126" s="2" t="str">
        <f>SUBSTITUTE(IFERROR(VLOOKUP($A1126,'Raw - F'!$B:$O,7,FALSE),""),"0","")</f>
        <v>Open</v>
      </c>
      <c r="G1126" s="2">
        <f>IFERROR(IF(VLOOKUP($A1126,'Raw - F'!$B:$O,11,FALSE)&gt;1,VLOOKUP($A1126,'Raw - F'!$B:$O,11,FALSE),IF(VLOOKUP($A1126,'Raw - F'!$B:$M,12,FALSE)&lt;&gt;"",VLOOKUP($A1126,'Raw - F'!$B:$M,12,FALSE),"")),"")</f>
        <v>6</v>
      </c>
      <c r="H1126" s="4" t="str">
        <f>IFERROR(VLOOKUP($A1126,'Raw - F'!$B:$O,13,FALSE),"")</f>
        <v>46-55</v>
      </c>
      <c r="I1126" s="2" t="str">
        <f>IFERROR(VLOOKUP($A1126,'Raw - F'!$B:$O,10,FALSE),"")</f>
        <v>A</v>
      </c>
      <c r="J1126" s="2" t="str">
        <f>IFERROR(VLOOKUP($A1126,'Raw - F'!$B:$P,15,FALSE),"")</f>
        <v>5f</v>
      </c>
      <c r="K1126" s="16" t="str">
        <f>SUBSTITUTE(IFERROR(VLOOKUP($A1126,'Raw - F'!$B:$X,23,FALSE),""),0,"")</f>
        <v xml:space="preserve"> </v>
      </c>
      <c r="L1126" s="22" t="str">
        <f>IF(VLOOKUP($A1126,'Raw - F'!$B:$AA,24,FALSE)="","",VLOOKUP($A1126,'Raw - F'!$B:$AA,24,FALSE))</f>
        <v/>
      </c>
      <c r="M1126" s="16" t="str">
        <f>SUBSTITUTE(IFERROR(VLOOKUP($A1126,'Raw - F'!$B:$X,22,FALSE),""),0,"")</f>
        <v xml:space="preserve"> </v>
      </c>
      <c r="N1126" s="16" t="str">
        <f>SUBSTITUTE(IFERROR(VLOOKUP($A1126,'Raw - F'!$B:$X,8,FALSE),""),0,"")</f>
        <v/>
      </c>
      <c r="O1126" s="16" t="str">
        <f>SUBSTITUTE(IFERROR(VLOOKUP($A1126,'Raw - F'!$B:$AA,25,FALSE),""),0,"")</f>
        <v/>
      </c>
      <c r="P1126" s="16" t="str">
        <f>SUBSTITUTE(IFERROR(VLOOKUP($A1126,'Raw - F'!$B:$AA,21,FALSE),""),0,"")</f>
        <v/>
      </c>
    </row>
    <row r="1127" spans="1:16" x14ac:dyDescent="0.35">
      <c r="A1127">
        <v>1118</v>
      </c>
      <c r="B1127" s="9">
        <f>IFERROR(VLOOKUP($A1127,'Raw - F'!$B:$R,2,FALSE),"")</f>
        <v>44364</v>
      </c>
      <c r="C1127" s="2" t="str">
        <f>IFERROR(VLOOKUP($A1127,'Raw - F'!$B:$R,3,FALSE),"")</f>
        <v>LINGFIELD PARK</v>
      </c>
      <c r="D1127" s="2" t="str">
        <f>IFERROR(VLOOKUP($A1127,'Raw - F'!$B:$R,6,FALSE),"")</f>
        <v>Hcap</v>
      </c>
      <c r="E1127" s="2" t="str">
        <f>SUBSTITUTE(IFERROR(VLOOKUP($A1127,'Raw - F'!$B:$O,9,FALSE),""),"0","")</f>
        <v>3yo+</v>
      </c>
      <c r="F1127" s="2" t="str">
        <f>SUBSTITUTE(IFERROR(VLOOKUP($A1127,'Raw - F'!$B:$O,7,FALSE),""),"0","")</f>
        <v>Open</v>
      </c>
      <c r="G1127" s="2">
        <f>IFERROR(IF(VLOOKUP($A1127,'Raw - F'!$B:$O,11,FALSE)&gt;1,VLOOKUP($A1127,'Raw - F'!$B:$O,11,FALSE),IF(VLOOKUP($A1127,'Raw - F'!$B:$M,12,FALSE)&lt;&gt;"",VLOOKUP($A1127,'Raw - F'!$B:$M,12,FALSE),"")),"")</f>
        <v>6</v>
      </c>
      <c r="H1127" s="4" t="str">
        <f>IFERROR(VLOOKUP($A1127,'Raw - F'!$B:$O,13,FALSE),"")</f>
        <v>46-60</v>
      </c>
      <c r="I1127" s="2" t="str">
        <f>IFERROR(VLOOKUP($A1127,'Raw - F'!$B:$O,10,FALSE),"")</f>
        <v>A</v>
      </c>
      <c r="J1127" s="2" t="str">
        <f>IFERROR(VLOOKUP($A1127,'Raw - F'!$B:$P,15,FALSE),"")</f>
        <v>6f</v>
      </c>
      <c r="K1127" s="16" t="str">
        <f>SUBSTITUTE(IFERROR(VLOOKUP($A1127,'Raw - F'!$B:$X,23,FALSE),""),0,"")</f>
        <v xml:space="preserve"> </v>
      </c>
      <c r="L1127" s="22" t="str">
        <f>IF(VLOOKUP($A1127,'Raw - F'!$B:$AA,24,FALSE)="","",VLOOKUP($A1127,'Raw - F'!$B:$AA,24,FALSE))</f>
        <v/>
      </c>
      <c r="M1127" s="16" t="str">
        <f>SUBSTITUTE(IFERROR(VLOOKUP($A1127,'Raw - F'!$B:$X,22,FALSE),""),0,"")</f>
        <v xml:space="preserve"> </v>
      </c>
      <c r="N1127" s="16" t="str">
        <f>SUBSTITUTE(IFERROR(VLOOKUP($A1127,'Raw - F'!$B:$X,8,FALSE),""),0,"")</f>
        <v/>
      </c>
      <c r="O1127" s="16" t="str">
        <f>SUBSTITUTE(IFERROR(VLOOKUP($A1127,'Raw - F'!$B:$AA,25,FALSE),""),0,"")</f>
        <v/>
      </c>
      <c r="P1127" s="16" t="str">
        <f>SUBSTITUTE(IFERROR(VLOOKUP($A1127,'Raw - F'!$B:$AA,21,FALSE),""),0,"")</f>
        <v/>
      </c>
    </row>
    <row r="1128" spans="1:16" x14ac:dyDescent="0.35">
      <c r="A1128">
        <v>1119</v>
      </c>
      <c r="B1128" s="9">
        <f>IFERROR(VLOOKUP($A1128,'Raw - F'!$B:$R,2,FALSE),"")</f>
        <v>44364</v>
      </c>
      <c r="C1128" s="2" t="str">
        <f>IFERROR(VLOOKUP($A1128,'Raw - F'!$B:$R,3,FALSE),"")</f>
        <v>LINGFIELD PARK</v>
      </c>
      <c r="D1128" s="2" t="str">
        <f>IFERROR(VLOOKUP($A1128,'Raw - F'!$B:$R,6,FALSE),"")</f>
        <v>WFA</v>
      </c>
      <c r="E1128" s="2" t="str">
        <f>SUBSTITUTE(IFERROR(VLOOKUP($A1128,'Raw - F'!$B:$O,9,FALSE),""),"0","")</f>
        <v>3-6yo</v>
      </c>
      <c r="F1128" s="2" t="str">
        <f>SUBSTITUTE(IFERROR(VLOOKUP($A1128,'Raw - F'!$B:$O,7,FALSE),""),"0","")</f>
        <v>Open</v>
      </c>
      <c r="G1128" s="2">
        <f>IFERROR(IF(VLOOKUP($A1128,'Raw - F'!$B:$O,11,FALSE)&gt;1,VLOOKUP($A1128,'Raw - F'!$B:$O,11,FALSE),IF(VLOOKUP($A1128,'Raw - F'!$B:$M,12,FALSE)&lt;&gt;"",VLOOKUP($A1128,'Raw - F'!$B:$M,12,FALSE),"")),"")</f>
        <v>6</v>
      </c>
      <c r="H1128" s="4" t="str">
        <f>IFERROR(VLOOKUP($A1128,'Raw - F'!$B:$O,13,FALSE),"")</f>
        <v>Open</v>
      </c>
      <c r="I1128" s="2" t="str">
        <f>IFERROR(VLOOKUP($A1128,'Raw - F'!$B:$O,10,FALSE),"")</f>
        <v>A</v>
      </c>
      <c r="J1128" s="2" t="str">
        <f>IFERROR(VLOOKUP($A1128,'Raw - F'!$B:$P,15,FALSE),"")</f>
        <v>5f</v>
      </c>
      <c r="K1128" s="16" t="str">
        <f>SUBSTITUTE(IFERROR(VLOOKUP($A1128,'Raw - F'!$B:$X,23,FALSE),""),0,"")</f>
        <v xml:space="preserve"> </v>
      </c>
      <c r="L1128" s="22" t="str">
        <f>IF(VLOOKUP($A1128,'Raw - F'!$B:$AA,24,FALSE)="","",VLOOKUP($A1128,'Raw - F'!$B:$AA,24,FALSE))</f>
        <v/>
      </c>
      <c r="M1128" s="16" t="str">
        <f>SUBSTITUTE(IFERROR(VLOOKUP($A1128,'Raw - F'!$B:$X,22,FALSE),""),0,"")</f>
        <v>Seller</v>
      </c>
      <c r="N1128" s="16" t="str">
        <f>SUBSTITUTE(IFERROR(VLOOKUP($A1128,'Raw - F'!$B:$X,8,FALSE),""),0,"")</f>
        <v/>
      </c>
      <c r="O1128" s="16" t="str">
        <f>SUBSTITUTE(IFERROR(VLOOKUP($A1128,'Raw - F'!$B:$AA,25,FALSE),""),0,"")</f>
        <v/>
      </c>
      <c r="P1128" s="16" t="str">
        <f>SUBSTITUTE(IFERROR(VLOOKUP($A1128,'Raw - F'!$B:$AA,21,FALSE),""),0,"")</f>
        <v/>
      </c>
    </row>
    <row r="1129" spans="1:16" x14ac:dyDescent="0.35">
      <c r="A1129">
        <v>1120</v>
      </c>
      <c r="B1129" s="9">
        <f>IFERROR(VLOOKUP($A1129,'Raw - F'!$B:$R,2,FALSE),"")</f>
        <v>44364</v>
      </c>
      <c r="C1129" s="2" t="str">
        <f>IFERROR(VLOOKUP($A1129,'Raw - F'!$B:$R,3,FALSE),"")</f>
        <v>RIPON</v>
      </c>
      <c r="D1129" s="2" t="str">
        <f>IFERROR(VLOOKUP($A1129,'Raw - F'!$B:$R,6,FALSE),"")</f>
        <v>Hcap</v>
      </c>
      <c r="E1129" s="2" t="str">
        <f>SUBSTITUTE(IFERROR(VLOOKUP($A1129,'Raw - F'!$B:$O,9,FALSE),""),"0","")</f>
        <v>4yo+</v>
      </c>
      <c r="F1129" s="2" t="str">
        <f>SUBSTITUTE(IFERROR(VLOOKUP($A1129,'Raw - F'!$B:$O,7,FALSE),""),"0","")</f>
        <v>Open</v>
      </c>
      <c r="G1129" s="2">
        <f>IFERROR(IF(VLOOKUP($A1129,'Raw - F'!$B:$O,11,FALSE)&gt;1,VLOOKUP($A1129,'Raw - F'!$B:$O,11,FALSE),IF(VLOOKUP($A1129,'Raw - F'!$B:$M,12,FALSE)&lt;&gt;"",VLOOKUP($A1129,'Raw - F'!$B:$M,12,FALSE),"")),"")</f>
        <v>3</v>
      </c>
      <c r="H1129" s="4" t="str">
        <f>IFERROR(VLOOKUP($A1129,'Raw - F'!$B:$O,13,FALSE),"")</f>
        <v>71-90</v>
      </c>
      <c r="I1129" s="2" t="str">
        <f>IFERROR(VLOOKUP($A1129,'Raw - F'!$B:$O,10,FALSE),"")</f>
        <v>A</v>
      </c>
      <c r="J1129" s="2" t="str">
        <f>IFERROR(VLOOKUP($A1129,'Raw - F'!$B:$P,15,FALSE),"")</f>
        <v>1m 2f</v>
      </c>
      <c r="K1129" s="16" t="str">
        <f>SUBSTITUTE(IFERROR(VLOOKUP($A1129,'Raw - F'!$B:$X,23,FALSE),""),0,"")</f>
        <v xml:space="preserve"> </v>
      </c>
      <c r="L1129" s="22" t="str">
        <f>IF(VLOOKUP($A1129,'Raw - F'!$B:$AA,24,FALSE)="","",VLOOKUP($A1129,'Raw - F'!$B:$AA,24,FALSE))</f>
        <v/>
      </c>
      <c r="M1129" s="16" t="str">
        <f>SUBSTITUTE(IFERROR(VLOOKUP($A1129,'Raw - F'!$B:$X,22,FALSE),""),0,"")</f>
        <v xml:space="preserve"> </v>
      </c>
      <c r="N1129" s="16" t="str">
        <f>SUBSTITUTE(IFERROR(VLOOKUP($A1129,'Raw - F'!$B:$X,8,FALSE),""),0,"")</f>
        <v/>
      </c>
      <c r="O1129" s="16" t="str">
        <f>SUBSTITUTE(IFERROR(VLOOKUP($A1129,'Raw - F'!$B:$AA,25,FALSE),""),0,"")</f>
        <v/>
      </c>
      <c r="P1129" s="16" t="str">
        <f>SUBSTITUTE(IFERROR(VLOOKUP($A1129,'Raw - F'!$B:$AA,21,FALSE),""),0,"")</f>
        <v/>
      </c>
    </row>
    <row r="1130" spans="1:16" x14ac:dyDescent="0.35">
      <c r="A1130">
        <v>1121</v>
      </c>
      <c r="B1130" s="9">
        <f>IFERROR(VLOOKUP($A1130,'Raw - F'!$B:$R,2,FALSE),"")</f>
        <v>44364</v>
      </c>
      <c r="C1130" s="2" t="str">
        <f>IFERROR(VLOOKUP($A1130,'Raw - F'!$B:$R,3,FALSE),"")</f>
        <v>RIPON</v>
      </c>
      <c r="D1130" s="2" t="str">
        <f>IFERROR(VLOOKUP($A1130,'Raw - F'!$B:$R,6,FALSE),"")</f>
        <v>Hcap</v>
      </c>
      <c r="E1130" s="2" t="str">
        <f>SUBSTITUTE(IFERROR(VLOOKUP($A1130,'Raw - F'!$B:$O,9,FALSE),""),"0","")</f>
        <v>3yo</v>
      </c>
      <c r="F1130" s="2" t="str">
        <f>SUBSTITUTE(IFERROR(VLOOKUP($A1130,'Raw - F'!$B:$O,7,FALSE),""),"0","")</f>
        <v>Open</v>
      </c>
      <c r="G1130" s="2">
        <f>IFERROR(IF(VLOOKUP($A1130,'Raw - F'!$B:$O,11,FALSE)&gt;1,VLOOKUP($A1130,'Raw - F'!$B:$O,11,FALSE),IF(VLOOKUP($A1130,'Raw - F'!$B:$M,12,FALSE)&lt;&gt;"",VLOOKUP($A1130,'Raw - F'!$B:$M,12,FALSE),"")),"")</f>
        <v>4</v>
      </c>
      <c r="H1130" s="4" t="str">
        <f>IFERROR(VLOOKUP($A1130,'Raw - F'!$B:$O,13,FALSE),"")</f>
        <v>66-85</v>
      </c>
      <c r="I1130" s="2" t="str">
        <f>IFERROR(VLOOKUP($A1130,'Raw - F'!$B:$O,10,FALSE),"")</f>
        <v>A</v>
      </c>
      <c r="J1130" s="2" t="str">
        <f>IFERROR(VLOOKUP($A1130,'Raw - F'!$B:$P,15,FALSE),"")</f>
        <v>1m 4f</v>
      </c>
      <c r="K1130" s="16" t="str">
        <f>SUBSTITUTE(IFERROR(VLOOKUP($A1130,'Raw - F'!$B:$X,23,FALSE),""),0,"")</f>
        <v xml:space="preserve"> </v>
      </c>
      <c r="L1130" s="22" t="str">
        <f>IF(VLOOKUP($A1130,'Raw - F'!$B:$AA,24,FALSE)="","",VLOOKUP($A1130,'Raw - F'!$B:$AA,24,FALSE))</f>
        <v/>
      </c>
      <c r="M1130" s="16" t="str">
        <f>SUBSTITUTE(IFERROR(VLOOKUP($A1130,'Raw - F'!$B:$X,22,FALSE),""),0,"")</f>
        <v xml:space="preserve"> </v>
      </c>
      <c r="N1130" s="16" t="str">
        <f>SUBSTITUTE(IFERROR(VLOOKUP($A1130,'Raw - F'!$B:$X,8,FALSE),""),0,"")</f>
        <v/>
      </c>
      <c r="O1130" s="16" t="str">
        <f>SUBSTITUTE(IFERROR(VLOOKUP($A1130,'Raw - F'!$B:$AA,25,FALSE),""),0,"")</f>
        <v/>
      </c>
      <c r="P1130" s="16" t="str">
        <f>SUBSTITUTE(IFERROR(VLOOKUP($A1130,'Raw - F'!$B:$AA,21,FALSE),""),0,"")</f>
        <v/>
      </c>
    </row>
    <row r="1131" spans="1:16" x14ac:dyDescent="0.35">
      <c r="A1131">
        <v>1122</v>
      </c>
      <c r="B1131" s="9">
        <f>IFERROR(VLOOKUP($A1131,'Raw - F'!$B:$R,2,FALSE),"")</f>
        <v>44364</v>
      </c>
      <c r="C1131" s="2" t="str">
        <f>IFERROR(VLOOKUP($A1131,'Raw - F'!$B:$R,3,FALSE),"")</f>
        <v>RIPON</v>
      </c>
      <c r="D1131" s="2" t="str">
        <f>IFERROR(VLOOKUP($A1131,'Raw - F'!$B:$R,6,FALSE),"")</f>
        <v>Hcap</v>
      </c>
      <c r="E1131" s="2" t="str">
        <f>SUBSTITUTE(IFERROR(VLOOKUP($A1131,'Raw - F'!$B:$O,9,FALSE),""),"0","")</f>
        <v>3yo</v>
      </c>
      <c r="F1131" s="2" t="str">
        <f>SUBSTITUTE(IFERROR(VLOOKUP($A1131,'Raw - F'!$B:$O,7,FALSE),""),"0","")</f>
        <v>Open</v>
      </c>
      <c r="G1131" s="2">
        <f>IFERROR(IF(VLOOKUP($A1131,'Raw - F'!$B:$O,11,FALSE)&gt;1,VLOOKUP($A1131,'Raw - F'!$B:$O,11,FALSE),IF(VLOOKUP($A1131,'Raw - F'!$B:$M,12,FALSE)&lt;&gt;"",VLOOKUP($A1131,'Raw - F'!$B:$M,12,FALSE),"")),"")</f>
        <v>5</v>
      </c>
      <c r="H1131" s="4" t="str">
        <f>IFERROR(VLOOKUP($A1131,'Raw - F'!$B:$O,13,FALSE),"")</f>
        <v>51-70</v>
      </c>
      <c r="I1131" s="2" t="str">
        <f>IFERROR(VLOOKUP($A1131,'Raw - F'!$B:$O,10,FALSE),"")</f>
        <v>A</v>
      </c>
      <c r="J1131" s="2" t="str">
        <f>IFERROR(VLOOKUP($A1131,'Raw - F'!$B:$P,15,FALSE),"")</f>
        <v>5f</v>
      </c>
      <c r="K1131" s="16" t="str">
        <f>SUBSTITUTE(IFERROR(VLOOKUP($A1131,'Raw - F'!$B:$X,23,FALSE),""),0,"")</f>
        <v xml:space="preserve"> </v>
      </c>
      <c r="L1131" s="22" t="str">
        <f>IF(VLOOKUP($A1131,'Raw - F'!$B:$AA,24,FALSE)="","",VLOOKUP($A1131,'Raw - F'!$B:$AA,24,FALSE))</f>
        <v/>
      </c>
      <c r="M1131" s="16" t="str">
        <f>SUBSTITUTE(IFERROR(VLOOKUP($A1131,'Raw - F'!$B:$X,22,FALSE),""),0,"")</f>
        <v xml:space="preserve"> </v>
      </c>
      <c r="N1131" s="16" t="str">
        <f>SUBSTITUTE(IFERROR(VLOOKUP($A1131,'Raw - F'!$B:$X,8,FALSE),""),0,"")</f>
        <v/>
      </c>
      <c r="O1131" s="16" t="str">
        <f>SUBSTITUTE(IFERROR(VLOOKUP($A1131,'Raw - F'!$B:$AA,25,FALSE),""),0,"")</f>
        <v/>
      </c>
      <c r="P1131" s="16" t="str">
        <f>SUBSTITUTE(IFERROR(VLOOKUP($A1131,'Raw - F'!$B:$AA,21,FALSE),""),0,"")</f>
        <v/>
      </c>
    </row>
    <row r="1132" spans="1:16" x14ac:dyDescent="0.35">
      <c r="A1132">
        <v>1123</v>
      </c>
      <c r="B1132" s="9">
        <f>IFERROR(VLOOKUP($A1132,'Raw - F'!$B:$R,2,FALSE),"")</f>
        <v>44364</v>
      </c>
      <c r="C1132" s="2" t="str">
        <f>IFERROR(VLOOKUP($A1132,'Raw - F'!$B:$R,3,FALSE),"")</f>
        <v>RIPON</v>
      </c>
      <c r="D1132" s="2" t="str">
        <f>IFERROR(VLOOKUP($A1132,'Raw - F'!$B:$R,6,FALSE),"")</f>
        <v>WFA</v>
      </c>
      <c r="E1132" s="2" t="str">
        <f>SUBSTITUTE(IFERROR(VLOOKUP($A1132,'Raw - F'!$B:$O,9,FALSE),""),"0","")</f>
        <v>2yo</v>
      </c>
      <c r="F1132" s="2" t="str">
        <f>SUBSTITUTE(IFERROR(VLOOKUP($A1132,'Raw - F'!$B:$O,7,FALSE),""),"0","")</f>
        <v>Nov</v>
      </c>
      <c r="G1132" s="2">
        <f>IFERROR(IF(VLOOKUP($A1132,'Raw - F'!$B:$O,11,FALSE)&gt;1,VLOOKUP($A1132,'Raw - F'!$B:$O,11,FALSE),IF(VLOOKUP($A1132,'Raw - F'!$B:$M,12,FALSE)&lt;&gt;"",VLOOKUP($A1132,'Raw - F'!$B:$M,12,FALSE),"")),"")</f>
        <v>5</v>
      </c>
      <c r="H1132" s="4" t="str">
        <f>IFERROR(VLOOKUP($A1132,'Raw - F'!$B:$O,13,FALSE),"")</f>
        <v>Open</v>
      </c>
      <c r="I1132" s="2" t="str">
        <f>IFERROR(VLOOKUP($A1132,'Raw - F'!$B:$O,10,FALSE),"")</f>
        <v>A</v>
      </c>
      <c r="J1132" s="2" t="str">
        <f>IFERROR(VLOOKUP($A1132,'Raw - F'!$B:$P,15,FALSE),"")</f>
        <v>6f</v>
      </c>
      <c r="K1132" s="16" t="str">
        <f>SUBSTITUTE(IFERROR(VLOOKUP($A1132,'Raw - F'!$B:$X,23,FALSE),""),0,"")</f>
        <v xml:space="preserve"> </v>
      </c>
      <c r="L1132" s="22" t="str">
        <f>IF(VLOOKUP($A1132,'Raw - F'!$B:$AA,24,FALSE)="","",VLOOKUP($A1132,'Raw - F'!$B:$AA,24,FALSE))</f>
        <v/>
      </c>
      <c r="M1132" s="16" t="str">
        <f>SUBSTITUTE(IFERROR(VLOOKUP($A1132,'Raw - F'!$B:$X,22,FALSE),""),0,"")</f>
        <v xml:space="preserve"> </v>
      </c>
      <c r="N1132" s="16" t="str">
        <f>SUBSTITUTE(IFERROR(VLOOKUP($A1132,'Raw - F'!$B:$X,8,FALSE),""),0,"")</f>
        <v/>
      </c>
      <c r="O1132" s="16" t="str">
        <f>SUBSTITUTE(IFERROR(VLOOKUP($A1132,'Raw - F'!$B:$AA,25,FALSE),""),0,"")</f>
        <v>EBF</v>
      </c>
      <c r="P1132" s="16" t="str">
        <f>SUBSTITUTE(IFERROR(VLOOKUP($A1132,'Raw - F'!$B:$AA,21,FALSE),""),0,"")</f>
        <v/>
      </c>
    </row>
    <row r="1133" spans="1:16" x14ac:dyDescent="0.35">
      <c r="A1133">
        <v>1124</v>
      </c>
      <c r="B1133" s="9">
        <f>IFERROR(VLOOKUP($A1133,'Raw - F'!$B:$R,2,FALSE),"")</f>
        <v>44364</v>
      </c>
      <c r="C1133" s="2" t="str">
        <f>IFERROR(VLOOKUP($A1133,'Raw - F'!$B:$R,3,FALSE),"")</f>
        <v>RIPON</v>
      </c>
      <c r="D1133" s="2" t="str">
        <f>IFERROR(VLOOKUP($A1133,'Raw - F'!$B:$R,6,FALSE),"")</f>
        <v>Hcap</v>
      </c>
      <c r="E1133" s="2" t="str">
        <f>SUBSTITUTE(IFERROR(VLOOKUP($A1133,'Raw - F'!$B:$O,9,FALSE),""),"0","")</f>
        <v>4yo+</v>
      </c>
      <c r="F1133" s="2" t="str">
        <f>SUBSTITUTE(IFERROR(VLOOKUP($A1133,'Raw - F'!$B:$O,7,FALSE),""),"0","")</f>
        <v>Open</v>
      </c>
      <c r="G1133" s="2">
        <f>IFERROR(IF(VLOOKUP($A1133,'Raw - F'!$B:$O,11,FALSE)&gt;1,VLOOKUP($A1133,'Raw - F'!$B:$O,11,FALSE),IF(VLOOKUP($A1133,'Raw - F'!$B:$M,12,FALSE)&lt;&gt;"",VLOOKUP($A1133,'Raw - F'!$B:$M,12,FALSE),"")),"")</f>
        <v>6</v>
      </c>
      <c r="H1133" s="4" t="str">
        <f>IFERROR(VLOOKUP($A1133,'Raw - F'!$B:$O,13,FALSE),"")</f>
        <v>46-65</v>
      </c>
      <c r="I1133" s="2" t="str">
        <f>IFERROR(VLOOKUP($A1133,'Raw - F'!$B:$O,10,FALSE),"")</f>
        <v>A</v>
      </c>
      <c r="J1133" s="2" t="str">
        <f>IFERROR(VLOOKUP($A1133,'Raw - F'!$B:$P,15,FALSE),"")</f>
        <v>6f</v>
      </c>
      <c r="K1133" s="16" t="str">
        <f>SUBSTITUTE(IFERROR(VLOOKUP($A1133,'Raw - F'!$B:$X,23,FALSE),""),0,"")</f>
        <v xml:space="preserve"> </v>
      </c>
      <c r="L1133" s="22" t="str">
        <f>IF(VLOOKUP($A1133,'Raw - F'!$B:$AA,24,FALSE)="","",VLOOKUP($A1133,'Raw - F'!$B:$AA,24,FALSE))</f>
        <v/>
      </c>
      <c r="M1133" s="16" t="str">
        <f>SUBSTITUTE(IFERROR(VLOOKUP($A1133,'Raw - F'!$B:$X,22,FALSE),""),0,"")</f>
        <v xml:space="preserve"> </v>
      </c>
      <c r="N1133" s="16" t="str">
        <f>SUBSTITUTE(IFERROR(VLOOKUP($A1133,'Raw - F'!$B:$X,8,FALSE),""),0,"")</f>
        <v/>
      </c>
      <c r="O1133" s="16" t="str">
        <f>SUBSTITUTE(IFERROR(VLOOKUP($A1133,'Raw - F'!$B:$AA,25,FALSE),""),0,"")</f>
        <v/>
      </c>
      <c r="P1133" s="16" t="str">
        <f>SUBSTITUTE(IFERROR(VLOOKUP($A1133,'Raw - F'!$B:$AA,21,FALSE),""),0,"")</f>
        <v/>
      </c>
    </row>
    <row r="1134" spans="1:16" x14ac:dyDescent="0.35">
      <c r="A1134">
        <v>1125</v>
      </c>
      <c r="B1134" s="9">
        <f>IFERROR(VLOOKUP($A1134,'Raw - F'!$B:$R,2,FALSE),"")</f>
        <v>44364</v>
      </c>
      <c r="C1134" s="2" t="str">
        <f>IFERROR(VLOOKUP($A1134,'Raw - F'!$B:$R,3,FALSE),"")</f>
        <v>RIPON</v>
      </c>
      <c r="D1134" s="2" t="str">
        <f>IFERROR(VLOOKUP($A1134,'Raw - F'!$B:$R,6,FALSE),"")</f>
        <v>Hcap</v>
      </c>
      <c r="E1134" s="2" t="str">
        <f>SUBSTITUTE(IFERROR(VLOOKUP($A1134,'Raw - F'!$B:$O,9,FALSE),""),"0","")</f>
        <v>4yo+</v>
      </c>
      <c r="F1134" s="2" t="str">
        <f>SUBSTITUTE(IFERROR(VLOOKUP($A1134,'Raw - F'!$B:$O,7,FALSE),""),"0","")</f>
        <v>Open</v>
      </c>
      <c r="G1134" s="2">
        <f>IFERROR(IF(VLOOKUP($A1134,'Raw - F'!$B:$O,11,FALSE)&gt;1,VLOOKUP($A1134,'Raw - F'!$B:$O,11,FALSE),IF(VLOOKUP($A1134,'Raw - F'!$B:$M,12,FALSE)&lt;&gt;"",VLOOKUP($A1134,'Raw - F'!$B:$M,12,FALSE),"")),"")</f>
        <v>6</v>
      </c>
      <c r="H1134" s="4" t="str">
        <f>IFERROR(VLOOKUP($A1134,'Raw - F'!$B:$O,13,FALSE),"")</f>
        <v>46-65</v>
      </c>
      <c r="I1134" s="2" t="str">
        <f>IFERROR(VLOOKUP($A1134,'Raw - F'!$B:$O,10,FALSE),"")</f>
        <v>A</v>
      </c>
      <c r="J1134" s="2" t="str">
        <f>IFERROR(VLOOKUP($A1134,'Raw - F'!$B:$P,15,FALSE),"")</f>
        <v>1m 4f</v>
      </c>
      <c r="K1134" s="16" t="str">
        <f>SUBSTITUTE(IFERROR(VLOOKUP($A1134,'Raw - F'!$B:$X,23,FALSE),""),0,"")</f>
        <v xml:space="preserve"> </v>
      </c>
      <c r="L1134" s="22" t="str">
        <f>IF(VLOOKUP($A1134,'Raw - F'!$B:$AA,24,FALSE)="","",VLOOKUP($A1134,'Raw - F'!$B:$AA,24,FALSE))</f>
        <v/>
      </c>
      <c r="M1134" s="16" t="str">
        <f>SUBSTITUTE(IFERROR(VLOOKUP($A1134,'Raw - F'!$B:$X,22,FALSE),""),0,"")</f>
        <v xml:space="preserve"> </v>
      </c>
      <c r="N1134" s="16" t="str">
        <f>SUBSTITUTE(IFERROR(VLOOKUP($A1134,'Raw - F'!$B:$X,8,FALSE),""),0,"")</f>
        <v/>
      </c>
      <c r="O1134" s="16" t="str">
        <f>SUBSTITUTE(IFERROR(VLOOKUP($A1134,'Raw - F'!$B:$AA,25,FALSE),""),0,"")</f>
        <v/>
      </c>
      <c r="P1134" s="16" t="str">
        <f>SUBSTITUTE(IFERROR(VLOOKUP($A1134,'Raw - F'!$B:$AA,21,FALSE),""),0,"")</f>
        <v>Lady</v>
      </c>
    </row>
    <row r="1135" spans="1:16" x14ac:dyDescent="0.35">
      <c r="A1135">
        <v>1126</v>
      </c>
      <c r="B1135" s="9">
        <f>IFERROR(VLOOKUP($A1135,'Raw - F'!$B:$R,2,FALSE),"")</f>
        <v>44364</v>
      </c>
      <c r="C1135" s="2" t="str">
        <f>IFERROR(VLOOKUP($A1135,'Raw - F'!$B:$R,3,FALSE),"")</f>
        <v>RIPON</v>
      </c>
      <c r="D1135" s="2" t="str">
        <f>IFERROR(VLOOKUP($A1135,'Raw - F'!$B:$R,6,FALSE),"")</f>
        <v>Hcap</v>
      </c>
      <c r="E1135" s="2" t="str">
        <f>SUBSTITUTE(IFERROR(VLOOKUP($A1135,'Raw - F'!$B:$O,9,FALSE),""),"0","")</f>
        <v>3yo</v>
      </c>
      <c r="F1135" s="2" t="str">
        <f>SUBSTITUTE(IFERROR(VLOOKUP($A1135,'Raw - F'!$B:$O,7,FALSE),""),"0","")</f>
        <v>Open</v>
      </c>
      <c r="G1135" s="2">
        <f>IFERROR(IF(VLOOKUP($A1135,'Raw - F'!$B:$O,11,FALSE)&gt;1,VLOOKUP($A1135,'Raw - F'!$B:$O,11,FALSE),IF(VLOOKUP($A1135,'Raw - F'!$B:$M,12,FALSE)&lt;&gt;"",VLOOKUP($A1135,'Raw - F'!$B:$M,12,FALSE),"")),"")</f>
        <v>6</v>
      </c>
      <c r="H1135" s="4" t="str">
        <f>IFERROR(VLOOKUP($A1135,'Raw - F'!$B:$O,13,FALSE),"")</f>
        <v>46-60</v>
      </c>
      <c r="I1135" s="2" t="str">
        <f>IFERROR(VLOOKUP($A1135,'Raw - F'!$B:$O,10,FALSE),"")</f>
        <v>A</v>
      </c>
      <c r="J1135" s="2" t="str">
        <f>IFERROR(VLOOKUP($A1135,'Raw - F'!$B:$P,15,FALSE),"")</f>
        <v>1m 4f</v>
      </c>
      <c r="K1135" s="16" t="str">
        <f>SUBSTITUTE(IFERROR(VLOOKUP($A1135,'Raw - F'!$B:$X,23,FALSE),""),0,"")</f>
        <v xml:space="preserve"> </v>
      </c>
      <c r="L1135" s="22" t="str">
        <f>IF(VLOOKUP($A1135,'Raw - F'!$B:$AA,24,FALSE)="","",VLOOKUP($A1135,'Raw - F'!$B:$AA,24,FALSE))</f>
        <v/>
      </c>
      <c r="M1135" s="16" t="str">
        <f>SUBSTITUTE(IFERROR(VLOOKUP($A1135,'Raw - F'!$B:$X,22,FALSE),""),0,"")</f>
        <v xml:space="preserve"> </v>
      </c>
      <c r="N1135" s="16" t="str">
        <f>SUBSTITUTE(IFERROR(VLOOKUP($A1135,'Raw - F'!$B:$X,8,FALSE),""),0,"")</f>
        <v/>
      </c>
      <c r="O1135" s="16" t="str">
        <f>SUBSTITUTE(IFERROR(VLOOKUP($A1135,'Raw - F'!$B:$AA,25,FALSE),""),0,"")</f>
        <v/>
      </c>
      <c r="P1135" s="16" t="str">
        <f>SUBSTITUTE(IFERROR(VLOOKUP($A1135,'Raw - F'!$B:$AA,21,FALSE),""),0,"")</f>
        <v/>
      </c>
    </row>
    <row r="1136" spans="1:16" x14ac:dyDescent="0.35">
      <c r="A1136">
        <v>1127</v>
      </c>
      <c r="B1136" s="9">
        <f>IFERROR(VLOOKUP($A1136,'Raw - F'!$B:$R,2,FALSE),"")</f>
        <v>44365</v>
      </c>
      <c r="C1136" s="2" t="str">
        <f>IFERROR(VLOOKUP($A1136,'Raw - F'!$B:$R,3,FALSE),"")</f>
        <v>ASCOT</v>
      </c>
      <c r="D1136" s="2" t="str">
        <f>IFERROR(VLOOKUP($A1136,'Raw - F'!$B:$R,6,FALSE),"")</f>
        <v>Hcap</v>
      </c>
      <c r="E1136" s="2" t="str">
        <f>SUBSTITUTE(IFERROR(VLOOKUP($A1136,'Raw - F'!$B:$O,9,FALSE),""),"0","")</f>
        <v>3yo</v>
      </c>
      <c r="F1136" s="2" t="str">
        <f>SUBSTITUTE(IFERROR(VLOOKUP($A1136,'Raw - F'!$B:$O,7,FALSE),""),"0","")</f>
        <v>Open</v>
      </c>
      <c r="G1136" s="2">
        <f>IFERROR(IF(VLOOKUP($A1136,'Raw - F'!$B:$O,11,FALSE)&gt;1,VLOOKUP($A1136,'Raw - F'!$B:$O,11,FALSE),IF(VLOOKUP($A1136,'Raw - F'!$B:$M,12,FALSE)&lt;&gt;"",VLOOKUP($A1136,'Raw - F'!$B:$M,12,FALSE),"")),"")</f>
        <v>2</v>
      </c>
      <c r="H1136" s="4" t="str">
        <f>IFERROR(VLOOKUP($A1136,'Raw - F'!$B:$O,13,FALSE),"")</f>
        <v>0-105</v>
      </c>
      <c r="I1136" s="2" t="str">
        <f>IFERROR(VLOOKUP($A1136,'Raw - F'!$B:$O,10,FALSE),"")</f>
        <v>A</v>
      </c>
      <c r="J1136" s="2" t="str">
        <f>IFERROR(VLOOKUP($A1136,'Raw - F'!$B:$P,15,FALSE),"")</f>
        <v>5f</v>
      </c>
      <c r="K1136" s="16" t="str">
        <f>SUBSTITUTE(IFERROR(VLOOKUP($A1136,'Raw - F'!$B:$X,23,FALSE),""),0,"")</f>
        <v/>
      </c>
      <c r="L1136" s="22" t="str">
        <f>IF(VLOOKUP($A1136,'Raw - F'!$B:$AA,24,FALSE)="","",VLOOKUP($A1136,'Raw - F'!$B:$AA,24,FALSE))</f>
        <v/>
      </c>
      <c r="M1136" s="16" t="str">
        <f>SUBSTITUTE(IFERROR(VLOOKUP($A1136,'Raw - F'!$B:$X,22,FALSE),""),0,"")</f>
        <v/>
      </c>
      <c r="N1136" s="16" t="str">
        <f>SUBSTITUTE(IFERROR(VLOOKUP($A1136,'Raw - F'!$B:$X,8,FALSE),""),0,"")</f>
        <v/>
      </c>
      <c r="O1136" s="16" t="str">
        <f>SUBSTITUTE(IFERROR(VLOOKUP($A1136,'Raw - F'!$B:$AA,25,FALSE),""),0,"")</f>
        <v/>
      </c>
      <c r="P1136" s="16" t="str">
        <f>SUBSTITUTE(IFERROR(VLOOKUP($A1136,'Raw - F'!$B:$AA,21,FALSE),""),0,"")</f>
        <v/>
      </c>
    </row>
    <row r="1137" spans="1:16" x14ac:dyDescent="0.35">
      <c r="A1137">
        <v>1128</v>
      </c>
      <c r="B1137" s="9">
        <f>IFERROR(VLOOKUP($A1137,'Raw - F'!$B:$R,2,FALSE),"")</f>
        <v>44365</v>
      </c>
      <c r="C1137" s="2" t="str">
        <f>IFERROR(VLOOKUP($A1137,'Raw - F'!$B:$R,3,FALSE),"")</f>
        <v>ASCOT</v>
      </c>
      <c r="D1137" s="2" t="str">
        <f>IFERROR(VLOOKUP($A1137,'Raw - F'!$B:$R,6,FALSE),"")</f>
        <v>WFA</v>
      </c>
      <c r="E1137" s="2" t="str">
        <f>SUBSTITUTE(IFERROR(VLOOKUP($A1137,'Raw - F'!$B:$O,9,FALSE),""),"0","")</f>
        <v>3yo</v>
      </c>
      <c r="F1137" s="2" t="str">
        <f>SUBSTITUTE(IFERROR(VLOOKUP($A1137,'Raw - F'!$B:$O,7,FALSE),""),"0","")</f>
        <v>Open</v>
      </c>
      <c r="G1137" s="2" t="str">
        <f>IFERROR(IF(VLOOKUP($A1137,'Raw - F'!$B:$O,11,FALSE)&gt;1,VLOOKUP($A1137,'Raw - F'!$B:$O,11,FALSE),IF(VLOOKUP($A1137,'Raw - F'!$B:$M,12,FALSE)&lt;&gt;"",VLOOKUP($A1137,'Raw - F'!$B:$M,12,FALSE),"")),"")</f>
        <v>1(G1)</v>
      </c>
      <c r="H1137" s="4" t="str">
        <f>IFERROR(VLOOKUP($A1137,'Raw - F'!$B:$O,13,FALSE),"")</f>
        <v>Open</v>
      </c>
      <c r="I1137" s="2" t="str">
        <f>IFERROR(VLOOKUP($A1137,'Raw - F'!$B:$O,10,FALSE),"")</f>
        <v>F</v>
      </c>
      <c r="J1137" s="2" t="str">
        <f>IFERROR(VLOOKUP($A1137,'Raw - F'!$B:$P,15,FALSE),"")</f>
        <v>1m</v>
      </c>
      <c r="K1137" s="16" t="str">
        <f>SUBSTITUTE(IFERROR(VLOOKUP($A1137,'Raw - F'!$B:$X,23,FALSE),""),0,"")</f>
        <v xml:space="preserve"> </v>
      </c>
      <c r="L1137" s="22" t="str">
        <f>IF(VLOOKUP($A1137,'Raw - F'!$B:$AA,24,FALSE)="","",VLOOKUP($A1137,'Raw - F'!$B:$AA,24,FALSE))</f>
        <v/>
      </c>
      <c r="M1137" s="16" t="str">
        <f>SUBSTITUTE(IFERROR(VLOOKUP($A1137,'Raw - F'!$B:$X,22,FALSE),""),0,"")</f>
        <v xml:space="preserve"> </v>
      </c>
      <c r="N1137" s="16" t="str">
        <f>SUBSTITUTE(IFERROR(VLOOKUP($A1137,'Raw - F'!$B:$X,8,FALSE),""),0,"")</f>
        <v/>
      </c>
      <c r="O1137" s="16" t="str">
        <f>SUBSTITUTE(IFERROR(VLOOKUP($A1137,'Raw - F'!$B:$AA,25,FALSE),""),0,"")</f>
        <v/>
      </c>
      <c r="P1137" s="16" t="str">
        <f>SUBSTITUTE(IFERROR(VLOOKUP($A1137,'Raw - F'!$B:$AA,21,FALSE),""),0,"")</f>
        <v/>
      </c>
    </row>
    <row r="1138" spans="1:16" x14ac:dyDescent="0.35">
      <c r="A1138">
        <v>1129</v>
      </c>
      <c r="B1138" s="9">
        <f>IFERROR(VLOOKUP($A1138,'Raw - F'!$B:$R,2,FALSE),"")</f>
        <v>44365</v>
      </c>
      <c r="C1138" s="2" t="str">
        <f>IFERROR(VLOOKUP($A1138,'Raw - F'!$B:$R,3,FALSE),"")</f>
        <v>ASCOT</v>
      </c>
      <c r="D1138" s="2" t="str">
        <f>IFERROR(VLOOKUP($A1138,'Raw - F'!$B:$R,6,FALSE),"")</f>
        <v>WFA</v>
      </c>
      <c r="E1138" s="2" t="str">
        <f>SUBSTITUTE(IFERROR(VLOOKUP($A1138,'Raw - F'!$B:$O,9,FALSE),""),"0","")</f>
        <v>3yo</v>
      </c>
      <c r="F1138" s="2" t="str">
        <f>SUBSTITUTE(IFERROR(VLOOKUP($A1138,'Raw - F'!$B:$O,7,FALSE),""),"0","")</f>
        <v>Open</v>
      </c>
      <c r="G1138" s="2" t="str">
        <f>IFERROR(IF(VLOOKUP($A1138,'Raw - F'!$B:$O,11,FALSE)&gt;1,VLOOKUP($A1138,'Raw - F'!$B:$O,11,FALSE),IF(VLOOKUP($A1138,'Raw - F'!$B:$M,12,FALSE)&lt;&gt;"",VLOOKUP($A1138,'Raw - F'!$B:$M,12,FALSE),"")),"")</f>
        <v>1(G1)</v>
      </c>
      <c r="H1138" s="4" t="str">
        <f>IFERROR(VLOOKUP($A1138,'Raw - F'!$B:$O,13,FALSE),"")</f>
        <v>Open</v>
      </c>
      <c r="I1138" s="2" t="str">
        <f>IFERROR(VLOOKUP($A1138,'Raw - F'!$B:$O,10,FALSE),"")</f>
        <v>C</v>
      </c>
      <c r="J1138" s="2" t="str">
        <f>IFERROR(VLOOKUP($A1138,'Raw - F'!$B:$P,15,FALSE),"")</f>
        <v>6f</v>
      </c>
      <c r="K1138" s="16" t="str">
        <f>SUBSTITUTE(IFERROR(VLOOKUP($A1138,'Raw - F'!$B:$X,23,FALSE),""),0,"")</f>
        <v xml:space="preserve"> </v>
      </c>
      <c r="L1138" s="22" t="str">
        <f>IF(VLOOKUP($A1138,'Raw - F'!$B:$AA,24,FALSE)="","",VLOOKUP($A1138,'Raw - F'!$B:$AA,24,FALSE))</f>
        <v/>
      </c>
      <c r="M1138" s="16" t="str">
        <f>SUBSTITUTE(IFERROR(VLOOKUP($A1138,'Raw - F'!$B:$X,22,FALSE),""),0,"")</f>
        <v xml:space="preserve"> </v>
      </c>
      <c r="N1138" s="16" t="str">
        <f>SUBSTITUTE(IFERROR(VLOOKUP($A1138,'Raw - F'!$B:$X,8,FALSE),""),0,"")</f>
        <v/>
      </c>
      <c r="O1138" s="16" t="str">
        <f>SUBSTITUTE(IFERROR(VLOOKUP($A1138,'Raw - F'!$B:$AA,25,FALSE),""),0,"")</f>
        <v/>
      </c>
      <c r="P1138" s="16" t="str">
        <f>SUBSTITUTE(IFERROR(VLOOKUP($A1138,'Raw - F'!$B:$AA,21,FALSE),""),0,"")</f>
        <v/>
      </c>
    </row>
    <row r="1139" spans="1:16" x14ac:dyDescent="0.35">
      <c r="A1139">
        <v>1130</v>
      </c>
      <c r="B1139" s="9">
        <f>IFERROR(VLOOKUP($A1139,'Raw - F'!$B:$R,2,FALSE),"")</f>
        <v>44365</v>
      </c>
      <c r="C1139" s="2" t="str">
        <f>IFERROR(VLOOKUP($A1139,'Raw - F'!$B:$R,3,FALSE),"")</f>
        <v>ASCOT</v>
      </c>
      <c r="D1139" s="2" t="str">
        <f>IFERROR(VLOOKUP($A1139,'Raw - F'!$B:$R,6,FALSE),"")</f>
        <v>WFA</v>
      </c>
      <c r="E1139" s="2" t="str">
        <f>SUBSTITUTE(IFERROR(VLOOKUP($A1139,'Raw - F'!$B:$O,9,FALSE),""),"0","")</f>
        <v>3yo</v>
      </c>
      <c r="F1139" s="2" t="str">
        <f>SUBSTITUTE(IFERROR(VLOOKUP($A1139,'Raw - F'!$B:$O,7,FALSE),""),"0","")</f>
        <v>Open</v>
      </c>
      <c r="G1139" s="2" t="str">
        <f>IFERROR(IF(VLOOKUP($A1139,'Raw - F'!$B:$O,11,FALSE)&gt;1,VLOOKUP($A1139,'Raw - F'!$B:$O,11,FALSE),IF(VLOOKUP($A1139,'Raw - F'!$B:$M,12,FALSE)&lt;&gt;"",VLOOKUP($A1139,'Raw - F'!$B:$M,12,FALSE),"")),"")</f>
        <v>1(G2)</v>
      </c>
      <c r="H1139" s="4" t="str">
        <f>IFERROR(VLOOKUP($A1139,'Raw - F'!$B:$O,13,FALSE),"")</f>
        <v>Open</v>
      </c>
      <c r="I1139" s="2" t="str">
        <f>IFERROR(VLOOKUP($A1139,'Raw - F'!$B:$O,10,FALSE),"")</f>
        <v>C</v>
      </c>
      <c r="J1139" s="2" t="str">
        <f>IFERROR(VLOOKUP($A1139,'Raw - F'!$B:$P,15,FALSE),"")</f>
        <v>1m 4f</v>
      </c>
      <c r="K1139" s="16" t="str">
        <f>SUBSTITUTE(IFERROR(VLOOKUP($A1139,'Raw - F'!$B:$X,23,FALSE),""),0,"")</f>
        <v xml:space="preserve"> </v>
      </c>
      <c r="L1139" s="22" t="str">
        <f>IF(VLOOKUP($A1139,'Raw - F'!$B:$AA,24,FALSE)="","",VLOOKUP($A1139,'Raw - F'!$B:$AA,24,FALSE))</f>
        <v/>
      </c>
      <c r="M1139" s="16" t="str">
        <f>SUBSTITUTE(IFERROR(VLOOKUP($A1139,'Raw - F'!$B:$X,22,FALSE),""),0,"")</f>
        <v xml:space="preserve"> </v>
      </c>
      <c r="N1139" s="16" t="str">
        <f>SUBSTITUTE(IFERROR(VLOOKUP($A1139,'Raw - F'!$B:$X,8,FALSE),""),0,"")</f>
        <v/>
      </c>
      <c r="O1139" s="16" t="str">
        <f>SUBSTITUTE(IFERROR(VLOOKUP($A1139,'Raw - F'!$B:$AA,25,FALSE),""),0,"")</f>
        <v/>
      </c>
      <c r="P1139" s="16" t="str">
        <f>SUBSTITUTE(IFERROR(VLOOKUP($A1139,'Raw - F'!$B:$AA,21,FALSE),""),0,"")</f>
        <v/>
      </c>
    </row>
    <row r="1140" spans="1:16" x14ac:dyDescent="0.35">
      <c r="A1140">
        <v>1131</v>
      </c>
      <c r="B1140" s="9">
        <f>IFERROR(VLOOKUP($A1140,'Raw - F'!$B:$R,2,FALSE),"")</f>
        <v>44365</v>
      </c>
      <c r="C1140" s="2" t="str">
        <f>IFERROR(VLOOKUP($A1140,'Raw - F'!$B:$R,3,FALSE),"")</f>
        <v>ASCOT</v>
      </c>
      <c r="D1140" s="2" t="str">
        <f>IFERROR(VLOOKUP($A1140,'Raw - F'!$B:$R,6,FALSE),"")</f>
        <v>Hcap</v>
      </c>
      <c r="E1140" s="2" t="str">
        <f>SUBSTITUTE(IFERROR(VLOOKUP($A1140,'Raw - F'!$B:$O,9,FALSE),""),"0","")</f>
        <v>3yo+</v>
      </c>
      <c r="F1140" s="2" t="str">
        <f>SUBSTITUTE(IFERROR(VLOOKUP($A1140,'Raw - F'!$B:$O,7,FALSE),""),"0","")</f>
        <v>Open</v>
      </c>
      <c r="G1140" s="2">
        <f>IFERROR(IF(VLOOKUP($A1140,'Raw - F'!$B:$O,11,FALSE)&gt;1,VLOOKUP($A1140,'Raw - F'!$B:$O,11,FALSE),IF(VLOOKUP($A1140,'Raw - F'!$B:$M,12,FALSE)&lt;&gt;"",VLOOKUP($A1140,'Raw - F'!$B:$M,12,FALSE),"")),"")</f>
        <v>2</v>
      </c>
      <c r="H1140" s="4" t="str">
        <f>IFERROR(VLOOKUP($A1140,'Raw - F'!$B:$O,13,FALSE),"")</f>
        <v>0-105</v>
      </c>
      <c r="I1140" s="2" t="str">
        <f>IFERROR(VLOOKUP($A1140,'Raw - F'!$B:$O,10,FALSE),"")</f>
        <v>A</v>
      </c>
      <c r="J1140" s="2" t="str">
        <f>IFERROR(VLOOKUP($A1140,'Raw - F'!$B:$P,15,FALSE),"")</f>
        <v>1m 4f</v>
      </c>
      <c r="K1140" s="16" t="str">
        <f>SUBSTITUTE(IFERROR(VLOOKUP($A1140,'Raw - F'!$B:$X,23,FALSE),""),0,"")</f>
        <v xml:space="preserve"> </v>
      </c>
      <c r="L1140" s="22" t="str">
        <f>IF(VLOOKUP($A1140,'Raw - F'!$B:$AA,24,FALSE)="","",VLOOKUP($A1140,'Raw - F'!$B:$AA,24,FALSE))</f>
        <v/>
      </c>
      <c r="M1140" s="16" t="str">
        <f>SUBSTITUTE(IFERROR(VLOOKUP($A1140,'Raw - F'!$B:$X,22,FALSE),""),0,"")</f>
        <v xml:space="preserve"> </v>
      </c>
      <c r="N1140" s="16" t="str">
        <f>SUBSTITUTE(IFERROR(VLOOKUP($A1140,'Raw - F'!$B:$X,8,FALSE),""),0,"")</f>
        <v/>
      </c>
      <c r="O1140" s="16" t="str">
        <f>SUBSTITUTE(IFERROR(VLOOKUP($A1140,'Raw - F'!$B:$AA,25,FALSE),""),0,"")</f>
        <v/>
      </c>
      <c r="P1140" s="16" t="str">
        <f>SUBSTITUTE(IFERROR(VLOOKUP($A1140,'Raw - F'!$B:$AA,21,FALSE),""),0,"")</f>
        <v/>
      </c>
    </row>
    <row r="1141" spans="1:16" x14ac:dyDescent="0.35">
      <c r="A1141">
        <v>1132</v>
      </c>
      <c r="B1141" s="9">
        <f>IFERROR(VLOOKUP($A1141,'Raw - F'!$B:$R,2,FALSE),"")</f>
        <v>44365</v>
      </c>
      <c r="C1141" s="2" t="str">
        <f>IFERROR(VLOOKUP($A1141,'Raw - F'!$B:$R,3,FALSE),"")</f>
        <v>ASCOT</v>
      </c>
      <c r="D1141" s="2" t="str">
        <f>IFERROR(VLOOKUP($A1141,'Raw - F'!$B:$R,6,FALSE),"")</f>
        <v>Hcap</v>
      </c>
      <c r="E1141" s="2" t="str">
        <f>SUBSTITUTE(IFERROR(VLOOKUP($A1141,'Raw - F'!$B:$O,9,FALSE),""),"0","")</f>
        <v>3yo</v>
      </c>
      <c r="F1141" s="2" t="str">
        <f>SUBSTITUTE(IFERROR(VLOOKUP($A1141,'Raw - F'!$B:$O,7,FALSE),""),"0","")</f>
        <v>Open</v>
      </c>
      <c r="G1141" s="2">
        <f>IFERROR(IF(VLOOKUP($A1141,'Raw - F'!$B:$O,11,FALSE)&gt;1,VLOOKUP($A1141,'Raw - F'!$B:$O,11,FALSE),IF(VLOOKUP($A1141,'Raw - F'!$B:$M,12,FALSE)&lt;&gt;"",VLOOKUP($A1141,'Raw - F'!$B:$M,12,FALSE),"")),"")</f>
        <v>2</v>
      </c>
      <c r="H1141" s="4" t="str">
        <f>IFERROR(VLOOKUP($A1141,'Raw - F'!$B:$O,13,FALSE),"")</f>
        <v>0-105</v>
      </c>
      <c r="I1141" s="2" t="str">
        <f>IFERROR(VLOOKUP($A1141,'Raw - F'!$B:$O,10,FALSE),"")</f>
        <v>F</v>
      </c>
      <c r="J1141" s="2" t="str">
        <f>IFERROR(VLOOKUP($A1141,'Raw - F'!$B:$P,15,FALSE),"")</f>
        <v>1m</v>
      </c>
      <c r="K1141" s="16" t="str">
        <f>SUBSTITUTE(IFERROR(VLOOKUP($A1141,'Raw - F'!$B:$X,23,FALSE),""),0,"")</f>
        <v xml:space="preserve"> </v>
      </c>
      <c r="L1141" s="22" t="str">
        <f>IF(VLOOKUP($A1141,'Raw - F'!$B:$AA,24,FALSE)="","",VLOOKUP($A1141,'Raw - F'!$B:$AA,24,FALSE))</f>
        <v/>
      </c>
      <c r="M1141" s="16" t="str">
        <f>SUBSTITUTE(IFERROR(VLOOKUP($A1141,'Raw - F'!$B:$X,22,FALSE),""),0,"")</f>
        <v xml:space="preserve"> </v>
      </c>
      <c r="N1141" s="16" t="str">
        <f>SUBSTITUTE(IFERROR(VLOOKUP($A1141,'Raw - F'!$B:$X,8,FALSE),""),0,"")</f>
        <v/>
      </c>
      <c r="O1141" s="16" t="str">
        <f>SUBSTITUTE(IFERROR(VLOOKUP($A1141,'Raw - F'!$B:$AA,25,FALSE),""),0,"")</f>
        <v/>
      </c>
      <c r="P1141" s="16" t="str">
        <f>SUBSTITUTE(IFERROR(VLOOKUP($A1141,'Raw - F'!$B:$AA,21,FALSE),""),0,"")</f>
        <v/>
      </c>
    </row>
    <row r="1142" spans="1:16" x14ac:dyDescent="0.35">
      <c r="A1142">
        <v>1133</v>
      </c>
      <c r="B1142" s="9">
        <f>IFERROR(VLOOKUP($A1142,'Raw - F'!$B:$R,2,FALSE),"")</f>
        <v>44365</v>
      </c>
      <c r="C1142" s="2" t="str">
        <f>IFERROR(VLOOKUP($A1142,'Raw - F'!$B:$R,3,FALSE),"")</f>
        <v>ASCOT</v>
      </c>
      <c r="D1142" s="2" t="str">
        <f>IFERROR(VLOOKUP($A1142,'Raw - F'!$B:$R,6,FALSE),"")</f>
        <v>WFA</v>
      </c>
      <c r="E1142" s="2" t="str">
        <f>SUBSTITUTE(IFERROR(VLOOKUP($A1142,'Raw - F'!$B:$O,9,FALSE),""),"0","")</f>
        <v>2yo</v>
      </c>
      <c r="F1142" s="2" t="str">
        <f>SUBSTITUTE(IFERROR(VLOOKUP($A1142,'Raw - F'!$B:$O,7,FALSE),""),"0","")</f>
        <v>Open</v>
      </c>
      <c r="G1142" s="2" t="str">
        <f>IFERROR(IF(VLOOKUP($A1142,'Raw - F'!$B:$O,11,FALSE)&gt;1,VLOOKUP($A1142,'Raw - F'!$B:$O,11,FALSE),IF(VLOOKUP($A1142,'Raw - F'!$B:$M,12,FALSE)&lt;&gt;"",VLOOKUP($A1142,'Raw - F'!$B:$M,12,FALSE),"")),"")</f>
        <v>1(G3)</v>
      </c>
      <c r="H1142" s="4" t="str">
        <f>IFERROR(VLOOKUP($A1142,'Raw - F'!$B:$O,13,FALSE),"")</f>
        <v>Open</v>
      </c>
      <c r="I1142" s="2" t="str">
        <f>IFERROR(VLOOKUP($A1142,'Raw - F'!$B:$O,10,FALSE),"")</f>
        <v>F</v>
      </c>
      <c r="J1142" s="2" t="str">
        <f>IFERROR(VLOOKUP($A1142,'Raw - F'!$B:$P,15,FALSE),"")</f>
        <v>6f</v>
      </c>
      <c r="K1142" s="16" t="str">
        <f>SUBSTITUTE(IFERROR(VLOOKUP($A1142,'Raw - F'!$B:$X,23,FALSE),""),0,"")</f>
        <v xml:space="preserve"> </v>
      </c>
      <c r="L1142" s="22" t="str">
        <f>IF(VLOOKUP($A1142,'Raw - F'!$B:$AA,24,FALSE)="","",VLOOKUP($A1142,'Raw - F'!$B:$AA,24,FALSE))</f>
        <v/>
      </c>
      <c r="M1142" s="16" t="str">
        <f>SUBSTITUTE(IFERROR(VLOOKUP($A1142,'Raw - F'!$B:$X,22,FALSE),""),0,"")</f>
        <v xml:space="preserve"> </v>
      </c>
      <c r="N1142" s="16" t="str">
        <f>SUBSTITUTE(IFERROR(VLOOKUP($A1142,'Raw - F'!$B:$X,8,FALSE),""),0,"")</f>
        <v/>
      </c>
      <c r="O1142" s="16" t="str">
        <f>SUBSTITUTE(IFERROR(VLOOKUP($A1142,'Raw - F'!$B:$AA,25,FALSE),""),0,"")</f>
        <v/>
      </c>
      <c r="P1142" s="16" t="str">
        <f>SUBSTITUTE(IFERROR(VLOOKUP($A1142,'Raw - F'!$B:$AA,21,FALSE),""),0,"")</f>
        <v/>
      </c>
    </row>
    <row r="1143" spans="1:16" x14ac:dyDescent="0.35">
      <c r="A1143">
        <v>1134</v>
      </c>
      <c r="B1143" s="9">
        <f>IFERROR(VLOOKUP($A1143,'Raw - F'!$B:$R,2,FALSE),"")</f>
        <v>44365</v>
      </c>
      <c r="C1143" s="2" t="str">
        <f>IFERROR(VLOOKUP($A1143,'Raw - F'!$B:$R,3,FALSE),"")</f>
        <v>GOODWOOD</v>
      </c>
      <c r="D1143" s="2" t="str">
        <f>IFERROR(VLOOKUP($A1143,'Raw - F'!$B:$R,6,FALSE),"")</f>
        <v>Hcap</v>
      </c>
      <c r="E1143" s="2" t="str">
        <f>SUBSTITUTE(IFERROR(VLOOKUP($A1143,'Raw - F'!$B:$O,9,FALSE),""),"0","")</f>
        <v>3yo</v>
      </c>
      <c r="F1143" s="2" t="str">
        <f>SUBSTITUTE(IFERROR(VLOOKUP($A1143,'Raw - F'!$B:$O,7,FALSE),""),"0","")</f>
        <v>Open</v>
      </c>
      <c r="G1143" s="2">
        <f>IFERROR(IF(VLOOKUP($A1143,'Raw - F'!$B:$O,11,FALSE)&gt;1,VLOOKUP($A1143,'Raw - F'!$B:$O,11,FALSE),IF(VLOOKUP($A1143,'Raw - F'!$B:$M,12,FALSE)&lt;&gt;"",VLOOKUP($A1143,'Raw - F'!$B:$M,12,FALSE),"")),"")</f>
        <v>4</v>
      </c>
      <c r="H1143" s="4" t="str">
        <f>IFERROR(VLOOKUP($A1143,'Raw - F'!$B:$O,13,FALSE),"")</f>
        <v>66-85</v>
      </c>
      <c r="I1143" s="2" t="str">
        <f>IFERROR(VLOOKUP($A1143,'Raw - F'!$B:$O,10,FALSE),"")</f>
        <v>A</v>
      </c>
      <c r="J1143" s="2" t="str">
        <f>IFERROR(VLOOKUP($A1143,'Raw - F'!$B:$P,15,FALSE),"")</f>
        <v>1m</v>
      </c>
      <c r="K1143" s="16" t="str">
        <f>SUBSTITUTE(IFERROR(VLOOKUP($A1143,'Raw - F'!$B:$X,23,FALSE),""),0,"")</f>
        <v/>
      </c>
      <c r="L1143" s="22" t="str">
        <f>IF(VLOOKUP($A1143,'Raw - F'!$B:$AA,24,FALSE)="","",VLOOKUP($A1143,'Raw - F'!$B:$AA,24,FALSE))</f>
        <v/>
      </c>
      <c r="M1143" s="16" t="str">
        <f>SUBSTITUTE(IFERROR(VLOOKUP($A1143,'Raw - F'!$B:$X,22,FALSE),""),0,"")</f>
        <v/>
      </c>
      <c r="N1143" s="16" t="str">
        <f>SUBSTITUTE(IFERROR(VLOOKUP($A1143,'Raw - F'!$B:$X,8,FALSE),""),0,"")</f>
        <v/>
      </c>
      <c r="O1143" s="16" t="str">
        <f>SUBSTITUTE(IFERROR(VLOOKUP($A1143,'Raw - F'!$B:$AA,25,FALSE),""),0,"")</f>
        <v/>
      </c>
      <c r="P1143" s="16" t="str">
        <f>SUBSTITUTE(IFERROR(VLOOKUP($A1143,'Raw - F'!$B:$AA,21,FALSE),""),0,"")</f>
        <v/>
      </c>
    </row>
    <row r="1144" spans="1:16" x14ac:dyDescent="0.35">
      <c r="A1144">
        <v>1135</v>
      </c>
      <c r="B1144" s="9">
        <f>IFERROR(VLOOKUP($A1144,'Raw - F'!$B:$R,2,FALSE),"")</f>
        <v>44365</v>
      </c>
      <c r="C1144" s="2" t="str">
        <f>IFERROR(VLOOKUP($A1144,'Raw - F'!$B:$R,3,FALSE),"")</f>
        <v>GOODWOOD</v>
      </c>
      <c r="D1144" s="2" t="str">
        <f>IFERROR(VLOOKUP($A1144,'Raw - F'!$B:$R,6,FALSE),"")</f>
        <v>Hcap</v>
      </c>
      <c r="E1144" s="2" t="str">
        <f>SUBSTITUTE(IFERROR(VLOOKUP($A1144,'Raw - F'!$B:$O,9,FALSE),""),"0","")</f>
        <v>3yo</v>
      </c>
      <c r="F1144" s="2" t="str">
        <f>SUBSTITUTE(IFERROR(VLOOKUP($A1144,'Raw - F'!$B:$O,7,FALSE),""),"0","")</f>
        <v>Open</v>
      </c>
      <c r="G1144" s="2">
        <f>IFERROR(IF(VLOOKUP($A1144,'Raw - F'!$B:$O,11,FALSE)&gt;1,VLOOKUP($A1144,'Raw - F'!$B:$O,11,FALSE),IF(VLOOKUP($A1144,'Raw - F'!$B:$M,12,FALSE)&lt;&gt;"",VLOOKUP($A1144,'Raw - F'!$B:$M,12,FALSE),"")),"")</f>
        <v>3</v>
      </c>
      <c r="H1144" s="4" t="str">
        <f>IFERROR(VLOOKUP($A1144,'Raw - F'!$B:$O,13,FALSE),"")</f>
        <v>71-90</v>
      </c>
      <c r="I1144" s="2" t="str">
        <f>IFERROR(VLOOKUP($A1144,'Raw - F'!$B:$O,10,FALSE),"")</f>
        <v>A</v>
      </c>
      <c r="J1144" s="2" t="str">
        <f>IFERROR(VLOOKUP($A1144,'Raw - F'!$B:$P,15,FALSE),"")</f>
        <v>1m 4f</v>
      </c>
      <c r="K1144" s="16" t="str">
        <f>SUBSTITUTE(IFERROR(VLOOKUP($A1144,'Raw - F'!$B:$X,23,FALSE),""),0,"")</f>
        <v xml:space="preserve"> </v>
      </c>
      <c r="L1144" s="22" t="str">
        <f>IF(VLOOKUP($A1144,'Raw - F'!$B:$AA,24,FALSE)="","",VLOOKUP($A1144,'Raw - F'!$B:$AA,24,FALSE))</f>
        <v/>
      </c>
      <c r="M1144" s="16" t="str">
        <f>SUBSTITUTE(IFERROR(VLOOKUP($A1144,'Raw - F'!$B:$X,22,FALSE),""),0,"")</f>
        <v xml:space="preserve"> </v>
      </c>
      <c r="N1144" s="16" t="str">
        <f>SUBSTITUTE(IFERROR(VLOOKUP($A1144,'Raw - F'!$B:$X,8,FALSE),""),0,"")</f>
        <v/>
      </c>
      <c r="O1144" s="16" t="str">
        <f>SUBSTITUTE(IFERROR(VLOOKUP($A1144,'Raw - F'!$B:$AA,25,FALSE),""),0,"")</f>
        <v/>
      </c>
      <c r="P1144" s="16" t="str">
        <f>SUBSTITUTE(IFERROR(VLOOKUP($A1144,'Raw - F'!$B:$AA,21,FALSE),""),0,"")</f>
        <v/>
      </c>
    </row>
    <row r="1145" spans="1:16" x14ac:dyDescent="0.35">
      <c r="A1145">
        <v>1136</v>
      </c>
      <c r="B1145" s="9">
        <f>IFERROR(VLOOKUP($A1145,'Raw - F'!$B:$R,2,FALSE),"")</f>
        <v>44365</v>
      </c>
      <c r="C1145" s="2" t="str">
        <f>IFERROR(VLOOKUP($A1145,'Raw - F'!$B:$R,3,FALSE),"")</f>
        <v>GOODWOOD</v>
      </c>
      <c r="D1145" s="2" t="str">
        <f>IFERROR(VLOOKUP($A1145,'Raw - F'!$B:$R,6,FALSE),"")</f>
        <v>Hcap</v>
      </c>
      <c r="E1145" s="2" t="str">
        <f>SUBSTITUTE(IFERROR(VLOOKUP($A1145,'Raw - F'!$B:$O,9,FALSE),""),"0","")</f>
        <v>3yo</v>
      </c>
      <c r="F1145" s="2" t="str">
        <f>SUBSTITUTE(IFERROR(VLOOKUP($A1145,'Raw - F'!$B:$O,7,FALSE),""),"0","")</f>
        <v>Open</v>
      </c>
      <c r="G1145" s="2">
        <f>IFERROR(IF(VLOOKUP($A1145,'Raw - F'!$B:$O,11,FALSE)&gt;1,VLOOKUP($A1145,'Raw - F'!$B:$O,11,FALSE),IF(VLOOKUP($A1145,'Raw - F'!$B:$M,12,FALSE)&lt;&gt;"",VLOOKUP($A1145,'Raw - F'!$B:$M,12,FALSE),"")),"")</f>
        <v>4</v>
      </c>
      <c r="H1145" s="4" t="str">
        <f>IFERROR(VLOOKUP($A1145,'Raw - F'!$B:$O,13,FALSE),"")</f>
        <v>66-85</v>
      </c>
      <c r="I1145" s="2" t="str">
        <f>IFERROR(VLOOKUP($A1145,'Raw - F'!$B:$O,10,FALSE),"")</f>
        <v>A</v>
      </c>
      <c r="J1145" s="2" t="str">
        <f>IFERROR(VLOOKUP($A1145,'Raw - F'!$B:$P,15,FALSE),"")</f>
        <v>5f</v>
      </c>
      <c r="K1145" s="16" t="str">
        <f>SUBSTITUTE(IFERROR(VLOOKUP($A1145,'Raw - F'!$B:$X,23,FALSE),""),0,"")</f>
        <v xml:space="preserve"> </v>
      </c>
      <c r="L1145" s="22" t="str">
        <f>IF(VLOOKUP($A1145,'Raw - F'!$B:$AA,24,FALSE)="","",VLOOKUP($A1145,'Raw - F'!$B:$AA,24,FALSE))</f>
        <v/>
      </c>
      <c r="M1145" s="16" t="str">
        <f>SUBSTITUTE(IFERROR(VLOOKUP($A1145,'Raw - F'!$B:$X,22,FALSE),""),0,"")</f>
        <v xml:space="preserve"> </v>
      </c>
      <c r="N1145" s="16" t="str">
        <f>SUBSTITUTE(IFERROR(VLOOKUP($A1145,'Raw - F'!$B:$X,8,FALSE),""),0,"")</f>
        <v/>
      </c>
      <c r="O1145" s="16" t="str">
        <f>SUBSTITUTE(IFERROR(VLOOKUP($A1145,'Raw - F'!$B:$AA,25,FALSE),""),0,"")</f>
        <v/>
      </c>
      <c r="P1145" s="16" t="str">
        <f>SUBSTITUTE(IFERROR(VLOOKUP($A1145,'Raw - F'!$B:$AA,21,FALSE),""),0,"")</f>
        <v/>
      </c>
    </row>
    <row r="1146" spans="1:16" x14ac:dyDescent="0.35">
      <c r="A1146">
        <v>1137</v>
      </c>
      <c r="B1146" s="9">
        <f>IFERROR(VLOOKUP($A1146,'Raw - F'!$B:$R,2,FALSE),"")</f>
        <v>44365</v>
      </c>
      <c r="C1146" s="2" t="str">
        <f>IFERROR(VLOOKUP($A1146,'Raw - F'!$B:$R,3,FALSE),"")</f>
        <v>GOODWOOD</v>
      </c>
      <c r="D1146" s="2" t="str">
        <f>IFERROR(VLOOKUP($A1146,'Raw - F'!$B:$R,6,FALSE),"")</f>
        <v>Hcap</v>
      </c>
      <c r="E1146" s="2" t="str">
        <f>SUBSTITUTE(IFERROR(VLOOKUP($A1146,'Raw - F'!$B:$O,9,FALSE),""),"0","")</f>
        <v>4yo+</v>
      </c>
      <c r="F1146" s="2" t="str">
        <f>SUBSTITUTE(IFERROR(VLOOKUP($A1146,'Raw - F'!$B:$O,7,FALSE),""),"0","")</f>
        <v>Open</v>
      </c>
      <c r="G1146" s="2">
        <f>IFERROR(IF(VLOOKUP($A1146,'Raw - F'!$B:$O,11,FALSE)&gt;1,VLOOKUP($A1146,'Raw - F'!$B:$O,11,FALSE),IF(VLOOKUP($A1146,'Raw - F'!$B:$M,12,FALSE)&lt;&gt;"",VLOOKUP($A1146,'Raw - F'!$B:$M,12,FALSE),"")),"")</f>
        <v>3</v>
      </c>
      <c r="H1146" s="4" t="str">
        <f>IFERROR(VLOOKUP($A1146,'Raw - F'!$B:$O,13,FALSE),"")</f>
        <v>71-90</v>
      </c>
      <c r="I1146" s="2" t="str">
        <f>IFERROR(VLOOKUP($A1146,'Raw - F'!$B:$O,10,FALSE),"")</f>
        <v>A</v>
      </c>
      <c r="J1146" s="2" t="str">
        <f>IFERROR(VLOOKUP($A1146,'Raw - F'!$B:$P,15,FALSE),"")</f>
        <v>1m 4f</v>
      </c>
      <c r="K1146" s="16" t="str">
        <f>SUBSTITUTE(IFERROR(VLOOKUP($A1146,'Raw - F'!$B:$X,23,FALSE),""),0,"")</f>
        <v xml:space="preserve"> </v>
      </c>
      <c r="L1146" s="22" t="str">
        <f>IF(VLOOKUP($A1146,'Raw - F'!$B:$AA,24,FALSE)="","",VLOOKUP($A1146,'Raw - F'!$B:$AA,24,FALSE))</f>
        <v/>
      </c>
      <c r="M1146" s="16" t="str">
        <f>SUBSTITUTE(IFERROR(VLOOKUP($A1146,'Raw - F'!$B:$X,22,FALSE),""),0,"")</f>
        <v xml:space="preserve"> </v>
      </c>
      <c r="N1146" s="16" t="str">
        <f>SUBSTITUTE(IFERROR(VLOOKUP($A1146,'Raw - F'!$B:$X,8,FALSE),""),0,"")</f>
        <v/>
      </c>
      <c r="O1146" s="16" t="str">
        <f>SUBSTITUTE(IFERROR(VLOOKUP($A1146,'Raw - F'!$B:$AA,25,FALSE),""),0,"")</f>
        <v/>
      </c>
      <c r="P1146" s="16" t="str">
        <f>SUBSTITUTE(IFERROR(VLOOKUP($A1146,'Raw - F'!$B:$AA,21,FALSE),""),0,"")</f>
        <v/>
      </c>
    </row>
    <row r="1147" spans="1:16" x14ac:dyDescent="0.35">
      <c r="A1147">
        <v>1138</v>
      </c>
      <c r="B1147" s="9">
        <f>IFERROR(VLOOKUP($A1147,'Raw - F'!$B:$R,2,FALSE),"")</f>
        <v>44365</v>
      </c>
      <c r="C1147" s="2" t="str">
        <f>IFERROR(VLOOKUP($A1147,'Raw - F'!$B:$R,3,FALSE),"")</f>
        <v>GOODWOOD</v>
      </c>
      <c r="D1147" s="2" t="str">
        <f>IFERROR(VLOOKUP($A1147,'Raw - F'!$B:$R,6,FALSE),"")</f>
        <v>WFA</v>
      </c>
      <c r="E1147" s="2" t="str">
        <f>SUBSTITUTE(IFERROR(VLOOKUP($A1147,'Raw - F'!$B:$O,9,FALSE),""),"0","")</f>
        <v>2yo</v>
      </c>
      <c r="F1147" s="2" t="str">
        <f>SUBSTITUTE(IFERROR(VLOOKUP($A1147,'Raw - F'!$B:$O,7,FALSE),""),"0","")</f>
        <v>Mdn</v>
      </c>
      <c r="G1147" s="2">
        <f>IFERROR(IF(VLOOKUP($A1147,'Raw - F'!$B:$O,11,FALSE)&gt;1,VLOOKUP($A1147,'Raw - F'!$B:$O,11,FALSE),IF(VLOOKUP($A1147,'Raw - F'!$B:$M,12,FALSE)&lt;&gt;"",VLOOKUP($A1147,'Raw - F'!$B:$M,12,FALSE),"")),"")</f>
        <v>4</v>
      </c>
      <c r="H1147" s="4" t="str">
        <f>IFERROR(VLOOKUP($A1147,'Raw - F'!$B:$O,13,FALSE),"")</f>
        <v>Open</v>
      </c>
      <c r="I1147" s="2" t="str">
        <f>IFERROR(VLOOKUP($A1147,'Raw - F'!$B:$O,10,FALSE),"")</f>
        <v>A</v>
      </c>
      <c r="J1147" s="2" t="str">
        <f>IFERROR(VLOOKUP($A1147,'Raw - F'!$B:$P,15,FALSE),"")</f>
        <v>6f</v>
      </c>
      <c r="K1147" s="16" t="str">
        <f>SUBSTITUTE(IFERROR(VLOOKUP($A1147,'Raw - F'!$B:$X,23,FALSE),""),0,"")</f>
        <v xml:space="preserve"> </v>
      </c>
      <c r="L1147" s="22" t="str">
        <f>IF(VLOOKUP($A1147,'Raw - F'!$B:$AA,24,FALSE)="","",VLOOKUP($A1147,'Raw - F'!$B:$AA,24,FALSE))</f>
        <v/>
      </c>
      <c r="M1147" s="16" t="str">
        <f>SUBSTITUTE(IFERROR(VLOOKUP($A1147,'Raw - F'!$B:$X,22,FALSE),""),0,"")</f>
        <v xml:space="preserve"> </v>
      </c>
      <c r="N1147" s="16" t="str">
        <f>SUBSTITUTE(IFERROR(VLOOKUP($A1147,'Raw - F'!$B:$X,8,FALSE),""),0,"")</f>
        <v/>
      </c>
      <c r="O1147" s="16" t="str">
        <f>SUBSTITUTE(IFERROR(VLOOKUP($A1147,'Raw - F'!$B:$AA,25,FALSE),""),0,"")</f>
        <v/>
      </c>
      <c r="P1147" s="16" t="str">
        <f>SUBSTITUTE(IFERROR(VLOOKUP($A1147,'Raw - F'!$B:$AA,21,FALSE),""),0,"")</f>
        <v/>
      </c>
    </row>
    <row r="1148" spans="1:16" x14ac:dyDescent="0.35">
      <c r="A1148">
        <v>1139</v>
      </c>
      <c r="B1148" s="9">
        <f>IFERROR(VLOOKUP($A1148,'Raw - F'!$B:$R,2,FALSE),"")</f>
        <v>44365</v>
      </c>
      <c r="C1148" s="2" t="str">
        <f>IFERROR(VLOOKUP($A1148,'Raw - F'!$B:$R,3,FALSE),"")</f>
        <v>GOODWOOD</v>
      </c>
      <c r="D1148" s="2" t="str">
        <f>IFERROR(VLOOKUP($A1148,'Raw - F'!$B:$R,6,FALSE),"")</f>
        <v>WFA</v>
      </c>
      <c r="E1148" s="2" t="str">
        <f>SUBSTITUTE(IFERROR(VLOOKUP($A1148,'Raw - F'!$B:$O,9,FALSE),""),"0","")</f>
        <v>3yo+</v>
      </c>
      <c r="F1148" s="2" t="str">
        <f>SUBSTITUTE(IFERROR(VLOOKUP($A1148,'Raw - F'!$B:$O,7,FALSE),""),"0","")</f>
        <v>Mdn</v>
      </c>
      <c r="G1148" s="2">
        <f>IFERROR(IF(VLOOKUP($A1148,'Raw - F'!$B:$O,11,FALSE)&gt;1,VLOOKUP($A1148,'Raw - F'!$B:$O,11,FALSE),IF(VLOOKUP($A1148,'Raw - F'!$B:$M,12,FALSE)&lt;&gt;"",VLOOKUP($A1148,'Raw - F'!$B:$M,12,FALSE),"")),"")</f>
        <v>4</v>
      </c>
      <c r="H1148" s="4" t="str">
        <f>IFERROR(VLOOKUP($A1148,'Raw - F'!$B:$O,13,FALSE),"")</f>
        <v>Open</v>
      </c>
      <c r="I1148" s="2" t="str">
        <f>IFERROR(VLOOKUP($A1148,'Raw - F'!$B:$O,10,FALSE),"")</f>
        <v>A</v>
      </c>
      <c r="J1148" s="2" t="str">
        <f>IFERROR(VLOOKUP($A1148,'Raw - F'!$B:$P,15,FALSE),"")</f>
        <v>1m 6f</v>
      </c>
      <c r="K1148" s="16" t="str">
        <f>SUBSTITUTE(IFERROR(VLOOKUP($A1148,'Raw - F'!$B:$X,23,FALSE),""),0,"")</f>
        <v xml:space="preserve"> </v>
      </c>
      <c r="L1148" s="22" t="str">
        <f>IF(VLOOKUP($A1148,'Raw - F'!$B:$AA,24,FALSE)="","",VLOOKUP($A1148,'Raw - F'!$B:$AA,24,FALSE))</f>
        <v/>
      </c>
      <c r="M1148" s="16" t="str">
        <f>SUBSTITUTE(IFERROR(VLOOKUP($A1148,'Raw - F'!$B:$X,22,FALSE),""),0,"")</f>
        <v xml:space="preserve"> </v>
      </c>
      <c r="N1148" s="16" t="str">
        <f>SUBSTITUTE(IFERROR(VLOOKUP($A1148,'Raw - F'!$B:$X,8,FALSE),""),0,"")</f>
        <v/>
      </c>
      <c r="O1148" s="16" t="str">
        <f>SUBSTITUTE(IFERROR(VLOOKUP($A1148,'Raw - F'!$B:$AA,25,FALSE),""),0,"")</f>
        <v/>
      </c>
      <c r="P1148" s="16" t="str">
        <f>SUBSTITUTE(IFERROR(VLOOKUP($A1148,'Raw - F'!$B:$AA,21,FALSE),""),0,"")</f>
        <v/>
      </c>
    </row>
    <row r="1149" spans="1:16" x14ac:dyDescent="0.35">
      <c r="A1149">
        <v>1140</v>
      </c>
      <c r="B1149" s="9">
        <f>IFERROR(VLOOKUP($A1149,'Raw - F'!$B:$R,2,FALSE),"")</f>
        <v>44365</v>
      </c>
      <c r="C1149" s="2" t="str">
        <f>IFERROR(VLOOKUP($A1149,'Raw - F'!$B:$R,3,FALSE),"")</f>
        <v>GOODWOOD</v>
      </c>
      <c r="D1149" s="2" t="str">
        <f>IFERROR(VLOOKUP($A1149,'Raw - F'!$B:$R,6,FALSE),"")</f>
        <v>Hcap</v>
      </c>
      <c r="E1149" s="2" t="str">
        <f>SUBSTITUTE(IFERROR(VLOOKUP($A1149,'Raw - F'!$B:$O,9,FALSE),""),"0","")</f>
        <v>4yo+</v>
      </c>
      <c r="F1149" s="2" t="str">
        <f>SUBSTITUTE(IFERROR(VLOOKUP($A1149,'Raw - F'!$B:$O,7,FALSE),""),"0","")</f>
        <v>Open</v>
      </c>
      <c r="G1149" s="2">
        <f>IFERROR(IF(VLOOKUP($A1149,'Raw - F'!$B:$O,11,FALSE)&gt;1,VLOOKUP($A1149,'Raw - F'!$B:$O,11,FALSE),IF(VLOOKUP($A1149,'Raw - F'!$B:$M,12,FALSE)&lt;&gt;"",VLOOKUP($A1149,'Raw - F'!$B:$M,12,FALSE),"")),"")</f>
        <v>4</v>
      </c>
      <c r="H1149" s="4" t="str">
        <f>IFERROR(VLOOKUP($A1149,'Raw - F'!$B:$O,13,FALSE),"")</f>
        <v>66-85</v>
      </c>
      <c r="I1149" s="2" t="str">
        <f>IFERROR(VLOOKUP($A1149,'Raw - F'!$B:$O,10,FALSE),"")</f>
        <v>A</v>
      </c>
      <c r="J1149" s="2" t="str">
        <f>IFERROR(VLOOKUP($A1149,'Raw - F'!$B:$P,15,FALSE),"")</f>
        <v>7f</v>
      </c>
      <c r="K1149" s="16" t="str">
        <f>SUBSTITUTE(IFERROR(VLOOKUP($A1149,'Raw - F'!$B:$X,23,FALSE),""),0,"")</f>
        <v xml:space="preserve"> </v>
      </c>
      <c r="L1149" s="22" t="str">
        <f>IF(VLOOKUP($A1149,'Raw - F'!$B:$AA,24,FALSE)="","",VLOOKUP($A1149,'Raw - F'!$B:$AA,24,FALSE))</f>
        <v/>
      </c>
      <c r="M1149" s="16" t="str">
        <f>SUBSTITUTE(IFERROR(VLOOKUP($A1149,'Raw - F'!$B:$X,22,FALSE),""),0,"")</f>
        <v xml:space="preserve"> </v>
      </c>
      <c r="N1149" s="16" t="str">
        <f>SUBSTITUTE(IFERROR(VLOOKUP($A1149,'Raw - F'!$B:$X,8,FALSE),""),0,"")</f>
        <v/>
      </c>
      <c r="O1149" s="16" t="str">
        <f>SUBSTITUTE(IFERROR(VLOOKUP($A1149,'Raw - F'!$B:$AA,25,FALSE),""),0,"")</f>
        <v/>
      </c>
      <c r="P1149" s="16" t="str">
        <f>SUBSTITUTE(IFERROR(VLOOKUP($A1149,'Raw - F'!$B:$AA,21,FALSE),""),0,"")</f>
        <v>App</v>
      </c>
    </row>
    <row r="1150" spans="1:16" x14ac:dyDescent="0.35">
      <c r="A1150">
        <v>1141</v>
      </c>
      <c r="B1150" s="9">
        <f>IFERROR(VLOOKUP($A1150,'Raw - F'!$B:$R,2,FALSE),"")</f>
        <v>44365</v>
      </c>
      <c r="C1150" s="2" t="str">
        <f>IFERROR(VLOOKUP($A1150,'Raw - F'!$B:$R,3,FALSE),"")</f>
        <v>NEWMARKET</v>
      </c>
      <c r="D1150" s="2" t="str">
        <f>IFERROR(VLOOKUP($A1150,'Raw - F'!$B:$R,6,FALSE),"")</f>
        <v>Hcap</v>
      </c>
      <c r="E1150" s="2" t="str">
        <f>SUBSTITUTE(IFERROR(VLOOKUP($A1150,'Raw - F'!$B:$O,9,FALSE),""),"0","")</f>
        <v>3yo+</v>
      </c>
      <c r="F1150" s="2" t="str">
        <f>SUBSTITUTE(IFERROR(VLOOKUP($A1150,'Raw - F'!$B:$O,7,FALSE),""),"0","")</f>
        <v>Open</v>
      </c>
      <c r="G1150" s="2">
        <f>IFERROR(IF(VLOOKUP($A1150,'Raw - F'!$B:$O,11,FALSE)&gt;1,VLOOKUP($A1150,'Raw - F'!$B:$O,11,FALSE),IF(VLOOKUP($A1150,'Raw - F'!$B:$M,12,FALSE)&lt;&gt;"",VLOOKUP($A1150,'Raw - F'!$B:$M,12,FALSE),"")),"")</f>
        <v>3</v>
      </c>
      <c r="H1150" s="4" t="str">
        <f>IFERROR(VLOOKUP($A1150,'Raw - F'!$B:$O,13,FALSE),"")</f>
        <v>76-95</v>
      </c>
      <c r="I1150" s="2" t="str">
        <f>IFERROR(VLOOKUP($A1150,'Raw - F'!$B:$O,10,FALSE),"")</f>
        <v>F</v>
      </c>
      <c r="J1150" s="2" t="str">
        <f>IFERROR(VLOOKUP($A1150,'Raw - F'!$B:$P,15,FALSE),"")</f>
        <v>7f</v>
      </c>
      <c r="K1150" s="16" t="str">
        <f>SUBSTITUTE(IFERROR(VLOOKUP($A1150,'Raw - F'!$B:$X,23,FALSE),""),0,"")</f>
        <v xml:space="preserve"> </v>
      </c>
      <c r="L1150" s="22" t="str">
        <f>IF(VLOOKUP($A1150,'Raw - F'!$B:$AA,24,FALSE)="","",VLOOKUP($A1150,'Raw - F'!$B:$AA,24,FALSE))</f>
        <v/>
      </c>
      <c r="M1150" s="16" t="str">
        <f>SUBSTITUTE(IFERROR(VLOOKUP($A1150,'Raw - F'!$B:$X,22,FALSE),""),0,"")</f>
        <v xml:space="preserve"> </v>
      </c>
      <c r="N1150" s="16" t="str">
        <f>SUBSTITUTE(IFERROR(VLOOKUP($A1150,'Raw - F'!$B:$X,8,FALSE),""),0,"")</f>
        <v/>
      </c>
      <c r="O1150" s="16" t="str">
        <f>SUBSTITUTE(IFERROR(VLOOKUP($A1150,'Raw - F'!$B:$AA,25,FALSE),""),0,"")</f>
        <v/>
      </c>
      <c r="P1150" s="16" t="str">
        <f>SUBSTITUTE(IFERROR(VLOOKUP($A1150,'Raw - F'!$B:$AA,21,FALSE),""),0,"")</f>
        <v/>
      </c>
    </row>
    <row r="1151" spans="1:16" x14ac:dyDescent="0.35">
      <c r="A1151">
        <v>1142</v>
      </c>
      <c r="B1151" s="9">
        <f>IFERROR(VLOOKUP($A1151,'Raw - F'!$B:$R,2,FALSE),"")</f>
        <v>44365</v>
      </c>
      <c r="C1151" s="2" t="str">
        <f>IFERROR(VLOOKUP($A1151,'Raw - F'!$B:$R,3,FALSE),"")</f>
        <v>NEWMARKET</v>
      </c>
      <c r="D1151" s="2" t="str">
        <f>IFERROR(VLOOKUP($A1151,'Raw - F'!$B:$R,6,FALSE),"")</f>
        <v>Hcap</v>
      </c>
      <c r="E1151" s="2" t="str">
        <f>SUBSTITUTE(IFERROR(VLOOKUP($A1151,'Raw - F'!$B:$O,9,FALSE),""),"0","")</f>
        <v>3yo</v>
      </c>
      <c r="F1151" s="2" t="str">
        <f>SUBSTITUTE(IFERROR(VLOOKUP($A1151,'Raw - F'!$B:$O,7,FALSE),""),"0","")</f>
        <v>Open</v>
      </c>
      <c r="G1151" s="2">
        <f>IFERROR(IF(VLOOKUP($A1151,'Raw - F'!$B:$O,11,FALSE)&gt;1,VLOOKUP($A1151,'Raw - F'!$B:$O,11,FALSE),IF(VLOOKUP($A1151,'Raw - F'!$B:$M,12,FALSE)&lt;&gt;"",VLOOKUP($A1151,'Raw - F'!$B:$M,12,FALSE),"")),"")</f>
        <v>4</v>
      </c>
      <c r="H1151" s="4" t="str">
        <f>IFERROR(VLOOKUP($A1151,'Raw - F'!$B:$O,13,FALSE),"")</f>
        <v>66-85</v>
      </c>
      <c r="I1151" s="2" t="str">
        <f>IFERROR(VLOOKUP($A1151,'Raw - F'!$B:$O,10,FALSE),"")</f>
        <v>A</v>
      </c>
      <c r="J1151" s="2" t="str">
        <f>IFERROR(VLOOKUP($A1151,'Raw - F'!$B:$P,15,FALSE),"")</f>
        <v>1m 2f</v>
      </c>
      <c r="K1151" s="16" t="str">
        <f>SUBSTITUTE(IFERROR(VLOOKUP($A1151,'Raw - F'!$B:$X,23,FALSE),""),0,"")</f>
        <v xml:space="preserve"> </v>
      </c>
      <c r="L1151" s="22" t="str">
        <f>IF(VLOOKUP($A1151,'Raw - F'!$B:$AA,24,FALSE)="","",VLOOKUP($A1151,'Raw - F'!$B:$AA,24,FALSE))</f>
        <v/>
      </c>
      <c r="M1151" s="16" t="str">
        <f>SUBSTITUTE(IFERROR(VLOOKUP($A1151,'Raw - F'!$B:$X,22,FALSE),""),0,"")</f>
        <v xml:space="preserve"> </v>
      </c>
      <c r="N1151" s="16" t="str">
        <f>SUBSTITUTE(IFERROR(VLOOKUP($A1151,'Raw - F'!$B:$X,8,FALSE),""),0,"")</f>
        <v/>
      </c>
      <c r="O1151" s="16" t="str">
        <f>SUBSTITUTE(IFERROR(VLOOKUP($A1151,'Raw - F'!$B:$AA,25,FALSE),""),0,"")</f>
        <v/>
      </c>
      <c r="P1151" s="16" t="str">
        <f>SUBSTITUTE(IFERROR(VLOOKUP($A1151,'Raw - F'!$B:$AA,21,FALSE),""),0,"")</f>
        <v/>
      </c>
    </row>
    <row r="1152" spans="1:16" x14ac:dyDescent="0.35">
      <c r="A1152">
        <v>1143</v>
      </c>
      <c r="B1152" s="9">
        <f>IFERROR(VLOOKUP($A1152,'Raw - F'!$B:$R,2,FALSE),"")</f>
        <v>44365</v>
      </c>
      <c r="C1152" s="2" t="str">
        <f>IFERROR(VLOOKUP($A1152,'Raw - F'!$B:$R,3,FALSE),"")</f>
        <v>NEWMARKET</v>
      </c>
      <c r="D1152" s="2" t="str">
        <f>IFERROR(VLOOKUP($A1152,'Raw - F'!$B:$R,6,FALSE),"")</f>
        <v>WFA</v>
      </c>
      <c r="E1152" s="2" t="str">
        <f>SUBSTITUTE(IFERROR(VLOOKUP($A1152,'Raw - F'!$B:$O,9,FALSE),""),"0","")</f>
        <v>3yo</v>
      </c>
      <c r="F1152" s="2" t="str">
        <f>SUBSTITUTE(IFERROR(VLOOKUP($A1152,'Raw - F'!$B:$O,7,FALSE),""),"0","")</f>
        <v>Nov</v>
      </c>
      <c r="G1152" s="2">
        <f>IFERROR(IF(VLOOKUP($A1152,'Raw - F'!$B:$O,11,FALSE)&gt;1,VLOOKUP($A1152,'Raw - F'!$B:$O,11,FALSE),IF(VLOOKUP($A1152,'Raw - F'!$B:$M,12,FALSE)&lt;&gt;"",VLOOKUP($A1152,'Raw - F'!$B:$M,12,FALSE),"")),"")</f>
        <v>4</v>
      </c>
      <c r="H1152" s="4" t="str">
        <f>IFERROR(VLOOKUP($A1152,'Raw - F'!$B:$O,13,FALSE),"")</f>
        <v>Open</v>
      </c>
      <c r="I1152" s="2" t="str">
        <f>IFERROR(VLOOKUP($A1152,'Raw - F'!$B:$O,10,FALSE),"")</f>
        <v>A</v>
      </c>
      <c r="J1152" s="2" t="str">
        <f>IFERROR(VLOOKUP($A1152,'Raw - F'!$B:$P,15,FALSE),"")</f>
        <v>1m 2f</v>
      </c>
      <c r="K1152" s="16" t="str">
        <f>SUBSTITUTE(IFERROR(VLOOKUP($A1152,'Raw - F'!$B:$X,23,FALSE),""),0,"")</f>
        <v xml:space="preserve"> </v>
      </c>
      <c r="L1152" s="22" t="str">
        <f>IF(VLOOKUP($A1152,'Raw - F'!$B:$AA,24,FALSE)="","",VLOOKUP($A1152,'Raw - F'!$B:$AA,24,FALSE))</f>
        <v/>
      </c>
      <c r="M1152" s="16" t="str">
        <f>SUBSTITUTE(IFERROR(VLOOKUP($A1152,'Raw - F'!$B:$X,22,FALSE),""),0,"")</f>
        <v xml:space="preserve"> </v>
      </c>
      <c r="N1152" s="16" t="str">
        <f>SUBSTITUTE(IFERROR(VLOOKUP($A1152,'Raw - F'!$B:$X,8,FALSE),""),0,"")</f>
        <v/>
      </c>
      <c r="O1152" s="16" t="str">
        <f>SUBSTITUTE(IFERROR(VLOOKUP($A1152,'Raw - F'!$B:$AA,25,FALSE),""),0,"")</f>
        <v>EBF</v>
      </c>
      <c r="P1152" s="16" t="str">
        <f>SUBSTITUTE(IFERROR(VLOOKUP($A1152,'Raw - F'!$B:$AA,21,FALSE),""),0,"")</f>
        <v/>
      </c>
    </row>
    <row r="1153" spans="1:16" x14ac:dyDescent="0.35">
      <c r="A1153">
        <v>1144</v>
      </c>
      <c r="B1153" s="9">
        <f>IFERROR(VLOOKUP($A1153,'Raw - F'!$B:$R,2,FALSE),"")</f>
        <v>44365</v>
      </c>
      <c r="C1153" s="2" t="str">
        <f>IFERROR(VLOOKUP($A1153,'Raw - F'!$B:$R,3,FALSE),"")</f>
        <v>NEWMARKET</v>
      </c>
      <c r="D1153" s="2" t="str">
        <f>IFERROR(VLOOKUP($A1153,'Raw - F'!$B:$R,6,FALSE),"")</f>
        <v>WFA</v>
      </c>
      <c r="E1153" s="2" t="str">
        <f>SUBSTITUTE(IFERROR(VLOOKUP($A1153,'Raw - F'!$B:$O,9,FALSE),""),"0","")</f>
        <v>2yo</v>
      </c>
      <c r="F1153" s="2" t="str">
        <f>SUBSTITUTE(IFERROR(VLOOKUP($A1153,'Raw - F'!$B:$O,7,FALSE),""),"0","")</f>
        <v>Nov</v>
      </c>
      <c r="G1153" s="2">
        <f>IFERROR(IF(VLOOKUP($A1153,'Raw - F'!$B:$O,11,FALSE)&gt;1,VLOOKUP($A1153,'Raw - F'!$B:$O,11,FALSE),IF(VLOOKUP($A1153,'Raw - F'!$B:$M,12,FALSE)&lt;&gt;"",VLOOKUP($A1153,'Raw - F'!$B:$M,12,FALSE),"")),"")</f>
        <v>4</v>
      </c>
      <c r="H1153" s="4" t="str">
        <f>IFERROR(VLOOKUP($A1153,'Raw - F'!$B:$O,13,FALSE),"")</f>
        <v>Open</v>
      </c>
      <c r="I1153" s="2" t="str">
        <f>IFERROR(VLOOKUP($A1153,'Raw - F'!$B:$O,10,FALSE),"")</f>
        <v>A</v>
      </c>
      <c r="J1153" s="2" t="str">
        <f>IFERROR(VLOOKUP($A1153,'Raw - F'!$B:$P,15,FALSE),"")</f>
        <v>6f</v>
      </c>
      <c r="K1153" s="16" t="str">
        <f>SUBSTITUTE(IFERROR(VLOOKUP($A1153,'Raw - F'!$B:$X,23,FALSE),""),0,"")</f>
        <v xml:space="preserve"> </v>
      </c>
      <c r="L1153" s="22" t="str">
        <f>IF(VLOOKUP($A1153,'Raw - F'!$B:$AA,24,FALSE)="","",VLOOKUP($A1153,'Raw - F'!$B:$AA,24,FALSE))</f>
        <v/>
      </c>
      <c r="M1153" s="16" t="str">
        <f>SUBSTITUTE(IFERROR(VLOOKUP($A1153,'Raw - F'!$B:$X,22,FALSE),""),0,"")</f>
        <v xml:space="preserve"> </v>
      </c>
      <c r="N1153" s="16" t="str">
        <f>SUBSTITUTE(IFERROR(VLOOKUP($A1153,'Raw - F'!$B:$X,8,FALSE),""),0,"")</f>
        <v/>
      </c>
      <c r="O1153" s="16" t="str">
        <f>SUBSTITUTE(IFERROR(VLOOKUP($A1153,'Raw - F'!$B:$AA,25,FALSE),""),0,"")</f>
        <v/>
      </c>
      <c r="P1153" s="16" t="str">
        <f>SUBSTITUTE(IFERROR(VLOOKUP($A1153,'Raw - F'!$B:$AA,21,FALSE),""),0,"")</f>
        <v/>
      </c>
    </row>
    <row r="1154" spans="1:16" x14ac:dyDescent="0.35">
      <c r="A1154">
        <v>1145</v>
      </c>
      <c r="B1154" s="9">
        <f>IFERROR(VLOOKUP($A1154,'Raw - F'!$B:$R,2,FALSE),"")</f>
        <v>44365</v>
      </c>
      <c r="C1154" s="2" t="str">
        <f>IFERROR(VLOOKUP($A1154,'Raw - F'!$B:$R,3,FALSE),"")</f>
        <v>NEWMARKET</v>
      </c>
      <c r="D1154" s="2" t="str">
        <f>IFERROR(VLOOKUP($A1154,'Raw - F'!$B:$R,6,FALSE),"")</f>
        <v>Hcap</v>
      </c>
      <c r="E1154" s="2" t="str">
        <f>SUBSTITUTE(IFERROR(VLOOKUP($A1154,'Raw - F'!$B:$O,9,FALSE),""),"0","")</f>
        <v>4yo+</v>
      </c>
      <c r="F1154" s="2" t="str">
        <f>SUBSTITUTE(IFERROR(VLOOKUP($A1154,'Raw - F'!$B:$O,7,FALSE),""),"0","")</f>
        <v>Open</v>
      </c>
      <c r="G1154" s="2">
        <f>IFERROR(IF(VLOOKUP($A1154,'Raw - F'!$B:$O,11,FALSE)&gt;1,VLOOKUP($A1154,'Raw - F'!$B:$O,11,FALSE),IF(VLOOKUP($A1154,'Raw - F'!$B:$M,12,FALSE)&lt;&gt;"",VLOOKUP($A1154,'Raw - F'!$B:$M,12,FALSE),"")),"")</f>
        <v>5</v>
      </c>
      <c r="H1154" s="4" t="str">
        <f>IFERROR(VLOOKUP($A1154,'Raw - F'!$B:$O,13,FALSE),"")</f>
        <v>56-75</v>
      </c>
      <c r="I1154" s="2" t="str">
        <f>IFERROR(VLOOKUP($A1154,'Raw - F'!$B:$O,10,FALSE),"")</f>
        <v>A</v>
      </c>
      <c r="J1154" s="2" t="str">
        <f>IFERROR(VLOOKUP($A1154,'Raw - F'!$B:$P,15,FALSE),"")</f>
        <v>1m</v>
      </c>
      <c r="K1154" s="16" t="str">
        <f>SUBSTITUTE(IFERROR(VLOOKUP($A1154,'Raw - F'!$B:$X,23,FALSE),""),0,"")</f>
        <v xml:space="preserve"> </v>
      </c>
      <c r="L1154" s="22" t="str">
        <f>IF(VLOOKUP($A1154,'Raw - F'!$B:$AA,24,FALSE)="","",VLOOKUP($A1154,'Raw - F'!$B:$AA,24,FALSE))</f>
        <v/>
      </c>
      <c r="M1154" s="16" t="str">
        <f>SUBSTITUTE(IFERROR(VLOOKUP($A1154,'Raw - F'!$B:$X,22,FALSE),""),0,"")</f>
        <v xml:space="preserve"> </v>
      </c>
      <c r="N1154" s="16" t="str">
        <f>SUBSTITUTE(IFERROR(VLOOKUP($A1154,'Raw - F'!$B:$X,8,FALSE),""),0,"")</f>
        <v/>
      </c>
      <c r="O1154" s="16" t="str">
        <f>SUBSTITUTE(IFERROR(VLOOKUP($A1154,'Raw - F'!$B:$AA,25,FALSE),""),0,"")</f>
        <v/>
      </c>
      <c r="P1154" s="16" t="str">
        <f>SUBSTITUTE(IFERROR(VLOOKUP($A1154,'Raw - F'!$B:$AA,21,FALSE),""),0,"")</f>
        <v>App</v>
      </c>
    </row>
    <row r="1155" spans="1:16" x14ac:dyDescent="0.35">
      <c r="A1155">
        <v>1146</v>
      </c>
      <c r="B1155" s="9">
        <f>IFERROR(VLOOKUP($A1155,'Raw - F'!$B:$R,2,FALSE),"")</f>
        <v>44365</v>
      </c>
      <c r="C1155" s="2" t="str">
        <f>IFERROR(VLOOKUP($A1155,'Raw - F'!$B:$R,3,FALSE),"")</f>
        <v>NEWMARKET</v>
      </c>
      <c r="D1155" s="2" t="str">
        <f>IFERROR(VLOOKUP($A1155,'Raw - F'!$B:$R,6,FALSE),"")</f>
        <v>Hcap</v>
      </c>
      <c r="E1155" s="2" t="str">
        <f>SUBSTITUTE(IFERROR(VLOOKUP($A1155,'Raw - F'!$B:$O,9,FALSE),""),"0","")</f>
        <v>3yo+</v>
      </c>
      <c r="F1155" s="2" t="str">
        <f>SUBSTITUTE(IFERROR(VLOOKUP($A1155,'Raw - F'!$B:$O,7,FALSE),""),"0","")</f>
        <v>Open</v>
      </c>
      <c r="G1155" s="2">
        <f>IFERROR(IF(VLOOKUP($A1155,'Raw - F'!$B:$O,11,FALSE)&gt;1,VLOOKUP($A1155,'Raw - F'!$B:$O,11,FALSE),IF(VLOOKUP($A1155,'Raw - F'!$B:$M,12,FALSE)&lt;&gt;"",VLOOKUP($A1155,'Raw - F'!$B:$M,12,FALSE),"")),"")</f>
        <v>5</v>
      </c>
      <c r="H1155" s="4" t="str">
        <f>IFERROR(VLOOKUP($A1155,'Raw - F'!$B:$O,13,FALSE),"")</f>
        <v>51-70</v>
      </c>
      <c r="I1155" s="2" t="str">
        <f>IFERROR(VLOOKUP($A1155,'Raw - F'!$B:$O,10,FALSE),"")</f>
        <v>F</v>
      </c>
      <c r="J1155" s="2" t="str">
        <f>IFERROR(VLOOKUP($A1155,'Raw - F'!$B:$P,15,FALSE),"")</f>
        <v>5f</v>
      </c>
      <c r="K1155" s="16" t="str">
        <f>SUBSTITUTE(IFERROR(VLOOKUP($A1155,'Raw - F'!$B:$X,23,FALSE),""),0,"")</f>
        <v xml:space="preserve"> </v>
      </c>
      <c r="L1155" s="22" t="str">
        <f>IF(VLOOKUP($A1155,'Raw - F'!$B:$AA,24,FALSE)="","",VLOOKUP($A1155,'Raw - F'!$B:$AA,24,FALSE))</f>
        <v/>
      </c>
      <c r="M1155" s="16" t="str">
        <f>SUBSTITUTE(IFERROR(VLOOKUP($A1155,'Raw - F'!$B:$X,22,FALSE),""),0,"")</f>
        <v xml:space="preserve"> </v>
      </c>
      <c r="N1155" s="16" t="str">
        <f>SUBSTITUTE(IFERROR(VLOOKUP($A1155,'Raw - F'!$B:$X,8,FALSE),""),0,"")</f>
        <v/>
      </c>
      <c r="O1155" s="16" t="str">
        <f>SUBSTITUTE(IFERROR(VLOOKUP($A1155,'Raw - F'!$B:$AA,25,FALSE),""),0,"")</f>
        <v/>
      </c>
      <c r="P1155" s="16" t="str">
        <f>SUBSTITUTE(IFERROR(VLOOKUP($A1155,'Raw - F'!$B:$AA,21,FALSE),""),0,"")</f>
        <v/>
      </c>
    </row>
    <row r="1156" spans="1:16" x14ac:dyDescent="0.35">
      <c r="A1156">
        <v>1147</v>
      </c>
      <c r="B1156" s="9">
        <f>IFERROR(VLOOKUP($A1156,'Raw - F'!$B:$R,2,FALSE),"")</f>
        <v>44365</v>
      </c>
      <c r="C1156" s="2" t="str">
        <f>IFERROR(VLOOKUP($A1156,'Raw - F'!$B:$R,3,FALSE),"")</f>
        <v>NEWMARKET</v>
      </c>
      <c r="D1156" s="2" t="str">
        <f>IFERROR(VLOOKUP($A1156,'Raw - F'!$B:$R,6,FALSE),"")</f>
        <v>Hcap</v>
      </c>
      <c r="E1156" s="2" t="str">
        <f>SUBSTITUTE(IFERROR(VLOOKUP($A1156,'Raw - F'!$B:$O,9,FALSE),""),"0","")</f>
        <v>3yo</v>
      </c>
      <c r="F1156" s="2" t="str">
        <f>SUBSTITUTE(IFERROR(VLOOKUP($A1156,'Raw - F'!$B:$O,7,FALSE),""),"0","")</f>
        <v>Open</v>
      </c>
      <c r="G1156" s="2">
        <f>IFERROR(IF(VLOOKUP($A1156,'Raw - F'!$B:$O,11,FALSE)&gt;1,VLOOKUP($A1156,'Raw - F'!$B:$O,11,FALSE),IF(VLOOKUP($A1156,'Raw - F'!$B:$M,12,FALSE)&lt;&gt;"",VLOOKUP($A1156,'Raw - F'!$B:$M,12,FALSE),"")),"")</f>
        <v>5</v>
      </c>
      <c r="H1156" s="4" t="str">
        <f>IFERROR(VLOOKUP($A1156,'Raw - F'!$B:$O,13,FALSE),"")</f>
        <v>56-75</v>
      </c>
      <c r="I1156" s="2" t="str">
        <f>IFERROR(VLOOKUP($A1156,'Raw - F'!$B:$O,10,FALSE),"")</f>
        <v>A</v>
      </c>
      <c r="J1156" s="2" t="str">
        <f>IFERROR(VLOOKUP($A1156,'Raw - F'!$B:$P,15,FALSE),"")</f>
        <v>1m</v>
      </c>
      <c r="K1156" s="16" t="str">
        <f>SUBSTITUTE(IFERROR(VLOOKUP($A1156,'Raw - F'!$B:$X,23,FALSE),""),0,"")</f>
        <v xml:space="preserve"> </v>
      </c>
      <c r="L1156" s="22" t="str">
        <f>IF(VLOOKUP($A1156,'Raw - F'!$B:$AA,24,FALSE)="","",VLOOKUP($A1156,'Raw - F'!$B:$AA,24,FALSE))</f>
        <v/>
      </c>
      <c r="M1156" s="16" t="str">
        <f>SUBSTITUTE(IFERROR(VLOOKUP($A1156,'Raw - F'!$B:$X,22,FALSE),""),0,"")</f>
        <v xml:space="preserve"> </v>
      </c>
      <c r="N1156" s="16" t="str">
        <f>SUBSTITUTE(IFERROR(VLOOKUP($A1156,'Raw - F'!$B:$X,8,FALSE),""),0,"")</f>
        <v/>
      </c>
      <c r="O1156" s="16" t="str">
        <f>SUBSTITUTE(IFERROR(VLOOKUP($A1156,'Raw - F'!$B:$AA,25,FALSE),""),0,"")</f>
        <v/>
      </c>
      <c r="P1156" s="16" t="str">
        <f>SUBSTITUTE(IFERROR(VLOOKUP($A1156,'Raw - F'!$B:$AA,21,FALSE),""),0,"")</f>
        <v/>
      </c>
    </row>
    <row r="1157" spans="1:16" x14ac:dyDescent="0.35">
      <c r="A1157">
        <v>1148</v>
      </c>
      <c r="B1157" s="9">
        <f>IFERROR(VLOOKUP($A1157,'Raw - F'!$B:$R,2,FALSE),"")</f>
        <v>44365</v>
      </c>
      <c r="C1157" s="2" t="str">
        <f>IFERROR(VLOOKUP($A1157,'Raw - F'!$B:$R,3,FALSE),"")</f>
        <v>REDCAR</v>
      </c>
      <c r="D1157" s="2" t="str">
        <f>IFERROR(VLOOKUP($A1157,'Raw - F'!$B:$R,6,FALSE),"")</f>
        <v>Hcap</v>
      </c>
      <c r="E1157" s="2" t="str">
        <f>SUBSTITUTE(IFERROR(VLOOKUP($A1157,'Raw - F'!$B:$O,9,FALSE),""),"0","")</f>
        <v>3yo+</v>
      </c>
      <c r="F1157" s="2" t="str">
        <f>SUBSTITUTE(IFERROR(VLOOKUP($A1157,'Raw - F'!$B:$O,7,FALSE),""),"0","")</f>
        <v>Open</v>
      </c>
      <c r="G1157" s="2">
        <f>IFERROR(IF(VLOOKUP($A1157,'Raw - F'!$B:$O,11,FALSE)&gt;1,VLOOKUP($A1157,'Raw - F'!$B:$O,11,FALSE),IF(VLOOKUP($A1157,'Raw - F'!$B:$M,12,FALSE)&lt;&gt;"",VLOOKUP($A1157,'Raw - F'!$B:$M,12,FALSE),"")),"")</f>
        <v>3</v>
      </c>
      <c r="H1157" s="4" t="str">
        <f>IFERROR(VLOOKUP($A1157,'Raw - F'!$B:$O,13,FALSE),"")</f>
        <v>71-90</v>
      </c>
      <c r="I1157" s="2" t="str">
        <f>IFERROR(VLOOKUP($A1157,'Raw - F'!$B:$O,10,FALSE),"")</f>
        <v>A</v>
      </c>
      <c r="J1157" s="2" t="str">
        <f>IFERROR(VLOOKUP($A1157,'Raw - F'!$B:$P,15,FALSE),"")</f>
        <v>1m</v>
      </c>
      <c r="K1157" s="16" t="str">
        <f>SUBSTITUTE(IFERROR(VLOOKUP($A1157,'Raw - F'!$B:$X,23,FALSE),""),0,"")</f>
        <v xml:space="preserve"> </v>
      </c>
      <c r="L1157" s="22" t="str">
        <f>IF(VLOOKUP($A1157,'Raw - F'!$B:$AA,24,FALSE)="","",VLOOKUP($A1157,'Raw - F'!$B:$AA,24,FALSE))</f>
        <v/>
      </c>
      <c r="M1157" s="16" t="str">
        <f>SUBSTITUTE(IFERROR(VLOOKUP($A1157,'Raw - F'!$B:$X,22,FALSE),""),0,"")</f>
        <v xml:space="preserve"> </v>
      </c>
      <c r="N1157" s="16" t="str">
        <f>SUBSTITUTE(IFERROR(VLOOKUP($A1157,'Raw - F'!$B:$X,8,FALSE),""),0,"")</f>
        <v/>
      </c>
      <c r="O1157" s="16" t="str">
        <f>SUBSTITUTE(IFERROR(VLOOKUP($A1157,'Raw - F'!$B:$AA,25,FALSE),""),0,"")</f>
        <v/>
      </c>
      <c r="P1157" s="16" t="str">
        <f>SUBSTITUTE(IFERROR(VLOOKUP($A1157,'Raw - F'!$B:$AA,21,FALSE),""),0,"")</f>
        <v/>
      </c>
    </row>
    <row r="1158" spans="1:16" x14ac:dyDescent="0.35">
      <c r="A1158">
        <v>1149</v>
      </c>
      <c r="B1158" s="9">
        <f>IFERROR(VLOOKUP($A1158,'Raw - F'!$B:$R,2,FALSE),"")</f>
        <v>44365</v>
      </c>
      <c r="C1158" s="2" t="str">
        <f>IFERROR(VLOOKUP($A1158,'Raw - F'!$B:$R,3,FALSE),"")</f>
        <v>REDCAR</v>
      </c>
      <c r="D1158" s="2" t="str">
        <f>IFERROR(VLOOKUP($A1158,'Raw - F'!$B:$R,6,FALSE),"")</f>
        <v>Hcap</v>
      </c>
      <c r="E1158" s="2" t="str">
        <f>SUBSTITUTE(IFERROR(VLOOKUP($A1158,'Raw - F'!$B:$O,9,FALSE),""),"0","")</f>
        <v>3yo</v>
      </c>
      <c r="F1158" s="2" t="str">
        <f>SUBSTITUTE(IFERROR(VLOOKUP($A1158,'Raw - F'!$B:$O,7,FALSE),""),"0","")</f>
        <v>Open</v>
      </c>
      <c r="G1158" s="2">
        <f>IFERROR(IF(VLOOKUP($A1158,'Raw - F'!$B:$O,11,FALSE)&gt;1,VLOOKUP($A1158,'Raw - F'!$B:$O,11,FALSE),IF(VLOOKUP($A1158,'Raw - F'!$B:$M,12,FALSE)&lt;&gt;"",VLOOKUP($A1158,'Raw - F'!$B:$M,12,FALSE),"")),"")</f>
        <v>4</v>
      </c>
      <c r="H1158" s="4" t="str">
        <f>IFERROR(VLOOKUP($A1158,'Raw - F'!$B:$O,13,FALSE),"")</f>
        <v>61-80</v>
      </c>
      <c r="I1158" s="2" t="str">
        <f>IFERROR(VLOOKUP($A1158,'Raw - F'!$B:$O,10,FALSE),"")</f>
        <v>A</v>
      </c>
      <c r="J1158" s="2" t="str">
        <f>IFERROR(VLOOKUP($A1158,'Raw - F'!$B:$P,15,FALSE),"")</f>
        <v>1m 2f</v>
      </c>
      <c r="K1158" s="16" t="str">
        <f>SUBSTITUTE(IFERROR(VLOOKUP($A1158,'Raw - F'!$B:$X,23,FALSE),""),0,"")</f>
        <v xml:space="preserve"> </v>
      </c>
      <c r="L1158" s="22" t="str">
        <f>IF(VLOOKUP($A1158,'Raw - F'!$B:$AA,24,FALSE)="","",VLOOKUP($A1158,'Raw - F'!$B:$AA,24,FALSE))</f>
        <v/>
      </c>
      <c r="M1158" s="16" t="str">
        <f>SUBSTITUTE(IFERROR(VLOOKUP($A1158,'Raw - F'!$B:$X,22,FALSE),""),0,"")</f>
        <v xml:space="preserve"> </v>
      </c>
      <c r="N1158" s="16" t="str">
        <f>SUBSTITUTE(IFERROR(VLOOKUP($A1158,'Raw - F'!$B:$X,8,FALSE),""),0,"")</f>
        <v/>
      </c>
      <c r="O1158" s="16" t="str">
        <f>SUBSTITUTE(IFERROR(VLOOKUP($A1158,'Raw - F'!$B:$AA,25,FALSE),""),0,"")</f>
        <v/>
      </c>
      <c r="P1158" s="16" t="str">
        <f>SUBSTITUTE(IFERROR(VLOOKUP($A1158,'Raw - F'!$B:$AA,21,FALSE),""),0,"")</f>
        <v/>
      </c>
    </row>
    <row r="1159" spans="1:16" x14ac:dyDescent="0.35">
      <c r="A1159">
        <v>1150</v>
      </c>
      <c r="B1159" s="9">
        <f>IFERROR(VLOOKUP($A1159,'Raw - F'!$B:$R,2,FALSE),"")</f>
        <v>44365</v>
      </c>
      <c r="C1159" s="2" t="str">
        <f>IFERROR(VLOOKUP($A1159,'Raw - F'!$B:$R,3,FALSE),"")</f>
        <v>REDCAR</v>
      </c>
      <c r="D1159" s="2" t="str">
        <f>IFERROR(VLOOKUP($A1159,'Raw - F'!$B:$R,6,FALSE),"")</f>
        <v>WFA</v>
      </c>
      <c r="E1159" s="2" t="str">
        <f>SUBSTITUTE(IFERROR(VLOOKUP($A1159,'Raw - F'!$B:$O,9,FALSE),""),"0","")</f>
        <v>3yo+</v>
      </c>
      <c r="F1159" s="2" t="str">
        <f>SUBSTITUTE(IFERROR(VLOOKUP($A1159,'Raw - F'!$B:$O,7,FALSE),""),"0","")</f>
        <v>Open</v>
      </c>
      <c r="G1159" s="2">
        <f>IFERROR(IF(VLOOKUP($A1159,'Raw - F'!$B:$O,11,FALSE)&gt;1,VLOOKUP($A1159,'Raw - F'!$B:$O,11,FALSE),IF(VLOOKUP($A1159,'Raw - F'!$B:$M,12,FALSE)&lt;&gt;"",VLOOKUP($A1159,'Raw - F'!$B:$M,12,FALSE),"")),"")</f>
        <v>5</v>
      </c>
      <c r="H1159" s="4" t="str">
        <f>IFERROR(VLOOKUP($A1159,'Raw - F'!$B:$O,13,FALSE),"")</f>
        <v>Open</v>
      </c>
      <c r="I1159" s="2" t="str">
        <f>IFERROR(VLOOKUP($A1159,'Raw - F'!$B:$O,10,FALSE),"")</f>
        <v>A</v>
      </c>
      <c r="J1159" s="2" t="str">
        <f>IFERROR(VLOOKUP($A1159,'Raw - F'!$B:$P,15,FALSE),"")</f>
        <v>7f</v>
      </c>
      <c r="K1159" s="16" t="str">
        <f>SUBSTITUTE(IFERROR(VLOOKUP($A1159,'Raw - F'!$B:$X,23,FALSE),""),0,"")</f>
        <v xml:space="preserve"> </v>
      </c>
      <c r="L1159" s="22" t="str">
        <f>IF(VLOOKUP($A1159,'Raw - F'!$B:$AA,24,FALSE)="","",VLOOKUP($A1159,'Raw - F'!$B:$AA,24,FALSE))</f>
        <v/>
      </c>
      <c r="M1159" s="16" t="str">
        <f>SUBSTITUTE(IFERROR(VLOOKUP($A1159,'Raw - F'!$B:$X,22,FALSE),""),0,"")</f>
        <v>Claimer</v>
      </c>
      <c r="N1159" s="16" t="str">
        <f>SUBSTITUTE(IFERROR(VLOOKUP($A1159,'Raw - F'!$B:$X,8,FALSE),""),0,"")</f>
        <v/>
      </c>
      <c r="O1159" s="16" t="str">
        <f>SUBSTITUTE(IFERROR(VLOOKUP($A1159,'Raw - F'!$B:$AA,25,FALSE),""),0,"")</f>
        <v/>
      </c>
      <c r="P1159" s="16" t="str">
        <f>SUBSTITUTE(IFERROR(VLOOKUP($A1159,'Raw - F'!$B:$AA,21,FALSE),""),0,"")</f>
        <v/>
      </c>
    </row>
    <row r="1160" spans="1:16" x14ac:dyDescent="0.35">
      <c r="A1160">
        <v>1151</v>
      </c>
      <c r="B1160" s="9">
        <f>IFERROR(VLOOKUP($A1160,'Raw - F'!$B:$R,2,FALSE),"")</f>
        <v>44365</v>
      </c>
      <c r="C1160" s="2" t="str">
        <f>IFERROR(VLOOKUP($A1160,'Raw - F'!$B:$R,3,FALSE),"")</f>
        <v>REDCAR</v>
      </c>
      <c r="D1160" s="2" t="str">
        <f>IFERROR(VLOOKUP($A1160,'Raw - F'!$B:$R,6,FALSE),"")</f>
        <v>WFA</v>
      </c>
      <c r="E1160" s="2" t="str">
        <f>SUBSTITUTE(IFERROR(VLOOKUP($A1160,'Raw - F'!$B:$O,9,FALSE),""),"0","")</f>
        <v>3yo+</v>
      </c>
      <c r="F1160" s="2" t="str">
        <f>SUBSTITUTE(IFERROR(VLOOKUP($A1160,'Raw - F'!$B:$O,7,FALSE),""),"0","")</f>
        <v>Nov</v>
      </c>
      <c r="G1160" s="2">
        <f>IFERROR(IF(VLOOKUP($A1160,'Raw - F'!$B:$O,11,FALSE)&gt;1,VLOOKUP($A1160,'Raw - F'!$B:$O,11,FALSE),IF(VLOOKUP($A1160,'Raw - F'!$B:$M,12,FALSE)&lt;&gt;"",VLOOKUP($A1160,'Raw - F'!$B:$M,12,FALSE),"")),"")</f>
        <v>5</v>
      </c>
      <c r="H1160" s="4" t="str">
        <f>IFERROR(VLOOKUP($A1160,'Raw - F'!$B:$O,13,FALSE),"")</f>
        <v>Open</v>
      </c>
      <c r="I1160" s="2" t="str">
        <f>IFERROR(VLOOKUP($A1160,'Raw - F'!$B:$O,10,FALSE),"")</f>
        <v>A</v>
      </c>
      <c r="J1160" s="2" t="str">
        <f>IFERROR(VLOOKUP($A1160,'Raw - F'!$B:$P,15,FALSE),"")</f>
        <v>1m 2f</v>
      </c>
      <c r="K1160" s="16" t="str">
        <f>SUBSTITUTE(IFERROR(VLOOKUP($A1160,'Raw - F'!$B:$X,23,FALSE),""),0,"")</f>
        <v xml:space="preserve"> </v>
      </c>
      <c r="L1160" s="22" t="str">
        <f>IF(VLOOKUP($A1160,'Raw - F'!$B:$AA,24,FALSE)="","",VLOOKUP($A1160,'Raw - F'!$B:$AA,24,FALSE))</f>
        <v/>
      </c>
      <c r="M1160" s="16" t="str">
        <f>SUBSTITUTE(IFERROR(VLOOKUP($A1160,'Raw - F'!$B:$X,22,FALSE),""),0,"")</f>
        <v xml:space="preserve"> </v>
      </c>
      <c r="N1160" s="16" t="str">
        <f>SUBSTITUTE(IFERROR(VLOOKUP($A1160,'Raw - F'!$B:$X,8,FALSE),""),0,"")</f>
        <v/>
      </c>
      <c r="O1160" s="16" t="str">
        <f>SUBSTITUTE(IFERROR(VLOOKUP($A1160,'Raw - F'!$B:$AA,25,FALSE),""),0,"")</f>
        <v/>
      </c>
      <c r="P1160" s="16" t="str">
        <f>SUBSTITUTE(IFERROR(VLOOKUP($A1160,'Raw - F'!$B:$AA,21,FALSE),""),0,"")</f>
        <v/>
      </c>
    </row>
    <row r="1161" spans="1:16" x14ac:dyDescent="0.35">
      <c r="A1161">
        <v>1152</v>
      </c>
      <c r="B1161" s="9">
        <f>IFERROR(VLOOKUP($A1161,'Raw - F'!$B:$R,2,FALSE),"")</f>
        <v>44365</v>
      </c>
      <c r="C1161" s="2" t="str">
        <f>IFERROR(VLOOKUP($A1161,'Raw - F'!$B:$R,3,FALSE),"")</f>
        <v>REDCAR</v>
      </c>
      <c r="D1161" s="2" t="str">
        <f>IFERROR(VLOOKUP($A1161,'Raw - F'!$B:$R,6,FALSE),"")</f>
        <v>Hcap</v>
      </c>
      <c r="E1161" s="2" t="str">
        <f>SUBSTITUTE(IFERROR(VLOOKUP($A1161,'Raw - F'!$B:$O,9,FALSE),""),"0","")</f>
        <v>3yo</v>
      </c>
      <c r="F1161" s="2" t="str">
        <f>SUBSTITUTE(IFERROR(VLOOKUP($A1161,'Raw - F'!$B:$O,7,FALSE),""),"0","")</f>
        <v>Open</v>
      </c>
      <c r="G1161" s="2">
        <f>IFERROR(IF(VLOOKUP($A1161,'Raw - F'!$B:$O,11,FALSE)&gt;1,VLOOKUP($A1161,'Raw - F'!$B:$O,11,FALSE),IF(VLOOKUP($A1161,'Raw - F'!$B:$M,12,FALSE)&lt;&gt;"",VLOOKUP($A1161,'Raw - F'!$B:$M,12,FALSE),"")),"")</f>
        <v>6</v>
      </c>
      <c r="H1161" s="4" t="str">
        <f>IFERROR(VLOOKUP($A1161,'Raw - F'!$B:$O,13,FALSE),"")</f>
        <v>46-65</v>
      </c>
      <c r="I1161" s="2" t="str">
        <f>IFERROR(VLOOKUP($A1161,'Raw - F'!$B:$O,10,FALSE),"")</f>
        <v>A</v>
      </c>
      <c r="J1161" s="2" t="str">
        <f>IFERROR(VLOOKUP($A1161,'Raw - F'!$B:$P,15,FALSE),"")</f>
        <v>7f</v>
      </c>
      <c r="K1161" s="16" t="str">
        <f>SUBSTITUTE(IFERROR(VLOOKUP($A1161,'Raw - F'!$B:$X,23,FALSE),""),0,"")</f>
        <v xml:space="preserve"> </v>
      </c>
      <c r="L1161" s="22" t="str">
        <f>IF(VLOOKUP($A1161,'Raw - F'!$B:$AA,24,FALSE)="","",VLOOKUP($A1161,'Raw - F'!$B:$AA,24,FALSE))</f>
        <v/>
      </c>
      <c r="M1161" s="16" t="str">
        <f>SUBSTITUTE(IFERROR(VLOOKUP($A1161,'Raw - F'!$B:$X,22,FALSE),""),0,"")</f>
        <v xml:space="preserve"> </v>
      </c>
      <c r="N1161" s="16" t="str">
        <f>SUBSTITUTE(IFERROR(VLOOKUP($A1161,'Raw - F'!$B:$X,8,FALSE),""),0,"")</f>
        <v/>
      </c>
      <c r="O1161" s="16" t="str">
        <f>SUBSTITUTE(IFERROR(VLOOKUP($A1161,'Raw - F'!$B:$AA,25,FALSE),""),0,"")</f>
        <v/>
      </c>
      <c r="P1161" s="16" t="str">
        <f>SUBSTITUTE(IFERROR(VLOOKUP($A1161,'Raw - F'!$B:$AA,21,FALSE),""),0,"")</f>
        <v/>
      </c>
    </row>
    <row r="1162" spans="1:16" x14ac:dyDescent="0.35">
      <c r="A1162">
        <v>1153</v>
      </c>
      <c r="B1162" s="9">
        <f>IFERROR(VLOOKUP($A1162,'Raw - F'!$B:$R,2,FALSE),"")</f>
        <v>44365</v>
      </c>
      <c r="C1162" s="2" t="str">
        <f>IFERROR(VLOOKUP($A1162,'Raw - F'!$B:$R,3,FALSE),"")</f>
        <v>REDCAR</v>
      </c>
      <c r="D1162" s="2" t="str">
        <f>IFERROR(VLOOKUP($A1162,'Raw - F'!$B:$R,6,FALSE),"")</f>
        <v>Hcap</v>
      </c>
      <c r="E1162" s="2" t="str">
        <f>SUBSTITUTE(IFERROR(VLOOKUP($A1162,'Raw - F'!$B:$O,9,FALSE),""),"0","")</f>
        <v>3yo+</v>
      </c>
      <c r="F1162" s="2" t="str">
        <f>SUBSTITUTE(IFERROR(VLOOKUP($A1162,'Raw - F'!$B:$O,7,FALSE),""),"0","")</f>
        <v>Mdn</v>
      </c>
      <c r="G1162" s="2">
        <f>IFERROR(IF(VLOOKUP($A1162,'Raw - F'!$B:$O,11,FALSE)&gt;1,VLOOKUP($A1162,'Raw - F'!$B:$O,11,FALSE),IF(VLOOKUP($A1162,'Raw - F'!$B:$M,12,FALSE)&lt;&gt;"",VLOOKUP($A1162,'Raw - F'!$B:$M,12,FALSE),"")),"")</f>
        <v>5</v>
      </c>
      <c r="H1162" s="4" t="str">
        <f>IFERROR(VLOOKUP($A1162,'Raw - F'!$B:$O,13,FALSE),"")</f>
        <v>56-75</v>
      </c>
      <c r="I1162" s="2" t="str">
        <f>IFERROR(VLOOKUP($A1162,'Raw - F'!$B:$O,10,FALSE),"")</f>
        <v>A</v>
      </c>
      <c r="J1162" s="2" t="str">
        <f>IFERROR(VLOOKUP($A1162,'Raw - F'!$B:$P,15,FALSE),"")</f>
        <v>5f</v>
      </c>
      <c r="K1162" s="16" t="str">
        <f>SUBSTITUTE(IFERROR(VLOOKUP($A1162,'Raw - F'!$B:$X,23,FALSE),""),0,"")</f>
        <v xml:space="preserve"> </v>
      </c>
      <c r="L1162" s="22" t="str">
        <f>IF(VLOOKUP($A1162,'Raw - F'!$B:$AA,24,FALSE)="","",VLOOKUP($A1162,'Raw - F'!$B:$AA,24,FALSE))</f>
        <v/>
      </c>
      <c r="M1162" s="16" t="str">
        <f>SUBSTITUTE(IFERROR(VLOOKUP($A1162,'Raw - F'!$B:$X,22,FALSE),""),0,"")</f>
        <v xml:space="preserve"> </v>
      </c>
      <c r="N1162" s="16" t="str">
        <f>SUBSTITUTE(IFERROR(VLOOKUP($A1162,'Raw - F'!$B:$X,8,FALSE),""),0,"")</f>
        <v/>
      </c>
      <c r="O1162" s="16" t="str">
        <f>SUBSTITUTE(IFERROR(VLOOKUP($A1162,'Raw - F'!$B:$AA,25,FALSE),""),0,"")</f>
        <v/>
      </c>
      <c r="P1162" s="16" t="str">
        <f>SUBSTITUTE(IFERROR(VLOOKUP($A1162,'Raw - F'!$B:$AA,21,FALSE),""),0,"")</f>
        <v/>
      </c>
    </row>
    <row r="1163" spans="1:16" x14ac:dyDescent="0.35">
      <c r="A1163">
        <v>1154</v>
      </c>
      <c r="B1163" s="9">
        <f>IFERROR(VLOOKUP($A1163,'Raw - F'!$B:$R,2,FALSE),"")</f>
        <v>44365</v>
      </c>
      <c r="C1163" s="2" t="str">
        <f>IFERROR(VLOOKUP($A1163,'Raw - F'!$B:$R,3,FALSE),"")</f>
        <v>REDCAR</v>
      </c>
      <c r="D1163" s="2" t="str">
        <f>IFERROR(VLOOKUP($A1163,'Raw - F'!$B:$R,6,FALSE),"")</f>
        <v>WFA</v>
      </c>
      <c r="E1163" s="2" t="str">
        <f>SUBSTITUTE(IFERROR(VLOOKUP($A1163,'Raw - F'!$B:$O,9,FALSE),""),"0","")</f>
        <v>2yo</v>
      </c>
      <c r="F1163" s="2" t="str">
        <f>SUBSTITUTE(IFERROR(VLOOKUP($A1163,'Raw - F'!$B:$O,7,FALSE),""),"0","")</f>
        <v>Open</v>
      </c>
      <c r="G1163" s="2">
        <f>IFERROR(IF(VLOOKUP($A1163,'Raw - F'!$B:$O,11,FALSE)&gt;1,VLOOKUP($A1163,'Raw - F'!$B:$O,11,FALSE),IF(VLOOKUP($A1163,'Raw - F'!$B:$M,12,FALSE)&lt;&gt;"",VLOOKUP($A1163,'Raw - F'!$B:$M,12,FALSE),"")),"")</f>
        <v>5</v>
      </c>
      <c r="H1163" s="4" t="str">
        <f>IFERROR(VLOOKUP($A1163,'Raw - F'!$B:$O,13,FALSE),"")</f>
        <v>Open</v>
      </c>
      <c r="I1163" s="2" t="str">
        <f>IFERROR(VLOOKUP($A1163,'Raw - F'!$B:$O,10,FALSE),"")</f>
        <v>A</v>
      </c>
      <c r="J1163" s="2" t="str">
        <f>IFERROR(VLOOKUP($A1163,'Raw - F'!$B:$P,15,FALSE),"")</f>
        <v>7f</v>
      </c>
      <c r="K1163" s="16" t="str">
        <f>SUBSTITUTE(IFERROR(VLOOKUP($A1163,'Raw - F'!$B:$X,23,FALSE),""),0,"")</f>
        <v xml:space="preserve"> </v>
      </c>
      <c r="L1163" s="22" t="str">
        <f>IF(VLOOKUP($A1163,'Raw - F'!$B:$AA,24,FALSE)="","",VLOOKUP($A1163,'Raw - F'!$B:$AA,24,FALSE))</f>
        <v/>
      </c>
      <c r="M1163" s="16" t="str">
        <f>SUBSTITUTE(IFERROR(VLOOKUP($A1163,'Raw - F'!$B:$X,22,FALSE),""),0,"")</f>
        <v>Seller</v>
      </c>
      <c r="N1163" s="16" t="str">
        <f>SUBSTITUTE(IFERROR(VLOOKUP($A1163,'Raw - F'!$B:$X,8,FALSE),""),0,"")</f>
        <v/>
      </c>
      <c r="O1163" s="16" t="str">
        <f>SUBSTITUTE(IFERROR(VLOOKUP($A1163,'Raw - F'!$B:$AA,25,FALSE),""),0,"")</f>
        <v/>
      </c>
      <c r="P1163" s="16" t="str">
        <f>SUBSTITUTE(IFERROR(VLOOKUP($A1163,'Raw - F'!$B:$AA,21,FALSE),""),0,"")</f>
        <v/>
      </c>
    </row>
    <row r="1164" spans="1:16" x14ac:dyDescent="0.35">
      <c r="A1164">
        <v>1155</v>
      </c>
      <c r="B1164" s="9">
        <f>IFERROR(VLOOKUP($A1164,'Raw - F'!$B:$R,2,FALSE),"")</f>
        <v>44366</v>
      </c>
      <c r="C1164" s="2" t="str">
        <f>IFERROR(VLOOKUP($A1164,'Raw - F'!$B:$R,3,FALSE),"")</f>
        <v>ASCOT</v>
      </c>
      <c r="D1164" s="2" t="str">
        <f>IFERROR(VLOOKUP($A1164,'Raw - F'!$B:$R,6,FALSE),"")</f>
        <v>Hcap</v>
      </c>
      <c r="E1164" s="2" t="str">
        <f>SUBSTITUTE(IFERROR(VLOOKUP($A1164,'Raw - F'!$B:$O,9,FALSE),""),"0","")</f>
        <v>3yo</v>
      </c>
      <c r="F1164" s="2" t="str">
        <f>SUBSTITUTE(IFERROR(VLOOKUP($A1164,'Raw - F'!$B:$O,7,FALSE),""),"0","")</f>
        <v>Open</v>
      </c>
      <c r="G1164" s="2">
        <f>IFERROR(IF(VLOOKUP($A1164,'Raw - F'!$B:$O,11,FALSE)&gt;1,VLOOKUP($A1164,'Raw - F'!$B:$O,11,FALSE),IF(VLOOKUP($A1164,'Raw - F'!$B:$M,12,FALSE)&lt;&gt;"",VLOOKUP($A1164,'Raw - F'!$B:$M,12,FALSE),"")),"")</f>
        <v>2</v>
      </c>
      <c r="H1164" s="4" t="str">
        <f>IFERROR(VLOOKUP($A1164,'Raw - F'!$B:$O,13,FALSE),"")</f>
        <v>0-105</v>
      </c>
      <c r="I1164" s="2" t="str">
        <f>IFERROR(VLOOKUP($A1164,'Raw - F'!$B:$O,10,FALSE),"")</f>
        <v>A</v>
      </c>
      <c r="J1164" s="2" t="str">
        <f>IFERROR(VLOOKUP($A1164,'Raw - F'!$B:$P,15,FALSE),"")</f>
        <v>1m 2f</v>
      </c>
      <c r="K1164" s="16" t="str">
        <f>SUBSTITUTE(IFERROR(VLOOKUP($A1164,'Raw - F'!$B:$X,23,FALSE),""),0,"")</f>
        <v/>
      </c>
      <c r="L1164" s="22" t="str">
        <f>IF(VLOOKUP($A1164,'Raw - F'!$B:$AA,24,FALSE)="","",VLOOKUP($A1164,'Raw - F'!$B:$AA,24,FALSE))</f>
        <v/>
      </c>
      <c r="M1164" s="16" t="str">
        <f>SUBSTITUTE(IFERROR(VLOOKUP($A1164,'Raw - F'!$B:$X,22,FALSE),""),0,"")</f>
        <v/>
      </c>
      <c r="N1164" s="16" t="str">
        <f>SUBSTITUTE(IFERROR(VLOOKUP($A1164,'Raw - F'!$B:$X,8,FALSE),""),0,"")</f>
        <v/>
      </c>
      <c r="O1164" s="16" t="str">
        <f>SUBSTITUTE(IFERROR(VLOOKUP($A1164,'Raw - F'!$B:$AA,25,FALSE),""),0,"")</f>
        <v/>
      </c>
      <c r="P1164" s="16" t="str">
        <f>SUBSTITUTE(IFERROR(VLOOKUP($A1164,'Raw - F'!$B:$AA,21,FALSE),""),0,"")</f>
        <v/>
      </c>
    </row>
    <row r="1165" spans="1:16" x14ac:dyDescent="0.35">
      <c r="A1165">
        <v>1156</v>
      </c>
      <c r="B1165" s="9">
        <f>IFERROR(VLOOKUP($A1165,'Raw - F'!$B:$R,2,FALSE),"")</f>
        <v>44366</v>
      </c>
      <c r="C1165" s="2" t="str">
        <f>IFERROR(VLOOKUP($A1165,'Raw - F'!$B:$R,3,FALSE),"")</f>
        <v>ASCOT</v>
      </c>
      <c r="D1165" s="2" t="str">
        <f>IFERROR(VLOOKUP($A1165,'Raw - F'!$B:$R,6,FALSE),"")</f>
        <v>WFA</v>
      </c>
      <c r="E1165" s="2" t="str">
        <f>SUBSTITUTE(IFERROR(VLOOKUP($A1165,'Raw - F'!$B:$O,9,FALSE),""),"0","")</f>
        <v>4yo+</v>
      </c>
      <c r="F1165" s="2" t="str">
        <f>SUBSTITUTE(IFERROR(VLOOKUP($A1165,'Raw - F'!$B:$O,7,FALSE),""),"0","")</f>
        <v>Open</v>
      </c>
      <c r="G1165" s="2" t="str">
        <f>IFERROR(IF(VLOOKUP($A1165,'Raw - F'!$B:$O,11,FALSE)&gt;1,VLOOKUP($A1165,'Raw - F'!$B:$O,11,FALSE),IF(VLOOKUP($A1165,'Raw - F'!$B:$M,12,FALSE)&lt;&gt;"",VLOOKUP($A1165,'Raw - F'!$B:$M,12,FALSE),"")),"")</f>
        <v>1(G1)</v>
      </c>
      <c r="H1165" s="4" t="str">
        <f>IFERROR(VLOOKUP($A1165,'Raw - F'!$B:$O,13,FALSE),"")</f>
        <v>Open</v>
      </c>
      <c r="I1165" s="2" t="str">
        <f>IFERROR(VLOOKUP($A1165,'Raw - F'!$B:$O,10,FALSE),"")</f>
        <v>A</v>
      </c>
      <c r="J1165" s="2" t="str">
        <f>IFERROR(VLOOKUP($A1165,'Raw - F'!$B:$P,15,FALSE),"")</f>
        <v>6f</v>
      </c>
      <c r="K1165" s="16" t="str">
        <f>SUBSTITUTE(IFERROR(VLOOKUP($A1165,'Raw - F'!$B:$X,23,FALSE),""),0,"")</f>
        <v xml:space="preserve"> </v>
      </c>
      <c r="L1165" s="22" t="str">
        <f>IF(VLOOKUP($A1165,'Raw - F'!$B:$AA,24,FALSE)="","",VLOOKUP($A1165,'Raw - F'!$B:$AA,24,FALSE))</f>
        <v/>
      </c>
      <c r="M1165" s="16" t="str">
        <f>SUBSTITUTE(IFERROR(VLOOKUP($A1165,'Raw - F'!$B:$X,22,FALSE),""),0,"")</f>
        <v xml:space="preserve"> </v>
      </c>
      <c r="N1165" s="16" t="str">
        <f>SUBSTITUTE(IFERROR(VLOOKUP($A1165,'Raw - F'!$B:$X,8,FALSE),""),0,"")</f>
        <v/>
      </c>
      <c r="O1165" s="16" t="str">
        <f>SUBSTITUTE(IFERROR(VLOOKUP($A1165,'Raw - F'!$B:$AA,25,FALSE),""),0,"")</f>
        <v/>
      </c>
      <c r="P1165" s="16" t="str">
        <f>SUBSTITUTE(IFERROR(VLOOKUP($A1165,'Raw - F'!$B:$AA,21,FALSE),""),0,"")</f>
        <v/>
      </c>
    </row>
    <row r="1166" spans="1:16" x14ac:dyDescent="0.35">
      <c r="A1166">
        <v>1157</v>
      </c>
      <c r="B1166" s="9">
        <f>IFERROR(VLOOKUP($A1166,'Raw - F'!$B:$R,2,FALSE),"")</f>
        <v>44366</v>
      </c>
      <c r="C1166" s="2" t="str">
        <f>IFERROR(VLOOKUP($A1166,'Raw - F'!$B:$R,3,FALSE),"")</f>
        <v>ASCOT</v>
      </c>
      <c r="D1166" s="2" t="str">
        <f>IFERROR(VLOOKUP($A1166,'Raw - F'!$B:$R,6,FALSE),"")</f>
        <v>WFA</v>
      </c>
      <c r="E1166" s="2" t="str">
        <f>SUBSTITUTE(IFERROR(VLOOKUP($A1166,'Raw - F'!$B:$O,9,FALSE),""),"0","")</f>
        <v>4yo+</v>
      </c>
      <c r="F1166" s="2" t="str">
        <f>SUBSTITUTE(IFERROR(VLOOKUP($A1166,'Raw - F'!$B:$O,7,FALSE),""),"0","")</f>
        <v>Open</v>
      </c>
      <c r="G1166" s="2" t="str">
        <f>IFERROR(IF(VLOOKUP($A1166,'Raw - F'!$B:$O,11,FALSE)&gt;1,VLOOKUP($A1166,'Raw - F'!$B:$O,11,FALSE),IF(VLOOKUP($A1166,'Raw - F'!$B:$M,12,FALSE)&lt;&gt;"",VLOOKUP($A1166,'Raw - F'!$B:$M,12,FALSE),"")),"")</f>
        <v>1(G2)</v>
      </c>
      <c r="H1166" s="4" t="str">
        <f>IFERROR(VLOOKUP($A1166,'Raw - F'!$B:$O,13,FALSE),"")</f>
        <v>Open</v>
      </c>
      <c r="I1166" s="2" t="str">
        <f>IFERROR(VLOOKUP($A1166,'Raw - F'!$B:$O,10,FALSE),"")</f>
        <v>A</v>
      </c>
      <c r="J1166" s="2" t="str">
        <f>IFERROR(VLOOKUP($A1166,'Raw - F'!$B:$P,15,FALSE),"")</f>
        <v>1m 4f</v>
      </c>
      <c r="K1166" s="16" t="str">
        <f>SUBSTITUTE(IFERROR(VLOOKUP($A1166,'Raw - F'!$B:$X,23,FALSE),""),0,"")</f>
        <v xml:space="preserve"> </v>
      </c>
      <c r="L1166" s="22" t="str">
        <f>IF(VLOOKUP($A1166,'Raw - F'!$B:$AA,24,FALSE)="","",VLOOKUP($A1166,'Raw - F'!$B:$AA,24,FALSE))</f>
        <v/>
      </c>
      <c r="M1166" s="16" t="str">
        <f>SUBSTITUTE(IFERROR(VLOOKUP($A1166,'Raw - F'!$B:$X,22,FALSE),""),0,"")</f>
        <v xml:space="preserve"> </v>
      </c>
      <c r="N1166" s="16" t="str">
        <f>SUBSTITUTE(IFERROR(VLOOKUP($A1166,'Raw - F'!$B:$X,8,FALSE),""),0,"")</f>
        <v/>
      </c>
      <c r="O1166" s="16" t="str">
        <f>SUBSTITUTE(IFERROR(VLOOKUP($A1166,'Raw - F'!$B:$AA,25,FALSE),""),0,"")</f>
        <v/>
      </c>
      <c r="P1166" s="16" t="str">
        <f>SUBSTITUTE(IFERROR(VLOOKUP($A1166,'Raw - F'!$B:$AA,21,FALSE),""),0,"")</f>
        <v/>
      </c>
    </row>
    <row r="1167" spans="1:16" x14ac:dyDescent="0.35">
      <c r="A1167">
        <v>1158</v>
      </c>
      <c r="B1167" s="9">
        <f>IFERROR(VLOOKUP($A1167,'Raw - F'!$B:$R,2,FALSE),"")</f>
        <v>44366</v>
      </c>
      <c r="C1167" s="2" t="str">
        <f>IFERROR(VLOOKUP($A1167,'Raw - F'!$B:$R,3,FALSE),"")</f>
        <v>ASCOT</v>
      </c>
      <c r="D1167" s="2" t="str">
        <f>IFERROR(VLOOKUP($A1167,'Raw - F'!$B:$R,6,FALSE),"")</f>
        <v>Hcap</v>
      </c>
      <c r="E1167" s="2" t="str">
        <f>SUBSTITUTE(IFERROR(VLOOKUP($A1167,'Raw - F'!$B:$O,9,FALSE),""),"0","")</f>
        <v>3yo+</v>
      </c>
      <c r="F1167" s="2" t="str">
        <f>SUBSTITUTE(IFERROR(VLOOKUP($A1167,'Raw - F'!$B:$O,7,FALSE),""),"0","")</f>
        <v>Open</v>
      </c>
      <c r="G1167" s="2">
        <f>IFERROR(IF(VLOOKUP($A1167,'Raw - F'!$B:$O,11,FALSE)&gt;1,VLOOKUP($A1167,'Raw - F'!$B:$O,11,FALSE),IF(VLOOKUP($A1167,'Raw - F'!$B:$M,12,FALSE)&lt;&gt;"",VLOOKUP($A1167,'Raw - F'!$B:$M,12,FALSE),"")),"")</f>
        <v>2</v>
      </c>
      <c r="H1167" s="4" t="str">
        <f>IFERROR(VLOOKUP($A1167,'Raw - F'!$B:$O,13,FALSE),"")</f>
        <v>0-110</v>
      </c>
      <c r="I1167" s="2" t="str">
        <f>IFERROR(VLOOKUP($A1167,'Raw - F'!$B:$O,10,FALSE),"")</f>
        <v>A</v>
      </c>
      <c r="J1167" s="2" t="str">
        <f>IFERROR(VLOOKUP($A1167,'Raw - F'!$B:$P,15,FALSE),"")</f>
        <v>6f</v>
      </c>
      <c r="K1167" s="16" t="str">
        <f>SUBSTITUTE(IFERROR(VLOOKUP($A1167,'Raw - F'!$B:$X,23,FALSE),""),0,"")</f>
        <v xml:space="preserve"> </v>
      </c>
      <c r="L1167" s="22" t="str">
        <f>IF(VLOOKUP($A1167,'Raw - F'!$B:$AA,24,FALSE)="","",VLOOKUP($A1167,'Raw - F'!$B:$AA,24,FALSE))</f>
        <v/>
      </c>
      <c r="M1167" s="16" t="str">
        <f>SUBSTITUTE(IFERROR(VLOOKUP($A1167,'Raw - F'!$B:$X,22,FALSE),""),0,"")</f>
        <v xml:space="preserve"> </v>
      </c>
      <c r="N1167" s="16" t="str">
        <f>SUBSTITUTE(IFERROR(VLOOKUP($A1167,'Raw - F'!$B:$X,8,FALSE),""),0,"")</f>
        <v/>
      </c>
      <c r="O1167" s="16" t="str">
        <f>SUBSTITUTE(IFERROR(VLOOKUP($A1167,'Raw - F'!$B:$AA,25,FALSE),""),0,"")</f>
        <v/>
      </c>
      <c r="P1167" s="16" t="str">
        <f>SUBSTITUTE(IFERROR(VLOOKUP($A1167,'Raw - F'!$B:$AA,21,FALSE),""),0,"")</f>
        <v/>
      </c>
    </row>
    <row r="1168" spans="1:16" x14ac:dyDescent="0.35">
      <c r="A1168">
        <v>1159</v>
      </c>
      <c r="B1168" s="9">
        <f>IFERROR(VLOOKUP($A1168,'Raw - F'!$B:$R,2,FALSE),"")</f>
        <v>44366</v>
      </c>
      <c r="C1168" s="2" t="str">
        <f>IFERROR(VLOOKUP($A1168,'Raw - F'!$B:$R,3,FALSE),"")</f>
        <v>ASCOT</v>
      </c>
      <c r="D1168" s="2" t="str">
        <f>IFERROR(VLOOKUP($A1168,'Raw - F'!$B:$R,6,FALSE),"")</f>
        <v>WFA</v>
      </c>
      <c r="E1168" s="2" t="str">
        <f>SUBSTITUTE(IFERROR(VLOOKUP($A1168,'Raw - F'!$B:$O,9,FALSE),""),"0","")</f>
        <v>3yo</v>
      </c>
      <c r="F1168" s="2" t="str">
        <f>SUBSTITUTE(IFERROR(VLOOKUP($A1168,'Raw - F'!$B:$O,7,FALSE),""),"0","")</f>
        <v>Open</v>
      </c>
      <c r="G1168" s="2" t="str">
        <f>IFERROR(IF(VLOOKUP($A1168,'Raw - F'!$B:$O,11,FALSE)&gt;1,VLOOKUP($A1168,'Raw - F'!$B:$O,11,FALSE),IF(VLOOKUP($A1168,'Raw - F'!$B:$M,12,FALSE)&lt;&gt;"",VLOOKUP($A1168,'Raw - F'!$B:$M,12,FALSE),"")),"")</f>
        <v>1(G3)</v>
      </c>
      <c r="H1168" s="4" t="str">
        <f>IFERROR(VLOOKUP($A1168,'Raw - F'!$B:$O,13,FALSE),"")</f>
        <v>Open</v>
      </c>
      <c r="I1168" s="2" t="str">
        <f>IFERROR(VLOOKUP($A1168,'Raw - F'!$B:$O,10,FALSE),"")</f>
        <v>A</v>
      </c>
      <c r="J1168" s="2" t="str">
        <f>IFERROR(VLOOKUP($A1168,'Raw - F'!$B:$P,15,FALSE),"")</f>
        <v>7f</v>
      </c>
      <c r="K1168" s="16" t="str">
        <f>SUBSTITUTE(IFERROR(VLOOKUP($A1168,'Raw - F'!$B:$X,23,FALSE),""),0,"")</f>
        <v xml:space="preserve"> </v>
      </c>
      <c r="L1168" s="22" t="str">
        <f>IF(VLOOKUP($A1168,'Raw - F'!$B:$AA,24,FALSE)="","",VLOOKUP($A1168,'Raw - F'!$B:$AA,24,FALSE))</f>
        <v/>
      </c>
      <c r="M1168" s="16" t="str">
        <f>SUBSTITUTE(IFERROR(VLOOKUP($A1168,'Raw - F'!$B:$X,22,FALSE),""),0,"")</f>
        <v xml:space="preserve"> </v>
      </c>
      <c r="N1168" s="16" t="str">
        <f>SUBSTITUTE(IFERROR(VLOOKUP($A1168,'Raw - F'!$B:$X,8,FALSE),""),0,"")</f>
        <v/>
      </c>
      <c r="O1168" s="16" t="str">
        <f>SUBSTITUTE(IFERROR(VLOOKUP($A1168,'Raw - F'!$B:$AA,25,FALSE),""),0,"")</f>
        <v/>
      </c>
      <c r="P1168" s="16" t="str">
        <f>SUBSTITUTE(IFERROR(VLOOKUP($A1168,'Raw - F'!$B:$AA,21,FALSE),""),0,"")</f>
        <v/>
      </c>
    </row>
    <row r="1169" spans="1:16" x14ac:dyDescent="0.35">
      <c r="A1169">
        <v>1160</v>
      </c>
      <c r="B1169" s="9">
        <f>IFERROR(VLOOKUP($A1169,'Raw - F'!$B:$R,2,FALSE),"")</f>
        <v>44366</v>
      </c>
      <c r="C1169" s="2" t="str">
        <f>IFERROR(VLOOKUP($A1169,'Raw - F'!$B:$R,3,FALSE),"")</f>
        <v>ASCOT</v>
      </c>
      <c r="D1169" s="2" t="str">
        <f>IFERROR(VLOOKUP($A1169,'Raw - F'!$B:$R,6,FALSE),"")</f>
        <v>WFA</v>
      </c>
      <c r="E1169" s="2" t="str">
        <f>SUBSTITUTE(IFERROR(VLOOKUP($A1169,'Raw - F'!$B:$O,9,FALSE),""),"0","")</f>
        <v>2yo</v>
      </c>
      <c r="F1169" s="2" t="str">
        <f>SUBSTITUTE(IFERROR(VLOOKUP($A1169,'Raw - F'!$B:$O,7,FALSE),""),"0","")</f>
        <v>Open</v>
      </c>
      <c r="G1169" s="2" t="str">
        <f>IFERROR(IF(VLOOKUP($A1169,'Raw - F'!$B:$O,11,FALSE)&gt;1,VLOOKUP($A1169,'Raw - F'!$B:$O,11,FALSE),IF(VLOOKUP($A1169,'Raw - F'!$B:$M,12,FALSE)&lt;&gt;"",VLOOKUP($A1169,'Raw - F'!$B:$M,12,FALSE),"")),"")</f>
        <v>1(Lstd)</v>
      </c>
      <c r="H1169" s="4" t="str">
        <f>IFERROR(VLOOKUP($A1169,'Raw - F'!$B:$O,13,FALSE),"")</f>
        <v>Open</v>
      </c>
      <c r="I1169" s="2" t="str">
        <f>IFERROR(VLOOKUP($A1169,'Raw - F'!$B:$O,10,FALSE),"")</f>
        <v>A</v>
      </c>
      <c r="J1169" s="2" t="str">
        <f>IFERROR(VLOOKUP($A1169,'Raw - F'!$B:$P,15,FALSE),"")</f>
        <v>7f</v>
      </c>
      <c r="K1169" s="16" t="str">
        <f>SUBSTITUTE(IFERROR(VLOOKUP($A1169,'Raw - F'!$B:$X,23,FALSE),""),0,"")</f>
        <v xml:space="preserve"> </v>
      </c>
      <c r="L1169" s="22" t="str">
        <f>IF(VLOOKUP($A1169,'Raw - F'!$B:$AA,24,FALSE)="","",VLOOKUP($A1169,'Raw - F'!$B:$AA,24,FALSE))</f>
        <v/>
      </c>
      <c r="M1169" s="16" t="str">
        <f>SUBSTITUTE(IFERROR(VLOOKUP($A1169,'Raw - F'!$B:$X,22,FALSE),""),0,"")</f>
        <v xml:space="preserve"> </v>
      </c>
      <c r="N1169" s="16" t="str">
        <f>SUBSTITUTE(IFERROR(VLOOKUP($A1169,'Raw - F'!$B:$X,8,FALSE),""),0,"")</f>
        <v/>
      </c>
      <c r="O1169" s="16" t="str">
        <f>SUBSTITUTE(IFERROR(VLOOKUP($A1169,'Raw - F'!$B:$AA,25,FALSE),""),0,"")</f>
        <v/>
      </c>
      <c r="P1169" s="16" t="str">
        <f>SUBSTITUTE(IFERROR(VLOOKUP($A1169,'Raw - F'!$B:$AA,21,FALSE),""),0,"")</f>
        <v/>
      </c>
    </row>
    <row r="1170" spans="1:16" x14ac:dyDescent="0.35">
      <c r="A1170">
        <v>1161</v>
      </c>
      <c r="B1170" s="9">
        <f>IFERROR(VLOOKUP($A1170,'Raw - F'!$B:$R,2,FALSE),"")</f>
        <v>44366</v>
      </c>
      <c r="C1170" s="2" t="str">
        <f>IFERROR(VLOOKUP($A1170,'Raw - F'!$B:$R,3,FALSE),"")</f>
        <v>ASCOT</v>
      </c>
      <c r="D1170" s="2" t="str">
        <f>IFERROR(VLOOKUP($A1170,'Raw - F'!$B:$R,6,FALSE),"")</f>
        <v>WFA</v>
      </c>
      <c r="E1170" s="2" t="str">
        <f>SUBSTITUTE(IFERROR(VLOOKUP($A1170,'Raw - F'!$B:$O,9,FALSE),""),"0","")</f>
        <v>4yo+</v>
      </c>
      <c r="F1170" s="2" t="str">
        <f>SUBSTITUTE(IFERROR(VLOOKUP($A1170,'Raw - F'!$B:$O,7,FALSE),""),"0","")</f>
        <v>Open</v>
      </c>
      <c r="G1170" s="2">
        <f>IFERROR(IF(VLOOKUP($A1170,'Raw - F'!$B:$O,11,FALSE)&gt;1,VLOOKUP($A1170,'Raw - F'!$B:$O,11,FALSE),IF(VLOOKUP($A1170,'Raw - F'!$B:$M,12,FALSE)&lt;&gt;"",VLOOKUP($A1170,'Raw - F'!$B:$M,12,FALSE),"")),"")</f>
        <v>2</v>
      </c>
      <c r="H1170" s="4" t="str">
        <f>IFERROR(VLOOKUP($A1170,'Raw - F'!$B:$O,13,FALSE),"")</f>
        <v>Open</v>
      </c>
      <c r="I1170" s="2" t="str">
        <f>IFERROR(VLOOKUP($A1170,'Raw - F'!$B:$O,10,FALSE),"")</f>
        <v>A</v>
      </c>
      <c r="J1170" s="2" t="str">
        <f>IFERROR(VLOOKUP($A1170,'Raw - F'!$B:$P,15,FALSE),"")</f>
        <v>2m+</v>
      </c>
      <c r="K1170" s="16" t="str">
        <f>SUBSTITUTE(IFERROR(VLOOKUP($A1170,'Raw - F'!$B:$X,23,FALSE),""),0,"")</f>
        <v xml:space="preserve"> </v>
      </c>
      <c r="L1170" s="22" t="str">
        <f>IF(VLOOKUP($A1170,'Raw - F'!$B:$AA,24,FALSE)="","",VLOOKUP($A1170,'Raw - F'!$B:$AA,24,FALSE))</f>
        <v/>
      </c>
      <c r="M1170" s="16" t="str">
        <f>SUBSTITUTE(IFERROR(VLOOKUP($A1170,'Raw - F'!$B:$X,22,FALSE),""),0,"")</f>
        <v xml:space="preserve"> </v>
      </c>
      <c r="N1170" s="16" t="str">
        <f>SUBSTITUTE(IFERROR(VLOOKUP($A1170,'Raw - F'!$B:$X,8,FALSE),""),0,"")</f>
        <v>Conditions</v>
      </c>
      <c r="O1170" s="16" t="str">
        <f>SUBSTITUTE(IFERROR(VLOOKUP($A1170,'Raw - F'!$B:$AA,25,FALSE),""),0,"")</f>
        <v/>
      </c>
      <c r="P1170" s="16" t="str">
        <f>SUBSTITUTE(IFERROR(VLOOKUP($A1170,'Raw - F'!$B:$AA,21,FALSE),""),0,"")</f>
        <v/>
      </c>
    </row>
    <row r="1171" spans="1:16" x14ac:dyDescent="0.35">
      <c r="A1171">
        <v>1162</v>
      </c>
      <c r="B1171" s="9">
        <f>IFERROR(VLOOKUP($A1171,'Raw - F'!$B:$R,2,FALSE),"")</f>
        <v>44366</v>
      </c>
      <c r="C1171" s="2" t="str">
        <f>IFERROR(VLOOKUP($A1171,'Raw - F'!$B:$R,3,FALSE),"")</f>
        <v>HAYDOCK PARK</v>
      </c>
      <c r="D1171" s="2" t="str">
        <f>IFERROR(VLOOKUP($A1171,'Raw - F'!$B:$R,6,FALSE),"")</f>
        <v>Hcap</v>
      </c>
      <c r="E1171" s="2" t="str">
        <f>SUBSTITUTE(IFERROR(VLOOKUP($A1171,'Raw - F'!$B:$O,9,FALSE),""),"0","")</f>
        <v>3yo+</v>
      </c>
      <c r="F1171" s="2" t="str">
        <f>SUBSTITUTE(IFERROR(VLOOKUP($A1171,'Raw - F'!$B:$O,7,FALSE),""),"0","")</f>
        <v>Open</v>
      </c>
      <c r="G1171" s="2">
        <f>IFERROR(IF(VLOOKUP($A1171,'Raw - F'!$B:$O,11,FALSE)&gt;1,VLOOKUP($A1171,'Raw - F'!$B:$O,11,FALSE),IF(VLOOKUP($A1171,'Raw - F'!$B:$M,12,FALSE)&lt;&gt;"",VLOOKUP($A1171,'Raw - F'!$B:$M,12,FALSE),"")),"")</f>
        <v>4</v>
      </c>
      <c r="H1171" s="4" t="str">
        <f>IFERROR(VLOOKUP($A1171,'Raw - F'!$B:$O,13,FALSE),"")</f>
        <v>66-85</v>
      </c>
      <c r="I1171" s="2" t="str">
        <f>IFERROR(VLOOKUP($A1171,'Raw - F'!$B:$O,10,FALSE),"")</f>
        <v>F</v>
      </c>
      <c r="J1171" s="2" t="str">
        <f>IFERROR(VLOOKUP($A1171,'Raw - F'!$B:$P,15,FALSE),"")</f>
        <v>5f</v>
      </c>
      <c r="K1171" s="16" t="str">
        <f>SUBSTITUTE(IFERROR(VLOOKUP($A1171,'Raw - F'!$B:$X,23,FALSE),""),0,"")</f>
        <v xml:space="preserve"> </v>
      </c>
      <c r="L1171" s="22" t="str">
        <f>IF(VLOOKUP($A1171,'Raw - F'!$B:$AA,24,FALSE)="","",VLOOKUP($A1171,'Raw - F'!$B:$AA,24,FALSE))</f>
        <v/>
      </c>
      <c r="M1171" s="16" t="str">
        <f>SUBSTITUTE(IFERROR(VLOOKUP($A1171,'Raw - F'!$B:$X,22,FALSE),""),0,"")</f>
        <v xml:space="preserve"> </v>
      </c>
      <c r="N1171" s="16" t="str">
        <f>SUBSTITUTE(IFERROR(VLOOKUP($A1171,'Raw - F'!$B:$X,8,FALSE),""),0,"")</f>
        <v/>
      </c>
      <c r="O1171" s="16" t="str">
        <f>SUBSTITUTE(IFERROR(VLOOKUP($A1171,'Raw - F'!$B:$AA,25,FALSE),""),0,"")</f>
        <v>EBF</v>
      </c>
      <c r="P1171" s="16" t="str">
        <f>SUBSTITUTE(IFERROR(VLOOKUP($A1171,'Raw - F'!$B:$AA,21,FALSE),""),0,"")</f>
        <v/>
      </c>
    </row>
    <row r="1172" spans="1:16" x14ac:dyDescent="0.35">
      <c r="A1172">
        <v>1163</v>
      </c>
      <c r="B1172" s="9">
        <f>IFERROR(VLOOKUP($A1172,'Raw - F'!$B:$R,2,FALSE),"")</f>
        <v>44366</v>
      </c>
      <c r="C1172" s="2" t="str">
        <f>IFERROR(VLOOKUP($A1172,'Raw - F'!$B:$R,3,FALSE),"")</f>
        <v>HAYDOCK PARK</v>
      </c>
      <c r="D1172" s="2" t="str">
        <f>IFERROR(VLOOKUP($A1172,'Raw - F'!$B:$R,6,FALSE),"")</f>
        <v>Hcap</v>
      </c>
      <c r="E1172" s="2" t="str">
        <f>SUBSTITUTE(IFERROR(VLOOKUP($A1172,'Raw - F'!$B:$O,9,FALSE),""),"0","")</f>
        <v>3yo</v>
      </c>
      <c r="F1172" s="2" t="str">
        <f>SUBSTITUTE(IFERROR(VLOOKUP($A1172,'Raw - F'!$B:$O,7,FALSE),""),"0","")</f>
        <v>Open</v>
      </c>
      <c r="G1172" s="2">
        <f>IFERROR(IF(VLOOKUP($A1172,'Raw - F'!$B:$O,11,FALSE)&gt;1,VLOOKUP($A1172,'Raw - F'!$B:$O,11,FALSE),IF(VLOOKUP($A1172,'Raw - F'!$B:$M,12,FALSE)&lt;&gt;"",VLOOKUP($A1172,'Raw - F'!$B:$M,12,FALSE),"")),"")</f>
        <v>4</v>
      </c>
      <c r="H1172" s="4" t="str">
        <f>IFERROR(VLOOKUP($A1172,'Raw - F'!$B:$O,13,FALSE),"")</f>
        <v>61-80</v>
      </c>
      <c r="I1172" s="2" t="str">
        <f>IFERROR(VLOOKUP($A1172,'Raw - F'!$B:$O,10,FALSE),"")</f>
        <v>A</v>
      </c>
      <c r="J1172" s="2" t="str">
        <f>IFERROR(VLOOKUP($A1172,'Raw - F'!$B:$P,15,FALSE),"")</f>
        <v>1m</v>
      </c>
      <c r="K1172" s="16" t="str">
        <f>SUBSTITUTE(IFERROR(VLOOKUP($A1172,'Raw - F'!$B:$X,23,FALSE),""),0,"")</f>
        <v xml:space="preserve"> </v>
      </c>
      <c r="L1172" s="22" t="str">
        <f>IF(VLOOKUP($A1172,'Raw - F'!$B:$AA,24,FALSE)="","",VLOOKUP($A1172,'Raw - F'!$B:$AA,24,FALSE))</f>
        <v/>
      </c>
      <c r="M1172" s="16" t="str">
        <f>SUBSTITUTE(IFERROR(VLOOKUP($A1172,'Raw - F'!$B:$X,22,FALSE),""),0,"")</f>
        <v xml:space="preserve"> </v>
      </c>
      <c r="N1172" s="16" t="str">
        <f>SUBSTITUTE(IFERROR(VLOOKUP($A1172,'Raw - F'!$B:$X,8,FALSE),""),0,"")</f>
        <v/>
      </c>
      <c r="O1172" s="16" t="str">
        <f>SUBSTITUTE(IFERROR(VLOOKUP($A1172,'Raw - F'!$B:$AA,25,FALSE),""),0,"")</f>
        <v/>
      </c>
      <c r="P1172" s="16" t="str">
        <f>SUBSTITUTE(IFERROR(VLOOKUP($A1172,'Raw - F'!$B:$AA,21,FALSE),""),0,"")</f>
        <v/>
      </c>
    </row>
    <row r="1173" spans="1:16" x14ac:dyDescent="0.35">
      <c r="A1173">
        <v>1164</v>
      </c>
      <c r="B1173" s="9">
        <f>IFERROR(VLOOKUP($A1173,'Raw - F'!$B:$R,2,FALSE),"")</f>
        <v>44366</v>
      </c>
      <c r="C1173" s="2" t="str">
        <f>IFERROR(VLOOKUP($A1173,'Raw - F'!$B:$R,3,FALSE),"")</f>
        <v>HAYDOCK PARK</v>
      </c>
      <c r="D1173" s="2" t="str">
        <f>IFERROR(VLOOKUP($A1173,'Raw - F'!$B:$R,6,FALSE),"")</f>
        <v>Hcap</v>
      </c>
      <c r="E1173" s="2" t="str">
        <f>SUBSTITUTE(IFERROR(VLOOKUP($A1173,'Raw - F'!$B:$O,9,FALSE),""),"0","")</f>
        <v>4yo+</v>
      </c>
      <c r="F1173" s="2" t="str">
        <f>SUBSTITUTE(IFERROR(VLOOKUP($A1173,'Raw - F'!$B:$O,7,FALSE),""),"0","")</f>
        <v>Open</v>
      </c>
      <c r="G1173" s="2">
        <f>IFERROR(IF(VLOOKUP($A1173,'Raw - F'!$B:$O,11,FALSE)&gt;1,VLOOKUP($A1173,'Raw - F'!$B:$O,11,FALSE),IF(VLOOKUP($A1173,'Raw - F'!$B:$M,12,FALSE)&lt;&gt;"",VLOOKUP($A1173,'Raw - F'!$B:$M,12,FALSE),"")),"")</f>
        <v>4</v>
      </c>
      <c r="H1173" s="4" t="str">
        <f>IFERROR(VLOOKUP($A1173,'Raw - F'!$B:$O,13,FALSE),"")</f>
        <v>66-85</v>
      </c>
      <c r="I1173" s="2" t="str">
        <f>IFERROR(VLOOKUP($A1173,'Raw - F'!$B:$O,10,FALSE),"")</f>
        <v>A</v>
      </c>
      <c r="J1173" s="2" t="str">
        <f>IFERROR(VLOOKUP($A1173,'Raw - F'!$B:$P,15,FALSE),"")</f>
        <v>1m</v>
      </c>
      <c r="K1173" s="16" t="str">
        <f>SUBSTITUTE(IFERROR(VLOOKUP($A1173,'Raw - F'!$B:$X,23,FALSE),""),0,"")</f>
        <v xml:space="preserve"> </v>
      </c>
      <c r="L1173" s="22" t="str">
        <f>IF(VLOOKUP($A1173,'Raw - F'!$B:$AA,24,FALSE)="","",VLOOKUP($A1173,'Raw - F'!$B:$AA,24,FALSE))</f>
        <v/>
      </c>
      <c r="M1173" s="16" t="str">
        <f>SUBSTITUTE(IFERROR(VLOOKUP($A1173,'Raw - F'!$B:$X,22,FALSE),""),0,"")</f>
        <v xml:space="preserve"> </v>
      </c>
      <c r="N1173" s="16" t="str">
        <f>SUBSTITUTE(IFERROR(VLOOKUP($A1173,'Raw - F'!$B:$X,8,FALSE),""),0,"")</f>
        <v/>
      </c>
      <c r="O1173" s="16" t="str">
        <f>SUBSTITUTE(IFERROR(VLOOKUP($A1173,'Raw - F'!$B:$AA,25,FALSE),""),0,"")</f>
        <v/>
      </c>
      <c r="P1173" s="16" t="str">
        <f>SUBSTITUTE(IFERROR(VLOOKUP($A1173,'Raw - F'!$B:$AA,21,FALSE),""),0,"")</f>
        <v/>
      </c>
    </row>
    <row r="1174" spans="1:16" x14ac:dyDescent="0.35">
      <c r="A1174">
        <v>1165</v>
      </c>
      <c r="B1174" s="9">
        <f>IFERROR(VLOOKUP($A1174,'Raw - F'!$B:$R,2,FALSE),"")</f>
        <v>44366</v>
      </c>
      <c r="C1174" s="2" t="str">
        <f>IFERROR(VLOOKUP($A1174,'Raw - F'!$B:$R,3,FALSE),"")</f>
        <v>HAYDOCK PARK</v>
      </c>
      <c r="D1174" s="2" t="str">
        <f>IFERROR(VLOOKUP($A1174,'Raw - F'!$B:$R,6,FALSE),"")</f>
        <v>WFA</v>
      </c>
      <c r="E1174" s="2" t="str">
        <f>SUBSTITUTE(IFERROR(VLOOKUP($A1174,'Raw - F'!$B:$O,9,FALSE),""),"0","")</f>
        <v>2yo</v>
      </c>
      <c r="F1174" s="2" t="str">
        <f>SUBSTITUTE(IFERROR(VLOOKUP($A1174,'Raw - F'!$B:$O,7,FALSE),""),"0","")</f>
        <v>Nov</v>
      </c>
      <c r="G1174" s="2">
        <f>IFERROR(IF(VLOOKUP($A1174,'Raw - F'!$B:$O,11,FALSE)&gt;1,VLOOKUP($A1174,'Raw - F'!$B:$O,11,FALSE),IF(VLOOKUP($A1174,'Raw - F'!$B:$M,12,FALSE)&lt;&gt;"",VLOOKUP($A1174,'Raw - F'!$B:$M,12,FALSE),"")),"")</f>
        <v>4</v>
      </c>
      <c r="H1174" s="4" t="str">
        <f>IFERROR(VLOOKUP($A1174,'Raw - F'!$B:$O,13,FALSE),"")</f>
        <v>Open</v>
      </c>
      <c r="I1174" s="2" t="str">
        <f>IFERROR(VLOOKUP($A1174,'Raw - F'!$B:$O,10,FALSE),"")</f>
        <v>A</v>
      </c>
      <c r="J1174" s="2" t="str">
        <f>IFERROR(VLOOKUP($A1174,'Raw - F'!$B:$P,15,FALSE),"")</f>
        <v>7f</v>
      </c>
      <c r="K1174" s="16" t="str">
        <f>SUBSTITUTE(IFERROR(VLOOKUP($A1174,'Raw - F'!$B:$X,23,FALSE),""),0,"")</f>
        <v xml:space="preserve"> </v>
      </c>
      <c r="L1174" s="22" t="str">
        <f>IF(VLOOKUP($A1174,'Raw - F'!$B:$AA,24,FALSE)="","",VLOOKUP($A1174,'Raw - F'!$B:$AA,24,FALSE))</f>
        <v/>
      </c>
      <c r="M1174" s="16" t="str">
        <f>SUBSTITUTE(IFERROR(VLOOKUP($A1174,'Raw - F'!$B:$X,22,FALSE),""),0,"")</f>
        <v xml:space="preserve"> </v>
      </c>
      <c r="N1174" s="16" t="str">
        <f>SUBSTITUTE(IFERROR(VLOOKUP($A1174,'Raw - F'!$B:$X,8,FALSE),""),0,"")</f>
        <v/>
      </c>
      <c r="O1174" s="16" t="str">
        <f>SUBSTITUTE(IFERROR(VLOOKUP($A1174,'Raw - F'!$B:$AA,25,FALSE),""),0,"")</f>
        <v/>
      </c>
      <c r="P1174" s="16" t="str">
        <f>SUBSTITUTE(IFERROR(VLOOKUP($A1174,'Raw - F'!$B:$AA,21,FALSE),""),0,"")</f>
        <v/>
      </c>
    </row>
    <row r="1175" spans="1:16" x14ac:dyDescent="0.35">
      <c r="A1175">
        <v>1166</v>
      </c>
      <c r="B1175" s="9">
        <f>IFERROR(VLOOKUP($A1175,'Raw - F'!$B:$R,2,FALSE),"")</f>
        <v>44366</v>
      </c>
      <c r="C1175" s="2" t="str">
        <f>IFERROR(VLOOKUP($A1175,'Raw - F'!$B:$R,3,FALSE),"")</f>
        <v>HAYDOCK PARK</v>
      </c>
      <c r="D1175" s="2" t="str">
        <f>IFERROR(VLOOKUP($A1175,'Raw - F'!$B:$R,6,FALSE),"")</f>
        <v>Hcap</v>
      </c>
      <c r="E1175" s="2" t="str">
        <f>SUBSTITUTE(IFERROR(VLOOKUP($A1175,'Raw - F'!$B:$O,9,FALSE),""),"0","")</f>
        <v>3yo+</v>
      </c>
      <c r="F1175" s="2" t="str">
        <f>SUBSTITUTE(IFERROR(VLOOKUP($A1175,'Raw - F'!$B:$O,7,FALSE),""),"0","")</f>
        <v>Open</v>
      </c>
      <c r="G1175" s="2">
        <f>IFERROR(IF(VLOOKUP($A1175,'Raw - F'!$B:$O,11,FALSE)&gt;1,VLOOKUP($A1175,'Raw - F'!$B:$O,11,FALSE),IF(VLOOKUP($A1175,'Raw - F'!$B:$M,12,FALSE)&lt;&gt;"",VLOOKUP($A1175,'Raw - F'!$B:$M,12,FALSE),"")),"")</f>
        <v>5</v>
      </c>
      <c r="H1175" s="4" t="str">
        <f>IFERROR(VLOOKUP($A1175,'Raw - F'!$B:$O,13,FALSE),"")</f>
        <v>51-70</v>
      </c>
      <c r="I1175" s="2" t="str">
        <f>IFERROR(VLOOKUP($A1175,'Raw - F'!$B:$O,10,FALSE),"")</f>
        <v>A</v>
      </c>
      <c r="J1175" s="2" t="str">
        <f>IFERROR(VLOOKUP($A1175,'Raw - F'!$B:$P,15,FALSE),"")</f>
        <v>1m 2f</v>
      </c>
      <c r="K1175" s="16" t="str">
        <f>SUBSTITUTE(IFERROR(VLOOKUP($A1175,'Raw - F'!$B:$X,23,FALSE),""),0,"")</f>
        <v xml:space="preserve"> </v>
      </c>
      <c r="L1175" s="22" t="str">
        <f>IF(VLOOKUP($A1175,'Raw - F'!$B:$AA,24,FALSE)="","",VLOOKUP($A1175,'Raw - F'!$B:$AA,24,FALSE))</f>
        <v/>
      </c>
      <c r="M1175" s="16" t="str">
        <f>SUBSTITUTE(IFERROR(VLOOKUP($A1175,'Raw - F'!$B:$X,22,FALSE),""),0,"")</f>
        <v xml:space="preserve"> </v>
      </c>
      <c r="N1175" s="16" t="str">
        <f>SUBSTITUTE(IFERROR(VLOOKUP($A1175,'Raw - F'!$B:$X,8,FALSE),""),0,"")</f>
        <v/>
      </c>
      <c r="O1175" s="16" t="str">
        <f>SUBSTITUTE(IFERROR(VLOOKUP($A1175,'Raw - F'!$B:$AA,25,FALSE),""),0,"")</f>
        <v/>
      </c>
      <c r="P1175" s="16" t="str">
        <f>SUBSTITUTE(IFERROR(VLOOKUP($A1175,'Raw - F'!$B:$AA,21,FALSE),""),0,"")</f>
        <v/>
      </c>
    </row>
    <row r="1176" spans="1:16" x14ac:dyDescent="0.35">
      <c r="A1176">
        <v>1167</v>
      </c>
      <c r="B1176" s="9">
        <f>IFERROR(VLOOKUP($A1176,'Raw - F'!$B:$R,2,FALSE),"")</f>
        <v>44366</v>
      </c>
      <c r="C1176" s="2" t="str">
        <f>IFERROR(VLOOKUP($A1176,'Raw - F'!$B:$R,3,FALSE),"")</f>
        <v>HAYDOCK PARK</v>
      </c>
      <c r="D1176" s="2" t="str">
        <f>IFERROR(VLOOKUP($A1176,'Raw - F'!$B:$R,6,FALSE),"")</f>
        <v>WFA</v>
      </c>
      <c r="E1176" s="2" t="str">
        <f>SUBSTITUTE(IFERROR(VLOOKUP($A1176,'Raw - F'!$B:$O,9,FALSE),""),"0","")</f>
        <v>3yo+</v>
      </c>
      <c r="F1176" s="2" t="str">
        <f>SUBSTITUTE(IFERROR(VLOOKUP($A1176,'Raw - F'!$B:$O,7,FALSE),""),"0","")</f>
        <v>Mdn</v>
      </c>
      <c r="G1176" s="2">
        <f>IFERROR(IF(VLOOKUP($A1176,'Raw - F'!$B:$O,11,FALSE)&gt;1,VLOOKUP($A1176,'Raw - F'!$B:$O,11,FALSE),IF(VLOOKUP($A1176,'Raw - F'!$B:$M,12,FALSE)&lt;&gt;"",VLOOKUP($A1176,'Raw - F'!$B:$M,12,FALSE),"")),"")</f>
        <v>5</v>
      </c>
      <c r="H1176" s="4" t="str">
        <f>IFERROR(VLOOKUP($A1176,'Raw - F'!$B:$O,13,FALSE),"")</f>
        <v>Open</v>
      </c>
      <c r="I1176" s="2" t="str">
        <f>IFERROR(VLOOKUP($A1176,'Raw - F'!$B:$O,10,FALSE),"")</f>
        <v>F</v>
      </c>
      <c r="J1176" s="2" t="str">
        <f>IFERROR(VLOOKUP($A1176,'Raw - F'!$B:$P,15,FALSE),"")</f>
        <v>1m 4f</v>
      </c>
      <c r="K1176" s="16" t="str">
        <f>SUBSTITUTE(IFERROR(VLOOKUP($A1176,'Raw - F'!$B:$X,23,FALSE),""),0,"")</f>
        <v xml:space="preserve"> </v>
      </c>
      <c r="L1176" s="22" t="str">
        <f>IF(VLOOKUP($A1176,'Raw - F'!$B:$AA,24,FALSE)="","",VLOOKUP($A1176,'Raw - F'!$B:$AA,24,FALSE))</f>
        <v/>
      </c>
      <c r="M1176" s="16" t="str">
        <f>SUBSTITUTE(IFERROR(VLOOKUP($A1176,'Raw - F'!$B:$X,22,FALSE),""),0,"")</f>
        <v xml:space="preserve"> </v>
      </c>
      <c r="N1176" s="16" t="str">
        <f>SUBSTITUTE(IFERROR(VLOOKUP($A1176,'Raw - F'!$B:$X,8,FALSE),""),0,"")</f>
        <v/>
      </c>
      <c r="O1176" s="16" t="str">
        <f>SUBSTITUTE(IFERROR(VLOOKUP($A1176,'Raw - F'!$B:$AA,25,FALSE),""),0,"")</f>
        <v/>
      </c>
      <c r="P1176" s="16" t="str">
        <f>SUBSTITUTE(IFERROR(VLOOKUP($A1176,'Raw - F'!$B:$AA,21,FALSE),""),0,"")</f>
        <v/>
      </c>
    </row>
    <row r="1177" spans="1:16" x14ac:dyDescent="0.35">
      <c r="A1177">
        <v>1168</v>
      </c>
      <c r="B1177" s="9">
        <f>IFERROR(VLOOKUP($A1177,'Raw - F'!$B:$R,2,FALSE),"")</f>
        <v>44366</v>
      </c>
      <c r="C1177" s="2" t="str">
        <f>IFERROR(VLOOKUP($A1177,'Raw - F'!$B:$R,3,FALSE),"")</f>
        <v>LINGFIELD PARK</v>
      </c>
      <c r="D1177" s="2" t="str">
        <f>IFERROR(VLOOKUP($A1177,'Raw - F'!$B:$R,6,FALSE),"")</f>
        <v>Hcap</v>
      </c>
      <c r="E1177" s="2" t="str">
        <f>SUBSTITUTE(IFERROR(VLOOKUP($A1177,'Raw - F'!$B:$O,9,FALSE),""),"0","")</f>
        <v>3yo+</v>
      </c>
      <c r="F1177" s="2" t="str">
        <f>SUBSTITUTE(IFERROR(VLOOKUP($A1177,'Raw - F'!$B:$O,7,FALSE),""),"0","")</f>
        <v>Open</v>
      </c>
      <c r="G1177" s="2">
        <f>IFERROR(IF(VLOOKUP($A1177,'Raw - F'!$B:$O,11,FALSE)&gt;1,VLOOKUP($A1177,'Raw - F'!$B:$O,11,FALSE),IF(VLOOKUP($A1177,'Raw - F'!$B:$M,12,FALSE)&lt;&gt;"",VLOOKUP($A1177,'Raw - F'!$B:$M,12,FALSE),"")),"")</f>
        <v>5</v>
      </c>
      <c r="H1177" s="4" t="str">
        <f>IFERROR(VLOOKUP($A1177,'Raw - F'!$B:$O,13,FALSE),"")</f>
        <v>51-70</v>
      </c>
      <c r="I1177" s="2" t="str">
        <f>IFERROR(VLOOKUP($A1177,'Raw - F'!$B:$O,10,FALSE),"")</f>
        <v>F</v>
      </c>
      <c r="J1177" s="2" t="str">
        <f>IFERROR(VLOOKUP($A1177,'Raw - F'!$B:$P,15,FALSE),"")</f>
        <v>1m</v>
      </c>
      <c r="K1177" s="16" t="str">
        <f>SUBSTITUTE(IFERROR(VLOOKUP($A1177,'Raw - F'!$B:$X,23,FALSE),""),0,"")</f>
        <v xml:space="preserve"> </v>
      </c>
      <c r="L1177" s="22" t="str">
        <f>IF(VLOOKUP($A1177,'Raw - F'!$B:$AA,24,FALSE)="","",VLOOKUP($A1177,'Raw - F'!$B:$AA,24,FALSE))</f>
        <v/>
      </c>
      <c r="M1177" s="16" t="str">
        <f>SUBSTITUTE(IFERROR(VLOOKUP($A1177,'Raw - F'!$B:$X,22,FALSE),""),0,"")</f>
        <v xml:space="preserve"> </v>
      </c>
      <c r="N1177" s="16" t="str">
        <f>SUBSTITUTE(IFERROR(VLOOKUP($A1177,'Raw - F'!$B:$X,8,FALSE),""),0,"")</f>
        <v/>
      </c>
      <c r="O1177" s="16" t="str">
        <f>SUBSTITUTE(IFERROR(VLOOKUP($A1177,'Raw - F'!$B:$AA,25,FALSE),""),0,"")</f>
        <v/>
      </c>
      <c r="P1177" s="16" t="str">
        <f>SUBSTITUTE(IFERROR(VLOOKUP($A1177,'Raw - F'!$B:$AA,21,FALSE),""),0,"")</f>
        <v/>
      </c>
    </row>
    <row r="1178" spans="1:16" x14ac:dyDescent="0.35">
      <c r="A1178">
        <v>1169</v>
      </c>
      <c r="B1178" s="9">
        <f>IFERROR(VLOOKUP($A1178,'Raw - F'!$B:$R,2,FALSE),"")</f>
        <v>44366</v>
      </c>
      <c r="C1178" s="2" t="str">
        <f>IFERROR(VLOOKUP($A1178,'Raw - F'!$B:$R,3,FALSE),"")</f>
        <v>LINGFIELD PARK</v>
      </c>
      <c r="D1178" s="2" t="str">
        <f>IFERROR(VLOOKUP($A1178,'Raw - F'!$B:$R,6,FALSE),"")</f>
        <v>Hcap</v>
      </c>
      <c r="E1178" s="2" t="str">
        <f>SUBSTITUTE(IFERROR(VLOOKUP($A1178,'Raw - F'!$B:$O,9,FALSE),""),"0","")</f>
        <v>3yo+</v>
      </c>
      <c r="F1178" s="2" t="str">
        <f>SUBSTITUTE(IFERROR(VLOOKUP($A1178,'Raw - F'!$B:$O,7,FALSE),""),"0","")</f>
        <v>Open</v>
      </c>
      <c r="G1178" s="2">
        <f>IFERROR(IF(VLOOKUP($A1178,'Raw - F'!$B:$O,11,FALSE)&gt;1,VLOOKUP($A1178,'Raw - F'!$B:$O,11,FALSE),IF(VLOOKUP($A1178,'Raw - F'!$B:$M,12,FALSE)&lt;&gt;"",VLOOKUP($A1178,'Raw - F'!$B:$M,12,FALSE),"")),"")</f>
        <v>5</v>
      </c>
      <c r="H1178" s="4" t="str">
        <f>IFERROR(VLOOKUP($A1178,'Raw - F'!$B:$O,13,FALSE),"")</f>
        <v>51-70</v>
      </c>
      <c r="I1178" s="2" t="str">
        <f>IFERROR(VLOOKUP($A1178,'Raw - F'!$B:$O,10,FALSE),"")</f>
        <v>A</v>
      </c>
      <c r="J1178" s="2" t="str">
        <f>IFERROR(VLOOKUP($A1178,'Raw - F'!$B:$P,15,FALSE),"")</f>
        <v>1m 2f</v>
      </c>
      <c r="K1178" s="16" t="str">
        <f>SUBSTITUTE(IFERROR(VLOOKUP($A1178,'Raw - F'!$B:$X,23,FALSE),""),0,"")</f>
        <v xml:space="preserve"> </v>
      </c>
      <c r="L1178" s="22" t="str">
        <f>IF(VLOOKUP($A1178,'Raw - F'!$B:$AA,24,FALSE)="","",VLOOKUP($A1178,'Raw - F'!$B:$AA,24,FALSE))</f>
        <v/>
      </c>
      <c r="M1178" s="16" t="str">
        <f>SUBSTITUTE(IFERROR(VLOOKUP($A1178,'Raw - F'!$B:$X,22,FALSE),""),0,"")</f>
        <v xml:space="preserve"> </v>
      </c>
      <c r="N1178" s="16" t="str">
        <f>SUBSTITUTE(IFERROR(VLOOKUP($A1178,'Raw - F'!$B:$X,8,FALSE),""),0,"")</f>
        <v/>
      </c>
      <c r="O1178" s="16" t="str">
        <f>SUBSTITUTE(IFERROR(VLOOKUP($A1178,'Raw - F'!$B:$AA,25,FALSE),""),0,"")</f>
        <v/>
      </c>
      <c r="P1178" s="16" t="str">
        <f>SUBSTITUTE(IFERROR(VLOOKUP($A1178,'Raw - F'!$B:$AA,21,FALSE),""),0,"")</f>
        <v/>
      </c>
    </row>
    <row r="1179" spans="1:16" x14ac:dyDescent="0.35">
      <c r="A1179">
        <v>1170</v>
      </c>
      <c r="B1179" s="9">
        <f>IFERROR(VLOOKUP($A1179,'Raw - F'!$B:$R,2,FALSE),"")</f>
        <v>44366</v>
      </c>
      <c r="C1179" s="2" t="str">
        <f>IFERROR(VLOOKUP($A1179,'Raw - F'!$B:$R,3,FALSE),"")</f>
        <v>LINGFIELD PARK</v>
      </c>
      <c r="D1179" s="2" t="str">
        <f>IFERROR(VLOOKUP($A1179,'Raw - F'!$B:$R,6,FALSE),"")</f>
        <v>WFA</v>
      </c>
      <c r="E1179" s="2" t="str">
        <f>SUBSTITUTE(IFERROR(VLOOKUP($A1179,'Raw - F'!$B:$O,9,FALSE),""),"0","")</f>
        <v>3yo+</v>
      </c>
      <c r="F1179" s="2" t="str">
        <f>SUBSTITUTE(IFERROR(VLOOKUP($A1179,'Raw - F'!$B:$O,7,FALSE),""),"0","")</f>
        <v>Nov</v>
      </c>
      <c r="G1179" s="2">
        <f>IFERROR(IF(VLOOKUP($A1179,'Raw - F'!$B:$O,11,FALSE)&gt;1,VLOOKUP($A1179,'Raw - F'!$B:$O,11,FALSE),IF(VLOOKUP($A1179,'Raw - F'!$B:$M,12,FALSE)&lt;&gt;"",VLOOKUP($A1179,'Raw - F'!$B:$M,12,FALSE),"")),"")</f>
        <v>5</v>
      </c>
      <c r="H1179" s="4" t="str">
        <f>IFERROR(VLOOKUP($A1179,'Raw - F'!$B:$O,13,FALSE),"")</f>
        <v>Open</v>
      </c>
      <c r="I1179" s="2" t="str">
        <f>IFERROR(VLOOKUP($A1179,'Raw - F'!$B:$O,10,FALSE),"")</f>
        <v>A</v>
      </c>
      <c r="J1179" s="2" t="str">
        <f>IFERROR(VLOOKUP($A1179,'Raw - F'!$B:$P,15,FALSE),"")</f>
        <v>6f</v>
      </c>
      <c r="K1179" s="16" t="str">
        <f>SUBSTITUTE(IFERROR(VLOOKUP($A1179,'Raw - F'!$B:$X,23,FALSE),""),0,"")</f>
        <v xml:space="preserve"> </v>
      </c>
      <c r="L1179" s="22" t="str">
        <f>IF(VLOOKUP($A1179,'Raw - F'!$B:$AA,24,FALSE)="","",VLOOKUP($A1179,'Raw - F'!$B:$AA,24,FALSE))</f>
        <v/>
      </c>
      <c r="M1179" s="16" t="str">
        <f>SUBSTITUTE(IFERROR(VLOOKUP($A1179,'Raw - F'!$B:$X,22,FALSE),""),0,"")</f>
        <v xml:space="preserve"> </v>
      </c>
      <c r="N1179" s="16" t="str">
        <f>SUBSTITUTE(IFERROR(VLOOKUP($A1179,'Raw - F'!$B:$X,8,FALSE),""),0,"")</f>
        <v/>
      </c>
      <c r="O1179" s="16" t="str">
        <f>SUBSTITUTE(IFERROR(VLOOKUP($A1179,'Raw - F'!$B:$AA,25,FALSE),""),0,"")</f>
        <v/>
      </c>
      <c r="P1179" s="16" t="str">
        <f>SUBSTITUTE(IFERROR(VLOOKUP($A1179,'Raw - F'!$B:$AA,21,FALSE),""),0,"")</f>
        <v/>
      </c>
    </row>
    <row r="1180" spans="1:16" x14ac:dyDescent="0.35">
      <c r="A1180">
        <v>1171</v>
      </c>
      <c r="B1180" s="9">
        <f>IFERROR(VLOOKUP($A1180,'Raw - F'!$B:$R,2,FALSE),"")</f>
        <v>44366</v>
      </c>
      <c r="C1180" s="2" t="str">
        <f>IFERROR(VLOOKUP($A1180,'Raw - F'!$B:$R,3,FALSE),"")</f>
        <v>LINGFIELD PARK</v>
      </c>
      <c r="D1180" s="2" t="str">
        <f>IFERROR(VLOOKUP($A1180,'Raw - F'!$B:$R,6,FALSE),"")</f>
        <v>Hcap</v>
      </c>
      <c r="E1180" s="2" t="str">
        <f>SUBSTITUTE(IFERROR(VLOOKUP($A1180,'Raw - F'!$B:$O,9,FALSE),""),"0","")</f>
        <v>4yo+</v>
      </c>
      <c r="F1180" s="2" t="str">
        <f>SUBSTITUTE(IFERROR(VLOOKUP($A1180,'Raw - F'!$B:$O,7,FALSE),""),"0","")</f>
        <v>Open</v>
      </c>
      <c r="G1180" s="2">
        <f>IFERROR(IF(VLOOKUP($A1180,'Raw - F'!$B:$O,11,FALSE)&gt;1,VLOOKUP($A1180,'Raw - F'!$B:$O,11,FALSE),IF(VLOOKUP($A1180,'Raw - F'!$B:$M,12,FALSE)&lt;&gt;"",VLOOKUP($A1180,'Raw - F'!$B:$M,12,FALSE),"")),"")</f>
        <v>5</v>
      </c>
      <c r="H1180" s="4" t="str">
        <f>IFERROR(VLOOKUP($A1180,'Raw - F'!$B:$O,13,FALSE),"")</f>
        <v>56-75</v>
      </c>
      <c r="I1180" s="2" t="str">
        <f>IFERROR(VLOOKUP($A1180,'Raw - F'!$B:$O,10,FALSE),"")</f>
        <v>A</v>
      </c>
      <c r="J1180" s="2" t="str">
        <f>IFERROR(VLOOKUP($A1180,'Raw - F'!$B:$P,15,FALSE),"")</f>
        <v>1m 4f</v>
      </c>
      <c r="K1180" s="16" t="str">
        <f>SUBSTITUTE(IFERROR(VLOOKUP($A1180,'Raw - F'!$B:$X,23,FALSE),""),0,"")</f>
        <v xml:space="preserve"> </v>
      </c>
      <c r="L1180" s="22" t="str">
        <f>IF(VLOOKUP($A1180,'Raw - F'!$B:$AA,24,FALSE)="","",VLOOKUP($A1180,'Raw - F'!$B:$AA,24,FALSE))</f>
        <v/>
      </c>
      <c r="M1180" s="16" t="str">
        <f>SUBSTITUTE(IFERROR(VLOOKUP($A1180,'Raw - F'!$B:$X,22,FALSE),""),0,"")</f>
        <v xml:space="preserve"> </v>
      </c>
      <c r="N1180" s="16" t="str">
        <f>SUBSTITUTE(IFERROR(VLOOKUP($A1180,'Raw - F'!$B:$X,8,FALSE),""),0,"")</f>
        <v/>
      </c>
      <c r="O1180" s="16" t="str">
        <f>SUBSTITUTE(IFERROR(VLOOKUP($A1180,'Raw - F'!$B:$AA,25,FALSE),""),0,"")</f>
        <v/>
      </c>
      <c r="P1180" s="16" t="str">
        <f>SUBSTITUTE(IFERROR(VLOOKUP($A1180,'Raw - F'!$B:$AA,21,FALSE),""),0,"")</f>
        <v/>
      </c>
    </row>
    <row r="1181" spans="1:16" x14ac:dyDescent="0.35">
      <c r="A1181">
        <v>1172</v>
      </c>
      <c r="B1181" s="9">
        <f>IFERROR(VLOOKUP($A1181,'Raw - F'!$B:$R,2,FALSE),"")</f>
        <v>44366</v>
      </c>
      <c r="C1181" s="2" t="str">
        <f>IFERROR(VLOOKUP($A1181,'Raw - F'!$B:$R,3,FALSE),"")</f>
        <v>LINGFIELD PARK</v>
      </c>
      <c r="D1181" s="2" t="str">
        <f>IFERROR(VLOOKUP($A1181,'Raw - F'!$B:$R,6,FALSE),"")</f>
        <v>Hcap</v>
      </c>
      <c r="E1181" s="2" t="str">
        <f>SUBSTITUTE(IFERROR(VLOOKUP($A1181,'Raw - F'!$B:$O,9,FALSE),""),"0","")</f>
        <v>4yo+</v>
      </c>
      <c r="F1181" s="2" t="str">
        <f>SUBSTITUTE(IFERROR(VLOOKUP($A1181,'Raw - F'!$B:$O,7,FALSE),""),"0","")</f>
        <v>Open</v>
      </c>
      <c r="G1181" s="2">
        <f>IFERROR(IF(VLOOKUP($A1181,'Raw - F'!$B:$O,11,FALSE)&gt;1,VLOOKUP($A1181,'Raw - F'!$B:$O,11,FALSE),IF(VLOOKUP($A1181,'Raw - F'!$B:$M,12,FALSE)&lt;&gt;"",VLOOKUP($A1181,'Raw - F'!$B:$M,12,FALSE),"")),"")</f>
        <v>6</v>
      </c>
      <c r="H1181" s="4" t="str">
        <f>IFERROR(VLOOKUP($A1181,'Raw - F'!$B:$O,13,FALSE),"")</f>
        <v>46-60</v>
      </c>
      <c r="I1181" s="2" t="str">
        <f>IFERROR(VLOOKUP($A1181,'Raw - F'!$B:$O,10,FALSE),"")</f>
        <v>A</v>
      </c>
      <c r="J1181" s="2" t="str">
        <f>IFERROR(VLOOKUP($A1181,'Raw - F'!$B:$P,15,FALSE),"")</f>
        <v>7f</v>
      </c>
      <c r="K1181" s="16" t="str">
        <f>SUBSTITUTE(IFERROR(VLOOKUP($A1181,'Raw - F'!$B:$X,23,FALSE),""),0,"")</f>
        <v xml:space="preserve"> </v>
      </c>
      <c r="L1181" s="22" t="str">
        <f>IF(VLOOKUP($A1181,'Raw - F'!$B:$AA,24,FALSE)="","",VLOOKUP($A1181,'Raw - F'!$B:$AA,24,FALSE))</f>
        <v/>
      </c>
      <c r="M1181" s="16" t="str">
        <f>SUBSTITUTE(IFERROR(VLOOKUP($A1181,'Raw - F'!$B:$X,22,FALSE),""),0,"")</f>
        <v xml:space="preserve"> </v>
      </c>
      <c r="N1181" s="16" t="str">
        <f>SUBSTITUTE(IFERROR(VLOOKUP($A1181,'Raw - F'!$B:$X,8,FALSE),""),0,"")</f>
        <v/>
      </c>
      <c r="O1181" s="16" t="str">
        <f>SUBSTITUTE(IFERROR(VLOOKUP($A1181,'Raw - F'!$B:$AA,25,FALSE),""),0,"")</f>
        <v/>
      </c>
      <c r="P1181" s="16" t="str">
        <f>SUBSTITUTE(IFERROR(VLOOKUP($A1181,'Raw - F'!$B:$AA,21,FALSE),""),0,"")</f>
        <v/>
      </c>
    </row>
    <row r="1182" spans="1:16" x14ac:dyDescent="0.35">
      <c r="A1182">
        <v>1173</v>
      </c>
      <c r="B1182" s="9">
        <f>IFERROR(VLOOKUP($A1182,'Raw - F'!$B:$R,2,FALSE),"")</f>
        <v>44366</v>
      </c>
      <c r="C1182" s="2" t="str">
        <f>IFERROR(VLOOKUP($A1182,'Raw - F'!$B:$R,3,FALSE),"")</f>
        <v>LINGFIELD PARK</v>
      </c>
      <c r="D1182" s="2" t="str">
        <f>IFERROR(VLOOKUP($A1182,'Raw - F'!$B:$R,6,FALSE),"")</f>
        <v>Hcap</v>
      </c>
      <c r="E1182" s="2" t="str">
        <f>SUBSTITUTE(IFERROR(VLOOKUP($A1182,'Raw - F'!$B:$O,9,FALSE),""),"0","")</f>
        <v>3yo+</v>
      </c>
      <c r="F1182" s="2" t="str">
        <f>SUBSTITUTE(IFERROR(VLOOKUP($A1182,'Raw - F'!$B:$O,7,FALSE),""),"0","")</f>
        <v>Open</v>
      </c>
      <c r="G1182" s="2">
        <f>IFERROR(IF(VLOOKUP($A1182,'Raw - F'!$B:$O,11,FALSE)&gt;1,VLOOKUP($A1182,'Raw - F'!$B:$O,11,FALSE),IF(VLOOKUP($A1182,'Raw - F'!$B:$M,12,FALSE)&lt;&gt;"",VLOOKUP($A1182,'Raw - F'!$B:$M,12,FALSE),"")),"")</f>
        <v>6</v>
      </c>
      <c r="H1182" s="4" t="str">
        <f>IFERROR(VLOOKUP($A1182,'Raw - F'!$B:$O,13,FALSE),"")</f>
        <v>46-55</v>
      </c>
      <c r="I1182" s="2" t="str">
        <f>IFERROR(VLOOKUP($A1182,'Raw - F'!$B:$O,10,FALSE),"")</f>
        <v>A</v>
      </c>
      <c r="J1182" s="2" t="str">
        <f>IFERROR(VLOOKUP($A1182,'Raw - F'!$B:$P,15,FALSE),"")</f>
        <v>1m 4f</v>
      </c>
      <c r="K1182" s="16" t="str">
        <f>SUBSTITUTE(IFERROR(VLOOKUP($A1182,'Raw - F'!$B:$X,23,FALSE),""),0,"")</f>
        <v xml:space="preserve"> </v>
      </c>
      <c r="L1182" s="22" t="str">
        <f>IF(VLOOKUP($A1182,'Raw - F'!$B:$AA,24,FALSE)="","",VLOOKUP($A1182,'Raw - F'!$B:$AA,24,FALSE))</f>
        <v/>
      </c>
      <c r="M1182" s="16" t="str">
        <f>SUBSTITUTE(IFERROR(VLOOKUP($A1182,'Raw - F'!$B:$X,22,FALSE),""),0,"")</f>
        <v xml:space="preserve"> </v>
      </c>
      <c r="N1182" s="16" t="str">
        <f>SUBSTITUTE(IFERROR(VLOOKUP($A1182,'Raw - F'!$B:$X,8,FALSE),""),0,"")</f>
        <v/>
      </c>
      <c r="O1182" s="16" t="str">
        <f>SUBSTITUTE(IFERROR(VLOOKUP($A1182,'Raw - F'!$B:$AA,25,FALSE),""),0,"")</f>
        <v/>
      </c>
      <c r="P1182" s="16" t="str">
        <f>SUBSTITUTE(IFERROR(VLOOKUP($A1182,'Raw - F'!$B:$AA,21,FALSE),""),0,"")</f>
        <v/>
      </c>
    </row>
    <row r="1183" spans="1:16" x14ac:dyDescent="0.35">
      <c r="A1183">
        <v>1174</v>
      </c>
      <c r="B1183" s="9">
        <f>IFERROR(VLOOKUP($A1183,'Raw - F'!$B:$R,2,FALSE),"")</f>
        <v>44366</v>
      </c>
      <c r="C1183" s="2" t="str">
        <f>IFERROR(VLOOKUP($A1183,'Raw - F'!$B:$R,3,FALSE),"")</f>
        <v>LINGFIELD PARK</v>
      </c>
      <c r="D1183" s="2" t="str">
        <f>IFERROR(VLOOKUP($A1183,'Raw - F'!$B:$R,6,FALSE),"")</f>
        <v>WFA</v>
      </c>
      <c r="E1183" s="2" t="str">
        <f>SUBSTITUTE(IFERROR(VLOOKUP($A1183,'Raw - F'!$B:$O,9,FALSE),""),"0","")</f>
        <v>2yo</v>
      </c>
      <c r="F1183" s="2" t="str">
        <f>SUBSTITUTE(IFERROR(VLOOKUP($A1183,'Raw - F'!$B:$O,7,FALSE),""),"0","")</f>
        <v>Mdn</v>
      </c>
      <c r="G1183" s="2">
        <f>IFERROR(IF(VLOOKUP($A1183,'Raw - F'!$B:$O,11,FALSE)&gt;1,VLOOKUP($A1183,'Raw - F'!$B:$O,11,FALSE),IF(VLOOKUP($A1183,'Raw - F'!$B:$M,12,FALSE)&lt;&gt;"",VLOOKUP($A1183,'Raw - F'!$B:$M,12,FALSE),"")),"")</f>
        <v>5</v>
      </c>
      <c r="H1183" s="4" t="str">
        <f>IFERROR(VLOOKUP($A1183,'Raw - F'!$B:$O,13,FALSE),"")</f>
        <v>Open</v>
      </c>
      <c r="I1183" s="2" t="str">
        <f>IFERROR(VLOOKUP($A1183,'Raw - F'!$B:$O,10,FALSE),"")</f>
        <v>A</v>
      </c>
      <c r="J1183" s="2" t="str">
        <f>IFERROR(VLOOKUP($A1183,'Raw - F'!$B:$P,15,FALSE),"")</f>
        <v>7f</v>
      </c>
      <c r="K1183" s="16" t="str">
        <f>SUBSTITUTE(IFERROR(VLOOKUP($A1183,'Raw - F'!$B:$X,23,FALSE),""),0,"")</f>
        <v>Rest.</v>
      </c>
      <c r="L1183" s="22" t="str">
        <f>IF(VLOOKUP($A1183,'Raw - F'!$B:$AA,24,FALSE)="","",VLOOKUP($A1183,'Raw - F'!$B:$AA,24,FALSE))</f>
        <v>C</v>
      </c>
      <c r="M1183" s="16" t="str">
        <f>SUBSTITUTE(IFERROR(VLOOKUP($A1183,'Raw - F'!$B:$X,22,FALSE),""),0,"")</f>
        <v xml:space="preserve"> </v>
      </c>
      <c r="N1183" s="16" t="str">
        <f>SUBSTITUTE(IFERROR(VLOOKUP($A1183,'Raw - F'!$B:$X,8,FALSE),""),0,"")</f>
        <v/>
      </c>
      <c r="O1183" s="16" t="str">
        <f>SUBSTITUTE(IFERROR(VLOOKUP($A1183,'Raw - F'!$B:$AA,25,FALSE),""),0,"")</f>
        <v/>
      </c>
      <c r="P1183" s="16" t="str">
        <f>SUBSTITUTE(IFERROR(VLOOKUP($A1183,'Raw - F'!$B:$AA,21,FALSE),""),0,"")</f>
        <v/>
      </c>
    </row>
    <row r="1184" spans="1:16" x14ac:dyDescent="0.35">
      <c r="A1184">
        <v>1175</v>
      </c>
      <c r="B1184" s="9">
        <f>IFERROR(VLOOKUP($A1184,'Raw - F'!$B:$R,2,FALSE),"")</f>
        <v>44366</v>
      </c>
      <c r="C1184" s="2" t="str">
        <f>IFERROR(VLOOKUP($A1184,'Raw - F'!$B:$R,3,FALSE),"")</f>
        <v>NEWMARKET</v>
      </c>
      <c r="D1184" s="2" t="str">
        <f>IFERROR(VLOOKUP($A1184,'Raw - F'!$B:$R,6,FALSE),"")</f>
        <v>Hcap</v>
      </c>
      <c r="E1184" s="2" t="str">
        <f>SUBSTITUTE(IFERROR(VLOOKUP($A1184,'Raw - F'!$B:$O,9,FALSE),""),"0","")</f>
        <v>3yo</v>
      </c>
      <c r="F1184" s="2" t="str">
        <f>SUBSTITUTE(IFERROR(VLOOKUP($A1184,'Raw - F'!$B:$O,7,FALSE),""),"0","")</f>
        <v>Open</v>
      </c>
      <c r="G1184" s="2">
        <f>IFERROR(IF(VLOOKUP($A1184,'Raw - F'!$B:$O,11,FALSE)&gt;1,VLOOKUP($A1184,'Raw - F'!$B:$O,11,FALSE),IF(VLOOKUP($A1184,'Raw - F'!$B:$M,12,FALSE)&lt;&gt;"",VLOOKUP($A1184,'Raw - F'!$B:$M,12,FALSE),"")),"")</f>
        <v>2</v>
      </c>
      <c r="H1184" s="4" t="str">
        <f>IFERROR(VLOOKUP($A1184,'Raw - F'!$B:$O,13,FALSE),"")</f>
        <v>86-105</v>
      </c>
      <c r="I1184" s="2" t="str">
        <f>IFERROR(VLOOKUP($A1184,'Raw - F'!$B:$O,10,FALSE),"")</f>
        <v>A</v>
      </c>
      <c r="J1184" s="2" t="str">
        <f>IFERROR(VLOOKUP($A1184,'Raw - F'!$B:$P,15,FALSE),"")</f>
        <v>5f</v>
      </c>
      <c r="K1184" s="16" t="str">
        <f>SUBSTITUTE(IFERROR(VLOOKUP($A1184,'Raw - F'!$B:$X,23,FALSE),""),0,"")</f>
        <v xml:space="preserve"> </v>
      </c>
      <c r="L1184" s="22" t="str">
        <f>IF(VLOOKUP($A1184,'Raw - F'!$B:$AA,24,FALSE)="","",VLOOKUP($A1184,'Raw - F'!$B:$AA,24,FALSE))</f>
        <v/>
      </c>
      <c r="M1184" s="16" t="str">
        <f>SUBSTITUTE(IFERROR(VLOOKUP($A1184,'Raw - F'!$B:$X,22,FALSE),""),0,"")</f>
        <v xml:space="preserve"> </v>
      </c>
      <c r="N1184" s="16" t="str">
        <f>SUBSTITUTE(IFERROR(VLOOKUP($A1184,'Raw - F'!$B:$X,8,FALSE),""),0,"")</f>
        <v/>
      </c>
      <c r="O1184" s="16" t="str">
        <f>SUBSTITUTE(IFERROR(VLOOKUP($A1184,'Raw - F'!$B:$AA,25,FALSE),""),0,"")</f>
        <v/>
      </c>
      <c r="P1184" s="16" t="str">
        <f>SUBSTITUTE(IFERROR(VLOOKUP($A1184,'Raw - F'!$B:$AA,21,FALSE),""),0,"")</f>
        <v/>
      </c>
    </row>
    <row r="1185" spans="1:16" x14ac:dyDescent="0.35">
      <c r="A1185">
        <v>1176</v>
      </c>
      <c r="B1185" s="9">
        <f>IFERROR(VLOOKUP($A1185,'Raw - F'!$B:$R,2,FALSE),"")</f>
        <v>44366</v>
      </c>
      <c r="C1185" s="2" t="str">
        <f>IFERROR(VLOOKUP($A1185,'Raw - F'!$B:$R,3,FALSE),"")</f>
        <v>NEWMARKET</v>
      </c>
      <c r="D1185" s="2" t="str">
        <f>IFERROR(VLOOKUP($A1185,'Raw - F'!$B:$R,6,FALSE),"")</f>
        <v>Hcap</v>
      </c>
      <c r="E1185" s="2" t="str">
        <f>SUBSTITUTE(IFERROR(VLOOKUP($A1185,'Raw - F'!$B:$O,9,FALSE),""),"0","")</f>
        <v>3yo+</v>
      </c>
      <c r="F1185" s="2" t="str">
        <f>SUBSTITUTE(IFERROR(VLOOKUP($A1185,'Raw - F'!$B:$O,7,FALSE),""),"0","")</f>
        <v>Open</v>
      </c>
      <c r="G1185" s="2">
        <f>IFERROR(IF(VLOOKUP($A1185,'Raw - F'!$B:$O,11,FALSE)&gt;1,VLOOKUP($A1185,'Raw - F'!$B:$O,11,FALSE),IF(VLOOKUP($A1185,'Raw - F'!$B:$M,12,FALSE)&lt;&gt;"",VLOOKUP($A1185,'Raw - F'!$B:$M,12,FALSE),"")),"")</f>
        <v>4</v>
      </c>
      <c r="H1185" s="4" t="str">
        <f>IFERROR(VLOOKUP($A1185,'Raw - F'!$B:$O,13,FALSE),"")</f>
        <v>66-85</v>
      </c>
      <c r="I1185" s="2" t="str">
        <f>IFERROR(VLOOKUP($A1185,'Raw - F'!$B:$O,10,FALSE),"")</f>
        <v>A</v>
      </c>
      <c r="J1185" s="2" t="str">
        <f>IFERROR(VLOOKUP($A1185,'Raw - F'!$B:$P,15,FALSE),"")</f>
        <v>6f</v>
      </c>
      <c r="K1185" s="16" t="str">
        <f>SUBSTITUTE(IFERROR(VLOOKUP($A1185,'Raw - F'!$B:$X,23,FALSE),""),0,"")</f>
        <v xml:space="preserve"> </v>
      </c>
      <c r="L1185" s="22" t="str">
        <f>IF(VLOOKUP($A1185,'Raw - F'!$B:$AA,24,FALSE)="","",VLOOKUP($A1185,'Raw - F'!$B:$AA,24,FALSE))</f>
        <v/>
      </c>
      <c r="M1185" s="16" t="str">
        <f>SUBSTITUTE(IFERROR(VLOOKUP($A1185,'Raw - F'!$B:$X,22,FALSE),""),0,"")</f>
        <v xml:space="preserve"> </v>
      </c>
      <c r="N1185" s="16" t="str">
        <f>SUBSTITUTE(IFERROR(VLOOKUP($A1185,'Raw - F'!$B:$X,8,FALSE),""),0,"")</f>
        <v/>
      </c>
      <c r="O1185" s="16" t="str">
        <f>SUBSTITUTE(IFERROR(VLOOKUP($A1185,'Raw - F'!$B:$AA,25,FALSE),""),0,"")</f>
        <v/>
      </c>
      <c r="P1185" s="16" t="str">
        <f>SUBSTITUTE(IFERROR(VLOOKUP($A1185,'Raw - F'!$B:$AA,21,FALSE),""),0,"")</f>
        <v/>
      </c>
    </row>
    <row r="1186" spans="1:16" x14ac:dyDescent="0.35">
      <c r="A1186">
        <v>1177</v>
      </c>
      <c r="B1186" s="9">
        <f>IFERROR(VLOOKUP($A1186,'Raw - F'!$B:$R,2,FALSE),"")</f>
        <v>44366</v>
      </c>
      <c r="C1186" s="2" t="str">
        <f>IFERROR(VLOOKUP($A1186,'Raw - F'!$B:$R,3,FALSE),"")</f>
        <v>NEWMARKET</v>
      </c>
      <c r="D1186" s="2" t="str">
        <f>IFERROR(VLOOKUP($A1186,'Raw - F'!$B:$R,6,FALSE),"")</f>
        <v>Hcap</v>
      </c>
      <c r="E1186" s="2" t="str">
        <f>SUBSTITUTE(IFERROR(VLOOKUP($A1186,'Raw - F'!$B:$O,9,FALSE),""),"0","")</f>
        <v>3yo</v>
      </c>
      <c r="F1186" s="2" t="str">
        <f>SUBSTITUTE(IFERROR(VLOOKUP($A1186,'Raw - F'!$B:$O,7,FALSE),""),"0","")</f>
        <v>Open</v>
      </c>
      <c r="G1186" s="2">
        <f>IFERROR(IF(VLOOKUP($A1186,'Raw - F'!$B:$O,11,FALSE)&gt;1,VLOOKUP($A1186,'Raw - F'!$B:$O,11,FALSE),IF(VLOOKUP($A1186,'Raw - F'!$B:$M,12,FALSE)&lt;&gt;"",VLOOKUP($A1186,'Raw - F'!$B:$M,12,FALSE),"")),"")</f>
        <v>4</v>
      </c>
      <c r="H1186" s="4" t="str">
        <f>IFERROR(VLOOKUP($A1186,'Raw - F'!$B:$O,13,FALSE),"")</f>
        <v>61-80</v>
      </c>
      <c r="I1186" s="2" t="str">
        <f>IFERROR(VLOOKUP($A1186,'Raw - F'!$B:$O,10,FALSE),"")</f>
        <v>A</v>
      </c>
      <c r="J1186" s="2" t="str">
        <f>IFERROR(VLOOKUP($A1186,'Raw - F'!$B:$P,15,FALSE),"")</f>
        <v>7f</v>
      </c>
      <c r="K1186" s="16" t="str">
        <f>SUBSTITUTE(IFERROR(VLOOKUP($A1186,'Raw - F'!$B:$X,23,FALSE),""),0,"")</f>
        <v xml:space="preserve"> </v>
      </c>
      <c r="L1186" s="22" t="str">
        <f>IF(VLOOKUP($A1186,'Raw - F'!$B:$AA,24,FALSE)="","",VLOOKUP($A1186,'Raw - F'!$B:$AA,24,FALSE))</f>
        <v/>
      </c>
      <c r="M1186" s="16" t="str">
        <f>SUBSTITUTE(IFERROR(VLOOKUP($A1186,'Raw - F'!$B:$X,22,FALSE),""),0,"")</f>
        <v xml:space="preserve"> </v>
      </c>
      <c r="N1186" s="16" t="str">
        <f>SUBSTITUTE(IFERROR(VLOOKUP($A1186,'Raw - F'!$B:$X,8,FALSE),""),0,"")</f>
        <v/>
      </c>
      <c r="O1186" s="16" t="str">
        <f>SUBSTITUTE(IFERROR(VLOOKUP($A1186,'Raw - F'!$B:$AA,25,FALSE),""),0,"")</f>
        <v/>
      </c>
      <c r="P1186" s="16" t="str">
        <f>SUBSTITUTE(IFERROR(VLOOKUP($A1186,'Raw - F'!$B:$AA,21,FALSE),""),0,"")</f>
        <v/>
      </c>
    </row>
    <row r="1187" spans="1:16" x14ac:dyDescent="0.35">
      <c r="A1187">
        <v>1178</v>
      </c>
      <c r="B1187" s="9">
        <f>IFERROR(VLOOKUP($A1187,'Raw - F'!$B:$R,2,FALSE),"")</f>
        <v>44366</v>
      </c>
      <c r="C1187" s="2" t="str">
        <f>IFERROR(VLOOKUP($A1187,'Raw - F'!$B:$R,3,FALSE),"")</f>
        <v>NEWMARKET</v>
      </c>
      <c r="D1187" s="2" t="str">
        <f>IFERROR(VLOOKUP($A1187,'Raw - F'!$B:$R,6,FALSE),"")</f>
        <v>Hcap</v>
      </c>
      <c r="E1187" s="2" t="str">
        <f>SUBSTITUTE(IFERROR(VLOOKUP($A1187,'Raw - F'!$B:$O,9,FALSE),""),"0","")</f>
        <v>3yo</v>
      </c>
      <c r="F1187" s="2" t="str">
        <f>SUBSTITUTE(IFERROR(VLOOKUP($A1187,'Raw - F'!$B:$O,7,FALSE),""),"0","")</f>
        <v>Open</v>
      </c>
      <c r="G1187" s="2">
        <f>IFERROR(IF(VLOOKUP($A1187,'Raw - F'!$B:$O,11,FALSE)&gt;1,VLOOKUP($A1187,'Raw - F'!$B:$O,11,FALSE),IF(VLOOKUP($A1187,'Raw - F'!$B:$M,12,FALSE)&lt;&gt;"",VLOOKUP($A1187,'Raw - F'!$B:$M,12,FALSE),"")),"")</f>
        <v>5</v>
      </c>
      <c r="H1187" s="4" t="str">
        <f>IFERROR(VLOOKUP($A1187,'Raw - F'!$B:$O,13,FALSE),"")</f>
        <v>56-75</v>
      </c>
      <c r="I1187" s="2" t="str">
        <f>IFERROR(VLOOKUP($A1187,'Raw - F'!$B:$O,10,FALSE),"")</f>
        <v>F</v>
      </c>
      <c r="J1187" s="2" t="str">
        <f>IFERROR(VLOOKUP($A1187,'Raw - F'!$B:$P,15,FALSE),"")</f>
        <v>6f</v>
      </c>
      <c r="K1187" s="16" t="str">
        <f>SUBSTITUTE(IFERROR(VLOOKUP($A1187,'Raw - F'!$B:$X,23,FALSE),""),0,"")</f>
        <v xml:space="preserve"> </v>
      </c>
      <c r="L1187" s="22" t="str">
        <f>IF(VLOOKUP($A1187,'Raw - F'!$B:$AA,24,FALSE)="","",VLOOKUP($A1187,'Raw - F'!$B:$AA,24,FALSE))</f>
        <v/>
      </c>
      <c r="M1187" s="16" t="str">
        <f>SUBSTITUTE(IFERROR(VLOOKUP($A1187,'Raw - F'!$B:$X,22,FALSE),""),0,"")</f>
        <v xml:space="preserve"> </v>
      </c>
      <c r="N1187" s="16" t="str">
        <f>SUBSTITUTE(IFERROR(VLOOKUP($A1187,'Raw - F'!$B:$X,8,FALSE),""),0,"")</f>
        <v/>
      </c>
      <c r="O1187" s="16" t="str">
        <f>SUBSTITUTE(IFERROR(VLOOKUP($A1187,'Raw - F'!$B:$AA,25,FALSE),""),0,"")</f>
        <v/>
      </c>
      <c r="P1187" s="16" t="str">
        <f>SUBSTITUTE(IFERROR(VLOOKUP($A1187,'Raw - F'!$B:$AA,21,FALSE),""),0,"")</f>
        <v/>
      </c>
    </row>
    <row r="1188" spans="1:16" x14ac:dyDescent="0.35">
      <c r="A1188">
        <v>1179</v>
      </c>
      <c r="B1188" s="9">
        <f>IFERROR(VLOOKUP($A1188,'Raw - F'!$B:$R,2,FALSE),"")</f>
        <v>44366</v>
      </c>
      <c r="C1188" s="2" t="str">
        <f>IFERROR(VLOOKUP($A1188,'Raw - F'!$B:$R,3,FALSE),"")</f>
        <v>NEWMARKET</v>
      </c>
      <c r="D1188" s="2" t="str">
        <f>IFERROR(VLOOKUP($A1188,'Raw - F'!$B:$R,6,FALSE),"")</f>
        <v>Hcap</v>
      </c>
      <c r="E1188" s="2" t="str">
        <f>SUBSTITUTE(IFERROR(VLOOKUP($A1188,'Raw - F'!$B:$O,9,FALSE),""),"0","")</f>
        <v>4yo+</v>
      </c>
      <c r="F1188" s="2" t="str">
        <f>SUBSTITUTE(IFERROR(VLOOKUP($A1188,'Raw - F'!$B:$O,7,FALSE),""),"0","")</f>
        <v>Open</v>
      </c>
      <c r="G1188" s="2">
        <f>IFERROR(IF(VLOOKUP($A1188,'Raw - F'!$B:$O,11,FALSE)&gt;1,VLOOKUP($A1188,'Raw - F'!$B:$O,11,FALSE),IF(VLOOKUP($A1188,'Raw - F'!$B:$M,12,FALSE)&lt;&gt;"",VLOOKUP($A1188,'Raw - F'!$B:$M,12,FALSE),"")),"")</f>
        <v>4</v>
      </c>
      <c r="H1188" s="4" t="str">
        <f>IFERROR(VLOOKUP($A1188,'Raw - F'!$B:$O,13,FALSE),"")</f>
        <v>66-85</v>
      </c>
      <c r="I1188" s="2" t="str">
        <f>IFERROR(VLOOKUP($A1188,'Raw - F'!$B:$O,10,FALSE),"")</f>
        <v>A</v>
      </c>
      <c r="J1188" s="2" t="str">
        <f>IFERROR(VLOOKUP($A1188,'Raw - F'!$B:$P,15,FALSE),"")</f>
        <v>1m 6f</v>
      </c>
      <c r="K1188" s="16" t="str">
        <f>SUBSTITUTE(IFERROR(VLOOKUP($A1188,'Raw - F'!$B:$X,23,FALSE),""),0,"")</f>
        <v xml:space="preserve"> </v>
      </c>
      <c r="L1188" s="22" t="str">
        <f>IF(VLOOKUP($A1188,'Raw - F'!$B:$AA,24,FALSE)="","",VLOOKUP($A1188,'Raw - F'!$B:$AA,24,FALSE))</f>
        <v/>
      </c>
      <c r="M1188" s="16" t="str">
        <f>SUBSTITUTE(IFERROR(VLOOKUP($A1188,'Raw - F'!$B:$X,22,FALSE),""),0,"")</f>
        <v xml:space="preserve"> </v>
      </c>
      <c r="N1188" s="16" t="str">
        <f>SUBSTITUTE(IFERROR(VLOOKUP($A1188,'Raw - F'!$B:$X,8,FALSE),""),0,"")</f>
        <v/>
      </c>
      <c r="O1188" s="16" t="str">
        <f>SUBSTITUTE(IFERROR(VLOOKUP($A1188,'Raw - F'!$B:$AA,25,FALSE),""),0,"")</f>
        <v/>
      </c>
      <c r="P1188" s="16" t="str">
        <f>SUBSTITUTE(IFERROR(VLOOKUP($A1188,'Raw - F'!$B:$AA,21,FALSE),""),0,"")</f>
        <v/>
      </c>
    </row>
    <row r="1189" spans="1:16" x14ac:dyDescent="0.35">
      <c r="A1189">
        <v>1180</v>
      </c>
      <c r="B1189" s="9">
        <f>IFERROR(VLOOKUP($A1189,'Raw - F'!$B:$R,2,FALSE),"")</f>
        <v>44366</v>
      </c>
      <c r="C1189" s="2" t="str">
        <f>IFERROR(VLOOKUP($A1189,'Raw - F'!$B:$R,3,FALSE),"")</f>
        <v>NEWMARKET</v>
      </c>
      <c r="D1189" s="2" t="str">
        <f>IFERROR(VLOOKUP($A1189,'Raw - F'!$B:$R,6,FALSE),"")</f>
        <v>WFA</v>
      </c>
      <c r="E1189" s="2" t="str">
        <f>SUBSTITUTE(IFERROR(VLOOKUP($A1189,'Raw - F'!$B:$O,9,FALSE),""),"0","")</f>
        <v>3yo</v>
      </c>
      <c r="F1189" s="2" t="str">
        <f>SUBSTITUTE(IFERROR(VLOOKUP($A1189,'Raw - F'!$B:$O,7,FALSE),""),"0","")</f>
        <v>Nov</v>
      </c>
      <c r="G1189" s="2">
        <f>IFERROR(IF(VLOOKUP($A1189,'Raw - F'!$B:$O,11,FALSE)&gt;1,VLOOKUP($A1189,'Raw - F'!$B:$O,11,FALSE),IF(VLOOKUP($A1189,'Raw - F'!$B:$M,12,FALSE)&lt;&gt;"",VLOOKUP($A1189,'Raw - F'!$B:$M,12,FALSE),"")),"")</f>
        <v>4</v>
      </c>
      <c r="H1189" s="4" t="str">
        <f>IFERROR(VLOOKUP($A1189,'Raw - F'!$B:$O,13,FALSE),"")</f>
        <v>Open</v>
      </c>
      <c r="I1189" s="2" t="str">
        <f>IFERROR(VLOOKUP($A1189,'Raw - F'!$B:$O,10,FALSE),"")</f>
        <v>A</v>
      </c>
      <c r="J1189" s="2" t="str">
        <f>IFERROR(VLOOKUP($A1189,'Raw - F'!$B:$P,15,FALSE),"")</f>
        <v>1m</v>
      </c>
      <c r="K1189" s="16" t="str">
        <f>SUBSTITUTE(IFERROR(VLOOKUP($A1189,'Raw - F'!$B:$X,23,FALSE),""),0,"")</f>
        <v xml:space="preserve"> </v>
      </c>
      <c r="L1189" s="22" t="str">
        <f>IF(VLOOKUP($A1189,'Raw - F'!$B:$AA,24,FALSE)="","",VLOOKUP($A1189,'Raw - F'!$B:$AA,24,FALSE))</f>
        <v/>
      </c>
      <c r="M1189" s="16" t="str">
        <f>SUBSTITUTE(IFERROR(VLOOKUP($A1189,'Raw - F'!$B:$X,22,FALSE),""),0,"")</f>
        <v xml:space="preserve"> </v>
      </c>
      <c r="N1189" s="16" t="str">
        <f>SUBSTITUTE(IFERROR(VLOOKUP($A1189,'Raw - F'!$B:$X,8,FALSE),""),0,"")</f>
        <v/>
      </c>
      <c r="O1189" s="16" t="str">
        <f>SUBSTITUTE(IFERROR(VLOOKUP($A1189,'Raw - F'!$B:$AA,25,FALSE),""),0,"")</f>
        <v>EBF</v>
      </c>
      <c r="P1189" s="16" t="str">
        <f>SUBSTITUTE(IFERROR(VLOOKUP($A1189,'Raw - F'!$B:$AA,21,FALSE),""),0,"")</f>
        <v/>
      </c>
    </row>
    <row r="1190" spans="1:16" x14ac:dyDescent="0.35">
      <c r="A1190">
        <v>1181</v>
      </c>
      <c r="B1190" s="9">
        <f>IFERROR(VLOOKUP($A1190,'Raw - F'!$B:$R,2,FALSE),"")</f>
        <v>44366</v>
      </c>
      <c r="C1190" s="2" t="str">
        <f>IFERROR(VLOOKUP($A1190,'Raw - F'!$B:$R,3,FALSE),"")</f>
        <v>NEWMARKET</v>
      </c>
      <c r="D1190" s="2" t="str">
        <f>IFERROR(VLOOKUP($A1190,'Raw - F'!$B:$R,6,FALSE),"")</f>
        <v>WFA</v>
      </c>
      <c r="E1190" s="2" t="str">
        <f>SUBSTITUTE(IFERROR(VLOOKUP($A1190,'Raw - F'!$B:$O,9,FALSE),""),"0","")</f>
        <v>2yo</v>
      </c>
      <c r="F1190" s="2" t="str">
        <f>SUBSTITUTE(IFERROR(VLOOKUP($A1190,'Raw - F'!$B:$O,7,FALSE),""),"0","")</f>
        <v>Nov</v>
      </c>
      <c r="G1190" s="2">
        <f>IFERROR(IF(VLOOKUP($A1190,'Raw - F'!$B:$O,11,FALSE)&gt;1,VLOOKUP($A1190,'Raw - F'!$B:$O,11,FALSE),IF(VLOOKUP($A1190,'Raw - F'!$B:$M,12,FALSE)&lt;&gt;"",VLOOKUP($A1190,'Raw - F'!$B:$M,12,FALSE),"")),"")</f>
        <v>4</v>
      </c>
      <c r="H1190" s="4" t="str">
        <f>IFERROR(VLOOKUP($A1190,'Raw - F'!$B:$O,13,FALSE),"")</f>
        <v>Open</v>
      </c>
      <c r="I1190" s="2" t="str">
        <f>IFERROR(VLOOKUP($A1190,'Raw - F'!$B:$O,10,FALSE),"")</f>
        <v>A</v>
      </c>
      <c r="J1190" s="2" t="str">
        <f>IFERROR(VLOOKUP($A1190,'Raw - F'!$B:$P,15,FALSE),"")</f>
        <v>7f</v>
      </c>
      <c r="K1190" s="16" t="str">
        <f>SUBSTITUTE(IFERROR(VLOOKUP($A1190,'Raw - F'!$B:$X,23,FALSE),""),0,"")</f>
        <v xml:space="preserve"> </v>
      </c>
      <c r="L1190" s="22" t="str">
        <f>IF(VLOOKUP($A1190,'Raw - F'!$B:$AA,24,FALSE)="","",VLOOKUP($A1190,'Raw - F'!$B:$AA,24,FALSE))</f>
        <v/>
      </c>
      <c r="M1190" s="16" t="str">
        <f>SUBSTITUTE(IFERROR(VLOOKUP($A1190,'Raw - F'!$B:$X,22,FALSE),""),0,"")</f>
        <v xml:space="preserve"> </v>
      </c>
      <c r="N1190" s="16" t="str">
        <f>SUBSTITUTE(IFERROR(VLOOKUP($A1190,'Raw - F'!$B:$X,8,FALSE),""),0,"")</f>
        <v/>
      </c>
      <c r="O1190" s="16" t="str">
        <f>SUBSTITUTE(IFERROR(VLOOKUP($A1190,'Raw - F'!$B:$AA,25,FALSE),""),0,"")</f>
        <v>EBF</v>
      </c>
      <c r="P1190" s="16" t="str">
        <f>SUBSTITUTE(IFERROR(VLOOKUP($A1190,'Raw - F'!$B:$AA,21,FALSE),""),0,"")</f>
        <v/>
      </c>
    </row>
    <row r="1191" spans="1:16" x14ac:dyDescent="0.35">
      <c r="A1191">
        <v>1182</v>
      </c>
      <c r="B1191" s="9">
        <f>IFERROR(VLOOKUP($A1191,'Raw - F'!$B:$R,2,FALSE),"")</f>
        <v>44366</v>
      </c>
      <c r="C1191" s="2" t="str">
        <f>IFERROR(VLOOKUP($A1191,'Raw - F'!$B:$R,3,FALSE),"")</f>
        <v>REDCAR</v>
      </c>
      <c r="D1191" s="2" t="str">
        <f>IFERROR(VLOOKUP($A1191,'Raw - F'!$B:$R,6,FALSE),"")</f>
        <v>Hcap</v>
      </c>
      <c r="E1191" s="2" t="str">
        <f>SUBSTITUTE(IFERROR(VLOOKUP($A1191,'Raw - F'!$B:$O,9,FALSE),""),"0","")</f>
        <v>4yo+</v>
      </c>
      <c r="F1191" s="2" t="str">
        <f>SUBSTITUTE(IFERROR(VLOOKUP($A1191,'Raw - F'!$B:$O,7,FALSE),""),"0","")</f>
        <v>Open</v>
      </c>
      <c r="G1191" s="2">
        <f>IFERROR(IF(VLOOKUP($A1191,'Raw - F'!$B:$O,11,FALSE)&gt;1,VLOOKUP($A1191,'Raw - F'!$B:$O,11,FALSE),IF(VLOOKUP($A1191,'Raw - F'!$B:$M,12,FALSE)&lt;&gt;"",VLOOKUP($A1191,'Raw - F'!$B:$M,12,FALSE),"")),"")</f>
        <v>3</v>
      </c>
      <c r="H1191" s="4" t="str">
        <f>IFERROR(VLOOKUP($A1191,'Raw - F'!$B:$O,13,FALSE),"")</f>
        <v>76-95</v>
      </c>
      <c r="I1191" s="2" t="str">
        <f>IFERROR(VLOOKUP($A1191,'Raw - F'!$B:$O,10,FALSE),"")</f>
        <v>A</v>
      </c>
      <c r="J1191" s="2" t="str">
        <f>IFERROR(VLOOKUP($A1191,'Raw - F'!$B:$P,15,FALSE),"")</f>
        <v>7f</v>
      </c>
      <c r="K1191" s="16" t="str">
        <f>SUBSTITUTE(IFERROR(VLOOKUP($A1191,'Raw - F'!$B:$X,23,FALSE),""),0,"")</f>
        <v xml:space="preserve"> </v>
      </c>
      <c r="L1191" s="22" t="str">
        <f>IF(VLOOKUP($A1191,'Raw - F'!$B:$AA,24,FALSE)="","",VLOOKUP($A1191,'Raw - F'!$B:$AA,24,FALSE))</f>
        <v/>
      </c>
      <c r="M1191" s="16" t="str">
        <f>SUBSTITUTE(IFERROR(VLOOKUP($A1191,'Raw - F'!$B:$X,22,FALSE),""),0,"")</f>
        <v xml:space="preserve"> </v>
      </c>
      <c r="N1191" s="16" t="str">
        <f>SUBSTITUTE(IFERROR(VLOOKUP($A1191,'Raw - F'!$B:$X,8,FALSE),""),0,"")</f>
        <v/>
      </c>
      <c r="O1191" s="16" t="str">
        <f>SUBSTITUTE(IFERROR(VLOOKUP($A1191,'Raw - F'!$B:$AA,25,FALSE),""),0,"")</f>
        <v/>
      </c>
      <c r="P1191" s="16" t="str">
        <f>SUBSTITUTE(IFERROR(VLOOKUP($A1191,'Raw - F'!$B:$AA,21,FALSE),""),0,"")</f>
        <v/>
      </c>
    </row>
    <row r="1192" spans="1:16" x14ac:dyDescent="0.35">
      <c r="A1192">
        <v>1183</v>
      </c>
      <c r="B1192" s="9">
        <f>IFERROR(VLOOKUP($A1192,'Raw - F'!$B:$R,2,FALSE),"")</f>
        <v>44366</v>
      </c>
      <c r="C1192" s="2" t="str">
        <f>IFERROR(VLOOKUP($A1192,'Raw - F'!$B:$R,3,FALSE),"")</f>
        <v>REDCAR</v>
      </c>
      <c r="D1192" s="2" t="str">
        <f>IFERROR(VLOOKUP($A1192,'Raw - F'!$B:$R,6,FALSE),"")</f>
        <v>Hcap</v>
      </c>
      <c r="E1192" s="2" t="str">
        <f>SUBSTITUTE(IFERROR(VLOOKUP($A1192,'Raw - F'!$B:$O,9,FALSE),""),"0","")</f>
        <v>3yo</v>
      </c>
      <c r="F1192" s="2" t="str">
        <f>SUBSTITUTE(IFERROR(VLOOKUP($A1192,'Raw - F'!$B:$O,7,FALSE),""),"0","")</f>
        <v>Open</v>
      </c>
      <c r="G1192" s="2">
        <f>IFERROR(IF(VLOOKUP($A1192,'Raw - F'!$B:$O,11,FALSE)&gt;1,VLOOKUP($A1192,'Raw - F'!$B:$O,11,FALSE),IF(VLOOKUP($A1192,'Raw - F'!$B:$M,12,FALSE)&lt;&gt;"",VLOOKUP($A1192,'Raw - F'!$B:$M,12,FALSE),"")),"")</f>
        <v>4</v>
      </c>
      <c r="H1192" s="4" t="str">
        <f>IFERROR(VLOOKUP($A1192,'Raw - F'!$B:$O,13,FALSE),"")</f>
        <v>66-85</v>
      </c>
      <c r="I1192" s="2" t="str">
        <f>IFERROR(VLOOKUP($A1192,'Raw - F'!$B:$O,10,FALSE),"")</f>
        <v>A</v>
      </c>
      <c r="J1192" s="2" t="str">
        <f>IFERROR(VLOOKUP($A1192,'Raw - F'!$B:$P,15,FALSE),"")</f>
        <v>5f</v>
      </c>
      <c r="K1192" s="16" t="str">
        <f>SUBSTITUTE(IFERROR(VLOOKUP($A1192,'Raw - F'!$B:$X,23,FALSE),""),0,"")</f>
        <v xml:space="preserve"> </v>
      </c>
      <c r="L1192" s="22" t="str">
        <f>IF(VLOOKUP($A1192,'Raw - F'!$B:$AA,24,FALSE)="","",VLOOKUP($A1192,'Raw - F'!$B:$AA,24,FALSE))</f>
        <v/>
      </c>
      <c r="M1192" s="16" t="str">
        <f>SUBSTITUTE(IFERROR(VLOOKUP($A1192,'Raw - F'!$B:$X,22,FALSE),""),0,"")</f>
        <v xml:space="preserve"> </v>
      </c>
      <c r="N1192" s="16" t="str">
        <f>SUBSTITUTE(IFERROR(VLOOKUP($A1192,'Raw - F'!$B:$X,8,FALSE),""),0,"")</f>
        <v/>
      </c>
      <c r="O1192" s="16" t="str">
        <f>SUBSTITUTE(IFERROR(VLOOKUP($A1192,'Raw - F'!$B:$AA,25,FALSE),""),0,"")</f>
        <v/>
      </c>
      <c r="P1192" s="16" t="str">
        <f>SUBSTITUTE(IFERROR(VLOOKUP($A1192,'Raw - F'!$B:$AA,21,FALSE),""),0,"")</f>
        <v/>
      </c>
    </row>
    <row r="1193" spans="1:16" x14ac:dyDescent="0.35">
      <c r="A1193">
        <v>1184</v>
      </c>
      <c r="B1193" s="9">
        <f>IFERROR(VLOOKUP($A1193,'Raw - F'!$B:$R,2,FALSE),"")</f>
        <v>44366</v>
      </c>
      <c r="C1193" s="2" t="str">
        <f>IFERROR(VLOOKUP($A1193,'Raw - F'!$B:$R,3,FALSE),"")</f>
        <v>REDCAR</v>
      </c>
      <c r="D1193" s="2" t="str">
        <f>IFERROR(VLOOKUP($A1193,'Raw - F'!$B:$R,6,FALSE),"")</f>
        <v>WFA</v>
      </c>
      <c r="E1193" s="2" t="str">
        <f>SUBSTITUTE(IFERROR(VLOOKUP($A1193,'Raw - F'!$B:$O,9,FALSE),""),"0","")</f>
        <v>2yo</v>
      </c>
      <c r="F1193" s="2" t="str">
        <f>SUBSTITUTE(IFERROR(VLOOKUP($A1193,'Raw - F'!$B:$O,7,FALSE),""),"0","")</f>
        <v>Nov</v>
      </c>
      <c r="G1193" s="2">
        <f>IFERROR(IF(VLOOKUP($A1193,'Raw - F'!$B:$O,11,FALSE)&gt;1,VLOOKUP($A1193,'Raw - F'!$B:$O,11,FALSE),IF(VLOOKUP($A1193,'Raw - F'!$B:$M,12,FALSE)&lt;&gt;"",VLOOKUP($A1193,'Raw - F'!$B:$M,12,FALSE),"")),"")</f>
        <v>5</v>
      </c>
      <c r="H1193" s="4" t="str">
        <f>IFERROR(VLOOKUP($A1193,'Raw - F'!$B:$O,13,FALSE),"")</f>
        <v>Open</v>
      </c>
      <c r="I1193" s="2" t="str">
        <f>IFERROR(VLOOKUP($A1193,'Raw - F'!$B:$O,10,FALSE),"")</f>
        <v>A</v>
      </c>
      <c r="J1193" s="2" t="str">
        <f>IFERROR(VLOOKUP($A1193,'Raw - F'!$B:$P,15,FALSE),"")</f>
        <v>6f</v>
      </c>
      <c r="K1193" s="16" t="str">
        <f>SUBSTITUTE(IFERROR(VLOOKUP($A1193,'Raw - F'!$B:$X,23,FALSE),""),0,"")</f>
        <v xml:space="preserve"> </v>
      </c>
      <c r="L1193" s="22" t="str">
        <f>IF(VLOOKUP($A1193,'Raw - F'!$B:$AA,24,FALSE)="","",VLOOKUP($A1193,'Raw - F'!$B:$AA,24,FALSE))</f>
        <v/>
      </c>
      <c r="M1193" s="16" t="str">
        <f>SUBSTITUTE(IFERROR(VLOOKUP($A1193,'Raw - F'!$B:$X,22,FALSE),""),0,"")</f>
        <v xml:space="preserve"> </v>
      </c>
      <c r="N1193" s="16" t="str">
        <f>SUBSTITUTE(IFERROR(VLOOKUP($A1193,'Raw - F'!$B:$X,8,FALSE),""),0,"")</f>
        <v/>
      </c>
      <c r="O1193" s="16" t="str">
        <f>SUBSTITUTE(IFERROR(VLOOKUP($A1193,'Raw - F'!$B:$AA,25,FALSE),""),0,"")</f>
        <v>EBF</v>
      </c>
      <c r="P1193" s="16" t="str">
        <f>SUBSTITUTE(IFERROR(VLOOKUP($A1193,'Raw - F'!$B:$AA,21,FALSE),""),0,"")</f>
        <v/>
      </c>
    </row>
    <row r="1194" spans="1:16" x14ac:dyDescent="0.35">
      <c r="A1194">
        <v>1185</v>
      </c>
      <c r="B1194" s="9">
        <f>IFERROR(VLOOKUP($A1194,'Raw - F'!$B:$R,2,FALSE),"")</f>
        <v>44366</v>
      </c>
      <c r="C1194" s="2" t="str">
        <f>IFERROR(VLOOKUP($A1194,'Raw - F'!$B:$R,3,FALSE),"")</f>
        <v>REDCAR</v>
      </c>
      <c r="D1194" s="2" t="str">
        <f>IFERROR(VLOOKUP($A1194,'Raw - F'!$B:$R,6,FALSE),"")</f>
        <v>WFA</v>
      </c>
      <c r="E1194" s="2" t="str">
        <f>SUBSTITUTE(IFERROR(VLOOKUP($A1194,'Raw - F'!$B:$O,9,FALSE),""),"0","")</f>
        <v>3-5yo</v>
      </c>
      <c r="F1194" s="2" t="str">
        <f>SUBSTITUTE(IFERROR(VLOOKUP($A1194,'Raw - F'!$B:$O,7,FALSE),""),"0","")</f>
        <v>Nov</v>
      </c>
      <c r="G1194" s="2">
        <f>IFERROR(IF(VLOOKUP($A1194,'Raw - F'!$B:$O,11,FALSE)&gt;1,VLOOKUP($A1194,'Raw - F'!$B:$O,11,FALSE),IF(VLOOKUP($A1194,'Raw - F'!$B:$M,12,FALSE)&lt;&gt;"",VLOOKUP($A1194,'Raw - F'!$B:$M,12,FALSE),"")),"")</f>
        <v>5</v>
      </c>
      <c r="H1194" s="4" t="str">
        <f>IFERROR(VLOOKUP($A1194,'Raw - F'!$B:$O,13,FALSE),"")</f>
        <v>Open</v>
      </c>
      <c r="I1194" s="2" t="str">
        <f>IFERROR(VLOOKUP($A1194,'Raw - F'!$B:$O,10,FALSE),"")</f>
        <v>A</v>
      </c>
      <c r="J1194" s="2" t="str">
        <f>IFERROR(VLOOKUP($A1194,'Raw - F'!$B:$P,15,FALSE),"")</f>
        <v>6f</v>
      </c>
      <c r="K1194" s="16" t="str">
        <f>SUBSTITUTE(IFERROR(VLOOKUP($A1194,'Raw - F'!$B:$X,23,FALSE),""),0,"")</f>
        <v>Med.</v>
      </c>
      <c r="L1194" s="22">
        <f>IF(VLOOKUP($A1194,'Raw - F'!$B:$AA,24,FALSE)="","",VLOOKUP($A1194,'Raw - F'!$B:$AA,24,FALSE))</f>
        <v>20000</v>
      </c>
      <c r="M1194" s="16" t="str">
        <f>SUBSTITUTE(IFERROR(VLOOKUP($A1194,'Raw - F'!$B:$X,22,FALSE),""),0,"")</f>
        <v xml:space="preserve"> </v>
      </c>
      <c r="N1194" s="16" t="str">
        <f>SUBSTITUTE(IFERROR(VLOOKUP($A1194,'Raw - F'!$B:$X,8,FALSE),""),0,"")</f>
        <v/>
      </c>
      <c r="O1194" s="16" t="str">
        <f>SUBSTITUTE(IFERROR(VLOOKUP($A1194,'Raw - F'!$B:$AA,25,FALSE),""),0,"")</f>
        <v/>
      </c>
      <c r="P1194" s="16" t="str">
        <f>SUBSTITUTE(IFERROR(VLOOKUP($A1194,'Raw - F'!$B:$AA,21,FALSE),""),0,"")</f>
        <v/>
      </c>
    </row>
    <row r="1195" spans="1:16" x14ac:dyDescent="0.35">
      <c r="A1195">
        <v>1186</v>
      </c>
      <c r="B1195" s="9">
        <f>IFERROR(VLOOKUP($A1195,'Raw - F'!$B:$R,2,FALSE),"")</f>
        <v>44366</v>
      </c>
      <c r="C1195" s="2" t="str">
        <f>IFERROR(VLOOKUP($A1195,'Raw - F'!$B:$R,3,FALSE),"")</f>
        <v>REDCAR</v>
      </c>
      <c r="D1195" s="2" t="str">
        <f>IFERROR(VLOOKUP($A1195,'Raw - F'!$B:$R,6,FALSE),"")</f>
        <v>Hcap</v>
      </c>
      <c r="E1195" s="2" t="str">
        <f>SUBSTITUTE(IFERROR(VLOOKUP($A1195,'Raw - F'!$B:$O,9,FALSE),""),"0","")</f>
        <v>4yo+</v>
      </c>
      <c r="F1195" s="2" t="str">
        <f>SUBSTITUTE(IFERROR(VLOOKUP($A1195,'Raw - F'!$B:$O,7,FALSE),""),"0","")</f>
        <v>Mdn</v>
      </c>
      <c r="G1195" s="2">
        <f>IFERROR(IF(VLOOKUP($A1195,'Raw - F'!$B:$O,11,FALSE)&gt;1,VLOOKUP($A1195,'Raw - F'!$B:$O,11,FALSE),IF(VLOOKUP($A1195,'Raw - F'!$B:$M,12,FALSE)&lt;&gt;"",VLOOKUP($A1195,'Raw - F'!$B:$M,12,FALSE),"")),"")</f>
        <v>6</v>
      </c>
      <c r="H1195" s="4" t="str">
        <f>IFERROR(VLOOKUP($A1195,'Raw - F'!$B:$O,13,FALSE),"")</f>
        <v>46-65</v>
      </c>
      <c r="I1195" s="2" t="str">
        <f>IFERROR(VLOOKUP($A1195,'Raw - F'!$B:$O,10,FALSE),"")</f>
        <v>A</v>
      </c>
      <c r="J1195" s="2" t="str">
        <f>IFERROR(VLOOKUP($A1195,'Raw - F'!$B:$P,15,FALSE),"")</f>
        <v>1m</v>
      </c>
      <c r="K1195" s="16" t="str">
        <f>SUBSTITUTE(IFERROR(VLOOKUP($A1195,'Raw - F'!$B:$X,23,FALSE),""),0,"")</f>
        <v xml:space="preserve"> </v>
      </c>
      <c r="L1195" s="22" t="str">
        <f>IF(VLOOKUP($A1195,'Raw - F'!$B:$AA,24,FALSE)="","",VLOOKUP($A1195,'Raw - F'!$B:$AA,24,FALSE))</f>
        <v/>
      </c>
      <c r="M1195" s="16" t="str">
        <f>SUBSTITUTE(IFERROR(VLOOKUP($A1195,'Raw - F'!$B:$X,22,FALSE),""),0,"")</f>
        <v xml:space="preserve"> </v>
      </c>
      <c r="N1195" s="16" t="str">
        <f>SUBSTITUTE(IFERROR(VLOOKUP($A1195,'Raw - F'!$B:$X,8,FALSE),""),0,"")</f>
        <v/>
      </c>
      <c r="O1195" s="16" t="str">
        <f>SUBSTITUTE(IFERROR(VLOOKUP($A1195,'Raw - F'!$B:$AA,25,FALSE),""),0,"")</f>
        <v/>
      </c>
      <c r="P1195" s="16" t="str">
        <f>SUBSTITUTE(IFERROR(VLOOKUP($A1195,'Raw - F'!$B:$AA,21,FALSE),""),0,"")</f>
        <v/>
      </c>
    </row>
    <row r="1196" spans="1:16" x14ac:dyDescent="0.35">
      <c r="A1196">
        <v>1187</v>
      </c>
      <c r="B1196" s="9">
        <f>IFERROR(VLOOKUP($A1196,'Raw - F'!$B:$R,2,FALSE),"")</f>
        <v>44366</v>
      </c>
      <c r="C1196" s="2" t="str">
        <f>IFERROR(VLOOKUP($A1196,'Raw - F'!$B:$R,3,FALSE),"")</f>
        <v>REDCAR</v>
      </c>
      <c r="D1196" s="2" t="str">
        <f>IFERROR(VLOOKUP($A1196,'Raw - F'!$B:$R,6,FALSE),"")</f>
        <v>Hcap</v>
      </c>
      <c r="E1196" s="2" t="str">
        <f>SUBSTITUTE(IFERROR(VLOOKUP($A1196,'Raw - F'!$B:$O,9,FALSE),""),"0","")</f>
        <v>4yo+</v>
      </c>
      <c r="F1196" s="2" t="str">
        <f>SUBSTITUTE(IFERROR(VLOOKUP($A1196,'Raw - F'!$B:$O,7,FALSE),""),"0","")</f>
        <v>Open</v>
      </c>
      <c r="G1196" s="2">
        <f>IFERROR(IF(VLOOKUP($A1196,'Raw - F'!$B:$O,11,FALSE)&gt;1,VLOOKUP($A1196,'Raw - F'!$B:$O,11,FALSE),IF(VLOOKUP($A1196,'Raw - F'!$B:$M,12,FALSE)&lt;&gt;"",VLOOKUP($A1196,'Raw - F'!$B:$M,12,FALSE),"")),"")</f>
        <v>6</v>
      </c>
      <c r="H1196" s="4" t="str">
        <f>IFERROR(VLOOKUP($A1196,'Raw - F'!$B:$O,13,FALSE),"")</f>
        <v>46-60</v>
      </c>
      <c r="I1196" s="2" t="str">
        <f>IFERROR(VLOOKUP($A1196,'Raw - F'!$B:$O,10,FALSE),"")</f>
        <v>A</v>
      </c>
      <c r="J1196" s="2" t="str">
        <f>IFERROR(VLOOKUP($A1196,'Raw - F'!$B:$P,15,FALSE),"")</f>
        <v>1m 6f</v>
      </c>
      <c r="K1196" s="16" t="str">
        <f>SUBSTITUTE(IFERROR(VLOOKUP($A1196,'Raw - F'!$B:$X,23,FALSE),""),0,"")</f>
        <v xml:space="preserve"> </v>
      </c>
      <c r="L1196" s="22" t="str">
        <f>IF(VLOOKUP($A1196,'Raw - F'!$B:$AA,24,FALSE)="","",VLOOKUP($A1196,'Raw - F'!$B:$AA,24,FALSE))</f>
        <v/>
      </c>
      <c r="M1196" s="16" t="str">
        <f>SUBSTITUTE(IFERROR(VLOOKUP($A1196,'Raw - F'!$B:$X,22,FALSE),""),0,"")</f>
        <v xml:space="preserve"> </v>
      </c>
      <c r="N1196" s="16" t="str">
        <f>SUBSTITUTE(IFERROR(VLOOKUP($A1196,'Raw - F'!$B:$X,8,FALSE),""),0,"")</f>
        <v/>
      </c>
      <c r="O1196" s="16" t="str">
        <f>SUBSTITUTE(IFERROR(VLOOKUP($A1196,'Raw - F'!$B:$AA,25,FALSE),""),0,"")</f>
        <v/>
      </c>
      <c r="P1196" s="16" t="str">
        <f>SUBSTITUTE(IFERROR(VLOOKUP($A1196,'Raw - F'!$B:$AA,21,FALSE),""),0,"")</f>
        <v/>
      </c>
    </row>
    <row r="1197" spans="1:16" x14ac:dyDescent="0.35">
      <c r="A1197">
        <v>1188</v>
      </c>
      <c r="B1197" s="9">
        <f>IFERROR(VLOOKUP($A1197,'Raw - F'!$B:$R,2,FALSE),"")</f>
        <v>44366</v>
      </c>
      <c r="C1197" s="2" t="str">
        <f>IFERROR(VLOOKUP($A1197,'Raw - F'!$B:$R,3,FALSE),"")</f>
        <v>REDCAR</v>
      </c>
      <c r="D1197" s="2" t="str">
        <f>IFERROR(VLOOKUP($A1197,'Raw - F'!$B:$R,6,FALSE),"")</f>
        <v>Hcap</v>
      </c>
      <c r="E1197" s="2" t="str">
        <f>SUBSTITUTE(IFERROR(VLOOKUP($A1197,'Raw - F'!$B:$O,9,FALSE),""),"0","")</f>
        <v>3yo</v>
      </c>
      <c r="F1197" s="2" t="str">
        <f>SUBSTITUTE(IFERROR(VLOOKUP($A1197,'Raw - F'!$B:$O,7,FALSE),""),"0","")</f>
        <v>Open</v>
      </c>
      <c r="G1197" s="2">
        <f>IFERROR(IF(VLOOKUP($A1197,'Raw - F'!$B:$O,11,FALSE)&gt;1,VLOOKUP($A1197,'Raw - F'!$B:$O,11,FALSE),IF(VLOOKUP($A1197,'Raw - F'!$B:$M,12,FALSE)&lt;&gt;"",VLOOKUP($A1197,'Raw - F'!$B:$M,12,FALSE),"")),"")</f>
        <v>6</v>
      </c>
      <c r="H1197" s="4" t="str">
        <f>IFERROR(VLOOKUP($A1197,'Raw - F'!$B:$O,13,FALSE),"")</f>
        <v>46-65</v>
      </c>
      <c r="I1197" s="2" t="str">
        <f>IFERROR(VLOOKUP($A1197,'Raw - F'!$B:$O,10,FALSE),"")</f>
        <v>A</v>
      </c>
      <c r="J1197" s="2" t="str">
        <f>IFERROR(VLOOKUP($A1197,'Raw - F'!$B:$P,15,FALSE),"")</f>
        <v>6f</v>
      </c>
      <c r="K1197" s="16" t="str">
        <f>SUBSTITUTE(IFERROR(VLOOKUP($A1197,'Raw - F'!$B:$X,23,FALSE),""),0,"")</f>
        <v xml:space="preserve"> </v>
      </c>
      <c r="L1197" s="22" t="str">
        <f>IF(VLOOKUP($A1197,'Raw - F'!$B:$AA,24,FALSE)="","",VLOOKUP($A1197,'Raw - F'!$B:$AA,24,FALSE))</f>
        <v/>
      </c>
      <c r="M1197" s="16" t="str">
        <f>SUBSTITUTE(IFERROR(VLOOKUP($A1197,'Raw - F'!$B:$X,22,FALSE),""),0,"")</f>
        <v xml:space="preserve"> </v>
      </c>
      <c r="N1197" s="16" t="str">
        <f>SUBSTITUTE(IFERROR(VLOOKUP($A1197,'Raw - F'!$B:$X,8,FALSE),""),0,"")</f>
        <v/>
      </c>
      <c r="O1197" s="16" t="str">
        <f>SUBSTITUTE(IFERROR(VLOOKUP($A1197,'Raw - F'!$B:$AA,25,FALSE),""),0,"")</f>
        <v/>
      </c>
      <c r="P1197" s="16" t="str">
        <f>SUBSTITUTE(IFERROR(VLOOKUP($A1197,'Raw - F'!$B:$AA,21,FALSE),""),0,"")</f>
        <v/>
      </c>
    </row>
    <row r="1198" spans="1:16" x14ac:dyDescent="0.35">
      <c r="A1198">
        <v>1189</v>
      </c>
      <c r="B1198" s="9">
        <f>IFERROR(VLOOKUP($A1198,'Raw - F'!$B:$R,2,FALSE),"")</f>
        <v>44367</v>
      </c>
      <c r="C1198" s="2" t="str">
        <f>IFERROR(VLOOKUP($A1198,'Raw - F'!$B:$R,3,FALSE),"")</f>
        <v>PONTEFRACT</v>
      </c>
      <c r="D1198" s="2" t="str">
        <f>IFERROR(VLOOKUP($A1198,'Raw - F'!$B:$R,6,FALSE),"")</f>
        <v>WFA</v>
      </c>
      <c r="E1198" s="2" t="str">
        <f>SUBSTITUTE(IFERROR(VLOOKUP($A1198,'Raw - F'!$B:$O,9,FALSE),""),"0","")</f>
        <v>4yo+</v>
      </c>
      <c r="F1198" s="2" t="str">
        <f>SUBSTITUTE(IFERROR(VLOOKUP($A1198,'Raw - F'!$B:$O,7,FALSE),""),"0","")</f>
        <v>Open</v>
      </c>
      <c r="G1198" s="2" t="str">
        <f>IFERROR(IF(VLOOKUP($A1198,'Raw - F'!$B:$O,11,FALSE)&gt;1,VLOOKUP($A1198,'Raw - F'!$B:$O,11,FALSE),IF(VLOOKUP($A1198,'Raw - F'!$B:$M,12,FALSE)&lt;&gt;"",VLOOKUP($A1198,'Raw - F'!$B:$M,12,FALSE),"")),"")</f>
        <v>1(Lstd)</v>
      </c>
      <c r="H1198" s="4" t="str">
        <f>IFERROR(VLOOKUP($A1198,'Raw - F'!$B:$O,13,FALSE),"")</f>
        <v>Open</v>
      </c>
      <c r="I1198" s="2" t="str">
        <f>IFERROR(VLOOKUP($A1198,'Raw - F'!$B:$O,10,FALSE),"")</f>
        <v>F</v>
      </c>
      <c r="J1198" s="2" t="str">
        <f>IFERROR(VLOOKUP($A1198,'Raw - F'!$B:$P,15,FALSE),"")</f>
        <v>1m 4f</v>
      </c>
      <c r="K1198" s="16" t="str">
        <f>SUBSTITUTE(IFERROR(VLOOKUP($A1198,'Raw - F'!$B:$X,23,FALSE),""),0,"")</f>
        <v xml:space="preserve"> </v>
      </c>
      <c r="L1198" s="22" t="str">
        <f>IF(VLOOKUP($A1198,'Raw - F'!$B:$AA,24,FALSE)="","",VLOOKUP($A1198,'Raw - F'!$B:$AA,24,FALSE))</f>
        <v/>
      </c>
      <c r="M1198" s="16" t="str">
        <f>SUBSTITUTE(IFERROR(VLOOKUP($A1198,'Raw - F'!$B:$X,22,FALSE),""),0,"")</f>
        <v xml:space="preserve"> </v>
      </c>
      <c r="N1198" s="16" t="str">
        <f>SUBSTITUTE(IFERROR(VLOOKUP($A1198,'Raw - F'!$B:$X,8,FALSE),""),0,"")</f>
        <v/>
      </c>
      <c r="O1198" s="16" t="str">
        <f>SUBSTITUTE(IFERROR(VLOOKUP($A1198,'Raw - F'!$B:$AA,25,FALSE),""),0,"")</f>
        <v/>
      </c>
      <c r="P1198" s="16" t="str">
        <f>SUBSTITUTE(IFERROR(VLOOKUP($A1198,'Raw - F'!$B:$AA,21,FALSE),""),0,"")</f>
        <v/>
      </c>
    </row>
    <row r="1199" spans="1:16" x14ac:dyDescent="0.35">
      <c r="A1199">
        <v>1190</v>
      </c>
      <c r="B1199" s="9">
        <f>IFERROR(VLOOKUP($A1199,'Raw - F'!$B:$R,2,FALSE),"")</f>
        <v>44367</v>
      </c>
      <c r="C1199" s="2" t="str">
        <f>IFERROR(VLOOKUP($A1199,'Raw - F'!$B:$R,3,FALSE),"")</f>
        <v>PONTEFRACT</v>
      </c>
      <c r="D1199" s="2" t="str">
        <f>IFERROR(VLOOKUP($A1199,'Raw - F'!$B:$R,6,FALSE),"")</f>
        <v>WFA</v>
      </c>
      <c r="E1199" s="2" t="str">
        <f>SUBSTITUTE(IFERROR(VLOOKUP($A1199,'Raw - F'!$B:$O,9,FALSE),""),"0","")</f>
        <v>3yo</v>
      </c>
      <c r="F1199" s="2" t="str">
        <f>SUBSTITUTE(IFERROR(VLOOKUP($A1199,'Raw - F'!$B:$O,7,FALSE),""),"0","")</f>
        <v>Nov</v>
      </c>
      <c r="G1199" s="2">
        <f>IFERROR(IF(VLOOKUP($A1199,'Raw - F'!$B:$O,11,FALSE)&gt;1,VLOOKUP($A1199,'Raw - F'!$B:$O,11,FALSE),IF(VLOOKUP($A1199,'Raw - F'!$B:$M,12,FALSE)&lt;&gt;"",VLOOKUP($A1199,'Raw - F'!$B:$M,12,FALSE),"")),"")</f>
        <v>4</v>
      </c>
      <c r="H1199" s="4" t="str">
        <f>IFERROR(VLOOKUP($A1199,'Raw - F'!$B:$O,13,FALSE),"")</f>
        <v>Open</v>
      </c>
      <c r="I1199" s="2" t="str">
        <f>IFERROR(VLOOKUP($A1199,'Raw - F'!$B:$O,10,FALSE),"")</f>
        <v>A</v>
      </c>
      <c r="J1199" s="2" t="str">
        <f>IFERROR(VLOOKUP($A1199,'Raw - F'!$B:$P,15,FALSE),"")</f>
        <v>1m 4f</v>
      </c>
      <c r="K1199" s="16" t="str">
        <f>SUBSTITUTE(IFERROR(VLOOKUP($A1199,'Raw - F'!$B:$X,23,FALSE),""),0,"")</f>
        <v xml:space="preserve"> </v>
      </c>
      <c r="L1199" s="22" t="str">
        <f>IF(VLOOKUP($A1199,'Raw - F'!$B:$AA,24,FALSE)="","",VLOOKUP($A1199,'Raw - F'!$B:$AA,24,FALSE))</f>
        <v/>
      </c>
      <c r="M1199" s="16" t="str">
        <f>SUBSTITUTE(IFERROR(VLOOKUP($A1199,'Raw - F'!$B:$X,22,FALSE),""),0,"")</f>
        <v xml:space="preserve"> </v>
      </c>
      <c r="N1199" s="16" t="str">
        <f>SUBSTITUTE(IFERROR(VLOOKUP($A1199,'Raw - F'!$B:$X,8,FALSE),""),0,"")</f>
        <v/>
      </c>
      <c r="O1199" s="16" t="str">
        <f>SUBSTITUTE(IFERROR(VLOOKUP($A1199,'Raw - F'!$B:$AA,25,FALSE),""),0,"")</f>
        <v/>
      </c>
      <c r="P1199" s="16" t="str">
        <f>SUBSTITUTE(IFERROR(VLOOKUP($A1199,'Raw - F'!$B:$AA,21,FALSE),""),0,"")</f>
        <v/>
      </c>
    </row>
    <row r="1200" spans="1:16" x14ac:dyDescent="0.35">
      <c r="A1200">
        <v>1191</v>
      </c>
      <c r="B1200" s="9">
        <f>IFERROR(VLOOKUP($A1200,'Raw - F'!$B:$R,2,FALSE),"")</f>
        <v>44367</v>
      </c>
      <c r="C1200" s="2" t="str">
        <f>IFERROR(VLOOKUP($A1200,'Raw - F'!$B:$R,3,FALSE),"")</f>
        <v>PONTEFRACT</v>
      </c>
      <c r="D1200" s="2" t="str">
        <f>IFERROR(VLOOKUP($A1200,'Raw - F'!$B:$R,6,FALSE),"")</f>
        <v>Hcap</v>
      </c>
      <c r="E1200" s="2" t="str">
        <f>SUBSTITUTE(IFERROR(VLOOKUP($A1200,'Raw - F'!$B:$O,9,FALSE),""),"0","")</f>
        <v>3yo+</v>
      </c>
      <c r="F1200" s="2" t="str">
        <f>SUBSTITUTE(IFERROR(VLOOKUP($A1200,'Raw - F'!$B:$O,7,FALSE),""),"0","")</f>
        <v>Open</v>
      </c>
      <c r="G1200" s="2">
        <f>IFERROR(IF(VLOOKUP($A1200,'Raw - F'!$B:$O,11,FALSE)&gt;1,VLOOKUP($A1200,'Raw - F'!$B:$O,11,FALSE),IF(VLOOKUP($A1200,'Raw - F'!$B:$M,12,FALSE)&lt;&gt;"",VLOOKUP($A1200,'Raw - F'!$B:$M,12,FALSE),"")),"")</f>
        <v>3</v>
      </c>
      <c r="H1200" s="4" t="str">
        <f>IFERROR(VLOOKUP($A1200,'Raw - F'!$B:$O,13,FALSE),"")</f>
        <v>71-90</v>
      </c>
      <c r="I1200" s="2" t="str">
        <f>IFERROR(VLOOKUP($A1200,'Raw - F'!$B:$O,10,FALSE),"")</f>
        <v>A</v>
      </c>
      <c r="J1200" s="2" t="str">
        <f>IFERROR(VLOOKUP($A1200,'Raw - F'!$B:$P,15,FALSE),"")</f>
        <v>1m 4f</v>
      </c>
      <c r="K1200" s="16" t="str">
        <f>SUBSTITUTE(IFERROR(VLOOKUP($A1200,'Raw - F'!$B:$X,23,FALSE),""),0,"")</f>
        <v xml:space="preserve"> </v>
      </c>
      <c r="L1200" s="22" t="str">
        <f>IF(VLOOKUP($A1200,'Raw - F'!$B:$AA,24,FALSE)="","",VLOOKUP($A1200,'Raw - F'!$B:$AA,24,FALSE))</f>
        <v/>
      </c>
      <c r="M1200" s="16" t="str">
        <f>SUBSTITUTE(IFERROR(VLOOKUP($A1200,'Raw - F'!$B:$X,22,FALSE),""),0,"")</f>
        <v xml:space="preserve"> </v>
      </c>
      <c r="N1200" s="16" t="str">
        <f>SUBSTITUTE(IFERROR(VLOOKUP($A1200,'Raw - F'!$B:$X,8,FALSE),""),0,"")</f>
        <v/>
      </c>
      <c r="O1200" s="16" t="str">
        <f>SUBSTITUTE(IFERROR(VLOOKUP($A1200,'Raw - F'!$B:$AA,25,FALSE),""),0,"")</f>
        <v/>
      </c>
      <c r="P1200" s="16" t="str">
        <f>SUBSTITUTE(IFERROR(VLOOKUP($A1200,'Raw - F'!$B:$AA,21,FALSE),""),0,"")</f>
        <v/>
      </c>
    </row>
    <row r="1201" spans="1:16" x14ac:dyDescent="0.35">
      <c r="A1201">
        <v>1192</v>
      </c>
      <c r="B1201" s="9">
        <f>IFERROR(VLOOKUP($A1201,'Raw - F'!$B:$R,2,FALSE),"")</f>
        <v>44367</v>
      </c>
      <c r="C1201" s="2" t="str">
        <f>IFERROR(VLOOKUP($A1201,'Raw - F'!$B:$R,3,FALSE),"")</f>
        <v>PONTEFRACT</v>
      </c>
      <c r="D1201" s="2" t="str">
        <f>IFERROR(VLOOKUP($A1201,'Raw - F'!$B:$R,6,FALSE),"")</f>
        <v>Hcap</v>
      </c>
      <c r="E1201" s="2" t="str">
        <f>SUBSTITUTE(IFERROR(VLOOKUP($A1201,'Raw - F'!$B:$O,9,FALSE),""),"0","")</f>
        <v>3yo+</v>
      </c>
      <c r="F1201" s="2" t="str">
        <f>SUBSTITUTE(IFERROR(VLOOKUP($A1201,'Raw - F'!$B:$O,7,FALSE),""),"0","")</f>
        <v>Open</v>
      </c>
      <c r="G1201" s="2">
        <f>IFERROR(IF(VLOOKUP($A1201,'Raw - F'!$B:$O,11,FALSE)&gt;1,VLOOKUP($A1201,'Raw - F'!$B:$O,11,FALSE),IF(VLOOKUP($A1201,'Raw - F'!$B:$M,12,FALSE)&lt;&gt;"",VLOOKUP($A1201,'Raw - F'!$B:$M,12,FALSE),"")),"")</f>
        <v>3</v>
      </c>
      <c r="H1201" s="4" t="str">
        <f>IFERROR(VLOOKUP($A1201,'Raw - F'!$B:$O,13,FALSE),"")</f>
        <v>71-90</v>
      </c>
      <c r="I1201" s="2" t="str">
        <f>IFERROR(VLOOKUP($A1201,'Raw - F'!$B:$O,10,FALSE),"")</f>
        <v>F</v>
      </c>
      <c r="J1201" s="2" t="str">
        <f>IFERROR(VLOOKUP($A1201,'Raw - F'!$B:$P,15,FALSE),"")</f>
        <v>1m</v>
      </c>
      <c r="K1201" s="16" t="str">
        <f>SUBSTITUTE(IFERROR(VLOOKUP($A1201,'Raw - F'!$B:$X,23,FALSE),""),0,"")</f>
        <v xml:space="preserve"> </v>
      </c>
      <c r="L1201" s="22" t="str">
        <f>IF(VLOOKUP($A1201,'Raw - F'!$B:$AA,24,FALSE)="","",VLOOKUP($A1201,'Raw - F'!$B:$AA,24,FALSE))</f>
        <v/>
      </c>
      <c r="M1201" s="16" t="str">
        <f>SUBSTITUTE(IFERROR(VLOOKUP($A1201,'Raw - F'!$B:$X,22,FALSE),""),0,"")</f>
        <v xml:space="preserve"> </v>
      </c>
      <c r="N1201" s="16" t="str">
        <f>SUBSTITUTE(IFERROR(VLOOKUP($A1201,'Raw - F'!$B:$X,8,FALSE),""),0,"")</f>
        <v/>
      </c>
      <c r="O1201" s="16" t="str">
        <f>SUBSTITUTE(IFERROR(VLOOKUP($A1201,'Raw - F'!$B:$AA,25,FALSE),""),0,"")</f>
        <v/>
      </c>
      <c r="P1201" s="16" t="str">
        <f>SUBSTITUTE(IFERROR(VLOOKUP($A1201,'Raw - F'!$B:$AA,21,FALSE),""),0,"")</f>
        <v/>
      </c>
    </row>
    <row r="1202" spans="1:16" x14ac:dyDescent="0.35">
      <c r="A1202">
        <v>1193</v>
      </c>
      <c r="B1202" s="9">
        <f>IFERROR(VLOOKUP($A1202,'Raw - F'!$B:$R,2,FALSE),"")</f>
        <v>44367</v>
      </c>
      <c r="C1202" s="2" t="str">
        <f>IFERROR(VLOOKUP($A1202,'Raw - F'!$B:$R,3,FALSE),"")</f>
        <v>PONTEFRACT</v>
      </c>
      <c r="D1202" s="2" t="str">
        <f>IFERROR(VLOOKUP($A1202,'Raw - F'!$B:$R,6,FALSE),"")</f>
        <v>Hcap</v>
      </c>
      <c r="E1202" s="2" t="str">
        <f>SUBSTITUTE(IFERROR(VLOOKUP($A1202,'Raw - F'!$B:$O,9,FALSE),""),"0","")</f>
        <v>4yo+</v>
      </c>
      <c r="F1202" s="2" t="str">
        <f>SUBSTITUTE(IFERROR(VLOOKUP($A1202,'Raw - F'!$B:$O,7,FALSE),""),"0","")</f>
        <v>Open</v>
      </c>
      <c r="G1202" s="2">
        <f>IFERROR(IF(VLOOKUP($A1202,'Raw - F'!$B:$O,11,FALSE)&gt;1,VLOOKUP($A1202,'Raw - F'!$B:$O,11,FALSE),IF(VLOOKUP($A1202,'Raw - F'!$B:$M,12,FALSE)&lt;&gt;"",VLOOKUP($A1202,'Raw - F'!$B:$M,12,FALSE),"")),"")</f>
        <v>4</v>
      </c>
      <c r="H1202" s="4" t="str">
        <f>IFERROR(VLOOKUP($A1202,'Raw - F'!$B:$O,13,FALSE),"")</f>
        <v>61-80</v>
      </c>
      <c r="I1202" s="2" t="str">
        <f>IFERROR(VLOOKUP($A1202,'Raw - F'!$B:$O,10,FALSE),"")</f>
        <v>A</v>
      </c>
      <c r="J1202" s="2" t="str">
        <f>IFERROR(VLOOKUP($A1202,'Raw - F'!$B:$P,15,FALSE),"")</f>
        <v>2m+</v>
      </c>
      <c r="K1202" s="16" t="str">
        <f>SUBSTITUTE(IFERROR(VLOOKUP($A1202,'Raw - F'!$B:$X,23,FALSE),""),0,"")</f>
        <v xml:space="preserve"> </v>
      </c>
      <c r="L1202" s="22" t="str">
        <f>IF(VLOOKUP($A1202,'Raw - F'!$B:$AA,24,FALSE)="","",VLOOKUP($A1202,'Raw - F'!$B:$AA,24,FALSE))</f>
        <v/>
      </c>
      <c r="M1202" s="16" t="str">
        <f>SUBSTITUTE(IFERROR(VLOOKUP($A1202,'Raw - F'!$B:$X,22,FALSE),""),0,"")</f>
        <v xml:space="preserve"> </v>
      </c>
      <c r="N1202" s="16" t="str">
        <f>SUBSTITUTE(IFERROR(VLOOKUP($A1202,'Raw - F'!$B:$X,8,FALSE),""),0,"")</f>
        <v/>
      </c>
      <c r="O1202" s="16" t="str">
        <f>SUBSTITUTE(IFERROR(VLOOKUP($A1202,'Raw - F'!$B:$AA,25,FALSE),""),0,"")</f>
        <v/>
      </c>
      <c r="P1202" s="16" t="str">
        <f>SUBSTITUTE(IFERROR(VLOOKUP($A1202,'Raw - F'!$B:$AA,21,FALSE),""),0,"")</f>
        <v/>
      </c>
    </row>
    <row r="1203" spans="1:16" x14ac:dyDescent="0.35">
      <c r="A1203">
        <v>1194</v>
      </c>
      <c r="B1203" s="9">
        <f>IFERROR(VLOOKUP($A1203,'Raw - F'!$B:$R,2,FALSE),"")</f>
        <v>44367</v>
      </c>
      <c r="C1203" s="2" t="str">
        <f>IFERROR(VLOOKUP($A1203,'Raw - F'!$B:$R,3,FALSE),"")</f>
        <v>PONTEFRACT</v>
      </c>
      <c r="D1203" s="2" t="str">
        <f>IFERROR(VLOOKUP($A1203,'Raw - F'!$B:$R,6,FALSE),"")</f>
        <v>WFA</v>
      </c>
      <c r="E1203" s="2" t="str">
        <f>SUBSTITUTE(IFERROR(VLOOKUP($A1203,'Raw - F'!$B:$O,9,FALSE),""),"0","")</f>
        <v>2yo</v>
      </c>
      <c r="F1203" s="2" t="str">
        <f>SUBSTITUTE(IFERROR(VLOOKUP($A1203,'Raw - F'!$B:$O,7,FALSE),""),"0","")</f>
        <v>Nov</v>
      </c>
      <c r="G1203" s="2">
        <f>IFERROR(IF(VLOOKUP($A1203,'Raw - F'!$B:$O,11,FALSE)&gt;1,VLOOKUP($A1203,'Raw - F'!$B:$O,11,FALSE),IF(VLOOKUP($A1203,'Raw - F'!$B:$M,12,FALSE)&lt;&gt;"",VLOOKUP($A1203,'Raw - F'!$B:$M,12,FALSE),"")),"")</f>
        <v>5</v>
      </c>
      <c r="H1203" s="4" t="str">
        <f>IFERROR(VLOOKUP($A1203,'Raw - F'!$B:$O,13,FALSE),"")</f>
        <v>Open</v>
      </c>
      <c r="I1203" s="2" t="str">
        <f>IFERROR(VLOOKUP($A1203,'Raw - F'!$B:$O,10,FALSE),"")</f>
        <v>F</v>
      </c>
      <c r="J1203" s="2" t="str">
        <f>IFERROR(VLOOKUP($A1203,'Raw - F'!$B:$P,15,FALSE),"")</f>
        <v>6f</v>
      </c>
      <c r="K1203" s="16" t="str">
        <f>SUBSTITUTE(IFERROR(VLOOKUP($A1203,'Raw - F'!$B:$X,23,FALSE),""),0,"")</f>
        <v>Rest.</v>
      </c>
      <c r="L1203" s="22" t="str">
        <f>IF(VLOOKUP($A1203,'Raw - F'!$B:$AA,24,FALSE)="","",VLOOKUP($A1203,'Raw - F'!$B:$AA,24,FALSE))</f>
        <v>C</v>
      </c>
      <c r="M1203" s="16" t="str">
        <f>SUBSTITUTE(IFERROR(VLOOKUP($A1203,'Raw - F'!$B:$X,22,FALSE),""),0,"")</f>
        <v xml:space="preserve"> </v>
      </c>
      <c r="N1203" s="16" t="str">
        <f>SUBSTITUTE(IFERROR(VLOOKUP($A1203,'Raw - F'!$B:$X,8,FALSE),""),0,"")</f>
        <v/>
      </c>
      <c r="O1203" s="16" t="str">
        <f>SUBSTITUTE(IFERROR(VLOOKUP($A1203,'Raw - F'!$B:$AA,25,FALSE),""),0,"")</f>
        <v>EBF</v>
      </c>
      <c r="P1203" s="16" t="str">
        <f>SUBSTITUTE(IFERROR(VLOOKUP($A1203,'Raw - F'!$B:$AA,21,FALSE),""),0,"")</f>
        <v/>
      </c>
    </row>
    <row r="1204" spans="1:16" x14ac:dyDescent="0.35">
      <c r="A1204">
        <v>1195</v>
      </c>
      <c r="B1204" s="9">
        <f>IFERROR(VLOOKUP($A1204,'Raw - F'!$B:$R,2,FALSE),"")</f>
        <v>44367</v>
      </c>
      <c r="C1204" s="2" t="str">
        <f>IFERROR(VLOOKUP($A1204,'Raw - F'!$B:$R,3,FALSE),"")</f>
        <v>PONTEFRACT</v>
      </c>
      <c r="D1204" s="2" t="str">
        <f>IFERROR(VLOOKUP($A1204,'Raw - F'!$B:$R,6,FALSE),"")</f>
        <v>Hcap</v>
      </c>
      <c r="E1204" s="2" t="str">
        <f>SUBSTITUTE(IFERROR(VLOOKUP($A1204,'Raw - F'!$B:$O,9,FALSE),""),"0","")</f>
        <v>3yo+</v>
      </c>
      <c r="F1204" s="2" t="str">
        <f>SUBSTITUTE(IFERROR(VLOOKUP($A1204,'Raw - F'!$B:$O,7,FALSE),""),"0","")</f>
        <v>Open</v>
      </c>
      <c r="G1204" s="2">
        <f>IFERROR(IF(VLOOKUP($A1204,'Raw - F'!$B:$O,11,FALSE)&gt;1,VLOOKUP($A1204,'Raw - F'!$B:$O,11,FALSE),IF(VLOOKUP($A1204,'Raw - F'!$B:$M,12,FALSE)&lt;&gt;"",VLOOKUP($A1204,'Raw - F'!$B:$M,12,FALSE),"")),"")</f>
        <v>3</v>
      </c>
      <c r="H1204" s="4" t="str">
        <f>IFERROR(VLOOKUP($A1204,'Raw - F'!$B:$O,13,FALSE),"")</f>
        <v>71-90</v>
      </c>
      <c r="I1204" s="2" t="str">
        <f>IFERROR(VLOOKUP($A1204,'Raw - F'!$B:$O,10,FALSE),"")</f>
        <v>A</v>
      </c>
      <c r="J1204" s="2" t="str">
        <f>IFERROR(VLOOKUP($A1204,'Raw - F'!$B:$P,15,FALSE),"")</f>
        <v>6f</v>
      </c>
      <c r="K1204" s="16" t="str">
        <f>SUBSTITUTE(IFERROR(VLOOKUP($A1204,'Raw - F'!$B:$X,23,FALSE),""),0,"")</f>
        <v xml:space="preserve"> </v>
      </c>
      <c r="L1204" s="22" t="str">
        <f>IF(VLOOKUP($A1204,'Raw - F'!$B:$AA,24,FALSE)="","",VLOOKUP($A1204,'Raw - F'!$B:$AA,24,FALSE))</f>
        <v/>
      </c>
      <c r="M1204" s="16" t="str">
        <f>SUBSTITUTE(IFERROR(VLOOKUP($A1204,'Raw - F'!$B:$X,22,FALSE),""),0,"")</f>
        <v xml:space="preserve"> </v>
      </c>
      <c r="N1204" s="16" t="str">
        <f>SUBSTITUTE(IFERROR(VLOOKUP($A1204,'Raw - F'!$B:$X,8,FALSE),""),0,"")</f>
        <v/>
      </c>
      <c r="O1204" s="16" t="str">
        <f>SUBSTITUTE(IFERROR(VLOOKUP($A1204,'Raw - F'!$B:$AA,25,FALSE),""),0,"")</f>
        <v/>
      </c>
      <c r="P1204" s="16" t="str">
        <f>SUBSTITUTE(IFERROR(VLOOKUP($A1204,'Raw - F'!$B:$AA,21,FALSE),""),0,"")</f>
        <v/>
      </c>
    </row>
    <row r="1205" spans="1:16" x14ac:dyDescent="0.35">
      <c r="A1205">
        <v>1196</v>
      </c>
      <c r="B1205" s="9">
        <f>IFERROR(VLOOKUP($A1205,'Raw - F'!$B:$R,2,FALSE),"")</f>
        <v>44368</v>
      </c>
      <c r="C1205" s="2" t="str">
        <f>IFERROR(VLOOKUP($A1205,'Raw - F'!$B:$R,3,FALSE),"")</f>
        <v>CHEPSTOW</v>
      </c>
      <c r="D1205" s="2" t="str">
        <f>IFERROR(VLOOKUP($A1205,'Raw - F'!$B:$R,6,FALSE),"")</f>
        <v>WFA</v>
      </c>
      <c r="E1205" s="2" t="str">
        <f>SUBSTITUTE(IFERROR(VLOOKUP($A1205,'Raw - F'!$B:$O,9,FALSE),""),"0","")</f>
        <v>3-5yo</v>
      </c>
      <c r="F1205" s="2" t="str">
        <f>SUBSTITUTE(IFERROR(VLOOKUP($A1205,'Raw - F'!$B:$O,7,FALSE),""),"0","")</f>
        <v>Nov</v>
      </c>
      <c r="G1205" s="2">
        <f>IFERROR(IF(VLOOKUP($A1205,'Raw - F'!$B:$O,11,FALSE)&gt;1,VLOOKUP($A1205,'Raw - F'!$B:$O,11,FALSE),IF(VLOOKUP($A1205,'Raw - F'!$B:$M,12,FALSE)&lt;&gt;"",VLOOKUP($A1205,'Raw - F'!$B:$M,12,FALSE),"")),"")</f>
        <v>5</v>
      </c>
      <c r="H1205" s="4" t="str">
        <f>IFERROR(VLOOKUP($A1205,'Raw - F'!$B:$O,13,FALSE),"")</f>
        <v>Open</v>
      </c>
      <c r="I1205" s="2" t="str">
        <f>IFERROR(VLOOKUP($A1205,'Raw - F'!$B:$O,10,FALSE),"")</f>
        <v>A</v>
      </c>
      <c r="J1205" s="2" t="str">
        <f>IFERROR(VLOOKUP($A1205,'Raw - F'!$B:$P,15,FALSE),"")</f>
        <v>1m 2f</v>
      </c>
      <c r="K1205" s="16" t="str">
        <f>SUBSTITUTE(IFERROR(VLOOKUP($A1205,'Raw - F'!$B:$X,23,FALSE),""),0,"")</f>
        <v>Med.</v>
      </c>
      <c r="L1205" s="22">
        <f>IF(VLOOKUP($A1205,'Raw - F'!$B:$AA,24,FALSE)="","",VLOOKUP($A1205,'Raw - F'!$B:$AA,24,FALSE))</f>
        <v>15000</v>
      </c>
      <c r="M1205" s="16" t="str">
        <f>SUBSTITUTE(IFERROR(VLOOKUP($A1205,'Raw - F'!$B:$X,22,FALSE),""),0,"")</f>
        <v xml:space="preserve"> </v>
      </c>
      <c r="N1205" s="16" t="str">
        <f>SUBSTITUTE(IFERROR(VLOOKUP($A1205,'Raw - F'!$B:$X,8,FALSE),""),0,"")</f>
        <v/>
      </c>
      <c r="O1205" s="16" t="str">
        <f>SUBSTITUTE(IFERROR(VLOOKUP($A1205,'Raw - F'!$B:$AA,25,FALSE),""),0,"")</f>
        <v/>
      </c>
      <c r="P1205" s="16" t="str">
        <f>SUBSTITUTE(IFERROR(VLOOKUP($A1205,'Raw - F'!$B:$AA,21,FALSE),""),0,"")</f>
        <v/>
      </c>
    </row>
    <row r="1206" spans="1:16" x14ac:dyDescent="0.35">
      <c r="A1206">
        <v>1197</v>
      </c>
      <c r="B1206" s="9">
        <f>IFERROR(VLOOKUP($A1206,'Raw - F'!$B:$R,2,FALSE),"")</f>
        <v>44368</v>
      </c>
      <c r="C1206" s="2" t="str">
        <f>IFERROR(VLOOKUP($A1206,'Raw - F'!$B:$R,3,FALSE),"")</f>
        <v>CHEPSTOW</v>
      </c>
      <c r="D1206" s="2" t="str">
        <f>IFERROR(VLOOKUP($A1206,'Raw - F'!$B:$R,6,FALSE),"")</f>
        <v>WFA</v>
      </c>
      <c r="E1206" s="2" t="str">
        <f>SUBSTITUTE(IFERROR(VLOOKUP($A1206,'Raw - F'!$B:$O,9,FALSE),""),"0","")</f>
        <v>3yo+</v>
      </c>
      <c r="F1206" s="2" t="str">
        <f>SUBSTITUTE(IFERROR(VLOOKUP($A1206,'Raw - F'!$B:$O,7,FALSE),""),"0","")</f>
        <v>Mdn</v>
      </c>
      <c r="G1206" s="2">
        <f>IFERROR(IF(VLOOKUP($A1206,'Raw - F'!$B:$O,11,FALSE)&gt;1,VLOOKUP($A1206,'Raw - F'!$B:$O,11,FALSE),IF(VLOOKUP($A1206,'Raw - F'!$B:$M,12,FALSE)&lt;&gt;"",VLOOKUP($A1206,'Raw - F'!$B:$M,12,FALSE),"")),"")</f>
        <v>5</v>
      </c>
      <c r="H1206" s="4" t="str">
        <f>IFERROR(VLOOKUP($A1206,'Raw - F'!$B:$O,13,FALSE),"")</f>
        <v>Open</v>
      </c>
      <c r="I1206" s="2" t="str">
        <f>IFERROR(VLOOKUP($A1206,'Raw - F'!$B:$O,10,FALSE),"")</f>
        <v>A</v>
      </c>
      <c r="J1206" s="2" t="str">
        <f>IFERROR(VLOOKUP($A1206,'Raw - F'!$B:$P,15,FALSE),"")</f>
        <v>1m</v>
      </c>
      <c r="K1206" s="16" t="str">
        <f>SUBSTITUTE(IFERROR(VLOOKUP($A1206,'Raw - F'!$B:$X,23,FALSE),""),0,"")</f>
        <v xml:space="preserve"> </v>
      </c>
      <c r="L1206" s="22" t="str">
        <f>IF(VLOOKUP($A1206,'Raw - F'!$B:$AA,24,FALSE)="","",VLOOKUP($A1206,'Raw - F'!$B:$AA,24,FALSE))</f>
        <v/>
      </c>
      <c r="M1206" s="16" t="str">
        <f>SUBSTITUTE(IFERROR(VLOOKUP($A1206,'Raw - F'!$B:$X,22,FALSE),""),0,"")</f>
        <v xml:space="preserve"> </v>
      </c>
      <c r="N1206" s="16" t="str">
        <f>SUBSTITUTE(IFERROR(VLOOKUP($A1206,'Raw - F'!$B:$X,8,FALSE),""),0,"")</f>
        <v/>
      </c>
      <c r="O1206" s="16" t="str">
        <f>SUBSTITUTE(IFERROR(VLOOKUP($A1206,'Raw - F'!$B:$AA,25,FALSE),""),0,"")</f>
        <v/>
      </c>
      <c r="P1206" s="16" t="str">
        <f>SUBSTITUTE(IFERROR(VLOOKUP($A1206,'Raw - F'!$B:$AA,21,FALSE),""),0,"")</f>
        <v/>
      </c>
    </row>
    <row r="1207" spans="1:16" x14ac:dyDescent="0.35">
      <c r="A1207">
        <v>1198</v>
      </c>
      <c r="B1207" s="9">
        <f>IFERROR(VLOOKUP($A1207,'Raw - F'!$B:$R,2,FALSE),"")</f>
        <v>44368</v>
      </c>
      <c r="C1207" s="2" t="str">
        <f>IFERROR(VLOOKUP($A1207,'Raw - F'!$B:$R,3,FALSE),"")</f>
        <v>CHEPSTOW</v>
      </c>
      <c r="D1207" s="2" t="str">
        <f>IFERROR(VLOOKUP($A1207,'Raw - F'!$B:$R,6,FALSE),"")</f>
        <v>Hcap</v>
      </c>
      <c r="E1207" s="2" t="str">
        <f>SUBSTITUTE(IFERROR(VLOOKUP($A1207,'Raw - F'!$B:$O,9,FALSE),""),"0","")</f>
        <v>3yo</v>
      </c>
      <c r="F1207" s="2" t="str">
        <f>SUBSTITUTE(IFERROR(VLOOKUP($A1207,'Raw - F'!$B:$O,7,FALSE),""),"0","")</f>
        <v>Open</v>
      </c>
      <c r="G1207" s="2">
        <f>IFERROR(IF(VLOOKUP($A1207,'Raw - F'!$B:$O,11,FALSE)&gt;1,VLOOKUP($A1207,'Raw - F'!$B:$O,11,FALSE),IF(VLOOKUP($A1207,'Raw - F'!$B:$M,12,FALSE)&lt;&gt;"",VLOOKUP($A1207,'Raw - F'!$B:$M,12,FALSE),"")),"")</f>
        <v>6</v>
      </c>
      <c r="H1207" s="4" t="str">
        <f>IFERROR(VLOOKUP($A1207,'Raw - F'!$B:$O,13,FALSE),"")</f>
        <v>46-60</v>
      </c>
      <c r="I1207" s="2" t="str">
        <f>IFERROR(VLOOKUP($A1207,'Raw - F'!$B:$O,10,FALSE),"")</f>
        <v>A</v>
      </c>
      <c r="J1207" s="2" t="str">
        <f>IFERROR(VLOOKUP($A1207,'Raw - F'!$B:$P,15,FALSE),"")</f>
        <v>1m 2f</v>
      </c>
      <c r="K1207" s="16" t="str">
        <f>SUBSTITUTE(IFERROR(VLOOKUP($A1207,'Raw - F'!$B:$X,23,FALSE),""),0,"")</f>
        <v xml:space="preserve"> </v>
      </c>
      <c r="L1207" s="22" t="str">
        <f>IF(VLOOKUP($A1207,'Raw - F'!$B:$AA,24,FALSE)="","",VLOOKUP($A1207,'Raw - F'!$B:$AA,24,FALSE))</f>
        <v/>
      </c>
      <c r="M1207" s="16" t="str">
        <f>SUBSTITUTE(IFERROR(VLOOKUP($A1207,'Raw - F'!$B:$X,22,FALSE),""),0,"")</f>
        <v xml:space="preserve"> </v>
      </c>
      <c r="N1207" s="16" t="str">
        <f>SUBSTITUTE(IFERROR(VLOOKUP($A1207,'Raw - F'!$B:$X,8,FALSE),""),0,"")</f>
        <v/>
      </c>
      <c r="O1207" s="16" t="str">
        <f>SUBSTITUTE(IFERROR(VLOOKUP($A1207,'Raw - F'!$B:$AA,25,FALSE),""),0,"")</f>
        <v/>
      </c>
      <c r="P1207" s="16" t="str">
        <f>SUBSTITUTE(IFERROR(VLOOKUP($A1207,'Raw - F'!$B:$AA,21,FALSE),""),0,"")</f>
        <v/>
      </c>
    </row>
    <row r="1208" spans="1:16" x14ac:dyDescent="0.35">
      <c r="A1208">
        <v>1199</v>
      </c>
      <c r="B1208" s="9">
        <f>IFERROR(VLOOKUP($A1208,'Raw - F'!$B:$R,2,FALSE),"")</f>
        <v>44368</v>
      </c>
      <c r="C1208" s="2" t="str">
        <f>IFERROR(VLOOKUP($A1208,'Raw - F'!$B:$R,3,FALSE),"")</f>
        <v>CHEPSTOW</v>
      </c>
      <c r="D1208" s="2" t="str">
        <f>IFERROR(VLOOKUP($A1208,'Raw - F'!$B:$R,6,FALSE),"")</f>
        <v>Hcap</v>
      </c>
      <c r="E1208" s="2" t="str">
        <f>SUBSTITUTE(IFERROR(VLOOKUP($A1208,'Raw - F'!$B:$O,9,FALSE),""),"0","")</f>
        <v>3yo</v>
      </c>
      <c r="F1208" s="2" t="str">
        <f>SUBSTITUTE(IFERROR(VLOOKUP($A1208,'Raw - F'!$B:$O,7,FALSE),""),"0","")</f>
        <v>Open</v>
      </c>
      <c r="G1208" s="2">
        <f>IFERROR(IF(VLOOKUP($A1208,'Raw - F'!$B:$O,11,FALSE)&gt;1,VLOOKUP($A1208,'Raw - F'!$B:$O,11,FALSE),IF(VLOOKUP($A1208,'Raw - F'!$B:$M,12,FALSE)&lt;&gt;"",VLOOKUP($A1208,'Raw - F'!$B:$M,12,FALSE),"")),"")</f>
        <v>6</v>
      </c>
      <c r="H1208" s="4" t="str">
        <f>IFERROR(VLOOKUP($A1208,'Raw - F'!$B:$O,13,FALSE),"")</f>
        <v>46-65</v>
      </c>
      <c r="I1208" s="2" t="str">
        <f>IFERROR(VLOOKUP($A1208,'Raw - F'!$B:$O,10,FALSE),"")</f>
        <v>A</v>
      </c>
      <c r="J1208" s="2" t="str">
        <f>IFERROR(VLOOKUP($A1208,'Raw - F'!$B:$P,15,FALSE),"")</f>
        <v>1m</v>
      </c>
      <c r="K1208" s="16" t="str">
        <f>SUBSTITUTE(IFERROR(VLOOKUP($A1208,'Raw - F'!$B:$X,23,FALSE),""),0,"")</f>
        <v xml:space="preserve"> </v>
      </c>
      <c r="L1208" s="22" t="str">
        <f>IF(VLOOKUP($A1208,'Raw - F'!$B:$AA,24,FALSE)="","",VLOOKUP($A1208,'Raw - F'!$B:$AA,24,FALSE))</f>
        <v/>
      </c>
      <c r="M1208" s="16" t="str">
        <f>SUBSTITUTE(IFERROR(VLOOKUP($A1208,'Raw - F'!$B:$X,22,FALSE),""),0,"")</f>
        <v xml:space="preserve"> </v>
      </c>
      <c r="N1208" s="16" t="str">
        <f>SUBSTITUTE(IFERROR(VLOOKUP($A1208,'Raw - F'!$B:$X,8,FALSE),""),0,"")</f>
        <v/>
      </c>
      <c r="O1208" s="16" t="str">
        <f>SUBSTITUTE(IFERROR(VLOOKUP($A1208,'Raw - F'!$B:$AA,25,FALSE),""),0,"")</f>
        <v/>
      </c>
      <c r="P1208" s="16" t="str">
        <f>SUBSTITUTE(IFERROR(VLOOKUP($A1208,'Raw - F'!$B:$AA,21,FALSE),""),0,"")</f>
        <v/>
      </c>
    </row>
    <row r="1209" spans="1:16" x14ac:dyDescent="0.35">
      <c r="A1209">
        <v>1200</v>
      </c>
      <c r="B1209" s="9">
        <f>IFERROR(VLOOKUP($A1209,'Raw - F'!$B:$R,2,FALSE),"")</f>
        <v>44368</v>
      </c>
      <c r="C1209" s="2" t="str">
        <f>IFERROR(VLOOKUP($A1209,'Raw - F'!$B:$R,3,FALSE),"")</f>
        <v>CHEPSTOW</v>
      </c>
      <c r="D1209" s="2" t="str">
        <f>IFERROR(VLOOKUP($A1209,'Raw - F'!$B:$R,6,FALSE),"")</f>
        <v>Hcap</v>
      </c>
      <c r="E1209" s="2" t="str">
        <f>SUBSTITUTE(IFERROR(VLOOKUP($A1209,'Raw - F'!$B:$O,9,FALSE),""),"0","")</f>
        <v>3yo+</v>
      </c>
      <c r="F1209" s="2" t="str">
        <f>SUBSTITUTE(IFERROR(VLOOKUP($A1209,'Raw - F'!$B:$O,7,FALSE),""),"0","")</f>
        <v>Open</v>
      </c>
      <c r="G1209" s="2">
        <f>IFERROR(IF(VLOOKUP($A1209,'Raw - F'!$B:$O,11,FALSE)&gt;1,VLOOKUP($A1209,'Raw - F'!$B:$O,11,FALSE),IF(VLOOKUP($A1209,'Raw - F'!$B:$M,12,FALSE)&lt;&gt;"",VLOOKUP($A1209,'Raw - F'!$B:$M,12,FALSE),"")),"")</f>
        <v>6</v>
      </c>
      <c r="H1209" s="4" t="str">
        <f>IFERROR(VLOOKUP($A1209,'Raw - F'!$B:$O,13,FALSE),"")</f>
        <v>46-65</v>
      </c>
      <c r="I1209" s="2" t="str">
        <f>IFERROR(VLOOKUP($A1209,'Raw - F'!$B:$O,10,FALSE),"")</f>
        <v>A</v>
      </c>
      <c r="J1209" s="2" t="str">
        <f>IFERROR(VLOOKUP($A1209,'Raw - F'!$B:$P,15,FALSE),"")</f>
        <v>6f</v>
      </c>
      <c r="K1209" s="16" t="str">
        <f>SUBSTITUTE(IFERROR(VLOOKUP($A1209,'Raw - F'!$B:$X,23,FALSE),""),0,"")</f>
        <v xml:space="preserve"> </v>
      </c>
      <c r="L1209" s="22" t="str">
        <f>IF(VLOOKUP($A1209,'Raw - F'!$B:$AA,24,FALSE)="","",VLOOKUP($A1209,'Raw - F'!$B:$AA,24,FALSE))</f>
        <v/>
      </c>
      <c r="M1209" s="16" t="str">
        <f>SUBSTITUTE(IFERROR(VLOOKUP($A1209,'Raw - F'!$B:$X,22,FALSE),""),0,"")</f>
        <v xml:space="preserve"> </v>
      </c>
      <c r="N1209" s="16" t="str">
        <f>SUBSTITUTE(IFERROR(VLOOKUP($A1209,'Raw - F'!$B:$X,8,FALSE),""),0,"")</f>
        <v/>
      </c>
      <c r="O1209" s="16" t="str">
        <f>SUBSTITUTE(IFERROR(VLOOKUP($A1209,'Raw - F'!$B:$AA,25,FALSE),""),0,"")</f>
        <v/>
      </c>
      <c r="P1209" s="16" t="str">
        <f>SUBSTITUTE(IFERROR(VLOOKUP($A1209,'Raw - F'!$B:$AA,21,FALSE),""),0,"")</f>
        <v/>
      </c>
    </row>
    <row r="1210" spans="1:16" x14ac:dyDescent="0.35">
      <c r="A1210">
        <v>1201</v>
      </c>
      <c r="B1210" s="9">
        <f>IFERROR(VLOOKUP($A1210,'Raw - F'!$B:$R,2,FALSE),"")</f>
        <v>44368</v>
      </c>
      <c r="C1210" s="2" t="str">
        <f>IFERROR(VLOOKUP($A1210,'Raw - F'!$B:$R,3,FALSE),"")</f>
        <v>CHEPSTOW</v>
      </c>
      <c r="D1210" s="2" t="str">
        <f>IFERROR(VLOOKUP($A1210,'Raw - F'!$B:$R,6,FALSE),"")</f>
        <v>Hcap</v>
      </c>
      <c r="E1210" s="2" t="str">
        <f>SUBSTITUTE(IFERROR(VLOOKUP($A1210,'Raw - F'!$B:$O,9,FALSE),""),"0","")</f>
        <v>3yo+</v>
      </c>
      <c r="F1210" s="2" t="str">
        <f>SUBSTITUTE(IFERROR(VLOOKUP($A1210,'Raw - F'!$B:$O,7,FALSE),""),"0","")</f>
        <v>Open</v>
      </c>
      <c r="G1210" s="2">
        <f>IFERROR(IF(VLOOKUP($A1210,'Raw - F'!$B:$O,11,FALSE)&gt;1,VLOOKUP($A1210,'Raw - F'!$B:$O,11,FALSE),IF(VLOOKUP($A1210,'Raw - F'!$B:$M,12,FALSE)&lt;&gt;"",VLOOKUP($A1210,'Raw - F'!$B:$M,12,FALSE),"")),"")</f>
        <v>6</v>
      </c>
      <c r="H1210" s="4" t="str">
        <f>IFERROR(VLOOKUP($A1210,'Raw - F'!$B:$O,13,FALSE),"")</f>
        <v>46-60</v>
      </c>
      <c r="I1210" s="2" t="str">
        <f>IFERROR(VLOOKUP($A1210,'Raw - F'!$B:$O,10,FALSE),"")</f>
        <v>A</v>
      </c>
      <c r="J1210" s="2" t="str">
        <f>IFERROR(VLOOKUP($A1210,'Raw - F'!$B:$P,15,FALSE),"")</f>
        <v>5f</v>
      </c>
      <c r="K1210" s="16" t="str">
        <f>SUBSTITUTE(IFERROR(VLOOKUP($A1210,'Raw - F'!$B:$X,23,FALSE),""),0,"")</f>
        <v xml:space="preserve"> </v>
      </c>
      <c r="L1210" s="22" t="str">
        <f>IF(VLOOKUP($A1210,'Raw - F'!$B:$AA,24,FALSE)="","",VLOOKUP($A1210,'Raw - F'!$B:$AA,24,FALSE))</f>
        <v/>
      </c>
      <c r="M1210" s="16" t="str">
        <f>SUBSTITUTE(IFERROR(VLOOKUP($A1210,'Raw - F'!$B:$X,22,FALSE),""),0,"")</f>
        <v xml:space="preserve"> </v>
      </c>
      <c r="N1210" s="16" t="str">
        <f>SUBSTITUTE(IFERROR(VLOOKUP($A1210,'Raw - F'!$B:$X,8,FALSE),""),0,"")</f>
        <v/>
      </c>
      <c r="O1210" s="16" t="str">
        <f>SUBSTITUTE(IFERROR(VLOOKUP($A1210,'Raw - F'!$B:$AA,25,FALSE),""),0,"")</f>
        <v/>
      </c>
      <c r="P1210" s="16" t="str">
        <f>SUBSTITUTE(IFERROR(VLOOKUP($A1210,'Raw - F'!$B:$AA,21,FALSE),""),0,"")</f>
        <v/>
      </c>
    </row>
    <row r="1211" spans="1:16" x14ac:dyDescent="0.35">
      <c r="A1211">
        <v>1202</v>
      </c>
      <c r="B1211" s="9">
        <f>IFERROR(VLOOKUP($A1211,'Raw - F'!$B:$R,2,FALSE),"")</f>
        <v>44368</v>
      </c>
      <c r="C1211" s="2" t="str">
        <f>IFERROR(VLOOKUP($A1211,'Raw - F'!$B:$R,3,FALSE),"")</f>
        <v>CHEPSTOW</v>
      </c>
      <c r="D1211" s="2" t="str">
        <f>IFERROR(VLOOKUP($A1211,'Raw - F'!$B:$R,6,FALSE),"")</f>
        <v>Hcap</v>
      </c>
      <c r="E1211" s="2" t="str">
        <f>SUBSTITUTE(IFERROR(VLOOKUP($A1211,'Raw - F'!$B:$O,9,FALSE),""),"0","")</f>
        <v>3yo</v>
      </c>
      <c r="F1211" s="2" t="str">
        <f>SUBSTITUTE(IFERROR(VLOOKUP($A1211,'Raw - F'!$B:$O,7,FALSE),""),"0","")</f>
        <v>Open</v>
      </c>
      <c r="G1211" s="2">
        <f>IFERROR(IF(VLOOKUP($A1211,'Raw - F'!$B:$O,11,FALSE)&gt;1,VLOOKUP($A1211,'Raw - F'!$B:$O,11,FALSE),IF(VLOOKUP($A1211,'Raw - F'!$B:$M,12,FALSE)&lt;&gt;"",VLOOKUP($A1211,'Raw - F'!$B:$M,12,FALSE),"")),"")</f>
        <v>6</v>
      </c>
      <c r="H1211" s="4" t="str">
        <f>IFERROR(VLOOKUP($A1211,'Raw - F'!$B:$O,13,FALSE),"")</f>
        <v>46-60</v>
      </c>
      <c r="I1211" s="2" t="str">
        <f>IFERROR(VLOOKUP($A1211,'Raw - F'!$B:$O,10,FALSE),"")</f>
        <v>A</v>
      </c>
      <c r="J1211" s="2" t="str">
        <f>IFERROR(VLOOKUP($A1211,'Raw - F'!$B:$P,15,FALSE),"")</f>
        <v>7f</v>
      </c>
      <c r="K1211" s="16" t="str">
        <f>SUBSTITUTE(IFERROR(VLOOKUP($A1211,'Raw - F'!$B:$X,23,FALSE),""),0,"")</f>
        <v xml:space="preserve"> </v>
      </c>
      <c r="L1211" s="22" t="str">
        <f>IF(VLOOKUP($A1211,'Raw - F'!$B:$AA,24,FALSE)="","",VLOOKUP($A1211,'Raw - F'!$B:$AA,24,FALSE))</f>
        <v/>
      </c>
      <c r="M1211" s="16" t="str">
        <f>SUBSTITUTE(IFERROR(VLOOKUP($A1211,'Raw - F'!$B:$X,22,FALSE),""),0,"")</f>
        <v xml:space="preserve"> </v>
      </c>
      <c r="N1211" s="16" t="str">
        <f>SUBSTITUTE(IFERROR(VLOOKUP($A1211,'Raw - F'!$B:$X,8,FALSE),""),0,"")</f>
        <v/>
      </c>
      <c r="O1211" s="16" t="str">
        <f>SUBSTITUTE(IFERROR(VLOOKUP($A1211,'Raw - F'!$B:$AA,25,FALSE),""),0,"")</f>
        <v/>
      </c>
      <c r="P1211" s="16" t="str">
        <f>SUBSTITUTE(IFERROR(VLOOKUP($A1211,'Raw - F'!$B:$AA,21,FALSE),""),0,"")</f>
        <v/>
      </c>
    </row>
    <row r="1212" spans="1:16" x14ac:dyDescent="0.35">
      <c r="A1212">
        <v>1203</v>
      </c>
      <c r="B1212" s="9">
        <f>IFERROR(VLOOKUP($A1212,'Raw - F'!$B:$R,2,FALSE),"")</f>
        <v>44368</v>
      </c>
      <c r="C1212" s="2" t="str">
        <f>IFERROR(VLOOKUP($A1212,'Raw - F'!$B:$R,3,FALSE),"")</f>
        <v>WINDSOR</v>
      </c>
      <c r="D1212" s="2" t="str">
        <f>IFERROR(VLOOKUP($A1212,'Raw - F'!$B:$R,6,FALSE),"")</f>
        <v>Hcap</v>
      </c>
      <c r="E1212" s="2" t="str">
        <f>SUBSTITUTE(IFERROR(VLOOKUP($A1212,'Raw - F'!$B:$O,9,FALSE),""),"0","")</f>
        <v>3yo+</v>
      </c>
      <c r="F1212" s="2" t="str">
        <f>SUBSTITUTE(IFERROR(VLOOKUP($A1212,'Raw - F'!$B:$O,7,FALSE),""),"0","")</f>
        <v>Open</v>
      </c>
      <c r="G1212" s="2">
        <f>IFERROR(IF(VLOOKUP($A1212,'Raw - F'!$B:$O,11,FALSE)&gt;1,VLOOKUP($A1212,'Raw - F'!$B:$O,11,FALSE),IF(VLOOKUP($A1212,'Raw - F'!$B:$M,12,FALSE)&lt;&gt;"",VLOOKUP($A1212,'Raw - F'!$B:$M,12,FALSE),"")),"")</f>
        <v>3</v>
      </c>
      <c r="H1212" s="4" t="str">
        <f>IFERROR(VLOOKUP($A1212,'Raw - F'!$B:$O,13,FALSE),"")</f>
        <v>76-95</v>
      </c>
      <c r="I1212" s="2" t="str">
        <f>IFERROR(VLOOKUP($A1212,'Raw - F'!$B:$O,10,FALSE),"")</f>
        <v>A</v>
      </c>
      <c r="J1212" s="2" t="str">
        <f>IFERROR(VLOOKUP($A1212,'Raw - F'!$B:$P,15,FALSE),"")</f>
        <v>6f</v>
      </c>
      <c r="K1212" s="16" t="str">
        <f>SUBSTITUTE(IFERROR(VLOOKUP($A1212,'Raw - F'!$B:$X,23,FALSE),""),0,"")</f>
        <v xml:space="preserve"> </v>
      </c>
      <c r="L1212" s="22" t="str">
        <f>IF(VLOOKUP($A1212,'Raw - F'!$B:$AA,24,FALSE)="","",VLOOKUP($A1212,'Raw - F'!$B:$AA,24,FALSE))</f>
        <v/>
      </c>
      <c r="M1212" s="16" t="str">
        <f>SUBSTITUTE(IFERROR(VLOOKUP($A1212,'Raw - F'!$B:$X,22,FALSE),""),0,"")</f>
        <v xml:space="preserve"> </v>
      </c>
      <c r="N1212" s="16" t="str">
        <f>SUBSTITUTE(IFERROR(VLOOKUP($A1212,'Raw - F'!$B:$X,8,FALSE),""),0,"")</f>
        <v/>
      </c>
      <c r="O1212" s="16" t="str">
        <f>SUBSTITUTE(IFERROR(VLOOKUP($A1212,'Raw - F'!$B:$AA,25,FALSE),""),0,"")</f>
        <v/>
      </c>
      <c r="P1212" s="16" t="str">
        <f>SUBSTITUTE(IFERROR(VLOOKUP($A1212,'Raw - F'!$B:$AA,21,FALSE),""),0,"")</f>
        <v/>
      </c>
    </row>
    <row r="1213" spans="1:16" x14ac:dyDescent="0.35">
      <c r="A1213">
        <v>1204</v>
      </c>
      <c r="B1213" s="9">
        <f>IFERROR(VLOOKUP($A1213,'Raw - F'!$B:$R,2,FALSE),"")</f>
        <v>44368</v>
      </c>
      <c r="C1213" s="2" t="str">
        <f>IFERROR(VLOOKUP($A1213,'Raw - F'!$B:$R,3,FALSE),"")</f>
        <v>WINDSOR</v>
      </c>
      <c r="D1213" s="2" t="str">
        <f>IFERROR(VLOOKUP($A1213,'Raw - F'!$B:$R,6,FALSE),"")</f>
        <v>Hcap</v>
      </c>
      <c r="E1213" s="2" t="str">
        <f>SUBSTITUTE(IFERROR(VLOOKUP($A1213,'Raw - F'!$B:$O,9,FALSE),""),"0","")</f>
        <v>3yo</v>
      </c>
      <c r="F1213" s="2" t="str">
        <f>SUBSTITUTE(IFERROR(VLOOKUP($A1213,'Raw - F'!$B:$O,7,FALSE),""),"0","")</f>
        <v>Open</v>
      </c>
      <c r="G1213" s="2">
        <f>IFERROR(IF(VLOOKUP($A1213,'Raw - F'!$B:$O,11,FALSE)&gt;1,VLOOKUP($A1213,'Raw - F'!$B:$O,11,FALSE),IF(VLOOKUP($A1213,'Raw - F'!$B:$M,12,FALSE)&lt;&gt;"",VLOOKUP($A1213,'Raw - F'!$B:$M,12,FALSE),"")),"")</f>
        <v>4</v>
      </c>
      <c r="H1213" s="4" t="str">
        <f>IFERROR(VLOOKUP($A1213,'Raw - F'!$B:$O,13,FALSE),"")</f>
        <v>61-80</v>
      </c>
      <c r="I1213" s="2" t="str">
        <f>IFERROR(VLOOKUP($A1213,'Raw - F'!$B:$O,10,FALSE),"")</f>
        <v>A</v>
      </c>
      <c r="J1213" s="2" t="str">
        <f>IFERROR(VLOOKUP($A1213,'Raw - F'!$B:$P,15,FALSE),"")</f>
        <v>1m 2f</v>
      </c>
      <c r="K1213" s="16" t="str">
        <f>SUBSTITUTE(IFERROR(VLOOKUP($A1213,'Raw - F'!$B:$X,23,FALSE),""),0,"")</f>
        <v xml:space="preserve"> </v>
      </c>
      <c r="L1213" s="22" t="str">
        <f>IF(VLOOKUP($A1213,'Raw - F'!$B:$AA,24,FALSE)="","",VLOOKUP($A1213,'Raw - F'!$B:$AA,24,FALSE))</f>
        <v/>
      </c>
      <c r="M1213" s="16" t="str">
        <f>SUBSTITUTE(IFERROR(VLOOKUP($A1213,'Raw - F'!$B:$X,22,FALSE),""),0,"")</f>
        <v xml:space="preserve"> </v>
      </c>
      <c r="N1213" s="16" t="str">
        <f>SUBSTITUTE(IFERROR(VLOOKUP($A1213,'Raw - F'!$B:$X,8,FALSE),""),0,"")</f>
        <v/>
      </c>
      <c r="O1213" s="16" t="str">
        <f>SUBSTITUTE(IFERROR(VLOOKUP($A1213,'Raw - F'!$B:$AA,25,FALSE),""),0,"")</f>
        <v/>
      </c>
      <c r="P1213" s="16" t="str">
        <f>SUBSTITUTE(IFERROR(VLOOKUP($A1213,'Raw - F'!$B:$AA,21,FALSE),""),0,"")</f>
        <v/>
      </c>
    </row>
    <row r="1214" spans="1:16" x14ac:dyDescent="0.35">
      <c r="A1214">
        <v>1205</v>
      </c>
      <c r="B1214" s="9">
        <f>IFERROR(VLOOKUP($A1214,'Raw - F'!$B:$R,2,FALSE),"")</f>
        <v>44368</v>
      </c>
      <c r="C1214" s="2" t="str">
        <f>IFERROR(VLOOKUP($A1214,'Raw - F'!$B:$R,3,FALSE),"")</f>
        <v>WINDSOR</v>
      </c>
      <c r="D1214" s="2" t="str">
        <f>IFERROR(VLOOKUP($A1214,'Raw - F'!$B:$R,6,FALSE),"")</f>
        <v>Hcap</v>
      </c>
      <c r="E1214" s="2" t="str">
        <f>SUBSTITUTE(IFERROR(VLOOKUP($A1214,'Raw - F'!$B:$O,9,FALSE),""),"0","")</f>
        <v>3yo</v>
      </c>
      <c r="F1214" s="2" t="str">
        <f>SUBSTITUTE(IFERROR(VLOOKUP($A1214,'Raw - F'!$B:$O,7,FALSE),""),"0","")</f>
        <v>Open</v>
      </c>
      <c r="G1214" s="2">
        <f>IFERROR(IF(VLOOKUP($A1214,'Raw - F'!$B:$O,11,FALSE)&gt;1,VLOOKUP($A1214,'Raw - F'!$B:$O,11,FALSE),IF(VLOOKUP($A1214,'Raw - F'!$B:$M,12,FALSE)&lt;&gt;"",VLOOKUP($A1214,'Raw - F'!$B:$M,12,FALSE),"")),"")</f>
        <v>4</v>
      </c>
      <c r="H1214" s="4" t="str">
        <f>IFERROR(VLOOKUP($A1214,'Raw - F'!$B:$O,13,FALSE),"")</f>
        <v>61-80</v>
      </c>
      <c r="I1214" s="2" t="str">
        <f>IFERROR(VLOOKUP($A1214,'Raw - F'!$B:$O,10,FALSE),"")</f>
        <v>A</v>
      </c>
      <c r="J1214" s="2" t="str">
        <f>IFERROR(VLOOKUP($A1214,'Raw - F'!$B:$P,15,FALSE),"")</f>
        <v>1m 3f</v>
      </c>
      <c r="K1214" s="16" t="str">
        <f>SUBSTITUTE(IFERROR(VLOOKUP($A1214,'Raw - F'!$B:$X,23,FALSE),""),0,"")</f>
        <v xml:space="preserve"> </v>
      </c>
      <c r="L1214" s="22" t="str">
        <f>IF(VLOOKUP($A1214,'Raw - F'!$B:$AA,24,FALSE)="","",VLOOKUP($A1214,'Raw - F'!$B:$AA,24,FALSE))</f>
        <v/>
      </c>
      <c r="M1214" s="16" t="str">
        <f>SUBSTITUTE(IFERROR(VLOOKUP($A1214,'Raw - F'!$B:$X,22,FALSE),""),0,"")</f>
        <v xml:space="preserve"> </v>
      </c>
      <c r="N1214" s="16" t="str">
        <f>SUBSTITUTE(IFERROR(VLOOKUP($A1214,'Raw - F'!$B:$X,8,FALSE),""),0,"")</f>
        <v/>
      </c>
      <c r="O1214" s="16" t="str">
        <f>SUBSTITUTE(IFERROR(VLOOKUP($A1214,'Raw - F'!$B:$AA,25,FALSE),""),0,"")</f>
        <v/>
      </c>
      <c r="P1214" s="16" t="str">
        <f>SUBSTITUTE(IFERROR(VLOOKUP($A1214,'Raw - F'!$B:$AA,21,FALSE),""),0,"")</f>
        <v/>
      </c>
    </row>
    <row r="1215" spans="1:16" x14ac:dyDescent="0.35">
      <c r="A1215">
        <v>1206</v>
      </c>
      <c r="B1215" s="9">
        <f>IFERROR(VLOOKUP($A1215,'Raw - F'!$B:$R,2,FALSE),"")</f>
        <v>44368</v>
      </c>
      <c r="C1215" s="2" t="str">
        <f>IFERROR(VLOOKUP($A1215,'Raw - F'!$B:$R,3,FALSE),"")</f>
        <v>WINDSOR</v>
      </c>
      <c r="D1215" s="2" t="str">
        <f>IFERROR(VLOOKUP($A1215,'Raw - F'!$B:$R,6,FALSE),"")</f>
        <v>Hcap</v>
      </c>
      <c r="E1215" s="2" t="str">
        <f>SUBSTITUTE(IFERROR(VLOOKUP($A1215,'Raw - F'!$B:$O,9,FALSE),""),"0","")</f>
        <v>3yo</v>
      </c>
      <c r="F1215" s="2" t="str">
        <f>SUBSTITUTE(IFERROR(VLOOKUP($A1215,'Raw - F'!$B:$O,7,FALSE),""),"0","")</f>
        <v>Open</v>
      </c>
      <c r="G1215" s="2">
        <f>IFERROR(IF(VLOOKUP($A1215,'Raw - F'!$B:$O,11,FALSE)&gt;1,VLOOKUP($A1215,'Raw - F'!$B:$O,11,FALSE),IF(VLOOKUP($A1215,'Raw - F'!$B:$M,12,FALSE)&lt;&gt;"",VLOOKUP($A1215,'Raw - F'!$B:$M,12,FALSE),"")),"")</f>
        <v>6</v>
      </c>
      <c r="H1215" s="4" t="str">
        <f>IFERROR(VLOOKUP($A1215,'Raw - F'!$B:$O,13,FALSE),"")</f>
        <v>46-65</v>
      </c>
      <c r="I1215" s="2" t="str">
        <f>IFERROR(VLOOKUP($A1215,'Raw - F'!$B:$O,10,FALSE),"")</f>
        <v>A</v>
      </c>
      <c r="J1215" s="2" t="str">
        <f>IFERROR(VLOOKUP($A1215,'Raw - F'!$B:$P,15,FALSE),"")</f>
        <v>6f</v>
      </c>
      <c r="K1215" s="16" t="str">
        <f>SUBSTITUTE(IFERROR(VLOOKUP($A1215,'Raw - F'!$B:$X,23,FALSE),""),0,"")</f>
        <v xml:space="preserve"> </v>
      </c>
      <c r="L1215" s="22" t="str">
        <f>IF(VLOOKUP($A1215,'Raw - F'!$B:$AA,24,FALSE)="","",VLOOKUP($A1215,'Raw - F'!$B:$AA,24,FALSE))</f>
        <v/>
      </c>
      <c r="M1215" s="16" t="str">
        <f>SUBSTITUTE(IFERROR(VLOOKUP($A1215,'Raw - F'!$B:$X,22,FALSE),""),0,"")</f>
        <v xml:space="preserve"> </v>
      </c>
      <c r="N1215" s="16" t="str">
        <f>SUBSTITUTE(IFERROR(VLOOKUP($A1215,'Raw - F'!$B:$X,8,FALSE),""),0,"")</f>
        <v/>
      </c>
      <c r="O1215" s="16" t="str">
        <f>SUBSTITUTE(IFERROR(VLOOKUP($A1215,'Raw - F'!$B:$AA,25,FALSE),""),0,"")</f>
        <v/>
      </c>
      <c r="P1215" s="16" t="str">
        <f>SUBSTITUTE(IFERROR(VLOOKUP($A1215,'Raw - F'!$B:$AA,21,FALSE),""),0,"")</f>
        <v/>
      </c>
    </row>
    <row r="1216" spans="1:16" x14ac:dyDescent="0.35">
      <c r="A1216">
        <v>1207</v>
      </c>
      <c r="B1216" s="9">
        <f>IFERROR(VLOOKUP($A1216,'Raw - F'!$B:$R,2,FALSE),"")</f>
        <v>44368</v>
      </c>
      <c r="C1216" s="2" t="str">
        <f>IFERROR(VLOOKUP($A1216,'Raw - F'!$B:$R,3,FALSE),"")</f>
        <v>WINDSOR</v>
      </c>
      <c r="D1216" s="2" t="str">
        <f>IFERROR(VLOOKUP($A1216,'Raw - F'!$B:$R,6,FALSE),"")</f>
        <v>WFA</v>
      </c>
      <c r="E1216" s="2" t="str">
        <f>SUBSTITUTE(IFERROR(VLOOKUP($A1216,'Raw - F'!$B:$O,9,FALSE),""),"0","")</f>
        <v>3yo+</v>
      </c>
      <c r="F1216" s="2" t="str">
        <f>SUBSTITUTE(IFERROR(VLOOKUP($A1216,'Raw - F'!$B:$O,7,FALSE),""),"0","")</f>
        <v>Nov</v>
      </c>
      <c r="G1216" s="2">
        <f>IFERROR(IF(VLOOKUP($A1216,'Raw - F'!$B:$O,11,FALSE)&gt;1,VLOOKUP($A1216,'Raw - F'!$B:$O,11,FALSE),IF(VLOOKUP($A1216,'Raw - F'!$B:$M,12,FALSE)&lt;&gt;"",VLOOKUP($A1216,'Raw - F'!$B:$M,12,FALSE),"")),"")</f>
        <v>5</v>
      </c>
      <c r="H1216" s="4" t="str">
        <f>IFERROR(VLOOKUP($A1216,'Raw - F'!$B:$O,13,FALSE),"")</f>
        <v>Open</v>
      </c>
      <c r="I1216" s="2" t="str">
        <f>IFERROR(VLOOKUP($A1216,'Raw - F'!$B:$O,10,FALSE),"")</f>
        <v>A</v>
      </c>
      <c r="J1216" s="2" t="str">
        <f>IFERROR(VLOOKUP($A1216,'Raw - F'!$B:$P,15,FALSE),"")</f>
        <v>1m</v>
      </c>
      <c r="K1216" s="16" t="str">
        <f>SUBSTITUTE(IFERROR(VLOOKUP($A1216,'Raw - F'!$B:$X,23,FALSE),""),0,"")</f>
        <v xml:space="preserve"> </v>
      </c>
      <c r="L1216" s="22" t="str">
        <f>IF(VLOOKUP($A1216,'Raw - F'!$B:$AA,24,FALSE)="","",VLOOKUP($A1216,'Raw - F'!$B:$AA,24,FALSE))</f>
        <v/>
      </c>
      <c r="M1216" s="16" t="str">
        <f>SUBSTITUTE(IFERROR(VLOOKUP($A1216,'Raw - F'!$B:$X,22,FALSE),""),0,"")</f>
        <v xml:space="preserve"> </v>
      </c>
      <c r="N1216" s="16" t="str">
        <f>SUBSTITUTE(IFERROR(VLOOKUP($A1216,'Raw - F'!$B:$X,8,FALSE),""),0,"")</f>
        <v/>
      </c>
      <c r="O1216" s="16" t="str">
        <f>SUBSTITUTE(IFERROR(VLOOKUP($A1216,'Raw - F'!$B:$AA,25,FALSE),""),0,"")</f>
        <v/>
      </c>
      <c r="P1216" s="16" t="str">
        <f>SUBSTITUTE(IFERROR(VLOOKUP($A1216,'Raw - F'!$B:$AA,21,FALSE),""),0,"")</f>
        <v/>
      </c>
    </row>
    <row r="1217" spans="1:16" x14ac:dyDescent="0.35">
      <c r="A1217">
        <v>1208</v>
      </c>
      <c r="B1217" s="9">
        <f>IFERROR(VLOOKUP($A1217,'Raw - F'!$B:$R,2,FALSE),"")</f>
        <v>44368</v>
      </c>
      <c r="C1217" s="2" t="str">
        <f>IFERROR(VLOOKUP($A1217,'Raw - F'!$B:$R,3,FALSE),"")</f>
        <v>WINDSOR</v>
      </c>
      <c r="D1217" s="2" t="str">
        <f>IFERROR(VLOOKUP($A1217,'Raw - F'!$B:$R,6,FALSE),"")</f>
        <v>WFA</v>
      </c>
      <c r="E1217" s="2" t="str">
        <f>SUBSTITUTE(IFERROR(VLOOKUP($A1217,'Raw - F'!$B:$O,9,FALSE),""),"0","")</f>
        <v>2yo</v>
      </c>
      <c r="F1217" s="2" t="str">
        <f>SUBSTITUTE(IFERROR(VLOOKUP($A1217,'Raw - F'!$B:$O,7,FALSE),""),"0","")</f>
        <v>Mdn</v>
      </c>
      <c r="G1217" s="2">
        <f>IFERROR(IF(VLOOKUP($A1217,'Raw - F'!$B:$O,11,FALSE)&gt;1,VLOOKUP($A1217,'Raw - F'!$B:$O,11,FALSE),IF(VLOOKUP($A1217,'Raw - F'!$B:$M,12,FALSE)&lt;&gt;"",VLOOKUP($A1217,'Raw - F'!$B:$M,12,FALSE),"")),"")</f>
        <v>5</v>
      </c>
      <c r="H1217" s="4" t="str">
        <f>IFERROR(VLOOKUP($A1217,'Raw - F'!$B:$O,13,FALSE),"")</f>
        <v>Open</v>
      </c>
      <c r="I1217" s="2" t="str">
        <f>IFERROR(VLOOKUP($A1217,'Raw - F'!$B:$O,10,FALSE),"")</f>
        <v>A</v>
      </c>
      <c r="J1217" s="2" t="str">
        <f>IFERROR(VLOOKUP($A1217,'Raw - F'!$B:$P,15,FALSE),"")</f>
        <v>6f</v>
      </c>
      <c r="K1217" s="16" t="str">
        <f>SUBSTITUTE(IFERROR(VLOOKUP($A1217,'Raw - F'!$B:$X,23,FALSE),""),0,"")</f>
        <v xml:space="preserve"> </v>
      </c>
      <c r="L1217" s="22" t="str">
        <f>IF(VLOOKUP($A1217,'Raw - F'!$B:$AA,24,FALSE)="","",VLOOKUP($A1217,'Raw - F'!$B:$AA,24,FALSE))</f>
        <v/>
      </c>
      <c r="M1217" s="16" t="str">
        <f>SUBSTITUTE(IFERROR(VLOOKUP($A1217,'Raw - F'!$B:$X,22,FALSE),""),0,"")</f>
        <v xml:space="preserve"> </v>
      </c>
      <c r="N1217" s="16" t="str">
        <f>SUBSTITUTE(IFERROR(VLOOKUP($A1217,'Raw - F'!$B:$X,8,FALSE),""),0,"")</f>
        <v/>
      </c>
      <c r="O1217" s="16" t="str">
        <f>SUBSTITUTE(IFERROR(VLOOKUP($A1217,'Raw - F'!$B:$AA,25,FALSE),""),0,"")</f>
        <v/>
      </c>
      <c r="P1217" s="16" t="str">
        <f>SUBSTITUTE(IFERROR(VLOOKUP($A1217,'Raw - F'!$B:$AA,21,FALSE),""),0,"")</f>
        <v/>
      </c>
    </row>
    <row r="1218" spans="1:16" x14ac:dyDescent="0.35">
      <c r="A1218">
        <v>1209</v>
      </c>
      <c r="B1218" s="9">
        <f>IFERROR(VLOOKUP($A1218,'Raw - F'!$B:$R,2,FALSE),"")</f>
        <v>44368</v>
      </c>
      <c r="C1218" s="2" t="str">
        <f>IFERROR(VLOOKUP($A1218,'Raw - F'!$B:$R,3,FALSE),"")</f>
        <v>WINDSOR</v>
      </c>
      <c r="D1218" s="2" t="str">
        <f>IFERROR(VLOOKUP($A1218,'Raw - F'!$B:$R,6,FALSE),"")</f>
        <v>Hcap</v>
      </c>
      <c r="E1218" s="2" t="str">
        <f>SUBSTITUTE(IFERROR(VLOOKUP($A1218,'Raw - F'!$B:$O,9,FALSE),""),"0","")</f>
        <v>3yo</v>
      </c>
      <c r="F1218" s="2" t="str">
        <f>SUBSTITUTE(IFERROR(VLOOKUP($A1218,'Raw - F'!$B:$O,7,FALSE),""),"0","")</f>
        <v>Open</v>
      </c>
      <c r="G1218" s="2">
        <f>IFERROR(IF(VLOOKUP($A1218,'Raw - F'!$B:$O,11,FALSE)&gt;1,VLOOKUP($A1218,'Raw - F'!$B:$O,11,FALSE),IF(VLOOKUP($A1218,'Raw - F'!$B:$M,12,FALSE)&lt;&gt;"",VLOOKUP($A1218,'Raw - F'!$B:$M,12,FALSE),"")),"")</f>
        <v>6</v>
      </c>
      <c r="H1218" s="4" t="str">
        <f>IFERROR(VLOOKUP($A1218,'Raw - F'!$B:$O,13,FALSE),"")</f>
        <v>46-60</v>
      </c>
      <c r="I1218" s="2" t="str">
        <f>IFERROR(VLOOKUP($A1218,'Raw - F'!$B:$O,10,FALSE),"")</f>
        <v>A</v>
      </c>
      <c r="J1218" s="2" t="str">
        <f>IFERROR(VLOOKUP($A1218,'Raw - F'!$B:$P,15,FALSE),"")</f>
        <v>5f</v>
      </c>
      <c r="K1218" s="16" t="str">
        <f>SUBSTITUTE(IFERROR(VLOOKUP($A1218,'Raw - F'!$B:$X,23,FALSE),""),0,"")</f>
        <v xml:space="preserve"> </v>
      </c>
      <c r="L1218" s="22" t="str">
        <f>IF(VLOOKUP($A1218,'Raw - F'!$B:$AA,24,FALSE)="","",VLOOKUP($A1218,'Raw - F'!$B:$AA,24,FALSE))</f>
        <v/>
      </c>
      <c r="M1218" s="16" t="str">
        <f>SUBSTITUTE(IFERROR(VLOOKUP($A1218,'Raw - F'!$B:$X,22,FALSE),""),0,"")</f>
        <v xml:space="preserve"> </v>
      </c>
      <c r="N1218" s="16" t="str">
        <f>SUBSTITUTE(IFERROR(VLOOKUP($A1218,'Raw - F'!$B:$X,8,FALSE),""),0,"")</f>
        <v/>
      </c>
      <c r="O1218" s="16" t="str">
        <f>SUBSTITUTE(IFERROR(VLOOKUP($A1218,'Raw - F'!$B:$AA,25,FALSE),""),0,"")</f>
        <v/>
      </c>
      <c r="P1218" s="16" t="str">
        <f>SUBSTITUTE(IFERROR(VLOOKUP($A1218,'Raw - F'!$B:$AA,21,FALSE),""),0,"")</f>
        <v/>
      </c>
    </row>
    <row r="1219" spans="1:16" x14ac:dyDescent="0.35">
      <c r="A1219">
        <v>1210</v>
      </c>
      <c r="B1219" s="9">
        <f>IFERROR(VLOOKUP($A1219,'Raw - F'!$B:$R,2,FALSE),"")</f>
        <v>44368</v>
      </c>
      <c r="C1219" s="2" t="str">
        <f>IFERROR(VLOOKUP($A1219,'Raw - F'!$B:$R,3,FALSE),"")</f>
        <v>WOLVERHAMPTON</v>
      </c>
      <c r="D1219" s="2" t="str">
        <f>IFERROR(VLOOKUP($A1219,'Raw - F'!$B:$R,6,FALSE),"")</f>
        <v>WFA</v>
      </c>
      <c r="E1219" s="2" t="str">
        <f>SUBSTITUTE(IFERROR(VLOOKUP($A1219,'Raw - F'!$B:$O,9,FALSE),""),"0","")</f>
        <v>2yo</v>
      </c>
      <c r="F1219" s="2" t="str">
        <f>SUBSTITUTE(IFERROR(VLOOKUP($A1219,'Raw - F'!$B:$O,7,FALSE),""),"0","")</f>
        <v>Nov</v>
      </c>
      <c r="G1219" s="2">
        <f>IFERROR(IF(VLOOKUP($A1219,'Raw - F'!$B:$O,11,FALSE)&gt;1,VLOOKUP($A1219,'Raw - F'!$B:$O,11,FALSE),IF(VLOOKUP($A1219,'Raw - F'!$B:$M,12,FALSE)&lt;&gt;"",VLOOKUP($A1219,'Raw - F'!$B:$M,12,FALSE),"")),"")</f>
        <v>4</v>
      </c>
      <c r="H1219" s="4" t="str">
        <f>IFERROR(VLOOKUP($A1219,'Raw - F'!$B:$O,13,FALSE),"")</f>
        <v>Open</v>
      </c>
      <c r="I1219" s="2" t="str">
        <f>IFERROR(VLOOKUP($A1219,'Raw - F'!$B:$O,10,FALSE),"")</f>
        <v>A</v>
      </c>
      <c r="J1219" s="2" t="str">
        <f>IFERROR(VLOOKUP($A1219,'Raw - F'!$B:$P,15,FALSE),"")</f>
        <v>5f</v>
      </c>
      <c r="K1219" s="16" t="str">
        <f>SUBSTITUTE(IFERROR(VLOOKUP($A1219,'Raw - F'!$B:$X,23,FALSE),""),0,"")</f>
        <v xml:space="preserve"> </v>
      </c>
      <c r="L1219" s="22" t="str">
        <f>IF(VLOOKUP($A1219,'Raw - F'!$B:$AA,24,FALSE)="","",VLOOKUP($A1219,'Raw - F'!$B:$AA,24,FALSE))</f>
        <v/>
      </c>
      <c r="M1219" s="16" t="str">
        <f>SUBSTITUTE(IFERROR(VLOOKUP($A1219,'Raw - F'!$B:$X,22,FALSE),""),0,"")</f>
        <v xml:space="preserve"> </v>
      </c>
      <c r="N1219" s="16" t="str">
        <f>SUBSTITUTE(IFERROR(VLOOKUP($A1219,'Raw - F'!$B:$X,8,FALSE),""),0,"")</f>
        <v/>
      </c>
      <c r="O1219" s="16" t="str">
        <f>SUBSTITUTE(IFERROR(VLOOKUP($A1219,'Raw - F'!$B:$AA,25,FALSE),""),0,"")</f>
        <v>EBF</v>
      </c>
      <c r="P1219" s="16" t="str">
        <f>SUBSTITUTE(IFERROR(VLOOKUP($A1219,'Raw - F'!$B:$AA,21,FALSE),""),0,"")</f>
        <v/>
      </c>
    </row>
    <row r="1220" spans="1:16" x14ac:dyDescent="0.35">
      <c r="A1220">
        <v>1211</v>
      </c>
      <c r="B1220" s="9">
        <f>IFERROR(VLOOKUP($A1220,'Raw - F'!$B:$R,2,FALSE),"")</f>
        <v>44368</v>
      </c>
      <c r="C1220" s="2" t="str">
        <f>IFERROR(VLOOKUP($A1220,'Raw - F'!$B:$R,3,FALSE),"")</f>
        <v>WOLVERHAMPTON</v>
      </c>
      <c r="D1220" s="2" t="str">
        <f>IFERROR(VLOOKUP($A1220,'Raw - F'!$B:$R,6,FALSE),"")</f>
        <v>Hcap</v>
      </c>
      <c r="E1220" s="2" t="str">
        <f>SUBSTITUTE(IFERROR(VLOOKUP($A1220,'Raw - F'!$B:$O,9,FALSE),""),"0","")</f>
        <v>3yo</v>
      </c>
      <c r="F1220" s="2" t="str">
        <f>SUBSTITUTE(IFERROR(VLOOKUP($A1220,'Raw - F'!$B:$O,7,FALSE),""),"0","")</f>
        <v>Open</v>
      </c>
      <c r="G1220" s="2">
        <f>IFERROR(IF(VLOOKUP($A1220,'Raw - F'!$B:$O,11,FALSE)&gt;1,VLOOKUP($A1220,'Raw - F'!$B:$O,11,FALSE),IF(VLOOKUP($A1220,'Raw - F'!$B:$M,12,FALSE)&lt;&gt;"",VLOOKUP($A1220,'Raw - F'!$B:$M,12,FALSE),"")),"")</f>
        <v>5</v>
      </c>
      <c r="H1220" s="4" t="str">
        <f>IFERROR(VLOOKUP($A1220,'Raw - F'!$B:$O,13,FALSE),"")</f>
        <v>56-75</v>
      </c>
      <c r="I1220" s="2" t="str">
        <f>IFERROR(VLOOKUP($A1220,'Raw - F'!$B:$O,10,FALSE),"")</f>
        <v>A</v>
      </c>
      <c r="J1220" s="2" t="str">
        <f>IFERROR(VLOOKUP($A1220,'Raw - F'!$B:$P,15,FALSE),"")</f>
        <v>5f</v>
      </c>
      <c r="K1220" s="16" t="str">
        <f>SUBSTITUTE(IFERROR(VLOOKUP($A1220,'Raw - F'!$B:$X,23,FALSE),""),0,"")</f>
        <v xml:space="preserve"> </v>
      </c>
      <c r="L1220" s="22" t="str">
        <f>IF(VLOOKUP($A1220,'Raw - F'!$B:$AA,24,FALSE)="","",VLOOKUP($A1220,'Raw - F'!$B:$AA,24,FALSE))</f>
        <v/>
      </c>
      <c r="M1220" s="16" t="str">
        <f>SUBSTITUTE(IFERROR(VLOOKUP($A1220,'Raw - F'!$B:$X,22,FALSE),""),0,"")</f>
        <v xml:space="preserve"> </v>
      </c>
      <c r="N1220" s="16" t="str">
        <f>SUBSTITUTE(IFERROR(VLOOKUP($A1220,'Raw - F'!$B:$X,8,FALSE),""),0,"")</f>
        <v/>
      </c>
      <c r="O1220" s="16" t="str">
        <f>SUBSTITUTE(IFERROR(VLOOKUP($A1220,'Raw - F'!$B:$AA,25,FALSE),""),0,"")</f>
        <v/>
      </c>
      <c r="P1220" s="16" t="str">
        <f>SUBSTITUTE(IFERROR(VLOOKUP($A1220,'Raw - F'!$B:$AA,21,FALSE),""),0,"")</f>
        <v/>
      </c>
    </row>
    <row r="1221" spans="1:16" x14ac:dyDescent="0.35">
      <c r="A1221">
        <v>1212</v>
      </c>
      <c r="B1221" s="9">
        <f>IFERROR(VLOOKUP($A1221,'Raw - F'!$B:$R,2,FALSE),"")</f>
        <v>44368</v>
      </c>
      <c r="C1221" s="2" t="str">
        <f>IFERROR(VLOOKUP($A1221,'Raw - F'!$B:$R,3,FALSE),"")</f>
        <v>WOLVERHAMPTON</v>
      </c>
      <c r="D1221" s="2" t="str">
        <f>IFERROR(VLOOKUP($A1221,'Raw - F'!$B:$R,6,FALSE),"")</f>
        <v>WFA</v>
      </c>
      <c r="E1221" s="2" t="str">
        <f>SUBSTITUTE(IFERROR(VLOOKUP($A1221,'Raw - F'!$B:$O,9,FALSE),""),"0","")</f>
        <v>3yo+</v>
      </c>
      <c r="F1221" s="2" t="str">
        <f>SUBSTITUTE(IFERROR(VLOOKUP($A1221,'Raw - F'!$B:$O,7,FALSE),""),"0","")</f>
        <v>Nov</v>
      </c>
      <c r="G1221" s="2">
        <f>IFERROR(IF(VLOOKUP($A1221,'Raw - F'!$B:$O,11,FALSE)&gt;1,VLOOKUP($A1221,'Raw - F'!$B:$O,11,FALSE),IF(VLOOKUP($A1221,'Raw - F'!$B:$M,12,FALSE)&lt;&gt;"",VLOOKUP($A1221,'Raw - F'!$B:$M,12,FALSE),"")),"")</f>
        <v>5</v>
      </c>
      <c r="H1221" s="4" t="str">
        <f>IFERROR(VLOOKUP($A1221,'Raw - F'!$B:$O,13,FALSE),"")</f>
        <v>Open</v>
      </c>
      <c r="I1221" s="2" t="str">
        <f>IFERROR(VLOOKUP($A1221,'Raw - F'!$B:$O,10,FALSE),"")</f>
        <v>A</v>
      </c>
      <c r="J1221" s="2" t="str">
        <f>IFERROR(VLOOKUP($A1221,'Raw - F'!$B:$P,15,FALSE),"")</f>
        <v>7f</v>
      </c>
      <c r="K1221" s="16" t="str">
        <f>SUBSTITUTE(IFERROR(VLOOKUP($A1221,'Raw - F'!$B:$X,23,FALSE),""),0,"")</f>
        <v xml:space="preserve"> </v>
      </c>
      <c r="L1221" s="22" t="str">
        <f>IF(VLOOKUP($A1221,'Raw - F'!$B:$AA,24,FALSE)="","",VLOOKUP($A1221,'Raw - F'!$B:$AA,24,FALSE))</f>
        <v/>
      </c>
      <c r="M1221" s="16" t="str">
        <f>SUBSTITUTE(IFERROR(VLOOKUP($A1221,'Raw - F'!$B:$X,22,FALSE),""),0,"")</f>
        <v xml:space="preserve"> </v>
      </c>
      <c r="N1221" s="16" t="str">
        <f>SUBSTITUTE(IFERROR(VLOOKUP($A1221,'Raw - F'!$B:$X,8,FALSE),""),0,"")</f>
        <v/>
      </c>
      <c r="O1221" s="16" t="str">
        <f>SUBSTITUTE(IFERROR(VLOOKUP($A1221,'Raw - F'!$B:$AA,25,FALSE),""),0,"")</f>
        <v/>
      </c>
      <c r="P1221" s="16" t="str">
        <f>SUBSTITUTE(IFERROR(VLOOKUP($A1221,'Raw - F'!$B:$AA,21,FALSE),""),0,"")</f>
        <v/>
      </c>
    </row>
    <row r="1222" spans="1:16" x14ac:dyDescent="0.35">
      <c r="A1222">
        <v>1213</v>
      </c>
      <c r="B1222" s="9">
        <f>IFERROR(VLOOKUP($A1222,'Raw - F'!$B:$R,2,FALSE),"")</f>
        <v>44368</v>
      </c>
      <c r="C1222" s="2" t="str">
        <f>IFERROR(VLOOKUP($A1222,'Raw - F'!$B:$R,3,FALSE),"")</f>
        <v>WOLVERHAMPTON</v>
      </c>
      <c r="D1222" s="2" t="str">
        <f>IFERROR(VLOOKUP($A1222,'Raw - F'!$B:$R,6,FALSE),"")</f>
        <v>Hcap</v>
      </c>
      <c r="E1222" s="2" t="str">
        <f>SUBSTITUTE(IFERROR(VLOOKUP($A1222,'Raw - F'!$B:$O,9,FALSE),""),"0","")</f>
        <v>3yo</v>
      </c>
      <c r="F1222" s="2" t="str">
        <f>SUBSTITUTE(IFERROR(VLOOKUP($A1222,'Raw - F'!$B:$O,7,FALSE),""),"0","")</f>
        <v>Open</v>
      </c>
      <c r="G1222" s="2">
        <f>IFERROR(IF(VLOOKUP($A1222,'Raw - F'!$B:$O,11,FALSE)&gt;1,VLOOKUP($A1222,'Raw - F'!$B:$O,11,FALSE),IF(VLOOKUP($A1222,'Raw - F'!$B:$M,12,FALSE)&lt;&gt;"",VLOOKUP($A1222,'Raw - F'!$B:$M,12,FALSE),"")),"")</f>
        <v>6</v>
      </c>
      <c r="H1222" s="4" t="str">
        <f>IFERROR(VLOOKUP($A1222,'Raw - F'!$B:$O,13,FALSE),"")</f>
        <v>46-55</v>
      </c>
      <c r="I1222" s="2" t="str">
        <f>IFERROR(VLOOKUP($A1222,'Raw - F'!$B:$O,10,FALSE),"")</f>
        <v>A</v>
      </c>
      <c r="J1222" s="2" t="str">
        <f>IFERROR(VLOOKUP($A1222,'Raw - F'!$B:$P,15,FALSE),"")</f>
        <v>6f</v>
      </c>
      <c r="K1222" s="16" t="str">
        <f>SUBSTITUTE(IFERROR(VLOOKUP($A1222,'Raw - F'!$B:$X,23,FALSE),""),0,"")</f>
        <v xml:space="preserve"> </v>
      </c>
      <c r="L1222" s="22" t="str">
        <f>IF(VLOOKUP($A1222,'Raw - F'!$B:$AA,24,FALSE)="","",VLOOKUP($A1222,'Raw - F'!$B:$AA,24,FALSE))</f>
        <v/>
      </c>
      <c r="M1222" s="16" t="str">
        <f>SUBSTITUTE(IFERROR(VLOOKUP($A1222,'Raw - F'!$B:$X,22,FALSE),""),0,"")</f>
        <v/>
      </c>
      <c r="N1222" s="16" t="str">
        <f>SUBSTITUTE(IFERROR(VLOOKUP($A1222,'Raw - F'!$B:$X,8,FALSE),""),0,"")</f>
        <v/>
      </c>
      <c r="O1222" s="16" t="str">
        <f>SUBSTITUTE(IFERROR(VLOOKUP($A1222,'Raw - F'!$B:$AA,25,FALSE),""),0,"")</f>
        <v/>
      </c>
      <c r="P1222" s="16" t="str">
        <f>SUBSTITUTE(IFERROR(VLOOKUP($A1222,'Raw - F'!$B:$AA,21,FALSE),""),0,"")</f>
        <v/>
      </c>
    </row>
    <row r="1223" spans="1:16" x14ac:dyDescent="0.35">
      <c r="A1223">
        <v>1214</v>
      </c>
      <c r="B1223" s="9">
        <f>IFERROR(VLOOKUP($A1223,'Raw - F'!$B:$R,2,FALSE),"")</f>
        <v>44368</v>
      </c>
      <c r="C1223" s="2" t="str">
        <f>IFERROR(VLOOKUP($A1223,'Raw - F'!$B:$R,3,FALSE),"")</f>
        <v>WOLVERHAMPTON</v>
      </c>
      <c r="D1223" s="2" t="str">
        <f>IFERROR(VLOOKUP($A1223,'Raw - F'!$B:$R,6,FALSE),"")</f>
        <v>Hcap</v>
      </c>
      <c r="E1223" s="2" t="str">
        <f>SUBSTITUTE(IFERROR(VLOOKUP($A1223,'Raw - F'!$B:$O,9,FALSE),""),"0","")</f>
        <v>3yo+</v>
      </c>
      <c r="F1223" s="2" t="str">
        <f>SUBSTITUTE(IFERROR(VLOOKUP($A1223,'Raw - F'!$B:$O,7,FALSE),""),"0","")</f>
        <v>Open</v>
      </c>
      <c r="G1223" s="2">
        <f>IFERROR(IF(VLOOKUP($A1223,'Raw - F'!$B:$O,11,FALSE)&gt;1,VLOOKUP($A1223,'Raw - F'!$B:$O,11,FALSE),IF(VLOOKUP($A1223,'Raw - F'!$B:$M,12,FALSE)&lt;&gt;"",VLOOKUP($A1223,'Raw - F'!$B:$M,12,FALSE),"")),"")</f>
        <v>6</v>
      </c>
      <c r="H1223" s="4" t="str">
        <f>IFERROR(VLOOKUP($A1223,'Raw - F'!$B:$O,13,FALSE),"")</f>
        <v>46-60</v>
      </c>
      <c r="I1223" s="2" t="str">
        <f>IFERROR(VLOOKUP($A1223,'Raw - F'!$B:$O,10,FALSE),"")</f>
        <v>A</v>
      </c>
      <c r="J1223" s="2" t="str">
        <f>IFERROR(VLOOKUP($A1223,'Raw - F'!$B:$P,15,FALSE),"")</f>
        <v>7f</v>
      </c>
      <c r="K1223" s="16" t="str">
        <f>SUBSTITUTE(IFERROR(VLOOKUP($A1223,'Raw - F'!$B:$X,23,FALSE),""),0,"")</f>
        <v xml:space="preserve"> </v>
      </c>
      <c r="L1223" s="22" t="str">
        <f>IF(VLOOKUP($A1223,'Raw - F'!$B:$AA,24,FALSE)="","",VLOOKUP($A1223,'Raw - F'!$B:$AA,24,FALSE))</f>
        <v/>
      </c>
      <c r="M1223" s="16" t="str">
        <f>SUBSTITUTE(IFERROR(VLOOKUP($A1223,'Raw - F'!$B:$X,22,FALSE),""),0,"")</f>
        <v xml:space="preserve"> </v>
      </c>
      <c r="N1223" s="16" t="str">
        <f>SUBSTITUTE(IFERROR(VLOOKUP($A1223,'Raw - F'!$B:$X,8,FALSE),""),0,"")</f>
        <v/>
      </c>
      <c r="O1223" s="16" t="str">
        <f>SUBSTITUTE(IFERROR(VLOOKUP($A1223,'Raw - F'!$B:$AA,25,FALSE),""),0,"")</f>
        <v/>
      </c>
      <c r="P1223" s="16" t="str">
        <f>SUBSTITUTE(IFERROR(VLOOKUP($A1223,'Raw - F'!$B:$AA,21,FALSE),""),0,"")</f>
        <v/>
      </c>
    </row>
    <row r="1224" spans="1:16" x14ac:dyDescent="0.35">
      <c r="A1224">
        <v>1215</v>
      </c>
      <c r="B1224" s="9">
        <f>IFERROR(VLOOKUP($A1224,'Raw - F'!$B:$R,2,FALSE),"")</f>
        <v>44368</v>
      </c>
      <c r="C1224" s="2" t="str">
        <f>IFERROR(VLOOKUP($A1224,'Raw - F'!$B:$R,3,FALSE),"")</f>
        <v>WOLVERHAMPTON</v>
      </c>
      <c r="D1224" s="2" t="str">
        <f>IFERROR(VLOOKUP($A1224,'Raw - F'!$B:$R,6,FALSE),"")</f>
        <v>Hcap</v>
      </c>
      <c r="E1224" s="2" t="str">
        <f>SUBSTITUTE(IFERROR(VLOOKUP($A1224,'Raw - F'!$B:$O,9,FALSE),""),"0","")</f>
        <v>4yo+</v>
      </c>
      <c r="F1224" s="2" t="str">
        <f>SUBSTITUTE(IFERROR(VLOOKUP($A1224,'Raw - F'!$B:$O,7,FALSE),""),"0","")</f>
        <v>Open</v>
      </c>
      <c r="G1224" s="2">
        <f>IFERROR(IF(VLOOKUP($A1224,'Raw - F'!$B:$O,11,FALSE)&gt;1,VLOOKUP($A1224,'Raw - F'!$B:$O,11,FALSE),IF(VLOOKUP($A1224,'Raw - F'!$B:$M,12,FALSE)&lt;&gt;"",VLOOKUP($A1224,'Raw - F'!$B:$M,12,FALSE),"")),"")</f>
        <v>6</v>
      </c>
      <c r="H1224" s="4" t="str">
        <f>IFERROR(VLOOKUP($A1224,'Raw - F'!$B:$O,13,FALSE),"")</f>
        <v>46-60</v>
      </c>
      <c r="I1224" s="2" t="str">
        <f>IFERROR(VLOOKUP($A1224,'Raw - F'!$B:$O,10,FALSE),"")</f>
        <v>A</v>
      </c>
      <c r="J1224" s="2" t="str">
        <f>IFERROR(VLOOKUP($A1224,'Raw - F'!$B:$P,15,FALSE),"")</f>
        <v>1m 6f</v>
      </c>
      <c r="K1224" s="16" t="str">
        <f>SUBSTITUTE(IFERROR(VLOOKUP($A1224,'Raw - F'!$B:$X,23,FALSE),""),0,"")</f>
        <v xml:space="preserve"> </v>
      </c>
      <c r="L1224" s="22" t="str">
        <f>IF(VLOOKUP($A1224,'Raw - F'!$B:$AA,24,FALSE)="","",VLOOKUP($A1224,'Raw - F'!$B:$AA,24,FALSE))</f>
        <v/>
      </c>
      <c r="M1224" s="16" t="str">
        <f>SUBSTITUTE(IFERROR(VLOOKUP($A1224,'Raw - F'!$B:$X,22,FALSE),""),0,"")</f>
        <v/>
      </c>
      <c r="N1224" s="16" t="str">
        <f>SUBSTITUTE(IFERROR(VLOOKUP($A1224,'Raw - F'!$B:$X,8,FALSE),""),0,"")</f>
        <v/>
      </c>
      <c r="O1224" s="16" t="str">
        <f>SUBSTITUTE(IFERROR(VLOOKUP($A1224,'Raw - F'!$B:$AA,25,FALSE),""),0,"")</f>
        <v/>
      </c>
      <c r="P1224" s="16" t="str">
        <f>SUBSTITUTE(IFERROR(VLOOKUP($A1224,'Raw - F'!$B:$AA,21,FALSE),""),0,"")</f>
        <v>Amtr</v>
      </c>
    </row>
    <row r="1225" spans="1:16" x14ac:dyDescent="0.35">
      <c r="A1225">
        <v>1216</v>
      </c>
      <c r="B1225" s="9">
        <f>IFERROR(VLOOKUP($A1225,'Raw - F'!$B:$R,2,FALSE),"")</f>
        <v>44368</v>
      </c>
      <c r="C1225" s="2" t="str">
        <f>IFERROR(VLOOKUP($A1225,'Raw - F'!$B:$R,3,FALSE),"")</f>
        <v>WOLVERHAMPTON</v>
      </c>
      <c r="D1225" s="2" t="str">
        <f>IFERROR(VLOOKUP($A1225,'Raw - F'!$B:$R,6,FALSE),"")</f>
        <v>Hcap</v>
      </c>
      <c r="E1225" s="2" t="str">
        <f>SUBSTITUTE(IFERROR(VLOOKUP($A1225,'Raw - F'!$B:$O,9,FALSE),""),"0","")</f>
        <v>4yo+</v>
      </c>
      <c r="F1225" s="2" t="str">
        <f>SUBSTITUTE(IFERROR(VLOOKUP($A1225,'Raw - F'!$B:$O,7,FALSE),""),"0","")</f>
        <v>Open</v>
      </c>
      <c r="G1225" s="2">
        <f>IFERROR(IF(VLOOKUP($A1225,'Raw - F'!$B:$O,11,FALSE)&gt;1,VLOOKUP($A1225,'Raw - F'!$B:$O,11,FALSE),IF(VLOOKUP($A1225,'Raw - F'!$B:$M,12,FALSE)&lt;&gt;"",VLOOKUP($A1225,'Raw - F'!$B:$M,12,FALSE),"")),"")</f>
        <v>6</v>
      </c>
      <c r="H1225" s="4" t="str">
        <f>IFERROR(VLOOKUP($A1225,'Raw - F'!$B:$O,13,FALSE),"")</f>
        <v>46-65</v>
      </c>
      <c r="I1225" s="2" t="str">
        <f>IFERROR(VLOOKUP($A1225,'Raw - F'!$B:$O,10,FALSE),"")</f>
        <v>A</v>
      </c>
      <c r="J1225" s="2" t="str">
        <f>IFERROR(VLOOKUP($A1225,'Raw - F'!$B:$P,15,FALSE),"")</f>
        <v>1m</v>
      </c>
      <c r="K1225" s="16" t="str">
        <f>SUBSTITUTE(IFERROR(VLOOKUP($A1225,'Raw - F'!$B:$X,23,FALSE),""),0,"")</f>
        <v xml:space="preserve"> </v>
      </c>
      <c r="L1225" s="22" t="str">
        <f>IF(VLOOKUP($A1225,'Raw - F'!$B:$AA,24,FALSE)="","",VLOOKUP($A1225,'Raw - F'!$B:$AA,24,FALSE))</f>
        <v/>
      </c>
      <c r="M1225" s="16" t="str">
        <f>SUBSTITUTE(IFERROR(VLOOKUP($A1225,'Raw - F'!$B:$X,22,FALSE),""),0,"")</f>
        <v xml:space="preserve"> </v>
      </c>
      <c r="N1225" s="16" t="str">
        <f>SUBSTITUTE(IFERROR(VLOOKUP($A1225,'Raw - F'!$B:$X,8,FALSE),""),0,"")</f>
        <v/>
      </c>
      <c r="O1225" s="16" t="str">
        <f>SUBSTITUTE(IFERROR(VLOOKUP($A1225,'Raw - F'!$B:$AA,25,FALSE),""),0,"")</f>
        <v/>
      </c>
      <c r="P1225" s="16" t="str">
        <f>SUBSTITUTE(IFERROR(VLOOKUP($A1225,'Raw - F'!$B:$AA,21,FALSE),""),0,"")</f>
        <v/>
      </c>
    </row>
    <row r="1226" spans="1:16" x14ac:dyDescent="0.35">
      <c r="A1226">
        <v>1217</v>
      </c>
      <c r="B1226" s="9">
        <f>IFERROR(VLOOKUP($A1226,'Raw - F'!$B:$R,2,FALSE),"")</f>
        <v>44369</v>
      </c>
      <c r="C1226" s="2" t="str">
        <f>IFERROR(VLOOKUP($A1226,'Raw - F'!$B:$R,3,FALSE),"")</f>
        <v>AYR</v>
      </c>
      <c r="D1226" s="2" t="str">
        <f>IFERROR(VLOOKUP($A1226,'Raw - F'!$B:$R,6,FALSE),"")</f>
        <v>WFA</v>
      </c>
      <c r="E1226" s="2" t="str">
        <f>SUBSTITUTE(IFERROR(VLOOKUP($A1226,'Raw - F'!$B:$O,9,FALSE),""),"0","")</f>
        <v>3yo+</v>
      </c>
      <c r="F1226" s="2" t="str">
        <f>SUBSTITUTE(IFERROR(VLOOKUP($A1226,'Raw - F'!$B:$O,7,FALSE),""),"0","")</f>
        <v>Open</v>
      </c>
      <c r="G1226" s="2" t="str">
        <f>IFERROR(IF(VLOOKUP($A1226,'Raw - F'!$B:$O,11,FALSE)&gt;1,VLOOKUP($A1226,'Raw - F'!$B:$O,11,FALSE),IF(VLOOKUP($A1226,'Raw - F'!$B:$M,12,FALSE)&lt;&gt;"",VLOOKUP($A1226,'Raw - F'!$B:$M,12,FALSE),"")),"")</f>
        <v>1(Lstd)</v>
      </c>
      <c r="H1226" s="4" t="str">
        <f>IFERROR(VLOOKUP($A1226,'Raw - F'!$B:$O,13,FALSE),"")</f>
        <v>Open</v>
      </c>
      <c r="I1226" s="2" t="str">
        <f>IFERROR(VLOOKUP($A1226,'Raw - F'!$B:$O,10,FALSE),"")</f>
        <v>F</v>
      </c>
      <c r="J1226" s="2" t="str">
        <f>IFERROR(VLOOKUP($A1226,'Raw - F'!$B:$P,15,FALSE),"")</f>
        <v>5f</v>
      </c>
      <c r="K1226" s="16" t="str">
        <f>SUBSTITUTE(IFERROR(VLOOKUP($A1226,'Raw - F'!$B:$X,23,FALSE),""),0,"")</f>
        <v xml:space="preserve"> </v>
      </c>
      <c r="L1226" s="22" t="str">
        <f>IF(VLOOKUP($A1226,'Raw - F'!$B:$AA,24,FALSE)="","",VLOOKUP($A1226,'Raw - F'!$B:$AA,24,FALSE))</f>
        <v/>
      </c>
      <c r="M1226" s="16" t="str">
        <f>SUBSTITUTE(IFERROR(VLOOKUP($A1226,'Raw - F'!$B:$X,22,FALSE),""),0,"")</f>
        <v xml:space="preserve"> </v>
      </c>
      <c r="N1226" s="16" t="str">
        <f>SUBSTITUTE(IFERROR(VLOOKUP($A1226,'Raw - F'!$B:$X,8,FALSE),""),0,"")</f>
        <v/>
      </c>
      <c r="O1226" s="16" t="str">
        <f>SUBSTITUTE(IFERROR(VLOOKUP($A1226,'Raw - F'!$B:$AA,25,FALSE),""),0,"")</f>
        <v>EBF</v>
      </c>
      <c r="P1226" s="16" t="str">
        <f>SUBSTITUTE(IFERROR(VLOOKUP($A1226,'Raw - F'!$B:$AA,21,FALSE),""),0,"")</f>
        <v/>
      </c>
    </row>
    <row r="1227" spans="1:16" x14ac:dyDescent="0.35">
      <c r="A1227">
        <v>1218</v>
      </c>
      <c r="B1227" s="9">
        <f>IFERROR(VLOOKUP($A1227,'Raw - F'!$B:$R,2,FALSE),"")</f>
        <v>44369</v>
      </c>
      <c r="C1227" s="2" t="str">
        <f>IFERROR(VLOOKUP($A1227,'Raw - F'!$B:$R,3,FALSE),"")</f>
        <v>AYR</v>
      </c>
      <c r="D1227" s="2" t="str">
        <f>IFERROR(VLOOKUP($A1227,'Raw - F'!$B:$R,6,FALSE),"")</f>
        <v>Hcap</v>
      </c>
      <c r="E1227" s="2" t="str">
        <f>SUBSTITUTE(IFERROR(VLOOKUP($A1227,'Raw - F'!$B:$O,9,FALSE),""),"0","")</f>
        <v>4yo+</v>
      </c>
      <c r="F1227" s="2" t="str">
        <f>SUBSTITUTE(IFERROR(VLOOKUP($A1227,'Raw - F'!$B:$O,7,FALSE),""),"0","")</f>
        <v>Open</v>
      </c>
      <c r="G1227" s="2">
        <f>IFERROR(IF(VLOOKUP($A1227,'Raw - F'!$B:$O,11,FALSE)&gt;1,VLOOKUP($A1227,'Raw - F'!$B:$O,11,FALSE),IF(VLOOKUP($A1227,'Raw - F'!$B:$M,12,FALSE)&lt;&gt;"",VLOOKUP($A1227,'Raw - F'!$B:$M,12,FALSE),"")),"")</f>
        <v>4</v>
      </c>
      <c r="H1227" s="4" t="str">
        <f>IFERROR(VLOOKUP($A1227,'Raw - F'!$B:$O,13,FALSE),"")</f>
        <v>61-80</v>
      </c>
      <c r="I1227" s="2" t="str">
        <f>IFERROR(VLOOKUP($A1227,'Raw - F'!$B:$O,10,FALSE),"")</f>
        <v>A</v>
      </c>
      <c r="J1227" s="2" t="str">
        <f>IFERROR(VLOOKUP($A1227,'Raw - F'!$B:$P,15,FALSE),"")</f>
        <v>1m 5f</v>
      </c>
      <c r="K1227" s="16" t="str">
        <f>SUBSTITUTE(IFERROR(VLOOKUP($A1227,'Raw - F'!$B:$X,23,FALSE),""),0,"")</f>
        <v xml:space="preserve"> </v>
      </c>
      <c r="L1227" s="22" t="str">
        <f>IF(VLOOKUP($A1227,'Raw - F'!$B:$AA,24,FALSE)="","",VLOOKUP($A1227,'Raw - F'!$B:$AA,24,FALSE))</f>
        <v/>
      </c>
      <c r="M1227" s="16" t="str">
        <f>SUBSTITUTE(IFERROR(VLOOKUP($A1227,'Raw - F'!$B:$X,22,FALSE),""),0,"")</f>
        <v xml:space="preserve"> </v>
      </c>
      <c r="N1227" s="16" t="str">
        <f>SUBSTITUTE(IFERROR(VLOOKUP($A1227,'Raw - F'!$B:$X,8,FALSE),""),0,"")</f>
        <v/>
      </c>
      <c r="O1227" s="16" t="str">
        <f>SUBSTITUTE(IFERROR(VLOOKUP($A1227,'Raw - F'!$B:$AA,25,FALSE),""),0,"")</f>
        <v/>
      </c>
      <c r="P1227" s="16" t="str">
        <f>SUBSTITUTE(IFERROR(VLOOKUP($A1227,'Raw - F'!$B:$AA,21,FALSE),""),0,"")</f>
        <v/>
      </c>
    </row>
    <row r="1228" spans="1:16" x14ac:dyDescent="0.35">
      <c r="A1228">
        <v>1219</v>
      </c>
      <c r="B1228" s="9">
        <f>IFERROR(VLOOKUP($A1228,'Raw - F'!$B:$R,2,FALSE),"")</f>
        <v>44369</v>
      </c>
      <c r="C1228" s="2" t="str">
        <f>IFERROR(VLOOKUP($A1228,'Raw - F'!$B:$R,3,FALSE),"")</f>
        <v>AYR</v>
      </c>
      <c r="D1228" s="2" t="str">
        <f>IFERROR(VLOOKUP($A1228,'Raw - F'!$B:$R,6,FALSE),"")</f>
        <v>Hcap</v>
      </c>
      <c r="E1228" s="2" t="str">
        <f>SUBSTITUTE(IFERROR(VLOOKUP($A1228,'Raw - F'!$B:$O,9,FALSE),""),"0","")</f>
        <v>4yo+</v>
      </c>
      <c r="F1228" s="2" t="str">
        <f>SUBSTITUTE(IFERROR(VLOOKUP($A1228,'Raw - F'!$B:$O,7,FALSE),""),"0","")</f>
        <v>Open</v>
      </c>
      <c r="G1228" s="2">
        <f>IFERROR(IF(VLOOKUP($A1228,'Raw - F'!$B:$O,11,FALSE)&gt;1,VLOOKUP($A1228,'Raw - F'!$B:$O,11,FALSE),IF(VLOOKUP($A1228,'Raw - F'!$B:$M,12,FALSE)&lt;&gt;"",VLOOKUP($A1228,'Raw - F'!$B:$M,12,FALSE),"")),"")</f>
        <v>5</v>
      </c>
      <c r="H1228" s="4" t="str">
        <f>IFERROR(VLOOKUP($A1228,'Raw - F'!$B:$O,13,FALSE),"")</f>
        <v>51-70</v>
      </c>
      <c r="I1228" s="2" t="str">
        <f>IFERROR(VLOOKUP($A1228,'Raw - F'!$B:$O,10,FALSE),"")</f>
        <v>A</v>
      </c>
      <c r="J1228" s="2" t="str">
        <f>IFERROR(VLOOKUP($A1228,'Raw - F'!$B:$P,15,FALSE),"")</f>
        <v>1m</v>
      </c>
      <c r="K1228" s="16" t="str">
        <f>SUBSTITUTE(IFERROR(VLOOKUP($A1228,'Raw - F'!$B:$X,23,FALSE),""),0,"")</f>
        <v xml:space="preserve"> </v>
      </c>
      <c r="L1228" s="22" t="str">
        <f>IF(VLOOKUP($A1228,'Raw - F'!$B:$AA,24,FALSE)="","",VLOOKUP($A1228,'Raw - F'!$B:$AA,24,FALSE))</f>
        <v/>
      </c>
      <c r="M1228" s="16" t="str">
        <f>SUBSTITUTE(IFERROR(VLOOKUP($A1228,'Raw - F'!$B:$X,22,FALSE),""),0,"")</f>
        <v xml:space="preserve"> </v>
      </c>
      <c r="N1228" s="16" t="str">
        <f>SUBSTITUTE(IFERROR(VLOOKUP($A1228,'Raw - F'!$B:$X,8,FALSE),""),0,"")</f>
        <v/>
      </c>
      <c r="O1228" s="16" t="str">
        <f>SUBSTITUTE(IFERROR(VLOOKUP($A1228,'Raw - F'!$B:$AA,25,FALSE),""),0,"")</f>
        <v/>
      </c>
      <c r="P1228" s="16" t="str">
        <f>SUBSTITUTE(IFERROR(VLOOKUP($A1228,'Raw - F'!$B:$AA,21,FALSE),""),0,"")</f>
        <v/>
      </c>
    </row>
    <row r="1229" spans="1:16" x14ac:dyDescent="0.35">
      <c r="A1229">
        <v>1220</v>
      </c>
      <c r="B1229" s="9">
        <f>IFERROR(VLOOKUP($A1229,'Raw - F'!$B:$R,2,FALSE),"")</f>
        <v>44369</v>
      </c>
      <c r="C1229" s="2" t="str">
        <f>IFERROR(VLOOKUP($A1229,'Raw - F'!$B:$R,3,FALSE),"")</f>
        <v>AYR</v>
      </c>
      <c r="D1229" s="2" t="str">
        <f>IFERROR(VLOOKUP($A1229,'Raw - F'!$B:$R,6,FALSE),"")</f>
        <v>Hcap</v>
      </c>
      <c r="E1229" s="2" t="str">
        <f>SUBSTITUTE(IFERROR(VLOOKUP($A1229,'Raw - F'!$B:$O,9,FALSE),""),"0","")</f>
        <v>3yo</v>
      </c>
      <c r="F1229" s="2" t="str">
        <f>SUBSTITUTE(IFERROR(VLOOKUP($A1229,'Raw - F'!$B:$O,7,FALSE),""),"0","")</f>
        <v>Open</v>
      </c>
      <c r="G1229" s="2">
        <f>IFERROR(IF(VLOOKUP($A1229,'Raw - F'!$B:$O,11,FALSE)&gt;1,VLOOKUP($A1229,'Raw - F'!$B:$O,11,FALSE),IF(VLOOKUP($A1229,'Raw - F'!$B:$M,12,FALSE)&lt;&gt;"",VLOOKUP($A1229,'Raw - F'!$B:$M,12,FALSE),"")),"")</f>
        <v>3</v>
      </c>
      <c r="H1229" s="4" t="str">
        <f>IFERROR(VLOOKUP($A1229,'Raw - F'!$B:$O,13,FALSE),"")</f>
        <v>71-90</v>
      </c>
      <c r="I1229" s="2" t="str">
        <f>IFERROR(VLOOKUP($A1229,'Raw - F'!$B:$O,10,FALSE),"")</f>
        <v>A</v>
      </c>
      <c r="J1229" s="2" t="str">
        <f>IFERROR(VLOOKUP($A1229,'Raw - F'!$B:$P,15,FALSE),"")</f>
        <v>7f</v>
      </c>
      <c r="K1229" s="16" t="str">
        <f>SUBSTITUTE(IFERROR(VLOOKUP($A1229,'Raw - F'!$B:$X,23,FALSE),""),0,"")</f>
        <v xml:space="preserve"> </v>
      </c>
      <c r="L1229" s="22" t="str">
        <f>IF(VLOOKUP($A1229,'Raw - F'!$B:$AA,24,FALSE)="","",VLOOKUP($A1229,'Raw - F'!$B:$AA,24,FALSE))</f>
        <v/>
      </c>
      <c r="M1229" s="16" t="str">
        <f>SUBSTITUTE(IFERROR(VLOOKUP($A1229,'Raw - F'!$B:$X,22,FALSE),""),0,"")</f>
        <v xml:space="preserve"> </v>
      </c>
      <c r="N1229" s="16" t="str">
        <f>SUBSTITUTE(IFERROR(VLOOKUP($A1229,'Raw - F'!$B:$X,8,FALSE),""),0,"")</f>
        <v/>
      </c>
      <c r="O1229" s="16" t="str">
        <f>SUBSTITUTE(IFERROR(VLOOKUP($A1229,'Raw - F'!$B:$AA,25,FALSE),""),0,"")</f>
        <v/>
      </c>
      <c r="P1229" s="16" t="str">
        <f>SUBSTITUTE(IFERROR(VLOOKUP($A1229,'Raw - F'!$B:$AA,21,FALSE),""),0,"")</f>
        <v/>
      </c>
    </row>
    <row r="1230" spans="1:16" x14ac:dyDescent="0.35">
      <c r="A1230">
        <v>1221</v>
      </c>
      <c r="B1230" s="9">
        <f>IFERROR(VLOOKUP($A1230,'Raw - F'!$B:$R,2,FALSE),"")</f>
        <v>44369</v>
      </c>
      <c r="C1230" s="2" t="str">
        <f>IFERROR(VLOOKUP($A1230,'Raw - F'!$B:$R,3,FALSE),"")</f>
        <v>AYR</v>
      </c>
      <c r="D1230" s="2" t="str">
        <f>IFERROR(VLOOKUP($A1230,'Raw - F'!$B:$R,6,FALSE),"")</f>
        <v>Hcap</v>
      </c>
      <c r="E1230" s="2" t="str">
        <f>SUBSTITUTE(IFERROR(VLOOKUP($A1230,'Raw - F'!$B:$O,9,FALSE),""),"0","")</f>
        <v>3yo+</v>
      </c>
      <c r="F1230" s="2" t="str">
        <f>SUBSTITUTE(IFERROR(VLOOKUP($A1230,'Raw - F'!$B:$O,7,FALSE),""),"0","")</f>
        <v>Open</v>
      </c>
      <c r="G1230" s="2">
        <f>IFERROR(IF(VLOOKUP($A1230,'Raw - F'!$B:$O,11,FALSE)&gt;1,VLOOKUP($A1230,'Raw - F'!$B:$O,11,FALSE),IF(VLOOKUP($A1230,'Raw - F'!$B:$M,12,FALSE)&lt;&gt;"",VLOOKUP($A1230,'Raw - F'!$B:$M,12,FALSE),"")),"")</f>
        <v>4</v>
      </c>
      <c r="H1230" s="4" t="str">
        <f>IFERROR(VLOOKUP($A1230,'Raw - F'!$B:$O,13,FALSE),"")</f>
        <v>66-85</v>
      </c>
      <c r="I1230" s="2" t="str">
        <f>IFERROR(VLOOKUP($A1230,'Raw - F'!$B:$O,10,FALSE),"")</f>
        <v>A</v>
      </c>
      <c r="J1230" s="2" t="str">
        <f>IFERROR(VLOOKUP($A1230,'Raw - F'!$B:$P,15,FALSE),"")</f>
        <v>5f</v>
      </c>
      <c r="K1230" s="16" t="str">
        <f>SUBSTITUTE(IFERROR(VLOOKUP($A1230,'Raw - F'!$B:$X,23,FALSE),""),0,"")</f>
        <v xml:space="preserve"> </v>
      </c>
      <c r="L1230" s="22" t="str">
        <f>IF(VLOOKUP($A1230,'Raw - F'!$B:$AA,24,FALSE)="","",VLOOKUP($A1230,'Raw - F'!$B:$AA,24,FALSE))</f>
        <v/>
      </c>
      <c r="M1230" s="16" t="str">
        <f>SUBSTITUTE(IFERROR(VLOOKUP($A1230,'Raw - F'!$B:$X,22,FALSE),""),0,"")</f>
        <v xml:space="preserve"> </v>
      </c>
      <c r="N1230" s="16" t="str">
        <f>SUBSTITUTE(IFERROR(VLOOKUP($A1230,'Raw - F'!$B:$X,8,FALSE),""),0,"")</f>
        <v/>
      </c>
      <c r="O1230" s="16" t="str">
        <f>SUBSTITUTE(IFERROR(VLOOKUP($A1230,'Raw - F'!$B:$AA,25,FALSE),""),0,"")</f>
        <v/>
      </c>
      <c r="P1230" s="16" t="str">
        <f>SUBSTITUTE(IFERROR(VLOOKUP($A1230,'Raw - F'!$B:$AA,21,FALSE),""),0,"")</f>
        <v/>
      </c>
    </row>
    <row r="1231" spans="1:16" x14ac:dyDescent="0.35">
      <c r="A1231">
        <v>1222</v>
      </c>
      <c r="B1231" s="9">
        <f>IFERROR(VLOOKUP($A1231,'Raw - F'!$B:$R,2,FALSE),"")</f>
        <v>44369</v>
      </c>
      <c r="C1231" s="2" t="str">
        <f>IFERROR(VLOOKUP($A1231,'Raw - F'!$B:$R,3,FALSE),"")</f>
        <v>AYR</v>
      </c>
      <c r="D1231" s="2" t="str">
        <f>IFERROR(VLOOKUP($A1231,'Raw - F'!$B:$R,6,FALSE),"")</f>
        <v>Hcap</v>
      </c>
      <c r="E1231" s="2" t="str">
        <f>SUBSTITUTE(IFERROR(VLOOKUP($A1231,'Raw - F'!$B:$O,9,FALSE),""),"0","")</f>
        <v>3yo+</v>
      </c>
      <c r="F1231" s="2" t="str">
        <f>SUBSTITUTE(IFERROR(VLOOKUP($A1231,'Raw - F'!$B:$O,7,FALSE),""),"0","")</f>
        <v>Open</v>
      </c>
      <c r="G1231" s="2">
        <f>IFERROR(IF(VLOOKUP($A1231,'Raw - F'!$B:$O,11,FALSE)&gt;1,VLOOKUP($A1231,'Raw - F'!$B:$O,11,FALSE),IF(VLOOKUP($A1231,'Raw - F'!$B:$M,12,FALSE)&lt;&gt;"",VLOOKUP($A1231,'Raw - F'!$B:$M,12,FALSE),"")),"")</f>
        <v>6</v>
      </c>
      <c r="H1231" s="4" t="str">
        <f>IFERROR(VLOOKUP($A1231,'Raw - F'!$B:$O,13,FALSE),"")</f>
        <v>46-65</v>
      </c>
      <c r="I1231" s="2" t="str">
        <f>IFERROR(VLOOKUP($A1231,'Raw - F'!$B:$O,10,FALSE),"")</f>
        <v>A</v>
      </c>
      <c r="J1231" s="2" t="str">
        <f>IFERROR(VLOOKUP($A1231,'Raw - F'!$B:$P,15,FALSE),"")</f>
        <v>6f</v>
      </c>
      <c r="K1231" s="16" t="str">
        <f>SUBSTITUTE(IFERROR(VLOOKUP($A1231,'Raw - F'!$B:$X,23,FALSE),""),0,"")</f>
        <v xml:space="preserve"> </v>
      </c>
      <c r="L1231" s="22" t="str">
        <f>IF(VLOOKUP($A1231,'Raw - F'!$B:$AA,24,FALSE)="","",VLOOKUP($A1231,'Raw - F'!$B:$AA,24,FALSE))</f>
        <v/>
      </c>
      <c r="M1231" s="16" t="str">
        <f>SUBSTITUTE(IFERROR(VLOOKUP($A1231,'Raw - F'!$B:$X,22,FALSE),""),0,"")</f>
        <v xml:space="preserve"> </v>
      </c>
      <c r="N1231" s="16" t="str">
        <f>SUBSTITUTE(IFERROR(VLOOKUP($A1231,'Raw - F'!$B:$X,8,FALSE),""),0,"")</f>
        <v/>
      </c>
      <c r="O1231" s="16" t="str">
        <f>SUBSTITUTE(IFERROR(VLOOKUP($A1231,'Raw - F'!$B:$AA,25,FALSE),""),0,"")</f>
        <v/>
      </c>
      <c r="P1231" s="16" t="str">
        <f>SUBSTITUTE(IFERROR(VLOOKUP($A1231,'Raw - F'!$B:$AA,21,FALSE),""),0,"")</f>
        <v/>
      </c>
    </row>
    <row r="1232" spans="1:16" x14ac:dyDescent="0.35">
      <c r="A1232">
        <v>1223</v>
      </c>
      <c r="B1232" s="9">
        <f>IFERROR(VLOOKUP($A1232,'Raw - F'!$B:$R,2,FALSE),"")</f>
        <v>44369</v>
      </c>
      <c r="C1232" s="2" t="str">
        <f>IFERROR(VLOOKUP($A1232,'Raw - F'!$B:$R,3,FALSE),"")</f>
        <v>AYR</v>
      </c>
      <c r="D1232" s="2" t="str">
        <f>IFERROR(VLOOKUP($A1232,'Raw - F'!$B:$R,6,FALSE),"")</f>
        <v>WFA</v>
      </c>
      <c r="E1232" s="2" t="str">
        <f>SUBSTITUTE(IFERROR(VLOOKUP($A1232,'Raw - F'!$B:$O,9,FALSE),""),"0","")</f>
        <v>2yo</v>
      </c>
      <c r="F1232" s="2" t="str">
        <f>SUBSTITUTE(IFERROR(VLOOKUP($A1232,'Raw - F'!$B:$O,7,FALSE),""),"0","")</f>
        <v>Mdn</v>
      </c>
      <c r="G1232" s="2">
        <f>IFERROR(IF(VLOOKUP($A1232,'Raw - F'!$B:$O,11,FALSE)&gt;1,VLOOKUP($A1232,'Raw - F'!$B:$O,11,FALSE),IF(VLOOKUP($A1232,'Raw - F'!$B:$M,12,FALSE)&lt;&gt;"",VLOOKUP($A1232,'Raw - F'!$B:$M,12,FALSE),"")),"")</f>
        <v>4</v>
      </c>
      <c r="H1232" s="4" t="str">
        <f>IFERROR(VLOOKUP($A1232,'Raw - F'!$B:$O,13,FALSE),"")</f>
        <v>Open</v>
      </c>
      <c r="I1232" s="2" t="str">
        <f>IFERROR(VLOOKUP($A1232,'Raw - F'!$B:$O,10,FALSE),"")</f>
        <v>A</v>
      </c>
      <c r="J1232" s="2" t="str">
        <f>IFERROR(VLOOKUP($A1232,'Raw - F'!$B:$P,15,FALSE),"")</f>
        <v>6f</v>
      </c>
      <c r="K1232" s="16" t="str">
        <f>SUBSTITUTE(IFERROR(VLOOKUP($A1232,'Raw - F'!$B:$X,23,FALSE),""),0,"")</f>
        <v xml:space="preserve"> </v>
      </c>
      <c r="L1232" s="22" t="str">
        <f>IF(VLOOKUP($A1232,'Raw - F'!$B:$AA,24,FALSE)="","",VLOOKUP($A1232,'Raw - F'!$B:$AA,24,FALSE))</f>
        <v/>
      </c>
      <c r="M1232" s="16" t="str">
        <f>SUBSTITUTE(IFERROR(VLOOKUP($A1232,'Raw - F'!$B:$X,22,FALSE),""),0,"")</f>
        <v xml:space="preserve"> </v>
      </c>
      <c r="N1232" s="16" t="str">
        <f>SUBSTITUTE(IFERROR(VLOOKUP($A1232,'Raw - F'!$B:$X,8,FALSE),""),0,"")</f>
        <v/>
      </c>
      <c r="O1232" s="16" t="str">
        <f>SUBSTITUTE(IFERROR(VLOOKUP($A1232,'Raw - F'!$B:$AA,25,FALSE),""),0,"")</f>
        <v>EBF</v>
      </c>
      <c r="P1232" s="16" t="str">
        <f>SUBSTITUTE(IFERROR(VLOOKUP($A1232,'Raw - F'!$B:$AA,21,FALSE),""),0,"")</f>
        <v/>
      </c>
    </row>
    <row r="1233" spans="1:16" x14ac:dyDescent="0.35">
      <c r="A1233">
        <v>1224</v>
      </c>
      <c r="B1233" s="9">
        <f>IFERROR(VLOOKUP($A1233,'Raw - F'!$B:$R,2,FALSE),"")</f>
        <v>44369</v>
      </c>
      <c r="C1233" s="2" t="str">
        <f>IFERROR(VLOOKUP($A1233,'Raw - F'!$B:$R,3,FALSE),"")</f>
        <v>BEVERLEY</v>
      </c>
      <c r="D1233" s="2" t="str">
        <f>IFERROR(VLOOKUP($A1233,'Raw - F'!$B:$R,6,FALSE),"")</f>
        <v>Hcap</v>
      </c>
      <c r="E1233" s="2" t="str">
        <f>SUBSTITUTE(IFERROR(VLOOKUP($A1233,'Raw - F'!$B:$O,9,FALSE),""),"0","")</f>
        <v>4yo+</v>
      </c>
      <c r="F1233" s="2" t="str">
        <f>SUBSTITUTE(IFERROR(VLOOKUP($A1233,'Raw - F'!$B:$O,7,FALSE),""),"0","")</f>
        <v>Open</v>
      </c>
      <c r="G1233" s="2">
        <f>IFERROR(IF(VLOOKUP($A1233,'Raw - F'!$B:$O,11,FALSE)&gt;1,VLOOKUP($A1233,'Raw - F'!$B:$O,11,FALSE),IF(VLOOKUP($A1233,'Raw - F'!$B:$M,12,FALSE)&lt;&gt;"",VLOOKUP($A1233,'Raw - F'!$B:$M,12,FALSE),"")),"")</f>
        <v>4</v>
      </c>
      <c r="H1233" s="4" t="str">
        <f>IFERROR(VLOOKUP($A1233,'Raw - F'!$B:$O,13,FALSE),"")</f>
        <v>61-80</v>
      </c>
      <c r="I1233" s="2" t="str">
        <f>IFERROR(VLOOKUP($A1233,'Raw - F'!$B:$O,10,FALSE),"")</f>
        <v>A</v>
      </c>
      <c r="J1233" s="2" t="str">
        <f>IFERROR(VLOOKUP($A1233,'Raw - F'!$B:$P,15,FALSE),"")</f>
        <v>1m 2f</v>
      </c>
      <c r="K1233" s="16" t="str">
        <f>SUBSTITUTE(IFERROR(VLOOKUP($A1233,'Raw - F'!$B:$X,23,FALSE),""),0,"")</f>
        <v xml:space="preserve"> </v>
      </c>
      <c r="L1233" s="22" t="str">
        <f>IF(VLOOKUP($A1233,'Raw - F'!$B:$AA,24,FALSE)="","",VLOOKUP($A1233,'Raw - F'!$B:$AA,24,FALSE))</f>
        <v/>
      </c>
      <c r="M1233" s="16" t="str">
        <f>SUBSTITUTE(IFERROR(VLOOKUP($A1233,'Raw - F'!$B:$X,22,FALSE),""),0,"")</f>
        <v xml:space="preserve"> </v>
      </c>
      <c r="N1233" s="16" t="str">
        <f>SUBSTITUTE(IFERROR(VLOOKUP($A1233,'Raw - F'!$B:$X,8,FALSE),""),0,"")</f>
        <v/>
      </c>
      <c r="O1233" s="16" t="str">
        <f>SUBSTITUTE(IFERROR(VLOOKUP($A1233,'Raw - F'!$B:$AA,25,FALSE),""),0,"")</f>
        <v/>
      </c>
      <c r="P1233" s="16" t="str">
        <f>SUBSTITUTE(IFERROR(VLOOKUP($A1233,'Raw - F'!$B:$AA,21,FALSE),""),0,"")</f>
        <v/>
      </c>
    </row>
    <row r="1234" spans="1:16" x14ac:dyDescent="0.35">
      <c r="A1234">
        <v>1225</v>
      </c>
      <c r="B1234" s="9">
        <f>IFERROR(VLOOKUP($A1234,'Raw - F'!$B:$R,2,FALSE),"")</f>
        <v>44369</v>
      </c>
      <c r="C1234" s="2" t="str">
        <f>IFERROR(VLOOKUP($A1234,'Raw - F'!$B:$R,3,FALSE),"")</f>
        <v>BEVERLEY</v>
      </c>
      <c r="D1234" s="2" t="str">
        <f>IFERROR(VLOOKUP($A1234,'Raw - F'!$B:$R,6,FALSE),"")</f>
        <v>Hcap</v>
      </c>
      <c r="E1234" s="2" t="str">
        <f>SUBSTITUTE(IFERROR(VLOOKUP($A1234,'Raw - F'!$B:$O,9,FALSE),""),"0","")</f>
        <v>3yo+</v>
      </c>
      <c r="F1234" s="2" t="str">
        <f>SUBSTITUTE(IFERROR(VLOOKUP($A1234,'Raw - F'!$B:$O,7,FALSE),""),"0","")</f>
        <v>Open</v>
      </c>
      <c r="G1234" s="2">
        <f>IFERROR(IF(VLOOKUP($A1234,'Raw - F'!$B:$O,11,FALSE)&gt;1,VLOOKUP($A1234,'Raw - F'!$B:$O,11,FALSE),IF(VLOOKUP($A1234,'Raw - F'!$B:$M,12,FALSE)&lt;&gt;"",VLOOKUP($A1234,'Raw - F'!$B:$M,12,FALSE),"")),"")</f>
        <v>5</v>
      </c>
      <c r="H1234" s="4" t="str">
        <f>IFERROR(VLOOKUP($A1234,'Raw - F'!$B:$O,13,FALSE),"")</f>
        <v>51-70</v>
      </c>
      <c r="I1234" s="2" t="str">
        <f>IFERROR(VLOOKUP($A1234,'Raw - F'!$B:$O,10,FALSE),"")</f>
        <v>A</v>
      </c>
      <c r="J1234" s="2" t="str">
        <f>IFERROR(VLOOKUP($A1234,'Raw - F'!$B:$P,15,FALSE),"")</f>
        <v>7f</v>
      </c>
      <c r="K1234" s="16" t="str">
        <f>SUBSTITUTE(IFERROR(VLOOKUP($A1234,'Raw - F'!$B:$X,23,FALSE),""),0,"")</f>
        <v xml:space="preserve"> </v>
      </c>
      <c r="L1234" s="22" t="str">
        <f>IF(VLOOKUP($A1234,'Raw - F'!$B:$AA,24,FALSE)="","",VLOOKUP($A1234,'Raw - F'!$B:$AA,24,FALSE))</f>
        <v/>
      </c>
      <c r="M1234" s="16" t="str">
        <f>SUBSTITUTE(IFERROR(VLOOKUP($A1234,'Raw - F'!$B:$X,22,FALSE),""),0,"")</f>
        <v xml:space="preserve"> </v>
      </c>
      <c r="N1234" s="16" t="str">
        <f>SUBSTITUTE(IFERROR(VLOOKUP($A1234,'Raw - F'!$B:$X,8,FALSE),""),0,"")</f>
        <v/>
      </c>
      <c r="O1234" s="16" t="str">
        <f>SUBSTITUTE(IFERROR(VLOOKUP($A1234,'Raw - F'!$B:$AA,25,FALSE),""),0,"")</f>
        <v/>
      </c>
      <c r="P1234" s="16" t="str">
        <f>SUBSTITUTE(IFERROR(VLOOKUP($A1234,'Raw - F'!$B:$AA,21,FALSE),""),0,"")</f>
        <v/>
      </c>
    </row>
    <row r="1235" spans="1:16" x14ac:dyDescent="0.35">
      <c r="A1235">
        <v>1226</v>
      </c>
      <c r="B1235" s="9">
        <f>IFERROR(VLOOKUP($A1235,'Raw - F'!$B:$R,2,FALSE),"")</f>
        <v>44369</v>
      </c>
      <c r="C1235" s="2" t="str">
        <f>IFERROR(VLOOKUP($A1235,'Raw - F'!$B:$R,3,FALSE),"")</f>
        <v>BEVERLEY</v>
      </c>
      <c r="D1235" s="2" t="str">
        <f>IFERROR(VLOOKUP($A1235,'Raw - F'!$B:$R,6,FALSE),"")</f>
        <v>WFA</v>
      </c>
      <c r="E1235" s="2" t="str">
        <f>SUBSTITUTE(IFERROR(VLOOKUP($A1235,'Raw - F'!$B:$O,9,FALSE),""),"0","")</f>
        <v>3yo</v>
      </c>
      <c r="F1235" s="2" t="str">
        <f>SUBSTITUTE(IFERROR(VLOOKUP($A1235,'Raw - F'!$B:$O,7,FALSE),""),"0","")</f>
        <v>Mdn</v>
      </c>
      <c r="G1235" s="2">
        <f>IFERROR(IF(VLOOKUP($A1235,'Raw - F'!$B:$O,11,FALSE)&gt;1,VLOOKUP($A1235,'Raw - F'!$B:$O,11,FALSE),IF(VLOOKUP($A1235,'Raw - F'!$B:$M,12,FALSE)&lt;&gt;"",VLOOKUP($A1235,'Raw - F'!$B:$M,12,FALSE),"")),"")</f>
        <v>5</v>
      </c>
      <c r="H1235" s="4" t="str">
        <f>IFERROR(VLOOKUP($A1235,'Raw - F'!$B:$O,13,FALSE),"")</f>
        <v>Open</v>
      </c>
      <c r="I1235" s="2" t="str">
        <f>IFERROR(VLOOKUP($A1235,'Raw - F'!$B:$O,10,FALSE),"")</f>
        <v>A</v>
      </c>
      <c r="J1235" s="2" t="str">
        <f>IFERROR(VLOOKUP($A1235,'Raw - F'!$B:$P,15,FALSE),"")</f>
        <v>1m</v>
      </c>
      <c r="K1235" s="16" t="str">
        <f>SUBSTITUTE(IFERROR(VLOOKUP($A1235,'Raw - F'!$B:$X,23,FALSE),""),0,"")</f>
        <v>Med.</v>
      </c>
      <c r="L1235" s="22" t="str">
        <f>IF(VLOOKUP($A1235,'Raw - F'!$B:$AA,24,FALSE)="","",VLOOKUP($A1235,'Raw - F'!$B:$AA,24,FALSE))</f>
        <v/>
      </c>
      <c r="M1235" s="16" t="str">
        <f>SUBSTITUTE(IFERROR(VLOOKUP($A1235,'Raw - F'!$B:$X,22,FALSE),""),0,"")</f>
        <v xml:space="preserve"> </v>
      </c>
      <c r="N1235" s="16" t="str">
        <f>SUBSTITUTE(IFERROR(VLOOKUP($A1235,'Raw - F'!$B:$X,8,FALSE),""),0,"")</f>
        <v/>
      </c>
      <c r="O1235" s="16" t="str">
        <f>SUBSTITUTE(IFERROR(VLOOKUP($A1235,'Raw - F'!$B:$AA,25,FALSE),""),0,"")</f>
        <v/>
      </c>
      <c r="P1235" s="16" t="str">
        <f>SUBSTITUTE(IFERROR(VLOOKUP($A1235,'Raw - F'!$B:$AA,21,FALSE),""),0,"")</f>
        <v/>
      </c>
    </row>
    <row r="1236" spans="1:16" x14ac:dyDescent="0.35">
      <c r="A1236">
        <v>1227</v>
      </c>
      <c r="B1236" s="9">
        <f>IFERROR(VLOOKUP($A1236,'Raw - F'!$B:$R,2,FALSE),"")</f>
        <v>44369</v>
      </c>
      <c r="C1236" s="2" t="str">
        <f>IFERROR(VLOOKUP($A1236,'Raw - F'!$B:$R,3,FALSE),"")</f>
        <v>BEVERLEY</v>
      </c>
      <c r="D1236" s="2" t="str">
        <f>IFERROR(VLOOKUP($A1236,'Raw - F'!$B:$R,6,FALSE),"")</f>
        <v>Hcap</v>
      </c>
      <c r="E1236" s="2" t="str">
        <f>SUBSTITUTE(IFERROR(VLOOKUP($A1236,'Raw - F'!$B:$O,9,FALSE),""),"0","")</f>
        <v>4yo+</v>
      </c>
      <c r="F1236" s="2" t="str">
        <f>SUBSTITUTE(IFERROR(VLOOKUP($A1236,'Raw - F'!$B:$O,7,FALSE),""),"0","")</f>
        <v>Open</v>
      </c>
      <c r="G1236" s="2">
        <f>IFERROR(IF(VLOOKUP($A1236,'Raw - F'!$B:$O,11,FALSE)&gt;1,VLOOKUP($A1236,'Raw - F'!$B:$O,11,FALSE),IF(VLOOKUP($A1236,'Raw - F'!$B:$M,12,FALSE)&lt;&gt;"",VLOOKUP($A1236,'Raw - F'!$B:$M,12,FALSE),"")),"")</f>
        <v>6</v>
      </c>
      <c r="H1236" s="4" t="str">
        <f>IFERROR(VLOOKUP($A1236,'Raw - F'!$B:$O,13,FALSE),"")</f>
        <v>46-52</v>
      </c>
      <c r="I1236" s="2" t="str">
        <f>IFERROR(VLOOKUP($A1236,'Raw - F'!$B:$O,10,FALSE),"")</f>
        <v>A</v>
      </c>
      <c r="J1236" s="2" t="str">
        <f>IFERROR(VLOOKUP($A1236,'Raw - F'!$B:$P,15,FALSE),"")</f>
        <v>1m 4f</v>
      </c>
      <c r="K1236" s="16" t="str">
        <f>SUBSTITUTE(IFERROR(VLOOKUP($A1236,'Raw - F'!$B:$X,23,FALSE),""),0,"")</f>
        <v xml:space="preserve"> </v>
      </c>
      <c r="L1236" s="22" t="str">
        <f>IF(VLOOKUP($A1236,'Raw - F'!$B:$AA,24,FALSE)="","",VLOOKUP($A1236,'Raw - F'!$B:$AA,24,FALSE))</f>
        <v/>
      </c>
      <c r="M1236" s="16" t="str">
        <f>SUBSTITUTE(IFERROR(VLOOKUP($A1236,'Raw - F'!$B:$X,22,FALSE),""),0,"")</f>
        <v xml:space="preserve"> </v>
      </c>
      <c r="N1236" s="16" t="str">
        <f>SUBSTITUTE(IFERROR(VLOOKUP($A1236,'Raw - F'!$B:$X,8,FALSE),""),0,"")</f>
        <v/>
      </c>
      <c r="O1236" s="16" t="str">
        <f>SUBSTITUTE(IFERROR(VLOOKUP($A1236,'Raw - F'!$B:$AA,25,FALSE),""),0,"")</f>
        <v/>
      </c>
      <c r="P1236" s="16" t="str">
        <f>SUBSTITUTE(IFERROR(VLOOKUP($A1236,'Raw - F'!$B:$AA,21,FALSE),""),0,"")</f>
        <v/>
      </c>
    </row>
    <row r="1237" spans="1:16" x14ac:dyDescent="0.35">
      <c r="A1237">
        <v>1228</v>
      </c>
      <c r="B1237" s="9">
        <f>IFERROR(VLOOKUP($A1237,'Raw - F'!$B:$R,2,FALSE),"")</f>
        <v>44369</v>
      </c>
      <c r="C1237" s="2" t="str">
        <f>IFERROR(VLOOKUP($A1237,'Raw - F'!$B:$R,3,FALSE),"")</f>
        <v>BEVERLEY</v>
      </c>
      <c r="D1237" s="2" t="str">
        <f>IFERROR(VLOOKUP($A1237,'Raw - F'!$B:$R,6,FALSE),"")</f>
        <v>WFA</v>
      </c>
      <c r="E1237" s="2" t="str">
        <f>SUBSTITUTE(IFERROR(VLOOKUP($A1237,'Raw - F'!$B:$O,9,FALSE),""),"0","")</f>
        <v>2yo</v>
      </c>
      <c r="F1237" s="2" t="str">
        <f>SUBSTITUTE(IFERROR(VLOOKUP($A1237,'Raw - F'!$B:$O,7,FALSE),""),"0","")</f>
        <v>Mdn</v>
      </c>
      <c r="G1237" s="2">
        <f>IFERROR(IF(VLOOKUP($A1237,'Raw - F'!$B:$O,11,FALSE)&gt;1,VLOOKUP($A1237,'Raw - F'!$B:$O,11,FALSE),IF(VLOOKUP($A1237,'Raw - F'!$B:$M,12,FALSE)&lt;&gt;"",VLOOKUP($A1237,'Raw - F'!$B:$M,12,FALSE),"")),"")</f>
        <v>5</v>
      </c>
      <c r="H1237" s="4" t="str">
        <f>IFERROR(VLOOKUP($A1237,'Raw - F'!$B:$O,13,FALSE),"")</f>
        <v>Open</v>
      </c>
      <c r="I1237" s="2" t="str">
        <f>IFERROR(VLOOKUP($A1237,'Raw - F'!$B:$O,10,FALSE),"")</f>
        <v>A</v>
      </c>
      <c r="J1237" s="2" t="str">
        <f>IFERROR(VLOOKUP($A1237,'Raw - F'!$B:$P,15,FALSE),"")</f>
        <v>7f</v>
      </c>
      <c r="K1237" s="16" t="str">
        <f>SUBSTITUTE(IFERROR(VLOOKUP($A1237,'Raw - F'!$B:$X,23,FALSE),""),0,"")</f>
        <v xml:space="preserve"> </v>
      </c>
      <c r="L1237" s="22" t="str">
        <f>IF(VLOOKUP($A1237,'Raw - F'!$B:$AA,24,FALSE)="","",VLOOKUP($A1237,'Raw - F'!$B:$AA,24,FALSE))</f>
        <v/>
      </c>
      <c r="M1237" s="16" t="str">
        <f>SUBSTITUTE(IFERROR(VLOOKUP($A1237,'Raw - F'!$B:$X,22,FALSE),""),0,"")</f>
        <v xml:space="preserve"> </v>
      </c>
      <c r="N1237" s="16" t="str">
        <f>SUBSTITUTE(IFERROR(VLOOKUP($A1237,'Raw - F'!$B:$X,8,FALSE),""),0,"")</f>
        <v/>
      </c>
      <c r="O1237" s="16" t="str">
        <f>SUBSTITUTE(IFERROR(VLOOKUP($A1237,'Raw - F'!$B:$AA,25,FALSE),""),0,"")</f>
        <v>EBF</v>
      </c>
      <c r="P1237" s="16" t="str">
        <f>SUBSTITUTE(IFERROR(VLOOKUP($A1237,'Raw - F'!$B:$AA,21,FALSE),""),0,"")</f>
        <v/>
      </c>
    </row>
    <row r="1238" spans="1:16" x14ac:dyDescent="0.35">
      <c r="A1238">
        <v>1229</v>
      </c>
      <c r="B1238" s="9">
        <f>IFERROR(VLOOKUP($A1238,'Raw - F'!$B:$R,2,FALSE),"")</f>
        <v>44369</v>
      </c>
      <c r="C1238" s="2" t="str">
        <f>IFERROR(VLOOKUP($A1238,'Raw - F'!$B:$R,3,FALSE),"")</f>
        <v>BEVERLEY</v>
      </c>
      <c r="D1238" s="2" t="str">
        <f>IFERROR(VLOOKUP($A1238,'Raw - F'!$B:$R,6,FALSE),"")</f>
        <v>Hcap</v>
      </c>
      <c r="E1238" s="2" t="str">
        <f>SUBSTITUTE(IFERROR(VLOOKUP($A1238,'Raw - F'!$B:$O,9,FALSE),""),"0","")</f>
        <v>3yo</v>
      </c>
      <c r="F1238" s="2" t="str">
        <f>SUBSTITUTE(IFERROR(VLOOKUP($A1238,'Raw - F'!$B:$O,7,FALSE),""),"0","")</f>
        <v>Open</v>
      </c>
      <c r="G1238" s="2">
        <f>IFERROR(IF(VLOOKUP($A1238,'Raw - F'!$B:$O,11,FALSE)&gt;1,VLOOKUP($A1238,'Raw - F'!$B:$O,11,FALSE),IF(VLOOKUP($A1238,'Raw - F'!$B:$M,12,FALSE)&lt;&gt;"",VLOOKUP($A1238,'Raw - F'!$B:$M,12,FALSE),"")),"")</f>
        <v>6</v>
      </c>
      <c r="H1238" s="4" t="str">
        <f>IFERROR(VLOOKUP($A1238,'Raw - F'!$B:$O,13,FALSE),"")</f>
        <v>46-60</v>
      </c>
      <c r="I1238" s="2" t="str">
        <f>IFERROR(VLOOKUP($A1238,'Raw - F'!$B:$O,10,FALSE),"")</f>
        <v>A</v>
      </c>
      <c r="J1238" s="2" t="str">
        <f>IFERROR(VLOOKUP($A1238,'Raw - F'!$B:$P,15,FALSE),"")</f>
        <v>1m 2f</v>
      </c>
      <c r="K1238" s="16" t="str">
        <f>SUBSTITUTE(IFERROR(VLOOKUP($A1238,'Raw - F'!$B:$X,23,FALSE),""),0,"")</f>
        <v xml:space="preserve"> </v>
      </c>
      <c r="L1238" s="22" t="str">
        <f>IF(VLOOKUP($A1238,'Raw - F'!$B:$AA,24,FALSE)="","",VLOOKUP($A1238,'Raw - F'!$B:$AA,24,FALSE))</f>
        <v/>
      </c>
      <c r="M1238" s="16" t="str">
        <f>SUBSTITUTE(IFERROR(VLOOKUP($A1238,'Raw - F'!$B:$X,22,FALSE),""),0,"")</f>
        <v xml:space="preserve"> </v>
      </c>
      <c r="N1238" s="16" t="str">
        <f>SUBSTITUTE(IFERROR(VLOOKUP($A1238,'Raw - F'!$B:$X,8,FALSE),""),0,"")</f>
        <v/>
      </c>
      <c r="O1238" s="16" t="str">
        <f>SUBSTITUTE(IFERROR(VLOOKUP($A1238,'Raw - F'!$B:$AA,25,FALSE),""),0,"")</f>
        <v/>
      </c>
      <c r="P1238" s="16" t="str">
        <f>SUBSTITUTE(IFERROR(VLOOKUP($A1238,'Raw - F'!$B:$AA,21,FALSE),""),0,"")</f>
        <v/>
      </c>
    </row>
    <row r="1239" spans="1:16" x14ac:dyDescent="0.35">
      <c r="A1239">
        <v>1230</v>
      </c>
      <c r="B1239" s="9">
        <f>IFERROR(VLOOKUP($A1239,'Raw - F'!$B:$R,2,FALSE),"")</f>
        <v>44369</v>
      </c>
      <c r="C1239" s="2" t="str">
        <f>IFERROR(VLOOKUP($A1239,'Raw - F'!$B:$R,3,FALSE),"")</f>
        <v>BEVERLEY</v>
      </c>
      <c r="D1239" s="2" t="str">
        <f>IFERROR(VLOOKUP($A1239,'Raw - F'!$B:$R,6,FALSE),"")</f>
        <v>Hcap</v>
      </c>
      <c r="E1239" s="2" t="str">
        <f>SUBSTITUTE(IFERROR(VLOOKUP($A1239,'Raw - F'!$B:$O,9,FALSE),""),"0","")</f>
        <v>3yo</v>
      </c>
      <c r="F1239" s="2" t="str">
        <f>SUBSTITUTE(IFERROR(VLOOKUP($A1239,'Raw - F'!$B:$O,7,FALSE),""),"0","")</f>
        <v>Open</v>
      </c>
      <c r="G1239" s="2">
        <f>IFERROR(IF(VLOOKUP($A1239,'Raw - F'!$B:$O,11,FALSE)&gt;1,VLOOKUP($A1239,'Raw - F'!$B:$O,11,FALSE),IF(VLOOKUP($A1239,'Raw - F'!$B:$M,12,FALSE)&lt;&gt;"",VLOOKUP($A1239,'Raw - F'!$B:$M,12,FALSE),"")),"")</f>
        <v>6</v>
      </c>
      <c r="H1239" s="4" t="str">
        <f>IFERROR(VLOOKUP($A1239,'Raw - F'!$B:$O,13,FALSE),"")</f>
        <v>46-65</v>
      </c>
      <c r="I1239" s="2" t="str">
        <f>IFERROR(VLOOKUP($A1239,'Raw - F'!$B:$O,10,FALSE),"")</f>
        <v>A</v>
      </c>
      <c r="J1239" s="2" t="str">
        <f>IFERROR(VLOOKUP($A1239,'Raw - F'!$B:$P,15,FALSE),"")</f>
        <v>5f</v>
      </c>
      <c r="K1239" s="16" t="str">
        <f>SUBSTITUTE(IFERROR(VLOOKUP($A1239,'Raw - F'!$B:$X,23,FALSE),""),0,"")</f>
        <v xml:space="preserve"> </v>
      </c>
      <c r="L1239" s="22" t="str">
        <f>IF(VLOOKUP($A1239,'Raw - F'!$B:$AA,24,FALSE)="","",VLOOKUP($A1239,'Raw - F'!$B:$AA,24,FALSE))</f>
        <v/>
      </c>
      <c r="M1239" s="16" t="str">
        <f>SUBSTITUTE(IFERROR(VLOOKUP($A1239,'Raw - F'!$B:$X,22,FALSE),""),0,"")</f>
        <v xml:space="preserve"> </v>
      </c>
      <c r="N1239" s="16" t="str">
        <f>SUBSTITUTE(IFERROR(VLOOKUP($A1239,'Raw - F'!$B:$X,8,FALSE),""),0,"")</f>
        <v/>
      </c>
      <c r="O1239" s="16" t="str">
        <f>SUBSTITUTE(IFERROR(VLOOKUP($A1239,'Raw - F'!$B:$AA,25,FALSE),""),0,"")</f>
        <v/>
      </c>
      <c r="P1239" s="16" t="str">
        <f>SUBSTITUTE(IFERROR(VLOOKUP($A1239,'Raw - F'!$B:$AA,21,FALSE),""),0,"")</f>
        <v>App</v>
      </c>
    </row>
    <row r="1240" spans="1:16" x14ac:dyDescent="0.35">
      <c r="A1240">
        <v>1231</v>
      </c>
      <c r="B1240" s="9">
        <f>IFERROR(VLOOKUP($A1240,'Raw - F'!$B:$R,2,FALSE),"")</f>
        <v>44369</v>
      </c>
      <c r="C1240" s="2" t="str">
        <f>IFERROR(VLOOKUP($A1240,'Raw - F'!$B:$R,3,FALSE),"")</f>
        <v>BRIGHTON</v>
      </c>
      <c r="D1240" s="2" t="str">
        <f>IFERROR(VLOOKUP($A1240,'Raw - F'!$B:$R,6,FALSE),"")</f>
        <v>Hcap</v>
      </c>
      <c r="E1240" s="2" t="str">
        <f>SUBSTITUTE(IFERROR(VLOOKUP($A1240,'Raw - F'!$B:$O,9,FALSE),""),"0","")</f>
        <v>4yo+</v>
      </c>
      <c r="F1240" s="2" t="str">
        <f>SUBSTITUTE(IFERROR(VLOOKUP($A1240,'Raw - F'!$B:$O,7,FALSE),""),"0","")</f>
        <v>Open</v>
      </c>
      <c r="G1240" s="2">
        <f>IFERROR(IF(VLOOKUP($A1240,'Raw - F'!$B:$O,11,FALSE)&gt;1,VLOOKUP($A1240,'Raw - F'!$B:$O,11,FALSE),IF(VLOOKUP($A1240,'Raw - F'!$B:$M,12,FALSE)&lt;&gt;"",VLOOKUP($A1240,'Raw - F'!$B:$M,12,FALSE),"")),"")</f>
        <v>4</v>
      </c>
      <c r="H1240" s="4" t="str">
        <f>IFERROR(VLOOKUP($A1240,'Raw - F'!$B:$O,13,FALSE),"")</f>
        <v>61-80</v>
      </c>
      <c r="I1240" s="2" t="str">
        <f>IFERROR(VLOOKUP($A1240,'Raw - F'!$B:$O,10,FALSE),"")</f>
        <v>A</v>
      </c>
      <c r="J1240" s="2" t="str">
        <f>IFERROR(VLOOKUP($A1240,'Raw - F'!$B:$P,15,FALSE),"")</f>
        <v>7f</v>
      </c>
      <c r="K1240" s="16" t="str">
        <f>SUBSTITUTE(IFERROR(VLOOKUP($A1240,'Raw - F'!$B:$X,23,FALSE),""),0,"")</f>
        <v xml:space="preserve"> </v>
      </c>
      <c r="L1240" s="22" t="str">
        <f>IF(VLOOKUP($A1240,'Raw - F'!$B:$AA,24,FALSE)="","",VLOOKUP($A1240,'Raw - F'!$B:$AA,24,FALSE))</f>
        <v/>
      </c>
      <c r="M1240" s="16" t="str">
        <f>SUBSTITUTE(IFERROR(VLOOKUP($A1240,'Raw - F'!$B:$X,22,FALSE),""),0,"")</f>
        <v xml:space="preserve"> </v>
      </c>
      <c r="N1240" s="16" t="str">
        <f>SUBSTITUTE(IFERROR(VLOOKUP($A1240,'Raw - F'!$B:$X,8,FALSE),""),0,"")</f>
        <v/>
      </c>
      <c r="O1240" s="16" t="str">
        <f>SUBSTITUTE(IFERROR(VLOOKUP($A1240,'Raw - F'!$B:$AA,25,FALSE),""),0,"")</f>
        <v/>
      </c>
      <c r="P1240" s="16" t="str">
        <f>SUBSTITUTE(IFERROR(VLOOKUP($A1240,'Raw - F'!$B:$AA,21,FALSE),""),0,"")</f>
        <v/>
      </c>
    </row>
    <row r="1241" spans="1:16" x14ac:dyDescent="0.35">
      <c r="A1241">
        <v>1232</v>
      </c>
      <c r="B1241" s="9">
        <f>IFERROR(VLOOKUP($A1241,'Raw - F'!$B:$R,2,FALSE),"")</f>
        <v>44369</v>
      </c>
      <c r="C1241" s="2" t="str">
        <f>IFERROR(VLOOKUP($A1241,'Raw - F'!$B:$R,3,FALSE),"")</f>
        <v>BRIGHTON</v>
      </c>
      <c r="D1241" s="2" t="str">
        <f>IFERROR(VLOOKUP($A1241,'Raw - F'!$B:$R,6,FALSE),"")</f>
        <v>Hcap</v>
      </c>
      <c r="E1241" s="2" t="str">
        <f>SUBSTITUTE(IFERROR(VLOOKUP($A1241,'Raw - F'!$B:$O,9,FALSE),""),"0","")</f>
        <v>3yo+</v>
      </c>
      <c r="F1241" s="2" t="str">
        <f>SUBSTITUTE(IFERROR(VLOOKUP($A1241,'Raw - F'!$B:$O,7,FALSE),""),"0","")</f>
        <v>Open</v>
      </c>
      <c r="G1241" s="2">
        <f>IFERROR(IF(VLOOKUP($A1241,'Raw - F'!$B:$O,11,FALSE)&gt;1,VLOOKUP($A1241,'Raw - F'!$B:$O,11,FALSE),IF(VLOOKUP($A1241,'Raw - F'!$B:$M,12,FALSE)&lt;&gt;"",VLOOKUP($A1241,'Raw - F'!$B:$M,12,FALSE),"")),"")</f>
        <v>6</v>
      </c>
      <c r="H1241" s="4" t="str">
        <f>IFERROR(VLOOKUP($A1241,'Raw - F'!$B:$O,13,FALSE),"")</f>
        <v>46-52</v>
      </c>
      <c r="I1241" s="2" t="str">
        <f>IFERROR(VLOOKUP($A1241,'Raw - F'!$B:$O,10,FALSE),"")</f>
        <v>A</v>
      </c>
      <c r="J1241" s="2" t="str">
        <f>IFERROR(VLOOKUP($A1241,'Raw - F'!$B:$P,15,FALSE),"")</f>
        <v>7f</v>
      </c>
      <c r="K1241" s="16" t="str">
        <f>SUBSTITUTE(IFERROR(VLOOKUP($A1241,'Raw - F'!$B:$X,23,FALSE),""),0,"")</f>
        <v xml:space="preserve"> </v>
      </c>
      <c r="L1241" s="22" t="str">
        <f>IF(VLOOKUP($A1241,'Raw - F'!$B:$AA,24,FALSE)="","",VLOOKUP($A1241,'Raw - F'!$B:$AA,24,FALSE))</f>
        <v/>
      </c>
      <c r="M1241" s="16" t="str">
        <f>SUBSTITUTE(IFERROR(VLOOKUP($A1241,'Raw - F'!$B:$X,22,FALSE),""),0,"")</f>
        <v xml:space="preserve"> </v>
      </c>
      <c r="N1241" s="16" t="str">
        <f>SUBSTITUTE(IFERROR(VLOOKUP($A1241,'Raw - F'!$B:$X,8,FALSE),""),0,"")</f>
        <v/>
      </c>
      <c r="O1241" s="16" t="str">
        <f>SUBSTITUTE(IFERROR(VLOOKUP($A1241,'Raw - F'!$B:$AA,25,FALSE),""),0,"")</f>
        <v/>
      </c>
      <c r="P1241" s="16" t="str">
        <f>SUBSTITUTE(IFERROR(VLOOKUP($A1241,'Raw - F'!$B:$AA,21,FALSE),""),0,"")</f>
        <v/>
      </c>
    </row>
    <row r="1242" spans="1:16" x14ac:dyDescent="0.35">
      <c r="A1242">
        <v>1233</v>
      </c>
      <c r="B1242" s="9">
        <f>IFERROR(VLOOKUP($A1242,'Raw - F'!$B:$R,2,FALSE),"")</f>
        <v>44369</v>
      </c>
      <c r="C1242" s="2" t="str">
        <f>IFERROR(VLOOKUP($A1242,'Raw - F'!$B:$R,3,FALSE),"")</f>
        <v>BRIGHTON</v>
      </c>
      <c r="D1242" s="2" t="str">
        <f>IFERROR(VLOOKUP($A1242,'Raw - F'!$B:$R,6,FALSE),"")</f>
        <v>WFA</v>
      </c>
      <c r="E1242" s="2" t="str">
        <f>SUBSTITUTE(IFERROR(VLOOKUP($A1242,'Raw - F'!$B:$O,9,FALSE),""),"0","")</f>
        <v>3-5yo</v>
      </c>
      <c r="F1242" s="2" t="str">
        <f>SUBSTITUTE(IFERROR(VLOOKUP($A1242,'Raw - F'!$B:$O,7,FALSE),""),"0","")</f>
        <v>Mdn</v>
      </c>
      <c r="G1242" s="2">
        <f>IFERROR(IF(VLOOKUP($A1242,'Raw - F'!$B:$O,11,FALSE)&gt;1,VLOOKUP($A1242,'Raw - F'!$B:$O,11,FALSE),IF(VLOOKUP($A1242,'Raw - F'!$B:$M,12,FALSE)&lt;&gt;"",VLOOKUP($A1242,'Raw - F'!$B:$M,12,FALSE),"")),"")</f>
        <v>5</v>
      </c>
      <c r="H1242" s="4" t="str">
        <f>IFERROR(VLOOKUP($A1242,'Raw - F'!$B:$O,13,FALSE),"")</f>
        <v>Open</v>
      </c>
      <c r="I1242" s="2" t="str">
        <f>IFERROR(VLOOKUP($A1242,'Raw - F'!$B:$O,10,FALSE),"")</f>
        <v>A</v>
      </c>
      <c r="J1242" s="2" t="str">
        <f>IFERROR(VLOOKUP($A1242,'Raw - F'!$B:$P,15,FALSE),"")</f>
        <v>1m</v>
      </c>
      <c r="K1242" s="16" t="str">
        <f>SUBSTITUTE(IFERROR(VLOOKUP($A1242,'Raw - F'!$B:$X,23,FALSE),""),0,"")</f>
        <v>Med.</v>
      </c>
      <c r="L1242" s="22">
        <f>IF(VLOOKUP($A1242,'Raw - F'!$B:$AA,24,FALSE)="","",VLOOKUP($A1242,'Raw - F'!$B:$AA,24,FALSE))</f>
        <v>15000</v>
      </c>
      <c r="M1242" s="16" t="str">
        <f>SUBSTITUTE(IFERROR(VLOOKUP($A1242,'Raw - F'!$B:$X,22,FALSE),""),0,"")</f>
        <v xml:space="preserve"> </v>
      </c>
      <c r="N1242" s="16" t="str">
        <f>SUBSTITUTE(IFERROR(VLOOKUP($A1242,'Raw - F'!$B:$X,8,FALSE),""),0,"")</f>
        <v/>
      </c>
      <c r="O1242" s="16" t="str">
        <f>SUBSTITUTE(IFERROR(VLOOKUP($A1242,'Raw - F'!$B:$AA,25,FALSE),""),0,"")</f>
        <v/>
      </c>
      <c r="P1242" s="16" t="str">
        <f>SUBSTITUTE(IFERROR(VLOOKUP($A1242,'Raw - F'!$B:$AA,21,FALSE),""),0,"")</f>
        <v/>
      </c>
    </row>
    <row r="1243" spans="1:16" x14ac:dyDescent="0.35">
      <c r="A1243">
        <v>1234</v>
      </c>
      <c r="B1243" s="9">
        <f>IFERROR(VLOOKUP($A1243,'Raw - F'!$B:$R,2,FALSE),"")</f>
        <v>44369</v>
      </c>
      <c r="C1243" s="2" t="str">
        <f>IFERROR(VLOOKUP($A1243,'Raw - F'!$B:$R,3,FALSE),"")</f>
        <v>BRIGHTON</v>
      </c>
      <c r="D1243" s="2" t="str">
        <f>IFERROR(VLOOKUP($A1243,'Raw - F'!$B:$R,6,FALSE),"")</f>
        <v>Hcap</v>
      </c>
      <c r="E1243" s="2" t="str">
        <f>SUBSTITUTE(IFERROR(VLOOKUP($A1243,'Raw - F'!$B:$O,9,FALSE),""),"0","")</f>
        <v>4yo+</v>
      </c>
      <c r="F1243" s="2" t="str">
        <f>SUBSTITUTE(IFERROR(VLOOKUP($A1243,'Raw - F'!$B:$O,7,FALSE),""),"0","")</f>
        <v>Open</v>
      </c>
      <c r="G1243" s="2">
        <f>IFERROR(IF(VLOOKUP($A1243,'Raw - F'!$B:$O,11,FALSE)&gt;1,VLOOKUP($A1243,'Raw - F'!$B:$O,11,FALSE),IF(VLOOKUP($A1243,'Raw - F'!$B:$M,12,FALSE)&lt;&gt;"",VLOOKUP($A1243,'Raw - F'!$B:$M,12,FALSE),"")),"")</f>
        <v>6</v>
      </c>
      <c r="H1243" s="4" t="str">
        <f>IFERROR(VLOOKUP($A1243,'Raw - F'!$B:$O,13,FALSE),"")</f>
        <v>46-65</v>
      </c>
      <c r="I1243" s="2" t="str">
        <f>IFERROR(VLOOKUP($A1243,'Raw - F'!$B:$O,10,FALSE),"")</f>
        <v>A</v>
      </c>
      <c r="J1243" s="2" t="str">
        <f>IFERROR(VLOOKUP($A1243,'Raw - F'!$B:$P,15,FALSE),"")</f>
        <v>1m 4f</v>
      </c>
      <c r="K1243" s="16" t="str">
        <f>SUBSTITUTE(IFERROR(VLOOKUP($A1243,'Raw - F'!$B:$X,23,FALSE),""),0,"")</f>
        <v xml:space="preserve"> </v>
      </c>
      <c r="L1243" s="22" t="str">
        <f>IF(VLOOKUP($A1243,'Raw - F'!$B:$AA,24,FALSE)="","",VLOOKUP($A1243,'Raw - F'!$B:$AA,24,FALSE))</f>
        <v/>
      </c>
      <c r="M1243" s="16" t="str">
        <f>SUBSTITUTE(IFERROR(VLOOKUP($A1243,'Raw - F'!$B:$X,22,FALSE),""),0,"")</f>
        <v xml:space="preserve"> </v>
      </c>
      <c r="N1243" s="16" t="str">
        <f>SUBSTITUTE(IFERROR(VLOOKUP($A1243,'Raw - F'!$B:$X,8,FALSE),""),0,"")</f>
        <v/>
      </c>
      <c r="O1243" s="16" t="str">
        <f>SUBSTITUTE(IFERROR(VLOOKUP($A1243,'Raw - F'!$B:$AA,25,FALSE),""),0,"")</f>
        <v/>
      </c>
      <c r="P1243" s="16" t="str">
        <f>SUBSTITUTE(IFERROR(VLOOKUP($A1243,'Raw - F'!$B:$AA,21,FALSE),""),0,"")</f>
        <v>Amtr</v>
      </c>
    </row>
    <row r="1244" spans="1:16" x14ac:dyDescent="0.35">
      <c r="A1244">
        <v>1235</v>
      </c>
      <c r="B1244" s="9">
        <f>IFERROR(VLOOKUP($A1244,'Raw - F'!$B:$R,2,FALSE),"")</f>
        <v>44369</v>
      </c>
      <c r="C1244" s="2" t="str">
        <f>IFERROR(VLOOKUP($A1244,'Raw - F'!$B:$R,3,FALSE),"")</f>
        <v>BRIGHTON</v>
      </c>
      <c r="D1244" s="2" t="str">
        <f>IFERROR(VLOOKUP($A1244,'Raw - F'!$B:$R,6,FALSE),"")</f>
        <v>Hcap</v>
      </c>
      <c r="E1244" s="2" t="str">
        <f>SUBSTITUTE(IFERROR(VLOOKUP($A1244,'Raw - F'!$B:$O,9,FALSE),""),"0","")</f>
        <v>3yo+</v>
      </c>
      <c r="F1244" s="2" t="str">
        <f>SUBSTITUTE(IFERROR(VLOOKUP($A1244,'Raw - F'!$B:$O,7,FALSE),""),"0","")</f>
        <v>Open</v>
      </c>
      <c r="G1244" s="2">
        <f>IFERROR(IF(VLOOKUP($A1244,'Raw - F'!$B:$O,11,FALSE)&gt;1,VLOOKUP($A1244,'Raw - F'!$B:$O,11,FALSE),IF(VLOOKUP($A1244,'Raw - F'!$B:$M,12,FALSE)&lt;&gt;"",VLOOKUP($A1244,'Raw - F'!$B:$M,12,FALSE),"")),"")</f>
        <v>6</v>
      </c>
      <c r="H1244" s="4" t="str">
        <f>IFERROR(VLOOKUP($A1244,'Raw - F'!$B:$O,13,FALSE),"")</f>
        <v>46-60</v>
      </c>
      <c r="I1244" s="2" t="str">
        <f>IFERROR(VLOOKUP($A1244,'Raw - F'!$B:$O,10,FALSE),"")</f>
        <v>A</v>
      </c>
      <c r="J1244" s="2" t="str">
        <f>IFERROR(VLOOKUP($A1244,'Raw - F'!$B:$P,15,FALSE),"")</f>
        <v>6f</v>
      </c>
      <c r="K1244" s="16" t="str">
        <f>SUBSTITUTE(IFERROR(VLOOKUP($A1244,'Raw - F'!$B:$X,23,FALSE),""),0,"")</f>
        <v xml:space="preserve"> </v>
      </c>
      <c r="L1244" s="22" t="str">
        <f>IF(VLOOKUP($A1244,'Raw - F'!$B:$AA,24,FALSE)="","",VLOOKUP($A1244,'Raw - F'!$B:$AA,24,FALSE))</f>
        <v/>
      </c>
      <c r="M1244" s="16" t="str">
        <f>SUBSTITUTE(IFERROR(VLOOKUP($A1244,'Raw - F'!$B:$X,22,FALSE),""),0,"")</f>
        <v xml:space="preserve"> </v>
      </c>
      <c r="N1244" s="16" t="str">
        <f>SUBSTITUTE(IFERROR(VLOOKUP($A1244,'Raw - F'!$B:$X,8,FALSE),""),0,"")</f>
        <v/>
      </c>
      <c r="O1244" s="16" t="str">
        <f>SUBSTITUTE(IFERROR(VLOOKUP($A1244,'Raw - F'!$B:$AA,25,FALSE),""),0,"")</f>
        <v/>
      </c>
      <c r="P1244" s="16" t="str">
        <f>SUBSTITUTE(IFERROR(VLOOKUP($A1244,'Raw - F'!$B:$AA,21,FALSE),""),0,"")</f>
        <v/>
      </c>
    </row>
    <row r="1245" spans="1:16" x14ac:dyDescent="0.35">
      <c r="A1245">
        <v>1236</v>
      </c>
      <c r="B1245" s="9">
        <f>IFERROR(VLOOKUP($A1245,'Raw - F'!$B:$R,2,FALSE),"")</f>
        <v>44369</v>
      </c>
      <c r="C1245" s="2" t="str">
        <f>IFERROR(VLOOKUP($A1245,'Raw - F'!$B:$R,3,FALSE),"")</f>
        <v>BRIGHTON</v>
      </c>
      <c r="D1245" s="2" t="str">
        <f>IFERROR(VLOOKUP($A1245,'Raw - F'!$B:$R,6,FALSE),"")</f>
        <v>Hcap</v>
      </c>
      <c r="E1245" s="2" t="str">
        <f>SUBSTITUTE(IFERROR(VLOOKUP($A1245,'Raw - F'!$B:$O,9,FALSE),""),"0","")</f>
        <v>3yo+</v>
      </c>
      <c r="F1245" s="2" t="str">
        <f>SUBSTITUTE(IFERROR(VLOOKUP($A1245,'Raw - F'!$B:$O,7,FALSE),""),"0","")</f>
        <v>Open</v>
      </c>
      <c r="G1245" s="2">
        <f>IFERROR(IF(VLOOKUP($A1245,'Raw - F'!$B:$O,11,FALSE)&gt;1,VLOOKUP($A1245,'Raw - F'!$B:$O,11,FALSE),IF(VLOOKUP($A1245,'Raw - F'!$B:$M,12,FALSE)&lt;&gt;"",VLOOKUP($A1245,'Raw - F'!$B:$M,12,FALSE),"")),"")</f>
        <v>6</v>
      </c>
      <c r="H1245" s="4" t="str">
        <f>IFERROR(VLOOKUP($A1245,'Raw - F'!$B:$O,13,FALSE),"")</f>
        <v>46-55</v>
      </c>
      <c r="I1245" s="2" t="str">
        <f>IFERROR(VLOOKUP($A1245,'Raw - F'!$B:$O,10,FALSE),"")</f>
        <v>A</v>
      </c>
      <c r="J1245" s="2" t="str">
        <f>IFERROR(VLOOKUP($A1245,'Raw - F'!$B:$P,15,FALSE),"")</f>
        <v>1m</v>
      </c>
      <c r="K1245" s="16" t="str">
        <f>SUBSTITUTE(IFERROR(VLOOKUP($A1245,'Raw - F'!$B:$X,23,FALSE),""),0,"")</f>
        <v xml:space="preserve"> </v>
      </c>
      <c r="L1245" s="22" t="str">
        <f>IF(VLOOKUP($A1245,'Raw - F'!$B:$AA,24,FALSE)="","",VLOOKUP($A1245,'Raw - F'!$B:$AA,24,FALSE))</f>
        <v/>
      </c>
      <c r="M1245" s="16" t="str">
        <f>SUBSTITUTE(IFERROR(VLOOKUP($A1245,'Raw - F'!$B:$X,22,FALSE),""),0,"")</f>
        <v xml:space="preserve"> </v>
      </c>
      <c r="N1245" s="16" t="str">
        <f>SUBSTITUTE(IFERROR(VLOOKUP($A1245,'Raw - F'!$B:$X,8,FALSE),""),0,"")</f>
        <v/>
      </c>
      <c r="O1245" s="16" t="str">
        <f>SUBSTITUTE(IFERROR(VLOOKUP($A1245,'Raw - F'!$B:$AA,25,FALSE),""),0,"")</f>
        <v/>
      </c>
      <c r="P1245" s="16" t="str">
        <f>SUBSTITUTE(IFERROR(VLOOKUP($A1245,'Raw - F'!$B:$AA,21,FALSE),""),0,"")</f>
        <v/>
      </c>
    </row>
    <row r="1246" spans="1:16" x14ac:dyDescent="0.35">
      <c r="A1246">
        <v>1237</v>
      </c>
      <c r="B1246" s="9">
        <f>IFERROR(VLOOKUP($A1246,'Raw - F'!$B:$R,2,FALSE),"")</f>
        <v>44369</v>
      </c>
      <c r="C1246" s="2" t="str">
        <f>IFERROR(VLOOKUP($A1246,'Raw - F'!$B:$R,3,FALSE),"")</f>
        <v>BRIGHTON</v>
      </c>
      <c r="D1246" s="2" t="str">
        <f>IFERROR(VLOOKUP($A1246,'Raw - F'!$B:$R,6,FALSE),"")</f>
        <v>Hcap</v>
      </c>
      <c r="E1246" s="2" t="str">
        <f>SUBSTITUTE(IFERROR(VLOOKUP($A1246,'Raw - F'!$B:$O,9,FALSE),""),"0","")</f>
        <v>3yo+</v>
      </c>
      <c r="F1246" s="2" t="str">
        <f>SUBSTITUTE(IFERROR(VLOOKUP($A1246,'Raw - F'!$B:$O,7,FALSE),""),"0","")</f>
        <v>Open</v>
      </c>
      <c r="G1246" s="2">
        <f>IFERROR(IF(VLOOKUP($A1246,'Raw - F'!$B:$O,11,FALSE)&gt;1,VLOOKUP($A1246,'Raw - F'!$B:$O,11,FALSE),IF(VLOOKUP($A1246,'Raw - F'!$B:$M,12,FALSE)&lt;&gt;"",VLOOKUP($A1246,'Raw - F'!$B:$M,12,FALSE),"")),"")</f>
        <v>6</v>
      </c>
      <c r="H1246" s="4" t="str">
        <f>IFERROR(VLOOKUP($A1246,'Raw - F'!$B:$O,13,FALSE),"")</f>
        <v>46-65</v>
      </c>
      <c r="I1246" s="2" t="str">
        <f>IFERROR(VLOOKUP($A1246,'Raw - F'!$B:$O,10,FALSE),"")</f>
        <v>A</v>
      </c>
      <c r="J1246" s="2" t="str">
        <f>IFERROR(VLOOKUP($A1246,'Raw - F'!$B:$P,15,FALSE),"")</f>
        <v>1m 2f</v>
      </c>
      <c r="K1246" s="16" t="str">
        <f>SUBSTITUTE(IFERROR(VLOOKUP($A1246,'Raw - F'!$B:$X,23,FALSE),""),0,"")</f>
        <v xml:space="preserve"> </v>
      </c>
      <c r="L1246" s="22" t="str">
        <f>IF(VLOOKUP($A1246,'Raw - F'!$B:$AA,24,FALSE)="","",VLOOKUP($A1246,'Raw - F'!$B:$AA,24,FALSE))</f>
        <v/>
      </c>
      <c r="M1246" s="16" t="str">
        <f>SUBSTITUTE(IFERROR(VLOOKUP($A1246,'Raw - F'!$B:$X,22,FALSE),""),0,"")</f>
        <v xml:space="preserve"> </v>
      </c>
      <c r="N1246" s="16" t="str">
        <f>SUBSTITUTE(IFERROR(VLOOKUP($A1246,'Raw - F'!$B:$X,8,FALSE),""),0,"")</f>
        <v/>
      </c>
      <c r="O1246" s="16" t="str">
        <f>SUBSTITUTE(IFERROR(VLOOKUP($A1246,'Raw - F'!$B:$AA,25,FALSE),""),0,"")</f>
        <v/>
      </c>
      <c r="P1246" s="16" t="str">
        <f>SUBSTITUTE(IFERROR(VLOOKUP($A1246,'Raw - F'!$B:$AA,21,FALSE),""),0,"")</f>
        <v/>
      </c>
    </row>
    <row r="1247" spans="1:16" x14ac:dyDescent="0.35">
      <c r="A1247">
        <v>1238</v>
      </c>
      <c r="B1247" s="9">
        <f>IFERROR(VLOOKUP($A1247,'Raw - F'!$B:$R,2,FALSE),"")</f>
        <v>44369</v>
      </c>
      <c r="C1247" s="2" t="str">
        <f>IFERROR(VLOOKUP($A1247,'Raw - F'!$B:$R,3,FALSE),"")</f>
        <v>NEWBURY</v>
      </c>
      <c r="D1247" s="2" t="str">
        <f>IFERROR(VLOOKUP($A1247,'Raw - F'!$B:$R,6,FALSE),"")</f>
        <v>Hcap</v>
      </c>
      <c r="E1247" s="2" t="str">
        <f>SUBSTITUTE(IFERROR(VLOOKUP($A1247,'Raw - F'!$B:$O,9,FALSE),""),"0","")</f>
        <v>3yo+</v>
      </c>
      <c r="F1247" s="2" t="str">
        <f>SUBSTITUTE(IFERROR(VLOOKUP($A1247,'Raw - F'!$B:$O,7,FALSE),""),"0","")</f>
        <v>Open</v>
      </c>
      <c r="G1247" s="2">
        <f>IFERROR(IF(VLOOKUP($A1247,'Raw - F'!$B:$O,11,FALSE)&gt;1,VLOOKUP($A1247,'Raw - F'!$B:$O,11,FALSE),IF(VLOOKUP($A1247,'Raw - F'!$B:$M,12,FALSE)&lt;&gt;"",VLOOKUP($A1247,'Raw - F'!$B:$M,12,FALSE),"")),"")</f>
        <v>4</v>
      </c>
      <c r="H1247" s="4" t="str">
        <f>IFERROR(VLOOKUP($A1247,'Raw - F'!$B:$O,13,FALSE),"")</f>
        <v>66-85</v>
      </c>
      <c r="I1247" s="2" t="str">
        <f>IFERROR(VLOOKUP($A1247,'Raw - F'!$B:$O,10,FALSE),"")</f>
        <v>A</v>
      </c>
      <c r="J1247" s="2" t="str">
        <f>IFERROR(VLOOKUP($A1247,'Raw - F'!$B:$P,15,FALSE),"")</f>
        <v>1m 4f</v>
      </c>
      <c r="K1247" s="16" t="str">
        <f>SUBSTITUTE(IFERROR(VLOOKUP($A1247,'Raw - F'!$B:$X,23,FALSE),""),0,"")</f>
        <v xml:space="preserve"> </v>
      </c>
      <c r="L1247" s="22" t="str">
        <f>IF(VLOOKUP($A1247,'Raw - F'!$B:$AA,24,FALSE)="","",VLOOKUP($A1247,'Raw - F'!$B:$AA,24,FALSE))</f>
        <v/>
      </c>
      <c r="M1247" s="16" t="str">
        <f>SUBSTITUTE(IFERROR(VLOOKUP($A1247,'Raw - F'!$B:$X,22,FALSE),""),0,"")</f>
        <v xml:space="preserve"> </v>
      </c>
      <c r="N1247" s="16" t="str">
        <f>SUBSTITUTE(IFERROR(VLOOKUP($A1247,'Raw - F'!$B:$X,8,FALSE),""),0,"")</f>
        <v/>
      </c>
      <c r="O1247" s="16" t="str">
        <f>SUBSTITUTE(IFERROR(VLOOKUP($A1247,'Raw - F'!$B:$AA,25,FALSE),""),0,"")</f>
        <v/>
      </c>
      <c r="P1247" s="16" t="str">
        <f>SUBSTITUTE(IFERROR(VLOOKUP($A1247,'Raw - F'!$B:$AA,21,FALSE),""),0,"")</f>
        <v/>
      </c>
    </row>
    <row r="1248" spans="1:16" x14ac:dyDescent="0.35">
      <c r="A1248">
        <v>1239</v>
      </c>
      <c r="B1248" s="9">
        <f>IFERROR(VLOOKUP($A1248,'Raw - F'!$B:$R,2,FALSE),"")</f>
        <v>44369</v>
      </c>
      <c r="C1248" s="2" t="str">
        <f>IFERROR(VLOOKUP($A1248,'Raw - F'!$B:$R,3,FALSE),"")</f>
        <v>NEWBURY</v>
      </c>
      <c r="D1248" s="2" t="str">
        <f>IFERROR(VLOOKUP($A1248,'Raw - F'!$B:$R,6,FALSE),"")</f>
        <v>WFA</v>
      </c>
      <c r="E1248" s="2" t="str">
        <f>SUBSTITUTE(IFERROR(VLOOKUP($A1248,'Raw - F'!$B:$O,9,FALSE),""),"0","")</f>
        <v>2yo</v>
      </c>
      <c r="F1248" s="2" t="str">
        <f>SUBSTITUTE(IFERROR(VLOOKUP($A1248,'Raw - F'!$B:$O,7,FALSE),""),"0","")</f>
        <v>Nov</v>
      </c>
      <c r="G1248" s="2">
        <f>IFERROR(IF(VLOOKUP($A1248,'Raw - F'!$B:$O,11,FALSE)&gt;1,VLOOKUP($A1248,'Raw - F'!$B:$O,11,FALSE),IF(VLOOKUP($A1248,'Raw - F'!$B:$M,12,FALSE)&lt;&gt;"",VLOOKUP($A1248,'Raw - F'!$B:$M,12,FALSE),"")),"")</f>
        <v>4</v>
      </c>
      <c r="H1248" s="4" t="str">
        <f>IFERROR(VLOOKUP($A1248,'Raw - F'!$B:$O,13,FALSE),"")</f>
        <v>Open</v>
      </c>
      <c r="I1248" s="2" t="str">
        <f>IFERROR(VLOOKUP($A1248,'Raw - F'!$B:$O,10,FALSE),"")</f>
        <v>F</v>
      </c>
      <c r="J1248" s="2" t="str">
        <f>IFERROR(VLOOKUP($A1248,'Raw - F'!$B:$P,15,FALSE),"")</f>
        <v>7f</v>
      </c>
      <c r="K1248" s="16" t="str">
        <f>SUBSTITUTE(IFERROR(VLOOKUP($A1248,'Raw - F'!$B:$X,23,FALSE),""),0,"")</f>
        <v xml:space="preserve"> </v>
      </c>
      <c r="L1248" s="22" t="str">
        <f>IF(VLOOKUP($A1248,'Raw - F'!$B:$AA,24,FALSE)="","",VLOOKUP($A1248,'Raw - F'!$B:$AA,24,FALSE))</f>
        <v/>
      </c>
      <c r="M1248" s="16" t="str">
        <f>SUBSTITUTE(IFERROR(VLOOKUP($A1248,'Raw - F'!$B:$X,22,FALSE),""),0,"")</f>
        <v xml:space="preserve"> </v>
      </c>
      <c r="N1248" s="16" t="str">
        <f>SUBSTITUTE(IFERROR(VLOOKUP($A1248,'Raw - F'!$B:$X,8,FALSE),""),0,"")</f>
        <v/>
      </c>
      <c r="O1248" s="16" t="str">
        <f>SUBSTITUTE(IFERROR(VLOOKUP($A1248,'Raw - F'!$B:$AA,25,FALSE),""),0,"")</f>
        <v/>
      </c>
      <c r="P1248" s="16" t="str">
        <f>SUBSTITUTE(IFERROR(VLOOKUP($A1248,'Raw - F'!$B:$AA,21,FALSE),""),0,"")</f>
        <v/>
      </c>
    </row>
    <row r="1249" spans="1:16" x14ac:dyDescent="0.35">
      <c r="A1249">
        <v>1240</v>
      </c>
      <c r="B1249" s="9">
        <f>IFERROR(VLOOKUP($A1249,'Raw - F'!$B:$R,2,FALSE),"")</f>
        <v>44369</v>
      </c>
      <c r="C1249" s="2" t="str">
        <f>IFERROR(VLOOKUP($A1249,'Raw - F'!$B:$R,3,FALSE),"")</f>
        <v>NEWBURY</v>
      </c>
      <c r="D1249" s="2" t="str">
        <f>IFERROR(VLOOKUP($A1249,'Raw - F'!$B:$R,6,FALSE),"")</f>
        <v>WFA</v>
      </c>
      <c r="E1249" s="2" t="str">
        <f>SUBSTITUTE(IFERROR(VLOOKUP($A1249,'Raw - F'!$B:$O,9,FALSE),""),"0","")</f>
        <v>2yo</v>
      </c>
      <c r="F1249" s="2" t="str">
        <f>SUBSTITUTE(IFERROR(VLOOKUP($A1249,'Raw - F'!$B:$O,7,FALSE),""),"0","")</f>
        <v>Nov</v>
      </c>
      <c r="G1249" s="2">
        <f>IFERROR(IF(VLOOKUP($A1249,'Raw - F'!$B:$O,11,FALSE)&gt;1,VLOOKUP($A1249,'Raw - F'!$B:$O,11,FALSE),IF(VLOOKUP($A1249,'Raw - F'!$B:$M,12,FALSE)&lt;&gt;"",VLOOKUP($A1249,'Raw - F'!$B:$M,12,FALSE),"")),"")</f>
        <v>4</v>
      </c>
      <c r="H1249" s="4" t="str">
        <f>IFERROR(VLOOKUP($A1249,'Raw - F'!$B:$O,13,FALSE),"")</f>
        <v>Open</v>
      </c>
      <c r="I1249" s="2" t="str">
        <f>IFERROR(VLOOKUP($A1249,'Raw - F'!$B:$O,10,FALSE),"")</f>
        <v>F</v>
      </c>
      <c r="J1249" s="2" t="str">
        <f>IFERROR(VLOOKUP($A1249,'Raw - F'!$B:$P,15,FALSE),"")</f>
        <v>6f</v>
      </c>
      <c r="K1249" s="16" t="str">
        <f>SUBSTITUTE(IFERROR(VLOOKUP($A1249,'Raw - F'!$B:$X,23,FALSE),""),0,"")</f>
        <v>Rest.</v>
      </c>
      <c r="L1249" s="22" t="str">
        <f>IF(VLOOKUP($A1249,'Raw - F'!$B:$AA,24,FALSE)="","",VLOOKUP($A1249,'Raw - F'!$B:$AA,24,FALSE))</f>
        <v>B</v>
      </c>
      <c r="M1249" s="16" t="str">
        <f>SUBSTITUTE(IFERROR(VLOOKUP($A1249,'Raw - F'!$B:$X,22,FALSE),""),0,"")</f>
        <v xml:space="preserve"> </v>
      </c>
      <c r="N1249" s="16" t="str">
        <f>SUBSTITUTE(IFERROR(VLOOKUP($A1249,'Raw - F'!$B:$X,8,FALSE),""),0,"")</f>
        <v/>
      </c>
      <c r="O1249" s="16" t="str">
        <f>SUBSTITUTE(IFERROR(VLOOKUP($A1249,'Raw - F'!$B:$AA,25,FALSE),""),0,"")</f>
        <v>EBF</v>
      </c>
      <c r="P1249" s="16" t="str">
        <f>SUBSTITUTE(IFERROR(VLOOKUP($A1249,'Raw - F'!$B:$AA,21,FALSE),""),0,"")</f>
        <v/>
      </c>
    </row>
    <row r="1250" spans="1:16" x14ac:dyDescent="0.35">
      <c r="A1250">
        <v>1241</v>
      </c>
      <c r="B1250" s="9">
        <f>IFERROR(VLOOKUP($A1250,'Raw - F'!$B:$R,2,FALSE),"")</f>
        <v>44369</v>
      </c>
      <c r="C1250" s="2" t="str">
        <f>IFERROR(VLOOKUP($A1250,'Raw - F'!$B:$R,3,FALSE),"")</f>
        <v>NEWBURY</v>
      </c>
      <c r="D1250" s="2" t="str">
        <f>IFERROR(VLOOKUP($A1250,'Raw - F'!$B:$R,6,FALSE),"")</f>
        <v>Hcap</v>
      </c>
      <c r="E1250" s="2" t="str">
        <f>SUBSTITUTE(IFERROR(VLOOKUP($A1250,'Raw - F'!$B:$O,9,FALSE),""),"0","")</f>
        <v>3yo+</v>
      </c>
      <c r="F1250" s="2" t="str">
        <f>SUBSTITUTE(IFERROR(VLOOKUP($A1250,'Raw - F'!$B:$O,7,FALSE),""),"0","")</f>
        <v>Open</v>
      </c>
      <c r="G1250" s="2">
        <f>IFERROR(IF(VLOOKUP($A1250,'Raw - F'!$B:$O,11,FALSE)&gt;1,VLOOKUP($A1250,'Raw - F'!$B:$O,11,FALSE),IF(VLOOKUP($A1250,'Raw - F'!$B:$M,12,FALSE)&lt;&gt;"",VLOOKUP($A1250,'Raw - F'!$B:$M,12,FALSE),"")),"")</f>
        <v>5</v>
      </c>
      <c r="H1250" s="4" t="str">
        <f>IFERROR(VLOOKUP($A1250,'Raw - F'!$B:$O,13,FALSE),"")</f>
        <v>51-70</v>
      </c>
      <c r="I1250" s="2" t="str">
        <f>IFERROR(VLOOKUP($A1250,'Raw - F'!$B:$O,10,FALSE),"")</f>
        <v>A</v>
      </c>
      <c r="J1250" s="2" t="str">
        <f>IFERROR(VLOOKUP($A1250,'Raw - F'!$B:$P,15,FALSE),"")</f>
        <v>6f</v>
      </c>
      <c r="K1250" s="16" t="str">
        <f>SUBSTITUTE(IFERROR(VLOOKUP($A1250,'Raw - F'!$B:$X,23,FALSE),""),0,"")</f>
        <v xml:space="preserve"> </v>
      </c>
      <c r="L1250" s="22" t="str">
        <f>IF(VLOOKUP($A1250,'Raw - F'!$B:$AA,24,FALSE)="","",VLOOKUP($A1250,'Raw - F'!$B:$AA,24,FALSE))</f>
        <v/>
      </c>
      <c r="M1250" s="16" t="str">
        <f>SUBSTITUTE(IFERROR(VLOOKUP($A1250,'Raw - F'!$B:$X,22,FALSE),""),0,"")</f>
        <v xml:space="preserve"> </v>
      </c>
      <c r="N1250" s="16" t="str">
        <f>SUBSTITUTE(IFERROR(VLOOKUP($A1250,'Raw - F'!$B:$X,8,FALSE),""),0,"")</f>
        <v/>
      </c>
      <c r="O1250" s="16" t="str">
        <f>SUBSTITUTE(IFERROR(VLOOKUP($A1250,'Raw - F'!$B:$AA,25,FALSE),""),0,"")</f>
        <v/>
      </c>
      <c r="P1250" s="16" t="str">
        <f>SUBSTITUTE(IFERROR(VLOOKUP($A1250,'Raw - F'!$B:$AA,21,FALSE),""),0,"")</f>
        <v/>
      </c>
    </row>
    <row r="1251" spans="1:16" x14ac:dyDescent="0.35">
      <c r="A1251">
        <v>1242</v>
      </c>
      <c r="B1251" s="9">
        <f>IFERROR(VLOOKUP($A1251,'Raw - F'!$B:$R,2,FALSE),"")</f>
        <v>44369</v>
      </c>
      <c r="C1251" s="2" t="str">
        <f>IFERROR(VLOOKUP($A1251,'Raw - F'!$B:$R,3,FALSE),"")</f>
        <v>NEWBURY</v>
      </c>
      <c r="D1251" s="2" t="str">
        <f>IFERROR(VLOOKUP($A1251,'Raw - F'!$B:$R,6,FALSE),"")</f>
        <v>Hcap</v>
      </c>
      <c r="E1251" s="2" t="str">
        <f>SUBSTITUTE(IFERROR(VLOOKUP($A1251,'Raw - F'!$B:$O,9,FALSE),""),"0","")</f>
        <v>3yo</v>
      </c>
      <c r="F1251" s="2" t="str">
        <f>SUBSTITUTE(IFERROR(VLOOKUP($A1251,'Raw - F'!$B:$O,7,FALSE),""),"0","")</f>
        <v>Open</v>
      </c>
      <c r="G1251" s="2">
        <f>IFERROR(IF(VLOOKUP($A1251,'Raw - F'!$B:$O,11,FALSE)&gt;1,VLOOKUP($A1251,'Raw - F'!$B:$O,11,FALSE),IF(VLOOKUP($A1251,'Raw - F'!$B:$M,12,FALSE)&lt;&gt;"",VLOOKUP($A1251,'Raw - F'!$B:$M,12,FALSE),"")),"")</f>
        <v>5</v>
      </c>
      <c r="H1251" s="4" t="str">
        <f>IFERROR(VLOOKUP($A1251,'Raw - F'!$B:$O,13,FALSE),"")</f>
        <v>56-75</v>
      </c>
      <c r="I1251" s="2" t="str">
        <f>IFERROR(VLOOKUP($A1251,'Raw - F'!$B:$O,10,FALSE),"")</f>
        <v>A</v>
      </c>
      <c r="J1251" s="2" t="str">
        <f>IFERROR(VLOOKUP($A1251,'Raw - F'!$B:$P,15,FALSE),"")</f>
        <v>7f</v>
      </c>
      <c r="K1251" s="16" t="str">
        <f>SUBSTITUTE(IFERROR(VLOOKUP($A1251,'Raw - F'!$B:$X,23,FALSE),""),0,"")</f>
        <v xml:space="preserve"> </v>
      </c>
      <c r="L1251" s="22" t="str">
        <f>IF(VLOOKUP($A1251,'Raw - F'!$B:$AA,24,FALSE)="","",VLOOKUP($A1251,'Raw - F'!$B:$AA,24,FALSE))</f>
        <v/>
      </c>
      <c r="M1251" s="16" t="str">
        <f>SUBSTITUTE(IFERROR(VLOOKUP($A1251,'Raw - F'!$B:$X,22,FALSE),""),0,"")</f>
        <v xml:space="preserve"> </v>
      </c>
      <c r="N1251" s="16" t="str">
        <f>SUBSTITUTE(IFERROR(VLOOKUP($A1251,'Raw - F'!$B:$X,8,FALSE),""),0,"")</f>
        <v/>
      </c>
      <c r="O1251" s="16" t="str">
        <f>SUBSTITUTE(IFERROR(VLOOKUP($A1251,'Raw - F'!$B:$AA,25,FALSE),""),0,"")</f>
        <v/>
      </c>
      <c r="P1251" s="16" t="str">
        <f>SUBSTITUTE(IFERROR(VLOOKUP($A1251,'Raw - F'!$B:$AA,21,FALSE),""),0,"")</f>
        <v/>
      </c>
    </row>
    <row r="1252" spans="1:16" x14ac:dyDescent="0.35">
      <c r="A1252">
        <v>1243</v>
      </c>
      <c r="B1252" s="9">
        <f>IFERROR(VLOOKUP($A1252,'Raw - F'!$B:$R,2,FALSE),"")</f>
        <v>44369</v>
      </c>
      <c r="C1252" s="2" t="str">
        <f>IFERROR(VLOOKUP($A1252,'Raw - F'!$B:$R,3,FALSE),"")</f>
        <v>NEWBURY</v>
      </c>
      <c r="D1252" s="2" t="str">
        <f>IFERROR(VLOOKUP($A1252,'Raw - F'!$B:$R,6,FALSE),"")</f>
        <v>Hcap</v>
      </c>
      <c r="E1252" s="2" t="str">
        <f>SUBSTITUTE(IFERROR(VLOOKUP($A1252,'Raw - F'!$B:$O,9,FALSE),""),"0","")</f>
        <v>4yo+</v>
      </c>
      <c r="F1252" s="2" t="str">
        <f>SUBSTITUTE(IFERROR(VLOOKUP($A1252,'Raw - F'!$B:$O,7,FALSE),""),"0","")</f>
        <v>Open</v>
      </c>
      <c r="G1252" s="2">
        <f>IFERROR(IF(VLOOKUP($A1252,'Raw - F'!$B:$O,11,FALSE)&gt;1,VLOOKUP($A1252,'Raw - F'!$B:$O,11,FALSE),IF(VLOOKUP($A1252,'Raw - F'!$B:$M,12,FALSE)&lt;&gt;"",VLOOKUP($A1252,'Raw - F'!$B:$M,12,FALSE),"")),"")</f>
        <v>5</v>
      </c>
      <c r="H1252" s="4" t="str">
        <f>IFERROR(VLOOKUP($A1252,'Raw - F'!$B:$O,13,FALSE),"")</f>
        <v>51-70</v>
      </c>
      <c r="I1252" s="2" t="str">
        <f>IFERROR(VLOOKUP($A1252,'Raw - F'!$B:$O,10,FALSE),"")</f>
        <v>A</v>
      </c>
      <c r="J1252" s="2" t="str">
        <f>IFERROR(VLOOKUP($A1252,'Raw - F'!$B:$P,15,FALSE),"")</f>
        <v>1m 3f</v>
      </c>
      <c r="K1252" s="16" t="str">
        <f>SUBSTITUTE(IFERROR(VLOOKUP($A1252,'Raw - F'!$B:$X,23,FALSE),""),0,"")</f>
        <v xml:space="preserve"> </v>
      </c>
      <c r="L1252" s="22" t="str">
        <f>IF(VLOOKUP($A1252,'Raw - F'!$B:$AA,24,FALSE)="","",VLOOKUP($A1252,'Raw - F'!$B:$AA,24,FALSE))</f>
        <v/>
      </c>
      <c r="M1252" s="16" t="str">
        <f>SUBSTITUTE(IFERROR(VLOOKUP($A1252,'Raw - F'!$B:$X,22,FALSE),""),0,"")</f>
        <v xml:space="preserve"> </v>
      </c>
      <c r="N1252" s="16" t="str">
        <f>SUBSTITUTE(IFERROR(VLOOKUP($A1252,'Raw - F'!$B:$X,8,FALSE),""),0,"")</f>
        <v/>
      </c>
      <c r="O1252" s="16" t="str">
        <f>SUBSTITUTE(IFERROR(VLOOKUP($A1252,'Raw - F'!$B:$AA,25,FALSE),""),0,"")</f>
        <v/>
      </c>
      <c r="P1252" s="16" t="str">
        <f>SUBSTITUTE(IFERROR(VLOOKUP($A1252,'Raw - F'!$B:$AA,21,FALSE),""),0,"")</f>
        <v>App</v>
      </c>
    </row>
    <row r="1253" spans="1:16" x14ac:dyDescent="0.35">
      <c r="A1253">
        <v>1244</v>
      </c>
      <c r="B1253" s="9">
        <f>IFERROR(VLOOKUP($A1253,'Raw - F'!$B:$R,2,FALSE),"")</f>
        <v>44369</v>
      </c>
      <c r="C1253" s="2" t="str">
        <f>IFERROR(VLOOKUP($A1253,'Raw - F'!$B:$R,3,FALSE),"")</f>
        <v>NEWBURY</v>
      </c>
      <c r="D1253" s="2" t="str">
        <f>IFERROR(VLOOKUP($A1253,'Raw - F'!$B:$R,6,FALSE),"")</f>
        <v>Hcap</v>
      </c>
      <c r="E1253" s="2" t="str">
        <f>SUBSTITUTE(IFERROR(VLOOKUP($A1253,'Raw - F'!$B:$O,9,FALSE),""),"0","")</f>
        <v>3yo+</v>
      </c>
      <c r="F1253" s="2" t="str">
        <f>SUBSTITUTE(IFERROR(VLOOKUP($A1253,'Raw - F'!$B:$O,7,FALSE),""),"0","")</f>
        <v>Open</v>
      </c>
      <c r="G1253" s="2">
        <f>IFERROR(IF(VLOOKUP($A1253,'Raw - F'!$B:$O,11,FALSE)&gt;1,VLOOKUP($A1253,'Raw - F'!$B:$O,11,FALSE),IF(VLOOKUP($A1253,'Raw - F'!$B:$M,12,FALSE)&lt;&gt;"",VLOOKUP($A1253,'Raw - F'!$B:$M,12,FALSE),"")),"")</f>
        <v>5</v>
      </c>
      <c r="H1253" s="4" t="str">
        <f>IFERROR(VLOOKUP($A1253,'Raw - F'!$B:$O,13,FALSE),"")</f>
        <v>56-75</v>
      </c>
      <c r="I1253" s="2" t="str">
        <f>IFERROR(VLOOKUP($A1253,'Raw - F'!$B:$O,10,FALSE),"")</f>
        <v>A</v>
      </c>
      <c r="J1253" s="2" t="str">
        <f>IFERROR(VLOOKUP($A1253,'Raw - F'!$B:$P,15,FALSE),"")</f>
        <v>7f</v>
      </c>
      <c r="K1253" s="16" t="str">
        <f>SUBSTITUTE(IFERROR(VLOOKUP($A1253,'Raw - F'!$B:$X,23,FALSE),""),0,"")</f>
        <v xml:space="preserve"> </v>
      </c>
      <c r="L1253" s="22" t="str">
        <f>IF(VLOOKUP($A1253,'Raw - F'!$B:$AA,24,FALSE)="","",VLOOKUP($A1253,'Raw - F'!$B:$AA,24,FALSE))</f>
        <v/>
      </c>
      <c r="M1253" s="16" t="str">
        <f>SUBSTITUTE(IFERROR(VLOOKUP($A1253,'Raw - F'!$B:$X,22,FALSE),""),0,"")</f>
        <v xml:space="preserve"> </v>
      </c>
      <c r="N1253" s="16" t="str">
        <f>SUBSTITUTE(IFERROR(VLOOKUP($A1253,'Raw - F'!$B:$X,8,FALSE),""),0,"")</f>
        <v/>
      </c>
      <c r="O1253" s="16" t="str">
        <f>SUBSTITUTE(IFERROR(VLOOKUP($A1253,'Raw - F'!$B:$AA,25,FALSE),""),0,"")</f>
        <v/>
      </c>
      <c r="P1253" s="16" t="str">
        <f>SUBSTITUTE(IFERROR(VLOOKUP($A1253,'Raw - F'!$B:$AA,21,FALSE),""),0,"")</f>
        <v/>
      </c>
    </row>
    <row r="1254" spans="1:16" x14ac:dyDescent="0.35">
      <c r="A1254">
        <v>1245</v>
      </c>
      <c r="B1254" s="9">
        <f>IFERROR(VLOOKUP($A1254,'Raw - F'!$B:$R,2,FALSE),"")</f>
        <v>44370</v>
      </c>
      <c r="C1254" s="2" t="str">
        <f>IFERROR(VLOOKUP($A1254,'Raw - F'!$B:$R,3,FALSE),"")</f>
        <v>BATH</v>
      </c>
      <c r="D1254" s="2" t="str">
        <f>IFERROR(VLOOKUP($A1254,'Raw - F'!$B:$R,6,FALSE),"")</f>
        <v>Hcap</v>
      </c>
      <c r="E1254" s="2" t="str">
        <f>SUBSTITUTE(IFERROR(VLOOKUP($A1254,'Raw - F'!$B:$O,9,FALSE),""),"0","")</f>
        <v>3yo+</v>
      </c>
      <c r="F1254" s="2" t="str">
        <f>SUBSTITUTE(IFERROR(VLOOKUP($A1254,'Raw - F'!$B:$O,7,FALSE),""),"0","")</f>
        <v>Open</v>
      </c>
      <c r="G1254" s="2">
        <f>IFERROR(IF(VLOOKUP($A1254,'Raw - F'!$B:$O,11,FALSE)&gt;1,VLOOKUP($A1254,'Raw - F'!$B:$O,11,FALSE),IF(VLOOKUP($A1254,'Raw - F'!$B:$M,12,FALSE)&lt;&gt;"",VLOOKUP($A1254,'Raw - F'!$B:$M,12,FALSE),"")),"")</f>
        <v>4</v>
      </c>
      <c r="H1254" s="4" t="str">
        <f>IFERROR(VLOOKUP($A1254,'Raw - F'!$B:$O,13,FALSE),"")</f>
        <v>66-85</v>
      </c>
      <c r="I1254" s="2" t="str">
        <f>IFERROR(VLOOKUP($A1254,'Raw - F'!$B:$O,10,FALSE),"")</f>
        <v>A</v>
      </c>
      <c r="J1254" s="2" t="str">
        <f>IFERROR(VLOOKUP($A1254,'Raw - F'!$B:$P,15,FALSE),"")</f>
        <v>6f</v>
      </c>
      <c r="K1254" s="16" t="str">
        <f>SUBSTITUTE(IFERROR(VLOOKUP($A1254,'Raw - F'!$B:$X,23,FALSE),""),0,"")</f>
        <v xml:space="preserve"> </v>
      </c>
      <c r="L1254" s="22" t="str">
        <f>IF(VLOOKUP($A1254,'Raw - F'!$B:$AA,24,FALSE)="","",VLOOKUP($A1254,'Raw - F'!$B:$AA,24,FALSE))</f>
        <v/>
      </c>
      <c r="M1254" s="16" t="str">
        <f>SUBSTITUTE(IFERROR(VLOOKUP($A1254,'Raw - F'!$B:$X,22,FALSE),""),0,"")</f>
        <v xml:space="preserve"> </v>
      </c>
      <c r="N1254" s="16" t="str">
        <f>SUBSTITUTE(IFERROR(VLOOKUP($A1254,'Raw - F'!$B:$X,8,FALSE),""),0,"")</f>
        <v/>
      </c>
      <c r="O1254" s="16" t="str">
        <f>SUBSTITUTE(IFERROR(VLOOKUP($A1254,'Raw - F'!$B:$AA,25,FALSE),""),0,"")</f>
        <v/>
      </c>
      <c r="P1254" s="16" t="str">
        <f>SUBSTITUTE(IFERROR(VLOOKUP($A1254,'Raw - F'!$B:$AA,21,FALSE),""),0,"")</f>
        <v/>
      </c>
    </row>
    <row r="1255" spans="1:16" x14ac:dyDescent="0.35">
      <c r="A1255">
        <v>1246</v>
      </c>
      <c r="B1255" s="9">
        <f>IFERROR(VLOOKUP($A1255,'Raw - F'!$B:$R,2,FALSE),"")</f>
        <v>44370</v>
      </c>
      <c r="C1255" s="2" t="str">
        <f>IFERROR(VLOOKUP($A1255,'Raw - F'!$B:$R,3,FALSE),"")</f>
        <v>BATH</v>
      </c>
      <c r="D1255" s="2" t="str">
        <f>IFERROR(VLOOKUP($A1255,'Raw - F'!$B:$R,6,FALSE),"")</f>
        <v>WFA</v>
      </c>
      <c r="E1255" s="2" t="str">
        <f>SUBSTITUTE(IFERROR(VLOOKUP($A1255,'Raw - F'!$B:$O,9,FALSE),""),"0","")</f>
        <v>2yo</v>
      </c>
      <c r="F1255" s="2" t="str">
        <f>SUBSTITUTE(IFERROR(VLOOKUP($A1255,'Raw - F'!$B:$O,7,FALSE),""),"0","")</f>
        <v>Nov</v>
      </c>
      <c r="G1255" s="2">
        <f>IFERROR(IF(VLOOKUP($A1255,'Raw - F'!$B:$O,11,FALSE)&gt;1,VLOOKUP($A1255,'Raw - F'!$B:$O,11,FALSE),IF(VLOOKUP($A1255,'Raw - F'!$B:$M,12,FALSE)&lt;&gt;"",VLOOKUP($A1255,'Raw - F'!$B:$M,12,FALSE),"")),"")</f>
        <v>4</v>
      </c>
      <c r="H1255" s="4" t="str">
        <f>IFERROR(VLOOKUP($A1255,'Raw - F'!$B:$O,13,FALSE),"")</f>
        <v>Open</v>
      </c>
      <c r="I1255" s="2" t="str">
        <f>IFERROR(VLOOKUP($A1255,'Raw - F'!$B:$O,10,FALSE),"")</f>
        <v>F</v>
      </c>
      <c r="J1255" s="2" t="str">
        <f>IFERROR(VLOOKUP($A1255,'Raw - F'!$B:$P,15,FALSE),"")</f>
        <v>6f</v>
      </c>
      <c r="K1255" s="16" t="str">
        <f>SUBSTITUTE(IFERROR(VLOOKUP($A1255,'Raw - F'!$B:$X,23,FALSE),""),0,"")</f>
        <v xml:space="preserve"> </v>
      </c>
      <c r="L1255" s="22" t="str">
        <f>IF(VLOOKUP($A1255,'Raw - F'!$B:$AA,24,FALSE)="","",VLOOKUP($A1255,'Raw - F'!$B:$AA,24,FALSE))</f>
        <v/>
      </c>
      <c r="M1255" s="16" t="str">
        <f>SUBSTITUTE(IFERROR(VLOOKUP($A1255,'Raw - F'!$B:$X,22,FALSE),""),0,"")</f>
        <v xml:space="preserve"> </v>
      </c>
      <c r="N1255" s="16" t="str">
        <f>SUBSTITUTE(IFERROR(VLOOKUP($A1255,'Raw - F'!$B:$X,8,FALSE),""),0,"")</f>
        <v/>
      </c>
      <c r="O1255" s="16" t="str">
        <f>SUBSTITUTE(IFERROR(VLOOKUP($A1255,'Raw - F'!$B:$AA,25,FALSE),""),0,"")</f>
        <v>EBF</v>
      </c>
      <c r="P1255" s="16" t="str">
        <f>SUBSTITUTE(IFERROR(VLOOKUP($A1255,'Raw - F'!$B:$AA,21,FALSE),""),0,"")</f>
        <v/>
      </c>
    </row>
    <row r="1256" spans="1:16" x14ac:dyDescent="0.35">
      <c r="A1256">
        <v>1247</v>
      </c>
      <c r="B1256" s="9">
        <f>IFERROR(VLOOKUP($A1256,'Raw - F'!$B:$R,2,FALSE),"")</f>
        <v>44370</v>
      </c>
      <c r="C1256" s="2" t="str">
        <f>IFERROR(VLOOKUP($A1256,'Raw - F'!$B:$R,3,FALSE),"")</f>
        <v>BATH</v>
      </c>
      <c r="D1256" s="2" t="str">
        <f>IFERROR(VLOOKUP($A1256,'Raw - F'!$B:$R,6,FALSE),"")</f>
        <v>Hcap</v>
      </c>
      <c r="E1256" s="2" t="str">
        <f>SUBSTITUTE(IFERROR(VLOOKUP($A1256,'Raw - F'!$B:$O,9,FALSE),""),"0","")</f>
        <v>3yo+</v>
      </c>
      <c r="F1256" s="2" t="str">
        <f>SUBSTITUTE(IFERROR(VLOOKUP($A1256,'Raw - F'!$B:$O,7,FALSE),""),"0","")</f>
        <v>Open</v>
      </c>
      <c r="G1256" s="2">
        <f>IFERROR(IF(VLOOKUP($A1256,'Raw - F'!$B:$O,11,FALSE)&gt;1,VLOOKUP($A1256,'Raw - F'!$B:$O,11,FALSE),IF(VLOOKUP($A1256,'Raw - F'!$B:$M,12,FALSE)&lt;&gt;"",VLOOKUP($A1256,'Raw - F'!$B:$M,12,FALSE),"")),"")</f>
        <v>5</v>
      </c>
      <c r="H1256" s="4" t="str">
        <f>IFERROR(VLOOKUP($A1256,'Raw - F'!$B:$O,13,FALSE),"")</f>
        <v>56-75</v>
      </c>
      <c r="I1256" s="2" t="str">
        <f>IFERROR(VLOOKUP($A1256,'Raw - F'!$B:$O,10,FALSE),"")</f>
        <v>A</v>
      </c>
      <c r="J1256" s="2" t="str">
        <f>IFERROR(VLOOKUP($A1256,'Raw - F'!$B:$P,15,FALSE),"")</f>
        <v>1m 5f</v>
      </c>
      <c r="K1256" s="16" t="str">
        <f>SUBSTITUTE(IFERROR(VLOOKUP($A1256,'Raw - F'!$B:$X,23,FALSE),""),0,"")</f>
        <v xml:space="preserve"> </v>
      </c>
      <c r="L1256" s="22" t="str">
        <f>IF(VLOOKUP($A1256,'Raw - F'!$B:$AA,24,FALSE)="","",VLOOKUP($A1256,'Raw - F'!$B:$AA,24,FALSE))</f>
        <v/>
      </c>
      <c r="M1256" s="16" t="str">
        <f>SUBSTITUTE(IFERROR(VLOOKUP($A1256,'Raw - F'!$B:$X,22,FALSE),""),0,"")</f>
        <v xml:space="preserve"> </v>
      </c>
      <c r="N1256" s="16" t="str">
        <f>SUBSTITUTE(IFERROR(VLOOKUP($A1256,'Raw - F'!$B:$X,8,FALSE),""),0,"")</f>
        <v/>
      </c>
      <c r="O1256" s="16" t="str">
        <f>SUBSTITUTE(IFERROR(VLOOKUP($A1256,'Raw - F'!$B:$AA,25,FALSE),""),0,"")</f>
        <v/>
      </c>
      <c r="P1256" s="16" t="str">
        <f>SUBSTITUTE(IFERROR(VLOOKUP($A1256,'Raw - F'!$B:$AA,21,FALSE),""),0,"")</f>
        <v/>
      </c>
    </row>
    <row r="1257" spans="1:16" x14ac:dyDescent="0.35">
      <c r="A1257">
        <v>1248</v>
      </c>
      <c r="B1257" s="9">
        <f>IFERROR(VLOOKUP($A1257,'Raw - F'!$B:$R,2,FALSE),"")</f>
        <v>44370</v>
      </c>
      <c r="C1257" s="2" t="str">
        <f>IFERROR(VLOOKUP($A1257,'Raw - F'!$B:$R,3,FALSE),"")</f>
        <v>BATH</v>
      </c>
      <c r="D1257" s="2" t="str">
        <f>IFERROR(VLOOKUP($A1257,'Raw - F'!$B:$R,6,FALSE),"")</f>
        <v>Hcap</v>
      </c>
      <c r="E1257" s="2" t="str">
        <f>SUBSTITUTE(IFERROR(VLOOKUP($A1257,'Raw - F'!$B:$O,9,FALSE),""),"0","")</f>
        <v>3yo+</v>
      </c>
      <c r="F1257" s="2" t="str">
        <f>SUBSTITUTE(IFERROR(VLOOKUP($A1257,'Raw - F'!$B:$O,7,FALSE),""),"0","")</f>
        <v>Open</v>
      </c>
      <c r="G1257" s="2">
        <f>IFERROR(IF(VLOOKUP($A1257,'Raw - F'!$B:$O,11,FALSE)&gt;1,VLOOKUP($A1257,'Raw - F'!$B:$O,11,FALSE),IF(VLOOKUP($A1257,'Raw - F'!$B:$M,12,FALSE)&lt;&gt;"",VLOOKUP($A1257,'Raw - F'!$B:$M,12,FALSE),"")),"")</f>
        <v>5</v>
      </c>
      <c r="H1257" s="4" t="str">
        <f>IFERROR(VLOOKUP($A1257,'Raw - F'!$B:$O,13,FALSE),"")</f>
        <v>56-75</v>
      </c>
      <c r="I1257" s="2" t="str">
        <f>IFERROR(VLOOKUP($A1257,'Raw - F'!$B:$O,10,FALSE),"")</f>
        <v>A</v>
      </c>
      <c r="J1257" s="2" t="str">
        <f>IFERROR(VLOOKUP($A1257,'Raw - F'!$B:$P,15,FALSE),"")</f>
        <v>1m</v>
      </c>
      <c r="K1257" s="16" t="str">
        <f>SUBSTITUTE(IFERROR(VLOOKUP($A1257,'Raw - F'!$B:$X,23,FALSE),""),0,"")</f>
        <v xml:space="preserve"> </v>
      </c>
      <c r="L1257" s="22" t="str">
        <f>IF(VLOOKUP($A1257,'Raw - F'!$B:$AA,24,FALSE)="","",VLOOKUP($A1257,'Raw - F'!$B:$AA,24,FALSE))</f>
        <v/>
      </c>
      <c r="M1257" s="16" t="str">
        <f>SUBSTITUTE(IFERROR(VLOOKUP($A1257,'Raw - F'!$B:$X,22,FALSE),""),0,"")</f>
        <v xml:space="preserve"> </v>
      </c>
      <c r="N1257" s="16" t="str">
        <f>SUBSTITUTE(IFERROR(VLOOKUP($A1257,'Raw - F'!$B:$X,8,FALSE),""),0,"")</f>
        <v/>
      </c>
      <c r="O1257" s="16" t="str">
        <f>SUBSTITUTE(IFERROR(VLOOKUP($A1257,'Raw - F'!$B:$AA,25,FALSE),""),0,"")</f>
        <v/>
      </c>
      <c r="P1257" s="16" t="str">
        <f>SUBSTITUTE(IFERROR(VLOOKUP($A1257,'Raw - F'!$B:$AA,21,FALSE),""),0,"")</f>
        <v/>
      </c>
    </row>
    <row r="1258" spans="1:16" x14ac:dyDescent="0.35">
      <c r="A1258">
        <v>1249</v>
      </c>
      <c r="B1258" s="9">
        <f>IFERROR(VLOOKUP($A1258,'Raw - F'!$B:$R,2,FALSE),"")</f>
        <v>44370</v>
      </c>
      <c r="C1258" s="2" t="str">
        <f>IFERROR(VLOOKUP($A1258,'Raw - F'!$B:$R,3,FALSE),"")</f>
        <v>BATH</v>
      </c>
      <c r="D1258" s="2" t="str">
        <f>IFERROR(VLOOKUP($A1258,'Raw - F'!$B:$R,6,FALSE),"")</f>
        <v>WFA</v>
      </c>
      <c r="E1258" s="2" t="str">
        <f>SUBSTITUTE(IFERROR(VLOOKUP($A1258,'Raw - F'!$B:$O,9,FALSE),""),"0","")</f>
        <v>3yo+</v>
      </c>
      <c r="F1258" s="2" t="str">
        <f>SUBSTITUTE(IFERROR(VLOOKUP($A1258,'Raw - F'!$B:$O,7,FALSE),""),"0","")</f>
        <v>Mdn</v>
      </c>
      <c r="G1258" s="2">
        <f>IFERROR(IF(VLOOKUP($A1258,'Raw - F'!$B:$O,11,FALSE)&gt;1,VLOOKUP($A1258,'Raw - F'!$B:$O,11,FALSE),IF(VLOOKUP($A1258,'Raw - F'!$B:$M,12,FALSE)&lt;&gt;"",VLOOKUP($A1258,'Raw - F'!$B:$M,12,FALSE),"")),"")</f>
        <v>5</v>
      </c>
      <c r="H1258" s="4" t="str">
        <f>IFERROR(VLOOKUP($A1258,'Raw - F'!$B:$O,13,FALSE),"")</f>
        <v>Open</v>
      </c>
      <c r="I1258" s="2" t="str">
        <f>IFERROR(VLOOKUP($A1258,'Raw - F'!$B:$O,10,FALSE),"")</f>
        <v>A</v>
      </c>
      <c r="J1258" s="2" t="str">
        <f>IFERROR(VLOOKUP($A1258,'Raw - F'!$B:$P,15,FALSE),"")</f>
        <v>1m 4f</v>
      </c>
      <c r="K1258" s="16" t="str">
        <f>SUBSTITUTE(IFERROR(VLOOKUP($A1258,'Raw - F'!$B:$X,23,FALSE),""),0,"")</f>
        <v xml:space="preserve"> </v>
      </c>
      <c r="L1258" s="22" t="str">
        <f>IF(VLOOKUP($A1258,'Raw - F'!$B:$AA,24,FALSE)="","",VLOOKUP($A1258,'Raw - F'!$B:$AA,24,FALSE))</f>
        <v/>
      </c>
      <c r="M1258" s="16" t="str">
        <f>SUBSTITUTE(IFERROR(VLOOKUP($A1258,'Raw - F'!$B:$X,22,FALSE),""),0,"")</f>
        <v xml:space="preserve"> </v>
      </c>
      <c r="N1258" s="16" t="str">
        <f>SUBSTITUTE(IFERROR(VLOOKUP($A1258,'Raw - F'!$B:$X,8,FALSE),""),0,"")</f>
        <v/>
      </c>
      <c r="O1258" s="16" t="str">
        <f>SUBSTITUTE(IFERROR(VLOOKUP($A1258,'Raw - F'!$B:$AA,25,FALSE),""),0,"")</f>
        <v/>
      </c>
      <c r="P1258" s="16" t="str">
        <f>SUBSTITUTE(IFERROR(VLOOKUP($A1258,'Raw - F'!$B:$AA,21,FALSE),""),0,"")</f>
        <v/>
      </c>
    </row>
    <row r="1259" spans="1:16" x14ac:dyDescent="0.35">
      <c r="A1259">
        <v>1250</v>
      </c>
      <c r="B1259" s="9">
        <f>IFERROR(VLOOKUP($A1259,'Raw - F'!$B:$R,2,FALSE),"")</f>
        <v>44370</v>
      </c>
      <c r="C1259" s="2" t="str">
        <f>IFERROR(VLOOKUP($A1259,'Raw - F'!$B:$R,3,FALSE),"")</f>
        <v>BATH</v>
      </c>
      <c r="D1259" s="2" t="str">
        <f>IFERROR(VLOOKUP($A1259,'Raw - F'!$B:$R,6,FALSE),"")</f>
        <v>Hcap</v>
      </c>
      <c r="E1259" s="2" t="str">
        <f>SUBSTITUTE(IFERROR(VLOOKUP($A1259,'Raw - F'!$B:$O,9,FALSE),""),"0","")</f>
        <v>3yo+</v>
      </c>
      <c r="F1259" s="2" t="str">
        <f>SUBSTITUTE(IFERROR(VLOOKUP($A1259,'Raw - F'!$B:$O,7,FALSE),""),"0","")</f>
        <v>Open</v>
      </c>
      <c r="G1259" s="2">
        <f>IFERROR(IF(VLOOKUP($A1259,'Raw - F'!$B:$O,11,FALSE)&gt;1,VLOOKUP($A1259,'Raw - F'!$B:$O,11,FALSE),IF(VLOOKUP($A1259,'Raw - F'!$B:$M,12,FALSE)&lt;&gt;"",VLOOKUP($A1259,'Raw - F'!$B:$M,12,FALSE),"")),"")</f>
        <v>5</v>
      </c>
      <c r="H1259" s="4" t="str">
        <f>IFERROR(VLOOKUP($A1259,'Raw - F'!$B:$O,13,FALSE),"")</f>
        <v>51-70</v>
      </c>
      <c r="I1259" s="2" t="str">
        <f>IFERROR(VLOOKUP($A1259,'Raw - F'!$B:$O,10,FALSE),"")</f>
        <v>A</v>
      </c>
      <c r="J1259" s="2" t="str">
        <f>IFERROR(VLOOKUP($A1259,'Raw - F'!$B:$P,15,FALSE),"")</f>
        <v>5f</v>
      </c>
      <c r="K1259" s="16" t="str">
        <f>SUBSTITUTE(IFERROR(VLOOKUP($A1259,'Raw - F'!$B:$X,23,FALSE),""),0,"")</f>
        <v xml:space="preserve"> </v>
      </c>
      <c r="L1259" s="22" t="str">
        <f>IF(VLOOKUP($A1259,'Raw - F'!$B:$AA,24,FALSE)="","",VLOOKUP($A1259,'Raw - F'!$B:$AA,24,FALSE))</f>
        <v/>
      </c>
      <c r="M1259" s="16" t="str">
        <f>SUBSTITUTE(IFERROR(VLOOKUP($A1259,'Raw - F'!$B:$X,22,FALSE),""),0,"")</f>
        <v xml:space="preserve"> </v>
      </c>
      <c r="N1259" s="16" t="str">
        <f>SUBSTITUTE(IFERROR(VLOOKUP($A1259,'Raw - F'!$B:$X,8,FALSE),""),0,"")</f>
        <v/>
      </c>
      <c r="O1259" s="16" t="str">
        <f>SUBSTITUTE(IFERROR(VLOOKUP($A1259,'Raw - F'!$B:$AA,25,FALSE),""),0,"")</f>
        <v/>
      </c>
      <c r="P1259" s="16" t="str">
        <f>SUBSTITUTE(IFERROR(VLOOKUP($A1259,'Raw - F'!$B:$AA,21,FALSE),""),0,"")</f>
        <v/>
      </c>
    </row>
    <row r="1260" spans="1:16" x14ac:dyDescent="0.35">
      <c r="A1260">
        <v>1251</v>
      </c>
      <c r="B1260" s="9">
        <f>IFERROR(VLOOKUP($A1260,'Raw - F'!$B:$R,2,FALSE),"")</f>
        <v>44370</v>
      </c>
      <c r="C1260" s="2" t="str">
        <f>IFERROR(VLOOKUP($A1260,'Raw - F'!$B:$R,3,FALSE),"")</f>
        <v>BATH</v>
      </c>
      <c r="D1260" s="2" t="str">
        <f>IFERROR(VLOOKUP($A1260,'Raw - F'!$B:$R,6,FALSE),"")</f>
        <v>Hcap</v>
      </c>
      <c r="E1260" s="2" t="str">
        <f>SUBSTITUTE(IFERROR(VLOOKUP($A1260,'Raw - F'!$B:$O,9,FALSE),""),"0","")</f>
        <v>3yo+</v>
      </c>
      <c r="F1260" s="2" t="str">
        <f>SUBSTITUTE(IFERROR(VLOOKUP($A1260,'Raw - F'!$B:$O,7,FALSE),""),"0","")</f>
        <v>Open</v>
      </c>
      <c r="G1260" s="2">
        <f>IFERROR(IF(VLOOKUP($A1260,'Raw - F'!$B:$O,11,FALSE)&gt;1,VLOOKUP($A1260,'Raw - F'!$B:$O,11,FALSE),IF(VLOOKUP($A1260,'Raw - F'!$B:$M,12,FALSE)&lt;&gt;"",VLOOKUP($A1260,'Raw - F'!$B:$M,12,FALSE),"")),"")</f>
        <v>6</v>
      </c>
      <c r="H1260" s="4" t="str">
        <f>IFERROR(VLOOKUP($A1260,'Raw - F'!$B:$O,13,FALSE),"")</f>
        <v>46-55</v>
      </c>
      <c r="I1260" s="2" t="str">
        <f>IFERROR(VLOOKUP($A1260,'Raw - F'!$B:$O,10,FALSE),"")</f>
        <v>A</v>
      </c>
      <c r="J1260" s="2" t="str">
        <f>IFERROR(VLOOKUP($A1260,'Raw - F'!$B:$P,15,FALSE),"")</f>
        <v>1m 2f</v>
      </c>
      <c r="K1260" s="16" t="str">
        <f>SUBSTITUTE(IFERROR(VLOOKUP($A1260,'Raw - F'!$B:$X,23,FALSE),""),0,"")</f>
        <v xml:space="preserve"> </v>
      </c>
      <c r="L1260" s="22" t="str">
        <f>IF(VLOOKUP($A1260,'Raw - F'!$B:$AA,24,FALSE)="","",VLOOKUP($A1260,'Raw - F'!$B:$AA,24,FALSE))</f>
        <v/>
      </c>
      <c r="M1260" s="16" t="str">
        <f>SUBSTITUTE(IFERROR(VLOOKUP($A1260,'Raw - F'!$B:$X,22,FALSE),""),0,"")</f>
        <v xml:space="preserve"> </v>
      </c>
      <c r="N1260" s="16" t="str">
        <f>SUBSTITUTE(IFERROR(VLOOKUP($A1260,'Raw - F'!$B:$X,8,FALSE),""),0,"")</f>
        <v/>
      </c>
      <c r="O1260" s="16" t="str">
        <f>SUBSTITUTE(IFERROR(VLOOKUP($A1260,'Raw - F'!$B:$AA,25,FALSE),""),0,"")</f>
        <v/>
      </c>
      <c r="P1260" s="16" t="str">
        <f>SUBSTITUTE(IFERROR(VLOOKUP($A1260,'Raw - F'!$B:$AA,21,FALSE),""),0,"")</f>
        <v/>
      </c>
    </row>
    <row r="1261" spans="1:16" x14ac:dyDescent="0.35">
      <c r="A1261">
        <v>1252</v>
      </c>
      <c r="B1261" s="9">
        <f>IFERROR(VLOOKUP($A1261,'Raw - F'!$B:$R,2,FALSE),"")</f>
        <v>44370</v>
      </c>
      <c r="C1261" s="2" t="str">
        <f>IFERROR(VLOOKUP($A1261,'Raw - F'!$B:$R,3,FALSE),"")</f>
        <v>CARLISLE</v>
      </c>
      <c r="D1261" s="2" t="str">
        <f>IFERROR(VLOOKUP($A1261,'Raw - F'!$B:$R,6,FALSE),"")</f>
        <v>WFA</v>
      </c>
      <c r="E1261" s="2" t="str">
        <f>SUBSTITUTE(IFERROR(VLOOKUP($A1261,'Raw - F'!$B:$O,9,FALSE),""),"0","")</f>
        <v>3yo</v>
      </c>
      <c r="F1261" s="2" t="str">
        <f>SUBSTITUTE(IFERROR(VLOOKUP($A1261,'Raw - F'!$B:$O,7,FALSE),""),"0","")</f>
        <v>Open</v>
      </c>
      <c r="G1261" s="2" t="str">
        <f>IFERROR(IF(VLOOKUP($A1261,'Raw - F'!$B:$O,11,FALSE)&gt;1,VLOOKUP($A1261,'Raw - F'!$B:$O,11,FALSE),IF(VLOOKUP($A1261,'Raw - F'!$B:$M,12,FALSE)&lt;&gt;"",VLOOKUP($A1261,'Raw - F'!$B:$M,12,FALSE),"")),"")</f>
        <v>1(Lstd)</v>
      </c>
      <c r="H1261" s="4" t="str">
        <f>IFERROR(VLOOKUP($A1261,'Raw - F'!$B:$O,13,FALSE),"")</f>
        <v>Open</v>
      </c>
      <c r="I1261" s="2" t="str">
        <f>IFERROR(VLOOKUP($A1261,'Raw - F'!$B:$O,10,FALSE),"")</f>
        <v>F</v>
      </c>
      <c r="J1261" s="2" t="str">
        <f>IFERROR(VLOOKUP($A1261,'Raw - F'!$B:$P,15,FALSE),"")</f>
        <v>7f</v>
      </c>
      <c r="K1261" s="16" t="str">
        <f>SUBSTITUTE(IFERROR(VLOOKUP($A1261,'Raw - F'!$B:$X,23,FALSE),""),0,"")</f>
        <v xml:space="preserve"> </v>
      </c>
      <c r="L1261" s="22" t="str">
        <f>IF(VLOOKUP($A1261,'Raw - F'!$B:$AA,24,FALSE)="","",VLOOKUP($A1261,'Raw - F'!$B:$AA,24,FALSE))</f>
        <v/>
      </c>
      <c r="M1261" s="16" t="str">
        <f>SUBSTITUTE(IFERROR(VLOOKUP($A1261,'Raw - F'!$B:$X,22,FALSE),""),0,"")</f>
        <v xml:space="preserve"> </v>
      </c>
      <c r="N1261" s="16" t="str">
        <f>SUBSTITUTE(IFERROR(VLOOKUP($A1261,'Raw - F'!$B:$X,8,FALSE),""),0,"")</f>
        <v/>
      </c>
      <c r="O1261" s="16" t="str">
        <f>SUBSTITUTE(IFERROR(VLOOKUP($A1261,'Raw - F'!$B:$AA,25,FALSE),""),0,"")</f>
        <v/>
      </c>
      <c r="P1261" s="16" t="str">
        <f>SUBSTITUTE(IFERROR(VLOOKUP($A1261,'Raw - F'!$B:$AA,21,FALSE),""),0,"")</f>
        <v/>
      </c>
    </row>
    <row r="1262" spans="1:16" x14ac:dyDescent="0.35">
      <c r="A1262">
        <v>1253</v>
      </c>
      <c r="B1262" s="9">
        <f>IFERROR(VLOOKUP($A1262,'Raw - F'!$B:$R,2,FALSE),"")</f>
        <v>44370</v>
      </c>
      <c r="C1262" s="2" t="str">
        <f>IFERROR(VLOOKUP($A1262,'Raw - F'!$B:$R,3,FALSE),"")</f>
        <v>CARLISLE</v>
      </c>
      <c r="D1262" s="2" t="str">
        <f>IFERROR(VLOOKUP($A1262,'Raw - F'!$B:$R,6,FALSE),"")</f>
        <v>Hcap</v>
      </c>
      <c r="E1262" s="2" t="str">
        <f>SUBSTITUTE(IFERROR(VLOOKUP($A1262,'Raw - F'!$B:$O,9,FALSE),""),"0","")</f>
        <v>3yo+</v>
      </c>
      <c r="F1262" s="2" t="str">
        <f>SUBSTITUTE(IFERROR(VLOOKUP($A1262,'Raw - F'!$B:$O,7,FALSE),""),"0","")</f>
        <v>Open</v>
      </c>
      <c r="G1262" s="2">
        <f>IFERROR(IF(VLOOKUP($A1262,'Raw - F'!$B:$O,11,FALSE)&gt;1,VLOOKUP($A1262,'Raw - F'!$B:$O,11,FALSE),IF(VLOOKUP($A1262,'Raw - F'!$B:$M,12,FALSE)&lt;&gt;"",VLOOKUP($A1262,'Raw - F'!$B:$M,12,FALSE),"")),"")</f>
        <v>4</v>
      </c>
      <c r="H1262" s="4" t="str">
        <f>IFERROR(VLOOKUP($A1262,'Raw - F'!$B:$O,13,FALSE),"")</f>
        <v>66-85</v>
      </c>
      <c r="I1262" s="2" t="str">
        <f>IFERROR(VLOOKUP($A1262,'Raw - F'!$B:$O,10,FALSE),"")</f>
        <v>A</v>
      </c>
      <c r="J1262" s="2" t="str">
        <f>IFERROR(VLOOKUP($A1262,'Raw - F'!$B:$P,15,FALSE),"")</f>
        <v>1m</v>
      </c>
      <c r="K1262" s="16" t="str">
        <f>SUBSTITUTE(IFERROR(VLOOKUP($A1262,'Raw - F'!$B:$X,23,FALSE),""),0,"")</f>
        <v xml:space="preserve"> </v>
      </c>
      <c r="L1262" s="22" t="str">
        <f>IF(VLOOKUP($A1262,'Raw - F'!$B:$AA,24,FALSE)="","",VLOOKUP($A1262,'Raw - F'!$B:$AA,24,FALSE))</f>
        <v/>
      </c>
      <c r="M1262" s="16" t="str">
        <f>SUBSTITUTE(IFERROR(VLOOKUP($A1262,'Raw - F'!$B:$X,22,FALSE),""),0,"")</f>
        <v xml:space="preserve"> </v>
      </c>
      <c r="N1262" s="16" t="str">
        <f>SUBSTITUTE(IFERROR(VLOOKUP($A1262,'Raw - F'!$B:$X,8,FALSE),""),0,"")</f>
        <v/>
      </c>
      <c r="O1262" s="16" t="str">
        <f>SUBSTITUTE(IFERROR(VLOOKUP($A1262,'Raw - F'!$B:$AA,25,FALSE),""),0,"")</f>
        <v/>
      </c>
      <c r="P1262" s="16" t="str">
        <f>SUBSTITUTE(IFERROR(VLOOKUP($A1262,'Raw - F'!$B:$AA,21,FALSE),""),0,"")</f>
        <v/>
      </c>
    </row>
    <row r="1263" spans="1:16" x14ac:dyDescent="0.35">
      <c r="A1263">
        <v>1254</v>
      </c>
      <c r="B1263" s="9">
        <f>IFERROR(VLOOKUP($A1263,'Raw - F'!$B:$R,2,FALSE),"")</f>
        <v>44370</v>
      </c>
      <c r="C1263" s="2" t="str">
        <f>IFERROR(VLOOKUP($A1263,'Raw - F'!$B:$R,3,FALSE),"")</f>
        <v>CARLISLE</v>
      </c>
      <c r="D1263" s="2" t="str">
        <f>IFERROR(VLOOKUP($A1263,'Raw - F'!$B:$R,6,FALSE),"")</f>
        <v>Hcap</v>
      </c>
      <c r="E1263" s="2" t="str">
        <f>SUBSTITUTE(IFERROR(VLOOKUP($A1263,'Raw - F'!$B:$O,9,FALSE),""),"0","")</f>
        <v>3yo+</v>
      </c>
      <c r="F1263" s="2" t="str">
        <f>SUBSTITUTE(IFERROR(VLOOKUP($A1263,'Raw - F'!$B:$O,7,FALSE),""),"0","")</f>
        <v>Open</v>
      </c>
      <c r="G1263" s="2">
        <f>IFERROR(IF(VLOOKUP($A1263,'Raw - F'!$B:$O,11,FALSE)&gt;1,VLOOKUP($A1263,'Raw - F'!$B:$O,11,FALSE),IF(VLOOKUP($A1263,'Raw - F'!$B:$M,12,FALSE)&lt;&gt;"",VLOOKUP($A1263,'Raw - F'!$B:$M,12,FALSE),"")),"")</f>
        <v>4</v>
      </c>
      <c r="H1263" s="4" t="str">
        <f>IFERROR(VLOOKUP($A1263,'Raw - F'!$B:$O,13,FALSE),"")</f>
        <v>66-85</v>
      </c>
      <c r="I1263" s="2" t="str">
        <f>IFERROR(VLOOKUP($A1263,'Raw - F'!$B:$O,10,FALSE),"")</f>
        <v>A</v>
      </c>
      <c r="J1263" s="2" t="str">
        <f>IFERROR(VLOOKUP($A1263,'Raw - F'!$B:$P,15,FALSE),"")</f>
        <v>1m 3f</v>
      </c>
      <c r="K1263" s="16" t="str">
        <f>SUBSTITUTE(IFERROR(VLOOKUP($A1263,'Raw - F'!$B:$X,23,FALSE),""),0,"")</f>
        <v xml:space="preserve"> </v>
      </c>
      <c r="L1263" s="22" t="str">
        <f>IF(VLOOKUP($A1263,'Raw - F'!$B:$AA,24,FALSE)="","",VLOOKUP($A1263,'Raw - F'!$B:$AA,24,FALSE))</f>
        <v/>
      </c>
      <c r="M1263" s="16" t="str">
        <f>SUBSTITUTE(IFERROR(VLOOKUP($A1263,'Raw - F'!$B:$X,22,FALSE),""),0,"")</f>
        <v xml:space="preserve"> </v>
      </c>
      <c r="N1263" s="16" t="str">
        <f>SUBSTITUTE(IFERROR(VLOOKUP($A1263,'Raw - F'!$B:$X,8,FALSE),""),0,"")</f>
        <v/>
      </c>
      <c r="O1263" s="16" t="str">
        <f>SUBSTITUTE(IFERROR(VLOOKUP($A1263,'Raw - F'!$B:$AA,25,FALSE),""),0,"")</f>
        <v/>
      </c>
      <c r="P1263" s="16" t="str">
        <f>SUBSTITUTE(IFERROR(VLOOKUP($A1263,'Raw - F'!$B:$AA,21,FALSE),""),0,"")</f>
        <v/>
      </c>
    </row>
    <row r="1264" spans="1:16" x14ac:dyDescent="0.35">
      <c r="A1264">
        <v>1255</v>
      </c>
      <c r="B1264" s="9">
        <f>IFERROR(VLOOKUP($A1264,'Raw - F'!$B:$R,2,FALSE),"")</f>
        <v>44370</v>
      </c>
      <c r="C1264" s="2" t="str">
        <f>IFERROR(VLOOKUP($A1264,'Raw - F'!$B:$R,3,FALSE),"")</f>
        <v>CARLISLE</v>
      </c>
      <c r="D1264" s="2" t="str">
        <f>IFERROR(VLOOKUP($A1264,'Raw - F'!$B:$R,6,FALSE),"")</f>
        <v>Hcap</v>
      </c>
      <c r="E1264" s="2" t="str">
        <f>SUBSTITUTE(IFERROR(VLOOKUP($A1264,'Raw - F'!$B:$O,9,FALSE),""),"0","")</f>
        <v>3yo+</v>
      </c>
      <c r="F1264" s="2" t="str">
        <f>SUBSTITUTE(IFERROR(VLOOKUP($A1264,'Raw - F'!$B:$O,7,FALSE),""),"0","")</f>
        <v>Open</v>
      </c>
      <c r="G1264" s="2">
        <f>IFERROR(IF(VLOOKUP($A1264,'Raw - F'!$B:$O,11,FALSE)&gt;1,VLOOKUP($A1264,'Raw - F'!$B:$O,11,FALSE),IF(VLOOKUP($A1264,'Raw - F'!$B:$M,12,FALSE)&lt;&gt;"",VLOOKUP($A1264,'Raw - F'!$B:$M,12,FALSE),"")),"")</f>
        <v>4</v>
      </c>
      <c r="H1264" s="4" t="str">
        <f>IFERROR(VLOOKUP($A1264,'Raw - F'!$B:$O,13,FALSE),"")</f>
        <v>61-80</v>
      </c>
      <c r="I1264" s="2" t="str">
        <f>IFERROR(VLOOKUP($A1264,'Raw - F'!$B:$O,10,FALSE),"")</f>
        <v>F</v>
      </c>
      <c r="J1264" s="2" t="str">
        <f>IFERROR(VLOOKUP($A1264,'Raw - F'!$B:$P,15,FALSE),"")</f>
        <v>7f</v>
      </c>
      <c r="K1264" s="16" t="str">
        <f>SUBSTITUTE(IFERROR(VLOOKUP($A1264,'Raw - F'!$B:$X,23,FALSE),""),0,"")</f>
        <v xml:space="preserve"> </v>
      </c>
      <c r="L1264" s="22" t="str">
        <f>IF(VLOOKUP($A1264,'Raw - F'!$B:$AA,24,FALSE)="","",VLOOKUP($A1264,'Raw - F'!$B:$AA,24,FALSE))</f>
        <v/>
      </c>
      <c r="M1264" s="16" t="str">
        <f>SUBSTITUTE(IFERROR(VLOOKUP($A1264,'Raw - F'!$B:$X,22,FALSE),""),0,"")</f>
        <v xml:space="preserve"> </v>
      </c>
      <c r="N1264" s="16" t="str">
        <f>SUBSTITUTE(IFERROR(VLOOKUP($A1264,'Raw - F'!$B:$X,8,FALSE),""),0,"")</f>
        <v/>
      </c>
      <c r="O1264" s="16" t="str">
        <f>SUBSTITUTE(IFERROR(VLOOKUP($A1264,'Raw - F'!$B:$AA,25,FALSE),""),0,"")</f>
        <v/>
      </c>
      <c r="P1264" s="16" t="str">
        <f>SUBSTITUTE(IFERROR(VLOOKUP($A1264,'Raw - F'!$B:$AA,21,FALSE),""),0,"")</f>
        <v/>
      </c>
    </row>
    <row r="1265" spans="1:16" x14ac:dyDescent="0.35">
      <c r="A1265">
        <v>1256</v>
      </c>
      <c r="B1265" s="9">
        <f>IFERROR(VLOOKUP($A1265,'Raw - F'!$B:$R,2,FALSE),"")</f>
        <v>44370</v>
      </c>
      <c r="C1265" s="2" t="str">
        <f>IFERROR(VLOOKUP($A1265,'Raw - F'!$B:$R,3,FALSE),"")</f>
        <v>CARLISLE</v>
      </c>
      <c r="D1265" s="2" t="str">
        <f>IFERROR(VLOOKUP($A1265,'Raw - F'!$B:$R,6,FALSE),"")</f>
        <v>Hcap</v>
      </c>
      <c r="E1265" s="2" t="str">
        <f>SUBSTITUTE(IFERROR(VLOOKUP($A1265,'Raw - F'!$B:$O,9,FALSE),""),"0","")</f>
        <v>3yo+</v>
      </c>
      <c r="F1265" s="2" t="str">
        <f>SUBSTITUTE(IFERROR(VLOOKUP($A1265,'Raw - F'!$B:$O,7,FALSE),""),"0","")</f>
        <v>Open</v>
      </c>
      <c r="G1265" s="2">
        <f>IFERROR(IF(VLOOKUP($A1265,'Raw - F'!$B:$O,11,FALSE)&gt;1,VLOOKUP($A1265,'Raw - F'!$B:$O,11,FALSE),IF(VLOOKUP($A1265,'Raw - F'!$B:$M,12,FALSE)&lt;&gt;"",VLOOKUP($A1265,'Raw - F'!$B:$M,12,FALSE),"")),"")</f>
        <v>4</v>
      </c>
      <c r="H1265" s="4" t="str">
        <f>IFERROR(VLOOKUP($A1265,'Raw - F'!$B:$O,13,FALSE),"")</f>
        <v>Open</v>
      </c>
      <c r="I1265" s="2" t="str">
        <f>IFERROR(VLOOKUP($A1265,'Raw - F'!$B:$O,10,FALSE),"")</f>
        <v>A</v>
      </c>
      <c r="J1265" s="2" t="str">
        <f>IFERROR(VLOOKUP($A1265,'Raw - F'!$B:$P,15,FALSE),"")</f>
        <v>1m</v>
      </c>
      <c r="K1265" s="16" t="str">
        <f>SUBSTITUTE(IFERROR(VLOOKUP($A1265,'Raw - F'!$B:$X,23,FALSE),""),0,"")</f>
        <v xml:space="preserve"> </v>
      </c>
      <c r="L1265" s="22" t="str">
        <f>IF(VLOOKUP($A1265,'Raw - F'!$B:$AA,24,FALSE)="","",VLOOKUP($A1265,'Raw - F'!$B:$AA,24,FALSE))</f>
        <v/>
      </c>
      <c r="M1265" s="16" t="str">
        <f>SUBSTITUTE(IFERROR(VLOOKUP($A1265,'Raw - F'!$B:$X,22,FALSE),""),0,"")</f>
        <v xml:space="preserve"> </v>
      </c>
      <c r="N1265" s="16" t="str">
        <f>SUBSTITUTE(IFERROR(VLOOKUP($A1265,'Raw - F'!$B:$X,8,FALSE),""),0,"")</f>
        <v/>
      </c>
      <c r="O1265" s="16" t="str">
        <f>SUBSTITUTE(IFERROR(VLOOKUP($A1265,'Raw - F'!$B:$AA,25,FALSE),""),0,"")</f>
        <v/>
      </c>
      <c r="P1265" s="16" t="str">
        <f>SUBSTITUTE(IFERROR(VLOOKUP($A1265,'Raw - F'!$B:$AA,21,FALSE),""),0,"")</f>
        <v/>
      </c>
    </row>
    <row r="1266" spans="1:16" x14ac:dyDescent="0.35">
      <c r="A1266">
        <v>1257</v>
      </c>
      <c r="B1266" s="9">
        <f>IFERROR(VLOOKUP($A1266,'Raw - F'!$B:$R,2,FALSE),"")</f>
        <v>44370</v>
      </c>
      <c r="C1266" s="2" t="str">
        <f>IFERROR(VLOOKUP($A1266,'Raw - F'!$B:$R,3,FALSE),"")</f>
        <v>CARLISLE</v>
      </c>
      <c r="D1266" s="2" t="str">
        <f>IFERROR(VLOOKUP($A1266,'Raw - F'!$B:$R,6,FALSE),"")</f>
        <v>WFA</v>
      </c>
      <c r="E1266" s="2" t="str">
        <f>SUBSTITUTE(IFERROR(VLOOKUP($A1266,'Raw - F'!$B:$O,9,FALSE),""),"0","")</f>
        <v>2yo</v>
      </c>
      <c r="F1266" s="2" t="str">
        <f>SUBSTITUTE(IFERROR(VLOOKUP($A1266,'Raw - F'!$B:$O,7,FALSE),""),"0","")</f>
        <v>Nov</v>
      </c>
      <c r="G1266" s="2">
        <f>IFERROR(IF(VLOOKUP($A1266,'Raw - F'!$B:$O,11,FALSE)&gt;1,VLOOKUP($A1266,'Raw - F'!$B:$O,11,FALSE),IF(VLOOKUP($A1266,'Raw - F'!$B:$M,12,FALSE)&lt;&gt;"",VLOOKUP($A1266,'Raw - F'!$B:$M,12,FALSE),"")),"")</f>
        <v>4</v>
      </c>
      <c r="H1266" s="4" t="str">
        <f>IFERROR(VLOOKUP($A1266,'Raw - F'!$B:$O,13,FALSE),"")</f>
        <v>Open</v>
      </c>
      <c r="I1266" s="2" t="str">
        <f>IFERROR(VLOOKUP($A1266,'Raw - F'!$B:$O,10,FALSE),"")</f>
        <v>A</v>
      </c>
      <c r="J1266" s="2" t="str">
        <f>IFERROR(VLOOKUP($A1266,'Raw - F'!$B:$P,15,FALSE),"")</f>
        <v>6f</v>
      </c>
      <c r="K1266" s="16" t="str">
        <f>SUBSTITUTE(IFERROR(VLOOKUP($A1266,'Raw - F'!$B:$X,23,FALSE),""),0,"")</f>
        <v xml:space="preserve"> </v>
      </c>
      <c r="L1266" s="22" t="str">
        <f>IF(VLOOKUP($A1266,'Raw - F'!$B:$AA,24,FALSE)="","",VLOOKUP($A1266,'Raw - F'!$B:$AA,24,FALSE))</f>
        <v/>
      </c>
      <c r="M1266" s="16" t="str">
        <f>SUBSTITUTE(IFERROR(VLOOKUP($A1266,'Raw - F'!$B:$X,22,FALSE),""),0,"")</f>
        <v xml:space="preserve"> </v>
      </c>
      <c r="N1266" s="16" t="str">
        <f>SUBSTITUTE(IFERROR(VLOOKUP($A1266,'Raw - F'!$B:$X,8,FALSE),""),0,"")</f>
        <v/>
      </c>
      <c r="O1266" s="16" t="str">
        <f>SUBSTITUTE(IFERROR(VLOOKUP($A1266,'Raw - F'!$B:$AA,25,FALSE),""),0,"")</f>
        <v>EBF</v>
      </c>
      <c r="P1266" s="16" t="str">
        <f>SUBSTITUTE(IFERROR(VLOOKUP($A1266,'Raw - F'!$B:$AA,21,FALSE),""),0,"")</f>
        <v/>
      </c>
    </row>
    <row r="1267" spans="1:16" x14ac:dyDescent="0.35">
      <c r="A1267">
        <v>1258</v>
      </c>
      <c r="B1267" s="9">
        <f>IFERROR(VLOOKUP($A1267,'Raw - F'!$B:$R,2,FALSE),"")</f>
        <v>44370</v>
      </c>
      <c r="C1267" s="2" t="str">
        <f>IFERROR(VLOOKUP($A1267,'Raw - F'!$B:$R,3,FALSE),"")</f>
        <v>CARLISLE</v>
      </c>
      <c r="D1267" s="2" t="str">
        <f>IFERROR(VLOOKUP($A1267,'Raw - F'!$B:$R,6,FALSE),"")</f>
        <v>WFA</v>
      </c>
      <c r="E1267" s="2" t="str">
        <f>SUBSTITUTE(IFERROR(VLOOKUP($A1267,'Raw - F'!$B:$O,9,FALSE),""),"0","")</f>
        <v>2yo</v>
      </c>
      <c r="F1267" s="2" t="str">
        <f>SUBSTITUTE(IFERROR(VLOOKUP($A1267,'Raw - F'!$B:$O,7,FALSE),""),"0","")</f>
        <v>Mdn</v>
      </c>
      <c r="G1267" s="2">
        <f>IFERROR(IF(VLOOKUP($A1267,'Raw - F'!$B:$O,11,FALSE)&gt;1,VLOOKUP($A1267,'Raw - F'!$B:$O,11,FALSE),IF(VLOOKUP($A1267,'Raw - F'!$B:$M,12,FALSE)&lt;&gt;"",VLOOKUP($A1267,'Raw - F'!$B:$M,12,FALSE),"")),"")</f>
        <v>4</v>
      </c>
      <c r="H1267" s="4" t="str">
        <f>IFERROR(VLOOKUP($A1267,'Raw - F'!$B:$O,13,FALSE),"")</f>
        <v>Open</v>
      </c>
      <c r="I1267" s="2" t="str">
        <f>IFERROR(VLOOKUP($A1267,'Raw - F'!$B:$O,10,FALSE),"")</f>
        <v>A</v>
      </c>
      <c r="J1267" s="2" t="str">
        <f>IFERROR(VLOOKUP($A1267,'Raw - F'!$B:$P,15,FALSE),"")</f>
        <v>5f</v>
      </c>
      <c r="K1267" s="16" t="str">
        <f>SUBSTITUTE(IFERROR(VLOOKUP($A1267,'Raw - F'!$B:$X,23,FALSE),""),0,"")</f>
        <v>Rest.</v>
      </c>
      <c r="L1267" s="22" t="str">
        <f>IF(VLOOKUP($A1267,'Raw - F'!$B:$AA,24,FALSE)="","",VLOOKUP($A1267,'Raw - F'!$B:$AA,24,FALSE))</f>
        <v>B</v>
      </c>
      <c r="M1267" s="16" t="str">
        <f>SUBSTITUTE(IFERROR(VLOOKUP($A1267,'Raw - F'!$B:$X,22,FALSE),""),0,"")</f>
        <v xml:space="preserve"> </v>
      </c>
      <c r="N1267" s="16" t="str">
        <f>SUBSTITUTE(IFERROR(VLOOKUP($A1267,'Raw - F'!$B:$X,8,FALSE),""),0,"")</f>
        <v/>
      </c>
      <c r="O1267" s="16" t="str">
        <f>SUBSTITUTE(IFERROR(VLOOKUP($A1267,'Raw - F'!$B:$AA,25,FALSE),""),0,"")</f>
        <v/>
      </c>
      <c r="P1267" s="16" t="str">
        <f>SUBSTITUTE(IFERROR(VLOOKUP($A1267,'Raw - F'!$B:$AA,21,FALSE),""),0,"")</f>
        <v/>
      </c>
    </row>
    <row r="1268" spans="1:16" x14ac:dyDescent="0.35">
      <c r="A1268">
        <v>1259</v>
      </c>
      <c r="B1268" s="9">
        <f>IFERROR(VLOOKUP($A1268,'Raw - F'!$B:$R,2,FALSE),"")</f>
        <v>44370</v>
      </c>
      <c r="C1268" s="2" t="str">
        <f>IFERROR(VLOOKUP($A1268,'Raw - F'!$B:$R,3,FALSE),"")</f>
        <v>KEMPTON PARK</v>
      </c>
      <c r="D1268" s="2" t="str">
        <f>IFERROR(VLOOKUP($A1268,'Raw - F'!$B:$R,6,FALSE),"")</f>
        <v>Hcap</v>
      </c>
      <c r="E1268" s="2" t="str">
        <f>SUBSTITUTE(IFERROR(VLOOKUP($A1268,'Raw - F'!$B:$O,9,FALSE),""),"0","")</f>
        <v>4yo+</v>
      </c>
      <c r="F1268" s="2" t="str">
        <f>SUBSTITUTE(IFERROR(VLOOKUP($A1268,'Raw - F'!$B:$O,7,FALSE),""),"0","")</f>
        <v>Open</v>
      </c>
      <c r="G1268" s="2">
        <f>IFERROR(IF(VLOOKUP($A1268,'Raw - F'!$B:$O,11,FALSE)&gt;1,VLOOKUP($A1268,'Raw - F'!$B:$O,11,FALSE),IF(VLOOKUP($A1268,'Raw - F'!$B:$M,12,FALSE)&lt;&gt;"",VLOOKUP($A1268,'Raw - F'!$B:$M,12,FALSE),"")),"")</f>
        <v>4</v>
      </c>
      <c r="H1268" s="4" t="str">
        <f>IFERROR(VLOOKUP($A1268,'Raw - F'!$B:$O,13,FALSE),"")</f>
        <v>66-85</v>
      </c>
      <c r="I1268" s="2" t="str">
        <f>IFERROR(VLOOKUP($A1268,'Raw - F'!$B:$O,10,FALSE),"")</f>
        <v>A</v>
      </c>
      <c r="J1268" s="2" t="str">
        <f>IFERROR(VLOOKUP($A1268,'Raw - F'!$B:$P,15,FALSE),"")</f>
        <v>1m 3f</v>
      </c>
      <c r="K1268" s="16" t="str">
        <f>SUBSTITUTE(IFERROR(VLOOKUP($A1268,'Raw - F'!$B:$X,23,FALSE),""),0,"")</f>
        <v xml:space="preserve"> </v>
      </c>
      <c r="L1268" s="22" t="str">
        <f>IF(VLOOKUP($A1268,'Raw - F'!$B:$AA,24,FALSE)="","",VLOOKUP($A1268,'Raw - F'!$B:$AA,24,FALSE))</f>
        <v/>
      </c>
      <c r="M1268" s="16" t="str">
        <f>SUBSTITUTE(IFERROR(VLOOKUP($A1268,'Raw - F'!$B:$X,22,FALSE),""),0,"")</f>
        <v xml:space="preserve"> </v>
      </c>
      <c r="N1268" s="16" t="str">
        <f>SUBSTITUTE(IFERROR(VLOOKUP($A1268,'Raw - F'!$B:$X,8,FALSE),""),0,"")</f>
        <v/>
      </c>
      <c r="O1268" s="16" t="str">
        <f>SUBSTITUTE(IFERROR(VLOOKUP($A1268,'Raw - F'!$B:$AA,25,FALSE),""),0,"")</f>
        <v/>
      </c>
      <c r="P1268" s="16" t="str">
        <f>SUBSTITUTE(IFERROR(VLOOKUP($A1268,'Raw - F'!$B:$AA,21,FALSE),""),0,"")</f>
        <v/>
      </c>
    </row>
    <row r="1269" spans="1:16" x14ac:dyDescent="0.35">
      <c r="A1269">
        <v>1260</v>
      </c>
      <c r="B1269" s="9">
        <f>IFERROR(VLOOKUP($A1269,'Raw - F'!$B:$R,2,FALSE),"")</f>
        <v>44370</v>
      </c>
      <c r="C1269" s="2" t="str">
        <f>IFERROR(VLOOKUP($A1269,'Raw - F'!$B:$R,3,FALSE),"")</f>
        <v>KEMPTON PARK</v>
      </c>
      <c r="D1269" s="2" t="str">
        <f>IFERROR(VLOOKUP($A1269,'Raw - F'!$B:$R,6,FALSE),"")</f>
        <v>Hcap</v>
      </c>
      <c r="E1269" s="2" t="str">
        <f>SUBSTITUTE(IFERROR(VLOOKUP($A1269,'Raw - F'!$B:$O,9,FALSE),""),"0","")</f>
        <v>3yo+</v>
      </c>
      <c r="F1269" s="2" t="str">
        <f>SUBSTITUTE(IFERROR(VLOOKUP($A1269,'Raw - F'!$B:$O,7,FALSE),""),"0","")</f>
        <v>Open</v>
      </c>
      <c r="G1269" s="2">
        <f>IFERROR(IF(VLOOKUP($A1269,'Raw - F'!$B:$O,11,FALSE)&gt;1,VLOOKUP($A1269,'Raw - F'!$B:$O,11,FALSE),IF(VLOOKUP($A1269,'Raw - F'!$B:$M,12,FALSE)&lt;&gt;"",VLOOKUP($A1269,'Raw - F'!$B:$M,12,FALSE),"")),"")</f>
        <v>4</v>
      </c>
      <c r="H1269" s="4" t="str">
        <f>IFERROR(VLOOKUP($A1269,'Raw - F'!$B:$O,13,FALSE),"")</f>
        <v>61-80</v>
      </c>
      <c r="I1269" s="2" t="str">
        <f>IFERROR(VLOOKUP($A1269,'Raw - F'!$B:$O,10,FALSE),"")</f>
        <v>A</v>
      </c>
      <c r="J1269" s="2" t="str">
        <f>IFERROR(VLOOKUP($A1269,'Raw - F'!$B:$P,15,FALSE),"")</f>
        <v>1m</v>
      </c>
      <c r="K1269" s="16" t="str">
        <f>SUBSTITUTE(IFERROR(VLOOKUP($A1269,'Raw - F'!$B:$X,23,FALSE),""),0,"")</f>
        <v xml:space="preserve"> </v>
      </c>
      <c r="L1269" s="22" t="str">
        <f>IF(VLOOKUP($A1269,'Raw - F'!$B:$AA,24,FALSE)="","",VLOOKUP($A1269,'Raw - F'!$B:$AA,24,FALSE))</f>
        <v/>
      </c>
      <c r="M1269" s="16" t="str">
        <f>SUBSTITUTE(IFERROR(VLOOKUP($A1269,'Raw - F'!$B:$X,22,FALSE),""),0,"")</f>
        <v xml:space="preserve"> </v>
      </c>
      <c r="N1269" s="16" t="str">
        <f>SUBSTITUTE(IFERROR(VLOOKUP($A1269,'Raw - F'!$B:$X,8,FALSE),""),0,"")</f>
        <v/>
      </c>
      <c r="O1269" s="16" t="str">
        <f>SUBSTITUTE(IFERROR(VLOOKUP($A1269,'Raw - F'!$B:$AA,25,FALSE),""),0,"")</f>
        <v/>
      </c>
      <c r="P1269" s="16" t="str">
        <f>SUBSTITUTE(IFERROR(VLOOKUP($A1269,'Raw - F'!$B:$AA,21,FALSE),""),0,"")</f>
        <v/>
      </c>
    </row>
    <row r="1270" spans="1:16" x14ac:dyDescent="0.35">
      <c r="A1270">
        <v>1261</v>
      </c>
      <c r="B1270" s="9">
        <f>IFERROR(VLOOKUP($A1270,'Raw - F'!$B:$R,2,FALSE),"")</f>
        <v>44370</v>
      </c>
      <c r="C1270" s="2" t="str">
        <f>IFERROR(VLOOKUP($A1270,'Raw - F'!$B:$R,3,FALSE),"")</f>
        <v>KEMPTON PARK</v>
      </c>
      <c r="D1270" s="2" t="str">
        <f>IFERROR(VLOOKUP($A1270,'Raw - F'!$B:$R,6,FALSE),"")</f>
        <v>WFA</v>
      </c>
      <c r="E1270" s="2" t="str">
        <f>SUBSTITUTE(IFERROR(VLOOKUP($A1270,'Raw - F'!$B:$O,9,FALSE),""),"0","")</f>
        <v>2yo</v>
      </c>
      <c r="F1270" s="2" t="str">
        <f>SUBSTITUTE(IFERROR(VLOOKUP($A1270,'Raw - F'!$B:$O,7,FALSE),""),"0","")</f>
        <v>Nov</v>
      </c>
      <c r="G1270" s="2">
        <f>IFERROR(IF(VLOOKUP($A1270,'Raw - F'!$B:$O,11,FALSE)&gt;1,VLOOKUP($A1270,'Raw - F'!$B:$O,11,FALSE),IF(VLOOKUP($A1270,'Raw - F'!$B:$M,12,FALSE)&lt;&gt;"",VLOOKUP($A1270,'Raw - F'!$B:$M,12,FALSE),"")),"")</f>
        <v>4</v>
      </c>
      <c r="H1270" s="4" t="str">
        <f>IFERROR(VLOOKUP($A1270,'Raw - F'!$B:$O,13,FALSE),"")</f>
        <v>Open</v>
      </c>
      <c r="I1270" s="2" t="str">
        <f>IFERROR(VLOOKUP($A1270,'Raw - F'!$B:$O,10,FALSE),"")</f>
        <v>F</v>
      </c>
      <c r="J1270" s="2" t="str">
        <f>IFERROR(VLOOKUP($A1270,'Raw - F'!$B:$P,15,FALSE),"")</f>
        <v>7f</v>
      </c>
      <c r="K1270" s="16" t="str">
        <f>SUBSTITUTE(IFERROR(VLOOKUP($A1270,'Raw - F'!$B:$X,23,FALSE),""),0,"")</f>
        <v xml:space="preserve"> </v>
      </c>
      <c r="L1270" s="22" t="str">
        <f>IF(VLOOKUP($A1270,'Raw - F'!$B:$AA,24,FALSE)="","",VLOOKUP($A1270,'Raw - F'!$B:$AA,24,FALSE))</f>
        <v/>
      </c>
      <c r="M1270" s="16" t="str">
        <f>SUBSTITUTE(IFERROR(VLOOKUP($A1270,'Raw - F'!$B:$X,22,FALSE),""),0,"")</f>
        <v xml:space="preserve"> </v>
      </c>
      <c r="N1270" s="16" t="str">
        <f>SUBSTITUTE(IFERROR(VLOOKUP($A1270,'Raw - F'!$B:$X,8,FALSE),""),0,"")</f>
        <v/>
      </c>
      <c r="O1270" s="16" t="str">
        <f>SUBSTITUTE(IFERROR(VLOOKUP($A1270,'Raw - F'!$B:$AA,25,FALSE),""),0,"")</f>
        <v>EBF</v>
      </c>
      <c r="P1270" s="16" t="str">
        <f>SUBSTITUTE(IFERROR(VLOOKUP($A1270,'Raw - F'!$B:$AA,21,FALSE),""),0,"")</f>
        <v/>
      </c>
    </row>
    <row r="1271" spans="1:16" x14ac:dyDescent="0.35">
      <c r="A1271">
        <v>1262</v>
      </c>
      <c r="B1271" s="9">
        <f>IFERROR(VLOOKUP($A1271,'Raw - F'!$B:$R,2,FALSE),"")</f>
        <v>44370</v>
      </c>
      <c r="C1271" s="2" t="str">
        <f>IFERROR(VLOOKUP($A1271,'Raw - F'!$B:$R,3,FALSE),"")</f>
        <v>KEMPTON PARK</v>
      </c>
      <c r="D1271" s="2" t="str">
        <f>IFERROR(VLOOKUP($A1271,'Raw - F'!$B:$R,6,FALSE),"")</f>
        <v>WFA</v>
      </c>
      <c r="E1271" s="2" t="str">
        <f>SUBSTITUTE(IFERROR(VLOOKUP($A1271,'Raw - F'!$B:$O,9,FALSE),""),"0","")</f>
        <v>2yo</v>
      </c>
      <c r="F1271" s="2" t="str">
        <f>SUBSTITUTE(IFERROR(VLOOKUP($A1271,'Raw - F'!$B:$O,7,FALSE),""),"0","")</f>
        <v>Nov</v>
      </c>
      <c r="G1271" s="2">
        <f>IFERROR(IF(VLOOKUP($A1271,'Raw - F'!$B:$O,11,FALSE)&gt;1,VLOOKUP($A1271,'Raw - F'!$B:$O,11,FALSE),IF(VLOOKUP($A1271,'Raw - F'!$B:$M,12,FALSE)&lt;&gt;"",VLOOKUP($A1271,'Raw - F'!$B:$M,12,FALSE),"")),"")</f>
        <v>4</v>
      </c>
      <c r="H1271" s="4" t="str">
        <f>IFERROR(VLOOKUP($A1271,'Raw - F'!$B:$O,13,FALSE),"")</f>
        <v>Open</v>
      </c>
      <c r="I1271" s="2" t="str">
        <f>IFERROR(VLOOKUP($A1271,'Raw - F'!$B:$O,10,FALSE),"")</f>
        <v>A</v>
      </c>
      <c r="J1271" s="2" t="str">
        <f>IFERROR(VLOOKUP($A1271,'Raw - F'!$B:$P,15,FALSE),"")</f>
        <v>6f</v>
      </c>
      <c r="K1271" s="16" t="str">
        <f>SUBSTITUTE(IFERROR(VLOOKUP($A1271,'Raw - F'!$B:$X,23,FALSE),""),0,"")</f>
        <v xml:space="preserve"> </v>
      </c>
      <c r="L1271" s="22" t="str">
        <f>IF(VLOOKUP($A1271,'Raw - F'!$B:$AA,24,FALSE)="","",VLOOKUP($A1271,'Raw - F'!$B:$AA,24,FALSE))</f>
        <v/>
      </c>
      <c r="M1271" s="16" t="str">
        <f>SUBSTITUTE(IFERROR(VLOOKUP($A1271,'Raw - F'!$B:$X,22,FALSE),""),0,"")</f>
        <v xml:space="preserve"> </v>
      </c>
      <c r="N1271" s="16" t="str">
        <f>SUBSTITUTE(IFERROR(VLOOKUP($A1271,'Raw - F'!$B:$X,8,FALSE),""),0,"")</f>
        <v/>
      </c>
      <c r="O1271" s="16" t="str">
        <f>SUBSTITUTE(IFERROR(VLOOKUP($A1271,'Raw - F'!$B:$AA,25,FALSE),""),0,"")</f>
        <v>EBF</v>
      </c>
      <c r="P1271" s="16" t="str">
        <f>SUBSTITUTE(IFERROR(VLOOKUP($A1271,'Raw - F'!$B:$AA,21,FALSE),""),0,"")</f>
        <v/>
      </c>
    </row>
    <row r="1272" spans="1:16" x14ac:dyDescent="0.35">
      <c r="A1272">
        <v>1263</v>
      </c>
      <c r="B1272" s="9">
        <f>IFERROR(VLOOKUP($A1272,'Raw - F'!$B:$R,2,FALSE),"")</f>
        <v>44370</v>
      </c>
      <c r="C1272" s="2" t="str">
        <f>IFERROR(VLOOKUP($A1272,'Raw - F'!$B:$R,3,FALSE),"")</f>
        <v>KEMPTON PARK</v>
      </c>
      <c r="D1272" s="2" t="str">
        <f>IFERROR(VLOOKUP($A1272,'Raw - F'!$B:$R,6,FALSE),"")</f>
        <v>Hcap</v>
      </c>
      <c r="E1272" s="2" t="str">
        <f>SUBSTITUTE(IFERROR(VLOOKUP($A1272,'Raw - F'!$B:$O,9,FALSE),""),"0","")</f>
        <v>3yo+</v>
      </c>
      <c r="F1272" s="2" t="str">
        <f>SUBSTITUTE(IFERROR(VLOOKUP($A1272,'Raw - F'!$B:$O,7,FALSE),""),"0","")</f>
        <v>Open</v>
      </c>
      <c r="G1272" s="2">
        <f>IFERROR(IF(VLOOKUP($A1272,'Raw - F'!$B:$O,11,FALSE)&gt;1,VLOOKUP($A1272,'Raw - F'!$B:$O,11,FALSE),IF(VLOOKUP($A1272,'Raw - F'!$B:$M,12,FALSE)&lt;&gt;"",VLOOKUP($A1272,'Raw - F'!$B:$M,12,FALSE),"")),"")</f>
        <v>5</v>
      </c>
      <c r="H1272" s="4" t="str">
        <f>IFERROR(VLOOKUP($A1272,'Raw - F'!$B:$O,13,FALSE),"")</f>
        <v>51-70</v>
      </c>
      <c r="I1272" s="2" t="str">
        <f>IFERROR(VLOOKUP($A1272,'Raw - F'!$B:$O,10,FALSE),"")</f>
        <v>F</v>
      </c>
      <c r="J1272" s="2" t="str">
        <f>IFERROR(VLOOKUP($A1272,'Raw - F'!$B:$P,15,FALSE),"")</f>
        <v>7f</v>
      </c>
      <c r="K1272" s="16" t="str">
        <f>SUBSTITUTE(IFERROR(VLOOKUP($A1272,'Raw - F'!$B:$X,23,FALSE),""),0,"")</f>
        <v xml:space="preserve"> </v>
      </c>
      <c r="L1272" s="22" t="str">
        <f>IF(VLOOKUP($A1272,'Raw - F'!$B:$AA,24,FALSE)="","",VLOOKUP($A1272,'Raw - F'!$B:$AA,24,FALSE))</f>
        <v/>
      </c>
      <c r="M1272" s="16" t="str">
        <f>SUBSTITUTE(IFERROR(VLOOKUP($A1272,'Raw - F'!$B:$X,22,FALSE),""),0,"")</f>
        <v xml:space="preserve"> </v>
      </c>
      <c r="N1272" s="16" t="str">
        <f>SUBSTITUTE(IFERROR(VLOOKUP($A1272,'Raw - F'!$B:$X,8,FALSE),""),0,"")</f>
        <v/>
      </c>
      <c r="O1272" s="16" t="str">
        <f>SUBSTITUTE(IFERROR(VLOOKUP($A1272,'Raw - F'!$B:$AA,25,FALSE),""),0,"")</f>
        <v/>
      </c>
      <c r="P1272" s="16" t="str">
        <f>SUBSTITUTE(IFERROR(VLOOKUP($A1272,'Raw - F'!$B:$AA,21,FALSE),""),0,"")</f>
        <v/>
      </c>
    </row>
    <row r="1273" spans="1:16" x14ac:dyDescent="0.35">
      <c r="A1273">
        <v>1264</v>
      </c>
      <c r="B1273" s="9">
        <f>IFERROR(VLOOKUP($A1273,'Raw - F'!$B:$R,2,FALSE),"")</f>
        <v>44370</v>
      </c>
      <c r="C1273" s="2" t="str">
        <f>IFERROR(VLOOKUP($A1273,'Raw - F'!$B:$R,3,FALSE),"")</f>
        <v>KEMPTON PARK</v>
      </c>
      <c r="D1273" s="2" t="str">
        <f>IFERROR(VLOOKUP($A1273,'Raw - F'!$B:$R,6,FALSE),"")</f>
        <v>Hcap</v>
      </c>
      <c r="E1273" s="2" t="str">
        <f>SUBSTITUTE(IFERROR(VLOOKUP($A1273,'Raw - F'!$B:$O,9,FALSE),""),"0","")</f>
        <v>3yo</v>
      </c>
      <c r="F1273" s="2" t="str">
        <f>SUBSTITUTE(IFERROR(VLOOKUP($A1273,'Raw - F'!$B:$O,7,FALSE),""),"0","")</f>
        <v>Open</v>
      </c>
      <c r="G1273" s="2">
        <f>IFERROR(IF(VLOOKUP($A1273,'Raw - F'!$B:$O,11,FALSE)&gt;1,VLOOKUP($A1273,'Raw - F'!$B:$O,11,FALSE),IF(VLOOKUP($A1273,'Raw - F'!$B:$M,12,FALSE)&lt;&gt;"",VLOOKUP($A1273,'Raw - F'!$B:$M,12,FALSE),"")),"")</f>
        <v>6</v>
      </c>
      <c r="H1273" s="4" t="str">
        <f>IFERROR(VLOOKUP($A1273,'Raw - F'!$B:$O,13,FALSE),"")</f>
        <v>46-55</v>
      </c>
      <c r="I1273" s="2" t="str">
        <f>IFERROR(VLOOKUP($A1273,'Raw - F'!$B:$O,10,FALSE),"")</f>
        <v>A</v>
      </c>
      <c r="J1273" s="2" t="str">
        <f>IFERROR(VLOOKUP($A1273,'Raw - F'!$B:$P,15,FALSE),"")</f>
        <v>7f</v>
      </c>
      <c r="K1273" s="16" t="str">
        <f>SUBSTITUTE(IFERROR(VLOOKUP($A1273,'Raw - F'!$B:$X,23,FALSE),""),0,"")</f>
        <v xml:space="preserve"> </v>
      </c>
      <c r="L1273" s="22" t="str">
        <f>IF(VLOOKUP($A1273,'Raw - F'!$B:$AA,24,FALSE)="","",VLOOKUP($A1273,'Raw - F'!$B:$AA,24,FALSE))</f>
        <v/>
      </c>
      <c r="M1273" s="16" t="str">
        <f>SUBSTITUTE(IFERROR(VLOOKUP($A1273,'Raw - F'!$B:$X,22,FALSE),""),0,"")</f>
        <v xml:space="preserve"> </v>
      </c>
      <c r="N1273" s="16" t="str">
        <f>SUBSTITUTE(IFERROR(VLOOKUP($A1273,'Raw - F'!$B:$X,8,FALSE),""),0,"")</f>
        <v/>
      </c>
      <c r="O1273" s="16" t="str">
        <f>SUBSTITUTE(IFERROR(VLOOKUP($A1273,'Raw - F'!$B:$AA,25,FALSE),""),0,"")</f>
        <v/>
      </c>
      <c r="P1273" s="16" t="str">
        <f>SUBSTITUTE(IFERROR(VLOOKUP($A1273,'Raw - F'!$B:$AA,21,FALSE),""),0,"")</f>
        <v>App</v>
      </c>
    </row>
    <row r="1274" spans="1:16" x14ac:dyDescent="0.35">
      <c r="A1274">
        <v>1265</v>
      </c>
      <c r="B1274" s="9">
        <f>IFERROR(VLOOKUP($A1274,'Raw - F'!$B:$R,2,FALSE),"")</f>
        <v>44370</v>
      </c>
      <c r="C1274" s="2" t="str">
        <f>IFERROR(VLOOKUP($A1274,'Raw - F'!$B:$R,3,FALSE),"")</f>
        <v>KEMPTON PARK</v>
      </c>
      <c r="D1274" s="2" t="str">
        <f>IFERROR(VLOOKUP($A1274,'Raw - F'!$B:$R,6,FALSE),"")</f>
        <v>Hcap</v>
      </c>
      <c r="E1274" s="2" t="str">
        <f>SUBSTITUTE(IFERROR(VLOOKUP($A1274,'Raw - F'!$B:$O,9,FALSE),""),"0","")</f>
        <v>4yo+</v>
      </c>
      <c r="F1274" s="2" t="str">
        <f>SUBSTITUTE(IFERROR(VLOOKUP($A1274,'Raw - F'!$B:$O,7,FALSE),""),"0","")</f>
        <v>Open</v>
      </c>
      <c r="G1274" s="2">
        <f>IFERROR(IF(VLOOKUP($A1274,'Raw - F'!$B:$O,11,FALSE)&gt;1,VLOOKUP($A1274,'Raw - F'!$B:$O,11,FALSE),IF(VLOOKUP($A1274,'Raw - F'!$B:$M,12,FALSE)&lt;&gt;"",VLOOKUP($A1274,'Raw - F'!$B:$M,12,FALSE),"")),"")</f>
        <v>6</v>
      </c>
      <c r="H1274" s="4" t="str">
        <f>IFERROR(VLOOKUP($A1274,'Raw - F'!$B:$O,13,FALSE),"")</f>
        <v>46-65</v>
      </c>
      <c r="I1274" s="2" t="str">
        <f>IFERROR(VLOOKUP($A1274,'Raw - F'!$B:$O,10,FALSE),"")</f>
        <v>A</v>
      </c>
      <c r="J1274" s="2" t="str">
        <f>IFERROR(VLOOKUP($A1274,'Raw - F'!$B:$P,15,FALSE),"")</f>
        <v>2m+</v>
      </c>
      <c r="K1274" s="16" t="str">
        <f>SUBSTITUTE(IFERROR(VLOOKUP($A1274,'Raw - F'!$B:$X,23,FALSE),""),0,"")</f>
        <v xml:space="preserve"> </v>
      </c>
      <c r="L1274" s="22" t="str">
        <f>IF(VLOOKUP($A1274,'Raw - F'!$B:$AA,24,FALSE)="","",VLOOKUP($A1274,'Raw - F'!$B:$AA,24,FALSE))</f>
        <v/>
      </c>
      <c r="M1274" s="16" t="str">
        <f>SUBSTITUTE(IFERROR(VLOOKUP($A1274,'Raw - F'!$B:$X,22,FALSE),""),0,"")</f>
        <v xml:space="preserve"> </v>
      </c>
      <c r="N1274" s="16" t="str">
        <f>SUBSTITUTE(IFERROR(VLOOKUP($A1274,'Raw - F'!$B:$X,8,FALSE),""),0,"")</f>
        <v/>
      </c>
      <c r="O1274" s="16" t="str">
        <f>SUBSTITUTE(IFERROR(VLOOKUP($A1274,'Raw - F'!$B:$AA,25,FALSE),""),0,"")</f>
        <v/>
      </c>
      <c r="P1274" s="16" t="str">
        <f>SUBSTITUTE(IFERROR(VLOOKUP($A1274,'Raw - F'!$B:$AA,21,FALSE),""),0,"")</f>
        <v/>
      </c>
    </row>
    <row r="1275" spans="1:16" x14ac:dyDescent="0.35">
      <c r="A1275">
        <v>1266</v>
      </c>
      <c r="B1275" s="9">
        <f>IFERROR(VLOOKUP($A1275,'Raw - F'!$B:$R,2,FALSE),"")</f>
        <v>44370</v>
      </c>
      <c r="C1275" s="2" t="str">
        <f>IFERROR(VLOOKUP($A1275,'Raw - F'!$B:$R,3,FALSE),"")</f>
        <v>SALISBURY</v>
      </c>
      <c r="D1275" s="2" t="str">
        <f>IFERROR(VLOOKUP($A1275,'Raw - F'!$B:$R,6,FALSE),"")</f>
        <v>Hcap</v>
      </c>
      <c r="E1275" s="2" t="str">
        <f>SUBSTITUTE(IFERROR(VLOOKUP($A1275,'Raw - F'!$B:$O,9,FALSE),""),"0","")</f>
        <v>3yo</v>
      </c>
      <c r="F1275" s="2" t="str">
        <f>SUBSTITUTE(IFERROR(VLOOKUP($A1275,'Raw - F'!$B:$O,7,FALSE),""),"0","")</f>
        <v>Open</v>
      </c>
      <c r="G1275" s="2">
        <f>IFERROR(IF(VLOOKUP($A1275,'Raw - F'!$B:$O,11,FALSE)&gt;1,VLOOKUP($A1275,'Raw - F'!$B:$O,11,FALSE),IF(VLOOKUP($A1275,'Raw - F'!$B:$M,12,FALSE)&lt;&gt;"",VLOOKUP($A1275,'Raw - F'!$B:$M,12,FALSE),"")),"")</f>
        <v>3</v>
      </c>
      <c r="H1275" s="4" t="str">
        <f>IFERROR(VLOOKUP($A1275,'Raw - F'!$B:$O,13,FALSE),"")</f>
        <v>76-95</v>
      </c>
      <c r="I1275" s="2" t="str">
        <f>IFERROR(VLOOKUP($A1275,'Raw - F'!$B:$O,10,FALSE),"")</f>
        <v>A</v>
      </c>
      <c r="J1275" s="2" t="str">
        <f>IFERROR(VLOOKUP($A1275,'Raw - F'!$B:$P,15,FALSE),"")</f>
        <v>1m 4f</v>
      </c>
      <c r="K1275" s="16" t="str">
        <f>SUBSTITUTE(IFERROR(VLOOKUP($A1275,'Raw - F'!$B:$X,23,FALSE),""),0,"")</f>
        <v xml:space="preserve"> </v>
      </c>
      <c r="L1275" s="22" t="str">
        <f>IF(VLOOKUP($A1275,'Raw - F'!$B:$AA,24,FALSE)="","",VLOOKUP($A1275,'Raw - F'!$B:$AA,24,FALSE))</f>
        <v/>
      </c>
      <c r="M1275" s="16" t="str">
        <f>SUBSTITUTE(IFERROR(VLOOKUP($A1275,'Raw - F'!$B:$X,22,FALSE),""),0,"")</f>
        <v xml:space="preserve"> </v>
      </c>
      <c r="N1275" s="16" t="str">
        <f>SUBSTITUTE(IFERROR(VLOOKUP($A1275,'Raw - F'!$B:$X,8,FALSE),""),0,"")</f>
        <v/>
      </c>
      <c r="O1275" s="16" t="str">
        <f>SUBSTITUTE(IFERROR(VLOOKUP($A1275,'Raw - F'!$B:$AA,25,FALSE),""),0,"")</f>
        <v/>
      </c>
      <c r="P1275" s="16" t="str">
        <f>SUBSTITUTE(IFERROR(VLOOKUP($A1275,'Raw - F'!$B:$AA,21,FALSE),""),0,"")</f>
        <v/>
      </c>
    </row>
    <row r="1276" spans="1:16" x14ac:dyDescent="0.35">
      <c r="A1276">
        <v>1267</v>
      </c>
      <c r="B1276" s="9">
        <f>IFERROR(VLOOKUP($A1276,'Raw - F'!$B:$R,2,FALSE),"")</f>
        <v>44370</v>
      </c>
      <c r="C1276" s="2" t="str">
        <f>IFERROR(VLOOKUP($A1276,'Raw - F'!$B:$R,3,FALSE),"")</f>
        <v>SALISBURY</v>
      </c>
      <c r="D1276" s="2" t="str">
        <f>IFERROR(VLOOKUP($A1276,'Raw - F'!$B:$R,6,FALSE),"")</f>
        <v>Hcap</v>
      </c>
      <c r="E1276" s="2" t="str">
        <f>SUBSTITUTE(IFERROR(VLOOKUP($A1276,'Raw - F'!$B:$O,9,FALSE),""),"0","")</f>
        <v>3yo+</v>
      </c>
      <c r="F1276" s="2" t="str">
        <f>SUBSTITUTE(IFERROR(VLOOKUP($A1276,'Raw - F'!$B:$O,7,FALSE),""),"0","")</f>
        <v>Open</v>
      </c>
      <c r="G1276" s="2">
        <f>IFERROR(IF(VLOOKUP($A1276,'Raw - F'!$B:$O,11,FALSE)&gt;1,VLOOKUP($A1276,'Raw - F'!$B:$O,11,FALSE),IF(VLOOKUP($A1276,'Raw - F'!$B:$M,12,FALSE)&lt;&gt;"",VLOOKUP($A1276,'Raw - F'!$B:$M,12,FALSE),"")),"")</f>
        <v>2</v>
      </c>
      <c r="H1276" s="4" t="str">
        <f>IFERROR(VLOOKUP($A1276,'Raw - F'!$B:$O,13,FALSE),"")</f>
        <v>81-100</v>
      </c>
      <c r="I1276" s="2" t="str">
        <f>IFERROR(VLOOKUP($A1276,'Raw - F'!$B:$O,10,FALSE),"")</f>
        <v>A</v>
      </c>
      <c r="J1276" s="2" t="str">
        <f>IFERROR(VLOOKUP($A1276,'Raw - F'!$B:$P,15,FALSE),"")</f>
        <v>1m</v>
      </c>
      <c r="K1276" s="16" t="str">
        <f>SUBSTITUTE(IFERROR(VLOOKUP($A1276,'Raw - F'!$B:$X,23,FALSE),""),0,"")</f>
        <v xml:space="preserve"> </v>
      </c>
      <c r="L1276" s="22" t="str">
        <f>IF(VLOOKUP($A1276,'Raw - F'!$B:$AA,24,FALSE)="","",VLOOKUP($A1276,'Raw - F'!$B:$AA,24,FALSE))</f>
        <v/>
      </c>
      <c r="M1276" s="16" t="str">
        <f>SUBSTITUTE(IFERROR(VLOOKUP($A1276,'Raw - F'!$B:$X,22,FALSE),""),0,"")</f>
        <v xml:space="preserve"> </v>
      </c>
      <c r="N1276" s="16" t="str">
        <f>SUBSTITUTE(IFERROR(VLOOKUP($A1276,'Raw - F'!$B:$X,8,FALSE),""),0,"")</f>
        <v/>
      </c>
      <c r="O1276" s="16" t="str">
        <f>SUBSTITUTE(IFERROR(VLOOKUP($A1276,'Raw - F'!$B:$AA,25,FALSE),""),0,"")</f>
        <v/>
      </c>
      <c r="P1276" s="16" t="str">
        <f>SUBSTITUTE(IFERROR(VLOOKUP($A1276,'Raw - F'!$B:$AA,21,FALSE),""),0,"")</f>
        <v/>
      </c>
    </row>
    <row r="1277" spans="1:16" x14ac:dyDescent="0.35">
      <c r="A1277">
        <v>1268</v>
      </c>
      <c r="B1277" s="9">
        <f>IFERROR(VLOOKUP($A1277,'Raw - F'!$B:$R,2,FALSE),"")</f>
        <v>44370</v>
      </c>
      <c r="C1277" s="2" t="str">
        <f>IFERROR(VLOOKUP($A1277,'Raw - F'!$B:$R,3,FALSE),"")</f>
        <v>SALISBURY</v>
      </c>
      <c r="D1277" s="2" t="str">
        <f>IFERROR(VLOOKUP($A1277,'Raw - F'!$B:$R,6,FALSE),"")</f>
        <v>WFA</v>
      </c>
      <c r="E1277" s="2" t="str">
        <f>SUBSTITUTE(IFERROR(VLOOKUP($A1277,'Raw - F'!$B:$O,9,FALSE),""),"0","")</f>
        <v>2yo</v>
      </c>
      <c r="F1277" s="2" t="str">
        <f>SUBSTITUTE(IFERROR(VLOOKUP($A1277,'Raw - F'!$B:$O,7,FALSE),""),"0","")</f>
        <v>Open</v>
      </c>
      <c r="G1277" s="2">
        <f>IFERROR(IF(VLOOKUP($A1277,'Raw - F'!$B:$O,11,FALSE)&gt;1,VLOOKUP($A1277,'Raw - F'!$B:$O,11,FALSE),IF(VLOOKUP($A1277,'Raw - F'!$B:$M,12,FALSE)&lt;&gt;"",VLOOKUP($A1277,'Raw - F'!$B:$M,12,FALSE),"")),"")</f>
        <v>3</v>
      </c>
      <c r="H1277" s="4" t="str">
        <f>IFERROR(VLOOKUP($A1277,'Raw - F'!$B:$O,13,FALSE),"")</f>
        <v>Open</v>
      </c>
      <c r="I1277" s="2" t="str">
        <f>IFERROR(VLOOKUP($A1277,'Raw - F'!$B:$O,10,FALSE),"")</f>
        <v>A</v>
      </c>
      <c r="J1277" s="2" t="str">
        <f>IFERROR(VLOOKUP($A1277,'Raw - F'!$B:$P,15,FALSE),"")</f>
        <v>6f</v>
      </c>
      <c r="K1277" s="16" t="str">
        <f>SUBSTITUTE(IFERROR(VLOOKUP($A1277,'Raw - F'!$B:$X,23,FALSE),""),0,"")</f>
        <v>Auct</v>
      </c>
      <c r="L1277" s="22">
        <f>IF(VLOOKUP($A1277,'Raw - F'!$B:$AA,24,FALSE)="","",VLOOKUP($A1277,'Raw - F'!$B:$AA,24,FALSE))</f>
        <v>50000</v>
      </c>
      <c r="M1277" s="16" t="str">
        <f>SUBSTITUTE(IFERROR(VLOOKUP($A1277,'Raw - F'!$B:$X,22,FALSE),""),0,"")</f>
        <v xml:space="preserve"> </v>
      </c>
      <c r="N1277" s="16" t="str">
        <f>SUBSTITUTE(IFERROR(VLOOKUP($A1277,'Raw - F'!$B:$X,8,FALSE),""),0,"")</f>
        <v>Sales</v>
      </c>
      <c r="O1277" s="16" t="str">
        <f>SUBSTITUTE(IFERROR(VLOOKUP($A1277,'Raw - F'!$B:$AA,25,FALSE),""),0,"")</f>
        <v/>
      </c>
      <c r="P1277" s="16" t="str">
        <f>SUBSTITUTE(IFERROR(VLOOKUP($A1277,'Raw - F'!$B:$AA,21,FALSE),""),0,"")</f>
        <v/>
      </c>
    </row>
    <row r="1278" spans="1:16" x14ac:dyDescent="0.35">
      <c r="A1278">
        <v>1269</v>
      </c>
      <c r="B1278" s="9">
        <f>IFERROR(VLOOKUP($A1278,'Raw - F'!$B:$R,2,FALSE),"")</f>
        <v>44370</v>
      </c>
      <c r="C1278" s="2" t="str">
        <f>IFERROR(VLOOKUP($A1278,'Raw - F'!$B:$R,3,FALSE),"")</f>
        <v>SALISBURY</v>
      </c>
      <c r="D1278" s="2" t="str">
        <f>IFERROR(VLOOKUP($A1278,'Raw - F'!$B:$R,6,FALSE),"")</f>
        <v>Hcap</v>
      </c>
      <c r="E1278" s="2" t="str">
        <f>SUBSTITUTE(IFERROR(VLOOKUP($A1278,'Raw - F'!$B:$O,9,FALSE),""),"0","")</f>
        <v>6yo+</v>
      </c>
      <c r="F1278" s="2" t="str">
        <f>SUBSTITUTE(IFERROR(VLOOKUP($A1278,'Raw - F'!$B:$O,7,FALSE),""),"0","")</f>
        <v>Open</v>
      </c>
      <c r="G1278" s="2">
        <f>IFERROR(IF(VLOOKUP($A1278,'Raw - F'!$B:$O,11,FALSE)&gt;1,VLOOKUP($A1278,'Raw - F'!$B:$O,11,FALSE),IF(VLOOKUP($A1278,'Raw - F'!$B:$M,12,FALSE)&lt;&gt;"",VLOOKUP($A1278,'Raw - F'!$B:$M,12,FALSE),"")),"")</f>
        <v>4</v>
      </c>
      <c r="H1278" s="4" t="str">
        <f>IFERROR(VLOOKUP($A1278,'Raw - F'!$B:$O,13,FALSE),"")</f>
        <v>61-80</v>
      </c>
      <c r="I1278" s="2" t="str">
        <f>IFERROR(VLOOKUP($A1278,'Raw - F'!$B:$O,10,FALSE),"")</f>
        <v>A</v>
      </c>
      <c r="J1278" s="2" t="str">
        <f>IFERROR(VLOOKUP($A1278,'Raw - F'!$B:$P,15,FALSE),"")</f>
        <v>5f</v>
      </c>
      <c r="K1278" s="16" t="str">
        <f>SUBSTITUTE(IFERROR(VLOOKUP($A1278,'Raw - F'!$B:$X,23,FALSE),""),0,"")</f>
        <v xml:space="preserve"> </v>
      </c>
      <c r="L1278" s="22" t="str">
        <f>IF(VLOOKUP($A1278,'Raw - F'!$B:$AA,24,FALSE)="","",VLOOKUP($A1278,'Raw - F'!$B:$AA,24,FALSE))</f>
        <v/>
      </c>
      <c r="M1278" s="16" t="str">
        <f>SUBSTITUTE(IFERROR(VLOOKUP($A1278,'Raw - F'!$B:$X,22,FALSE),""),0,"")</f>
        <v xml:space="preserve"> </v>
      </c>
      <c r="N1278" s="16" t="str">
        <f>SUBSTITUTE(IFERROR(VLOOKUP($A1278,'Raw - F'!$B:$X,8,FALSE),""),0,"")</f>
        <v/>
      </c>
      <c r="O1278" s="16" t="str">
        <f>SUBSTITUTE(IFERROR(VLOOKUP($A1278,'Raw - F'!$B:$AA,25,FALSE),""),0,"")</f>
        <v/>
      </c>
      <c r="P1278" s="16" t="str">
        <f>SUBSTITUTE(IFERROR(VLOOKUP($A1278,'Raw - F'!$B:$AA,21,FALSE),""),0,"")</f>
        <v/>
      </c>
    </row>
    <row r="1279" spans="1:16" x14ac:dyDescent="0.35">
      <c r="A1279">
        <v>1270</v>
      </c>
      <c r="B1279" s="9">
        <f>IFERROR(VLOOKUP($A1279,'Raw - F'!$B:$R,2,FALSE),"")</f>
        <v>44370</v>
      </c>
      <c r="C1279" s="2" t="str">
        <f>IFERROR(VLOOKUP($A1279,'Raw - F'!$B:$R,3,FALSE),"")</f>
        <v>SALISBURY</v>
      </c>
      <c r="D1279" s="2" t="str">
        <f>IFERROR(VLOOKUP($A1279,'Raw - F'!$B:$R,6,FALSE),"")</f>
        <v>WFA</v>
      </c>
      <c r="E1279" s="2" t="str">
        <f>SUBSTITUTE(IFERROR(VLOOKUP($A1279,'Raw - F'!$B:$O,9,FALSE),""),"0","")</f>
        <v>3yo+</v>
      </c>
      <c r="F1279" s="2" t="str">
        <f>SUBSTITUTE(IFERROR(VLOOKUP($A1279,'Raw - F'!$B:$O,7,FALSE),""),"0","")</f>
        <v>Mdn</v>
      </c>
      <c r="G1279" s="2">
        <f>IFERROR(IF(VLOOKUP($A1279,'Raw - F'!$B:$O,11,FALSE)&gt;1,VLOOKUP($A1279,'Raw - F'!$B:$O,11,FALSE),IF(VLOOKUP($A1279,'Raw - F'!$B:$M,12,FALSE)&lt;&gt;"",VLOOKUP($A1279,'Raw - F'!$B:$M,12,FALSE),"")),"")</f>
        <v>4</v>
      </c>
      <c r="H1279" s="4" t="str">
        <f>IFERROR(VLOOKUP($A1279,'Raw - F'!$B:$O,13,FALSE),"")</f>
        <v>Open</v>
      </c>
      <c r="I1279" s="2" t="str">
        <f>IFERROR(VLOOKUP($A1279,'Raw - F'!$B:$O,10,FALSE),"")</f>
        <v>A</v>
      </c>
      <c r="J1279" s="2" t="str">
        <f>IFERROR(VLOOKUP($A1279,'Raw - F'!$B:$P,15,FALSE),"")</f>
        <v>1m 2f</v>
      </c>
      <c r="K1279" s="16" t="str">
        <f>SUBSTITUTE(IFERROR(VLOOKUP($A1279,'Raw - F'!$B:$X,23,FALSE),""),0,"")</f>
        <v xml:space="preserve"> </v>
      </c>
      <c r="L1279" s="22" t="str">
        <f>IF(VLOOKUP($A1279,'Raw - F'!$B:$AA,24,FALSE)="","",VLOOKUP($A1279,'Raw - F'!$B:$AA,24,FALSE))</f>
        <v/>
      </c>
      <c r="M1279" s="16" t="str">
        <f>SUBSTITUTE(IFERROR(VLOOKUP($A1279,'Raw - F'!$B:$X,22,FALSE),""),0,"")</f>
        <v xml:space="preserve"> </v>
      </c>
      <c r="N1279" s="16" t="str">
        <f>SUBSTITUTE(IFERROR(VLOOKUP($A1279,'Raw - F'!$B:$X,8,FALSE),""),0,"")</f>
        <v/>
      </c>
      <c r="O1279" s="16" t="str">
        <f>SUBSTITUTE(IFERROR(VLOOKUP($A1279,'Raw - F'!$B:$AA,25,FALSE),""),0,"")</f>
        <v>EBF</v>
      </c>
      <c r="P1279" s="16" t="str">
        <f>SUBSTITUTE(IFERROR(VLOOKUP($A1279,'Raw - F'!$B:$AA,21,FALSE),""),0,"")</f>
        <v/>
      </c>
    </row>
    <row r="1280" spans="1:16" x14ac:dyDescent="0.35">
      <c r="A1280">
        <v>1271</v>
      </c>
      <c r="B1280" s="9">
        <f>IFERROR(VLOOKUP($A1280,'Raw - F'!$B:$R,2,FALSE),"")</f>
        <v>44370</v>
      </c>
      <c r="C1280" s="2" t="str">
        <f>IFERROR(VLOOKUP($A1280,'Raw - F'!$B:$R,3,FALSE),"")</f>
        <v>SALISBURY</v>
      </c>
      <c r="D1280" s="2" t="str">
        <f>IFERROR(VLOOKUP($A1280,'Raw - F'!$B:$R,6,FALSE),"")</f>
        <v>Hcap</v>
      </c>
      <c r="E1280" s="2" t="str">
        <f>SUBSTITUTE(IFERROR(VLOOKUP($A1280,'Raw - F'!$B:$O,9,FALSE),""),"0","")</f>
        <v>4yo+</v>
      </c>
      <c r="F1280" s="2" t="str">
        <f>SUBSTITUTE(IFERROR(VLOOKUP($A1280,'Raw - F'!$B:$O,7,FALSE),""),"0","")</f>
        <v>Open</v>
      </c>
      <c r="G1280" s="2">
        <f>IFERROR(IF(VLOOKUP($A1280,'Raw - F'!$B:$O,11,FALSE)&gt;1,VLOOKUP($A1280,'Raw - F'!$B:$O,11,FALSE),IF(VLOOKUP($A1280,'Raw - F'!$B:$M,12,FALSE)&lt;&gt;"",VLOOKUP($A1280,'Raw - F'!$B:$M,12,FALSE),"")),"")</f>
        <v>3</v>
      </c>
      <c r="H1280" s="4" t="str">
        <f>IFERROR(VLOOKUP($A1280,'Raw - F'!$B:$O,13,FALSE),"")</f>
        <v>71-90</v>
      </c>
      <c r="I1280" s="2" t="str">
        <f>IFERROR(VLOOKUP($A1280,'Raw - F'!$B:$O,10,FALSE),"")</f>
        <v>A</v>
      </c>
      <c r="J1280" s="2" t="str">
        <f>IFERROR(VLOOKUP($A1280,'Raw - F'!$B:$P,15,FALSE),"")</f>
        <v>1m 6f</v>
      </c>
      <c r="K1280" s="16" t="str">
        <f>SUBSTITUTE(IFERROR(VLOOKUP($A1280,'Raw - F'!$B:$X,23,FALSE),""),0,"")</f>
        <v xml:space="preserve"> </v>
      </c>
      <c r="L1280" s="22" t="str">
        <f>IF(VLOOKUP($A1280,'Raw - F'!$B:$AA,24,FALSE)="","",VLOOKUP($A1280,'Raw - F'!$B:$AA,24,FALSE))</f>
        <v/>
      </c>
      <c r="M1280" s="16" t="str">
        <f>SUBSTITUTE(IFERROR(VLOOKUP($A1280,'Raw - F'!$B:$X,22,FALSE),""),0,"")</f>
        <v xml:space="preserve"> </v>
      </c>
      <c r="N1280" s="16" t="str">
        <f>SUBSTITUTE(IFERROR(VLOOKUP($A1280,'Raw - F'!$B:$X,8,FALSE),""),0,"")</f>
        <v/>
      </c>
      <c r="O1280" s="16" t="str">
        <f>SUBSTITUTE(IFERROR(VLOOKUP($A1280,'Raw - F'!$B:$AA,25,FALSE),""),0,"")</f>
        <v/>
      </c>
      <c r="P1280" s="16" t="str">
        <f>SUBSTITUTE(IFERROR(VLOOKUP($A1280,'Raw - F'!$B:$AA,21,FALSE),""),0,"")</f>
        <v/>
      </c>
    </row>
    <row r="1281" spans="1:16" x14ac:dyDescent="0.35">
      <c r="A1281">
        <v>1272</v>
      </c>
      <c r="B1281" s="9">
        <f>IFERROR(VLOOKUP($A1281,'Raw - F'!$B:$R,2,FALSE),"")</f>
        <v>44370</v>
      </c>
      <c r="C1281" s="2" t="str">
        <f>IFERROR(VLOOKUP($A1281,'Raw - F'!$B:$R,3,FALSE),"")</f>
        <v>SALISBURY</v>
      </c>
      <c r="D1281" s="2" t="str">
        <f>IFERROR(VLOOKUP($A1281,'Raw - F'!$B:$R,6,FALSE),"")</f>
        <v>WFA</v>
      </c>
      <c r="E1281" s="2" t="str">
        <f>SUBSTITUTE(IFERROR(VLOOKUP($A1281,'Raw - F'!$B:$O,9,FALSE),""),"0","")</f>
        <v>2yo</v>
      </c>
      <c r="F1281" s="2" t="str">
        <f>SUBSTITUTE(IFERROR(VLOOKUP($A1281,'Raw - F'!$B:$O,7,FALSE),""),"0","")</f>
        <v>Mdn</v>
      </c>
      <c r="G1281" s="2">
        <f>IFERROR(IF(VLOOKUP($A1281,'Raw - F'!$B:$O,11,FALSE)&gt;1,VLOOKUP($A1281,'Raw - F'!$B:$O,11,FALSE),IF(VLOOKUP($A1281,'Raw - F'!$B:$M,12,FALSE)&lt;&gt;"",VLOOKUP($A1281,'Raw - F'!$B:$M,12,FALSE),"")),"")</f>
        <v>4</v>
      </c>
      <c r="H1281" s="4" t="str">
        <f>IFERROR(VLOOKUP($A1281,'Raw - F'!$B:$O,13,FALSE),"")</f>
        <v>Open</v>
      </c>
      <c r="I1281" s="2" t="str">
        <f>IFERROR(VLOOKUP($A1281,'Raw - F'!$B:$O,10,FALSE),"")</f>
        <v>A</v>
      </c>
      <c r="J1281" s="2" t="str">
        <f>IFERROR(VLOOKUP($A1281,'Raw - F'!$B:$P,15,FALSE),"")</f>
        <v>7f</v>
      </c>
      <c r="K1281" s="16" t="str">
        <f>SUBSTITUTE(IFERROR(VLOOKUP($A1281,'Raw - F'!$B:$X,23,FALSE),""),0,"")</f>
        <v xml:space="preserve"> </v>
      </c>
      <c r="L1281" s="22" t="str">
        <f>IF(VLOOKUP($A1281,'Raw - F'!$B:$AA,24,FALSE)="","",VLOOKUP($A1281,'Raw - F'!$B:$AA,24,FALSE))</f>
        <v/>
      </c>
      <c r="M1281" s="16" t="str">
        <f>SUBSTITUTE(IFERROR(VLOOKUP($A1281,'Raw - F'!$B:$X,22,FALSE),""),0,"")</f>
        <v xml:space="preserve"> </v>
      </c>
      <c r="N1281" s="16" t="str">
        <f>SUBSTITUTE(IFERROR(VLOOKUP($A1281,'Raw - F'!$B:$X,8,FALSE),""),0,"")</f>
        <v/>
      </c>
      <c r="O1281" s="16" t="str">
        <f>SUBSTITUTE(IFERROR(VLOOKUP($A1281,'Raw - F'!$B:$AA,25,FALSE),""),0,"")</f>
        <v>EBF</v>
      </c>
      <c r="P1281" s="16" t="str">
        <f>SUBSTITUTE(IFERROR(VLOOKUP($A1281,'Raw - F'!$B:$AA,21,FALSE),""),0,"")</f>
        <v/>
      </c>
    </row>
    <row r="1282" spans="1:16" x14ac:dyDescent="0.35">
      <c r="A1282">
        <v>1273</v>
      </c>
      <c r="B1282" s="9">
        <f>IFERROR(VLOOKUP($A1282,'Raw - F'!$B:$R,2,FALSE),"")</f>
        <v>44371</v>
      </c>
      <c r="C1282" s="2" t="str">
        <f>IFERROR(VLOOKUP($A1282,'Raw - F'!$B:$R,3,FALSE),"")</f>
        <v>HAMILTON PARK</v>
      </c>
      <c r="D1282" s="2" t="str">
        <f>IFERROR(VLOOKUP($A1282,'Raw - F'!$B:$R,6,FALSE),"")</f>
        <v>Hcap</v>
      </c>
      <c r="E1282" s="2" t="str">
        <f>SUBSTITUTE(IFERROR(VLOOKUP($A1282,'Raw - F'!$B:$O,9,FALSE),""),"0","")</f>
        <v>3yo+</v>
      </c>
      <c r="F1282" s="2" t="str">
        <f>SUBSTITUTE(IFERROR(VLOOKUP($A1282,'Raw - F'!$B:$O,7,FALSE),""),"0","")</f>
        <v>Open</v>
      </c>
      <c r="G1282" s="2">
        <f>IFERROR(IF(VLOOKUP($A1282,'Raw - F'!$B:$O,11,FALSE)&gt;1,VLOOKUP($A1282,'Raw - F'!$B:$O,11,FALSE),IF(VLOOKUP($A1282,'Raw - F'!$B:$M,12,FALSE)&lt;&gt;"",VLOOKUP($A1282,'Raw - F'!$B:$M,12,FALSE),"")),"")</f>
        <v>4</v>
      </c>
      <c r="H1282" s="4" t="str">
        <f>IFERROR(VLOOKUP($A1282,'Raw - F'!$B:$O,13,FALSE),"")</f>
        <v>61-80</v>
      </c>
      <c r="I1282" s="2" t="str">
        <f>IFERROR(VLOOKUP($A1282,'Raw - F'!$B:$O,10,FALSE),"")</f>
        <v>A</v>
      </c>
      <c r="J1282" s="2" t="str">
        <f>IFERROR(VLOOKUP($A1282,'Raw - F'!$B:$P,15,FALSE),"")</f>
        <v>5f</v>
      </c>
      <c r="K1282" s="16" t="str">
        <f>SUBSTITUTE(IFERROR(VLOOKUP($A1282,'Raw - F'!$B:$X,23,FALSE),""),0,"")</f>
        <v xml:space="preserve"> </v>
      </c>
      <c r="L1282" s="22" t="str">
        <f>IF(VLOOKUP($A1282,'Raw - F'!$B:$AA,24,FALSE)="","",VLOOKUP($A1282,'Raw - F'!$B:$AA,24,FALSE))</f>
        <v/>
      </c>
      <c r="M1282" s="16" t="str">
        <f>SUBSTITUTE(IFERROR(VLOOKUP($A1282,'Raw - F'!$B:$X,22,FALSE),""),0,"")</f>
        <v xml:space="preserve"> </v>
      </c>
      <c r="N1282" s="16" t="str">
        <f>SUBSTITUTE(IFERROR(VLOOKUP($A1282,'Raw - F'!$B:$X,8,FALSE),""),0,"")</f>
        <v/>
      </c>
      <c r="O1282" s="16" t="str">
        <f>SUBSTITUTE(IFERROR(VLOOKUP($A1282,'Raw - F'!$B:$AA,25,FALSE),""),0,"")</f>
        <v/>
      </c>
      <c r="P1282" s="16" t="str">
        <f>SUBSTITUTE(IFERROR(VLOOKUP($A1282,'Raw - F'!$B:$AA,21,FALSE),""),0,"")</f>
        <v/>
      </c>
    </row>
    <row r="1283" spans="1:16" x14ac:dyDescent="0.35">
      <c r="A1283">
        <v>1274</v>
      </c>
      <c r="B1283" s="9">
        <f>IFERROR(VLOOKUP($A1283,'Raw - F'!$B:$R,2,FALSE),"")</f>
        <v>44371</v>
      </c>
      <c r="C1283" s="2" t="str">
        <f>IFERROR(VLOOKUP($A1283,'Raw - F'!$B:$R,3,FALSE),"")</f>
        <v>HAMILTON PARK</v>
      </c>
      <c r="D1283" s="2" t="str">
        <f>IFERROR(VLOOKUP($A1283,'Raw - F'!$B:$R,6,FALSE),"")</f>
        <v>Hcap</v>
      </c>
      <c r="E1283" s="2" t="str">
        <f>SUBSTITUTE(IFERROR(VLOOKUP($A1283,'Raw - F'!$B:$O,9,FALSE),""),"0","")</f>
        <v>3yo+</v>
      </c>
      <c r="F1283" s="2" t="str">
        <f>SUBSTITUTE(IFERROR(VLOOKUP($A1283,'Raw - F'!$B:$O,7,FALSE),""),"0","")</f>
        <v>Open</v>
      </c>
      <c r="G1283" s="2">
        <f>IFERROR(IF(VLOOKUP($A1283,'Raw - F'!$B:$O,11,FALSE)&gt;1,VLOOKUP($A1283,'Raw - F'!$B:$O,11,FALSE),IF(VLOOKUP($A1283,'Raw - F'!$B:$M,12,FALSE)&lt;&gt;"",VLOOKUP($A1283,'Raw - F'!$B:$M,12,FALSE),"")),"")</f>
        <v>4</v>
      </c>
      <c r="H1283" s="4" t="str">
        <f>IFERROR(VLOOKUP($A1283,'Raw - F'!$B:$O,13,FALSE),"")</f>
        <v>61-80</v>
      </c>
      <c r="I1283" s="2" t="str">
        <f>IFERROR(VLOOKUP($A1283,'Raw - F'!$B:$O,10,FALSE),"")</f>
        <v>F</v>
      </c>
      <c r="J1283" s="2" t="str">
        <f>IFERROR(VLOOKUP($A1283,'Raw - F'!$B:$P,15,FALSE),"")</f>
        <v>1m</v>
      </c>
      <c r="K1283" s="16" t="str">
        <f>SUBSTITUTE(IFERROR(VLOOKUP($A1283,'Raw - F'!$B:$X,23,FALSE),""),0,"")</f>
        <v xml:space="preserve"> </v>
      </c>
      <c r="L1283" s="22" t="str">
        <f>IF(VLOOKUP($A1283,'Raw - F'!$B:$AA,24,FALSE)="","",VLOOKUP($A1283,'Raw - F'!$B:$AA,24,FALSE))</f>
        <v/>
      </c>
      <c r="M1283" s="16" t="str">
        <f>SUBSTITUTE(IFERROR(VLOOKUP($A1283,'Raw - F'!$B:$X,22,FALSE),""),0,"")</f>
        <v xml:space="preserve"> </v>
      </c>
      <c r="N1283" s="16" t="str">
        <f>SUBSTITUTE(IFERROR(VLOOKUP($A1283,'Raw - F'!$B:$X,8,FALSE),""),0,"")</f>
        <v/>
      </c>
      <c r="O1283" s="16" t="str">
        <f>SUBSTITUTE(IFERROR(VLOOKUP($A1283,'Raw - F'!$B:$AA,25,FALSE),""),0,"")</f>
        <v/>
      </c>
      <c r="P1283" s="16" t="str">
        <f>SUBSTITUTE(IFERROR(VLOOKUP($A1283,'Raw - F'!$B:$AA,21,FALSE),""),0,"")</f>
        <v/>
      </c>
    </row>
    <row r="1284" spans="1:16" x14ac:dyDescent="0.35">
      <c r="A1284">
        <v>1275</v>
      </c>
      <c r="B1284" s="9">
        <f>IFERROR(VLOOKUP($A1284,'Raw - F'!$B:$R,2,FALSE),"")</f>
        <v>44371</v>
      </c>
      <c r="C1284" s="2" t="str">
        <f>IFERROR(VLOOKUP($A1284,'Raw - F'!$B:$R,3,FALSE),"")</f>
        <v>HAMILTON PARK</v>
      </c>
      <c r="D1284" s="2" t="str">
        <f>IFERROR(VLOOKUP($A1284,'Raw - F'!$B:$R,6,FALSE),"")</f>
        <v>WFA</v>
      </c>
      <c r="E1284" s="2" t="str">
        <f>SUBSTITUTE(IFERROR(VLOOKUP($A1284,'Raw - F'!$B:$O,9,FALSE),""),"0","")</f>
        <v>2yo</v>
      </c>
      <c r="F1284" s="2" t="str">
        <f>SUBSTITUTE(IFERROR(VLOOKUP($A1284,'Raw - F'!$B:$O,7,FALSE),""),"0","")</f>
        <v>Mdn</v>
      </c>
      <c r="G1284" s="2">
        <f>IFERROR(IF(VLOOKUP($A1284,'Raw - F'!$B:$O,11,FALSE)&gt;1,VLOOKUP($A1284,'Raw - F'!$B:$O,11,FALSE),IF(VLOOKUP($A1284,'Raw - F'!$B:$M,12,FALSE)&lt;&gt;"",VLOOKUP($A1284,'Raw - F'!$B:$M,12,FALSE),"")),"")</f>
        <v>5</v>
      </c>
      <c r="H1284" s="4" t="str">
        <f>IFERROR(VLOOKUP($A1284,'Raw - F'!$B:$O,13,FALSE),"")</f>
        <v>Open</v>
      </c>
      <c r="I1284" s="2" t="str">
        <f>IFERROR(VLOOKUP($A1284,'Raw - F'!$B:$O,10,FALSE),"")</f>
        <v>A</v>
      </c>
      <c r="J1284" s="2" t="str">
        <f>IFERROR(VLOOKUP($A1284,'Raw - F'!$B:$P,15,FALSE),"")</f>
        <v>6f</v>
      </c>
      <c r="K1284" s="16" t="str">
        <f>SUBSTITUTE(IFERROR(VLOOKUP($A1284,'Raw - F'!$B:$X,23,FALSE),""),0,"")</f>
        <v>Rest.</v>
      </c>
      <c r="L1284" s="22" t="str">
        <f>IF(VLOOKUP($A1284,'Raw - F'!$B:$AA,24,FALSE)="","",VLOOKUP($A1284,'Raw - F'!$B:$AA,24,FALSE))</f>
        <v>D</v>
      </c>
      <c r="M1284" s="16" t="str">
        <f>SUBSTITUTE(IFERROR(VLOOKUP($A1284,'Raw - F'!$B:$X,22,FALSE),""),0,"")</f>
        <v xml:space="preserve"> </v>
      </c>
      <c r="N1284" s="16" t="str">
        <f>SUBSTITUTE(IFERROR(VLOOKUP($A1284,'Raw - F'!$B:$X,8,FALSE),""),0,"")</f>
        <v/>
      </c>
      <c r="O1284" s="16" t="str">
        <f>SUBSTITUTE(IFERROR(VLOOKUP($A1284,'Raw - F'!$B:$AA,25,FALSE),""),0,"")</f>
        <v>EBF</v>
      </c>
      <c r="P1284" s="16" t="str">
        <f>SUBSTITUTE(IFERROR(VLOOKUP($A1284,'Raw - F'!$B:$AA,21,FALSE),""),0,"")</f>
        <v/>
      </c>
    </row>
    <row r="1285" spans="1:16" x14ac:dyDescent="0.35">
      <c r="A1285">
        <v>1276</v>
      </c>
      <c r="B1285" s="9">
        <f>IFERROR(VLOOKUP($A1285,'Raw - F'!$B:$R,2,FALSE),"")</f>
        <v>44371</v>
      </c>
      <c r="C1285" s="2" t="str">
        <f>IFERROR(VLOOKUP($A1285,'Raw - F'!$B:$R,3,FALSE),"")</f>
        <v>HAMILTON PARK</v>
      </c>
      <c r="D1285" s="2" t="str">
        <f>IFERROR(VLOOKUP($A1285,'Raw - F'!$B:$R,6,FALSE),"")</f>
        <v>Hcap</v>
      </c>
      <c r="E1285" s="2" t="str">
        <f>SUBSTITUTE(IFERROR(VLOOKUP($A1285,'Raw - F'!$B:$O,9,FALSE),""),"0","")</f>
        <v>4yo+</v>
      </c>
      <c r="F1285" s="2" t="str">
        <f>SUBSTITUTE(IFERROR(VLOOKUP($A1285,'Raw - F'!$B:$O,7,FALSE),""),"0","")</f>
        <v>Open</v>
      </c>
      <c r="G1285" s="2">
        <f>IFERROR(IF(VLOOKUP($A1285,'Raw - F'!$B:$O,11,FALSE)&gt;1,VLOOKUP($A1285,'Raw - F'!$B:$O,11,FALSE),IF(VLOOKUP($A1285,'Raw - F'!$B:$M,12,FALSE)&lt;&gt;"",VLOOKUP($A1285,'Raw - F'!$B:$M,12,FALSE),"")),"")</f>
        <v>5</v>
      </c>
      <c r="H1285" s="4" t="str">
        <f>IFERROR(VLOOKUP($A1285,'Raw - F'!$B:$O,13,FALSE),"")</f>
        <v>51-70</v>
      </c>
      <c r="I1285" s="2" t="str">
        <f>IFERROR(VLOOKUP($A1285,'Raw - F'!$B:$O,10,FALSE),"")</f>
        <v>A</v>
      </c>
      <c r="J1285" s="2" t="str">
        <f>IFERROR(VLOOKUP($A1285,'Raw - F'!$B:$P,15,FALSE),"")</f>
        <v>1m 5f</v>
      </c>
      <c r="K1285" s="16" t="str">
        <f>SUBSTITUTE(IFERROR(VLOOKUP($A1285,'Raw - F'!$B:$X,23,FALSE),""),0,"")</f>
        <v xml:space="preserve"> </v>
      </c>
      <c r="L1285" s="22" t="str">
        <f>IF(VLOOKUP($A1285,'Raw - F'!$B:$AA,24,FALSE)="","",VLOOKUP($A1285,'Raw - F'!$B:$AA,24,FALSE))</f>
        <v/>
      </c>
      <c r="M1285" s="16" t="str">
        <f>SUBSTITUTE(IFERROR(VLOOKUP($A1285,'Raw - F'!$B:$X,22,FALSE),""),0,"")</f>
        <v xml:space="preserve"> </v>
      </c>
      <c r="N1285" s="16" t="str">
        <f>SUBSTITUTE(IFERROR(VLOOKUP($A1285,'Raw - F'!$B:$X,8,FALSE),""),0,"")</f>
        <v/>
      </c>
      <c r="O1285" s="16" t="str">
        <f>SUBSTITUTE(IFERROR(VLOOKUP($A1285,'Raw - F'!$B:$AA,25,FALSE),""),0,"")</f>
        <v/>
      </c>
      <c r="P1285" s="16" t="str">
        <f>SUBSTITUTE(IFERROR(VLOOKUP($A1285,'Raw - F'!$B:$AA,21,FALSE),""),0,"")</f>
        <v>Amtr</v>
      </c>
    </row>
    <row r="1286" spans="1:16" x14ac:dyDescent="0.35">
      <c r="A1286">
        <v>1277</v>
      </c>
      <c r="B1286" s="9">
        <f>IFERROR(VLOOKUP($A1286,'Raw - F'!$B:$R,2,FALSE),"")</f>
        <v>44371</v>
      </c>
      <c r="C1286" s="2" t="str">
        <f>IFERROR(VLOOKUP($A1286,'Raw - F'!$B:$R,3,FALSE),"")</f>
        <v>HAMILTON PARK</v>
      </c>
      <c r="D1286" s="2" t="str">
        <f>IFERROR(VLOOKUP($A1286,'Raw - F'!$B:$R,6,FALSE),"")</f>
        <v>WFA</v>
      </c>
      <c r="E1286" s="2" t="str">
        <f>SUBSTITUTE(IFERROR(VLOOKUP($A1286,'Raw - F'!$B:$O,9,FALSE),""),"0","")</f>
        <v>3yo+</v>
      </c>
      <c r="F1286" s="2" t="str">
        <f>SUBSTITUTE(IFERROR(VLOOKUP($A1286,'Raw - F'!$B:$O,7,FALSE),""),"0","")</f>
        <v>Mdn</v>
      </c>
      <c r="G1286" s="2">
        <f>IFERROR(IF(VLOOKUP($A1286,'Raw - F'!$B:$O,11,FALSE)&gt;1,VLOOKUP($A1286,'Raw - F'!$B:$O,11,FALSE),IF(VLOOKUP($A1286,'Raw - F'!$B:$M,12,FALSE)&lt;&gt;"",VLOOKUP($A1286,'Raw - F'!$B:$M,12,FALSE),"")),"")</f>
        <v>5</v>
      </c>
      <c r="H1286" s="4" t="str">
        <f>IFERROR(VLOOKUP($A1286,'Raw - F'!$B:$O,13,FALSE),"")</f>
        <v>Open</v>
      </c>
      <c r="I1286" s="2" t="str">
        <f>IFERROR(VLOOKUP($A1286,'Raw - F'!$B:$O,10,FALSE),"")</f>
        <v>A</v>
      </c>
      <c r="J1286" s="2" t="str">
        <f>IFERROR(VLOOKUP($A1286,'Raw - F'!$B:$P,15,FALSE),"")</f>
        <v>1m 1f</v>
      </c>
      <c r="K1286" s="16" t="str">
        <f>SUBSTITUTE(IFERROR(VLOOKUP($A1286,'Raw - F'!$B:$X,23,FALSE),""),0,"")</f>
        <v xml:space="preserve"> </v>
      </c>
      <c r="L1286" s="22" t="str">
        <f>IF(VLOOKUP($A1286,'Raw - F'!$B:$AA,24,FALSE)="","",VLOOKUP($A1286,'Raw - F'!$B:$AA,24,FALSE))</f>
        <v/>
      </c>
      <c r="M1286" s="16" t="str">
        <f>SUBSTITUTE(IFERROR(VLOOKUP($A1286,'Raw - F'!$B:$X,22,FALSE),""),0,"")</f>
        <v xml:space="preserve"> </v>
      </c>
      <c r="N1286" s="16" t="str">
        <f>SUBSTITUTE(IFERROR(VLOOKUP($A1286,'Raw - F'!$B:$X,8,FALSE),""),0,"")</f>
        <v/>
      </c>
      <c r="O1286" s="16" t="str">
        <f>SUBSTITUTE(IFERROR(VLOOKUP($A1286,'Raw - F'!$B:$AA,25,FALSE),""),0,"")</f>
        <v/>
      </c>
      <c r="P1286" s="16" t="str">
        <f>SUBSTITUTE(IFERROR(VLOOKUP($A1286,'Raw - F'!$B:$AA,21,FALSE),""),0,"")</f>
        <v/>
      </c>
    </row>
    <row r="1287" spans="1:16" x14ac:dyDescent="0.35">
      <c r="A1287">
        <v>1278</v>
      </c>
      <c r="B1287" s="9">
        <f>IFERROR(VLOOKUP($A1287,'Raw - F'!$B:$R,2,FALSE),"")</f>
        <v>44371</v>
      </c>
      <c r="C1287" s="2" t="str">
        <f>IFERROR(VLOOKUP($A1287,'Raw - F'!$B:$R,3,FALSE),"")</f>
        <v>HAMILTON PARK</v>
      </c>
      <c r="D1287" s="2" t="str">
        <f>IFERROR(VLOOKUP($A1287,'Raw - F'!$B:$R,6,FALSE),"")</f>
        <v>Hcap</v>
      </c>
      <c r="E1287" s="2" t="str">
        <f>SUBSTITUTE(IFERROR(VLOOKUP($A1287,'Raw - F'!$B:$O,9,FALSE),""),"0","")</f>
        <v>3yo+</v>
      </c>
      <c r="F1287" s="2" t="str">
        <f>SUBSTITUTE(IFERROR(VLOOKUP($A1287,'Raw - F'!$B:$O,7,FALSE),""),"0","")</f>
        <v>Open</v>
      </c>
      <c r="G1287" s="2">
        <f>IFERROR(IF(VLOOKUP($A1287,'Raw - F'!$B:$O,11,FALSE)&gt;1,VLOOKUP($A1287,'Raw - F'!$B:$O,11,FALSE),IF(VLOOKUP($A1287,'Raw - F'!$B:$M,12,FALSE)&lt;&gt;"",VLOOKUP($A1287,'Raw - F'!$B:$M,12,FALSE),"")),"")</f>
        <v>6</v>
      </c>
      <c r="H1287" s="4" t="str">
        <f>IFERROR(VLOOKUP($A1287,'Raw - F'!$B:$O,13,FALSE),"")</f>
        <v>46-55</v>
      </c>
      <c r="I1287" s="2" t="str">
        <f>IFERROR(VLOOKUP($A1287,'Raw - F'!$B:$O,10,FALSE),"")</f>
        <v>A</v>
      </c>
      <c r="J1287" s="2" t="str">
        <f>IFERROR(VLOOKUP($A1287,'Raw - F'!$B:$P,15,FALSE),"")</f>
        <v>6f</v>
      </c>
      <c r="K1287" s="16" t="str">
        <f>SUBSTITUTE(IFERROR(VLOOKUP($A1287,'Raw - F'!$B:$X,23,FALSE),""),0,"")</f>
        <v xml:space="preserve"> </v>
      </c>
      <c r="L1287" s="22" t="str">
        <f>IF(VLOOKUP($A1287,'Raw - F'!$B:$AA,24,FALSE)="","",VLOOKUP($A1287,'Raw - F'!$B:$AA,24,FALSE))</f>
        <v/>
      </c>
      <c r="M1287" s="16" t="str">
        <f>SUBSTITUTE(IFERROR(VLOOKUP($A1287,'Raw - F'!$B:$X,22,FALSE),""),0,"")</f>
        <v xml:space="preserve"> </v>
      </c>
      <c r="N1287" s="16" t="str">
        <f>SUBSTITUTE(IFERROR(VLOOKUP($A1287,'Raw - F'!$B:$X,8,FALSE),""),0,"")</f>
        <v/>
      </c>
      <c r="O1287" s="16" t="str">
        <f>SUBSTITUTE(IFERROR(VLOOKUP($A1287,'Raw - F'!$B:$AA,25,FALSE),""),0,"")</f>
        <v/>
      </c>
      <c r="P1287" s="16" t="str">
        <f>SUBSTITUTE(IFERROR(VLOOKUP($A1287,'Raw - F'!$B:$AA,21,FALSE),""),0,"")</f>
        <v/>
      </c>
    </row>
    <row r="1288" spans="1:16" x14ac:dyDescent="0.35">
      <c r="A1288">
        <v>1279</v>
      </c>
      <c r="B1288" s="9">
        <f>IFERROR(VLOOKUP($A1288,'Raw - F'!$B:$R,2,FALSE),"")</f>
        <v>44371</v>
      </c>
      <c r="C1288" s="2" t="str">
        <f>IFERROR(VLOOKUP($A1288,'Raw - F'!$B:$R,3,FALSE),"")</f>
        <v>HAMILTON PARK</v>
      </c>
      <c r="D1288" s="2" t="str">
        <f>IFERROR(VLOOKUP($A1288,'Raw - F'!$B:$R,6,FALSE),"")</f>
        <v>Hcap</v>
      </c>
      <c r="E1288" s="2" t="str">
        <f>SUBSTITUTE(IFERROR(VLOOKUP($A1288,'Raw - F'!$B:$O,9,FALSE),""),"0","")</f>
        <v>3yo+</v>
      </c>
      <c r="F1288" s="2" t="str">
        <f>SUBSTITUTE(IFERROR(VLOOKUP($A1288,'Raw - F'!$B:$O,7,FALSE),""),"0","")</f>
        <v>Open</v>
      </c>
      <c r="G1288" s="2">
        <f>IFERROR(IF(VLOOKUP($A1288,'Raw - F'!$B:$O,11,FALSE)&gt;1,VLOOKUP($A1288,'Raw - F'!$B:$O,11,FALSE),IF(VLOOKUP($A1288,'Raw - F'!$B:$M,12,FALSE)&lt;&gt;"",VLOOKUP($A1288,'Raw - F'!$B:$M,12,FALSE),"")),"")</f>
        <v>6</v>
      </c>
      <c r="H1288" s="4" t="str">
        <f>IFERROR(VLOOKUP($A1288,'Raw - F'!$B:$O,13,FALSE),"")</f>
        <v>46-60</v>
      </c>
      <c r="I1288" s="2" t="str">
        <f>IFERROR(VLOOKUP($A1288,'Raw - F'!$B:$O,10,FALSE),"")</f>
        <v>A</v>
      </c>
      <c r="J1288" s="2" t="str">
        <f>IFERROR(VLOOKUP($A1288,'Raw - F'!$B:$P,15,FALSE),"")</f>
        <v>5f</v>
      </c>
      <c r="K1288" s="16" t="str">
        <f>SUBSTITUTE(IFERROR(VLOOKUP($A1288,'Raw - F'!$B:$X,23,FALSE),""),0,"")</f>
        <v xml:space="preserve"> </v>
      </c>
      <c r="L1288" s="22" t="str">
        <f>IF(VLOOKUP($A1288,'Raw - F'!$B:$AA,24,FALSE)="","",VLOOKUP($A1288,'Raw - F'!$B:$AA,24,FALSE))</f>
        <v/>
      </c>
      <c r="M1288" s="16" t="str">
        <f>SUBSTITUTE(IFERROR(VLOOKUP($A1288,'Raw - F'!$B:$X,22,FALSE),""),0,"")</f>
        <v>Seller</v>
      </c>
      <c r="N1288" s="16" t="str">
        <f>SUBSTITUTE(IFERROR(VLOOKUP($A1288,'Raw - F'!$B:$X,8,FALSE),""),0,"")</f>
        <v/>
      </c>
      <c r="O1288" s="16" t="str">
        <f>SUBSTITUTE(IFERROR(VLOOKUP($A1288,'Raw - F'!$B:$AA,25,FALSE),""),0,"")</f>
        <v/>
      </c>
      <c r="P1288" s="16" t="str">
        <f>SUBSTITUTE(IFERROR(VLOOKUP($A1288,'Raw - F'!$B:$AA,21,FALSE),""),0,"")</f>
        <v/>
      </c>
    </row>
    <row r="1289" spans="1:16" x14ac:dyDescent="0.35">
      <c r="A1289">
        <v>1280</v>
      </c>
      <c r="B1289" s="9">
        <f>IFERROR(VLOOKUP($A1289,'Raw - F'!$B:$R,2,FALSE),"")</f>
        <v>44371</v>
      </c>
      <c r="C1289" s="2" t="str">
        <f>IFERROR(VLOOKUP($A1289,'Raw - F'!$B:$R,3,FALSE),"")</f>
        <v>LEICESTER</v>
      </c>
      <c r="D1289" s="2" t="str">
        <f>IFERROR(VLOOKUP($A1289,'Raw - F'!$B:$R,6,FALSE),"")</f>
        <v>WFA</v>
      </c>
      <c r="E1289" s="2" t="str">
        <f>SUBSTITUTE(IFERROR(VLOOKUP($A1289,'Raw - F'!$B:$O,9,FALSE),""),"0","")</f>
        <v>2yo</v>
      </c>
      <c r="F1289" s="2" t="str">
        <f>SUBSTITUTE(IFERROR(VLOOKUP($A1289,'Raw - F'!$B:$O,7,FALSE),""),"0","")</f>
        <v>Nov</v>
      </c>
      <c r="G1289" s="2">
        <f>IFERROR(IF(VLOOKUP($A1289,'Raw - F'!$B:$O,11,FALSE)&gt;1,VLOOKUP($A1289,'Raw - F'!$B:$O,11,FALSE),IF(VLOOKUP($A1289,'Raw - F'!$B:$M,12,FALSE)&lt;&gt;"",VLOOKUP($A1289,'Raw - F'!$B:$M,12,FALSE),"")),"")</f>
        <v>4</v>
      </c>
      <c r="H1289" s="4" t="str">
        <f>IFERROR(VLOOKUP($A1289,'Raw - F'!$B:$O,13,FALSE),"")</f>
        <v>Open</v>
      </c>
      <c r="I1289" s="2" t="str">
        <f>IFERROR(VLOOKUP($A1289,'Raw - F'!$B:$O,10,FALSE),"")</f>
        <v>A</v>
      </c>
      <c r="J1289" s="2" t="str">
        <f>IFERROR(VLOOKUP($A1289,'Raw - F'!$B:$P,15,FALSE),"")</f>
        <v>7f</v>
      </c>
      <c r="K1289" s="16" t="str">
        <f>SUBSTITUTE(IFERROR(VLOOKUP($A1289,'Raw - F'!$B:$X,23,FALSE),""),0,"")</f>
        <v xml:space="preserve"> </v>
      </c>
      <c r="L1289" s="22" t="str">
        <f>IF(VLOOKUP($A1289,'Raw - F'!$B:$AA,24,FALSE)="","",VLOOKUP($A1289,'Raw - F'!$B:$AA,24,FALSE))</f>
        <v/>
      </c>
      <c r="M1289" s="16" t="str">
        <f>SUBSTITUTE(IFERROR(VLOOKUP($A1289,'Raw - F'!$B:$X,22,FALSE),""),0,"")</f>
        <v xml:space="preserve"> </v>
      </c>
      <c r="N1289" s="16" t="str">
        <f>SUBSTITUTE(IFERROR(VLOOKUP($A1289,'Raw - F'!$B:$X,8,FALSE),""),0,"")</f>
        <v/>
      </c>
      <c r="O1289" s="16" t="str">
        <f>SUBSTITUTE(IFERROR(VLOOKUP($A1289,'Raw - F'!$B:$AA,25,FALSE),""),0,"")</f>
        <v>EBF</v>
      </c>
      <c r="P1289" s="16" t="str">
        <f>SUBSTITUTE(IFERROR(VLOOKUP($A1289,'Raw - F'!$B:$AA,21,FALSE),""),0,"")</f>
        <v/>
      </c>
    </row>
    <row r="1290" spans="1:16" x14ac:dyDescent="0.35">
      <c r="A1290">
        <v>1281</v>
      </c>
      <c r="B1290" s="9">
        <f>IFERROR(VLOOKUP($A1290,'Raw - F'!$B:$R,2,FALSE),"")</f>
        <v>44371</v>
      </c>
      <c r="C1290" s="2" t="str">
        <f>IFERROR(VLOOKUP($A1290,'Raw - F'!$B:$R,3,FALSE),"")</f>
        <v>LEICESTER</v>
      </c>
      <c r="D1290" s="2" t="str">
        <f>IFERROR(VLOOKUP($A1290,'Raw - F'!$B:$R,6,FALSE),"")</f>
        <v>Hcap</v>
      </c>
      <c r="E1290" s="2" t="str">
        <f>SUBSTITUTE(IFERROR(VLOOKUP($A1290,'Raw - F'!$B:$O,9,FALSE),""),"0","")</f>
        <v>3yo+</v>
      </c>
      <c r="F1290" s="2" t="str">
        <f>SUBSTITUTE(IFERROR(VLOOKUP($A1290,'Raw - F'!$B:$O,7,FALSE),""),"0","")</f>
        <v>Open</v>
      </c>
      <c r="G1290" s="2">
        <f>IFERROR(IF(VLOOKUP($A1290,'Raw - F'!$B:$O,11,FALSE)&gt;1,VLOOKUP($A1290,'Raw - F'!$B:$O,11,FALSE),IF(VLOOKUP($A1290,'Raw - F'!$B:$M,12,FALSE)&lt;&gt;"",VLOOKUP($A1290,'Raw - F'!$B:$M,12,FALSE),"")),"")</f>
        <v>5</v>
      </c>
      <c r="H1290" s="4" t="str">
        <f>IFERROR(VLOOKUP($A1290,'Raw - F'!$B:$O,13,FALSE),"")</f>
        <v>51-70</v>
      </c>
      <c r="I1290" s="2" t="str">
        <f>IFERROR(VLOOKUP($A1290,'Raw - F'!$B:$O,10,FALSE),"")</f>
        <v>A</v>
      </c>
      <c r="J1290" s="2" t="str">
        <f>IFERROR(VLOOKUP($A1290,'Raw - F'!$B:$P,15,FALSE),"")</f>
        <v>7f</v>
      </c>
      <c r="K1290" s="16" t="str">
        <f>SUBSTITUTE(IFERROR(VLOOKUP($A1290,'Raw - F'!$B:$X,23,FALSE),""),0,"")</f>
        <v xml:space="preserve"> </v>
      </c>
      <c r="L1290" s="22" t="str">
        <f>IF(VLOOKUP($A1290,'Raw - F'!$B:$AA,24,FALSE)="","",VLOOKUP($A1290,'Raw - F'!$B:$AA,24,FALSE))</f>
        <v/>
      </c>
      <c r="M1290" s="16" t="str">
        <f>SUBSTITUTE(IFERROR(VLOOKUP($A1290,'Raw - F'!$B:$X,22,FALSE),""),0,"")</f>
        <v xml:space="preserve"> </v>
      </c>
      <c r="N1290" s="16" t="str">
        <f>SUBSTITUTE(IFERROR(VLOOKUP($A1290,'Raw - F'!$B:$X,8,FALSE),""),0,"")</f>
        <v/>
      </c>
      <c r="O1290" s="16" t="str">
        <f>SUBSTITUTE(IFERROR(VLOOKUP($A1290,'Raw - F'!$B:$AA,25,FALSE),""),0,"")</f>
        <v/>
      </c>
      <c r="P1290" s="16" t="str">
        <f>SUBSTITUTE(IFERROR(VLOOKUP($A1290,'Raw - F'!$B:$AA,21,FALSE),""),0,"")</f>
        <v/>
      </c>
    </row>
    <row r="1291" spans="1:16" x14ac:dyDescent="0.35">
      <c r="A1291">
        <v>1282</v>
      </c>
      <c r="B1291" s="9">
        <f>IFERROR(VLOOKUP($A1291,'Raw - F'!$B:$R,2,FALSE),"")</f>
        <v>44371</v>
      </c>
      <c r="C1291" s="2" t="str">
        <f>IFERROR(VLOOKUP($A1291,'Raw - F'!$B:$R,3,FALSE),"")</f>
        <v>LEICESTER</v>
      </c>
      <c r="D1291" s="2" t="str">
        <f>IFERROR(VLOOKUP($A1291,'Raw - F'!$B:$R,6,FALSE),"")</f>
        <v>Hcap</v>
      </c>
      <c r="E1291" s="2" t="str">
        <f>SUBSTITUTE(IFERROR(VLOOKUP($A1291,'Raw - F'!$B:$O,9,FALSE),""),"0","")</f>
        <v>3yo</v>
      </c>
      <c r="F1291" s="2" t="str">
        <f>SUBSTITUTE(IFERROR(VLOOKUP($A1291,'Raw - F'!$B:$O,7,FALSE),""),"0","")</f>
        <v>Open</v>
      </c>
      <c r="G1291" s="2">
        <f>IFERROR(IF(VLOOKUP($A1291,'Raw - F'!$B:$O,11,FALSE)&gt;1,VLOOKUP($A1291,'Raw - F'!$B:$O,11,FALSE),IF(VLOOKUP($A1291,'Raw - F'!$B:$M,12,FALSE)&lt;&gt;"",VLOOKUP($A1291,'Raw - F'!$B:$M,12,FALSE),"")),"")</f>
        <v>5</v>
      </c>
      <c r="H1291" s="4" t="str">
        <f>IFERROR(VLOOKUP($A1291,'Raw - F'!$B:$O,13,FALSE),"")</f>
        <v>51-70</v>
      </c>
      <c r="I1291" s="2" t="str">
        <f>IFERROR(VLOOKUP($A1291,'Raw - F'!$B:$O,10,FALSE),"")</f>
        <v>A</v>
      </c>
      <c r="J1291" s="2" t="str">
        <f>IFERROR(VLOOKUP($A1291,'Raw - F'!$B:$P,15,FALSE),"")</f>
        <v>1m 2f</v>
      </c>
      <c r="K1291" s="16" t="str">
        <f>SUBSTITUTE(IFERROR(VLOOKUP($A1291,'Raw - F'!$B:$X,23,FALSE),""),0,"")</f>
        <v xml:space="preserve"> </v>
      </c>
      <c r="L1291" s="22" t="str">
        <f>IF(VLOOKUP($A1291,'Raw - F'!$B:$AA,24,FALSE)="","",VLOOKUP($A1291,'Raw - F'!$B:$AA,24,FALSE))</f>
        <v/>
      </c>
      <c r="M1291" s="16" t="str">
        <f>SUBSTITUTE(IFERROR(VLOOKUP($A1291,'Raw - F'!$B:$X,22,FALSE),""),0,"")</f>
        <v xml:space="preserve"> </v>
      </c>
      <c r="N1291" s="16" t="str">
        <f>SUBSTITUTE(IFERROR(VLOOKUP($A1291,'Raw - F'!$B:$X,8,FALSE),""),0,"")</f>
        <v/>
      </c>
      <c r="O1291" s="16" t="str">
        <f>SUBSTITUTE(IFERROR(VLOOKUP($A1291,'Raw - F'!$B:$AA,25,FALSE),""),0,"")</f>
        <v/>
      </c>
      <c r="P1291" s="16" t="str">
        <f>SUBSTITUTE(IFERROR(VLOOKUP($A1291,'Raw - F'!$B:$AA,21,FALSE),""),0,"")</f>
        <v/>
      </c>
    </row>
    <row r="1292" spans="1:16" x14ac:dyDescent="0.35">
      <c r="A1292">
        <v>1283</v>
      </c>
      <c r="B1292" s="9">
        <f>IFERROR(VLOOKUP($A1292,'Raw - F'!$B:$R,2,FALSE),"")</f>
        <v>44371</v>
      </c>
      <c r="C1292" s="2" t="str">
        <f>IFERROR(VLOOKUP($A1292,'Raw - F'!$B:$R,3,FALSE),"")</f>
        <v>LEICESTER</v>
      </c>
      <c r="D1292" s="2" t="str">
        <f>IFERROR(VLOOKUP($A1292,'Raw - F'!$B:$R,6,FALSE),"")</f>
        <v>Hcap</v>
      </c>
      <c r="E1292" s="2" t="str">
        <f>SUBSTITUTE(IFERROR(VLOOKUP($A1292,'Raw - F'!$B:$O,9,FALSE),""),"0","")</f>
        <v>3yo+</v>
      </c>
      <c r="F1292" s="2" t="str">
        <f>SUBSTITUTE(IFERROR(VLOOKUP($A1292,'Raw - F'!$B:$O,7,FALSE),""),"0","")</f>
        <v>Open</v>
      </c>
      <c r="G1292" s="2">
        <f>IFERROR(IF(VLOOKUP($A1292,'Raw - F'!$B:$O,11,FALSE)&gt;1,VLOOKUP($A1292,'Raw - F'!$B:$O,11,FALSE),IF(VLOOKUP($A1292,'Raw - F'!$B:$M,12,FALSE)&lt;&gt;"",VLOOKUP($A1292,'Raw - F'!$B:$M,12,FALSE),"")),"")</f>
        <v>5</v>
      </c>
      <c r="H1292" s="4" t="str">
        <f>IFERROR(VLOOKUP($A1292,'Raw - F'!$B:$O,13,FALSE),"")</f>
        <v>51-70</v>
      </c>
      <c r="I1292" s="2" t="str">
        <f>IFERROR(VLOOKUP($A1292,'Raw - F'!$B:$O,10,FALSE),"")</f>
        <v>F</v>
      </c>
      <c r="J1292" s="2" t="str">
        <f>IFERROR(VLOOKUP($A1292,'Raw - F'!$B:$P,15,FALSE),"")</f>
        <v>1m</v>
      </c>
      <c r="K1292" s="16" t="str">
        <f>SUBSTITUTE(IFERROR(VLOOKUP($A1292,'Raw - F'!$B:$X,23,FALSE),""),0,"")</f>
        <v xml:space="preserve"> </v>
      </c>
      <c r="L1292" s="22" t="str">
        <f>IF(VLOOKUP($A1292,'Raw - F'!$B:$AA,24,FALSE)="","",VLOOKUP($A1292,'Raw - F'!$B:$AA,24,FALSE))</f>
        <v/>
      </c>
      <c r="M1292" s="16" t="str">
        <f>SUBSTITUTE(IFERROR(VLOOKUP($A1292,'Raw - F'!$B:$X,22,FALSE),""),0,"")</f>
        <v xml:space="preserve"> </v>
      </c>
      <c r="N1292" s="16" t="str">
        <f>SUBSTITUTE(IFERROR(VLOOKUP($A1292,'Raw - F'!$B:$X,8,FALSE),""),0,"")</f>
        <v/>
      </c>
      <c r="O1292" s="16" t="str">
        <f>SUBSTITUTE(IFERROR(VLOOKUP($A1292,'Raw - F'!$B:$AA,25,FALSE),""),0,"")</f>
        <v/>
      </c>
      <c r="P1292" s="16" t="str">
        <f>SUBSTITUTE(IFERROR(VLOOKUP($A1292,'Raw - F'!$B:$AA,21,FALSE),""),0,"")</f>
        <v/>
      </c>
    </row>
    <row r="1293" spans="1:16" x14ac:dyDescent="0.35">
      <c r="A1293">
        <v>1284</v>
      </c>
      <c r="B1293" s="9">
        <f>IFERROR(VLOOKUP($A1293,'Raw - F'!$B:$R,2,FALSE),"")</f>
        <v>44371</v>
      </c>
      <c r="C1293" s="2" t="str">
        <f>IFERROR(VLOOKUP($A1293,'Raw - F'!$B:$R,3,FALSE),"")</f>
        <v>LEICESTER</v>
      </c>
      <c r="D1293" s="2" t="str">
        <f>IFERROR(VLOOKUP($A1293,'Raw - F'!$B:$R,6,FALSE),"")</f>
        <v>Hcap</v>
      </c>
      <c r="E1293" s="2" t="str">
        <f>SUBSTITUTE(IFERROR(VLOOKUP($A1293,'Raw - F'!$B:$O,9,FALSE),""),"0","")</f>
        <v>3yo</v>
      </c>
      <c r="F1293" s="2" t="str">
        <f>SUBSTITUTE(IFERROR(VLOOKUP($A1293,'Raw - F'!$B:$O,7,FALSE),""),"0","")</f>
        <v>Open</v>
      </c>
      <c r="G1293" s="2">
        <f>IFERROR(IF(VLOOKUP($A1293,'Raw - F'!$B:$O,11,FALSE)&gt;1,VLOOKUP($A1293,'Raw - F'!$B:$O,11,FALSE),IF(VLOOKUP($A1293,'Raw - F'!$B:$M,12,FALSE)&lt;&gt;"",VLOOKUP($A1293,'Raw - F'!$B:$M,12,FALSE),"")),"")</f>
        <v>5</v>
      </c>
      <c r="H1293" s="4" t="str">
        <f>IFERROR(VLOOKUP($A1293,'Raw - F'!$B:$O,13,FALSE),"")</f>
        <v>56-75</v>
      </c>
      <c r="I1293" s="2" t="str">
        <f>IFERROR(VLOOKUP($A1293,'Raw - F'!$B:$O,10,FALSE),"")</f>
        <v>A</v>
      </c>
      <c r="J1293" s="2" t="str">
        <f>IFERROR(VLOOKUP($A1293,'Raw - F'!$B:$P,15,FALSE),"")</f>
        <v>6f</v>
      </c>
      <c r="K1293" s="16" t="str">
        <f>SUBSTITUTE(IFERROR(VLOOKUP($A1293,'Raw - F'!$B:$X,23,FALSE),""),0,"")</f>
        <v xml:space="preserve"> </v>
      </c>
      <c r="L1293" s="22" t="str">
        <f>IF(VLOOKUP($A1293,'Raw - F'!$B:$AA,24,FALSE)="","",VLOOKUP($A1293,'Raw - F'!$B:$AA,24,FALSE))</f>
        <v/>
      </c>
      <c r="M1293" s="16" t="str">
        <f>SUBSTITUTE(IFERROR(VLOOKUP($A1293,'Raw - F'!$B:$X,22,FALSE),""),0,"")</f>
        <v xml:space="preserve"> </v>
      </c>
      <c r="N1293" s="16" t="str">
        <f>SUBSTITUTE(IFERROR(VLOOKUP($A1293,'Raw - F'!$B:$X,8,FALSE),""),0,"")</f>
        <v/>
      </c>
      <c r="O1293" s="16" t="str">
        <f>SUBSTITUTE(IFERROR(VLOOKUP($A1293,'Raw - F'!$B:$AA,25,FALSE),""),0,"")</f>
        <v/>
      </c>
      <c r="P1293" s="16" t="str">
        <f>SUBSTITUTE(IFERROR(VLOOKUP($A1293,'Raw - F'!$B:$AA,21,FALSE),""),0,"")</f>
        <v/>
      </c>
    </row>
    <row r="1294" spans="1:16" x14ac:dyDescent="0.35">
      <c r="A1294">
        <v>1285</v>
      </c>
      <c r="B1294" s="9">
        <f>IFERROR(VLOOKUP($A1294,'Raw - F'!$B:$R,2,FALSE),"")</f>
        <v>44371</v>
      </c>
      <c r="C1294" s="2" t="str">
        <f>IFERROR(VLOOKUP($A1294,'Raw - F'!$B:$R,3,FALSE),"")</f>
        <v>LEICESTER</v>
      </c>
      <c r="D1294" s="2" t="str">
        <f>IFERROR(VLOOKUP($A1294,'Raw - F'!$B:$R,6,FALSE),"")</f>
        <v>Hcap</v>
      </c>
      <c r="E1294" s="2" t="str">
        <f>SUBSTITUTE(IFERROR(VLOOKUP($A1294,'Raw - F'!$B:$O,9,FALSE),""),"0","")</f>
        <v>4yo+</v>
      </c>
      <c r="F1294" s="2" t="str">
        <f>SUBSTITUTE(IFERROR(VLOOKUP($A1294,'Raw - F'!$B:$O,7,FALSE),""),"0","")</f>
        <v>Open</v>
      </c>
      <c r="G1294" s="2">
        <f>IFERROR(IF(VLOOKUP($A1294,'Raw - F'!$B:$O,11,FALSE)&gt;1,VLOOKUP($A1294,'Raw - F'!$B:$O,11,FALSE),IF(VLOOKUP($A1294,'Raw - F'!$B:$M,12,FALSE)&lt;&gt;"",VLOOKUP($A1294,'Raw - F'!$B:$M,12,FALSE),"")),"")</f>
        <v>6</v>
      </c>
      <c r="H1294" s="4" t="str">
        <f>IFERROR(VLOOKUP($A1294,'Raw - F'!$B:$O,13,FALSE),"")</f>
        <v>46-60</v>
      </c>
      <c r="I1294" s="2" t="str">
        <f>IFERROR(VLOOKUP($A1294,'Raw - F'!$B:$O,10,FALSE),"")</f>
        <v>A</v>
      </c>
      <c r="J1294" s="2" t="str">
        <f>IFERROR(VLOOKUP($A1294,'Raw - F'!$B:$P,15,FALSE),"")</f>
        <v>1m 4f</v>
      </c>
      <c r="K1294" s="16" t="str">
        <f>SUBSTITUTE(IFERROR(VLOOKUP($A1294,'Raw - F'!$B:$X,23,FALSE),""),0,"")</f>
        <v xml:space="preserve"> </v>
      </c>
      <c r="L1294" s="22" t="str">
        <f>IF(VLOOKUP($A1294,'Raw - F'!$B:$AA,24,FALSE)="","",VLOOKUP($A1294,'Raw - F'!$B:$AA,24,FALSE))</f>
        <v/>
      </c>
      <c r="M1294" s="16" t="str">
        <f>SUBSTITUTE(IFERROR(VLOOKUP($A1294,'Raw - F'!$B:$X,22,FALSE),""),0,"")</f>
        <v xml:space="preserve"> </v>
      </c>
      <c r="N1294" s="16" t="str">
        <f>SUBSTITUTE(IFERROR(VLOOKUP($A1294,'Raw - F'!$B:$X,8,FALSE),""),0,"")</f>
        <v/>
      </c>
      <c r="O1294" s="16" t="str">
        <f>SUBSTITUTE(IFERROR(VLOOKUP($A1294,'Raw - F'!$B:$AA,25,FALSE),""),0,"")</f>
        <v/>
      </c>
      <c r="P1294" s="16" t="str">
        <f>SUBSTITUTE(IFERROR(VLOOKUP($A1294,'Raw - F'!$B:$AA,21,FALSE),""),0,"")</f>
        <v/>
      </c>
    </row>
    <row r="1295" spans="1:16" x14ac:dyDescent="0.35">
      <c r="A1295">
        <v>1286</v>
      </c>
      <c r="B1295" s="9">
        <f>IFERROR(VLOOKUP($A1295,'Raw - F'!$B:$R,2,FALSE),"")</f>
        <v>44371</v>
      </c>
      <c r="C1295" s="2" t="str">
        <f>IFERROR(VLOOKUP($A1295,'Raw - F'!$B:$R,3,FALSE),"")</f>
        <v>LEICESTER</v>
      </c>
      <c r="D1295" s="2" t="str">
        <f>IFERROR(VLOOKUP($A1295,'Raw - F'!$B:$R,6,FALSE),"")</f>
        <v>Hcap</v>
      </c>
      <c r="E1295" s="2" t="str">
        <f>SUBSTITUTE(IFERROR(VLOOKUP($A1295,'Raw - F'!$B:$O,9,FALSE),""),"0","")</f>
        <v>3yo</v>
      </c>
      <c r="F1295" s="2" t="str">
        <f>SUBSTITUTE(IFERROR(VLOOKUP($A1295,'Raw - F'!$B:$O,7,FALSE),""),"0","")</f>
        <v>Open</v>
      </c>
      <c r="G1295" s="2">
        <f>IFERROR(IF(VLOOKUP($A1295,'Raw - F'!$B:$O,11,FALSE)&gt;1,VLOOKUP($A1295,'Raw - F'!$B:$O,11,FALSE),IF(VLOOKUP($A1295,'Raw - F'!$B:$M,12,FALSE)&lt;&gt;"",VLOOKUP($A1295,'Raw - F'!$B:$M,12,FALSE),"")),"")</f>
        <v>6</v>
      </c>
      <c r="H1295" s="4" t="str">
        <f>IFERROR(VLOOKUP($A1295,'Raw - F'!$B:$O,13,FALSE),"")</f>
        <v>46-65</v>
      </c>
      <c r="I1295" s="2" t="str">
        <f>IFERROR(VLOOKUP($A1295,'Raw - F'!$B:$O,10,FALSE),"")</f>
        <v>A</v>
      </c>
      <c r="J1295" s="2" t="str">
        <f>IFERROR(VLOOKUP($A1295,'Raw - F'!$B:$P,15,FALSE),"")</f>
        <v>1m</v>
      </c>
      <c r="K1295" s="16" t="str">
        <f>SUBSTITUTE(IFERROR(VLOOKUP($A1295,'Raw - F'!$B:$X,23,FALSE),""),0,"")</f>
        <v xml:space="preserve"> </v>
      </c>
      <c r="L1295" s="22" t="str">
        <f>IF(VLOOKUP($A1295,'Raw - F'!$B:$AA,24,FALSE)="","",VLOOKUP($A1295,'Raw - F'!$B:$AA,24,FALSE))</f>
        <v/>
      </c>
      <c r="M1295" s="16" t="str">
        <f>SUBSTITUTE(IFERROR(VLOOKUP($A1295,'Raw - F'!$B:$X,22,FALSE),""),0,"")</f>
        <v xml:space="preserve"> </v>
      </c>
      <c r="N1295" s="16" t="str">
        <f>SUBSTITUTE(IFERROR(VLOOKUP($A1295,'Raw - F'!$B:$X,8,FALSE),""),0,"")</f>
        <v/>
      </c>
      <c r="O1295" s="16" t="str">
        <f>SUBSTITUTE(IFERROR(VLOOKUP($A1295,'Raw - F'!$B:$AA,25,FALSE),""),0,"")</f>
        <v/>
      </c>
      <c r="P1295" s="16" t="str">
        <f>SUBSTITUTE(IFERROR(VLOOKUP($A1295,'Raw - F'!$B:$AA,21,FALSE),""),0,"")</f>
        <v/>
      </c>
    </row>
    <row r="1296" spans="1:16" x14ac:dyDescent="0.35">
      <c r="A1296">
        <v>1287</v>
      </c>
      <c r="B1296" s="9">
        <f>IFERROR(VLOOKUP($A1296,'Raw - F'!$B:$R,2,FALSE),"")</f>
        <v>44371</v>
      </c>
      <c r="C1296" s="2" t="str">
        <f>IFERROR(VLOOKUP($A1296,'Raw - F'!$B:$R,3,FALSE),"")</f>
        <v>NEWCASTLE</v>
      </c>
      <c r="D1296" s="2" t="str">
        <f>IFERROR(VLOOKUP($A1296,'Raw - F'!$B:$R,6,FALSE),"")</f>
        <v>Hcap</v>
      </c>
      <c r="E1296" s="2" t="str">
        <f>SUBSTITUTE(IFERROR(VLOOKUP($A1296,'Raw - F'!$B:$O,9,FALSE),""),"0","")</f>
        <v>4yo+</v>
      </c>
      <c r="F1296" s="2" t="str">
        <f>SUBSTITUTE(IFERROR(VLOOKUP($A1296,'Raw - F'!$B:$O,7,FALSE),""),"0","")</f>
        <v>Open</v>
      </c>
      <c r="G1296" s="2">
        <f>IFERROR(IF(VLOOKUP($A1296,'Raw - F'!$B:$O,11,FALSE)&gt;1,VLOOKUP($A1296,'Raw - F'!$B:$O,11,FALSE),IF(VLOOKUP($A1296,'Raw - F'!$B:$M,12,FALSE)&lt;&gt;"",VLOOKUP($A1296,'Raw - F'!$B:$M,12,FALSE),"")),"")</f>
        <v>2</v>
      </c>
      <c r="H1296" s="4" t="str">
        <f>IFERROR(VLOOKUP($A1296,'Raw - F'!$B:$O,13,FALSE),"")</f>
        <v>86-105</v>
      </c>
      <c r="I1296" s="2" t="str">
        <f>IFERROR(VLOOKUP($A1296,'Raw - F'!$B:$O,10,FALSE),"")</f>
        <v>A</v>
      </c>
      <c r="J1296" s="2" t="str">
        <f>IFERROR(VLOOKUP($A1296,'Raw - F'!$B:$P,15,FALSE),"")</f>
        <v>1m</v>
      </c>
      <c r="K1296" s="16" t="str">
        <f>SUBSTITUTE(IFERROR(VLOOKUP($A1296,'Raw - F'!$B:$X,23,FALSE),""),0,"")</f>
        <v xml:space="preserve"> </v>
      </c>
      <c r="L1296" s="22" t="str">
        <f>IF(VLOOKUP($A1296,'Raw - F'!$B:$AA,24,FALSE)="","",VLOOKUP($A1296,'Raw - F'!$B:$AA,24,FALSE))</f>
        <v/>
      </c>
      <c r="M1296" s="16" t="str">
        <f>SUBSTITUTE(IFERROR(VLOOKUP($A1296,'Raw - F'!$B:$X,22,FALSE),""),0,"")</f>
        <v xml:space="preserve"> </v>
      </c>
      <c r="N1296" s="16" t="str">
        <f>SUBSTITUTE(IFERROR(VLOOKUP($A1296,'Raw - F'!$B:$X,8,FALSE),""),0,"")</f>
        <v/>
      </c>
      <c r="O1296" s="16" t="str">
        <f>SUBSTITUTE(IFERROR(VLOOKUP($A1296,'Raw - F'!$B:$AA,25,FALSE),""),0,"")</f>
        <v/>
      </c>
      <c r="P1296" s="16" t="str">
        <f>SUBSTITUTE(IFERROR(VLOOKUP($A1296,'Raw - F'!$B:$AA,21,FALSE),""),0,"")</f>
        <v/>
      </c>
    </row>
    <row r="1297" spans="1:16" x14ac:dyDescent="0.35">
      <c r="A1297">
        <v>1288</v>
      </c>
      <c r="B1297" s="9">
        <f>IFERROR(VLOOKUP($A1297,'Raw - F'!$B:$R,2,FALSE),"")</f>
        <v>44371</v>
      </c>
      <c r="C1297" s="2" t="str">
        <f>IFERROR(VLOOKUP($A1297,'Raw - F'!$B:$R,3,FALSE),"")</f>
        <v>NEWCASTLE</v>
      </c>
      <c r="D1297" s="2" t="str">
        <f>IFERROR(VLOOKUP($A1297,'Raw - F'!$B:$R,6,FALSE),"")</f>
        <v>Hcap</v>
      </c>
      <c r="E1297" s="2" t="str">
        <f>SUBSTITUTE(IFERROR(VLOOKUP($A1297,'Raw - F'!$B:$O,9,FALSE),""),"0","")</f>
        <v>3yo</v>
      </c>
      <c r="F1297" s="2" t="str">
        <f>SUBSTITUTE(IFERROR(VLOOKUP($A1297,'Raw - F'!$B:$O,7,FALSE),""),"0","")</f>
        <v>Open</v>
      </c>
      <c r="G1297" s="2">
        <f>IFERROR(IF(VLOOKUP($A1297,'Raw - F'!$B:$O,11,FALSE)&gt;1,VLOOKUP($A1297,'Raw - F'!$B:$O,11,FALSE),IF(VLOOKUP($A1297,'Raw - F'!$B:$M,12,FALSE)&lt;&gt;"",VLOOKUP($A1297,'Raw - F'!$B:$M,12,FALSE),"")),"")</f>
        <v>4</v>
      </c>
      <c r="H1297" s="4" t="str">
        <f>IFERROR(VLOOKUP($A1297,'Raw - F'!$B:$O,13,FALSE),"")</f>
        <v>61-80</v>
      </c>
      <c r="I1297" s="2" t="str">
        <f>IFERROR(VLOOKUP($A1297,'Raw - F'!$B:$O,10,FALSE),"")</f>
        <v>A</v>
      </c>
      <c r="J1297" s="2" t="str">
        <f>IFERROR(VLOOKUP($A1297,'Raw - F'!$B:$P,15,FALSE),"")</f>
        <v>5f</v>
      </c>
      <c r="K1297" s="16" t="str">
        <f>SUBSTITUTE(IFERROR(VLOOKUP($A1297,'Raw - F'!$B:$X,23,FALSE),""),0,"")</f>
        <v xml:space="preserve"> </v>
      </c>
      <c r="L1297" s="22" t="str">
        <f>IF(VLOOKUP($A1297,'Raw - F'!$B:$AA,24,FALSE)="","",VLOOKUP($A1297,'Raw - F'!$B:$AA,24,FALSE))</f>
        <v/>
      </c>
      <c r="M1297" s="16" t="str">
        <f>SUBSTITUTE(IFERROR(VLOOKUP($A1297,'Raw - F'!$B:$X,22,FALSE),""),0,"")</f>
        <v xml:space="preserve"> </v>
      </c>
      <c r="N1297" s="16" t="str">
        <f>SUBSTITUTE(IFERROR(VLOOKUP($A1297,'Raw - F'!$B:$X,8,FALSE),""),0,"")</f>
        <v/>
      </c>
      <c r="O1297" s="16" t="str">
        <f>SUBSTITUTE(IFERROR(VLOOKUP($A1297,'Raw - F'!$B:$AA,25,FALSE),""),0,"")</f>
        <v/>
      </c>
      <c r="P1297" s="16" t="str">
        <f>SUBSTITUTE(IFERROR(VLOOKUP($A1297,'Raw - F'!$B:$AA,21,FALSE),""),0,"")</f>
        <v/>
      </c>
    </row>
    <row r="1298" spans="1:16" x14ac:dyDescent="0.35">
      <c r="A1298">
        <v>1289</v>
      </c>
      <c r="B1298" s="9">
        <f>IFERROR(VLOOKUP($A1298,'Raw - F'!$B:$R,2,FALSE),"")</f>
        <v>44371</v>
      </c>
      <c r="C1298" s="2" t="str">
        <f>IFERROR(VLOOKUP($A1298,'Raw - F'!$B:$R,3,FALSE),"")</f>
        <v>NEWCASTLE</v>
      </c>
      <c r="D1298" s="2" t="str">
        <f>IFERROR(VLOOKUP($A1298,'Raw - F'!$B:$R,6,FALSE),"")</f>
        <v>WFA</v>
      </c>
      <c r="E1298" s="2" t="str">
        <f>SUBSTITUTE(IFERROR(VLOOKUP($A1298,'Raw - F'!$B:$O,9,FALSE),""),"0","")</f>
        <v>2yo</v>
      </c>
      <c r="F1298" s="2" t="str">
        <f>SUBSTITUTE(IFERROR(VLOOKUP($A1298,'Raw - F'!$B:$O,7,FALSE),""),"0","")</f>
        <v>Nov</v>
      </c>
      <c r="G1298" s="2">
        <f>IFERROR(IF(VLOOKUP($A1298,'Raw - F'!$B:$O,11,FALSE)&gt;1,VLOOKUP($A1298,'Raw - F'!$B:$O,11,FALSE),IF(VLOOKUP($A1298,'Raw - F'!$B:$M,12,FALSE)&lt;&gt;"",VLOOKUP($A1298,'Raw - F'!$B:$M,12,FALSE),"")),"")</f>
        <v>4</v>
      </c>
      <c r="H1298" s="4" t="str">
        <f>IFERROR(VLOOKUP($A1298,'Raw - F'!$B:$O,13,FALSE),"")</f>
        <v>Open</v>
      </c>
      <c r="I1298" s="2" t="str">
        <f>IFERROR(VLOOKUP($A1298,'Raw - F'!$B:$O,10,FALSE),"")</f>
        <v>A</v>
      </c>
      <c r="J1298" s="2" t="str">
        <f>IFERROR(VLOOKUP($A1298,'Raw - F'!$B:$P,15,FALSE),"")</f>
        <v>6f</v>
      </c>
      <c r="K1298" s="16" t="str">
        <f>SUBSTITUTE(IFERROR(VLOOKUP($A1298,'Raw - F'!$B:$X,23,FALSE),""),0,"")</f>
        <v xml:space="preserve"> </v>
      </c>
      <c r="L1298" s="22" t="str">
        <f>IF(VLOOKUP($A1298,'Raw - F'!$B:$AA,24,FALSE)="","",VLOOKUP($A1298,'Raw - F'!$B:$AA,24,FALSE))</f>
        <v/>
      </c>
      <c r="M1298" s="16" t="str">
        <f>SUBSTITUTE(IFERROR(VLOOKUP($A1298,'Raw - F'!$B:$X,22,FALSE),""),0,"")</f>
        <v xml:space="preserve"> </v>
      </c>
      <c r="N1298" s="16" t="str">
        <f>SUBSTITUTE(IFERROR(VLOOKUP($A1298,'Raw - F'!$B:$X,8,FALSE),""),0,"")</f>
        <v/>
      </c>
      <c r="O1298" s="16" t="str">
        <f>SUBSTITUTE(IFERROR(VLOOKUP($A1298,'Raw - F'!$B:$AA,25,FALSE),""),0,"")</f>
        <v/>
      </c>
      <c r="P1298" s="16" t="str">
        <f>SUBSTITUTE(IFERROR(VLOOKUP($A1298,'Raw - F'!$B:$AA,21,FALSE),""),0,"")</f>
        <v/>
      </c>
    </row>
    <row r="1299" spans="1:16" x14ac:dyDescent="0.35">
      <c r="A1299">
        <v>1290</v>
      </c>
      <c r="B1299" s="9">
        <f>IFERROR(VLOOKUP($A1299,'Raw - F'!$B:$R,2,FALSE),"")</f>
        <v>44371</v>
      </c>
      <c r="C1299" s="2" t="str">
        <f>IFERROR(VLOOKUP($A1299,'Raw - F'!$B:$R,3,FALSE),"")</f>
        <v>NEWCASTLE</v>
      </c>
      <c r="D1299" s="2" t="str">
        <f>IFERROR(VLOOKUP($A1299,'Raw - F'!$B:$R,6,FALSE),"")</f>
        <v>WFA</v>
      </c>
      <c r="E1299" s="2" t="str">
        <f>SUBSTITUTE(IFERROR(VLOOKUP($A1299,'Raw - F'!$B:$O,9,FALSE),""),"0","")</f>
        <v>2yo</v>
      </c>
      <c r="F1299" s="2" t="str">
        <f>SUBSTITUTE(IFERROR(VLOOKUP($A1299,'Raw - F'!$B:$O,7,FALSE),""),"0","")</f>
        <v>Nov</v>
      </c>
      <c r="G1299" s="2">
        <f>IFERROR(IF(VLOOKUP($A1299,'Raw - F'!$B:$O,11,FALSE)&gt;1,VLOOKUP($A1299,'Raw - F'!$B:$O,11,FALSE),IF(VLOOKUP($A1299,'Raw - F'!$B:$M,12,FALSE)&lt;&gt;"",VLOOKUP($A1299,'Raw - F'!$B:$M,12,FALSE),"")),"")</f>
        <v>5</v>
      </c>
      <c r="H1299" s="4" t="str">
        <f>IFERROR(VLOOKUP($A1299,'Raw - F'!$B:$O,13,FALSE),"")</f>
        <v>Open</v>
      </c>
      <c r="I1299" s="2" t="str">
        <f>IFERROR(VLOOKUP($A1299,'Raw - F'!$B:$O,10,FALSE),"")</f>
        <v>A</v>
      </c>
      <c r="J1299" s="2" t="str">
        <f>IFERROR(VLOOKUP($A1299,'Raw - F'!$B:$P,15,FALSE),"")</f>
        <v>7f</v>
      </c>
      <c r="K1299" s="16" t="str">
        <f>SUBSTITUTE(IFERROR(VLOOKUP($A1299,'Raw - F'!$B:$X,23,FALSE),""),0,"")</f>
        <v>Rest.</v>
      </c>
      <c r="L1299" s="22" t="str">
        <f>IF(VLOOKUP($A1299,'Raw - F'!$B:$AA,24,FALSE)="","",VLOOKUP($A1299,'Raw - F'!$B:$AA,24,FALSE))</f>
        <v>D</v>
      </c>
      <c r="M1299" s="16" t="str">
        <f>SUBSTITUTE(IFERROR(VLOOKUP($A1299,'Raw - F'!$B:$X,22,FALSE),""),0,"")</f>
        <v xml:space="preserve"> </v>
      </c>
      <c r="N1299" s="16" t="str">
        <f>SUBSTITUTE(IFERROR(VLOOKUP($A1299,'Raw - F'!$B:$X,8,FALSE),""),0,"")</f>
        <v/>
      </c>
      <c r="O1299" s="16" t="str">
        <f>SUBSTITUTE(IFERROR(VLOOKUP($A1299,'Raw - F'!$B:$AA,25,FALSE),""),0,"")</f>
        <v/>
      </c>
      <c r="P1299" s="16" t="str">
        <f>SUBSTITUTE(IFERROR(VLOOKUP($A1299,'Raw - F'!$B:$AA,21,FALSE),""),0,"")</f>
        <v/>
      </c>
    </row>
    <row r="1300" spans="1:16" x14ac:dyDescent="0.35">
      <c r="A1300">
        <v>1291</v>
      </c>
      <c r="B1300" s="9">
        <f>IFERROR(VLOOKUP($A1300,'Raw - F'!$B:$R,2,FALSE),"")</f>
        <v>44371</v>
      </c>
      <c r="C1300" s="2" t="str">
        <f>IFERROR(VLOOKUP($A1300,'Raw - F'!$B:$R,3,FALSE),"")</f>
        <v>NEWCASTLE</v>
      </c>
      <c r="D1300" s="2" t="str">
        <f>IFERROR(VLOOKUP($A1300,'Raw - F'!$B:$R,6,FALSE),"")</f>
        <v>Hcap</v>
      </c>
      <c r="E1300" s="2" t="str">
        <f>SUBSTITUTE(IFERROR(VLOOKUP($A1300,'Raw - F'!$B:$O,9,FALSE),""),"0","")</f>
        <v>3yo</v>
      </c>
      <c r="F1300" s="2" t="str">
        <f>SUBSTITUTE(IFERROR(VLOOKUP($A1300,'Raw - F'!$B:$O,7,FALSE),""),"0","")</f>
        <v>Open</v>
      </c>
      <c r="G1300" s="2">
        <f>IFERROR(IF(VLOOKUP($A1300,'Raw - F'!$B:$O,11,FALSE)&gt;1,VLOOKUP($A1300,'Raw - F'!$B:$O,11,FALSE),IF(VLOOKUP($A1300,'Raw - F'!$B:$M,12,FALSE)&lt;&gt;"",VLOOKUP($A1300,'Raw - F'!$B:$M,12,FALSE),"")),"")</f>
        <v>5</v>
      </c>
      <c r="H1300" s="4" t="str">
        <f>IFERROR(VLOOKUP($A1300,'Raw - F'!$B:$O,13,FALSE),"")</f>
        <v>56-75</v>
      </c>
      <c r="I1300" s="2" t="str">
        <f>IFERROR(VLOOKUP($A1300,'Raw - F'!$B:$O,10,FALSE),"")</f>
        <v>A</v>
      </c>
      <c r="J1300" s="2" t="str">
        <f>IFERROR(VLOOKUP($A1300,'Raw - F'!$B:$P,15,FALSE),"")</f>
        <v>7f</v>
      </c>
      <c r="K1300" s="16" t="str">
        <f>SUBSTITUTE(IFERROR(VLOOKUP($A1300,'Raw - F'!$B:$X,23,FALSE),""),0,"")</f>
        <v xml:space="preserve"> </v>
      </c>
      <c r="L1300" s="22" t="str">
        <f>IF(VLOOKUP($A1300,'Raw - F'!$B:$AA,24,FALSE)="","",VLOOKUP($A1300,'Raw - F'!$B:$AA,24,FALSE))</f>
        <v/>
      </c>
      <c r="M1300" s="16" t="str">
        <f>SUBSTITUTE(IFERROR(VLOOKUP($A1300,'Raw - F'!$B:$X,22,FALSE),""),0,"")</f>
        <v xml:space="preserve"> </v>
      </c>
      <c r="N1300" s="16" t="str">
        <f>SUBSTITUTE(IFERROR(VLOOKUP($A1300,'Raw - F'!$B:$X,8,FALSE),""),0,"")</f>
        <v/>
      </c>
      <c r="O1300" s="16" t="str">
        <f>SUBSTITUTE(IFERROR(VLOOKUP($A1300,'Raw - F'!$B:$AA,25,FALSE),""),0,"")</f>
        <v/>
      </c>
      <c r="P1300" s="16" t="str">
        <f>SUBSTITUTE(IFERROR(VLOOKUP($A1300,'Raw - F'!$B:$AA,21,FALSE),""),0,"")</f>
        <v/>
      </c>
    </row>
    <row r="1301" spans="1:16" x14ac:dyDescent="0.35">
      <c r="A1301">
        <v>1292</v>
      </c>
      <c r="B1301" s="9">
        <f>IFERROR(VLOOKUP($A1301,'Raw - F'!$B:$R,2,FALSE),"")</f>
        <v>44371</v>
      </c>
      <c r="C1301" s="2" t="str">
        <f>IFERROR(VLOOKUP($A1301,'Raw - F'!$B:$R,3,FALSE),"")</f>
        <v>NEWCASTLE</v>
      </c>
      <c r="D1301" s="2" t="str">
        <f>IFERROR(VLOOKUP($A1301,'Raw - F'!$B:$R,6,FALSE),"")</f>
        <v>Hcap</v>
      </c>
      <c r="E1301" s="2" t="str">
        <f>SUBSTITUTE(IFERROR(VLOOKUP($A1301,'Raw - F'!$B:$O,9,FALSE),""),"0","")</f>
        <v>3yo</v>
      </c>
      <c r="F1301" s="2" t="str">
        <f>SUBSTITUTE(IFERROR(VLOOKUP($A1301,'Raw - F'!$B:$O,7,FALSE),""),"0","")</f>
        <v>Open</v>
      </c>
      <c r="G1301" s="2">
        <f>IFERROR(IF(VLOOKUP($A1301,'Raw - F'!$B:$O,11,FALSE)&gt;1,VLOOKUP($A1301,'Raw - F'!$B:$O,11,FALSE),IF(VLOOKUP($A1301,'Raw - F'!$B:$M,12,FALSE)&lt;&gt;"",VLOOKUP($A1301,'Raw - F'!$B:$M,12,FALSE),"")),"")</f>
        <v>5</v>
      </c>
      <c r="H1301" s="4" t="str">
        <f>IFERROR(VLOOKUP($A1301,'Raw - F'!$B:$O,13,FALSE),"")</f>
        <v>56-75</v>
      </c>
      <c r="I1301" s="2" t="str">
        <f>IFERROR(VLOOKUP($A1301,'Raw - F'!$B:$O,10,FALSE),"")</f>
        <v>A</v>
      </c>
      <c r="J1301" s="2" t="str">
        <f>IFERROR(VLOOKUP($A1301,'Raw - F'!$B:$P,15,FALSE),"")</f>
        <v>1m 4f</v>
      </c>
      <c r="K1301" s="16" t="str">
        <f>SUBSTITUTE(IFERROR(VLOOKUP($A1301,'Raw - F'!$B:$X,23,FALSE),""),0,"")</f>
        <v xml:space="preserve"> </v>
      </c>
      <c r="L1301" s="22" t="str">
        <f>IF(VLOOKUP($A1301,'Raw - F'!$B:$AA,24,FALSE)="","",VLOOKUP($A1301,'Raw - F'!$B:$AA,24,FALSE))</f>
        <v/>
      </c>
      <c r="M1301" s="16" t="str">
        <f>SUBSTITUTE(IFERROR(VLOOKUP($A1301,'Raw - F'!$B:$X,22,FALSE),""),0,"")</f>
        <v xml:space="preserve"> </v>
      </c>
      <c r="N1301" s="16" t="str">
        <f>SUBSTITUTE(IFERROR(VLOOKUP($A1301,'Raw - F'!$B:$X,8,FALSE),""),0,"")</f>
        <v/>
      </c>
      <c r="O1301" s="16" t="str">
        <f>SUBSTITUTE(IFERROR(VLOOKUP($A1301,'Raw - F'!$B:$AA,25,FALSE),""),0,"")</f>
        <v/>
      </c>
      <c r="P1301" s="16" t="str">
        <f>SUBSTITUTE(IFERROR(VLOOKUP($A1301,'Raw - F'!$B:$AA,21,FALSE),""),0,"")</f>
        <v/>
      </c>
    </row>
    <row r="1302" spans="1:16" x14ac:dyDescent="0.35">
      <c r="A1302">
        <v>1293</v>
      </c>
      <c r="B1302" s="9">
        <f>IFERROR(VLOOKUP($A1302,'Raw - F'!$B:$R,2,FALSE),"")</f>
        <v>44371</v>
      </c>
      <c r="C1302" s="2" t="str">
        <f>IFERROR(VLOOKUP($A1302,'Raw - F'!$B:$R,3,FALSE),"")</f>
        <v>NEWCASTLE</v>
      </c>
      <c r="D1302" s="2" t="str">
        <f>IFERROR(VLOOKUP($A1302,'Raw - F'!$B:$R,6,FALSE),"")</f>
        <v>Hcap</v>
      </c>
      <c r="E1302" s="2" t="str">
        <f>SUBSTITUTE(IFERROR(VLOOKUP($A1302,'Raw - F'!$B:$O,9,FALSE),""),"0","")</f>
        <v>3yo+</v>
      </c>
      <c r="F1302" s="2" t="str">
        <f>SUBSTITUTE(IFERROR(VLOOKUP($A1302,'Raw - F'!$B:$O,7,FALSE),""),"0","")</f>
        <v>Open</v>
      </c>
      <c r="G1302" s="2">
        <f>IFERROR(IF(VLOOKUP($A1302,'Raw - F'!$B:$O,11,FALSE)&gt;1,VLOOKUP($A1302,'Raw - F'!$B:$O,11,FALSE),IF(VLOOKUP($A1302,'Raw - F'!$B:$M,12,FALSE)&lt;&gt;"",VLOOKUP($A1302,'Raw - F'!$B:$M,12,FALSE),"")),"")</f>
        <v>6</v>
      </c>
      <c r="H1302" s="4" t="str">
        <f>IFERROR(VLOOKUP($A1302,'Raw - F'!$B:$O,13,FALSE),"")</f>
        <v>46-65</v>
      </c>
      <c r="I1302" s="2" t="str">
        <f>IFERROR(VLOOKUP($A1302,'Raw - F'!$B:$O,10,FALSE),"")</f>
        <v>A</v>
      </c>
      <c r="J1302" s="2" t="str">
        <f>IFERROR(VLOOKUP($A1302,'Raw - F'!$B:$P,15,FALSE),"")</f>
        <v>1m</v>
      </c>
      <c r="K1302" s="16" t="str">
        <f>SUBSTITUTE(IFERROR(VLOOKUP($A1302,'Raw - F'!$B:$X,23,FALSE),""),0,"")</f>
        <v xml:space="preserve"> </v>
      </c>
      <c r="L1302" s="22" t="str">
        <f>IF(VLOOKUP($A1302,'Raw - F'!$B:$AA,24,FALSE)="","",VLOOKUP($A1302,'Raw - F'!$B:$AA,24,FALSE))</f>
        <v/>
      </c>
      <c r="M1302" s="16" t="str">
        <f>SUBSTITUTE(IFERROR(VLOOKUP($A1302,'Raw - F'!$B:$X,22,FALSE),""),0,"")</f>
        <v xml:space="preserve"> </v>
      </c>
      <c r="N1302" s="16" t="str">
        <f>SUBSTITUTE(IFERROR(VLOOKUP($A1302,'Raw - F'!$B:$X,8,FALSE),""),0,"")</f>
        <v/>
      </c>
      <c r="O1302" s="16" t="str">
        <f>SUBSTITUTE(IFERROR(VLOOKUP($A1302,'Raw - F'!$B:$AA,25,FALSE),""),0,"")</f>
        <v/>
      </c>
      <c r="P1302" s="16" t="str">
        <f>SUBSTITUTE(IFERROR(VLOOKUP($A1302,'Raw - F'!$B:$AA,21,FALSE),""),0,"")</f>
        <v/>
      </c>
    </row>
    <row r="1303" spans="1:16" x14ac:dyDescent="0.35">
      <c r="A1303">
        <v>1294</v>
      </c>
      <c r="B1303" s="9">
        <f>IFERROR(VLOOKUP($A1303,'Raw - F'!$B:$R,2,FALSE),"")</f>
        <v>44371</v>
      </c>
      <c r="C1303" s="2" t="str">
        <f>IFERROR(VLOOKUP($A1303,'Raw - F'!$B:$R,3,FALSE),"")</f>
        <v>NEWMARKET</v>
      </c>
      <c r="D1303" s="2" t="str">
        <f>IFERROR(VLOOKUP($A1303,'Raw - F'!$B:$R,6,FALSE),"")</f>
        <v>Hcap</v>
      </c>
      <c r="E1303" s="2" t="str">
        <f>SUBSTITUTE(IFERROR(VLOOKUP($A1303,'Raw - F'!$B:$O,9,FALSE),""),"0","")</f>
        <v>3yo+</v>
      </c>
      <c r="F1303" s="2" t="str">
        <f>SUBSTITUTE(IFERROR(VLOOKUP($A1303,'Raw - F'!$B:$O,7,FALSE),""),"0","")</f>
        <v>Open</v>
      </c>
      <c r="G1303" s="2">
        <f>IFERROR(IF(VLOOKUP($A1303,'Raw - F'!$B:$O,11,FALSE)&gt;1,VLOOKUP($A1303,'Raw - F'!$B:$O,11,FALSE),IF(VLOOKUP($A1303,'Raw - F'!$B:$M,12,FALSE)&lt;&gt;"",VLOOKUP($A1303,'Raw - F'!$B:$M,12,FALSE),"")),"")</f>
        <v>2</v>
      </c>
      <c r="H1303" s="4" t="str">
        <f>IFERROR(VLOOKUP($A1303,'Raw - F'!$B:$O,13,FALSE),"")</f>
        <v>81-100</v>
      </c>
      <c r="I1303" s="2" t="str">
        <f>IFERROR(VLOOKUP($A1303,'Raw - F'!$B:$O,10,FALSE),"")</f>
        <v>A</v>
      </c>
      <c r="J1303" s="2" t="str">
        <f>IFERROR(VLOOKUP($A1303,'Raw - F'!$B:$P,15,FALSE),"")</f>
        <v>7f</v>
      </c>
      <c r="K1303" s="16" t="str">
        <f>SUBSTITUTE(IFERROR(VLOOKUP($A1303,'Raw - F'!$B:$X,23,FALSE),""),0,"")</f>
        <v xml:space="preserve"> </v>
      </c>
      <c r="L1303" s="22" t="str">
        <f>IF(VLOOKUP($A1303,'Raw - F'!$B:$AA,24,FALSE)="","",VLOOKUP($A1303,'Raw - F'!$B:$AA,24,FALSE))</f>
        <v/>
      </c>
      <c r="M1303" s="16" t="str">
        <f>SUBSTITUTE(IFERROR(VLOOKUP($A1303,'Raw - F'!$B:$X,22,FALSE),""),0,"")</f>
        <v xml:space="preserve"> </v>
      </c>
      <c r="N1303" s="16" t="str">
        <f>SUBSTITUTE(IFERROR(VLOOKUP($A1303,'Raw - F'!$B:$X,8,FALSE),""),0,"")</f>
        <v/>
      </c>
      <c r="O1303" s="16" t="str">
        <f>SUBSTITUTE(IFERROR(VLOOKUP($A1303,'Raw - F'!$B:$AA,25,FALSE),""),0,"")</f>
        <v/>
      </c>
      <c r="P1303" s="16" t="str">
        <f>SUBSTITUTE(IFERROR(VLOOKUP($A1303,'Raw - F'!$B:$AA,21,FALSE),""),0,"")</f>
        <v/>
      </c>
    </row>
    <row r="1304" spans="1:16" x14ac:dyDescent="0.35">
      <c r="A1304">
        <v>1295</v>
      </c>
      <c r="B1304" s="9">
        <f>IFERROR(VLOOKUP($A1304,'Raw - F'!$B:$R,2,FALSE),"")</f>
        <v>44371</v>
      </c>
      <c r="C1304" s="2" t="str">
        <f>IFERROR(VLOOKUP($A1304,'Raw - F'!$B:$R,3,FALSE),"")</f>
        <v>NEWMARKET</v>
      </c>
      <c r="D1304" s="2" t="str">
        <f>IFERROR(VLOOKUP($A1304,'Raw - F'!$B:$R,6,FALSE),"")</f>
        <v>Hcap</v>
      </c>
      <c r="E1304" s="2" t="str">
        <f>SUBSTITUTE(IFERROR(VLOOKUP($A1304,'Raw - F'!$B:$O,9,FALSE),""),"0","")</f>
        <v>3yo+</v>
      </c>
      <c r="F1304" s="2" t="str">
        <f>SUBSTITUTE(IFERROR(VLOOKUP($A1304,'Raw - F'!$B:$O,7,FALSE),""),"0","")</f>
        <v>Open</v>
      </c>
      <c r="G1304" s="2">
        <f>IFERROR(IF(VLOOKUP($A1304,'Raw - F'!$B:$O,11,FALSE)&gt;1,VLOOKUP($A1304,'Raw - F'!$B:$O,11,FALSE),IF(VLOOKUP($A1304,'Raw - F'!$B:$M,12,FALSE)&lt;&gt;"",VLOOKUP($A1304,'Raw - F'!$B:$M,12,FALSE),"")),"")</f>
        <v>4</v>
      </c>
      <c r="H1304" s="4" t="str">
        <f>IFERROR(VLOOKUP($A1304,'Raw - F'!$B:$O,13,FALSE),"")</f>
        <v>66-85</v>
      </c>
      <c r="I1304" s="2" t="str">
        <f>IFERROR(VLOOKUP($A1304,'Raw - F'!$B:$O,10,FALSE),"")</f>
        <v>A</v>
      </c>
      <c r="J1304" s="2" t="str">
        <f>IFERROR(VLOOKUP($A1304,'Raw - F'!$B:$P,15,FALSE),"")</f>
        <v>5f</v>
      </c>
      <c r="K1304" s="16" t="str">
        <f>SUBSTITUTE(IFERROR(VLOOKUP($A1304,'Raw - F'!$B:$X,23,FALSE),""),0,"")</f>
        <v xml:space="preserve"> </v>
      </c>
      <c r="L1304" s="22" t="str">
        <f>IF(VLOOKUP($A1304,'Raw - F'!$B:$AA,24,FALSE)="","",VLOOKUP($A1304,'Raw - F'!$B:$AA,24,FALSE))</f>
        <v/>
      </c>
      <c r="M1304" s="16" t="str">
        <f>SUBSTITUTE(IFERROR(VLOOKUP($A1304,'Raw - F'!$B:$X,22,FALSE),""),0,"")</f>
        <v xml:space="preserve"> </v>
      </c>
      <c r="N1304" s="16" t="str">
        <f>SUBSTITUTE(IFERROR(VLOOKUP($A1304,'Raw - F'!$B:$X,8,FALSE),""),0,"")</f>
        <v/>
      </c>
      <c r="O1304" s="16" t="str">
        <f>SUBSTITUTE(IFERROR(VLOOKUP($A1304,'Raw - F'!$B:$AA,25,FALSE),""),0,"")</f>
        <v/>
      </c>
      <c r="P1304" s="16" t="str">
        <f>SUBSTITUTE(IFERROR(VLOOKUP($A1304,'Raw - F'!$B:$AA,21,FALSE),""),0,"")</f>
        <v/>
      </c>
    </row>
    <row r="1305" spans="1:16" x14ac:dyDescent="0.35">
      <c r="A1305">
        <v>1296</v>
      </c>
      <c r="B1305" s="9">
        <f>IFERROR(VLOOKUP($A1305,'Raw - F'!$B:$R,2,FALSE),"")</f>
        <v>44371</v>
      </c>
      <c r="C1305" s="2" t="str">
        <f>IFERROR(VLOOKUP($A1305,'Raw - F'!$B:$R,3,FALSE),"")</f>
        <v>NEWMARKET</v>
      </c>
      <c r="D1305" s="2" t="str">
        <f>IFERROR(VLOOKUP($A1305,'Raw - F'!$B:$R,6,FALSE),"")</f>
        <v>Hcap</v>
      </c>
      <c r="E1305" s="2" t="str">
        <f>SUBSTITUTE(IFERROR(VLOOKUP($A1305,'Raw - F'!$B:$O,9,FALSE),""),"0","")</f>
        <v>3yo+</v>
      </c>
      <c r="F1305" s="2" t="str">
        <f>SUBSTITUTE(IFERROR(VLOOKUP($A1305,'Raw - F'!$B:$O,7,FALSE),""),"0","")</f>
        <v>Open</v>
      </c>
      <c r="G1305" s="2">
        <f>IFERROR(IF(VLOOKUP($A1305,'Raw - F'!$B:$O,11,FALSE)&gt;1,VLOOKUP($A1305,'Raw - F'!$B:$O,11,FALSE),IF(VLOOKUP($A1305,'Raw - F'!$B:$M,12,FALSE)&lt;&gt;"",VLOOKUP($A1305,'Raw - F'!$B:$M,12,FALSE),"")),"")</f>
        <v>4</v>
      </c>
      <c r="H1305" s="4" t="str">
        <f>IFERROR(VLOOKUP($A1305,'Raw - F'!$B:$O,13,FALSE),"")</f>
        <v>66-85</v>
      </c>
      <c r="I1305" s="2" t="str">
        <f>IFERROR(VLOOKUP($A1305,'Raw - F'!$B:$O,10,FALSE),"")</f>
        <v>A</v>
      </c>
      <c r="J1305" s="2" t="str">
        <f>IFERROR(VLOOKUP($A1305,'Raw - F'!$B:$P,15,FALSE),"")</f>
        <v>1m</v>
      </c>
      <c r="K1305" s="16" t="str">
        <f>SUBSTITUTE(IFERROR(VLOOKUP($A1305,'Raw - F'!$B:$X,23,FALSE),""),0,"")</f>
        <v xml:space="preserve"> </v>
      </c>
      <c r="L1305" s="22" t="str">
        <f>IF(VLOOKUP($A1305,'Raw - F'!$B:$AA,24,FALSE)="","",VLOOKUP($A1305,'Raw - F'!$B:$AA,24,FALSE))</f>
        <v/>
      </c>
      <c r="M1305" s="16" t="str">
        <f>SUBSTITUTE(IFERROR(VLOOKUP($A1305,'Raw - F'!$B:$X,22,FALSE),""),0,"")</f>
        <v xml:space="preserve"> </v>
      </c>
      <c r="N1305" s="16" t="str">
        <f>SUBSTITUTE(IFERROR(VLOOKUP($A1305,'Raw - F'!$B:$X,8,FALSE),""),0,"")</f>
        <v/>
      </c>
      <c r="O1305" s="16" t="str">
        <f>SUBSTITUTE(IFERROR(VLOOKUP($A1305,'Raw - F'!$B:$AA,25,FALSE),""),0,"")</f>
        <v/>
      </c>
      <c r="P1305" s="16" t="str">
        <f>SUBSTITUTE(IFERROR(VLOOKUP($A1305,'Raw - F'!$B:$AA,21,FALSE),""),0,"")</f>
        <v/>
      </c>
    </row>
    <row r="1306" spans="1:16" x14ac:dyDescent="0.35">
      <c r="A1306">
        <v>1297</v>
      </c>
      <c r="B1306" s="9">
        <f>IFERROR(VLOOKUP($A1306,'Raw - F'!$B:$R,2,FALSE),"")</f>
        <v>44371</v>
      </c>
      <c r="C1306" s="2" t="str">
        <f>IFERROR(VLOOKUP($A1306,'Raw - F'!$B:$R,3,FALSE),"")</f>
        <v>NEWMARKET</v>
      </c>
      <c r="D1306" s="2" t="str">
        <f>IFERROR(VLOOKUP($A1306,'Raw - F'!$B:$R,6,FALSE),"")</f>
        <v>Hcap</v>
      </c>
      <c r="E1306" s="2" t="str">
        <f>SUBSTITUTE(IFERROR(VLOOKUP($A1306,'Raw - F'!$B:$O,9,FALSE),""),"0","")</f>
        <v>3yo</v>
      </c>
      <c r="F1306" s="2" t="str">
        <f>SUBSTITUTE(IFERROR(VLOOKUP($A1306,'Raw - F'!$B:$O,7,FALSE),""),"0","")</f>
        <v>Open</v>
      </c>
      <c r="G1306" s="2">
        <f>IFERROR(IF(VLOOKUP($A1306,'Raw - F'!$B:$O,11,FALSE)&gt;1,VLOOKUP($A1306,'Raw - F'!$B:$O,11,FALSE),IF(VLOOKUP($A1306,'Raw - F'!$B:$M,12,FALSE)&lt;&gt;"",VLOOKUP($A1306,'Raw - F'!$B:$M,12,FALSE),"")),"")</f>
        <v>4</v>
      </c>
      <c r="H1306" s="4" t="str">
        <f>IFERROR(VLOOKUP($A1306,'Raw - F'!$B:$O,13,FALSE),"")</f>
        <v>66-85</v>
      </c>
      <c r="I1306" s="2" t="str">
        <f>IFERROR(VLOOKUP($A1306,'Raw - F'!$B:$O,10,FALSE),"")</f>
        <v>A</v>
      </c>
      <c r="J1306" s="2" t="str">
        <f>IFERROR(VLOOKUP($A1306,'Raw - F'!$B:$P,15,FALSE),"")</f>
        <v>6f</v>
      </c>
      <c r="K1306" s="16" t="str">
        <f>SUBSTITUTE(IFERROR(VLOOKUP($A1306,'Raw - F'!$B:$X,23,FALSE),""),0,"")</f>
        <v xml:space="preserve"> </v>
      </c>
      <c r="L1306" s="22" t="str">
        <f>IF(VLOOKUP($A1306,'Raw - F'!$B:$AA,24,FALSE)="","",VLOOKUP($A1306,'Raw - F'!$B:$AA,24,FALSE))</f>
        <v/>
      </c>
      <c r="M1306" s="16" t="str">
        <f>SUBSTITUTE(IFERROR(VLOOKUP($A1306,'Raw - F'!$B:$X,22,FALSE),""),0,"")</f>
        <v xml:space="preserve"> </v>
      </c>
      <c r="N1306" s="16" t="str">
        <f>SUBSTITUTE(IFERROR(VLOOKUP($A1306,'Raw - F'!$B:$X,8,FALSE),""),0,"")</f>
        <v/>
      </c>
      <c r="O1306" s="16" t="str">
        <f>SUBSTITUTE(IFERROR(VLOOKUP($A1306,'Raw - F'!$B:$AA,25,FALSE),""),0,"")</f>
        <v/>
      </c>
      <c r="P1306" s="16" t="str">
        <f>SUBSTITUTE(IFERROR(VLOOKUP($A1306,'Raw - F'!$B:$AA,21,FALSE),""),0,"")</f>
        <v/>
      </c>
    </row>
    <row r="1307" spans="1:16" x14ac:dyDescent="0.35">
      <c r="A1307">
        <v>1298</v>
      </c>
      <c r="B1307" s="9">
        <f>IFERROR(VLOOKUP($A1307,'Raw - F'!$B:$R,2,FALSE),"")</f>
        <v>44371</v>
      </c>
      <c r="C1307" s="2" t="str">
        <f>IFERROR(VLOOKUP($A1307,'Raw - F'!$B:$R,3,FALSE),"")</f>
        <v>NEWMARKET</v>
      </c>
      <c r="D1307" s="2" t="str">
        <f>IFERROR(VLOOKUP($A1307,'Raw - F'!$B:$R,6,FALSE),"")</f>
        <v>WFA</v>
      </c>
      <c r="E1307" s="2" t="str">
        <f>SUBSTITUTE(IFERROR(VLOOKUP($A1307,'Raw - F'!$B:$O,9,FALSE),""),"0","")</f>
        <v>3yo+</v>
      </c>
      <c r="F1307" s="2" t="str">
        <f>SUBSTITUTE(IFERROR(VLOOKUP($A1307,'Raw - F'!$B:$O,7,FALSE),""),"0","")</f>
        <v>Nov</v>
      </c>
      <c r="G1307" s="2">
        <f>IFERROR(IF(VLOOKUP($A1307,'Raw - F'!$B:$O,11,FALSE)&gt;1,VLOOKUP($A1307,'Raw - F'!$B:$O,11,FALSE),IF(VLOOKUP($A1307,'Raw - F'!$B:$M,12,FALSE)&lt;&gt;"",VLOOKUP($A1307,'Raw - F'!$B:$M,12,FALSE),"")),"")</f>
        <v>4</v>
      </c>
      <c r="H1307" s="4" t="str">
        <f>IFERROR(VLOOKUP($A1307,'Raw - F'!$B:$O,13,FALSE),"")</f>
        <v>Open</v>
      </c>
      <c r="I1307" s="2" t="str">
        <f>IFERROR(VLOOKUP($A1307,'Raw - F'!$B:$O,10,FALSE),"")</f>
        <v>F</v>
      </c>
      <c r="J1307" s="2" t="str">
        <f>IFERROR(VLOOKUP($A1307,'Raw - F'!$B:$P,15,FALSE),"")</f>
        <v>7f</v>
      </c>
      <c r="K1307" s="16" t="str">
        <f>SUBSTITUTE(IFERROR(VLOOKUP($A1307,'Raw - F'!$B:$X,23,FALSE),""),0,"")</f>
        <v xml:space="preserve"> </v>
      </c>
      <c r="L1307" s="22" t="str">
        <f>IF(VLOOKUP($A1307,'Raw - F'!$B:$AA,24,FALSE)="","",VLOOKUP($A1307,'Raw - F'!$B:$AA,24,FALSE))</f>
        <v/>
      </c>
      <c r="M1307" s="16" t="str">
        <f>SUBSTITUTE(IFERROR(VLOOKUP($A1307,'Raw - F'!$B:$X,22,FALSE),""),0,"")</f>
        <v xml:space="preserve"> </v>
      </c>
      <c r="N1307" s="16" t="str">
        <f>SUBSTITUTE(IFERROR(VLOOKUP($A1307,'Raw - F'!$B:$X,8,FALSE),""),0,"")</f>
        <v/>
      </c>
      <c r="O1307" s="16" t="str">
        <f>SUBSTITUTE(IFERROR(VLOOKUP($A1307,'Raw - F'!$B:$AA,25,FALSE),""),0,"")</f>
        <v/>
      </c>
      <c r="P1307" s="16" t="str">
        <f>SUBSTITUTE(IFERROR(VLOOKUP($A1307,'Raw - F'!$B:$AA,21,FALSE),""),0,"")</f>
        <v/>
      </c>
    </row>
    <row r="1308" spans="1:16" x14ac:dyDescent="0.35">
      <c r="A1308">
        <v>1299</v>
      </c>
      <c r="B1308" s="9">
        <f>IFERROR(VLOOKUP($A1308,'Raw - F'!$B:$R,2,FALSE),"")</f>
        <v>44371</v>
      </c>
      <c r="C1308" s="2" t="str">
        <f>IFERROR(VLOOKUP($A1308,'Raw - F'!$B:$R,3,FALSE),"")</f>
        <v>NEWMARKET</v>
      </c>
      <c r="D1308" s="2" t="str">
        <f>IFERROR(VLOOKUP($A1308,'Raw - F'!$B:$R,6,FALSE),"")</f>
        <v>WFA</v>
      </c>
      <c r="E1308" s="2" t="str">
        <f>SUBSTITUTE(IFERROR(VLOOKUP($A1308,'Raw - F'!$B:$O,9,FALSE),""),"0","")</f>
        <v>2yo</v>
      </c>
      <c r="F1308" s="2" t="str">
        <f>SUBSTITUTE(IFERROR(VLOOKUP($A1308,'Raw - F'!$B:$O,7,FALSE),""),"0","")</f>
        <v>Nov</v>
      </c>
      <c r="G1308" s="2">
        <f>IFERROR(IF(VLOOKUP($A1308,'Raw - F'!$B:$O,11,FALSE)&gt;1,VLOOKUP($A1308,'Raw - F'!$B:$O,11,FALSE),IF(VLOOKUP($A1308,'Raw - F'!$B:$M,12,FALSE)&lt;&gt;"",VLOOKUP($A1308,'Raw - F'!$B:$M,12,FALSE),"")),"")</f>
        <v>4</v>
      </c>
      <c r="H1308" s="4" t="str">
        <f>IFERROR(VLOOKUP($A1308,'Raw - F'!$B:$O,13,FALSE),"")</f>
        <v>Open</v>
      </c>
      <c r="I1308" s="2" t="str">
        <f>IFERROR(VLOOKUP($A1308,'Raw - F'!$B:$O,10,FALSE),"")</f>
        <v>A</v>
      </c>
      <c r="J1308" s="2" t="str">
        <f>IFERROR(VLOOKUP($A1308,'Raw - F'!$B:$P,15,FALSE),"")</f>
        <v>6f</v>
      </c>
      <c r="K1308" s="16" t="str">
        <f>SUBSTITUTE(IFERROR(VLOOKUP($A1308,'Raw - F'!$B:$X,23,FALSE),""),0,"")</f>
        <v>Rest.</v>
      </c>
      <c r="L1308" s="22" t="str">
        <f>IF(VLOOKUP($A1308,'Raw - F'!$B:$AA,24,FALSE)="","",VLOOKUP($A1308,'Raw - F'!$B:$AA,24,FALSE))</f>
        <v>B</v>
      </c>
      <c r="M1308" s="16" t="str">
        <f>SUBSTITUTE(IFERROR(VLOOKUP($A1308,'Raw - F'!$B:$X,22,FALSE),""),0,"")</f>
        <v xml:space="preserve"> </v>
      </c>
      <c r="N1308" s="16" t="str">
        <f>SUBSTITUTE(IFERROR(VLOOKUP($A1308,'Raw - F'!$B:$X,8,FALSE),""),0,"")</f>
        <v/>
      </c>
      <c r="O1308" s="16" t="str">
        <f>SUBSTITUTE(IFERROR(VLOOKUP($A1308,'Raw - F'!$B:$AA,25,FALSE),""),0,"")</f>
        <v>EBF</v>
      </c>
      <c r="P1308" s="16" t="str">
        <f>SUBSTITUTE(IFERROR(VLOOKUP($A1308,'Raw - F'!$B:$AA,21,FALSE),""),0,"")</f>
        <v/>
      </c>
    </row>
    <row r="1309" spans="1:16" x14ac:dyDescent="0.35">
      <c r="A1309">
        <v>1300</v>
      </c>
      <c r="B1309" s="9">
        <f>IFERROR(VLOOKUP($A1309,'Raw - F'!$B:$R,2,FALSE),"")</f>
        <v>44371</v>
      </c>
      <c r="C1309" s="2" t="str">
        <f>IFERROR(VLOOKUP($A1309,'Raw - F'!$B:$R,3,FALSE),"")</f>
        <v>NEWMARKET</v>
      </c>
      <c r="D1309" s="2" t="str">
        <f>IFERROR(VLOOKUP($A1309,'Raw - F'!$B:$R,6,FALSE),"")</f>
        <v>Hcap</v>
      </c>
      <c r="E1309" s="2" t="str">
        <f>SUBSTITUTE(IFERROR(VLOOKUP($A1309,'Raw - F'!$B:$O,9,FALSE),""),"0","")</f>
        <v>3yo+</v>
      </c>
      <c r="F1309" s="2" t="str">
        <f>SUBSTITUTE(IFERROR(VLOOKUP($A1309,'Raw - F'!$B:$O,7,FALSE),""),"0","")</f>
        <v>Open</v>
      </c>
      <c r="G1309" s="2">
        <f>IFERROR(IF(VLOOKUP($A1309,'Raw - F'!$B:$O,11,FALSE)&gt;1,VLOOKUP($A1309,'Raw - F'!$B:$O,11,FALSE),IF(VLOOKUP($A1309,'Raw - F'!$B:$M,12,FALSE)&lt;&gt;"",VLOOKUP($A1309,'Raw - F'!$B:$M,12,FALSE),"")),"")</f>
        <v>5</v>
      </c>
      <c r="H1309" s="4" t="str">
        <f>IFERROR(VLOOKUP($A1309,'Raw - F'!$B:$O,13,FALSE),"")</f>
        <v>56-75</v>
      </c>
      <c r="I1309" s="2" t="str">
        <f>IFERROR(VLOOKUP($A1309,'Raw - F'!$B:$O,10,FALSE),"")</f>
        <v>A</v>
      </c>
      <c r="J1309" s="2" t="str">
        <f>IFERROR(VLOOKUP($A1309,'Raw - F'!$B:$P,15,FALSE),"")</f>
        <v>1m 4f</v>
      </c>
      <c r="K1309" s="16" t="str">
        <f>SUBSTITUTE(IFERROR(VLOOKUP($A1309,'Raw - F'!$B:$X,23,FALSE),""),0,"")</f>
        <v xml:space="preserve"> </v>
      </c>
      <c r="L1309" s="22" t="str">
        <f>IF(VLOOKUP($A1309,'Raw - F'!$B:$AA,24,FALSE)="","",VLOOKUP($A1309,'Raw - F'!$B:$AA,24,FALSE))</f>
        <v/>
      </c>
      <c r="M1309" s="16" t="str">
        <f>SUBSTITUTE(IFERROR(VLOOKUP($A1309,'Raw - F'!$B:$X,22,FALSE),""),0,"")</f>
        <v xml:space="preserve"> </v>
      </c>
      <c r="N1309" s="16" t="str">
        <f>SUBSTITUTE(IFERROR(VLOOKUP($A1309,'Raw - F'!$B:$X,8,FALSE),""),0,"")</f>
        <v/>
      </c>
      <c r="O1309" s="16" t="str">
        <f>SUBSTITUTE(IFERROR(VLOOKUP($A1309,'Raw - F'!$B:$AA,25,FALSE),""),0,"")</f>
        <v/>
      </c>
      <c r="P1309" s="16" t="str">
        <f>SUBSTITUTE(IFERROR(VLOOKUP($A1309,'Raw - F'!$B:$AA,21,FALSE),""),0,"")</f>
        <v/>
      </c>
    </row>
    <row r="1310" spans="1:16" x14ac:dyDescent="0.35">
      <c r="A1310">
        <v>1301</v>
      </c>
      <c r="B1310" s="9">
        <f>IFERROR(VLOOKUP($A1310,'Raw - F'!$B:$R,2,FALSE),"")</f>
        <v>44371</v>
      </c>
      <c r="C1310" s="2" t="str">
        <f>IFERROR(VLOOKUP($A1310,'Raw - F'!$B:$R,3,FALSE),"")</f>
        <v>NOTTINGHAM</v>
      </c>
      <c r="D1310" s="2" t="str">
        <f>IFERROR(VLOOKUP($A1310,'Raw - F'!$B:$R,6,FALSE),"")</f>
        <v>Hcap</v>
      </c>
      <c r="E1310" s="2" t="str">
        <f>SUBSTITUTE(IFERROR(VLOOKUP($A1310,'Raw - F'!$B:$O,9,FALSE),""),"0","")</f>
        <v>3yo+</v>
      </c>
      <c r="F1310" s="2" t="str">
        <f>SUBSTITUTE(IFERROR(VLOOKUP($A1310,'Raw - F'!$B:$O,7,FALSE),""),"0","")</f>
        <v>Open</v>
      </c>
      <c r="G1310" s="2">
        <f>IFERROR(IF(VLOOKUP($A1310,'Raw - F'!$B:$O,11,FALSE)&gt;1,VLOOKUP($A1310,'Raw - F'!$B:$O,11,FALSE),IF(VLOOKUP($A1310,'Raw - F'!$B:$M,12,FALSE)&lt;&gt;"",VLOOKUP($A1310,'Raw - F'!$B:$M,12,FALSE),"")),"")</f>
        <v>4</v>
      </c>
      <c r="H1310" s="4" t="str">
        <f>IFERROR(VLOOKUP($A1310,'Raw - F'!$B:$O,13,FALSE),"")</f>
        <v>61-80</v>
      </c>
      <c r="I1310" s="2" t="str">
        <f>IFERROR(VLOOKUP($A1310,'Raw - F'!$B:$O,10,FALSE),"")</f>
        <v>A</v>
      </c>
      <c r="J1310" s="2" t="str">
        <f>IFERROR(VLOOKUP($A1310,'Raw - F'!$B:$P,15,FALSE),"")</f>
        <v>6f</v>
      </c>
      <c r="K1310" s="16" t="str">
        <f>SUBSTITUTE(IFERROR(VLOOKUP($A1310,'Raw - F'!$B:$X,23,FALSE),""),0,"")</f>
        <v xml:space="preserve"> </v>
      </c>
      <c r="L1310" s="22" t="str">
        <f>IF(VLOOKUP($A1310,'Raw - F'!$B:$AA,24,FALSE)="","",VLOOKUP($A1310,'Raw - F'!$B:$AA,24,FALSE))</f>
        <v/>
      </c>
      <c r="M1310" s="16" t="str">
        <f>SUBSTITUTE(IFERROR(VLOOKUP($A1310,'Raw - F'!$B:$X,22,FALSE),""),0,"")</f>
        <v xml:space="preserve"> </v>
      </c>
      <c r="N1310" s="16" t="str">
        <f>SUBSTITUTE(IFERROR(VLOOKUP($A1310,'Raw - F'!$B:$X,8,FALSE),""),0,"")</f>
        <v/>
      </c>
      <c r="O1310" s="16" t="str">
        <f>SUBSTITUTE(IFERROR(VLOOKUP($A1310,'Raw - F'!$B:$AA,25,FALSE),""),0,"")</f>
        <v/>
      </c>
      <c r="P1310" s="16" t="str">
        <f>SUBSTITUTE(IFERROR(VLOOKUP($A1310,'Raw - F'!$B:$AA,21,FALSE),""),0,"")</f>
        <v/>
      </c>
    </row>
    <row r="1311" spans="1:16" x14ac:dyDescent="0.35">
      <c r="A1311">
        <v>1302</v>
      </c>
      <c r="B1311" s="9">
        <f>IFERROR(VLOOKUP($A1311,'Raw - F'!$B:$R,2,FALSE),"")</f>
        <v>44371</v>
      </c>
      <c r="C1311" s="2" t="str">
        <f>IFERROR(VLOOKUP($A1311,'Raw - F'!$B:$R,3,FALSE),"")</f>
        <v>NOTTINGHAM</v>
      </c>
      <c r="D1311" s="2" t="str">
        <f>IFERROR(VLOOKUP($A1311,'Raw - F'!$B:$R,6,FALSE),"")</f>
        <v>WFA</v>
      </c>
      <c r="E1311" s="2" t="str">
        <f>SUBSTITUTE(IFERROR(VLOOKUP($A1311,'Raw - F'!$B:$O,9,FALSE),""),"0","")</f>
        <v>3yo+</v>
      </c>
      <c r="F1311" s="2" t="str">
        <f>SUBSTITUTE(IFERROR(VLOOKUP($A1311,'Raw - F'!$B:$O,7,FALSE),""),"0","")</f>
        <v>Nov</v>
      </c>
      <c r="G1311" s="2">
        <f>IFERROR(IF(VLOOKUP($A1311,'Raw - F'!$B:$O,11,FALSE)&gt;1,VLOOKUP($A1311,'Raw - F'!$B:$O,11,FALSE),IF(VLOOKUP($A1311,'Raw - F'!$B:$M,12,FALSE)&lt;&gt;"",VLOOKUP($A1311,'Raw - F'!$B:$M,12,FALSE),"")),"")</f>
        <v>4</v>
      </c>
      <c r="H1311" s="4" t="str">
        <f>IFERROR(VLOOKUP($A1311,'Raw - F'!$B:$O,13,FALSE),"")</f>
        <v>Open</v>
      </c>
      <c r="I1311" s="2" t="str">
        <f>IFERROR(VLOOKUP($A1311,'Raw - F'!$B:$O,10,FALSE),"")</f>
        <v>A</v>
      </c>
      <c r="J1311" s="2" t="str">
        <f>IFERROR(VLOOKUP($A1311,'Raw - F'!$B:$P,15,FALSE),"")</f>
        <v>1m</v>
      </c>
      <c r="K1311" s="16" t="str">
        <f>SUBSTITUTE(IFERROR(VLOOKUP($A1311,'Raw - F'!$B:$X,23,FALSE),""),0,"")</f>
        <v xml:space="preserve"> </v>
      </c>
      <c r="L1311" s="22" t="str">
        <f>IF(VLOOKUP($A1311,'Raw - F'!$B:$AA,24,FALSE)="","",VLOOKUP($A1311,'Raw - F'!$B:$AA,24,FALSE))</f>
        <v/>
      </c>
      <c r="M1311" s="16" t="str">
        <f>SUBSTITUTE(IFERROR(VLOOKUP($A1311,'Raw - F'!$B:$X,22,FALSE),""),0,"")</f>
        <v xml:space="preserve"> </v>
      </c>
      <c r="N1311" s="16" t="str">
        <f>SUBSTITUTE(IFERROR(VLOOKUP($A1311,'Raw - F'!$B:$X,8,FALSE),""),0,"")</f>
        <v/>
      </c>
      <c r="O1311" s="16" t="str">
        <f>SUBSTITUTE(IFERROR(VLOOKUP($A1311,'Raw - F'!$B:$AA,25,FALSE),""),0,"")</f>
        <v/>
      </c>
      <c r="P1311" s="16" t="str">
        <f>SUBSTITUTE(IFERROR(VLOOKUP($A1311,'Raw - F'!$B:$AA,21,FALSE),""),0,"")</f>
        <v/>
      </c>
    </row>
    <row r="1312" spans="1:16" x14ac:dyDescent="0.35">
      <c r="A1312">
        <v>1303</v>
      </c>
      <c r="B1312" s="9">
        <f>IFERROR(VLOOKUP($A1312,'Raw - F'!$B:$R,2,FALSE),"")</f>
        <v>44371</v>
      </c>
      <c r="C1312" s="2" t="str">
        <f>IFERROR(VLOOKUP($A1312,'Raw - F'!$B:$R,3,FALSE),"")</f>
        <v>NOTTINGHAM</v>
      </c>
      <c r="D1312" s="2" t="str">
        <f>IFERROR(VLOOKUP($A1312,'Raw - F'!$B:$R,6,FALSE),"")</f>
        <v>Hcap</v>
      </c>
      <c r="E1312" s="2" t="str">
        <f>SUBSTITUTE(IFERROR(VLOOKUP($A1312,'Raw - F'!$B:$O,9,FALSE),""),"0","")</f>
        <v>3yo</v>
      </c>
      <c r="F1312" s="2" t="str">
        <f>SUBSTITUTE(IFERROR(VLOOKUP($A1312,'Raw - F'!$B:$O,7,FALSE),""),"0","")</f>
        <v>Open</v>
      </c>
      <c r="G1312" s="2">
        <f>IFERROR(IF(VLOOKUP($A1312,'Raw - F'!$B:$O,11,FALSE)&gt;1,VLOOKUP($A1312,'Raw - F'!$B:$O,11,FALSE),IF(VLOOKUP($A1312,'Raw - F'!$B:$M,12,FALSE)&lt;&gt;"",VLOOKUP($A1312,'Raw - F'!$B:$M,12,FALSE),"")),"")</f>
        <v>5</v>
      </c>
      <c r="H1312" s="4" t="str">
        <f>IFERROR(VLOOKUP($A1312,'Raw - F'!$B:$O,13,FALSE),"")</f>
        <v>56-75</v>
      </c>
      <c r="I1312" s="2" t="str">
        <f>IFERROR(VLOOKUP($A1312,'Raw - F'!$B:$O,10,FALSE),"")</f>
        <v>A</v>
      </c>
      <c r="J1312" s="2" t="str">
        <f>IFERROR(VLOOKUP($A1312,'Raw - F'!$B:$P,15,FALSE),"")</f>
        <v>1m</v>
      </c>
      <c r="K1312" s="16" t="str">
        <f>SUBSTITUTE(IFERROR(VLOOKUP($A1312,'Raw - F'!$B:$X,23,FALSE),""),0,"")</f>
        <v xml:space="preserve"> </v>
      </c>
      <c r="L1312" s="22" t="str">
        <f>IF(VLOOKUP($A1312,'Raw - F'!$B:$AA,24,FALSE)="","",VLOOKUP($A1312,'Raw - F'!$B:$AA,24,FALSE))</f>
        <v/>
      </c>
      <c r="M1312" s="16" t="str">
        <f>SUBSTITUTE(IFERROR(VLOOKUP($A1312,'Raw - F'!$B:$X,22,FALSE),""),0,"")</f>
        <v xml:space="preserve"> </v>
      </c>
      <c r="N1312" s="16" t="str">
        <f>SUBSTITUTE(IFERROR(VLOOKUP($A1312,'Raw - F'!$B:$X,8,FALSE),""),0,"")</f>
        <v/>
      </c>
      <c r="O1312" s="16" t="str">
        <f>SUBSTITUTE(IFERROR(VLOOKUP($A1312,'Raw - F'!$B:$AA,25,FALSE),""),0,"")</f>
        <v/>
      </c>
      <c r="P1312" s="16" t="str">
        <f>SUBSTITUTE(IFERROR(VLOOKUP($A1312,'Raw - F'!$B:$AA,21,FALSE),""),0,"")</f>
        <v/>
      </c>
    </row>
    <row r="1313" spans="1:16" x14ac:dyDescent="0.35">
      <c r="A1313">
        <v>1304</v>
      </c>
      <c r="B1313" s="9">
        <f>IFERROR(VLOOKUP($A1313,'Raw - F'!$B:$R,2,FALSE),"")</f>
        <v>44371</v>
      </c>
      <c r="C1313" s="2" t="str">
        <f>IFERROR(VLOOKUP($A1313,'Raw - F'!$B:$R,3,FALSE),"")</f>
        <v>NOTTINGHAM</v>
      </c>
      <c r="D1313" s="2" t="str">
        <f>IFERROR(VLOOKUP($A1313,'Raw - F'!$B:$R,6,FALSE),"")</f>
        <v>Hcap</v>
      </c>
      <c r="E1313" s="2" t="str">
        <f>SUBSTITUTE(IFERROR(VLOOKUP($A1313,'Raw - F'!$B:$O,9,FALSE),""),"0","")</f>
        <v>4yo+</v>
      </c>
      <c r="F1313" s="2" t="str">
        <f>SUBSTITUTE(IFERROR(VLOOKUP($A1313,'Raw - F'!$B:$O,7,FALSE),""),"0","")</f>
        <v>Open</v>
      </c>
      <c r="G1313" s="2">
        <f>IFERROR(IF(VLOOKUP($A1313,'Raw - F'!$B:$O,11,FALSE)&gt;1,VLOOKUP($A1313,'Raw - F'!$B:$O,11,FALSE),IF(VLOOKUP($A1313,'Raw - F'!$B:$M,12,FALSE)&lt;&gt;"",VLOOKUP($A1313,'Raw - F'!$B:$M,12,FALSE),"")),"")</f>
        <v>5</v>
      </c>
      <c r="H1313" s="4" t="str">
        <f>IFERROR(VLOOKUP($A1313,'Raw - F'!$B:$O,13,FALSE),"")</f>
        <v>51-70</v>
      </c>
      <c r="I1313" s="2" t="str">
        <f>IFERROR(VLOOKUP($A1313,'Raw - F'!$B:$O,10,FALSE),"")</f>
        <v>A</v>
      </c>
      <c r="J1313" s="2" t="str">
        <f>IFERROR(VLOOKUP($A1313,'Raw - F'!$B:$P,15,FALSE),"")</f>
        <v>1m 6f</v>
      </c>
      <c r="K1313" s="16" t="str">
        <f>SUBSTITUTE(IFERROR(VLOOKUP($A1313,'Raw - F'!$B:$X,23,FALSE),""),0,"")</f>
        <v xml:space="preserve"> </v>
      </c>
      <c r="L1313" s="22" t="str">
        <f>IF(VLOOKUP($A1313,'Raw - F'!$B:$AA,24,FALSE)="","",VLOOKUP($A1313,'Raw - F'!$B:$AA,24,FALSE))</f>
        <v/>
      </c>
      <c r="M1313" s="16" t="str">
        <f>SUBSTITUTE(IFERROR(VLOOKUP($A1313,'Raw - F'!$B:$X,22,FALSE),""),0,"")</f>
        <v xml:space="preserve"> </v>
      </c>
      <c r="N1313" s="16" t="str">
        <f>SUBSTITUTE(IFERROR(VLOOKUP($A1313,'Raw - F'!$B:$X,8,FALSE),""),0,"")</f>
        <v/>
      </c>
      <c r="O1313" s="16" t="str">
        <f>SUBSTITUTE(IFERROR(VLOOKUP($A1313,'Raw - F'!$B:$AA,25,FALSE),""),0,"")</f>
        <v/>
      </c>
      <c r="P1313" s="16" t="str">
        <f>SUBSTITUTE(IFERROR(VLOOKUP($A1313,'Raw - F'!$B:$AA,21,FALSE),""),0,"")</f>
        <v>App</v>
      </c>
    </row>
    <row r="1314" spans="1:16" x14ac:dyDescent="0.35">
      <c r="A1314">
        <v>1305</v>
      </c>
      <c r="B1314" s="9">
        <f>IFERROR(VLOOKUP($A1314,'Raw - F'!$B:$R,2,FALSE),"")</f>
        <v>44371</v>
      </c>
      <c r="C1314" s="2" t="str">
        <f>IFERROR(VLOOKUP($A1314,'Raw - F'!$B:$R,3,FALSE),"")</f>
        <v>NOTTINGHAM</v>
      </c>
      <c r="D1314" s="2" t="str">
        <f>IFERROR(VLOOKUP($A1314,'Raw - F'!$B:$R,6,FALSE),"")</f>
        <v>WFA</v>
      </c>
      <c r="E1314" s="2" t="str">
        <f>SUBSTITUTE(IFERROR(VLOOKUP($A1314,'Raw - F'!$B:$O,9,FALSE),""),"0","")</f>
        <v>3yo+</v>
      </c>
      <c r="F1314" s="2" t="str">
        <f>SUBSTITUTE(IFERROR(VLOOKUP($A1314,'Raw - F'!$B:$O,7,FALSE),""),"0","")</f>
        <v>Nov</v>
      </c>
      <c r="G1314" s="2">
        <f>IFERROR(IF(VLOOKUP($A1314,'Raw - F'!$B:$O,11,FALSE)&gt;1,VLOOKUP($A1314,'Raw - F'!$B:$O,11,FALSE),IF(VLOOKUP($A1314,'Raw - F'!$B:$M,12,FALSE)&lt;&gt;"",VLOOKUP($A1314,'Raw - F'!$B:$M,12,FALSE),"")),"")</f>
        <v>5</v>
      </c>
      <c r="H1314" s="4" t="str">
        <f>IFERROR(VLOOKUP($A1314,'Raw - F'!$B:$O,13,FALSE),"")</f>
        <v>Open</v>
      </c>
      <c r="I1314" s="2" t="str">
        <f>IFERROR(VLOOKUP($A1314,'Raw - F'!$B:$O,10,FALSE),"")</f>
        <v>A</v>
      </c>
      <c r="J1314" s="2" t="str">
        <f>IFERROR(VLOOKUP($A1314,'Raw - F'!$B:$P,15,FALSE),"")</f>
        <v>1m 2f</v>
      </c>
      <c r="K1314" s="16" t="str">
        <f>SUBSTITUTE(IFERROR(VLOOKUP($A1314,'Raw - F'!$B:$X,23,FALSE),""),0,"")</f>
        <v xml:space="preserve"> </v>
      </c>
      <c r="L1314" s="22" t="str">
        <f>IF(VLOOKUP($A1314,'Raw - F'!$B:$AA,24,FALSE)="","",VLOOKUP($A1314,'Raw - F'!$B:$AA,24,FALSE))</f>
        <v/>
      </c>
      <c r="M1314" s="16" t="str">
        <f>SUBSTITUTE(IFERROR(VLOOKUP($A1314,'Raw - F'!$B:$X,22,FALSE),""),0,"")</f>
        <v xml:space="preserve"> </v>
      </c>
      <c r="N1314" s="16" t="str">
        <f>SUBSTITUTE(IFERROR(VLOOKUP($A1314,'Raw - F'!$B:$X,8,FALSE),""),0,"")</f>
        <v/>
      </c>
      <c r="O1314" s="16" t="str">
        <f>SUBSTITUTE(IFERROR(VLOOKUP($A1314,'Raw - F'!$B:$AA,25,FALSE),""),0,"")</f>
        <v/>
      </c>
      <c r="P1314" s="16" t="str">
        <f>SUBSTITUTE(IFERROR(VLOOKUP($A1314,'Raw - F'!$B:$AA,21,FALSE),""),0,"")</f>
        <v/>
      </c>
    </row>
    <row r="1315" spans="1:16" x14ac:dyDescent="0.35">
      <c r="A1315">
        <v>1306</v>
      </c>
      <c r="B1315" s="9">
        <f>IFERROR(VLOOKUP($A1315,'Raw - F'!$B:$R,2,FALSE),"")</f>
        <v>44371</v>
      </c>
      <c r="C1315" s="2" t="str">
        <f>IFERROR(VLOOKUP($A1315,'Raw - F'!$B:$R,3,FALSE),"")</f>
        <v>NOTTINGHAM</v>
      </c>
      <c r="D1315" s="2" t="str">
        <f>IFERROR(VLOOKUP($A1315,'Raw - F'!$B:$R,6,FALSE),"")</f>
        <v>WFA</v>
      </c>
      <c r="E1315" s="2" t="str">
        <f>SUBSTITUTE(IFERROR(VLOOKUP($A1315,'Raw - F'!$B:$O,9,FALSE),""),"0","")</f>
        <v>2yo</v>
      </c>
      <c r="F1315" s="2" t="str">
        <f>SUBSTITUTE(IFERROR(VLOOKUP($A1315,'Raw - F'!$B:$O,7,FALSE),""),"0","")</f>
        <v>Mdn</v>
      </c>
      <c r="G1315" s="2">
        <f>IFERROR(IF(VLOOKUP($A1315,'Raw - F'!$B:$O,11,FALSE)&gt;1,VLOOKUP($A1315,'Raw - F'!$B:$O,11,FALSE),IF(VLOOKUP($A1315,'Raw - F'!$B:$M,12,FALSE)&lt;&gt;"",VLOOKUP($A1315,'Raw - F'!$B:$M,12,FALSE),"")),"")</f>
        <v>5</v>
      </c>
      <c r="H1315" s="4" t="str">
        <f>IFERROR(VLOOKUP($A1315,'Raw - F'!$B:$O,13,FALSE),"")</f>
        <v>Open</v>
      </c>
      <c r="I1315" s="2" t="str">
        <f>IFERROR(VLOOKUP($A1315,'Raw - F'!$B:$O,10,FALSE),"")</f>
        <v>A</v>
      </c>
      <c r="J1315" s="2" t="str">
        <f>IFERROR(VLOOKUP($A1315,'Raw - F'!$B:$P,15,FALSE),"")</f>
        <v>6f</v>
      </c>
      <c r="K1315" s="16" t="str">
        <f>SUBSTITUTE(IFERROR(VLOOKUP($A1315,'Raw - F'!$B:$X,23,FALSE),""),0,"")</f>
        <v>Rest.</v>
      </c>
      <c r="L1315" s="22" t="str">
        <f>IF(VLOOKUP($A1315,'Raw - F'!$B:$AA,24,FALSE)="","",VLOOKUP($A1315,'Raw - F'!$B:$AA,24,FALSE))</f>
        <v>C</v>
      </c>
      <c r="M1315" s="16" t="str">
        <f>SUBSTITUTE(IFERROR(VLOOKUP($A1315,'Raw - F'!$B:$X,22,FALSE),""),0,"")</f>
        <v xml:space="preserve"> </v>
      </c>
      <c r="N1315" s="16" t="str">
        <f>SUBSTITUTE(IFERROR(VLOOKUP($A1315,'Raw - F'!$B:$X,8,FALSE),""),0,"")</f>
        <v/>
      </c>
      <c r="O1315" s="16" t="str">
        <f>SUBSTITUTE(IFERROR(VLOOKUP($A1315,'Raw - F'!$B:$AA,25,FALSE),""),0,"")</f>
        <v/>
      </c>
      <c r="P1315" s="16" t="str">
        <f>SUBSTITUTE(IFERROR(VLOOKUP($A1315,'Raw - F'!$B:$AA,21,FALSE),""),0,"")</f>
        <v/>
      </c>
    </row>
    <row r="1316" spans="1:16" x14ac:dyDescent="0.35">
      <c r="A1316">
        <v>1307</v>
      </c>
      <c r="B1316" s="9">
        <f>IFERROR(VLOOKUP($A1316,'Raw - F'!$B:$R,2,FALSE),"")</f>
        <v>44371</v>
      </c>
      <c r="C1316" s="2" t="str">
        <f>IFERROR(VLOOKUP($A1316,'Raw - F'!$B:$R,3,FALSE),"")</f>
        <v>NOTTINGHAM</v>
      </c>
      <c r="D1316" s="2" t="str">
        <f>IFERROR(VLOOKUP($A1316,'Raw - F'!$B:$R,6,FALSE),"")</f>
        <v>Hcap</v>
      </c>
      <c r="E1316" s="2" t="str">
        <f>SUBSTITUTE(IFERROR(VLOOKUP($A1316,'Raw - F'!$B:$O,9,FALSE),""),"0","")</f>
        <v>3yo+</v>
      </c>
      <c r="F1316" s="2" t="str">
        <f>SUBSTITUTE(IFERROR(VLOOKUP($A1316,'Raw - F'!$B:$O,7,FALSE),""),"0","")</f>
        <v>Open</v>
      </c>
      <c r="G1316" s="2">
        <f>IFERROR(IF(VLOOKUP($A1316,'Raw - F'!$B:$O,11,FALSE)&gt;1,VLOOKUP($A1316,'Raw - F'!$B:$O,11,FALSE),IF(VLOOKUP($A1316,'Raw - F'!$B:$M,12,FALSE)&lt;&gt;"",VLOOKUP($A1316,'Raw - F'!$B:$M,12,FALSE),"")),"")</f>
        <v>6</v>
      </c>
      <c r="H1316" s="4" t="str">
        <f>IFERROR(VLOOKUP($A1316,'Raw - F'!$B:$O,13,FALSE),"")</f>
        <v>46-65</v>
      </c>
      <c r="I1316" s="2" t="str">
        <f>IFERROR(VLOOKUP($A1316,'Raw - F'!$B:$O,10,FALSE),"")</f>
        <v>A</v>
      </c>
      <c r="J1316" s="2" t="str">
        <f>IFERROR(VLOOKUP($A1316,'Raw - F'!$B:$P,15,FALSE),"")</f>
        <v>5f</v>
      </c>
      <c r="K1316" s="16" t="str">
        <f>SUBSTITUTE(IFERROR(VLOOKUP($A1316,'Raw - F'!$B:$X,23,FALSE),""),0,"")</f>
        <v xml:space="preserve"> </v>
      </c>
      <c r="L1316" s="22" t="str">
        <f>IF(VLOOKUP($A1316,'Raw - F'!$B:$AA,24,FALSE)="","",VLOOKUP($A1316,'Raw - F'!$B:$AA,24,FALSE))</f>
        <v/>
      </c>
      <c r="M1316" s="16" t="str">
        <f>SUBSTITUTE(IFERROR(VLOOKUP($A1316,'Raw - F'!$B:$X,22,FALSE),""),0,"")</f>
        <v xml:space="preserve"> </v>
      </c>
      <c r="N1316" s="16" t="str">
        <f>SUBSTITUTE(IFERROR(VLOOKUP($A1316,'Raw - F'!$B:$X,8,FALSE),""),0,"")</f>
        <v/>
      </c>
      <c r="O1316" s="16" t="str">
        <f>SUBSTITUTE(IFERROR(VLOOKUP($A1316,'Raw - F'!$B:$AA,25,FALSE),""),0,"")</f>
        <v/>
      </c>
      <c r="P1316" s="16" t="str">
        <f>SUBSTITUTE(IFERROR(VLOOKUP($A1316,'Raw - F'!$B:$AA,21,FALSE),""),0,"")</f>
        <v/>
      </c>
    </row>
    <row r="1317" spans="1:16" x14ac:dyDescent="0.35">
      <c r="A1317">
        <v>1308</v>
      </c>
      <c r="B1317" s="9">
        <f>IFERROR(VLOOKUP($A1317,'Raw - F'!$B:$R,2,FALSE),"")</f>
        <v>44372</v>
      </c>
      <c r="C1317" s="2" t="str">
        <f>IFERROR(VLOOKUP($A1317,'Raw - F'!$B:$R,3,FALSE),"")</f>
        <v>CHESTER</v>
      </c>
      <c r="D1317" s="2" t="str">
        <f>IFERROR(VLOOKUP($A1317,'Raw - F'!$B:$R,6,FALSE),"")</f>
        <v>Hcap</v>
      </c>
      <c r="E1317" s="2" t="str">
        <f>SUBSTITUTE(IFERROR(VLOOKUP($A1317,'Raw - F'!$B:$O,9,FALSE),""),"0","")</f>
        <v>3yo+</v>
      </c>
      <c r="F1317" s="2" t="str">
        <f>SUBSTITUTE(IFERROR(VLOOKUP($A1317,'Raw - F'!$B:$O,7,FALSE),""),"0","")</f>
        <v>Open</v>
      </c>
      <c r="G1317" s="2">
        <f>IFERROR(IF(VLOOKUP($A1317,'Raw - F'!$B:$O,11,FALSE)&gt;1,VLOOKUP($A1317,'Raw - F'!$B:$O,11,FALSE),IF(VLOOKUP($A1317,'Raw - F'!$B:$M,12,FALSE)&lt;&gt;"",VLOOKUP($A1317,'Raw - F'!$B:$M,12,FALSE),"")),"")</f>
        <v>3</v>
      </c>
      <c r="H1317" s="4" t="str">
        <f>IFERROR(VLOOKUP($A1317,'Raw - F'!$B:$O,13,FALSE),"")</f>
        <v>71-90</v>
      </c>
      <c r="I1317" s="2" t="str">
        <f>IFERROR(VLOOKUP($A1317,'Raw - F'!$B:$O,10,FALSE),"")</f>
        <v>F</v>
      </c>
      <c r="J1317" s="2" t="str">
        <f>IFERROR(VLOOKUP($A1317,'Raw - F'!$B:$P,15,FALSE),"")</f>
        <v>1m 2f</v>
      </c>
      <c r="K1317" s="16" t="str">
        <f>SUBSTITUTE(IFERROR(VLOOKUP($A1317,'Raw - F'!$B:$X,23,FALSE),""),0,"")</f>
        <v xml:space="preserve"> </v>
      </c>
      <c r="L1317" s="22" t="str">
        <f>IF(VLOOKUP($A1317,'Raw - F'!$B:$AA,24,FALSE)="","",VLOOKUP($A1317,'Raw - F'!$B:$AA,24,FALSE))</f>
        <v/>
      </c>
      <c r="M1317" s="16" t="str">
        <f>SUBSTITUTE(IFERROR(VLOOKUP($A1317,'Raw - F'!$B:$X,22,FALSE),""),0,"")</f>
        <v xml:space="preserve"> </v>
      </c>
      <c r="N1317" s="16" t="str">
        <f>SUBSTITUTE(IFERROR(VLOOKUP($A1317,'Raw - F'!$B:$X,8,FALSE),""),0,"")</f>
        <v/>
      </c>
      <c r="O1317" s="16" t="str">
        <f>SUBSTITUTE(IFERROR(VLOOKUP($A1317,'Raw - F'!$B:$AA,25,FALSE),""),0,"")</f>
        <v>EBF</v>
      </c>
      <c r="P1317" s="16" t="str">
        <f>SUBSTITUTE(IFERROR(VLOOKUP($A1317,'Raw - F'!$B:$AA,21,FALSE),""),0,"")</f>
        <v/>
      </c>
    </row>
    <row r="1318" spans="1:16" x14ac:dyDescent="0.35">
      <c r="A1318">
        <v>1309</v>
      </c>
      <c r="B1318" s="9">
        <f>IFERROR(VLOOKUP($A1318,'Raw - F'!$B:$R,2,FALSE),"")</f>
        <v>44372</v>
      </c>
      <c r="C1318" s="2" t="str">
        <f>IFERROR(VLOOKUP($A1318,'Raw - F'!$B:$R,3,FALSE),"")</f>
        <v>CHESTER</v>
      </c>
      <c r="D1318" s="2" t="str">
        <f>IFERROR(VLOOKUP($A1318,'Raw - F'!$B:$R,6,FALSE),"")</f>
        <v>Hcap</v>
      </c>
      <c r="E1318" s="2" t="str">
        <f>SUBSTITUTE(IFERROR(VLOOKUP($A1318,'Raw - F'!$B:$O,9,FALSE),""),"0","")</f>
        <v>3yo</v>
      </c>
      <c r="F1318" s="2" t="str">
        <f>SUBSTITUTE(IFERROR(VLOOKUP($A1318,'Raw - F'!$B:$O,7,FALSE),""),"0","")</f>
        <v>Open</v>
      </c>
      <c r="G1318" s="2">
        <f>IFERROR(IF(VLOOKUP($A1318,'Raw - F'!$B:$O,11,FALSE)&gt;1,VLOOKUP($A1318,'Raw - F'!$B:$O,11,FALSE),IF(VLOOKUP($A1318,'Raw - F'!$B:$M,12,FALSE)&lt;&gt;"",VLOOKUP($A1318,'Raw - F'!$B:$M,12,FALSE),"")),"")</f>
        <v>4</v>
      </c>
      <c r="H1318" s="4" t="str">
        <f>IFERROR(VLOOKUP($A1318,'Raw - F'!$B:$O,13,FALSE),"")</f>
        <v>66-85</v>
      </c>
      <c r="I1318" s="2" t="str">
        <f>IFERROR(VLOOKUP($A1318,'Raw - F'!$B:$O,10,FALSE),"")</f>
        <v>A</v>
      </c>
      <c r="J1318" s="2" t="str">
        <f>IFERROR(VLOOKUP($A1318,'Raw - F'!$B:$P,15,FALSE),"")</f>
        <v>1m 2f</v>
      </c>
      <c r="K1318" s="16" t="str">
        <f>SUBSTITUTE(IFERROR(VLOOKUP($A1318,'Raw - F'!$B:$X,23,FALSE),""),0,"")</f>
        <v xml:space="preserve"> </v>
      </c>
      <c r="L1318" s="22" t="str">
        <f>IF(VLOOKUP($A1318,'Raw - F'!$B:$AA,24,FALSE)="","",VLOOKUP($A1318,'Raw - F'!$B:$AA,24,FALSE))</f>
        <v/>
      </c>
      <c r="M1318" s="16" t="str">
        <f>SUBSTITUTE(IFERROR(VLOOKUP($A1318,'Raw - F'!$B:$X,22,FALSE),""),0,"")</f>
        <v xml:space="preserve"> </v>
      </c>
      <c r="N1318" s="16" t="str">
        <f>SUBSTITUTE(IFERROR(VLOOKUP($A1318,'Raw - F'!$B:$X,8,FALSE),""),0,"")</f>
        <v/>
      </c>
      <c r="O1318" s="16" t="str">
        <f>SUBSTITUTE(IFERROR(VLOOKUP($A1318,'Raw - F'!$B:$AA,25,FALSE),""),0,"")</f>
        <v/>
      </c>
      <c r="P1318" s="16" t="str">
        <f>SUBSTITUTE(IFERROR(VLOOKUP($A1318,'Raw - F'!$B:$AA,21,FALSE),""),0,"")</f>
        <v/>
      </c>
    </row>
    <row r="1319" spans="1:16" x14ac:dyDescent="0.35">
      <c r="A1319">
        <v>1310</v>
      </c>
      <c r="B1319" s="9">
        <f>IFERROR(VLOOKUP($A1319,'Raw - F'!$B:$R,2,FALSE),"")</f>
        <v>44372</v>
      </c>
      <c r="C1319" s="2" t="str">
        <f>IFERROR(VLOOKUP($A1319,'Raw - F'!$B:$R,3,FALSE),"")</f>
        <v>CHESTER</v>
      </c>
      <c r="D1319" s="2" t="str">
        <f>IFERROR(VLOOKUP($A1319,'Raw - F'!$B:$R,6,FALSE),"")</f>
        <v>Hcap</v>
      </c>
      <c r="E1319" s="2" t="str">
        <f>SUBSTITUTE(IFERROR(VLOOKUP($A1319,'Raw - F'!$B:$O,9,FALSE),""),"0","")</f>
        <v>3yo</v>
      </c>
      <c r="F1319" s="2" t="str">
        <f>SUBSTITUTE(IFERROR(VLOOKUP($A1319,'Raw - F'!$B:$O,7,FALSE),""),"0","")</f>
        <v>Open</v>
      </c>
      <c r="G1319" s="2">
        <f>IFERROR(IF(VLOOKUP($A1319,'Raw - F'!$B:$O,11,FALSE)&gt;1,VLOOKUP($A1319,'Raw - F'!$B:$O,11,FALSE),IF(VLOOKUP($A1319,'Raw - F'!$B:$M,12,FALSE)&lt;&gt;"",VLOOKUP($A1319,'Raw - F'!$B:$M,12,FALSE),"")),"")</f>
        <v>4</v>
      </c>
      <c r="H1319" s="4" t="str">
        <f>IFERROR(VLOOKUP($A1319,'Raw - F'!$B:$O,13,FALSE),"")</f>
        <v>61-80</v>
      </c>
      <c r="I1319" s="2" t="str">
        <f>IFERROR(VLOOKUP($A1319,'Raw - F'!$B:$O,10,FALSE),"")</f>
        <v>A</v>
      </c>
      <c r="J1319" s="2" t="str">
        <f>IFERROR(VLOOKUP($A1319,'Raw - F'!$B:$P,15,FALSE),"")</f>
        <v>1m</v>
      </c>
      <c r="K1319" s="16" t="str">
        <f>SUBSTITUTE(IFERROR(VLOOKUP($A1319,'Raw - F'!$B:$X,23,FALSE),""),0,"")</f>
        <v xml:space="preserve"> </v>
      </c>
      <c r="L1319" s="22" t="str">
        <f>IF(VLOOKUP($A1319,'Raw - F'!$B:$AA,24,FALSE)="","",VLOOKUP($A1319,'Raw - F'!$B:$AA,24,FALSE))</f>
        <v/>
      </c>
      <c r="M1319" s="16" t="str">
        <f>SUBSTITUTE(IFERROR(VLOOKUP($A1319,'Raw - F'!$B:$X,22,FALSE),""),0,"")</f>
        <v xml:space="preserve"> </v>
      </c>
      <c r="N1319" s="16" t="str">
        <f>SUBSTITUTE(IFERROR(VLOOKUP($A1319,'Raw - F'!$B:$X,8,FALSE),""),0,"")</f>
        <v/>
      </c>
      <c r="O1319" s="16" t="str">
        <f>SUBSTITUTE(IFERROR(VLOOKUP($A1319,'Raw - F'!$B:$AA,25,FALSE),""),0,"")</f>
        <v/>
      </c>
      <c r="P1319" s="16" t="str">
        <f>SUBSTITUTE(IFERROR(VLOOKUP($A1319,'Raw - F'!$B:$AA,21,FALSE),""),0,"")</f>
        <v>Lady</v>
      </c>
    </row>
    <row r="1320" spans="1:16" x14ac:dyDescent="0.35">
      <c r="A1320">
        <v>1311</v>
      </c>
      <c r="B1320" s="9">
        <f>IFERROR(VLOOKUP($A1320,'Raw - F'!$B:$R,2,FALSE),"")</f>
        <v>44372</v>
      </c>
      <c r="C1320" s="2" t="str">
        <f>IFERROR(VLOOKUP($A1320,'Raw - F'!$B:$R,3,FALSE),"")</f>
        <v>CHESTER</v>
      </c>
      <c r="D1320" s="2" t="str">
        <f>IFERROR(VLOOKUP($A1320,'Raw - F'!$B:$R,6,FALSE),"")</f>
        <v>WFA</v>
      </c>
      <c r="E1320" s="2" t="str">
        <f>SUBSTITUTE(IFERROR(VLOOKUP($A1320,'Raw - F'!$B:$O,9,FALSE),""),"0","")</f>
        <v>4yo+</v>
      </c>
      <c r="F1320" s="2" t="str">
        <f>SUBSTITUTE(IFERROR(VLOOKUP($A1320,'Raw - F'!$B:$O,7,FALSE),""),"0","")</f>
        <v>Open</v>
      </c>
      <c r="G1320" s="2">
        <f>IFERROR(IF(VLOOKUP($A1320,'Raw - F'!$B:$O,11,FALSE)&gt;1,VLOOKUP($A1320,'Raw - F'!$B:$O,11,FALSE),IF(VLOOKUP($A1320,'Raw - F'!$B:$M,12,FALSE)&lt;&gt;"",VLOOKUP($A1320,'Raw - F'!$B:$M,12,FALSE),"")),"")</f>
        <v>4</v>
      </c>
      <c r="H1320" s="4" t="str">
        <f>IFERROR(VLOOKUP($A1320,'Raw - F'!$B:$O,13,FALSE),"")</f>
        <v>Open</v>
      </c>
      <c r="I1320" s="2" t="str">
        <f>IFERROR(VLOOKUP($A1320,'Raw - F'!$B:$O,10,FALSE),"")</f>
        <v>A</v>
      </c>
      <c r="J1320" s="2" t="str">
        <f>IFERROR(VLOOKUP($A1320,'Raw - F'!$B:$P,15,FALSE),"")</f>
        <v>1m</v>
      </c>
      <c r="K1320" s="16" t="str">
        <f>SUBSTITUTE(IFERROR(VLOOKUP($A1320,'Raw - F'!$B:$X,23,FALSE),""),0,"")</f>
        <v xml:space="preserve"> </v>
      </c>
      <c r="L1320" s="22" t="str">
        <f>IF(VLOOKUP($A1320,'Raw - F'!$B:$AA,24,FALSE)="","",VLOOKUP($A1320,'Raw - F'!$B:$AA,24,FALSE))</f>
        <v/>
      </c>
      <c r="M1320" s="16" t="str">
        <f>SUBSTITUTE(IFERROR(VLOOKUP($A1320,'Raw - F'!$B:$X,22,FALSE),""),0,"")</f>
        <v>Claimer</v>
      </c>
      <c r="N1320" s="16" t="str">
        <f>SUBSTITUTE(IFERROR(VLOOKUP($A1320,'Raw - F'!$B:$X,8,FALSE),""),0,"")</f>
        <v/>
      </c>
      <c r="O1320" s="16" t="str">
        <f>SUBSTITUTE(IFERROR(VLOOKUP($A1320,'Raw - F'!$B:$AA,25,FALSE),""),0,"")</f>
        <v/>
      </c>
      <c r="P1320" s="16" t="str">
        <f>SUBSTITUTE(IFERROR(VLOOKUP($A1320,'Raw - F'!$B:$AA,21,FALSE),""),0,"")</f>
        <v/>
      </c>
    </row>
    <row r="1321" spans="1:16" x14ac:dyDescent="0.35">
      <c r="A1321">
        <v>1312</v>
      </c>
      <c r="B1321" s="9">
        <f>IFERROR(VLOOKUP($A1321,'Raw - F'!$B:$R,2,FALSE),"")</f>
        <v>44372</v>
      </c>
      <c r="C1321" s="2" t="str">
        <f>IFERROR(VLOOKUP($A1321,'Raw - F'!$B:$R,3,FALSE),"")</f>
        <v>CHESTER</v>
      </c>
      <c r="D1321" s="2" t="str">
        <f>IFERROR(VLOOKUP($A1321,'Raw - F'!$B:$R,6,FALSE),"")</f>
        <v>WFA</v>
      </c>
      <c r="E1321" s="2" t="str">
        <f>SUBSTITUTE(IFERROR(VLOOKUP($A1321,'Raw - F'!$B:$O,9,FALSE),""),"0","")</f>
        <v>2yo</v>
      </c>
      <c r="F1321" s="2" t="str">
        <f>SUBSTITUTE(IFERROR(VLOOKUP($A1321,'Raw - F'!$B:$O,7,FALSE),""),"0","")</f>
        <v>Mdn</v>
      </c>
      <c r="G1321" s="2">
        <f>IFERROR(IF(VLOOKUP($A1321,'Raw - F'!$B:$O,11,FALSE)&gt;1,VLOOKUP($A1321,'Raw - F'!$B:$O,11,FALSE),IF(VLOOKUP($A1321,'Raw - F'!$B:$M,12,FALSE)&lt;&gt;"",VLOOKUP($A1321,'Raw - F'!$B:$M,12,FALSE),"")),"")</f>
        <v>4</v>
      </c>
      <c r="H1321" s="4" t="str">
        <f>IFERROR(VLOOKUP($A1321,'Raw - F'!$B:$O,13,FALSE),"")</f>
        <v>Open</v>
      </c>
      <c r="I1321" s="2" t="str">
        <f>IFERROR(VLOOKUP($A1321,'Raw - F'!$B:$O,10,FALSE),"")</f>
        <v>A</v>
      </c>
      <c r="J1321" s="2" t="str">
        <f>IFERROR(VLOOKUP($A1321,'Raw - F'!$B:$P,15,FALSE),"")</f>
        <v>7f</v>
      </c>
      <c r="K1321" s="16" t="str">
        <f>SUBSTITUTE(IFERROR(VLOOKUP($A1321,'Raw - F'!$B:$X,23,FALSE),""),0,"")</f>
        <v>Rest.</v>
      </c>
      <c r="L1321" s="22" t="str">
        <f>IF(VLOOKUP($A1321,'Raw - F'!$B:$AA,24,FALSE)="","",VLOOKUP($A1321,'Raw - F'!$B:$AA,24,FALSE))</f>
        <v>C</v>
      </c>
      <c r="M1321" s="16" t="str">
        <f>SUBSTITUTE(IFERROR(VLOOKUP($A1321,'Raw - F'!$B:$X,22,FALSE),""),0,"")</f>
        <v xml:space="preserve"> </v>
      </c>
      <c r="N1321" s="16" t="str">
        <f>SUBSTITUTE(IFERROR(VLOOKUP($A1321,'Raw - F'!$B:$X,8,FALSE),""),0,"")</f>
        <v/>
      </c>
      <c r="O1321" s="16" t="str">
        <f>SUBSTITUTE(IFERROR(VLOOKUP($A1321,'Raw - F'!$B:$AA,25,FALSE),""),0,"")</f>
        <v>EBF</v>
      </c>
      <c r="P1321" s="16" t="str">
        <f>SUBSTITUTE(IFERROR(VLOOKUP($A1321,'Raw - F'!$B:$AA,21,FALSE),""),0,"")</f>
        <v/>
      </c>
    </row>
    <row r="1322" spans="1:16" x14ac:dyDescent="0.35">
      <c r="A1322">
        <v>1313</v>
      </c>
      <c r="B1322" s="9">
        <f>IFERROR(VLOOKUP($A1322,'Raw - F'!$B:$R,2,FALSE),"")</f>
        <v>44372</v>
      </c>
      <c r="C1322" s="2" t="str">
        <f>IFERROR(VLOOKUP($A1322,'Raw - F'!$B:$R,3,FALSE),"")</f>
        <v>CHESTER</v>
      </c>
      <c r="D1322" s="2" t="str">
        <f>IFERROR(VLOOKUP($A1322,'Raw - F'!$B:$R,6,FALSE),"")</f>
        <v>Hcap</v>
      </c>
      <c r="E1322" s="2" t="str">
        <f>SUBSTITUTE(IFERROR(VLOOKUP($A1322,'Raw - F'!$B:$O,9,FALSE),""),"0","")</f>
        <v>3yo+</v>
      </c>
      <c r="F1322" s="2" t="str">
        <f>SUBSTITUTE(IFERROR(VLOOKUP($A1322,'Raw - F'!$B:$O,7,FALSE),""),"0","")</f>
        <v>Open</v>
      </c>
      <c r="G1322" s="2">
        <f>IFERROR(IF(VLOOKUP($A1322,'Raw - F'!$B:$O,11,FALSE)&gt;1,VLOOKUP($A1322,'Raw - F'!$B:$O,11,FALSE),IF(VLOOKUP($A1322,'Raw - F'!$B:$M,12,FALSE)&lt;&gt;"",VLOOKUP($A1322,'Raw - F'!$B:$M,12,FALSE),"")),"")</f>
        <v>4</v>
      </c>
      <c r="H1322" s="4" t="str">
        <f>IFERROR(VLOOKUP($A1322,'Raw - F'!$B:$O,13,FALSE),"")</f>
        <v>61-80</v>
      </c>
      <c r="I1322" s="2" t="str">
        <f>IFERROR(VLOOKUP($A1322,'Raw - F'!$B:$O,10,FALSE),"")</f>
        <v>A</v>
      </c>
      <c r="J1322" s="2" t="str">
        <f>IFERROR(VLOOKUP($A1322,'Raw - F'!$B:$P,15,FALSE),"")</f>
        <v>7f</v>
      </c>
      <c r="K1322" s="16" t="str">
        <f>SUBSTITUTE(IFERROR(VLOOKUP($A1322,'Raw - F'!$B:$X,23,FALSE),""),0,"")</f>
        <v xml:space="preserve"> </v>
      </c>
      <c r="L1322" s="22" t="str">
        <f>IF(VLOOKUP($A1322,'Raw - F'!$B:$AA,24,FALSE)="","",VLOOKUP($A1322,'Raw - F'!$B:$AA,24,FALSE))</f>
        <v/>
      </c>
      <c r="M1322" s="16" t="str">
        <f>SUBSTITUTE(IFERROR(VLOOKUP($A1322,'Raw - F'!$B:$X,22,FALSE),""),0,"")</f>
        <v xml:space="preserve"> </v>
      </c>
      <c r="N1322" s="16" t="str">
        <f>SUBSTITUTE(IFERROR(VLOOKUP($A1322,'Raw - F'!$B:$X,8,FALSE),""),0,"")</f>
        <v/>
      </c>
      <c r="O1322" s="16" t="str">
        <f>SUBSTITUTE(IFERROR(VLOOKUP($A1322,'Raw - F'!$B:$AA,25,FALSE),""),0,"")</f>
        <v/>
      </c>
      <c r="P1322" s="16" t="str">
        <f>SUBSTITUTE(IFERROR(VLOOKUP($A1322,'Raw - F'!$B:$AA,21,FALSE),""),0,"")</f>
        <v/>
      </c>
    </row>
    <row r="1323" spans="1:16" x14ac:dyDescent="0.35">
      <c r="A1323">
        <v>1314</v>
      </c>
      <c r="B1323" s="9">
        <f>IFERROR(VLOOKUP($A1323,'Raw - F'!$B:$R,2,FALSE),"")</f>
        <v>44372</v>
      </c>
      <c r="C1323" s="2" t="str">
        <f>IFERROR(VLOOKUP($A1323,'Raw - F'!$B:$R,3,FALSE),"")</f>
        <v>DONCASTER</v>
      </c>
      <c r="D1323" s="2" t="str">
        <f>IFERROR(VLOOKUP($A1323,'Raw - F'!$B:$R,6,FALSE),"")</f>
        <v>Hcap</v>
      </c>
      <c r="E1323" s="2" t="str">
        <f>SUBSTITUTE(IFERROR(VLOOKUP($A1323,'Raw - F'!$B:$O,9,FALSE),""),"0","")</f>
        <v>3yo</v>
      </c>
      <c r="F1323" s="2" t="str">
        <f>SUBSTITUTE(IFERROR(VLOOKUP($A1323,'Raw - F'!$B:$O,7,FALSE),""),"0","")</f>
        <v>Open</v>
      </c>
      <c r="G1323" s="2">
        <f>IFERROR(IF(VLOOKUP($A1323,'Raw - F'!$B:$O,11,FALSE)&gt;1,VLOOKUP($A1323,'Raw - F'!$B:$O,11,FALSE),IF(VLOOKUP($A1323,'Raw - F'!$B:$M,12,FALSE)&lt;&gt;"",VLOOKUP($A1323,'Raw - F'!$B:$M,12,FALSE),"")),"")</f>
        <v>3</v>
      </c>
      <c r="H1323" s="4" t="str">
        <f>IFERROR(VLOOKUP($A1323,'Raw - F'!$B:$O,13,FALSE),"")</f>
        <v>76-95</v>
      </c>
      <c r="I1323" s="2" t="str">
        <f>IFERROR(VLOOKUP($A1323,'Raw - F'!$B:$O,10,FALSE),"")</f>
        <v>A</v>
      </c>
      <c r="J1323" s="2" t="str">
        <f>IFERROR(VLOOKUP($A1323,'Raw - F'!$B:$P,15,FALSE),"")</f>
        <v>1m</v>
      </c>
      <c r="K1323" s="16" t="str">
        <f>SUBSTITUTE(IFERROR(VLOOKUP($A1323,'Raw - F'!$B:$X,23,FALSE),""),0,"")</f>
        <v xml:space="preserve"> </v>
      </c>
      <c r="L1323" s="22" t="str">
        <f>IF(VLOOKUP($A1323,'Raw - F'!$B:$AA,24,FALSE)="","",VLOOKUP($A1323,'Raw - F'!$B:$AA,24,FALSE))</f>
        <v/>
      </c>
      <c r="M1323" s="16" t="str">
        <f>SUBSTITUTE(IFERROR(VLOOKUP($A1323,'Raw - F'!$B:$X,22,FALSE),""),0,"")</f>
        <v xml:space="preserve"> </v>
      </c>
      <c r="N1323" s="16" t="str">
        <f>SUBSTITUTE(IFERROR(VLOOKUP($A1323,'Raw - F'!$B:$X,8,FALSE),""),0,"")</f>
        <v/>
      </c>
      <c r="O1323" s="16" t="str">
        <f>SUBSTITUTE(IFERROR(VLOOKUP($A1323,'Raw - F'!$B:$AA,25,FALSE),""),0,"")</f>
        <v/>
      </c>
      <c r="P1323" s="16" t="str">
        <f>SUBSTITUTE(IFERROR(VLOOKUP($A1323,'Raw - F'!$B:$AA,21,FALSE),""),0,"")</f>
        <v/>
      </c>
    </row>
    <row r="1324" spans="1:16" x14ac:dyDescent="0.35">
      <c r="A1324">
        <v>1315</v>
      </c>
      <c r="B1324" s="9">
        <f>IFERROR(VLOOKUP($A1324,'Raw - F'!$B:$R,2,FALSE),"")</f>
        <v>44372</v>
      </c>
      <c r="C1324" s="2" t="str">
        <f>IFERROR(VLOOKUP($A1324,'Raw - F'!$B:$R,3,FALSE),"")</f>
        <v>DONCASTER</v>
      </c>
      <c r="D1324" s="2" t="str">
        <f>IFERROR(VLOOKUP($A1324,'Raw - F'!$B:$R,6,FALSE),"")</f>
        <v>Hcap</v>
      </c>
      <c r="E1324" s="2" t="str">
        <f>SUBSTITUTE(IFERROR(VLOOKUP($A1324,'Raw - F'!$B:$O,9,FALSE),""),"0","")</f>
        <v>3yo</v>
      </c>
      <c r="F1324" s="2" t="str">
        <f>SUBSTITUTE(IFERROR(VLOOKUP($A1324,'Raw - F'!$B:$O,7,FALSE),""),"0","")</f>
        <v>Open</v>
      </c>
      <c r="G1324" s="2">
        <f>IFERROR(IF(VLOOKUP($A1324,'Raw - F'!$B:$O,11,FALSE)&gt;1,VLOOKUP($A1324,'Raw - F'!$B:$O,11,FALSE),IF(VLOOKUP($A1324,'Raw - F'!$B:$M,12,FALSE)&lt;&gt;"",VLOOKUP($A1324,'Raw - F'!$B:$M,12,FALSE),"")),"")</f>
        <v>4</v>
      </c>
      <c r="H1324" s="4" t="str">
        <f>IFERROR(VLOOKUP($A1324,'Raw - F'!$B:$O,13,FALSE),"")</f>
        <v>66-85</v>
      </c>
      <c r="I1324" s="2" t="str">
        <f>IFERROR(VLOOKUP($A1324,'Raw - F'!$B:$O,10,FALSE),"")</f>
        <v>A</v>
      </c>
      <c r="J1324" s="2" t="str">
        <f>IFERROR(VLOOKUP($A1324,'Raw - F'!$B:$P,15,FALSE),"")</f>
        <v>2m+</v>
      </c>
      <c r="K1324" s="16" t="str">
        <f>SUBSTITUTE(IFERROR(VLOOKUP($A1324,'Raw - F'!$B:$X,23,FALSE),""),0,"")</f>
        <v xml:space="preserve"> </v>
      </c>
      <c r="L1324" s="22" t="str">
        <f>IF(VLOOKUP($A1324,'Raw - F'!$B:$AA,24,FALSE)="","",VLOOKUP($A1324,'Raw - F'!$B:$AA,24,FALSE))</f>
        <v/>
      </c>
      <c r="M1324" s="16" t="str">
        <f>SUBSTITUTE(IFERROR(VLOOKUP($A1324,'Raw - F'!$B:$X,22,FALSE),""),0,"")</f>
        <v xml:space="preserve"> </v>
      </c>
      <c r="N1324" s="16" t="str">
        <f>SUBSTITUTE(IFERROR(VLOOKUP($A1324,'Raw - F'!$B:$X,8,FALSE),""),0,"")</f>
        <v/>
      </c>
      <c r="O1324" s="16" t="str">
        <f>SUBSTITUTE(IFERROR(VLOOKUP($A1324,'Raw - F'!$B:$AA,25,FALSE),""),0,"")</f>
        <v/>
      </c>
      <c r="P1324" s="16" t="str">
        <f>SUBSTITUTE(IFERROR(VLOOKUP($A1324,'Raw - F'!$B:$AA,21,FALSE),""),0,"")</f>
        <v/>
      </c>
    </row>
    <row r="1325" spans="1:16" x14ac:dyDescent="0.35">
      <c r="A1325">
        <v>1316</v>
      </c>
      <c r="B1325" s="9">
        <f>IFERROR(VLOOKUP($A1325,'Raw - F'!$B:$R,2,FALSE),"")</f>
        <v>44372</v>
      </c>
      <c r="C1325" s="2" t="str">
        <f>IFERROR(VLOOKUP($A1325,'Raw - F'!$B:$R,3,FALSE),"")</f>
        <v>DONCASTER</v>
      </c>
      <c r="D1325" s="2" t="str">
        <f>IFERROR(VLOOKUP($A1325,'Raw - F'!$B:$R,6,FALSE),"")</f>
        <v>WFA</v>
      </c>
      <c r="E1325" s="2" t="str">
        <f>SUBSTITUTE(IFERROR(VLOOKUP($A1325,'Raw - F'!$B:$O,9,FALSE),""),"0","")</f>
        <v>2yo</v>
      </c>
      <c r="F1325" s="2" t="str">
        <f>SUBSTITUTE(IFERROR(VLOOKUP($A1325,'Raw - F'!$B:$O,7,FALSE),""),"0","")</f>
        <v>Nov</v>
      </c>
      <c r="G1325" s="2">
        <f>IFERROR(IF(VLOOKUP($A1325,'Raw - F'!$B:$O,11,FALSE)&gt;1,VLOOKUP($A1325,'Raw - F'!$B:$O,11,FALSE),IF(VLOOKUP($A1325,'Raw - F'!$B:$M,12,FALSE)&lt;&gt;"",VLOOKUP($A1325,'Raw - F'!$B:$M,12,FALSE),"")),"")</f>
        <v>4</v>
      </c>
      <c r="H1325" s="4" t="str">
        <f>IFERROR(VLOOKUP($A1325,'Raw - F'!$B:$O,13,FALSE),"")</f>
        <v>Open</v>
      </c>
      <c r="I1325" s="2" t="str">
        <f>IFERROR(VLOOKUP($A1325,'Raw - F'!$B:$O,10,FALSE),"")</f>
        <v>A</v>
      </c>
      <c r="J1325" s="2" t="str">
        <f>IFERROR(VLOOKUP($A1325,'Raw - F'!$B:$P,15,FALSE),"")</f>
        <v>7f</v>
      </c>
      <c r="K1325" s="16" t="str">
        <f>SUBSTITUTE(IFERROR(VLOOKUP($A1325,'Raw - F'!$B:$X,23,FALSE),""),0,"")</f>
        <v xml:space="preserve"> </v>
      </c>
      <c r="L1325" s="22" t="str">
        <f>IF(VLOOKUP($A1325,'Raw - F'!$B:$AA,24,FALSE)="","",VLOOKUP($A1325,'Raw - F'!$B:$AA,24,FALSE))</f>
        <v/>
      </c>
      <c r="M1325" s="16" t="str">
        <f>SUBSTITUTE(IFERROR(VLOOKUP($A1325,'Raw - F'!$B:$X,22,FALSE),""),0,"")</f>
        <v xml:space="preserve"> </v>
      </c>
      <c r="N1325" s="16" t="str">
        <f>SUBSTITUTE(IFERROR(VLOOKUP($A1325,'Raw - F'!$B:$X,8,FALSE),""),0,"")</f>
        <v/>
      </c>
      <c r="O1325" s="16" t="str">
        <f>SUBSTITUTE(IFERROR(VLOOKUP($A1325,'Raw - F'!$B:$AA,25,FALSE),""),0,"")</f>
        <v>EBF</v>
      </c>
      <c r="P1325" s="16" t="str">
        <f>SUBSTITUTE(IFERROR(VLOOKUP($A1325,'Raw - F'!$B:$AA,21,FALSE),""),0,"")</f>
        <v/>
      </c>
    </row>
    <row r="1326" spans="1:16" x14ac:dyDescent="0.35">
      <c r="A1326">
        <v>1317</v>
      </c>
      <c r="B1326" s="9">
        <f>IFERROR(VLOOKUP($A1326,'Raw - F'!$B:$R,2,FALSE),"")</f>
        <v>44372</v>
      </c>
      <c r="C1326" s="2" t="str">
        <f>IFERROR(VLOOKUP($A1326,'Raw - F'!$B:$R,3,FALSE),"")</f>
        <v>DONCASTER</v>
      </c>
      <c r="D1326" s="2" t="str">
        <f>IFERROR(VLOOKUP($A1326,'Raw - F'!$B:$R,6,FALSE),"")</f>
        <v>WFA</v>
      </c>
      <c r="E1326" s="2" t="str">
        <f>SUBSTITUTE(IFERROR(VLOOKUP($A1326,'Raw - F'!$B:$O,9,FALSE),""),"0","")</f>
        <v>3yo+</v>
      </c>
      <c r="F1326" s="2" t="str">
        <f>SUBSTITUTE(IFERROR(VLOOKUP($A1326,'Raw - F'!$B:$O,7,FALSE),""),"0","")</f>
        <v>Nov</v>
      </c>
      <c r="G1326" s="2">
        <f>IFERROR(IF(VLOOKUP($A1326,'Raw - F'!$B:$O,11,FALSE)&gt;1,VLOOKUP($A1326,'Raw - F'!$B:$O,11,FALSE),IF(VLOOKUP($A1326,'Raw - F'!$B:$M,12,FALSE)&lt;&gt;"",VLOOKUP($A1326,'Raw - F'!$B:$M,12,FALSE),"")),"")</f>
        <v>5</v>
      </c>
      <c r="H1326" s="4" t="str">
        <f>IFERROR(VLOOKUP($A1326,'Raw - F'!$B:$O,13,FALSE),"")</f>
        <v>Open</v>
      </c>
      <c r="I1326" s="2" t="str">
        <f>IFERROR(VLOOKUP($A1326,'Raw - F'!$B:$O,10,FALSE),"")</f>
        <v>F</v>
      </c>
      <c r="J1326" s="2" t="str">
        <f>IFERROR(VLOOKUP($A1326,'Raw - F'!$B:$P,15,FALSE),"")</f>
        <v>1m 2f</v>
      </c>
      <c r="K1326" s="16" t="str">
        <f>SUBSTITUTE(IFERROR(VLOOKUP($A1326,'Raw - F'!$B:$X,23,FALSE),""),0,"")</f>
        <v xml:space="preserve"> </v>
      </c>
      <c r="L1326" s="22" t="str">
        <f>IF(VLOOKUP($A1326,'Raw - F'!$B:$AA,24,FALSE)="","",VLOOKUP($A1326,'Raw - F'!$B:$AA,24,FALSE))</f>
        <v/>
      </c>
      <c r="M1326" s="16" t="str">
        <f>SUBSTITUTE(IFERROR(VLOOKUP($A1326,'Raw - F'!$B:$X,22,FALSE),""),0,"")</f>
        <v xml:space="preserve"> </v>
      </c>
      <c r="N1326" s="16" t="str">
        <f>SUBSTITUTE(IFERROR(VLOOKUP($A1326,'Raw - F'!$B:$X,8,FALSE),""),0,"")</f>
        <v/>
      </c>
      <c r="O1326" s="16" t="str">
        <f>SUBSTITUTE(IFERROR(VLOOKUP($A1326,'Raw - F'!$B:$AA,25,FALSE),""),0,"")</f>
        <v/>
      </c>
      <c r="P1326" s="16" t="str">
        <f>SUBSTITUTE(IFERROR(VLOOKUP($A1326,'Raw - F'!$B:$AA,21,FALSE),""),0,"")</f>
        <v/>
      </c>
    </row>
    <row r="1327" spans="1:16" x14ac:dyDescent="0.35">
      <c r="A1327">
        <v>1318</v>
      </c>
      <c r="B1327" s="9">
        <f>IFERROR(VLOOKUP($A1327,'Raw - F'!$B:$R,2,FALSE),"")</f>
        <v>44372</v>
      </c>
      <c r="C1327" s="2" t="str">
        <f>IFERROR(VLOOKUP($A1327,'Raw - F'!$B:$R,3,FALSE),"")</f>
        <v>DONCASTER</v>
      </c>
      <c r="D1327" s="2" t="str">
        <f>IFERROR(VLOOKUP($A1327,'Raw - F'!$B:$R,6,FALSE),"")</f>
        <v>Hcap</v>
      </c>
      <c r="E1327" s="2" t="str">
        <f>SUBSTITUTE(IFERROR(VLOOKUP($A1327,'Raw - F'!$B:$O,9,FALSE),""),"0","")</f>
        <v>3yo+</v>
      </c>
      <c r="F1327" s="2" t="str">
        <f>SUBSTITUTE(IFERROR(VLOOKUP($A1327,'Raw - F'!$B:$O,7,FALSE),""),"0","")</f>
        <v>Open</v>
      </c>
      <c r="G1327" s="2">
        <f>IFERROR(IF(VLOOKUP($A1327,'Raw - F'!$B:$O,11,FALSE)&gt;1,VLOOKUP($A1327,'Raw - F'!$B:$O,11,FALSE),IF(VLOOKUP($A1327,'Raw - F'!$B:$M,12,FALSE)&lt;&gt;"",VLOOKUP($A1327,'Raw - F'!$B:$M,12,FALSE),"")),"")</f>
        <v>5</v>
      </c>
      <c r="H1327" s="4" t="str">
        <f>IFERROR(VLOOKUP($A1327,'Raw - F'!$B:$O,13,FALSE),"")</f>
        <v>56-75</v>
      </c>
      <c r="I1327" s="2" t="str">
        <f>IFERROR(VLOOKUP($A1327,'Raw - F'!$B:$O,10,FALSE),"")</f>
        <v>A</v>
      </c>
      <c r="J1327" s="2" t="str">
        <f>IFERROR(VLOOKUP($A1327,'Raw - F'!$B:$P,15,FALSE),"")</f>
        <v>1m</v>
      </c>
      <c r="K1327" s="16" t="str">
        <f>SUBSTITUTE(IFERROR(VLOOKUP($A1327,'Raw - F'!$B:$X,23,FALSE),""),0,"")</f>
        <v xml:space="preserve"> </v>
      </c>
      <c r="L1327" s="22" t="str">
        <f>IF(VLOOKUP($A1327,'Raw - F'!$B:$AA,24,FALSE)="","",VLOOKUP($A1327,'Raw - F'!$B:$AA,24,FALSE))</f>
        <v/>
      </c>
      <c r="M1327" s="16" t="str">
        <f>SUBSTITUTE(IFERROR(VLOOKUP($A1327,'Raw - F'!$B:$X,22,FALSE),""),0,"")</f>
        <v xml:space="preserve"> </v>
      </c>
      <c r="N1327" s="16" t="str">
        <f>SUBSTITUTE(IFERROR(VLOOKUP($A1327,'Raw - F'!$B:$X,8,FALSE),""),0,"")</f>
        <v/>
      </c>
      <c r="O1327" s="16" t="str">
        <f>SUBSTITUTE(IFERROR(VLOOKUP($A1327,'Raw - F'!$B:$AA,25,FALSE),""),0,"")</f>
        <v/>
      </c>
      <c r="P1327" s="16" t="str">
        <f>SUBSTITUTE(IFERROR(VLOOKUP($A1327,'Raw - F'!$B:$AA,21,FALSE),""),0,"")</f>
        <v/>
      </c>
    </row>
    <row r="1328" spans="1:16" x14ac:dyDescent="0.35">
      <c r="A1328">
        <v>1319</v>
      </c>
      <c r="B1328" s="9">
        <f>IFERROR(VLOOKUP($A1328,'Raw - F'!$B:$R,2,FALSE),"")</f>
        <v>44372</v>
      </c>
      <c r="C1328" s="2" t="str">
        <f>IFERROR(VLOOKUP($A1328,'Raw - F'!$B:$R,3,FALSE),"")</f>
        <v>DONCASTER</v>
      </c>
      <c r="D1328" s="2" t="str">
        <f>IFERROR(VLOOKUP($A1328,'Raw - F'!$B:$R,6,FALSE),"")</f>
        <v>Hcap</v>
      </c>
      <c r="E1328" s="2" t="str">
        <f>SUBSTITUTE(IFERROR(VLOOKUP($A1328,'Raw - F'!$B:$O,9,FALSE),""),"0","")</f>
        <v>4yo+</v>
      </c>
      <c r="F1328" s="2" t="str">
        <f>SUBSTITUTE(IFERROR(VLOOKUP($A1328,'Raw - F'!$B:$O,7,FALSE),""),"0","")</f>
        <v>Open</v>
      </c>
      <c r="G1328" s="2">
        <f>IFERROR(IF(VLOOKUP($A1328,'Raw - F'!$B:$O,11,FALSE)&gt;1,VLOOKUP($A1328,'Raw - F'!$B:$O,11,FALSE),IF(VLOOKUP($A1328,'Raw - F'!$B:$M,12,FALSE)&lt;&gt;"",VLOOKUP($A1328,'Raw - F'!$B:$M,12,FALSE),"")),"")</f>
        <v>5</v>
      </c>
      <c r="H1328" s="4" t="str">
        <f>IFERROR(VLOOKUP($A1328,'Raw - F'!$B:$O,13,FALSE),"")</f>
        <v>56-75</v>
      </c>
      <c r="I1328" s="2" t="str">
        <f>IFERROR(VLOOKUP($A1328,'Raw - F'!$B:$O,10,FALSE),"")</f>
        <v>A</v>
      </c>
      <c r="J1328" s="2" t="str">
        <f>IFERROR(VLOOKUP($A1328,'Raw - F'!$B:$P,15,FALSE),"")</f>
        <v>6f</v>
      </c>
      <c r="K1328" s="16" t="str">
        <f>SUBSTITUTE(IFERROR(VLOOKUP($A1328,'Raw - F'!$B:$X,23,FALSE),""),0,"")</f>
        <v xml:space="preserve"> </v>
      </c>
      <c r="L1328" s="22" t="str">
        <f>IF(VLOOKUP($A1328,'Raw - F'!$B:$AA,24,FALSE)="","",VLOOKUP($A1328,'Raw - F'!$B:$AA,24,FALSE))</f>
        <v/>
      </c>
      <c r="M1328" s="16" t="str">
        <f>SUBSTITUTE(IFERROR(VLOOKUP($A1328,'Raw - F'!$B:$X,22,FALSE),""),0,"")</f>
        <v xml:space="preserve"> </v>
      </c>
      <c r="N1328" s="16" t="str">
        <f>SUBSTITUTE(IFERROR(VLOOKUP($A1328,'Raw - F'!$B:$X,8,FALSE),""),0,"")</f>
        <v/>
      </c>
      <c r="O1328" s="16" t="str">
        <f>SUBSTITUTE(IFERROR(VLOOKUP($A1328,'Raw - F'!$B:$AA,25,FALSE),""),0,"")</f>
        <v/>
      </c>
      <c r="P1328" s="16" t="str">
        <f>SUBSTITUTE(IFERROR(VLOOKUP($A1328,'Raw - F'!$B:$AA,21,FALSE),""),0,"")</f>
        <v/>
      </c>
    </row>
    <row r="1329" spans="1:16" x14ac:dyDescent="0.35">
      <c r="A1329">
        <v>1320</v>
      </c>
      <c r="B1329" s="9">
        <f>IFERROR(VLOOKUP($A1329,'Raw - F'!$B:$R,2,FALSE),"")</f>
        <v>44372</v>
      </c>
      <c r="C1329" s="2" t="str">
        <f>IFERROR(VLOOKUP($A1329,'Raw - F'!$B:$R,3,FALSE),"")</f>
        <v>DONCASTER</v>
      </c>
      <c r="D1329" s="2" t="str">
        <f>IFERROR(VLOOKUP($A1329,'Raw - F'!$B:$R,6,FALSE),"")</f>
        <v>Hcap</v>
      </c>
      <c r="E1329" s="2" t="str">
        <f>SUBSTITUTE(IFERROR(VLOOKUP($A1329,'Raw - F'!$B:$O,9,FALSE),""),"0","")</f>
        <v>3yo</v>
      </c>
      <c r="F1329" s="2" t="str">
        <f>SUBSTITUTE(IFERROR(VLOOKUP($A1329,'Raw - F'!$B:$O,7,FALSE),""),"0","")</f>
        <v>Open</v>
      </c>
      <c r="G1329" s="2">
        <f>IFERROR(IF(VLOOKUP($A1329,'Raw - F'!$B:$O,11,FALSE)&gt;1,VLOOKUP($A1329,'Raw - F'!$B:$O,11,FALSE),IF(VLOOKUP($A1329,'Raw - F'!$B:$M,12,FALSE)&lt;&gt;"",VLOOKUP($A1329,'Raw - F'!$B:$M,12,FALSE),"")),"")</f>
        <v>6</v>
      </c>
      <c r="H1329" s="4" t="str">
        <f>IFERROR(VLOOKUP($A1329,'Raw - F'!$B:$O,13,FALSE),"")</f>
        <v>46-60</v>
      </c>
      <c r="I1329" s="2" t="str">
        <f>IFERROR(VLOOKUP($A1329,'Raw - F'!$B:$O,10,FALSE),"")</f>
        <v>A</v>
      </c>
      <c r="J1329" s="2" t="str">
        <f>IFERROR(VLOOKUP($A1329,'Raw - F'!$B:$P,15,FALSE),"")</f>
        <v>6f</v>
      </c>
      <c r="K1329" s="16" t="str">
        <f>SUBSTITUTE(IFERROR(VLOOKUP($A1329,'Raw - F'!$B:$X,23,FALSE),""),0,"")</f>
        <v xml:space="preserve"> </v>
      </c>
      <c r="L1329" s="22" t="str">
        <f>IF(VLOOKUP($A1329,'Raw - F'!$B:$AA,24,FALSE)="","",VLOOKUP($A1329,'Raw - F'!$B:$AA,24,FALSE))</f>
        <v/>
      </c>
      <c r="M1329" s="16" t="str">
        <f>SUBSTITUTE(IFERROR(VLOOKUP($A1329,'Raw - F'!$B:$X,22,FALSE),""),0,"")</f>
        <v xml:space="preserve"> </v>
      </c>
      <c r="N1329" s="16" t="str">
        <f>SUBSTITUTE(IFERROR(VLOOKUP($A1329,'Raw - F'!$B:$X,8,FALSE),""),0,"")</f>
        <v/>
      </c>
      <c r="O1329" s="16" t="str">
        <f>SUBSTITUTE(IFERROR(VLOOKUP($A1329,'Raw - F'!$B:$AA,25,FALSE),""),0,"")</f>
        <v/>
      </c>
      <c r="P1329" s="16" t="str">
        <f>SUBSTITUTE(IFERROR(VLOOKUP($A1329,'Raw - F'!$B:$AA,21,FALSE),""),0,"")</f>
        <v/>
      </c>
    </row>
    <row r="1330" spans="1:16" x14ac:dyDescent="0.35">
      <c r="A1330">
        <v>1321</v>
      </c>
      <c r="B1330" s="9">
        <f>IFERROR(VLOOKUP($A1330,'Raw - F'!$B:$R,2,FALSE),"")</f>
        <v>44372</v>
      </c>
      <c r="C1330" s="2" t="str">
        <f>IFERROR(VLOOKUP($A1330,'Raw - F'!$B:$R,3,FALSE),"")</f>
        <v>NEWCASTLE</v>
      </c>
      <c r="D1330" s="2" t="str">
        <f>IFERROR(VLOOKUP($A1330,'Raw - F'!$B:$R,6,FALSE),"")</f>
        <v>WFA</v>
      </c>
      <c r="E1330" s="2" t="str">
        <f>SUBSTITUTE(IFERROR(VLOOKUP($A1330,'Raw - F'!$B:$O,9,FALSE),""),"0","")</f>
        <v>3yo+</v>
      </c>
      <c r="F1330" s="2" t="str">
        <f>SUBSTITUTE(IFERROR(VLOOKUP($A1330,'Raw - F'!$B:$O,7,FALSE),""),"0","")</f>
        <v>Open</v>
      </c>
      <c r="G1330" s="2" t="str">
        <f>IFERROR(IF(VLOOKUP($A1330,'Raw - F'!$B:$O,11,FALSE)&gt;1,VLOOKUP($A1330,'Raw - F'!$B:$O,11,FALSE),IF(VLOOKUP($A1330,'Raw - F'!$B:$M,12,FALSE)&lt;&gt;"",VLOOKUP($A1330,'Raw - F'!$B:$M,12,FALSE),"")),"")</f>
        <v>1(G3)</v>
      </c>
      <c r="H1330" s="4" t="str">
        <f>IFERROR(VLOOKUP($A1330,'Raw - F'!$B:$O,13,FALSE),"")</f>
        <v>Open</v>
      </c>
      <c r="I1330" s="2" t="str">
        <f>IFERROR(VLOOKUP($A1330,'Raw - F'!$B:$O,10,FALSE),"")</f>
        <v>F</v>
      </c>
      <c r="J1330" s="2" t="str">
        <f>IFERROR(VLOOKUP($A1330,'Raw - F'!$B:$P,15,FALSE),"")</f>
        <v>1m 2f</v>
      </c>
      <c r="K1330" s="16" t="str">
        <f>SUBSTITUTE(IFERROR(VLOOKUP($A1330,'Raw - F'!$B:$X,23,FALSE),""),0,"")</f>
        <v xml:space="preserve"> </v>
      </c>
      <c r="L1330" s="22" t="str">
        <f>IF(VLOOKUP($A1330,'Raw - F'!$B:$AA,24,FALSE)="","",VLOOKUP($A1330,'Raw - F'!$B:$AA,24,FALSE))</f>
        <v/>
      </c>
      <c r="M1330" s="16" t="str">
        <f>SUBSTITUTE(IFERROR(VLOOKUP($A1330,'Raw - F'!$B:$X,22,FALSE),""),0,"")</f>
        <v xml:space="preserve"> </v>
      </c>
      <c r="N1330" s="16" t="str">
        <f>SUBSTITUTE(IFERROR(VLOOKUP($A1330,'Raw - F'!$B:$X,8,FALSE),""),0,"")</f>
        <v/>
      </c>
      <c r="O1330" s="16" t="str">
        <f>SUBSTITUTE(IFERROR(VLOOKUP($A1330,'Raw - F'!$B:$AA,25,FALSE),""),0,"")</f>
        <v/>
      </c>
      <c r="P1330" s="16" t="str">
        <f>SUBSTITUTE(IFERROR(VLOOKUP($A1330,'Raw - F'!$B:$AA,21,FALSE),""),0,"")</f>
        <v/>
      </c>
    </row>
    <row r="1331" spans="1:16" x14ac:dyDescent="0.35">
      <c r="A1331">
        <v>1322</v>
      </c>
      <c r="B1331" s="9">
        <f>IFERROR(VLOOKUP($A1331,'Raw - F'!$B:$R,2,FALSE),"")</f>
        <v>44372</v>
      </c>
      <c r="C1331" s="2" t="str">
        <f>IFERROR(VLOOKUP($A1331,'Raw - F'!$B:$R,3,FALSE),"")</f>
        <v>NEWCASTLE</v>
      </c>
      <c r="D1331" s="2" t="str">
        <f>IFERROR(VLOOKUP($A1331,'Raw - F'!$B:$R,6,FALSE),"")</f>
        <v>Hcap</v>
      </c>
      <c r="E1331" s="2" t="str">
        <f>SUBSTITUTE(IFERROR(VLOOKUP($A1331,'Raw - F'!$B:$O,9,FALSE),""),"0","")</f>
        <v>3yo+</v>
      </c>
      <c r="F1331" s="2" t="str">
        <f>SUBSTITUTE(IFERROR(VLOOKUP($A1331,'Raw - F'!$B:$O,7,FALSE),""),"0","")</f>
        <v>Open</v>
      </c>
      <c r="G1331" s="2">
        <f>IFERROR(IF(VLOOKUP($A1331,'Raw - F'!$B:$O,11,FALSE)&gt;1,VLOOKUP($A1331,'Raw - F'!$B:$O,11,FALSE),IF(VLOOKUP($A1331,'Raw - F'!$B:$M,12,FALSE)&lt;&gt;"",VLOOKUP($A1331,'Raw - F'!$B:$M,12,FALSE),"")),"")</f>
        <v>2</v>
      </c>
      <c r="H1331" s="4" t="str">
        <f>IFERROR(VLOOKUP($A1331,'Raw - F'!$B:$O,13,FALSE),"")</f>
        <v>86-105</v>
      </c>
      <c r="I1331" s="2" t="str">
        <f>IFERROR(VLOOKUP($A1331,'Raw - F'!$B:$O,10,FALSE),"")</f>
        <v>A</v>
      </c>
      <c r="J1331" s="2" t="str">
        <f>IFERROR(VLOOKUP($A1331,'Raw - F'!$B:$P,15,FALSE),"")</f>
        <v>5f</v>
      </c>
      <c r="K1331" s="16" t="str">
        <f>SUBSTITUTE(IFERROR(VLOOKUP($A1331,'Raw - F'!$B:$X,23,FALSE),""),0,"")</f>
        <v xml:space="preserve"> </v>
      </c>
      <c r="L1331" s="22" t="str">
        <f>IF(VLOOKUP($A1331,'Raw - F'!$B:$AA,24,FALSE)="","",VLOOKUP($A1331,'Raw - F'!$B:$AA,24,FALSE))</f>
        <v/>
      </c>
      <c r="M1331" s="16" t="str">
        <f>SUBSTITUTE(IFERROR(VLOOKUP($A1331,'Raw - F'!$B:$X,22,FALSE),""),0,"")</f>
        <v xml:space="preserve"> </v>
      </c>
      <c r="N1331" s="16" t="str">
        <f>SUBSTITUTE(IFERROR(VLOOKUP($A1331,'Raw - F'!$B:$X,8,FALSE),""),0,"")</f>
        <v/>
      </c>
      <c r="O1331" s="16" t="str">
        <f>SUBSTITUTE(IFERROR(VLOOKUP($A1331,'Raw - F'!$B:$AA,25,FALSE),""),0,"")</f>
        <v/>
      </c>
      <c r="P1331" s="16" t="str">
        <f>SUBSTITUTE(IFERROR(VLOOKUP($A1331,'Raw - F'!$B:$AA,21,FALSE),""),0,"")</f>
        <v/>
      </c>
    </row>
    <row r="1332" spans="1:16" x14ac:dyDescent="0.35">
      <c r="A1332">
        <v>1323</v>
      </c>
      <c r="B1332" s="9">
        <f>IFERROR(VLOOKUP($A1332,'Raw - F'!$B:$R,2,FALSE),"")</f>
        <v>44372</v>
      </c>
      <c r="C1332" s="2" t="str">
        <f>IFERROR(VLOOKUP($A1332,'Raw - F'!$B:$R,3,FALSE),"")</f>
        <v>NEWCASTLE</v>
      </c>
      <c r="D1332" s="2" t="str">
        <f>IFERROR(VLOOKUP($A1332,'Raw - F'!$B:$R,6,FALSE),"")</f>
        <v>Hcap</v>
      </c>
      <c r="E1332" s="2" t="str">
        <f>SUBSTITUTE(IFERROR(VLOOKUP($A1332,'Raw - F'!$B:$O,9,FALSE),""),"0","")</f>
        <v>3yo+</v>
      </c>
      <c r="F1332" s="2" t="str">
        <f>SUBSTITUTE(IFERROR(VLOOKUP($A1332,'Raw - F'!$B:$O,7,FALSE),""),"0","")</f>
        <v>Open</v>
      </c>
      <c r="G1332" s="2">
        <f>IFERROR(IF(VLOOKUP($A1332,'Raw - F'!$B:$O,11,FALSE)&gt;1,VLOOKUP($A1332,'Raw - F'!$B:$O,11,FALSE),IF(VLOOKUP($A1332,'Raw - F'!$B:$M,12,FALSE)&lt;&gt;"",VLOOKUP($A1332,'Raw - F'!$B:$M,12,FALSE),"")),"")</f>
        <v>4</v>
      </c>
      <c r="H1332" s="4" t="str">
        <f>IFERROR(VLOOKUP($A1332,'Raw - F'!$B:$O,13,FALSE),"")</f>
        <v>61-80</v>
      </c>
      <c r="I1332" s="2" t="str">
        <f>IFERROR(VLOOKUP($A1332,'Raw - F'!$B:$O,10,FALSE),"")</f>
        <v>A</v>
      </c>
      <c r="J1332" s="2" t="str">
        <f>IFERROR(VLOOKUP($A1332,'Raw - F'!$B:$P,15,FALSE),"")</f>
        <v>1m</v>
      </c>
      <c r="K1332" s="16" t="str">
        <f>SUBSTITUTE(IFERROR(VLOOKUP($A1332,'Raw - F'!$B:$X,23,FALSE),""),0,"")</f>
        <v xml:space="preserve"> </v>
      </c>
      <c r="L1332" s="22" t="str">
        <f>IF(VLOOKUP($A1332,'Raw - F'!$B:$AA,24,FALSE)="","",VLOOKUP($A1332,'Raw - F'!$B:$AA,24,FALSE))</f>
        <v/>
      </c>
      <c r="M1332" s="16" t="str">
        <f>SUBSTITUTE(IFERROR(VLOOKUP($A1332,'Raw - F'!$B:$X,22,FALSE),""),0,"")</f>
        <v xml:space="preserve"> </v>
      </c>
      <c r="N1332" s="16" t="str">
        <f>SUBSTITUTE(IFERROR(VLOOKUP($A1332,'Raw - F'!$B:$X,8,FALSE),""),0,"")</f>
        <v/>
      </c>
      <c r="O1332" s="16" t="str">
        <f>SUBSTITUTE(IFERROR(VLOOKUP($A1332,'Raw - F'!$B:$AA,25,FALSE),""),0,"")</f>
        <v/>
      </c>
      <c r="P1332" s="16" t="str">
        <f>SUBSTITUTE(IFERROR(VLOOKUP($A1332,'Raw - F'!$B:$AA,21,FALSE),""),0,"")</f>
        <v/>
      </c>
    </row>
    <row r="1333" spans="1:16" x14ac:dyDescent="0.35">
      <c r="A1333">
        <v>1324</v>
      </c>
      <c r="B1333" s="9">
        <f>IFERROR(VLOOKUP($A1333,'Raw - F'!$B:$R,2,FALSE),"")</f>
        <v>44372</v>
      </c>
      <c r="C1333" s="2" t="str">
        <f>IFERROR(VLOOKUP($A1333,'Raw - F'!$B:$R,3,FALSE),"")</f>
        <v>NEWCASTLE</v>
      </c>
      <c r="D1333" s="2" t="str">
        <f>IFERROR(VLOOKUP($A1333,'Raw - F'!$B:$R,6,FALSE),"")</f>
        <v>Hcap</v>
      </c>
      <c r="E1333" s="2" t="str">
        <f>SUBSTITUTE(IFERROR(VLOOKUP($A1333,'Raw - F'!$B:$O,9,FALSE),""),"0","")</f>
        <v>3yo+</v>
      </c>
      <c r="F1333" s="2" t="str">
        <f>SUBSTITUTE(IFERROR(VLOOKUP($A1333,'Raw - F'!$B:$O,7,FALSE),""),"0","")</f>
        <v>Open</v>
      </c>
      <c r="G1333" s="2">
        <f>IFERROR(IF(VLOOKUP($A1333,'Raw - F'!$B:$O,11,FALSE)&gt;1,VLOOKUP($A1333,'Raw - F'!$B:$O,11,FALSE),IF(VLOOKUP($A1333,'Raw - F'!$B:$M,12,FALSE)&lt;&gt;"",VLOOKUP($A1333,'Raw - F'!$B:$M,12,FALSE),"")),"")</f>
        <v>6</v>
      </c>
      <c r="H1333" s="4" t="str">
        <f>IFERROR(VLOOKUP($A1333,'Raw - F'!$B:$O,13,FALSE),"")</f>
        <v>46-60</v>
      </c>
      <c r="I1333" s="2" t="str">
        <f>IFERROR(VLOOKUP($A1333,'Raw - F'!$B:$O,10,FALSE),"")</f>
        <v>A</v>
      </c>
      <c r="J1333" s="2" t="str">
        <f>IFERROR(VLOOKUP($A1333,'Raw - F'!$B:$P,15,FALSE),"")</f>
        <v>7f</v>
      </c>
      <c r="K1333" s="16" t="str">
        <f>SUBSTITUTE(IFERROR(VLOOKUP($A1333,'Raw - F'!$B:$X,23,FALSE),""),0,"")</f>
        <v xml:space="preserve"> </v>
      </c>
      <c r="L1333" s="22" t="str">
        <f>IF(VLOOKUP($A1333,'Raw - F'!$B:$AA,24,FALSE)="","",VLOOKUP($A1333,'Raw - F'!$B:$AA,24,FALSE))</f>
        <v/>
      </c>
      <c r="M1333" s="16" t="str">
        <f>SUBSTITUTE(IFERROR(VLOOKUP($A1333,'Raw - F'!$B:$X,22,FALSE),""),0,"")</f>
        <v xml:space="preserve"> </v>
      </c>
      <c r="N1333" s="16" t="str">
        <f>SUBSTITUTE(IFERROR(VLOOKUP($A1333,'Raw - F'!$B:$X,8,FALSE),""),0,"")</f>
        <v/>
      </c>
      <c r="O1333" s="16" t="str">
        <f>SUBSTITUTE(IFERROR(VLOOKUP($A1333,'Raw - F'!$B:$AA,25,FALSE),""),0,"")</f>
        <v/>
      </c>
      <c r="P1333" s="16" t="str">
        <f>SUBSTITUTE(IFERROR(VLOOKUP($A1333,'Raw - F'!$B:$AA,21,FALSE),""),0,"")</f>
        <v/>
      </c>
    </row>
    <row r="1334" spans="1:16" x14ac:dyDescent="0.35">
      <c r="A1334">
        <v>1325</v>
      </c>
      <c r="B1334" s="9">
        <f>IFERROR(VLOOKUP($A1334,'Raw - F'!$B:$R,2,FALSE),"")</f>
        <v>44372</v>
      </c>
      <c r="C1334" s="2" t="str">
        <f>IFERROR(VLOOKUP($A1334,'Raw - F'!$B:$R,3,FALSE),"")</f>
        <v>NEWCASTLE</v>
      </c>
      <c r="D1334" s="2" t="str">
        <f>IFERROR(VLOOKUP($A1334,'Raw - F'!$B:$R,6,FALSE),"")</f>
        <v>Hcap</v>
      </c>
      <c r="E1334" s="2" t="str">
        <f>SUBSTITUTE(IFERROR(VLOOKUP($A1334,'Raw - F'!$B:$O,9,FALSE),""),"0","")</f>
        <v>4yo+</v>
      </c>
      <c r="F1334" s="2" t="str">
        <f>SUBSTITUTE(IFERROR(VLOOKUP($A1334,'Raw - F'!$B:$O,7,FALSE),""),"0","")</f>
        <v>Open</v>
      </c>
      <c r="G1334" s="2">
        <f>IFERROR(IF(VLOOKUP($A1334,'Raw - F'!$B:$O,11,FALSE)&gt;1,VLOOKUP($A1334,'Raw - F'!$B:$O,11,FALSE),IF(VLOOKUP($A1334,'Raw - F'!$B:$M,12,FALSE)&lt;&gt;"",VLOOKUP($A1334,'Raw - F'!$B:$M,12,FALSE),"")),"")</f>
        <v>6</v>
      </c>
      <c r="H1334" s="4" t="str">
        <f>IFERROR(VLOOKUP($A1334,'Raw - F'!$B:$O,13,FALSE),"")</f>
        <v>46-65</v>
      </c>
      <c r="I1334" s="2" t="str">
        <f>IFERROR(VLOOKUP($A1334,'Raw - F'!$B:$O,10,FALSE),"")</f>
        <v>A</v>
      </c>
      <c r="J1334" s="2" t="str">
        <f>IFERROR(VLOOKUP($A1334,'Raw - F'!$B:$P,15,FALSE),"")</f>
        <v>1m 2f</v>
      </c>
      <c r="K1334" s="16" t="str">
        <f>SUBSTITUTE(IFERROR(VLOOKUP($A1334,'Raw - F'!$B:$X,23,FALSE),""),0,"")</f>
        <v xml:space="preserve"> </v>
      </c>
      <c r="L1334" s="22" t="str">
        <f>IF(VLOOKUP($A1334,'Raw - F'!$B:$AA,24,FALSE)="","",VLOOKUP($A1334,'Raw - F'!$B:$AA,24,FALSE))</f>
        <v/>
      </c>
      <c r="M1334" s="16" t="str">
        <f>SUBSTITUTE(IFERROR(VLOOKUP($A1334,'Raw - F'!$B:$X,22,FALSE),""),0,"")</f>
        <v xml:space="preserve"> </v>
      </c>
      <c r="N1334" s="16" t="str">
        <f>SUBSTITUTE(IFERROR(VLOOKUP($A1334,'Raw - F'!$B:$X,8,FALSE),""),0,"")</f>
        <v/>
      </c>
      <c r="O1334" s="16" t="str">
        <f>SUBSTITUTE(IFERROR(VLOOKUP($A1334,'Raw - F'!$B:$AA,25,FALSE),""),0,"")</f>
        <v/>
      </c>
      <c r="P1334" s="16" t="str">
        <f>SUBSTITUTE(IFERROR(VLOOKUP($A1334,'Raw - F'!$B:$AA,21,FALSE),""),0,"")</f>
        <v/>
      </c>
    </row>
    <row r="1335" spans="1:16" x14ac:dyDescent="0.35">
      <c r="A1335">
        <v>1326</v>
      </c>
      <c r="B1335" s="9">
        <f>IFERROR(VLOOKUP($A1335,'Raw - F'!$B:$R,2,FALSE),"")</f>
        <v>44372</v>
      </c>
      <c r="C1335" s="2" t="str">
        <f>IFERROR(VLOOKUP($A1335,'Raw - F'!$B:$R,3,FALSE),"")</f>
        <v>NEWCASTLE</v>
      </c>
      <c r="D1335" s="2" t="str">
        <f>IFERROR(VLOOKUP($A1335,'Raw - F'!$B:$R,6,FALSE),"")</f>
        <v>Hcap</v>
      </c>
      <c r="E1335" s="2" t="str">
        <f>SUBSTITUTE(IFERROR(VLOOKUP($A1335,'Raw - F'!$B:$O,9,FALSE),""),"0","")</f>
        <v>3yo+</v>
      </c>
      <c r="F1335" s="2" t="str">
        <f>SUBSTITUTE(IFERROR(VLOOKUP($A1335,'Raw - F'!$B:$O,7,FALSE),""),"0","")</f>
        <v>Open</v>
      </c>
      <c r="G1335" s="2">
        <f>IFERROR(IF(VLOOKUP($A1335,'Raw - F'!$B:$O,11,FALSE)&gt;1,VLOOKUP($A1335,'Raw - F'!$B:$O,11,FALSE),IF(VLOOKUP($A1335,'Raw - F'!$B:$M,12,FALSE)&lt;&gt;"",VLOOKUP($A1335,'Raw - F'!$B:$M,12,FALSE),"")),"")</f>
        <v>5</v>
      </c>
      <c r="H1335" s="4" t="str">
        <f>IFERROR(VLOOKUP($A1335,'Raw - F'!$B:$O,13,FALSE),"")</f>
        <v>56-75</v>
      </c>
      <c r="I1335" s="2" t="str">
        <f>IFERROR(VLOOKUP($A1335,'Raw - F'!$B:$O,10,FALSE),"")</f>
        <v>A</v>
      </c>
      <c r="J1335" s="2" t="str">
        <f>IFERROR(VLOOKUP($A1335,'Raw - F'!$B:$P,15,FALSE),"")</f>
        <v>5f</v>
      </c>
      <c r="K1335" s="16" t="str">
        <f>SUBSTITUTE(IFERROR(VLOOKUP($A1335,'Raw - F'!$B:$X,23,FALSE),""),0,"")</f>
        <v xml:space="preserve"> </v>
      </c>
      <c r="L1335" s="22" t="str">
        <f>IF(VLOOKUP($A1335,'Raw - F'!$B:$AA,24,FALSE)="","",VLOOKUP($A1335,'Raw - F'!$B:$AA,24,FALSE))</f>
        <v/>
      </c>
      <c r="M1335" s="16" t="str">
        <f>SUBSTITUTE(IFERROR(VLOOKUP($A1335,'Raw - F'!$B:$X,22,FALSE),""),0,"")</f>
        <v xml:space="preserve"> </v>
      </c>
      <c r="N1335" s="16" t="str">
        <f>SUBSTITUTE(IFERROR(VLOOKUP($A1335,'Raw - F'!$B:$X,8,FALSE),""),0,"")</f>
        <v/>
      </c>
      <c r="O1335" s="16" t="str">
        <f>SUBSTITUTE(IFERROR(VLOOKUP($A1335,'Raw - F'!$B:$AA,25,FALSE),""),0,"")</f>
        <v/>
      </c>
      <c r="P1335" s="16" t="str">
        <f>SUBSTITUTE(IFERROR(VLOOKUP($A1335,'Raw - F'!$B:$AA,21,FALSE),""),0,"")</f>
        <v/>
      </c>
    </row>
    <row r="1336" spans="1:16" x14ac:dyDescent="0.35">
      <c r="A1336">
        <v>1327</v>
      </c>
      <c r="B1336" s="9">
        <f>IFERROR(VLOOKUP($A1336,'Raw - F'!$B:$R,2,FALSE),"")</f>
        <v>44372</v>
      </c>
      <c r="C1336" s="2" t="str">
        <f>IFERROR(VLOOKUP($A1336,'Raw - F'!$B:$R,3,FALSE),"")</f>
        <v>NEWCASTLE</v>
      </c>
      <c r="D1336" s="2" t="str">
        <f>IFERROR(VLOOKUP($A1336,'Raw - F'!$B:$R,6,FALSE),"")</f>
        <v>WFA</v>
      </c>
      <c r="E1336" s="2" t="str">
        <f>SUBSTITUTE(IFERROR(VLOOKUP($A1336,'Raw - F'!$B:$O,9,FALSE),""),"0","")</f>
        <v>3yo+</v>
      </c>
      <c r="F1336" s="2" t="str">
        <f>SUBSTITUTE(IFERROR(VLOOKUP($A1336,'Raw - F'!$B:$O,7,FALSE),""),"0","")</f>
        <v>Nov</v>
      </c>
      <c r="G1336" s="2">
        <f>IFERROR(IF(VLOOKUP($A1336,'Raw - F'!$B:$O,11,FALSE)&gt;1,VLOOKUP($A1336,'Raw - F'!$B:$O,11,FALSE),IF(VLOOKUP($A1336,'Raw - F'!$B:$M,12,FALSE)&lt;&gt;"",VLOOKUP($A1336,'Raw - F'!$B:$M,12,FALSE),"")),"")</f>
        <v>5</v>
      </c>
      <c r="H1336" s="4" t="str">
        <f>IFERROR(VLOOKUP($A1336,'Raw - F'!$B:$O,13,FALSE),"")</f>
        <v>Open</v>
      </c>
      <c r="I1336" s="2" t="str">
        <f>IFERROR(VLOOKUP($A1336,'Raw - F'!$B:$O,10,FALSE),"")</f>
        <v>A</v>
      </c>
      <c r="J1336" s="2" t="str">
        <f>IFERROR(VLOOKUP($A1336,'Raw - F'!$B:$P,15,FALSE),"")</f>
        <v>7f</v>
      </c>
      <c r="K1336" s="16" t="str">
        <f>SUBSTITUTE(IFERROR(VLOOKUP($A1336,'Raw - F'!$B:$X,23,FALSE),""),0,"")</f>
        <v xml:space="preserve"> </v>
      </c>
      <c r="L1336" s="22" t="str">
        <f>IF(VLOOKUP($A1336,'Raw - F'!$B:$AA,24,FALSE)="","",VLOOKUP($A1336,'Raw - F'!$B:$AA,24,FALSE))</f>
        <v/>
      </c>
      <c r="M1336" s="16" t="str">
        <f>SUBSTITUTE(IFERROR(VLOOKUP($A1336,'Raw - F'!$B:$X,22,FALSE),""),0,"")</f>
        <v xml:space="preserve"> </v>
      </c>
      <c r="N1336" s="16" t="str">
        <f>SUBSTITUTE(IFERROR(VLOOKUP($A1336,'Raw - F'!$B:$X,8,FALSE),""),0,"")</f>
        <v/>
      </c>
      <c r="O1336" s="16" t="str">
        <f>SUBSTITUTE(IFERROR(VLOOKUP($A1336,'Raw - F'!$B:$AA,25,FALSE),""),0,"")</f>
        <v/>
      </c>
      <c r="P1336" s="16" t="str">
        <f>SUBSTITUTE(IFERROR(VLOOKUP($A1336,'Raw - F'!$B:$AA,21,FALSE),""),0,"")</f>
        <v/>
      </c>
    </row>
    <row r="1337" spans="1:16" x14ac:dyDescent="0.35">
      <c r="A1337">
        <v>1328</v>
      </c>
      <c r="B1337" s="9">
        <f>IFERROR(VLOOKUP($A1337,'Raw - F'!$B:$R,2,FALSE),"")</f>
        <v>44372</v>
      </c>
      <c r="C1337" s="2" t="str">
        <f>IFERROR(VLOOKUP($A1337,'Raw - F'!$B:$R,3,FALSE),"")</f>
        <v>NEWMARKET</v>
      </c>
      <c r="D1337" s="2" t="str">
        <f>IFERROR(VLOOKUP($A1337,'Raw - F'!$B:$R,6,FALSE),"")</f>
        <v>Hcap</v>
      </c>
      <c r="E1337" s="2" t="str">
        <f>SUBSTITUTE(IFERROR(VLOOKUP($A1337,'Raw - F'!$B:$O,9,FALSE),""),"0","")</f>
        <v>3yo+</v>
      </c>
      <c r="F1337" s="2" t="str">
        <f>SUBSTITUTE(IFERROR(VLOOKUP($A1337,'Raw - F'!$B:$O,7,FALSE),""),"0","")</f>
        <v>Open</v>
      </c>
      <c r="G1337" s="2">
        <f>IFERROR(IF(VLOOKUP($A1337,'Raw - F'!$B:$O,11,FALSE)&gt;1,VLOOKUP($A1337,'Raw - F'!$B:$O,11,FALSE),IF(VLOOKUP($A1337,'Raw - F'!$B:$M,12,FALSE)&lt;&gt;"",VLOOKUP($A1337,'Raw - F'!$B:$M,12,FALSE),"")),"")</f>
        <v>2</v>
      </c>
      <c r="H1337" s="4" t="str">
        <f>IFERROR(VLOOKUP($A1337,'Raw - F'!$B:$O,13,FALSE),"")</f>
        <v>81-100</v>
      </c>
      <c r="I1337" s="2" t="str">
        <f>IFERROR(VLOOKUP($A1337,'Raw - F'!$B:$O,10,FALSE),"")</f>
        <v>A</v>
      </c>
      <c r="J1337" s="2" t="str">
        <f>IFERROR(VLOOKUP($A1337,'Raw - F'!$B:$P,15,FALSE),"")</f>
        <v>1m 2f</v>
      </c>
      <c r="K1337" s="16" t="str">
        <f>SUBSTITUTE(IFERROR(VLOOKUP($A1337,'Raw - F'!$B:$X,23,FALSE),""),0,"")</f>
        <v xml:space="preserve"> </v>
      </c>
      <c r="L1337" s="22" t="str">
        <f>IF(VLOOKUP($A1337,'Raw - F'!$B:$AA,24,FALSE)="","",VLOOKUP($A1337,'Raw - F'!$B:$AA,24,FALSE))</f>
        <v/>
      </c>
      <c r="M1337" s="16" t="str">
        <f>SUBSTITUTE(IFERROR(VLOOKUP($A1337,'Raw - F'!$B:$X,22,FALSE),""),0,"")</f>
        <v xml:space="preserve"> </v>
      </c>
      <c r="N1337" s="16" t="str">
        <f>SUBSTITUTE(IFERROR(VLOOKUP($A1337,'Raw - F'!$B:$X,8,FALSE),""),0,"")</f>
        <v/>
      </c>
      <c r="O1337" s="16" t="str">
        <f>SUBSTITUTE(IFERROR(VLOOKUP($A1337,'Raw - F'!$B:$AA,25,FALSE),""),0,"")</f>
        <v/>
      </c>
      <c r="P1337" s="16" t="str">
        <f>SUBSTITUTE(IFERROR(VLOOKUP($A1337,'Raw - F'!$B:$AA,21,FALSE),""),0,"")</f>
        <v/>
      </c>
    </row>
    <row r="1338" spans="1:16" x14ac:dyDescent="0.35">
      <c r="A1338">
        <v>1329</v>
      </c>
      <c r="B1338" s="9">
        <f>IFERROR(VLOOKUP($A1338,'Raw - F'!$B:$R,2,FALSE),"")</f>
        <v>44372</v>
      </c>
      <c r="C1338" s="2" t="str">
        <f>IFERROR(VLOOKUP($A1338,'Raw - F'!$B:$R,3,FALSE),"")</f>
        <v>NEWMARKET</v>
      </c>
      <c r="D1338" s="2" t="str">
        <f>IFERROR(VLOOKUP($A1338,'Raw - F'!$B:$R,6,FALSE),"")</f>
        <v>Hcap</v>
      </c>
      <c r="E1338" s="2" t="str">
        <f>SUBSTITUTE(IFERROR(VLOOKUP($A1338,'Raw - F'!$B:$O,9,FALSE),""),"0","")</f>
        <v>3yo</v>
      </c>
      <c r="F1338" s="2" t="str">
        <f>SUBSTITUTE(IFERROR(VLOOKUP($A1338,'Raw - F'!$B:$O,7,FALSE),""),"0","")</f>
        <v>Open</v>
      </c>
      <c r="G1338" s="2">
        <f>IFERROR(IF(VLOOKUP($A1338,'Raw - F'!$B:$O,11,FALSE)&gt;1,VLOOKUP($A1338,'Raw - F'!$B:$O,11,FALSE),IF(VLOOKUP($A1338,'Raw - F'!$B:$M,12,FALSE)&lt;&gt;"",VLOOKUP($A1338,'Raw - F'!$B:$M,12,FALSE),"")),"")</f>
        <v>4</v>
      </c>
      <c r="H1338" s="4" t="str">
        <f>IFERROR(VLOOKUP($A1338,'Raw - F'!$B:$O,13,FALSE),"")</f>
        <v>56-75</v>
      </c>
      <c r="I1338" s="2" t="str">
        <f>IFERROR(VLOOKUP($A1338,'Raw - F'!$B:$O,10,FALSE),"")</f>
        <v>F</v>
      </c>
      <c r="J1338" s="2" t="str">
        <f>IFERROR(VLOOKUP($A1338,'Raw - F'!$B:$P,15,FALSE),"")</f>
        <v>1m 2f</v>
      </c>
      <c r="K1338" s="16" t="str">
        <f>SUBSTITUTE(IFERROR(VLOOKUP($A1338,'Raw - F'!$B:$X,23,FALSE),""),0,"")</f>
        <v xml:space="preserve"> </v>
      </c>
      <c r="L1338" s="22" t="str">
        <f>IF(VLOOKUP($A1338,'Raw - F'!$B:$AA,24,FALSE)="","",VLOOKUP($A1338,'Raw - F'!$B:$AA,24,FALSE))</f>
        <v/>
      </c>
      <c r="M1338" s="16" t="str">
        <f>SUBSTITUTE(IFERROR(VLOOKUP($A1338,'Raw - F'!$B:$X,22,FALSE),""),0,"")</f>
        <v xml:space="preserve"> </v>
      </c>
      <c r="N1338" s="16" t="str">
        <f>SUBSTITUTE(IFERROR(VLOOKUP($A1338,'Raw - F'!$B:$X,8,FALSE),""),0,"")</f>
        <v/>
      </c>
      <c r="O1338" s="16" t="str">
        <f>SUBSTITUTE(IFERROR(VLOOKUP($A1338,'Raw - F'!$B:$AA,25,FALSE),""),0,"")</f>
        <v/>
      </c>
      <c r="P1338" s="16" t="str">
        <f>SUBSTITUTE(IFERROR(VLOOKUP($A1338,'Raw - F'!$B:$AA,21,FALSE),""),0,"")</f>
        <v/>
      </c>
    </row>
    <row r="1339" spans="1:16" x14ac:dyDescent="0.35">
      <c r="A1339">
        <v>1330</v>
      </c>
      <c r="B1339" s="9">
        <f>IFERROR(VLOOKUP($A1339,'Raw - F'!$B:$R,2,FALSE),"")</f>
        <v>44372</v>
      </c>
      <c r="C1339" s="2" t="str">
        <f>IFERROR(VLOOKUP($A1339,'Raw - F'!$B:$R,3,FALSE),"")</f>
        <v>NEWMARKET</v>
      </c>
      <c r="D1339" s="2" t="str">
        <f>IFERROR(VLOOKUP($A1339,'Raw - F'!$B:$R,6,FALSE),"")</f>
        <v>Hcap</v>
      </c>
      <c r="E1339" s="2" t="str">
        <f>SUBSTITUTE(IFERROR(VLOOKUP($A1339,'Raw - F'!$B:$O,9,FALSE),""),"0","")</f>
        <v>3yo+</v>
      </c>
      <c r="F1339" s="2" t="str">
        <f>SUBSTITUTE(IFERROR(VLOOKUP($A1339,'Raw - F'!$B:$O,7,FALSE),""),"0","")</f>
        <v>Open</v>
      </c>
      <c r="G1339" s="2">
        <f>IFERROR(IF(VLOOKUP($A1339,'Raw - F'!$B:$O,11,FALSE)&gt;1,VLOOKUP($A1339,'Raw - F'!$B:$O,11,FALSE),IF(VLOOKUP($A1339,'Raw - F'!$B:$M,12,FALSE)&lt;&gt;"",VLOOKUP($A1339,'Raw - F'!$B:$M,12,FALSE),"")),"")</f>
        <v>3</v>
      </c>
      <c r="H1339" s="4" t="str">
        <f>IFERROR(VLOOKUP($A1339,'Raw - F'!$B:$O,13,FALSE),"")</f>
        <v>71-90</v>
      </c>
      <c r="I1339" s="2" t="str">
        <f>IFERROR(VLOOKUP($A1339,'Raw - F'!$B:$O,10,FALSE),"")</f>
        <v>F</v>
      </c>
      <c r="J1339" s="2" t="str">
        <f>IFERROR(VLOOKUP($A1339,'Raw - F'!$B:$P,15,FALSE),"")</f>
        <v>6f</v>
      </c>
      <c r="K1339" s="16" t="str">
        <f>SUBSTITUTE(IFERROR(VLOOKUP($A1339,'Raw - F'!$B:$X,23,FALSE),""),0,"")</f>
        <v xml:space="preserve"> </v>
      </c>
      <c r="L1339" s="22" t="str">
        <f>IF(VLOOKUP($A1339,'Raw - F'!$B:$AA,24,FALSE)="","",VLOOKUP($A1339,'Raw - F'!$B:$AA,24,FALSE))</f>
        <v/>
      </c>
      <c r="M1339" s="16" t="str">
        <f>SUBSTITUTE(IFERROR(VLOOKUP($A1339,'Raw - F'!$B:$X,22,FALSE),""),0,"")</f>
        <v xml:space="preserve"> </v>
      </c>
      <c r="N1339" s="16" t="str">
        <f>SUBSTITUTE(IFERROR(VLOOKUP($A1339,'Raw - F'!$B:$X,8,FALSE),""),0,"")</f>
        <v/>
      </c>
      <c r="O1339" s="16" t="str">
        <f>SUBSTITUTE(IFERROR(VLOOKUP($A1339,'Raw - F'!$B:$AA,25,FALSE),""),0,"")</f>
        <v/>
      </c>
      <c r="P1339" s="16" t="str">
        <f>SUBSTITUTE(IFERROR(VLOOKUP($A1339,'Raw - F'!$B:$AA,21,FALSE),""),0,"")</f>
        <v/>
      </c>
    </row>
    <row r="1340" spans="1:16" x14ac:dyDescent="0.35">
      <c r="A1340">
        <v>1331</v>
      </c>
      <c r="B1340" s="9">
        <f>IFERROR(VLOOKUP($A1340,'Raw - F'!$B:$R,2,FALSE),"")</f>
        <v>44372</v>
      </c>
      <c r="C1340" s="2" t="str">
        <f>IFERROR(VLOOKUP($A1340,'Raw - F'!$B:$R,3,FALSE),"")</f>
        <v>NEWMARKET</v>
      </c>
      <c r="D1340" s="2" t="str">
        <f>IFERROR(VLOOKUP($A1340,'Raw - F'!$B:$R,6,FALSE),"")</f>
        <v>Hcap</v>
      </c>
      <c r="E1340" s="2" t="str">
        <f>SUBSTITUTE(IFERROR(VLOOKUP($A1340,'Raw - F'!$B:$O,9,FALSE),""),"0","")</f>
        <v>3yo</v>
      </c>
      <c r="F1340" s="2" t="str">
        <f>SUBSTITUTE(IFERROR(VLOOKUP($A1340,'Raw - F'!$B:$O,7,FALSE),""),"0","")</f>
        <v>Open</v>
      </c>
      <c r="G1340" s="2">
        <f>IFERROR(IF(VLOOKUP($A1340,'Raw - F'!$B:$O,11,FALSE)&gt;1,VLOOKUP($A1340,'Raw - F'!$B:$O,11,FALSE),IF(VLOOKUP($A1340,'Raw - F'!$B:$M,12,FALSE)&lt;&gt;"",VLOOKUP($A1340,'Raw - F'!$B:$M,12,FALSE),"")),"")</f>
        <v>4</v>
      </c>
      <c r="H1340" s="4" t="str">
        <f>IFERROR(VLOOKUP($A1340,'Raw - F'!$B:$O,13,FALSE),"")</f>
        <v>66-85</v>
      </c>
      <c r="I1340" s="2" t="str">
        <f>IFERROR(VLOOKUP($A1340,'Raw - F'!$B:$O,10,FALSE),"")</f>
        <v>A</v>
      </c>
      <c r="J1340" s="2" t="str">
        <f>IFERROR(VLOOKUP($A1340,'Raw - F'!$B:$P,15,FALSE),"")</f>
        <v>7f</v>
      </c>
      <c r="K1340" s="16" t="str">
        <f>SUBSTITUTE(IFERROR(VLOOKUP($A1340,'Raw - F'!$B:$X,23,FALSE),""),0,"")</f>
        <v xml:space="preserve"> </v>
      </c>
      <c r="L1340" s="22" t="str">
        <f>IF(VLOOKUP($A1340,'Raw - F'!$B:$AA,24,FALSE)="","",VLOOKUP($A1340,'Raw - F'!$B:$AA,24,FALSE))</f>
        <v/>
      </c>
      <c r="M1340" s="16" t="str">
        <f>SUBSTITUTE(IFERROR(VLOOKUP($A1340,'Raw - F'!$B:$X,22,FALSE),""),0,"")</f>
        <v xml:space="preserve"> </v>
      </c>
      <c r="N1340" s="16" t="str">
        <f>SUBSTITUTE(IFERROR(VLOOKUP($A1340,'Raw - F'!$B:$X,8,FALSE),""),0,"")</f>
        <v/>
      </c>
      <c r="O1340" s="16" t="str">
        <f>SUBSTITUTE(IFERROR(VLOOKUP($A1340,'Raw - F'!$B:$AA,25,FALSE),""),0,"")</f>
        <v/>
      </c>
      <c r="P1340" s="16" t="str">
        <f>SUBSTITUTE(IFERROR(VLOOKUP($A1340,'Raw - F'!$B:$AA,21,FALSE),""),0,"")</f>
        <v/>
      </c>
    </row>
    <row r="1341" spans="1:16" x14ac:dyDescent="0.35">
      <c r="A1341">
        <v>1332</v>
      </c>
      <c r="B1341" s="9">
        <f>IFERROR(VLOOKUP($A1341,'Raw - F'!$B:$R,2,FALSE),"")</f>
        <v>44372</v>
      </c>
      <c r="C1341" s="2" t="str">
        <f>IFERROR(VLOOKUP($A1341,'Raw - F'!$B:$R,3,FALSE),"")</f>
        <v>NEWMARKET</v>
      </c>
      <c r="D1341" s="2" t="str">
        <f>IFERROR(VLOOKUP($A1341,'Raw - F'!$B:$R,6,FALSE),"")</f>
        <v>WFA</v>
      </c>
      <c r="E1341" s="2" t="str">
        <f>SUBSTITUTE(IFERROR(VLOOKUP($A1341,'Raw - F'!$B:$O,9,FALSE),""),"0","")</f>
        <v>2yo</v>
      </c>
      <c r="F1341" s="2" t="str">
        <f>SUBSTITUTE(IFERROR(VLOOKUP($A1341,'Raw - F'!$B:$O,7,FALSE),""),"0","")</f>
        <v>Mdn</v>
      </c>
      <c r="G1341" s="2">
        <f>IFERROR(IF(VLOOKUP($A1341,'Raw - F'!$B:$O,11,FALSE)&gt;1,VLOOKUP($A1341,'Raw - F'!$B:$O,11,FALSE),IF(VLOOKUP($A1341,'Raw - F'!$B:$M,12,FALSE)&lt;&gt;"",VLOOKUP($A1341,'Raw - F'!$B:$M,12,FALSE),"")),"")</f>
        <v>4</v>
      </c>
      <c r="H1341" s="4" t="str">
        <f>IFERROR(VLOOKUP($A1341,'Raw - F'!$B:$O,13,FALSE),"")</f>
        <v>Open</v>
      </c>
      <c r="I1341" s="2" t="str">
        <f>IFERROR(VLOOKUP($A1341,'Raw - F'!$B:$O,10,FALSE),"")</f>
        <v>F</v>
      </c>
      <c r="J1341" s="2" t="str">
        <f>IFERROR(VLOOKUP($A1341,'Raw - F'!$B:$P,15,FALSE),"")</f>
        <v>6f</v>
      </c>
      <c r="K1341" s="16" t="str">
        <f>SUBSTITUTE(IFERROR(VLOOKUP($A1341,'Raw - F'!$B:$X,23,FALSE),""),0,"")</f>
        <v xml:space="preserve"> </v>
      </c>
      <c r="L1341" s="22" t="str">
        <f>IF(VLOOKUP($A1341,'Raw - F'!$B:$AA,24,FALSE)="","",VLOOKUP($A1341,'Raw - F'!$B:$AA,24,FALSE))</f>
        <v/>
      </c>
      <c r="M1341" s="16" t="str">
        <f>SUBSTITUTE(IFERROR(VLOOKUP($A1341,'Raw - F'!$B:$X,22,FALSE),""),0,"")</f>
        <v xml:space="preserve"> </v>
      </c>
      <c r="N1341" s="16" t="str">
        <f>SUBSTITUTE(IFERROR(VLOOKUP($A1341,'Raw - F'!$B:$X,8,FALSE),""),0,"")</f>
        <v/>
      </c>
      <c r="O1341" s="16" t="str">
        <f>SUBSTITUTE(IFERROR(VLOOKUP($A1341,'Raw - F'!$B:$AA,25,FALSE),""),0,"")</f>
        <v>EBF</v>
      </c>
      <c r="P1341" s="16" t="str">
        <f>SUBSTITUTE(IFERROR(VLOOKUP($A1341,'Raw - F'!$B:$AA,21,FALSE),""),0,"")</f>
        <v/>
      </c>
    </row>
    <row r="1342" spans="1:16" x14ac:dyDescent="0.35">
      <c r="A1342">
        <v>1333</v>
      </c>
      <c r="B1342" s="9">
        <f>IFERROR(VLOOKUP($A1342,'Raw - F'!$B:$R,2,FALSE),"")</f>
        <v>44372</v>
      </c>
      <c r="C1342" s="2" t="str">
        <f>IFERROR(VLOOKUP($A1342,'Raw - F'!$B:$R,3,FALSE),"")</f>
        <v>NEWMARKET</v>
      </c>
      <c r="D1342" s="2" t="str">
        <f>IFERROR(VLOOKUP($A1342,'Raw - F'!$B:$R,6,FALSE),"")</f>
        <v>WFA</v>
      </c>
      <c r="E1342" s="2" t="str">
        <f>SUBSTITUTE(IFERROR(VLOOKUP($A1342,'Raw - F'!$B:$O,9,FALSE),""),"0","")</f>
        <v>3yo+</v>
      </c>
      <c r="F1342" s="2" t="str">
        <f>SUBSTITUTE(IFERROR(VLOOKUP($A1342,'Raw - F'!$B:$O,7,FALSE),""),"0","")</f>
        <v>Nov</v>
      </c>
      <c r="G1342" s="2">
        <f>IFERROR(IF(VLOOKUP($A1342,'Raw - F'!$B:$O,11,FALSE)&gt;1,VLOOKUP($A1342,'Raw - F'!$B:$O,11,FALSE),IF(VLOOKUP($A1342,'Raw - F'!$B:$M,12,FALSE)&lt;&gt;"",VLOOKUP($A1342,'Raw - F'!$B:$M,12,FALSE),"")),"")</f>
        <v>4</v>
      </c>
      <c r="H1342" s="4" t="str">
        <f>IFERROR(VLOOKUP($A1342,'Raw - F'!$B:$O,13,FALSE),"")</f>
        <v>Open</v>
      </c>
      <c r="I1342" s="2" t="str">
        <f>IFERROR(VLOOKUP($A1342,'Raw - F'!$B:$O,10,FALSE),"")</f>
        <v>F</v>
      </c>
      <c r="J1342" s="2" t="str">
        <f>IFERROR(VLOOKUP($A1342,'Raw - F'!$B:$P,15,FALSE),"")</f>
        <v>1m</v>
      </c>
      <c r="K1342" s="16" t="str">
        <f>SUBSTITUTE(IFERROR(VLOOKUP($A1342,'Raw - F'!$B:$X,23,FALSE),""),0,"")</f>
        <v xml:space="preserve"> </v>
      </c>
      <c r="L1342" s="22" t="str">
        <f>IF(VLOOKUP($A1342,'Raw - F'!$B:$AA,24,FALSE)="","",VLOOKUP($A1342,'Raw - F'!$B:$AA,24,FALSE))</f>
        <v/>
      </c>
      <c r="M1342" s="16" t="str">
        <f>SUBSTITUTE(IFERROR(VLOOKUP($A1342,'Raw - F'!$B:$X,22,FALSE),""),0,"")</f>
        <v xml:space="preserve"> </v>
      </c>
      <c r="N1342" s="16" t="str">
        <f>SUBSTITUTE(IFERROR(VLOOKUP($A1342,'Raw - F'!$B:$X,8,FALSE),""),0,"")</f>
        <v/>
      </c>
      <c r="O1342" s="16" t="str">
        <f>SUBSTITUTE(IFERROR(VLOOKUP($A1342,'Raw - F'!$B:$AA,25,FALSE),""),0,"")</f>
        <v/>
      </c>
      <c r="P1342" s="16" t="str">
        <f>SUBSTITUTE(IFERROR(VLOOKUP($A1342,'Raw - F'!$B:$AA,21,FALSE),""),0,"")</f>
        <v/>
      </c>
    </row>
    <row r="1343" spans="1:16" x14ac:dyDescent="0.35">
      <c r="A1343">
        <v>1334</v>
      </c>
      <c r="B1343" s="9">
        <f>IFERROR(VLOOKUP($A1343,'Raw - F'!$B:$R,2,FALSE),"")</f>
        <v>44372</v>
      </c>
      <c r="C1343" s="2" t="str">
        <f>IFERROR(VLOOKUP($A1343,'Raw - F'!$B:$R,3,FALSE),"")</f>
        <v>NEWMARKET</v>
      </c>
      <c r="D1343" s="2" t="str">
        <f>IFERROR(VLOOKUP($A1343,'Raw - F'!$B:$R,6,FALSE),"")</f>
        <v>Hcap</v>
      </c>
      <c r="E1343" s="2" t="str">
        <f>SUBSTITUTE(IFERROR(VLOOKUP($A1343,'Raw - F'!$B:$O,9,FALSE),""),"0","")</f>
        <v>3yo+</v>
      </c>
      <c r="F1343" s="2" t="str">
        <f>SUBSTITUTE(IFERROR(VLOOKUP($A1343,'Raw - F'!$B:$O,7,FALSE),""),"0","")</f>
        <v>Open</v>
      </c>
      <c r="G1343" s="2">
        <f>IFERROR(IF(VLOOKUP($A1343,'Raw - F'!$B:$O,11,FALSE)&gt;1,VLOOKUP($A1343,'Raw - F'!$B:$O,11,FALSE),IF(VLOOKUP($A1343,'Raw - F'!$B:$M,12,FALSE)&lt;&gt;"",VLOOKUP($A1343,'Raw - F'!$B:$M,12,FALSE),"")),"")</f>
        <v>5</v>
      </c>
      <c r="H1343" s="4" t="str">
        <f>IFERROR(VLOOKUP($A1343,'Raw - F'!$B:$O,13,FALSE),"")</f>
        <v>51-70</v>
      </c>
      <c r="I1343" s="2" t="str">
        <f>IFERROR(VLOOKUP($A1343,'Raw - F'!$B:$O,10,FALSE),"")</f>
        <v>A</v>
      </c>
      <c r="J1343" s="2" t="str">
        <f>IFERROR(VLOOKUP($A1343,'Raw - F'!$B:$P,15,FALSE),"")</f>
        <v>1m</v>
      </c>
      <c r="K1343" s="16" t="str">
        <f>SUBSTITUTE(IFERROR(VLOOKUP($A1343,'Raw - F'!$B:$X,23,FALSE),""),0,"")</f>
        <v xml:space="preserve"> </v>
      </c>
      <c r="L1343" s="22" t="str">
        <f>IF(VLOOKUP($A1343,'Raw - F'!$B:$AA,24,FALSE)="","",VLOOKUP($A1343,'Raw - F'!$B:$AA,24,FALSE))</f>
        <v/>
      </c>
      <c r="M1343" s="16" t="str">
        <f>SUBSTITUTE(IFERROR(VLOOKUP($A1343,'Raw - F'!$B:$X,22,FALSE),""),0,"")</f>
        <v xml:space="preserve"> </v>
      </c>
      <c r="N1343" s="16" t="str">
        <f>SUBSTITUTE(IFERROR(VLOOKUP($A1343,'Raw - F'!$B:$X,8,FALSE),""),0,"")</f>
        <v/>
      </c>
      <c r="O1343" s="16" t="str">
        <f>SUBSTITUTE(IFERROR(VLOOKUP($A1343,'Raw - F'!$B:$AA,25,FALSE),""),0,"")</f>
        <v/>
      </c>
      <c r="P1343" s="16" t="str">
        <f>SUBSTITUTE(IFERROR(VLOOKUP($A1343,'Raw - F'!$B:$AA,21,FALSE),""),0,"")</f>
        <v/>
      </c>
    </row>
    <row r="1344" spans="1:16" x14ac:dyDescent="0.35">
      <c r="A1344">
        <v>1335</v>
      </c>
      <c r="B1344" s="9">
        <f>IFERROR(VLOOKUP($A1344,'Raw - F'!$B:$R,2,FALSE),"")</f>
        <v>44372</v>
      </c>
      <c r="C1344" s="2" t="str">
        <f>IFERROR(VLOOKUP($A1344,'Raw - F'!$B:$R,3,FALSE),"")</f>
        <v>YARMOUTH</v>
      </c>
      <c r="D1344" s="2" t="str">
        <f>IFERROR(VLOOKUP($A1344,'Raw - F'!$B:$R,6,FALSE),"")</f>
        <v>Hcap</v>
      </c>
      <c r="E1344" s="2" t="str">
        <f>SUBSTITUTE(IFERROR(VLOOKUP($A1344,'Raw - F'!$B:$O,9,FALSE),""),"0","")</f>
        <v>3yo+</v>
      </c>
      <c r="F1344" s="2" t="str">
        <f>SUBSTITUTE(IFERROR(VLOOKUP($A1344,'Raw - F'!$B:$O,7,FALSE),""),"0","")</f>
        <v>Open</v>
      </c>
      <c r="G1344" s="2">
        <f>IFERROR(IF(VLOOKUP($A1344,'Raw - F'!$B:$O,11,FALSE)&gt;1,VLOOKUP($A1344,'Raw - F'!$B:$O,11,FALSE),IF(VLOOKUP($A1344,'Raw - F'!$B:$M,12,FALSE)&lt;&gt;"",VLOOKUP($A1344,'Raw - F'!$B:$M,12,FALSE),"")),"")</f>
        <v>3</v>
      </c>
      <c r="H1344" s="4" t="str">
        <f>IFERROR(VLOOKUP($A1344,'Raw - F'!$B:$O,13,FALSE),"")</f>
        <v>71-90</v>
      </c>
      <c r="I1344" s="2" t="str">
        <f>IFERROR(VLOOKUP($A1344,'Raw - F'!$B:$O,10,FALSE),"")</f>
        <v>A</v>
      </c>
      <c r="J1344" s="2" t="str">
        <f>IFERROR(VLOOKUP($A1344,'Raw - F'!$B:$P,15,FALSE),"")</f>
        <v>7f</v>
      </c>
      <c r="K1344" s="16" t="str">
        <f>SUBSTITUTE(IFERROR(VLOOKUP($A1344,'Raw - F'!$B:$X,23,FALSE),""),0,"")</f>
        <v xml:space="preserve"> </v>
      </c>
      <c r="L1344" s="22" t="str">
        <f>IF(VLOOKUP($A1344,'Raw - F'!$B:$AA,24,FALSE)="","",VLOOKUP($A1344,'Raw - F'!$B:$AA,24,FALSE))</f>
        <v/>
      </c>
      <c r="M1344" s="16" t="str">
        <f>SUBSTITUTE(IFERROR(VLOOKUP($A1344,'Raw - F'!$B:$X,22,FALSE),""),0,"")</f>
        <v xml:space="preserve"> </v>
      </c>
      <c r="N1344" s="16" t="str">
        <f>SUBSTITUTE(IFERROR(VLOOKUP($A1344,'Raw - F'!$B:$X,8,FALSE),""),0,"")</f>
        <v/>
      </c>
      <c r="O1344" s="16" t="str">
        <f>SUBSTITUTE(IFERROR(VLOOKUP($A1344,'Raw - F'!$B:$AA,25,FALSE),""),0,"")</f>
        <v/>
      </c>
      <c r="P1344" s="16" t="str">
        <f>SUBSTITUTE(IFERROR(VLOOKUP($A1344,'Raw - F'!$B:$AA,21,FALSE),""),0,"")</f>
        <v/>
      </c>
    </row>
    <row r="1345" spans="1:16" x14ac:dyDescent="0.35">
      <c r="A1345">
        <v>1336</v>
      </c>
      <c r="B1345" s="9">
        <f>IFERROR(VLOOKUP($A1345,'Raw - F'!$B:$R,2,FALSE),"")</f>
        <v>44372</v>
      </c>
      <c r="C1345" s="2" t="str">
        <f>IFERROR(VLOOKUP($A1345,'Raw - F'!$B:$R,3,FALSE),"")</f>
        <v>YARMOUTH</v>
      </c>
      <c r="D1345" s="2" t="str">
        <f>IFERROR(VLOOKUP($A1345,'Raw - F'!$B:$R,6,FALSE),"")</f>
        <v>Hcap</v>
      </c>
      <c r="E1345" s="2" t="str">
        <f>SUBSTITUTE(IFERROR(VLOOKUP($A1345,'Raw - F'!$B:$O,9,FALSE),""),"0","")</f>
        <v>3yo+</v>
      </c>
      <c r="F1345" s="2" t="str">
        <f>SUBSTITUTE(IFERROR(VLOOKUP($A1345,'Raw - F'!$B:$O,7,FALSE),""),"0","")</f>
        <v>Open</v>
      </c>
      <c r="G1345" s="2">
        <f>IFERROR(IF(VLOOKUP($A1345,'Raw - F'!$B:$O,11,FALSE)&gt;1,VLOOKUP($A1345,'Raw - F'!$B:$O,11,FALSE),IF(VLOOKUP($A1345,'Raw - F'!$B:$M,12,FALSE)&lt;&gt;"",VLOOKUP($A1345,'Raw - F'!$B:$M,12,FALSE),"")),"")</f>
        <v>4</v>
      </c>
      <c r="H1345" s="4" t="str">
        <f>IFERROR(VLOOKUP($A1345,'Raw - F'!$B:$O,13,FALSE),"")</f>
        <v>61-80</v>
      </c>
      <c r="I1345" s="2" t="str">
        <f>IFERROR(VLOOKUP($A1345,'Raw - F'!$B:$O,10,FALSE),"")</f>
        <v>A</v>
      </c>
      <c r="J1345" s="2" t="str">
        <f>IFERROR(VLOOKUP($A1345,'Raw - F'!$B:$P,15,FALSE),"")</f>
        <v>5f</v>
      </c>
      <c r="K1345" s="16" t="str">
        <f>SUBSTITUTE(IFERROR(VLOOKUP($A1345,'Raw - F'!$B:$X,23,FALSE),""),0,"")</f>
        <v xml:space="preserve"> </v>
      </c>
      <c r="L1345" s="22" t="str">
        <f>IF(VLOOKUP($A1345,'Raw - F'!$B:$AA,24,FALSE)="","",VLOOKUP($A1345,'Raw - F'!$B:$AA,24,FALSE))</f>
        <v/>
      </c>
      <c r="M1345" s="16" t="str">
        <f>SUBSTITUTE(IFERROR(VLOOKUP($A1345,'Raw - F'!$B:$X,22,FALSE),""),0,"")</f>
        <v xml:space="preserve"> </v>
      </c>
      <c r="N1345" s="16" t="str">
        <f>SUBSTITUTE(IFERROR(VLOOKUP($A1345,'Raw - F'!$B:$X,8,FALSE),""),0,"")</f>
        <v/>
      </c>
      <c r="O1345" s="16" t="str">
        <f>SUBSTITUTE(IFERROR(VLOOKUP($A1345,'Raw - F'!$B:$AA,25,FALSE),""),0,"")</f>
        <v/>
      </c>
      <c r="P1345" s="16" t="str">
        <f>SUBSTITUTE(IFERROR(VLOOKUP($A1345,'Raw - F'!$B:$AA,21,FALSE),""),0,"")</f>
        <v/>
      </c>
    </row>
    <row r="1346" spans="1:16" x14ac:dyDescent="0.35">
      <c r="A1346">
        <v>1337</v>
      </c>
      <c r="B1346" s="9">
        <f>IFERROR(VLOOKUP($A1346,'Raw - F'!$B:$R,2,FALSE),"")</f>
        <v>44372</v>
      </c>
      <c r="C1346" s="2" t="str">
        <f>IFERROR(VLOOKUP($A1346,'Raw - F'!$B:$R,3,FALSE),"")</f>
        <v>YARMOUTH</v>
      </c>
      <c r="D1346" s="2" t="str">
        <f>IFERROR(VLOOKUP($A1346,'Raw - F'!$B:$R,6,FALSE),"")</f>
        <v>WFA</v>
      </c>
      <c r="E1346" s="2" t="str">
        <f>SUBSTITUTE(IFERROR(VLOOKUP($A1346,'Raw - F'!$B:$O,9,FALSE),""),"0","")</f>
        <v>2yo</v>
      </c>
      <c r="F1346" s="2" t="str">
        <f>SUBSTITUTE(IFERROR(VLOOKUP($A1346,'Raw - F'!$B:$O,7,FALSE),""),"0","")</f>
        <v>Nov</v>
      </c>
      <c r="G1346" s="2">
        <f>IFERROR(IF(VLOOKUP($A1346,'Raw - F'!$B:$O,11,FALSE)&gt;1,VLOOKUP($A1346,'Raw - F'!$B:$O,11,FALSE),IF(VLOOKUP($A1346,'Raw - F'!$B:$M,12,FALSE)&lt;&gt;"",VLOOKUP($A1346,'Raw - F'!$B:$M,12,FALSE),"")),"")</f>
        <v>5</v>
      </c>
      <c r="H1346" s="4" t="str">
        <f>IFERROR(VLOOKUP($A1346,'Raw - F'!$B:$O,13,FALSE),"")</f>
        <v>Open</v>
      </c>
      <c r="I1346" s="2" t="str">
        <f>IFERROR(VLOOKUP($A1346,'Raw - F'!$B:$O,10,FALSE),"")</f>
        <v>A</v>
      </c>
      <c r="J1346" s="2" t="str">
        <f>IFERROR(VLOOKUP($A1346,'Raw - F'!$B:$P,15,FALSE),"")</f>
        <v>6f</v>
      </c>
      <c r="K1346" s="16" t="str">
        <f>SUBSTITUTE(IFERROR(VLOOKUP($A1346,'Raw - F'!$B:$X,23,FALSE),""),0,"")</f>
        <v>Rest.</v>
      </c>
      <c r="L1346" s="22" t="str">
        <f>IF(VLOOKUP($A1346,'Raw - F'!$B:$AA,24,FALSE)="","",VLOOKUP($A1346,'Raw - F'!$B:$AA,24,FALSE))</f>
        <v>D</v>
      </c>
      <c r="M1346" s="16" t="str">
        <f>SUBSTITUTE(IFERROR(VLOOKUP($A1346,'Raw - F'!$B:$X,22,FALSE),""),0,"")</f>
        <v xml:space="preserve"> </v>
      </c>
      <c r="N1346" s="16" t="str">
        <f>SUBSTITUTE(IFERROR(VLOOKUP($A1346,'Raw - F'!$B:$X,8,FALSE),""),0,"")</f>
        <v/>
      </c>
      <c r="O1346" s="16" t="str">
        <f>SUBSTITUTE(IFERROR(VLOOKUP($A1346,'Raw - F'!$B:$AA,25,FALSE),""),0,"")</f>
        <v>EBF</v>
      </c>
      <c r="P1346" s="16" t="str">
        <f>SUBSTITUTE(IFERROR(VLOOKUP($A1346,'Raw - F'!$B:$AA,21,FALSE),""),0,"")</f>
        <v/>
      </c>
    </row>
    <row r="1347" spans="1:16" x14ac:dyDescent="0.35">
      <c r="A1347">
        <v>1338</v>
      </c>
      <c r="B1347" s="9">
        <f>IFERROR(VLOOKUP($A1347,'Raw - F'!$B:$R,2,FALSE),"")</f>
        <v>44372</v>
      </c>
      <c r="C1347" s="2" t="str">
        <f>IFERROR(VLOOKUP($A1347,'Raw - F'!$B:$R,3,FALSE),"")</f>
        <v>YARMOUTH</v>
      </c>
      <c r="D1347" s="2" t="str">
        <f>IFERROR(VLOOKUP($A1347,'Raw - F'!$B:$R,6,FALSE),"")</f>
        <v>Hcap</v>
      </c>
      <c r="E1347" s="2" t="str">
        <f>SUBSTITUTE(IFERROR(VLOOKUP($A1347,'Raw - F'!$B:$O,9,FALSE),""),"0","")</f>
        <v>3yo+</v>
      </c>
      <c r="F1347" s="2" t="str">
        <f>SUBSTITUTE(IFERROR(VLOOKUP($A1347,'Raw - F'!$B:$O,7,FALSE),""),"0","")</f>
        <v>Open</v>
      </c>
      <c r="G1347" s="2">
        <f>IFERROR(IF(VLOOKUP($A1347,'Raw - F'!$B:$O,11,FALSE)&gt;1,VLOOKUP($A1347,'Raw - F'!$B:$O,11,FALSE),IF(VLOOKUP($A1347,'Raw - F'!$B:$M,12,FALSE)&lt;&gt;"",VLOOKUP($A1347,'Raw - F'!$B:$M,12,FALSE),"")),"")</f>
        <v>5</v>
      </c>
      <c r="H1347" s="4" t="str">
        <f>IFERROR(VLOOKUP($A1347,'Raw - F'!$B:$O,13,FALSE),"")</f>
        <v>51-70</v>
      </c>
      <c r="I1347" s="2" t="str">
        <f>IFERROR(VLOOKUP($A1347,'Raw - F'!$B:$O,10,FALSE),"")</f>
        <v>F</v>
      </c>
      <c r="J1347" s="2" t="str">
        <f>IFERROR(VLOOKUP($A1347,'Raw - F'!$B:$P,15,FALSE),"")</f>
        <v>5f</v>
      </c>
      <c r="K1347" s="16" t="str">
        <f>SUBSTITUTE(IFERROR(VLOOKUP($A1347,'Raw - F'!$B:$X,23,FALSE),""),0,"")</f>
        <v xml:space="preserve"> </v>
      </c>
      <c r="L1347" s="22" t="str">
        <f>IF(VLOOKUP($A1347,'Raw - F'!$B:$AA,24,FALSE)="","",VLOOKUP($A1347,'Raw - F'!$B:$AA,24,FALSE))</f>
        <v/>
      </c>
      <c r="M1347" s="16" t="str">
        <f>SUBSTITUTE(IFERROR(VLOOKUP($A1347,'Raw - F'!$B:$X,22,FALSE),""),0,"")</f>
        <v xml:space="preserve"> </v>
      </c>
      <c r="N1347" s="16" t="str">
        <f>SUBSTITUTE(IFERROR(VLOOKUP($A1347,'Raw - F'!$B:$X,8,FALSE),""),0,"")</f>
        <v/>
      </c>
      <c r="O1347" s="16" t="str">
        <f>SUBSTITUTE(IFERROR(VLOOKUP($A1347,'Raw - F'!$B:$AA,25,FALSE),""),0,"")</f>
        <v/>
      </c>
      <c r="P1347" s="16" t="str">
        <f>SUBSTITUTE(IFERROR(VLOOKUP($A1347,'Raw - F'!$B:$AA,21,FALSE),""),0,"")</f>
        <v/>
      </c>
    </row>
    <row r="1348" spans="1:16" x14ac:dyDescent="0.35">
      <c r="A1348">
        <v>1339</v>
      </c>
      <c r="B1348" s="9">
        <f>IFERROR(VLOOKUP($A1348,'Raw - F'!$B:$R,2,FALSE),"")</f>
        <v>44372</v>
      </c>
      <c r="C1348" s="2" t="str">
        <f>IFERROR(VLOOKUP($A1348,'Raw - F'!$B:$R,3,FALSE),"")</f>
        <v>YARMOUTH</v>
      </c>
      <c r="D1348" s="2" t="str">
        <f>IFERROR(VLOOKUP($A1348,'Raw - F'!$B:$R,6,FALSE),"")</f>
        <v>Hcap</v>
      </c>
      <c r="E1348" s="2" t="str">
        <f>SUBSTITUTE(IFERROR(VLOOKUP($A1348,'Raw - F'!$B:$O,9,FALSE),""),"0","")</f>
        <v>3yo</v>
      </c>
      <c r="F1348" s="2" t="str">
        <f>SUBSTITUTE(IFERROR(VLOOKUP($A1348,'Raw - F'!$B:$O,7,FALSE),""),"0","")</f>
        <v>Open</v>
      </c>
      <c r="G1348" s="2">
        <f>IFERROR(IF(VLOOKUP($A1348,'Raw - F'!$B:$O,11,FALSE)&gt;1,VLOOKUP($A1348,'Raw - F'!$B:$O,11,FALSE),IF(VLOOKUP($A1348,'Raw - F'!$B:$M,12,FALSE)&lt;&gt;"",VLOOKUP($A1348,'Raw - F'!$B:$M,12,FALSE),"")),"")</f>
        <v>6</v>
      </c>
      <c r="H1348" s="4" t="str">
        <f>IFERROR(VLOOKUP($A1348,'Raw - F'!$B:$O,13,FALSE),"")</f>
        <v>46-65</v>
      </c>
      <c r="I1348" s="2" t="str">
        <f>IFERROR(VLOOKUP($A1348,'Raw - F'!$B:$O,10,FALSE),"")</f>
        <v>A</v>
      </c>
      <c r="J1348" s="2" t="str">
        <f>IFERROR(VLOOKUP($A1348,'Raw - F'!$B:$P,15,FALSE),"")</f>
        <v>1m 6f</v>
      </c>
      <c r="K1348" s="16" t="str">
        <f>SUBSTITUTE(IFERROR(VLOOKUP($A1348,'Raw - F'!$B:$X,23,FALSE),""),0,"")</f>
        <v xml:space="preserve"> </v>
      </c>
      <c r="L1348" s="22" t="str">
        <f>IF(VLOOKUP($A1348,'Raw - F'!$B:$AA,24,FALSE)="","",VLOOKUP($A1348,'Raw - F'!$B:$AA,24,FALSE))</f>
        <v/>
      </c>
      <c r="M1348" s="16" t="str">
        <f>SUBSTITUTE(IFERROR(VLOOKUP($A1348,'Raw - F'!$B:$X,22,FALSE),""),0,"")</f>
        <v xml:space="preserve"> </v>
      </c>
      <c r="N1348" s="16" t="str">
        <f>SUBSTITUTE(IFERROR(VLOOKUP($A1348,'Raw - F'!$B:$X,8,FALSE),""),0,"")</f>
        <v/>
      </c>
      <c r="O1348" s="16" t="str">
        <f>SUBSTITUTE(IFERROR(VLOOKUP($A1348,'Raw - F'!$B:$AA,25,FALSE),""),0,"")</f>
        <v/>
      </c>
      <c r="P1348" s="16" t="str">
        <f>SUBSTITUTE(IFERROR(VLOOKUP($A1348,'Raw - F'!$B:$AA,21,FALSE),""),0,"")</f>
        <v/>
      </c>
    </row>
    <row r="1349" spans="1:16" x14ac:dyDescent="0.35">
      <c r="A1349">
        <v>1340</v>
      </c>
      <c r="B1349" s="9">
        <f>IFERROR(VLOOKUP($A1349,'Raw - F'!$B:$R,2,FALSE),"")</f>
        <v>44372</v>
      </c>
      <c r="C1349" s="2" t="str">
        <f>IFERROR(VLOOKUP($A1349,'Raw - F'!$B:$R,3,FALSE),"")</f>
        <v>YARMOUTH</v>
      </c>
      <c r="D1349" s="2" t="str">
        <f>IFERROR(VLOOKUP($A1349,'Raw - F'!$B:$R,6,FALSE),"")</f>
        <v>Hcap</v>
      </c>
      <c r="E1349" s="2" t="str">
        <f>SUBSTITUTE(IFERROR(VLOOKUP($A1349,'Raw - F'!$B:$O,9,FALSE),""),"0","")</f>
        <v>4yo+</v>
      </c>
      <c r="F1349" s="2" t="str">
        <f>SUBSTITUTE(IFERROR(VLOOKUP($A1349,'Raw - F'!$B:$O,7,FALSE),""),"0","")</f>
        <v>Open</v>
      </c>
      <c r="G1349" s="2">
        <f>IFERROR(IF(VLOOKUP($A1349,'Raw - F'!$B:$O,11,FALSE)&gt;1,VLOOKUP($A1349,'Raw - F'!$B:$O,11,FALSE),IF(VLOOKUP($A1349,'Raw - F'!$B:$M,12,FALSE)&lt;&gt;"",VLOOKUP($A1349,'Raw - F'!$B:$M,12,FALSE),"")),"")</f>
        <v>6</v>
      </c>
      <c r="H1349" s="4" t="str">
        <f>IFERROR(VLOOKUP($A1349,'Raw - F'!$B:$O,13,FALSE),"")</f>
        <v>46-60</v>
      </c>
      <c r="I1349" s="2" t="str">
        <f>IFERROR(VLOOKUP($A1349,'Raw - F'!$B:$O,10,FALSE),"")</f>
        <v>A</v>
      </c>
      <c r="J1349" s="2" t="str">
        <f>IFERROR(VLOOKUP($A1349,'Raw - F'!$B:$P,15,FALSE),"")</f>
        <v>1m</v>
      </c>
      <c r="K1349" s="16" t="str">
        <f>SUBSTITUTE(IFERROR(VLOOKUP($A1349,'Raw - F'!$B:$X,23,FALSE),""),0,"")</f>
        <v xml:space="preserve"> </v>
      </c>
      <c r="L1349" s="22" t="str">
        <f>IF(VLOOKUP($A1349,'Raw - F'!$B:$AA,24,FALSE)="","",VLOOKUP($A1349,'Raw - F'!$B:$AA,24,FALSE))</f>
        <v/>
      </c>
      <c r="M1349" s="16" t="str">
        <f>SUBSTITUTE(IFERROR(VLOOKUP($A1349,'Raw - F'!$B:$X,22,FALSE),""),0,"")</f>
        <v xml:space="preserve"> </v>
      </c>
      <c r="N1349" s="16" t="str">
        <f>SUBSTITUTE(IFERROR(VLOOKUP($A1349,'Raw - F'!$B:$X,8,FALSE),""),0,"")</f>
        <v/>
      </c>
      <c r="O1349" s="16" t="str">
        <f>SUBSTITUTE(IFERROR(VLOOKUP($A1349,'Raw - F'!$B:$AA,25,FALSE),""),0,"")</f>
        <v/>
      </c>
      <c r="P1349" s="16" t="str">
        <f>SUBSTITUTE(IFERROR(VLOOKUP($A1349,'Raw - F'!$B:$AA,21,FALSE),""),0,"")</f>
        <v>App</v>
      </c>
    </row>
    <row r="1350" spans="1:16" x14ac:dyDescent="0.35">
      <c r="A1350">
        <v>1341</v>
      </c>
      <c r="B1350" s="9">
        <f>IFERROR(VLOOKUP($A1350,'Raw - F'!$B:$R,2,FALSE),"")</f>
        <v>44372</v>
      </c>
      <c r="C1350" s="2" t="str">
        <f>IFERROR(VLOOKUP($A1350,'Raw - F'!$B:$R,3,FALSE),"")</f>
        <v>YARMOUTH</v>
      </c>
      <c r="D1350" s="2" t="str">
        <f>IFERROR(VLOOKUP($A1350,'Raw - F'!$B:$R,6,FALSE),"")</f>
        <v>WFA</v>
      </c>
      <c r="E1350" s="2" t="str">
        <f>SUBSTITUTE(IFERROR(VLOOKUP($A1350,'Raw - F'!$B:$O,9,FALSE),""),"0","")</f>
        <v>3yo+</v>
      </c>
      <c r="F1350" s="2" t="str">
        <f>SUBSTITUTE(IFERROR(VLOOKUP($A1350,'Raw - F'!$B:$O,7,FALSE),""),"0","")</f>
        <v>Open</v>
      </c>
      <c r="G1350" s="2">
        <f>IFERROR(IF(VLOOKUP($A1350,'Raw - F'!$B:$O,11,FALSE)&gt;1,VLOOKUP($A1350,'Raw - F'!$B:$O,11,FALSE),IF(VLOOKUP($A1350,'Raw - F'!$B:$M,12,FALSE)&lt;&gt;"",VLOOKUP($A1350,'Raw - F'!$B:$M,12,FALSE),"")),"")</f>
        <v>6</v>
      </c>
      <c r="H1350" s="4" t="str">
        <f>IFERROR(VLOOKUP($A1350,'Raw - F'!$B:$O,13,FALSE),"")</f>
        <v>0-50</v>
      </c>
      <c r="I1350" s="2" t="str">
        <f>IFERROR(VLOOKUP($A1350,'Raw - F'!$B:$O,10,FALSE),"")</f>
        <v>A</v>
      </c>
      <c r="J1350" s="2" t="str">
        <f>IFERROR(VLOOKUP($A1350,'Raw - F'!$B:$P,15,FALSE),"")</f>
        <v>6f</v>
      </c>
      <c r="K1350" s="16" t="str">
        <f>SUBSTITUTE(IFERROR(VLOOKUP($A1350,'Raw - F'!$B:$X,23,FALSE),""),0,"")</f>
        <v xml:space="preserve"> </v>
      </c>
      <c r="L1350" s="22" t="str">
        <f>IF(VLOOKUP($A1350,'Raw - F'!$B:$AA,24,FALSE)="","",VLOOKUP($A1350,'Raw - F'!$B:$AA,24,FALSE))</f>
        <v/>
      </c>
      <c r="M1350" s="16" t="str">
        <f>SUBSTITUTE(IFERROR(VLOOKUP($A1350,'Raw - F'!$B:$X,22,FALSE),""),0,"")</f>
        <v xml:space="preserve"> </v>
      </c>
      <c r="N1350" s="16" t="str">
        <f>SUBSTITUTE(IFERROR(VLOOKUP($A1350,'Raw - F'!$B:$X,8,FALSE),""),0,"")</f>
        <v>Classified</v>
      </c>
      <c r="O1350" s="16" t="str">
        <f>SUBSTITUTE(IFERROR(VLOOKUP($A1350,'Raw - F'!$B:$AA,25,FALSE),""),0,"")</f>
        <v/>
      </c>
      <c r="P1350" s="16" t="str">
        <f>SUBSTITUTE(IFERROR(VLOOKUP($A1350,'Raw - F'!$B:$AA,21,FALSE),""),0,"")</f>
        <v/>
      </c>
    </row>
    <row r="1351" spans="1:16" x14ac:dyDescent="0.35">
      <c r="A1351">
        <v>1342</v>
      </c>
      <c r="B1351" s="9">
        <f>IFERROR(VLOOKUP($A1351,'Raw - F'!$B:$R,2,FALSE),"")</f>
        <v>44373</v>
      </c>
      <c r="C1351" s="2" t="str">
        <f>IFERROR(VLOOKUP($A1351,'Raw - F'!$B:$R,3,FALSE),"")</f>
        <v>CHESTER</v>
      </c>
      <c r="D1351" s="2" t="str">
        <f>IFERROR(VLOOKUP($A1351,'Raw - F'!$B:$R,6,FALSE),"")</f>
        <v>Hcap</v>
      </c>
      <c r="E1351" s="2" t="str">
        <f>SUBSTITUTE(IFERROR(VLOOKUP($A1351,'Raw - F'!$B:$O,9,FALSE),""),"0","")</f>
        <v>3yo</v>
      </c>
      <c r="F1351" s="2" t="str">
        <f>SUBSTITUTE(IFERROR(VLOOKUP($A1351,'Raw - F'!$B:$O,7,FALSE),""),"0","")</f>
        <v>Open</v>
      </c>
      <c r="G1351" s="2">
        <f>IFERROR(IF(VLOOKUP($A1351,'Raw - F'!$B:$O,11,FALSE)&gt;1,VLOOKUP($A1351,'Raw - F'!$B:$O,11,FALSE),IF(VLOOKUP($A1351,'Raw - F'!$B:$M,12,FALSE)&lt;&gt;"",VLOOKUP($A1351,'Raw - F'!$B:$M,12,FALSE),"")),"")</f>
        <v>2</v>
      </c>
      <c r="H1351" s="4" t="str">
        <f>IFERROR(VLOOKUP($A1351,'Raw - F'!$B:$O,13,FALSE),"")</f>
        <v>81-100</v>
      </c>
      <c r="I1351" s="2" t="str">
        <f>IFERROR(VLOOKUP($A1351,'Raw - F'!$B:$O,10,FALSE),"")</f>
        <v>A</v>
      </c>
      <c r="J1351" s="2" t="str">
        <f>IFERROR(VLOOKUP($A1351,'Raw - F'!$B:$P,15,FALSE),"")</f>
        <v>7f</v>
      </c>
      <c r="K1351" s="16" t="str">
        <f>SUBSTITUTE(IFERROR(VLOOKUP($A1351,'Raw - F'!$B:$X,23,FALSE),""),0,"")</f>
        <v xml:space="preserve"> </v>
      </c>
      <c r="L1351" s="22" t="str">
        <f>IF(VLOOKUP($A1351,'Raw - F'!$B:$AA,24,FALSE)="","",VLOOKUP($A1351,'Raw - F'!$B:$AA,24,FALSE))</f>
        <v/>
      </c>
      <c r="M1351" s="16" t="str">
        <f>SUBSTITUTE(IFERROR(VLOOKUP($A1351,'Raw - F'!$B:$X,22,FALSE),""),0,"")</f>
        <v xml:space="preserve"> </v>
      </c>
      <c r="N1351" s="16" t="str">
        <f>SUBSTITUTE(IFERROR(VLOOKUP($A1351,'Raw - F'!$B:$X,8,FALSE),""),0,"")</f>
        <v/>
      </c>
      <c r="O1351" s="16" t="str">
        <f>SUBSTITUTE(IFERROR(VLOOKUP($A1351,'Raw - F'!$B:$AA,25,FALSE),""),0,"")</f>
        <v/>
      </c>
      <c r="P1351" s="16" t="str">
        <f>SUBSTITUTE(IFERROR(VLOOKUP($A1351,'Raw - F'!$B:$AA,21,FALSE),""),0,"")</f>
        <v/>
      </c>
    </row>
    <row r="1352" spans="1:16" x14ac:dyDescent="0.35">
      <c r="A1352">
        <v>1343</v>
      </c>
      <c r="B1352" s="9">
        <f>IFERROR(VLOOKUP($A1352,'Raw - F'!$B:$R,2,FALSE),"")</f>
        <v>44373</v>
      </c>
      <c r="C1352" s="2" t="str">
        <f>IFERROR(VLOOKUP($A1352,'Raw - F'!$B:$R,3,FALSE),"")</f>
        <v>CHESTER</v>
      </c>
      <c r="D1352" s="2" t="str">
        <f>IFERROR(VLOOKUP($A1352,'Raw - F'!$B:$R,6,FALSE),"")</f>
        <v>Hcap</v>
      </c>
      <c r="E1352" s="2" t="str">
        <f>SUBSTITUTE(IFERROR(VLOOKUP($A1352,'Raw - F'!$B:$O,9,FALSE),""),"0","")</f>
        <v>3yo+</v>
      </c>
      <c r="F1352" s="2" t="str">
        <f>SUBSTITUTE(IFERROR(VLOOKUP($A1352,'Raw - F'!$B:$O,7,FALSE),""),"0","")</f>
        <v>Open</v>
      </c>
      <c r="G1352" s="2">
        <f>IFERROR(IF(VLOOKUP($A1352,'Raw - F'!$B:$O,11,FALSE)&gt;1,VLOOKUP($A1352,'Raw - F'!$B:$O,11,FALSE),IF(VLOOKUP($A1352,'Raw - F'!$B:$M,12,FALSE)&lt;&gt;"",VLOOKUP($A1352,'Raw - F'!$B:$M,12,FALSE),"")),"")</f>
        <v>3</v>
      </c>
      <c r="H1352" s="4" t="str">
        <f>IFERROR(VLOOKUP($A1352,'Raw - F'!$B:$O,13,FALSE),"")</f>
        <v>76-95</v>
      </c>
      <c r="I1352" s="2" t="str">
        <f>IFERROR(VLOOKUP($A1352,'Raw - F'!$B:$O,10,FALSE),"")</f>
        <v>A</v>
      </c>
      <c r="J1352" s="2" t="str">
        <f>IFERROR(VLOOKUP($A1352,'Raw - F'!$B:$P,15,FALSE),"")</f>
        <v>5f</v>
      </c>
      <c r="K1352" s="16" t="str">
        <f>SUBSTITUTE(IFERROR(VLOOKUP($A1352,'Raw - F'!$B:$X,23,FALSE),""),0,"")</f>
        <v xml:space="preserve"> </v>
      </c>
      <c r="L1352" s="22" t="str">
        <f>IF(VLOOKUP($A1352,'Raw - F'!$B:$AA,24,FALSE)="","",VLOOKUP($A1352,'Raw - F'!$B:$AA,24,FALSE))</f>
        <v/>
      </c>
      <c r="M1352" s="16" t="str">
        <f>SUBSTITUTE(IFERROR(VLOOKUP($A1352,'Raw - F'!$B:$X,22,FALSE),""),0,"")</f>
        <v xml:space="preserve"> </v>
      </c>
      <c r="N1352" s="16" t="str">
        <f>SUBSTITUTE(IFERROR(VLOOKUP($A1352,'Raw - F'!$B:$X,8,FALSE),""),0,"")</f>
        <v/>
      </c>
      <c r="O1352" s="16" t="str">
        <f>SUBSTITUTE(IFERROR(VLOOKUP($A1352,'Raw - F'!$B:$AA,25,FALSE),""),0,"")</f>
        <v/>
      </c>
      <c r="P1352" s="16" t="str">
        <f>SUBSTITUTE(IFERROR(VLOOKUP($A1352,'Raw - F'!$B:$AA,21,FALSE),""),0,"")</f>
        <v/>
      </c>
    </row>
    <row r="1353" spans="1:16" x14ac:dyDescent="0.35">
      <c r="A1353">
        <v>1344</v>
      </c>
      <c r="B1353" s="9">
        <f>IFERROR(VLOOKUP($A1353,'Raw - F'!$B:$R,2,FALSE),"")</f>
        <v>44373</v>
      </c>
      <c r="C1353" s="2" t="str">
        <f>IFERROR(VLOOKUP($A1353,'Raw - F'!$B:$R,3,FALSE),"")</f>
        <v>CHESTER</v>
      </c>
      <c r="D1353" s="2" t="str">
        <f>IFERROR(VLOOKUP($A1353,'Raw - F'!$B:$R,6,FALSE),"")</f>
        <v>Hcap</v>
      </c>
      <c r="E1353" s="2" t="str">
        <f>SUBSTITUTE(IFERROR(VLOOKUP($A1353,'Raw - F'!$B:$O,9,FALSE),""),"0","")</f>
        <v>3yo+</v>
      </c>
      <c r="F1353" s="2" t="str">
        <f>SUBSTITUTE(IFERROR(VLOOKUP($A1353,'Raw - F'!$B:$O,7,FALSE),""),"0","")</f>
        <v>Open</v>
      </c>
      <c r="G1353" s="2">
        <f>IFERROR(IF(VLOOKUP($A1353,'Raw - F'!$B:$O,11,FALSE)&gt;1,VLOOKUP($A1353,'Raw - F'!$B:$O,11,FALSE),IF(VLOOKUP($A1353,'Raw - F'!$B:$M,12,FALSE)&lt;&gt;"",VLOOKUP($A1353,'Raw - F'!$B:$M,12,FALSE),"")),"")</f>
        <v>4</v>
      </c>
      <c r="H1353" s="4" t="str">
        <f>IFERROR(VLOOKUP($A1353,'Raw - F'!$B:$O,13,FALSE),"")</f>
        <v>61-80</v>
      </c>
      <c r="I1353" s="2" t="str">
        <f>IFERROR(VLOOKUP($A1353,'Raw - F'!$B:$O,10,FALSE),"")</f>
        <v>A</v>
      </c>
      <c r="J1353" s="2" t="str">
        <f>IFERROR(VLOOKUP($A1353,'Raw - F'!$B:$P,15,FALSE),"")</f>
        <v>1m 4f</v>
      </c>
      <c r="K1353" s="16" t="str">
        <f>SUBSTITUTE(IFERROR(VLOOKUP($A1353,'Raw - F'!$B:$X,23,FALSE),""),0,"")</f>
        <v xml:space="preserve"> </v>
      </c>
      <c r="L1353" s="22" t="str">
        <f>IF(VLOOKUP($A1353,'Raw - F'!$B:$AA,24,FALSE)="","",VLOOKUP($A1353,'Raw - F'!$B:$AA,24,FALSE))</f>
        <v/>
      </c>
      <c r="M1353" s="16" t="str">
        <f>SUBSTITUTE(IFERROR(VLOOKUP($A1353,'Raw - F'!$B:$X,22,FALSE),""),0,"")</f>
        <v xml:space="preserve"> </v>
      </c>
      <c r="N1353" s="16" t="str">
        <f>SUBSTITUTE(IFERROR(VLOOKUP($A1353,'Raw - F'!$B:$X,8,FALSE),""),0,"")</f>
        <v/>
      </c>
      <c r="O1353" s="16" t="str">
        <f>SUBSTITUTE(IFERROR(VLOOKUP($A1353,'Raw - F'!$B:$AA,25,FALSE),""),0,"")</f>
        <v/>
      </c>
      <c r="P1353" s="16" t="str">
        <f>SUBSTITUTE(IFERROR(VLOOKUP($A1353,'Raw - F'!$B:$AA,21,FALSE),""),0,"")</f>
        <v/>
      </c>
    </row>
    <row r="1354" spans="1:16" x14ac:dyDescent="0.35">
      <c r="A1354">
        <v>1345</v>
      </c>
      <c r="B1354" s="9">
        <f>IFERROR(VLOOKUP($A1354,'Raw - F'!$B:$R,2,FALSE),"")</f>
        <v>44373</v>
      </c>
      <c r="C1354" s="2" t="str">
        <f>IFERROR(VLOOKUP($A1354,'Raw - F'!$B:$R,3,FALSE),"")</f>
        <v>CHESTER</v>
      </c>
      <c r="D1354" s="2" t="str">
        <f>IFERROR(VLOOKUP($A1354,'Raw - F'!$B:$R,6,FALSE),"")</f>
        <v>Hcap</v>
      </c>
      <c r="E1354" s="2" t="str">
        <f>SUBSTITUTE(IFERROR(VLOOKUP($A1354,'Raw - F'!$B:$O,9,FALSE),""),"0","")</f>
        <v>4yo+</v>
      </c>
      <c r="F1354" s="2" t="str">
        <f>SUBSTITUTE(IFERROR(VLOOKUP($A1354,'Raw - F'!$B:$O,7,FALSE),""),"0","")</f>
        <v>Open</v>
      </c>
      <c r="G1354" s="2">
        <f>IFERROR(IF(VLOOKUP($A1354,'Raw - F'!$B:$O,11,FALSE)&gt;1,VLOOKUP($A1354,'Raw - F'!$B:$O,11,FALSE),IF(VLOOKUP($A1354,'Raw - F'!$B:$M,12,FALSE)&lt;&gt;"",VLOOKUP($A1354,'Raw - F'!$B:$M,12,FALSE),"")),"")</f>
        <v>4</v>
      </c>
      <c r="H1354" s="4" t="str">
        <f>IFERROR(VLOOKUP($A1354,'Raw - F'!$B:$O,13,FALSE),"")</f>
        <v>66-85</v>
      </c>
      <c r="I1354" s="2" t="str">
        <f>IFERROR(VLOOKUP($A1354,'Raw - F'!$B:$O,10,FALSE),"")</f>
        <v>A</v>
      </c>
      <c r="J1354" s="2" t="str">
        <f>IFERROR(VLOOKUP($A1354,'Raw - F'!$B:$P,15,FALSE),"")</f>
        <v>2m+</v>
      </c>
      <c r="K1354" s="16" t="str">
        <f>SUBSTITUTE(IFERROR(VLOOKUP($A1354,'Raw - F'!$B:$X,23,FALSE),""),0,"")</f>
        <v xml:space="preserve"> </v>
      </c>
      <c r="L1354" s="22" t="str">
        <f>IF(VLOOKUP($A1354,'Raw - F'!$B:$AA,24,FALSE)="","",VLOOKUP($A1354,'Raw - F'!$B:$AA,24,FALSE))</f>
        <v/>
      </c>
      <c r="M1354" s="16" t="str">
        <f>SUBSTITUTE(IFERROR(VLOOKUP($A1354,'Raw - F'!$B:$X,22,FALSE),""),0,"")</f>
        <v xml:space="preserve"> </v>
      </c>
      <c r="N1354" s="16" t="str">
        <f>SUBSTITUTE(IFERROR(VLOOKUP($A1354,'Raw - F'!$B:$X,8,FALSE),""),0,"")</f>
        <v/>
      </c>
      <c r="O1354" s="16" t="str">
        <f>SUBSTITUTE(IFERROR(VLOOKUP($A1354,'Raw - F'!$B:$AA,25,FALSE),""),0,"")</f>
        <v/>
      </c>
      <c r="P1354" s="16" t="str">
        <f>SUBSTITUTE(IFERROR(VLOOKUP($A1354,'Raw - F'!$B:$AA,21,FALSE),""),0,"")</f>
        <v/>
      </c>
    </row>
    <row r="1355" spans="1:16" x14ac:dyDescent="0.35">
      <c r="A1355">
        <v>1346</v>
      </c>
      <c r="B1355" s="9">
        <f>IFERROR(VLOOKUP($A1355,'Raw - F'!$B:$R,2,FALSE),"")</f>
        <v>44373</v>
      </c>
      <c r="C1355" s="2" t="str">
        <f>IFERROR(VLOOKUP($A1355,'Raw - F'!$B:$R,3,FALSE),"")</f>
        <v>CHESTER</v>
      </c>
      <c r="D1355" s="2" t="str">
        <f>IFERROR(VLOOKUP($A1355,'Raw - F'!$B:$R,6,FALSE),"")</f>
        <v>WFA</v>
      </c>
      <c r="E1355" s="2" t="str">
        <f>SUBSTITUTE(IFERROR(VLOOKUP($A1355,'Raw - F'!$B:$O,9,FALSE),""),"0","")</f>
        <v>3yo+</v>
      </c>
      <c r="F1355" s="2" t="str">
        <f>SUBSTITUTE(IFERROR(VLOOKUP($A1355,'Raw - F'!$B:$O,7,FALSE),""),"0","")</f>
        <v>Nov</v>
      </c>
      <c r="G1355" s="2">
        <f>IFERROR(IF(VLOOKUP($A1355,'Raw - F'!$B:$O,11,FALSE)&gt;1,VLOOKUP($A1355,'Raw - F'!$B:$O,11,FALSE),IF(VLOOKUP($A1355,'Raw - F'!$B:$M,12,FALSE)&lt;&gt;"",VLOOKUP($A1355,'Raw - F'!$B:$M,12,FALSE),"")),"")</f>
        <v>4</v>
      </c>
      <c r="H1355" s="4" t="str">
        <f>IFERROR(VLOOKUP($A1355,'Raw - F'!$B:$O,13,FALSE),"")</f>
        <v>Open</v>
      </c>
      <c r="I1355" s="2" t="str">
        <f>IFERROR(VLOOKUP($A1355,'Raw - F'!$B:$O,10,FALSE),"")</f>
        <v>A</v>
      </c>
      <c r="J1355" s="2" t="str">
        <f>IFERROR(VLOOKUP($A1355,'Raw - F'!$B:$P,15,FALSE),"")</f>
        <v>1m</v>
      </c>
      <c r="K1355" s="16" t="str">
        <f>SUBSTITUTE(IFERROR(VLOOKUP($A1355,'Raw - F'!$B:$X,23,FALSE),""),0,"")</f>
        <v xml:space="preserve"> </v>
      </c>
      <c r="L1355" s="22" t="str">
        <f>IF(VLOOKUP($A1355,'Raw - F'!$B:$AA,24,FALSE)="","",VLOOKUP($A1355,'Raw - F'!$B:$AA,24,FALSE))</f>
        <v/>
      </c>
      <c r="M1355" s="16" t="str">
        <f>SUBSTITUTE(IFERROR(VLOOKUP($A1355,'Raw - F'!$B:$X,22,FALSE),""),0,"")</f>
        <v xml:space="preserve"> </v>
      </c>
      <c r="N1355" s="16" t="str">
        <f>SUBSTITUTE(IFERROR(VLOOKUP($A1355,'Raw - F'!$B:$X,8,FALSE),""),0,"")</f>
        <v/>
      </c>
      <c r="O1355" s="16" t="str">
        <f>SUBSTITUTE(IFERROR(VLOOKUP($A1355,'Raw - F'!$B:$AA,25,FALSE),""),0,"")</f>
        <v/>
      </c>
      <c r="P1355" s="16" t="str">
        <f>SUBSTITUTE(IFERROR(VLOOKUP($A1355,'Raw - F'!$B:$AA,21,FALSE),""),0,"")</f>
        <v/>
      </c>
    </row>
    <row r="1356" spans="1:16" x14ac:dyDescent="0.35">
      <c r="A1356">
        <v>1347</v>
      </c>
      <c r="B1356" s="9">
        <f>IFERROR(VLOOKUP($A1356,'Raw - F'!$B:$R,2,FALSE),"")</f>
        <v>44373</v>
      </c>
      <c r="C1356" s="2" t="str">
        <f>IFERROR(VLOOKUP($A1356,'Raw - F'!$B:$R,3,FALSE),"")</f>
        <v>CHESTER</v>
      </c>
      <c r="D1356" s="2" t="str">
        <f>IFERROR(VLOOKUP($A1356,'Raw - F'!$B:$R,6,FALSE),"")</f>
        <v>Hcap</v>
      </c>
      <c r="E1356" s="2" t="str">
        <f>SUBSTITUTE(IFERROR(VLOOKUP($A1356,'Raw - F'!$B:$O,9,FALSE),""),"0","")</f>
        <v>4yo+</v>
      </c>
      <c r="F1356" s="2" t="str">
        <f>SUBSTITUTE(IFERROR(VLOOKUP($A1356,'Raw - F'!$B:$O,7,FALSE),""),"0","")</f>
        <v>Open</v>
      </c>
      <c r="G1356" s="2">
        <f>IFERROR(IF(VLOOKUP($A1356,'Raw - F'!$B:$O,11,FALSE)&gt;1,VLOOKUP($A1356,'Raw - F'!$B:$O,11,FALSE),IF(VLOOKUP($A1356,'Raw - F'!$B:$M,12,FALSE)&lt;&gt;"",VLOOKUP($A1356,'Raw - F'!$B:$M,12,FALSE),"")),"")</f>
        <v>4</v>
      </c>
      <c r="H1356" s="4" t="str">
        <f>IFERROR(VLOOKUP($A1356,'Raw - F'!$B:$O,13,FALSE),"")</f>
        <v>66-85</v>
      </c>
      <c r="I1356" s="2" t="str">
        <f>IFERROR(VLOOKUP($A1356,'Raw - F'!$B:$O,10,FALSE),"")</f>
        <v>A</v>
      </c>
      <c r="J1356" s="2" t="str">
        <f>IFERROR(VLOOKUP($A1356,'Raw - F'!$B:$P,15,FALSE),"")</f>
        <v>5f</v>
      </c>
      <c r="K1356" s="16" t="str">
        <f>SUBSTITUTE(IFERROR(VLOOKUP($A1356,'Raw - F'!$B:$X,23,FALSE),""),0,"")</f>
        <v xml:space="preserve"> </v>
      </c>
      <c r="L1356" s="22" t="str">
        <f>IF(VLOOKUP($A1356,'Raw - F'!$B:$AA,24,FALSE)="","",VLOOKUP($A1356,'Raw - F'!$B:$AA,24,FALSE))</f>
        <v/>
      </c>
      <c r="M1356" s="16" t="str">
        <f>SUBSTITUTE(IFERROR(VLOOKUP($A1356,'Raw - F'!$B:$X,22,FALSE),""),0,"")</f>
        <v xml:space="preserve"> </v>
      </c>
      <c r="N1356" s="16" t="str">
        <f>SUBSTITUTE(IFERROR(VLOOKUP($A1356,'Raw - F'!$B:$X,8,FALSE),""),0,"")</f>
        <v/>
      </c>
      <c r="O1356" s="16" t="str">
        <f>SUBSTITUTE(IFERROR(VLOOKUP($A1356,'Raw - F'!$B:$AA,25,FALSE),""),0,"")</f>
        <v/>
      </c>
      <c r="P1356" s="16" t="str">
        <f>SUBSTITUTE(IFERROR(VLOOKUP($A1356,'Raw - F'!$B:$AA,21,FALSE),""),0,"")</f>
        <v/>
      </c>
    </row>
    <row r="1357" spans="1:16" x14ac:dyDescent="0.35">
      <c r="A1357">
        <v>1348</v>
      </c>
      <c r="B1357" s="9">
        <f>IFERROR(VLOOKUP($A1357,'Raw - F'!$B:$R,2,FALSE),"")</f>
        <v>44373</v>
      </c>
      <c r="C1357" s="2" t="str">
        <f>IFERROR(VLOOKUP($A1357,'Raw - F'!$B:$R,3,FALSE),"")</f>
        <v>CHESTER</v>
      </c>
      <c r="D1357" s="2" t="str">
        <f>IFERROR(VLOOKUP($A1357,'Raw - F'!$B:$R,6,FALSE),"")</f>
        <v>WFA</v>
      </c>
      <c r="E1357" s="2" t="str">
        <f>SUBSTITUTE(IFERROR(VLOOKUP($A1357,'Raw - F'!$B:$O,9,FALSE),""),"0","")</f>
        <v>2yo</v>
      </c>
      <c r="F1357" s="2" t="str">
        <f>SUBSTITUTE(IFERROR(VLOOKUP($A1357,'Raw - F'!$B:$O,7,FALSE),""),"0","")</f>
        <v>Mdn</v>
      </c>
      <c r="G1357" s="2">
        <f>IFERROR(IF(VLOOKUP($A1357,'Raw - F'!$B:$O,11,FALSE)&gt;1,VLOOKUP($A1357,'Raw - F'!$B:$O,11,FALSE),IF(VLOOKUP($A1357,'Raw - F'!$B:$M,12,FALSE)&lt;&gt;"",VLOOKUP($A1357,'Raw - F'!$B:$M,12,FALSE),"")),"")</f>
        <v>4</v>
      </c>
      <c r="H1357" s="4" t="str">
        <f>IFERROR(VLOOKUP($A1357,'Raw - F'!$B:$O,13,FALSE),"")</f>
        <v>Open</v>
      </c>
      <c r="I1357" s="2" t="str">
        <f>IFERROR(VLOOKUP($A1357,'Raw - F'!$B:$O,10,FALSE),"")</f>
        <v>A</v>
      </c>
      <c r="J1357" s="2" t="str">
        <f>IFERROR(VLOOKUP($A1357,'Raw - F'!$B:$P,15,FALSE),"")</f>
        <v>5f</v>
      </c>
      <c r="K1357" s="16" t="str">
        <f>SUBSTITUTE(IFERROR(VLOOKUP($A1357,'Raw - F'!$B:$X,23,FALSE),""),0,"")</f>
        <v xml:space="preserve"> </v>
      </c>
      <c r="L1357" s="22" t="str">
        <f>IF(VLOOKUP($A1357,'Raw - F'!$B:$AA,24,FALSE)="","",VLOOKUP($A1357,'Raw - F'!$B:$AA,24,FALSE))</f>
        <v/>
      </c>
      <c r="M1357" s="16" t="str">
        <f>SUBSTITUTE(IFERROR(VLOOKUP($A1357,'Raw - F'!$B:$X,22,FALSE),""),0,"")</f>
        <v xml:space="preserve"> </v>
      </c>
      <c r="N1357" s="16" t="str">
        <f>SUBSTITUTE(IFERROR(VLOOKUP($A1357,'Raw - F'!$B:$X,8,FALSE),""),0,"")</f>
        <v/>
      </c>
      <c r="O1357" s="16" t="str">
        <f>SUBSTITUTE(IFERROR(VLOOKUP($A1357,'Raw - F'!$B:$AA,25,FALSE),""),0,"")</f>
        <v>EBF</v>
      </c>
      <c r="P1357" s="16" t="str">
        <f>SUBSTITUTE(IFERROR(VLOOKUP($A1357,'Raw - F'!$B:$AA,21,FALSE),""),0,"")</f>
        <v/>
      </c>
    </row>
    <row r="1358" spans="1:16" x14ac:dyDescent="0.35">
      <c r="A1358">
        <v>1349</v>
      </c>
      <c r="B1358" s="9">
        <f>IFERROR(VLOOKUP($A1358,'Raw - F'!$B:$R,2,FALSE),"")</f>
        <v>44373</v>
      </c>
      <c r="C1358" s="2" t="str">
        <f>IFERROR(VLOOKUP($A1358,'Raw - F'!$B:$R,3,FALSE),"")</f>
        <v>DONCASTER</v>
      </c>
      <c r="D1358" s="2" t="str">
        <f>IFERROR(VLOOKUP($A1358,'Raw - F'!$B:$R,6,FALSE),"")</f>
        <v>Hcap</v>
      </c>
      <c r="E1358" s="2" t="str">
        <f>SUBSTITUTE(IFERROR(VLOOKUP($A1358,'Raw - F'!$B:$O,9,FALSE),""),"0","")</f>
        <v>4yo+</v>
      </c>
      <c r="F1358" s="2" t="str">
        <f>SUBSTITUTE(IFERROR(VLOOKUP($A1358,'Raw - F'!$B:$O,7,FALSE),""),"0","")</f>
        <v>Open</v>
      </c>
      <c r="G1358" s="2">
        <f>IFERROR(IF(VLOOKUP($A1358,'Raw - F'!$B:$O,11,FALSE)&gt;1,VLOOKUP($A1358,'Raw - F'!$B:$O,11,FALSE),IF(VLOOKUP($A1358,'Raw - F'!$B:$M,12,FALSE)&lt;&gt;"",VLOOKUP($A1358,'Raw - F'!$B:$M,12,FALSE),"")),"")</f>
        <v>4</v>
      </c>
      <c r="H1358" s="4" t="str">
        <f>IFERROR(VLOOKUP($A1358,'Raw - F'!$B:$O,13,FALSE),"")</f>
        <v>66-85</v>
      </c>
      <c r="I1358" s="2" t="str">
        <f>IFERROR(VLOOKUP($A1358,'Raw - F'!$B:$O,10,FALSE),"")</f>
        <v>A</v>
      </c>
      <c r="J1358" s="2" t="str">
        <f>IFERROR(VLOOKUP($A1358,'Raw - F'!$B:$P,15,FALSE),"")</f>
        <v>6f</v>
      </c>
      <c r="K1358" s="16" t="str">
        <f>SUBSTITUTE(IFERROR(VLOOKUP($A1358,'Raw - F'!$B:$X,23,FALSE),""),0,"")</f>
        <v xml:space="preserve"> </v>
      </c>
      <c r="L1358" s="22" t="str">
        <f>IF(VLOOKUP($A1358,'Raw - F'!$B:$AA,24,FALSE)="","",VLOOKUP($A1358,'Raw - F'!$B:$AA,24,FALSE))</f>
        <v/>
      </c>
      <c r="M1358" s="16" t="str">
        <f>SUBSTITUTE(IFERROR(VLOOKUP($A1358,'Raw - F'!$B:$X,22,FALSE),""),0,"")</f>
        <v xml:space="preserve"> </v>
      </c>
      <c r="N1358" s="16" t="str">
        <f>SUBSTITUTE(IFERROR(VLOOKUP($A1358,'Raw - F'!$B:$X,8,FALSE),""),0,"")</f>
        <v/>
      </c>
      <c r="O1358" s="16" t="str">
        <f>SUBSTITUTE(IFERROR(VLOOKUP($A1358,'Raw - F'!$B:$AA,25,FALSE),""),0,"")</f>
        <v/>
      </c>
      <c r="P1358" s="16" t="str">
        <f>SUBSTITUTE(IFERROR(VLOOKUP($A1358,'Raw - F'!$B:$AA,21,FALSE),""),0,"")</f>
        <v/>
      </c>
    </row>
    <row r="1359" spans="1:16" x14ac:dyDescent="0.35">
      <c r="A1359">
        <v>1350</v>
      </c>
      <c r="B1359" s="9">
        <f>IFERROR(VLOOKUP($A1359,'Raw - F'!$B:$R,2,FALSE),"")</f>
        <v>44373</v>
      </c>
      <c r="C1359" s="2" t="str">
        <f>IFERROR(VLOOKUP($A1359,'Raw - F'!$B:$R,3,FALSE),"")</f>
        <v>DONCASTER</v>
      </c>
      <c r="D1359" s="2" t="str">
        <f>IFERROR(VLOOKUP($A1359,'Raw - F'!$B:$R,6,FALSE),"")</f>
        <v>Hcap</v>
      </c>
      <c r="E1359" s="2" t="str">
        <f>SUBSTITUTE(IFERROR(VLOOKUP($A1359,'Raw - F'!$B:$O,9,FALSE),""),"0","")</f>
        <v>4yo+</v>
      </c>
      <c r="F1359" s="2" t="str">
        <f>SUBSTITUTE(IFERROR(VLOOKUP($A1359,'Raw - F'!$B:$O,7,FALSE),""),"0","")</f>
        <v>Open</v>
      </c>
      <c r="G1359" s="2">
        <f>IFERROR(IF(VLOOKUP($A1359,'Raw - F'!$B:$O,11,FALSE)&gt;1,VLOOKUP($A1359,'Raw - F'!$B:$O,11,FALSE),IF(VLOOKUP($A1359,'Raw - F'!$B:$M,12,FALSE)&lt;&gt;"",VLOOKUP($A1359,'Raw - F'!$B:$M,12,FALSE),"")),"")</f>
        <v>4</v>
      </c>
      <c r="H1359" s="4" t="str">
        <f>IFERROR(VLOOKUP($A1359,'Raw - F'!$B:$O,13,FALSE),"")</f>
        <v>66-85</v>
      </c>
      <c r="I1359" s="2" t="str">
        <f>IFERROR(VLOOKUP($A1359,'Raw - F'!$B:$O,10,FALSE),"")</f>
        <v>A</v>
      </c>
      <c r="J1359" s="2" t="str">
        <f>IFERROR(VLOOKUP($A1359,'Raw - F'!$B:$P,15,FALSE),"")</f>
        <v>7f</v>
      </c>
      <c r="K1359" s="16" t="str">
        <f>SUBSTITUTE(IFERROR(VLOOKUP($A1359,'Raw - F'!$B:$X,23,FALSE),""),0,"")</f>
        <v xml:space="preserve"> </v>
      </c>
      <c r="L1359" s="22" t="str">
        <f>IF(VLOOKUP($A1359,'Raw - F'!$B:$AA,24,FALSE)="","",VLOOKUP($A1359,'Raw - F'!$B:$AA,24,FALSE))</f>
        <v/>
      </c>
      <c r="M1359" s="16" t="str">
        <f>SUBSTITUTE(IFERROR(VLOOKUP($A1359,'Raw - F'!$B:$X,22,FALSE),""),0,"")</f>
        <v xml:space="preserve"> </v>
      </c>
      <c r="N1359" s="16" t="str">
        <f>SUBSTITUTE(IFERROR(VLOOKUP($A1359,'Raw - F'!$B:$X,8,FALSE),""),0,"")</f>
        <v/>
      </c>
      <c r="O1359" s="16" t="str">
        <f>SUBSTITUTE(IFERROR(VLOOKUP($A1359,'Raw - F'!$B:$AA,25,FALSE),""),0,"")</f>
        <v/>
      </c>
      <c r="P1359" s="16" t="str">
        <f>SUBSTITUTE(IFERROR(VLOOKUP($A1359,'Raw - F'!$B:$AA,21,FALSE),""),0,"")</f>
        <v/>
      </c>
    </row>
    <row r="1360" spans="1:16" x14ac:dyDescent="0.35">
      <c r="A1360">
        <v>1351</v>
      </c>
      <c r="B1360" s="9">
        <f>IFERROR(VLOOKUP($A1360,'Raw - F'!$B:$R,2,FALSE),"")</f>
        <v>44373</v>
      </c>
      <c r="C1360" s="2" t="str">
        <f>IFERROR(VLOOKUP($A1360,'Raw - F'!$B:$R,3,FALSE),"")</f>
        <v>DONCASTER</v>
      </c>
      <c r="D1360" s="2" t="str">
        <f>IFERROR(VLOOKUP($A1360,'Raw - F'!$B:$R,6,FALSE),"")</f>
        <v>Hcap</v>
      </c>
      <c r="E1360" s="2" t="str">
        <f>SUBSTITUTE(IFERROR(VLOOKUP($A1360,'Raw - F'!$B:$O,9,FALSE),""),"0","")</f>
        <v>3yo</v>
      </c>
      <c r="F1360" s="2" t="str">
        <f>SUBSTITUTE(IFERROR(VLOOKUP($A1360,'Raw - F'!$B:$O,7,FALSE),""),"0","")</f>
        <v>Open</v>
      </c>
      <c r="G1360" s="2">
        <f>IFERROR(IF(VLOOKUP($A1360,'Raw - F'!$B:$O,11,FALSE)&gt;1,VLOOKUP($A1360,'Raw - F'!$B:$O,11,FALSE),IF(VLOOKUP($A1360,'Raw - F'!$B:$M,12,FALSE)&lt;&gt;"",VLOOKUP($A1360,'Raw - F'!$B:$M,12,FALSE),"")),"")</f>
        <v>4</v>
      </c>
      <c r="H1360" s="4" t="str">
        <f>IFERROR(VLOOKUP($A1360,'Raw - F'!$B:$O,13,FALSE),"")</f>
        <v>61-80</v>
      </c>
      <c r="I1360" s="2" t="str">
        <f>IFERROR(VLOOKUP($A1360,'Raw - F'!$B:$O,10,FALSE),"")</f>
        <v>A</v>
      </c>
      <c r="J1360" s="2" t="str">
        <f>IFERROR(VLOOKUP($A1360,'Raw - F'!$B:$P,15,FALSE),"")</f>
        <v>6f</v>
      </c>
      <c r="K1360" s="16" t="str">
        <f>SUBSTITUTE(IFERROR(VLOOKUP($A1360,'Raw - F'!$B:$X,23,FALSE),""),0,"")</f>
        <v xml:space="preserve"> </v>
      </c>
      <c r="L1360" s="22" t="str">
        <f>IF(VLOOKUP($A1360,'Raw - F'!$B:$AA,24,FALSE)="","",VLOOKUP($A1360,'Raw - F'!$B:$AA,24,FALSE))</f>
        <v/>
      </c>
      <c r="M1360" s="16" t="str">
        <f>SUBSTITUTE(IFERROR(VLOOKUP($A1360,'Raw - F'!$B:$X,22,FALSE),""),0,"")</f>
        <v xml:space="preserve"> </v>
      </c>
      <c r="N1360" s="16" t="str">
        <f>SUBSTITUTE(IFERROR(VLOOKUP($A1360,'Raw - F'!$B:$X,8,FALSE),""),0,"")</f>
        <v/>
      </c>
      <c r="O1360" s="16" t="str">
        <f>SUBSTITUTE(IFERROR(VLOOKUP($A1360,'Raw - F'!$B:$AA,25,FALSE),""),0,"")</f>
        <v/>
      </c>
      <c r="P1360" s="16" t="str">
        <f>SUBSTITUTE(IFERROR(VLOOKUP($A1360,'Raw - F'!$B:$AA,21,FALSE),""),0,"")</f>
        <v/>
      </c>
    </row>
    <row r="1361" spans="1:16" x14ac:dyDescent="0.35">
      <c r="A1361">
        <v>1352</v>
      </c>
      <c r="B1361" s="9">
        <f>IFERROR(VLOOKUP($A1361,'Raw - F'!$B:$R,2,FALSE),"")</f>
        <v>44373</v>
      </c>
      <c r="C1361" s="2" t="str">
        <f>IFERROR(VLOOKUP($A1361,'Raw - F'!$B:$R,3,FALSE),"")</f>
        <v>DONCASTER</v>
      </c>
      <c r="D1361" s="2" t="str">
        <f>IFERROR(VLOOKUP($A1361,'Raw - F'!$B:$R,6,FALSE),"")</f>
        <v>WFA</v>
      </c>
      <c r="E1361" s="2" t="str">
        <f>SUBSTITUTE(IFERROR(VLOOKUP($A1361,'Raw - F'!$B:$O,9,FALSE),""),"0","")</f>
        <v>3yo+</v>
      </c>
      <c r="F1361" s="2" t="str">
        <f>SUBSTITUTE(IFERROR(VLOOKUP($A1361,'Raw - F'!$B:$O,7,FALSE),""),"0","")</f>
        <v>Mdn</v>
      </c>
      <c r="G1361" s="2">
        <f>IFERROR(IF(VLOOKUP($A1361,'Raw - F'!$B:$O,11,FALSE)&gt;1,VLOOKUP($A1361,'Raw - F'!$B:$O,11,FALSE),IF(VLOOKUP($A1361,'Raw - F'!$B:$M,12,FALSE)&lt;&gt;"",VLOOKUP($A1361,'Raw - F'!$B:$M,12,FALSE),"")),"")</f>
        <v>5</v>
      </c>
      <c r="H1361" s="4" t="str">
        <f>IFERROR(VLOOKUP($A1361,'Raw - F'!$B:$O,13,FALSE),"")</f>
        <v>Open</v>
      </c>
      <c r="I1361" s="2" t="str">
        <f>IFERROR(VLOOKUP($A1361,'Raw - F'!$B:$O,10,FALSE),"")</f>
        <v>A</v>
      </c>
      <c r="J1361" s="2" t="str">
        <f>IFERROR(VLOOKUP($A1361,'Raw - F'!$B:$P,15,FALSE),"")</f>
        <v>6f</v>
      </c>
      <c r="K1361" s="16" t="str">
        <f>SUBSTITUTE(IFERROR(VLOOKUP($A1361,'Raw - F'!$B:$X,23,FALSE),""),0,"")</f>
        <v xml:space="preserve"> </v>
      </c>
      <c r="L1361" s="22" t="str">
        <f>IF(VLOOKUP($A1361,'Raw - F'!$B:$AA,24,FALSE)="","",VLOOKUP($A1361,'Raw - F'!$B:$AA,24,FALSE))</f>
        <v/>
      </c>
      <c r="M1361" s="16" t="str">
        <f>SUBSTITUTE(IFERROR(VLOOKUP($A1361,'Raw - F'!$B:$X,22,FALSE),""),0,"")</f>
        <v xml:space="preserve"> </v>
      </c>
      <c r="N1361" s="16" t="str">
        <f>SUBSTITUTE(IFERROR(VLOOKUP($A1361,'Raw - F'!$B:$X,8,FALSE),""),0,"")</f>
        <v/>
      </c>
      <c r="O1361" s="16" t="str">
        <f>SUBSTITUTE(IFERROR(VLOOKUP($A1361,'Raw - F'!$B:$AA,25,FALSE),""),0,"")</f>
        <v/>
      </c>
      <c r="P1361" s="16" t="str">
        <f>SUBSTITUTE(IFERROR(VLOOKUP($A1361,'Raw - F'!$B:$AA,21,FALSE),""),0,"")</f>
        <v/>
      </c>
    </row>
    <row r="1362" spans="1:16" x14ac:dyDescent="0.35">
      <c r="A1362">
        <v>1353</v>
      </c>
      <c r="B1362" s="9">
        <f>IFERROR(VLOOKUP($A1362,'Raw - F'!$B:$R,2,FALSE),"")</f>
        <v>44373</v>
      </c>
      <c r="C1362" s="2" t="str">
        <f>IFERROR(VLOOKUP($A1362,'Raw - F'!$B:$R,3,FALSE),"")</f>
        <v>DONCASTER</v>
      </c>
      <c r="D1362" s="2" t="str">
        <f>IFERROR(VLOOKUP($A1362,'Raw - F'!$B:$R,6,FALSE),"")</f>
        <v>Hcap</v>
      </c>
      <c r="E1362" s="2" t="str">
        <f>SUBSTITUTE(IFERROR(VLOOKUP($A1362,'Raw - F'!$B:$O,9,FALSE),""),"0","")</f>
        <v>4yo+</v>
      </c>
      <c r="F1362" s="2" t="str">
        <f>SUBSTITUTE(IFERROR(VLOOKUP($A1362,'Raw - F'!$B:$O,7,FALSE),""),"0","")</f>
        <v>Open</v>
      </c>
      <c r="G1362" s="2">
        <f>IFERROR(IF(VLOOKUP($A1362,'Raw - F'!$B:$O,11,FALSE)&gt;1,VLOOKUP($A1362,'Raw - F'!$B:$O,11,FALSE),IF(VLOOKUP($A1362,'Raw - F'!$B:$M,12,FALSE)&lt;&gt;"",VLOOKUP($A1362,'Raw - F'!$B:$M,12,FALSE),"")),"")</f>
        <v>5</v>
      </c>
      <c r="H1362" s="4" t="str">
        <f>IFERROR(VLOOKUP($A1362,'Raw - F'!$B:$O,13,FALSE),"")</f>
        <v>51-70</v>
      </c>
      <c r="I1362" s="2" t="str">
        <f>IFERROR(VLOOKUP($A1362,'Raw - F'!$B:$O,10,FALSE),"")</f>
        <v>F</v>
      </c>
      <c r="J1362" s="2" t="str">
        <f>IFERROR(VLOOKUP($A1362,'Raw - F'!$B:$P,15,FALSE),"")</f>
        <v>1m 2f</v>
      </c>
      <c r="K1362" s="16" t="str">
        <f>SUBSTITUTE(IFERROR(VLOOKUP($A1362,'Raw - F'!$B:$X,23,FALSE),""),0,"")</f>
        <v xml:space="preserve"> </v>
      </c>
      <c r="L1362" s="22" t="str">
        <f>IF(VLOOKUP($A1362,'Raw - F'!$B:$AA,24,FALSE)="","",VLOOKUP($A1362,'Raw - F'!$B:$AA,24,FALSE))</f>
        <v/>
      </c>
      <c r="M1362" s="16" t="str">
        <f>SUBSTITUTE(IFERROR(VLOOKUP($A1362,'Raw - F'!$B:$X,22,FALSE),""),0,"")</f>
        <v xml:space="preserve"> </v>
      </c>
      <c r="N1362" s="16" t="str">
        <f>SUBSTITUTE(IFERROR(VLOOKUP($A1362,'Raw - F'!$B:$X,8,FALSE),""),0,"")</f>
        <v/>
      </c>
      <c r="O1362" s="16" t="str">
        <f>SUBSTITUTE(IFERROR(VLOOKUP($A1362,'Raw - F'!$B:$AA,25,FALSE),""),0,"")</f>
        <v/>
      </c>
      <c r="P1362" s="16" t="str">
        <f>SUBSTITUTE(IFERROR(VLOOKUP($A1362,'Raw - F'!$B:$AA,21,FALSE),""),0,"")</f>
        <v/>
      </c>
    </row>
    <row r="1363" spans="1:16" x14ac:dyDescent="0.35">
      <c r="A1363">
        <v>1354</v>
      </c>
      <c r="B1363" s="9">
        <f>IFERROR(VLOOKUP($A1363,'Raw - F'!$B:$R,2,FALSE),"")</f>
        <v>44373</v>
      </c>
      <c r="C1363" s="2" t="str">
        <f>IFERROR(VLOOKUP($A1363,'Raw - F'!$B:$R,3,FALSE),"")</f>
        <v>DONCASTER</v>
      </c>
      <c r="D1363" s="2" t="str">
        <f>IFERROR(VLOOKUP($A1363,'Raw - F'!$B:$R,6,FALSE),"")</f>
        <v>Hcap</v>
      </c>
      <c r="E1363" s="2" t="str">
        <f>SUBSTITUTE(IFERROR(VLOOKUP($A1363,'Raw - F'!$B:$O,9,FALSE),""),"0","")</f>
        <v>4yo+</v>
      </c>
      <c r="F1363" s="2" t="str">
        <f>SUBSTITUTE(IFERROR(VLOOKUP($A1363,'Raw - F'!$B:$O,7,FALSE),""),"0","")</f>
        <v>Open</v>
      </c>
      <c r="G1363" s="2">
        <f>IFERROR(IF(VLOOKUP($A1363,'Raw - F'!$B:$O,11,FALSE)&gt;1,VLOOKUP($A1363,'Raw - F'!$B:$O,11,FALSE),IF(VLOOKUP($A1363,'Raw - F'!$B:$M,12,FALSE)&lt;&gt;"",VLOOKUP($A1363,'Raw - F'!$B:$M,12,FALSE),"")),"")</f>
        <v>5</v>
      </c>
      <c r="H1363" s="4" t="str">
        <f>IFERROR(VLOOKUP($A1363,'Raw - F'!$B:$O,13,FALSE),"")</f>
        <v>51-70</v>
      </c>
      <c r="I1363" s="2" t="str">
        <f>IFERROR(VLOOKUP($A1363,'Raw - F'!$B:$O,10,FALSE),"")</f>
        <v>A</v>
      </c>
      <c r="J1363" s="2" t="str">
        <f>IFERROR(VLOOKUP($A1363,'Raw - F'!$B:$P,15,FALSE),"")</f>
        <v>1m 4f</v>
      </c>
      <c r="K1363" s="16" t="str">
        <f>SUBSTITUTE(IFERROR(VLOOKUP($A1363,'Raw - F'!$B:$X,23,FALSE),""),0,"")</f>
        <v xml:space="preserve"> </v>
      </c>
      <c r="L1363" s="22" t="str">
        <f>IF(VLOOKUP($A1363,'Raw - F'!$B:$AA,24,FALSE)="","",VLOOKUP($A1363,'Raw - F'!$B:$AA,24,FALSE))</f>
        <v/>
      </c>
      <c r="M1363" s="16" t="str">
        <f>SUBSTITUTE(IFERROR(VLOOKUP($A1363,'Raw - F'!$B:$X,22,FALSE),""),0,"")</f>
        <v xml:space="preserve"> </v>
      </c>
      <c r="N1363" s="16" t="str">
        <f>SUBSTITUTE(IFERROR(VLOOKUP($A1363,'Raw - F'!$B:$X,8,FALSE),""),0,"")</f>
        <v/>
      </c>
      <c r="O1363" s="16" t="str">
        <f>SUBSTITUTE(IFERROR(VLOOKUP($A1363,'Raw - F'!$B:$AA,25,FALSE),""),0,"")</f>
        <v/>
      </c>
      <c r="P1363" s="16" t="str">
        <f>SUBSTITUTE(IFERROR(VLOOKUP($A1363,'Raw - F'!$B:$AA,21,FALSE),""),0,"")</f>
        <v/>
      </c>
    </row>
    <row r="1364" spans="1:16" x14ac:dyDescent="0.35">
      <c r="A1364">
        <v>1355</v>
      </c>
      <c r="B1364" s="9">
        <f>IFERROR(VLOOKUP($A1364,'Raw - F'!$B:$R,2,FALSE),"")</f>
        <v>44373</v>
      </c>
      <c r="C1364" s="2" t="str">
        <f>IFERROR(VLOOKUP($A1364,'Raw - F'!$B:$R,3,FALSE),"")</f>
        <v>DONCASTER</v>
      </c>
      <c r="D1364" s="2" t="str">
        <f>IFERROR(VLOOKUP($A1364,'Raw - F'!$B:$R,6,FALSE),"")</f>
        <v>WFA</v>
      </c>
      <c r="E1364" s="2" t="str">
        <f>SUBSTITUTE(IFERROR(VLOOKUP($A1364,'Raw - F'!$B:$O,9,FALSE),""),"0","")</f>
        <v>2yo</v>
      </c>
      <c r="F1364" s="2" t="str">
        <f>SUBSTITUTE(IFERROR(VLOOKUP($A1364,'Raw - F'!$B:$O,7,FALSE),""),"0","")</f>
        <v>Mdn</v>
      </c>
      <c r="G1364" s="2">
        <f>IFERROR(IF(VLOOKUP($A1364,'Raw - F'!$B:$O,11,FALSE)&gt;1,VLOOKUP($A1364,'Raw - F'!$B:$O,11,FALSE),IF(VLOOKUP($A1364,'Raw - F'!$B:$M,12,FALSE)&lt;&gt;"",VLOOKUP($A1364,'Raw - F'!$B:$M,12,FALSE),"")),"")</f>
        <v>5</v>
      </c>
      <c r="H1364" s="4" t="str">
        <f>IFERROR(VLOOKUP($A1364,'Raw - F'!$B:$O,13,FALSE),"")</f>
        <v>Open</v>
      </c>
      <c r="I1364" s="2" t="str">
        <f>IFERROR(VLOOKUP($A1364,'Raw - F'!$B:$O,10,FALSE),"")</f>
        <v>F</v>
      </c>
      <c r="J1364" s="2" t="str">
        <f>IFERROR(VLOOKUP($A1364,'Raw - F'!$B:$P,15,FALSE),"")</f>
        <v>7f</v>
      </c>
      <c r="K1364" s="16" t="str">
        <f>SUBSTITUTE(IFERROR(VLOOKUP($A1364,'Raw - F'!$B:$X,23,FALSE),""),0,"")</f>
        <v>Rest.</v>
      </c>
      <c r="L1364" s="22" t="str">
        <f>IF(VLOOKUP($A1364,'Raw - F'!$B:$AA,24,FALSE)="","",VLOOKUP($A1364,'Raw - F'!$B:$AA,24,FALSE))</f>
        <v>C</v>
      </c>
      <c r="M1364" s="16" t="str">
        <f>SUBSTITUTE(IFERROR(VLOOKUP($A1364,'Raw - F'!$B:$X,22,FALSE),""),0,"")</f>
        <v xml:space="preserve"> </v>
      </c>
      <c r="N1364" s="16" t="str">
        <f>SUBSTITUTE(IFERROR(VLOOKUP($A1364,'Raw - F'!$B:$X,8,FALSE),""),0,"")</f>
        <v/>
      </c>
      <c r="O1364" s="16" t="str">
        <f>SUBSTITUTE(IFERROR(VLOOKUP($A1364,'Raw - F'!$B:$AA,25,FALSE),""),0,"")</f>
        <v>EBF</v>
      </c>
      <c r="P1364" s="16" t="str">
        <f>SUBSTITUTE(IFERROR(VLOOKUP($A1364,'Raw - F'!$B:$AA,21,FALSE),""),0,"")</f>
        <v/>
      </c>
    </row>
    <row r="1365" spans="1:16" x14ac:dyDescent="0.35">
      <c r="A1365">
        <v>1356</v>
      </c>
      <c r="B1365" s="9">
        <f>IFERROR(VLOOKUP($A1365,'Raw - F'!$B:$R,2,FALSE),"")</f>
        <v>44373</v>
      </c>
      <c r="C1365" s="2" t="str">
        <f>IFERROR(VLOOKUP($A1365,'Raw - F'!$B:$R,3,FALSE),"")</f>
        <v>NEWCASTLE</v>
      </c>
      <c r="D1365" s="2" t="str">
        <f>IFERROR(VLOOKUP($A1365,'Raw - F'!$B:$R,6,FALSE),"")</f>
        <v>Hcap</v>
      </c>
      <c r="E1365" s="2" t="str">
        <f>SUBSTITUTE(IFERROR(VLOOKUP($A1365,'Raw - F'!$B:$O,9,FALSE),""),"0","")</f>
        <v>3yo+</v>
      </c>
      <c r="F1365" s="2" t="str">
        <f>SUBSTITUTE(IFERROR(VLOOKUP($A1365,'Raw - F'!$B:$O,7,FALSE),""),"0","")</f>
        <v>Open</v>
      </c>
      <c r="G1365" s="2">
        <f>IFERROR(IF(VLOOKUP($A1365,'Raw - F'!$B:$O,11,FALSE)&gt;1,VLOOKUP($A1365,'Raw - F'!$B:$O,11,FALSE),IF(VLOOKUP($A1365,'Raw - F'!$B:$M,12,FALSE)&lt;&gt;"",VLOOKUP($A1365,'Raw - F'!$B:$M,12,FALSE),"")),"")</f>
        <v>2</v>
      </c>
      <c r="H1365" s="4" t="str">
        <f>IFERROR(VLOOKUP($A1365,'Raw - F'!$B:$O,13,FALSE),"")</f>
        <v>Open</v>
      </c>
      <c r="I1365" s="2" t="str">
        <f>IFERROR(VLOOKUP($A1365,'Raw - F'!$B:$O,10,FALSE),"")</f>
        <v>A</v>
      </c>
      <c r="J1365" s="2" t="str">
        <f>IFERROR(VLOOKUP($A1365,'Raw - F'!$B:$P,15,FALSE),"")</f>
        <v>2m+</v>
      </c>
      <c r="K1365" s="16" t="str">
        <f>SUBSTITUTE(IFERROR(VLOOKUP($A1365,'Raw - F'!$B:$X,23,FALSE),""),0,"")</f>
        <v xml:space="preserve"> </v>
      </c>
      <c r="L1365" s="22" t="str">
        <f>IF(VLOOKUP($A1365,'Raw - F'!$B:$AA,24,FALSE)="","",VLOOKUP($A1365,'Raw - F'!$B:$AA,24,FALSE))</f>
        <v/>
      </c>
      <c r="M1365" s="16" t="str">
        <f>SUBSTITUTE(IFERROR(VLOOKUP($A1365,'Raw - F'!$B:$X,22,FALSE),""),0,"")</f>
        <v xml:space="preserve"> </v>
      </c>
      <c r="N1365" s="16" t="str">
        <f>SUBSTITUTE(IFERROR(VLOOKUP($A1365,'Raw - F'!$B:$X,8,FALSE),""),0,"")</f>
        <v/>
      </c>
      <c r="O1365" s="16" t="str">
        <f>SUBSTITUTE(IFERROR(VLOOKUP($A1365,'Raw - F'!$B:$AA,25,FALSE),""),0,"")</f>
        <v/>
      </c>
      <c r="P1365" s="16" t="str">
        <f>SUBSTITUTE(IFERROR(VLOOKUP($A1365,'Raw - F'!$B:$AA,21,FALSE),""),0,"")</f>
        <v/>
      </c>
    </row>
    <row r="1366" spans="1:16" x14ac:dyDescent="0.35">
      <c r="A1366">
        <v>1357</v>
      </c>
      <c r="B1366" s="9">
        <f>IFERROR(VLOOKUP($A1366,'Raw - F'!$B:$R,2,FALSE),"")</f>
        <v>44373</v>
      </c>
      <c r="C1366" s="2" t="str">
        <f>IFERROR(VLOOKUP($A1366,'Raw - F'!$B:$R,3,FALSE),"")</f>
        <v>NEWCASTLE</v>
      </c>
      <c r="D1366" s="2" t="str">
        <f>IFERROR(VLOOKUP($A1366,'Raw - F'!$B:$R,6,FALSE),"")</f>
        <v>WFA</v>
      </c>
      <c r="E1366" s="2" t="str">
        <f>SUBSTITUTE(IFERROR(VLOOKUP($A1366,'Raw - F'!$B:$O,9,FALSE),""),"0","")</f>
        <v>3yo+</v>
      </c>
      <c r="F1366" s="2" t="str">
        <f>SUBSTITUTE(IFERROR(VLOOKUP($A1366,'Raw - F'!$B:$O,7,FALSE),""),"0","")</f>
        <v>Open</v>
      </c>
      <c r="G1366" s="2" t="str">
        <f>IFERROR(IF(VLOOKUP($A1366,'Raw - F'!$B:$O,11,FALSE)&gt;1,VLOOKUP($A1366,'Raw - F'!$B:$O,11,FALSE),IF(VLOOKUP($A1366,'Raw - F'!$B:$M,12,FALSE)&lt;&gt;"",VLOOKUP($A1366,'Raw - F'!$B:$M,12,FALSE),"")),"")</f>
        <v>1(G3)</v>
      </c>
      <c r="H1366" s="4" t="str">
        <f>IFERROR(VLOOKUP($A1366,'Raw - F'!$B:$O,13,FALSE),"")</f>
        <v>Open</v>
      </c>
      <c r="I1366" s="2" t="str">
        <f>IFERROR(VLOOKUP($A1366,'Raw - F'!$B:$O,10,FALSE),"")</f>
        <v>A</v>
      </c>
      <c r="J1366" s="2" t="str">
        <f>IFERROR(VLOOKUP($A1366,'Raw - F'!$B:$P,15,FALSE),"")</f>
        <v>6f</v>
      </c>
      <c r="K1366" s="16" t="str">
        <f>SUBSTITUTE(IFERROR(VLOOKUP($A1366,'Raw - F'!$B:$X,23,FALSE),""),0,"")</f>
        <v xml:space="preserve"> </v>
      </c>
      <c r="L1366" s="22" t="str">
        <f>IF(VLOOKUP($A1366,'Raw - F'!$B:$AA,24,FALSE)="","",VLOOKUP($A1366,'Raw - F'!$B:$AA,24,FALSE))</f>
        <v/>
      </c>
      <c r="M1366" s="16" t="str">
        <f>SUBSTITUTE(IFERROR(VLOOKUP($A1366,'Raw - F'!$B:$X,22,FALSE),""),0,"")</f>
        <v xml:space="preserve"> </v>
      </c>
      <c r="N1366" s="16" t="str">
        <f>SUBSTITUTE(IFERROR(VLOOKUP($A1366,'Raw - F'!$B:$X,8,FALSE),""),0,"")</f>
        <v/>
      </c>
      <c r="O1366" s="16" t="str">
        <f>SUBSTITUTE(IFERROR(VLOOKUP($A1366,'Raw - F'!$B:$AA,25,FALSE),""),0,"")</f>
        <v/>
      </c>
      <c r="P1366" s="16" t="str">
        <f>SUBSTITUTE(IFERROR(VLOOKUP($A1366,'Raw - F'!$B:$AA,21,FALSE),""),0,"")</f>
        <v/>
      </c>
    </row>
    <row r="1367" spans="1:16" x14ac:dyDescent="0.35">
      <c r="A1367">
        <v>1358</v>
      </c>
      <c r="B1367" s="9">
        <f>IFERROR(VLOOKUP($A1367,'Raw - F'!$B:$R,2,FALSE),"")</f>
        <v>44373</v>
      </c>
      <c r="C1367" s="2" t="str">
        <f>IFERROR(VLOOKUP($A1367,'Raw - F'!$B:$R,3,FALSE),"")</f>
        <v>NEWCASTLE</v>
      </c>
      <c r="D1367" s="2" t="str">
        <f>IFERROR(VLOOKUP($A1367,'Raw - F'!$B:$R,6,FALSE),"")</f>
        <v>Hcap</v>
      </c>
      <c r="E1367" s="2" t="str">
        <f>SUBSTITUTE(IFERROR(VLOOKUP($A1367,'Raw - F'!$B:$O,9,FALSE),""),"0","")</f>
        <v>3yo+</v>
      </c>
      <c r="F1367" s="2" t="str">
        <f>SUBSTITUTE(IFERROR(VLOOKUP($A1367,'Raw - F'!$B:$O,7,FALSE),""),"0","")</f>
        <v>Open</v>
      </c>
      <c r="G1367" s="2">
        <f>IFERROR(IF(VLOOKUP($A1367,'Raw - F'!$B:$O,11,FALSE)&gt;1,VLOOKUP($A1367,'Raw - F'!$B:$O,11,FALSE),IF(VLOOKUP($A1367,'Raw - F'!$B:$M,12,FALSE)&lt;&gt;"",VLOOKUP($A1367,'Raw - F'!$B:$M,12,FALSE),"")),"")</f>
        <v>2</v>
      </c>
      <c r="H1367" s="4" t="str">
        <f>IFERROR(VLOOKUP($A1367,'Raw - F'!$B:$O,13,FALSE),"")</f>
        <v>81-100</v>
      </c>
      <c r="I1367" s="2" t="str">
        <f>IFERROR(VLOOKUP($A1367,'Raw - F'!$B:$O,10,FALSE),"")</f>
        <v>A</v>
      </c>
      <c r="J1367" s="2" t="str">
        <f>IFERROR(VLOOKUP($A1367,'Raw - F'!$B:$P,15,FALSE),"")</f>
        <v>6f</v>
      </c>
      <c r="K1367" s="16" t="str">
        <f>SUBSTITUTE(IFERROR(VLOOKUP($A1367,'Raw - F'!$B:$X,23,FALSE),""),0,"")</f>
        <v xml:space="preserve"> </v>
      </c>
      <c r="L1367" s="22" t="str">
        <f>IF(VLOOKUP($A1367,'Raw - F'!$B:$AA,24,FALSE)="","",VLOOKUP($A1367,'Raw - F'!$B:$AA,24,FALSE))</f>
        <v/>
      </c>
      <c r="M1367" s="16" t="str">
        <f>SUBSTITUTE(IFERROR(VLOOKUP($A1367,'Raw - F'!$B:$X,22,FALSE),""),0,"")</f>
        <v xml:space="preserve"> </v>
      </c>
      <c r="N1367" s="16" t="str">
        <f>SUBSTITUTE(IFERROR(VLOOKUP($A1367,'Raw - F'!$B:$X,8,FALSE),""),0,"")</f>
        <v/>
      </c>
      <c r="O1367" s="16" t="str">
        <f>SUBSTITUTE(IFERROR(VLOOKUP($A1367,'Raw - F'!$B:$AA,25,FALSE),""),0,"")</f>
        <v/>
      </c>
      <c r="P1367" s="16" t="str">
        <f>SUBSTITUTE(IFERROR(VLOOKUP($A1367,'Raw - F'!$B:$AA,21,FALSE),""),0,"")</f>
        <v/>
      </c>
    </row>
    <row r="1368" spans="1:16" x14ac:dyDescent="0.35">
      <c r="A1368">
        <v>1359</v>
      </c>
      <c r="B1368" s="9">
        <f>IFERROR(VLOOKUP($A1368,'Raw - F'!$B:$R,2,FALSE),"")</f>
        <v>44373</v>
      </c>
      <c r="C1368" s="2" t="str">
        <f>IFERROR(VLOOKUP($A1368,'Raw - F'!$B:$R,3,FALSE),"")</f>
        <v>NEWCASTLE</v>
      </c>
      <c r="D1368" s="2" t="str">
        <f>IFERROR(VLOOKUP($A1368,'Raw - F'!$B:$R,6,FALSE),"")</f>
        <v>Hcap</v>
      </c>
      <c r="E1368" s="2" t="str">
        <f>SUBSTITUTE(IFERROR(VLOOKUP($A1368,'Raw - F'!$B:$O,9,FALSE),""),"0","")</f>
        <v>3yo+</v>
      </c>
      <c r="F1368" s="2" t="str">
        <f>SUBSTITUTE(IFERROR(VLOOKUP($A1368,'Raw - F'!$B:$O,7,FALSE),""),"0","")</f>
        <v>Open</v>
      </c>
      <c r="G1368" s="2">
        <f>IFERROR(IF(VLOOKUP($A1368,'Raw - F'!$B:$O,11,FALSE)&gt;1,VLOOKUP($A1368,'Raw - F'!$B:$O,11,FALSE),IF(VLOOKUP($A1368,'Raw - F'!$B:$M,12,FALSE)&lt;&gt;"",VLOOKUP($A1368,'Raw - F'!$B:$M,12,FALSE),"")),"")</f>
        <v>2</v>
      </c>
      <c r="H1368" s="4" t="str">
        <f>IFERROR(VLOOKUP($A1368,'Raw - F'!$B:$O,13,FALSE),"")</f>
        <v>86-105</v>
      </c>
      <c r="I1368" s="2" t="str">
        <f>IFERROR(VLOOKUP($A1368,'Raw - F'!$B:$O,10,FALSE),"")</f>
        <v>A</v>
      </c>
      <c r="J1368" s="2" t="str">
        <f>IFERROR(VLOOKUP($A1368,'Raw - F'!$B:$P,15,FALSE),"")</f>
        <v>7f</v>
      </c>
      <c r="K1368" s="16" t="str">
        <f>SUBSTITUTE(IFERROR(VLOOKUP($A1368,'Raw - F'!$B:$X,23,FALSE),""),0,"")</f>
        <v xml:space="preserve"> </v>
      </c>
      <c r="L1368" s="22" t="str">
        <f>IF(VLOOKUP($A1368,'Raw - F'!$B:$AA,24,FALSE)="","",VLOOKUP($A1368,'Raw - F'!$B:$AA,24,FALSE))</f>
        <v/>
      </c>
      <c r="M1368" s="16" t="str">
        <f>SUBSTITUTE(IFERROR(VLOOKUP($A1368,'Raw - F'!$B:$X,22,FALSE),""),0,"")</f>
        <v xml:space="preserve"> </v>
      </c>
      <c r="N1368" s="16" t="str">
        <f>SUBSTITUTE(IFERROR(VLOOKUP($A1368,'Raw - F'!$B:$X,8,FALSE),""),0,"")</f>
        <v/>
      </c>
      <c r="O1368" s="16" t="str">
        <f>SUBSTITUTE(IFERROR(VLOOKUP($A1368,'Raw - F'!$B:$AA,25,FALSE),""),0,"")</f>
        <v/>
      </c>
      <c r="P1368" s="16" t="str">
        <f>SUBSTITUTE(IFERROR(VLOOKUP($A1368,'Raw - F'!$B:$AA,21,FALSE),""),0,"")</f>
        <v/>
      </c>
    </row>
    <row r="1369" spans="1:16" x14ac:dyDescent="0.35">
      <c r="A1369">
        <v>1360</v>
      </c>
      <c r="B1369" s="9">
        <f>IFERROR(VLOOKUP($A1369,'Raw - F'!$B:$R,2,FALSE),"")</f>
        <v>44373</v>
      </c>
      <c r="C1369" s="2" t="str">
        <f>IFERROR(VLOOKUP($A1369,'Raw - F'!$B:$R,3,FALSE),"")</f>
        <v>NEWCASTLE</v>
      </c>
      <c r="D1369" s="2" t="str">
        <f>IFERROR(VLOOKUP($A1369,'Raw - F'!$B:$R,6,FALSE),"")</f>
        <v>WFA</v>
      </c>
      <c r="E1369" s="2" t="str">
        <f>SUBSTITUTE(IFERROR(VLOOKUP($A1369,'Raw - F'!$B:$O,9,FALSE),""),"0","")</f>
        <v>2yo</v>
      </c>
      <c r="F1369" s="2" t="str">
        <f>SUBSTITUTE(IFERROR(VLOOKUP($A1369,'Raw - F'!$B:$O,7,FALSE),""),"0","")</f>
        <v>Nov</v>
      </c>
      <c r="G1369" s="2">
        <f>IFERROR(IF(VLOOKUP($A1369,'Raw - F'!$B:$O,11,FALSE)&gt;1,VLOOKUP($A1369,'Raw - F'!$B:$O,11,FALSE),IF(VLOOKUP($A1369,'Raw - F'!$B:$M,12,FALSE)&lt;&gt;"",VLOOKUP($A1369,'Raw - F'!$B:$M,12,FALSE),"")),"")</f>
        <v>3</v>
      </c>
      <c r="H1369" s="4" t="str">
        <f>IFERROR(VLOOKUP($A1369,'Raw - F'!$B:$O,13,FALSE),"")</f>
        <v>Open</v>
      </c>
      <c r="I1369" s="2" t="str">
        <f>IFERROR(VLOOKUP($A1369,'Raw - F'!$B:$O,10,FALSE),"")</f>
        <v>A</v>
      </c>
      <c r="J1369" s="2" t="str">
        <f>IFERROR(VLOOKUP($A1369,'Raw - F'!$B:$P,15,FALSE),"")</f>
        <v>5f</v>
      </c>
      <c r="K1369" s="16" t="str">
        <f>SUBSTITUTE(IFERROR(VLOOKUP($A1369,'Raw - F'!$B:$X,23,FALSE),""),0,"")</f>
        <v xml:space="preserve"> </v>
      </c>
      <c r="L1369" s="22" t="str">
        <f>IF(VLOOKUP($A1369,'Raw - F'!$B:$AA,24,FALSE)="","",VLOOKUP($A1369,'Raw - F'!$B:$AA,24,FALSE))</f>
        <v/>
      </c>
      <c r="M1369" s="16" t="str">
        <f>SUBSTITUTE(IFERROR(VLOOKUP($A1369,'Raw - F'!$B:$X,22,FALSE),""),0,"")</f>
        <v xml:space="preserve"> </v>
      </c>
      <c r="N1369" s="16" t="str">
        <f>SUBSTITUTE(IFERROR(VLOOKUP($A1369,'Raw - F'!$B:$X,8,FALSE),""),0,"")</f>
        <v/>
      </c>
      <c r="O1369" s="16" t="str">
        <f>SUBSTITUTE(IFERROR(VLOOKUP($A1369,'Raw - F'!$B:$AA,25,FALSE),""),0,"")</f>
        <v>EBF</v>
      </c>
      <c r="P1369" s="16" t="str">
        <f>SUBSTITUTE(IFERROR(VLOOKUP($A1369,'Raw - F'!$B:$AA,21,FALSE),""),0,"")</f>
        <v/>
      </c>
    </row>
    <row r="1370" spans="1:16" x14ac:dyDescent="0.35">
      <c r="A1370">
        <v>1361</v>
      </c>
      <c r="B1370" s="9">
        <f>IFERROR(VLOOKUP($A1370,'Raw - F'!$B:$R,2,FALSE),"")</f>
        <v>44373</v>
      </c>
      <c r="C1370" s="2" t="str">
        <f>IFERROR(VLOOKUP($A1370,'Raw - F'!$B:$R,3,FALSE),"")</f>
        <v>NEWCASTLE</v>
      </c>
      <c r="D1370" s="2" t="str">
        <f>IFERROR(VLOOKUP($A1370,'Raw - F'!$B:$R,6,FALSE),"")</f>
        <v>Hcap</v>
      </c>
      <c r="E1370" s="2" t="str">
        <f>SUBSTITUTE(IFERROR(VLOOKUP($A1370,'Raw - F'!$B:$O,9,FALSE),""),"0","")</f>
        <v>4yo+</v>
      </c>
      <c r="F1370" s="2" t="str">
        <f>SUBSTITUTE(IFERROR(VLOOKUP($A1370,'Raw - F'!$B:$O,7,FALSE),""),"0","")</f>
        <v>Open</v>
      </c>
      <c r="G1370" s="2">
        <f>IFERROR(IF(VLOOKUP($A1370,'Raw - F'!$B:$O,11,FALSE)&gt;1,VLOOKUP($A1370,'Raw - F'!$B:$O,11,FALSE),IF(VLOOKUP($A1370,'Raw - F'!$B:$M,12,FALSE)&lt;&gt;"",VLOOKUP($A1370,'Raw - F'!$B:$M,12,FALSE),"")),"")</f>
        <v>4</v>
      </c>
      <c r="H1370" s="4" t="str">
        <f>IFERROR(VLOOKUP($A1370,'Raw - F'!$B:$O,13,FALSE),"")</f>
        <v>66-85</v>
      </c>
      <c r="I1370" s="2" t="str">
        <f>IFERROR(VLOOKUP($A1370,'Raw - F'!$B:$O,10,FALSE),"")</f>
        <v>A</v>
      </c>
      <c r="J1370" s="2" t="str">
        <f>IFERROR(VLOOKUP($A1370,'Raw - F'!$B:$P,15,FALSE),"")</f>
        <v>1m 2f</v>
      </c>
      <c r="K1370" s="16" t="str">
        <f>SUBSTITUTE(IFERROR(VLOOKUP($A1370,'Raw - F'!$B:$X,23,FALSE),""),0,"")</f>
        <v xml:space="preserve"> </v>
      </c>
      <c r="L1370" s="22" t="str">
        <f>IF(VLOOKUP($A1370,'Raw - F'!$B:$AA,24,FALSE)="","",VLOOKUP($A1370,'Raw - F'!$B:$AA,24,FALSE))</f>
        <v/>
      </c>
      <c r="M1370" s="16" t="str">
        <f>SUBSTITUTE(IFERROR(VLOOKUP($A1370,'Raw - F'!$B:$X,22,FALSE),""),0,"")</f>
        <v xml:space="preserve"> </v>
      </c>
      <c r="N1370" s="16" t="str">
        <f>SUBSTITUTE(IFERROR(VLOOKUP($A1370,'Raw - F'!$B:$X,8,FALSE),""),0,"")</f>
        <v/>
      </c>
      <c r="O1370" s="16" t="str">
        <f>SUBSTITUTE(IFERROR(VLOOKUP($A1370,'Raw - F'!$B:$AA,25,FALSE),""),0,"")</f>
        <v/>
      </c>
      <c r="P1370" s="16" t="str">
        <f>SUBSTITUTE(IFERROR(VLOOKUP($A1370,'Raw - F'!$B:$AA,21,FALSE),""),0,"")</f>
        <v/>
      </c>
    </row>
    <row r="1371" spans="1:16" x14ac:dyDescent="0.35">
      <c r="A1371">
        <v>1362</v>
      </c>
      <c r="B1371" s="9">
        <f>IFERROR(VLOOKUP($A1371,'Raw - F'!$B:$R,2,FALSE),"")</f>
        <v>44373</v>
      </c>
      <c r="C1371" s="2" t="str">
        <f>IFERROR(VLOOKUP($A1371,'Raw - F'!$B:$R,3,FALSE),"")</f>
        <v>NEWCASTLE</v>
      </c>
      <c r="D1371" s="2" t="str">
        <f>IFERROR(VLOOKUP($A1371,'Raw - F'!$B:$R,6,FALSE),"")</f>
        <v>Hcap</v>
      </c>
      <c r="E1371" s="2" t="str">
        <f>SUBSTITUTE(IFERROR(VLOOKUP($A1371,'Raw - F'!$B:$O,9,FALSE),""),"0","")</f>
        <v>4yo+</v>
      </c>
      <c r="F1371" s="2" t="str">
        <f>SUBSTITUTE(IFERROR(VLOOKUP($A1371,'Raw - F'!$B:$O,7,FALSE),""),"0","")</f>
        <v>Open</v>
      </c>
      <c r="G1371" s="2">
        <f>IFERROR(IF(VLOOKUP($A1371,'Raw - F'!$B:$O,11,FALSE)&gt;1,VLOOKUP($A1371,'Raw - F'!$B:$O,11,FALSE),IF(VLOOKUP($A1371,'Raw - F'!$B:$M,12,FALSE)&lt;&gt;"",VLOOKUP($A1371,'Raw - F'!$B:$M,12,FALSE),"")),"")</f>
        <v>4</v>
      </c>
      <c r="H1371" s="4" t="str">
        <f>IFERROR(VLOOKUP($A1371,'Raw - F'!$B:$O,13,FALSE),"")</f>
        <v>61-80</v>
      </c>
      <c r="I1371" s="2" t="str">
        <f>IFERROR(VLOOKUP($A1371,'Raw - F'!$B:$O,10,FALSE),"")</f>
        <v>A</v>
      </c>
      <c r="J1371" s="2" t="str">
        <f>IFERROR(VLOOKUP($A1371,'Raw - F'!$B:$P,15,FALSE),"")</f>
        <v>1m 4f</v>
      </c>
      <c r="K1371" s="16" t="str">
        <f>SUBSTITUTE(IFERROR(VLOOKUP($A1371,'Raw - F'!$B:$X,23,FALSE),""),0,"")</f>
        <v xml:space="preserve"> </v>
      </c>
      <c r="L1371" s="22" t="str">
        <f>IF(VLOOKUP($A1371,'Raw - F'!$B:$AA,24,FALSE)="","",VLOOKUP($A1371,'Raw - F'!$B:$AA,24,FALSE))</f>
        <v/>
      </c>
      <c r="M1371" s="16" t="str">
        <f>SUBSTITUTE(IFERROR(VLOOKUP($A1371,'Raw - F'!$B:$X,22,FALSE),""),0,"")</f>
        <v xml:space="preserve"> </v>
      </c>
      <c r="N1371" s="16" t="str">
        <f>SUBSTITUTE(IFERROR(VLOOKUP($A1371,'Raw - F'!$B:$X,8,FALSE),""),0,"")</f>
        <v/>
      </c>
      <c r="O1371" s="16" t="str">
        <f>SUBSTITUTE(IFERROR(VLOOKUP($A1371,'Raw - F'!$B:$AA,25,FALSE),""),0,"")</f>
        <v/>
      </c>
      <c r="P1371" s="16" t="str">
        <f>SUBSTITUTE(IFERROR(VLOOKUP($A1371,'Raw - F'!$B:$AA,21,FALSE),""),0,"")</f>
        <v/>
      </c>
    </row>
    <row r="1372" spans="1:16" x14ac:dyDescent="0.35">
      <c r="A1372">
        <v>1363</v>
      </c>
      <c r="B1372" s="9">
        <f>IFERROR(VLOOKUP($A1372,'Raw - F'!$B:$R,2,FALSE),"")</f>
        <v>44373</v>
      </c>
      <c r="C1372" s="2" t="str">
        <f>IFERROR(VLOOKUP($A1372,'Raw - F'!$B:$R,3,FALSE),"")</f>
        <v>NEWCASTLE</v>
      </c>
      <c r="D1372" s="2" t="str">
        <f>IFERROR(VLOOKUP($A1372,'Raw - F'!$B:$R,6,FALSE),"")</f>
        <v>Hcap</v>
      </c>
      <c r="E1372" s="2" t="str">
        <f>SUBSTITUTE(IFERROR(VLOOKUP($A1372,'Raw - F'!$B:$O,9,FALSE),""),"0","")</f>
        <v>3yo+</v>
      </c>
      <c r="F1372" s="2" t="str">
        <f>SUBSTITUTE(IFERROR(VLOOKUP($A1372,'Raw - F'!$B:$O,7,FALSE),""),"0","")</f>
        <v>Open</v>
      </c>
      <c r="G1372" s="2">
        <f>IFERROR(IF(VLOOKUP($A1372,'Raw - F'!$B:$O,11,FALSE)&gt;1,VLOOKUP($A1372,'Raw - F'!$B:$O,11,FALSE),IF(VLOOKUP($A1372,'Raw - F'!$B:$M,12,FALSE)&lt;&gt;"",VLOOKUP($A1372,'Raw - F'!$B:$M,12,FALSE),"")),"")</f>
        <v>2</v>
      </c>
      <c r="H1372" s="4" t="str">
        <f>IFERROR(VLOOKUP($A1372,'Raw - F'!$B:$O,13,FALSE),"")</f>
        <v>Open</v>
      </c>
      <c r="I1372" s="2" t="str">
        <f>IFERROR(VLOOKUP($A1372,'Raw - F'!$B:$O,10,FALSE),"")</f>
        <v>A</v>
      </c>
      <c r="J1372" s="2" t="str">
        <f>IFERROR(VLOOKUP($A1372,'Raw - F'!$B:$P,15,FALSE),"")</f>
        <v>2m+</v>
      </c>
      <c r="K1372" s="16" t="str">
        <f>SUBSTITUTE(IFERROR(VLOOKUP($A1372,'Raw - F'!$B:$X,23,FALSE),""),0,"")</f>
        <v xml:space="preserve"> </v>
      </c>
      <c r="L1372" s="22" t="str">
        <f>IF(VLOOKUP($A1372,'Raw - F'!$B:$AA,24,FALSE)="","",VLOOKUP($A1372,'Raw - F'!$B:$AA,24,FALSE))</f>
        <v/>
      </c>
      <c r="M1372" s="16" t="str">
        <f>SUBSTITUTE(IFERROR(VLOOKUP($A1372,'Raw - F'!$B:$X,22,FALSE),""),0,"")</f>
        <v xml:space="preserve"> </v>
      </c>
      <c r="N1372" s="16" t="str">
        <f>SUBSTITUTE(IFERROR(VLOOKUP($A1372,'Raw - F'!$B:$X,8,FALSE),""),0,"")</f>
        <v/>
      </c>
      <c r="O1372" s="16" t="str">
        <f>SUBSTITUTE(IFERROR(VLOOKUP($A1372,'Raw - F'!$B:$AA,25,FALSE),""),0,"")</f>
        <v/>
      </c>
      <c r="P1372" s="16" t="str">
        <f>SUBSTITUTE(IFERROR(VLOOKUP($A1372,'Raw - F'!$B:$AA,21,FALSE),""),0,"")</f>
        <v/>
      </c>
    </row>
    <row r="1373" spans="1:16" x14ac:dyDescent="0.35">
      <c r="A1373">
        <v>1364</v>
      </c>
      <c r="B1373" s="9">
        <f>IFERROR(VLOOKUP($A1373,'Raw - F'!$B:$R,2,FALSE),"")</f>
        <v>44373</v>
      </c>
      <c r="C1373" s="2" t="str">
        <f>IFERROR(VLOOKUP($A1373,'Raw - F'!$B:$R,3,FALSE),"")</f>
        <v>NEWMARKET</v>
      </c>
      <c r="D1373" s="2" t="str">
        <f>IFERROR(VLOOKUP($A1373,'Raw - F'!$B:$R,6,FALSE),"")</f>
        <v>WFA</v>
      </c>
      <c r="E1373" s="2" t="str">
        <f>SUBSTITUTE(IFERROR(VLOOKUP($A1373,'Raw - F'!$B:$O,9,FALSE),""),"0","")</f>
        <v>3yo+</v>
      </c>
      <c r="F1373" s="2" t="str">
        <f>SUBSTITUTE(IFERROR(VLOOKUP($A1373,'Raw - F'!$B:$O,7,FALSE),""),"0","")</f>
        <v>Open</v>
      </c>
      <c r="G1373" s="2" t="str">
        <f>IFERROR(IF(VLOOKUP($A1373,'Raw - F'!$B:$O,11,FALSE)&gt;1,VLOOKUP($A1373,'Raw - F'!$B:$O,11,FALSE),IF(VLOOKUP($A1373,'Raw - F'!$B:$M,12,FALSE)&lt;&gt;"",VLOOKUP($A1373,'Raw - F'!$B:$M,12,FALSE),"")),"")</f>
        <v>1(G3)</v>
      </c>
      <c r="H1373" s="4" t="str">
        <f>IFERROR(VLOOKUP($A1373,'Raw - F'!$B:$O,13,FALSE),"")</f>
        <v>Open</v>
      </c>
      <c r="I1373" s="2" t="str">
        <f>IFERROR(VLOOKUP($A1373,'Raw - F'!$B:$O,10,FALSE),"")</f>
        <v>A</v>
      </c>
      <c r="J1373" s="2" t="str">
        <f>IFERROR(VLOOKUP($A1373,'Raw - F'!$B:$P,15,FALSE),"")</f>
        <v>7f</v>
      </c>
      <c r="K1373" s="16" t="str">
        <f>SUBSTITUTE(IFERROR(VLOOKUP($A1373,'Raw - F'!$B:$X,23,FALSE),""),0,"")</f>
        <v xml:space="preserve"> </v>
      </c>
      <c r="L1373" s="22" t="str">
        <f>IF(VLOOKUP($A1373,'Raw - F'!$B:$AA,24,FALSE)="","",VLOOKUP($A1373,'Raw - F'!$B:$AA,24,FALSE))</f>
        <v/>
      </c>
      <c r="M1373" s="16" t="str">
        <f>SUBSTITUTE(IFERROR(VLOOKUP($A1373,'Raw - F'!$B:$X,22,FALSE),""),0,"")</f>
        <v xml:space="preserve"> </v>
      </c>
      <c r="N1373" s="16" t="str">
        <f>SUBSTITUTE(IFERROR(VLOOKUP($A1373,'Raw - F'!$B:$X,8,FALSE),""),0,"")</f>
        <v/>
      </c>
      <c r="O1373" s="16" t="str">
        <f>SUBSTITUTE(IFERROR(VLOOKUP($A1373,'Raw - F'!$B:$AA,25,FALSE),""),0,"")</f>
        <v/>
      </c>
      <c r="P1373" s="16" t="str">
        <f>SUBSTITUTE(IFERROR(VLOOKUP($A1373,'Raw - F'!$B:$AA,21,FALSE),""),0,"")</f>
        <v/>
      </c>
    </row>
    <row r="1374" spans="1:16" x14ac:dyDescent="0.35">
      <c r="A1374">
        <v>1365</v>
      </c>
      <c r="B1374" s="9">
        <f>IFERROR(VLOOKUP($A1374,'Raw - F'!$B:$R,2,FALSE),"")</f>
        <v>44373</v>
      </c>
      <c r="C1374" s="2" t="str">
        <f>IFERROR(VLOOKUP($A1374,'Raw - F'!$B:$R,3,FALSE),"")</f>
        <v>NEWMARKET</v>
      </c>
      <c r="D1374" s="2" t="str">
        <f>IFERROR(VLOOKUP($A1374,'Raw - F'!$B:$R,6,FALSE),"")</f>
        <v>WFA</v>
      </c>
      <c r="E1374" s="2" t="str">
        <f>SUBSTITUTE(IFERROR(VLOOKUP($A1374,'Raw - F'!$B:$O,9,FALSE),""),"0","")</f>
        <v>4yo+</v>
      </c>
      <c r="F1374" s="2" t="str">
        <f>SUBSTITUTE(IFERROR(VLOOKUP($A1374,'Raw - F'!$B:$O,7,FALSE),""),"0","")</f>
        <v>Open</v>
      </c>
      <c r="G1374" s="2" t="str">
        <f>IFERROR(IF(VLOOKUP($A1374,'Raw - F'!$B:$O,11,FALSE)&gt;1,VLOOKUP($A1374,'Raw - F'!$B:$O,11,FALSE),IF(VLOOKUP($A1374,'Raw - F'!$B:$M,12,FALSE)&lt;&gt;"",VLOOKUP($A1374,'Raw - F'!$B:$M,12,FALSE),"")),"")</f>
        <v>1(Lstd)</v>
      </c>
      <c r="H1374" s="4" t="str">
        <f>IFERROR(VLOOKUP($A1374,'Raw - F'!$B:$O,13,FALSE),"")</f>
        <v>Open</v>
      </c>
      <c r="I1374" s="2" t="str">
        <f>IFERROR(VLOOKUP($A1374,'Raw - F'!$B:$O,10,FALSE),"")</f>
        <v>A</v>
      </c>
      <c r="J1374" s="2" t="str">
        <f>IFERROR(VLOOKUP($A1374,'Raw - F'!$B:$P,15,FALSE),"")</f>
        <v>1m 4f</v>
      </c>
      <c r="K1374" s="16" t="str">
        <f>SUBSTITUTE(IFERROR(VLOOKUP($A1374,'Raw - F'!$B:$X,23,FALSE),""),0,"")</f>
        <v xml:space="preserve"> </v>
      </c>
      <c r="L1374" s="22" t="str">
        <f>IF(VLOOKUP($A1374,'Raw - F'!$B:$AA,24,FALSE)="","",VLOOKUP($A1374,'Raw - F'!$B:$AA,24,FALSE))</f>
        <v/>
      </c>
      <c r="M1374" s="16" t="str">
        <f>SUBSTITUTE(IFERROR(VLOOKUP($A1374,'Raw - F'!$B:$X,22,FALSE),""),0,"")</f>
        <v xml:space="preserve"> </v>
      </c>
      <c r="N1374" s="16" t="str">
        <f>SUBSTITUTE(IFERROR(VLOOKUP($A1374,'Raw - F'!$B:$X,8,FALSE),""),0,"")</f>
        <v/>
      </c>
      <c r="O1374" s="16" t="str">
        <f>SUBSTITUTE(IFERROR(VLOOKUP($A1374,'Raw - F'!$B:$AA,25,FALSE),""),0,"")</f>
        <v/>
      </c>
      <c r="P1374" s="16" t="str">
        <f>SUBSTITUTE(IFERROR(VLOOKUP($A1374,'Raw - F'!$B:$AA,21,FALSE),""),0,"")</f>
        <v/>
      </c>
    </row>
    <row r="1375" spans="1:16" x14ac:dyDescent="0.35">
      <c r="A1375">
        <v>1366</v>
      </c>
      <c r="B1375" s="9">
        <f>IFERROR(VLOOKUP($A1375,'Raw - F'!$B:$R,2,FALSE),"")</f>
        <v>44373</v>
      </c>
      <c r="C1375" s="2" t="str">
        <f>IFERROR(VLOOKUP($A1375,'Raw - F'!$B:$R,3,FALSE),"")</f>
        <v>NEWMARKET</v>
      </c>
      <c r="D1375" s="2" t="str">
        <f>IFERROR(VLOOKUP($A1375,'Raw - F'!$B:$R,6,FALSE),"")</f>
        <v>WFA</v>
      </c>
      <c r="E1375" s="2" t="str">
        <f>SUBSTITUTE(IFERROR(VLOOKUP($A1375,'Raw - F'!$B:$O,9,FALSE),""),"0","")</f>
        <v>2yo</v>
      </c>
      <c r="F1375" s="2" t="str">
        <f>SUBSTITUTE(IFERROR(VLOOKUP($A1375,'Raw - F'!$B:$O,7,FALSE),""),"0","")</f>
        <v>Open</v>
      </c>
      <c r="G1375" s="2" t="str">
        <f>IFERROR(IF(VLOOKUP($A1375,'Raw - F'!$B:$O,11,FALSE)&gt;1,VLOOKUP($A1375,'Raw - F'!$B:$O,11,FALSE),IF(VLOOKUP($A1375,'Raw - F'!$B:$M,12,FALSE)&lt;&gt;"",VLOOKUP($A1375,'Raw - F'!$B:$M,12,FALSE),"")),"")</f>
        <v>1(Lstd)</v>
      </c>
      <c r="H1375" s="4" t="str">
        <f>IFERROR(VLOOKUP($A1375,'Raw - F'!$B:$O,13,FALSE),"")</f>
        <v>Open</v>
      </c>
      <c r="I1375" s="2" t="str">
        <f>IFERROR(VLOOKUP($A1375,'Raw - F'!$B:$O,10,FALSE),"")</f>
        <v>F</v>
      </c>
      <c r="J1375" s="2" t="str">
        <f>IFERROR(VLOOKUP($A1375,'Raw - F'!$B:$P,15,FALSE),"")</f>
        <v>6f</v>
      </c>
      <c r="K1375" s="16" t="str">
        <f>SUBSTITUTE(IFERROR(VLOOKUP($A1375,'Raw - F'!$B:$X,23,FALSE),""),0,"")</f>
        <v xml:space="preserve"> </v>
      </c>
      <c r="L1375" s="22" t="str">
        <f>IF(VLOOKUP($A1375,'Raw - F'!$B:$AA,24,FALSE)="","",VLOOKUP($A1375,'Raw - F'!$B:$AA,24,FALSE))</f>
        <v/>
      </c>
      <c r="M1375" s="16" t="str">
        <f>SUBSTITUTE(IFERROR(VLOOKUP($A1375,'Raw - F'!$B:$X,22,FALSE),""),0,"")</f>
        <v xml:space="preserve"> </v>
      </c>
      <c r="N1375" s="16" t="str">
        <f>SUBSTITUTE(IFERROR(VLOOKUP($A1375,'Raw - F'!$B:$X,8,FALSE),""),0,"")</f>
        <v/>
      </c>
      <c r="O1375" s="16" t="str">
        <f>SUBSTITUTE(IFERROR(VLOOKUP($A1375,'Raw - F'!$B:$AA,25,FALSE),""),0,"")</f>
        <v/>
      </c>
      <c r="P1375" s="16" t="str">
        <f>SUBSTITUTE(IFERROR(VLOOKUP($A1375,'Raw - F'!$B:$AA,21,FALSE),""),0,"")</f>
        <v/>
      </c>
    </row>
    <row r="1376" spans="1:16" x14ac:dyDescent="0.35">
      <c r="A1376">
        <v>1367</v>
      </c>
      <c r="B1376" s="9">
        <f>IFERROR(VLOOKUP($A1376,'Raw - F'!$B:$R,2,FALSE),"")</f>
        <v>44373</v>
      </c>
      <c r="C1376" s="2" t="str">
        <f>IFERROR(VLOOKUP($A1376,'Raw - F'!$B:$R,3,FALSE),"")</f>
        <v>NEWMARKET</v>
      </c>
      <c r="D1376" s="2" t="str">
        <f>IFERROR(VLOOKUP($A1376,'Raw - F'!$B:$R,6,FALSE),"")</f>
        <v>Hcap</v>
      </c>
      <c r="E1376" s="2" t="str">
        <f>SUBSTITUTE(IFERROR(VLOOKUP($A1376,'Raw - F'!$B:$O,9,FALSE),""),"0","")</f>
        <v>3yo+</v>
      </c>
      <c r="F1376" s="2" t="str">
        <f>SUBSTITUTE(IFERROR(VLOOKUP($A1376,'Raw - F'!$B:$O,7,FALSE),""),"0","")</f>
        <v>Open</v>
      </c>
      <c r="G1376" s="2">
        <f>IFERROR(IF(VLOOKUP($A1376,'Raw - F'!$B:$O,11,FALSE)&gt;1,VLOOKUP($A1376,'Raw - F'!$B:$O,11,FALSE),IF(VLOOKUP($A1376,'Raw - F'!$B:$M,12,FALSE)&lt;&gt;"",VLOOKUP($A1376,'Raw - F'!$B:$M,12,FALSE),"")),"")</f>
        <v>4</v>
      </c>
      <c r="H1376" s="4" t="str">
        <f>IFERROR(VLOOKUP($A1376,'Raw - F'!$B:$O,13,FALSE),"")</f>
        <v>66-85</v>
      </c>
      <c r="I1376" s="2" t="str">
        <f>IFERROR(VLOOKUP($A1376,'Raw - F'!$B:$O,10,FALSE),"")</f>
        <v>F</v>
      </c>
      <c r="J1376" s="2" t="str">
        <f>IFERROR(VLOOKUP($A1376,'Raw - F'!$B:$P,15,FALSE),"")</f>
        <v>1m</v>
      </c>
      <c r="K1376" s="16" t="str">
        <f>SUBSTITUTE(IFERROR(VLOOKUP($A1376,'Raw - F'!$B:$X,23,FALSE),""),0,"")</f>
        <v xml:space="preserve"> </v>
      </c>
      <c r="L1376" s="22" t="str">
        <f>IF(VLOOKUP($A1376,'Raw - F'!$B:$AA,24,FALSE)="","",VLOOKUP($A1376,'Raw - F'!$B:$AA,24,FALSE))</f>
        <v/>
      </c>
      <c r="M1376" s="16" t="str">
        <f>SUBSTITUTE(IFERROR(VLOOKUP($A1376,'Raw - F'!$B:$X,22,FALSE),""),0,"")</f>
        <v xml:space="preserve"> </v>
      </c>
      <c r="N1376" s="16" t="str">
        <f>SUBSTITUTE(IFERROR(VLOOKUP($A1376,'Raw - F'!$B:$X,8,FALSE),""),0,"")</f>
        <v/>
      </c>
      <c r="O1376" s="16" t="str">
        <f>SUBSTITUTE(IFERROR(VLOOKUP($A1376,'Raw - F'!$B:$AA,25,FALSE),""),0,"")</f>
        <v/>
      </c>
      <c r="P1376" s="16" t="str">
        <f>SUBSTITUTE(IFERROR(VLOOKUP($A1376,'Raw - F'!$B:$AA,21,FALSE),""),0,"")</f>
        <v/>
      </c>
    </row>
    <row r="1377" spans="1:16" x14ac:dyDescent="0.35">
      <c r="A1377">
        <v>1368</v>
      </c>
      <c r="B1377" s="9">
        <f>IFERROR(VLOOKUP($A1377,'Raw - F'!$B:$R,2,FALSE),"")</f>
        <v>44373</v>
      </c>
      <c r="C1377" s="2" t="str">
        <f>IFERROR(VLOOKUP($A1377,'Raw - F'!$B:$R,3,FALSE),"")</f>
        <v>NEWMARKET</v>
      </c>
      <c r="D1377" s="2" t="str">
        <f>IFERROR(VLOOKUP($A1377,'Raw - F'!$B:$R,6,FALSE),"")</f>
        <v>Hcap</v>
      </c>
      <c r="E1377" s="2" t="str">
        <f>SUBSTITUTE(IFERROR(VLOOKUP($A1377,'Raw - F'!$B:$O,9,FALSE),""),"0","")</f>
        <v>3yo+</v>
      </c>
      <c r="F1377" s="2" t="str">
        <f>SUBSTITUTE(IFERROR(VLOOKUP($A1377,'Raw - F'!$B:$O,7,FALSE),""),"0","")</f>
        <v>Open</v>
      </c>
      <c r="G1377" s="2">
        <f>IFERROR(IF(VLOOKUP($A1377,'Raw - F'!$B:$O,11,FALSE)&gt;1,VLOOKUP($A1377,'Raw - F'!$B:$O,11,FALSE),IF(VLOOKUP($A1377,'Raw - F'!$B:$M,12,FALSE)&lt;&gt;"",VLOOKUP($A1377,'Raw - F'!$B:$M,12,FALSE),"")),"")</f>
        <v>4</v>
      </c>
      <c r="H1377" s="4" t="str">
        <f>IFERROR(VLOOKUP($A1377,'Raw - F'!$B:$O,13,FALSE),"")</f>
        <v>61-80</v>
      </c>
      <c r="I1377" s="2" t="str">
        <f>IFERROR(VLOOKUP($A1377,'Raw - F'!$B:$O,10,FALSE),"")</f>
        <v>A</v>
      </c>
      <c r="J1377" s="2" t="str">
        <f>IFERROR(VLOOKUP($A1377,'Raw - F'!$B:$P,15,FALSE),"")</f>
        <v>1m 2f</v>
      </c>
      <c r="K1377" s="16" t="str">
        <f>SUBSTITUTE(IFERROR(VLOOKUP($A1377,'Raw - F'!$B:$X,23,FALSE),""),0,"")</f>
        <v xml:space="preserve"> </v>
      </c>
      <c r="L1377" s="22" t="str">
        <f>IF(VLOOKUP($A1377,'Raw - F'!$B:$AA,24,FALSE)="","",VLOOKUP($A1377,'Raw - F'!$B:$AA,24,FALSE))</f>
        <v/>
      </c>
      <c r="M1377" s="16" t="str">
        <f>SUBSTITUTE(IFERROR(VLOOKUP($A1377,'Raw - F'!$B:$X,22,FALSE),""),0,"")</f>
        <v xml:space="preserve"> </v>
      </c>
      <c r="N1377" s="16" t="str">
        <f>SUBSTITUTE(IFERROR(VLOOKUP($A1377,'Raw - F'!$B:$X,8,FALSE),""),0,"")</f>
        <v/>
      </c>
      <c r="O1377" s="16" t="str">
        <f>SUBSTITUTE(IFERROR(VLOOKUP($A1377,'Raw - F'!$B:$AA,25,FALSE),""),0,"")</f>
        <v/>
      </c>
      <c r="P1377" s="16" t="str">
        <f>SUBSTITUTE(IFERROR(VLOOKUP($A1377,'Raw - F'!$B:$AA,21,FALSE),""),0,"")</f>
        <v/>
      </c>
    </row>
    <row r="1378" spans="1:16" x14ac:dyDescent="0.35">
      <c r="A1378">
        <v>1369</v>
      </c>
      <c r="B1378" s="9">
        <f>IFERROR(VLOOKUP($A1378,'Raw - F'!$B:$R,2,FALSE),"")</f>
        <v>44373</v>
      </c>
      <c r="C1378" s="2" t="str">
        <f>IFERROR(VLOOKUP($A1378,'Raw - F'!$B:$R,3,FALSE),"")</f>
        <v>NEWMARKET</v>
      </c>
      <c r="D1378" s="2" t="str">
        <f>IFERROR(VLOOKUP($A1378,'Raw - F'!$B:$R,6,FALSE),"")</f>
        <v>Hcap</v>
      </c>
      <c r="E1378" s="2" t="str">
        <f>SUBSTITUTE(IFERROR(VLOOKUP($A1378,'Raw - F'!$B:$O,9,FALSE),""),"0","")</f>
        <v>3yo+</v>
      </c>
      <c r="F1378" s="2" t="str">
        <f>SUBSTITUTE(IFERROR(VLOOKUP($A1378,'Raw - F'!$B:$O,7,FALSE),""),"0","")</f>
        <v>Open</v>
      </c>
      <c r="G1378" s="2">
        <f>IFERROR(IF(VLOOKUP($A1378,'Raw - F'!$B:$O,11,FALSE)&gt;1,VLOOKUP($A1378,'Raw - F'!$B:$O,11,FALSE),IF(VLOOKUP($A1378,'Raw - F'!$B:$M,12,FALSE)&lt;&gt;"",VLOOKUP($A1378,'Raw - F'!$B:$M,12,FALSE),"")),"")</f>
        <v>3</v>
      </c>
      <c r="H1378" s="4" t="str">
        <f>IFERROR(VLOOKUP($A1378,'Raw - F'!$B:$O,13,FALSE),"")</f>
        <v>71-90</v>
      </c>
      <c r="I1378" s="2" t="str">
        <f>IFERROR(VLOOKUP($A1378,'Raw - F'!$B:$O,10,FALSE),"")</f>
        <v>F</v>
      </c>
      <c r="J1378" s="2" t="str">
        <f>IFERROR(VLOOKUP($A1378,'Raw - F'!$B:$P,15,FALSE),"")</f>
        <v>1m 4f</v>
      </c>
      <c r="K1378" s="16" t="str">
        <f>SUBSTITUTE(IFERROR(VLOOKUP($A1378,'Raw - F'!$B:$X,23,FALSE),""),0,"")</f>
        <v xml:space="preserve"> </v>
      </c>
      <c r="L1378" s="22" t="str">
        <f>IF(VLOOKUP($A1378,'Raw - F'!$B:$AA,24,FALSE)="","",VLOOKUP($A1378,'Raw - F'!$B:$AA,24,FALSE))</f>
        <v/>
      </c>
      <c r="M1378" s="16" t="str">
        <f>SUBSTITUTE(IFERROR(VLOOKUP($A1378,'Raw - F'!$B:$X,22,FALSE),""),0,"")</f>
        <v xml:space="preserve"> </v>
      </c>
      <c r="N1378" s="16" t="str">
        <f>SUBSTITUTE(IFERROR(VLOOKUP($A1378,'Raw - F'!$B:$X,8,FALSE),""),0,"")</f>
        <v/>
      </c>
      <c r="O1378" s="16" t="str">
        <f>SUBSTITUTE(IFERROR(VLOOKUP($A1378,'Raw - F'!$B:$AA,25,FALSE),""),0,"")</f>
        <v/>
      </c>
      <c r="P1378" s="16" t="str">
        <f>SUBSTITUTE(IFERROR(VLOOKUP($A1378,'Raw - F'!$B:$AA,21,FALSE),""),0,"")</f>
        <v/>
      </c>
    </row>
    <row r="1379" spans="1:16" x14ac:dyDescent="0.35">
      <c r="A1379">
        <v>1370</v>
      </c>
      <c r="B1379" s="9">
        <f>IFERROR(VLOOKUP($A1379,'Raw - F'!$B:$R,2,FALSE),"")</f>
        <v>44373</v>
      </c>
      <c r="C1379" s="2" t="str">
        <f>IFERROR(VLOOKUP($A1379,'Raw - F'!$B:$R,3,FALSE),"")</f>
        <v>NEWMARKET</v>
      </c>
      <c r="D1379" s="2" t="str">
        <f>IFERROR(VLOOKUP($A1379,'Raw - F'!$B:$R,6,FALSE),"")</f>
        <v>WFA</v>
      </c>
      <c r="E1379" s="2" t="str">
        <f>SUBSTITUTE(IFERROR(VLOOKUP($A1379,'Raw - F'!$B:$O,9,FALSE),""),"0","")</f>
        <v>2yo</v>
      </c>
      <c r="F1379" s="2" t="str">
        <f>SUBSTITUTE(IFERROR(VLOOKUP($A1379,'Raw - F'!$B:$O,7,FALSE),""),"0","")</f>
        <v>Mdn</v>
      </c>
      <c r="G1379" s="2">
        <f>IFERROR(IF(VLOOKUP($A1379,'Raw - F'!$B:$O,11,FALSE)&gt;1,VLOOKUP($A1379,'Raw - F'!$B:$O,11,FALSE),IF(VLOOKUP($A1379,'Raw - F'!$B:$M,12,FALSE)&lt;&gt;"",VLOOKUP($A1379,'Raw - F'!$B:$M,12,FALSE),"")),"")</f>
        <v>4</v>
      </c>
      <c r="H1379" s="4" t="str">
        <f>IFERROR(VLOOKUP($A1379,'Raw - F'!$B:$O,13,FALSE),"")</f>
        <v>Open</v>
      </c>
      <c r="I1379" s="2" t="str">
        <f>IFERROR(VLOOKUP($A1379,'Raw - F'!$B:$O,10,FALSE),"")</f>
        <v>F</v>
      </c>
      <c r="J1379" s="2" t="str">
        <f>IFERROR(VLOOKUP($A1379,'Raw - F'!$B:$P,15,FALSE),"")</f>
        <v>7f</v>
      </c>
      <c r="K1379" s="16" t="str">
        <f>SUBSTITUTE(IFERROR(VLOOKUP($A1379,'Raw - F'!$B:$X,23,FALSE),""),0,"")</f>
        <v xml:space="preserve"> </v>
      </c>
      <c r="L1379" s="22" t="str">
        <f>IF(VLOOKUP($A1379,'Raw - F'!$B:$AA,24,FALSE)="","",VLOOKUP($A1379,'Raw - F'!$B:$AA,24,FALSE))</f>
        <v/>
      </c>
      <c r="M1379" s="16" t="str">
        <f>SUBSTITUTE(IFERROR(VLOOKUP($A1379,'Raw - F'!$B:$X,22,FALSE),""),0,"")</f>
        <v xml:space="preserve"> </v>
      </c>
      <c r="N1379" s="16" t="str">
        <f>SUBSTITUTE(IFERROR(VLOOKUP($A1379,'Raw - F'!$B:$X,8,FALSE),""),0,"")</f>
        <v/>
      </c>
      <c r="O1379" s="16" t="str">
        <f>SUBSTITUTE(IFERROR(VLOOKUP($A1379,'Raw - F'!$B:$AA,25,FALSE),""),0,"")</f>
        <v/>
      </c>
      <c r="P1379" s="16" t="str">
        <f>SUBSTITUTE(IFERROR(VLOOKUP($A1379,'Raw - F'!$B:$AA,21,FALSE),""),0,"")</f>
        <v/>
      </c>
    </row>
    <row r="1380" spans="1:16" x14ac:dyDescent="0.35">
      <c r="A1380">
        <v>1371</v>
      </c>
      <c r="B1380" s="9">
        <f>IFERROR(VLOOKUP($A1380,'Raw - F'!$B:$R,2,FALSE),"")</f>
        <v>44373</v>
      </c>
      <c r="C1380" s="2" t="str">
        <f>IFERROR(VLOOKUP($A1380,'Raw - F'!$B:$R,3,FALSE),"")</f>
        <v>WINDSOR</v>
      </c>
      <c r="D1380" s="2" t="str">
        <f>IFERROR(VLOOKUP($A1380,'Raw - F'!$B:$R,6,FALSE),"")</f>
        <v>WFA</v>
      </c>
      <c r="E1380" s="2" t="str">
        <f>SUBSTITUTE(IFERROR(VLOOKUP($A1380,'Raw - F'!$B:$O,9,FALSE),""),"0","")</f>
        <v>3yo+</v>
      </c>
      <c r="F1380" s="2" t="str">
        <f>SUBSTITUTE(IFERROR(VLOOKUP($A1380,'Raw - F'!$B:$O,7,FALSE),""),"0","")</f>
        <v>Open</v>
      </c>
      <c r="G1380" s="2" t="str">
        <f>IFERROR(IF(VLOOKUP($A1380,'Raw - F'!$B:$O,11,FALSE)&gt;1,VLOOKUP($A1380,'Raw - F'!$B:$O,11,FALSE),IF(VLOOKUP($A1380,'Raw - F'!$B:$M,12,FALSE)&lt;&gt;"",VLOOKUP($A1380,'Raw - F'!$B:$M,12,FALSE),"")),"")</f>
        <v>1(Lstd)</v>
      </c>
      <c r="H1380" s="4" t="str">
        <f>IFERROR(VLOOKUP($A1380,'Raw - F'!$B:$O,13,FALSE),"")</f>
        <v>Open</v>
      </c>
      <c r="I1380" s="2" t="str">
        <f>IFERROR(VLOOKUP($A1380,'Raw - F'!$B:$O,10,FALSE),"")</f>
        <v>A</v>
      </c>
      <c r="J1380" s="2" t="str">
        <f>IFERROR(VLOOKUP($A1380,'Raw - F'!$B:$P,15,FALSE),"")</f>
        <v>1m</v>
      </c>
      <c r="K1380" s="16" t="str">
        <f>SUBSTITUTE(IFERROR(VLOOKUP($A1380,'Raw - F'!$B:$X,23,FALSE),""),0,"")</f>
        <v xml:space="preserve"> </v>
      </c>
      <c r="L1380" s="22" t="str">
        <f>IF(VLOOKUP($A1380,'Raw - F'!$B:$AA,24,FALSE)="","",VLOOKUP($A1380,'Raw - F'!$B:$AA,24,FALSE))</f>
        <v/>
      </c>
      <c r="M1380" s="16" t="str">
        <f>SUBSTITUTE(IFERROR(VLOOKUP($A1380,'Raw - F'!$B:$X,22,FALSE),""),0,"")</f>
        <v xml:space="preserve"> </v>
      </c>
      <c r="N1380" s="16" t="str">
        <f>SUBSTITUTE(IFERROR(VLOOKUP($A1380,'Raw - F'!$B:$X,8,FALSE),""),0,"")</f>
        <v/>
      </c>
      <c r="O1380" s="16" t="str">
        <f>SUBSTITUTE(IFERROR(VLOOKUP($A1380,'Raw - F'!$B:$AA,25,FALSE),""),0,"")</f>
        <v/>
      </c>
      <c r="P1380" s="16" t="str">
        <f>SUBSTITUTE(IFERROR(VLOOKUP($A1380,'Raw - F'!$B:$AA,21,FALSE),""),0,"")</f>
        <v/>
      </c>
    </row>
    <row r="1381" spans="1:16" x14ac:dyDescent="0.35">
      <c r="A1381">
        <v>1372</v>
      </c>
      <c r="B1381" s="9">
        <f>IFERROR(VLOOKUP($A1381,'Raw - F'!$B:$R,2,FALSE),"")</f>
        <v>44373</v>
      </c>
      <c r="C1381" s="2" t="str">
        <f>IFERROR(VLOOKUP($A1381,'Raw - F'!$B:$R,3,FALSE),"")</f>
        <v>WINDSOR</v>
      </c>
      <c r="D1381" s="2" t="str">
        <f>IFERROR(VLOOKUP($A1381,'Raw - F'!$B:$R,6,FALSE),"")</f>
        <v>Hcap</v>
      </c>
      <c r="E1381" s="2" t="str">
        <f>SUBSTITUTE(IFERROR(VLOOKUP($A1381,'Raw - F'!$B:$O,9,FALSE),""),"0","")</f>
        <v>3yo+</v>
      </c>
      <c r="F1381" s="2" t="str">
        <f>SUBSTITUTE(IFERROR(VLOOKUP($A1381,'Raw - F'!$B:$O,7,FALSE),""),"0","")</f>
        <v>Open</v>
      </c>
      <c r="G1381" s="2">
        <f>IFERROR(IF(VLOOKUP($A1381,'Raw - F'!$B:$O,11,FALSE)&gt;1,VLOOKUP($A1381,'Raw - F'!$B:$O,11,FALSE),IF(VLOOKUP($A1381,'Raw - F'!$B:$M,12,FALSE)&lt;&gt;"",VLOOKUP($A1381,'Raw - F'!$B:$M,12,FALSE),"")),"")</f>
        <v>2</v>
      </c>
      <c r="H1381" s="4" t="str">
        <f>IFERROR(VLOOKUP($A1381,'Raw - F'!$B:$O,13,FALSE),"")</f>
        <v>86-105</v>
      </c>
      <c r="I1381" s="2" t="str">
        <f>IFERROR(VLOOKUP($A1381,'Raw - F'!$B:$O,10,FALSE),"")</f>
        <v>A</v>
      </c>
      <c r="J1381" s="2" t="str">
        <f>IFERROR(VLOOKUP($A1381,'Raw - F'!$B:$P,15,FALSE),"")</f>
        <v>1m</v>
      </c>
      <c r="K1381" s="16" t="str">
        <f>SUBSTITUTE(IFERROR(VLOOKUP($A1381,'Raw - F'!$B:$X,23,FALSE),""),0,"")</f>
        <v xml:space="preserve"> </v>
      </c>
      <c r="L1381" s="22" t="str">
        <f>IF(VLOOKUP($A1381,'Raw - F'!$B:$AA,24,FALSE)="","",VLOOKUP($A1381,'Raw - F'!$B:$AA,24,FALSE))</f>
        <v/>
      </c>
      <c r="M1381" s="16" t="str">
        <f>SUBSTITUTE(IFERROR(VLOOKUP($A1381,'Raw - F'!$B:$X,22,FALSE),""),0,"")</f>
        <v xml:space="preserve"> </v>
      </c>
      <c r="N1381" s="16" t="str">
        <f>SUBSTITUTE(IFERROR(VLOOKUP($A1381,'Raw - F'!$B:$X,8,FALSE),""),0,"")</f>
        <v/>
      </c>
      <c r="O1381" s="16" t="str">
        <f>SUBSTITUTE(IFERROR(VLOOKUP($A1381,'Raw - F'!$B:$AA,25,FALSE),""),0,"")</f>
        <v/>
      </c>
      <c r="P1381" s="16" t="str">
        <f>SUBSTITUTE(IFERROR(VLOOKUP($A1381,'Raw - F'!$B:$AA,21,FALSE),""),0,"")</f>
        <v/>
      </c>
    </row>
    <row r="1382" spans="1:16" x14ac:dyDescent="0.35">
      <c r="A1382">
        <v>1373</v>
      </c>
      <c r="B1382" s="9">
        <f>IFERROR(VLOOKUP($A1382,'Raw - F'!$B:$R,2,FALSE),"")</f>
        <v>44373</v>
      </c>
      <c r="C1382" s="2" t="str">
        <f>IFERROR(VLOOKUP($A1382,'Raw - F'!$B:$R,3,FALSE),"")</f>
        <v>WINDSOR</v>
      </c>
      <c r="D1382" s="2" t="str">
        <f>IFERROR(VLOOKUP($A1382,'Raw - F'!$B:$R,6,FALSE),"")</f>
        <v>Hcap</v>
      </c>
      <c r="E1382" s="2" t="str">
        <f>SUBSTITUTE(IFERROR(VLOOKUP($A1382,'Raw - F'!$B:$O,9,FALSE),""),"0","")</f>
        <v>4yo+</v>
      </c>
      <c r="F1382" s="2" t="str">
        <f>SUBSTITUTE(IFERROR(VLOOKUP($A1382,'Raw - F'!$B:$O,7,FALSE),""),"0","")</f>
        <v>Open</v>
      </c>
      <c r="G1382" s="2">
        <f>IFERROR(IF(VLOOKUP($A1382,'Raw - F'!$B:$O,11,FALSE)&gt;1,VLOOKUP($A1382,'Raw - F'!$B:$O,11,FALSE),IF(VLOOKUP($A1382,'Raw - F'!$B:$M,12,FALSE)&lt;&gt;"",VLOOKUP($A1382,'Raw - F'!$B:$M,12,FALSE),"")),"")</f>
        <v>2</v>
      </c>
      <c r="H1382" s="4" t="str">
        <f>IFERROR(VLOOKUP($A1382,'Raw - F'!$B:$O,13,FALSE),"")</f>
        <v>81-100</v>
      </c>
      <c r="I1382" s="2" t="str">
        <f>IFERROR(VLOOKUP($A1382,'Raw - F'!$B:$O,10,FALSE),"")</f>
        <v>A</v>
      </c>
      <c r="J1382" s="2" t="str">
        <f>IFERROR(VLOOKUP($A1382,'Raw - F'!$B:$P,15,FALSE),"")</f>
        <v>1m 4f</v>
      </c>
      <c r="K1382" s="16" t="str">
        <f>SUBSTITUTE(IFERROR(VLOOKUP($A1382,'Raw - F'!$B:$X,23,FALSE),""),0,"")</f>
        <v xml:space="preserve"> </v>
      </c>
      <c r="L1382" s="22" t="str">
        <f>IF(VLOOKUP($A1382,'Raw - F'!$B:$AA,24,FALSE)="","",VLOOKUP($A1382,'Raw - F'!$B:$AA,24,FALSE))</f>
        <v/>
      </c>
      <c r="M1382" s="16" t="str">
        <f>SUBSTITUTE(IFERROR(VLOOKUP($A1382,'Raw - F'!$B:$X,22,FALSE),""),0,"")</f>
        <v xml:space="preserve"> </v>
      </c>
      <c r="N1382" s="16" t="str">
        <f>SUBSTITUTE(IFERROR(VLOOKUP($A1382,'Raw - F'!$B:$X,8,FALSE),""),0,"")</f>
        <v/>
      </c>
      <c r="O1382" s="16" t="str">
        <f>SUBSTITUTE(IFERROR(VLOOKUP($A1382,'Raw - F'!$B:$AA,25,FALSE),""),0,"")</f>
        <v/>
      </c>
      <c r="P1382" s="16" t="str">
        <f>SUBSTITUTE(IFERROR(VLOOKUP($A1382,'Raw - F'!$B:$AA,21,FALSE),""),0,"")</f>
        <v/>
      </c>
    </row>
    <row r="1383" spans="1:16" x14ac:dyDescent="0.35">
      <c r="A1383">
        <v>1374</v>
      </c>
      <c r="B1383" s="9">
        <f>IFERROR(VLOOKUP($A1383,'Raw - F'!$B:$R,2,FALSE),"")</f>
        <v>44373</v>
      </c>
      <c r="C1383" s="2" t="str">
        <f>IFERROR(VLOOKUP($A1383,'Raw - F'!$B:$R,3,FALSE),"")</f>
        <v>WINDSOR</v>
      </c>
      <c r="D1383" s="2" t="str">
        <f>IFERROR(VLOOKUP($A1383,'Raw - F'!$B:$R,6,FALSE),"")</f>
        <v>WFA</v>
      </c>
      <c r="E1383" s="2" t="str">
        <f>SUBSTITUTE(IFERROR(VLOOKUP($A1383,'Raw - F'!$B:$O,9,FALSE),""),"0","")</f>
        <v>2yo</v>
      </c>
      <c r="F1383" s="2" t="str">
        <f>SUBSTITUTE(IFERROR(VLOOKUP($A1383,'Raw - F'!$B:$O,7,FALSE),""),"0","")</f>
        <v>Open</v>
      </c>
      <c r="G1383" s="2">
        <f>IFERROR(IF(VLOOKUP($A1383,'Raw - F'!$B:$O,11,FALSE)&gt;1,VLOOKUP($A1383,'Raw - F'!$B:$O,11,FALSE),IF(VLOOKUP($A1383,'Raw - F'!$B:$M,12,FALSE)&lt;&gt;"",VLOOKUP($A1383,'Raw - F'!$B:$M,12,FALSE),"")),"")</f>
        <v>2</v>
      </c>
      <c r="H1383" s="4" t="str">
        <f>IFERROR(VLOOKUP($A1383,'Raw - F'!$B:$O,13,FALSE),"")</f>
        <v>Open</v>
      </c>
      <c r="I1383" s="2" t="str">
        <f>IFERROR(VLOOKUP($A1383,'Raw - F'!$B:$O,10,FALSE),"")</f>
        <v>F</v>
      </c>
      <c r="J1383" s="2" t="str">
        <f>IFERROR(VLOOKUP($A1383,'Raw - F'!$B:$P,15,FALSE),"")</f>
        <v>5f</v>
      </c>
      <c r="K1383" s="16" t="str">
        <f>SUBSTITUTE(IFERROR(VLOOKUP($A1383,'Raw - F'!$B:$X,23,FALSE),""),0,"")</f>
        <v xml:space="preserve"> </v>
      </c>
      <c r="L1383" s="22" t="str">
        <f>IF(VLOOKUP($A1383,'Raw - F'!$B:$AA,24,FALSE)="","",VLOOKUP($A1383,'Raw - F'!$B:$AA,24,FALSE))</f>
        <v/>
      </c>
      <c r="M1383" s="16" t="str">
        <f>SUBSTITUTE(IFERROR(VLOOKUP($A1383,'Raw - F'!$B:$X,22,FALSE),""),0,"")</f>
        <v xml:space="preserve"> </v>
      </c>
      <c r="N1383" s="16" t="str">
        <f>SUBSTITUTE(IFERROR(VLOOKUP($A1383,'Raw - F'!$B:$X,8,FALSE),""),0,"")</f>
        <v>Conditions</v>
      </c>
      <c r="O1383" s="16" t="str">
        <f>SUBSTITUTE(IFERROR(VLOOKUP($A1383,'Raw - F'!$B:$AA,25,FALSE),""),0,"")</f>
        <v>EBF</v>
      </c>
      <c r="P1383" s="16" t="str">
        <f>SUBSTITUTE(IFERROR(VLOOKUP($A1383,'Raw - F'!$B:$AA,21,FALSE),""),0,"")</f>
        <v/>
      </c>
    </row>
    <row r="1384" spans="1:16" x14ac:dyDescent="0.35">
      <c r="A1384">
        <v>1375</v>
      </c>
      <c r="B1384" s="9">
        <f>IFERROR(VLOOKUP($A1384,'Raw - F'!$B:$R,2,FALSE),"")</f>
        <v>44373</v>
      </c>
      <c r="C1384" s="2" t="str">
        <f>IFERROR(VLOOKUP($A1384,'Raw - F'!$B:$R,3,FALSE),"")</f>
        <v>WINDSOR</v>
      </c>
      <c r="D1384" s="2" t="str">
        <f>IFERROR(VLOOKUP($A1384,'Raw - F'!$B:$R,6,FALSE),"")</f>
        <v>WFA</v>
      </c>
      <c r="E1384" s="2" t="str">
        <f>SUBSTITUTE(IFERROR(VLOOKUP($A1384,'Raw - F'!$B:$O,9,FALSE),""),"0","")</f>
        <v>2yo</v>
      </c>
      <c r="F1384" s="2" t="str">
        <f>SUBSTITUTE(IFERROR(VLOOKUP($A1384,'Raw - F'!$B:$O,7,FALSE),""),"0","")</f>
        <v>Nov</v>
      </c>
      <c r="G1384" s="2">
        <f>IFERROR(IF(VLOOKUP($A1384,'Raw - F'!$B:$O,11,FALSE)&gt;1,VLOOKUP($A1384,'Raw - F'!$B:$O,11,FALSE),IF(VLOOKUP($A1384,'Raw - F'!$B:$M,12,FALSE)&lt;&gt;"",VLOOKUP($A1384,'Raw - F'!$B:$M,12,FALSE),"")),"")</f>
        <v>5</v>
      </c>
      <c r="H1384" s="4" t="str">
        <f>IFERROR(VLOOKUP($A1384,'Raw - F'!$B:$O,13,FALSE),"")</f>
        <v>Open</v>
      </c>
      <c r="I1384" s="2" t="str">
        <f>IFERROR(VLOOKUP($A1384,'Raw - F'!$B:$O,10,FALSE),"")</f>
        <v>A</v>
      </c>
      <c r="J1384" s="2" t="str">
        <f>IFERROR(VLOOKUP($A1384,'Raw - F'!$B:$P,15,FALSE),"")</f>
        <v>6f</v>
      </c>
      <c r="K1384" s="16" t="str">
        <f>SUBSTITUTE(IFERROR(VLOOKUP($A1384,'Raw - F'!$B:$X,23,FALSE),""),0,"")</f>
        <v xml:space="preserve"> </v>
      </c>
      <c r="L1384" s="22" t="str">
        <f>IF(VLOOKUP($A1384,'Raw - F'!$B:$AA,24,FALSE)="","",VLOOKUP($A1384,'Raw - F'!$B:$AA,24,FALSE))</f>
        <v/>
      </c>
      <c r="M1384" s="16" t="str">
        <f>SUBSTITUTE(IFERROR(VLOOKUP($A1384,'Raw - F'!$B:$X,22,FALSE),""),0,"")</f>
        <v xml:space="preserve"> </v>
      </c>
      <c r="N1384" s="16" t="str">
        <f>SUBSTITUTE(IFERROR(VLOOKUP($A1384,'Raw - F'!$B:$X,8,FALSE),""),0,"")</f>
        <v/>
      </c>
      <c r="O1384" s="16" t="str">
        <f>SUBSTITUTE(IFERROR(VLOOKUP($A1384,'Raw - F'!$B:$AA,25,FALSE),""),0,"")</f>
        <v/>
      </c>
      <c r="P1384" s="16" t="str">
        <f>SUBSTITUTE(IFERROR(VLOOKUP($A1384,'Raw - F'!$B:$AA,21,FALSE),""),0,"")</f>
        <v/>
      </c>
    </row>
    <row r="1385" spans="1:16" x14ac:dyDescent="0.35">
      <c r="A1385">
        <v>1376</v>
      </c>
      <c r="B1385" s="9">
        <f>IFERROR(VLOOKUP($A1385,'Raw - F'!$B:$R,2,FALSE),"")</f>
        <v>44373</v>
      </c>
      <c r="C1385" s="2" t="str">
        <f>IFERROR(VLOOKUP($A1385,'Raw - F'!$B:$R,3,FALSE),"")</f>
        <v>WINDSOR</v>
      </c>
      <c r="D1385" s="2" t="str">
        <f>IFERROR(VLOOKUP($A1385,'Raw - F'!$B:$R,6,FALSE),"")</f>
        <v>WFA</v>
      </c>
      <c r="E1385" s="2" t="str">
        <f>SUBSTITUTE(IFERROR(VLOOKUP($A1385,'Raw - F'!$B:$O,9,FALSE),""),"0","")</f>
        <v>3yo+</v>
      </c>
      <c r="F1385" s="2" t="str">
        <f>SUBSTITUTE(IFERROR(VLOOKUP($A1385,'Raw - F'!$B:$O,7,FALSE),""),"0","")</f>
        <v>Nov</v>
      </c>
      <c r="G1385" s="2">
        <f>IFERROR(IF(VLOOKUP($A1385,'Raw - F'!$B:$O,11,FALSE)&gt;1,VLOOKUP($A1385,'Raw - F'!$B:$O,11,FALSE),IF(VLOOKUP($A1385,'Raw - F'!$B:$M,12,FALSE)&lt;&gt;"",VLOOKUP($A1385,'Raw - F'!$B:$M,12,FALSE),"")),"")</f>
        <v>5</v>
      </c>
      <c r="H1385" s="4" t="str">
        <f>IFERROR(VLOOKUP($A1385,'Raw - F'!$B:$O,13,FALSE),"")</f>
        <v>Open</v>
      </c>
      <c r="I1385" s="2" t="str">
        <f>IFERROR(VLOOKUP($A1385,'Raw - F'!$B:$O,10,FALSE),"")</f>
        <v>A</v>
      </c>
      <c r="J1385" s="2" t="str">
        <f>IFERROR(VLOOKUP($A1385,'Raw - F'!$B:$P,15,FALSE),"")</f>
        <v>5f</v>
      </c>
      <c r="K1385" s="16" t="str">
        <f>SUBSTITUTE(IFERROR(VLOOKUP($A1385,'Raw - F'!$B:$X,23,FALSE),""),0,"")</f>
        <v xml:space="preserve"> </v>
      </c>
      <c r="L1385" s="22" t="str">
        <f>IF(VLOOKUP($A1385,'Raw - F'!$B:$AA,24,FALSE)="","",VLOOKUP($A1385,'Raw - F'!$B:$AA,24,FALSE))</f>
        <v/>
      </c>
      <c r="M1385" s="16" t="str">
        <f>SUBSTITUTE(IFERROR(VLOOKUP($A1385,'Raw - F'!$B:$X,22,FALSE),""),0,"")</f>
        <v xml:space="preserve"> </v>
      </c>
      <c r="N1385" s="16" t="str">
        <f>SUBSTITUTE(IFERROR(VLOOKUP($A1385,'Raw - F'!$B:$X,8,FALSE),""),0,"")</f>
        <v/>
      </c>
      <c r="O1385" s="16" t="str">
        <f>SUBSTITUTE(IFERROR(VLOOKUP($A1385,'Raw - F'!$B:$AA,25,FALSE),""),0,"")</f>
        <v/>
      </c>
      <c r="P1385" s="16" t="str">
        <f>SUBSTITUTE(IFERROR(VLOOKUP($A1385,'Raw - F'!$B:$AA,21,FALSE),""),0,"")</f>
        <v/>
      </c>
    </row>
    <row r="1386" spans="1:16" x14ac:dyDescent="0.35">
      <c r="A1386">
        <v>1377</v>
      </c>
      <c r="B1386" s="9">
        <f>IFERROR(VLOOKUP($A1386,'Raw - F'!$B:$R,2,FALSE),"")</f>
        <v>44373</v>
      </c>
      <c r="C1386" s="2" t="str">
        <f>IFERROR(VLOOKUP($A1386,'Raw - F'!$B:$R,3,FALSE),"")</f>
        <v>WINDSOR</v>
      </c>
      <c r="D1386" s="2" t="str">
        <f>IFERROR(VLOOKUP($A1386,'Raw - F'!$B:$R,6,FALSE),"")</f>
        <v>Hcap</v>
      </c>
      <c r="E1386" s="2" t="str">
        <f>SUBSTITUTE(IFERROR(VLOOKUP($A1386,'Raw - F'!$B:$O,9,FALSE),""),"0","")</f>
        <v>3yo</v>
      </c>
      <c r="F1386" s="2" t="str">
        <f>SUBSTITUTE(IFERROR(VLOOKUP($A1386,'Raw - F'!$B:$O,7,FALSE),""),"0","")</f>
        <v>Open</v>
      </c>
      <c r="G1386" s="2">
        <f>IFERROR(IF(VLOOKUP($A1386,'Raw - F'!$B:$O,11,FALSE)&gt;1,VLOOKUP($A1386,'Raw - F'!$B:$O,11,FALSE),IF(VLOOKUP($A1386,'Raw - F'!$B:$M,12,FALSE)&lt;&gt;"",VLOOKUP($A1386,'Raw - F'!$B:$M,12,FALSE),"")),"")</f>
        <v>6</v>
      </c>
      <c r="H1386" s="4" t="str">
        <f>IFERROR(VLOOKUP($A1386,'Raw - F'!$B:$O,13,FALSE),"")</f>
        <v>46-55</v>
      </c>
      <c r="I1386" s="2" t="str">
        <f>IFERROR(VLOOKUP($A1386,'Raw - F'!$B:$O,10,FALSE),"")</f>
        <v>A</v>
      </c>
      <c r="J1386" s="2" t="str">
        <f>IFERROR(VLOOKUP($A1386,'Raw - F'!$B:$P,15,FALSE),"")</f>
        <v>1m 4f</v>
      </c>
      <c r="K1386" s="16" t="str">
        <f>SUBSTITUTE(IFERROR(VLOOKUP($A1386,'Raw - F'!$B:$X,23,FALSE),""),0,"")</f>
        <v xml:space="preserve"> </v>
      </c>
      <c r="L1386" s="22" t="str">
        <f>IF(VLOOKUP($A1386,'Raw - F'!$B:$AA,24,FALSE)="","",VLOOKUP($A1386,'Raw - F'!$B:$AA,24,FALSE))</f>
        <v/>
      </c>
      <c r="M1386" s="16" t="str">
        <f>SUBSTITUTE(IFERROR(VLOOKUP($A1386,'Raw - F'!$B:$X,22,FALSE),""),0,"")</f>
        <v xml:space="preserve"> </v>
      </c>
      <c r="N1386" s="16" t="str">
        <f>SUBSTITUTE(IFERROR(VLOOKUP($A1386,'Raw - F'!$B:$X,8,FALSE),""),0,"")</f>
        <v/>
      </c>
      <c r="O1386" s="16" t="str">
        <f>SUBSTITUTE(IFERROR(VLOOKUP($A1386,'Raw - F'!$B:$AA,25,FALSE),""),0,"")</f>
        <v/>
      </c>
      <c r="P1386" s="16" t="str">
        <f>SUBSTITUTE(IFERROR(VLOOKUP($A1386,'Raw - F'!$B:$AA,21,FALSE),""),0,"")</f>
        <v>App</v>
      </c>
    </row>
    <row r="1387" spans="1:16" x14ac:dyDescent="0.35">
      <c r="A1387">
        <v>1378</v>
      </c>
      <c r="B1387" s="9">
        <f>IFERROR(VLOOKUP($A1387,'Raw - F'!$B:$R,2,FALSE),"")</f>
        <v>44373</v>
      </c>
      <c r="C1387" s="2" t="str">
        <f>IFERROR(VLOOKUP($A1387,'Raw - F'!$B:$R,3,FALSE),"")</f>
        <v>YORK</v>
      </c>
      <c r="D1387" s="2" t="str">
        <f>IFERROR(VLOOKUP($A1387,'Raw - F'!$B:$R,6,FALSE),"")</f>
        <v>Hcap</v>
      </c>
      <c r="E1387" s="2" t="str">
        <f>SUBSTITUTE(IFERROR(VLOOKUP($A1387,'Raw - F'!$B:$O,9,FALSE),""),"0","")</f>
        <v>3yo+</v>
      </c>
      <c r="F1387" s="2" t="str">
        <f>SUBSTITUTE(IFERROR(VLOOKUP($A1387,'Raw - F'!$B:$O,7,FALSE),""),"0","")</f>
        <v>Open</v>
      </c>
      <c r="G1387" s="2">
        <f>IFERROR(IF(VLOOKUP($A1387,'Raw - F'!$B:$O,11,FALSE)&gt;1,VLOOKUP($A1387,'Raw - F'!$B:$O,11,FALSE),IF(VLOOKUP($A1387,'Raw - F'!$B:$M,12,FALSE)&lt;&gt;"",VLOOKUP($A1387,'Raw - F'!$B:$M,12,FALSE),"")),"")</f>
        <v>2</v>
      </c>
      <c r="H1387" s="4" t="str">
        <f>IFERROR(VLOOKUP($A1387,'Raw - F'!$B:$O,13,FALSE),"")</f>
        <v>0-105</v>
      </c>
      <c r="I1387" s="2" t="str">
        <f>IFERROR(VLOOKUP($A1387,'Raw - F'!$B:$O,10,FALSE),"")</f>
        <v>A</v>
      </c>
      <c r="J1387" s="2" t="str">
        <f>IFERROR(VLOOKUP($A1387,'Raw - F'!$B:$P,15,FALSE),"")</f>
        <v>6f</v>
      </c>
      <c r="K1387" s="16" t="str">
        <f>SUBSTITUTE(IFERROR(VLOOKUP($A1387,'Raw - F'!$B:$X,23,FALSE),""),0,"")</f>
        <v xml:space="preserve"> </v>
      </c>
      <c r="L1387" s="22" t="str">
        <f>IF(VLOOKUP($A1387,'Raw - F'!$B:$AA,24,FALSE)="","",VLOOKUP($A1387,'Raw - F'!$B:$AA,24,FALSE))</f>
        <v/>
      </c>
      <c r="M1387" s="16" t="str">
        <f>SUBSTITUTE(IFERROR(VLOOKUP($A1387,'Raw - F'!$B:$X,22,FALSE),""),0,"")</f>
        <v xml:space="preserve"> </v>
      </c>
      <c r="N1387" s="16" t="str">
        <f>SUBSTITUTE(IFERROR(VLOOKUP($A1387,'Raw - F'!$B:$X,8,FALSE),""),0,"")</f>
        <v/>
      </c>
      <c r="O1387" s="16" t="str">
        <f>SUBSTITUTE(IFERROR(VLOOKUP($A1387,'Raw - F'!$B:$AA,25,FALSE),""),0,"")</f>
        <v/>
      </c>
      <c r="P1387" s="16" t="str">
        <f>SUBSTITUTE(IFERROR(VLOOKUP($A1387,'Raw - F'!$B:$AA,21,FALSE),""),0,"")</f>
        <v/>
      </c>
    </row>
    <row r="1388" spans="1:16" x14ac:dyDescent="0.35">
      <c r="A1388">
        <v>1379</v>
      </c>
      <c r="B1388" s="9">
        <f>IFERROR(VLOOKUP($A1388,'Raw - F'!$B:$R,2,FALSE),"")</f>
        <v>44373</v>
      </c>
      <c r="C1388" s="2" t="str">
        <f>IFERROR(VLOOKUP($A1388,'Raw - F'!$B:$R,3,FALSE),"")</f>
        <v>YORK</v>
      </c>
      <c r="D1388" s="2" t="str">
        <f>IFERROR(VLOOKUP($A1388,'Raw - F'!$B:$R,6,FALSE),"")</f>
        <v>Hcap</v>
      </c>
      <c r="E1388" s="2" t="str">
        <f>SUBSTITUTE(IFERROR(VLOOKUP($A1388,'Raw - F'!$B:$O,9,FALSE),""),"0","")</f>
        <v>4yo+</v>
      </c>
      <c r="F1388" s="2" t="str">
        <f>SUBSTITUTE(IFERROR(VLOOKUP($A1388,'Raw - F'!$B:$O,7,FALSE),""),"0","")</f>
        <v>Open</v>
      </c>
      <c r="G1388" s="2">
        <f>IFERROR(IF(VLOOKUP($A1388,'Raw - F'!$B:$O,11,FALSE)&gt;1,VLOOKUP($A1388,'Raw - F'!$B:$O,11,FALSE),IF(VLOOKUP($A1388,'Raw - F'!$B:$M,12,FALSE)&lt;&gt;"",VLOOKUP($A1388,'Raw - F'!$B:$M,12,FALSE),"")),"")</f>
        <v>3</v>
      </c>
      <c r="H1388" s="4" t="str">
        <f>IFERROR(VLOOKUP($A1388,'Raw - F'!$B:$O,13,FALSE),"")</f>
        <v>71-90</v>
      </c>
      <c r="I1388" s="2" t="str">
        <f>IFERROR(VLOOKUP($A1388,'Raw - F'!$B:$O,10,FALSE),"")</f>
        <v>A</v>
      </c>
      <c r="J1388" s="2" t="str">
        <f>IFERROR(VLOOKUP($A1388,'Raw - F'!$B:$P,15,FALSE),"")</f>
        <v>5f</v>
      </c>
      <c r="K1388" s="16" t="str">
        <f>SUBSTITUTE(IFERROR(VLOOKUP($A1388,'Raw - F'!$B:$X,23,FALSE),""),0,"")</f>
        <v xml:space="preserve"> </v>
      </c>
      <c r="L1388" s="22" t="str">
        <f>IF(VLOOKUP($A1388,'Raw - F'!$B:$AA,24,FALSE)="","",VLOOKUP($A1388,'Raw - F'!$B:$AA,24,FALSE))</f>
        <v/>
      </c>
      <c r="M1388" s="16" t="str">
        <f>SUBSTITUTE(IFERROR(VLOOKUP($A1388,'Raw - F'!$B:$X,22,FALSE),""),0,"")</f>
        <v xml:space="preserve"> </v>
      </c>
      <c r="N1388" s="16" t="str">
        <f>SUBSTITUTE(IFERROR(VLOOKUP($A1388,'Raw - F'!$B:$X,8,FALSE),""),0,"")</f>
        <v/>
      </c>
      <c r="O1388" s="16" t="str">
        <f>SUBSTITUTE(IFERROR(VLOOKUP($A1388,'Raw - F'!$B:$AA,25,FALSE),""),0,"")</f>
        <v/>
      </c>
      <c r="P1388" s="16" t="str">
        <f>SUBSTITUTE(IFERROR(VLOOKUP($A1388,'Raw - F'!$B:$AA,21,FALSE),""),0,"")</f>
        <v/>
      </c>
    </row>
    <row r="1389" spans="1:16" x14ac:dyDescent="0.35">
      <c r="A1389">
        <v>1380</v>
      </c>
      <c r="B1389" s="9">
        <f>IFERROR(VLOOKUP($A1389,'Raw - F'!$B:$R,2,FALSE),"")</f>
        <v>44373</v>
      </c>
      <c r="C1389" s="2" t="str">
        <f>IFERROR(VLOOKUP($A1389,'Raw - F'!$B:$R,3,FALSE),"")</f>
        <v>YORK</v>
      </c>
      <c r="D1389" s="2" t="str">
        <f>IFERROR(VLOOKUP($A1389,'Raw - F'!$B:$R,6,FALSE),"")</f>
        <v>WFA</v>
      </c>
      <c r="E1389" s="2" t="str">
        <f>SUBSTITUTE(IFERROR(VLOOKUP($A1389,'Raw - F'!$B:$O,9,FALSE),""),"0","")</f>
        <v>2yo</v>
      </c>
      <c r="F1389" s="2" t="str">
        <f>SUBSTITUTE(IFERROR(VLOOKUP($A1389,'Raw - F'!$B:$O,7,FALSE),""),"0","")</f>
        <v>Nov</v>
      </c>
      <c r="G1389" s="2">
        <f>IFERROR(IF(VLOOKUP($A1389,'Raw - F'!$B:$O,11,FALSE)&gt;1,VLOOKUP($A1389,'Raw - F'!$B:$O,11,FALSE),IF(VLOOKUP($A1389,'Raw - F'!$B:$M,12,FALSE)&lt;&gt;"",VLOOKUP($A1389,'Raw - F'!$B:$M,12,FALSE),"")),"")</f>
        <v>3</v>
      </c>
      <c r="H1389" s="4" t="str">
        <f>IFERROR(VLOOKUP($A1389,'Raw - F'!$B:$O,13,FALSE),"")</f>
        <v>Open</v>
      </c>
      <c r="I1389" s="2" t="str">
        <f>IFERROR(VLOOKUP($A1389,'Raw - F'!$B:$O,10,FALSE),"")</f>
        <v>A</v>
      </c>
      <c r="J1389" s="2" t="str">
        <f>IFERROR(VLOOKUP($A1389,'Raw - F'!$B:$P,15,FALSE),"")</f>
        <v>6f</v>
      </c>
      <c r="K1389" s="16" t="str">
        <f>SUBSTITUTE(IFERROR(VLOOKUP($A1389,'Raw - F'!$B:$X,23,FALSE),""),0,"")</f>
        <v>Rest.</v>
      </c>
      <c r="L1389" s="22" t="str">
        <f>IF(VLOOKUP($A1389,'Raw - F'!$B:$AA,24,FALSE)="","",VLOOKUP($A1389,'Raw - F'!$B:$AA,24,FALSE))</f>
        <v>A</v>
      </c>
      <c r="M1389" s="16" t="str">
        <f>SUBSTITUTE(IFERROR(VLOOKUP($A1389,'Raw - F'!$B:$X,22,FALSE),""),0,"")</f>
        <v xml:space="preserve"> </v>
      </c>
      <c r="N1389" s="16" t="str">
        <f>SUBSTITUTE(IFERROR(VLOOKUP($A1389,'Raw - F'!$B:$X,8,FALSE),""),0,"")</f>
        <v/>
      </c>
      <c r="O1389" s="16" t="str">
        <f>SUBSTITUTE(IFERROR(VLOOKUP($A1389,'Raw - F'!$B:$AA,25,FALSE),""),0,"")</f>
        <v/>
      </c>
      <c r="P1389" s="16" t="str">
        <f>SUBSTITUTE(IFERROR(VLOOKUP($A1389,'Raw - F'!$B:$AA,21,FALSE),""),0,"")</f>
        <v/>
      </c>
    </row>
    <row r="1390" spans="1:16" x14ac:dyDescent="0.35">
      <c r="A1390">
        <v>1381</v>
      </c>
      <c r="B1390" s="9">
        <f>IFERROR(VLOOKUP($A1390,'Raw - F'!$B:$R,2,FALSE),"")</f>
        <v>44373</v>
      </c>
      <c r="C1390" s="2" t="str">
        <f>IFERROR(VLOOKUP($A1390,'Raw - F'!$B:$R,3,FALSE),"")</f>
        <v>YORK</v>
      </c>
      <c r="D1390" s="2" t="str">
        <f>IFERROR(VLOOKUP($A1390,'Raw - F'!$B:$R,6,FALSE),"")</f>
        <v>Hcap</v>
      </c>
      <c r="E1390" s="2" t="str">
        <f>SUBSTITUTE(IFERROR(VLOOKUP($A1390,'Raw - F'!$B:$O,9,FALSE),""),"0","")</f>
        <v>3yo+</v>
      </c>
      <c r="F1390" s="2" t="str">
        <f>SUBSTITUTE(IFERROR(VLOOKUP($A1390,'Raw - F'!$B:$O,7,FALSE),""),"0","")</f>
        <v>Open</v>
      </c>
      <c r="G1390" s="2">
        <f>IFERROR(IF(VLOOKUP($A1390,'Raw - F'!$B:$O,11,FALSE)&gt;1,VLOOKUP($A1390,'Raw - F'!$B:$O,11,FALSE),IF(VLOOKUP($A1390,'Raw - F'!$B:$M,12,FALSE)&lt;&gt;"",VLOOKUP($A1390,'Raw - F'!$B:$M,12,FALSE),"")),"")</f>
        <v>3</v>
      </c>
      <c r="H1390" s="4" t="str">
        <f>IFERROR(VLOOKUP($A1390,'Raw - F'!$B:$O,13,FALSE),"")</f>
        <v>71-90</v>
      </c>
      <c r="I1390" s="2" t="str">
        <f>IFERROR(VLOOKUP($A1390,'Raw - F'!$B:$O,10,FALSE),"")</f>
        <v>A</v>
      </c>
      <c r="J1390" s="2" t="str">
        <f>IFERROR(VLOOKUP($A1390,'Raw - F'!$B:$P,15,FALSE),"")</f>
        <v>1m</v>
      </c>
      <c r="K1390" s="16" t="str">
        <f>SUBSTITUTE(IFERROR(VLOOKUP($A1390,'Raw - F'!$B:$X,23,FALSE),""),0,"")</f>
        <v xml:space="preserve"> </v>
      </c>
      <c r="L1390" s="22" t="str">
        <f>IF(VLOOKUP($A1390,'Raw - F'!$B:$AA,24,FALSE)="","",VLOOKUP($A1390,'Raw - F'!$B:$AA,24,FALSE))</f>
        <v/>
      </c>
      <c r="M1390" s="16" t="str">
        <f>SUBSTITUTE(IFERROR(VLOOKUP($A1390,'Raw - F'!$B:$X,22,FALSE),""),0,"")</f>
        <v xml:space="preserve"> </v>
      </c>
      <c r="N1390" s="16" t="str">
        <f>SUBSTITUTE(IFERROR(VLOOKUP($A1390,'Raw - F'!$B:$X,8,FALSE),""),0,"")</f>
        <v/>
      </c>
      <c r="O1390" s="16" t="str">
        <f>SUBSTITUTE(IFERROR(VLOOKUP($A1390,'Raw - F'!$B:$AA,25,FALSE),""),0,"")</f>
        <v/>
      </c>
      <c r="P1390" s="16" t="str">
        <f>SUBSTITUTE(IFERROR(VLOOKUP($A1390,'Raw - F'!$B:$AA,21,FALSE),""),0,"")</f>
        <v/>
      </c>
    </row>
    <row r="1391" spans="1:16" x14ac:dyDescent="0.35">
      <c r="A1391">
        <v>1382</v>
      </c>
      <c r="B1391" s="9">
        <f>IFERROR(VLOOKUP($A1391,'Raw - F'!$B:$R,2,FALSE),"")</f>
        <v>44373</v>
      </c>
      <c r="C1391" s="2" t="str">
        <f>IFERROR(VLOOKUP($A1391,'Raw - F'!$B:$R,3,FALSE),"")</f>
        <v>YORK</v>
      </c>
      <c r="D1391" s="2" t="str">
        <f>IFERROR(VLOOKUP($A1391,'Raw - F'!$B:$R,6,FALSE),"")</f>
        <v>Hcap</v>
      </c>
      <c r="E1391" s="2" t="str">
        <f>SUBSTITUTE(IFERROR(VLOOKUP($A1391,'Raw - F'!$B:$O,9,FALSE),""),"0","")</f>
        <v>4yo+</v>
      </c>
      <c r="F1391" s="2" t="str">
        <f>SUBSTITUTE(IFERROR(VLOOKUP($A1391,'Raw - F'!$B:$O,7,FALSE),""),"0","")</f>
        <v>Open</v>
      </c>
      <c r="G1391" s="2">
        <f>IFERROR(IF(VLOOKUP($A1391,'Raw - F'!$B:$O,11,FALSE)&gt;1,VLOOKUP($A1391,'Raw - F'!$B:$O,11,FALSE),IF(VLOOKUP($A1391,'Raw - F'!$B:$M,12,FALSE)&lt;&gt;"",VLOOKUP($A1391,'Raw - F'!$B:$M,12,FALSE),"")),"")</f>
        <v>4</v>
      </c>
      <c r="H1391" s="4" t="str">
        <f>IFERROR(VLOOKUP($A1391,'Raw - F'!$B:$O,13,FALSE),"")</f>
        <v>66-85</v>
      </c>
      <c r="I1391" s="2" t="str">
        <f>IFERROR(VLOOKUP($A1391,'Raw - F'!$B:$O,10,FALSE),"")</f>
        <v>A</v>
      </c>
      <c r="J1391" s="2" t="str">
        <f>IFERROR(VLOOKUP($A1391,'Raw - F'!$B:$P,15,FALSE),"")</f>
        <v>1m 4f</v>
      </c>
      <c r="K1391" s="16" t="str">
        <f>SUBSTITUTE(IFERROR(VLOOKUP($A1391,'Raw - F'!$B:$X,23,FALSE),""),0,"")</f>
        <v xml:space="preserve"> </v>
      </c>
      <c r="L1391" s="22" t="str">
        <f>IF(VLOOKUP($A1391,'Raw - F'!$B:$AA,24,FALSE)="","",VLOOKUP($A1391,'Raw - F'!$B:$AA,24,FALSE))</f>
        <v/>
      </c>
      <c r="M1391" s="16" t="str">
        <f>SUBSTITUTE(IFERROR(VLOOKUP($A1391,'Raw - F'!$B:$X,22,FALSE),""),0,"")</f>
        <v xml:space="preserve"> </v>
      </c>
      <c r="N1391" s="16" t="str">
        <f>SUBSTITUTE(IFERROR(VLOOKUP($A1391,'Raw - F'!$B:$X,8,FALSE),""),0,"")</f>
        <v/>
      </c>
      <c r="O1391" s="16" t="str">
        <f>SUBSTITUTE(IFERROR(VLOOKUP($A1391,'Raw - F'!$B:$AA,25,FALSE),""),0,"")</f>
        <v/>
      </c>
      <c r="P1391" s="16" t="str">
        <f>SUBSTITUTE(IFERROR(VLOOKUP($A1391,'Raw - F'!$B:$AA,21,FALSE),""),0,"")</f>
        <v>App</v>
      </c>
    </row>
    <row r="1392" spans="1:16" x14ac:dyDescent="0.35">
      <c r="A1392">
        <v>1383</v>
      </c>
      <c r="B1392" s="9">
        <f>IFERROR(VLOOKUP($A1392,'Raw - F'!$B:$R,2,FALSE),"")</f>
        <v>44373</v>
      </c>
      <c r="C1392" s="2" t="str">
        <f>IFERROR(VLOOKUP($A1392,'Raw - F'!$B:$R,3,FALSE),"")</f>
        <v>YORK</v>
      </c>
      <c r="D1392" s="2" t="str">
        <f>IFERROR(VLOOKUP($A1392,'Raw - F'!$B:$R,6,FALSE),"")</f>
        <v>Hcap</v>
      </c>
      <c r="E1392" s="2" t="str">
        <f>SUBSTITUTE(IFERROR(VLOOKUP($A1392,'Raw - F'!$B:$O,9,FALSE),""),"0","")</f>
        <v>4yo+</v>
      </c>
      <c r="F1392" s="2" t="str">
        <f>SUBSTITUTE(IFERROR(VLOOKUP($A1392,'Raw - F'!$B:$O,7,FALSE),""),"0","")</f>
        <v>Open</v>
      </c>
      <c r="G1392" s="2">
        <f>IFERROR(IF(VLOOKUP($A1392,'Raw - F'!$B:$O,11,FALSE)&gt;1,VLOOKUP($A1392,'Raw - F'!$B:$O,11,FALSE),IF(VLOOKUP($A1392,'Raw - F'!$B:$M,12,FALSE)&lt;&gt;"",VLOOKUP($A1392,'Raw - F'!$B:$M,12,FALSE),"")),"")</f>
        <v>4</v>
      </c>
      <c r="H1392" s="4" t="str">
        <f>IFERROR(VLOOKUP($A1392,'Raw - F'!$B:$O,13,FALSE),"")</f>
        <v>66-85</v>
      </c>
      <c r="I1392" s="2" t="str">
        <f>IFERROR(VLOOKUP($A1392,'Raw - F'!$B:$O,10,FALSE),"")</f>
        <v>A</v>
      </c>
      <c r="J1392" s="2" t="str">
        <f>IFERROR(VLOOKUP($A1392,'Raw - F'!$B:$P,15,FALSE),"")</f>
        <v>2m+</v>
      </c>
      <c r="K1392" s="16" t="str">
        <f>SUBSTITUTE(IFERROR(VLOOKUP($A1392,'Raw - F'!$B:$X,23,FALSE),""),0,"")</f>
        <v xml:space="preserve"> </v>
      </c>
      <c r="L1392" s="22" t="str">
        <f>IF(VLOOKUP($A1392,'Raw - F'!$B:$AA,24,FALSE)="","",VLOOKUP($A1392,'Raw - F'!$B:$AA,24,FALSE))</f>
        <v/>
      </c>
      <c r="M1392" s="16" t="str">
        <f>SUBSTITUTE(IFERROR(VLOOKUP($A1392,'Raw - F'!$B:$X,22,FALSE),""),0,"")</f>
        <v xml:space="preserve"> </v>
      </c>
      <c r="N1392" s="16" t="str">
        <f>SUBSTITUTE(IFERROR(VLOOKUP($A1392,'Raw - F'!$B:$X,8,FALSE),""),0,"")</f>
        <v/>
      </c>
      <c r="O1392" s="16" t="str">
        <f>SUBSTITUTE(IFERROR(VLOOKUP($A1392,'Raw - F'!$B:$AA,25,FALSE),""),0,"")</f>
        <v/>
      </c>
      <c r="P1392" s="16" t="str">
        <f>SUBSTITUTE(IFERROR(VLOOKUP($A1392,'Raw - F'!$B:$AA,21,FALSE),""),0,"")</f>
        <v/>
      </c>
    </row>
    <row r="1393" spans="1:16" x14ac:dyDescent="0.35">
      <c r="A1393">
        <v>1384</v>
      </c>
      <c r="B1393" s="9">
        <f>IFERROR(VLOOKUP($A1393,'Raw - F'!$B:$R,2,FALSE),"")</f>
        <v>44373</v>
      </c>
      <c r="C1393" s="2" t="str">
        <f>IFERROR(VLOOKUP($A1393,'Raw - F'!$B:$R,3,FALSE),"")</f>
        <v>YORK</v>
      </c>
      <c r="D1393" s="2" t="str">
        <f>IFERROR(VLOOKUP($A1393,'Raw - F'!$B:$R,6,FALSE),"")</f>
        <v>Hcap</v>
      </c>
      <c r="E1393" s="2" t="str">
        <f>SUBSTITUTE(IFERROR(VLOOKUP($A1393,'Raw - F'!$B:$O,9,FALSE),""),"0","")</f>
        <v>3yo</v>
      </c>
      <c r="F1393" s="2" t="str">
        <f>SUBSTITUTE(IFERROR(VLOOKUP($A1393,'Raw - F'!$B:$O,7,FALSE),""),"0","")</f>
        <v>Open</v>
      </c>
      <c r="G1393" s="2">
        <f>IFERROR(IF(VLOOKUP($A1393,'Raw - F'!$B:$O,11,FALSE)&gt;1,VLOOKUP($A1393,'Raw - F'!$B:$O,11,FALSE),IF(VLOOKUP($A1393,'Raw - F'!$B:$M,12,FALSE)&lt;&gt;"",VLOOKUP($A1393,'Raw - F'!$B:$M,12,FALSE),"")),"")</f>
        <v>4</v>
      </c>
      <c r="H1393" s="4" t="str">
        <f>IFERROR(VLOOKUP($A1393,'Raw - F'!$B:$O,13,FALSE),"")</f>
        <v>66-85</v>
      </c>
      <c r="I1393" s="2" t="str">
        <f>IFERROR(VLOOKUP($A1393,'Raw - F'!$B:$O,10,FALSE),"")</f>
        <v>F</v>
      </c>
      <c r="J1393" s="2" t="str">
        <f>IFERROR(VLOOKUP($A1393,'Raw - F'!$B:$P,15,FALSE),"")</f>
        <v>7f</v>
      </c>
      <c r="K1393" s="16" t="str">
        <f>SUBSTITUTE(IFERROR(VLOOKUP($A1393,'Raw - F'!$B:$X,23,FALSE),""),0,"")</f>
        <v xml:space="preserve"> </v>
      </c>
      <c r="L1393" s="22" t="str">
        <f>IF(VLOOKUP($A1393,'Raw - F'!$B:$AA,24,FALSE)="","",VLOOKUP($A1393,'Raw - F'!$B:$AA,24,FALSE))</f>
        <v/>
      </c>
      <c r="M1393" s="16" t="str">
        <f>SUBSTITUTE(IFERROR(VLOOKUP($A1393,'Raw - F'!$B:$X,22,FALSE),""),0,"")</f>
        <v xml:space="preserve"> </v>
      </c>
      <c r="N1393" s="16" t="str">
        <f>SUBSTITUTE(IFERROR(VLOOKUP($A1393,'Raw - F'!$B:$X,8,FALSE),""),0,"")</f>
        <v/>
      </c>
      <c r="O1393" s="16" t="str">
        <f>SUBSTITUTE(IFERROR(VLOOKUP($A1393,'Raw - F'!$B:$AA,25,FALSE),""),0,"")</f>
        <v>EBF</v>
      </c>
      <c r="P1393" s="16" t="str">
        <f>SUBSTITUTE(IFERROR(VLOOKUP($A1393,'Raw - F'!$B:$AA,21,FALSE),""),0,"")</f>
        <v/>
      </c>
    </row>
    <row r="1394" spans="1:16" x14ac:dyDescent="0.35">
      <c r="A1394">
        <v>1385</v>
      </c>
      <c r="B1394" s="9">
        <f>IFERROR(VLOOKUP($A1394,'Raw - F'!$B:$R,2,FALSE),"")</f>
        <v>44374</v>
      </c>
      <c r="C1394" s="2" t="str">
        <f>IFERROR(VLOOKUP($A1394,'Raw - F'!$B:$R,3,FALSE),"")</f>
        <v>WINDSOR</v>
      </c>
      <c r="D1394" s="2" t="str">
        <f>IFERROR(VLOOKUP($A1394,'Raw - F'!$B:$R,6,FALSE),"")</f>
        <v>Hcap</v>
      </c>
      <c r="E1394" s="2" t="str">
        <f>SUBSTITUTE(IFERROR(VLOOKUP($A1394,'Raw - F'!$B:$O,9,FALSE),""),"0","")</f>
        <v>3yo</v>
      </c>
      <c r="F1394" s="2" t="str">
        <f>SUBSTITUTE(IFERROR(VLOOKUP($A1394,'Raw - F'!$B:$O,7,FALSE),""),"0","")</f>
        <v>Open</v>
      </c>
      <c r="G1394" s="2">
        <f>IFERROR(IF(VLOOKUP($A1394,'Raw - F'!$B:$O,11,FALSE)&gt;1,VLOOKUP($A1394,'Raw - F'!$B:$O,11,FALSE),IF(VLOOKUP($A1394,'Raw - F'!$B:$M,12,FALSE)&lt;&gt;"",VLOOKUP($A1394,'Raw - F'!$B:$M,12,FALSE),"")),"")</f>
        <v>3</v>
      </c>
      <c r="H1394" s="4" t="str">
        <f>IFERROR(VLOOKUP($A1394,'Raw - F'!$B:$O,13,FALSE),"")</f>
        <v>76-95</v>
      </c>
      <c r="I1394" s="2" t="str">
        <f>IFERROR(VLOOKUP($A1394,'Raw - F'!$B:$O,10,FALSE),"")</f>
        <v>A</v>
      </c>
      <c r="J1394" s="2" t="str">
        <f>IFERROR(VLOOKUP($A1394,'Raw - F'!$B:$P,15,FALSE),"")</f>
        <v>5f</v>
      </c>
      <c r="K1394" s="16" t="str">
        <f>SUBSTITUTE(IFERROR(VLOOKUP($A1394,'Raw - F'!$B:$X,23,FALSE),""),0,"")</f>
        <v xml:space="preserve"> </v>
      </c>
      <c r="L1394" s="22" t="str">
        <f>IF(VLOOKUP($A1394,'Raw - F'!$B:$AA,24,FALSE)="","",VLOOKUP($A1394,'Raw - F'!$B:$AA,24,FALSE))</f>
        <v/>
      </c>
      <c r="M1394" s="16" t="str">
        <f>SUBSTITUTE(IFERROR(VLOOKUP($A1394,'Raw - F'!$B:$X,22,FALSE),""),0,"")</f>
        <v xml:space="preserve"> </v>
      </c>
      <c r="N1394" s="16" t="str">
        <f>SUBSTITUTE(IFERROR(VLOOKUP($A1394,'Raw - F'!$B:$X,8,FALSE),""),0,"")</f>
        <v/>
      </c>
      <c r="O1394" s="16" t="str">
        <f>SUBSTITUTE(IFERROR(VLOOKUP($A1394,'Raw - F'!$B:$AA,25,FALSE),""),0,"")</f>
        <v/>
      </c>
      <c r="P1394" s="16" t="str">
        <f>SUBSTITUTE(IFERROR(VLOOKUP($A1394,'Raw - F'!$B:$AA,21,FALSE),""),0,"")</f>
        <v/>
      </c>
    </row>
    <row r="1395" spans="1:16" x14ac:dyDescent="0.35">
      <c r="A1395">
        <v>1386</v>
      </c>
      <c r="B1395" s="9">
        <f>IFERROR(VLOOKUP($A1395,'Raw - F'!$B:$R,2,FALSE),"")</f>
        <v>44374</v>
      </c>
      <c r="C1395" s="2" t="str">
        <f>IFERROR(VLOOKUP($A1395,'Raw - F'!$B:$R,3,FALSE),"")</f>
        <v>WINDSOR</v>
      </c>
      <c r="D1395" s="2" t="str">
        <f>IFERROR(VLOOKUP($A1395,'Raw - F'!$B:$R,6,FALSE),"")</f>
        <v>WFA</v>
      </c>
      <c r="E1395" s="2" t="str">
        <f>SUBSTITUTE(IFERROR(VLOOKUP($A1395,'Raw - F'!$B:$O,9,FALSE),""),"0","")</f>
        <v>3-5yo</v>
      </c>
      <c r="F1395" s="2" t="str">
        <f>SUBSTITUTE(IFERROR(VLOOKUP($A1395,'Raw - F'!$B:$O,7,FALSE),""),"0","")</f>
        <v>Nov</v>
      </c>
      <c r="G1395" s="2">
        <f>IFERROR(IF(VLOOKUP($A1395,'Raw - F'!$B:$O,11,FALSE)&gt;1,VLOOKUP($A1395,'Raw - F'!$B:$O,11,FALSE),IF(VLOOKUP($A1395,'Raw - F'!$B:$M,12,FALSE)&lt;&gt;"",VLOOKUP($A1395,'Raw - F'!$B:$M,12,FALSE),"")),"")</f>
        <v>4</v>
      </c>
      <c r="H1395" s="4" t="str">
        <f>IFERROR(VLOOKUP($A1395,'Raw - F'!$B:$O,13,FALSE),"")</f>
        <v>Open</v>
      </c>
      <c r="I1395" s="2" t="str">
        <f>IFERROR(VLOOKUP($A1395,'Raw - F'!$B:$O,10,FALSE),"")</f>
        <v>A</v>
      </c>
      <c r="J1395" s="2" t="str">
        <f>IFERROR(VLOOKUP($A1395,'Raw - F'!$B:$P,15,FALSE),"")</f>
        <v>1m</v>
      </c>
      <c r="K1395" s="16" t="str">
        <f>SUBSTITUTE(IFERROR(VLOOKUP($A1395,'Raw - F'!$B:$X,23,FALSE),""),0,"")</f>
        <v>Med.</v>
      </c>
      <c r="L1395" s="22">
        <f>IF(VLOOKUP($A1395,'Raw - F'!$B:$AA,24,FALSE)="","",VLOOKUP($A1395,'Raw - F'!$B:$AA,24,FALSE))</f>
        <v>33000</v>
      </c>
      <c r="M1395" s="16" t="str">
        <f>SUBSTITUTE(IFERROR(VLOOKUP($A1395,'Raw - F'!$B:$X,22,FALSE),""),0,"")</f>
        <v xml:space="preserve"> </v>
      </c>
      <c r="N1395" s="16" t="str">
        <f>SUBSTITUTE(IFERROR(VLOOKUP($A1395,'Raw - F'!$B:$X,8,FALSE),""),0,"")</f>
        <v/>
      </c>
      <c r="O1395" s="16" t="str">
        <f>SUBSTITUTE(IFERROR(VLOOKUP($A1395,'Raw - F'!$B:$AA,25,FALSE),""),0,"")</f>
        <v/>
      </c>
      <c r="P1395" s="16" t="str">
        <f>SUBSTITUTE(IFERROR(VLOOKUP($A1395,'Raw - F'!$B:$AA,21,FALSE),""),0,"")</f>
        <v/>
      </c>
    </row>
    <row r="1396" spans="1:16" x14ac:dyDescent="0.35">
      <c r="A1396">
        <v>1387</v>
      </c>
      <c r="B1396" s="9">
        <f>IFERROR(VLOOKUP($A1396,'Raw - F'!$B:$R,2,FALSE),"")</f>
        <v>44374</v>
      </c>
      <c r="C1396" s="2" t="str">
        <f>IFERROR(VLOOKUP($A1396,'Raw - F'!$B:$R,3,FALSE),"")</f>
        <v>WINDSOR</v>
      </c>
      <c r="D1396" s="2" t="str">
        <f>IFERROR(VLOOKUP($A1396,'Raw - F'!$B:$R,6,FALSE),"")</f>
        <v>Hcap</v>
      </c>
      <c r="E1396" s="2" t="str">
        <f>SUBSTITUTE(IFERROR(VLOOKUP($A1396,'Raw - F'!$B:$O,9,FALSE),""),"0","")</f>
        <v>3yo+</v>
      </c>
      <c r="F1396" s="2" t="str">
        <f>SUBSTITUTE(IFERROR(VLOOKUP($A1396,'Raw - F'!$B:$O,7,FALSE),""),"0","")</f>
        <v>Open</v>
      </c>
      <c r="G1396" s="2">
        <f>IFERROR(IF(VLOOKUP($A1396,'Raw - F'!$B:$O,11,FALSE)&gt;1,VLOOKUP($A1396,'Raw - F'!$B:$O,11,FALSE),IF(VLOOKUP($A1396,'Raw - F'!$B:$M,12,FALSE)&lt;&gt;"",VLOOKUP($A1396,'Raw - F'!$B:$M,12,FALSE),"")),"")</f>
        <v>5</v>
      </c>
      <c r="H1396" s="4" t="str">
        <f>IFERROR(VLOOKUP($A1396,'Raw - F'!$B:$O,13,FALSE),"")</f>
        <v>56-75</v>
      </c>
      <c r="I1396" s="2" t="str">
        <f>IFERROR(VLOOKUP($A1396,'Raw - F'!$B:$O,10,FALSE),"")</f>
        <v>A</v>
      </c>
      <c r="J1396" s="2" t="str">
        <f>IFERROR(VLOOKUP($A1396,'Raw - F'!$B:$P,15,FALSE),"")</f>
        <v>6f</v>
      </c>
      <c r="K1396" s="16" t="str">
        <f>SUBSTITUTE(IFERROR(VLOOKUP($A1396,'Raw - F'!$B:$X,23,FALSE),""),0,"")</f>
        <v xml:space="preserve"> </v>
      </c>
      <c r="L1396" s="22" t="str">
        <f>IF(VLOOKUP($A1396,'Raw - F'!$B:$AA,24,FALSE)="","",VLOOKUP($A1396,'Raw - F'!$B:$AA,24,FALSE))</f>
        <v/>
      </c>
      <c r="M1396" s="16" t="str">
        <f>SUBSTITUTE(IFERROR(VLOOKUP($A1396,'Raw - F'!$B:$X,22,FALSE),""),0,"")</f>
        <v xml:space="preserve"> </v>
      </c>
      <c r="N1396" s="16" t="str">
        <f>SUBSTITUTE(IFERROR(VLOOKUP($A1396,'Raw - F'!$B:$X,8,FALSE),""),0,"")</f>
        <v/>
      </c>
      <c r="O1396" s="16" t="str">
        <f>SUBSTITUTE(IFERROR(VLOOKUP($A1396,'Raw - F'!$B:$AA,25,FALSE),""),0,"")</f>
        <v/>
      </c>
      <c r="P1396" s="16" t="str">
        <f>SUBSTITUTE(IFERROR(VLOOKUP($A1396,'Raw - F'!$B:$AA,21,FALSE),""),0,"")</f>
        <v/>
      </c>
    </row>
    <row r="1397" spans="1:16" x14ac:dyDescent="0.35">
      <c r="A1397">
        <v>1388</v>
      </c>
      <c r="B1397" s="9">
        <f>IFERROR(VLOOKUP($A1397,'Raw - F'!$B:$R,2,FALSE),"")</f>
        <v>44374</v>
      </c>
      <c r="C1397" s="2" t="str">
        <f>IFERROR(VLOOKUP($A1397,'Raw - F'!$B:$R,3,FALSE),"")</f>
        <v>WINDSOR</v>
      </c>
      <c r="D1397" s="2" t="str">
        <f>IFERROR(VLOOKUP($A1397,'Raw - F'!$B:$R,6,FALSE),"")</f>
        <v>Hcap</v>
      </c>
      <c r="E1397" s="2" t="str">
        <f>SUBSTITUTE(IFERROR(VLOOKUP($A1397,'Raw - F'!$B:$O,9,FALSE),""),"0","")</f>
        <v>4yo+</v>
      </c>
      <c r="F1397" s="2" t="str">
        <f>SUBSTITUTE(IFERROR(VLOOKUP($A1397,'Raw - F'!$B:$O,7,FALSE),""),"0","")</f>
        <v>Open</v>
      </c>
      <c r="G1397" s="2">
        <f>IFERROR(IF(VLOOKUP($A1397,'Raw - F'!$B:$O,11,FALSE)&gt;1,VLOOKUP($A1397,'Raw - F'!$B:$O,11,FALSE),IF(VLOOKUP($A1397,'Raw - F'!$B:$M,12,FALSE)&lt;&gt;"",VLOOKUP($A1397,'Raw - F'!$B:$M,12,FALSE),"")),"")</f>
        <v>4</v>
      </c>
      <c r="H1397" s="4" t="str">
        <f>IFERROR(VLOOKUP($A1397,'Raw - F'!$B:$O,13,FALSE),"")</f>
        <v>61-80</v>
      </c>
      <c r="I1397" s="2" t="str">
        <f>IFERROR(VLOOKUP($A1397,'Raw - F'!$B:$O,10,FALSE),"")</f>
        <v>A</v>
      </c>
      <c r="J1397" s="2" t="str">
        <f>IFERROR(VLOOKUP($A1397,'Raw - F'!$B:$P,15,FALSE),"")</f>
        <v>1m 4f</v>
      </c>
      <c r="K1397" s="16" t="str">
        <f>SUBSTITUTE(IFERROR(VLOOKUP($A1397,'Raw - F'!$B:$X,23,FALSE),""),0,"")</f>
        <v xml:space="preserve"> </v>
      </c>
      <c r="L1397" s="22" t="str">
        <f>IF(VLOOKUP($A1397,'Raw - F'!$B:$AA,24,FALSE)="","",VLOOKUP($A1397,'Raw - F'!$B:$AA,24,FALSE))</f>
        <v/>
      </c>
      <c r="M1397" s="16" t="str">
        <f>SUBSTITUTE(IFERROR(VLOOKUP($A1397,'Raw - F'!$B:$X,22,FALSE),""),0,"")</f>
        <v xml:space="preserve"> </v>
      </c>
      <c r="N1397" s="16" t="str">
        <f>SUBSTITUTE(IFERROR(VLOOKUP($A1397,'Raw - F'!$B:$X,8,FALSE),""),0,"")</f>
        <v/>
      </c>
      <c r="O1397" s="16" t="str">
        <f>SUBSTITUTE(IFERROR(VLOOKUP($A1397,'Raw - F'!$B:$AA,25,FALSE),""),0,"")</f>
        <v/>
      </c>
      <c r="P1397" s="16" t="str">
        <f>SUBSTITUTE(IFERROR(VLOOKUP($A1397,'Raw - F'!$B:$AA,21,FALSE),""),0,"")</f>
        <v/>
      </c>
    </row>
    <row r="1398" spans="1:16" x14ac:dyDescent="0.35">
      <c r="A1398">
        <v>1389</v>
      </c>
      <c r="B1398" s="9">
        <f>IFERROR(VLOOKUP($A1398,'Raw - F'!$B:$R,2,FALSE),"")</f>
        <v>44374</v>
      </c>
      <c r="C1398" s="2" t="str">
        <f>IFERROR(VLOOKUP($A1398,'Raw - F'!$B:$R,3,FALSE),"")</f>
        <v>WINDSOR</v>
      </c>
      <c r="D1398" s="2" t="str">
        <f>IFERROR(VLOOKUP($A1398,'Raw - F'!$B:$R,6,FALSE),"")</f>
        <v>Hcap</v>
      </c>
      <c r="E1398" s="2" t="str">
        <f>SUBSTITUTE(IFERROR(VLOOKUP($A1398,'Raw - F'!$B:$O,9,FALSE),""),"0","")</f>
        <v>3yo+</v>
      </c>
      <c r="F1398" s="2" t="str">
        <f>SUBSTITUTE(IFERROR(VLOOKUP($A1398,'Raw - F'!$B:$O,7,FALSE),""),"0","")</f>
        <v>Open</v>
      </c>
      <c r="G1398" s="2">
        <f>IFERROR(IF(VLOOKUP($A1398,'Raw - F'!$B:$O,11,FALSE)&gt;1,VLOOKUP($A1398,'Raw - F'!$B:$O,11,FALSE),IF(VLOOKUP($A1398,'Raw - F'!$B:$M,12,FALSE)&lt;&gt;"",VLOOKUP($A1398,'Raw - F'!$B:$M,12,FALSE),"")),"")</f>
        <v>5</v>
      </c>
      <c r="H1398" s="4" t="str">
        <f>IFERROR(VLOOKUP($A1398,'Raw - F'!$B:$O,13,FALSE),"")</f>
        <v>56-75</v>
      </c>
      <c r="I1398" s="2" t="str">
        <f>IFERROR(VLOOKUP($A1398,'Raw - F'!$B:$O,10,FALSE),"")</f>
        <v>F</v>
      </c>
      <c r="J1398" s="2" t="str">
        <f>IFERROR(VLOOKUP($A1398,'Raw - F'!$B:$P,15,FALSE),"")</f>
        <v>1m</v>
      </c>
      <c r="K1398" s="16" t="str">
        <f>SUBSTITUTE(IFERROR(VLOOKUP($A1398,'Raw - F'!$B:$X,23,FALSE),""),0,"")</f>
        <v xml:space="preserve"> </v>
      </c>
      <c r="L1398" s="22" t="str">
        <f>IF(VLOOKUP($A1398,'Raw - F'!$B:$AA,24,FALSE)="","",VLOOKUP($A1398,'Raw - F'!$B:$AA,24,FALSE))</f>
        <v/>
      </c>
      <c r="M1398" s="16" t="str">
        <f>SUBSTITUTE(IFERROR(VLOOKUP($A1398,'Raw - F'!$B:$X,22,FALSE),""),0,"")</f>
        <v xml:space="preserve"> </v>
      </c>
      <c r="N1398" s="16" t="str">
        <f>SUBSTITUTE(IFERROR(VLOOKUP($A1398,'Raw - F'!$B:$X,8,FALSE),""),0,"")</f>
        <v/>
      </c>
      <c r="O1398" s="16" t="str">
        <f>SUBSTITUTE(IFERROR(VLOOKUP($A1398,'Raw - F'!$B:$AA,25,FALSE),""),0,"")</f>
        <v/>
      </c>
      <c r="P1398" s="16" t="str">
        <f>SUBSTITUTE(IFERROR(VLOOKUP($A1398,'Raw - F'!$B:$AA,21,FALSE),""),0,"")</f>
        <v/>
      </c>
    </row>
    <row r="1399" spans="1:16" x14ac:dyDescent="0.35">
      <c r="A1399">
        <v>1390</v>
      </c>
      <c r="B1399" s="9">
        <f>IFERROR(VLOOKUP($A1399,'Raw - F'!$B:$R,2,FALSE),"")</f>
        <v>44374</v>
      </c>
      <c r="C1399" s="2" t="str">
        <f>IFERROR(VLOOKUP($A1399,'Raw - F'!$B:$R,3,FALSE),"")</f>
        <v>WINDSOR</v>
      </c>
      <c r="D1399" s="2" t="str">
        <f>IFERROR(VLOOKUP($A1399,'Raw - F'!$B:$R,6,FALSE),"")</f>
        <v>WFA</v>
      </c>
      <c r="E1399" s="2" t="str">
        <f>SUBSTITUTE(IFERROR(VLOOKUP($A1399,'Raw - F'!$B:$O,9,FALSE),""),"0","")</f>
        <v>3-4yo</v>
      </c>
      <c r="F1399" s="2" t="str">
        <f>SUBSTITUTE(IFERROR(VLOOKUP($A1399,'Raw - F'!$B:$O,7,FALSE),""),"0","")</f>
        <v>Nov</v>
      </c>
      <c r="G1399" s="2">
        <f>IFERROR(IF(VLOOKUP($A1399,'Raw - F'!$B:$O,11,FALSE)&gt;1,VLOOKUP($A1399,'Raw - F'!$B:$O,11,FALSE),IF(VLOOKUP($A1399,'Raw - F'!$B:$M,12,FALSE)&lt;&gt;"",VLOOKUP($A1399,'Raw - F'!$B:$M,12,FALSE),"")),"")</f>
        <v>5</v>
      </c>
      <c r="H1399" s="4" t="str">
        <f>IFERROR(VLOOKUP($A1399,'Raw - F'!$B:$O,13,FALSE),"")</f>
        <v>Open</v>
      </c>
      <c r="I1399" s="2" t="str">
        <f>IFERROR(VLOOKUP($A1399,'Raw - F'!$B:$O,10,FALSE),"")</f>
        <v>A</v>
      </c>
      <c r="J1399" s="2" t="str">
        <f>IFERROR(VLOOKUP($A1399,'Raw - F'!$B:$P,15,FALSE),"")</f>
        <v>6f</v>
      </c>
      <c r="K1399" s="16" t="str">
        <f>SUBSTITUTE(IFERROR(VLOOKUP($A1399,'Raw - F'!$B:$X,23,FALSE),""),0,"")</f>
        <v xml:space="preserve"> </v>
      </c>
      <c r="L1399" s="22" t="str">
        <f>IF(VLOOKUP($A1399,'Raw - F'!$B:$AA,24,FALSE)="","",VLOOKUP($A1399,'Raw - F'!$B:$AA,24,FALSE))</f>
        <v/>
      </c>
      <c r="M1399" s="16" t="str">
        <f>SUBSTITUTE(IFERROR(VLOOKUP($A1399,'Raw - F'!$B:$X,22,FALSE),""),0,"")</f>
        <v xml:space="preserve"> </v>
      </c>
      <c r="N1399" s="16" t="str">
        <f>SUBSTITUTE(IFERROR(VLOOKUP($A1399,'Raw - F'!$B:$X,8,FALSE),""),0,"")</f>
        <v/>
      </c>
      <c r="O1399" s="16" t="str">
        <f>SUBSTITUTE(IFERROR(VLOOKUP($A1399,'Raw - F'!$B:$AA,25,FALSE),""),0,"")</f>
        <v/>
      </c>
      <c r="P1399" s="16" t="str">
        <f>SUBSTITUTE(IFERROR(VLOOKUP($A1399,'Raw - F'!$B:$AA,21,FALSE),""),0,"")</f>
        <v/>
      </c>
    </row>
    <row r="1400" spans="1:16" x14ac:dyDescent="0.35">
      <c r="A1400">
        <v>1391</v>
      </c>
      <c r="B1400" s="9">
        <f>IFERROR(VLOOKUP($A1400,'Raw - F'!$B:$R,2,FALSE),"")</f>
        <v>44374</v>
      </c>
      <c r="C1400" s="2" t="str">
        <f>IFERROR(VLOOKUP($A1400,'Raw - F'!$B:$R,3,FALSE),"")</f>
        <v>WINDSOR</v>
      </c>
      <c r="D1400" s="2" t="str">
        <f>IFERROR(VLOOKUP($A1400,'Raw - F'!$B:$R,6,FALSE),"")</f>
        <v>Hcap</v>
      </c>
      <c r="E1400" s="2" t="str">
        <f>SUBSTITUTE(IFERROR(VLOOKUP($A1400,'Raw - F'!$B:$O,9,FALSE),""),"0","")</f>
        <v>4yo+</v>
      </c>
      <c r="F1400" s="2" t="str">
        <f>SUBSTITUTE(IFERROR(VLOOKUP($A1400,'Raw - F'!$B:$O,7,FALSE),""),"0","")</f>
        <v>Open</v>
      </c>
      <c r="G1400" s="2">
        <f>IFERROR(IF(VLOOKUP($A1400,'Raw - F'!$B:$O,11,FALSE)&gt;1,VLOOKUP($A1400,'Raw - F'!$B:$O,11,FALSE),IF(VLOOKUP($A1400,'Raw - F'!$B:$M,12,FALSE)&lt;&gt;"",VLOOKUP($A1400,'Raw - F'!$B:$M,12,FALSE),"")),"")</f>
        <v>5</v>
      </c>
      <c r="H1400" s="4" t="str">
        <f>IFERROR(VLOOKUP($A1400,'Raw - F'!$B:$O,13,FALSE),"")</f>
        <v>51-70</v>
      </c>
      <c r="I1400" s="2" t="str">
        <f>IFERROR(VLOOKUP($A1400,'Raw - F'!$B:$O,10,FALSE),"")</f>
        <v>A</v>
      </c>
      <c r="J1400" s="2" t="str">
        <f>IFERROR(VLOOKUP($A1400,'Raw - F'!$B:$P,15,FALSE),"")</f>
        <v>1m 2f</v>
      </c>
      <c r="K1400" s="16" t="str">
        <f>SUBSTITUTE(IFERROR(VLOOKUP($A1400,'Raw - F'!$B:$X,23,FALSE),""),0,"")</f>
        <v xml:space="preserve"> </v>
      </c>
      <c r="L1400" s="22" t="str">
        <f>IF(VLOOKUP($A1400,'Raw - F'!$B:$AA,24,FALSE)="","",VLOOKUP($A1400,'Raw - F'!$B:$AA,24,FALSE))</f>
        <v/>
      </c>
      <c r="M1400" s="16" t="str">
        <f>SUBSTITUTE(IFERROR(VLOOKUP($A1400,'Raw - F'!$B:$X,22,FALSE),""),0,"")</f>
        <v xml:space="preserve"> </v>
      </c>
      <c r="N1400" s="16" t="str">
        <f>SUBSTITUTE(IFERROR(VLOOKUP($A1400,'Raw - F'!$B:$X,8,FALSE),""),0,"")</f>
        <v/>
      </c>
      <c r="O1400" s="16" t="str">
        <f>SUBSTITUTE(IFERROR(VLOOKUP($A1400,'Raw - F'!$B:$AA,25,FALSE),""),0,"")</f>
        <v/>
      </c>
      <c r="P1400" s="16" t="str">
        <f>SUBSTITUTE(IFERROR(VLOOKUP($A1400,'Raw - F'!$B:$AA,21,FALSE),""),0,"")</f>
        <v/>
      </c>
    </row>
    <row r="1401" spans="1:16" x14ac:dyDescent="0.35">
      <c r="A1401">
        <v>1392</v>
      </c>
      <c r="B1401" s="9">
        <f>IFERROR(VLOOKUP($A1401,'Raw - F'!$B:$R,2,FALSE),"")</f>
        <v>44375</v>
      </c>
      <c r="C1401" s="2" t="str">
        <f>IFERROR(VLOOKUP($A1401,'Raw - F'!$B:$R,3,FALSE),"")</f>
        <v>LINGFIELD PARK</v>
      </c>
      <c r="D1401" s="2" t="str">
        <f>IFERROR(VLOOKUP($A1401,'Raw - F'!$B:$R,6,FALSE),"")</f>
        <v>Hcap</v>
      </c>
      <c r="E1401" s="2" t="str">
        <f>SUBSTITUTE(IFERROR(VLOOKUP($A1401,'Raw - F'!$B:$O,9,FALSE),""),"0","")</f>
        <v>3yo+</v>
      </c>
      <c r="F1401" s="2" t="str">
        <f>SUBSTITUTE(IFERROR(VLOOKUP($A1401,'Raw - F'!$B:$O,7,FALSE),""),"0","")</f>
        <v>Open</v>
      </c>
      <c r="G1401" s="2">
        <f>IFERROR(IF(VLOOKUP($A1401,'Raw - F'!$B:$O,11,FALSE)&gt;1,VLOOKUP($A1401,'Raw - F'!$B:$O,11,FALSE),IF(VLOOKUP($A1401,'Raw - F'!$B:$M,12,FALSE)&lt;&gt;"",VLOOKUP($A1401,'Raw - F'!$B:$M,12,FALSE),"")),"")</f>
        <v>4</v>
      </c>
      <c r="H1401" s="4" t="str">
        <f>IFERROR(VLOOKUP($A1401,'Raw - F'!$B:$O,13,FALSE),"")</f>
        <v>66-85</v>
      </c>
      <c r="I1401" s="2" t="str">
        <f>IFERROR(VLOOKUP($A1401,'Raw - F'!$B:$O,10,FALSE),"")</f>
        <v>A</v>
      </c>
      <c r="J1401" s="2" t="str">
        <f>IFERROR(VLOOKUP($A1401,'Raw - F'!$B:$P,15,FALSE),"")</f>
        <v>7f</v>
      </c>
      <c r="K1401" s="16" t="str">
        <f>SUBSTITUTE(IFERROR(VLOOKUP($A1401,'Raw - F'!$B:$X,23,FALSE),""),0,"")</f>
        <v xml:space="preserve"> </v>
      </c>
      <c r="L1401" s="22" t="str">
        <f>IF(VLOOKUP($A1401,'Raw - F'!$B:$AA,24,FALSE)="","",VLOOKUP($A1401,'Raw - F'!$B:$AA,24,FALSE))</f>
        <v/>
      </c>
      <c r="M1401" s="16" t="str">
        <f>SUBSTITUTE(IFERROR(VLOOKUP($A1401,'Raw - F'!$B:$X,22,FALSE),""),0,"")</f>
        <v xml:space="preserve"> </v>
      </c>
      <c r="N1401" s="16" t="str">
        <f>SUBSTITUTE(IFERROR(VLOOKUP($A1401,'Raw - F'!$B:$X,8,FALSE),""),0,"")</f>
        <v/>
      </c>
      <c r="O1401" s="16" t="str">
        <f>SUBSTITUTE(IFERROR(VLOOKUP($A1401,'Raw - F'!$B:$AA,25,FALSE),""),0,"")</f>
        <v/>
      </c>
      <c r="P1401" s="16" t="str">
        <f>SUBSTITUTE(IFERROR(VLOOKUP($A1401,'Raw - F'!$B:$AA,21,FALSE),""),0,"")</f>
        <v/>
      </c>
    </row>
    <row r="1402" spans="1:16" x14ac:dyDescent="0.35">
      <c r="A1402">
        <v>1393</v>
      </c>
      <c r="B1402" s="9">
        <f>IFERROR(VLOOKUP($A1402,'Raw - F'!$B:$R,2,FALSE),"")</f>
        <v>44375</v>
      </c>
      <c r="C1402" s="2" t="str">
        <f>IFERROR(VLOOKUP($A1402,'Raw - F'!$B:$R,3,FALSE),"")</f>
        <v>LINGFIELD PARK</v>
      </c>
      <c r="D1402" s="2" t="str">
        <f>IFERROR(VLOOKUP($A1402,'Raw - F'!$B:$R,6,FALSE),"")</f>
        <v>Hcap</v>
      </c>
      <c r="E1402" s="2" t="str">
        <f>SUBSTITUTE(IFERROR(VLOOKUP($A1402,'Raw - F'!$B:$O,9,FALSE),""),"0","")</f>
        <v>3yo+</v>
      </c>
      <c r="F1402" s="2" t="str">
        <f>SUBSTITUTE(IFERROR(VLOOKUP($A1402,'Raw - F'!$B:$O,7,FALSE),""),"0","")</f>
        <v>Open</v>
      </c>
      <c r="G1402" s="2">
        <f>IFERROR(IF(VLOOKUP($A1402,'Raw - F'!$B:$O,11,FALSE)&gt;1,VLOOKUP($A1402,'Raw - F'!$B:$O,11,FALSE),IF(VLOOKUP($A1402,'Raw - F'!$B:$M,12,FALSE)&lt;&gt;"",VLOOKUP($A1402,'Raw - F'!$B:$M,12,FALSE),"")),"")</f>
        <v>5</v>
      </c>
      <c r="H1402" s="4" t="str">
        <f>IFERROR(VLOOKUP($A1402,'Raw - F'!$B:$O,13,FALSE),"")</f>
        <v>56-75</v>
      </c>
      <c r="I1402" s="2" t="str">
        <f>IFERROR(VLOOKUP($A1402,'Raw - F'!$B:$O,10,FALSE),"")</f>
        <v>A</v>
      </c>
      <c r="J1402" s="2" t="str">
        <f>IFERROR(VLOOKUP($A1402,'Raw - F'!$B:$P,15,FALSE),"")</f>
        <v>5f</v>
      </c>
      <c r="K1402" s="16" t="str">
        <f>SUBSTITUTE(IFERROR(VLOOKUP($A1402,'Raw - F'!$B:$X,23,FALSE),""),0,"")</f>
        <v xml:space="preserve"> </v>
      </c>
      <c r="L1402" s="22" t="str">
        <f>IF(VLOOKUP($A1402,'Raw - F'!$B:$AA,24,FALSE)="","",VLOOKUP($A1402,'Raw - F'!$B:$AA,24,FALSE))</f>
        <v/>
      </c>
      <c r="M1402" s="16" t="str">
        <f>SUBSTITUTE(IFERROR(VLOOKUP($A1402,'Raw - F'!$B:$X,22,FALSE),""),0,"")</f>
        <v xml:space="preserve"> </v>
      </c>
      <c r="N1402" s="16" t="str">
        <f>SUBSTITUTE(IFERROR(VLOOKUP($A1402,'Raw - F'!$B:$X,8,FALSE),""),0,"")</f>
        <v/>
      </c>
      <c r="O1402" s="16" t="str">
        <f>SUBSTITUTE(IFERROR(VLOOKUP($A1402,'Raw - F'!$B:$AA,25,FALSE),""),0,"")</f>
        <v/>
      </c>
      <c r="P1402" s="16" t="str">
        <f>SUBSTITUTE(IFERROR(VLOOKUP($A1402,'Raw - F'!$B:$AA,21,FALSE),""),0,"")</f>
        <v/>
      </c>
    </row>
    <row r="1403" spans="1:16" x14ac:dyDescent="0.35">
      <c r="A1403">
        <v>1394</v>
      </c>
      <c r="B1403" s="9">
        <f>IFERROR(VLOOKUP($A1403,'Raw - F'!$B:$R,2,FALSE),"")</f>
        <v>44375</v>
      </c>
      <c r="C1403" s="2" t="str">
        <f>IFERROR(VLOOKUP($A1403,'Raw - F'!$B:$R,3,FALSE),"")</f>
        <v>LINGFIELD PARK</v>
      </c>
      <c r="D1403" s="2" t="str">
        <f>IFERROR(VLOOKUP($A1403,'Raw - F'!$B:$R,6,FALSE),"")</f>
        <v>Hcap</v>
      </c>
      <c r="E1403" s="2" t="str">
        <f>SUBSTITUTE(IFERROR(VLOOKUP($A1403,'Raw - F'!$B:$O,9,FALSE),""),"0","")</f>
        <v>3yo</v>
      </c>
      <c r="F1403" s="2" t="str">
        <f>SUBSTITUTE(IFERROR(VLOOKUP($A1403,'Raw - F'!$B:$O,7,FALSE),""),"0","")</f>
        <v>Open</v>
      </c>
      <c r="G1403" s="2">
        <f>IFERROR(IF(VLOOKUP($A1403,'Raw - F'!$B:$O,11,FALSE)&gt;1,VLOOKUP($A1403,'Raw - F'!$B:$O,11,FALSE),IF(VLOOKUP($A1403,'Raw - F'!$B:$M,12,FALSE)&lt;&gt;"",VLOOKUP($A1403,'Raw - F'!$B:$M,12,FALSE),"")),"")</f>
        <v>5</v>
      </c>
      <c r="H1403" s="4" t="str">
        <f>IFERROR(VLOOKUP($A1403,'Raw - F'!$B:$O,13,FALSE),"")</f>
        <v>51-70</v>
      </c>
      <c r="I1403" s="2" t="str">
        <f>IFERROR(VLOOKUP($A1403,'Raw - F'!$B:$O,10,FALSE),"")</f>
        <v>A</v>
      </c>
      <c r="J1403" s="2" t="str">
        <f>IFERROR(VLOOKUP($A1403,'Raw - F'!$B:$P,15,FALSE),"")</f>
        <v>1m 4f</v>
      </c>
      <c r="K1403" s="16" t="str">
        <f>SUBSTITUTE(IFERROR(VLOOKUP($A1403,'Raw - F'!$B:$X,23,FALSE),""),0,"")</f>
        <v xml:space="preserve"> </v>
      </c>
      <c r="L1403" s="22" t="str">
        <f>IF(VLOOKUP($A1403,'Raw - F'!$B:$AA,24,FALSE)="","",VLOOKUP($A1403,'Raw - F'!$B:$AA,24,FALSE))</f>
        <v/>
      </c>
      <c r="M1403" s="16" t="str">
        <f>SUBSTITUTE(IFERROR(VLOOKUP($A1403,'Raw - F'!$B:$X,22,FALSE),""),0,"")</f>
        <v xml:space="preserve"> </v>
      </c>
      <c r="N1403" s="16" t="str">
        <f>SUBSTITUTE(IFERROR(VLOOKUP($A1403,'Raw - F'!$B:$X,8,FALSE),""),0,"")</f>
        <v/>
      </c>
      <c r="O1403" s="16" t="str">
        <f>SUBSTITUTE(IFERROR(VLOOKUP($A1403,'Raw - F'!$B:$AA,25,FALSE),""),0,"")</f>
        <v/>
      </c>
      <c r="P1403" s="16" t="str">
        <f>SUBSTITUTE(IFERROR(VLOOKUP($A1403,'Raw - F'!$B:$AA,21,FALSE),""),0,"")</f>
        <v/>
      </c>
    </row>
    <row r="1404" spans="1:16" x14ac:dyDescent="0.35">
      <c r="A1404">
        <v>1395</v>
      </c>
      <c r="B1404" s="9">
        <f>IFERROR(VLOOKUP($A1404,'Raw - F'!$B:$R,2,FALSE),"")</f>
        <v>44375</v>
      </c>
      <c r="C1404" s="2" t="str">
        <f>IFERROR(VLOOKUP($A1404,'Raw - F'!$B:$R,3,FALSE),"")</f>
        <v>LINGFIELD PARK</v>
      </c>
      <c r="D1404" s="2" t="str">
        <f>IFERROR(VLOOKUP($A1404,'Raw - F'!$B:$R,6,FALSE),"")</f>
        <v>WFA</v>
      </c>
      <c r="E1404" s="2" t="str">
        <f>SUBSTITUTE(IFERROR(VLOOKUP($A1404,'Raw - F'!$B:$O,9,FALSE),""),"0","")</f>
        <v>2yo</v>
      </c>
      <c r="F1404" s="2" t="str">
        <f>SUBSTITUTE(IFERROR(VLOOKUP($A1404,'Raw - F'!$B:$O,7,FALSE),""),"0","")</f>
        <v>Nov</v>
      </c>
      <c r="G1404" s="2">
        <f>IFERROR(IF(VLOOKUP($A1404,'Raw - F'!$B:$O,11,FALSE)&gt;1,VLOOKUP($A1404,'Raw - F'!$B:$O,11,FALSE),IF(VLOOKUP($A1404,'Raw - F'!$B:$M,12,FALSE)&lt;&gt;"",VLOOKUP($A1404,'Raw - F'!$B:$M,12,FALSE),"")),"")</f>
        <v>5</v>
      </c>
      <c r="H1404" s="4" t="str">
        <f>IFERROR(VLOOKUP($A1404,'Raw - F'!$B:$O,13,FALSE),"")</f>
        <v>Open</v>
      </c>
      <c r="I1404" s="2" t="str">
        <f>IFERROR(VLOOKUP($A1404,'Raw - F'!$B:$O,10,FALSE),"")</f>
        <v>A</v>
      </c>
      <c r="J1404" s="2" t="str">
        <f>IFERROR(VLOOKUP($A1404,'Raw - F'!$B:$P,15,FALSE),"")</f>
        <v>5f</v>
      </c>
      <c r="K1404" s="16" t="str">
        <f>SUBSTITUTE(IFERROR(VLOOKUP($A1404,'Raw - F'!$B:$X,23,FALSE),""),0,"")</f>
        <v xml:space="preserve"> </v>
      </c>
      <c r="L1404" s="22" t="str">
        <f>IF(VLOOKUP($A1404,'Raw - F'!$B:$AA,24,FALSE)="","",VLOOKUP($A1404,'Raw - F'!$B:$AA,24,FALSE))</f>
        <v/>
      </c>
      <c r="M1404" s="16" t="str">
        <f>SUBSTITUTE(IFERROR(VLOOKUP($A1404,'Raw - F'!$B:$X,22,FALSE),""),0,"")</f>
        <v xml:space="preserve"> </v>
      </c>
      <c r="N1404" s="16" t="str">
        <f>SUBSTITUTE(IFERROR(VLOOKUP($A1404,'Raw - F'!$B:$X,8,FALSE),""),0,"")</f>
        <v/>
      </c>
      <c r="O1404" s="16" t="str">
        <f>SUBSTITUTE(IFERROR(VLOOKUP($A1404,'Raw - F'!$B:$AA,25,FALSE),""),0,"")</f>
        <v>EBF</v>
      </c>
      <c r="P1404" s="16" t="str">
        <f>SUBSTITUTE(IFERROR(VLOOKUP($A1404,'Raw - F'!$B:$AA,21,FALSE),""),0,"")</f>
        <v/>
      </c>
    </row>
    <row r="1405" spans="1:16" x14ac:dyDescent="0.35">
      <c r="A1405">
        <v>1396</v>
      </c>
      <c r="B1405" s="9">
        <f>IFERROR(VLOOKUP($A1405,'Raw - F'!$B:$R,2,FALSE),"")</f>
        <v>44375</v>
      </c>
      <c r="C1405" s="2" t="str">
        <f>IFERROR(VLOOKUP($A1405,'Raw - F'!$B:$R,3,FALSE),"")</f>
        <v>LINGFIELD PARK</v>
      </c>
      <c r="D1405" s="2" t="str">
        <f>IFERROR(VLOOKUP($A1405,'Raw - F'!$B:$R,6,FALSE),"")</f>
        <v>Hcap</v>
      </c>
      <c r="E1405" s="2" t="str">
        <f>SUBSTITUTE(IFERROR(VLOOKUP($A1405,'Raw - F'!$B:$O,9,FALSE),""),"0","")</f>
        <v>3yo+</v>
      </c>
      <c r="F1405" s="2" t="str">
        <f>SUBSTITUTE(IFERROR(VLOOKUP($A1405,'Raw - F'!$B:$O,7,FALSE),""),"0","")</f>
        <v>Open</v>
      </c>
      <c r="G1405" s="2">
        <f>IFERROR(IF(VLOOKUP($A1405,'Raw - F'!$B:$O,11,FALSE)&gt;1,VLOOKUP($A1405,'Raw - F'!$B:$O,11,FALSE),IF(VLOOKUP($A1405,'Raw - F'!$B:$M,12,FALSE)&lt;&gt;"",VLOOKUP($A1405,'Raw - F'!$B:$M,12,FALSE),"")),"")</f>
        <v>6</v>
      </c>
      <c r="H1405" s="4" t="str">
        <f>IFERROR(VLOOKUP($A1405,'Raw - F'!$B:$O,13,FALSE),"")</f>
        <v>46-60</v>
      </c>
      <c r="I1405" s="2" t="str">
        <f>IFERROR(VLOOKUP($A1405,'Raw - F'!$B:$O,10,FALSE),"")</f>
        <v>A</v>
      </c>
      <c r="J1405" s="2" t="str">
        <f>IFERROR(VLOOKUP($A1405,'Raw - F'!$B:$P,15,FALSE),"")</f>
        <v>1m 2f</v>
      </c>
      <c r="K1405" s="16" t="str">
        <f>SUBSTITUTE(IFERROR(VLOOKUP($A1405,'Raw - F'!$B:$X,23,FALSE),""),0,"")</f>
        <v xml:space="preserve"> </v>
      </c>
      <c r="L1405" s="22" t="str">
        <f>IF(VLOOKUP($A1405,'Raw - F'!$B:$AA,24,FALSE)="","",VLOOKUP($A1405,'Raw - F'!$B:$AA,24,FALSE))</f>
        <v/>
      </c>
      <c r="M1405" s="16" t="str">
        <f>SUBSTITUTE(IFERROR(VLOOKUP($A1405,'Raw - F'!$B:$X,22,FALSE),""),0,"")</f>
        <v xml:space="preserve"> </v>
      </c>
      <c r="N1405" s="16" t="str">
        <f>SUBSTITUTE(IFERROR(VLOOKUP($A1405,'Raw - F'!$B:$X,8,FALSE),""),0,"")</f>
        <v/>
      </c>
      <c r="O1405" s="16" t="str">
        <f>SUBSTITUTE(IFERROR(VLOOKUP($A1405,'Raw - F'!$B:$AA,25,FALSE),""),0,"")</f>
        <v/>
      </c>
      <c r="P1405" s="16" t="str">
        <f>SUBSTITUTE(IFERROR(VLOOKUP($A1405,'Raw - F'!$B:$AA,21,FALSE),""),0,"")</f>
        <v/>
      </c>
    </row>
    <row r="1406" spans="1:16" x14ac:dyDescent="0.35">
      <c r="A1406">
        <v>1397</v>
      </c>
      <c r="B1406" s="9">
        <f>IFERROR(VLOOKUP($A1406,'Raw - F'!$B:$R,2,FALSE),"")</f>
        <v>44375</v>
      </c>
      <c r="C1406" s="2" t="str">
        <f>IFERROR(VLOOKUP($A1406,'Raw - F'!$B:$R,3,FALSE),"")</f>
        <v>LINGFIELD PARK</v>
      </c>
      <c r="D1406" s="2" t="str">
        <f>IFERROR(VLOOKUP($A1406,'Raw - F'!$B:$R,6,FALSE),"")</f>
        <v>Hcap</v>
      </c>
      <c r="E1406" s="2" t="str">
        <f>SUBSTITUTE(IFERROR(VLOOKUP($A1406,'Raw - F'!$B:$O,9,FALSE),""),"0","")</f>
        <v>3yo+</v>
      </c>
      <c r="F1406" s="2" t="str">
        <f>SUBSTITUTE(IFERROR(VLOOKUP($A1406,'Raw - F'!$B:$O,7,FALSE),""),"0","")</f>
        <v>Open</v>
      </c>
      <c r="G1406" s="2">
        <f>IFERROR(IF(VLOOKUP($A1406,'Raw - F'!$B:$O,11,FALSE)&gt;1,VLOOKUP($A1406,'Raw - F'!$B:$O,11,FALSE),IF(VLOOKUP($A1406,'Raw - F'!$B:$M,12,FALSE)&lt;&gt;"",VLOOKUP($A1406,'Raw - F'!$B:$M,12,FALSE),"")),"")</f>
        <v>6</v>
      </c>
      <c r="H1406" s="4" t="str">
        <f>IFERROR(VLOOKUP($A1406,'Raw - F'!$B:$O,13,FALSE),"")</f>
        <v>46-65</v>
      </c>
      <c r="I1406" s="2" t="str">
        <f>IFERROR(VLOOKUP($A1406,'Raw - F'!$B:$O,10,FALSE),"")</f>
        <v>A</v>
      </c>
      <c r="J1406" s="2" t="str">
        <f>IFERROR(VLOOKUP($A1406,'Raw - F'!$B:$P,15,FALSE),"")</f>
        <v>7f</v>
      </c>
      <c r="K1406" s="16" t="str">
        <f>SUBSTITUTE(IFERROR(VLOOKUP($A1406,'Raw - F'!$B:$X,23,FALSE),""),0,"")</f>
        <v xml:space="preserve"> </v>
      </c>
      <c r="L1406" s="22" t="str">
        <f>IF(VLOOKUP($A1406,'Raw - F'!$B:$AA,24,FALSE)="","",VLOOKUP($A1406,'Raw - F'!$B:$AA,24,FALSE))</f>
        <v/>
      </c>
      <c r="M1406" s="16" t="str">
        <f>SUBSTITUTE(IFERROR(VLOOKUP($A1406,'Raw - F'!$B:$X,22,FALSE),""),0,"")</f>
        <v xml:space="preserve"> </v>
      </c>
      <c r="N1406" s="16" t="str">
        <f>SUBSTITUTE(IFERROR(VLOOKUP($A1406,'Raw - F'!$B:$X,8,FALSE),""),0,"")</f>
        <v/>
      </c>
      <c r="O1406" s="16" t="str">
        <f>SUBSTITUTE(IFERROR(VLOOKUP($A1406,'Raw - F'!$B:$AA,25,FALSE),""),0,"")</f>
        <v/>
      </c>
      <c r="P1406" s="16" t="str">
        <f>SUBSTITUTE(IFERROR(VLOOKUP($A1406,'Raw - F'!$B:$AA,21,FALSE),""),0,"")</f>
        <v/>
      </c>
    </row>
    <row r="1407" spans="1:16" x14ac:dyDescent="0.35">
      <c r="A1407">
        <v>1398</v>
      </c>
      <c r="B1407" s="9">
        <f>IFERROR(VLOOKUP($A1407,'Raw - F'!$B:$R,2,FALSE),"")</f>
        <v>44375</v>
      </c>
      <c r="C1407" s="2" t="str">
        <f>IFERROR(VLOOKUP($A1407,'Raw - F'!$B:$R,3,FALSE),"")</f>
        <v>LINGFIELD PARK</v>
      </c>
      <c r="D1407" s="2" t="str">
        <f>IFERROR(VLOOKUP($A1407,'Raw - F'!$B:$R,6,FALSE),"")</f>
        <v>WFA</v>
      </c>
      <c r="E1407" s="2" t="str">
        <f>SUBSTITUTE(IFERROR(VLOOKUP($A1407,'Raw - F'!$B:$O,9,FALSE),""),"0","")</f>
        <v>3-5yo</v>
      </c>
      <c r="F1407" s="2" t="str">
        <f>SUBSTITUTE(IFERROR(VLOOKUP($A1407,'Raw - F'!$B:$O,7,FALSE),""),"0","")</f>
        <v>Nov</v>
      </c>
      <c r="G1407" s="2">
        <f>IFERROR(IF(VLOOKUP($A1407,'Raw - F'!$B:$O,11,FALSE)&gt;1,VLOOKUP($A1407,'Raw - F'!$B:$O,11,FALSE),IF(VLOOKUP($A1407,'Raw - F'!$B:$M,12,FALSE)&lt;&gt;"",VLOOKUP($A1407,'Raw - F'!$B:$M,12,FALSE),"")),"")</f>
        <v>6</v>
      </c>
      <c r="H1407" s="4" t="str">
        <f>IFERROR(VLOOKUP($A1407,'Raw - F'!$B:$O,13,FALSE),"")</f>
        <v>Open</v>
      </c>
      <c r="I1407" s="2" t="str">
        <f>IFERROR(VLOOKUP($A1407,'Raw - F'!$B:$O,10,FALSE),"")</f>
        <v>F</v>
      </c>
      <c r="J1407" s="2" t="str">
        <f>IFERROR(VLOOKUP($A1407,'Raw - F'!$B:$P,15,FALSE),"")</f>
        <v>1m 2f</v>
      </c>
      <c r="K1407" s="16" t="str">
        <f>SUBSTITUTE(IFERROR(VLOOKUP($A1407,'Raw - F'!$B:$X,23,FALSE),""),0,"")</f>
        <v>Med.</v>
      </c>
      <c r="L1407" s="22">
        <f>IF(VLOOKUP($A1407,'Raw - F'!$B:$AA,24,FALSE)="","",VLOOKUP($A1407,'Raw - F'!$B:$AA,24,FALSE))</f>
        <v>20000</v>
      </c>
      <c r="M1407" s="16" t="str">
        <f>SUBSTITUTE(IFERROR(VLOOKUP($A1407,'Raw - F'!$B:$X,22,FALSE),""),0,"")</f>
        <v xml:space="preserve"> </v>
      </c>
      <c r="N1407" s="16" t="str">
        <f>SUBSTITUTE(IFERROR(VLOOKUP($A1407,'Raw - F'!$B:$X,8,FALSE),""),0,"")</f>
        <v/>
      </c>
      <c r="O1407" s="16" t="str">
        <f>SUBSTITUTE(IFERROR(VLOOKUP($A1407,'Raw - F'!$B:$AA,25,FALSE),""),0,"")</f>
        <v/>
      </c>
      <c r="P1407" s="16" t="str">
        <f>SUBSTITUTE(IFERROR(VLOOKUP($A1407,'Raw - F'!$B:$AA,21,FALSE),""),0,"")</f>
        <v/>
      </c>
    </row>
    <row r="1408" spans="1:16" x14ac:dyDescent="0.35">
      <c r="A1408">
        <v>1399</v>
      </c>
      <c r="B1408" s="9">
        <f>IFERROR(VLOOKUP($A1408,'Raw - F'!$B:$R,2,FALSE),"")</f>
        <v>44375</v>
      </c>
      <c r="C1408" s="2" t="str">
        <f>IFERROR(VLOOKUP($A1408,'Raw - F'!$B:$R,3,FALSE),"")</f>
        <v>MUSSELBURGH</v>
      </c>
      <c r="D1408" s="2" t="str">
        <f>IFERROR(VLOOKUP($A1408,'Raw - F'!$B:$R,6,FALSE),"")</f>
        <v>Hcap</v>
      </c>
      <c r="E1408" s="2" t="str">
        <f>SUBSTITUTE(IFERROR(VLOOKUP($A1408,'Raw - F'!$B:$O,9,FALSE),""),"0","")</f>
        <v>3yo+</v>
      </c>
      <c r="F1408" s="2" t="str">
        <f>SUBSTITUTE(IFERROR(VLOOKUP($A1408,'Raw - F'!$B:$O,7,FALSE),""),"0","")</f>
        <v>Open</v>
      </c>
      <c r="G1408" s="2">
        <f>IFERROR(IF(VLOOKUP($A1408,'Raw - F'!$B:$O,11,FALSE)&gt;1,VLOOKUP($A1408,'Raw - F'!$B:$O,11,FALSE),IF(VLOOKUP($A1408,'Raw - F'!$B:$M,12,FALSE)&lt;&gt;"",VLOOKUP($A1408,'Raw - F'!$B:$M,12,FALSE),"")),"")</f>
        <v>4</v>
      </c>
      <c r="H1408" s="4" t="str">
        <f>IFERROR(VLOOKUP($A1408,'Raw - F'!$B:$O,13,FALSE),"")</f>
        <v>61-80</v>
      </c>
      <c r="I1408" s="2" t="str">
        <f>IFERROR(VLOOKUP($A1408,'Raw - F'!$B:$O,10,FALSE),"")</f>
        <v>A</v>
      </c>
      <c r="J1408" s="2" t="str">
        <f>IFERROR(VLOOKUP($A1408,'Raw - F'!$B:$P,15,FALSE),"")</f>
        <v>1m 6f</v>
      </c>
      <c r="K1408" s="16" t="str">
        <f>SUBSTITUTE(IFERROR(VLOOKUP($A1408,'Raw - F'!$B:$X,23,FALSE),""),0,"")</f>
        <v xml:space="preserve"> </v>
      </c>
      <c r="L1408" s="22" t="str">
        <f>IF(VLOOKUP($A1408,'Raw - F'!$B:$AA,24,FALSE)="","",VLOOKUP($A1408,'Raw - F'!$B:$AA,24,FALSE))</f>
        <v/>
      </c>
      <c r="M1408" s="16" t="str">
        <f>SUBSTITUTE(IFERROR(VLOOKUP($A1408,'Raw - F'!$B:$X,22,FALSE),""),0,"")</f>
        <v xml:space="preserve"> </v>
      </c>
      <c r="N1408" s="16" t="str">
        <f>SUBSTITUTE(IFERROR(VLOOKUP($A1408,'Raw - F'!$B:$X,8,FALSE),""),0,"")</f>
        <v/>
      </c>
      <c r="O1408" s="16" t="str">
        <f>SUBSTITUTE(IFERROR(VLOOKUP($A1408,'Raw - F'!$B:$AA,25,FALSE),""),0,"")</f>
        <v/>
      </c>
      <c r="P1408" s="16" t="str">
        <f>SUBSTITUTE(IFERROR(VLOOKUP($A1408,'Raw - F'!$B:$AA,21,FALSE),""),0,"")</f>
        <v/>
      </c>
    </row>
    <row r="1409" spans="1:16" x14ac:dyDescent="0.35">
      <c r="A1409">
        <v>1400</v>
      </c>
      <c r="B1409" s="9">
        <f>IFERROR(VLOOKUP($A1409,'Raw - F'!$B:$R,2,FALSE),"")</f>
        <v>44375</v>
      </c>
      <c r="C1409" s="2" t="str">
        <f>IFERROR(VLOOKUP($A1409,'Raw - F'!$B:$R,3,FALSE),"")</f>
        <v>MUSSELBURGH</v>
      </c>
      <c r="D1409" s="2" t="str">
        <f>IFERROR(VLOOKUP($A1409,'Raw - F'!$B:$R,6,FALSE),"")</f>
        <v>Hcap</v>
      </c>
      <c r="E1409" s="2" t="str">
        <f>SUBSTITUTE(IFERROR(VLOOKUP($A1409,'Raw - F'!$B:$O,9,FALSE),""),"0","")</f>
        <v>3yo</v>
      </c>
      <c r="F1409" s="2" t="str">
        <f>SUBSTITUTE(IFERROR(VLOOKUP($A1409,'Raw - F'!$B:$O,7,FALSE),""),"0","")</f>
        <v>Open</v>
      </c>
      <c r="G1409" s="2">
        <f>IFERROR(IF(VLOOKUP($A1409,'Raw - F'!$B:$O,11,FALSE)&gt;1,VLOOKUP($A1409,'Raw - F'!$B:$O,11,FALSE),IF(VLOOKUP($A1409,'Raw - F'!$B:$M,12,FALSE)&lt;&gt;"",VLOOKUP($A1409,'Raw - F'!$B:$M,12,FALSE),"")),"")</f>
        <v>6</v>
      </c>
      <c r="H1409" s="4" t="str">
        <f>IFERROR(VLOOKUP($A1409,'Raw - F'!$B:$O,13,FALSE),"")</f>
        <v>46-55</v>
      </c>
      <c r="I1409" s="2" t="str">
        <f>IFERROR(VLOOKUP($A1409,'Raw - F'!$B:$O,10,FALSE),"")</f>
        <v>A</v>
      </c>
      <c r="J1409" s="2" t="str">
        <f>IFERROR(VLOOKUP($A1409,'Raw - F'!$B:$P,15,FALSE),"")</f>
        <v>1m</v>
      </c>
      <c r="K1409" s="16" t="str">
        <f>SUBSTITUTE(IFERROR(VLOOKUP($A1409,'Raw - F'!$B:$X,23,FALSE),""),0,"")</f>
        <v xml:space="preserve"> </v>
      </c>
      <c r="L1409" s="22" t="str">
        <f>IF(VLOOKUP($A1409,'Raw - F'!$B:$AA,24,FALSE)="","",VLOOKUP($A1409,'Raw - F'!$B:$AA,24,FALSE))</f>
        <v/>
      </c>
      <c r="M1409" s="16" t="str">
        <f>SUBSTITUTE(IFERROR(VLOOKUP($A1409,'Raw - F'!$B:$X,22,FALSE),""),0,"")</f>
        <v xml:space="preserve"> </v>
      </c>
      <c r="N1409" s="16" t="str">
        <f>SUBSTITUTE(IFERROR(VLOOKUP($A1409,'Raw - F'!$B:$X,8,FALSE),""),0,"")</f>
        <v/>
      </c>
      <c r="O1409" s="16" t="str">
        <f>SUBSTITUTE(IFERROR(VLOOKUP($A1409,'Raw - F'!$B:$AA,25,FALSE),""),0,"")</f>
        <v/>
      </c>
      <c r="P1409" s="16" t="str">
        <f>SUBSTITUTE(IFERROR(VLOOKUP($A1409,'Raw - F'!$B:$AA,21,FALSE),""),0,"")</f>
        <v/>
      </c>
    </row>
    <row r="1410" spans="1:16" x14ac:dyDescent="0.35">
      <c r="A1410">
        <v>1401</v>
      </c>
      <c r="B1410" s="9">
        <f>IFERROR(VLOOKUP($A1410,'Raw - F'!$B:$R,2,FALSE),"")</f>
        <v>44375</v>
      </c>
      <c r="C1410" s="2" t="str">
        <f>IFERROR(VLOOKUP($A1410,'Raw - F'!$B:$R,3,FALSE),"")</f>
        <v>MUSSELBURGH</v>
      </c>
      <c r="D1410" s="2" t="str">
        <f>IFERROR(VLOOKUP($A1410,'Raw - F'!$B:$R,6,FALSE),"")</f>
        <v>Hcap</v>
      </c>
      <c r="E1410" s="2" t="str">
        <f>SUBSTITUTE(IFERROR(VLOOKUP($A1410,'Raw - F'!$B:$O,9,FALSE),""),"0","")</f>
        <v>4yo+</v>
      </c>
      <c r="F1410" s="2" t="str">
        <f>SUBSTITUTE(IFERROR(VLOOKUP($A1410,'Raw - F'!$B:$O,7,FALSE),""),"0","")</f>
        <v>Open</v>
      </c>
      <c r="G1410" s="2">
        <f>IFERROR(IF(VLOOKUP($A1410,'Raw - F'!$B:$O,11,FALSE)&gt;1,VLOOKUP($A1410,'Raw - F'!$B:$O,11,FALSE),IF(VLOOKUP($A1410,'Raw - F'!$B:$M,12,FALSE)&lt;&gt;"",VLOOKUP($A1410,'Raw - F'!$B:$M,12,FALSE),"")),"")</f>
        <v>5</v>
      </c>
      <c r="H1410" s="4" t="str">
        <f>IFERROR(VLOOKUP($A1410,'Raw - F'!$B:$O,13,FALSE),"")</f>
        <v>51-70</v>
      </c>
      <c r="I1410" s="2" t="str">
        <f>IFERROR(VLOOKUP($A1410,'Raw - F'!$B:$O,10,FALSE),"")</f>
        <v>A</v>
      </c>
      <c r="J1410" s="2" t="str">
        <f>IFERROR(VLOOKUP($A1410,'Raw - F'!$B:$P,15,FALSE),"")</f>
        <v>5f</v>
      </c>
      <c r="K1410" s="16" t="str">
        <f>SUBSTITUTE(IFERROR(VLOOKUP($A1410,'Raw - F'!$B:$X,23,FALSE),""),0,"")</f>
        <v xml:space="preserve"> </v>
      </c>
      <c r="L1410" s="22" t="str">
        <f>IF(VLOOKUP($A1410,'Raw - F'!$B:$AA,24,FALSE)="","",VLOOKUP($A1410,'Raw - F'!$B:$AA,24,FALSE))</f>
        <v/>
      </c>
      <c r="M1410" s="16" t="str">
        <f>SUBSTITUTE(IFERROR(VLOOKUP($A1410,'Raw - F'!$B:$X,22,FALSE),""),0,"")</f>
        <v xml:space="preserve"> </v>
      </c>
      <c r="N1410" s="16" t="str">
        <f>SUBSTITUTE(IFERROR(VLOOKUP($A1410,'Raw - F'!$B:$X,8,FALSE),""),0,"")</f>
        <v/>
      </c>
      <c r="O1410" s="16" t="str">
        <f>SUBSTITUTE(IFERROR(VLOOKUP($A1410,'Raw - F'!$B:$AA,25,FALSE),""),0,"")</f>
        <v/>
      </c>
      <c r="P1410" s="16" t="str">
        <f>SUBSTITUTE(IFERROR(VLOOKUP($A1410,'Raw - F'!$B:$AA,21,FALSE),""),0,"")</f>
        <v/>
      </c>
    </row>
    <row r="1411" spans="1:16" x14ac:dyDescent="0.35">
      <c r="A1411">
        <v>1402</v>
      </c>
      <c r="B1411" s="9">
        <f>IFERROR(VLOOKUP($A1411,'Raw - F'!$B:$R,2,FALSE),"")</f>
        <v>44375</v>
      </c>
      <c r="C1411" s="2" t="str">
        <f>IFERROR(VLOOKUP($A1411,'Raw - F'!$B:$R,3,FALSE),"")</f>
        <v>MUSSELBURGH</v>
      </c>
      <c r="D1411" s="2" t="str">
        <f>IFERROR(VLOOKUP($A1411,'Raw - F'!$B:$R,6,FALSE),"")</f>
        <v>Hcap</v>
      </c>
      <c r="E1411" s="2" t="str">
        <f>SUBSTITUTE(IFERROR(VLOOKUP($A1411,'Raw - F'!$B:$O,9,FALSE),""),"0","")</f>
        <v>4yo+</v>
      </c>
      <c r="F1411" s="2" t="str">
        <f>SUBSTITUTE(IFERROR(VLOOKUP($A1411,'Raw - F'!$B:$O,7,FALSE),""),"0","")</f>
        <v>Open</v>
      </c>
      <c r="G1411" s="2">
        <f>IFERROR(IF(VLOOKUP($A1411,'Raw - F'!$B:$O,11,FALSE)&gt;1,VLOOKUP($A1411,'Raw - F'!$B:$O,11,FALSE),IF(VLOOKUP($A1411,'Raw - F'!$B:$M,12,FALSE)&lt;&gt;"",VLOOKUP($A1411,'Raw - F'!$B:$M,12,FALSE),"")),"")</f>
        <v>5</v>
      </c>
      <c r="H1411" s="4" t="str">
        <f>IFERROR(VLOOKUP($A1411,'Raw - F'!$B:$O,13,FALSE),"")</f>
        <v>56-75</v>
      </c>
      <c r="I1411" s="2" t="str">
        <f>IFERROR(VLOOKUP($A1411,'Raw - F'!$B:$O,10,FALSE),"")</f>
        <v>A</v>
      </c>
      <c r="J1411" s="2" t="str">
        <f>IFERROR(VLOOKUP($A1411,'Raw - F'!$B:$P,15,FALSE),"")</f>
        <v>1m</v>
      </c>
      <c r="K1411" s="16" t="str">
        <f>SUBSTITUTE(IFERROR(VLOOKUP($A1411,'Raw - F'!$B:$X,23,FALSE),""),0,"")</f>
        <v xml:space="preserve"> </v>
      </c>
      <c r="L1411" s="22" t="str">
        <f>IF(VLOOKUP($A1411,'Raw - F'!$B:$AA,24,FALSE)="","",VLOOKUP($A1411,'Raw - F'!$B:$AA,24,FALSE))</f>
        <v/>
      </c>
      <c r="M1411" s="16" t="str">
        <f>SUBSTITUTE(IFERROR(VLOOKUP($A1411,'Raw - F'!$B:$X,22,FALSE),""),0,"")</f>
        <v xml:space="preserve"> </v>
      </c>
      <c r="N1411" s="16" t="str">
        <f>SUBSTITUTE(IFERROR(VLOOKUP($A1411,'Raw - F'!$B:$X,8,FALSE),""),0,"")</f>
        <v/>
      </c>
      <c r="O1411" s="16" t="str">
        <f>SUBSTITUTE(IFERROR(VLOOKUP($A1411,'Raw - F'!$B:$AA,25,FALSE),""),0,"")</f>
        <v/>
      </c>
      <c r="P1411" s="16" t="str">
        <f>SUBSTITUTE(IFERROR(VLOOKUP($A1411,'Raw - F'!$B:$AA,21,FALSE),""),0,"")</f>
        <v/>
      </c>
    </row>
    <row r="1412" spans="1:16" x14ac:dyDescent="0.35">
      <c r="A1412">
        <v>1403</v>
      </c>
      <c r="B1412" s="9">
        <f>IFERROR(VLOOKUP($A1412,'Raw - F'!$B:$R,2,FALSE),"")</f>
        <v>44375</v>
      </c>
      <c r="C1412" s="2" t="str">
        <f>IFERROR(VLOOKUP($A1412,'Raw - F'!$B:$R,3,FALSE),"")</f>
        <v>MUSSELBURGH</v>
      </c>
      <c r="D1412" s="2" t="str">
        <f>IFERROR(VLOOKUP($A1412,'Raw - F'!$B:$R,6,FALSE),"")</f>
        <v>Hcap</v>
      </c>
      <c r="E1412" s="2" t="str">
        <f>SUBSTITUTE(IFERROR(VLOOKUP($A1412,'Raw - F'!$B:$O,9,FALSE),""),"0","")</f>
        <v>3yo</v>
      </c>
      <c r="F1412" s="2" t="str">
        <f>SUBSTITUTE(IFERROR(VLOOKUP($A1412,'Raw - F'!$B:$O,7,FALSE),""),"0","")</f>
        <v>Open</v>
      </c>
      <c r="G1412" s="2">
        <f>IFERROR(IF(VLOOKUP($A1412,'Raw - F'!$B:$O,11,FALSE)&gt;1,VLOOKUP($A1412,'Raw - F'!$B:$O,11,FALSE),IF(VLOOKUP($A1412,'Raw - F'!$B:$M,12,FALSE)&lt;&gt;"",VLOOKUP($A1412,'Raw - F'!$B:$M,12,FALSE),"")),"")</f>
        <v>6</v>
      </c>
      <c r="H1412" s="4" t="str">
        <f>IFERROR(VLOOKUP($A1412,'Raw - F'!$B:$O,13,FALSE),"")</f>
        <v>46-60</v>
      </c>
      <c r="I1412" s="2" t="str">
        <f>IFERROR(VLOOKUP($A1412,'Raw - F'!$B:$O,10,FALSE),"")</f>
        <v>A</v>
      </c>
      <c r="J1412" s="2" t="str">
        <f>IFERROR(VLOOKUP($A1412,'Raw - F'!$B:$P,15,FALSE),"")</f>
        <v>5f</v>
      </c>
      <c r="K1412" s="16" t="str">
        <f>SUBSTITUTE(IFERROR(VLOOKUP($A1412,'Raw - F'!$B:$X,23,FALSE),""),0,"")</f>
        <v xml:space="preserve"> </v>
      </c>
      <c r="L1412" s="22" t="str">
        <f>IF(VLOOKUP($A1412,'Raw - F'!$B:$AA,24,FALSE)="","",VLOOKUP($A1412,'Raw - F'!$B:$AA,24,FALSE))</f>
        <v/>
      </c>
      <c r="M1412" s="16" t="str">
        <f>SUBSTITUTE(IFERROR(VLOOKUP($A1412,'Raw - F'!$B:$X,22,FALSE),""),0,"")</f>
        <v xml:space="preserve"> </v>
      </c>
      <c r="N1412" s="16" t="str">
        <f>SUBSTITUTE(IFERROR(VLOOKUP($A1412,'Raw - F'!$B:$X,8,FALSE),""),0,"")</f>
        <v/>
      </c>
      <c r="O1412" s="16" t="str">
        <f>SUBSTITUTE(IFERROR(VLOOKUP($A1412,'Raw - F'!$B:$AA,25,FALSE),""),0,"")</f>
        <v/>
      </c>
      <c r="P1412" s="16" t="str">
        <f>SUBSTITUTE(IFERROR(VLOOKUP($A1412,'Raw - F'!$B:$AA,21,FALSE),""),0,"")</f>
        <v/>
      </c>
    </row>
    <row r="1413" spans="1:16" x14ac:dyDescent="0.35">
      <c r="A1413">
        <v>1404</v>
      </c>
      <c r="B1413" s="9">
        <f>IFERROR(VLOOKUP($A1413,'Raw - F'!$B:$R,2,FALSE),"")</f>
        <v>44375</v>
      </c>
      <c r="C1413" s="2" t="str">
        <f>IFERROR(VLOOKUP($A1413,'Raw - F'!$B:$R,3,FALSE),"")</f>
        <v>MUSSELBURGH</v>
      </c>
      <c r="D1413" s="2" t="str">
        <f>IFERROR(VLOOKUP($A1413,'Raw - F'!$B:$R,6,FALSE),"")</f>
        <v>Hcap</v>
      </c>
      <c r="E1413" s="2" t="str">
        <f>SUBSTITUTE(IFERROR(VLOOKUP($A1413,'Raw - F'!$B:$O,9,FALSE),""),"0","")</f>
        <v>3yo+</v>
      </c>
      <c r="F1413" s="2" t="str">
        <f>SUBSTITUTE(IFERROR(VLOOKUP($A1413,'Raw - F'!$B:$O,7,FALSE),""),"0","")</f>
        <v>Open</v>
      </c>
      <c r="G1413" s="2">
        <f>IFERROR(IF(VLOOKUP($A1413,'Raw - F'!$B:$O,11,FALSE)&gt;1,VLOOKUP($A1413,'Raw - F'!$B:$O,11,FALSE),IF(VLOOKUP($A1413,'Raw - F'!$B:$M,12,FALSE)&lt;&gt;"",VLOOKUP($A1413,'Raw - F'!$B:$M,12,FALSE),"")),"")</f>
        <v>6</v>
      </c>
      <c r="H1413" s="4" t="str">
        <f>IFERROR(VLOOKUP($A1413,'Raw - F'!$B:$O,13,FALSE),"")</f>
        <v>46-65</v>
      </c>
      <c r="I1413" s="2" t="str">
        <f>IFERROR(VLOOKUP($A1413,'Raw - F'!$B:$O,10,FALSE),"")</f>
        <v>A</v>
      </c>
      <c r="J1413" s="2" t="str">
        <f>IFERROR(VLOOKUP($A1413,'Raw - F'!$B:$P,15,FALSE),"")</f>
        <v>7f</v>
      </c>
      <c r="K1413" s="16" t="str">
        <f>SUBSTITUTE(IFERROR(VLOOKUP($A1413,'Raw - F'!$B:$X,23,FALSE),""),0,"")</f>
        <v xml:space="preserve"> </v>
      </c>
      <c r="L1413" s="22" t="str">
        <f>IF(VLOOKUP($A1413,'Raw - F'!$B:$AA,24,FALSE)="","",VLOOKUP($A1413,'Raw - F'!$B:$AA,24,FALSE))</f>
        <v/>
      </c>
      <c r="M1413" s="16" t="str">
        <f>SUBSTITUTE(IFERROR(VLOOKUP($A1413,'Raw - F'!$B:$X,22,FALSE),""),0,"")</f>
        <v xml:space="preserve"> </v>
      </c>
      <c r="N1413" s="16" t="str">
        <f>SUBSTITUTE(IFERROR(VLOOKUP($A1413,'Raw - F'!$B:$X,8,FALSE),""),0,"")</f>
        <v/>
      </c>
      <c r="O1413" s="16" t="str">
        <f>SUBSTITUTE(IFERROR(VLOOKUP($A1413,'Raw - F'!$B:$AA,25,FALSE),""),0,"")</f>
        <v/>
      </c>
      <c r="P1413" s="16" t="str">
        <f>SUBSTITUTE(IFERROR(VLOOKUP($A1413,'Raw - F'!$B:$AA,21,FALSE),""),0,"")</f>
        <v/>
      </c>
    </row>
    <row r="1414" spans="1:16" x14ac:dyDescent="0.35">
      <c r="A1414">
        <v>1405</v>
      </c>
      <c r="B1414" s="9">
        <f>IFERROR(VLOOKUP($A1414,'Raw - F'!$B:$R,2,FALSE),"")</f>
        <v>44375</v>
      </c>
      <c r="C1414" s="2" t="str">
        <f>IFERROR(VLOOKUP($A1414,'Raw - F'!$B:$R,3,FALSE),"")</f>
        <v>PONTEFRACT</v>
      </c>
      <c r="D1414" s="2" t="str">
        <f>IFERROR(VLOOKUP($A1414,'Raw - F'!$B:$R,6,FALSE),"")</f>
        <v>WFA</v>
      </c>
      <c r="E1414" s="2" t="str">
        <f>SUBSTITUTE(IFERROR(VLOOKUP($A1414,'Raw - F'!$B:$O,9,FALSE),""),"0","")</f>
        <v>2yo</v>
      </c>
      <c r="F1414" s="2" t="str">
        <f>SUBSTITUTE(IFERROR(VLOOKUP($A1414,'Raw - F'!$B:$O,7,FALSE),""),"0","")</f>
        <v>Open</v>
      </c>
      <c r="G1414" s="2">
        <f>IFERROR(IF(VLOOKUP($A1414,'Raw - F'!$B:$O,11,FALSE)&gt;1,VLOOKUP($A1414,'Raw - F'!$B:$O,11,FALSE),IF(VLOOKUP($A1414,'Raw - F'!$B:$M,12,FALSE)&lt;&gt;"",VLOOKUP($A1414,'Raw - F'!$B:$M,12,FALSE),"")),"")</f>
        <v>2</v>
      </c>
      <c r="H1414" s="4" t="str">
        <f>IFERROR(VLOOKUP($A1414,'Raw - F'!$B:$O,13,FALSE),"")</f>
        <v>Open</v>
      </c>
      <c r="I1414" s="2" t="str">
        <f>IFERROR(VLOOKUP($A1414,'Raw - F'!$B:$O,10,FALSE),"")</f>
        <v>A</v>
      </c>
      <c r="J1414" s="2" t="str">
        <f>IFERROR(VLOOKUP($A1414,'Raw - F'!$B:$P,15,FALSE),"")</f>
        <v>6f</v>
      </c>
      <c r="K1414" s="16" t="str">
        <f>SUBSTITUTE(IFERROR(VLOOKUP($A1414,'Raw - F'!$B:$X,23,FALSE),""),0,"")</f>
        <v xml:space="preserve"> </v>
      </c>
      <c r="L1414" s="22" t="str">
        <f>IF(VLOOKUP($A1414,'Raw - F'!$B:$AA,24,FALSE)="","",VLOOKUP($A1414,'Raw - F'!$B:$AA,24,FALSE))</f>
        <v/>
      </c>
      <c r="M1414" s="16" t="str">
        <f>SUBSTITUTE(IFERROR(VLOOKUP($A1414,'Raw - F'!$B:$X,22,FALSE),""),0,"")</f>
        <v xml:space="preserve"> </v>
      </c>
      <c r="N1414" s="16" t="str">
        <f>SUBSTITUTE(IFERROR(VLOOKUP($A1414,'Raw - F'!$B:$X,8,FALSE),""),0,"")</f>
        <v>Conditions</v>
      </c>
      <c r="O1414" s="16" t="str">
        <f>SUBSTITUTE(IFERROR(VLOOKUP($A1414,'Raw - F'!$B:$AA,25,FALSE),""),0,"")</f>
        <v>EBF</v>
      </c>
      <c r="P1414" s="16" t="str">
        <f>SUBSTITUTE(IFERROR(VLOOKUP($A1414,'Raw - F'!$B:$AA,21,FALSE),""),0,"")</f>
        <v/>
      </c>
    </row>
    <row r="1415" spans="1:16" x14ac:dyDescent="0.35">
      <c r="A1415">
        <v>1406</v>
      </c>
      <c r="B1415" s="9">
        <f>IFERROR(VLOOKUP($A1415,'Raw - F'!$B:$R,2,FALSE),"")</f>
        <v>44375</v>
      </c>
      <c r="C1415" s="2" t="str">
        <f>IFERROR(VLOOKUP($A1415,'Raw - F'!$B:$R,3,FALSE),"")</f>
        <v>PONTEFRACT</v>
      </c>
      <c r="D1415" s="2" t="str">
        <f>IFERROR(VLOOKUP($A1415,'Raw - F'!$B:$R,6,FALSE),"")</f>
        <v>Hcap</v>
      </c>
      <c r="E1415" s="2" t="str">
        <f>SUBSTITUTE(IFERROR(VLOOKUP($A1415,'Raw - F'!$B:$O,9,FALSE),""),"0","")</f>
        <v>3yo+</v>
      </c>
      <c r="F1415" s="2" t="str">
        <f>SUBSTITUTE(IFERROR(VLOOKUP($A1415,'Raw - F'!$B:$O,7,FALSE),""),"0","")</f>
        <v>Open</v>
      </c>
      <c r="G1415" s="2">
        <f>IFERROR(IF(VLOOKUP($A1415,'Raw - F'!$B:$O,11,FALSE)&gt;1,VLOOKUP($A1415,'Raw - F'!$B:$O,11,FALSE),IF(VLOOKUP($A1415,'Raw - F'!$B:$M,12,FALSE)&lt;&gt;"",VLOOKUP($A1415,'Raw - F'!$B:$M,12,FALSE),"")),"")</f>
        <v>4</v>
      </c>
      <c r="H1415" s="4" t="str">
        <f>IFERROR(VLOOKUP($A1415,'Raw - F'!$B:$O,13,FALSE),"")</f>
        <v>61-80</v>
      </c>
      <c r="I1415" s="2" t="str">
        <f>IFERROR(VLOOKUP($A1415,'Raw - F'!$B:$O,10,FALSE),"")</f>
        <v>F</v>
      </c>
      <c r="J1415" s="2" t="str">
        <f>IFERROR(VLOOKUP($A1415,'Raw - F'!$B:$P,15,FALSE),"")</f>
        <v>6f</v>
      </c>
      <c r="K1415" s="16" t="str">
        <f>SUBSTITUTE(IFERROR(VLOOKUP($A1415,'Raw - F'!$B:$X,23,FALSE),""),0,"")</f>
        <v xml:space="preserve"> </v>
      </c>
      <c r="L1415" s="22" t="str">
        <f>IF(VLOOKUP($A1415,'Raw - F'!$B:$AA,24,FALSE)="","",VLOOKUP($A1415,'Raw - F'!$B:$AA,24,FALSE))</f>
        <v/>
      </c>
      <c r="M1415" s="16" t="str">
        <f>SUBSTITUTE(IFERROR(VLOOKUP($A1415,'Raw - F'!$B:$X,22,FALSE),""),0,"")</f>
        <v xml:space="preserve"> </v>
      </c>
      <c r="N1415" s="16" t="str">
        <f>SUBSTITUTE(IFERROR(VLOOKUP($A1415,'Raw - F'!$B:$X,8,FALSE),""),0,"")</f>
        <v/>
      </c>
      <c r="O1415" s="16" t="str">
        <f>SUBSTITUTE(IFERROR(VLOOKUP($A1415,'Raw - F'!$B:$AA,25,FALSE),""),0,"")</f>
        <v/>
      </c>
      <c r="P1415" s="16" t="str">
        <f>SUBSTITUTE(IFERROR(VLOOKUP($A1415,'Raw - F'!$B:$AA,21,FALSE),""),0,"")</f>
        <v/>
      </c>
    </row>
    <row r="1416" spans="1:16" x14ac:dyDescent="0.35">
      <c r="A1416">
        <v>1407</v>
      </c>
      <c r="B1416" s="9">
        <f>IFERROR(VLOOKUP($A1416,'Raw - F'!$B:$R,2,FALSE),"")</f>
        <v>44375</v>
      </c>
      <c r="C1416" s="2" t="str">
        <f>IFERROR(VLOOKUP($A1416,'Raw - F'!$B:$R,3,FALSE),"")</f>
        <v>PONTEFRACT</v>
      </c>
      <c r="D1416" s="2" t="str">
        <f>IFERROR(VLOOKUP($A1416,'Raw - F'!$B:$R,6,FALSE),"")</f>
        <v>Hcap</v>
      </c>
      <c r="E1416" s="2" t="str">
        <f>SUBSTITUTE(IFERROR(VLOOKUP($A1416,'Raw - F'!$B:$O,9,FALSE),""),"0","")</f>
        <v>3yo+</v>
      </c>
      <c r="F1416" s="2" t="str">
        <f>SUBSTITUTE(IFERROR(VLOOKUP($A1416,'Raw - F'!$B:$O,7,FALSE),""),"0","")</f>
        <v>Open</v>
      </c>
      <c r="G1416" s="2">
        <f>IFERROR(IF(VLOOKUP($A1416,'Raw - F'!$B:$O,11,FALSE)&gt;1,VLOOKUP($A1416,'Raw - F'!$B:$O,11,FALSE),IF(VLOOKUP($A1416,'Raw - F'!$B:$M,12,FALSE)&lt;&gt;"",VLOOKUP($A1416,'Raw - F'!$B:$M,12,FALSE),"")),"")</f>
        <v>4</v>
      </c>
      <c r="H1416" s="4" t="str">
        <f>IFERROR(VLOOKUP($A1416,'Raw - F'!$B:$O,13,FALSE),"")</f>
        <v>66-85</v>
      </c>
      <c r="I1416" s="2" t="str">
        <f>IFERROR(VLOOKUP($A1416,'Raw - F'!$B:$O,10,FALSE),"")</f>
        <v>A</v>
      </c>
      <c r="J1416" s="2" t="str">
        <f>IFERROR(VLOOKUP($A1416,'Raw - F'!$B:$P,15,FALSE),"")</f>
        <v>1m</v>
      </c>
      <c r="K1416" s="16" t="str">
        <f>SUBSTITUTE(IFERROR(VLOOKUP($A1416,'Raw - F'!$B:$X,23,FALSE),""),0,"")</f>
        <v xml:space="preserve"> </v>
      </c>
      <c r="L1416" s="22" t="str">
        <f>IF(VLOOKUP($A1416,'Raw - F'!$B:$AA,24,FALSE)="","",VLOOKUP($A1416,'Raw - F'!$B:$AA,24,FALSE))</f>
        <v/>
      </c>
      <c r="M1416" s="16" t="str">
        <f>SUBSTITUTE(IFERROR(VLOOKUP($A1416,'Raw - F'!$B:$X,22,FALSE),""),0,"")</f>
        <v xml:space="preserve"> </v>
      </c>
      <c r="N1416" s="16" t="str">
        <f>SUBSTITUTE(IFERROR(VLOOKUP($A1416,'Raw - F'!$B:$X,8,FALSE),""),0,"")</f>
        <v/>
      </c>
      <c r="O1416" s="16" t="str">
        <f>SUBSTITUTE(IFERROR(VLOOKUP($A1416,'Raw - F'!$B:$AA,25,FALSE),""),0,"")</f>
        <v/>
      </c>
      <c r="P1416" s="16" t="str">
        <f>SUBSTITUTE(IFERROR(VLOOKUP($A1416,'Raw - F'!$B:$AA,21,FALSE),""),0,"")</f>
        <v/>
      </c>
    </row>
    <row r="1417" spans="1:16" x14ac:dyDescent="0.35">
      <c r="A1417">
        <v>1408</v>
      </c>
      <c r="B1417" s="9">
        <f>IFERROR(VLOOKUP($A1417,'Raw - F'!$B:$R,2,FALSE),"")</f>
        <v>44375</v>
      </c>
      <c r="C1417" s="2" t="str">
        <f>IFERROR(VLOOKUP($A1417,'Raw - F'!$B:$R,3,FALSE),"")</f>
        <v>PONTEFRACT</v>
      </c>
      <c r="D1417" s="2" t="str">
        <f>IFERROR(VLOOKUP($A1417,'Raw - F'!$B:$R,6,FALSE),"")</f>
        <v>Hcap</v>
      </c>
      <c r="E1417" s="2" t="str">
        <f>SUBSTITUTE(IFERROR(VLOOKUP($A1417,'Raw - F'!$B:$O,9,FALSE),""),"0","")</f>
        <v>3yo+</v>
      </c>
      <c r="F1417" s="2" t="str">
        <f>SUBSTITUTE(IFERROR(VLOOKUP($A1417,'Raw - F'!$B:$O,7,FALSE),""),"0","")</f>
        <v>Open</v>
      </c>
      <c r="G1417" s="2">
        <f>IFERROR(IF(VLOOKUP($A1417,'Raw - F'!$B:$O,11,FALSE)&gt;1,VLOOKUP($A1417,'Raw - F'!$B:$O,11,FALSE),IF(VLOOKUP($A1417,'Raw - F'!$B:$M,12,FALSE)&lt;&gt;"",VLOOKUP($A1417,'Raw - F'!$B:$M,12,FALSE),"")),"")</f>
        <v>5</v>
      </c>
      <c r="H1417" s="4" t="str">
        <f>IFERROR(VLOOKUP($A1417,'Raw - F'!$B:$O,13,FALSE),"")</f>
        <v>51-70</v>
      </c>
      <c r="I1417" s="2" t="str">
        <f>IFERROR(VLOOKUP($A1417,'Raw - F'!$B:$O,10,FALSE),"")</f>
        <v>A</v>
      </c>
      <c r="J1417" s="2" t="str">
        <f>IFERROR(VLOOKUP($A1417,'Raw - F'!$B:$P,15,FALSE),"")</f>
        <v>1m 2f</v>
      </c>
      <c r="K1417" s="16" t="str">
        <f>SUBSTITUTE(IFERROR(VLOOKUP($A1417,'Raw - F'!$B:$X,23,FALSE),""),0,"")</f>
        <v xml:space="preserve"> </v>
      </c>
      <c r="L1417" s="22" t="str">
        <f>IF(VLOOKUP($A1417,'Raw - F'!$B:$AA,24,FALSE)="","",VLOOKUP($A1417,'Raw - F'!$B:$AA,24,FALSE))</f>
        <v/>
      </c>
      <c r="M1417" s="16" t="str">
        <f>SUBSTITUTE(IFERROR(VLOOKUP($A1417,'Raw - F'!$B:$X,22,FALSE),""),0,"")</f>
        <v xml:space="preserve"> </v>
      </c>
      <c r="N1417" s="16" t="str">
        <f>SUBSTITUTE(IFERROR(VLOOKUP($A1417,'Raw - F'!$B:$X,8,FALSE),""),0,"")</f>
        <v/>
      </c>
      <c r="O1417" s="16" t="str">
        <f>SUBSTITUTE(IFERROR(VLOOKUP($A1417,'Raw - F'!$B:$AA,25,FALSE),""),0,"")</f>
        <v/>
      </c>
      <c r="P1417" s="16" t="str">
        <f>SUBSTITUTE(IFERROR(VLOOKUP($A1417,'Raw - F'!$B:$AA,21,FALSE),""),0,"")</f>
        <v>Lady</v>
      </c>
    </row>
    <row r="1418" spans="1:16" x14ac:dyDescent="0.35">
      <c r="A1418">
        <v>1409</v>
      </c>
      <c r="B1418" s="9">
        <f>IFERROR(VLOOKUP($A1418,'Raw - F'!$B:$R,2,FALSE),"")</f>
        <v>44375</v>
      </c>
      <c r="C1418" s="2" t="str">
        <f>IFERROR(VLOOKUP($A1418,'Raw - F'!$B:$R,3,FALSE),"")</f>
        <v>PONTEFRACT</v>
      </c>
      <c r="D1418" s="2" t="str">
        <f>IFERROR(VLOOKUP($A1418,'Raw - F'!$B:$R,6,FALSE),"")</f>
        <v>WFA</v>
      </c>
      <c r="E1418" s="2" t="str">
        <f>SUBSTITUTE(IFERROR(VLOOKUP($A1418,'Raw - F'!$B:$O,9,FALSE),""),"0","")</f>
        <v>3yo</v>
      </c>
      <c r="F1418" s="2" t="str">
        <f>SUBSTITUTE(IFERROR(VLOOKUP($A1418,'Raw - F'!$B:$O,7,FALSE),""),"0","")</f>
        <v>Open</v>
      </c>
      <c r="G1418" s="2">
        <f>IFERROR(IF(VLOOKUP($A1418,'Raw - F'!$B:$O,11,FALSE)&gt;1,VLOOKUP($A1418,'Raw - F'!$B:$O,11,FALSE),IF(VLOOKUP($A1418,'Raw - F'!$B:$M,12,FALSE)&lt;&gt;"",VLOOKUP($A1418,'Raw - F'!$B:$M,12,FALSE),"")),"")</f>
        <v>5</v>
      </c>
      <c r="H1418" s="4" t="str">
        <f>IFERROR(VLOOKUP($A1418,'Raw - F'!$B:$O,13,FALSE),"")</f>
        <v>0-75</v>
      </c>
      <c r="I1418" s="2" t="str">
        <f>IFERROR(VLOOKUP($A1418,'Raw - F'!$B:$O,10,FALSE),"")</f>
        <v>A</v>
      </c>
      <c r="J1418" s="2" t="str">
        <f>IFERROR(VLOOKUP($A1418,'Raw - F'!$B:$P,15,FALSE),"")</f>
        <v>6f</v>
      </c>
      <c r="K1418" s="16" t="str">
        <f>SUBSTITUTE(IFERROR(VLOOKUP($A1418,'Raw - F'!$B:$X,23,FALSE),""),0,"")</f>
        <v xml:space="preserve"> </v>
      </c>
      <c r="L1418" s="22" t="str">
        <f>IF(VLOOKUP($A1418,'Raw - F'!$B:$AA,24,FALSE)="","",VLOOKUP($A1418,'Raw - F'!$B:$AA,24,FALSE))</f>
        <v/>
      </c>
      <c r="M1418" s="16" t="str">
        <f>SUBSTITUTE(IFERROR(VLOOKUP($A1418,'Raw - F'!$B:$X,22,FALSE),""),0,"")</f>
        <v xml:space="preserve"> </v>
      </c>
      <c r="N1418" s="16" t="str">
        <f>SUBSTITUTE(IFERROR(VLOOKUP($A1418,'Raw - F'!$B:$X,8,FALSE),""),0,"")</f>
        <v>Classified</v>
      </c>
      <c r="O1418" s="16" t="str">
        <f>SUBSTITUTE(IFERROR(VLOOKUP($A1418,'Raw - F'!$B:$AA,25,FALSE),""),0,"")</f>
        <v/>
      </c>
      <c r="P1418" s="16" t="str">
        <f>SUBSTITUTE(IFERROR(VLOOKUP($A1418,'Raw - F'!$B:$AA,21,FALSE),""),0,"")</f>
        <v/>
      </c>
    </row>
    <row r="1419" spans="1:16" x14ac:dyDescent="0.35">
      <c r="A1419">
        <v>1410</v>
      </c>
      <c r="B1419" s="9">
        <f>IFERROR(VLOOKUP($A1419,'Raw - F'!$B:$R,2,FALSE),"")</f>
        <v>44375</v>
      </c>
      <c r="C1419" s="2" t="str">
        <f>IFERROR(VLOOKUP($A1419,'Raw - F'!$B:$R,3,FALSE),"")</f>
        <v>PONTEFRACT</v>
      </c>
      <c r="D1419" s="2" t="str">
        <f>IFERROR(VLOOKUP($A1419,'Raw - F'!$B:$R,6,FALSE),"")</f>
        <v>Hcap</v>
      </c>
      <c r="E1419" s="2" t="str">
        <f>SUBSTITUTE(IFERROR(VLOOKUP($A1419,'Raw - F'!$B:$O,9,FALSE),""),"0","")</f>
        <v>3yo+</v>
      </c>
      <c r="F1419" s="2" t="str">
        <f>SUBSTITUTE(IFERROR(VLOOKUP($A1419,'Raw - F'!$B:$O,7,FALSE),""),"0","")</f>
        <v>Open</v>
      </c>
      <c r="G1419" s="2">
        <f>IFERROR(IF(VLOOKUP($A1419,'Raw - F'!$B:$O,11,FALSE)&gt;1,VLOOKUP($A1419,'Raw - F'!$B:$O,11,FALSE),IF(VLOOKUP($A1419,'Raw - F'!$B:$M,12,FALSE)&lt;&gt;"",VLOOKUP($A1419,'Raw - F'!$B:$M,12,FALSE),"")),"")</f>
        <v>5</v>
      </c>
      <c r="H1419" s="4" t="str">
        <f>IFERROR(VLOOKUP($A1419,'Raw - F'!$B:$O,13,FALSE),"")</f>
        <v>51-70</v>
      </c>
      <c r="I1419" s="2" t="str">
        <f>IFERROR(VLOOKUP($A1419,'Raw - F'!$B:$O,10,FALSE),"")</f>
        <v>A</v>
      </c>
      <c r="J1419" s="2" t="str">
        <f>IFERROR(VLOOKUP($A1419,'Raw - F'!$B:$P,15,FALSE),"")</f>
        <v>6f</v>
      </c>
      <c r="K1419" s="16" t="str">
        <f>SUBSTITUTE(IFERROR(VLOOKUP($A1419,'Raw - F'!$B:$X,23,FALSE),""),0,"")</f>
        <v xml:space="preserve"> </v>
      </c>
      <c r="L1419" s="22" t="str">
        <f>IF(VLOOKUP($A1419,'Raw - F'!$B:$AA,24,FALSE)="","",VLOOKUP($A1419,'Raw - F'!$B:$AA,24,FALSE))</f>
        <v/>
      </c>
      <c r="M1419" s="16" t="str">
        <f>SUBSTITUTE(IFERROR(VLOOKUP($A1419,'Raw - F'!$B:$X,22,FALSE),""),0,"")</f>
        <v xml:space="preserve"> </v>
      </c>
      <c r="N1419" s="16" t="str">
        <f>SUBSTITUTE(IFERROR(VLOOKUP($A1419,'Raw - F'!$B:$X,8,FALSE),""),0,"")</f>
        <v/>
      </c>
      <c r="O1419" s="16" t="str">
        <f>SUBSTITUTE(IFERROR(VLOOKUP($A1419,'Raw - F'!$B:$AA,25,FALSE),""),0,"")</f>
        <v/>
      </c>
      <c r="P1419" s="16" t="str">
        <f>SUBSTITUTE(IFERROR(VLOOKUP($A1419,'Raw - F'!$B:$AA,21,FALSE),""),0,"")</f>
        <v/>
      </c>
    </row>
    <row r="1420" spans="1:16" x14ac:dyDescent="0.35">
      <c r="A1420">
        <v>1411</v>
      </c>
      <c r="B1420" s="9">
        <f>IFERROR(VLOOKUP($A1420,'Raw - F'!$B:$R,2,FALSE),"")</f>
        <v>44375</v>
      </c>
      <c r="C1420" s="2" t="str">
        <f>IFERROR(VLOOKUP($A1420,'Raw - F'!$B:$R,3,FALSE),"")</f>
        <v>PONTEFRACT</v>
      </c>
      <c r="D1420" s="2" t="str">
        <f>IFERROR(VLOOKUP($A1420,'Raw - F'!$B:$R,6,FALSE),"")</f>
        <v>Hcap</v>
      </c>
      <c r="E1420" s="2" t="str">
        <f>SUBSTITUTE(IFERROR(VLOOKUP($A1420,'Raw - F'!$B:$O,9,FALSE),""),"0","")</f>
        <v>3yo</v>
      </c>
      <c r="F1420" s="2" t="str">
        <f>SUBSTITUTE(IFERROR(VLOOKUP($A1420,'Raw - F'!$B:$O,7,FALSE),""),"0","")</f>
        <v>Open</v>
      </c>
      <c r="G1420" s="2">
        <f>IFERROR(IF(VLOOKUP($A1420,'Raw - F'!$B:$O,11,FALSE)&gt;1,VLOOKUP($A1420,'Raw - F'!$B:$O,11,FALSE),IF(VLOOKUP($A1420,'Raw - F'!$B:$M,12,FALSE)&lt;&gt;"",VLOOKUP($A1420,'Raw - F'!$B:$M,12,FALSE),"")),"")</f>
        <v>6</v>
      </c>
      <c r="H1420" s="4" t="str">
        <f>IFERROR(VLOOKUP($A1420,'Raw - F'!$B:$O,13,FALSE),"")</f>
        <v>46-65</v>
      </c>
      <c r="I1420" s="2" t="str">
        <f>IFERROR(VLOOKUP($A1420,'Raw - F'!$B:$O,10,FALSE),"")</f>
        <v>A</v>
      </c>
      <c r="J1420" s="2" t="str">
        <f>IFERROR(VLOOKUP($A1420,'Raw - F'!$B:$P,15,FALSE),"")</f>
        <v>1m 4f</v>
      </c>
      <c r="K1420" s="16" t="str">
        <f>SUBSTITUTE(IFERROR(VLOOKUP($A1420,'Raw - F'!$B:$X,23,FALSE),""),0,"")</f>
        <v xml:space="preserve"> </v>
      </c>
      <c r="L1420" s="22" t="str">
        <f>IF(VLOOKUP($A1420,'Raw - F'!$B:$AA,24,FALSE)="","",VLOOKUP($A1420,'Raw - F'!$B:$AA,24,FALSE))</f>
        <v/>
      </c>
      <c r="M1420" s="16" t="str">
        <f>SUBSTITUTE(IFERROR(VLOOKUP($A1420,'Raw - F'!$B:$X,22,FALSE),""),0,"")</f>
        <v xml:space="preserve"> </v>
      </c>
      <c r="N1420" s="16" t="str">
        <f>SUBSTITUTE(IFERROR(VLOOKUP($A1420,'Raw - F'!$B:$X,8,FALSE),""),0,"")</f>
        <v/>
      </c>
      <c r="O1420" s="16" t="str">
        <f>SUBSTITUTE(IFERROR(VLOOKUP($A1420,'Raw - F'!$B:$AA,25,FALSE),""),0,"")</f>
        <v/>
      </c>
      <c r="P1420" s="16" t="str">
        <f>SUBSTITUTE(IFERROR(VLOOKUP($A1420,'Raw - F'!$B:$AA,21,FALSE),""),0,"")</f>
        <v/>
      </c>
    </row>
    <row r="1421" spans="1:16" x14ac:dyDescent="0.35">
      <c r="A1421">
        <v>1412</v>
      </c>
      <c r="B1421" s="9">
        <f>IFERROR(VLOOKUP($A1421,'Raw - F'!$B:$R,2,FALSE),"")</f>
        <v>44375</v>
      </c>
      <c r="C1421" s="4" t="str">
        <f>IFERROR(VLOOKUP($A1421,'Raw - F'!$B:$R,3,FALSE),"")</f>
        <v>WINDSOR</v>
      </c>
      <c r="D1421" s="4" t="str">
        <f>IFERROR(VLOOKUP($A1421,'Raw - F'!$B:$R,6,FALSE),"")</f>
        <v>Hcap</v>
      </c>
      <c r="E1421" s="4" t="str">
        <f>SUBSTITUTE(IFERROR(VLOOKUP($A1421,'Raw - F'!$B:$O,9,FALSE),""),"0","")</f>
        <v>3yo+</v>
      </c>
      <c r="F1421" s="4" t="str">
        <f>SUBSTITUTE(IFERROR(VLOOKUP($A1421,'Raw - F'!$B:$O,7,FALSE),""),"0","")</f>
        <v>Open</v>
      </c>
      <c r="G1421" s="4">
        <f>IFERROR(IF(VLOOKUP($A1421,'Raw - F'!$B:$O,11,FALSE)&gt;1,VLOOKUP($A1421,'Raw - F'!$B:$O,11,FALSE),IF(VLOOKUP($A1421,'Raw - F'!$B:$M,12,FALSE)&lt;&gt;"",VLOOKUP($A1421,'Raw - F'!$B:$M,12,FALSE),"")),"")</f>
        <v>2</v>
      </c>
      <c r="H1421" s="4" t="str">
        <f>IFERROR(VLOOKUP($A1421,'Raw - F'!$B:$O,13,FALSE),"")</f>
        <v>86-105</v>
      </c>
      <c r="I1421" s="4" t="str">
        <f>IFERROR(VLOOKUP($A1421,'Raw - F'!$B:$O,10,FALSE),"")</f>
        <v>A</v>
      </c>
      <c r="J1421" s="4" t="str">
        <f>IFERROR(VLOOKUP($A1421,'Raw - F'!$B:$P,15,FALSE),"")</f>
        <v>6f</v>
      </c>
      <c r="K1421" s="16" t="str">
        <f>SUBSTITUTE(IFERROR(VLOOKUP($A1421,'Raw - F'!$B:$X,23,FALSE),""),0,"")</f>
        <v xml:space="preserve"> </v>
      </c>
      <c r="L1421" s="22" t="str">
        <f>IF(VLOOKUP($A1421,'Raw - F'!$B:$AA,24,FALSE)="","",VLOOKUP($A1421,'Raw - F'!$B:$AA,24,FALSE))</f>
        <v/>
      </c>
      <c r="M1421" s="16" t="str">
        <f>SUBSTITUTE(IFERROR(VLOOKUP($A1421,'Raw - F'!$B:$X,22,FALSE),""),0,"")</f>
        <v xml:space="preserve"> </v>
      </c>
      <c r="N1421" s="16" t="str">
        <f>SUBSTITUTE(IFERROR(VLOOKUP($A1421,'Raw - F'!$B:$X,8,FALSE),""),0,"")</f>
        <v/>
      </c>
      <c r="O1421" s="16" t="str">
        <f>SUBSTITUTE(IFERROR(VLOOKUP($A1421,'Raw - F'!$B:$AA,25,FALSE),""),0,"")</f>
        <v/>
      </c>
      <c r="P1421" s="16" t="str">
        <f>SUBSTITUTE(IFERROR(VLOOKUP($A1421,'Raw - F'!$B:$AA,21,FALSE),""),0,"")</f>
        <v/>
      </c>
    </row>
    <row r="1422" spans="1:16" x14ac:dyDescent="0.35">
      <c r="A1422">
        <v>1413</v>
      </c>
      <c r="B1422" s="9">
        <f>IFERROR(VLOOKUP($A1422,'Raw - F'!$B:$R,2,FALSE),"")</f>
        <v>44375</v>
      </c>
      <c r="C1422" s="4" t="str">
        <f>IFERROR(VLOOKUP($A1422,'Raw - F'!$B:$R,3,FALSE),"")</f>
        <v>WINDSOR</v>
      </c>
      <c r="D1422" s="4" t="str">
        <f>IFERROR(VLOOKUP($A1422,'Raw - F'!$B:$R,6,FALSE),"")</f>
        <v>Hcap</v>
      </c>
      <c r="E1422" s="4" t="str">
        <f>SUBSTITUTE(IFERROR(VLOOKUP($A1422,'Raw - F'!$B:$O,9,FALSE),""),"0","")</f>
        <v>3yo+</v>
      </c>
      <c r="F1422" s="4" t="str">
        <f>SUBSTITUTE(IFERROR(VLOOKUP($A1422,'Raw - F'!$B:$O,7,FALSE),""),"0","")</f>
        <v>Open</v>
      </c>
      <c r="G1422" s="4">
        <f>IFERROR(IF(VLOOKUP($A1422,'Raw - F'!$B:$O,11,FALSE)&gt;1,VLOOKUP($A1422,'Raw - F'!$B:$O,11,FALSE),IF(VLOOKUP($A1422,'Raw - F'!$B:$M,12,FALSE)&lt;&gt;"",VLOOKUP($A1422,'Raw - F'!$B:$M,12,FALSE),"")),"")</f>
        <v>3</v>
      </c>
      <c r="H1422" s="4" t="str">
        <f>IFERROR(VLOOKUP($A1422,'Raw - F'!$B:$O,13,FALSE),"")</f>
        <v>71-90</v>
      </c>
      <c r="I1422" s="4" t="str">
        <f>IFERROR(VLOOKUP($A1422,'Raw - F'!$B:$O,10,FALSE),"")</f>
        <v>A</v>
      </c>
      <c r="J1422" s="4" t="str">
        <f>IFERROR(VLOOKUP($A1422,'Raw - F'!$B:$P,15,FALSE),"")</f>
        <v>1m 2f</v>
      </c>
      <c r="K1422" s="16" t="str">
        <f>SUBSTITUTE(IFERROR(VLOOKUP($A1422,'Raw - F'!$B:$X,23,FALSE),""),0,"")</f>
        <v xml:space="preserve"> </v>
      </c>
      <c r="L1422" s="22" t="str">
        <f>IF(VLOOKUP($A1422,'Raw - F'!$B:$AA,24,FALSE)="","",VLOOKUP($A1422,'Raw - F'!$B:$AA,24,FALSE))</f>
        <v/>
      </c>
      <c r="M1422" s="16" t="str">
        <f>SUBSTITUTE(IFERROR(VLOOKUP($A1422,'Raw - F'!$B:$X,22,FALSE),""),0,"")</f>
        <v xml:space="preserve"> </v>
      </c>
      <c r="N1422" s="16" t="str">
        <f>SUBSTITUTE(IFERROR(VLOOKUP($A1422,'Raw - F'!$B:$X,8,FALSE),""),0,"")</f>
        <v/>
      </c>
      <c r="O1422" s="16" t="str">
        <f>SUBSTITUTE(IFERROR(VLOOKUP($A1422,'Raw - F'!$B:$AA,25,FALSE),""),0,"")</f>
        <v/>
      </c>
      <c r="P1422" s="16" t="str">
        <f>SUBSTITUTE(IFERROR(VLOOKUP($A1422,'Raw - F'!$B:$AA,21,FALSE),""),0,"")</f>
        <v/>
      </c>
    </row>
    <row r="1423" spans="1:16" x14ac:dyDescent="0.35">
      <c r="A1423">
        <v>1414</v>
      </c>
      <c r="B1423" s="9">
        <f>IFERROR(VLOOKUP($A1423,'Raw - F'!$B:$R,2,FALSE),"")</f>
        <v>44375</v>
      </c>
      <c r="C1423" s="4" t="str">
        <f>IFERROR(VLOOKUP($A1423,'Raw - F'!$B:$R,3,FALSE),"")</f>
        <v>WINDSOR</v>
      </c>
      <c r="D1423" s="4" t="str">
        <f>IFERROR(VLOOKUP($A1423,'Raw - F'!$B:$R,6,FALSE),"")</f>
        <v>WFA</v>
      </c>
      <c r="E1423" s="4" t="str">
        <f>SUBSTITUTE(IFERROR(VLOOKUP($A1423,'Raw - F'!$B:$O,9,FALSE),""),"0","")</f>
        <v>2yo</v>
      </c>
      <c r="F1423" s="4" t="str">
        <f>SUBSTITUTE(IFERROR(VLOOKUP($A1423,'Raw - F'!$B:$O,7,FALSE),""),"0","")</f>
        <v>Mdn</v>
      </c>
      <c r="G1423" s="4">
        <f>IFERROR(IF(VLOOKUP($A1423,'Raw - F'!$B:$O,11,FALSE)&gt;1,VLOOKUP($A1423,'Raw - F'!$B:$O,11,FALSE),IF(VLOOKUP($A1423,'Raw - F'!$B:$M,12,FALSE)&lt;&gt;"",VLOOKUP($A1423,'Raw - F'!$B:$M,12,FALSE),"")),"")</f>
        <v>4</v>
      </c>
      <c r="H1423" s="4" t="str">
        <f>IFERROR(VLOOKUP($A1423,'Raw - F'!$B:$O,13,FALSE),"")</f>
        <v>Open</v>
      </c>
      <c r="I1423" s="4" t="str">
        <f>IFERROR(VLOOKUP($A1423,'Raw - F'!$B:$O,10,FALSE),"")</f>
        <v>F</v>
      </c>
      <c r="J1423" s="4" t="str">
        <f>IFERROR(VLOOKUP($A1423,'Raw - F'!$B:$P,15,FALSE),"")</f>
        <v>5f</v>
      </c>
      <c r="K1423" s="16" t="str">
        <f>SUBSTITUTE(IFERROR(VLOOKUP($A1423,'Raw - F'!$B:$X,23,FALSE),""),0,"")</f>
        <v>Rest.</v>
      </c>
      <c r="L1423" s="22" t="str">
        <f>IF(VLOOKUP($A1423,'Raw - F'!$B:$AA,24,FALSE)="","",VLOOKUP($A1423,'Raw - F'!$B:$AA,24,FALSE))</f>
        <v>A</v>
      </c>
      <c r="M1423" s="16" t="str">
        <f>SUBSTITUTE(IFERROR(VLOOKUP($A1423,'Raw - F'!$B:$X,22,FALSE),""),0,"")</f>
        <v xml:space="preserve"> </v>
      </c>
      <c r="N1423" s="16" t="str">
        <f>SUBSTITUTE(IFERROR(VLOOKUP($A1423,'Raw - F'!$B:$X,8,FALSE),""),0,"")</f>
        <v/>
      </c>
      <c r="O1423" s="16" t="str">
        <f>SUBSTITUTE(IFERROR(VLOOKUP($A1423,'Raw - F'!$B:$AA,25,FALSE),""),0,"")</f>
        <v>EBF</v>
      </c>
      <c r="P1423" s="16" t="str">
        <f>SUBSTITUTE(IFERROR(VLOOKUP($A1423,'Raw - F'!$B:$AA,21,FALSE),""),0,"")</f>
        <v/>
      </c>
    </row>
    <row r="1424" spans="1:16" x14ac:dyDescent="0.35">
      <c r="A1424">
        <v>1415</v>
      </c>
      <c r="B1424" s="9">
        <f>IFERROR(VLOOKUP($A1424,'Raw - F'!$B:$R,2,FALSE),"")</f>
        <v>44375</v>
      </c>
      <c r="C1424" s="4" t="str">
        <f>IFERROR(VLOOKUP($A1424,'Raw - F'!$B:$R,3,FALSE),"")</f>
        <v>WINDSOR</v>
      </c>
      <c r="D1424" s="4" t="str">
        <f>IFERROR(VLOOKUP($A1424,'Raw - F'!$B:$R,6,FALSE),"")</f>
        <v>Hcap</v>
      </c>
      <c r="E1424" s="4" t="str">
        <f>SUBSTITUTE(IFERROR(VLOOKUP($A1424,'Raw - F'!$B:$O,9,FALSE),""),"0","")</f>
        <v>3yo+</v>
      </c>
      <c r="F1424" s="4" t="str">
        <f>SUBSTITUTE(IFERROR(VLOOKUP($A1424,'Raw - F'!$B:$O,7,FALSE),""),"0","")</f>
        <v>Open</v>
      </c>
      <c r="G1424" s="4">
        <f>IFERROR(IF(VLOOKUP($A1424,'Raw - F'!$B:$O,11,FALSE)&gt;1,VLOOKUP($A1424,'Raw - F'!$B:$O,11,FALSE),IF(VLOOKUP($A1424,'Raw - F'!$B:$M,12,FALSE)&lt;&gt;"",VLOOKUP($A1424,'Raw - F'!$B:$M,12,FALSE),"")),"")</f>
        <v>5</v>
      </c>
      <c r="H1424" s="4" t="str">
        <f>IFERROR(VLOOKUP($A1424,'Raw - F'!$B:$O,13,FALSE),"")</f>
        <v>51-70</v>
      </c>
      <c r="I1424" s="4" t="str">
        <f>IFERROR(VLOOKUP($A1424,'Raw - F'!$B:$O,10,FALSE),"")</f>
        <v>F</v>
      </c>
      <c r="J1424" s="4" t="str">
        <f>IFERROR(VLOOKUP($A1424,'Raw - F'!$B:$P,15,FALSE),"")</f>
        <v>1m 4f</v>
      </c>
      <c r="K1424" s="16" t="str">
        <f>SUBSTITUTE(IFERROR(VLOOKUP($A1424,'Raw - F'!$B:$X,23,FALSE),""),0,"")</f>
        <v xml:space="preserve"> </v>
      </c>
      <c r="L1424" s="22" t="str">
        <f>IF(VLOOKUP($A1424,'Raw - F'!$B:$AA,24,FALSE)="","",VLOOKUP($A1424,'Raw - F'!$B:$AA,24,FALSE))</f>
        <v/>
      </c>
      <c r="M1424" s="16" t="str">
        <f>SUBSTITUTE(IFERROR(VLOOKUP($A1424,'Raw - F'!$B:$X,22,FALSE),""),0,"")</f>
        <v xml:space="preserve"> </v>
      </c>
      <c r="N1424" s="16" t="str">
        <f>SUBSTITUTE(IFERROR(VLOOKUP($A1424,'Raw - F'!$B:$X,8,FALSE),""),0,"")</f>
        <v/>
      </c>
      <c r="O1424" s="16" t="str">
        <f>SUBSTITUTE(IFERROR(VLOOKUP($A1424,'Raw - F'!$B:$AA,25,FALSE),""),0,"")</f>
        <v/>
      </c>
      <c r="P1424" s="16" t="str">
        <f>SUBSTITUTE(IFERROR(VLOOKUP($A1424,'Raw - F'!$B:$AA,21,FALSE),""),0,"")</f>
        <v/>
      </c>
    </row>
    <row r="1425" spans="1:16" x14ac:dyDescent="0.35">
      <c r="A1425">
        <v>1416</v>
      </c>
      <c r="B1425" s="9">
        <f>IFERROR(VLOOKUP($A1425,'Raw - F'!$B:$R,2,FALSE),"")</f>
        <v>44375</v>
      </c>
      <c r="C1425" s="4" t="str">
        <f>IFERROR(VLOOKUP($A1425,'Raw - F'!$B:$R,3,FALSE),"")</f>
        <v>WINDSOR</v>
      </c>
      <c r="D1425" s="4" t="str">
        <f>IFERROR(VLOOKUP($A1425,'Raw - F'!$B:$R,6,FALSE),"")</f>
        <v>Hcap</v>
      </c>
      <c r="E1425" s="4" t="str">
        <f>SUBSTITUTE(IFERROR(VLOOKUP($A1425,'Raw - F'!$B:$O,9,FALSE),""),"0","")</f>
        <v>3yo+</v>
      </c>
      <c r="F1425" s="4" t="str">
        <f>SUBSTITUTE(IFERROR(VLOOKUP($A1425,'Raw - F'!$B:$O,7,FALSE),""),"0","")</f>
        <v>Open</v>
      </c>
      <c r="G1425" s="4">
        <f>IFERROR(IF(VLOOKUP($A1425,'Raw - F'!$B:$O,11,FALSE)&gt;1,VLOOKUP($A1425,'Raw - F'!$B:$O,11,FALSE),IF(VLOOKUP($A1425,'Raw - F'!$B:$M,12,FALSE)&lt;&gt;"",VLOOKUP($A1425,'Raw - F'!$B:$M,12,FALSE),"")),"")</f>
        <v>5</v>
      </c>
      <c r="H1425" s="4" t="str">
        <f>IFERROR(VLOOKUP($A1425,'Raw - F'!$B:$O,13,FALSE),"")</f>
        <v>51-70</v>
      </c>
      <c r="I1425" s="4" t="str">
        <f>IFERROR(VLOOKUP($A1425,'Raw - F'!$B:$O,10,FALSE),"")</f>
        <v>A</v>
      </c>
      <c r="J1425" s="4" t="str">
        <f>IFERROR(VLOOKUP($A1425,'Raw - F'!$B:$P,15,FALSE),"")</f>
        <v>1m</v>
      </c>
      <c r="K1425" s="16" t="str">
        <f>SUBSTITUTE(IFERROR(VLOOKUP($A1425,'Raw - F'!$B:$X,23,FALSE),""),0,"")</f>
        <v xml:space="preserve"> </v>
      </c>
      <c r="L1425" s="22" t="str">
        <f>IF(VLOOKUP($A1425,'Raw - F'!$B:$AA,24,FALSE)="","",VLOOKUP($A1425,'Raw - F'!$B:$AA,24,FALSE))</f>
        <v/>
      </c>
      <c r="M1425" s="16" t="str">
        <f>SUBSTITUTE(IFERROR(VLOOKUP($A1425,'Raw - F'!$B:$X,22,FALSE),""),0,"")</f>
        <v xml:space="preserve"> </v>
      </c>
      <c r="N1425" s="16" t="str">
        <f>SUBSTITUTE(IFERROR(VLOOKUP($A1425,'Raw - F'!$B:$X,8,FALSE),""),0,"")</f>
        <v/>
      </c>
      <c r="O1425" s="16" t="str">
        <f>SUBSTITUTE(IFERROR(VLOOKUP($A1425,'Raw - F'!$B:$AA,25,FALSE),""),0,"")</f>
        <v/>
      </c>
      <c r="P1425" s="16" t="str">
        <f>SUBSTITUTE(IFERROR(VLOOKUP($A1425,'Raw - F'!$B:$AA,21,FALSE),""),0,"")</f>
        <v/>
      </c>
    </row>
    <row r="1426" spans="1:16" x14ac:dyDescent="0.35">
      <c r="A1426">
        <v>1417</v>
      </c>
      <c r="B1426" s="9">
        <f>IFERROR(VLOOKUP($A1426,'Raw - F'!$B:$R,2,FALSE),"")</f>
        <v>44375</v>
      </c>
      <c r="C1426" s="4" t="str">
        <f>IFERROR(VLOOKUP($A1426,'Raw - F'!$B:$R,3,FALSE),"")</f>
        <v>WINDSOR</v>
      </c>
      <c r="D1426" s="4" t="str">
        <f>IFERROR(VLOOKUP($A1426,'Raw - F'!$B:$R,6,FALSE),"")</f>
        <v>WFA</v>
      </c>
      <c r="E1426" s="4" t="str">
        <f>SUBSTITUTE(IFERROR(VLOOKUP($A1426,'Raw - F'!$B:$O,9,FALSE),""),"0","")</f>
        <v>3yo+</v>
      </c>
      <c r="F1426" s="4" t="str">
        <f>SUBSTITUTE(IFERROR(VLOOKUP($A1426,'Raw - F'!$B:$O,7,FALSE),""),"0","")</f>
        <v>Mdn</v>
      </c>
      <c r="G1426" s="4">
        <f>IFERROR(IF(VLOOKUP($A1426,'Raw - F'!$B:$O,11,FALSE)&gt;1,VLOOKUP($A1426,'Raw - F'!$B:$O,11,FALSE),IF(VLOOKUP($A1426,'Raw - F'!$B:$M,12,FALSE)&lt;&gt;"",VLOOKUP($A1426,'Raw - F'!$B:$M,12,FALSE),"")),"")</f>
        <v>5</v>
      </c>
      <c r="H1426" s="4" t="str">
        <f>IFERROR(VLOOKUP($A1426,'Raw - F'!$B:$O,13,FALSE),"")</f>
        <v>Open</v>
      </c>
      <c r="I1426" s="4" t="str">
        <f>IFERROR(VLOOKUP($A1426,'Raw - F'!$B:$O,10,FALSE),"")</f>
        <v>A</v>
      </c>
      <c r="J1426" s="4" t="str">
        <f>IFERROR(VLOOKUP($A1426,'Raw - F'!$B:$P,15,FALSE),"")</f>
        <v>1m</v>
      </c>
      <c r="K1426" s="16" t="str">
        <f>SUBSTITUTE(IFERROR(VLOOKUP($A1426,'Raw - F'!$B:$X,23,FALSE),""),0,"")</f>
        <v xml:space="preserve"> </v>
      </c>
      <c r="L1426" s="22" t="str">
        <f>IF(VLOOKUP($A1426,'Raw - F'!$B:$AA,24,FALSE)="","",VLOOKUP($A1426,'Raw - F'!$B:$AA,24,FALSE))</f>
        <v/>
      </c>
      <c r="M1426" s="16" t="str">
        <f>SUBSTITUTE(IFERROR(VLOOKUP($A1426,'Raw - F'!$B:$X,22,FALSE),""),0,"")</f>
        <v xml:space="preserve"> </v>
      </c>
      <c r="N1426" s="16" t="str">
        <f>SUBSTITUTE(IFERROR(VLOOKUP($A1426,'Raw - F'!$B:$X,8,FALSE),""),0,"")</f>
        <v/>
      </c>
      <c r="O1426" s="16" t="str">
        <f>SUBSTITUTE(IFERROR(VLOOKUP($A1426,'Raw - F'!$B:$AA,25,FALSE),""),0,"")</f>
        <v/>
      </c>
      <c r="P1426" s="16" t="str">
        <f>SUBSTITUTE(IFERROR(VLOOKUP($A1426,'Raw - F'!$B:$AA,21,FALSE),""),0,"")</f>
        <v/>
      </c>
    </row>
    <row r="1427" spans="1:16" x14ac:dyDescent="0.35">
      <c r="A1427">
        <v>1418</v>
      </c>
      <c r="B1427" s="9">
        <f>IFERROR(VLOOKUP($A1427,'Raw - F'!$B:$R,2,FALSE),"")</f>
        <v>44375</v>
      </c>
      <c r="C1427" s="4" t="str">
        <f>IFERROR(VLOOKUP($A1427,'Raw - F'!$B:$R,3,FALSE),"")</f>
        <v>WINDSOR</v>
      </c>
      <c r="D1427" s="4" t="str">
        <f>IFERROR(VLOOKUP($A1427,'Raw - F'!$B:$R,6,FALSE),"")</f>
        <v>Hcap</v>
      </c>
      <c r="E1427" s="4" t="str">
        <f>SUBSTITUTE(IFERROR(VLOOKUP($A1427,'Raw - F'!$B:$O,9,FALSE),""),"0","")</f>
        <v>3yo</v>
      </c>
      <c r="F1427" s="4" t="str">
        <f>SUBSTITUTE(IFERROR(VLOOKUP($A1427,'Raw - F'!$B:$O,7,FALSE),""),"0","")</f>
        <v>Open</v>
      </c>
      <c r="G1427" s="4">
        <f>IFERROR(IF(VLOOKUP($A1427,'Raw - F'!$B:$O,11,FALSE)&gt;1,VLOOKUP($A1427,'Raw - F'!$B:$O,11,FALSE),IF(VLOOKUP($A1427,'Raw - F'!$B:$M,12,FALSE)&lt;&gt;"",VLOOKUP($A1427,'Raw - F'!$B:$M,12,FALSE),"")),"")</f>
        <v>5</v>
      </c>
      <c r="H1427" s="4" t="str">
        <f>IFERROR(VLOOKUP($A1427,'Raw - F'!$B:$O,13,FALSE),"")</f>
        <v>51-70</v>
      </c>
      <c r="I1427" s="4" t="str">
        <f>IFERROR(VLOOKUP($A1427,'Raw - F'!$B:$O,10,FALSE),"")</f>
        <v>A</v>
      </c>
      <c r="J1427" s="4" t="str">
        <f>IFERROR(VLOOKUP($A1427,'Raw - F'!$B:$P,15,FALSE),"")</f>
        <v>5F</v>
      </c>
      <c r="K1427" s="16" t="str">
        <f>SUBSTITUTE(IFERROR(VLOOKUP($A1427,'Raw - F'!$B:$X,23,FALSE),""),0,"")</f>
        <v xml:space="preserve"> </v>
      </c>
      <c r="L1427" s="22" t="str">
        <f>IF(VLOOKUP($A1427,'Raw - F'!$B:$AA,24,FALSE)="","",VLOOKUP($A1427,'Raw - F'!$B:$AA,24,FALSE))</f>
        <v/>
      </c>
      <c r="M1427" s="16" t="str">
        <f>SUBSTITUTE(IFERROR(VLOOKUP($A1427,'Raw - F'!$B:$X,22,FALSE),""),0,"")</f>
        <v/>
      </c>
      <c r="N1427" s="16" t="str">
        <f>SUBSTITUTE(IFERROR(VLOOKUP($A1427,'Raw - F'!$B:$X,8,FALSE),""),0,"")</f>
        <v/>
      </c>
      <c r="O1427" s="16" t="str">
        <f>SUBSTITUTE(IFERROR(VLOOKUP($A1427,'Raw - F'!$B:$AA,25,FALSE),""),0,"")</f>
        <v/>
      </c>
      <c r="P1427" s="16" t="str">
        <f>SUBSTITUTE(IFERROR(VLOOKUP($A1427,'Raw - F'!$B:$AA,21,FALSE),""),0,"")</f>
        <v/>
      </c>
    </row>
    <row r="1428" spans="1:16" x14ac:dyDescent="0.35">
      <c r="A1428">
        <v>1419</v>
      </c>
      <c r="B1428" s="9">
        <f>IFERROR(VLOOKUP($A1428,'Raw - F'!$B:$R,2,FALSE),"")</f>
        <v>44376</v>
      </c>
      <c r="C1428" s="4" t="str">
        <f>IFERROR(VLOOKUP($A1428,'Raw - F'!$B:$R,3,FALSE),"")</f>
        <v>BRIGHTON</v>
      </c>
      <c r="D1428" s="4" t="str">
        <f>IFERROR(VLOOKUP($A1428,'Raw - F'!$B:$R,6,FALSE),"")</f>
        <v>Hcap</v>
      </c>
      <c r="E1428" s="4" t="str">
        <f>SUBSTITUTE(IFERROR(VLOOKUP($A1428,'Raw - F'!$B:$O,9,FALSE),""),"0","")</f>
        <v>3yo+</v>
      </c>
      <c r="F1428" s="4" t="str">
        <f>SUBSTITUTE(IFERROR(VLOOKUP($A1428,'Raw - F'!$B:$O,7,FALSE),""),"0","")</f>
        <v>Open</v>
      </c>
      <c r="G1428" s="4">
        <f>IFERROR(IF(VLOOKUP($A1428,'Raw - F'!$B:$O,11,FALSE)&gt;1,VLOOKUP($A1428,'Raw - F'!$B:$O,11,FALSE),IF(VLOOKUP($A1428,'Raw - F'!$B:$M,12,FALSE)&lt;&gt;"",VLOOKUP($A1428,'Raw - F'!$B:$M,12,FALSE),"")),"")</f>
        <v>5</v>
      </c>
      <c r="H1428" s="4" t="str">
        <f>IFERROR(VLOOKUP($A1428,'Raw - F'!$B:$O,13,FALSE),"")</f>
        <v>56-75</v>
      </c>
      <c r="I1428" s="4" t="str">
        <f>IFERROR(VLOOKUP($A1428,'Raw - F'!$B:$O,10,FALSE),"")</f>
        <v>A</v>
      </c>
      <c r="J1428" s="4" t="str">
        <f>IFERROR(VLOOKUP($A1428,'Raw - F'!$B:$P,15,FALSE),"")</f>
        <v>5f</v>
      </c>
      <c r="K1428" s="16" t="str">
        <f>SUBSTITUTE(IFERROR(VLOOKUP($A1428,'Raw - F'!$B:$X,23,FALSE),""),0,"")</f>
        <v xml:space="preserve"> </v>
      </c>
      <c r="L1428" s="22" t="str">
        <f>IF(VLOOKUP($A1428,'Raw - F'!$B:$AA,24,FALSE)="","",VLOOKUP($A1428,'Raw - F'!$B:$AA,24,FALSE))</f>
        <v/>
      </c>
      <c r="M1428" s="16" t="str">
        <f>SUBSTITUTE(IFERROR(VLOOKUP($A1428,'Raw - F'!$B:$X,22,FALSE),""),0,"")</f>
        <v xml:space="preserve"> </v>
      </c>
      <c r="N1428" s="16" t="str">
        <f>SUBSTITUTE(IFERROR(VLOOKUP($A1428,'Raw - F'!$B:$X,8,FALSE),""),0,"")</f>
        <v/>
      </c>
      <c r="O1428" s="16" t="str">
        <f>SUBSTITUTE(IFERROR(VLOOKUP($A1428,'Raw - F'!$B:$AA,25,FALSE),""),0,"")</f>
        <v/>
      </c>
      <c r="P1428" s="16" t="str">
        <f>SUBSTITUTE(IFERROR(VLOOKUP($A1428,'Raw - F'!$B:$AA,21,FALSE),""),0,"")</f>
        <v/>
      </c>
    </row>
    <row r="1429" spans="1:16" x14ac:dyDescent="0.35">
      <c r="A1429">
        <v>1420</v>
      </c>
      <c r="B1429" s="9">
        <f>IFERROR(VLOOKUP($A1429,'Raw - F'!$B:$R,2,FALSE),"")</f>
        <v>44376</v>
      </c>
      <c r="C1429" s="4" t="str">
        <f>IFERROR(VLOOKUP($A1429,'Raw - F'!$B:$R,3,FALSE),"")</f>
        <v>BRIGHTON</v>
      </c>
      <c r="D1429" s="4" t="str">
        <f>IFERROR(VLOOKUP($A1429,'Raw - F'!$B:$R,6,FALSE),"")</f>
        <v>WFA</v>
      </c>
      <c r="E1429" s="4" t="str">
        <f>SUBSTITUTE(IFERROR(VLOOKUP($A1429,'Raw - F'!$B:$O,9,FALSE),""),"0","")</f>
        <v>3yo+</v>
      </c>
      <c r="F1429" s="4" t="str">
        <f>SUBSTITUTE(IFERROR(VLOOKUP($A1429,'Raw - F'!$B:$O,7,FALSE),""),"0","")</f>
        <v>Mdn</v>
      </c>
      <c r="G1429" s="4">
        <f>IFERROR(IF(VLOOKUP($A1429,'Raw - F'!$B:$O,11,FALSE)&gt;1,VLOOKUP($A1429,'Raw - F'!$B:$O,11,FALSE),IF(VLOOKUP($A1429,'Raw - F'!$B:$M,12,FALSE)&lt;&gt;"",VLOOKUP($A1429,'Raw - F'!$B:$M,12,FALSE),"")),"")</f>
        <v>5</v>
      </c>
      <c r="H1429" s="4" t="str">
        <f>IFERROR(VLOOKUP($A1429,'Raw - F'!$B:$O,13,FALSE),"")</f>
        <v>Open</v>
      </c>
      <c r="I1429" s="4" t="str">
        <f>IFERROR(VLOOKUP($A1429,'Raw - F'!$B:$O,10,FALSE),"")</f>
        <v>A</v>
      </c>
      <c r="J1429" s="4" t="str">
        <f>IFERROR(VLOOKUP($A1429,'Raw - F'!$B:$P,15,FALSE),"")</f>
        <v>7f</v>
      </c>
      <c r="K1429" s="16" t="str">
        <f>SUBSTITUTE(IFERROR(VLOOKUP($A1429,'Raw - F'!$B:$X,23,FALSE),""),0,"")</f>
        <v xml:space="preserve"> </v>
      </c>
      <c r="L1429" s="22" t="str">
        <f>IF(VLOOKUP($A1429,'Raw - F'!$B:$AA,24,FALSE)="","",VLOOKUP($A1429,'Raw - F'!$B:$AA,24,FALSE))</f>
        <v/>
      </c>
      <c r="M1429" s="16" t="str">
        <f>SUBSTITUTE(IFERROR(VLOOKUP($A1429,'Raw - F'!$B:$X,22,FALSE),""),0,"")</f>
        <v xml:space="preserve"> </v>
      </c>
      <c r="N1429" s="16" t="str">
        <f>SUBSTITUTE(IFERROR(VLOOKUP($A1429,'Raw - F'!$B:$X,8,FALSE),""),0,"")</f>
        <v/>
      </c>
      <c r="O1429" s="16" t="str">
        <f>SUBSTITUTE(IFERROR(VLOOKUP($A1429,'Raw - F'!$B:$AA,25,FALSE),""),0,"")</f>
        <v/>
      </c>
      <c r="P1429" s="16" t="str">
        <f>SUBSTITUTE(IFERROR(VLOOKUP($A1429,'Raw - F'!$B:$AA,21,FALSE),""),0,"")</f>
        <v/>
      </c>
    </row>
    <row r="1430" spans="1:16" x14ac:dyDescent="0.35">
      <c r="A1430">
        <v>1421</v>
      </c>
      <c r="B1430" s="9">
        <f>IFERROR(VLOOKUP($A1430,'Raw - F'!$B:$R,2,FALSE),"")</f>
        <v>44376</v>
      </c>
      <c r="C1430" s="4" t="str">
        <f>IFERROR(VLOOKUP($A1430,'Raw - F'!$B:$R,3,FALSE),"")</f>
        <v>BRIGHTON</v>
      </c>
      <c r="D1430" s="4" t="str">
        <f>IFERROR(VLOOKUP($A1430,'Raw - F'!$B:$R,6,FALSE),"")</f>
        <v>Hcap</v>
      </c>
      <c r="E1430" s="4" t="str">
        <f>SUBSTITUTE(IFERROR(VLOOKUP($A1430,'Raw - F'!$B:$O,9,FALSE),""),"0","")</f>
        <v>3yo</v>
      </c>
      <c r="F1430" s="4" t="str">
        <f>SUBSTITUTE(IFERROR(VLOOKUP($A1430,'Raw - F'!$B:$O,7,FALSE),""),"0","")</f>
        <v>Open</v>
      </c>
      <c r="G1430" s="4">
        <f>IFERROR(IF(VLOOKUP($A1430,'Raw - F'!$B:$O,11,FALSE)&gt;1,VLOOKUP($A1430,'Raw - F'!$B:$O,11,FALSE),IF(VLOOKUP($A1430,'Raw - F'!$B:$M,12,FALSE)&lt;&gt;"",VLOOKUP($A1430,'Raw - F'!$B:$M,12,FALSE),"")),"")</f>
        <v>6</v>
      </c>
      <c r="H1430" s="4" t="str">
        <f>IFERROR(VLOOKUP($A1430,'Raw - F'!$B:$O,13,FALSE),"")</f>
        <v>46-65</v>
      </c>
      <c r="I1430" s="4" t="str">
        <f>IFERROR(VLOOKUP($A1430,'Raw - F'!$B:$O,10,FALSE),"")</f>
        <v>A</v>
      </c>
      <c r="J1430" s="4" t="str">
        <f>IFERROR(VLOOKUP($A1430,'Raw - F'!$B:$P,15,FALSE),"")</f>
        <v>7f</v>
      </c>
      <c r="K1430" s="16" t="str">
        <f>SUBSTITUTE(IFERROR(VLOOKUP($A1430,'Raw - F'!$B:$X,23,FALSE),""),0,"")</f>
        <v xml:space="preserve"> </v>
      </c>
      <c r="L1430" s="22" t="str">
        <f>IF(VLOOKUP($A1430,'Raw - F'!$B:$AA,24,FALSE)="","",VLOOKUP($A1430,'Raw - F'!$B:$AA,24,FALSE))</f>
        <v/>
      </c>
      <c r="M1430" s="16" t="str">
        <f>SUBSTITUTE(IFERROR(VLOOKUP($A1430,'Raw - F'!$B:$X,22,FALSE),""),0,"")</f>
        <v xml:space="preserve"> </v>
      </c>
      <c r="N1430" s="16" t="str">
        <f>SUBSTITUTE(IFERROR(VLOOKUP($A1430,'Raw - F'!$B:$X,8,FALSE),""),0,"")</f>
        <v/>
      </c>
      <c r="O1430" s="16" t="str">
        <f>SUBSTITUTE(IFERROR(VLOOKUP($A1430,'Raw - F'!$B:$AA,25,FALSE),""),0,"")</f>
        <v/>
      </c>
      <c r="P1430" s="16" t="str">
        <f>SUBSTITUTE(IFERROR(VLOOKUP($A1430,'Raw - F'!$B:$AA,21,FALSE),""),0,"")</f>
        <v/>
      </c>
    </row>
    <row r="1431" spans="1:16" x14ac:dyDescent="0.35">
      <c r="A1431">
        <v>1422</v>
      </c>
      <c r="B1431" s="9">
        <f>IFERROR(VLOOKUP($A1431,'Raw - F'!$B:$R,2,FALSE),"")</f>
        <v>44376</v>
      </c>
      <c r="C1431" s="4" t="str">
        <f>IFERROR(VLOOKUP($A1431,'Raw - F'!$B:$R,3,FALSE),"")</f>
        <v>BRIGHTON</v>
      </c>
      <c r="D1431" s="4" t="str">
        <f>IFERROR(VLOOKUP($A1431,'Raw - F'!$B:$R,6,FALSE),"")</f>
        <v>Hcap</v>
      </c>
      <c r="E1431" s="4" t="str">
        <f>SUBSTITUTE(IFERROR(VLOOKUP($A1431,'Raw - F'!$B:$O,9,FALSE),""),"0","")</f>
        <v>3yo</v>
      </c>
      <c r="F1431" s="4" t="str">
        <f>SUBSTITUTE(IFERROR(VLOOKUP($A1431,'Raw - F'!$B:$O,7,FALSE),""),"0","")</f>
        <v>Open</v>
      </c>
      <c r="G1431" s="4">
        <f>IFERROR(IF(VLOOKUP($A1431,'Raw - F'!$B:$O,11,FALSE)&gt;1,VLOOKUP($A1431,'Raw - F'!$B:$O,11,FALSE),IF(VLOOKUP($A1431,'Raw - F'!$B:$M,12,FALSE)&lt;&gt;"",VLOOKUP($A1431,'Raw - F'!$B:$M,12,FALSE),"")),"")</f>
        <v>6</v>
      </c>
      <c r="H1431" s="4" t="str">
        <f>IFERROR(VLOOKUP($A1431,'Raw - F'!$B:$O,13,FALSE),"")</f>
        <v>46-65</v>
      </c>
      <c r="I1431" s="4" t="str">
        <f>IFERROR(VLOOKUP($A1431,'Raw - F'!$B:$O,10,FALSE),"")</f>
        <v>A</v>
      </c>
      <c r="J1431" s="4" t="str">
        <f>IFERROR(VLOOKUP($A1431,'Raw - F'!$B:$P,15,FALSE),"")</f>
        <v>1m 2f</v>
      </c>
      <c r="K1431" s="16" t="str">
        <f>SUBSTITUTE(IFERROR(VLOOKUP($A1431,'Raw - F'!$B:$X,23,FALSE),""),0,"")</f>
        <v xml:space="preserve"> </v>
      </c>
      <c r="L1431" s="22" t="str">
        <f>IF(VLOOKUP($A1431,'Raw - F'!$B:$AA,24,FALSE)="","",VLOOKUP($A1431,'Raw - F'!$B:$AA,24,FALSE))</f>
        <v/>
      </c>
      <c r="M1431" s="16" t="str">
        <f>SUBSTITUTE(IFERROR(VLOOKUP($A1431,'Raw - F'!$B:$X,22,FALSE),""),0,"")</f>
        <v xml:space="preserve"> </v>
      </c>
      <c r="N1431" s="16" t="str">
        <f>SUBSTITUTE(IFERROR(VLOOKUP($A1431,'Raw - F'!$B:$X,8,FALSE),""),0,"")</f>
        <v/>
      </c>
      <c r="O1431" s="16" t="str">
        <f>SUBSTITUTE(IFERROR(VLOOKUP($A1431,'Raw - F'!$B:$AA,25,FALSE),""),0,"")</f>
        <v/>
      </c>
      <c r="P1431" s="16" t="str">
        <f>SUBSTITUTE(IFERROR(VLOOKUP($A1431,'Raw - F'!$B:$AA,21,FALSE),""),0,"")</f>
        <v/>
      </c>
    </row>
    <row r="1432" spans="1:16" x14ac:dyDescent="0.35">
      <c r="A1432">
        <v>1423</v>
      </c>
      <c r="B1432" s="9">
        <f>IFERROR(VLOOKUP($A1432,'Raw - F'!$B:$R,2,FALSE),"")</f>
        <v>44376</v>
      </c>
      <c r="C1432" s="4" t="str">
        <f>IFERROR(VLOOKUP($A1432,'Raw - F'!$B:$R,3,FALSE),"")</f>
        <v>BRIGHTON</v>
      </c>
      <c r="D1432" s="4" t="str">
        <f>IFERROR(VLOOKUP($A1432,'Raw - F'!$B:$R,6,FALSE),"")</f>
        <v>Hcap</v>
      </c>
      <c r="E1432" s="4" t="str">
        <f>SUBSTITUTE(IFERROR(VLOOKUP($A1432,'Raw - F'!$B:$O,9,FALSE),""),"0","")</f>
        <v>3yo+</v>
      </c>
      <c r="F1432" s="4" t="str">
        <f>SUBSTITUTE(IFERROR(VLOOKUP($A1432,'Raw - F'!$B:$O,7,FALSE),""),"0","")</f>
        <v>Open</v>
      </c>
      <c r="G1432" s="4">
        <f>IFERROR(IF(VLOOKUP($A1432,'Raw - F'!$B:$O,11,FALSE)&gt;1,VLOOKUP($A1432,'Raw - F'!$B:$O,11,FALSE),IF(VLOOKUP($A1432,'Raw - F'!$B:$M,12,FALSE)&lt;&gt;"",VLOOKUP($A1432,'Raw - F'!$B:$M,12,FALSE),"")),"")</f>
        <v>6</v>
      </c>
      <c r="H1432" s="4" t="str">
        <f>IFERROR(VLOOKUP($A1432,'Raw - F'!$B:$O,13,FALSE),"")</f>
        <v>46-60</v>
      </c>
      <c r="I1432" s="4" t="str">
        <f>IFERROR(VLOOKUP($A1432,'Raw - F'!$B:$O,10,FALSE),"")</f>
        <v>A</v>
      </c>
      <c r="J1432" s="4" t="str">
        <f>IFERROR(VLOOKUP($A1432,'Raw - F'!$B:$P,15,FALSE),"")</f>
        <v>7f</v>
      </c>
      <c r="K1432" s="16" t="str">
        <f>SUBSTITUTE(IFERROR(VLOOKUP($A1432,'Raw - F'!$B:$X,23,FALSE),""),0,"")</f>
        <v xml:space="preserve"> </v>
      </c>
      <c r="L1432" s="22" t="str">
        <f>IF(VLOOKUP($A1432,'Raw - F'!$B:$AA,24,FALSE)="","",VLOOKUP($A1432,'Raw - F'!$B:$AA,24,FALSE))</f>
        <v/>
      </c>
      <c r="M1432" s="16" t="str">
        <f>SUBSTITUTE(IFERROR(VLOOKUP($A1432,'Raw - F'!$B:$X,22,FALSE),""),0,"")</f>
        <v xml:space="preserve"> </v>
      </c>
      <c r="N1432" s="16" t="str">
        <f>SUBSTITUTE(IFERROR(VLOOKUP($A1432,'Raw - F'!$B:$X,8,FALSE),""),0,"")</f>
        <v/>
      </c>
      <c r="O1432" s="16" t="str">
        <f>SUBSTITUTE(IFERROR(VLOOKUP($A1432,'Raw - F'!$B:$AA,25,FALSE),""),0,"")</f>
        <v/>
      </c>
      <c r="P1432" s="16" t="str">
        <f>SUBSTITUTE(IFERROR(VLOOKUP($A1432,'Raw - F'!$B:$AA,21,FALSE),""),0,"")</f>
        <v/>
      </c>
    </row>
    <row r="1433" spans="1:16" x14ac:dyDescent="0.35">
      <c r="A1433">
        <v>1424</v>
      </c>
      <c r="B1433" s="9">
        <f>IFERROR(VLOOKUP($A1433,'Raw - F'!$B:$R,2,FALSE),"")</f>
        <v>44376</v>
      </c>
      <c r="C1433" s="4" t="str">
        <f>IFERROR(VLOOKUP($A1433,'Raw - F'!$B:$R,3,FALSE),"")</f>
        <v>BRIGHTON</v>
      </c>
      <c r="D1433" s="4" t="str">
        <f>IFERROR(VLOOKUP($A1433,'Raw - F'!$B:$R,6,FALSE),"")</f>
        <v>Hcap</v>
      </c>
      <c r="E1433" s="4" t="str">
        <f>SUBSTITUTE(IFERROR(VLOOKUP($A1433,'Raw - F'!$B:$O,9,FALSE),""),"0","")</f>
        <v>3yo+</v>
      </c>
      <c r="F1433" s="4" t="str">
        <f>SUBSTITUTE(IFERROR(VLOOKUP($A1433,'Raw - F'!$B:$O,7,FALSE),""),"0","")</f>
        <v>Open</v>
      </c>
      <c r="G1433" s="4">
        <f>IFERROR(IF(VLOOKUP($A1433,'Raw - F'!$B:$O,11,FALSE)&gt;1,VLOOKUP($A1433,'Raw - F'!$B:$O,11,FALSE),IF(VLOOKUP($A1433,'Raw - F'!$B:$M,12,FALSE)&lt;&gt;"",VLOOKUP($A1433,'Raw - F'!$B:$M,12,FALSE),"")),"")</f>
        <v>6</v>
      </c>
      <c r="H1433" s="4" t="str">
        <f>IFERROR(VLOOKUP($A1433,'Raw - F'!$B:$O,13,FALSE),"")</f>
        <v>46-65</v>
      </c>
      <c r="I1433" s="4" t="str">
        <f>IFERROR(VLOOKUP($A1433,'Raw - F'!$B:$O,10,FALSE),"")</f>
        <v>A</v>
      </c>
      <c r="J1433" s="4" t="str">
        <f>IFERROR(VLOOKUP($A1433,'Raw - F'!$B:$P,15,FALSE),"")</f>
        <v>1m</v>
      </c>
      <c r="K1433" s="16" t="str">
        <f>SUBSTITUTE(IFERROR(VLOOKUP($A1433,'Raw - F'!$B:$X,23,FALSE),""),0,"")</f>
        <v xml:space="preserve"> </v>
      </c>
      <c r="L1433" s="22" t="str">
        <f>IF(VLOOKUP($A1433,'Raw - F'!$B:$AA,24,FALSE)="","",VLOOKUP($A1433,'Raw - F'!$B:$AA,24,FALSE))</f>
        <v/>
      </c>
      <c r="M1433" s="16" t="str">
        <f>SUBSTITUTE(IFERROR(VLOOKUP($A1433,'Raw - F'!$B:$X,22,FALSE),""),0,"")</f>
        <v xml:space="preserve"> </v>
      </c>
      <c r="N1433" s="16" t="str">
        <f>SUBSTITUTE(IFERROR(VLOOKUP($A1433,'Raw - F'!$B:$X,8,FALSE),""),0,"")</f>
        <v/>
      </c>
      <c r="O1433" s="16" t="str">
        <f>SUBSTITUTE(IFERROR(VLOOKUP($A1433,'Raw - F'!$B:$AA,25,FALSE),""),0,"")</f>
        <v/>
      </c>
      <c r="P1433" s="16" t="str">
        <f>SUBSTITUTE(IFERROR(VLOOKUP($A1433,'Raw - F'!$B:$AA,21,FALSE),""),0,"")</f>
        <v/>
      </c>
    </row>
    <row r="1434" spans="1:16" x14ac:dyDescent="0.35">
      <c r="A1434">
        <v>1425</v>
      </c>
      <c r="B1434" s="9">
        <f>IFERROR(VLOOKUP($A1434,'Raw - F'!$B:$R,2,FALSE),"")</f>
        <v>44376</v>
      </c>
      <c r="C1434" s="4" t="str">
        <f>IFERROR(VLOOKUP($A1434,'Raw - F'!$B:$R,3,FALSE),"")</f>
        <v>BRIGHTON</v>
      </c>
      <c r="D1434" s="4" t="str">
        <f>IFERROR(VLOOKUP($A1434,'Raw - F'!$B:$R,6,FALSE),"")</f>
        <v>Hcap</v>
      </c>
      <c r="E1434" s="4" t="str">
        <f>SUBSTITUTE(IFERROR(VLOOKUP($A1434,'Raw - F'!$B:$O,9,FALSE),""),"0","")</f>
        <v>4yo+</v>
      </c>
      <c r="F1434" s="4" t="str">
        <f>SUBSTITUTE(IFERROR(VLOOKUP($A1434,'Raw - F'!$B:$O,7,FALSE),""),"0","")</f>
        <v>Open</v>
      </c>
      <c r="G1434" s="4">
        <f>IFERROR(IF(VLOOKUP($A1434,'Raw - F'!$B:$O,11,FALSE)&gt;1,VLOOKUP($A1434,'Raw - F'!$B:$O,11,FALSE),IF(VLOOKUP($A1434,'Raw - F'!$B:$M,12,FALSE)&lt;&gt;"",VLOOKUP($A1434,'Raw - F'!$B:$M,12,FALSE),"")),"")</f>
        <v>6</v>
      </c>
      <c r="H1434" s="4" t="str">
        <f>IFERROR(VLOOKUP($A1434,'Raw - F'!$B:$O,13,FALSE),"")</f>
        <v>46-55</v>
      </c>
      <c r="I1434" s="4" t="str">
        <f>IFERROR(VLOOKUP($A1434,'Raw - F'!$B:$O,10,FALSE),"")</f>
        <v>A</v>
      </c>
      <c r="J1434" s="4" t="str">
        <f>IFERROR(VLOOKUP($A1434,'Raw - F'!$B:$P,15,FALSE),"")</f>
        <v>1m 2f</v>
      </c>
      <c r="K1434" s="16" t="str">
        <f>SUBSTITUTE(IFERROR(VLOOKUP($A1434,'Raw - F'!$B:$X,23,FALSE),""),0,"")</f>
        <v xml:space="preserve"> </v>
      </c>
      <c r="L1434" s="22" t="str">
        <f>IF(VLOOKUP($A1434,'Raw - F'!$B:$AA,24,FALSE)="","",VLOOKUP($A1434,'Raw - F'!$B:$AA,24,FALSE))</f>
        <v/>
      </c>
      <c r="M1434" s="16" t="str">
        <f>SUBSTITUTE(IFERROR(VLOOKUP($A1434,'Raw - F'!$B:$X,22,FALSE),""),0,"")</f>
        <v xml:space="preserve"> </v>
      </c>
      <c r="N1434" s="16" t="str">
        <f>SUBSTITUTE(IFERROR(VLOOKUP($A1434,'Raw - F'!$B:$X,8,FALSE),""),0,"")</f>
        <v/>
      </c>
      <c r="O1434" s="16" t="str">
        <f>SUBSTITUTE(IFERROR(VLOOKUP($A1434,'Raw - F'!$B:$AA,25,FALSE),""),0,"")</f>
        <v/>
      </c>
      <c r="P1434" s="16" t="str">
        <f>SUBSTITUTE(IFERROR(VLOOKUP($A1434,'Raw - F'!$B:$AA,21,FALSE),""),0,"")</f>
        <v/>
      </c>
    </row>
    <row r="1435" spans="1:16" x14ac:dyDescent="0.35">
      <c r="A1435">
        <v>1426</v>
      </c>
      <c r="B1435" s="9">
        <f>IFERROR(VLOOKUP($A1435,'Raw - F'!$B:$R,2,FALSE),"")</f>
        <v>44376</v>
      </c>
      <c r="C1435" s="4" t="str">
        <f>IFERROR(VLOOKUP($A1435,'Raw - F'!$B:$R,3,FALSE),"")</f>
        <v>CHEPSTOW</v>
      </c>
      <c r="D1435" s="4" t="str">
        <f>IFERROR(VLOOKUP($A1435,'Raw - F'!$B:$R,6,FALSE),"")</f>
        <v>WFA</v>
      </c>
      <c r="E1435" s="4" t="str">
        <f>SUBSTITUTE(IFERROR(VLOOKUP($A1435,'Raw - F'!$B:$O,9,FALSE),""),"0","")</f>
        <v>2yo</v>
      </c>
      <c r="F1435" s="4" t="str">
        <f>SUBSTITUTE(IFERROR(VLOOKUP($A1435,'Raw - F'!$B:$O,7,FALSE),""),"0","")</f>
        <v>Mdn</v>
      </c>
      <c r="G1435" s="4">
        <f>IFERROR(IF(VLOOKUP($A1435,'Raw - F'!$B:$O,11,FALSE)&gt;1,VLOOKUP($A1435,'Raw - F'!$B:$O,11,FALSE),IF(VLOOKUP($A1435,'Raw - F'!$B:$M,12,FALSE)&lt;&gt;"",VLOOKUP($A1435,'Raw - F'!$B:$M,12,FALSE),"")),"")</f>
        <v>5</v>
      </c>
      <c r="H1435" s="4" t="str">
        <f>IFERROR(VLOOKUP($A1435,'Raw - F'!$B:$O,13,FALSE),"")</f>
        <v>Open</v>
      </c>
      <c r="I1435" s="4" t="str">
        <f>IFERROR(VLOOKUP($A1435,'Raw - F'!$B:$O,10,FALSE),"")</f>
        <v>A</v>
      </c>
      <c r="J1435" s="4" t="str">
        <f>IFERROR(VLOOKUP($A1435,'Raw - F'!$B:$P,15,FALSE),"")</f>
        <v>6f</v>
      </c>
      <c r="K1435" s="16" t="str">
        <f>SUBSTITUTE(IFERROR(VLOOKUP($A1435,'Raw - F'!$B:$X,23,FALSE),""),0,"")</f>
        <v>Rest.</v>
      </c>
      <c r="L1435" s="22" t="str">
        <f>IF(VLOOKUP($A1435,'Raw - F'!$B:$AA,24,FALSE)="","",VLOOKUP($A1435,'Raw - F'!$B:$AA,24,FALSE))</f>
        <v>C</v>
      </c>
      <c r="M1435" s="16" t="str">
        <f>SUBSTITUTE(IFERROR(VLOOKUP($A1435,'Raw - F'!$B:$X,22,FALSE),""),0,"")</f>
        <v xml:space="preserve"> </v>
      </c>
      <c r="N1435" s="16" t="str">
        <f>SUBSTITUTE(IFERROR(VLOOKUP($A1435,'Raw - F'!$B:$X,8,FALSE),""),0,"")</f>
        <v/>
      </c>
      <c r="O1435" s="16" t="str">
        <f>SUBSTITUTE(IFERROR(VLOOKUP($A1435,'Raw - F'!$B:$AA,25,FALSE),""),0,"")</f>
        <v>EBF</v>
      </c>
      <c r="P1435" s="16" t="str">
        <f>SUBSTITUTE(IFERROR(VLOOKUP($A1435,'Raw - F'!$B:$AA,21,FALSE),""),0,"")</f>
        <v/>
      </c>
    </row>
    <row r="1436" spans="1:16" x14ac:dyDescent="0.35">
      <c r="A1436">
        <v>1427</v>
      </c>
      <c r="B1436" s="9">
        <f>IFERROR(VLOOKUP($A1436,'Raw - F'!$B:$R,2,FALSE),"")</f>
        <v>44376</v>
      </c>
      <c r="C1436" s="4" t="str">
        <f>IFERROR(VLOOKUP($A1436,'Raw - F'!$B:$R,3,FALSE),"")</f>
        <v>CHEPSTOW</v>
      </c>
      <c r="D1436" s="4" t="str">
        <f>IFERROR(VLOOKUP($A1436,'Raw - F'!$B:$R,6,FALSE),"")</f>
        <v>Hcap</v>
      </c>
      <c r="E1436" s="4" t="str">
        <f>SUBSTITUTE(IFERROR(VLOOKUP($A1436,'Raw - F'!$B:$O,9,FALSE),""),"0","")</f>
        <v>3yo+</v>
      </c>
      <c r="F1436" s="4" t="str">
        <f>SUBSTITUTE(IFERROR(VLOOKUP($A1436,'Raw - F'!$B:$O,7,FALSE),""),"0","")</f>
        <v>Open</v>
      </c>
      <c r="G1436" s="4">
        <f>IFERROR(IF(VLOOKUP($A1436,'Raw - F'!$B:$O,11,FALSE)&gt;1,VLOOKUP($A1436,'Raw - F'!$B:$O,11,FALSE),IF(VLOOKUP($A1436,'Raw - F'!$B:$M,12,FALSE)&lt;&gt;"",VLOOKUP($A1436,'Raw - F'!$B:$M,12,FALSE),"")),"")</f>
        <v>5</v>
      </c>
      <c r="H1436" s="4" t="str">
        <f>IFERROR(VLOOKUP($A1436,'Raw - F'!$B:$O,13,FALSE),"")</f>
        <v>51-70</v>
      </c>
      <c r="I1436" s="4" t="str">
        <f>IFERROR(VLOOKUP($A1436,'Raw - F'!$B:$O,10,FALSE),"")</f>
        <v>A</v>
      </c>
      <c r="J1436" s="4" t="str">
        <f>IFERROR(VLOOKUP($A1436,'Raw - F'!$B:$P,15,FALSE),"")</f>
        <v>7f</v>
      </c>
      <c r="K1436" s="16" t="str">
        <f>SUBSTITUTE(IFERROR(VLOOKUP($A1436,'Raw - F'!$B:$X,23,FALSE),""),0,"")</f>
        <v xml:space="preserve"> </v>
      </c>
      <c r="L1436" s="22" t="str">
        <f>IF(VLOOKUP($A1436,'Raw - F'!$B:$AA,24,FALSE)="","",VLOOKUP($A1436,'Raw - F'!$B:$AA,24,FALSE))</f>
        <v/>
      </c>
      <c r="M1436" s="16" t="str">
        <f>SUBSTITUTE(IFERROR(VLOOKUP($A1436,'Raw - F'!$B:$X,22,FALSE),""),0,"")</f>
        <v xml:space="preserve"> </v>
      </c>
      <c r="N1436" s="16" t="str">
        <f>SUBSTITUTE(IFERROR(VLOOKUP($A1436,'Raw - F'!$B:$X,8,FALSE),""),0,"")</f>
        <v/>
      </c>
      <c r="O1436" s="16" t="str">
        <f>SUBSTITUTE(IFERROR(VLOOKUP($A1436,'Raw - F'!$B:$AA,25,FALSE),""),0,"")</f>
        <v/>
      </c>
      <c r="P1436" s="16" t="str">
        <f>SUBSTITUTE(IFERROR(VLOOKUP($A1436,'Raw - F'!$B:$AA,21,FALSE),""),0,"")</f>
        <v/>
      </c>
    </row>
    <row r="1437" spans="1:16" x14ac:dyDescent="0.35">
      <c r="A1437">
        <v>1428</v>
      </c>
      <c r="B1437" s="9">
        <f>IFERROR(VLOOKUP($A1437,'Raw - F'!$B:$R,2,FALSE),"")</f>
        <v>44376</v>
      </c>
      <c r="C1437" s="4" t="str">
        <f>IFERROR(VLOOKUP($A1437,'Raw - F'!$B:$R,3,FALSE),"")</f>
        <v>CHEPSTOW</v>
      </c>
      <c r="D1437" s="4" t="str">
        <f>IFERROR(VLOOKUP($A1437,'Raw - F'!$B:$R,6,FALSE),"")</f>
        <v>Hcap</v>
      </c>
      <c r="E1437" s="4" t="str">
        <f>SUBSTITUTE(IFERROR(VLOOKUP($A1437,'Raw - F'!$B:$O,9,FALSE),""),"0","")</f>
        <v>4yo+</v>
      </c>
      <c r="F1437" s="4" t="str">
        <f>SUBSTITUTE(IFERROR(VLOOKUP($A1437,'Raw - F'!$B:$O,7,FALSE),""),"0","")</f>
        <v>Open</v>
      </c>
      <c r="G1437" s="4">
        <f>IFERROR(IF(VLOOKUP($A1437,'Raw - F'!$B:$O,11,FALSE)&gt;1,VLOOKUP($A1437,'Raw - F'!$B:$O,11,FALSE),IF(VLOOKUP($A1437,'Raw - F'!$B:$M,12,FALSE)&lt;&gt;"",VLOOKUP($A1437,'Raw - F'!$B:$M,12,FALSE),"")),"")</f>
        <v>6</v>
      </c>
      <c r="H1437" s="4" t="str">
        <f>IFERROR(VLOOKUP($A1437,'Raw - F'!$B:$O,13,FALSE),"")</f>
        <v>46-65</v>
      </c>
      <c r="I1437" s="4" t="str">
        <f>IFERROR(VLOOKUP($A1437,'Raw - F'!$B:$O,10,FALSE),"")</f>
        <v>A</v>
      </c>
      <c r="J1437" s="4" t="str">
        <f>IFERROR(VLOOKUP($A1437,'Raw - F'!$B:$P,15,FALSE),"")</f>
        <v>1m 4f</v>
      </c>
      <c r="K1437" s="16" t="str">
        <f>SUBSTITUTE(IFERROR(VLOOKUP($A1437,'Raw - F'!$B:$X,23,FALSE),""),0,"")</f>
        <v xml:space="preserve"> </v>
      </c>
      <c r="L1437" s="22" t="str">
        <f>IF(VLOOKUP($A1437,'Raw - F'!$B:$AA,24,FALSE)="","",VLOOKUP($A1437,'Raw - F'!$B:$AA,24,FALSE))</f>
        <v/>
      </c>
      <c r="M1437" s="16" t="str">
        <f>SUBSTITUTE(IFERROR(VLOOKUP($A1437,'Raw - F'!$B:$X,22,FALSE),""),0,"")</f>
        <v xml:space="preserve"> </v>
      </c>
      <c r="N1437" s="16" t="str">
        <f>SUBSTITUTE(IFERROR(VLOOKUP($A1437,'Raw - F'!$B:$X,8,FALSE),""),0,"")</f>
        <v/>
      </c>
      <c r="O1437" s="16" t="str">
        <f>SUBSTITUTE(IFERROR(VLOOKUP($A1437,'Raw - F'!$B:$AA,25,FALSE),""),0,"")</f>
        <v/>
      </c>
      <c r="P1437" s="16" t="str">
        <f>SUBSTITUTE(IFERROR(VLOOKUP($A1437,'Raw - F'!$B:$AA,21,FALSE),""),0,"")</f>
        <v/>
      </c>
    </row>
    <row r="1438" spans="1:16" x14ac:dyDescent="0.35">
      <c r="A1438">
        <v>1429</v>
      </c>
      <c r="B1438" s="9">
        <f>IFERROR(VLOOKUP($A1438,'Raw - F'!$B:$R,2,FALSE),"")</f>
        <v>44376</v>
      </c>
      <c r="C1438" s="4" t="str">
        <f>IFERROR(VLOOKUP($A1438,'Raw - F'!$B:$R,3,FALSE),"")</f>
        <v>CHEPSTOW</v>
      </c>
      <c r="D1438" s="4" t="str">
        <f>IFERROR(VLOOKUP($A1438,'Raw - F'!$B:$R,6,FALSE),"")</f>
        <v>Hcap</v>
      </c>
      <c r="E1438" s="4" t="str">
        <f>SUBSTITUTE(IFERROR(VLOOKUP($A1438,'Raw - F'!$B:$O,9,FALSE),""),"0","")</f>
        <v>4yo+</v>
      </c>
      <c r="F1438" s="4" t="str">
        <f>SUBSTITUTE(IFERROR(VLOOKUP($A1438,'Raw - F'!$B:$O,7,FALSE),""),"0","")</f>
        <v>Open</v>
      </c>
      <c r="G1438" s="4">
        <f>IFERROR(IF(VLOOKUP($A1438,'Raw - F'!$B:$O,11,FALSE)&gt;1,VLOOKUP($A1438,'Raw - F'!$B:$O,11,FALSE),IF(VLOOKUP($A1438,'Raw - F'!$B:$M,12,FALSE)&lt;&gt;"",VLOOKUP($A1438,'Raw - F'!$B:$M,12,FALSE),"")),"")</f>
        <v>5</v>
      </c>
      <c r="H1438" s="4" t="str">
        <f>IFERROR(VLOOKUP($A1438,'Raw - F'!$B:$O,13,FALSE),"")</f>
        <v>51-70</v>
      </c>
      <c r="I1438" s="4" t="str">
        <f>IFERROR(VLOOKUP($A1438,'Raw - F'!$B:$O,10,FALSE),"")</f>
        <v>A</v>
      </c>
      <c r="J1438" s="4" t="str">
        <f>IFERROR(VLOOKUP($A1438,'Raw - F'!$B:$P,15,FALSE),"")</f>
        <v>2m+</v>
      </c>
      <c r="K1438" s="16" t="str">
        <f>SUBSTITUTE(IFERROR(VLOOKUP($A1438,'Raw - F'!$B:$X,23,FALSE),""),0,"")</f>
        <v xml:space="preserve"> </v>
      </c>
      <c r="L1438" s="22" t="str">
        <f>IF(VLOOKUP($A1438,'Raw - F'!$B:$AA,24,FALSE)="","",VLOOKUP($A1438,'Raw - F'!$B:$AA,24,FALSE))</f>
        <v/>
      </c>
      <c r="M1438" s="16" t="str">
        <f>SUBSTITUTE(IFERROR(VLOOKUP($A1438,'Raw - F'!$B:$X,22,FALSE),""),0,"")</f>
        <v xml:space="preserve"> </v>
      </c>
      <c r="N1438" s="16" t="str">
        <f>SUBSTITUTE(IFERROR(VLOOKUP($A1438,'Raw - F'!$B:$X,8,FALSE),""),0,"")</f>
        <v/>
      </c>
      <c r="O1438" s="16" t="str">
        <f>SUBSTITUTE(IFERROR(VLOOKUP($A1438,'Raw - F'!$B:$AA,25,FALSE),""),0,"")</f>
        <v/>
      </c>
      <c r="P1438" s="16" t="str">
        <f>SUBSTITUTE(IFERROR(VLOOKUP($A1438,'Raw - F'!$B:$AA,21,FALSE),""),0,"")</f>
        <v/>
      </c>
    </row>
    <row r="1439" spans="1:16" x14ac:dyDescent="0.35">
      <c r="A1439">
        <v>1430</v>
      </c>
      <c r="B1439" s="9">
        <f>IFERROR(VLOOKUP($A1439,'Raw - F'!$B:$R,2,FALSE),"")</f>
        <v>44376</v>
      </c>
      <c r="C1439" s="4" t="str">
        <f>IFERROR(VLOOKUP($A1439,'Raw - F'!$B:$R,3,FALSE),"")</f>
        <v>CHEPSTOW</v>
      </c>
      <c r="D1439" s="4" t="str">
        <f>IFERROR(VLOOKUP($A1439,'Raw - F'!$B:$R,6,FALSE),"")</f>
        <v>Hcap</v>
      </c>
      <c r="E1439" s="4" t="str">
        <f>SUBSTITUTE(IFERROR(VLOOKUP($A1439,'Raw - F'!$B:$O,9,FALSE),""),"0","")</f>
        <v>3yo</v>
      </c>
      <c r="F1439" s="4" t="str">
        <f>SUBSTITUTE(IFERROR(VLOOKUP($A1439,'Raw - F'!$B:$O,7,FALSE),""),"0","")</f>
        <v>Open</v>
      </c>
      <c r="G1439" s="4">
        <f>IFERROR(IF(VLOOKUP($A1439,'Raw - F'!$B:$O,11,FALSE)&gt;1,VLOOKUP($A1439,'Raw - F'!$B:$O,11,FALSE),IF(VLOOKUP($A1439,'Raw - F'!$B:$M,12,FALSE)&lt;&gt;"",VLOOKUP($A1439,'Raw - F'!$B:$M,12,FALSE),"")),"")</f>
        <v>6</v>
      </c>
      <c r="H1439" s="4" t="str">
        <f>IFERROR(VLOOKUP($A1439,'Raw - F'!$B:$O,13,FALSE),"")</f>
        <v>46-60</v>
      </c>
      <c r="I1439" s="4" t="str">
        <f>IFERROR(VLOOKUP($A1439,'Raw - F'!$B:$O,10,FALSE),"")</f>
        <v>A</v>
      </c>
      <c r="J1439" s="4" t="str">
        <f>IFERROR(VLOOKUP($A1439,'Raw - F'!$B:$P,15,FALSE),"")</f>
        <v>1m 4f</v>
      </c>
      <c r="K1439" s="16" t="str">
        <f>SUBSTITUTE(IFERROR(VLOOKUP($A1439,'Raw - F'!$B:$X,23,FALSE),""),0,"")</f>
        <v xml:space="preserve"> </v>
      </c>
      <c r="L1439" s="22" t="str">
        <f>IF(VLOOKUP($A1439,'Raw - F'!$B:$AA,24,FALSE)="","",VLOOKUP($A1439,'Raw - F'!$B:$AA,24,FALSE))</f>
        <v/>
      </c>
      <c r="M1439" s="16" t="str">
        <f>SUBSTITUTE(IFERROR(VLOOKUP($A1439,'Raw - F'!$B:$X,22,FALSE),""),0,"")</f>
        <v xml:space="preserve"> </v>
      </c>
      <c r="N1439" s="16" t="str">
        <f>SUBSTITUTE(IFERROR(VLOOKUP($A1439,'Raw - F'!$B:$X,8,FALSE),""),0,"")</f>
        <v/>
      </c>
      <c r="O1439" s="16" t="str">
        <f>SUBSTITUTE(IFERROR(VLOOKUP($A1439,'Raw - F'!$B:$AA,25,FALSE),""),0,"")</f>
        <v/>
      </c>
      <c r="P1439" s="16" t="str">
        <f>SUBSTITUTE(IFERROR(VLOOKUP($A1439,'Raw - F'!$B:$AA,21,FALSE),""),0,"")</f>
        <v/>
      </c>
    </row>
    <row r="1440" spans="1:16" x14ac:dyDescent="0.35">
      <c r="A1440">
        <v>1431</v>
      </c>
      <c r="B1440" s="9">
        <f>IFERROR(VLOOKUP($A1440,'Raw - F'!$B:$R,2,FALSE),"")</f>
        <v>44376</v>
      </c>
      <c r="C1440" s="4" t="str">
        <f>IFERROR(VLOOKUP($A1440,'Raw - F'!$B:$R,3,FALSE),"")</f>
        <v>CHEPSTOW</v>
      </c>
      <c r="D1440" s="4" t="str">
        <f>IFERROR(VLOOKUP($A1440,'Raw - F'!$B:$R,6,FALSE),"")</f>
        <v>Hcap</v>
      </c>
      <c r="E1440" s="4" t="str">
        <f>SUBSTITUTE(IFERROR(VLOOKUP($A1440,'Raw - F'!$B:$O,9,FALSE),""),"0","")</f>
        <v>3yo+</v>
      </c>
      <c r="F1440" s="4" t="str">
        <f>SUBSTITUTE(IFERROR(VLOOKUP($A1440,'Raw - F'!$B:$O,7,FALSE),""),"0","")</f>
        <v>Open</v>
      </c>
      <c r="G1440" s="4">
        <f>IFERROR(IF(VLOOKUP($A1440,'Raw - F'!$B:$O,11,FALSE)&gt;1,VLOOKUP($A1440,'Raw - F'!$B:$O,11,FALSE),IF(VLOOKUP($A1440,'Raw - F'!$B:$M,12,FALSE)&lt;&gt;"",VLOOKUP($A1440,'Raw - F'!$B:$M,12,FALSE),"")),"")</f>
        <v>6</v>
      </c>
      <c r="H1440" s="4" t="str">
        <f>IFERROR(VLOOKUP($A1440,'Raw - F'!$B:$O,13,FALSE),"")</f>
        <v>46-55</v>
      </c>
      <c r="I1440" s="4" t="str">
        <f>IFERROR(VLOOKUP($A1440,'Raw - F'!$B:$O,10,FALSE),"")</f>
        <v>A</v>
      </c>
      <c r="J1440" s="4" t="str">
        <f>IFERROR(VLOOKUP($A1440,'Raw - F'!$B:$P,15,FALSE),"")</f>
        <v>6f</v>
      </c>
      <c r="K1440" s="16" t="str">
        <f>SUBSTITUTE(IFERROR(VLOOKUP($A1440,'Raw - F'!$B:$X,23,FALSE),""),0,"")</f>
        <v xml:space="preserve"> </v>
      </c>
      <c r="L1440" s="22" t="str">
        <f>IF(VLOOKUP($A1440,'Raw - F'!$B:$AA,24,FALSE)="","",VLOOKUP($A1440,'Raw - F'!$B:$AA,24,FALSE))</f>
        <v/>
      </c>
      <c r="M1440" s="16" t="str">
        <f>SUBSTITUTE(IFERROR(VLOOKUP($A1440,'Raw - F'!$B:$X,22,FALSE),""),0,"")</f>
        <v xml:space="preserve"> </v>
      </c>
      <c r="N1440" s="16" t="str">
        <f>SUBSTITUTE(IFERROR(VLOOKUP($A1440,'Raw - F'!$B:$X,8,FALSE),""),0,"")</f>
        <v/>
      </c>
      <c r="O1440" s="16" t="str">
        <f>SUBSTITUTE(IFERROR(VLOOKUP($A1440,'Raw - F'!$B:$AA,25,FALSE),""),0,"")</f>
        <v/>
      </c>
      <c r="P1440" s="16" t="str">
        <f>SUBSTITUTE(IFERROR(VLOOKUP($A1440,'Raw - F'!$B:$AA,21,FALSE),""),0,"")</f>
        <v/>
      </c>
    </row>
    <row r="1441" spans="1:16" x14ac:dyDescent="0.35">
      <c r="A1441">
        <v>1432</v>
      </c>
      <c r="B1441" s="9">
        <f>IFERROR(VLOOKUP($A1441,'Raw - F'!$B:$R,2,FALSE),"")</f>
        <v>44376</v>
      </c>
      <c r="C1441" s="4" t="str">
        <f>IFERROR(VLOOKUP($A1441,'Raw - F'!$B:$R,3,FALSE),"")</f>
        <v>CHEPSTOW</v>
      </c>
      <c r="D1441" s="4" t="str">
        <f>IFERROR(VLOOKUP($A1441,'Raw - F'!$B:$R,6,FALSE),"")</f>
        <v>WFA</v>
      </c>
      <c r="E1441" s="4" t="str">
        <f>SUBSTITUTE(IFERROR(VLOOKUP($A1441,'Raw - F'!$B:$O,9,FALSE),""),"0","")</f>
        <v>2yo</v>
      </c>
      <c r="F1441" s="4" t="str">
        <f>SUBSTITUTE(IFERROR(VLOOKUP($A1441,'Raw - F'!$B:$O,7,FALSE),""),"0","")</f>
        <v>Mdn</v>
      </c>
      <c r="G1441" s="4">
        <f>IFERROR(IF(VLOOKUP($A1441,'Raw - F'!$B:$O,11,FALSE)&gt;1,VLOOKUP($A1441,'Raw - F'!$B:$O,11,FALSE),IF(VLOOKUP($A1441,'Raw - F'!$B:$M,12,FALSE)&lt;&gt;"",VLOOKUP($A1441,'Raw - F'!$B:$M,12,FALSE),"")),"")</f>
        <v>5</v>
      </c>
      <c r="H1441" s="4" t="str">
        <f>IFERROR(VLOOKUP($A1441,'Raw - F'!$B:$O,13,FALSE),"")</f>
        <v>Open</v>
      </c>
      <c r="I1441" s="4" t="str">
        <f>IFERROR(VLOOKUP($A1441,'Raw - F'!$B:$O,10,FALSE),"")</f>
        <v>A</v>
      </c>
      <c r="J1441" s="4" t="str">
        <f>IFERROR(VLOOKUP($A1441,'Raw - F'!$B:$P,15,FALSE),"")</f>
        <v>7f</v>
      </c>
      <c r="K1441" s="16" t="str">
        <f>SUBSTITUTE(IFERROR(VLOOKUP($A1441,'Raw - F'!$B:$X,23,FALSE),""),0,"")</f>
        <v>Rest.</v>
      </c>
      <c r="L1441" s="22" t="str">
        <f>IF(VLOOKUP($A1441,'Raw - F'!$B:$AA,24,FALSE)="","",VLOOKUP($A1441,'Raw - F'!$B:$AA,24,FALSE))</f>
        <v>C</v>
      </c>
      <c r="M1441" s="16" t="str">
        <f>SUBSTITUTE(IFERROR(VLOOKUP($A1441,'Raw - F'!$B:$X,22,FALSE),""),0,"")</f>
        <v xml:space="preserve"> </v>
      </c>
      <c r="N1441" s="16" t="str">
        <f>SUBSTITUTE(IFERROR(VLOOKUP($A1441,'Raw - F'!$B:$X,8,FALSE),""),0,"")</f>
        <v/>
      </c>
      <c r="O1441" s="16" t="str">
        <f>SUBSTITUTE(IFERROR(VLOOKUP($A1441,'Raw - F'!$B:$AA,25,FALSE),""),0,"")</f>
        <v/>
      </c>
      <c r="P1441" s="16" t="str">
        <f>SUBSTITUTE(IFERROR(VLOOKUP($A1441,'Raw - F'!$B:$AA,21,FALSE),""),0,"")</f>
        <v/>
      </c>
    </row>
    <row r="1442" spans="1:16" x14ac:dyDescent="0.35">
      <c r="A1442">
        <v>1433</v>
      </c>
      <c r="B1442" s="9">
        <f>IFERROR(VLOOKUP($A1442,'Raw - F'!$B:$R,2,FALSE),"")</f>
        <v>44376</v>
      </c>
      <c r="C1442" s="4" t="str">
        <f>IFERROR(VLOOKUP($A1442,'Raw - F'!$B:$R,3,FALSE),"")</f>
        <v>HAMILTON PARK</v>
      </c>
      <c r="D1442" s="4" t="str">
        <f>IFERROR(VLOOKUP($A1442,'Raw - F'!$B:$R,6,FALSE),"")</f>
        <v>Hcap</v>
      </c>
      <c r="E1442" s="4" t="str">
        <f>SUBSTITUTE(IFERROR(VLOOKUP($A1442,'Raw - F'!$B:$O,9,FALSE),""),"0","")</f>
        <v>3yo+</v>
      </c>
      <c r="F1442" s="4" t="str">
        <f>SUBSTITUTE(IFERROR(VLOOKUP($A1442,'Raw - F'!$B:$O,7,FALSE),""),"0","")</f>
        <v>Open</v>
      </c>
      <c r="G1442" s="4">
        <f>IFERROR(IF(VLOOKUP($A1442,'Raw - F'!$B:$O,11,FALSE)&gt;1,VLOOKUP($A1442,'Raw - F'!$B:$O,11,FALSE),IF(VLOOKUP($A1442,'Raw - F'!$B:$M,12,FALSE)&lt;&gt;"",VLOOKUP($A1442,'Raw - F'!$B:$M,12,FALSE),"")),"")</f>
        <v>2</v>
      </c>
      <c r="H1442" s="4" t="str">
        <f>IFERROR(VLOOKUP($A1442,'Raw - F'!$B:$O,13,FALSE),"")</f>
        <v>81-100</v>
      </c>
      <c r="I1442" s="4" t="str">
        <f>IFERROR(VLOOKUP($A1442,'Raw - F'!$B:$O,10,FALSE),"")</f>
        <v>A</v>
      </c>
      <c r="J1442" s="4" t="str">
        <f>IFERROR(VLOOKUP($A1442,'Raw - F'!$B:$P,15,FALSE),"")</f>
        <v>1m</v>
      </c>
      <c r="K1442" s="16" t="str">
        <f>SUBSTITUTE(IFERROR(VLOOKUP($A1442,'Raw - F'!$B:$X,23,FALSE),""),0,"")</f>
        <v xml:space="preserve"> </v>
      </c>
      <c r="L1442" s="22" t="str">
        <f>IF(VLOOKUP($A1442,'Raw - F'!$B:$AA,24,FALSE)="","",VLOOKUP($A1442,'Raw - F'!$B:$AA,24,FALSE))</f>
        <v/>
      </c>
      <c r="M1442" s="16" t="str">
        <f>SUBSTITUTE(IFERROR(VLOOKUP($A1442,'Raw - F'!$B:$X,22,FALSE),""),0,"")</f>
        <v xml:space="preserve"> </v>
      </c>
      <c r="N1442" s="16" t="str">
        <f>SUBSTITUTE(IFERROR(VLOOKUP($A1442,'Raw - F'!$B:$X,8,FALSE),""),0,"")</f>
        <v/>
      </c>
      <c r="O1442" s="16" t="str">
        <f>SUBSTITUTE(IFERROR(VLOOKUP($A1442,'Raw - F'!$B:$AA,25,FALSE),""),0,"")</f>
        <v/>
      </c>
      <c r="P1442" s="16" t="str">
        <f>SUBSTITUTE(IFERROR(VLOOKUP($A1442,'Raw - F'!$B:$AA,21,FALSE),""),0,"")</f>
        <v/>
      </c>
    </row>
    <row r="1443" spans="1:16" x14ac:dyDescent="0.35">
      <c r="A1443">
        <v>1434</v>
      </c>
      <c r="B1443" s="9">
        <f>IFERROR(VLOOKUP($A1443,'Raw - F'!$B:$R,2,FALSE),"")</f>
        <v>44376</v>
      </c>
      <c r="C1443" s="4" t="str">
        <f>IFERROR(VLOOKUP($A1443,'Raw - F'!$B:$R,3,FALSE),"")</f>
        <v>HAMILTON PARK</v>
      </c>
      <c r="D1443" s="4" t="str">
        <f>IFERROR(VLOOKUP($A1443,'Raw - F'!$B:$R,6,FALSE),"")</f>
        <v>Hcap</v>
      </c>
      <c r="E1443" s="4" t="str">
        <f>SUBSTITUTE(IFERROR(VLOOKUP($A1443,'Raw - F'!$B:$O,9,FALSE),""),"0","")</f>
        <v>3yo+</v>
      </c>
      <c r="F1443" s="4" t="str">
        <f>SUBSTITUTE(IFERROR(VLOOKUP($A1443,'Raw - F'!$B:$O,7,FALSE),""),"0","")</f>
        <v>Open</v>
      </c>
      <c r="G1443" s="4">
        <f>IFERROR(IF(VLOOKUP($A1443,'Raw - F'!$B:$O,11,FALSE)&gt;1,VLOOKUP($A1443,'Raw - F'!$B:$O,11,FALSE),IF(VLOOKUP($A1443,'Raw - F'!$B:$M,12,FALSE)&lt;&gt;"",VLOOKUP($A1443,'Raw - F'!$B:$M,12,FALSE),"")),"")</f>
        <v>4</v>
      </c>
      <c r="H1443" s="4" t="str">
        <f>IFERROR(VLOOKUP($A1443,'Raw - F'!$B:$O,13,FALSE),"")</f>
        <v>61-80</v>
      </c>
      <c r="I1443" s="4" t="str">
        <f>IFERROR(VLOOKUP($A1443,'Raw - F'!$B:$O,10,FALSE),"")</f>
        <v>A</v>
      </c>
      <c r="J1443" s="4" t="str">
        <f>IFERROR(VLOOKUP($A1443,'Raw - F'!$B:$P,15,FALSE),"")</f>
        <v>6f</v>
      </c>
      <c r="K1443" s="16" t="str">
        <f>SUBSTITUTE(IFERROR(VLOOKUP($A1443,'Raw - F'!$B:$X,23,FALSE),""),0,"")</f>
        <v xml:space="preserve"> </v>
      </c>
      <c r="L1443" s="22" t="str">
        <f>IF(VLOOKUP($A1443,'Raw - F'!$B:$AA,24,FALSE)="","",VLOOKUP($A1443,'Raw - F'!$B:$AA,24,FALSE))</f>
        <v/>
      </c>
      <c r="M1443" s="16" t="str">
        <f>SUBSTITUTE(IFERROR(VLOOKUP($A1443,'Raw - F'!$B:$X,22,FALSE),""),0,"")</f>
        <v xml:space="preserve"> </v>
      </c>
      <c r="N1443" s="16" t="str">
        <f>SUBSTITUTE(IFERROR(VLOOKUP($A1443,'Raw - F'!$B:$X,8,FALSE),""),0,"")</f>
        <v/>
      </c>
      <c r="O1443" s="16" t="str">
        <f>SUBSTITUTE(IFERROR(VLOOKUP($A1443,'Raw - F'!$B:$AA,25,FALSE),""),0,"")</f>
        <v/>
      </c>
      <c r="P1443" s="16" t="str">
        <f>SUBSTITUTE(IFERROR(VLOOKUP($A1443,'Raw - F'!$B:$AA,21,FALSE),""),0,"")</f>
        <v/>
      </c>
    </row>
    <row r="1444" spans="1:16" x14ac:dyDescent="0.35">
      <c r="A1444">
        <v>1435</v>
      </c>
      <c r="B1444" s="9">
        <f>IFERROR(VLOOKUP($A1444,'Raw - F'!$B:$R,2,FALSE),"")</f>
        <v>44376</v>
      </c>
      <c r="C1444" s="4" t="str">
        <f>IFERROR(VLOOKUP($A1444,'Raw - F'!$B:$R,3,FALSE),"")</f>
        <v>HAMILTON PARK</v>
      </c>
      <c r="D1444" s="4" t="str">
        <f>IFERROR(VLOOKUP($A1444,'Raw - F'!$B:$R,6,FALSE),"")</f>
        <v>WFA</v>
      </c>
      <c r="E1444" s="4" t="str">
        <f>SUBSTITUTE(IFERROR(VLOOKUP($A1444,'Raw - F'!$B:$O,9,FALSE),""),"0","")</f>
        <v>2yo</v>
      </c>
      <c r="F1444" s="4" t="str">
        <f>SUBSTITUTE(IFERROR(VLOOKUP($A1444,'Raw - F'!$B:$O,7,FALSE),""),"0","")</f>
        <v>Mdn</v>
      </c>
      <c r="G1444" s="4">
        <f>IFERROR(IF(VLOOKUP($A1444,'Raw - F'!$B:$O,11,FALSE)&gt;1,VLOOKUP($A1444,'Raw - F'!$B:$O,11,FALSE),IF(VLOOKUP($A1444,'Raw - F'!$B:$M,12,FALSE)&lt;&gt;"",VLOOKUP($A1444,'Raw - F'!$B:$M,12,FALSE),"")),"")</f>
        <v>4</v>
      </c>
      <c r="H1444" s="4" t="str">
        <f>IFERROR(VLOOKUP($A1444,'Raw - F'!$B:$O,13,FALSE),"")</f>
        <v>Open</v>
      </c>
      <c r="I1444" s="4" t="str">
        <f>IFERROR(VLOOKUP($A1444,'Raw - F'!$B:$O,10,FALSE),"")</f>
        <v>A</v>
      </c>
      <c r="J1444" s="4" t="str">
        <f>IFERROR(VLOOKUP($A1444,'Raw - F'!$B:$P,15,FALSE),"")</f>
        <v>6f</v>
      </c>
      <c r="K1444" s="16" t="str">
        <f>SUBSTITUTE(IFERROR(VLOOKUP($A1444,'Raw - F'!$B:$X,23,FALSE),""),0,"")</f>
        <v>Auct</v>
      </c>
      <c r="L1444" s="22" t="str">
        <f>IF(VLOOKUP($A1444,'Raw - F'!$B:$AA,24,FALSE)="","",VLOOKUP($A1444,'Raw - F'!$B:$AA,24,FALSE))</f>
        <v>N/A</v>
      </c>
      <c r="M1444" s="16" t="str">
        <f>SUBSTITUTE(IFERROR(VLOOKUP($A1444,'Raw - F'!$B:$X,22,FALSE),""),0,"")</f>
        <v xml:space="preserve"> </v>
      </c>
      <c r="N1444" s="16" t="str">
        <f>SUBSTITUTE(IFERROR(VLOOKUP($A1444,'Raw - F'!$B:$X,8,FALSE),""),0,"")</f>
        <v/>
      </c>
      <c r="O1444" s="16" t="str">
        <f>SUBSTITUTE(IFERROR(VLOOKUP($A1444,'Raw - F'!$B:$AA,25,FALSE),""),0,"")</f>
        <v/>
      </c>
      <c r="P1444" s="16" t="str">
        <f>SUBSTITUTE(IFERROR(VLOOKUP($A1444,'Raw - F'!$B:$AA,21,FALSE),""),0,"")</f>
        <v/>
      </c>
    </row>
    <row r="1445" spans="1:16" x14ac:dyDescent="0.35">
      <c r="A1445">
        <v>1436</v>
      </c>
      <c r="B1445" s="9">
        <f>IFERROR(VLOOKUP($A1445,'Raw - F'!$B:$R,2,FALSE),"")</f>
        <v>44376</v>
      </c>
      <c r="C1445" s="4" t="str">
        <f>IFERROR(VLOOKUP($A1445,'Raw - F'!$B:$R,3,FALSE),"")</f>
        <v>HAMILTON PARK</v>
      </c>
      <c r="D1445" s="4" t="str">
        <f>IFERROR(VLOOKUP($A1445,'Raw - F'!$B:$R,6,FALSE),"")</f>
        <v>Hcap</v>
      </c>
      <c r="E1445" s="4" t="str">
        <f>SUBSTITUTE(IFERROR(VLOOKUP($A1445,'Raw - F'!$B:$O,9,FALSE),""),"0","")</f>
        <v>3yo+</v>
      </c>
      <c r="F1445" s="4" t="str">
        <f>SUBSTITUTE(IFERROR(VLOOKUP($A1445,'Raw - F'!$B:$O,7,FALSE),""),"0","")</f>
        <v>Open</v>
      </c>
      <c r="G1445" s="4">
        <f>IFERROR(IF(VLOOKUP($A1445,'Raw - F'!$B:$O,11,FALSE)&gt;1,VLOOKUP($A1445,'Raw - F'!$B:$O,11,FALSE),IF(VLOOKUP($A1445,'Raw - F'!$B:$M,12,FALSE)&lt;&gt;"",VLOOKUP($A1445,'Raw - F'!$B:$M,12,FALSE),"")),"")</f>
        <v>5</v>
      </c>
      <c r="H1445" s="4" t="str">
        <f>IFERROR(VLOOKUP($A1445,'Raw - F'!$B:$O,13,FALSE),"")</f>
        <v>56-75</v>
      </c>
      <c r="I1445" s="4" t="str">
        <f>IFERROR(VLOOKUP($A1445,'Raw - F'!$B:$O,10,FALSE),"")</f>
        <v>A</v>
      </c>
      <c r="J1445" s="4" t="str">
        <f>IFERROR(VLOOKUP($A1445,'Raw - F'!$B:$P,15,FALSE),"")</f>
        <v>1m 5f</v>
      </c>
      <c r="K1445" s="16" t="str">
        <f>SUBSTITUTE(IFERROR(VLOOKUP($A1445,'Raw - F'!$B:$X,23,FALSE),""),0,"")</f>
        <v xml:space="preserve"> </v>
      </c>
      <c r="L1445" s="22" t="str">
        <f>IF(VLOOKUP($A1445,'Raw - F'!$B:$AA,24,FALSE)="","",VLOOKUP($A1445,'Raw - F'!$B:$AA,24,FALSE))</f>
        <v/>
      </c>
      <c r="M1445" s="16" t="str">
        <f>SUBSTITUTE(IFERROR(VLOOKUP($A1445,'Raw - F'!$B:$X,22,FALSE),""),0,"")</f>
        <v xml:space="preserve"> </v>
      </c>
      <c r="N1445" s="16" t="str">
        <f>SUBSTITUTE(IFERROR(VLOOKUP($A1445,'Raw - F'!$B:$X,8,FALSE),""),0,"")</f>
        <v/>
      </c>
      <c r="O1445" s="16" t="str">
        <f>SUBSTITUTE(IFERROR(VLOOKUP($A1445,'Raw - F'!$B:$AA,25,FALSE),""),0,"")</f>
        <v/>
      </c>
      <c r="P1445" s="16" t="str">
        <f>SUBSTITUTE(IFERROR(VLOOKUP($A1445,'Raw - F'!$B:$AA,21,FALSE),""),0,"")</f>
        <v/>
      </c>
    </row>
    <row r="1446" spans="1:16" x14ac:dyDescent="0.35">
      <c r="A1446">
        <v>1437</v>
      </c>
      <c r="B1446" s="9">
        <f>IFERROR(VLOOKUP($A1446,'Raw - F'!$B:$R,2,FALSE),"")</f>
        <v>44376</v>
      </c>
      <c r="C1446" s="4" t="str">
        <f>IFERROR(VLOOKUP($A1446,'Raw - F'!$B:$R,3,FALSE),"")</f>
        <v>HAMILTON PARK</v>
      </c>
      <c r="D1446" s="4" t="str">
        <f>IFERROR(VLOOKUP($A1446,'Raw - F'!$B:$R,6,FALSE),"")</f>
        <v>WFA</v>
      </c>
      <c r="E1446" s="4" t="str">
        <f>SUBSTITUTE(IFERROR(VLOOKUP($A1446,'Raw - F'!$B:$O,9,FALSE),""),"0","")</f>
        <v>3yo+</v>
      </c>
      <c r="F1446" s="4" t="str">
        <f>SUBSTITUTE(IFERROR(VLOOKUP($A1446,'Raw - F'!$B:$O,7,FALSE),""),"0","")</f>
        <v>Nov</v>
      </c>
      <c r="G1446" s="4">
        <f>IFERROR(IF(VLOOKUP($A1446,'Raw - F'!$B:$O,11,FALSE)&gt;1,VLOOKUP($A1446,'Raw - F'!$B:$O,11,FALSE),IF(VLOOKUP($A1446,'Raw - F'!$B:$M,12,FALSE)&lt;&gt;"",VLOOKUP($A1446,'Raw - F'!$B:$M,12,FALSE),"")),"")</f>
        <v>5</v>
      </c>
      <c r="H1446" s="4" t="str">
        <f>IFERROR(VLOOKUP($A1446,'Raw - F'!$B:$O,13,FALSE),"")</f>
        <v>Open</v>
      </c>
      <c r="I1446" s="4" t="str">
        <f>IFERROR(VLOOKUP($A1446,'Raw - F'!$B:$O,10,FALSE),"")</f>
        <v>A</v>
      </c>
      <c r="J1446" s="4" t="str">
        <f>IFERROR(VLOOKUP($A1446,'Raw - F'!$B:$P,15,FALSE),"")</f>
        <v>6f</v>
      </c>
      <c r="K1446" s="16" t="str">
        <f>SUBSTITUTE(IFERROR(VLOOKUP($A1446,'Raw - F'!$B:$X,23,FALSE),""),0,"")</f>
        <v xml:space="preserve"> </v>
      </c>
      <c r="L1446" s="22" t="str">
        <f>IF(VLOOKUP($A1446,'Raw - F'!$B:$AA,24,FALSE)="","",VLOOKUP($A1446,'Raw - F'!$B:$AA,24,FALSE))</f>
        <v/>
      </c>
      <c r="M1446" s="16" t="str">
        <f>SUBSTITUTE(IFERROR(VLOOKUP($A1446,'Raw - F'!$B:$X,22,FALSE),""),0,"")</f>
        <v xml:space="preserve"> </v>
      </c>
      <c r="N1446" s="16" t="str">
        <f>SUBSTITUTE(IFERROR(VLOOKUP($A1446,'Raw - F'!$B:$X,8,FALSE),""),0,"")</f>
        <v/>
      </c>
      <c r="O1446" s="16" t="str">
        <f>SUBSTITUTE(IFERROR(VLOOKUP($A1446,'Raw - F'!$B:$AA,25,FALSE),""),0,"")</f>
        <v/>
      </c>
      <c r="P1446" s="16" t="str">
        <f>SUBSTITUTE(IFERROR(VLOOKUP($A1446,'Raw - F'!$B:$AA,21,FALSE),""),0,"")</f>
        <v/>
      </c>
    </row>
    <row r="1447" spans="1:16" x14ac:dyDescent="0.35">
      <c r="A1447">
        <v>1438</v>
      </c>
      <c r="B1447" s="9">
        <f>IFERROR(VLOOKUP($A1447,'Raw - F'!$B:$R,2,FALSE),"")</f>
        <v>44376</v>
      </c>
      <c r="C1447" s="4" t="str">
        <f>IFERROR(VLOOKUP($A1447,'Raw - F'!$B:$R,3,FALSE),"")</f>
        <v>HAMILTON PARK</v>
      </c>
      <c r="D1447" s="4" t="str">
        <f>IFERROR(VLOOKUP($A1447,'Raw - F'!$B:$R,6,FALSE),"")</f>
        <v>Hcap</v>
      </c>
      <c r="E1447" s="4" t="str">
        <f>SUBSTITUTE(IFERROR(VLOOKUP($A1447,'Raw - F'!$B:$O,9,FALSE),""),"0","")</f>
        <v>3yo</v>
      </c>
      <c r="F1447" s="4" t="str">
        <f>SUBSTITUTE(IFERROR(VLOOKUP($A1447,'Raw - F'!$B:$O,7,FALSE),""),"0","")</f>
        <v>Open</v>
      </c>
      <c r="G1447" s="4">
        <f>IFERROR(IF(VLOOKUP($A1447,'Raw - F'!$B:$O,11,FALSE)&gt;1,VLOOKUP($A1447,'Raw - F'!$B:$O,11,FALSE),IF(VLOOKUP($A1447,'Raw - F'!$B:$M,12,FALSE)&lt;&gt;"",VLOOKUP($A1447,'Raw - F'!$B:$M,12,FALSE),"")),"")</f>
        <v>5</v>
      </c>
      <c r="H1447" s="4" t="str">
        <f>IFERROR(VLOOKUP($A1447,'Raw - F'!$B:$O,13,FALSE),"")</f>
        <v>51-70</v>
      </c>
      <c r="I1447" s="4" t="str">
        <f>IFERROR(VLOOKUP($A1447,'Raw - F'!$B:$O,10,FALSE),"")</f>
        <v>A</v>
      </c>
      <c r="J1447" s="4" t="str">
        <f>IFERROR(VLOOKUP($A1447,'Raw - F'!$B:$P,15,FALSE),"")</f>
        <v>1m</v>
      </c>
      <c r="K1447" s="16" t="str">
        <f>SUBSTITUTE(IFERROR(VLOOKUP($A1447,'Raw - F'!$B:$X,23,FALSE),""),0,"")</f>
        <v xml:space="preserve"> </v>
      </c>
      <c r="L1447" s="22" t="str">
        <f>IF(VLOOKUP($A1447,'Raw - F'!$B:$AA,24,FALSE)="","",VLOOKUP($A1447,'Raw - F'!$B:$AA,24,FALSE))</f>
        <v/>
      </c>
      <c r="M1447" s="16" t="str">
        <f>SUBSTITUTE(IFERROR(VLOOKUP($A1447,'Raw - F'!$B:$X,22,FALSE),""),0,"")</f>
        <v xml:space="preserve"> </v>
      </c>
      <c r="N1447" s="16" t="str">
        <f>SUBSTITUTE(IFERROR(VLOOKUP($A1447,'Raw - F'!$B:$X,8,FALSE),""),0,"")</f>
        <v/>
      </c>
      <c r="O1447" s="16" t="str">
        <f>SUBSTITUTE(IFERROR(VLOOKUP($A1447,'Raw - F'!$B:$AA,25,FALSE),""),0,"")</f>
        <v/>
      </c>
      <c r="P1447" s="16" t="str">
        <f>SUBSTITUTE(IFERROR(VLOOKUP($A1447,'Raw - F'!$B:$AA,21,FALSE),""),0,"")</f>
        <v/>
      </c>
    </row>
    <row r="1448" spans="1:16" x14ac:dyDescent="0.35">
      <c r="A1448">
        <v>1439</v>
      </c>
      <c r="B1448" s="9">
        <f>IFERROR(VLOOKUP($A1448,'Raw - F'!$B:$R,2,FALSE),"")</f>
        <v>44376</v>
      </c>
      <c r="C1448" s="4" t="str">
        <f>IFERROR(VLOOKUP($A1448,'Raw - F'!$B:$R,3,FALSE),"")</f>
        <v>HAMILTON PARK</v>
      </c>
      <c r="D1448" s="4" t="str">
        <f>IFERROR(VLOOKUP($A1448,'Raw - F'!$B:$R,6,FALSE),"")</f>
        <v>Hcap</v>
      </c>
      <c r="E1448" s="4" t="str">
        <f>SUBSTITUTE(IFERROR(VLOOKUP($A1448,'Raw - F'!$B:$O,9,FALSE),""),"0","")</f>
        <v>3yo+</v>
      </c>
      <c r="F1448" s="4" t="str">
        <f>SUBSTITUTE(IFERROR(VLOOKUP($A1448,'Raw - F'!$B:$O,7,FALSE),""),"0","")</f>
        <v>Open</v>
      </c>
      <c r="G1448" s="4">
        <f>IFERROR(IF(VLOOKUP($A1448,'Raw - F'!$B:$O,11,FALSE)&gt;1,VLOOKUP($A1448,'Raw - F'!$B:$O,11,FALSE),IF(VLOOKUP($A1448,'Raw - F'!$B:$M,12,FALSE)&lt;&gt;"",VLOOKUP($A1448,'Raw - F'!$B:$M,12,FALSE),"")),"")</f>
        <v>6</v>
      </c>
      <c r="H1448" s="4" t="str">
        <f>IFERROR(VLOOKUP($A1448,'Raw - F'!$B:$O,13,FALSE),"")</f>
        <v>46-55</v>
      </c>
      <c r="I1448" s="4" t="str">
        <f>IFERROR(VLOOKUP($A1448,'Raw - F'!$B:$O,10,FALSE),"")</f>
        <v>A</v>
      </c>
      <c r="J1448" s="4" t="str">
        <f>IFERROR(VLOOKUP($A1448,'Raw - F'!$B:$P,15,FALSE),"")</f>
        <v>5f</v>
      </c>
      <c r="K1448" s="16" t="str">
        <f>SUBSTITUTE(IFERROR(VLOOKUP($A1448,'Raw - F'!$B:$X,23,FALSE),""),0,"")</f>
        <v xml:space="preserve"> </v>
      </c>
      <c r="L1448" s="22" t="str">
        <f>IF(VLOOKUP($A1448,'Raw - F'!$B:$AA,24,FALSE)="","",VLOOKUP($A1448,'Raw - F'!$B:$AA,24,FALSE))</f>
        <v/>
      </c>
      <c r="M1448" s="16" t="str">
        <f>SUBSTITUTE(IFERROR(VLOOKUP($A1448,'Raw - F'!$B:$X,22,FALSE),""),0,"")</f>
        <v xml:space="preserve"> </v>
      </c>
      <c r="N1448" s="16" t="str">
        <f>SUBSTITUTE(IFERROR(VLOOKUP($A1448,'Raw - F'!$B:$X,8,FALSE),""),0,"")</f>
        <v/>
      </c>
      <c r="O1448" s="16" t="str">
        <f>SUBSTITUTE(IFERROR(VLOOKUP($A1448,'Raw - F'!$B:$AA,25,FALSE),""),0,"")</f>
        <v/>
      </c>
      <c r="P1448" s="16" t="str">
        <f>SUBSTITUTE(IFERROR(VLOOKUP($A1448,'Raw - F'!$B:$AA,21,FALSE),""),0,"")</f>
        <v/>
      </c>
    </row>
    <row r="1449" spans="1:16" x14ac:dyDescent="0.35">
      <c r="A1449">
        <v>1440</v>
      </c>
      <c r="B1449" s="9">
        <f>IFERROR(VLOOKUP($A1449,'Raw - F'!$B:$R,2,FALSE),"")</f>
        <v>44377</v>
      </c>
      <c r="C1449" s="4" t="str">
        <f>IFERROR(VLOOKUP($A1449,'Raw - F'!$B:$R,3,FALSE),"")</f>
        <v>BATH</v>
      </c>
      <c r="D1449" s="4" t="str">
        <f>IFERROR(VLOOKUP($A1449,'Raw - F'!$B:$R,6,FALSE),"")</f>
        <v>Hcap</v>
      </c>
      <c r="E1449" s="4" t="str">
        <f>SUBSTITUTE(IFERROR(VLOOKUP($A1449,'Raw - F'!$B:$O,9,FALSE),""),"0","")</f>
        <v>3yo+</v>
      </c>
      <c r="F1449" s="4" t="str">
        <f>SUBSTITUTE(IFERROR(VLOOKUP($A1449,'Raw - F'!$B:$O,7,FALSE),""),"0","")</f>
        <v>Open</v>
      </c>
      <c r="G1449" s="4">
        <f>IFERROR(IF(VLOOKUP($A1449,'Raw - F'!$B:$O,11,FALSE)&gt;1,VLOOKUP($A1449,'Raw - F'!$B:$O,11,FALSE),IF(VLOOKUP($A1449,'Raw - F'!$B:$M,12,FALSE)&lt;&gt;"",VLOOKUP($A1449,'Raw - F'!$B:$M,12,FALSE),"")),"")</f>
        <v>3</v>
      </c>
      <c r="H1449" s="4" t="str">
        <f>IFERROR(VLOOKUP($A1449,'Raw - F'!$B:$O,13,FALSE),"")</f>
        <v>71-90</v>
      </c>
      <c r="I1449" s="4" t="str">
        <f>IFERROR(VLOOKUP($A1449,'Raw - F'!$B:$O,10,FALSE),"")</f>
        <v>A</v>
      </c>
      <c r="J1449" s="4" t="str">
        <f>IFERROR(VLOOKUP($A1449,'Raw - F'!$B:$P,15,FALSE),"")</f>
        <v>1m</v>
      </c>
      <c r="K1449" s="16" t="str">
        <f>SUBSTITUTE(IFERROR(VLOOKUP($A1449,'Raw - F'!$B:$X,23,FALSE),""),0,"")</f>
        <v xml:space="preserve"> </v>
      </c>
      <c r="L1449" s="22" t="str">
        <f>IF(VLOOKUP($A1449,'Raw - F'!$B:$AA,24,FALSE)="","",VLOOKUP($A1449,'Raw - F'!$B:$AA,24,FALSE))</f>
        <v/>
      </c>
      <c r="M1449" s="16" t="str">
        <f>SUBSTITUTE(IFERROR(VLOOKUP($A1449,'Raw - F'!$B:$X,22,FALSE),""),0,"")</f>
        <v xml:space="preserve"> </v>
      </c>
      <c r="N1449" s="16" t="str">
        <f>SUBSTITUTE(IFERROR(VLOOKUP($A1449,'Raw - F'!$B:$X,8,FALSE),""),0,"")</f>
        <v/>
      </c>
      <c r="O1449" s="16" t="str">
        <f>SUBSTITUTE(IFERROR(VLOOKUP($A1449,'Raw - F'!$B:$AA,25,FALSE),""),0,"")</f>
        <v/>
      </c>
      <c r="P1449" s="16" t="str">
        <f>SUBSTITUTE(IFERROR(VLOOKUP($A1449,'Raw - F'!$B:$AA,21,FALSE),""),0,"")</f>
        <v/>
      </c>
    </row>
    <row r="1450" spans="1:16" x14ac:dyDescent="0.35">
      <c r="A1450">
        <v>1441</v>
      </c>
      <c r="B1450" s="9">
        <f>IFERROR(VLOOKUP($A1450,'Raw - F'!$B:$R,2,FALSE),"")</f>
        <v>44377</v>
      </c>
      <c r="C1450" s="4" t="str">
        <f>IFERROR(VLOOKUP($A1450,'Raw - F'!$B:$R,3,FALSE),"")</f>
        <v>BATH</v>
      </c>
      <c r="D1450" s="4" t="str">
        <f>IFERROR(VLOOKUP($A1450,'Raw - F'!$B:$R,6,FALSE),"")</f>
        <v>Hcap</v>
      </c>
      <c r="E1450" s="4" t="str">
        <f>SUBSTITUTE(IFERROR(VLOOKUP($A1450,'Raw - F'!$B:$O,9,FALSE),""),"0","")</f>
        <v>3yo+</v>
      </c>
      <c r="F1450" s="4" t="str">
        <f>SUBSTITUTE(IFERROR(VLOOKUP($A1450,'Raw - F'!$B:$O,7,FALSE),""),"0","")</f>
        <v>Open</v>
      </c>
      <c r="G1450" s="4">
        <f>IFERROR(IF(VLOOKUP($A1450,'Raw - F'!$B:$O,11,FALSE)&gt;1,VLOOKUP($A1450,'Raw - F'!$B:$O,11,FALSE),IF(VLOOKUP($A1450,'Raw - F'!$B:$M,12,FALSE)&lt;&gt;"",VLOOKUP($A1450,'Raw - F'!$B:$M,12,FALSE),"")),"")</f>
        <v>4</v>
      </c>
      <c r="H1450" s="4" t="str">
        <f>IFERROR(VLOOKUP($A1450,'Raw - F'!$B:$O,13,FALSE),"")</f>
        <v>61-80</v>
      </c>
      <c r="I1450" s="4" t="str">
        <f>IFERROR(VLOOKUP($A1450,'Raw - F'!$B:$O,10,FALSE),"")</f>
        <v>A</v>
      </c>
      <c r="J1450" s="4" t="str">
        <f>IFERROR(VLOOKUP($A1450,'Raw - F'!$B:$P,15,FALSE),"")</f>
        <v>6f</v>
      </c>
      <c r="K1450" s="16" t="str">
        <f>SUBSTITUTE(IFERROR(VLOOKUP($A1450,'Raw - F'!$B:$X,23,FALSE),""),0,"")</f>
        <v xml:space="preserve"> </v>
      </c>
      <c r="L1450" s="22" t="str">
        <f>IF(VLOOKUP($A1450,'Raw - F'!$B:$AA,24,FALSE)="","",VLOOKUP($A1450,'Raw - F'!$B:$AA,24,FALSE))</f>
        <v/>
      </c>
      <c r="M1450" s="16" t="str">
        <f>SUBSTITUTE(IFERROR(VLOOKUP($A1450,'Raw - F'!$B:$X,22,FALSE),""),0,"")</f>
        <v xml:space="preserve"> </v>
      </c>
      <c r="N1450" s="16" t="str">
        <f>SUBSTITUTE(IFERROR(VLOOKUP($A1450,'Raw - F'!$B:$X,8,FALSE),""),0,"")</f>
        <v/>
      </c>
      <c r="O1450" s="16" t="str">
        <f>SUBSTITUTE(IFERROR(VLOOKUP($A1450,'Raw - F'!$B:$AA,25,FALSE),""),0,"")</f>
        <v/>
      </c>
      <c r="P1450" s="16" t="str">
        <f>SUBSTITUTE(IFERROR(VLOOKUP($A1450,'Raw - F'!$B:$AA,21,FALSE),""),0,"")</f>
        <v/>
      </c>
    </row>
    <row r="1451" spans="1:16" x14ac:dyDescent="0.35">
      <c r="A1451">
        <v>1442</v>
      </c>
      <c r="B1451" s="9">
        <f>IFERROR(VLOOKUP($A1451,'Raw - F'!$B:$R,2,FALSE),"")</f>
        <v>44377</v>
      </c>
      <c r="C1451" s="4" t="str">
        <f>IFERROR(VLOOKUP($A1451,'Raw - F'!$B:$R,3,FALSE),"")</f>
        <v>BATH</v>
      </c>
      <c r="D1451" s="4" t="str">
        <f>IFERROR(VLOOKUP($A1451,'Raw - F'!$B:$R,6,FALSE),"")</f>
        <v>WFA</v>
      </c>
      <c r="E1451" s="4" t="str">
        <f>SUBSTITUTE(IFERROR(VLOOKUP($A1451,'Raw - F'!$B:$O,9,FALSE),""),"0","")</f>
        <v>3yo+</v>
      </c>
      <c r="F1451" s="4" t="str">
        <f>SUBSTITUTE(IFERROR(VLOOKUP($A1451,'Raw - F'!$B:$O,7,FALSE),""),"0","")</f>
        <v>Mdn</v>
      </c>
      <c r="G1451" s="4">
        <f>IFERROR(IF(VLOOKUP($A1451,'Raw - F'!$B:$O,11,FALSE)&gt;1,VLOOKUP($A1451,'Raw - F'!$B:$O,11,FALSE),IF(VLOOKUP($A1451,'Raw - F'!$B:$M,12,FALSE)&lt;&gt;"",VLOOKUP($A1451,'Raw - F'!$B:$M,12,FALSE),"")),"")</f>
        <v>4</v>
      </c>
      <c r="H1451" s="4" t="str">
        <f>IFERROR(VLOOKUP($A1451,'Raw - F'!$B:$O,13,FALSE),"")</f>
        <v>Open</v>
      </c>
      <c r="I1451" s="4" t="str">
        <f>IFERROR(VLOOKUP($A1451,'Raw - F'!$B:$O,10,FALSE),"")</f>
        <v>A</v>
      </c>
      <c r="J1451" s="4" t="str">
        <f>IFERROR(VLOOKUP($A1451,'Raw - F'!$B:$P,15,FALSE),"")</f>
        <v>1m</v>
      </c>
      <c r="K1451" s="16" t="str">
        <f>SUBSTITUTE(IFERROR(VLOOKUP($A1451,'Raw - F'!$B:$X,23,FALSE),""),0,"")</f>
        <v xml:space="preserve"> </v>
      </c>
      <c r="L1451" s="22" t="str">
        <f>IF(VLOOKUP($A1451,'Raw - F'!$B:$AA,24,FALSE)="","",VLOOKUP($A1451,'Raw - F'!$B:$AA,24,FALSE))</f>
        <v/>
      </c>
      <c r="M1451" s="16" t="str">
        <f>SUBSTITUTE(IFERROR(VLOOKUP($A1451,'Raw - F'!$B:$X,22,FALSE),""),0,"")</f>
        <v xml:space="preserve"> </v>
      </c>
      <c r="N1451" s="16" t="str">
        <f>SUBSTITUTE(IFERROR(VLOOKUP($A1451,'Raw - F'!$B:$X,8,FALSE),""),0,"")</f>
        <v/>
      </c>
      <c r="O1451" s="16" t="str">
        <f>SUBSTITUTE(IFERROR(VLOOKUP($A1451,'Raw - F'!$B:$AA,25,FALSE),""),0,"")</f>
        <v/>
      </c>
      <c r="P1451" s="16" t="str">
        <f>SUBSTITUTE(IFERROR(VLOOKUP($A1451,'Raw - F'!$B:$AA,21,FALSE),""),0,"")</f>
        <v/>
      </c>
    </row>
    <row r="1452" spans="1:16" x14ac:dyDescent="0.35">
      <c r="A1452">
        <v>1443</v>
      </c>
      <c r="B1452" s="9">
        <f>IFERROR(VLOOKUP($A1452,'Raw - F'!$B:$R,2,FALSE),"")</f>
        <v>44377</v>
      </c>
      <c r="C1452" s="4" t="str">
        <f>IFERROR(VLOOKUP($A1452,'Raw - F'!$B:$R,3,FALSE),"")</f>
        <v>BATH</v>
      </c>
      <c r="D1452" s="4" t="str">
        <f>IFERROR(VLOOKUP($A1452,'Raw - F'!$B:$R,6,FALSE),"")</f>
        <v>Hcap</v>
      </c>
      <c r="E1452" s="4" t="str">
        <f>SUBSTITUTE(IFERROR(VLOOKUP($A1452,'Raw - F'!$B:$O,9,FALSE),""),"0","")</f>
        <v>3yo+</v>
      </c>
      <c r="F1452" s="4" t="str">
        <f>SUBSTITUTE(IFERROR(VLOOKUP($A1452,'Raw - F'!$B:$O,7,FALSE),""),"0","")</f>
        <v>Open</v>
      </c>
      <c r="G1452" s="4">
        <f>IFERROR(IF(VLOOKUP($A1452,'Raw - F'!$B:$O,11,FALSE)&gt;1,VLOOKUP($A1452,'Raw - F'!$B:$O,11,FALSE),IF(VLOOKUP($A1452,'Raw - F'!$B:$M,12,FALSE)&lt;&gt;"",VLOOKUP($A1452,'Raw - F'!$B:$M,12,FALSE),"")),"")</f>
        <v>6</v>
      </c>
      <c r="H1452" s="4" t="str">
        <f>IFERROR(VLOOKUP($A1452,'Raw - F'!$B:$O,13,FALSE),"")</f>
        <v>46-65</v>
      </c>
      <c r="I1452" s="4" t="str">
        <f>IFERROR(VLOOKUP($A1452,'Raw - F'!$B:$O,10,FALSE),"")</f>
        <v>A</v>
      </c>
      <c r="J1452" s="4" t="str">
        <f>IFERROR(VLOOKUP($A1452,'Raw - F'!$B:$P,15,FALSE),"")</f>
        <v>1m 2f</v>
      </c>
      <c r="K1452" s="16" t="str">
        <f>SUBSTITUTE(IFERROR(VLOOKUP($A1452,'Raw - F'!$B:$X,23,FALSE),""),0,"")</f>
        <v xml:space="preserve"> </v>
      </c>
      <c r="L1452" s="22" t="str">
        <f>IF(VLOOKUP($A1452,'Raw - F'!$B:$AA,24,FALSE)="","",VLOOKUP($A1452,'Raw - F'!$B:$AA,24,FALSE))</f>
        <v/>
      </c>
      <c r="M1452" s="16" t="str">
        <f>SUBSTITUTE(IFERROR(VLOOKUP($A1452,'Raw - F'!$B:$X,22,FALSE),""),0,"")</f>
        <v xml:space="preserve"> </v>
      </c>
      <c r="N1452" s="16" t="str">
        <f>SUBSTITUTE(IFERROR(VLOOKUP($A1452,'Raw - F'!$B:$X,8,FALSE),""),0,"")</f>
        <v/>
      </c>
      <c r="O1452" s="16" t="str">
        <f>SUBSTITUTE(IFERROR(VLOOKUP($A1452,'Raw - F'!$B:$AA,25,FALSE),""),0,"")</f>
        <v/>
      </c>
      <c r="P1452" s="16" t="str">
        <f>SUBSTITUTE(IFERROR(VLOOKUP($A1452,'Raw - F'!$B:$AA,21,FALSE),""),0,"")</f>
        <v/>
      </c>
    </row>
    <row r="1453" spans="1:16" x14ac:dyDescent="0.35">
      <c r="A1453">
        <v>1444</v>
      </c>
      <c r="B1453" s="9">
        <f>IFERROR(VLOOKUP($A1453,'Raw - F'!$B:$R,2,FALSE),"")</f>
        <v>44377</v>
      </c>
      <c r="C1453" s="4" t="str">
        <f>IFERROR(VLOOKUP($A1453,'Raw - F'!$B:$R,3,FALSE),"")</f>
        <v>BATH</v>
      </c>
      <c r="D1453" s="4" t="str">
        <f>IFERROR(VLOOKUP($A1453,'Raw - F'!$B:$R,6,FALSE),"")</f>
        <v>Hcap</v>
      </c>
      <c r="E1453" s="4" t="str">
        <f>SUBSTITUTE(IFERROR(VLOOKUP($A1453,'Raw - F'!$B:$O,9,FALSE),""),"0","")</f>
        <v>3yo+</v>
      </c>
      <c r="F1453" s="4" t="str">
        <f>SUBSTITUTE(IFERROR(VLOOKUP($A1453,'Raw - F'!$B:$O,7,FALSE),""),"0","")</f>
        <v>Open</v>
      </c>
      <c r="G1453" s="4">
        <f>IFERROR(IF(VLOOKUP($A1453,'Raw - F'!$B:$O,11,FALSE)&gt;1,VLOOKUP($A1453,'Raw - F'!$B:$O,11,FALSE),IF(VLOOKUP($A1453,'Raw - F'!$B:$M,12,FALSE)&lt;&gt;"",VLOOKUP($A1453,'Raw - F'!$B:$M,12,FALSE),"")),"")</f>
        <v>6</v>
      </c>
      <c r="H1453" s="4" t="str">
        <f>IFERROR(VLOOKUP($A1453,'Raw - F'!$B:$O,13,FALSE),"")</f>
        <v>46-55</v>
      </c>
      <c r="I1453" s="4" t="str">
        <f>IFERROR(VLOOKUP($A1453,'Raw - F'!$B:$O,10,FALSE),"")</f>
        <v>A</v>
      </c>
      <c r="J1453" s="4" t="str">
        <f>IFERROR(VLOOKUP($A1453,'Raw - F'!$B:$P,15,FALSE),"")</f>
        <v>1m 4f</v>
      </c>
      <c r="K1453" s="16" t="str">
        <f>SUBSTITUTE(IFERROR(VLOOKUP($A1453,'Raw - F'!$B:$X,23,FALSE),""),0,"")</f>
        <v xml:space="preserve"> </v>
      </c>
      <c r="L1453" s="22" t="str">
        <f>IF(VLOOKUP($A1453,'Raw - F'!$B:$AA,24,FALSE)="","",VLOOKUP($A1453,'Raw - F'!$B:$AA,24,FALSE))</f>
        <v/>
      </c>
      <c r="M1453" s="16" t="str">
        <f>SUBSTITUTE(IFERROR(VLOOKUP($A1453,'Raw - F'!$B:$X,22,FALSE),""),0,"")</f>
        <v xml:space="preserve"> </v>
      </c>
      <c r="N1453" s="16" t="str">
        <f>SUBSTITUTE(IFERROR(VLOOKUP($A1453,'Raw - F'!$B:$X,8,FALSE),""),0,"")</f>
        <v/>
      </c>
      <c r="O1453" s="16" t="str">
        <f>SUBSTITUTE(IFERROR(VLOOKUP($A1453,'Raw - F'!$B:$AA,25,FALSE),""),0,"")</f>
        <v/>
      </c>
      <c r="P1453" s="16" t="str">
        <f>SUBSTITUTE(IFERROR(VLOOKUP($A1453,'Raw - F'!$B:$AA,21,FALSE),""),0,"")</f>
        <v/>
      </c>
    </row>
    <row r="1454" spans="1:16" x14ac:dyDescent="0.35">
      <c r="A1454">
        <v>1445</v>
      </c>
      <c r="B1454" s="9">
        <f>IFERROR(VLOOKUP($A1454,'Raw - F'!$B:$R,2,FALSE),"")</f>
        <v>44377</v>
      </c>
      <c r="C1454" s="4" t="str">
        <f>IFERROR(VLOOKUP($A1454,'Raw - F'!$B:$R,3,FALSE),"")</f>
        <v>BATH</v>
      </c>
      <c r="D1454" s="4" t="str">
        <f>IFERROR(VLOOKUP($A1454,'Raw - F'!$B:$R,6,FALSE),"")</f>
        <v>WFA</v>
      </c>
      <c r="E1454" s="4" t="str">
        <f>SUBSTITUTE(IFERROR(VLOOKUP($A1454,'Raw - F'!$B:$O,9,FALSE),""),"0","")</f>
        <v>3yo+</v>
      </c>
      <c r="F1454" s="4" t="str">
        <f>SUBSTITUTE(IFERROR(VLOOKUP($A1454,'Raw - F'!$B:$O,7,FALSE),""),"0","")</f>
        <v>Open</v>
      </c>
      <c r="G1454" s="4">
        <f>IFERROR(IF(VLOOKUP($A1454,'Raw - F'!$B:$O,11,FALSE)&gt;1,VLOOKUP($A1454,'Raw - F'!$B:$O,11,FALSE),IF(VLOOKUP($A1454,'Raw - F'!$B:$M,12,FALSE)&lt;&gt;"",VLOOKUP($A1454,'Raw - F'!$B:$M,12,FALSE),"")),"")</f>
        <v>6</v>
      </c>
      <c r="H1454" s="4" t="str">
        <f>IFERROR(VLOOKUP($A1454,'Raw - F'!$B:$O,13,FALSE),"")</f>
        <v>0-50</v>
      </c>
      <c r="I1454" s="4" t="str">
        <f>IFERROR(VLOOKUP($A1454,'Raw - F'!$B:$O,10,FALSE),"")</f>
        <v>A</v>
      </c>
      <c r="J1454" s="4" t="str">
        <f>IFERROR(VLOOKUP($A1454,'Raw - F'!$B:$P,15,FALSE),"")</f>
        <v>5f</v>
      </c>
      <c r="K1454" s="16" t="str">
        <f>SUBSTITUTE(IFERROR(VLOOKUP($A1454,'Raw - F'!$B:$X,23,FALSE),""),0,"")</f>
        <v xml:space="preserve"> </v>
      </c>
      <c r="L1454" s="22" t="str">
        <f>IF(VLOOKUP($A1454,'Raw - F'!$B:$AA,24,FALSE)="","",VLOOKUP($A1454,'Raw - F'!$B:$AA,24,FALSE))</f>
        <v/>
      </c>
      <c r="M1454" s="16" t="str">
        <f>SUBSTITUTE(IFERROR(VLOOKUP($A1454,'Raw - F'!$B:$X,22,FALSE),""),0,"")</f>
        <v xml:space="preserve"> </v>
      </c>
      <c r="N1454" s="16" t="str">
        <f>SUBSTITUTE(IFERROR(VLOOKUP($A1454,'Raw - F'!$B:$X,8,FALSE),""),0,"")</f>
        <v>Classified</v>
      </c>
      <c r="O1454" s="16" t="str">
        <f>SUBSTITUTE(IFERROR(VLOOKUP($A1454,'Raw - F'!$B:$AA,25,FALSE),""),0,"")</f>
        <v/>
      </c>
      <c r="P1454" s="16" t="str">
        <f>SUBSTITUTE(IFERROR(VLOOKUP($A1454,'Raw - F'!$B:$AA,21,FALSE),""),0,"")</f>
        <v/>
      </c>
    </row>
    <row r="1455" spans="1:16" x14ac:dyDescent="0.35">
      <c r="A1455">
        <v>1446</v>
      </c>
      <c r="B1455" s="9">
        <f>IFERROR(VLOOKUP($A1455,'Raw - F'!$B:$R,2,FALSE),"")</f>
        <v>44377</v>
      </c>
      <c r="C1455" s="4" t="str">
        <f>IFERROR(VLOOKUP($A1455,'Raw - F'!$B:$R,3,FALSE),"")</f>
        <v>BATH</v>
      </c>
      <c r="D1455" s="4" t="str">
        <f>IFERROR(VLOOKUP($A1455,'Raw - F'!$B:$R,6,FALSE),"")</f>
        <v>Hcap</v>
      </c>
      <c r="E1455" s="4" t="str">
        <f>SUBSTITUTE(IFERROR(VLOOKUP($A1455,'Raw - F'!$B:$O,9,FALSE),""),"0","")</f>
        <v>4yo+</v>
      </c>
      <c r="F1455" s="4" t="str">
        <f>SUBSTITUTE(IFERROR(VLOOKUP($A1455,'Raw - F'!$B:$O,7,FALSE),""),"0","")</f>
        <v>Open</v>
      </c>
      <c r="G1455" s="4">
        <f>IFERROR(IF(VLOOKUP($A1455,'Raw - F'!$B:$O,11,FALSE)&gt;1,VLOOKUP($A1455,'Raw - F'!$B:$O,11,FALSE),IF(VLOOKUP($A1455,'Raw - F'!$B:$M,12,FALSE)&lt;&gt;"",VLOOKUP($A1455,'Raw - F'!$B:$M,12,FALSE),"")),"")</f>
        <v>6</v>
      </c>
      <c r="H1455" s="4" t="str">
        <f>IFERROR(VLOOKUP($A1455,'Raw - F'!$B:$O,13,FALSE),"")</f>
        <v>46-65</v>
      </c>
      <c r="I1455" s="4" t="str">
        <f>IFERROR(VLOOKUP($A1455,'Raw - F'!$B:$O,10,FALSE),"")</f>
        <v>A</v>
      </c>
      <c r="J1455" s="4" t="str">
        <f>IFERROR(VLOOKUP($A1455,'Raw - F'!$B:$P,15,FALSE),"")</f>
        <v>6f</v>
      </c>
      <c r="K1455" s="16" t="str">
        <f>SUBSTITUTE(IFERROR(VLOOKUP($A1455,'Raw - F'!$B:$X,23,FALSE),""),0,"")</f>
        <v xml:space="preserve"> </v>
      </c>
      <c r="L1455" s="22" t="str">
        <f>IF(VLOOKUP($A1455,'Raw - F'!$B:$AA,24,FALSE)="","",VLOOKUP($A1455,'Raw - F'!$B:$AA,24,FALSE))</f>
        <v/>
      </c>
      <c r="M1455" s="16" t="str">
        <f>SUBSTITUTE(IFERROR(VLOOKUP($A1455,'Raw - F'!$B:$X,22,FALSE),""),0,"")</f>
        <v xml:space="preserve"> </v>
      </c>
      <c r="N1455" s="16" t="str">
        <f>SUBSTITUTE(IFERROR(VLOOKUP($A1455,'Raw - F'!$B:$X,8,FALSE),""),0,"")</f>
        <v/>
      </c>
      <c r="O1455" s="16" t="str">
        <f>SUBSTITUTE(IFERROR(VLOOKUP($A1455,'Raw - F'!$B:$AA,25,FALSE),""),0,"")</f>
        <v/>
      </c>
      <c r="P1455" s="16" t="str">
        <f>SUBSTITUTE(IFERROR(VLOOKUP($A1455,'Raw - F'!$B:$AA,21,FALSE),""),0,"")</f>
        <v/>
      </c>
    </row>
    <row r="1456" spans="1:16" x14ac:dyDescent="0.35">
      <c r="A1456">
        <v>1447</v>
      </c>
      <c r="B1456" s="9">
        <f>IFERROR(VLOOKUP($A1456,'Raw - F'!$B:$R,2,FALSE),"")</f>
        <v>44377</v>
      </c>
      <c r="C1456" s="4" t="str">
        <f>IFERROR(VLOOKUP($A1456,'Raw - F'!$B:$R,3,FALSE),"")</f>
        <v>KEMPTON PARK</v>
      </c>
      <c r="D1456" s="4" t="str">
        <f>IFERROR(VLOOKUP($A1456,'Raw - F'!$B:$R,6,FALSE),"")</f>
        <v>Hcap</v>
      </c>
      <c r="E1456" s="4" t="str">
        <f>SUBSTITUTE(IFERROR(VLOOKUP($A1456,'Raw - F'!$B:$O,9,FALSE),""),"0","")</f>
        <v>4yo+</v>
      </c>
      <c r="F1456" s="4" t="str">
        <f>SUBSTITUTE(IFERROR(VLOOKUP($A1456,'Raw - F'!$B:$O,7,FALSE),""),"0","")</f>
        <v>Open</v>
      </c>
      <c r="G1456" s="4">
        <f>IFERROR(IF(VLOOKUP($A1456,'Raw - F'!$B:$O,11,FALSE)&gt;1,VLOOKUP($A1456,'Raw - F'!$B:$O,11,FALSE),IF(VLOOKUP($A1456,'Raw - F'!$B:$M,12,FALSE)&lt;&gt;"",VLOOKUP($A1456,'Raw - F'!$B:$M,12,FALSE),"")),"")</f>
        <v>3</v>
      </c>
      <c r="H1456" s="4" t="str">
        <f>IFERROR(VLOOKUP($A1456,'Raw - F'!$B:$O,13,FALSE),"")</f>
        <v>71-90</v>
      </c>
      <c r="I1456" s="4" t="str">
        <f>IFERROR(VLOOKUP($A1456,'Raw - F'!$B:$O,10,FALSE),"")</f>
        <v>A</v>
      </c>
      <c r="J1456" s="4" t="str">
        <f>IFERROR(VLOOKUP($A1456,'Raw - F'!$B:$P,15,FALSE),"")</f>
        <v>1m 4f</v>
      </c>
      <c r="K1456" s="16" t="str">
        <f>SUBSTITUTE(IFERROR(VLOOKUP($A1456,'Raw - F'!$B:$X,23,FALSE),""),0,"")</f>
        <v xml:space="preserve"> </v>
      </c>
      <c r="L1456" s="22" t="str">
        <f>IF(VLOOKUP($A1456,'Raw - F'!$B:$AA,24,FALSE)="","",VLOOKUP($A1456,'Raw - F'!$B:$AA,24,FALSE))</f>
        <v/>
      </c>
      <c r="M1456" s="16" t="str">
        <f>SUBSTITUTE(IFERROR(VLOOKUP($A1456,'Raw - F'!$B:$X,22,FALSE),""),0,"")</f>
        <v xml:space="preserve"> </v>
      </c>
      <c r="N1456" s="16" t="str">
        <f>SUBSTITUTE(IFERROR(VLOOKUP($A1456,'Raw - F'!$B:$X,8,FALSE),""),0,"")</f>
        <v/>
      </c>
      <c r="O1456" s="16" t="str">
        <f>SUBSTITUTE(IFERROR(VLOOKUP($A1456,'Raw - F'!$B:$AA,25,FALSE),""),0,"")</f>
        <v/>
      </c>
      <c r="P1456" s="16" t="str">
        <f>SUBSTITUTE(IFERROR(VLOOKUP($A1456,'Raw - F'!$B:$AA,21,FALSE),""),0,"")</f>
        <v/>
      </c>
    </row>
    <row r="1457" spans="1:16" x14ac:dyDescent="0.35">
      <c r="A1457">
        <v>1448</v>
      </c>
      <c r="B1457" s="9">
        <f>IFERROR(VLOOKUP($A1457,'Raw - F'!$B:$R,2,FALSE),"")</f>
        <v>44377</v>
      </c>
      <c r="C1457" s="4" t="str">
        <f>IFERROR(VLOOKUP($A1457,'Raw - F'!$B:$R,3,FALSE),"")</f>
        <v>KEMPTON PARK</v>
      </c>
      <c r="D1457" s="4" t="str">
        <f>IFERROR(VLOOKUP($A1457,'Raw - F'!$B:$R,6,FALSE),"")</f>
        <v>Hcap</v>
      </c>
      <c r="E1457" s="4" t="str">
        <f>SUBSTITUTE(IFERROR(VLOOKUP($A1457,'Raw - F'!$B:$O,9,FALSE),""),"0","")</f>
        <v>4yo+</v>
      </c>
      <c r="F1457" s="4" t="str">
        <f>SUBSTITUTE(IFERROR(VLOOKUP($A1457,'Raw - F'!$B:$O,7,FALSE),""),"0","")</f>
        <v>Open</v>
      </c>
      <c r="G1457" s="4">
        <f>IFERROR(IF(VLOOKUP($A1457,'Raw - F'!$B:$O,11,FALSE)&gt;1,VLOOKUP($A1457,'Raw - F'!$B:$O,11,FALSE),IF(VLOOKUP($A1457,'Raw - F'!$B:$M,12,FALSE)&lt;&gt;"",VLOOKUP($A1457,'Raw - F'!$B:$M,12,FALSE),"")),"")</f>
        <v>4</v>
      </c>
      <c r="H1457" s="4" t="str">
        <f>IFERROR(VLOOKUP($A1457,'Raw - F'!$B:$O,13,FALSE),"")</f>
        <v>61-80</v>
      </c>
      <c r="I1457" s="4" t="str">
        <f>IFERROR(VLOOKUP($A1457,'Raw - F'!$B:$O,10,FALSE),"")</f>
        <v>A</v>
      </c>
      <c r="J1457" s="4" t="str">
        <f>IFERROR(VLOOKUP($A1457,'Raw - F'!$B:$P,15,FALSE),"")</f>
        <v>2m+</v>
      </c>
      <c r="K1457" s="16" t="str">
        <f>SUBSTITUTE(IFERROR(VLOOKUP($A1457,'Raw - F'!$B:$X,23,FALSE),""),0,"")</f>
        <v xml:space="preserve"> </v>
      </c>
      <c r="L1457" s="22" t="str">
        <f>IF(VLOOKUP($A1457,'Raw - F'!$B:$AA,24,FALSE)="","",VLOOKUP($A1457,'Raw - F'!$B:$AA,24,FALSE))</f>
        <v/>
      </c>
      <c r="M1457" s="16" t="str">
        <f>SUBSTITUTE(IFERROR(VLOOKUP($A1457,'Raw - F'!$B:$X,22,FALSE),""),0,"")</f>
        <v xml:space="preserve"> </v>
      </c>
      <c r="N1457" s="16" t="str">
        <f>SUBSTITUTE(IFERROR(VLOOKUP($A1457,'Raw - F'!$B:$X,8,FALSE),""),0,"")</f>
        <v/>
      </c>
      <c r="O1457" s="16" t="str">
        <f>SUBSTITUTE(IFERROR(VLOOKUP($A1457,'Raw - F'!$B:$AA,25,FALSE),""),0,"")</f>
        <v/>
      </c>
      <c r="P1457" s="16" t="str">
        <f>SUBSTITUTE(IFERROR(VLOOKUP($A1457,'Raw - F'!$B:$AA,21,FALSE),""),0,"")</f>
        <v/>
      </c>
    </row>
    <row r="1458" spans="1:16" x14ac:dyDescent="0.35">
      <c r="A1458">
        <v>1449</v>
      </c>
      <c r="B1458" s="9">
        <f>IFERROR(VLOOKUP($A1458,'Raw - F'!$B:$R,2,FALSE),"")</f>
        <v>44377</v>
      </c>
      <c r="C1458" s="4" t="str">
        <f>IFERROR(VLOOKUP($A1458,'Raw - F'!$B:$R,3,FALSE),"")</f>
        <v>KEMPTON PARK</v>
      </c>
      <c r="D1458" s="4" t="str">
        <f>IFERROR(VLOOKUP($A1458,'Raw - F'!$B:$R,6,FALSE),"")</f>
        <v>Hcap</v>
      </c>
      <c r="E1458" s="4" t="str">
        <f>SUBSTITUTE(IFERROR(VLOOKUP($A1458,'Raw - F'!$B:$O,9,FALSE),""),"0","")</f>
        <v>4yo+</v>
      </c>
      <c r="F1458" s="4" t="str">
        <f>SUBSTITUTE(IFERROR(VLOOKUP($A1458,'Raw - F'!$B:$O,7,FALSE),""),"0","")</f>
        <v>Open</v>
      </c>
      <c r="G1458" s="4">
        <f>IFERROR(IF(VLOOKUP($A1458,'Raw - F'!$B:$O,11,FALSE)&gt;1,VLOOKUP($A1458,'Raw - F'!$B:$O,11,FALSE),IF(VLOOKUP($A1458,'Raw - F'!$B:$M,12,FALSE)&lt;&gt;"",VLOOKUP($A1458,'Raw - F'!$B:$M,12,FALSE),"")),"")</f>
        <v>4</v>
      </c>
      <c r="H1458" s="4" t="str">
        <f>IFERROR(VLOOKUP($A1458,'Raw - F'!$B:$O,13,FALSE),"")</f>
        <v>61-80</v>
      </c>
      <c r="I1458" s="4" t="str">
        <f>IFERROR(VLOOKUP($A1458,'Raw - F'!$B:$O,10,FALSE),"")</f>
        <v>A</v>
      </c>
      <c r="J1458" s="4" t="str">
        <f>IFERROR(VLOOKUP($A1458,'Raw - F'!$B:$P,15,FALSE),"")</f>
        <v>1m</v>
      </c>
      <c r="K1458" s="16" t="str">
        <f>SUBSTITUTE(IFERROR(VLOOKUP($A1458,'Raw - F'!$B:$X,23,FALSE),""),0,"")</f>
        <v xml:space="preserve"> </v>
      </c>
      <c r="L1458" s="22" t="str">
        <f>IF(VLOOKUP($A1458,'Raw - F'!$B:$AA,24,FALSE)="","",VLOOKUP($A1458,'Raw - F'!$B:$AA,24,FALSE))</f>
        <v/>
      </c>
      <c r="M1458" s="16" t="str">
        <f>SUBSTITUTE(IFERROR(VLOOKUP($A1458,'Raw - F'!$B:$X,22,FALSE),""),0,"")</f>
        <v xml:space="preserve"> </v>
      </c>
      <c r="N1458" s="16" t="str">
        <f>SUBSTITUTE(IFERROR(VLOOKUP($A1458,'Raw - F'!$B:$X,8,FALSE),""),0,"")</f>
        <v/>
      </c>
      <c r="O1458" s="16" t="str">
        <f>SUBSTITUTE(IFERROR(VLOOKUP($A1458,'Raw - F'!$B:$AA,25,FALSE),""),0,"")</f>
        <v/>
      </c>
      <c r="P1458" s="16" t="str">
        <f>SUBSTITUTE(IFERROR(VLOOKUP($A1458,'Raw - F'!$B:$AA,21,FALSE),""),0,"")</f>
        <v/>
      </c>
    </row>
    <row r="1459" spans="1:16" x14ac:dyDescent="0.35">
      <c r="A1459">
        <v>1450</v>
      </c>
      <c r="B1459" s="9">
        <f>IFERROR(VLOOKUP($A1459,'Raw - F'!$B:$R,2,FALSE),"")</f>
        <v>44377</v>
      </c>
      <c r="C1459" s="4" t="str">
        <f>IFERROR(VLOOKUP($A1459,'Raw - F'!$B:$R,3,FALSE),"")</f>
        <v>KEMPTON PARK</v>
      </c>
      <c r="D1459" s="4" t="str">
        <f>IFERROR(VLOOKUP($A1459,'Raw - F'!$B:$R,6,FALSE),"")</f>
        <v>WFA</v>
      </c>
      <c r="E1459" s="4" t="str">
        <f>SUBSTITUTE(IFERROR(VLOOKUP($A1459,'Raw - F'!$B:$O,9,FALSE),""),"0","")</f>
        <v>2yo</v>
      </c>
      <c r="F1459" s="4" t="str">
        <f>SUBSTITUTE(IFERROR(VLOOKUP($A1459,'Raw - F'!$B:$O,7,FALSE),""),"0","")</f>
        <v>Nov</v>
      </c>
      <c r="G1459" s="4">
        <f>IFERROR(IF(VLOOKUP($A1459,'Raw - F'!$B:$O,11,FALSE)&gt;1,VLOOKUP($A1459,'Raw - F'!$B:$O,11,FALSE),IF(VLOOKUP($A1459,'Raw - F'!$B:$M,12,FALSE)&lt;&gt;"",VLOOKUP($A1459,'Raw - F'!$B:$M,12,FALSE),"")),"")</f>
        <v>5</v>
      </c>
      <c r="H1459" s="4" t="str">
        <f>IFERROR(VLOOKUP($A1459,'Raw - F'!$B:$O,13,FALSE),"")</f>
        <v>Open</v>
      </c>
      <c r="I1459" s="4" t="str">
        <f>IFERROR(VLOOKUP($A1459,'Raw - F'!$B:$O,10,FALSE),"")</f>
        <v>F</v>
      </c>
      <c r="J1459" s="4" t="str">
        <f>IFERROR(VLOOKUP($A1459,'Raw - F'!$B:$P,15,FALSE),"")</f>
        <v>7f</v>
      </c>
      <c r="K1459" s="16" t="str">
        <f>SUBSTITUTE(IFERROR(VLOOKUP($A1459,'Raw - F'!$B:$X,23,FALSE),""),0,"")</f>
        <v xml:space="preserve"> </v>
      </c>
      <c r="L1459" s="22" t="str">
        <f>IF(VLOOKUP($A1459,'Raw - F'!$B:$AA,24,FALSE)="","",VLOOKUP($A1459,'Raw - F'!$B:$AA,24,FALSE))</f>
        <v/>
      </c>
      <c r="M1459" s="16" t="str">
        <f>SUBSTITUTE(IFERROR(VLOOKUP($A1459,'Raw - F'!$B:$X,22,FALSE),""),0,"")</f>
        <v xml:space="preserve"> </v>
      </c>
      <c r="N1459" s="16" t="str">
        <f>SUBSTITUTE(IFERROR(VLOOKUP($A1459,'Raw - F'!$B:$X,8,FALSE),""),0,"")</f>
        <v/>
      </c>
      <c r="O1459" s="16" t="str">
        <f>SUBSTITUTE(IFERROR(VLOOKUP($A1459,'Raw - F'!$B:$AA,25,FALSE),""),0,"")</f>
        <v>EBF</v>
      </c>
      <c r="P1459" s="16" t="str">
        <f>SUBSTITUTE(IFERROR(VLOOKUP($A1459,'Raw - F'!$B:$AA,21,FALSE),""),0,"")</f>
        <v/>
      </c>
    </row>
    <row r="1460" spans="1:16" x14ac:dyDescent="0.35">
      <c r="A1460">
        <v>1451</v>
      </c>
      <c r="B1460" s="9">
        <f>IFERROR(VLOOKUP($A1460,'Raw - F'!$B:$R,2,FALSE),"")</f>
        <v>44377</v>
      </c>
      <c r="C1460" s="4" t="str">
        <f>IFERROR(VLOOKUP($A1460,'Raw - F'!$B:$R,3,FALSE),"")</f>
        <v>KEMPTON PARK</v>
      </c>
      <c r="D1460" s="4" t="str">
        <f>IFERROR(VLOOKUP($A1460,'Raw - F'!$B:$R,6,FALSE),"")</f>
        <v>Hcap</v>
      </c>
      <c r="E1460" s="4" t="str">
        <f>SUBSTITUTE(IFERROR(VLOOKUP($A1460,'Raw - F'!$B:$O,9,FALSE),""),"0","")</f>
        <v>3yo</v>
      </c>
      <c r="F1460" s="4" t="str">
        <f>SUBSTITUTE(IFERROR(VLOOKUP($A1460,'Raw - F'!$B:$O,7,FALSE),""),"0","")</f>
        <v>Open</v>
      </c>
      <c r="G1460" s="4">
        <f>IFERROR(IF(VLOOKUP($A1460,'Raw - F'!$B:$O,11,FALSE)&gt;1,VLOOKUP($A1460,'Raw - F'!$B:$O,11,FALSE),IF(VLOOKUP($A1460,'Raw - F'!$B:$M,12,FALSE)&lt;&gt;"",VLOOKUP($A1460,'Raw - F'!$B:$M,12,FALSE),"")),"")</f>
        <v>5</v>
      </c>
      <c r="H1460" s="4" t="str">
        <f>IFERROR(VLOOKUP($A1460,'Raw - F'!$B:$O,13,FALSE),"")</f>
        <v>51-70</v>
      </c>
      <c r="I1460" s="4" t="str">
        <f>IFERROR(VLOOKUP($A1460,'Raw - F'!$B:$O,10,FALSE),"")</f>
        <v>A</v>
      </c>
      <c r="J1460" s="4" t="str">
        <f>IFERROR(VLOOKUP($A1460,'Raw - F'!$B:$P,15,FALSE),"")</f>
        <v>6f</v>
      </c>
      <c r="K1460" s="16" t="str">
        <f>SUBSTITUTE(IFERROR(VLOOKUP($A1460,'Raw - F'!$B:$X,23,FALSE),""),0,"")</f>
        <v xml:space="preserve"> </v>
      </c>
      <c r="L1460" s="22" t="str">
        <f>IF(VLOOKUP($A1460,'Raw - F'!$B:$AA,24,FALSE)="","",VLOOKUP($A1460,'Raw - F'!$B:$AA,24,FALSE))</f>
        <v/>
      </c>
      <c r="M1460" s="16" t="str">
        <f>SUBSTITUTE(IFERROR(VLOOKUP($A1460,'Raw - F'!$B:$X,22,FALSE),""),0,"")</f>
        <v xml:space="preserve"> </v>
      </c>
      <c r="N1460" s="16" t="str">
        <f>SUBSTITUTE(IFERROR(VLOOKUP($A1460,'Raw - F'!$B:$X,8,FALSE),""),0,"")</f>
        <v/>
      </c>
      <c r="O1460" s="16" t="str">
        <f>SUBSTITUTE(IFERROR(VLOOKUP($A1460,'Raw - F'!$B:$AA,25,FALSE),""),0,"")</f>
        <v/>
      </c>
      <c r="P1460" s="16" t="str">
        <f>SUBSTITUTE(IFERROR(VLOOKUP($A1460,'Raw - F'!$B:$AA,21,FALSE),""),0,"")</f>
        <v/>
      </c>
    </row>
    <row r="1461" spans="1:16" x14ac:dyDescent="0.35">
      <c r="A1461">
        <v>1452</v>
      </c>
      <c r="B1461" s="9">
        <f>IFERROR(VLOOKUP($A1461,'Raw - F'!$B:$R,2,FALSE),"")</f>
        <v>44377</v>
      </c>
      <c r="C1461" s="4" t="str">
        <f>IFERROR(VLOOKUP($A1461,'Raw - F'!$B:$R,3,FALSE),"")</f>
        <v>KEMPTON PARK</v>
      </c>
      <c r="D1461" s="4" t="str">
        <f>IFERROR(VLOOKUP($A1461,'Raw - F'!$B:$R,6,FALSE),"")</f>
        <v>WFA</v>
      </c>
      <c r="E1461" s="4" t="str">
        <f>SUBSTITUTE(IFERROR(VLOOKUP($A1461,'Raw - F'!$B:$O,9,FALSE),""),"0","")</f>
        <v>3yo+</v>
      </c>
      <c r="F1461" s="4" t="str">
        <f>SUBSTITUTE(IFERROR(VLOOKUP($A1461,'Raw - F'!$B:$O,7,FALSE),""),"0","")</f>
        <v>Nov</v>
      </c>
      <c r="G1461" s="4">
        <f>IFERROR(IF(VLOOKUP($A1461,'Raw - F'!$B:$O,11,FALSE)&gt;1,VLOOKUP($A1461,'Raw - F'!$B:$O,11,FALSE),IF(VLOOKUP($A1461,'Raw - F'!$B:$M,12,FALSE)&lt;&gt;"",VLOOKUP($A1461,'Raw - F'!$B:$M,12,FALSE),"")),"")</f>
        <v>5</v>
      </c>
      <c r="H1461" s="4" t="str">
        <f>IFERROR(VLOOKUP($A1461,'Raw - F'!$B:$O,13,FALSE),"")</f>
        <v>Open</v>
      </c>
      <c r="I1461" s="4" t="str">
        <f>IFERROR(VLOOKUP($A1461,'Raw - F'!$B:$O,10,FALSE),"")</f>
        <v>F</v>
      </c>
      <c r="J1461" s="4" t="str">
        <f>IFERROR(VLOOKUP($A1461,'Raw - F'!$B:$P,15,FALSE),"")</f>
        <v>1m 4f</v>
      </c>
      <c r="K1461" s="16" t="str">
        <f>SUBSTITUTE(IFERROR(VLOOKUP($A1461,'Raw - F'!$B:$X,23,FALSE),""),0,"")</f>
        <v xml:space="preserve"> </v>
      </c>
      <c r="L1461" s="22" t="str">
        <f>IF(VLOOKUP($A1461,'Raw - F'!$B:$AA,24,FALSE)="","",VLOOKUP($A1461,'Raw - F'!$B:$AA,24,FALSE))</f>
        <v/>
      </c>
      <c r="M1461" s="16" t="str">
        <f>SUBSTITUTE(IFERROR(VLOOKUP($A1461,'Raw - F'!$B:$X,22,FALSE),""),0,"")</f>
        <v xml:space="preserve"> </v>
      </c>
      <c r="N1461" s="16" t="str">
        <f>SUBSTITUTE(IFERROR(VLOOKUP($A1461,'Raw - F'!$B:$X,8,FALSE),""),0,"")</f>
        <v/>
      </c>
      <c r="O1461" s="16" t="str">
        <f>SUBSTITUTE(IFERROR(VLOOKUP($A1461,'Raw - F'!$B:$AA,25,FALSE),""),0,"")</f>
        <v/>
      </c>
      <c r="P1461" s="16" t="str">
        <f>SUBSTITUTE(IFERROR(VLOOKUP($A1461,'Raw - F'!$B:$AA,21,FALSE),""),0,"")</f>
        <v/>
      </c>
    </row>
    <row r="1462" spans="1:16" x14ac:dyDescent="0.35">
      <c r="A1462">
        <v>1453</v>
      </c>
      <c r="B1462" s="9">
        <f>IFERROR(VLOOKUP($A1462,'Raw - F'!$B:$R,2,FALSE),"")</f>
        <v>44377</v>
      </c>
      <c r="C1462" s="4" t="str">
        <f>IFERROR(VLOOKUP($A1462,'Raw - F'!$B:$R,3,FALSE),"")</f>
        <v>KEMPTON PARK</v>
      </c>
      <c r="D1462" s="4" t="str">
        <f>IFERROR(VLOOKUP($A1462,'Raw - F'!$B:$R,6,FALSE),"")</f>
        <v>Hcap</v>
      </c>
      <c r="E1462" s="4" t="str">
        <f>SUBSTITUTE(IFERROR(VLOOKUP($A1462,'Raw - F'!$B:$O,9,FALSE),""),"0","")</f>
        <v>4yo+</v>
      </c>
      <c r="F1462" s="4" t="str">
        <f>SUBSTITUTE(IFERROR(VLOOKUP($A1462,'Raw - F'!$B:$O,7,FALSE),""),"0","")</f>
        <v>Open</v>
      </c>
      <c r="G1462" s="4">
        <f>IFERROR(IF(VLOOKUP($A1462,'Raw - F'!$B:$O,11,FALSE)&gt;1,VLOOKUP($A1462,'Raw - F'!$B:$O,11,FALSE),IF(VLOOKUP($A1462,'Raw - F'!$B:$M,12,FALSE)&lt;&gt;"",VLOOKUP($A1462,'Raw - F'!$B:$M,12,FALSE),"")),"")</f>
        <v>5</v>
      </c>
      <c r="H1462" s="4" t="str">
        <f>IFERROR(VLOOKUP($A1462,'Raw - F'!$B:$O,13,FALSE),"")</f>
        <v>51-70</v>
      </c>
      <c r="I1462" s="4" t="str">
        <f>IFERROR(VLOOKUP($A1462,'Raw - F'!$B:$O,10,FALSE),"")</f>
        <v>A</v>
      </c>
      <c r="J1462" s="4" t="str">
        <f>IFERROR(VLOOKUP($A1462,'Raw - F'!$B:$P,15,FALSE),"")</f>
        <v>6f</v>
      </c>
      <c r="K1462" s="16" t="str">
        <f>SUBSTITUTE(IFERROR(VLOOKUP($A1462,'Raw - F'!$B:$X,23,FALSE),""),0,"")</f>
        <v xml:space="preserve"> </v>
      </c>
      <c r="L1462" s="22" t="str">
        <f>IF(VLOOKUP($A1462,'Raw - F'!$B:$AA,24,FALSE)="","",VLOOKUP($A1462,'Raw - F'!$B:$AA,24,FALSE))</f>
        <v/>
      </c>
      <c r="M1462" s="16" t="str">
        <f>SUBSTITUTE(IFERROR(VLOOKUP($A1462,'Raw - F'!$B:$X,22,FALSE),""),0,"")</f>
        <v xml:space="preserve"> </v>
      </c>
      <c r="N1462" s="16" t="str">
        <f>SUBSTITUTE(IFERROR(VLOOKUP($A1462,'Raw - F'!$B:$X,8,FALSE),""),0,"")</f>
        <v/>
      </c>
      <c r="O1462" s="16" t="str">
        <f>SUBSTITUTE(IFERROR(VLOOKUP($A1462,'Raw - F'!$B:$AA,25,FALSE),""),0,"")</f>
        <v/>
      </c>
      <c r="P1462" s="16" t="str">
        <f>SUBSTITUTE(IFERROR(VLOOKUP($A1462,'Raw - F'!$B:$AA,21,FALSE),""),0,"")</f>
        <v/>
      </c>
    </row>
    <row r="1463" spans="1:16" x14ac:dyDescent="0.35">
      <c r="A1463">
        <v>1454</v>
      </c>
      <c r="B1463" s="9">
        <f>IFERROR(VLOOKUP($A1463,'Raw - F'!$B:$R,2,FALSE),"")</f>
        <v>44377</v>
      </c>
      <c r="C1463" s="4" t="str">
        <f>IFERROR(VLOOKUP($A1463,'Raw - F'!$B:$R,3,FALSE),"")</f>
        <v>MUSSELBURGH</v>
      </c>
      <c r="D1463" s="4" t="str">
        <f>IFERROR(VLOOKUP($A1463,'Raw - F'!$B:$R,6,FALSE),"")</f>
        <v>Hcap</v>
      </c>
      <c r="E1463" s="4" t="str">
        <f>SUBSTITUTE(IFERROR(VLOOKUP($A1463,'Raw - F'!$B:$O,9,FALSE),""),"0","")</f>
        <v>3yo+</v>
      </c>
      <c r="F1463" s="4" t="str">
        <f>SUBSTITUTE(IFERROR(VLOOKUP($A1463,'Raw - F'!$B:$O,7,FALSE),""),"0","")</f>
        <v>Open</v>
      </c>
      <c r="G1463" s="4">
        <f>IFERROR(IF(VLOOKUP($A1463,'Raw - F'!$B:$O,11,FALSE)&gt;1,VLOOKUP($A1463,'Raw - F'!$B:$O,11,FALSE),IF(VLOOKUP($A1463,'Raw - F'!$B:$M,12,FALSE)&lt;&gt;"",VLOOKUP($A1463,'Raw - F'!$B:$M,12,FALSE),"")),"")</f>
        <v>3</v>
      </c>
      <c r="H1463" s="4" t="str">
        <f>IFERROR(VLOOKUP($A1463,'Raw - F'!$B:$O,13,FALSE),"")</f>
        <v>76-95</v>
      </c>
      <c r="I1463" s="4" t="str">
        <f>IFERROR(VLOOKUP($A1463,'Raw - F'!$B:$O,10,FALSE),"")</f>
        <v>A</v>
      </c>
      <c r="J1463" s="4" t="str">
        <f>IFERROR(VLOOKUP($A1463,'Raw - F'!$B:$P,15,FALSE),"")</f>
        <v>7f</v>
      </c>
      <c r="K1463" s="16" t="str">
        <f>SUBSTITUTE(IFERROR(VLOOKUP($A1463,'Raw - F'!$B:$X,23,FALSE),""),0,"")</f>
        <v xml:space="preserve"> </v>
      </c>
      <c r="L1463" s="22" t="str">
        <f>IF(VLOOKUP($A1463,'Raw - F'!$B:$AA,24,FALSE)="","",VLOOKUP($A1463,'Raw - F'!$B:$AA,24,FALSE))</f>
        <v/>
      </c>
      <c r="M1463" s="16" t="str">
        <f>SUBSTITUTE(IFERROR(VLOOKUP($A1463,'Raw - F'!$B:$X,22,FALSE),""),0,"")</f>
        <v xml:space="preserve"> </v>
      </c>
      <c r="N1463" s="16" t="str">
        <f>SUBSTITUTE(IFERROR(VLOOKUP($A1463,'Raw - F'!$B:$X,8,FALSE),""),0,"")</f>
        <v/>
      </c>
      <c r="O1463" s="16" t="str">
        <f>SUBSTITUTE(IFERROR(VLOOKUP($A1463,'Raw - F'!$B:$AA,25,FALSE),""),0,"")</f>
        <v/>
      </c>
      <c r="P1463" s="16" t="str">
        <f>SUBSTITUTE(IFERROR(VLOOKUP($A1463,'Raw - F'!$B:$AA,21,FALSE),""),0,"")</f>
        <v/>
      </c>
    </row>
    <row r="1464" spans="1:16" x14ac:dyDescent="0.35">
      <c r="A1464">
        <v>1455</v>
      </c>
      <c r="B1464" s="9">
        <f>IFERROR(VLOOKUP($A1464,'Raw - F'!$B:$R,2,FALSE),"")</f>
        <v>44377</v>
      </c>
      <c r="C1464" s="4" t="str">
        <f>IFERROR(VLOOKUP($A1464,'Raw - F'!$B:$R,3,FALSE),"")</f>
        <v>MUSSELBURGH</v>
      </c>
      <c r="D1464" s="4" t="str">
        <f>IFERROR(VLOOKUP($A1464,'Raw - F'!$B:$R,6,FALSE),"")</f>
        <v>WFA</v>
      </c>
      <c r="E1464" s="4" t="str">
        <f>SUBSTITUTE(IFERROR(VLOOKUP($A1464,'Raw - F'!$B:$O,9,FALSE),""),"0","")</f>
        <v>2yo</v>
      </c>
      <c r="F1464" s="4" t="str">
        <f>SUBSTITUTE(IFERROR(VLOOKUP($A1464,'Raw - F'!$B:$O,7,FALSE),""),"0","")</f>
        <v>Mdn</v>
      </c>
      <c r="G1464" s="4">
        <f>IFERROR(IF(VLOOKUP($A1464,'Raw - F'!$B:$O,11,FALSE)&gt;1,VLOOKUP($A1464,'Raw - F'!$B:$O,11,FALSE),IF(VLOOKUP($A1464,'Raw - F'!$B:$M,12,FALSE)&lt;&gt;"",VLOOKUP($A1464,'Raw - F'!$B:$M,12,FALSE),"")),"")</f>
        <v>5</v>
      </c>
      <c r="H1464" s="4" t="str">
        <f>IFERROR(VLOOKUP($A1464,'Raw - F'!$B:$O,13,FALSE),"")</f>
        <v>Open</v>
      </c>
      <c r="I1464" s="4" t="str">
        <f>IFERROR(VLOOKUP($A1464,'Raw - F'!$B:$O,10,FALSE),"")</f>
        <v>A</v>
      </c>
      <c r="J1464" s="4" t="str">
        <f>IFERROR(VLOOKUP($A1464,'Raw - F'!$B:$P,15,FALSE),"")</f>
        <v>5f</v>
      </c>
      <c r="K1464" s="16" t="str">
        <f>SUBSTITUTE(IFERROR(VLOOKUP($A1464,'Raw - F'!$B:$X,23,FALSE),""),0,"")</f>
        <v>Rest.</v>
      </c>
      <c r="L1464" s="22" t="str">
        <f>IF(VLOOKUP($A1464,'Raw - F'!$B:$AA,24,FALSE)="","",VLOOKUP($A1464,'Raw - F'!$B:$AA,24,FALSE))</f>
        <v>D</v>
      </c>
      <c r="M1464" s="16" t="str">
        <f>SUBSTITUTE(IFERROR(VLOOKUP($A1464,'Raw - F'!$B:$X,22,FALSE),""),0,"")</f>
        <v xml:space="preserve"> </v>
      </c>
      <c r="N1464" s="16" t="str">
        <f>SUBSTITUTE(IFERROR(VLOOKUP($A1464,'Raw - F'!$B:$X,8,FALSE),""),0,"")</f>
        <v/>
      </c>
      <c r="O1464" s="16" t="str">
        <f>SUBSTITUTE(IFERROR(VLOOKUP($A1464,'Raw - F'!$B:$AA,25,FALSE),""),0,"")</f>
        <v>EBF</v>
      </c>
      <c r="P1464" s="16" t="str">
        <f>SUBSTITUTE(IFERROR(VLOOKUP($A1464,'Raw - F'!$B:$AA,21,FALSE),""),0,"")</f>
        <v/>
      </c>
    </row>
    <row r="1465" spans="1:16" x14ac:dyDescent="0.35">
      <c r="A1465">
        <v>1456</v>
      </c>
      <c r="B1465" s="9">
        <f>IFERROR(VLOOKUP($A1465,'Raw - F'!$B:$R,2,FALSE),"")</f>
        <v>44377</v>
      </c>
      <c r="C1465" s="4" t="str">
        <f>IFERROR(VLOOKUP($A1465,'Raw - F'!$B:$R,3,FALSE),"")</f>
        <v>MUSSELBURGH</v>
      </c>
      <c r="D1465" s="4" t="str">
        <f>IFERROR(VLOOKUP($A1465,'Raw - F'!$B:$R,6,FALSE),"")</f>
        <v>WFA</v>
      </c>
      <c r="E1465" s="4" t="str">
        <f>SUBSTITUTE(IFERROR(VLOOKUP($A1465,'Raw - F'!$B:$O,9,FALSE),""),"0","")</f>
        <v>2yo</v>
      </c>
      <c r="F1465" s="4" t="str">
        <f>SUBSTITUTE(IFERROR(VLOOKUP($A1465,'Raw - F'!$B:$O,7,FALSE),""),"0","")</f>
        <v>Mdn</v>
      </c>
      <c r="G1465" s="4">
        <f>IFERROR(IF(VLOOKUP($A1465,'Raw - F'!$B:$O,11,FALSE)&gt;1,VLOOKUP($A1465,'Raw - F'!$B:$O,11,FALSE),IF(VLOOKUP($A1465,'Raw - F'!$B:$M,12,FALSE)&lt;&gt;"",VLOOKUP($A1465,'Raw - F'!$B:$M,12,FALSE),"")),"")</f>
        <v>5</v>
      </c>
      <c r="H1465" s="4" t="str">
        <f>IFERROR(VLOOKUP($A1465,'Raw - F'!$B:$O,13,FALSE),"")</f>
        <v>Open</v>
      </c>
      <c r="I1465" s="4" t="str">
        <f>IFERROR(VLOOKUP($A1465,'Raw - F'!$B:$O,10,FALSE),"")</f>
        <v>A</v>
      </c>
      <c r="J1465" s="4" t="str">
        <f>IFERROR(VLOOKUP($A1465,'Raw - F'!$B:$P,15,FALSE),"")</f>
        <v>7f</v>
      </c>
      <c r="K1465" s="16" t="str">
        <f>SUBSTITUTE(IFERROR(VLOOKUP($A1465,'Raw - F'!$B:$X,23,FALSE),""),0,"")</f>
        <v>Rest.</v>
      </c>
      <c r="L1465" s="22" t="str">
        <f>IF(VLOOKUP($A1465,'Raw - F'!$B:$AA,24,FALSE)="","",VLOOKUP($A1465,'Raw - F'!$B:$AA,24,FALSE))</f>
        <v>D</v>
      </c>
      <c r="M1465" s="16" t="str">
        <f>SUBSTITUTE(IFERROR(VLOOKUP($A1465,'Raw - F'!$B:$X,22,FALSE),""),0,"")</f>
        <v xml:space="preserve"> </v>
      </c>
      <c r="N1465" s="16" t="str">
        <f>SUBSTITUTE(IFERROR(VLOOKUP($A1465,'Raw - F'!$B:$X,8,FALSE),""),0,"")</f>
        <v/>
      </c>
      <c r="O1465" s="16" t="str">
        <f>SUBSTITUTE(IFERROR(VLOOKUP($A1465,'Raw - F'!$B:$AA,25,FALSE),""),0,"")</f>
        <v/>
      </c>
      <c r="P1465" s="16" t="str">
        <f>SUBSTITUTE(IFERROR(VLOOKUP($A1465,'Raw - F'!$B:$AA,21,FALSE),""),0,"")</f>
        <v/>
      </c>
    </row>
    <row r="1466" spans="1:16" x14ac:dyDescent="0.35">
      <c r="A1466">
        <v>1457</v>
      </c>
      <c r="B1466" s="9">
        <f>IFERROR(VLOOKUP($A1466,'Raw - F'!$B:$R,2,FALSE),"")</f>
        <v>44377</v>
      </c>
      <c r="C1466" s="4" t="str">
        <f>IFERROR(VLOOKUP($A1466,'Raw - F'!$B:$R,3,FALSE),"")</f>
        <v>MUSSELBURGH</v>
      </c>
      <c r="D1466" s="4" t="str">
        <f>IFERROR(VLOOKUP($A1466,'Raw - F'!$B:$R,6,FALSE),"")</f>
        <v>Hcap</v>
      </c>
      <c r="E1466" s="4" t="str">
        <f>SUBSTITUTE(IFERROR(VLOOKUP($A1466,'Raw - F'!$B:$O,9,FALSE),""),"0","")</f>
        <v>3yo+</v>
      </c>
      <c r="F1466" s="4" t="str">
        <f>SUBSTITUTE(IFERROR(VLOOKUP($A1466,'Raw - F'!$B:$O,7,FALSE),""),"0","")</f>
        <v>Open</v>
      </c>
      <c r="G1466" s="4">
        <f>IFERROR(IF(VLOOKUP($A1466,'Raw - F'!$B:$O,11,FALSE)&gt;1,VLOOKUP($A1466,'Raw - F'!$B:$O,11,FALSE),IF(VLOOKUP($A1466,'Raw - F'!$B:$M,12,FALSE)&lt;&gt;"",VLOOKUP($A1466,'Raw - F'!$B:$M,12,FALSE),"")),"")</f>
        <v>4</v>
      </c>
      <c r="H1466" s="4" t="str">
        <f>IFERROR(VLOOKUP($A1466,'Raw - F'!$B:$O,13,FALSE),"")</f>
        <v>61-80</v>
      </c>
      <c r="I1466" s="4" t="str">
        <f>IFERROR(VLOOKUP($A1466,'Raw - F'!$B:$O,10,FALSE),"")</f>
        <v>A</v>
      </c>
      <c r="J1466" s="4" t="str">
        <f>IFERROR(VLOOKUP($A1466,'Raw - F'!$B:$P,15,FALSE),"")</f>
        <v>5f</v>
      </c>
      <c r="K1466" s="16" t="str">
        <f>SUBSTITUTE(IFERROR(VLOOKUP($A1466,'Raw - F'!$B:$X,23,FALSE),""),0,"")</f>
        <v xml:space="preserve"> </v>
      </c>
      <c r="L1466" s="22" t="str">
        <f>IF(VLOOKUP($A1466,'Raw - F'!$B:$AA,24,FALSE)="","",VLOOKUP($A1466,'Raw - F'!$B:$AA,24,FALSE))</f>
        <v/>
      </c>
      <c r="M1466" s="16" t="str">
        <f>SUBSTITUTE(IFERROR(VLOOKUP($A1466,'Raw - F'!$B:$X,22,FALSE),""),0,"")</f>
        <v xml:space="preserve"> </v>
      </c>
      <c r="N1466" s="16" t="str">
        <f>SUBSTITUTE(IFERROR(VLOOKUP($A1466,'Raw - F'!$B:$X,8,FALSE),""),0,"")</f>
        <v/>
      </c>
      <c r="O1466" s="16" t="str">
        <f>SUBSTITUTE(IFERROR(VLOOKUP($A1466,'Raw - F'!$B:$AA,25,FALSE),""),0,"")</f>
        <v/>
      </c>
      <c r="P1466" s="16" t="str">
        <f>SUBSTITUTE(IFERROR(VLOOKUP($A1466,'Raw - F'!$B:$AA,21,FALSE),""),0,"")</f>
        <v/>
      </c>
    </row>
    <row r="1467" spans="1:16" x14ac:dyDescent="0.35">
      <c r="A1467">
        <v>1458</v>
      </c>
      <c r="B1467" s="9">
        <f>IFERROR(VLOOKUP($A1467,'Raw - F'!$B:$R,2,FALSE),"")</f>
        <v>44377</v>
      </c>
      <c r="C1467" s="4" t="str">
        <f>IFERROR(VLOOKUP($A1467,'Raw - F'!$B:$R,3,FALSE),"")</f>
        <v>MUSSELBURGH</v>
      </c>
      <c r="D1467" s="4" t="str">
        <f>IFERROR(VLOOKUP($A1467,'Raw - F'!$B:$R,6,FALSE),"")</f>
        <v>WFA</v>
      </c>
      <c r="E1467" s="4" t="str">
        <f>SUBSTITUTE(IFERROR(VLOOKUP($A1467,'Raw - F'!$B:$O,9,FALSE),""),"0","")</f>
        <v>3yo+</v>
      </c>
      <c r="F1467" s="4" t="str">
        <f>SUBSTITUTE(IFERROR(VLOOKUP($A1467,'Raw - F'!$B:$O,7,FALSE),""),"0","")</f>
        <v>Mdn</v>
      </c>
      <c r="G1467" s="4">
        <f>IFERROR(IF(VLOOKUP($A1467,'Raw - F'!$B:$O,11,FALSE)&gt;1,VLOOKUP($A1467,'Raw - F'!$B:$O,11,FALSE),IF(VLOOKUP($A1467,'Raw - F'!$B:$M,12,FALSE)&lt;&gt;"",VLOOKUP($A1467,'Raw - F'!$B:$M,12,FALSE),"")),"")</f>
        <v>5</v>
      </c>
      <c r="H1467" s="4" t="str">
        <f>IFERROR(VLOOKUP($A1467,'Raw - F'!$B:$O,13,FALSE),"")</f>
        <v>Open</v>
      </c>
      <c r="I1467" s="4" t="str">
        <f>IFERROR(VLOOKUP($A1467,'Raw - F'!$B:$O,10,FALSE),"")</f>
        <v>F</v>
      </c>
      <c r="J1467" s="4" t="str">
        <f>IFERROR(VLOOKUP($A1467,'Raw - F'!$B:$P,15,FALSE),"")</f>
        <v>1m</v>
      </c>
      <c r="K1467" s="16" t="str">
        <f>SUBSTITUTE(IFERROR(VLOOKUP($A1467,'Raw - F'!$B:$X,23,FALSE),""),0,"")</f>
        <v>Med.</v>
      </c>
      <c r="L1467" s="22">
        <f>IF(VLOOKUP($A1467,'Raw - F'!$B:$AA,24,FALSE)="","",VLOOKUP($A1467,'Raw - F'!$B:$AA,24,FALSE))</f>
        <v>25000</v>
      </c>
      <c r="M1467" s="16" t="str">
        <f>SUBSTITUTE(IFERROR(VLOOKUP($A1467,'Raw - F'!$B:$X,22,FALSE),""),0,"")</f>
        <v xml:space="preserve"> </v>
      </c>
      <c r="N1467" s="16" t="str">
        <f>SUBSTITUTE(IFERROR(VLOOKUP($A1467,'Raw - F'!$B:$X,8,FALSE),""),0,"")</f>
        <v/>
      </c>
      <c r="O1467" s="16" t="str">
        <f>SUBSTITUTE(IFERROR(VLOOKUP($A1467,'Raw - F'!$B:$AA,25,FALSE),""),0,"")</f>
        <v>EBF</v>
      </c>
      <c r="P1467" s="16" t="str">
        <f>SUBSTITUTE(IFERROR(VLOOKUP($A1467,'Raw - F'!$B:$AA,21,FALSE),""),0,"")</f>
        <v/>
      </c>
    </row>
    <row r="1468" spans="1:16" x14ac:dyDescent="0.35">
      <c r="A1468">
        <v>1459</v>
      </c>
      <c r="B1468" s="9">
        <f>IFERROR(VLOOKUP($A1468,'Raw - F'!$B:$R,2,FALSE),"")</f>
        <v>44377</v>
      </c>
      <c r="C1468" s="4" t="str">
        <f>IFERROR(VLOOKUP($A1468,'Raw - F'!$B:$R,3,FALSE),"")</f>
        <v>MUSSELBURGH</v>
      </c>
      <c r="D1468" s="4" t="str">
        <f>IFERROR(VLOOKUP($A1468,'Raw - F'!$B:$R,6,FALSE),"")</f>
        <v>Hcap</v>
      </c>
      <c r="E1468" s="4" t="str">
        <f>SUBSTITUTE(IFERROR(VLOOKUP($A1468,'Raw - F'!$B:$O,9,FALSE),""),"0","")</f>
        <v>4yo+</v>
      </c>
      <c r="F1468" s="4" t="str">
        <f>SUBSTITUTE(IFERROR(VLOOKUP($A1468,'Raw - F'!$B:$O,7,FALSE),""),"0","")</f>
        <v>Open</v>
      </c>
      <c r="G1468" s="4">
        <f>IFERROR(IF(VLOOKUP($A1468,'Raw - F'!$B:$O,11,FALSE)&gt;1,VLOOKUP($A1468,'Raw - F'!$B:$O,11,FALSE),IF(VLOOKUP($A1468,'Raw - F'!$B:$M,12,FALSE)&lt;&gt;"",VLOOKUP($A1468,'Raw - F'!$B:$M,12,FALSE),"")),"")</f>
        <v>6</v>
      </c>
      <c r="H1468" s="4" t="str">
        <f>IFERROR(VLOOKUP($A1468,'Raw - F'!$B:$O,13,FALSE),"")</f>
        <v>46-55</v>
      </c>
      <c r="I1468" s="4" t="str">
        <f>IFERROR(VLOOKUP($A1468,'Raw - F'!$B:$O,10,FALSE),"")</f>
        <v>A</v>
      </c>
      <c r="J1468" s="4" t="str">
        <f>IFERROR(VLOOKUP($A1468,'Raw - F'!$B:$P,15,FALSE),"")</f>
        <v>1m 4f</v>
      </c>
      <c r="K1468" s="16" t="str">
        <f>SUBSTITUTE(IFERROR(VLOOKUP($A1468,'Raw - F'!$B:$X,23,FALSE),""),0,"")</f>
        <v xml:space="preserve"> </v>
      </c>
      <c r="L1468" s="22" t="str">
        <f>IF(VLOOKUP($A1468,'Raw - F'!$B:$AA,24,FALSE)="","",VLOOKUP($A1468,'Raw - F'!$B:$AA,24,FALSE))</f>
        <v/>
      </c>
      <c r="M1468" s="16" t="str">
        <f>SUBSTITUTE(IFERROR(VLOOKUP($A1468,'Raw - F'!$B:$X,22,FALSE),""),0,"")</f>
        <v xml:space="preserve"> </v>
      </c>
      <c r="N1468" s="16" t="str">
        <f>SUBSTITUTE(IFERROR(VLOOKUP($A1468,'Raw - F'!$B:$X,8,FALSE),""),0,"")</f>
        <v/>
      </c>
      <c r="O1468" s="16" t="str">
        <f>SUBSTITUTE(IFERROR(VLOOKUP($A1468,'Raw - F'!$B:$AA,25,FALSE),""),0,"")</f>
        <v/>
      </c>
      <c r="P1468" s="16" t="str">
        <f>SUBSTITUTE(IFERROR(VLOOKUP($A1468,'Raw - F'!$B:$AA,21,FALSE),""),0,"")</f>
        <v/>
      </c>
    </row>
    <row r="1469" spans="1:16" x14ac:dyDescent="0.35">
      <c r="A1469">
        <v>1460</v>
      </c>
      <c r="B1469" s="9">
        <f>IFERROR(VLOOKUP($A1469,'Raw - F'!$B:$R,2,FALSE),"")</f>
        <v>44377</v>
      </c>
      <c r="C1469" s="4" t="str">
        <f>IFERROR(VLOOKUP($A1469,'Raw - F'!$B:$R,3,FALSE),"")</f>
        <v>MUSSELBURGH</v>
      </c>
      <c r="D1469" s="4" t="str">
        <f>IFERROR(VLOOKUP($A1469,'Raw - F'!$B:$R,6,FALSE),"")</f>
        <v>Hcap</v>
      </c>
      <c r="E1469" s="4" t="str">
        <f>SUBSTITUTE(IFERROR(VLOOKUP($A1469,'Raw - F'!$B:$O,9,FALSE),""),"0","")</f>
        <v>4yo+</v>
      </c>
      <c r="F1469" s="4" t="str">
        <f>SUBSTITUTE(IFERROR(VLOOKUP($A1469,'Raw - F'!$B:$O,7,FALSE),""),"0","")</f>
        <v>Open</v>
      </c>
      <c r="G1469" s="4">
        <f>IFERROR(IF(VLOOKUP($A1469,'Raw - F'!$B:$O,11,FALSE)&gt;1,VLOOKUP($A1469,'Raw - F'!$B:$O,11,FALSE),IF(VLOOKUP($A1469,'Raw - F'!$B:$M,12,FALSE)&lt;&gt;"",VLOOKUP($A1469,'Raw - F'!$B:$M,12,FALSE),"")),"")</f>
        <v>6</v>
      </c>
      <c r="H1469" s="4" t="str">
        <f>IFERROR(VLOOKUP($A1469,'Raw - F'!$B:$O,13,FALSE),"")</f>
        <v>46-65</v>
      </c>
      <c r="I1469" s="4" t="str">
        <f>IFERROR(VLOOKUP($A1469,'Raw - F'!$B:$O,10,FALSE),"")</f>
        <v>A</v>
      </c>
      <c r="J1469" s="4" t="str">
        <f>IFERROR(VLOOKUP($A1469,'Raw - F'!$B:$P,15,FALSE),"")</f>
        <v>2m+</v>
      </c>
      <c r="K1469" s="16" t="str">
        <f>SUBSTITUTE(IFERROR(VLOOKUP($A1469,'Raw - F'!$B:$X,23,FALSE),""),0,"")</f>
        <v xml:space="preserve"> </v>
      </c>
      <c r="L1469" s="22" t="str">
        <f>IF(VLOOKUP($A1469,'Raw - F'!$B:$AA,24,FALSE)="","",VLOOKUP($A1469,'Raw - F'!$B:$AA,24,FALSE))</f>
        <v/>
      </c>
      <c r="M1469" s="16" t="str">
        <f>SUBSTITUTE(IFERROR(VLOOKUP($A1469,'Raw - F'!$B:$X,22,FALSE),""),0,"")</f>
        <v xml:space="preserve"> </v>
      </c>
      <c r="N1469" s="16" t="str">
        <f>SUBSTITUTE(IFERROR(VLOOKUP($A1469,'Raw - F'!$B:$X,8,FALSE),""),0,"")</f>
        <v/>
      </c>
      <c r="O1469" s="16" t="str">
        <f>SUBSTITUTE(IFERROR(VLOOKUP($A1469,'Raw - F'!$B:$AA,25,FALSE),""),0,"")</f>
        <v/>
      </c>
      <c r="P1469" s="16" t="str">
        <f>SUBSTITUTE(IFERROR(VLOOKUP($A1469,'Raw - F'!$B:$AA,21,FALSE),""),0,"")</f>
        <v/>
      </c>
    </row>
    <row r="1470" spans="1:16" x14ac:dyDescent="0.35">
      <c r="A1470">
        <v>1461</v>
      </c>
      <c r="B1470" s="9">
        <f>IFERROR(VLOOKUP($A1470,'Raw - F'!$B:$R,2,FALSE),"")</f>
        <v>44377</v>
      </c>
      <c r="C1470" s="4" t="str">
        <f>IFERROR(VLOOKUP($A1470,'Raw - F'!$B:$R,3,FALSE),"")</f>
        <v>MUSSELBURGH</v>
      </c>
      <c r="D1470" s="4" t="str">
        <f>IFERROR(VLOOKUP($A1470,'Raw - F'!$B:$R,6,FALSE),"")</f>
        <v>Hcap</v>
      </c>
      <c r="E1470" s="4" t="str">
        <f>SUBSTITUTE(IFERROR(VLOOKUP($A1470,'Raw - F'!$B:$O,9,FALSE),""),"0","")</f>
        <v>4yo+</v>
      </c>
      <c r="F1470" s="4" t="str">
        <f>SUBSTITUTE(IFERROR(VLOOKUP($A1470,'Raw - F'!$B:$O,7,FALSE),""),"0","")</f>
        <v>Open</v>
      </c>
      <c r="G1470" s="4">
        <f>IFERROR(IF(VLOOKUP($A1470,'Raw - F'!$B:$O,11,FALSE)&gt;1,VLOOKUP($A1470,'Raw - F'!$B:$O,11,FALSE),IF(VLOOKUP($A1470,'Raw - F'!$B:$M,12,FALSE)&lt;&gt;"",VLOOKUP($A1470,'Raw - F'!$B:$M,12,FALSE),"")),"")</f>
        <v>6</v>
      </c>
      <c r="H1470" s="4" t="str">
        <f>IFERROR(VLOOKUP($A1470,'Raw - F'!$B:$O,13,FALSE),"")</f>
        <v>46-65</v>
      </c>
      <c r="I1470" s="4" t="str">
        <f>IFERROR(VLOOKUP($A1470,'Raw - F'!$B:$O,10,FALSE),"")</f>
        <v>A</v>
      </c>
      <c r="J1470" s="4" t="str">
        <f>IFERROR(VLOOKUP($A1470,'Raw - F'!$B:$P,15,FALSE),"")</f>
        <v>1m 1f</v>
      </c>
      <c r="K1470" s="16" t="str">
        <f>SUBSTITUTE(IFERROR(VLOOKUP($A1470,'Raw - F'!$B:$X,23,FALSE),""),0,"")</f>
        <v xml:space="preserve"> </v>
      </c>
      <c r="L1470" s="22" t="str">
        <f>IF(VLOOKUP($A1470,'Raw - F'!$B:$AA,24,FALSE)="","",VLOOKUP($A1470,'Raw - F'!$B:$AA,24,FALSE))</f>
        <v/>
      </c>
      <c r="M1470" s="16" t="str">
        <f>SUBSTITUTE(IFERROR(VLOOKUP($A1470,'Raw - F'!$B:$X,22,FALSE),""),0,"")</f>
        <v xml:space="preserve"> </v>
      </c>
      <c r="N1470" s="16" t="str">
        <f>SUBSTITUTE(IFERROR(VLOOKUP($A1470,'Raw - F'!$B:$X,8,FALSE),""),0,"")</f>
        <v/>
      </c>
      <c r="O1470" s="16" t="str">
        <f>SUBSTITUTE(IFERROR(VLOOKUP($A1470,'Raw - F'!$B:$AA,25,FALSE),""),0,"")</f>
        <v/>
      </c>
      <c r="P1470" s="16" t="str">
        <f>SUBSTITUTE(IFERROR(VLOOKUP($A1470,'Raw - F'!$B:$AA,21,FALSE),""),0,"")</f>
        <v/>
      </c>
    </row>
    <row r="1471" spans="1:16" x14ac:dyDescent="0.35">
      <c r="A1471">
        <v>1462</v>
      </c>
      <c r="B1471" s="9">
        <f>IFERROR(VLOOKUP($A1471,'Raw - F'!$B:$R,2,FALSE),"")</f>
        <v>44377</v>
      </c>
      <c r="C1471" s="4" t="str">
        <f>IFERROR(VLOOKUP($A1471,'Raw - F'!$B:$R,3,FALSE),"")</f>
        <v>THIRSK</v>
      </c>
      <c r="D1471" s="4" t="str">
        <f>IFERROR(VLOOKUP($A1471,'Raw - F'!$B:$R,6,FALSE),"")</f>
        <v>Hcap</v>
      </c>
      <c r="E1471" s="4" t="str">
        <f>SUBSTITUTE(IFERROR(VLOOKUP($A1471,'Raw - F'!$B:$O,9,FALSE),""),"0","")</f>
        <v>3yo+</v>
      </c>
      <c r="F1471" s="4" t="str">
        <f>SUBSTITUTE(IFERROR(VLOOKUP($A1471,'Raw - F'!$B:$O,7,FALSE),""),"0","")</f>
        <v>Open</v>
      </c>
      <c r="G1471" s="4">
        <f>IFERROR(IF(VLOOKUP($A1471,'Raw - F'!$B:$O,11,FALSE)&gt;1,VLOOKUP($A1471,'Raw - F'!$B:$O,11,FALSE),IF(VLOOKUP($A1471,'Raw - F'!$B:$M,12,FALSE)&lt;&gt;"",VLOOKUP($A1471,'Raw - F'!$B:$M,12,FALSE),"")),"")</f>
        <v>3</v>
      </c>
      <c r="H1471" s="4" t="str">
        <f>IFERROR(VLOOKUP($A1471,'Raw - F'!$B:$O,13,FALSE),"")</f>
        <v>76-95</v>
      </c>
      <c r="I1471" s="4" t="str">
        <f>IFERROR(VLOOKUP($A1471,'Raw - F'!$B:$O,10,FALSE),"")</f>
        <v>A</v>
      </c>
      <c r="J1471" s="4" t="str">
        <f>IFERROR(VLOOKUP($A1471,'Raw - F'!$B:$P,15,FALSE),"")</f>
        <v>6f</v>
      </c>
      <c r="K1471" s="16" t="str">
        <f>SUBSTITUTE(IFERROR(VLOOKUP($A1471,'Raw - F'!$B:$X,23,FALSE),""),0,"")</f>
        <v xml:space="preserve"> </v>
      </c>
      <c r="L1471" s="22" t="str">
        <f>IF(VLOOKUP($A1471,'Raw - F'!$B:$AA,24,FALSE)="","",VLOOKUP($A1471,'Raw - F'!$B:$AA,24,FALSE))</f>
        <v/>
      </c>
      <c r="M1471" s="16" t="str">
        <f>SUBSTITUTE(IFERROR(VLOOKUP($A1471,'Raw - F'!$B:$X,22,FALSE),""),0,"")</f>
        <v xml:space="preserve"> </v>
      </c>
      <c r="N1471" s="16" t="str">
        <f>SUBSTITUTE(IFERROR(VLOOKUP($A1471,'Raw - F'!$B:$X,8,FALSE),""),0,"")</f>
        <v/>
      </c>
      <c r="O1471" s="16" t="str">
        <f>SUBSTITUTE(IFERROR(VLOOKUP($A1471,'Raw - F'!$B:$AA,25,FALSE),""),0,"")</f>
        <v/>
      </c>
      <c r="P1471" s="16" t="str">
        <f>SUBSTITUTE(IFERROR(VLOOKUP($A1471,'Raw - F'!$B:$AA,21,FALSE),""),0,"")</f>
        <v/>
      </c>
    </row>
    <row r="1472" spans="1:16" x14ac:dyDescent="0.35">
      <c r="A1472">
        <v>1463</v>
      </c>
      <c r="B1472" s="9">
        <f>IFERROR(VLOOKUP($A1472,'Raw - F'!$B:$R,2,FALSE),"")</f>
        <v>44377</v>
      </c>
      <c r="C1472" s="4" t="str">
        <f>IFERROR(VLOOKUP($A1472,'Raw - F'!$B:$R,3,FALSE),"")</f>
        <v>THIRSK</v>
      </c>
      <c r="D1472" s="4" t="str">
        <f>IFERROR(VLOOKUP($A1472,'Raw - F'!$B:$R,6,FALSE),"")</f>
        <v>WFA</v>
      </c>
      <c r="E1472" s="4" t="str">
        <f>SUBSTITUTE(IFERROR(VLOOKUP($A1472,'Raw - F'!$B:$O,9,FALSE),""),"0","")</f>
        <v>3yo+</v>
      </c>
      <c r="F1472" s="4" t="str">
        <f>SUBSTITUTE(IFERROR(VLOOKUP($A1472,'Raw - F'!$B:$O,7,FALSE),""),"0","")</f>
        <v>Nov</v>
      </c>
      <c r="G1472" s="4">
        <f>IFERROR(IF(VLOOKUP($A1472,'Raw - F'!$B:$O,11,FALSE)&gt;1,VLOOKUP($A1472,'Raw - F'!$B:$O,11,FALSE),IF(VLOOKUP($A1472,'Raw - F'!$B:$M,12,FALSE)&lt;&gt;"",VLOOKUP($A1472,'Raw - F'!$B:$M,12,FALSE),"")),"")</f>
        <v>5</v>
      </c>
      <c r="H1472" s="4" t="str">
        <f>IFERROR(VLOOKUP($A1472,'Raw - F'!$B:$O,13,FALSE),"")</f>
        <v>Open</v>
      </c>
      <c r="I1472" s="4" t="str">
        <f>IFERROR(VLOOKUP($A1472,'Raw - F'!$B:$O,10,FALSE),"")</f>
        <v>A</v>
      </c>
      <c r="J1472" s="4" t="str">
        <f>IFERROR(VLOOKUP($A1472,'Raw - F'!$B:$P,15,FALSE),"")</f>
        <v>1m</v>
      </c>
      <c r="K1472" s="16" t="str">
        <f>SUBSTITUTE(IFERROR(VLOOKUP($A1472,'Raw - F'!$B:$X,23,FALSE),""),0,"")</f>
        <v xml:space="preserve"> </v>
      </c>
      <c r="L1472" s="22" t="str">
        <f>IF(VLOOKUP($A1472,'Raw - F'!$B:$AA,24,FALSE)="","",VLOOKUP($A1472,'Raw - F'!$B:$AA,24,FALSE))</f>
        <v/>
      </c>
      <c r="M1472" s="16" t="str">
        <f>SUBSTITUTE(IFERROR(VLOOKUP($A1472,'Raw - F'!$B:$X,22,FALSE),""),0,"")</f>
        <v xml:space="preserve"> </v>
      </c>
      <c r="N1472" s="16" t="str">
        <f>SUBSTITUTE(IFERROR(VLOOKUP($A1472,'Raw - F'!$B:$X,8,FALSE),""),0,"")</f>
        <v/>
      </c>
      <c r="O1472" s="16" t="str">
        <f>SUBSTITUTE(IFERROR(VLOOKUP($A1472,'Raw - F'!$B:$AA,25,FALSE),""),0,"")</f>
        <v>EBF</v>
      </c>
      <c r="P1472" s="16" t="str">
        <f>SUBSTITUTE(IFERROR(VLOOKUP($A1472,'Raw - F'!$B:$AA,21,FALSE),""),0,"")</f>
        <v/>
      </c>
    </row>
    <row r="1473" spans="1:16" x14ac:dyDescent="0.35">
      <c r="A1473">
        <v>1464</v>
      </c>
      <c r="B1473" s="9">
        <f>IFERROR(VLOOKUP($A1473,'Raw - F'!$B:$R,2,FALSE),"")</f>
        <v>44377</v>
      </c>
      <c r="C1473" s="4" t="str">
        <f>IFERROR(VLOOKUP($A1473,'Raw - F'!$B:$R,3,FALSE),"")</f>
        <v>THIRSK</v>
      </c>
      <c r="D1473" s="4" t="str">
        <f>IFERROR(VLOOKUP($A1473,'Raw - F'!$B:$R,6,FALSE),"")</f>
        <v>WFA</v>
      </c>
      <c r="E1473" s="4" t="str">
        <f>SUBSTITUTE(IFERROR(VLOOKUP($A1473,'Raw - F'!$B:$O,9,FALSE),""),"0","")</f>
        <v>2yo</v>
      </c>
      <c r="F1473" s="4" t="str">
        <f>SUBSTITUTE(IFERROR(VLOOKUP($A1473,'Raw - F'!$B:$O,7,FALSE),""),"0","")</f>
        <v>Nov</v>
      </c>
      <c r="G1473" s="4">
        <f>IFERROR(IF(VLOOKUP($A1473,'Raw - F'!$B:$O,11,FALSE)&gt;1,VLOOKUP($A1473,'Raw - F'!$B:$O,11,FALSE),IF(VLOOKUP($A1473,'Raw - F'!$B:$M,12,FALSE)&lt;&gt;"",VLOOKUP($A1473,'Raw - F'!$B:$M,12,FALSE),"")),"")</f>
        <v>5</v>
      </c>
      <c r="H1473" s="4" t="str">
        <f>IFERROR(VLOOKUP($A1473,'Raw - F'!$B:$O,13,FALSE),"")</f>
        <v>Open</v>
      </c>
      <c r="I1473" s="4" t="str">
        <f>IFERROR(VLOOKUP($A1473,'Raw - F'!$B:$O,10,FALSE),"")</f>
        <v>A</v>
      </c>
      <c r="J1473" s="4" t="str">
        <f>IFERROR(VLOOKUP($A1473,'Raw - F'!$B:$P,15,FALSE),"")</f>
        <v>6f</v>
      </c>
      <c r="K1473" s="16" t="str">
        <f>SUBSTITUTE(IFERROR(VLOOKUP($A1473,'Raw - F'!$B:$X,23,FALSE),""),0,"")</f>
        <v>Rest.</v>
      </c>
      <c r="L1473" s="22" t="str">
        <f>IF(VLOOKUP($A1473,'Raw - F'!$B:$AA,24,FALSE)="","",VLOOKUP($A1473,'Raw - F'!$B:$AA,24,FALSE))</f>
        <v>C</v>
      </c>
      <c r="M1473" s="16" t="str">
        <f>SUBSTITUTE(IFERROR(VLOOKUP($A1473,'Raw - F'!$B:$X,22,FALSE),""),0,"")</f>
        <v xml:space="preserve"> </v>
      </c>
      <c r="N1473" s="16" t="str">
        <f>SUBSTITUTE(IFERROR(VLOOKUP($A1473,'Raw - F'!$B:$X,8,FALSE),""),0,"")</f>
        <v/>
      </c>
      <c r="O1473" s="16" t="str">
        <f>SUBSTITUTE(IFERROR(VLOOKUP($A1473,'Raw - F'!$B:$AA,25,FALSE),""),0,"")</f>
        <v>EBF</v>
      </c>
      <c r="P1473" s="16" t="str">
        <f>SUBSTITUTE(IFERROR(VLOOKUP($A1473,'Raw - F'!$B:$AA,21,FALSE),""),0,"")</f>
        <v/>
      </c>
    </row>
    <row r="1474" spans="1:16" x14ac:dyDescent="0.35">
      <c r="A1474">
        <v>1465</v>
      </c>
      <c r="B1474" s="9">
        <f>IFERROR(VLOOKUP($A1474,'Raw - F'!$B:$R,2,FALSE),"")</f>
        <v>44377</v>
      </c>
      <c r="C1474" s="4" t="str">
        <f>IFERROR(VLOOKUP($A1474,'Raw - F'!$B:$R,3,FALSE),"")</f>
        <v>THIRSK</v>
      </c>
      <c r="D1474" s="4" t="str">
        <f>IFERROR(VLOOKUP($A1474,'Raw - F'!$B:$R,6,FALSE),"")</f>
        <v>Hcap</v>
      </c>
      <c r="E1474" s="4" t="str">
        <f>SUBSTITUTE(IFERROR(VLOOKUP($A1474,'Raw - F'!$B:$O,9,FALSE),""),"0","")</f>
        <v>3yo+</v>
      </c>
      <c r="F1474" s="4" t="str">
        <f>SUBSTITUTE(IFERROR(VLOOKUP($A1474,'Raw - F'!$B:$O,7,FALSE),""),"0","")</f>
        <v>Open</v>
      </c>
      <c r="G1474" s="4">
        <f>IFERROR(IF(VLOOKUP($A1474,'Raw - F'!$B:$O,11,FALSE)&gt;1,VLOOKUP($A1474,'Raw - F'!$B:$O,11,FALSE),IF(VLOOKUP($A1474,'Raw - F'!$B:$M,12,FALSE)&lt;&gt;"",VLOOKUP($A1474,'Raw - F'!$B:$M,12,FALSE),"")),"")</f>
        <v>5</v>
      </c>
      <c r="H1474" s="4" t="str">
        <f>IFERROR(VLOOKUP($A1474,'Raw - F'!$B:$O,13,FALSE),"")</f>
        <v>51-70</v>
      </c>
      <c r="I1474" s="4" t="str">
        <f>IFERROR(VLOOKUP($A1474,'Raw - F'!$B:$O,10,FALSE),"")</f>
        <v>A</v>
      </c>
      <c r="J1474" s="4" t="str">
        <f>IFERROR(VLOOKUP($A1474,'Raw - F'!$B:$P,15,FALSE),"")</f>
        <v>7f</v>
      </c>
      <c r="K1474" s="16" t="str">
        <f>SUBSTITUTE(IFERROR(VLOOKUP($A1474,'Raw - F'!$B:$X,23,FALSE),""),0,"")</f>
        <v xml:space="preserve"> </v>
      </c>
      <c r="L1474" s="22" t="str">
        <f>IF(VLOOKUP($A1474,'Raw - F'!$B:$AA,24,FALSE)="","",VLOOKUP($A1474,'Raw - F'!$B:$AA,24,FALSE))</f>
        <v/>
      </c>
      <c r="M1474" s="16" t="str">
        <f>SUBSTITUTE(IFERROR(VLOOKUP($A1474,'Raw - F'!$B:$X,22,FALSE),""),0,"")</f>
        <v xml:space="preserve"> </v>
      </c>
      <c r="N1474" s="16" t="str">
        <f>SUBSTITUTE(IFERROR(VLOOKUP($A1474,'Raw - F'!$B:$X,8,FALSE),""),0,"")</f>
        <v/>
      </c>
      <c r="O1474" s="16" t="str">
        <f>SUBSTITUTE(IFERROR(VLOOKUP($A1474,'Raw - F'!$B:$AA,25,FALSE),""),0,"")</f>
        <v/>
      </c>
      <c r="P1474" s="16" t="str">
        <f>SUBSTITUTE(IFERROR(VLOOKUP($A1474,'Raw - F'!$B:$AA,21,FALSE),""),0,"")</f>
        <v/>
      </c>
    </row>
    <row r="1475" spans="1:16" x14ac:dyDescent="0.35">
      <c r="A1475">
        <v>1466</v>
      </c>
      <c r="B1475" s="9">
        <f>IFERROR(VLOOKUP($A1475,'Raw - F'!$B:$R,2,FALSE),"")</f>
        <v>44377</v>
      </c>
      <c r="C1475" s="4" t="str">
        <f>IFERROR(VLOOKUP($A1475,'Raw - F'!$B:$R,3,FALSE),"")</f>
        <v>THIRSK</v>
      </c>
      <c r="D1475" s="4" t="str">
        <f>IFERROR(VLOOKUP($A1475,'Raw - F'!$B:$R,6,FALSE),"")</f>
        <v>Hcap</v>
      </c>
      <c r="E1475" s="4" t="str">
        <f>SUBSTITUTE(IFERROR(VLOOKUP($A1475,'Raw - F'!$B:$O,9,FALSE),""),"0","")</f>
        <v>3yo</v>
      </c>
      <c r="F1475" s="4" t="str">
        <f>SUBSTITUTE(IFERROR(VLOOKUP($A1475,'Raw - F'!$B:$O,7,FALSE),""),"0","")</f>
        <v>Open</v>
      </c>
      <c r="G1475" s="4">
        <f>IFERROR(IF(VLOOKUP($A1475,'Raw - F'!$B:$O,11,FALSE)&gt;1,VLOOKUP($A1475,'Raw - F'!$B:$O,11,FALSE),IF(VLOOKUP($A1475,'Raw - F'!$B:$M,12,FALSE)&lt;&gt;"",VLOOKUP($A1475,'Raw - F'!$B:$M,12,FALSE),"")),"")</f>
        <v>6</v>
      </c>
      <c r="H1475" s="4" t="str">
        <f>IFERROR(VLOOKUP($A1475,'Raw - F'!$B:$O,13,FALSE),"")</f>
        <v>46-65</v>
      </c>
      <c r="I1475" s="4" t="str">
        <f>IFERROR(VLOOKUP($A1475,'Raw - F'!$B:$O,10,FALSE),"")</f>
        <v>A</v>
      </c>
      <c r="J1475" s="4" t="str">
        <f>IFERROR(VLOOKUP($A1475,'Raw - F'!$B:$P,15,FALSE),"")</f>
        <v>1m 6f</v>
      </c>
      <c r="K1475" s="16" t="str">
        <f>SUBSTITUTE(IFERROR(VLOOKUP($A1475,'Raw - F'!$B:$X,23,FALSE),""),0,"")</f>
        <v xml:space="preserve"> </v>
      </c>
      <c r="L1475" s="22" t="str">
        <f>IF(VLOOKUP($A1475,'Raw - F'!$B:$AA,24,FALSE)="","",VLOOKUP($A1475,'Raw - F'!$B:$AA,24,FALSE))</f>
        <v/>
      </c>
      <c r="M1475" s="16" t="str">
        <f>SUBSTITUTE(IFERROR(VLOOKUP($A1475,'Raw - F'!$B:$X,22,FALSE),""),0,"")</f>
        <v xml:space="preserve"> </v>
      </c>
      <c r="N1475" s="16" t="str">
        <f>SUBSTITUTE(IFERROR(VLOOKUP($A1475,'Raw - F'!$B:$X,8,FALSE),""),0,"")</f>
        <v/>
      </c>
      <c r="O1475" s="16" t="str">
        <f>SUBSTITUTE(IFERROR(VLOOKUP($A1475,'Raw - F'!$B:$AA,25,FALSE),""),0,"")</f>
        <v/>
      </c>
      <c r="P1475" s="16" t="str">
        <f>SUBSTITUTE(IFERROR(VLOOKUP($A1475,'Raw - F'!$B:$AA,21,FALSE),""),0,"")</f>
        <v/>
      </c>
    </row>
    <row r="1476" spans="1:16" x14ac:dyDescent="0.35">
      <c r="A1476">
        <v>1467</v>
      </c>
      <c r="B1476" s="9">
        <f>IFERROR(VLOOKUP($A1476,'Raw - F'!$B:$R,2,FALSE),"")</f>
        <v>44377</v>
      </c>
      <c r="C1476" s="4" t="str">
        <f>IFERROR(VLOOKUP($A1476,'Raw - F'!$B:$R,3,FALSE),"")</f>
        <v>THIRSK</v>
      </c>
      <c r="D1476" s="4" t="str">
        <f>IFERROR(VLOOKUP($A1476,'Raw - F'!$B:$R,6,FALSE),"")</f>
        <v>Hcap</v>
      </c>
      <c r="E1476" s="4" t="str">
        <f>SUBSTITUTE(IFERROR(VLOOKUP($A1476,'Raw - F'!$B:$O,9,FALSE),""),"0","")</f>
        <v>3yo+</v>
      </c>
      <c r="F1476" s="4" t="str">
        <f>SUBSTITUTE(IFERROR(VLOOKUP($A1476,'Raw - F'!$B:$O,7,FALSE),""),"0","")</f>
        <v>Open</v>
      </c>
      <c r="G1476" s="4">
        <f>IFERROR(IF(VLOOKUP($A1476,'Raw - F'!$B:$O,11,FALSE)&gt;1,VLOOKUP($A1476,'Raw - F'!$B:$O,11,FALSE),IF(VLOOKUP($A1476,'Raw - F'!$B:$M,12,FALSE)&lt;&gt;"",VLOOKUP($A1476,'Raw - F'!$B:$M,12,FALSE),"")),"")</f>
        <v>6</v>
      </c>
      <c r="H1476" s="4" t="str">
        <f>IFERROR(VLOOKUP($A1476,'Raw - F'!$B:$O,13,FALSE),"")</f>
        <v>46-60</v>
      </c>
      <c r="I1476" s="4" t="str">
        <f>IFERROR(VLOOKUP($A1476,'Raw - F'!$B:$O,10,FALSE),"")</f>
        <v>A</v>
      </c>
      <c r="J1476" s="4" t="str">
        <f>IFERROR(VLOOKUP($A1476,'Raw - F'!$B:$P,15,FALSE),"")</f>
        <v>6f</v>
      </c>
      <c r="K1476" s="16" t="str">
        <f>SUBSTITUTE(IFERROR(VLOOKUP($A1476,'Raw - F'!$B:$X,23,FALSE),""),0,"")</f>
        <v xml:space="preserve"> </v>
      </c>
      <c r="L1476" s="22" t="str">
        <f>IF(VLOOKUP($A1476,'Raw - F'!$B:$AA,24,FALSE)="","",VLOOKUP($A1476,'Raw - F'!$B:$AA,24,FALSE))</f>
        <v/>
      </c>
      <c r="M1476" s="16" t="str">
        <f>SUBSTITUTE(IFERROR(VLOOKUP($A1476,'Raw - F'!$B:$X,22,FALSE),""),0,"")</f>
        <v xml:space="preserve"> </v>
      </c>
      <c r="N1476" s="16" t="str">
        <f>SUBSTITUTE(IFERROR(VLOOKUP($A1476,'Raw - F'!$B:$X,8,FALSE),""),0,"")</f>
        <v/>
      </c>
      <c r="O1476" s="16" t="str">
        <f>SUBSTITUTE(IFERROR(VLOOKUP($A1476,'Raw - F'!$B:$AA,25,FALSE),""),0,"")</f>
        <v/>
      </c>
      <c r="P1476" s="16" t="str">
        <f>SUBSTITUTE(IFERROR(VLOOKUP($A1476,'Raw - F'!$B:$AA,21,FALSE),""),0,"")</f>
        <v/>
      </c>
    </row>
    <row r="1477" spans="1:16" x14ac:dyDescent="0.35">
      <c r="A1477">
        <v>1468</v>
      </c>
      <c r="B1477" s="9">
        <f>IFERROR(VLOOKUP($A1477,'Raw - F'!$B:$R,2,FALSE),"")</f>
        <v>44377</v>
      </c>
      <c r="C1477" s="4" t="str">
        <f>IFERROR(VLOOKUP($A1477,'Raw - F'!$B:$R,3,FALSE),"")</f>
        <v>THIRSK</v>
      </c>
      <c r="D1477" s="4" t="str">
        <f>IFERROR(VLOOKUP($A1477,'Raw - F'!$B:$R,6,FALSE),"")</f>
        <v>Hcap</v>
      </c>
      <c r="E1477" s="4" t="str">
        <f>SUBSTITUTE(IFERROR(VLOOKUP($A1477,'Raw - F'!$B:$O,9,FALSE),""),"0","")</f>
        <v>3-5yo</v>
      </c>
      <c r="F1477" s="4" t="str">
        <f>SUBSTITUTE(IFERROR(VLOOKUP($A1477,'Raw - F'!$B:$O,7,FALSE),""),"0","")</f>
        <v>Open</v>
      </c>
      <c r="G1477" s="4">
        <f>IFERROR(IF(VLOOKUP($A1477,'Raw - F'!$B:$O,11,FALSE)&gt;1,VLOOKUP($A1477,'Raw - F'!$B:$O,11,FALSE),IF(VLOOKUP($A1477,'Raw - F'!$B:$M,12,FALSE)&lt;&gt;"",VLOOKUP($A1477,'Raw - F'!$B:$M,12,FALSE),"")),"")</f>
        <v>6</v>
      </c>
      <c r="H1477" s="4" t="str">
        <f>IFERROR(VLOOKUP($A1477,'Raw - F'!$B:$O,13,FALSE),"")</f>
        <v>46-55</v>
      </c>
      <c r="I1477" s="4" t="str">
        <f>IFERROR(VLOOKUP($A1477,'Raw - F'!$B:$O,10,FALSE),"")</f>
        <v>A</v>
      </c>
      <c r="J1477" s="4" t="str">
        <f>IFERROR(VLOOKUP($A1477,'Raw - F'!$B:$P,15,FALSE),"")</f>
        <v>1m</v>
      </c>
      <c r="K1477" s="16" t="str">
        <f>SUBSTITUTE(IFERROR(VLOOKUP($A1477,'Raw - F'!$B:$X,23,FALSE),""),0,"")</f>
        <v xml:space="preserve"> </v>
      </c>
      <c r="L1477" s="22" t="str">
        <f>IF(VLOOKUP($A1477,'Raw - F'!$B:$AA,24,FALSE)="","",VLOOKUP($A1477,'Raw - F'!$B:$AA,24,FALSE))</f>
        <v/>
      </c>
      <c r="M1477" s="16" t="str">
        <f>SUBSTITUTE(IFERROR(VLOOKUP($A1477,'Raw - F'!$B:$X,22,FALSE),""),0,"")</f>
        <v>Seller</v>
      </c>
      <c r="N1477" s="16" t="str">
        <f>SUBSTITUTE(IFERROR(VLOOKUP($A1477,'Raw - F'!$B:$X,8,FALSE),""),0,"")</f>
        <v/>
      </c>
      <c r="O1477" s="16" t="str">
        <f>SUBSTITUTE(IFERROR(VLOOKUP($A1477,'Raw - F'!$B:$AA,25,FALSE),""),0,"")</f>
        <v/>
      </c>
      <c r="P1477" s="16" t="str">
        <f>SUBSTITUTE(IFERROR(VLOOKUP($A1477,'Raw - F'!$B:$AA,21,FALSE),""),0,"")</f>
        <v/>
      </c>
    </row>
    <row r="1478" spans="1:16" hidden="1" x14ac:dyDescent="0.35">
      <c r="A1478">
        <v>1469</v>
      </c>
      <c r="B1478" s="9" t="str">
        <f>IFERROR(VLOOKUP($A1478,'Raw - F'!$B:$R,2,FALSE),"")</f>
        <v/>
      </c>
      <c r="C1478" s="2" t="str">
        <f>IFERROR(VLOOKUP($A1478,'Raw - F'!$B:$R,3,FALSE),"")</f>
        <v/>
      </c>
      <c r="D1478" s="2" t="str">
        <f>IFERROR(VLOOKUP($A1478,'Raw - F'!$B:$R,6,FALSE),"")</f>
        <v/>
      </c>
      <c r="E1478" s="2" t="str">
        <f>SUBSTITUTE(IFERROR(VLOOKUP($A1478,'Raw - F'!$B:$O,8,FALSE),""),"0","")</f>
        <v/>
      </c>
      <c r="F1478" s="2" t="str">
        <f>SUBSTITUTE(IFERROR(VLOOKUP($A1478,'Raw - F'!$B:$O,7,FALSE),""),"0","")</f>
        <v/>
      </c>
      <c r="G1478" s="2" t="str">
        <f>IFERROR(VLOOKUP($A1478,'Raw - F'!$B:$O,10,FALSE)&amp;IF(VLOOKUP($A1478,'Raw - F'!$B:$M,11,FALSE)&lt;&gt;"","("&amp;VLOOKUP($A1478,'Raw - F'!$B:$M,11,FALSE)&amp;")",""),"")</f>
        <v/>
      </c>
      <c r="H1478" s="4" t="str">
        <f>IFERROR(VLOOKUP($A1478,'Raw - F'!$B:$O,12,FALSE),"")</f>
        <v/>
      </c>
      <c r="I1478" s="2" t="str">
        <f>IFERROR(VLOOKUP($A1478,'Raw - F'!$B:$O,9,FALSE),"")</f>
        <v/>
      </c>
      <c r="J1478" s="2" t="str">
        <f>IFERROR(VLOOKUP($A1478,'Raw - F'!$B:$P,14,FALSE),"")</f>
        <v/>
      </c>
      <c r="K1478" s="16" t="str">
        <f>SUBSTITUTE(IFERROR(VLOOKUP($A1478,'Raw - F'!$B:$X,21,FALSE),""),0,"")</f>
        <v/>
      </c>
    </row>
    <row r="1479" spans="1:16" hidden="1" x14ac:dyDescent="0.35">
      <c r="A1479">
        <v>1470</v>
      </c>
      <c r="B1479" s="9" t="str">
        <f>IFERROR(VLOOKUP($A1479,'Raw - F'!$B:$R,2,FALSE),"")</f>
        <v/>
      </c>
      <c r="C1479" s="2" t="str">
        <f>IFERROR(VLOOKUP($A1479,'Raw - F'!$B:$R,3,FALSE),"")</f>
        <v/>
      </c>
      <c r="D1479" s="2" t="str">
        <f>IFERROR(VLOOKUP($A1479,'Raw - F'!$B:$R,6,FALSE),"")</f>
        <v/>
      </c>
      <c r="E1479" s="2" t="str">
        <f>SUBSTITUTE(IFERROR(VLOOKUP($A1479,'Raw - F'!$B:$O,8,FALSE),""),"0","")</f>
        <v/>
      </c>
      <c r="F1479" s="2" t="str">
        <f>SUBSTITUTE(IFERROR(VLOOKUP($A1479,'Raw - F'!$B:$O,7,FALSE),""),"0","")</f>
        <v/>
      </c>
      <c r="G1479" s="2" t="str">
        <f>IFERROR(VLOOKUP($A1479,'Raw - F'!$B:$O,10,FALSE)&amp;IF(VLOOKUP($A1479,'Raw - F'!$B:$M,11,FALSE)&lt;&gt;"","("&amp;VLOOKUP($A1479,'Raw - F'!$B:$M,11,FALSE)&amp;")",""),"")</f>
        <v/>
      </c>
      <c r="H1479" s="4" t="str">
        <f>IFERROR(VLOOKUP($A1479,'Raw - F'!$B:$O,12,FALSE),"")</f>
        <v/>
      </c>
      <c r="I1479" s="2" t="str">
        <f>IFERROR(VLOOKUP($A1479,'Raw - F'!$B:$O,9,FALSE),"")</f>
        <v/>
      </c>
      <c r="J1479" s="2" t="str">
        <f>IFERROR(VLOOKUP($A1479,'Raw - F'!$B:$P,14,FALSE),"")</f>
        <v/>
      </c>
      <c r="K1479" s="16" t="str">
        <f>SUBSTITUTE(IFERROR(VLOOKUP($A1479,'Raw - F'!$B:$X,21,FALSE),""),0,"")</f>
        <v/>
      </c>
    </row>
    <row r="1480" spans="1:16" hidden="1" x14ac:dyDescent="0.35">
      <c r="A1480">
        <v>1471</v>
      </c>
      <c r="B1480" s="9" t="str">
        <f>IFERROR(VLOOKUP($A1480,'Raw - F'!$B:$R,2,FALSE),"")</f>
        <v/>
      </c>
      <c r="C1480" s="2" t="str">
        <f>IFERROR(VLOOKUP($A1480,'Raw - F'!$B:$R,3,FALSE),"")</f>
        <v/>
      </c>
      <c r="D1480" s="2" t="str">
        <f>IFERROR(VLOOKUP($A1480,'Raw - F'!$B:$R,6,FALSE),"")</f>
        <v/>
      </c>
      <c r="E1480" s="2" t="str">
        <f>SUBSTITUTE(IFERROR(VLOOKUP($A1480,'Raw - F'!$B:$O,8,FALSE),""),"0","")</f>
        <v/>
      </c>
      <c r="F1480" s="2" t="str">
        <f>SUBSTITUTE(IFERROR(VLOOKUP($A1480,'Raw - F'!$B:$O,7,FALSE),""),"0","")</f>
        <v/>
      </c>
      <c r="G1480" s="2" t="str">
        <f>IFERROR(VLOOKUP($A1480,'Raw - F'!$B:$O,10,FALSE)&amp;IF(VLOOKUP($A1480,'Raw - F'!$B:$M,11,FALSE)&lt;&gt;"","("&amp;VLOOKUP($A1480,'Raw - F'!$B:$M,11,FALSE)&amp;")",""),"")</f>
        <v/>
      </c>
      <c r="H1480" s="4" t="str">
        <f>IFERROR(VLOOKUP($A1480,'Raw - F'!$B:$O,12,FALSE),"")</f>
        <v/>
      </c>
      <c r="I1480" s="2" t="str">
        <f>IFERROR(VLOOKUP($A1480,'Raw - F'!$B:$O,9,FALSE),"")</f>
        <v/>
      </c>
      <c r="J1480" s="2" t="str">
        <f>IFERROR(VLOOKUP($A1480,'Raw - F'!$B:$P,14,FALSE),"")</f>
        <v/>
      </c>
      <c r="K1480" s="16" t="str">
        <f>SUBSTITUTE(IFERROR(VLOOKUP($A1480,'Raw - F'!$B:$X,21,FALSE),""),0,"")</f>
        <v/>
      </c>
    </row>
    <row r="1481" spans="1:16" hidden="1" x14ac:dyDescent="0.35">
      <c r="A1481">
        <v>1472</v>
      </c>
      <c r="B1481" s="9" t="str">
        <f>IFERROR(VLOOKUP($A1481,'Raw - F'!$B:$R,2,FALSE),"")</f>
        <v/>
      </c>
      <c r="C1481" s="2" t="str">
        <f>IFERROR(VLOOKUP($A1481,'Raw - F'!$B:$R,3,FALSE),"")</f>
        <v/>
      </c>
      <c r="D1481" s="2" t="str">
        <f>IFERROR(VLOOKUP($A1481,'Raw - F'!$B:$R,6,FALSE),"")</f>
        <v/>
      </c>
      <c r="E1481" s="2" t="str">
        <f>SUBSTITUTE(IFERROR(VLOOKUP($A1481,'Raw - F'!$B:$O,8,FALSE),""),"0","")</f>
        <v/>
      </c>
      <c r="F1481" s="2" t="str">
        <f>SUBSTITUTE(IFERROR(VLOOKUP($A1481,'Raw - F'!$B:$O,7,FALSE),""),"0","")</f>
        <v/>
      </c>
      <c r="G1481" s="2" t="str">
        <f>IFERROR(VLOOKUP($A1481,'Raw - F'!$B:$O,10,FALSE)&amp;IF(VLOOKUP($A1481,'Raw - F'!$B:$M,11,FALSE)&lt;&gt;"","("&amp;VLOOKUP($A1481,'Raw - F'!$B:$M,11,FALSE)&amp;")",""),"")</f>
        <v/>
      </c>
      <c r="H1481" s="4" t="str">
        <f>IFERROR(VLOOKUP($A1481,'Raw - F'!$B:$O,12,FALSE),"")</f>
        <v/>
      </c>
      <c r="I1481" s="2" t="str">
        <f>IFERROR(VLOOKUP($A1481,'Raw - F'!$B:$O,9,FALSE),"")</f>
        <v/>
      </c>
      <c r="J1481" s="2" t="str">
        <f>IFERROR(VLOOKUP($A1481,'Raw - F'!$B:$P,14,FALSE),"")</f>
        <v/>
      </c>
      <c r="K1481" s="16" t="str">
        <f>SUBSTITUTE(IFERROR(VLOOKUP($A1481,'Raw - F'!$B:$X,21,FALSE),""),0,"")</f>
        <v/>
      </c>
    </row>
    <row r="1482" spans="1:16" hidden="1" x14ac:dyDescent="0.35">
      <c r="A1482">
        <v>1473</v>
      </c>
      <c r="B1482" s="9" t="str">
        <f>IFERROR(VLOOKUP($A1482,'Raw - F'!$B:$R,2,FALSE),"")</f>
        <v/>
      </c>
      <c r="C1482" s="2" t="str">
        <f>IFERROR(VLOOKUP($A1482,'Raw - F'!$B:$R,3,FALSE),"")</f>
        <v/>
      </c>
      <c r="D1482" s="2" t="str">
        <f>IFERROR(VLOOKUP($A1482,'Raw - F'!$B:$R,6,FALSE),"")</f>
        <v/>
      </c>
      <c r="E1482" s="2" t="str">
        <f>SUBSTITUTE(IFERROR(VLOOKUP($A1482,'Raw - F'!$B:$O,8,FALSE),""),"0","")</f>
        <v/>
      </c>
      <c r="F1482" s="2" t="str">
        <f>SUBSTITUTE(IFERROR(VLOOKUP($A1482,'Raw - F'!$B:$O,7,FALSE),""),"0","")</f>
        <v/>
      </c>
      <c r="G1482" s="2" t="str">
        <f>IFERROR(VLOOKUP($A1482,'Raw - F'!$B:$O,10,FALSE)&amp;IF(VLOOKUP($A1482,'Raw - F'!$B:$M,11,FALSE)&lt;&gt;"","("&amp;VLOOKUP($A1482,'Raw - F'!$B:$M,11,FALSE)&amp;")",""),"")</f>
        <v/>
      </c>
      <c r="H1482" s="4" t="str">
        <f>IFERROR(VLOOKUP($A1482,'Raw - F'!$B:$O,12,FALSE),"")</f>
        <v/>
      </c>
      <c r="I1482" s="2" t="str">
        <f>IFERROR(VLOOKUP($A1482,'Raw - F'!$B:$O,9,FALSE),"")</f>
        <v/>
      </c>
      <c r="J1482" s="2" t="str">
        <f>IFERROR(VLOOKUP($A1482,'Raw - F'!$B:$P,14,FALSE),"")</f>
        <v/>
      </c>
      <c r="K1482" s="16" t="str">
        <f>SUBSTITUTE(IFERROR(VLOOKUP($A1482,'Raw - F'!$B:$X,21,FALSE),""),0,"")</f>
        <v/>
      </c>
    </row>
    <row r="1483" spans="1:16" hidden="1" x14ac:dyDescent="0.35">
      <c r="A1483">
        <v>1474</v>
      </c>
      <c r="B1483" s="9" t="str">
        <f>IFERROR(VLOOKUP($A1483,'Raw - F'!$B:$R,2,FALSE),"")</f>
        <v/>
      </c>
      <c r="C1483" s="2" t="str">
        <f>IFERROR(VLOOKUP($A1483,'Raw - F'!$B:$R,3,FALSE),"")</f>
        <v/>
      </c>
      <c r="D1483" s="2" t="str">
        <f>IFERROR(VLOOKUP($A1483,'Raw - F'!$B:$R,6,FALSE),"")</f>
        <v/>
      </c>
      <c r="E1483" s="2" t="str">
        <f>SUBSTITUTE(IFERROR(VLOOKUP($A1483,'Raw - F'!$B:$O,8,FALSE),""),"0","")</f>
        <v/>
      </c>
      <c r="F1483" s="2" t="str">
        <f>SUBSTITUTE(IFERROR(VLOOKUP($A1483,'Raw - F'!$B:$O,7,FALSE),""),"0","")</f>
        <v/>
      </c>
      <c r="G1483" s="2" t="str">
        <f>IFERROR(VLOOKUP($A1483,'Raw - F'!$B:$O,10,FALSE)&amp;IF(VLOOKUP($A1483,'Raw - F'!$B:$M,11,FALSE)&lt;&gt;"","("&amp;VLOOKUP($A1483,'Raw - F'!$B:$M,11,FALSE)&amp;")",""),"")</f>
        <v/>
      </c>
      <c r="H1483" s="4" t="str">
        <f>IFERROR(VLOOKUP($A1483,'Raw - F'!$B:$O,12,FALSE),"")</f>
        <v/>
      </c>
      <c r="I1483" s="2" t="str">
        <f>IFERROR(VLOOKUP($A1483,'Raw - F'!$B:$O,9,FALSE),"")</f>
        <v/>
      </c>
      <c r="J1483" s="2" t="str">
        <f>IFERROR(VLOOKUP($A1483,'Raw - F'!$B:$P,14,FALSE),"")</f>
        <v/>
      </c>
      <c r="K1483" s="16" t="str">
        <f>SUBSTITUTE(IFERROR(VLOOKUP($A1483,'Raw - F'!$B:$X,21,FALSE),""),0,"")</f>
        <v/>
      </c>
    </row>
    <row r="1484" spans="1:16" hidden="1" x14ac:dyDescent="0.35">
      <c r="A1484">
        <v>1475</v>
      </c>
      <c r="B1484" s="9" t="str">
        <f>IFERROR(VLOOKUP($A1484,'Raw - F'!$B:$R,2,FALSE),"")</f>
        <v/>
      </c>
      <c r="C1484" s="2" t="str">
        <f>IFERROR(VLOOKUP($A1484,'Raw - F'!$B:$R,3,FALSE),"")</f>
        <v/>
      </c>
      <c r="D1484" s="2" t="str">
        <f>IFERROR(VLOOKUP($A1484,'Raw - F'!$B:$R,6,FALSE),"")</f>
        <v/>
      </c>
      <c r="E1484" s="2" t="str">
        <f>SUBSTITUTE(IFERROR(VLOOKUP($A1484,'Raw - F'!$B:$O,8,FALSE),""),"0","")</f>
        <v/>
      </c>
      <c r="F1484" s="2" t="str">
        <f>SUBSTITUTE(IFERROR(VLOOKUP($A1484,'Raw - F'!$B:$O,7,FALSE),""),"0","")</f>
        <v/>
      </c>
      <c r="G1484" s="2" t="str">
        <f>IFERROR(VLOOKUP($A1484,'Raw - F'!$B:$O,10,FALSE)&amp;IF(VLOOKUP($A1484,'Raw - F'!$B:$M,11,FALSE)&lt;&gt;"","("&amp;VLOOKUP($A1484,'Raw - F'!$B:$M,11,FALSE)&amp;")",""),"")</f>
        <v/>
      </c>
      <c r="H1484" s="4" t="str">
        <f>IFERROR(VLOOKUP($A1484,'Raw - F'!$B:$O,12,FALSE),"")</f>
        <v/>
      </c>
      <c r="I1484" s="2" t="str">
        <f>IFERROR(VLOOKUP($A1484,'Raw - F'!$B:$O,9,FALSE),"")</f>
        <v/>
      </c>
      <c r="J1484" s="2" t="str">
        <f>IFERROR(VLOOKUP($A1484,'Raw - F'!$B:$P,14,FALSE),"")</f>
        <v/>
      </c>
      <c r="K1484" s="16" t="str">
        <f>SUBSTITUTE(IFERROR(VLOOKUP($A1484,'Raw - F'!$B:$X,21,FALSE),""),0,"")</f>
        <v/>
      </c>
    </row>
    <row r="1485" spans="1:16" hidden="1" x14ac:dyDescent="0.35">
      <c r="A1485">
        <v>1476</v>
      </c>
      <c r="B1485" s="9" t="str">
        <f>IFERROR(VLOOKUP($A1485,'Raw - F'!$B:$R,2,FALSE),"")</f>
        <v/>
      </c>
      <c r="C1485" s="2" t="str">
        <f>IFERROR(VLOOKUP($A1485,'Raw - F'!$B:$R,3,FALSE),"")</f>
        <v/>
      </c>
      <c r="D1485" s="2" t="str">
        <f>IFERROR(VLOOKUP($A1485,'Raw - F'!$B:$R,6,FALSE),"")</f>
        <v/>
      </c>
      <c r="E1485" s="2" t="str">
        <f>SUBSTITUTE(IFERROR(VLOOKUP($A1485,'Raw - F'!$B:$O,8,FALSE),""),"0","")</f>
        <v/>
      </c>
      <c r="F1485" s="2" t="str">
        <f>SUBSTITUTE(IFERROR(VLOOKUP($A1485,'Raw - F'!$B:$O,7,FALSE),""),"0","")</f>
        <v/>
      </c>
      <c r="G1485" s="2" t="str">
        <f>IFERROR(VLOOKUP($A1485,'Raw - F'!$B:$O,10,FALSE)&amp;IF(VLOOKUP($A1485,'Raw - F'!$B:$M,11,FALSE)&lt;&gt;"","("&amp;VLOOKUP($A1485,'Raw - F'!$B:$M,11,FALSE)&amp;")",""),"")</f>
        <v/>
      </c>
      <c r="H1485" s="4" t="str">
        <f>IFERROR(VLOOKUP($A1485,'Raw - F'!$B:$O,12,FALSE),"")</f>
        <v/>
      </c>
      <c r="I1485" s="2" t="str">
        <f>IFERROR(VLOOKUP($A1485,'Raw - F'!$B:$O,9,FALSE),"")</f>
        <v/>
      </c>
      <c r="J1485" s="2" t="str">
        <f>IFERROR(VLOOKUP($A1485,'Raw - F'!$B:$P,14,FALSE),"")</f>
        <v/>
      </c>
      <c r="K1485" s="16" t="str">
        <f>SUBSTITUTE(IFERROR(VLOOKUP($A1485,'Raw - F'!$B:$X,21,FALSE),""),0,"")</f>
        <v/>
      </c>
    </row>
    <row r="1486" spans="1:16" hidden="1" x14ac:dyDescent="0.35">
      <c r="A1486">
        <v>1477</v>
      </c>
      <c r="B1486" s="9" t="str">
        <f>IFERROR(VLOOKUP($A1486,'Raw - F'!$B:$R,2,FALSE),"")</f>
        <v/>
      </c>
      <c r="C1486" s="2" t="str">
        <f>IFERROR(VLOOKUP($A1486,'Raw - F'!$B:$R,3,FALSE),"")</f>
        <v/>
      </c>
      <c r="D1486" s="2" t="str">
        <f>IFERROR(VLOOKUP($A1486,'Raw - F'!$B:$R,6,FALSE),"")</f>
        <v/>
      </c>
      <c r="E1486" s="2" t="str">
        <f>SUBSTITUTE(IFERROR(VLOOKUP($A1486,'Raw - F'!$B:$O,8,FALSE),""),"0","")</f>
        <v/>
      </c>
      <c r="F1486" s="2" t="str">
        <f>SUBSTITUTE(IFERROR(VLOOKUP($A1486,'Raw - F'!$B:$O,7,FALSE),""),"0","")</f>
        <v/>
      </c>
      <c r="G1486" s="2" t="str">
        <f>IFERROR(VLOOKUP($A1486,'Raw - F'!$B:$O,10,FALSE)&amp;IF(VLOOKUP($A1486,'Raw - F'!$B:$M,11,FALSE)&lt;&gt;"","("&amp;VLOOKUP($A1486,'Raw - F'!$B:$M,11,FALSE)&amp;")",""),"")</f>
        <v/>
      </c>
      <c r="H1486" s="4" t="str">
        <f>IFERROR(VLOOKUP($A1486,'Raw - F'!$B:$O,12,FALSE),"")</f>
        <v/>
      </c>
      <c r="I1486" s="2" t="str">
        <f>IFERROR(VLOOKUP($A1486,'Raw - F'!$B:$O,9,FALSE),"")</f>
        <v/>
      </c>
      <c r="J1486" s="2" t="str">
        <f>IFERROR(VLOOKUP($A1486,'Raw - F'!$B:$P,14,FALSE),"")</f>
        <v/>
      </c>
      <c r="K1486" s="16" t="str">
        <f>SUBSTITUTE(IFERROR(VLOOKUP($A1486,'Raw - F'!$B:$X,21,FALSE),""),0,"")</f>
        <v/>
      </c>
    </row>
    <row r="1487" spans="1:16" hidden="1" x14ac:dyDescent="0.35">
      <c r="A1487">
        <v>1478</v>
      </c>
      <c r="B1487" s="9" t="str">
        <f>IFERROR(VLOOKUP($A1487,'Raw - F'!$B:$R,2,FALSE),"")</f>
        <v/>
      </c>
      <c r="C1487" s="2" t="str">
        <f>IFERROR(VLOOKUP($A1487,'Raw - F'!$B:$R,3,FALSE),"")</f>
        <v/>
      </c>
      <c r="D1487" s="2" t="str">
        <f>IFERROR(VLOOKUP($A1487,'Raw - F'!$B:$R,6,FALSE),"")</f>
        <v/>
      </c>
      <c r="E1487" s="2" t="str">
        <f>SUBSTITUTE(IFERROR(VLOOKUP($A1487,'Raw - F'!$B:$O,8,FALSE),""),"0","")</f>
        <v/>
      </c>
      <c r="F1487" s="2" t="str">
        <f>SUBSTITUTE(IFERROR(VLOOKUP($A1487,'Raw - F'!$B:$O,7,FALSE),""),"0","")</f>
        <v/>
      </c>
      <c r="G1487" s="2" t="str">
        <f>IFERROR(VLOOKUP($A1487,'Raw - F'!$B:$O,10,FALSE)&amp;IF(VLOOKUP($A1487,'Raw - F'!$B:$M,11,FALSE)&lt;&gt;"","("&amp;VLOOKUP($A1487,'Raw - F'!$B:$M,11,FALSE)&amp;")",""),"")</f>
        <v/>
      </c>
      <c r="H1487" s="4" t="str">
        <f>IFERROR(VLOOKUP($A1487,'Raw - F'!$B:$O,12,FALSE),"")</f>
        <v/>
      </c>
      <c r="I1487" s="2" t="str">
        <f>IFERROR(VLOOKUP($A1487,'Raw - F'!$B:$O,9,FALSE),"")</f>
        <v/>
      </c>
      <c r="J1487" s="2" t="str">
        <f>IFERROR(VLOOKUP($A1487,'Raw - F'!$B:$P,14,FALSE),"")</f>
        <v/>
      </c>
      <c r="K1487" s="16" t="str">
        <f>SUBSTITUTE(IFERROR(VLOOKUP($A1487,'Raw - F'!$B:$X,21,FALSE),""),0,"")</f>
        <v/>
      </c>
    </row>
    <row r="1488" spans="1:16" hidden="1" x14ac:dyDescent="0.35">
      <c r="A1488">
        <v>1479</v>
      </c>
      <c r="B1488" s="9" t="str">
        <f>IFERROR(VLOOKUP($A1488,'Raw - F'!$B:$R,2,FALSE),"")</f>
        <v/>
      </c>
      <c r="C1488" s="2" t="str">
        <f>IFERROR(VLOOKUP($A1488,'Raw - F'!$B:$R,3,FALSE),"")</f>
        <v/>
      </c>
      <c r="D1488" s="2" t="str">
        <f>IFERROR(VLOOKUP($A1488,'Raw - F'!$B:$R,6,FALSE),"")</f>
        <v/>
      </c>
      <c r="E1488" s="2" t="str">
        <f>SUBSTITUTE(IFERROR(VLOOKUP($A1488,'Raw - F'!$B:$O,8,FALSE),""),"0","")</f>
        <v/>
      </c>
      <c r="F1488" s="2" t="str">
        <f>SUBSTITUTE(IFERROR(VLOOKUP($A1488,'Raw - F'!$B:$O,7,FALSE),""),"0","")</f>
        <v/>
      </c>
      <c r="G1488" s="2" t="str">
        <f>IFERROR(VLOOKUP($A1488,'Raw - F'!$B:$O,10,FALSE)&amp;IF(VLOOKUP($A1488,'Raw - F'!$B:$M,11,FALSE)&lt;&gt;"","("&amp;VLOOKUP($A1488,'Raw - F'!$B:$M,11,FALSE)&amp;")",""),"")</f>
        <v/>
      </c>
      <c r="H1488" s="4" t="str">
        <f>IFERROR(VLOOKUP($A1488,'Raw - F'!$B:$O,12,FALSE),"")</f>
        <v/>
      </c>
      <c r="I1488" s="2" t="str">
        <f>IFERROR(VLOOKUP($A1488,'Raw - F'!$B:$O,9,FALSE),"")</f>
        <v/>
      </c>
      <c r="J1488" s="2" t="str">
        <f>IFERROR(VLOOKUP($A1488,'Raw - F'!$B:$P,14,FALSE),"")</f>
        <v/>
      </c>
      <c r="K1488" s="16" t="str">
        <f>SUBSTITUTE(IFERROR(VLOOKUP($A1488,'Raw - F'!$B:$X,21,FALSE),""),0,"")</f>
        <v/>
      </c>
    </row>
    <row r="1489" spans="1:11" hidden="1" x14ac:dyDescent="0.35">
      <c r="A1489">
        <v>1480</v>
      </c>
      <c r="B1489" s="9" t="str">
        <f>IFERROR(VLOOKUP($A1489,'Raw - F'!$B:$R,2,FALSE),"")</f>
        <v/>
      </c>
      <c r="C1489" s="2" t="str">
        <f>IFERROR(VLOOKUP($A1489,'Raw - F'!$B:$R,3,FALSE),"")</f>
        <v/>
      </c>
      <c r="D1489" s="2" t="str">
        <f>IFERROR(VLOOKUP($A1489,'Raw - F'!$B:$R,6,FALSE),"")</f>
        <v/>
      </c>
      <c r="E1489" s="2" t="str">
        <f>SUBSTITUTE(IFERROR(VLOOKUP($A1489,'Raw - F'!$B:$O,8,FALSE),""),"0","")</f>
        <v/>
      </c>
      <c r="F1489" s="2" t="str">
        <f>SUBSTITUTE(IFERROR(VLOOKUP($A1489,'Raw - F'!$B:$O,7,FALSE),""),"0","")</f>
        <v/>
      </c>
      <c r="G1489" s="2" t="str">
        <f>IFERROR(VLOOKUP($A1489,'Raw - F'!$B:$O,10,FALSE)&amp;IF(VLOOKUP($A1489,'Raw - F'!$B:$M,11,FALSE)&lt;&gt;"","("&amp;VLOOKUP($A1489,'Raw - F'!$B:$M,11,FALSE)&amp;")",""),"")</f>
        <v/>
      </c>
      <c r="H1489" s="4" t="str">
        <f>IFERROR(VLOOKUP($A1489,'Raw - F'!$B:$O,12,FALSE),"")</f>
        <v/>
      </c>
      <c r="I1489" s="2" t="str">
        <f>IFERROR(VLOOKUP($A1489,'Raw - F'!$B:$O,9,FALSE),"")</f>
        <v/>
      </c>
      <c r="J1489" s="2" t="str">
        <f>IFERROR(VLOOKUP($A1489,'Raw - F'!$B:$P,14,FALSE),"")</f>
        <v/>
      </c>
      <c r="K1489" s="16" t="str">
        <f>SUBSTITUTE(IFERROR(VLOOKUP($A1489,'Raw - F'!$B:$X,21,FALSE),""),0,"")</f>
        <v/>
      </c>
    </row>
    <row r="1490" spans="1:11" hidden="1" x14ac:dyDescent="0.35">
      <c r="A1490">
        <v>1481</v>
      </c>
      <c r="B1490" s="9" t="str">
        <f>IFERROR(VLOOKUP($A1490,'Raw - F'!$B:$R,2,FALSE),"")</f>
        <v/>
      </c>
      <c r="C1490" s="2" t="str">
        <f>IFERROR(VLOOKUP($A1490,'Raw - F'!$B:$R,3,FALSE),"")</f>
        <v/>
      </c>
      <c r="D1490" s="2" t="str">
        <f>IFERROR(VLOOKUP($A1490,'Raw - F'!$B:$R,6,FALSE),"")</f>
        <v/>
      </c>
      <c r="E1490" s="2" t="str">
        <f>SUBSTITUTE(IFERROR(VLOOKUP($A1490,'Raw - F'!$B:$O,8,FALSE),""),"0","")</f>
        <v/>
      </c>
      <c r="F1490" s="2" t="str">
        <f>SUBSTITUTE(IFERROR(VLOOKUP($A1490,'Raw - F'!$B:$O,7,FALSE),""),"0","")</f>
        <v/>
      </c>
      <c r="G1490" s="2" t="str">
        <f>IFERROR(VLOOKUP($A1490,'Raw - F'!$B:$O,10,FALSE)&amp;IF(VLOOKUP($A1490,'Raw - F'!$B:$M,11,FALSE)&lt;&gt;"","("&amp;VLOOKUP($A1490,'Raw - F'!$B:$M,11,FALSE)&amp;")",""),"")</f>
        <v/>
      </c>
      <c r="H1490" s="4" t="str">
        <f>IFERROR(VLOOKUP($A1490,'Raw - F'!$B:$O,12,FALSE),"")</f>
        <v/>
      </c>
      <c r="I1490" s="2" t="str">
        <f>IFERROR(VLOOKUP($A1490,'Raw - F'!$B:$O,9,FALSE),"")</f>
        <v/>
      </c>
      <c r="J1490" s="2" t="str">
        <f>IFERROR(VLOOKUP($A1490,'Raw - F'!$B:$P,14,FALSE),"")</f>
        <v/>
      </c>
      <c r="K1490" s="16" t="str">
        <f>SUBSTITUTE(IFERROR(VLOOKUP($A1490,'Raw - F'!$B:$X,21,FALSE),""),0,"")</f>
        <v/>
      </c>
    </row>
    <row r="1491" spans="1:11" hidden="1" x14ac:dyDescent="0.35">
      <c r="A1491">
        <v>1482</v>
      </c>
      <c r="B1491" s="9" t="str">
        <f>IFERROR(VLOOKUP($A1491,'Raw - F'!$B:$R,2,FALSE),"")</f>
        <v/>
      </c>
      <c r="C1491" s="2" t="str">
        <f>IFERROR(VLOOKUP($A1491,'Raw - F'!$B:$R,3,FALSE),"")</f>
        <v/>
      </c>
      <c r="D1491" s="2" t="str">
        <f>IFERROR(VLOOKUP($A1491,'Raw - F'!$B:$R,6,FALSE),"")</f>
        <v/>
      </c>
      <c r="E1491" s="2" t="str">
        <f>SUBSTITUTE(IFERROR(VLOOKUP($A1491,'Raw - F'!$B:$O,8,FALSE),""),"0","")</f>
        <v/>
      </c>
      <c r="F1491" s="2" t="str">
        <f>SUBSTITUTE(IFERROR(VLOOKUP($A1491,'Raw - F'!$B:$O,7,FALSE),""),"0","")</f>
        <v/>
      </c>
      <c r="G1491" s="2" t="str">
        <f>IFERROR(VLOOKUP($A1491,'Raw - F'!$B:$O,10,FALSE)&amp;IF(VLOOKUP($A1491,'Raw - F'!$B:$M,11,FALSE)&lt;&gt;"","("&amp;VLOOKUP($A1491,'Raw - F'!$B:$M,11,FALSE)&amp;")",""),"")</f>
        <v/>
      </c>
      <c r="H1491" s="4" t="str">
        <f>IFERROR(VLOOKUP($A1491,'Raw - F'!$B:$O,12,FALSE),"")</f>
        <v/>
      </c>
      <c r="I1491" s="2" t="str">
        <f>IFERROR(VLOOKUP($A1491,'Raw - F'!$B:$O,9,FALSE),"")</f>
        <v/>
      </c>
      <c r="J1491" s="2" t="str">
        <f>IFERROR(VLOOKUP($A1491,'Raw - F'!$B:$P,14,FALSE),"")</f>
        <v/>
      </c>
      <c r="K1491" s="16" t="str">
        <f>SUBSTITUTE(IFERROR(VLOOKUP($A1491,'Raw - F'!$B:$X,21,FALSE),""),0,"")</f>
        <v/>
      </c>
    </row>
    <row r="1492" spans="1:11" hidden="1" x14ac:dyDescent="0.35">
      <c r="A1492">
        <v>1483</v>
      </c>
      <c r="B1492" s="9" t="str">
        <f>IFERROR(VLOOKUP($A1492,'Raw - F'!$B:$R,2,FALSE),"")</f>
        <v/>
      </c>
      <c r="C1492" s="2" t="str">
        <f>IFERROR(VLOOKUP($A1492,'Raw - F'!$B:$R,3,FALSE),"")</f>
        <v/>
      </c>
      <c r="D1492" s="2" t="str">
        <f>IFERROR(VLOOKUP($A1492,'Raw - F'!$B:$R,6,FALSE),"")</f>
        <v/>
      </c>
      <c r="E1492" s="2" t="str">
        <f>SUBSTITUTE(IFERROR(VLOOKUP($A1492,'Raw - F'!$B:$O,8,FALSE),""),"0","")</f>
        <v/>
      </c>
      <c r="F1492" s="2" t="str">
        <f>SUBSTITUTE(IFERROR(VLOOKUP($A1492,'Raw - F'!$B:$O,7,FALSE),""),"0","")</f>
        <v/>
      </c>
      <c r="G1492" s="2" t="str">
        <f>IFERROR(VLOOKUP($A1492,'Raw - F'!$B:$O,10,FALSE)&amp;IF(VLOOKUP($A1492,'Raw - F'!$B:$M,11,FALSE)&lt;&gt;"","("&amp;VLOOKUP($A1492,'Raw - F'!$B:$M,11,FALSE)&amp;")",""),"")</f>
        <v/>
      </c>
      <c r="H1492" s="4" t="str">
        <f>IFERROR(VLOOKUP($A1492,'Raw - F'!$B:$O,12,FALSE),"")</f>
        <v/>
      </c>
      <c r="I1492" s="2" t="str">
        <f>IFERROR(VLOOKUP($A1492,'Raw - F'!$B:$O,9,FALSE),"")</f>
        <v/>
      </c>
      <c r="J1492" s="2" t="str">
        <f>IFERROR(VLOOKUP($A1492,'Raw - F'!$B:$P,14,FALSE),"")</f>
        <v/>
      </c>
      <c r="K1492" s="16" t="str">
        <f>SUBSTITUTE(IFERROR(VLOOKUP($A1492,'Raw - F'!$B:$X,21,FALSE),""),0,"")</f>
        <v/>
      </c>
    </row>
    <row r="1493" spans="1:11" hidden="1" x14ac:dyDescent="0.35">
      <c r="A1493">
        <v>1484</v>
      </c>
      <c r="B1493" s="9" t="str">
        <f>IFERROR(VLOOKUP($A1493,'Raw - F'!$B:$R,2,FALSE),"")</f>
        <v/>
      </c>
      <c r="C1493" s="2" t="str">
        <f>IFERROR(VLOOKUP($A1493,'Raw - F'!$B:$R,3,FALSE),"")</f>
        <v/>
      </c>
      <c r="D1493" s="2" t="str">
        <f>IFERROR(VLOOKUP($A1493,'Raw - F'!$B:$R,6,FALSE),"")</f>
        <v/>
      </c>
      <c r="E1493" s="2" t="str">
        <f>SUBSTITUTE(IFERROR(VLOOKUP($A1493,'Raw - F'!$B:$O,8,FALSE),""),"0","")</f>
        <v/>
      </c>
      <c r="F1493" s="2" t="str">
        <f>SUBSTITUTE(IFERROR(VLOOKUP($A1493,'Raw - F'!$B:$O,7,FALSE),""),"0","")</f>
        <v/>
      </c>
      <c r="G1493" s="2" t="str">
        <f>IFERROR(VLOOKUP($A1493,'Raw - F'!$B:$O,10,FALSE)&amp;IF(VLOOKUP($A1493,'Raw - F'!$B:$M,11,FALSE)&lt;&gt;"","("&amp;VLOOKUP($A1493,'Raw - F'!$B:$M,11,FALSE)&amp;")",""),"")</f>
        <v/>
      </c>
      <c r="H1493" s="4" t="str">
        <f>IFERROR(VLOOKUP($A1493,'Raw - F'!$B:$O,12,FALSE),"")</f>
        <v/>
      </c>
      <c r="I1493" s="2" t="str">
        <f>IFERROR(VLOOKUP($A1493,'Raw - F'!$B:$O,9,FALSE),"")</f>
        <v/>
      </c>
      <c r="J1493" s="2" t="str">
        <f>IFERROR(VLOOKUP($A1493,'Raw - F'!$B:$P,14,FALSE),"")</f>
        <v/>
      </c>
      <c r="K1493" s="16" t="str">
        <f>SUBSTITUTE(IFERROR(VLOOKUP($A1493,'Raw - F'!$B:$X,21,FALSE),""),0,"")</f>
        <v/>
      </c>
    </row>
    <row r="1494" spans="1:11" hidden="1" x14ac:dyDescent="0.35">
      <c r="A1494">
        <v>1485</v>
      </c>
      <c r="B1494" s="9" t="str">
        <f>IFERROR(VLOOKUP($A1494,'Raw - F'!$B:$R,2,FALSE),"")</f>
        <v/>
      </c>
      <c r="C1494" s="2" t="str">
        <f>IFERROR(VLOOKUP($A1494,'Raw - F'!$B:$R,3,FALSE),"")</f>
        <v/>
      </c>
      <c r="D1494" s="2" t="str">
        <f>IFERROR(VLOOKUP($A1494,'Raw - F'!$B:$R,6,FALSE),"")</f>
        <v/>
      </c>
      <c r="E1494" s="2" t="str">
        <f>SUBSTITUTE(IFERROR(VLOOKUP($A1494,'Raw - F'!$B:$O,8,FALSE),""),"0","")</f>
        <v/>
      </c>
      <c r="F1494" s="2" t="str">
        <f>SUBSTITUTE(IFERROR(VLOOKUP($A1494,'Raw - F'!$B:$O,7,FALSE),""),"0","")</f>
        <v/>
      </c>
      <c r="G1494" s="2" t="str">
        <f>IFERROR(VLOOKUP($A1494,'Raw - F'!$B:$O,10,FALSE)&amp;IF(VLOOKUP($A1494,'Raw - F'!$B:$M,11,FALSE)&lt;&gt;"","("&amp;VLOOKUP($A1494,'Raw - F'!$B:$M,11,FALSE)&amp;")",""),"")</f>
        <v/>
      </c>
      <c r="H1494" s="4" t="str">
        <f>IFERROR(VLOOKUP($A1494,'Raw - F'!$B:$O,12,FALSE),"")</f>
        <v/>
      </c>
      <c r="I1494" s="2" t="str">
        <f>IFERROR(VLOOKUP($A1494,'Raw - F'!$B:$O,9,FALSE),"")</f>
        <v/>
      </c>
      <c r="J1494" s="2" t="str">
        <f>IFERROR(VLOOKUP($A1494,'Raw - F'!$B:$P,14,FALSE),"")</f>
        <v/>
      </c>
      <c r="K1494" s="16" t="str">
        <f>SUBSTITUTE(IFERROR(VLOOKUP($A1494,'Raw - F'!$B:$X,21,FALSE),""),0,"")</f>
        <v/>
      </c>
    </row>
    <row r="1495" spans="1:11" hidden="1" x14ac:dyDescent="0.35">
      <c r="A1495">
        <v>1486</v>
      </c>
      <c r="B1495" s="9" t="str">
        <f>IFERROR(VLOOKUP($A1495,'Raw - F'!$B:$R,2,FALSE),"")</f>
        <v/>
      </c>
      <c r="C1495" s="2" t="str">
        <f>IFERROR(VLOOKUP($A1495,'Raw - F'!$B:$R,3,FALSE),"")</f>
        <v/>
      </c>
      <c r="D1495" s="2" t="str">
        <f>IFERROR(VLOOKUP($A1495,'Raw - F'!$B:$R,6,FALSE),"")</f>
        <v/>
      </c>
      <c r="E1495" s="2" t="str">
        <f>SUBSTITUTE(IFERROR(VLOOKUP($A1495,'Raw - F'!$B:$O,8,FALSE),""),"0","")</f>
        <v/>
      </c>
      <c r="F1495" s="2" t="str">
        <f>SUBSTITUTE(IFERROR(VLOOKUP($A1495,'Raw - F'!$B:$O,7,FALSE),""),"0","")</f>
        <v/>
      </c>
      <c r="G1495" s="2" t="str">
        <f>IFERROR(VLOOKUP($A1495,'Raw - F'!$B:$O,10,FALSE)&amp;IF(VLOOKUP($A1495,'Raw - F'!$B:$M,11,FALSE)&lt;&gt;"","("&amp;VLOOKUP($A1495,'Raw - F'!$B:$M,11,FALSE)&amp;")",""),"")</f>
        <v/>
      </c>
      <c r="H1495" s="4" t="str">
        <f>IFERROR(VLOOKUP($A1495,'Raw - F'!$B:$O,12,FALSE),"")</f>
        <v/>
      </c>
      <c r="I1495" s="2" t="str">
        <f>IFERROR(VLOOKUP($A1495,'Raw - F'!$B:$O,9,FALSE),"")</f>
        <v/>
      </c>
      <c r="J1495" s="2" t="str">
        <f>IFERROR(VLOOKUP($A1495,'Raw - F'!$B:$P,14,FALSE),"")</f>
        <v/>
      </c>
      <c r="K1495" s="16" t="str">
        <f>SUBSTITUTE(IFERROR(VLOOKUP($A1495,'Raw - F'!$B:$X,21,FALSE),""),0,"")</f>
        <v/>
      </c>
    </row>
    <row r="1496" spans="1:11" hidden="1" x14ac:dyDescent="0.35">
      <c r="A1496">
        <v>1487</v>
      </c>
      <c r="B1496" s="9" t="str">
        <f>IFERROR(VLOOKUP($A1496,'Raw - F'!$B:$R,2,FALSE),"")</f>
        <v/>
      </c>
      <c r="C1496" s="2" t="str">
        <f>IFERROR(VLOOKUP($A1496,'Raw - F'!$B:$R,3,FALSE),"")</f>
        <v/>
      </c>
      <c r="D1496" s="2" t="str">
        <f>IFERROR(VLOOKUP($A1496,'Raw - F'!$B:$R,6,FALSE),"")</f>
        <v/>
      </c>
      <c r="E1496" s="2" t="str">
        <f>SUBSTITUTE(IFERROR(VLOOKUP($A1496,'Raw - F'!$B:$O,8,FALSE),""),"0","")</f>
        <v/>
      </c>
      <c r="F1496" s="2" t="str">
        <f>SUBSTITUTE(IFERROR(VLOOKUP($A1496,'Raw - F'!$B:$O,7,FALSE),""),"0","")</f>
        <v/>
      </c>
      <c r="G1496" s="2" t="str">
        <f>IFERROR(VLOOKUP($A1496,'Raw - F'!$B:$O,10,FALSE)&amp;IF(VLOOKUP($A1496,'Raw - F'!$B:$M,11,FALSE)&lt;&gt;"","("&amp;VLOOKUP($A1496,'Raw - F'!$B:$M,11,FALSE)&amp;")",""),"")</f>
        <v/>
      </c>
      <c r="H1496" s="4" t="str">
        <f>IFERROR(VLOOKUP($A1496,'Raw - F'!$B:$O,12,FALSE),"")</f>
        <v/>
      </c>
      <c r="I1496" s="2" t="str">
        <f>IFERROR(VLOOKUP($A1496,'Raw - F'!$B:$O,9,FALSE),"")</f>
        <v/>
      </c>
      <c r="J1496" s="2" t="str">
        <f>IFERROR(VLOOKUP($A1496,'Raw - F'!$B:$P,14,FALSE),"")</f>
        <v/>
      </c>
      <c r="K1496" s="16" t="str">
        <f>SUBSTITUTE(IFERROR(VLOOKUP($A1496,'Raw - F'!$B:$X,21,FALSE),""),0,"")</f>
        <v/>
      </c>
    </row>
    <row r="1497" spans="1:11" hidden="1" x14ac:dyDescent="0.35">
      <c r="A1497">
        <v>1488</v>
      </c>
      <c r="B1497" s="9" t="str">
        <f>IFERROR(VLOOKUP($A1497,'Raw - F'!$B:$R,2,FALSE),"")</f>
        <v/>
      </c>
      <c r="C1497" s="2" t="str">
        <f>IFERROR(VLOOKUP($A1497,'Raw - F'!$B:$R,3,FALSE),"")</f>
        <v/>
      </c>
      <c r="D1497" s="2" t="str">
        <f>IFERROR(VLOOKUP($A1497,'Raw - F'!$B:$R,6,FALSE),"")</f>
        <v/>
      </c>
      <c r="E1497" s="2" t="str">
        <f>SUBSTITUTE(IFERROR(VLOOKUP($A1497,'Raw - F'!$B:$O,8,FALSE),""),"0","")</f>
        <v/>
      </c>
      <c r="F1497" s="2" t="str">
        <f>SUBSTITUTE(IFERROR(VLOOKUP($A1497,'Raw - F'!$B:$O,7,FALSE),""),"0","")</f>
        <v/>
      </c>
      <c r="G1497" s="2" t="str">
        <f>IFERROR(VLOOKUP($A1497,'Raw - F'!$B:$O,10,FALSE)&amp;IF(VLOOKUP($A1497,'Raw - F'!$B:$M,11,FALSE)&lt;&gt;"","("&amp;VLOOKUP($A1497,'Raw - F'!$B:$M,11,FALSE)&amp;")",""),"")</f>
        <v/>
      </c>
      <c r="H1497" s="4" t="str">
        <f>IFERROR(VLOOKUP($A1497,'Raw - F'!$B:$O,12,FALSE),"")</f>
        <v/>
      </c>
      <c r="I1497" s="2" t="str">
        <f>IFERROR(VLOOKUP($A1497,'Raw - F'!$B:$O,9,FALSE),"")</f>
        <v/>
      </c>
      <c r="J1497" s="2" t="str">
        <f>IFERROR(VLOOKUP($A1497,'Raw - F'!$B:$P,14,FALSE),"")</f>
        <v/>
      </c>
      <c r="K1497" s="16" t="str">
        <f>SUBSTITUTE(IFERROR(VLOOKUP($A1497,'Raw - F'!$B:$X,21,FALSE),""),0,"")</f>
        <v/>
      </c>
    </row>
    <row r="1498" spans="1:11" hidden="1" x14ac:dyDescent="0.35">
      <c r="A1498">
        <v>1489</v>
      </c>
      <c r="B1498" s="9" t="str">
        <f>IFERROR(VLOOKUP($A1498,'Raw - F'!$B:$R,2,FALSE),"")</f>
        <v/>
      </c>
      <c r="C1498" s="2" t="str">
        <f>IFERROR(VLOOKUP($A1498,'Raw - F'!$B:$R,3,FALSE),"")</f>
        <v/>
      </c>
      <c r="D1498" s="2" t="str">
        <f>IFERROR(VLOOKUP($A1498,'Raw - F'!$B:$R,6,FALSE),"")</f>
        <v/>
      </c>
      <c r="E1498" s="2" t="str">
        <f>SUBSTITUTE(IFERROR(VLOOKUP($A1498,'Raw - F'!$B:$O,8,FALSE),""),"0","")</f>
        <v/>
      </c>
      <c r="F1498" s="2" t="str">
        <f>SUBSTITUTE(IFERROR(VLOOKUP($A1498,'Raw - F'!$B:$O,7,FALSE),""),"0","")</f>
        <v/>
      </c>
      <c r="G1498" s="2" t="str">
        <f>IFERROR(VLOOKUP($A1498,'Raw - F'!$B:$O,10,FALSE)&amp;IF(VLOOKUP($A1498,'Raw - F'!$B:$M,11,FALSE)&lt;&gt;"","("&amp;VLOOKUP($A1498,'Raw - F'!$B:$M,11,FALSE)&amp;")",""),"")</f>
        <v/>
      </c>
      <c r="H1498" s="4" t="str">
        <f>IFERROR(VLOOKUP($A1498,'Raw - F'!$B:$O,12,FALSE),"")</f>
        <v/>
      </c>
      <c r="I1498" s="2" t="str">
        <f>IFERROR(VLOOKUP($A1498,'Raw - F'!$B:$O,9,FALSE),"")</f>
        <v/>
      </c>
      <c r="J1498" s="2" t="str">
        <f>IFERROR(VLOOKUP($A1498,'Raw - F'!$B:$P,14,FALSE),"")</f>
        <v/>
      </c>
      <c r="K1498" s="16" t="str">
        <f>SUBSTITUTE(IFERROR(VLOOKUP($A1498,'Raw - F'!$B:$X,21,FALSE),""),0,"")</f>
        <v/>
      </c>
    </row>
    <row r="1499" spans="1:11" hidden="1" x14ac:dyDescent="0.35">
      <c r="A1499">
        <v>1490</v>
      </c>
      <c r="B1499" s="9" t="str">
        <f>IFERROR(VLOOKUP($A1499,'Raw - F'!$B:$R,2,FALSE),"")</f>
        <v/>
      </c>
      <c r="C1499" s="2" t="str">
        <f>IFERROR(VLOOKUP($A1499,'Raw - F'!$B:$R,3,FALSE),"")</f>
        <v/>
      </c>
      <c r="D1499" s="2" t="str">
        <f>IFERROR(VLOOKUP($A1499,'Raw - F'!$B:$R,6,FALSE),"")</f>
        <v/>
      </c>
      <c r="E1499" s="2" t="str">
        <f>SUBSTITUTE(IFERROR(VLOOKUP($A1499,'Raw - F'!$B:$O,8,FALSE),""),"0","")</f>
        <v/>
      </c>
      <c r="F1499" s="2" t="str">
        <f>SUBSTITUTE(IFERROR(VLOOKUP($A1499,'Raw - F'!$B:$O,7,FALSE),""),"0","")</f>
        <v/>
      </c>
      <c r="G1499" s="2" t="str">
        <f>IFERROR(VLOOKUP($A1499,'Raw - F'!$B:$O,10,FALSE)&amp;IF(VLOOKUP($A1499,'Raw - F'!$B:$M,11,FALSE)&lt;&gt;"","("&amp;VLOOKUP($A1499,'Raw - F'!$B:$M,11,FALSE)&amp;")",""),"")</f>
        <v/>
      </c>
      <c r="H1499" s="4" t="str">
        <f>IFERROR(VLOOKUP($A1499,'Raw - F'!$B:$O,12,FALSE),"")</f>
        <v/>
      </c>
      <c r="I1499" s="2" t="str">
        <f>IFERROR(VLOOKUP($A1499,'Raw - F'!$B:$O,9,FALSE),"")</f>
        <v/>
      </c>
      <c r="J1499" s="2" t="str">
        <f>IFERROR(VLOOKUP($A1499,'Raw - F'!$B:$P,14,FALSE),"")</f>
        <v/>
      </c>
      <c r="K1499" s="16" t="str">
        <f>SUBSTITUTE(IFERROR(VLOOKUP($A1499,'Raw - F'!$B:$X,21,FALSE),""),0,"")</f>
        <v/>
      </c>
    </row>
    <row r="1500" spans="1:11" hidden="1" x14ac:dyDescent="0.35">
      <c r="A1500">
        <v>1491</v>
      </c>
      <c r="B1500" s="9" t="str">
        <f>IFERROR(VLOOKUP($A1500,'Raw - F'!$B:$R,2,FALSE),"")</f>
        <v/>
      </c>
      <c r="C1500" s="2" t="str">
        <f>IFERROR(VLOOKUP($A1500,'Raw - F'!$B:$R,3,FALSE),"")</f>
        <v/>
      </c>
      <c r="D1500" s="2" t="str">
        <f>IFERROR(VLOOKUP($A1500,'Raw - F'!$B:$R,6,FALSE),"")</f>
        <v/>
      </c>
      <c r="E1500" s="2" t="str">
        <f>SUBSTITUTE(IFERROR(VLOOKUP($A1500,'Raw - F'!$B:$O,8,FALSE),""),"0","")</f>
        <v/>
      </c>
      <c r="F1500" s="2" t="str">
        <f>SUBSTITUTE(IFERROR(VLOOKUP($A1500,'Raw - F'!$B:$O,7,FALSE),""),"0","")</f>
        <v/>
      </c>
      <c r="G1500" s="2" t="str">
        <f>IFERROR(VLOOKUP($A1500,'Raw - F'!$B:$O,10,FALSE)&amp;IF(VLOOKUP($A1500,'Raw - F'!$B:$M,11,FALSE)&lt;&gt;"","("&amp;VLOOKUP($A1500,'Raw - F'!$B:$M,11,FALSE)&amp;")",""),"")</f>
        <v/>
      </c>
      <c r="H1500" s="4" t="str">
        <f>IFERROR(VLOOKUP($A1500,'Raw - F'!$B:$O,12,FALSE),"")</f>
        <v/>
      </c>
      <c r="I1500" s="2" t="str">
        <f>IFERROR(VLOOKUP($A1500,'Raw - F'!$B:$O,9,FALSE),"")</f>
        <v/>
      </c>
      <c r="J1500" s="2" t="str">
        <f>IFERROR(VLOOKUP($A1500,'Raw - F'!$B:$P,14,FALSE),"")</f>
        <v/>
      </c>
      <c r="K1500" s="16" t="str">
        <f>SUBSTITUTE(IFERROR(VLOOKUP($A1500,'Raw - F'!$B:$X,21,FALSE),""),0,"")</f>
        <v/>
      </c>
    </row>
    <row r="1501" spans="1:11" hidden="1" x14ac:dyDescent="0.35">
      <c r="A1501">
        <v>1492</v>
      </c>
      <c r="B1501" s="9" t="str">
        <f>IFERROR(VLOOKUP($A1501,'Raw - F'!$B:$R,2,FALSE),"")</f>
        <v/>
      </c>
      <c r="C1501" s="2" t="str">
        <f>IFERROR(VLOOKUP($A1501,'Raw - F'!$B:$R,3,FALSE),"")</f>
        <v/>
      </c>
      <c r="D1501" s="2" t="str">
        <f>IFERROR(VLOOKUP($A1501,'Raw - F'!$B:$R,6,FALSE),"")</f>
        <v/>
      </c>
      <c r="E1501" s="2" t="str">
        <f>SUBSTITUTE(IFERROR(VLOOKUP($A1501,'Raw - F'!$B:$O,8,FALSE),""),"0","")</f>
        <v/>
      </c>
      <c r="F1501" s="2" t="str">
        <f>SUBSTITUTE(IFERROR(VLOOKUP($A1501,'Raw - F'!$B:$O,7,FALSE),""),"0","")</f>
        <v/>
      </c>
      <c r="G1501" s="2" t="str">
        <f>IFERROR(VLOOKUP($A1501,'Raw - F'!$B:$O,10,FALSE)&amp;IF(VLOOKUP($A1501,'Raw - F'!$B:$M,11,FALSE)&lt;&gt;"","("&amp;VLOOKUP($A1501,'Raw - F'!$B:$M,11,FALSE)&amp;")",""),"")</f>
        <v/>
      </c>
      <c r="H1501" s="4" t="str">
        <f>IFERROR(VLOOKUP($A1501,'Raw - F'!$B:$O,12,FALSE),"")</f>
        <v/>
      </c>
      <c r="I1501" s="2" t="str">
        <f>IFERROR(VLOOKUP($A1501,'Raw - F'!$B:$O,9,FALSE),"")</f>
        <v/>
      </c>
      <c r="J1501" s="2" t="str">
        <f>IFERROR(VLOOKUP($A1501,'Raw - F'!$B:$P,14,FALSE),"")</f>
        <v/>
      </c>
      <c r="K1501" s="16" t="str">
        <f>SUBSTITUTE(IFERROR(VLOOKUP($A1501,'Raw - F'!$B:$X,21,FALSE),""),0,"")</f>
        <v/>
      </c>
    </row>
    <row r="1502" spans="1:11" hidden="1" x14ac:dyDescent="0.35">
      <c r="A1502">
        <v>1493</v>
      </c>
      <c r="B1502" s="9" t="str">
        <f>IFERROR(VLOOKUP($A1502,'Raw - F'!$B:$R,2,FALSE),"")</f>
        <v/>
      </c>
      <c r="C1502" s="2" t="str">
        <f>IFERROR(VLOOKUP($A1502,'Raw - F'!$B:$R,3,FALSE),"")</f>
        <v/>
      </c>
      <c r="D1502" s="2" t="str">
        <f>IFERROR(VLOOKUP($A1502,'Raw - F'!$B:$R,6,FALSE),"")</f>
        <v/>
      </c>
      <c r="E1502" s="2" t="str">
        <f>SUBSTITUTE(IFERROR(VLOOKUP($A1502,'Raw - F'!$B:$O,8,FALSE),""),"0","")</f>
        <v/>
      </c>
      <c r="F1502" s="2" t="str">
        <f>SUBSTITUTE(IFERROR(VLOOKUP($A1502,'Raw - F'!$B:$O,7,FALSE),""),"0","")</f>
        <v/>
      </c>
      <c r="G1502" s="2" t="str">
        <f>IFERROR(VLOOKUP($A1502,'Raw - F'!$B:$O,10,FALSE)&amp;IF(VLOOKUP($A1502,'Raw - F'!$B:$M,11,FALSE)&lt;&gt;"","("&amp;VLOOKUP($A1502,'Raw - F'!$B:$M,11,FALSE)&amp;")",""),"")</f>
        <v/>
      </c>
      <c r="H1502" s="4" t="str">
        <f>IFERROR(VLOOKUP($A1502,'Raw - F'!$B:$O,12,FALSE),"")</f>
        <v/>
      </c>
      <c r="I1502" s="2" t="str">
        <f>IFERROR(VLOOKUP($A1502,'Raw - F'!$B:$O,9,FALSE),"")</f>
        <v/>
      </c>
      <c r="J1502" s="2" t="str">
        <f>IFERROR(VLOOKUP($A1502,'Raw - F'!$B:$P,14,FALSE),"")</f>
        <v/>
      </c>
      <c r="K1502" s="16" t="str">
        <f>SUBSTITUTE(IFERROR(VLOOKUP($A1502,'Raw - F'!$B:$X,21,FALSE),""),0,"")</f>
        <v/>
      </c>
    </row>
    <row r="1503" spans="1:11" hidden="1" x14ac:dyDescent="0.35">
      <c r="A1503">
        <v>1494</v>
      </c>
      <c r="B1503" s="9" t="str">
        <f>IFERROR(VLOOKUP($A1503,'Raw - F'!$B:$R,2,FALSE),"")</f>
        <v/>
      </c>
      <c r="C1503" s="2" t="str">
        <f>IFERROR(VLOOKUP($A1503,'Raw - F'!$B:$R,3,FALSE),"")</f>
        <v/>
      </c>
      <c r="D1503" s="2" t="str">
        <f>IFERROR(VLOOKUP($A1503,'Raw - F'!$B:$R,6,FALSE),"")</f>
        <v/>
      </c>
      <c r="E1503" s="2" t="str">
        <f>SUBSTITUTE(IFERROR(VLOOKUP($A1503,'Raw - F'!$B:$O,8,FALSE),""),"0","")</f>
        <v/>
      </c>
      <c r="F1503" s="2" t="str">
        <f>SUBSTITUTE(IFERROR(VLOOKUP($A1503,'Raw - F'!$B:$O,7,FALSE),""),"0","")</f>
        <v/>
      </c>
      <c r="G1503" s="2" t="str">
        <f>IFERROR(VLOOKUP($A1503,'Raw - F'!$B:$O,10,FALSE)&amp;IF(VLOOKUP($A1503,'Raw - F'!$B:$M,11,FALSE)&lt;&gt;"","("&amp;VLOOKUP($A1503,'Raw - F'!$B:$M,11,FALSE)&amp;")",""),"")</f>
        <v/>
      </c>
      <c r="H1503" s="4" t="str">
        <f>IFERROR(VLOOKUP($A1503,'Raw - F'!$B:$O,12,FALSE),"")</f>
        <v/>
      </c>
      <c r="I1503" s="2" t="str">
        <f>IFERROR(VLOOKUP($A1503,'Raw - F'!$B:$O,9,FALSE),"")</f>
        <v/>
      </c>
      <c r="J1503" s="2" t="str">
        <f>IFERROR(VLOOKUP($A1503,'Raw - F'!$B:$P,14,FALSE),"")</f>
        <v/>
      </c>
      <c r="K1503" s="16" t="str">
        <f>SUBSTITUTE(IFERROR(VLOOKUP($A1503,'Raw - F'!$B:$X,21,FALSE),""),0,"")</f>
        <v/>
      </c>
    </row>
    <row r="1504" spans="1:11" hidden="1" x14ac:dyDescent="0.35">
      <c r="A1504">
        <v>1495</v>
      </c>
      <c r="B1504" s="9" t="str">
        <f>IFERROR(VLOOKUP($A1504,'Raw - F'!$B:$R,2,FALSE),"")</f>
        <v/>
      </c>
      <c r="C1504" s="2" t="str">
        <f>IFERROR(VLOOKUP($A1504,'Raw - F'!$B:$R,3,FALSE),"")</f>
        <v/>
      </c>
      <c r="D1504" s="2" t="str">
        <f>IFERROR(VLOOKUP($A1504,'Raw - F'!$B:$R,6,FALSE),"")</f>
        <v/>
      </c>
      <c r="E1504" s="2" t="str">
        <f>SUBSTITUTE(IFERROR(VLOOKUP($A1504,'Raw - F'!$B:$O,8,FALSE),""),"0","")</f>
        <v/>
      </c>
      <c r="F1504" s="2" t="str">
        <f>SUBSTITUTE(IFERROR(VLOOKUP($A1504,'Raw - F'!$B:$O,7,FALSE),""),"0","")</f>
        <v/>
      </c>
      <c r="G1504" s="2" t="str">
        <f>IFERROR(VLOOKUP($A1504,'Raw - F'!$B:$O,10,FALSE)&amp;IF(VLOOKUP($A1504,'Raw - F'!$B:$M,11,FALSE)&lt;&gt;"","("&amp;VLOOKUP($A1504,'Raw - F'!$B:$M,11,FALSE)&amp;")",""),"")</f>
        <v/>
      </c>
      <c r="H1504" s="4" t="str">
        <f>IFERROR(VLOOKUP($A1504,'Raw - F'!$B:$O,12,FALSE),"")</f>
        <v/>
      </c>
      <c r="I1504" s="2" t="str">
        <f>IFERROR(VLOOKUP($A1504,'Raw - F'!$B:$O,9,FALSE),"")</f>
        <v/>
      </c>
      <c r="J1504" s="2" t="str">
        <f>IFERROR(VLOOKUP($A1504,'Raw - F'!$B:$P,14,FALSE),"")</f>
        <v/>
      </c>
      <c r="K1504" s="16" t="str">
        <f>SUBSTITUTE(IFERROR(VLOOKUP($A1504,'Raw - F'!$B:$X,21,FALSE),""),0,"")</f>
        <v/>
      </c>
    </row>
    <row r="1505" spans="1:11" hidden="1" x14ac:dyDescent="0.35">
      <c r="A1505">
        <v>1496</v>
      </c>
      <c r="B1505" s="9" t="str">
        <f>IFERROR(VLOOKUP($A1505,'Raw - F'!$B:$R,2,FALSE),"")</f>
        <v/>
      </c>
      <c r="C1505" s="2" t="str">
        <f>IFERROR(VLOOKUP($A1505,'Raw - F'!$B:$R,3,FALSE),"")</f>
        <v/>
      </c>
      <c r="D1505" s="2" t="str">
        <f>IFERROR(VLOOKUP($A1505,'Raw - F'!$B:$R,6,FALSE),"")</f>
        <v/>
      </c>
      <c r="E1505" s="2" t="str">
        <f>SUBSTITUTE(IFERROR(VLOOKUP($A1505,'Raw - F'!$B:$O,8,FALSE),""),"0","")</f>
        <v/>
      </c>
      <c r="F1505" s="2" t="str">
        <f>SUBSTITUTE(IFERROR(VLOOKUP($A1505,'Raw - F'!$B:$O,7,FALSE),""),"0","")</f>
        <v/>
      </c>
      <c r="G1505" s="2" t="str">
        <f>IFERROR(VLOOKUP($A1505,'Raw - F'!$B:$O,10,FALSE)&amp;IF(VLOOKUP($A1505,'Raw - F'!$B:$M,11,FALSE)&lt;&gt;"","("&amp;VLOOKUP($A1505,'Raw - F'!$B:$M,11,FALSE)&amp;")",""),"")</f>
        <v/>
      </c>
      <c r="H1505" s="4" t="str">
        <f>IFERROR(VLOOKUP($A1505,'Raw - F'!$B:$O,12,FALSE),"")</f>
        <v/>
      </c>
      <c r="I1505" s="2" t="str">
        <f>IFERROR(VLOOKUP($A1505,'Raw - F'!$B:$O,9,FALSE),"")</f>
        <v/>
      </c>
      <c r="J1505" s="2" t="str">
        <f>IFERROR(VLOOKUP($A1505,'Raw - F'!$B:$P,14,FALSE),"")</f>
        <v/>
      </c>
      <c r="K1505" s="16" t="str">
        <f>SUBSTITUTE(IFERROR(VLOOKUP($A1505,'Raw - F'!$B:$X,21,FALSE),""),0,"")</f>
        <v/>
      </c>
    </row>
    <row r="1506" spans="1:11" hidden="1" x14ac:dyDescent="0.35">
      <c r="A1506">
        <v>1497</v>
      </c>
      <c r="B1506" s="9" t="str">
        <f>IFERROR(VLOOKUP($A1506,'Raw - F'!$B:$R,2,FALSE),"")</f>
        <v/>
      </c>
      <c r="C1506" s="2" t="str">
        <f>IFERROR(VLOOKUP($A1506,'Raw - F'!$B:$R,3,FALSE),"")</f>
        <v/>
      </c>
      <c r="D1506" s="2" t="str">
        <f>IFERROR(VLOOKUP($A1506,'Raw - F'!$B:$R,6,FALSE),"")</f>
        <v/>
      </c>
      <c r="E1506" s="2" t="str">
        <f>SUBSTITUTE(IFERROR(VLOOKUP($A1506,'Raw - F'!$B:$O,8,FALSE),""),"0","")</f>
        <v/>
      </c>
      <c r="F1506" s="2" t="str">
        <f>SUBSTITUTE(IFERROR(VLOOKUP($A1506,'Raw - F'!$B:$O,7,FALSE),""),"0","")</f>
        <v/>
      </c>
      <c r="G1506" s="2" t="str">
        <f>IFERROR(VLOOKUP($A1506,'Raw - F'!$B:$O,10,FALSE)&amp;IF(VLOOKUP($A1506,'Raw - F'!$B:$M,11,FALSE)&lt;&gt;"","("&amp;VLOOKUP($A1506,'Raw - F'!$B:$M,11,FALSE)&amp;")",""),"")</f>
        <v/>
      </c>
      <c r="H1506" s="4" t="str">
        <f>IFERROR(VLOOKUP($A1506,'Raw - F'!$B:$O,12,FALSE),"")</f>
        <v/>
      </c>
      <c r="I1506" s="2" t="str">
        <f>IFERROR(VLOOKUP($A1506,'Raw - F'!$B:$O,9,FALSE),"")</f>
        <v/>
      </c>
      <c r="J1506" s="2" t="str">
        <f>IFERROR(VLOOKUP($A1506,'Raw - F'!$B:$P,14,FALSE),"")</f>
        <v/>
      </c>
      <c r="K1506" s="16" t="str">
        <f>SUBSTITUTE(IFERROR(VLOOKUP($A1506,'Raw - F'!$B:$X,21,FALSE),""),0,"")</f>
        <v/>
      </c>
    </row>
    <row r="1507" spans="1:11" hidden="1" x14ac:dyDescent="0.35">
      <c r="A1507">
        <v>1498</v>
      </c>
      <c r="B1507" s="9" t="str">
        <f>IFERROR(VLOOKUP($A1507,'Raw - F'!$B:$R,2,FALSE),"")</f>
        <v/>
      </c>
      <c r="C1507" s="2" t="str">
        <f>IFERROR(VLOOKUP($A1507,'Raw - F'!$B:$R,3,FALSE),"")</f>
        <v/>
      </c>
      <c r="D1507" s="2" t="str">
        <f>IFERROR(VLOOKUP($A1507,'Raw - F'!$B:$R,6,FALSE),"")</f>
        <v/>
      </c>
      <c r="E1507" s="2" t="str">
        <f>SUBSTITUTE(IFERROR(VLOOKUP($A1507,'Raw - F'!$B:$O,8,FALSE),""),"0","")</f>
        <v/>
      </c>
      <c r="F1507" s="2" t="str">
        <f>SUBSTITUTE(IFERROR(VLOOKUP($A1507,'Raw - F'!$B:$O,7,FALSE),""),"0","")</f>
        <v/>
      </c>
      <c r="G1507" s="2" t="str">
        <f>IFERROR(VLOOKUP($A1507,'Raw - F'!$B:$O,10,FALSE)&amp;IF(VLOOKUP($A1507,'Raw - F'!$B:$M,11,FALSE)&lt;&gt;"","("&amp;VLOOKUP($A1507,'Raw - F'!$B:$M,11,FALSE)&amp;")",""),"")</f>
        <v/>
      </c>
      <c r="H1507" s="4" t="str">
        <f>IFERROR(VLOOKUP($A1507,'Raw - F'!$B:$O,12,FALSE),"")</f>
        <v/>
      </c>
      <c r="I1507" s="2" t="str">
        <f>IFERROR(VLOOKUP($A1507,'Raw - F'!$B:$O,9,FALSE),"")</f>
        <v/>
      </c>
      <c r="J1507" s="2" t="str">
        <f>IFERROR(VLOOKUP($A1507,'Raw - F'!$B:$P,14,FALSE),"")</f>
        <v/>
      </c>
      <c r="K1507" s="16" t="str">
        <f>SUBSTITUTE(IFERROR(VLOOKUP($A1507,'Raw - F'!$B:$X,21,FALSE),""),0,"")</f>
        <v/>
      </c>
    </row>
    <row r="1508" spans="1:11" hidden="1" x14ac:dyDescent="0.35">
      <c r="A1508">
        <v>1499</v>
      </c>
      <c r="B1508" s="9" t="str">
        <f>IFERROR(VLOOKUP($A1508,'Raw - F'!$B:$R,2,FALSE),"")</f>
        <v/>
      </c>
      <c r="C1508" s="2" t="str">
        <f>IFERROR(VLOOKUP($A1508,'Raw - F'!$B:$R,3,FALSE),"")</f>
        <v/>
      </c>
      <c r="D1508" s="2" t="str">
        <f>IFERROR(VLOOKUP($A1508,'Raw - F'!$B:$R,6,FALSE),"")</f>
        <v/>
      </c>
      <c r="E1508" s="2" t="str">
        <f>SUBSTITUTE(IFERROR(VLOOKUP($A1508,'Raw - F'!$B:$O,8,FALSE),""),"0","")</f>
        <v/>
      </c>
      <c r="F1508" s="2" t="str">
        <f>SUBSTITUTE(IFERROR(VLOOKUP($A1508,'Raw - F'!$B:$O,7,FALSE),""),"0","")</f>
        <v/>
      </c>
      <c r="G1508" s="2" t="str">
        <f>IFERROR(VLOOKUP($A1508,'Raw - F'!$B:$O,10,FALSE)&amp;IF(VLOOKUP($A1508,'Raw - F'!$B:$M,11,FALSE)&lt;&gt;"","("&amp;VLOOKUP($A1508,'Raw - F'!$B:$M,11,FALSE)&amp;")",""),"")</f>
        <v/>
      </c>
      <c r="H1508" s="4" t="str">
        <f>IFERROR(VLOOKUP($A1508,'Raw - F'!$B:$O,12,FALSE),"")</f>
        <v/>
      </c>
      <c r="I1508" s="2" t="str">
        <f>IFERROR(VLOOKUP($A1508,'Raw - F'!$B:$O,9,FALSE),"")</f>
        <v/>
      </c>
      <c r="J1508" s="2" t="str">
        <f>IFERROR(VLOOKUP($A1508,'Raw - F'!$B:$P,14,FALSE),"")</f>
        <v/>
      </c>
      <c r="K1508" s="16" t="str">
        <f>SUBSTITUTE(IFERROR(VLOOKUP($A1508,'Raw - F'!$B:$X,21,FALSE),""),0,"")</f>
        <v/>
      </c>
    </row>
    <row r="1509" spans="1:11" hidden="1" x14ac:dyDescent="0.35">
      <c r="A1509">
        <v>1500</v>
      </c>
      <c r="B1509" s="9" t="str">
        <f>IFERROR(VLOOKUP($A1509,'Raw - F'!$B:$R,2,FALSE),"")</f>
        <v/>
      </c>
      <c r="C1509" s="2" t="str">
        <f>IFERROR(VLOOKUP($A1509,'Raw - F'!$B:$R,3,FALSE),"")</f>
        <v/>
      </c>
      <c r="D1509" s="2" t="str">
        <f>IFERROR(VLOOKUP($A1509,'Raw - F'!$B:$R,6,FALSE),"")</f>
        <v/>
      </c>
      <c r="E1509" s="2" t="str">
        <f>SUBSTITUTE(IFERROR(VLOOKUP($A1509,'Raw - F'!$B:$O,8,FALSE),""),"0","")</f>
        <v/>
      </c>
      <c r="F1509" s="2" t="str">
        <f>SUBSTITUTE(IFERROR(VLOOKUP($A1509,'Raw - F'!$B:$O,7,FALSE),""),"0","")</f>
        <v/>
      </c>
      <c r="G1509" s="2" t="str">
        <f>IFERROR(VLOOKUP($A1509,'Raw - F'!$B:$O,10,FALSE)&amp;IF(VLOOKUP($A1509,'Raw - F'!$B:$M,11,FALSE)&lt;&gt;"","("&amp;VLOOKUP($A1509,'Raw - F'!$B:$M,11,FALSE)&amp;")",""),"")</f>
        <v/>
      </c>
      <c r="H1509" s="4" t="str">
        <f>IFERROR(VLOOKUP($A1509,'Raw - F'!$B:$O,12,FALSE),"")</f>
        <v/>
      </c>
      <c r="I1509" s="2" t="str">
        <f>IFERROR(VLOOKUP($A1509,'Raw - F'!$B:$O,9,FALSE),"")</f>
        <v/>
      </c>
      <c r="J1509" s="2" t="str">
        <f>IFERROR(VLOOKUP($A1509,'Raw - F'!$B:$P,14,FALSE),"")</f>
        <v/>
      </c>
      <c r="K1509" s="16" t="str">
        <f>SUBSTITUTE(IFERROR(VLOOKUP($A1509,'Raw - F'!$B:$X,21,FALSE),""),0,"")</f>
        <v/>
      </c>
    </row>
    <row r="1510" spans="1:11" hidden="1" x14ac:dyDescent="0.35">
      <c r="A1510">
        <v>1501</v>
      </c>
      <c r="B1510" s="9" t="str">
        <f>IFERROR(VLOOKUP($A1510,'Raw - F'!$B:$R,2,FALSE),"")</f>
        <v/>
      </c>
      <c r="C1510" s="4" t="str">
        <f>IFERROR(VLOOKUP($A1510,'Raw - F'!$B:$R,3,FALSE),"")</f>
        <v/>
      </c>
      <c r="D1510" s="4" t="str">
        <f>IFERROR(VLOOKUP($A1510,'Raw - F'!$B:$R,6,FALSE),"")</f>
        <v/>
      </c>
      <c r="E1510" s="4" t="str">
        <f>SUBSTITUTE(IFERROR(VLOOKUP($A1510,'Raw - F'!$B:$O,8,FALSE),""),"0","")</f>
        <v/>
      </c>
      <c r="F1510" s="4" t="str">
        <f>SUBSTITUTE(IFERROR(VLOOKUP($A1510,'Raw - F'!$B:$O,7,FALSE),""),"0","")</f>
        <v/>
      </c>
      <c r="G1510" s="4" t="str">
        <f>IFERROR(VLOOKUP($A1510,'Raw - F'!$B:$O,10,FALSE)&amp;IF(VLOOKUP($A1510,'Raw - F'!$B:$M,11,FALSE)&lt;&gt;"","("&amp;VLOOKUP($A1510,'Raw - F'!$B:$M,11,FALSE)&amp;")",""),"")</f>
        <v/>
      </c>
      <c r="H1510" s="4" t="str">
        <f>IFERROR(VLOOKUP($A1510,'Raw - F'!$B:$O,12,FALSE),"")</f>
        <v/>
      </c>
      <c r="I1510" s="4" t="str">
        <f>IFERROR(VLOOKUP($A1510,'Raw - F'!$B:$O,9,FALSE),"")</f>
        <v/>
      </c>
      <c r="J1510" s="4" t="str">
        <f>IFERROR(VLOOKUP($A1510,'Raw - F'!$B:$P,14,FALSE),"")</f>
        <v/>
      </c>
      <c r="K1510" s="16" t="str">
        <f>SUBSTITUTE(IFERROR(VLOOKUP($A1510,'Raw - F'!$B:$X,21,FALSE),""),0,"")</f>
        <v/>
      </c>
    </row>
    <row r="1511" spans="1:11" hidden="1" x14ac:dyDescent="0.35">
      <c r="A1511">
        <v>1502</v>
      </c>
      <c r="B1511" s="9" t="str">
        <f>IFERROR(VLOOKUP($A1511,'Raw - F'!$B:$R,2,FALSE),"")</f>
        <v/>
      </c>
      <c r="C1511" s="4" t="str">
        <f>IFERROR(VLOOKUP($A1511,'Raw - F'!$B:$R,3,FALSE),"")</f>
        <v/>
      </c>
      <c r="D1511" s="4" t="str">
        <f>IFERROR(VLOOKUP($A1511,'Raw - F'!$B:$R,6,FALSE),"")</f>
        <v/>
      </c>
      <c r="E1511" s="4" t="str">
        <f>SUBSTITUTE(IFERROR(VLOOKUP($A1511,'Raw - F'!$B:$O,8,FALSE),""),"0","")</f>
        <v/>
      </c>
      <c r="F1511" s="4" t="str">
        <f>SUBSTITUTE(IFERROR(VLOOKUP($A1511,'Raw - F'!$B:$O,7,FALSE),""),"0","")</f>
        <v/>
      </c>
      <c r="G1511" s="4" t="str">
        <f>IFERROR(VLOOKUP($A1511,'Raw - F'!$B:$O,10,FALSE)&amp;IF(VLOOKUP($A1511,'Raw - F'!$B:$M,11,FALSE)&lt;&gt;"","("&amp;VLOOKUP($A1511,'Raw - F'!$B:$M,11,FALSE)&amp;")",""),"")</f>
        <v/>
      </c>
      <c r="H1511" s="4" t="str">
        <f>IFERROR(VLOOKUP($A1511,'Raw - F'!$B:$O,12,FALSE),"")</f>
        <v/>
      </c>
      <c r="I1511" s="4" t="str">
        <f>IFERROR(VLOOKUP($A1511,'Raw - F'!$B:$O,9,FALSE),"")</f>
        <v/>
      </c>
      <c r="J1511" s="4" t="str">
        <f>IFERROR(VLOOKUP($A1511,'Raw - F'!$B:$P,14,FALSE),"")</f>
        <v/>
      </c>
      <c r="K1511" s="16" t="str">
        <f>SUBSTITUTE(IFERROR(VLOOKUP($A1511,'Raw - F'!$B:$X,21,FALSE),""),0,"")</f>
        <v/>
      </c>
    </row>
    <row r="1512" spans="1:11" hidden="1" x14ac:dyDescent="0.35">
      <c r="A1512">
        <v>1503</v>
      </c>
      <c r="B1512" s="9" t="str">
        <f>IFERROR(VLOOKUP($A1512,'Raw - F'!$B:$R,2,FALSE),"")</f>
        <v/>
      </c>
      <c r="C1512" s="4" t="str">
        <f>IFERROR(VLOOKUP($A1512,'Raw - F'!$B:$R,3,FALSE),"")</f>
        <v/>
      </c>
      <c r="D1512" s="4" t="str">
        <f>IFERROR(VLOOKUP($A1512,'Raw - F'!$B:$R,6,FALSE),"")</f>
        <v/>
      </c>
      <c r="E1512" s="4" t="str">
        <f>SUBSTITUTE(IFERROR(VLOOKUP($A1512,'Raw - F'!$B:$O,8,FALSE),""),"0","")</f>
        <v/>
      </c>
      <c r="F1512" s="4" t="str">
        <f>SUBSTITUTE(IFERROR(VLOOKUP($A1512,'Raw - F'!$B:$O,7,FALSE),""),"0","")</f>
        <v/>
      </c>
      <c r="G1512" s="4" t="str">
        <f>IFERROR(VLOOKUP($A1512,'Raw - F'!$B:$O,10,FALSE)&amp;IF(VLOOKUP($A1512,'Raw - F'!$B:$M,11,FALSE)&lt;&gt;"","("&amp;VLOOKUP($A1512,'Raw - F'!$B:$M,11,FALSE)&amp;")",""),"")</f>
        <v/>
      </c>
      <c r="H1512" s="4" t="str">
        <f>IFERROR(VLOOKUP($A1512,'Raw - F'!$B:$O,12,FALSE),"")</f>
        <v/>
      </c>
      <c r="I1512" s="4" t="str">
        <f>IFERROR(VLOOKUP($A1512,'Raw - F'!$B:$O,9,FALSE),"")</f>
        <v/>
      </c>
      <c r="J1512" s="4" t="str">
        <f>IFERROR(VLOOKUP($A1512,'Raw - F'!$B:$P,14,FALSE),"")</f>
        <v/>
      </c>
      <c r="K1512" s="16" t="str">
        <f>SUBSTITUTE(IFERROR(VLOOKUP($A1512,'Raw - F'!$B:$X,21,FALSE),""),0,"")</f>
        <v/>
      </c>
    </row>
    <row r="1513" spans="1:11" hidden="1" x14ac:dyDescent="0.35">
      <c r="A1513">
        <v>1504</v>
      </c>
      <c r="B1513" s="9" t="str">
        <f>IFERROR(VLOOKUP($A1513,'Raw - F'!$B:$R,2,FALSE),"")</f>
        <v/>
      </c>
      <c r="C1513" s="4" t="str">
        <f>IFERROR(VLOOKUP($A1513,'Raw - F'!$B:$R,3,FALSE),"")</f>
        <v/>
      </c>
      <c r="D1513" s="4" t="str">
        <f>IFERROR(VLOOKUP($A1513,'Raw - F'!$B:$R,6,FALSE),"")</f>
        <v/>
      </c>
      <c r="E1513" s="4" t="str">
        <f>SUBSTITUTE(IFERROR(VLOOKUP($A1513,'Raw - F'!$B:$O,8,FALSE),""),"0","")</f>
        <v/>
      </c>
      <c r="F1513" s="4" t="str">
        <f>SUBSTITUTE(IFERROR(VLOOKUP($A1513,'Raw - F'!$B:$O,7,FALSE),""),"0","")</f>
        <v/>
      </c>
      <c r="G1513" s="4" t="str">
        <f>IFERROR(VLOOKUP($A1513,'Raw - F'!$B:$O,10,FALSE)&amp;IF(VLOOKUP($A1513,'Raw - F'!$B:$M,11,FALSE)&lt;&gt;"","("&amp;VLOOKUP($A1513,'Raw - F'!$B:$M,11,FALSE)&amp;")",""),"")</f>
        <v/>
      </c>
      <c r="H1513" s="4" t="str">
        <f>IFERROR(VLOOKUP($A1513,'Raw - F'!$B:$O,12,FALSE),"")</f>
        <v/>
      </c>
      <c r="I1513" s="4" t="str">
        <f>IFERROR(VLOOKUP($A1513,'Raw - F'!$B:$O,9,FALSE),"")</f>
        <v/>
      </c>
      <c r="J1513" s="4" t="str">
        <f>IFERROR(VLOOKUP($A1513,'Raw - F'!$B:$P,14,FALSE),"")</f>
        <v/>
      </c>
      <c r="K1513" s="16" t="str">
        <f>SUBSTITUTE(IFERROR(VLOOKUP($A1513,'Raw - F'!$B:$X,21,FALSE),""),0,"")</f>
        <v/>
      </c>
    </row>
    <row r="1514" spans="1:11" hidden="1" x14ac:dyDescent="0.35">
      <c r="A1514">
        <v>1505</v>
      </c>
      <c r="B1514" s="9" t="str">
        <f>IFERROR(VLOOKUP($A1514,'Raw - F'!$B:$R,2,FALSE),"")</f>
        <v/>
      </c>
      <c r="C1514" s="4" t="str">
        <f>IFERROR(VLOOKUP($A1514,'Raw - F'!$B:$R,3,FALSE),"")</f>
        <v/>
      </c>
      <c r="D1514" s="4" t="str">
        <f>IFERROR(VLOOKUP($A1514,'Raw - F'!$B:$R,6,FALSE),"")</f>
        <v/>
      </c>
      <c r="E1514" s="4" t="str">
        <f>SUBSTITUTE(IFERROR(VLOOKUP($A1514,'Raw - F'!$B:$O,8,FALSE),""),"0","")</f>
        <v/>
      </c>
      <c r="F1514" s="4" t="str">
        <f>SUBSTITUTE(IFERROR(VLOOKUP($A1514,'Raw - F'!$B:$O,7,FALSE),""),"0","")</f>
        <v/>
      </c>
      <c r="G1514" s="4" t="str">
        <f>IFERROR(VLOOKUP($A1514,'Raw - F'!$B:$O,10,FALSE)&amp;IF(VLOOKUP($A1514,'Raw - F'!$B:$M,11,FALSE)&lt;&gt;"","("&amp;VLOOKUP($A1514,'Raw - F'!$B:$M,11,FALSE)&amp;")",""),"")</f>
        <v/>
      </c>
      <c r="H1514" s="4" t="str">
        <f>IFERROR(VLOOKUP($A1514,'Raw - F'!$B:$O,12,FALSE),"")</f>
        <v/>
      </c>
      <c r="I1514" s="4" t="str">
        <f>IFERROR(VLOOKUP($A1514,'Raw - F'!$B:$O,9,FALSE),"")</f>
        <v/>
      </c>
      <c r="J1514" s="4" t="str">
        <f>IFERROR(VLOOKUP($A1514,'Raw - F'!$B:$P,14,FALSE),"")</f>
        <v/>
      </c>
      <c r="K1514" s="16" t="str">
        <f>SUBSTITUTE(IFERROR(VLOOKUP($A1514,'Raw - F'!$B:$X,21,FALSE),""),0,"")</f>
        <v/>
      </c>
    </row>
    <row r="1515" spans="1:11" hidden="1" x14ac:dyDescent="0.35">
      <c r="A1515">
        <v>1506</v>
      </c>
      <c r="B1515" s="9" t="str">
        <f>IFERROR(VLOOKUP($A1515,'Raw - F'!$B:$R,2,FALSE),"")</f>
        <v/>
      </c>
      <c r="C1515" s="4" t="str">
        <f>IFERROR(VLOOKUP($A1515,'Raw - F'!$B:$R,3,FALSE),"")</f>
        <v/>
      </c>
      <c r="D1515" s="4" t="str">
        <f>IFERROR(VLOOKUP($A1515,'Raw - F'!$B:$R,6,FALSE),"")</f>
        <v/>
      </c>
      <c r="E1515" s="4" t="str">
        <f>SUBSTITUTE(IFERROR(VLOOKUP($A1515,'Raw - F'!$B:$O,8,FALSE),""),"0","")</f>
        <v/>
      </c>
      <c r="F1515" s="4" t="str">
        <f>SUBSTITUTE(IFERROR(VLOOKUP($A1515,'Raw - F'!$B:$O,7,FALSE),""),"0","")</f>
        <v/>
      </c>
      <c r="G1515" s="4" t="str">
        <f>IFERROR(VLOOKUP($A1515,'Raw - F'!$B:$O,10,FALSE)&amp;IF(VLOOKUP($A1515,'Raw - F'!$B:$M,11,FALSE)&lt;&gt;"","("&amp;VLOOKUP($A1515,'Raw - F'!$B:$M,11,FALSE)&amp;")",""),"")</f>
        <v/>
      </c>
      <c r="H1515" s="4" t="str">
        <f>IFERROR(VLOOKUP($A1515,'Raw - F'!$B:$O,12,FALSE),"")</f>
        <v/>
      </c>
      <c r="I1515" s="4" t="str">
        <f>IFERROR(VLOOKUP($A1515,'Raw - F'!$B:$O,9,FALSE),"")</f>
        <v/>
      </c>
      <c r="J1515" s="4" t="str">
        <f>IFERROR(VLOOKUP($A1515,'Raw - F'!$B:$P,14,FALSE),"")</f>
        <v/>
      </c>
      <c r="K1515" s="16" t="str">
        <f>SUBSTITUTE(IFERROR(VLOOKUP($A1515,'Raw - F'!$B:$X,21,FALSE),""),0,"")</f>
        <v/>
      </c>
    </row>
    <row r="1516" spans="1:11" hidden="1" x14ac:dyDescent="0.35">
      <c r="A1516">
        <v>1507</v>
      </c>
      <c r="B1516" s="9" t="str">
        <f>IFERROR(VLOOKUP($A1516,'Raw - F'!$B:$R,2,FALSE),"")</f>
        <v/>
      </c>
      <c r="C1516" s="4" t="str">
        <f>IFERROR(VLOOKUP($A1516,'Raw - F'!$B:$R,3,FALSE),"")</f>
        <v/>
      </c>
      <c r="D1516" s="4" t="str">
        <f>IFERROR(VLOOKUP($A1516,'Raw - F'!$B:$R,6,FALSE),"")</f>
        <v/>
      </c>
      <c r="E1516" s="4" t="str">
        <f>SUBSTITUTE(IFERROR(VLOOKUP($A1516,'Raw - F'!$B:$O,8,FALSE),""),"0","")</f>
        <v/>
      </c>
      <c r="F1516" s="4" t="str">
        <f>SUBSTITUTE(IFERROR(VLOOKUP($A1516,'Raw - F'!$B:$O,7,FALSE),""),"0","")</f>
        <v/>
      </c>
      <c r="G1516" s="4" t="str">
        <f>IFERROR(VLOOKUP($A1516,'Raw - F'!$B:$O,10,FALSE)&amp;IF(VLOOKUP($A1516,'Raw - F'!$B:$M,11,FALSE)&lt;&gt;"","("&amp;VLOOKUP($A1516,'Raw - F'!$B:$M,11,FALSE)&amp;")",""),"")</f>
        <v/>
      </c>
      <c r="H1516" s="4" t="str">
        <f>IFERROR(VLOOKUP($A1516,'Raw - F'!$B:$O,12,FALSE),"")</f>
        <v/>
      </c>
      <c r="I1516" s="4" t="str">
        <f>IFERROR(VLOOKUP($A1516,'Raw - F'!$B:$O,9,FALSE),"")</f>
        <v/>
      </c>
      <c r="J1516" s="4" t="str">
        <f>IFERROR(VLOOKUP($A1516,'Raw - F'!$B:$P,14,FALSE),"")</f>
        <v/>
      </c>
      <c r="K1516" s="16" t="str">
        <f>SUBSTITUTE(IFERROR(VLOOKUP($A1516,'Raw - F'!$B:$X,21,FALSE),""),0,"")</f>
        <v/>
      </c>
    </row>
    <row r="1517" spans="1:11" hidden="1" x14ac:dyDescent="0.35">
      <c r="A1517">
        <v>1508</v>
      </c>
      <c r="B1517" s="9" t="str">
        <f>IFERROR(VLOOKUP($A1517,'Raw - F'!$B:$R,2,FALSE),"")</f>
        <v/>
      </c>
      <c r="C1517" s="4" t="str">
        <f>IFERROR(VLOOKUP($A1517,'Raw - F'!$B:$R,3,FALSE),"")</f>
        <v/>
      </c>
      <c r="D1517" s="4" t="str">
        <f>IFERROR(VLOOKUP($A1517,'Raw - F'!$B:$R,6,FALSE),"")</f>
        <v/>
      </c>
      <c r="E1517" s="4" t="str">
        <f>SUBSTITUTE(IFERROR(VLOOKUP($A1517,'Raw - F'!$B:$O,8,FALSE),""),"0","")</f>
        <v/>
      </c>
      <c r="F1517" s="4" t="str">
        <f>SUBSTITUTE(IFERROR(VLOOKUP($A1517,'Raw - F'!$B:$O,7,FALSE),""),"0","")</f>
        <v/>
      </c>
      <c r="G1517" s="4" t="str">
        <f>IFERROR(VLOOKUP($A1517,'Raw - F'!$B:$O,10,FALSE)&amp;IF(VLOOKUP($A1517,'Raw - F'!$B:$M,11,FALSE)&lt;&gt;"","("&amp;VLOOKUP($A1517,'Raw - F'!$B:$M,11,FALSE)&amp;")",""),"")</f>
        <v/>
      </c>
      <c r="H1517" s="4" t="str">
        <f>IFERROR(VLOOKUP($A1517,'Raw - F'!$B:$O,12,FALSE),"")</f>
        <v/>
      </c>
      <c r="I1517" s="4" t="str">
        <f>IFERROR(VLOOKUP($A1517,'Raw - F'!$B:$O,9,FALSE),"")</f>
        <v/>
      </c>
      <c r="J1517" s="4" t="str">
        <f>IFERROR(VLOOKUP($A1517,'Raw - F'!$B:$P,14,FALSE),"")</f>
        <v/>
      </c>
      <c r="K1517" s="16" t="str">
        <f>SUBSTITUTE(IFERROR(VLOOKUP($A1517,'Raw - F'!$B:$X,21,FALSE),""),0,"")</f>
        <v/>
      </c>
    </row>
    <row r="1518" spans="1:11" hidden="1" x14ac:dyDescent="0.35">
      <c r="A1518">
        <v>1509</v>
      </c>
      <c r="B1518" s="9" t="str">
        <f>IFERROR(VLOOKUP($A1518,'Raw - F'!$B:$R,2,FALSE),"")</f>
        <v/>
      </c>
      <c r="C1518" s="4" t="str">
        <f>IFERROR(VLOOKUP($A1518,'Raw - F'!$B:$R,3,FALSE),"")</f>
        <v/>
      </c>
      <c r="D1518" s="4" t="str">
        <f>IFERROR(VLOOKUP($A1518,'Raw - F'!$B:$R,6,FALSE),"")</f>
        <v/>
      </c>
      <c r="E1518" s="4" t="str">
        <f>SUBSTITUTE(IFERROR(VLOOKUP($A1518,'Raw - F'!$B:$O,8,FALSE),""),"0","")</f>
        <v/>
      </c>
      <c r="F1518" s="4" t="str">
        <f>SUBSTITUTE(IFERROR(VLOOKUP($A1518,'Raw - F'!$B:$O,7,FALSE),""),"0","")</f>
        <v/>
      </c>
      <c r="G1518" s="4" t="str">
        <f>IFERROR(VLOOKUP($A1518,'Raw - F'!$B:$O,10,FALSE)&amp;IF(VLOOKUP($A1518,'Raw - F'!$B:$M,11,FALSE)&lt;&gt;"","("&amp;VLOOKUP($A1518,'Raw - F'!$B:$M,11,FALSE)&amp;")",""),"")</f>
        <v/>
      </c>
      <c r="H1518" s="4" t="str">
        <f>IFERROR(VLOOKUP($A1518,'Raw - F'!$B:$O,12,FALSE),"")</f>
        <v/>
      </c>
      <c r="I1518" s="4" t="str">
        <f>IFERROR(VLOOKUP($A1518,'Raw - F'!$B:$O,9,FALSE),"")</f>
        <v/>
      </c>
      <c r="J1518" s="4" t="str">
        <f>IFERROR(VLOOKUP($A1518,'Raw - F'!$B:$P,14,FALSE),"")</f>
        <v/>
      </c>
      <c r="K1518" s="16" t="str">
        <f>SUBSTITUTE(IFERROR(VLOOKUP($A1518,'Raw - F'!$B:$X,21,FALSE),""),0,"")</f>
        <v/>
      </c>
    </row>
    <row r="1519" spans="1:11" hidden="1" x14ac:dyDescent="0.35">
      <c r="A1519">
        <v>1510</v>
      </c>
      <c r="B1519" s="9" t="str">
        <f>IFERROR(VLOOKUP($A1519,'Raw - F'!$B:$R,2,FALSE),"")</f>
        <v/>
      </c>
      <c r="C1519" s="4" t="str">
        <f>IFERROR(VLOOKUP($A1519,'Raw - F'!$B:$R,3,FALSE),"")</f>
        <v/>
      </c>
      <c r="D1519" s="4" t="str">
        <f>IFERROR(VLOOKUP($A1519,'Raw - F'!$B:$R,6,FALSE),"")</f>
        <v/>
      </c>
      <c r="E1519" s="4" t="str">
        <f>SUBSTITUTE(IFERROR(VLOOKUP($A1519,'Raw - F'!$B:$O,8,FALSE),""),"0","")</f>
        <v/>
      </c>
      <c r="F1519" s="4" t="str">
        <f>SUBSTITUTE(IFERROR(VLOOKUP($A1519,'Raw - F'!$B:$O,7,FALSE),""),"0","")</f>
        <v/>
      </c>
      <c r="G1519" s="4" t="str">
        <f>IFERROR(VLOOKUP($A1519,'Raw - F'!$B:$O,10,FALSE)&amp;IF(VLOOKUP($A1519,'Raw - F'!$B:$M,11,FALSE)&lt;&gt;"","("&amp;VLOOKUP($A1519,'Raw - F'!$B:$M,11,FALSE)&amp;")",""),"")</f>
        <v/>
      </c>
      <c r="H1519" s="4" t="str">
        <f>IFERROR(VLOOKUP($A1519,'Raw - F'!$B:$O,12,FALSE),"")</f>
        <v/>
      </c>
      <c r="I1519" s="4" t="str">
        <f>IFERROR(VLOOKUP($A1519,'Raw - F'!$B:$O,9,FALSE),"")</f>
        <v/>
      </c>
      <c r="J1519" s="4" t="str">
        <f>IFERROR(VLOOKUP($A1519,'Raw - F'!$B:$P,14,FALSE),"")</f>
        <v/>
      </c>
      <c r="K1519" s="16" t="str">
        <f>SUBSTITUTE(IFERROR(VLOOKUP($A1519,'Raw - F'!$B:$X,21,FALSE),""),0,"")</f>
        <v/>
      </c>
    </row>
    <row r="1520" spans="1:11" hidden="1" x14ac:dyDescent="0.35">
      <c r="A1520">
        <v>1511</v>
      </c>
      <c r="B1520" s="9" t="str">
        <f>IFERROR(VLOOKUP($A1520,'Raw - F'!$B:$R,2,FALSE),"")</f>
        <v/>
      </c>
      <c r="C1520" s="4" t="str">
        <f>IFERROR(VLOOKUP($A1520,'Raw - F'!$B:$R,3,FALSE),"")</f>
        <v/>
      </c>
      <c r="D1520" s="4" t="str">
        <f>IFERROR(VLOOKUP($A1520,'Raw - F'!$B:$R,6,FALSE),"")</f>
        <v/>
      </c>
      <c r="E1520" s="4" t="str">
        <f>SUBSTITUTE(IFERROR(VLOOKUP($A1520,'Raw - F'!$B:$O,8,FALSE),""),"0","")</f>
        <v/>
      </c>
      <c r="F1520" s="4" t="str">
        <f>SUBSTITUTE(IFERROR(VLOOKUP($A1520,'Raw - F'!$B:$O,7,FALSE),""),"0","")</f>
        <v/>
      </c>
      <c r="G1520" s="4" t="str">
        <f>IFERROR(VLOOKUP($A1520,'Raw - F'!$B:$O,10,FALSE)&amp;IF(VLOOKUP($A1520,'Raw - F'!$B:$M,11,FALSE)&lt;&gt;"","("&amp;VLOOKUP($A1520,'Raw - F'!$B:$M,11,FALSE)&amp;")",""),"")</f>
        <v/>
      </c>
      <c r="H1520" s="4" t="str">
        <f>IFERROR(VLOOKUP($A1520,'Raw - F'!$B:$O,12,FALSE),"")</f>
        <v/>
      </c>
      <c r="I1520" s="4" t="str">
        <f>IFERROR(VLOOKUP($A1520,'Raw - F'!$B:$O,9,FALSE),"")</f>
        <v/>
      </c>
      <c r="J1520" s="4" t="str">
        <f>IFERROR(VLOOKUP($A1520,'Raw - F'!$B:$P,14,FALSE),"")</f>
        <v/>
      </c>
      <c r="K1520" s="16" t="str">
        <f>SUBSTITUTE(IFERROR(VLOOKUP($A1520,'Raw - F'!$B:$X,21,FALSE),""),0,"")</f>
        <v/>
      </c>
    </row>
    <row r="1521" spans="1:11" hidden="1" x14ac:dyDescent="0.35">
      <c r="A1521">
        <v>1512</v>
      </c>
      <c r="B1521" s="9" t="str">
        <f>IFERROR(VLOOKUP($A1521,'Raw - F'!$B:$R,2,FALSE),"")</f>
        <v/>
      </c>
      <c r="C1521" s="4" t="str">
        <f>IFERROR(VLOOKUP($A1521,'Raw - F'!$B:$R,3,FALSE),"")</f>
        <v/>
      </c>
      <c r="D1521" s="4" t="str">
        <f>IFERROR(VLOOKUP($A1521,'Raw - F'!$B:$R,6,FALSE),"")</f>
        <v/>
      </c>
      <c r="E1521" s="4" t="str">
        <f>SUBSTITUTE(IFERROR(VLOOKUP($A1521,'Raw - F'!$B:$O,8,FALSE),""),"0","")</f>
        <v/>
      </c>
      <c r="F1521" s="4" t="str">
        <f>SUBSTITUTE(IFERROR(VLOOKUP($A1521,'Raw - F'!$B:$O,7,FALSE),""),"0","")</f>
        <v/>
      </c>
      <c r="G1521" s="4" t="str">
        <f>IFERROR(VLOOKUP($A1521,'Raw - F'!$B:$O,10,FALSE)&amp;IF(VLOOKUP($A1521,'Raw - F'!$B:$M,11,FALSE)&lt;&gt;"","("&amp;VLOOKUP($A1521,'Raw - F'!$B:$M,11,FALSE)&amp;")",""),"")</f>
        <v/>
      </c>
      <c r="H1521" s="4" t="str">
        <f>IFERROR(VLOOKUP($A1521,'Raw - F'!$B:$O,12,FALSE),"")</f>
        <v/>
      </c>
      <c r="I1521" s="4" t="str">
        <f>IFERROR(VLOOKUP($A1521,'Raw - F'!$B:$O,9,FALSE),"")</f>
        <v/>
      </c>
      <c r="J1521" s="4" t="str">
        <f>IFERROR(VLOOKUP($A1521,'Raw - F'!$B:$P,14,FALSE),"")</f>
        <v/>
      </c>
      <c r="K1521" s="16" t="str">
        <f>SUBSTITUTE(IFERROR(VLOOKUP($A1521,'Raw - F'!$B:$X,21,FALSE),""),0,"")</f>
        <v/>
      </c>
    </row>
    <row r="1522" spans="1:11" hidden="1" x14ac:dyDescent="0.35">
      <c r="A1522">
        <v>1513</v>
      </c>
      <c r="B1522" s="9" t="str">
        <f>IFERROR(VLOOKUP($A1522,'Raw - F'!$B:$R,2,FALSE),"")</f>
        <v/>
      </c>
      <c r="C1522" s="4" t="str">
        <f>IFERROR(VLOOKUP($A1522,'Raw - F'!$B:$R,3,FALSE),"")</f>
        <v/>
      </c>
      <c r="D1522" s="4" t="str">
        <f>IFERROR(VLOOKUP($A1522,'Raw - F'!$B:$R,6,FALSE),"")</f>
        <v/>
      </c>
      <c r="E1522" s="4" t="str">
        <f>SUBSTITUTE(IFERROR(VLOOKUP($A1522,'Raw - F'!$B:$O,8,FALSE),""),"0","")</f>
        <v/>
      </c>
      <c r="F1522" s="4" t="str">
        <f>SUBSTITUTE(IFERROR(VLOOKUP($A1522,'Raw - F'!$B:$O,7,FALSE),""),"0","")</f>
        <v/>
      </c>
      <c r="G1522" s="4" t="str">
        <f>IFERROR(VLOOKUP($A1522,'Raw - F'!$B:$O,10,FALSE)&amp;IF(VLOOKUP($A1522,'Raw - F'!$B:$M,11,FALSE)&lt;&gt;"","("&amp;VLOOKUP($A1522,'Raw - F'!$B:$M,11,FALSE)&amp;")",""),"")</f>
        <v/>
      </c>
      <c r="H1522" s="4" t="str">
        <f>IFERROR(VLOOKUP($A1522,'Raw - F'!$B:$O,12,FALSE),"")</f>
        <v/>
      </c>
      <c r="I1522" s="4" t="str">
        <f>IFERROR(VLOOKUP($A1522,'Raw - F'!$B:$O,9,FALSE),"")</f>
        <v/>
      </c>
      <c r="J1522" s="4" t="str">
        <f>IFERROR(VLOOKUP($A1522,'Raw - F'!$B:$P,14,FALSE),"")</f>
        <v/>
      </c>
      <c r="K1522" s="16" t="str">
        <f>SUBSTITUTE(IFERROR(VLOOKUP($A1522,'Raw - F'!$B:$X,21,FALSE),""),0,"")</f>
        <v/>
      </c>
    </row>
    <row r="1523" spans="1:11" hidden="1" x14ac:dyDescent="0.35">
      <c r="A1523">
        <v>1514</v>
      </c>
      <c r="B1523" s="9" t="str">
        <f>IFERROR(VLOOKUP($A1523,'Raw - F'!$B:$R,2,FALSE),"")</f>
        <v/>
      </c>
      <c r="C1523" s="4" t="str">
        <f>IFERROR(VLOOKUP($A1523,'Raw - F'!$B:$R,3,FALSE),"")</f>
        <v/>
      </c>
      <c r="D1523" s="4" t="str">
        <f>IFERROR(VLOOKUP($A1523,'Raw - F'!$B:$R,6,FALSE),"")</f>
        <v/>
      </c>
      <c r="E1523" s="4" t="str">
        <f>SUBSTITUTE(IFERROR(VLOOKUP($A1523,'Raw - F'!$B:$O,8,FALSE),""),"0","")</f>
        <v/>
      </c>
      <c r="F1523" s="4" t="str">
        <f>SUBSTITUTE(IFERROR(VLOOKUP($A1523,'Raw - F'!$B:$O,7,FALSE),""),"0","")</f>
        <v/>
      </c>
      <c r="G1523" s="4" t="str">
        <f>IFERROR(VLOOKUP($A1523,'Raw - F'!$B:$O,10,FALSE)&amp;IF(VLOOKUP($A1523,'Raw - F'!$B:$M,11,FALSE)&lt;&gt;"","("&amp;VLOOKUP($A1523,'Raw - F'!$B:$M,11,FALSE)&amp;")",""),"")</f>
        <v/>
      </c>
      <c r="H1523" s="4" t="str">
        <f>IFERROR(VLOOKUP($A1523,'Raw - F'!$B:$O,12,FALSE),"")</f>
        <v/>
      </c>
      <c r="I1523" s="4" t="str">
        <f>IFERROR(VLOOKUP($A1523,'Raw - F'!$B:$O,9,FALSE),"")</f>
        <v/>
      </c>
      <c r="J1523" s="4" t="str">
        <f>IFERROR(VLOOKUP($A1523,'Raw - F'!$B:$P,14,FALSE),"")</f>
        <v/>
      </c>
      <c r="K1523" s="16" t="str">
        <f>SUBSTITUTE(IFERROR(VLOOKUP($A1523,'Raw - F'!$B:$X,21,FALSE),""),0,"")</f>
        <v/>
      </c>
    </row>
    <row r="1524" spans="1:11" hidden="1" x14ac:dyDescent="0.35">
      <c r="A1524">
        <v>1515</v>
      </c>
      <c r="B1524" s="9" t="str">
        <f>IFERROR(VLOOKUP($A1524,'Raw - F'!$B:$R,2,FALSE),"")</f>
        <v/>
      </c>
      <c r="C1524" s="4" t="str">
        <f>IFERROR(VLOOKUP($A1524,'Raw - F'!$B:$R,3,FALSE),"")</f>
        <v/>
      </c>
      <c r="D1524" s="4" t="str">
        <f>IFERROR(VLOOKUP($A1524,'Raw - F'!$B:$R,6,FALSE),"")</f>
        <v/>
      </c>
      <c r="E1524" s="4" t="str">
        <f>SUBSTITUTE(IFERROR(VLOOKUP($A1524,'Raw - F'!$B:$O,8,FALSE),""),"0","")</f>
        <v/>
      </c>
      <c r="F1524" s="4" t="str">
        <f>SUBSTITUTE(IFERROR(VLOOKUP($A1524,'Raw - F'!$B:$O,7,FALSE),""),"0","")</f>
        <v/>
      </c>
      <c r="G1524" s="4" t="str">
        <f>IFERROR(VLOOKUP($A1524,'Raw - F'!$B:$O,10,FALSE)&amp;IF(VLOOKUP($A1524,'Raw - F'!$B:$M,11,FALSE)&lt;&gt;"","("&amp;VLOOKUP($A1524,'Raw - F'!$B:$M,11,FALSE)&amp;")",""),"")</f>
        <v/>
      </c>
      <c r="H1524" s="4" t="str">
        <f>IFERROR(VLOOKUP($A1524,'Raw - F'!$B:$O,12,FALSE),"")</f>
        <v/>
      </c>
      <c r="I1524" s="4" t="str">
        <f>IFERROR(VLOOKUP($A1524,'Raw - F'!$B:$O,9,FALSE),"")</f>
        <v/>
      </c>
      <c r="J1524" s="4" t="str">
        <f>IFERROR(VLOOKUP($A1524,'Raw - F'!$B:$P,14,FALSE),"")</f>
        <v/>
      </c>
      <c r="K1524" s="16" t="str">
        <f>SUBSTITUTE(IFERROR(VLOOKUP($A1524,'Raw - F'!$B:$X,21,FALSE),""),0,"")</f>
        <v/>
      </c>
    </row>
    <row r="1525" spans="1:11" hidden="1" x14ac:dyDescent="0.35">
      <c r="A1525">
        <v>1516</v>
      </c>
      <c r="B1525" s="9" t="str">
        <f>IFERROR(VLOOKUP($A1525,'Raw - F'!$B:$R,2,FALSE),"")</f>
        <v/>
      </c>
      <c r="C1525" s="4" t="str">
        <f>IFERROR(VLOOKUP($A1525,'Raw - F'!$B:$R,3,FALSE),"")</f>
        <v/>
      </c>
      <c r="D1525" s="4" t="str">
        <f>IFERROR(VLOOKUP($A1525,'Raw - F'!$B:$R,6,FALSE),"")</f>
        <v/>
      </c>
      <c r="E1525" s="4" t="str">
        <f>SUBSTITUTE(IFERROR(VLOOKUP($A1525,'Raw - F'!$B:$O,8,FALSE),""),"0","")</f>
        <v/>
      </c>
      <c r="F1525" s="4" t="str">
        <f>SUBSTITUTE(IFERROR(VLOOKUP($A1525,'Raw - F'!$B:$O,7,FALSE),""),"0","")</f>
        <v/>
      </c>
      <c r="G1525" s="4" t="str">
        <f>IFERROR(VLOOKUP($A1525,'Raw - F'!$B:$O,10,FALSE)&amp;IF(VLOOKUP($A1525,'Raw - F'!$B:$M,11,FALSE)&lt;&gt;"","("&amp;VLOOKUP($A1525,'Raw - F'!$B:$M,11,FALSE)&amp;")",""),"")</f>
        <v/>
      </c>
      <c r="H1525" s="4" t="str">
        <f>IFERROR(VLOOKUP($A1525,'Raw - F'!$B:$O,12,FALSE),"")</f>
        <v/>
      </c>
      <c r="I1525" s="4" t="str">
        <f>IFERROR(VLOOKUP($A1525,'Raw - F'!$B:$O,9,FALSE),"")</f>
        <v/>
      </c>
      <c r="J1525" s="4" t="str">
        <f>IFERROR(VLOOKUP($A1525,'Raw - F'!$B:$P,14,FALSE),"")</f>
        <v/>
      </c>
      <c r="K1525" s="16" t="str">
        <f>SUBSTITUTE(IFERROR(VLOOKUP($A1525,'Raw - F'!$B:$X,21,FALSE),""),0,"")</f>
        <v/>
      </c>
    </row>
    <row r="1526" spans="1:11" hidden="1" x14ac:dyDescent="0.35">
      <c r="A1526">
        <v>1517</v>
      </c>
      <c r="B1526" s="9" t="str">
        <f>IFERROR(VLOOKUP($A1526,'Raw - F'!$B:$R,2,FALSE),"")</f>
        <v/>
      </c>
      <c r="C1526" s="4" t="str">
        <f>IFERROR(VLOOKUP($A1526,'Raw - F'!$B:$R,3,FALSE),"")</f>
        <v/>
      </c>
      <c r="D1526" s="4" t="str">
        <f>IFERROR(VLOOKUP($A1526,'Raw - F'!$B:$R,6,FALSE),"")</f>
        <v/>
      </c>
      <c r="E1526" s="4" t="str">
        <f>SUBSTITUTE(IFERROR(VLOOKUP($A1526,'Raw - F'!$B:$O,8,FALSE),""),"0","")</f>
        <v/>
      </c>
      <c r="F1526" s="4" t="str">
        <f>SUBSTITUTE(IFERROR(VLOOKUP($A1526,'Raw - F'!$B:$O,7,FALSE),""),"0","")</f>
        <v/>
      </c>
      <c r="G1526" s="4" t="str">
        <f>IFERROR(VLOOKUP($A1526,'Raw - F'!$B:$O,10,FALSE)&amp;IF(VLOOKUP($A1526,'Raw - F'!$B:$M,11,FALSE)&lt;&gt;"","("&amp;VLOOKUP($A1526,'Raw - F'!$B:$M,11,FALSE)&amp;")",""),"")</f>
        <v/>
      </c>
      <c r="H1526" s="4" t="str">
        <f>IFERROR(VLOOKUP($A1526,'Raw - F'!$B:$O,12,FALSE),"")</f>
        <v/>
      </c>
      <c r="I1526" s="4" t="str">
        <f>IFERROR(VLOOKUP($A1526,'Raw - F'!$B:$O,9,FALSE),"")</f>
        <v/>
      </c>
      <c r="J1526" s="4" t="str">
        <f>IFERROR(VLOOKUP($A1526,'Raw - F'!$B:$P,14,FALSE),"")</f>
        <v/>
      </c>
      <c r="K1526" s="16" t="str">
        <f>SUBSTITUTE(IFERROR(VLOOKUP($A1526,'Raw - F'!$B:$X,21,FALSE),""),0,"")</f>
        <v/>
      </c>
    </row>
    <row r="1527" spans="1:11" hidden="1" x14ac:dyDescent="0.35">
      <c r="A1527">
        <v>1518</v>
      </c>
      <c r="B1527" s="9" t="str">
        <f>IFERROR(VLOOKUP($A1527,'Raw - F'!$B:$R,2,FALSE),"")</f>
        <v/>
      </c>
      <c r="C1527" s="4" t="str">
        <f>IFERROR(VLOOKUP($A1527,'Raw - F'!$B:$R,3,FALSE),"")</f>
        <v/>
      </c>
      <c r="D1527" s="4" t="str">
        <f>IFERROR(VLOOKUP($A1527,'Raw - F'!$B:$R,6,FALSE),"")</f>
        <v/>
      </c>
      <c r="E1527" s="4" t="str">
        <f>SUBSTITUTE(IFERROR(VLOOKUP($A1527,'Raw - F'!$B:$O,8,FALSE),""),"0","")</f>
        <v/>
      </c>
      <c r="F1527" s="4" t="str">
        <f>SUBSTITUTE(IFERROR(VLOOKUP($A1527,'Raw - F'!$B:$O,7,FALSE),""),"0","")</f>
        <v/>
      </c>
      <c r="G1527" s="4" t="str">
        <f>IFERROR(VLOOKUP($A1527,'Raw - F'!$B:$O,10,FALSE)&amp;IF(VLOOKUP($A1527,'Raw - F'!$B:$M,11,FALSE)&lt;&gt;"","("&amp;VLOOKUP($A1527,'Raw - F'!$B:$M,11,FALSE)&amp;")",""),"")</f>
        <v/>
      </c>
      <c r="H1527" s="4" t="str">
        <f>IFERROR(VLOOKUP($A1527,'Raw - F'!$B:$O,12,FALSE),"")</f>
        <v/>
      </c>
      <c r="I1527" s="4" t="str">
        <f>IFERROR(VLOOKUP($A1527,'Raw - F'!$B:$O,9,FALSE),"")</f>
        <v/>
      </c>
      <c r="J1527" s="4" t="str">
        <f>IFERROR(VLOOKUP($A1527,'Raw - F'!$B:$P,14,FALSE),"")</f>
        <v/>
      </c>
      <c r="K1527" s="16" t="str">
        <f>SUBSTITUTE(IFERROR(VLOOKUP($A1527,'Raw - F'!$B:$X,21,FALSE),""),0,"")</f>
        <v/>
      </c>
    </row>
    <row r="1528" spans="1:11" hidden="1" x14ac:dyDescent="0.35">
      <c r="A1528">
        <v>1519</v>
      </c>
      <c r="B1528" s="9" t="str">
        <f>IFERROR(VLOOKUP($A1528,'Raw - F'!$B:$R,2,FALSE),"")</f>
        <v/>
      </c>
      <c r="C1528" s="4" t="str">
        <f>IFERROR(VLOOKUP($A1528,'Raw - F'!$B:$R,3,FALSE),"")</f>
        <v/>
      </c>
      <c r="D1528" s="4" t="str">
        <f>IFERROR(VLOOKUP($A1528,'Raw - F'!$B:$R,6,FALSE),"")</f>
        <v/>
      </c>
      <c r="E1528" s="4" t="str">
        <f>SUBSTITUTE(IFERROR(VLOOKUP($A1528,'Raw - F'!$B:$O,8,FALSE),""),"0","")</f>
        <v/>
      </c>
      <c r="F1528" s="4" t="str">
        <f>SUBSTITUTE(IFERROR(VLOOKUP($A1528,'Raw - F'!$B:$O,7,FALSE),""),"0","")</f>
        <v/>
      </c>
      <c r="G1528" s="4" t="str">
        <f>IFERROR(VLOOKUP($A1528,'Raw - F'!$B:$O,10,FALSE)&amp;IF(VLOOKUP($A1528,'Raw - F'!$B:$M,11,FALSE)&lt;&gt;"","("&amp;VLOOKUP($A1528,'Raw - F'!$B:$M,11,FALSE)&amp;")",""),"")</f>
        <v/>
      </c>
      <c r="H1528" s="4" t="str">
        <f>IFERROR(VLOOKUP($A1528,'Raw - F'!$B:$O,12,FALSE),"")</f>
        <v/>
      </c>
      <c r="I1528" s="4" t="str">
        <f>IFERROR(VLOOKUP($A1528,'Raw - F'!$B:$O,9,FALSE),"")</f>
        <v/>
      </c>
      <c r="J1528" s="4" t="str">
        <f>IFERROR(VLOOKUP($A1528,'Raw - F'!$B:$P,14,FALSE),"")</f>
        <v/>
      </c>
      <c r="K1528" s="16" t="str">
        <f>SUBSTITUTE(IFERROR(VLOOKUP($A1528,'Raw - F'!$B:$X,21,FALSE),""),0,"")</f>
        <v/>
      </c>
    </row>
    <row r="1529" spans="1:11" hidden="1" x14ac:dyDescent="0.35">
      <c r="A1529">
        <v>1520</v>
      </c>
      <c r="B1529" s="9" t="str">
        <f>IFERROR(VLOOKUP($A1529,'Raw - F'!$B:$R,2,FALSE),"")</f>
        <v/>
      </c>
      <c r="C1529" s="4" t="str">
        <f>IFERROR(VLOOKUP($A1529,'Raw - F'!$B:$R,3,FALSE),"")</f>
        <v/>
      </c>
      <c r="D1529" s="4" t="str">
        <f>IFERROR(VLOOKUP($A1529,'Raw - F'!$B:$R,6,FALSE),"")</f>
        <v/>
      </c>
      <c r="E1529" s="4" t="str">
        <f>SUBSTITUTE(IFERROR(VLOOKUP($A1529,'Raw - F'!$B:$O,8,FALSE),""),"0","")</f>
        <v/>
      </c>
      <c r="F1529" s="4" t="str">
        <f>SUBSTITUTE(IFERROR(VLOOKUP($A1529,'Raw - F'!$B:$O,7,FALSE),""),"0","")</f>
        <v/>
      </c>
      <c r="G1529" s="4" t="str">
        <f>IFERROR(VLOOKUP($A1529,'Raw - F'!$B:$O,10,FALSE)&amp;IF(VLOOKUP($A1529,'Raw - F'!$B:$M,11,FALSE)&lt;&gt;"","("&amp;VLOOKUP($A1529,'Raw - F'!$B:$M,11,FALSE)&amp;")",""),"")</f>
        <v/>
      </c>
      <c r="H1529" s="4" t="str">
        <f>IFERROR(VLOOKUP($A1529,'Raw - F'!$B:$O,12,FALSE),"")</f>
        <v/>
      </c>
      <c r="I1529" s="4" t="str">
        <f>IFERROR(VLOOKUP($A1529,'Raw - F'!$B:$O,9,FALSE),"")</f>
        <v/>
      </c>
      <c r="J1529" s="4" t="str">
        <f>IFERROR(VLOOKUP($A1529,'Raw - F'!$B:$P,14,FALSE),"")</f>
        <v/>
      </c>
      <c r="K1529" s="16" t="str">
        <f>SUBSTITUTE(IFERROR(VLOOKUP($A1529,'Raw - F'!$B:$X,21,FALSE),""),0,"")</f>
        <v/>
      </c>
    </row>
    <row r="1530" spans="1:11" hidden="1" x14ac:dyDescent="0.35">
      <c r="A1530">
        <v>1521</v>
      </c>
      <c r="B1530" s="9" t="str">
        <f>IFERROR(VLOOKUP($A1530,'Raw - F'!$B:$R,2,FALSE),"")</f>
        <v/>
      </c>
      <c r="C1530" s="4" t="str">
        <f>IFERROR(VLOOKUP($A1530,'Raw - F'!$B:$R,3,FALSE),"")</f>
        <v/>
      </c>
      <c r="D1530" s="4" t="str">
        <f>IFERROR(VLOOKUP($A1530,'Raw - F'!$B:$R,6,FALSE),"")</f>
        <v/>
      </c>
      <c r="E1530" s="4" t="str">
        <f>SUBSTITUTE(IFERROR(VLOOKUP($A1530,'Raw - F'!$B:$O,8,FALSE),""),"0","")</f>
        <v/>
      </c>
      <c r="F1530" s="4" t="str">
        <f>SUBSTITUTE(IFERROR(VLOOKUP($A1530,'Raw - F'!$B:$O,7,FALSE),""),"0","")</f>
        <v/>
      </c>
      <c r="G1530" s="4" t="str">
        <f>IFERROR(VLOOKUP($A1530,'Raw - F'!$B:$O,10,FALSE)&amp;IF(VLOOKUP($A1530,'Raw - F'!$B:$M,11,FALSE)&lt;&gt;"","("&amp;VLOOKUP($A1530,'Raw - F'!$B:$M,11,FALSE)&amp;")",""),"")</f>
        <v/>
      </c>
      <c r="H1530" s="4" t="str">
        <f>IFERROR(VLOOKUP($A1530,'Raw - F'!$B:$O,12,FALSE),"")</f>
        <v/>
      </c>
      <c r="I1530" s="4" t="str">
        <f>IFERROR(VLOOKUP($A1530,'Raw - F'!$B:$O,9,FALSE),"")</f>
        <v/>
      </c>
      <c r="J1530" s="4" t="str">
        <f>IFERROR(VLOOKUP($A1530,'Raw - F'!$B:$P,14,FALSE),"")</f>
        <v/>
      </c>
      <c r="K1530" s="16" t="str">
        <f>SUBSTITUTE(IFERROR(VLOOKUP($A1530,'Raw - F'!$B:$X,21,FALSE),""),0,"")</f>
        <v/>
      </c>
    </row>
    <row r="1531" spans="1:11" hidden="1" x14ac:dyDescent="0.35">
      <c r="A1531">
        <v>1522</v>
      </c>
      <c r="B1531" s="9" t="str">
        <f>IFERROR(VLOOKUP($A1531,'Raw - F'!$B:$R,2,FALSE),"")</f>
        <v/>
      </c>
      <c r="C1531" s="4" t="str">
        <f>IFERROR(VLOOKUP($A1531,'Raw - F'!$B:$R,3,FALSE),"")</f>
        <v/>
      </c>
      <c r="D1531" s="4" t="str">
        <f>IFERROR(VLOOKUP($A1531,'Raw - F'!$B:$R,6,FALSE),"")</f>
        <v/>
      </c>
      <c r="E1531" s="4" t="str">
        <f>SUBSTITUTE(IFERROR(VLOOKUP($A1531,'Raw - F'!$B:$O,8,FALSE),""),"0","")</f>
        <v/>
      </c>
      <c r="F1531" s="4" t="str">
        <f>SUBSTITUTE(IFERROR(VLOOKUP($A1531,'Raw - F'!$B:$O,7,FALSE),""),"0","")</f>
        <v/>
      </c>
      <c r="G1531" s="4" t="str">
        <f>IFERROR(VLOOKUP($A1531,'Raw - F'!$B:$O,10,FALSE)&amp;IF(VLOOKUP($A1531,'Raw - F'!$B:$M,11,FALSE)&lt;&gt;"","("&amp;VLOOKUP($A1531,'Raw - F'!$B:$M,11,FALSE)&amp;")",""),"")</f>
        <v/>
      </c>
      <c r="H1531" s="4" t="str">
        <f>IFERROR(VLOOKUP($A1531,'Raw - F'!$B:$O,12,FALSE),"")</f>
        <v/>
      </c>
      <c r="I1531" s="4" t="str">
        <f>IFERROR(VLOOKUP($A1531,'Raw - F'!$B:$O,9,FALSE),"")</f>
        <v/>
      </c>
      <c r="J1531" s="4" t="str">
        <f>IFERROR(VLOOKUP($A1531,'Raw - F'!$B:$P,14,FALSE),"")</f>
        <v/>
      </c>
      <c r="K1531" s="16" t="str">
        <f>SUBSTITUTE(IFERROR(VLOOKUP($A1531,'Raw - F'!$B:$X,21,FALSE),""),0,"")</f>
        <v/>
      </c>
    </row>
    <row r="1532" spans="1:11" hidden="1" x14ac:dyDescent="0.35">
      <c r="A1532">
        <v>1523</v>
      </c>
      <c r="B1532" s="9" t="str">
        <f>IFERROR(VLOOKUP($A1532,'Raw - F'!$B:$R,2,FALSE),"")</f>
        <v/>
      </c>
      <c r="C1532" s="4" t="str">
        <f>IFERROR(VLOOKUP($A1532,'Raw - F'!$B:$R,3,FALSE),"")</f>
        <v/>
      </c>
      <c r="D1532" s="4" t="str">
        <f>IFERROR(VLOOKUP($A1532,'Raw - F'!$B:$R,6,FALSE),"")</f>
        <v/>
      </c>
      <c r="E1532" s="4" t="str">
        <f>SUBSTITUTE(IFERROR(VLOOKUP($A1532,'Raw - F'!$B:$O,8,FALSE),""),"0","")</f>
        <v/>
      </c>
      <c r="F1532" s="4" t="str">
        <f>SUBSTITUTE(IFERROR(VLOOKUP($A1532,'Raw - F'!$B:$O,7,FALSE),""),"0","")</f>
        <v/>
      </c>
      <c r="G1532" s="4" t="str">
        <f>IFERROR(VLOOKUP($A1532,'Raw - F'!$B:$O,10,FALSE)&amp;IF(VLOOKUP($A1532,'Raw - F'!$B:$M,11,FALSE)&lt;&gt;"","("&amp;VLOOKUP($A1532,'Raw - F'!$B:$M,11,FALSE)&amp;")",""),"")</f>
        <v/>
      </c>
      <c r="H1532" s="4" t="str">
        <f>IFERROR(VLOOKUP($A1532,'Raw - F'!$B:$O,12,FALSE),"")</f>
        <v/>
      </c>
      <c r="I1532" s="4" t="str">
        <f>IFERROR(VLOOKUP($A1532,'Raw - F'!$B:$O,9,FALSE),"")</f>
        <v/>
      </c>
      <c r="J1532" s="4" t="str">
        <f>IFERROR(VLOOKUP($A1532,'Raw - F'!$B:$P,14,FALSE),"")</f>
        <v/>
      </c>
      <c r="K1532" s="16" t="str">
        <f>SUBSTITUTE(IFERROR(VLOOKUP($A1532,'Raw - F'!$B:$X,21,FALSE),""),0,"")</f>
        <v/>
      </c>
    </row>
    <row r="1533" spans="1:11" hidden="1" x14ac:dyDescent="0.35">
      <c r="A1533">
        <v>1524</v>
      </c>
      <c r="B1533" s="9" t="str">
        <f>IFERROR(VLOOKUP($A1533,'Raw - F'!$B:$R,2,FALSE),"")</f>
        <v/>
      </c>
      <c r="C1533" s="4" t="str">
        <f>IFERROR(VLOOKUP($A1533,'Raw - F'!$B:$R,3,FALSE),"")</f>
        <v/>
      </c>
      <c r="D1533" s="4" t="str">
        <f>IFERROR(VLOOKUP($A1533,'Raw - F'!$B:$R,6,FALSE),"")</f>
        <v/>
      </c>
      <c r="E1533" s="4" t="str">
        <f>SUBSTITUTE(IFERROR(VLOOKUP($A1533,'Raw - F'!$B:$O,8,FALSE),""),"0","")</f>
        <v/>
      </c>
      <c r="F1533" s="4" t="str">
        <f>SUBSTITUTE(IFERROR(VLOOKUP($A1533,'Raw - F'!$B:$O,7,FALSE),""),"0","")</f>
        <v/>
      </c>
      <c r="G1533" s="4" t="str">
        <f>IFERROR(VLOOKUP($A1533,'Raw - F'!$B:$O,10,FALSE)&amp;IF(VLOOKUP($A1533,'Raw - F'!$B:$M,11,FALSE)&lt;&gt;"","("&amp;VLOOKUP($A1533,'Raw - F'!$B:$M,11,FALSE)&amp;")",""),"")</f>
        <v/>
      </c>
      <c r="H1533" s="4" t="str">
        <f>IFERROR(VLOOKUP($A1533,'Raw - F'!$B:$O,12,FALSE),"")</f>
        <v/>
      </c>
      <c r="I1533" s="4" t="str">
        <f>IFERROR(VLOOKUP($A1533,'Raw - F'!$B:$O,9,FALSE),"")</f>
        <v/>
      </c>
      <c r="J1533" s="4" t="str">
        <f>IFERROR(VLOOKUP($A1533,'Raw - F'!$B:$P,14,FALSE),"")</f>
        <v/>
      </c>
      <c r="K1533" s="16" t="str">
        <f>SUBSTITUTE(IFERROR(VLOOKUP($A1533,'Raw - F'!$B:$X,21,FALSE),""),0,"")</f>
        <v/>
      </c>
    </row>
    <row r="1534" spans="1:11" hidden="1" x14ac:dyDescent="0.35">
      <c r="A1534">
        <v>1525</v>
      </c>
      <c r="B1534" s="9" t="str">
        <f>IFERROR(VLOOKUP($A1534,'Raw - F'!$B:$R,2,FALSE),"")</f>
        <v/>
      </c>
      <c r="C1534" s="4" t="str">
        <f>IFERROR(VLOOKUP($A1534,'Raw - F'!$B:$R,3,FALSE),"")</f>
        <v/>
      </c>
      <c r="D1534" s="4" t="str">
        <f>IFERROR(VLOOKUP($A1534,'Raw - F'!$B:$R,6,FALSE),"")</f>
        <v/>
      </c>
      <c r="E1534" s="4" t="str">
        <f>SUBSTITUTE(IFERROR(VLOOKUP($A1534,'Raw - F'!$B:$O,8,FALSE),""),"0","")</f>
        <v/>
      </c>
      <c r="F1534" s="4" t="str">
        <f>SUBSTITUTE(IFERROR(VLOOKUP($A1534,'Raw - F'!$B:$O,7,FALSE),""),"0","")</f>
        <v/>
      </c>
      <c r="G1534" s="4" t="str">
        <f>IFERROR(VLOOKUP($A1534,'Raw - F'!$B:$O,10,FALSE)&amp;IF(VLOOKUP($A1534,'Raw - F'!$B:$M,11,FALSE)&lt;&gt;"","("&amp;VLOOKUP($A1534,'Raw - F'!$B:$M,11,FALSE)&amp;")",""),"")</f>
        <v/>
      </c>
      <c r="H1534" s="4" t="str">
        <f>IFERROR(VLOOKUP($A1534,'Raw - F'!$B:$O,12,FALSE),"")</f>
        <v/>
      </c>
      <c r="I1534" s="4" t="str">
        <f>IFERROR(VLOOKUP($A1534,'Raw - F'!$B:$O,9,FALSE),"")</f>
        <v/>
      </c>
      <c r="J1534" s="4" t="str">
        <f>IFERROR(VLOOKUP($A1534,'Raw - F'!$B:$P,14,FALSE),"")</f>
        <v/>
      </c>
      <c r="K1534" s="16" t="str">
        <f>SUBSTITUTE(IFERROR(VLOOKUP($A1534,'Raw - F'!$B:$X,21,FALSE),""),0,"")</f>
        <v/>
      </c>
    </row>
    <row r="1535" spans="1:11" hidden="1" x14ac:dyDescent="0.35">
      <c r="A1535">
        <v>1526</v>
      </c>
      <c r="B1535" s="9" t="str">
        <f>IFERROR(VLOOKUP($A1535,'Raw - F'!$B:$R,2,FALSE),"")</f>
        <v/>
      </c>
      <c r="C1535" s="4" t="str">
        <f>IFERROR(VLOOKUP($A1535,'Raw - F'!$B:$R,3,FALSE),"")</f>
        <v/>
      </c>
      <c r="D1535" s="4" t="str">
        <f>IFERROR(VLOOKUP($A1535,'Raw - F'!$B:$R,6,FALSE),"")</f>
        <v/>
      </c>
      <c r="E1535" s="4" t="str">
        <f>SUBSTITUTE(IFERROR(VLOOKUP($A1535,'Raw - F'!$B:$O,8,FALSE),""),"0","")</f>
        <v/>
      </c>
      <c r="F1535" s="4" t="str">
        <f>SUBSTITUTE(IFERROR(VLOOKUP($A1535,'Raw - F'!$B:$O,7,FALSE),""),"0","")</f>
        <v/>
      </c>
      <c r="G1535" s="4" t="str">
        <f>IFERROR(VLOOKUP($A1535,'Raw - F'!$B:$O,10,FALSE)&amp;IF(VLOOKUP($A1535,'Raw - F'!$B:$M,11,FALSE)&lt;&gt;"","("&amp;VLOOKUP($A1535,'Raw - F'!$B:$M,11,FALSE)&amp;")",""),"")</f>
        <v/>
      </c>
      <c r="H1535" s="4" t="str">
        <f>IFERROR(VLOOKUP($A1535,'Raw - F'!$B:$O,12,FALSE),"")</f>
        <v/>
      </c>
      <c r="I1535" s="4" t="str">
        <f>IFERROR(VLOOKUP($A1535,'Raw - F'!$B:$O,9,FALSE),"")</f>
        <v/>
      </c>
      <c r="J1535" s="4" t="str">
        <f>IFERROR(VLOOKUP($A1535,'Raw - F'!$B:$P,14,FALSE),"")</f>
        <v/>
      </c>
      <c r="K1535" s="16" t="str">
        <f>SUBSTITUTE(IFERROR(VLOOKUP($A1535,'Raw - F'!$B:$X,21,FALSE),""),0,"")</f>
        <v/>
      </c>
    </row>
    <row r="1536" spans="1:11" hidden="1" x14ac:dyDescent="0.35">
      <c r="A1536">
        <v>1527</v>
      </c>
      <c r="B1536" s="9" t="str">
        <f>IFERROR(VLOOKUP($A1536,'Raw - F'!$B:$R,2,FALSE),"")</f>
        <v/>
      </c>
      <c r="C1536" s="4" t="str">
        <f>IFERROR(VLOOKUP($A1536,'Raw - F'!$B:$R,3,FALSE),"")</f>
        <v/>
      </c>
      <c r="D1536" s="4" t="str">
        <f>IFERROR(VLOOKUP($A1536,'Raw - F'!$B:$R,6,FALSE),"")</f>
        <v/>
      </c>
      <c r="E1536" s="4" t="str">
        <f>SUBSTITUTE(IFERROR(VLOOKUP($A1536,'Raw - F'!$B:$O,8,FALSE),""),"0","")</f>
        <v/>
      </c>
      <c r="F1536" s="4" t="str">
        <f>SUBSTITUTE(IFERROR(VLOOKUP($A1536,'Raw - F'!$B:$O,7,FALSE),""),"0","")</f>
        <v/>
      </c>
      <c r="G1536" s="4" t="str">
        <f>IFERROR(VLOOKUP($A1536,'Raw - F'!$B:$O,10,FALSE)&amp;IF(VLOOKUP($A1536,'Raw - F'!$B:$M,11,FALSE)&lt;&gt;"","("&amp;VLOOKUP($A1536,'Raw - F'!$B:$M,11,FALSE)&amp;")",""),"")</f>
        <v/>
      </c>
      <c r="H1536" s="4" t="str">
        <f>IFERROR(VLOOKUP($A1536,'Raw - F'!$B:$O,12,FALSE),"")</f>
        <v/>
      </c>
      <c r="I1536" s="4" t="str">
        <f>IFERROR(VLOOKUP($A1536,'Raw - F'!$B:$O,9,FALSE),"")</f>
        <v/>
      </c>
      <c r="J1536" s="4" t="str">
        <f>IFERROR(VLOOKUP($A1536,'Raw - F'!$B:$P,14,FALSE),"")</f>
        <v/>
      </c>
      <c r="K1536" s="16" t="str">
        <f>SUBSTITUTE(IFERROR(VLOOKUP($A1536,'Raw - F'!$B:$X,21,FALSE),""),0,"")</f>
        <v/>
      </c>
    </row>
    <row r="1537" spans="1:11" hidden="1" x14ac:dyDescent="0.35">
      <c r="A1537">
        <v>1528</v>
      </c>
      <c r="B1537" s="9" t="str">
        <f>IFERROR(VLOOKUP($A1537,'Raw - F'!$B:$R,2,FALSE),"")</f>
        <v/>
      </c>
      <c r="C1537" s="4" t="str">
        <f>IFERROR(VLOOKUP($A1537,'Raw - F'!$B:$R,3,FALSE),"")</f>
        <v/>
      </c>
      <c r="D1537" s="4" t="str">
        <f>IFERROR(VLOOKUP($A1537,'Raw - F'!$B:$R,6,FALSE),"")</f>
        <v/>
      </c>
      <c r="E1537" s="4" t="str">
        <f>SUBSTITUTE(IFERROR(VLOOKUP($A1537,'Raw - F'!$B:$O,8,FALSE),""),"0","")</f>
        <v/>
      </c>
      <c r="F1537" s="4" t="str">
        <f>SUBSTITUTE(IFERROR(VLOOKUP($A1537,'Raw - F'!$B:$O,7,FALSE),""),"0","")</f>
        <v/>
      </c>
      <c r="G1537" s="4" t="str">
        <f>IFERROR(VLOOKUP($A1537,'Raw - F'!$B:$O,10,FALSE)&amp;IF(VLOOKUP($A1537,'Raw - F'!$B:$M,11,FALSE)&lt;&gt;"","("&amp;VLOOKUP($A1537,'Raw - F'!$B:$M,11,FALSE)&amp;")",""),"")</f>
        <v/>
      </c>
      <c r="H1537" s="4" t="str">
        <f>IFERROR(VLOOKUP($A1537,'Raw - F'!$B:$O,12,FALSE),"")</f>
        <v/>
      </c>
      <c r="I1537" s="4" t="str">
        <f>IFERROR(VLOOKUP($A1537,'Raw - F'!$B:$O,9,FALSE),"")</f>
        <v/>
      </c>
      <c r="J1537" s="4" t="str">
        <f>IFERROR(VLOOKUP($A1537,'Raw - F'!$B:$P,14,FALSE),"")</f>
        <v/>
      </c>
      <c r="K1537" s="16" t="str">
        <f>SUBSTITUTE(IFERROR(VLOOKUP($A1537,'Raw - F'!$B:$X,21,FALSE),""),0,"")</f>
        <v/>
      </c>
    </row>
    <row r="1538" spans="1:11" hidden="1" x14ac:dyDescent="0.35">
      <c r="A1538">
        <v>1529</v>
      </c>
      <c r="B1538" s="9" t="str">
        <f>IFERROR(VLOOKUP($A1538,'Raw - F'!$B:$R,2,FALSE),"")</f>
        <v/>
      </c>
      <c r="C1538" s="4" t="str">
        <f>IFERROR(VLOOKUP($A1538,'Raw - F'!$B:$R,3,FALSE),"")</f>
        <v/>
      </c>
      <c r="D1538" s="4" t="str">
        <f>IFERROR(VLOOKUP($A1538,'Raw - F'!$B:$R,6,FALSE),"")</f>
        <v/>
      </c>
      <c r="E1538" s="4" t="str">
        <f>SUBSTITUTE(IFERROR(VLOOKUP($A1538,'Raw - F'!$B:$O,8,FALSE),""),"0","")</f>
        <v/>
      </c>
      <c r="F1538" s="4" t="str">
        <f>SUBSTITUTE(IFERROR(VLOOKUP($A1538,'Raw - F'!$B:$O,7,FALSE),""),"0","")</f>
        <v/>
      </c>
      <c r="G1538" s="4" t="str">
        <f>IFERROR(VLOOKUP($A1538,'Raw - F'!$B:$O,10,FALSE)&amp;IF(VLOOKUP($A1538,'Raw - F'!$B:$M,11,FALSE)&lt;&gt;"","("&amp;VLOOKUP($A1538,'Raw - F'!$B:$M,11,FALSE)&amp;")",""),"")</f>
        <v/>
      </c>
      <c r="H1538" s="4" t="str">
        <f>IFERROR(VLOOKUP($A1538,'Raw - F'!$B:$O,12,FALSE),"")</f>
        <v/>
      </c>
      <c r="I1538" s="4" t="str">
        <f>IFERROR(VLOOKUP($A1538,'Raw - F'!$B:$O,9,FALSE),"")</f>
        <v/>
      </c>
      <c r="J1538" s="4" t="str">
        <f>IFERROR(VLOOKUP($A1538,'Raw - F'!$B:$P,14,FALSE),"")</f>
        <v/>
      </c>
      <c r="K1538" s="16" t="str">
        <f>SUBSTITUTE(IFERROR(VLOOKUP($A1538,'Raw - F'!$B:$X,21,FALSE),""),0,"")</f>
        <v/>
      </c>
    </row>
    <row r="1539" spans="1:11" hidden="1" x14ac:dyDescent="0.35">
      <c r="A1539">
        <v>1530</v>
      </c>
      <c r="B1539" s="9" t="str">
        <f>IFERROR(VLOOKUP($A1539,'Raw - F'!$B:$R,2,FALSE),"")</f>
        <v/>
      </c>
      <c r="C1539" s="4" t="str">
        <f>IFERROR(VLOOKUP($A1539,'Raw - F'!$B:$R,3,FALSE),"")</f>
        <v/>
      </c>
      <c r="D1539" s="4" t="str">
        <f>IFERROR(VLOOKUP($A1539,'Raw - F'!$B:$R,6,FALSE),"")</f>
        <v/>
      </c>
      <c r="E1539" s="4" t="str">
        <f>SUBSTITUTE(IFERROR(VLOOKUP($A1539,'Raw - F'!$B:$O,8,FALSE),""),"0","")</f>
        <v/>
      </c>
      <c r="F1539" s="4" t="str">
        <f>SUBSTITUTE(IFERROR(VLOOKUP($A1539,'Raw - F'!$B:$O,7,FALSE),""),"0","")</f>
        <v/>
      </c>
      <c r="G1539" s="4" t="str">
        <f>IFERROR(VLOOKUP($A1539,'Raw - F'!$B:$O,10,FALSE)&amp;IF(VLOOKUP($A1539,'Raw - F'!$B:$M,11,FALSE)&lt;&gt;"","("&amp;VLOOKUP($A1539,'Raw - F'!$B:$M,11,FALSE)&amp;")",""),"")</f>
        <v/>
      </c>
      <c r="H1539" s="4" t="str">
        <f>IFERROR(VLOOKUP($A1539,'Raw - F'!$B:$O,12,FALSE),"")</f>
        <v/>
      </c>
      <c r="I1539" s="4" t="str">
        <f>IFERROR(VLOOKUP($A1539,'Raw - F'!$B:$O,9,FALSE),"")</f>
        <v/>
      </c>
      <c r="J1539" s="4" t="str">
        <f>IFERROR(VLOOKUP($A1539,'Raw - F'!$B:$P,14,FALSE),"")</f>
        <v/>
      </c>
      <c r="K1539" s="16" t="str">
        <f>SUBSTITUTE(IFERROR(VLOOKUP($A1539,'Raw - F'!$B:$X,21,FALSE),""),0,"")</f>
        <v/>
      </c>
    </row>
    <row r="1540" spans="1:11" hidden="1" x14ac:dyDescent="0.35">
      <c r="A1540">
        <v>1531</v>
      </c>
      <c r="B1540" s="9" t="str">
        <f>IFERROR(VLOOKUP($A1540,'Raw - F'!$B:$R,2,FALSE),"")</f>
        <v/>
      </c>
      <c r="C1540" s="4" t="str">
        <f>IFERROR(VLOOKUP($A1540,'Raw - F'!$B:$R,3,FALSE),"")</f>
        <v/>
      </c>
      <c r="D1540" s="4" t="str">
        <f>IFERROR(VLOOKUP($A1540,'Raw - F'!$B:$R,6,FALSE),"")</f>
        <v/>
      </c>
      <c r="E1540" s="4" t="str">
        <f>SUBSTITUTE(IFERROR(VLOOKUP($A1540,'Raw - F'!$B:$O,8,FALSE),""),"0","")</f>
        <v/>
      </c>
      <c r="F1540" s="4" t="str">
        <f>SUBSTITUTE(IFERROR(VLOOKUP($A1540,'Raw - F'!$B:$O,7,FALSE),""),"0","")</f>
        <v/>
      </c>
      <c r="G1540" s="4" t="str">
        <f>IFERROR(VLOOKUP($A1540,'Raw - F'!$B:$O,10,FALSE)&amp;IF(VLOOKUP($A1540,'Raw - F'!$B:$M,11,FALSE)&lt;&gt;"","("&amp;VLOOKUP($A1540,'Raw - F'!$B:$M,11,FALSE)&amp;")",""),"")</f>
        <v/>
      </c>
      <c r="H1540" s="4" t="str">
        <f>IFERROR(VLOOKUP($A1540,'Raw - F'!$B:$O,12,FALSE),"")</f>
        <v/>
      </c>
      <c r="I1540" s="4" t="str">
        <f>IFERROR(VLOOKUP($A1540,'Raw - F'!$B:$O,9,FALSE),"")</f>
        <v/>
      </c>
      <c r="J1540" s="4" t="str">
        <f>IFERROR(VLOOKUP($A1540,'Raw - F'!$B:$P,14,FALSE),"")</f>
        <v/>
      </c>
      <c r="K1540" s="16" t="str">
        <f>SUBSTITUTE(IFERROR(VLOOKUP($A1540,'Raw - F'!$B:$X,21,FALSE),""),0,"")</f>
        <v/>
      </c>
    </row>
    <row r="1541" spans="1:11" hidden="1" x14ac:dyDescent="0.35">
      <c r="A1541">
        <v>1532</v>
      </c>
      <c r="B1541" s="9" t="str">
        <f>IFERROR(VLOOKUP($A1541,'Raw - F'!$B:$R,2,FALSE),"")</f>
        <v/>
      </c>
      <c r="C1541" s="4" t="str">
        <f>IFERROR(VLOOKUP($A1541,'Raw - F'!$B:$R,3,FALSE),"")</f>
        <v/>
      </c>
      <c r="D1541" s="4" t="str">
        <f>IFERROR(VLOOKUP($A1541,'Raw - F'!$B:$R,6,FALSE),"")</f>
        <v/>
      </c>
      <c r="E1541" s="4" t="str">
        <f>SUBSTITUTE(IFERROR(VLOOKUP($A1541,'Raw - F'!$B:$O,8,FALSE),""),"0","")</f>
        <v/>
      </c>
      <c r="F1541" s="4" t="str">
        <f>SUBSTITUTE(IFERROR(VLOOKUP($A1541,'Raw - F'!$B:$O,7,FALSE),""),"0","")</f>
        <v/>
      </c>
      <c r="G1541" s="4" t="str">
        <f>IFERROR(VLOOKUP($A1541,'Raw - F'!$B:$O,10,FALSE)&amp;IF(VLOOKUP($A1541,'Raw - F'!$B:$M,11,FALSE)&lt;&gt;"","("&amp;VLOOKUP($A1541,'Raw - F'!$B:$M,11,FALSE)&amp;")",""),"")</f>
        <v/>
      </c>
      <c r="H1541" s="4" t="str">
        <f>IFERROR(VLOOKUP($A1541,'Raw - F'!$B:$O,12,FALSE),"")</f>
        <v/>
      </c>
      <c r="I1541" s="4" t="str">
        <f>IFERROR(VLOOKUP($A1541,'Raw - F'!$B:$O,9,FALSE),"")</f>
        <v/>
      </c>
      <c r="J1541" s="4" t="str">
        <f>IFERROR(VLOOKUP($A1541,'Raw - F'!$B:$P,14,FALSE),"")</f>
        <v/>
      </c>
      <c r="K1541" s="16" t="str">
        <f>SUBSTITUTE(IFERROR(VLOOKUP($A1541,'Raw - F'!$B:$X,21,FALSE),""),0,"")</f>
        <v/>
      </c>
    </row>
    <row r="1542" spans="1:11" hidden="1" x14ac:dyDescent="0.35">
      <c r="A1542">
        <v>1533</v>
      </c>
      <c r="B1542" s="9" t="str">
        <f>IFERROR(VLOOKUP($A1542,'Raw - F'!$B:$R,2,FALSE),"")</f>
        <v/>
      </c>
      <c r="C1542" s="4" t="str">
        <f>IFERROR(VLOOKUP($A1542,'Raw - F'!$B:$R,3,FALSE),"")</f>
        <v/>
      </c>
      <c r="D1542" s="4" t="str">
        <f>IFERROR(VLOOKUP($A1542,'Raw - F'!$B:$R,6,FALSE),"")</f>
        <v/>
      </c>
      <c r="E1542" s="4" t="str">
        <f>SUBSTITUTE(IFERROR(VLOOKUP($A1542,'Raw - F'!$B:$O,8,FALSE),""),"0","")</f>
        <v/>
      </c>
      <c r="F1542" s="4" t="str">
        <f>SUBSTITUTE(IFERROR(VLOOKUP($A1542,'Raw - F'!$B:$O,7,FALSE),""),"0","")</f>
        <v/>
      </c>
      <c r="G1542" s="4" t="str">
        <f>IFERROR(VLOOKUP($A1542,'Raw - F'!$B:$O,10,FALSE)&amp;IF(VLOOKUP($A1542,'Raw - F'!$B:$M,11,FALSE)&lt;&gt;"","("&amp;VLOOKUP($A1542,'Raw - F'!$B:$M,11,FALSE)&amp;")",""),"")</f>
        <v/>
      </c>
      <c r="H1542" s="4" t="str">
        <f>IFERROR(VLOOKUP($A1542,'Raw - F'!$B:$O,12,FALSE),"")</f>
        <v/>
      </c>
      <c r="I1542" s="4" t="str">
        <f>IFERROR(VLOOKUP($A1542,'Raw - F'!$B:$O,9,FALSE),"")</f>
        <v/>
      </c>
      <c r="J1542" s="4" t="str">
        <f>IFERROR(VLOOKUP($A1542,'Raw - F'!$B:$P,14,FALSE),"")</f>
        <v/>
      </c>
      <c r="K1542" s="16" t="str">
        <f>SUBSTITUTE(IFERROR(VLOOKUP($A1542,'Raw - F'!$B:$X,21,FALSE),""),0,"")</f>
        <v/>
      </c>
    </row>
    <row r="1543" spans="1:11" hidden="1" x14ac:dyDescent="0.35">
      <c r="A1543">
        <v>1534</v>
      </c>
      <c r="B1543" s="9" t="str">
        <f>IFERROR(VLOOKUP($A1543,'Raw - F'!$B:$R,2,FALSE),"")</f>
        <v/>
      </c>
      <c r="C1543" s="4" t="str">
        <f>IFERROR(VLOOKUP($A1543,'Raw - F'!$B:$R,3,FALSE),"")</f>
        <v/>
      </c>
      <c r="D1543" s="4" t="str">
        <f>IFERROR(VLOOKUP($A1543,'Raw - F'!$B:$R,6,FALSE),"")</f>
        <v/>
      </c>
      <c r="E1543" s="4" t="str">
        <f>SUBSTITUTE(IFERROR(VLOOKUP($A1543,'Raw - F'!$B:$O,8,FALSE),""),"0","")</f>
        <v/>
      </c>
      <c r="F1543" s="4" t="str">
        <f>SUBSTITUTE(IFERROR(VLOOKUP($A1543,'Raw - F'!$B:$O,7,FALSE),""),"0","")</f>
        <v/>
      </c>
      <c r="G1543" s="4" t="str">
        <f>IFERROR(VLOOKUP($A1543,'Raw - F'!$B:$O,10,FALSE)&amp;IF(VLOOKUP($A1543,'Raw - F'!$B:$M,11,FALSE)&lt;&gt;"","("&amp;VLOOKUP($A1543,'Raw - F'!$B:$M,11,FALSE)&amp;")",""),"")</f>
        <v/>
      </c>
      <c r="H1543" s="4" t="str">
        <f>IFERROR(VLOOKUP($A1543,'Raw - F'!$B:$O,12,FALSE),"")</f>
        <v/>
      </c>
      <c r="I1543" s="4" t="str">
        <f>IFERROR(VLOOKUP($A1543,'Raw - F'!$B:$O,9,FALSE),"")</f>
        <v/>
      </c>
      <c r="J1543" s="4" t="str">
        <f>IFERROR(VLOOKUP($A1543,'Raw - F'!$B:$P,14,FALSE),"")</f>
        <v/>
      </c>
      <c r="K1543" s="16" t="str">
        <f>SUBSTITUTE(IFERROR(VLOOKUP($A1543,'Raw - F'!$B:$X,21,FALSE),""),0,"")</f>
        <v/>
      </c>
    </row>
    <row r="1544" spans="1:11" hidden="1" x14ac:dyDescent="0.35">
      <c r="A1544">
        <v>1535</v>
      </c>
      <c r="B1544" s="9" t="str">
        <f>IFERROR(VLOOKUP($A1544,'Raw - F'!$B:$R,2,FALSE),"")</f>
        <v/>
      </c>
      <c r="C1544" s="4" t="str">
        <f>IFERROR(VLOOKUP($A1544,'Raw - F'!$B:$R,3,FALSE),"")</f>
        <v/>
      </c>
      <c r="D1544" s="4" t="str">
        <f>IFERROR(VLOOKUP($A1544,'Raw - F'!$B:$R,6,FALSE),"")</f>
        <v/>
      </c>
      <c r="E1544" s="4" t="str">
        <f>SUBSTITUTE(IFERROR(VLOOKUP($A1544,'Raw - F'!$B:$O,8,FALSE),""),"0","")</f>
        <v/>
      </c>
      <c r="F1544" s="4" t="str">
        <f>SUBSTITUTE(IFERROR(VLOOKUP($A1544,'Raw - F'!$B:$O,7,FALSE),""),"0","")</f>
        <v/>
      </c>
      <c r="G1544" s="4" t="str">
        <f>IFERROR(VLOOKUP($A1544,'Raw - F'!$B:$O,10,FALSE)&amp;IF(VLOOKUP($A1544,'Raw - F'!$B:$M,11,FALSE)&lt;&gt;"","("&amp;VLOOKUP($A1544,'Raw - F'!$B:$M,11,FALSE)&amp;")",""),"")</f>
        <v/>
      </c>
      <c r="H1544" s="4" t="str">
        <f>IFERROR(VLOOKUP($A1544,'Raw - F'!$B:$O,12,FALSE),"")</f>
        <v/>
      </c>
      <c r="I1544" s="4" t="str">
        <f>IFERROR(VLOOKUP($A1544,'Raw - F'!$B:$O,9,FALSE),"")</f>
        <v/>
      </c>
      <c r="J1544" s="4" t="str">
        <f>IFERROR(VLOOKUP($A1544,'Raw - F'!$B:$P,14,FALSE),"")</f>
        <v/>
      </c>
      <c r="K1544" s="16" t="str">
        <f>SUBSTITUTE(IFERROR(VLOOKUP($A1544,'Raw - F'!$B:$X,21,FALSE),""),0,"")</f>
        <v/>
      </c>
    </row>
    <row r="1545" spans="1:11" hidden="1" x14ac:dyDescent="0.35">
      <c r="A1545">
        <v>1536</v>
      </c>
      <c r="B1545" s="9" t="str">
        <f>IFERROR(VLOOKUP($A1545,'Raw - F'!$B:$R,2,FALSE),"")</f>
        <v/>
      </c>
      <c r="C1545" s="4" t="str">
        <f>IFERROR(VLOOKUP($A1545,'Raw - F'!$B:$R,3,FALSE),"")</f>
        <v/>
      </c>
      <c r="D1545" s="4" t="str">
        <f>IFERROR(VLOOKUP($A1545,'Raw - F'!$B:$R,6,FALSE),"")</f>
        <v/>
      </c>
      <c r="E1545" s="4" t="str">
        <f>SUBSTITUTE(IFERROR(VLOOKUP($A1545,'Raw - F'!$B:$O,8,FALSE),""),"0","")</f>
        <v/>
      </c>
      <c r="F1545" s="4" t="str">
        <f>SUBSTITUTE(IFERROR(VLOOKUP($A1545,'Raw - F'!$B:$O,7,FALSE),""),"0","")</f>
        <v/>
      </c>
      <c r="G1545" s="4" t="str">
        <f>IFERROR(VLOOKUP($A1545,'Raw - F'!$B:$O,10,FALSE)&amp;IF(VLOOKUP($A1545,'Raw - F'!$B:$M,11,FALSE)&lt;&gt;"","("&amp;VLOOKUP($A1545,'Raw - F'!$B:$M,11,FALSE)&amp;")",""),"")</f>
        <v/>
      </c>
      <c r="H1545" s="4" t="str">
        <f>IFERROR(VLOOKUP($A1545,'Raw - F'!$B:$O,12,FALSE),"")</f>
        <v/>
      </c>
      <c r="I1545" s="4" t="str">
        <f>IFERROR(VLOOKUP($A1545,'Raw - F'!$B:$O,9,FALSE),"")</f>
        <v/>
      </c>
      <c r="J1545" s="4" t="str">
        <f>IFERROR(VLOOKUP($A1545,'Raw - F'!$B:$P,14,FALSE),"")</f>
        <v/>
      </c>
      <c r="K1545" s="16" t="str">
        <f>SUBSTITUTE(IFERROR(VLOOKUP($A1545,'Raw - F'!$B:$X,21,FALSE),""),0,"")</f>
        <v/>
      </c>
    </row>
    <row r="1546" spans="1:11" hidden="1" x14ac:dyDescent="0.35">
      <c r="A1546">
        <v>1537</v>
      </c>
      <c r="B1546" s="9" t="str">
        <f>IFERROR(VLOOKUP($A1546,'Raw - F'!$B:$R,2,FALSE),"")</f>
        <v/>
      </c>
      <c r="C1546" s="4" t="str">
        <f>IFERROR(VLOOKUP($A1546,'Raw - F'!$B:$R,3,FALSE),"")</f>
        <v/>
      </c>
      <c r="D1546" s="4" t="str">
        <f>IFERROR(VLOOKUP($A1546,'Raw - F'!$B:$R,6,FALSE),"")</f>
        <v/>
      </c>
      <c r="E1546" s="4" t="str">
        <f>SUBSTITUTE(IFERROR(VLOOKUP($A1546,'Raw - F'!$B:$O,8,FALSE),""),"0","")</f>
        <v/>
      </c>
      <c r="F1546" s="4" t="str">
        <f>SUBSTITUTE(IFERROR(VLOOKUP($A1546,'Raw - F'!$B:$O,7,FALSE),""),"0","")</f>
        <v/>
      </c>
      <c r="G1546" s="4" t="str">
        <f>IFERROR(VLOOKUP($A1546,'Raw - F'!$B:$O,10,FALSE)&amp;IF(VLOOKUP($A1546,'Raw - F'!$B:$M,11,FALSE)&lt;&gt;"","("&amp;VLOOKUP($A1546,'Raw - F'!$B:$M,11,FALSE)&amp;")",""),"")</f>
        <v/>
      </c>
      <c r="H1546" s="4" t="str">
        <f>IFERROR(VLOOKUP($A1546,'Raw - F'!$B:$O,12,FALSE),"")</f>
        <v/>
      </c>
      <c r="I1546" s="4" t="str">
        <f>IFERROR(VLOOKUP($A1546,'Raw - F'!$B:$O,9,FALSE),"")</f>
        <v/>
      </c>
      <c r="J1546" s="4" t="str">
        <f>IFERROR(VLOOKUP($A1546,'Raw - F'!$B:$P,14,FALSE),"")</f>
        <v/>
      </c>
      <c r="K1546" s="16" t="str">
        <f>SUBSTITUTE(IFERROR(VLOOKUP($A1546,'Raw - F'!$B:$X,21,FALSE),""),0,"")</f>
        <v/>
      </c>
    </row>
    <row r="1547" spans="1:11" hidden="1" x14ac:dyDescent="0.35">
      <c r="A1547">
        <v>1538</v>
      </c>
      <c r="B1547" s="9" t="str">
        <f>IFERROR(VLOOKUP($A1547,'Raw - F'!$B:$R,2,FALSE),"")</f>
        <v/>
      </c>
      <c r="C1547" s="4" t="str">
        <f>IFERROR(VLOOKUP($A1547,'Raw - F'!$B:$R,3,FALSE),"")</f>
        <v/>
      </c>
      <c r="D1547" s="4" t="str">
        <f>IFERROR(VLOOKUP($A1547,'Raw - F'!$B:$R,6,FALSE),"")</f>
        <v/>
      </c>
      <c r="E1547" s="4" t="str">
        <f>SUBSTITUTE(IFERROR(VLOOKUP($A1547,'Raw - F'!$B:$O,8,FALSE),""),"0","")</f>
        <v/>
      </c>
      <c r="F1547" s="4" t="str">
        <f>SUBSTITUTE(IFERROR(VLOOKUP($A1547,'Raw - F'!$B:$O,7,FALSE),""),"0","")</f>
        <v/>
      </c>
      <c r="G1547" s="4" t="str">
        <f>IFERROR(VLOOKUP($A1547,'Raw - F'!$B:$O,10,FALSE)&amp;IF(VLOOKUP($A1547,'Raw - F'!$B:$M,11,FALSE)&lt;&gt;"","("&amp;VLOOKUP($A1547,'Raw - F'!$B:$M,11,FALSE)&amp;")",""),"")</f>
        <v/>
      </c>
      <c r="H1547" s="4" t="str">
        <f>IFERROR(VLOOKUP($A1547,'Raw - F'!$B:$O,12,FALSE),"")</f>
        <v/>
      </c>
      <c r="I1547" s="4" t="str">
        <f>IFERROR(VLOOKUP($A1547,'Raw - F'!$B:$O,9,FALSE),"")</f>
        <v/>
      </c>
      <c r="J1547" s="4" t="str">
        <f>IFERROR(VLOOKUP($A1547,'Raw - F'!$B:$P,14,FALSE),"")</f>
        <v/>
      </c>
      <c r="K1547" s="16" t="str">
        <f>SUBSTITUTE(IFERROR(VLOOKUP($A1547,'Raw - F'!$B:$X,21,FALSE),""),0,"")</f>
        <v/>
      </c>
    </row>
    <row r="1548" spans="1:11" hidden="1" x14ac:dyDescent="0.35">
      <c r="A1548">
        <v>1539</v>
      </c>
      <c r="B1548" s="9" t="str">
        <f>IFERROR(VLOOKUP($A1548,'Raw - F'!$B:$R,2,FALSE),"")</f>
        <v/>
      </c>
      <c r="C1548" s="4" t="str">
        <f>IFERROR(VLOOKUP($A1548,'Raw - F'!$B:$R,3,FALSE),"")</f>
        <v/>
      </c>
      <c r="D1548" s="4" t="str">
        <f>IFERROR(VLOOKUP($A1548,'Raw - F'!$B:$R,6,FALSE),"")</f>
        <v/>
      </c>
      <c r="E1548" s="4" t="str">
        <f>SUBSTITUTE(IFERROR(VLOOKUP($A1548,'Raw - F'!$B:$O,8,FALSE),""),"0","")</f>
        <v/>
      </c>
      <c r="F1548" s="4" t="str">
        <f>SUBSTITUTE(IFERROR(VLOOKUP($A1548,'Raw - F'!$B:$O,7,FALSE),""),"0","")</f>
        <v/>
      </c>
      <c r="G1548" s="4" t="str">
        <f>IFERROR(VLOOKUP($A1548,'Raw - F'!$B:$O,10,FALSE)&amp;IF(VLOOKUP($A1548,'Raw - F'!$B:$M,11,FALSE)&lt;&gt;"","("&amp;VLOOKUP($A1548,'Raw - F'!$B:$M,11,FALSE)&amp;")",""),"")</f>
        <v/>
      </c>
      <c r="H1548" s="4" t="str">
        <f>IFERROR(VLOOKUP($A1548,'Raw - F'!$B:$O,12,FALSE),"")</f>
        <v/>
      </c>
      <c r="I1548" s="4" t="str">
        <f>IFERROR(VLOOKUP($A1548,'Raw - F'!$B:$O,9,FALSE),"")</f>
        <v/>
      </c>
      <c r="J1548" s="4" t="str">
        <f>IFERROR(VLOOKUP($A1548,'Raw - F'!$B:$P,14,FALSE),"")</f>
        <v/>
      </c>
      <c r="K1548" s="16" t="str">
        <f>SUBSTITUTE(IFERROR(VLOOKUP($A1548,'Raw - F'!$B:$X,21,FALSE),""),0,"")</f>
        <v/>
      </c>
    </row>
    <row r="1549" spans="1:11" hidden="1" x14ac:dyDescent="0.35">
      <c r="A1549">
        <v>1540</v>
      </c>
      <c r="B1549" s="9" t="str">
        <f>IFERROR(VLOOKUP($A1549,'Raw - F'!$B:$R,2,FALSE),"")</f>
        <v/>
      </c>
      <c r="C1549" s="4" t="str">
        <f>IFERROR(VLOOKUP($A1549,'Raw - F'!$B:$R,3,FALSE),"")</f>
        <v/>
      </c>
      <c r="D1549" s="4" t="str">
        <f>IFERROR(VLOOKUP($A1549,'Raw - F'!$B:$R,6,FALSE),"")</f>
        <v/>
      </c>
      <c r="E1549" s="4" t="str">
        <f>SUBSTITUTE(IFERROR(VLOOKUP($A1549,'Raw - F'!$B:$O,8,FALSE),""),"0","")</f>
        <v/>
      </c>
      <c r="F1549" s="4" t="str">
        <f>SUBSTITUTE(IFERROR(VLOOKUP($A1549,'Raw - F'!$B:$O,7,FALSE),""),"0","")</f>
        <v/>
      </c>
      <c r="G1549" s="4" t="str">
        <f>IFERROR(VLOOKUP($A1549,'Raw - F'!$B:$O,10,FALSE)&amp;IF(VLOOKUP($A1549,'Raw - F'!$B:$M,11,FALSE)&lt;&gt;"","("&amp;VLOOKUP($A1549,'Raw - F'!$B:$M,11,FALSE)&amp;")",""),"")</f>
        <v/>
      </c>
      <c r="H1549" s="4" t="str">
        <f>IFERROR(VLOOKUP($A1549,'Raw - F'!$B:$O,12,FALSE),"")</f>
        <v/>
      </c>
      <c r="I1549" s="4" t="str">
        <f>IFERROR(VLOOKUP($A1549,'Raw - F'!$B:$O,9,FALSE),"")</f>
        <v/>
      </c>
      <c r="J1549" s="4" t="str">
        <f>IFERROR(VLOOKUP($A1549,'Raw - F'!$B:$P,14,FALSE),"")</f>
        <v/>
      </c>
      <c r="K1549" s="16" t="str">
        <f>SUBSTITUTE(IFERROR(VLOOKUP($A1549,'Raw - F'!$B:$X,21,FALSE),""),0,"")</f>
        <v/>
      </c>
    </row>
    <row r="1550" spans="1:11" hidden="1" x14ac:dyDescent="0.35">
      <c r="A1550">
        <v>1541</v>
      </c>
      <c r="B1550" s="9" t="str">
        <f>IFERROR(VLOOKUP($A1550,'Raw - F'!$B:$R,2,FALSE),"")</f>
        <v/>
      </c>
      <c r="C1550" s="4" t="str">
        <f>IFERROR(VLOOKUP($A1550,'Raw - F'!$B:$R,3,FALSE),"")</f>
        <v/>
      </c>
      <c r="D1550" s="4" t="str">
        <f>IFERROR(VLOOKUP($A1550,'Raw - F'!$B:$R,6,FALSE),"")</f>
        <v/>
      </c>
      <c r="E1550" s="4" t="str">
        <f>SUBSTITUTE(IFERROR(VLOOKUP($A1550,'Raw - F'!$B:$O,8,FALSE),""),"0","")</f>
        <v/>
      </c>
      <c r="F1550" s="4" t="str">
        <f>SUBSTITUTE(IFERROR(VLOOKUP($A1550,'Raw - F'!$B:$O,7,FALSE),""),"0","")</f>
        <v/>
      </c>
      <c r="G1550" s="4" t="str">
        <f>IFERROR(VLOOKUP($A1550,'Raw - F'!$B:$O,10,FALSE)&amp;IF(VLOOKUP($A1550,'Raw - F'!$B:$M,11,FALSE)&lt;&gt;"","("&amp;VLOOKUP($A1550,'Raw - F'!$B:$M,11,FALSE)&amp;")",""),"")</f>
        <v/>
      </c>
      <c r="H1550" s="4" t="str">
        <f>IFERROR(VLOOKUP($A1550,'Raw - F'!$B:$O,12,FALSE),"")</f>
        <v/>
      </c>
      <c r="I1550" s="4" t="str">
        <f>IFERROR(VLOOKUP($A1550,'Raw - F'!$B:$O,9,FALSE),"")</f>
        <v/>
      </c>
      <c r="J1550" s="4" t="str">
        <f>IFERROR(VLOOKUP($A1550,'Raw - F'!$B:$P,14,FALSE),"")</f>
        <v/>
      </c>
      <c r="K1550" s="16" t="str">
        <f>SUBSTITUTE(IFERROR(VLOOKUP($A1550,'Raw - F'!$B:$X,21,FALSE),""),0,"")</f>
        <v/>
      </c>
    </row>
    <row r="1551" spans="1:11" hidden="1" x14ac:dyDescent="0.35">
      <c r="A1551">
        <v>1542</v>
      </c>
      <c r="B1551" s="9" t="str">
        <f>IFERROR(VLOOKUP($A1551,'Raw - F'!$B:$R,2,FALSE),"")</f>
        <v/>
      </c>
      <c r="C1551" s="4" t="str">
        <f>IFERROR(VLOOKUP($A1551,'Raw - F'!$B:$R,3,FALSE),"")</f>
        <v/>
      </c>
      <c r="D1551" s="4" t="str">
        <f>IFERROR(VLOOKUP($A1551,'Raw - F'!$B:$R,6,FALSE),"")</f>
        <v/>
      </c>
      <c r="E1551" s="4" t="str">
        <f>SUBSTITUTE(IFERROR(VLOOKUP($A1551,'Raw - F'!$B:$O,8,FALSE),""),"0","")</f>
        <v/>
      </c>
      <c r="F1551" s="4" t="str">
        <f>SUBSTITUTE(IFERROR(VLOOKUP($A1551,'Raw - F'!$B:$O,7,FALSE),""),"0","")</f>
        <v/>
      </c>
      <c r="G1551" s="4" t="str">
        <f>IFERROR(VLOOKUP($A1551,'Raw - F'!$B:$O,10,FALSE)&amp;IF(VLOOKUP($A1551,'Raw - F'!$B:$M,11,FALSE)&lt;&gt;"","("&amp;VLOOKUP($A1551,'Raw - F'!$B:$M,11,FALSE)&amp;")",""),"")</f>
        <v/>
      </c>
      <c r="H1551" s="4" t="str">
        <f>IFERROR(VLOOKUP($A1551,'Raw - F'!$B:$O,12,FALSE),"")</f>
        <v/>
      </c>
      <c r="I1551" s="4" t="str">
        <f>IFERROR(VLOOKUP($A1551,'Raw - F'!$B:$O,9,FALSE),"")</f>
        <v/>
      </c>
      <c r="J1551" s="4" t="str">
        <f>IFERROR(VLOOKUP($A1551,'Raw - F'!$B:$P,14,FALSE),"")</f>
        <v/>
      </c>
      <c r="K1551" s="16" t="str">
        <f>SUBSTITUTE(IFERROR(VLOOKUP($A1551,'Raw - F'!$B:$X,21,FALSE),""),0,"")</f>
        <v/>
      </c>
    </row>
    <row r="1552" spans="1:11" hidden="1" x14ac:dyDescent="0.35">
      <c r="A1552">
        <v>1543</v>
      </c>
      <c r="B1552" s="9" t="str">
        <f>IFERROR(VLOOKUP($A1552,'Raw - F'!$B:$R,2,FALSE),"")</f>
        <v/>
      </c>
      <c r="C1552" s="4" t="str">
        <f>IFERROR(VLOOKUP($A1552,'Raw - F'!$B:$R,3,FALSE),"")</f>
        <v/>
      </c>
      <c r="D1552" s="4" t="str">
        <f>IFERROR(VLOOKUP($A1552,'Raw - F'!$B:$R,6,FALSE),"")</f>
        <v/>
      </c>
      <c r="E1552" s="4" t="str">
        <f>SUBSTITUTE(IFERROR(VLOOKUP($A1552,'Raw - F'!$B:$O,8,FALSE),""),"0","")</f>
        <v/>
      </c>
      <c r="F1552" s="4" t="str">
        <f>SUBSTITUTE(IFERROR(VLOOKUP($A1552,'Raw - F'!$B:$O,7,FALSE),""),"0","")</f>
        <v/>
      </c>
      <c r="G1552" s="4" t="str">
        <f>IFERROR(VLOOKUP($A1552,'Raw - F'!$B:$O,10,FALSE)&amp;IF(VLOOKUP($A1552,'Raw - F'!$B:$M,11,FALSE)&lt;&gt;"","("&amp;VLOOKUP($A1552,'Raw - F'!$B:$M,11,FALSE)&amp;")",""),"")</f>
        <v/>
      </c>
      <c r="H1552" s="4" t="str">
        <f>IFERROR(VLOOKUP($A1552,'Raw - F'!$B:$O,12,FALSE),"")</f>
        <v/>
      </c>
      <c r="I1552" s="4" t="str">
        <f>IFERROR(VLOOKUP($A1552,'Raw - F'!$B:$O,9,FALSE),"")</f>
        <v/>
      </c>
      <c r="J1552" s="4" t="str">
        <f>IFERROR(VLOOKUP($A1552,'Raw - F'!$B:$P,14,FALSE),"")</f>
        <v/>
      </c>
      <c r="K1552" s="16" t="str">
        <f>SUBSTITUTE(IFERROR(VLOOKUP($A1552,'Raw - F'!$B:$X,21,FALSE),""),0,"")</f>
        <v/>
      </c>
    </row>
    <row r="1553" spans="1:11" hidden="1" x14ac:dyDescent="0.35">
      <c r="A1553">
        <v>1544</v>
      </c>
      <c r="B1553" s="9" t="str">
        <f>IFERROR(VLOOKUP($A1553,'Raw - F'!$B:$R,2,FALSE),"")</f>
        <v/>
      </c>
      <c r="C1553" s="4" t="str">
        <f>IFERROR(VLOOKUP($A1553,'Raw - F'!$B:$R,3,FALSE),"")</f>
        <v/>
      </c>
      <c r="D1553" s="4" t="str">
        <f>IFERROR(VLOOKUP($A1553,'Raw - F'!$B:$R,6,FALSE),"")</f>
        <v/>
      </c>
      <c r="E1553" s="4" t="str">
        <f>SUBSTITUTE(IFERROR(VLOOKUP($A1553,'Raw - F'!$B:$O,8,FALSE),""),"0","")</f>
        <v/>
      </c>
      <c r="F1553" s="4" t="str">
        <f>SUBSTITUTE(IFERROR(VLOOKUP($A1553,'Raw - F'!$B:$O,7,FALSE),""),"0","")</f>
        <v/>
      </c>
      <c r="G1553" s="4" t="str">
        <f>IFERROR(VLOOKUP($A1553,'Raw - F'!$B:$O,10,FALSE)&amp;IF(VLOOKUP($A1553,'Raw - F'!$B:$M,11,FALSE)&lt;&gt;"","("&amp;VLOOKUP($A1553,'Raw - F'!$B:$M,11,FALSE)&amp;")",""),"")</f>
        <v/>
      </c>
      <c r="H1553" s="4" t="str">
        <f>IFERROR(VLOOKUP($A1553,'Raw - F'!$B:$O,12,FALSE),"")</f>
        <v/>
      </c>
      <c r="I1553" s="4" t="str">
        <f>IFERROR(VLOOKUP($A1553,'Raw - F'!$B:$O,9,FALSE),"")</f>
        <v/>
      </c>
      <c r="J1553" s="4" t="str">
        <f>IFERROR(VLOOKUP($A1553,'Raw - F'!$B:$P,14,FALSE),"")</f>
        <v/>
      </c>
      <c r="K1553" s="16" t="str">
        <f>SUBSTITUTE(IFERROR(VLOOKUP($A1553,'Raw - F'!$B:$X,21,FALSE),""),0,"")</f>
        <v/>
      </c>
    </row>
    <row r="1554" spans="1:11" hidden="1" x14ac:dyDescent="0.35">
      <c r="A1554">
        <v>1545</v>
      </c>
      <c r="B1554" s="9" t="str">
        <f>IFERROR(VLOOKUP($A1554,'Raw - F'!$B:$R,2,FALSE),"")</f>
        <v/>
      </c>
      <c r="C1554" s="4" t="str">
        <f>IFERROR(VLOOKUP($A1554,'Raw - F'!$B:$R,3,FALSE),"")</f>
        <v/>
      </c>
      <c r="D1554" s="4" t="str">
        <f>IFERROR(VLOOKUP($A1554,'Raw - F'!$B:$R,6,FALSE),"")</f>
        <v/>
      </c>
      <c r="E1554" s="4" t="str">
        <f>SUBSTITUTE(IFERROR(VLOOKUP($A1554,'Raw - F'!$B:$O,8,FALSE),""),"0","")</f>
        <v/>
      </c>
      <c r="F1554" s="4" t="str">
        <f>SUBSTITUTE(IFERROR(VLOOKUP($A1554,'Raw - F'!$B:$O,7,FALSE),""),"0","")</f>
        <v/>
      </c>
      <c r="G1554" s="4" t="str">
        <f>IFERROR(VLOOKUP($A1554,'Raw - F'!$B:$O,10,FALSE)&amp;IF(VLOOKUP($A1554,'Raw - F'!$B:$M,11,FALSE)&lt;&gt;"","("&amp;VLOOKUP($A1554,'Raw - F'!$B:$M,11,FALSE)&amp;")",""),"")</f>
        <v/>
      </c>
      <c r="H1554" s="4" t="str">
        <f>IFERROR(VLOOKUP($A1554,'Raw - F'!$B:$O,12,FALSE),"")</f>
        <v/>
      </c>
      <c r="I1554" s="4" t="str">
        <f>IFERROR(VLOOKUP($A1554,'Raw - F'!$B:$O,9,FALSE),"")</f>
        <v/>
      </c>
      <c r="J1554" s="4" t="str">
        <f>IFERROR(VLOOKUP($A1554,'Raw - F'!$B:$P,14,FALSE),"")</f>
        <v/>
      </c>
      <c r="K1554" s="16" t="str">
        <f>SUBSTITUTE(IFERROR(VLOOKUP($A1554,'Raw - F'!$B:$X,21,FALSE),""),0,"")</f>
        <v/>
      </c>
    </row>
    <row r="1555" spans="1:11" hidden="1" x14ac:dyDescent="0.35">
      <c r="A1555">
        <v>1546</v>
      </c>
      <c r="B1555" s="9" t="str">
        <f>IFERROR(VLOOKUP($A1555,'Raw - F'!$B:$R,2,FALSE),"")</f>
        <v/>
      </c>
      <c r="C1555" s="4" t="str">
        <f>IFERROR(VLOOKUP($A1555,'Raw - F'!$B:$R,3,FALSE),"")</f>
        <v/>
      </c>
      <c r="D1555" s="4" t="str">
        <f>IFERROR(VLOOKUP($A1555,'Raw - F'!$B:$R,6,FALSE),"")</f>
        <v/>
      </c>
      <c r="E1555" s="4" t="str">
        <f>SUBSTITUTE(IFERROR(VLOOKUP($A1555,'Raw - F'!$B:$O,8,FALSE),""),"0","")</f>
        <v/>
      </c>
      <c r="F1555" s="4" t="str">
        <f>SUBSTITUTE(IFERROR(VLOOKUP($A1555,'Raw - F'!$B:$O,7,FALSE),""),"0","")</f>
        <v/>
      </c>
      <c r="G1555" s="4" t="str">
        <f>IFERROR(VLOOKUP($A1555,'Raw - F'!$B:$O,10,FALSE)&amp;IF(VLOOKUP($A1555,'Raw - F'!$B:$M,11,FALSE)&lt;&gt;"","("&amp;VLOOKUP($A1555,'Raw - F'!$B:$M,11,FALSE)&amp;")",""),"")</f>
        <v/>
      </c>
      <c r="H1555" s="4" t="str">
        <f>IFERROR(VLOOKUP($A1555,'Raw - F'!$B:$O,12,FALSE),"")</f>
        <v/>
      </c>
      <c r="I1555" s="4" t="str">
        <f>IFERROR(VLOOKUP($A1555,'Raw - F'!$B:$O,9,FALSE),"")</f>
        <v/>
      </c>
      <c r="J1555" s="4" t="str">
        <f>IFERROR(VLOOKUP($A1555,'Raw - F'!$B:$P,14,FALSE),"")</f>
        <v/>
      </c>
      <c r="K1555" s="16" t="str">
        <f>SUBSTITUTE(IFERROR(VLOOKUP($A1555,'Raw - F'!$B:$X,21,FALSE),""),0,"")</f>
        <v/>
      </c>
    </row>
    <row r="1556" spans="1:11" hidden="1" x14ac:dyDescent="0.35">
      <c r="A1556">
        <v>1547</v>
      </c>
      <c r="B1556" s="9" t="str">
        <f>IFERROR(VLOOKUP($A1556,'Raw - F'!$B:$R,2,FALSE),"")</f>
        <v/>
      </c>
      <c r="C1556" s="4" t="str">
        <f>IFERROR(VLOOKUP($A1556,'Raw - F'!$B:$R,3,FALSE),"")</f>
        <v/>
      </c>
      <c r="D1556" s="4" t="str">
        <f>IFERROR(VLOOKUP($A1556,'Raw - F'!$B:$R,6,FALSE),"")</f>
        <v/>
      </c>
      <c r="E1556" s="4" t="str">
        <f>SUBSTITUTE(IFERROR(VLOOKUP($A1556,'Raw - F'!$B:$O,8,FALSE),""),"0","")</f>
        <v/>
      </c>
      <c r="F1556" s="4" t="str">
        <f>SUBSTITUTE(IFERROR(VLOOKUP($A1556,'Raw - F'!$B:$O,7,FALSE),""),"0","")</f>
        <v/>
      </c>
      <c r="G1556" s="4" t="str">
        <f>IFERROR(VLOOKUP($A1556,'Raw - F'!$B:$O,10,FALSE)&amp;IF(VLOOKUP($A1556,'Raw - F'!$B:$M,11,FALSE)&lt;&gt;"","("&amp;VLOOKUP($A1556,'Raw - F'!$B:$M,11,FALSE)&amp;")",""),"")</f>
        <v/>
      </c>
      <c r="H1556" s="4" t="str">
        <f>IFERROR(VLOOKUP($A1556,'Raw - F'!$B:$O,12,FALSE),"")</f>
        <v/>
      </c>
      <c r="I1556" s="4" t="str">
        <f>IFERROR(VLOOKUP($A1556,'Raw - F'!$B:$O,9,FALSE),"")</f>
        <v/>
      </c>
      <c r="J1556" s="4" t="str">
        <f>IFERROR(VLOOKUP($A1556,'Raw - F'!$B:$P,14,FALSE),"")</f>
        <v/>
      </c>
      <c r="K1556" s="16" t="str">
        <f>SUBSTITUTE(IFERROR(VLOOKUP($A1556,'Raw - F'!$B:$X,21,FALSE),""),0,"")</f>
        <v/>
      </c>
    </row>
    <row r="1557" spans="1:11" hidden="1" x14ac:dyDescent="0.35">
      <c r="A1557">
        <v>1548</v>
      </c>
      <c r="B1557" s="9" t="str">
        <f>IFERROR(VLOOKUP($A1557,'Raw - F'!$B:$R,2,FALSE),"")</f>
        <v/>
      </c>
      <c r="C1557" s="4" t="str">
        <f>IFERROR(VLOOKUP($A1557,'Raw - F'!$B:$R,3,FALSE),"")</f>
        <v/>
      </c>
      <c r="D1557" s="4" t="str">
        <f>IFERROR(VLOOKUP($A1557,'Raw - F'!$B:$R,6,FALSE),"")</f>
        <v/>
      </c>
      <c r="E1557" s="4" t="str">
        <f>SUBSTITUTE(IFERROR(VLOOKUP($A1557,'Raw - F'!$B:$O,8,FALSE),""),"0","")</f>
        <v/>
      </c>
      <c r="F1557" s="4" t="str">
        <f>SUBSTITUTE(IFERROR(VLOOKUP($A1557,'Raw - F'!$B:$O,7,FALSE),""),"0","")</f>
        <v/>
      </c>
      <c r="G1557" s="4" t="str">
        <f>IFERROR(VLOOKUP($A1557,'Raw - F'!$B:$O,10,FALSE)&amp;IF(VLOOKUP($A1557,'Raw - F'!$B:$M,11,FALSE)&lt;&gt;"","("&amp;VLOOKUP($A1557,'Raw - F'!$B:$M,11,FALSE)&amp;")",""),"")</f>
        <v/>
      </c>
      <c r="H1557" s="4" t="str">
        <f>IFERROR(VLOOKUP($A1557,'Raw - F'!$B:$O,12,FALSE),"")</f>
        <v/>
      </c>
      <c r="I1557" s="4" t="str">
        <f>IFERROR(VLOOKUP($A1557,'Raw - F'!$B:$O,9,FALSE),"")</f>
        <v/>
      </c>
      <c r="J1557" s="4" t="str">
        <f>IFERROR(VLOOKUP($A1557,'Raw - F'!$B:$P,14,FALSE),"")</f>
        <v/>
      </c>
      <c r="K1557" s="16" t="str">
        <f>SUBSTITUTE(IFERROR(VLOOKUP($A1557,'Raw - F'!$B:$X,21,FALSE),""),0,"")</f>
        <v/>
      </c>
    </row>
    <row r="1558" spans="1:11" hidden="1" x14ac:dyDescent="0.35">
      <c r="A1558">
        <v>1549</v>
      </c>
      <c r="B1558" s="9" t="str">
        <f>IFERROR(VLOOKUP($A1558,'Raw - F'!$B:$R,2,FALSE),"")</f>
        <v/>
      </c>
      <c r="C1558" s="4" t="str">
        <f>IFERROR(VLOOKUP($A1558,'Raw - F'!$B:$R,3,FALSE),"")</f>
        <v/>
      </c>
      <c r="D1558" s="4" t="str">
        <f>IFERROR(VLOOKUP($A1558,'Raw - F'!$B:$R,6,FALSE),"")</f>
        <v/>
      </c>
      <c r="E1558" s="4" t="str">
        <f>SUBSTITUTE(IFERROR(VLOOKUP($A1558,'Raw - F'!$B:$O,8,FALSE),""),"0","")</f>
        <v/>
      </c>
      <c r="F1558" s="4" t="str">
        <f>SUBSTITUTE(IFERROR(VLOOKUP($A1558,'Raw - F'!$B:$O,7,FALSE),""),"0","")</f>
        <v/>
      </c>
      <c r="G1558" s="4" t="str">
        <f>IFERROR(VLOOKUP($A1558,'Raw - F'!$B:$O,10,FALSE)&amp;IF(VLOOKUP($A1558,'Raw - F'!$B:$M,11,FALSE)&lt;&gt;"","("&amp;VLOOKUP($A1558,'Raw - F'!$B:$M,11,FALSE)&amp;")",""),"")</f>
        <v/>
      </c>
      <c r="H1558" s="4" t="str">
        <f>IFERROR(VLOOKUP($A1558,'Raw - F'!$B:$O,12,FALSE),"")</f>
        <v/>
      </c>
      <c r="I1558" s="4" t="str">
        <f>IFERROR(VLOOKUP($A1558,'Raw - F'!$B:$O,9,FALSE),"")</f>
        <v/>
      </c>
      <c r="J1558" s="4" t="str">
        <f>IFERROR(VLOOKUP($A1558,'Raw - F'!$B:$P,14,FALSE),"")</f>
        <v/>
      </c>
      <c r="K1558" s="16" t="str">
        <f>SUBSTITUTE(IFERROR(VLOOKUP($A1558,'Raw - F'!$B:$X,21,FALSE),""),0,"")</f>
        <v/>
      </c>
    </row>
    <row r="1559" spans="1:11" hidden="1" x14ac:dyDescent="0.35">
      <c r="A1559">
        <v>1550</v>
      </c>
      <c r="B1559" s="9" t="str">
        <f>IFERROR(VLOOKUP($A1559,'Raw - F'!$B:$R,2,FALSE),"")</f>
        <v/>
      </c>
      <c r="C1559" s="4" t="str">
        <f>IFERROR(VLOOKUP($A1559,'Raw - F'!$B:$R,3,FALSE),"")</f>
        <v/>
      </c>
      <c r="D1559" s="4" t="str">
        <f>IFERROR(VLOOKUP($A1559,'Raw - F'!$B:$R,6,FALSE),"")</f>
        <v/>
      </c>
      <c r="E1559" s="4" t="str">
        <f>SUBSTITUTE(IFERROR(VLOOKUP($A1559,'Raw - F'!$B:$O,8,FALSE),""),"0","")</f>
        <v/>
      </c>
      <c r="F1559" s="4" t="str">
        <f>SUBSTITUTE(IFERROR(VLOOKUP($A1559,'Raw - F'!$B:$O,7,FALSE),""),"0","")</f>
        <v/>
      </c>
      <c r="G1559" s="4" t="str">
        <f>IFERROR(VLOOKUP($A1559,'Raw - F'!$B:$O,10,FALSE)&amp;IF(VLOOKUP($A1559,'Raw - F'!$B:$M,11,FALSE)&lt;&gt;"","("&amp;VLOOKUP($A1559,'Raw - F'!$B:$M,11,FALSE)&amp;")",""),"")</f>
        <v/>
      </c>
      <c r="H1559" s="4" t="str">
        <f>IFERROR(VLOOKUP($A1559,'Raw - F'!$B:$O,12,FALSE),"")</f>
        <v/>
      </c>
      <c r="I1559" s="4" t="str">
        <f>IFERROR(VLOOKUP($A1559,'Raw - F'!$B:$O,9,FALSE),"")</f>
        <v/>
      </c>
      <c r="J1559" s="4" t="str">
        <f>IFERROR(VLOOKUP($A1559,'Raw - F'!$B:$P,14,FALSE),"")</f>
        <v/>
      </c>
      <c r="K1559" s="16" t="str">
        <f>SUBSTITUTE(IFERROR(VLOOKUP($A1559,'Raw - F'!$B:$X,21,FALSE),""),0,"")</f>
        <v/>
      </c>
    </row>
    <row r="1560" spans="1:11" hidden="1" x14ac:dyDescent="0.35">
      <c r="A1560">
        <v>1551</v>
      </c>
      <c r="B1560" s="9" t="str">
        <f>IFERROR(VLOOKUP($A1560,'Raw - F'!$B:$R,2,FALSE),"")</f>
        <v/>
      </c>
      <c r="C1560" s="4" t="str">
        <f>IFERROR(VLOOKUP($A1560,'Raw - F'!$B:$R,3,FALSE),"")</f>
        <v/>
      </c>
      <c r="D1560" s="4" t="str">
        <f>IFERROR(VLOOKUP($A1560,'Raw - F'!$B:$R,6,FALSE),"")</f>
        <v/>
      </c>
      <c r="E1560" s="4" t="str">
        <f>SUBSTITUTE(IFERROR(VLOOKUP($A1560,'Raw - F'!$B:$O,8,FALSE),""),"0","")</f>
        <v/>
      </c>
      <c r="F1560" s="4" t="str">
        <f>SUBSTITUTE(IFERROR(VLOOKUP($A1560,'Raw - F'!$B:$O,7,FALSE),""),"0","")</f>
        <v/>
      </c>
      <c r="G1560" s="4" t="str">
        <f>IFERROR(VLOOKUP($A1560,'Raw - F'!$B:$O,10,FALSE)&amp;IF(VLOOKUP($A1560,'Raw - F'!$B:$M,11,FALSE)&lt;&gt;"","("&amp;VLOOKUP($A1560,'Raw - F'!$B:$M,11,FALSE)&amp;")",""),"")</f>
        <v/>
      </c>
      <c r="H1560" s="4" t="str">
        <f>IFERROR(VLOOKUP($A1560,'Raw - F'!$B:$O,12,FALSE),"")</f>
        <v/>
      </c>
      <c r="I1560" s="4" t="str">
        <f>IFERROR(VLOOKUP($A1560,'Raw - F'!$B:$O,9,FALSE),"")</f>
        <v/>
      </c>
      <c r="J1560" s="4" t="str">
        <f>IFERROR(VLOOKUP($A1560,'Raw - F'!$B:$P,14,FALSE),"")</f>
        <v/>
      </c>
      <c r="K1560" s="16" t="str">
        <f>SUBSTITUTE(IFERROR(VLOOKUP($A1560,'Raw - F'!$B:$X,21,FALSE),""),0,"")</f>
        <v/>
      </c>
    </row>
    <row r="1561" spans="1:11" hidden="1" x14ac:dyDescent="0.35">
      <c r="A1561">
        <v>1552</v>
      </c>
      <c r="B1561" s="9" t="str">
        <f>IFERROR(VLOOKUP($A1561,'Raw - F'!$B:$R,2,FALSE),"")</f>
        <v/>
      </c>
      <c r="C1561" s="4" t="str">
        <f>IFERROR(VLOOKUP($A1561,'Raw - F'!$B:$R,3,FALSE),"")</f>
        <v/>
      </c>
      <c r="D1561" s="4" t="str">
        <f>IFERROR(VLOOKUP($A1561,'Raw - F'!$B:$R,6,FALSE),"")</f>
        <v/>
      </c>
      <c r="E1561" s="4" t="str">
        <f>SUBSTITUTE(IFERROR(VLOOKUP($A1561,'Raw - F'!$B:$O,8,FALSE),""),"0","")</f>
        <v/>
      </c>
      <c r="F1561" s="4" t="str">
        <f>SUBSTITUTE(IFERROR(VLOOKUP($A1561,'Raw - F'!$B:$O,7,FALSE),""),"0","")</f>
        <v/>
      </c>
      <c r="G1561" s="4" t="str">
        <f>IFERROR(VLOOKUP($A1561,'Raw - F'!$B:$O,10,FALSE)&amp;IF(VLOOKUP($A1561,'Raw - F'!$B:$M,11,FALSE)&lt;&gt;"","("&amp;VLOOKUP($A1561,'Raw - F'!$B:$M,11,FALSE)&amp;")",""),"")</f>
        <v/>
      </c>
      <c r="H1561" s="4" t="str">
        <f>IFERROR(VLOOKUP($A1561,'Raw - F'!$B:$O,12,FALSE),"")</f>
        <v/>
      </c>
      <c r="I1561" s="4" t="str">
        <f>IFERROR(VLOOKUP($A1561,'Raw - F'!$B:$O,9,FALSE),"")</f>
        <v/>
      </c>
      <c r="J1561" s="4" t="str">
        <f>IFERROR(VLOOKUP($A1561,'Raw - F'!$B:$P,14,FALSE),"")</f>
        <v/>
      </c>
      <c r="K1561" s="16" t="str">
        <f>SUBSTITUTE(IFERROR(VLOOKUP($A1561,'Raw - F'!$B:$X,21,FALSE),""),0,"")</f>
        <v/>
      </c>
    </row>
    <row r="1562" spans="1:11" hidden="1" x14ac:dyDescent="0.35">
      <c r="A1562">
        <v>1553</v>
      </c>
      <c r="B1562" s="9" t="str">
        <f>IFERROR(VLOOKUP($A1562,'Raw - F'!$B:$R,2,FALSE),"")</f>
        <v/>
      </c>
      <c r="C1562" s="4" t="str">
        <f>IFERROR(VLOOKUP($A1562,'Raw - F'!$B:$R,3,FALSE),"")</f>
        <v/>
      </c>
      <c r="D1562" s="4" t="str">
        <f>IFERROR(VLOOKUP($A1562,'Raw - F'!$B:$R,6,FALSE),"")</f>
        <v/>
      </c>
      <c r="E1562" s="4" t="str">
        <f>SUBSTITUTE(IFERROR(VLOOKUP($A1562,'Raw - F'!$B:$O,8,FALSE),""),"0","")</f>
        <v/>
      </c>
      <c r="F1562" s="4" t="str">
        <f>SUBSTITUTE(IFERROR(VLOOKUP($A1562,'Raw - F'!$B:$O,7,FALSE),""),"0","")</f>
        <v/>
      </c>
      <c r="G1562" s="4" t="str">
        <f>IFERROR(VLOOKUP($A1562,'Raw - F'!$B:$O,10,FALSE)&amp;IF(VLOOKUP($A1562,'Raw - F'!$B:$M,11,FALSE)&lt;&gt;"","("&amp;VLOOKUP($A1562,'Raw - F'!$B:$M,11,FALSE)&amp;")",""),"")</f>
        <v/>
      </c>
      <c r="H1562" s="4" t="str">
        <f>IFERROR(VLOOKUP($A1562,'Raw - F'!$B:$O,12,FALSE),"")</f>
        <v/>
      </c>
      <c r="I1562" s="4" t="str">
        <f>IFERROR(VLOOKUP($A1562,'Raw - F'!$B:$O,9,FALSE),"")</f>
        <v/>
      </c>
      <c r="J1562" s="4" t="str">
        <f>IFERROR(VLOOKUP($A1562,'Raw - F'!$B:$P,14,FALSE),"")</f>
        <v/>
      </c>
      <c r="K1562" s="16" t="str">
        <f>SUBSTITUTE(IFERROR(VLOOKUP($A1562,'Raw - F'!$B:$X,21,FALSE),""),0,"")</f>
        <v/>
      </c>
    </row>
    <row r="1563" spans="1:11" hidden="1" x14ac:dyDescent="0.35">
      <c r="A1563">
        <v>1554</v>
      </c>
      <c r="B1563" s="9" t="str">
        <f>IFERROR(VLOOKUP($A1563,'Raw - F'!$B:$R,2,FALSE),"")</f>
        <v/>
      </c>
      <c r="C1563" s="4" t="str">
        <f>IFERROR(VLOOKUP($A1563,'Raw - F'!$B:$R,3,FALSE),"")</f>
        <v/>
      </c>
      <c r="D1563" s="4" t="str">
        <f>IFERROR(VLOOKUP($A1563,'Raw - F'!$B:$R,6,FALSE),"")</f>
        <v/>
      </c>
      <c r="E1563" s="4" t="str">
        <f>SUBSTITUTE(IFERROR(VLOOKUP($A1563,'Raw - F'!$B:$O,8,FALSE),""),"0","")</f>
        <v/>
      </c>
      <c r="F1563" s="4" t="str">
        <f>SUBSTITUTE(IFERROR(VLOOKUP($A1563,'Raw - F'!$B:$O,7,FALSE),""),"0","")</f>
        <v/>
      </c>
      <c r="G1563" s="4" t="str">
        <f>IFERROR(VLOOKUP($A1563,'Raw - F'!$B:$O,10,FALSE)&amp;IF(VLOOKUP($A1563,'Raw - F'!$B:$M,11,FALSE)&lt;&gt;"","("&amp;VLOOKUP($A1563,'Raw - F'!$B:$M,11,FALSE)&amp;")",""),"")</f>
        <v/>
      </c>
      <c r="H1563" s="4" t="str">
        <f>IFERROR(VLOOKUP($A1563,'Raw - F'!$B:$O,12,FALSE),"")</f>
        <v/>
      </c>
      <c r="I1563" s="4" t="str">
        <f>IFERROR(VLOOKUP($A1563,'Raw - F'!$B:$O,9,FALSE),"")</f>
        <v/>
      </c>
      <c r="J1563" s="4" t="str">
        <f>IFERROR(VLOOKUP($A1563,'Raw - F'!$B:$P,14,FALSE),"")</f>
        <v/>
      </c>
      <c r="K1563" s="16" t="str">
        <f>SUBSTITUTE(IFERROR(VLOOKUP($A1563,'Raw - F'!$B:$X,21,FALSE),""),0,"")</f>
        <v/>
      </c>
    </row>
    <row r="1564" spans="1:11" hidden="1" x14ac:dyDescent="0.35">
      <c r="A1564">
        <v>1555</v>
      </c>
      <c r="B1564" s="9" t="str">
        <f>IFERROR(VLOOKUP($A1564,'Raw - F'!$B:$R,2,FALSE),"")</f>
        <v/>
      </c>
      <c r="C1564" s="4" t="str">
        <f>IFERROR(VLOOKUP($A1564,'Raw - F'!$B:$R,3,FALSE),"")</f>
        <v/>
      </c>
      <c r="D1564" s="4" t="str">
        <f>IFERROR(VLOOKUP($A1564,'Raw - F'!$B:$R,6,FALSE),"")</f>
        <v/>
      </c>
      <c r="E1564" s="4" t="str">
        <f>SUBSTITUTE(IFERROR(VLOOKUP($A1564,'Raw - F'!$B:$O,8,FALSE),""),"0","")</f>
        <v/>
      </c>
      <c r="F1564" s="4" t="str">
        <f>SUBSTITUTE(IFERROR(VLOOKUP($A1564,'Raw - F'!$B:$O,7,FALSE),""),"0","")</f>
        <v/>
      </c>
      <c r="G1564" s="4" t="str">
        <f>IFERROR(VLOOKUP($A1564,'Raw - F'!$B:$O,10,FALSE)&amp;IF(VLOOKUP($A1564,'Raw - F'!$B:$M,11,FALSE)&lt;&gt;"","("&amp;VLOOKUP($A1564,'Raw - F'!$B:$M,11,FALSE)&amp;")",""),"")</f>
        <v/>
      </c>
      <c r="H1564" s="4" t="str">
        <f>IFERROR(VLOOKUP($A1564,'Raw - F'!$B:$O,12,FALSE),"")</f>
        <v/>
      </c>
      <c r="I1564" s="4" t="str">
        <f>IFERROR(VLOOKUP($A1564,'Raw - F'!$B:$O,9,FALSE),"")</f>
        <v/>
      </c>
      <c r="J1564" s="4" t="str">
        <f>IFERROR(VLOOKUP($A1564,'Raw - F'!$B:$P,14,FALSE),"")</f>
        <v/>
      </c>
      <c r="K1564" s="16" t="str">
        <f>SUBSTITUTE(IFERROR(VLOOKUP($A1564,'Raw - F'!$B:$X,21,FALSE),""),0,"")</f>
        <v/>
      </c>
    </row>
    <row r="1565" spans="1:11" hidden="1" x14ac:dyDescent="0.35">
      <c r="A1565">
        <v>1556</v>
      </c>
      <c r="B1565" s="9" t="str">
        <f>IFERROR(VLOOKUP($A1565,'Raw - F'!$B:$R,2,FALSE),"")</f>
        <v/>
      </c>
      <c r="C1565" s="4" t="str">
        <f>IFERROR(VLOOKUP($A1565,'Raw - F'!$B:$R,3,FALSE),"")</f>
        <v/>
      </c>
      <c r="D1565" s="4" t="str">
        <f>IFERROR(VLOOKUP($A1565,'Raw - F'!$B:$R,6,FALSE),"")</f>
        <v/>
      </c>
      <c r="E1565" s="4" t="str">
        <f>SUBSTITUTE(IFERROR(VLOOKUP($A1565,'Raw - F'!$B:$O,8,FALSE),""),"0","")</f>
        <v/>
      </c>
      <c r="F1565" s="4" t="str">
        <f>SUBSTITUTE(IFERROR(VLOOKUP($A1565,'Raw - F'!$B:$O,7,FALSE),""),"0","")</f>
        <v/>
      </c>
      <c r="G1565" s="4" t="str">
        <f>IFERROR(VLOOKUP($A1565,'Raw - F'!$B:$O,10,FALSE)&amp;IF(VLOOKUP($A1565,'Raw - F'!$B:$M,11,FALSE)&lt;&gt;"","("&amp;VLOOKUP($A1565,'Raw - F'!$B:$M,11,FALSE)&amp;")",""),"")</f>
        <v/>
      </c>
      <c r="H1565" s="4" t="str">
        <f>IFERROR(VLOOKUP($A1565,'Raw - F'!$B:$O,12,FALSE),"")</f>
        <v/>
      </c>
      <c r="I1565" s="4" t="str">
        <f>IFERROR(VLOOKUP($A1565,'Raw - F'!$B:$O,9,FALSE),"")</f>
        <v/>
      </c>
      <c r="J1565" s="4" t="str">
        <f>IFERROR(VLOOKUP($A1565,'Raw - F'!$B:$P,14,FALSE),"")</f>
        <v/>
      </c>
      <c r="K1565" s="16" t="str">
        <f>SUBSTITUTE(IFERROR(VLOOKUP($A1565,'Raw - F'!$B:$X,21,FALSE),""),0,"")</f>
        <v/>
      </c>
    </row>
    <row r="1566" spans="1:11" hidden="1" x14ac:dyDescent="0.35">
      <c r="A1566">
        <v>1557</v>
      </c>
      <c r="B1566" s="9" t="str">
        <f>IFERROR(VLOOKUP($A1566,'Raw - F'!$B:$R,2,FALSE),"")</f>
        <v/>
      </c>
      <c r="C1566" s="4" t="str">
        <f>IFERROR(VLOOKUP($A1566,'Raw - F'!$B:$R,3,FALSE),"")</f>
        <v/>
      </c>
      <c r="D1566" s="4" t="str">
        <f>IFERROR(VLOOKUP($A1566,'Raw - F'!$B:$R,6,FALSE),"")</f>
        <v/>
      </c>
      <c r="E1566" s="4" t="str">
        <f>SUBSTITUTE(IFERROR(VLOOKUP($A1566,'Raw - F'!$B:$O,8,FALSE),""),"0","")</f>
        <v/>
      </c>
      <c r="F1566" s="4" t="str">
        <f>SUBSTITUTE(IFERROR(VLOOKUP($A1566,'Raw - F'!$B:$O,7,FALSE),""),"0","")</f>
        <v/>
      </c>
      <c r="G1566" s="4" t="str">
        <f>IFERROR(VLOOKUP($A1566,'Raw - F'!$B:$O,10,FALSE)&amp;IF(VLOOKUP($A1566,'Raw - F'!$B:$M,11,FALSE)&lt;&gt;"","("&amp;VLOOKUP($A1566,'Raw - F'!$B:$M,11,FALSE)&amp;")",""),"")</f>
        <v/>
      </c>
      <c r="H1566" s="4" t="str">
        <f>IFERROR(VLOOKUP($A1566,'Raw - F'!$B:$O,12,FALSE),"")</f>
        <v/>
      </c>
      <c r="I1566" s="4" t="str">
        <f>IFERROR(VLOOKUP($A1566,'Raw - F'!$B:$O,9,FALSE),"")</f>
        <v/>
      </c>
      <c r="J1566" s="4" t="str">
        <f>IFERROR(VLOOKUP($A1566,'Raw - F'!$B:$P,14,FALSE),"")</f>
        <v/>
      </c>
      <c r="K1566" s="16" t="str">
        <f>SUBSTITUTE(IFERROR(VLOOKUP($A1566,'Raw - F'!$B:$X,21,FALSE),""),0,"")</f>
        <v/>
      </c>
    </row>
    <row r="1567" spans="1:11" hidden="1" x14ac:dyDescent="0.35">
      <c r="A1567">
        <v>1558</v>
      </c>
      <c r="B1567" s="9" t="str">
        <f>IFERROR(VLOOKUP($A1567,'Raw - F'!$B:$R,2,FALSE),"")</f>
        <v/>
      </c>
      <c r="C1567" s="4" t="str">
        <f>IFERROR(VLOOKUP($A1567,'Raw - F'!$B:$R,3,FALSE),"")</f>
        <v/>
      </c>
      <c r="D1567" s="4" t="str">
        <f>IFERROR(VLOOKUP($A1567,'Raw - F'!$B:$R,6,FALSE),"")</f>
        <v/>
      </c>
      <c r="E1567" s="4" t="str">
        <f>SUBSTITUTE(IFERROR(VLOOKUP($A1567,'Raw - F'!$B:$O,8,FALSE),""),"0","")</f>
        <v/>
      </c>
      <c r="F1567" s="4" t="str">
        <f>SUBSTITUTE(IFERROR(VLOOKUP($A1567,'Raw - F'!$B:$O,7,FALSE),""),"0","")</f>
        <v/>
      </c>
      <c r="G1567" s="4" t="str">
        <f>IFERROR(VLOOKUP($A1567,'Raw - F'!$B:$O,10,FALSE)&amp;IF(VLOOKUP($A1567,'Raw - F'!$B:$M,11,FALSE)&lt;&gt;"","("&amp;VLOOKUP($A1567,'Raw - F'!$B:$M,11,FALSE)&amp;")",""),"")</f>
        <v/>
      </c>
      <c r="H1567" s="4" t="str">
        <f>IFERROR(VLOOKUP($A1567,'Raw - F'!$B:$O,12,FALSE),"")</f>
        <v/>
      </c>
      <c r="I1567" s="4" t="str">
        <f>IFERROR(VLOOKUP($A1567,'Raw - F'!$B:$O,9,FALSE),"")</f>
        <v/>
      </c>
      <c r="J1567" s="4" t="str">
        <f>IFERROR(VLOOKUP($A1567,'Raw - F'!$B:$P,14,FALSE),"")</f>
        <v/>
      </c>
      <c r="K1567" s="16" t="str">
        <f>SUBSTITUTE(IFERROR(VLOOKUP($A1567,'Raw - F'!$B:$X,21,FALSE),""),0,"")</f>
        <v/>
      </c>
    </row>
    <row r="1568" spans="1:11" hidden="1" x14ac:dyDescent="0.35">
      <c r="A1568">
        <v>1559</v>
      </c>
      <c r="B1568" s="9" t="str">
        <f>IFERROR(VLOOKUP($A1568,'Raw - F'!$B:$R,2,FALSE),"")</f>
        <v/>
      </c>
      <c r="C1568" s="4" t="str">
        <f>IFERROR(VLOOKUP($A1568,'Raw - F'!$B:$R,3,FALSE),"")</f>
        <v/>
      </c>
      <c r="D1568" s="4" t="str">
        <f>IFERROR(VLOOKUP($A1568,'Raw - F'!$B:$R,6,FALSE),"")</f>
        <v/>
      </c>
      <c r="E1568" s="4" t="str">
        <f>SUBSTITUTE(IFERROR(VLOOKUP($A1568,'Raw - F'!$B:$O,8,FALSE),""),"0","")</f>
        <v/>
      </c>
      <c r="F1568" s="4" t="str">
        <f>SUBSTITUTE(IFERROR(VLOOKUP($A1568,'Raw - F'!$B:$O,7,FALSE),""),"0","")</f>
        <v/>
      </c>
      <c r="G1568" s="4" t="str">
        <f>IFERROR(VLOOKUP($A1568,'Raw - F'!$B:$O,10,FALSE)&amp;IF(VLOOKUP($A1568,'Raw - F'!$B:$M,11,FALSE)&lt;&gt;"","("&amp;VLOOKUP($A1568,'Raw - F'!$B:$M,11,FALSE)&amp;")",""),"")</f>
        <v/>
      </c>
      <c r="H1568" s="4" t="str">
        <f>IFERROR(VLOOKUP($A1568,'Raw - F'!$B:$O,12,FALSE),"")</f>
        <v/>
      </c>
      <c r="I1568" s="4" t="str">
        <f>IFERROR(VLOOKUP($A1568,'Raw - F'!$B:$O,9,FALSE),"")</f>
        <v/>
      </c>
      <c r="J1568" s="4" t="str">
        <f>IFERROR(VLOOKUP($A1568,'Raw - F'!$B:$P,14,FALSE),"")</f>
        <v/>
      </c>
      <c r="K1568" s="16" t="str">
        <f>SUBSTITUTE(IFERROR(VLOOKUP($A1568,'Raw - F'!$B:$X,21,FALSE),""),0,"")</f>
        <v/>
      </c>
    </row>
    <row r="1569" spans="1:11" hidden="1" x14ac:dyDescent="0.35">
      <c r="A1569">
        <v>1560</v>
      </c>
      <c r="B1569" s="9" t="str">
        <f>IFERROR(VLOOKUP($A1569,'Raw - F'!$B:$R,2,FALSE),"")</f>
        <v/>
      </c>
      <c r="C1569" s="4" t="str">
        <f>IFERROR(VLOOKUP($A1569,'Raw - F'!$B:$R,3,FALSE),"")</f>
        <v/>
      </c>
      <c r="D1569" s="4" t="str">
        <f>IFERROR(VLOOKUP($A1569,'Raw - F'!$B:$R,6,FALSE),"")</f>
        <v/>
      </c>
      <c r="E1569" s="4" t="str">
        <f>SUBSTITUTE(IFERROR(VLOOKUP($A1569,'Raw - F'!$B:$O,8,FALSE),""),"0","")</f>
        <v/>
      </c>
      <c r="F1569" s="4" t="str">
        <f>SUBSTITUTE(IFERROR(VLOOKUP($A1569,'Raw - F'!$B:$O,7,FALSE),""),"0","")</f>
        <v/>
      </c>
      <c r="G1569" s="4" t="str">
        <f>IFERROR(VLOOKUP($A1569,'Raw - F'!$B:$O,10,FALSE)&amp;IF(VLOOKUP($A1569,'Raw - F'!$B:$M,11,FALSE)&lt;&gt;"","("&amp;VLOOKUP($A1569,'Raw - F'!$B:$M,11,FALSE)&amp;")",""),"")</f>
        <v/>
      </c>
      <c r="H1569" s="4" t="str">
        <f>IFERROR(VLOOKUP($A1569,'Raw - F'!$B:$O,12,FALSE),"")</f>
        <v/>
      </c>
      <c r="I1569" s="4" t="str">
        <f>IFERROR(VLOOKUP($A1569,'Raw - F'!$B:$O,9,FALSE),"")</f>
        <v/>
      </c>
      <c r="J1569" s="4" t="str">
        <f>IFERROR(VLOOKUP($A1569,'Raw - F'!$B:$P,14,FALSE),"")</f>
        <v/>
      </c>
      <c r="K1569" s="16" t="str">
        <f>SUBSTITUTE(IFERROR(VLOOKUP($A1569,'Raw - F'!$B:$X,21,FALSE),""),0,"")</f>
        <v/>
      </c>
    </row>
    <row r="1570" spans="1:11" hidden="1" x14ac:dyDescent="0.35">
      <c r="A1570">
        <v>1561</v>
      </c>
      <c r="B1570" s="9" t="str">
        <f>IFERROR(VLOOKUP($A1570,'Raw - F'!$B:$R,2,FALSE),"")</f>
        <v/>
      </c>
      <c r="C1570" s="4" t="str">
        <f>IFERROR(VLOOKUP($A1570,'Raw - F'!$B:$R,3,FALSE),"")</f>
        <v/>
      </c>
      <c r="D1570" s="4" t="str">
        <f>IFERROR(VLOOKUP($A1570,'Raw - F'!$B:$R,6,FALSE),"")</f>
        <v/>
      </c>
      <c r="E1570" s="4" t="str">
        <f>SUBSTITUTE(IFERROR(VLOOKUP($A1570,'Raw - F'!$B:$O,8,FALSE),""),"0","")</f>
        <v/>
      </c>
      <c r="F1570" s="4" t="str">
        <f>SUBSTITUTE(IFERROR(VLOOKUP($A1570,'Raw - F'!$B:$O,7,FALSE),""),"0","")</f>
        <v/>
      </c>
      <c r="G1570" s="4" t="str">
        <f>IFERROR(VLOOKUP($A1570,'Raw - F'!$B:$O,10,FALSE)&amp;IF(VLOOKUP($A1570,'Raw - F'!$B:$M,11,FALSE)&lt;&gt;"","("&amp;VLOOKUP($A1570,'Raw - F'!$B:$M,11,FALSE)&amp;")",""),"")</f>
        <v/>
      </c>
      <c r="H1570" s="4" t="str">
        <f>IFERROR(VLOOKUP($A1570,'Raw - F'!$B:$O,12,FALSE),"")</f>
        <v/>
      </c>
      <c r="I1570" s="4" t="str">
        <f>IFERROR(VLOOKUP($A1570,'Raw - F'!$B:$O,9,FALSE),"")</f>
        <v/>
      </c>
      <c r="J1570" s="4" t="str">
        <f>IFERROR(VLOOKUP($A1570,'Raw - F'!$B:$P,14,FALSE),"")</f>
        <v/>
      </c>
      <c r="K1570" s="16" t="str">
        <f>SUBSTITUTE(IFERROR(VLOOKUP($A1570,'Raw - F'!$B:$X,21,FALSE),""),0,"")</f>
        <v/>
      </c>
    </row>
    <row r="1571" spans="1:11" hidden="1" x14ac:dyDescent="0.35">
      <c r="A1571">
        <v>1562</v>
      </c>
      <c r="B1571" s="9" t="str">
        <f>IFERROR(VLOOKUP($A1571,'Raw - F'!$B:$R,2,FALSE),"")</f>
        <v/>
      </c>
      <c r="C1571" s="4" t="str">
        <f>IFERROR(VLOOKUP($A1571,'Raw - F'!$B:$R,3,FALSE),"")</f>
        <v/>
      </c>
      <c r="D1571" s="4" t="str">
        <f>IFERROR(VLOOKUP($A1571,'Raw - F'!$B:$R,6,FALSE),"")</f>
        <v/>
      </c>
      <c r="E1571" s="4" t="str">
        <f>SUBSTITUTE(IFERROR(VLOOKUP($A1571,'Raw - F'!$B:$O,8,FALSE),""),"0","")</f>
        <v/>
      </c>
      <c r="F1571" s="4" t="str">
        <f>SUBSTITUTE(IFERROR(VLOOKUP($A1571,'Raw - F'!$B:$O,7,FALSE),""),"0","")</f>
        <v/>
      </c>
      <c r="G1571" s="4" t="str">
        <f>IFERROR(VLOOKUP($A1571,'Raw - F'!$B:$O,10,FALSE)&amp;IF(VLOOKUP($A1571,'Raw - F'!$B:$M,11,FALSE)&lt;&gt;"","("&amp;VLOOKUP($A1571,'Raw - F'!$B:$M,11,FALSE)&amp;")",""),"")</f>
        <v/>
      </c>
      <c r="H1571" s="4" t="str">
        <f>IFERROR(VLOOKUP($A1571,'Raw - F'!$B:$O,12,FALSE),"")</f>
        <v/>
      </c>
      <c r="I1571" s="4" t="str">
        <f>IFERROR(VLOOKUP($A1571,'Raw - F'!$B:$O,9,FALSE),"")</f>
        <v/>
      </c>
      <c r="J1571" s="4" t="str">
        <f>IFERROR(VLOOKUP($A1571,'Raw - F'!$B:$P,14,FALSE),"")</f>
        <v/>
      </c>
      <c r="K1571" s="16" t="str">
        <f>SUBSTITUTE(IFERROR(VLOOKUP($A1571,'Raw - F'!$B:$X,21,FALSE),""),0,"")</f>
        <v/>
      </c>
    </row>
    <row r="1572" spans="1:11" hidden="1" x14ac:dyDescent="0.35">
      <c r="A1572">
        <v>1563</v>
      </c>
      <c r="B1572" s="9" t="str">
        <f>IFERROR(VLOOKUP($A1572,'Raw - F'!$B:$R,2,FALSE),"")</f>
        <v/>
      </c>
      <c r="C1572" s="4" t="str">
        <f>IFERROR(VLOOKUP($A1572,'Raw - F'!$B:$R,3,FALSE),"")</f>
        <v/>
      </c>
      <c r="D1572" s="4" t="str">
        <f>IFERROR(VLOOKUP($A1572,'Raw - F'!$B:$R,6,FALSE),"")</f>
        <v/>
      </c>
      <c r="E1572" s="4" t="str">
        <f>SUBSTITUTE(IFERROR(VLOOKUP($A1572,'Raw - F'!$B:$O,8,FALSE),""),"0","")</f>
        <v/>
      </c>
      <c r="F1572" s="4" t="str">
        <f>SUBSTITUTE(IFERROR(VLOOKUP($A1572,'Raw - F'!$B:$O,7,FALSE),""),"0","")</f>
        <v/>
      </c>
      <c r="G1572" s="4" t="str">
        <f>IFERROR(VLOOKUP($A1572,'Raw - F'!$B:$O,10,FALSE)&amp;IF(VLOOKUP($A1572,'Raw - F'!$B:$M,11,FALSE)&lt;&gt;"","("&amp;VLOOKUP($A1572,'Raw - F'!$B:$M,11,FALSE)&amp;")",""),"")</f>
        <v/>
      </c>
      <c r="H1572" s="4" t="str">
        <f>IFERROR(VLOOKUP($A1572,'Raw - F'!$B:$O,12,FALSE),"")</f>
        <v/>
      </c>
      <c r="I1572" s="4" t="str">
        <f>IFERROR(VLOOKUP($A1572,'Raw - F'!$B:$O,9,FALSE),"")</f>
        <v/>
      </c>
      <c r="J1572" s="4" t="str">
        <f>IFERROR(VLOOKUP($A1572,'Raw - F'!$B:$P,14,FALSE),"")</f>
        <v/>
      </c>
      <c r="K1572" s="16" t="str">
        <f>SUBSTITUTE(IFERROR(VLOOKUP($A1572,'Raw - F'!$B:$X,21,FALSE),""),0,"")</f>
        <v/>
      </c>
    </row>
    <row r="1573" spans="1:11" hidden="1" x14ac:dyDescent="0.35">
      <c r="A1573">
        <v>1564</v>
      </c>
      <c r="B1573" s="9" t="str">
        <f>IFERROR(VLOOKUP($A1573,'Raw - F'!$B:$R,2,FALSE),"")</f>
        <v/>
      </c>
      <c r="C1573" s="4" t="str">
        <f>IFERROR(VLOOKUP($A1573,'Raw - F'!$B:$R,3,FALSE),"")</f>
        <v/>
      </c>
      <c r="D1573" s="4" t="str">
        <f>IFERROR(VLOOKUP($A1573,'Raw - F'!$B:$R,6,FALSE),"")</f>
        <v/>
      </c>
      <c r="E1573" s="4" t="str">
        <f>SUBSTITUTE(IFERROR(VLOOKUP($A1573,'Raw - F'!$B:$O,8,FALSE),""),"0","")</f>
        <v/>
      </c>
      <c r="F1573" s="4" t="str">
        <f>SUBSTITUTE(IFERROR(VLOOKUP($A1573,'Raw - F'!$B:$O,7,FALSE),""),"0","")</f>
        <v/>
      </c>
      <c r="G1573" s="4" t="str">
        <f>IFERROR(VLOOKUP($A1573,'Raw - F'!$B:$O,10,FALSE)&amp;IF(VLOOKUP($A1573,'Raw - F'!$B:$M,11,FALSE)&lt;&gt;"","("&amp;VLOOKUP($A1573,'Raw - F'!$B:$M,11,FALSE)&amp;")",""),"")</f>
        <v/>
      </c>
      <c r="H1573" s="4" t="str">
        <f>IFERROR(VLOOKUP($A1573,'Raw - F'!$B:$O,12,FALSE),"")</f>
        <v/>
      </c>
      <c r="I1573" s="4" t="str">
        <f>IFERROR(VLOOKUP($A1573,'Raw - F'!$B:$O,9,FALSE),"")</f>
        <v/>
      </c>
      <c r="J1573" s="4" t="str">
        <f>IFERROR(VLOOKUP($A1573,'Raw - F'!$B:$P,14,FALSE),"")</f>
        <v/>
      </c>
      <c r="K1573" s="16" t="str">
        <f>SUBSTITUTE(IFERROR(VLOOKUP($A1573,'Raw - F'!$B:$X,21,FALSE),""),0,"")</f>
        <v/>
      </c>
    </row>
    <row r="1574" spans="1:11" hidden="1" x14ac:dyDescent="0.35">
      <c r="A1574">
        <v>1565</v>
      </c>
      <c r="B1574" s="9" t="str">
        <f>IFERROR(VLOOKUP($A1574,'Raw - F'!$B:$R,2,FALSE),"")</f>
        <v/>
      </c>
      <c r="C1574" s="4" t="str">
        <f>IFERROR(VLOOKUP($A1574,'Raw - F'!$B:$R,3,FALSE),"")</f>
        <v/>
      </c>
      <c r="D1574" s="4" t="str">
        <f>IFERROR(VLOOKUP($A1574,'Raw - F'!$B:$R,6,FALSE),"")</f>
        <v/>
      </c>
      <c r="E1574" s="4" t="str">
        <f>SUBSTITUTE(IFERROR(VLOOKUP($A1574,'Raw - F'!$B:$O,8,FALSE),""),"0","")</f>
        <v/>
      </c>
      <c r="F1574" s="4" t="str">
        <f>SUBSTITUTE(IFERROR(VLOOKUP($A1574,'Raw - F'!$B:$O,7,FALSE),""),"0","")</f>
        <v/>
      </c>
      <c r="G1574" s="4" t="str">
        <f>IFERROR(VLOOKUP($A1574,'Raw - F'!$B:$O,10,FALSE)&amp;IF(VLOOKUP($A1574,'Raw - F'!$B:$M,11,FALSE)&lt;&gt;"","("&amp;VLOOKUP($A1574,'Raw - F'!$B:$M,11,FALSE)&amp;")",""),"")</f>
        <v/>
      </c>
      <c r="H1574" s="4" t="str">
        <f>IFERROR(VLOOKUP($A1574,'Raw - F'!$B:$O,12,FALSE),"")</f>
        <v/>
      </c>
      <c r="I1574" s="4" t="str">
        <f>IFERROR(VLOOKUP($A1574,'Raw - F'!$B:$O,9,FALSE),"")</f>
        <v/>
      </c>
      <c r="J1574" s="4" t="str">
        <f>IFERROR(VLOOKUP($A1574,'Raw - F'!$B:$P,14,FALSE),"")</f>
        <v/>
      </c>
      <c r="K1574" s="16" t="str">
        <f>SUBSTITUTE(IFERROR(VLOOKUP($A1574,'Raw - F'!$B:$X,21,FALSE),""),0,"")</f>
        <v/>
      </c>
    </row>
    <row r="1575" spans="1:11" hidden="1" x14ac:dyDescent="0.35">
      <c r="A1575">
        <v>1566</v>
      </c>
      <c r="B1575" s="9" t="str">
        <f>IFERROR(VLOOKUP($A1575,'Raw - F'!$B:$R,2,FALSE),"")</f>
        <v/>
      </c>
      <c r="C1575" s="4" t="str">
        <f>IFERROR(VLOOKUP($A1575,'Raw - F'!$B:$R,3,FALSE),"")</f>
        <v/>
      </c>
      <c r="D1575" s="4" t="str">
        <f>IFERROR(VLOOKUP($A1575,'Raw - F'!$B:$R,6,FALSE),"")</f>
        <v/>
      </c>
      <c r="E1575" s="4" t="str">
        <f>SUBSTITUTE(IFERROR(VLOOKUP($A1575,'Raw - F'!$B:$O,8,FALSE),""),"0","")</f>
        <v/>
      </c>
      <c r="F1575" s="4" t="str">
        <f>SUBSTITUTE(IFERROR(VLOOKUP($A1575,'Raw - F'!$B:$O,7,FALSE),""),"0","")</f>
        <v/>
      </c>
      <c r="G1575" s="4" t="str">
        <f>IFERROR(VLOOKUP($A1575,'Raw - F'!$B:$O,10,FALSE)&amp;IF(VLOOKUP($A1575,'Raw - F'!$B:$M,11,FALSE)&lt;&gt;"","("&amp;VLOOKUP($A1575,'Raw - F'!$B:$M,11,FALSE)&amp;")",""),"")</f>
        <v/>
      </c>
      <c r="H1575" s="4" t="str">
        <f>IFERROR(VLOOKUP($A1575,'Raw - F'!$B:$O,12,FALSE),"")</f>
        <v/>
      </c>
      <c r="I1575" s="4" t="str">
        <f>IFERROR(VLOOKUP($A1575,'Raw - F'!$B:$O,9,FALSE),"")</f>
        <v/>
      </c>
      <c r="J1575" s="4" t="str">
        <f>IFERROR(VLOOKUP($A1575,'Raw - F'!$B:$P,14,FALSE),"")</f>
        <v/>
      </c>
      <c r="K1575" s="16" t="str">
        <f>SUBSTITUTE(IFERROR(VLOOKUP($A1575,'Raw - F'!$B:$X,21,FALSE),""),0,"")</f>
        <v/>
      </c>
    </row>
    <row r="1576" spans="1:11" hidden="1" x14ac:dyDescent="0.35">
      <c r="A1576">
        <v>1567</v>
      </c>
      <c r="B1576" s="9" t="str">
        <f>IFERROR(VLOOKUP($A1576,'Raw - F'!$B:$R,2,FALSE),"")</f>
        <v/>
      </c>
      <c r="C1576" s="4" t="str">
        <f>IFERROR(VLOOKUP($A1576,'Raw - F'!$B:$R,3,FALSE),"")</f>
        <v/>
      </c>
      <c r="D1576" s="4" t="str">
        <f>IFERROR(VLOOKUP($A1576,'Raw - F'!$B:$R,6,FALSE),"")</f>
        <v/>
      </c>
      <c r="E1576" s="4" t="str">
        <f>SUBSTITUTE(IFERROR(VLOOKUP($A1576,'Raw - F'!$B:$O,8,FALSE),""),"0","")</f>
        <v/>
      </c>
      <c r="F1576" s="4" t="str">
        <f>SUBSTITUTE(IFERROR(VLOOKUP($A1576,'Raw - F'!$B:$O,7,FALSE),""),"0","")</f>
        <v/>
      </c>
      <c r="G1576" s="4" t="str">
        <f>IFERROR(VLOOKUP($A1576,'Raw - F'!$B:$O,10,FALSE)&amp;IF(VLOOKUP($A1576,'Raw - F'!$B:$M,11,FALSE)&lt;&gt;"","("&amp;VLOOKUP($A1576,'Raw - F'!$B:$M,11,FALSE)&amp;")",""),"")</f>
        <v/>
      </c>
      <c r="H1576" s="4" t="str">
        <f>IFERROR(VLOOKUP($A1576,'Raw - F'!$B:$O,12,FALSE),"")</f>
        <v/>
      </c>
      <c r="I1576" s="4" t="str">
        <f>IFERROR(VLOOKUP($A1576,'Raw - F'!$B:$O,9,FALSE),"")</f>
        <v/>
      </c>
      <c r="J1576" s="4" t="str">
        <f>IFERROR(VLOOKUP($A1576,'Raw - F'!$B:$P,14,FALSE),"")</f>
        <v/>
      </c>
      <c r="K1576" s="16" t="str">
        <f>SUBSTITUTE(IFERROR(VLOOKUP($A1576,'Raw - F'!$B:$X,21,FALSE),""),0,"")</f>
        <v/>
      </c>
    </row>
    <row r="1577" spans="1:11" hidden="1" x14ac:dyDescent="0.35">
      <c r="A1577">
        <v>1568</v>
      </c>
      <c r="B1577" s="9" t="str">
        <f>IFERROR(VLOOKUP($A1577,'Raw - F'!$B:$R,2,FALSE),"")</f>
        <v/>
      </c>
      <c r="C1577" s="4" t="str">
        <f>IFERROR(VLOOKUP($A1577,'Raw - F'!$B:$R,3,FALSE),"")</f>
        <v/>
      </c>
      <c r="D1577" s="4" t="str">
        <f>IFERROR(VLOOKUP($A1577,'Raw - F'!$B:$R,6,FALSE),"")</f>
        <v/>
      </c>
      <c r="E1577" s="4" t="str">
        <f>SUBSTITUTE(IFERROR(VLOOKUP($A1577,'Raw - F'!$B:$O,8,FALSE),""),"0","")</f>
        <v/>
      </c>
      <c r="F1577" s="4" t="str">
        <f>SUBSTITUTE(IFERROR(VLOOKUP($A1577,'Raw - F'!$B:$O,7,FALSE),""),"0","")</f>
        <v/>
      </c>
      <c r="G1577" s="4" t="str">
        <f>IFERROR(VLOOKUP($A1577,'Raw - F'!$B:$O,10,FALSE)&amp;IF(VLOOKUP($A1577,'Raw - F'!$B:$M,11,FALSE)&lt;&gt;"","("&amp;VLOOKUP($A1577,'Raw - F'!$B:$M,11,FALSE)&amp;")",""),"")</f>
        <v/>
      </c>
      <c r="H1577" s="4" t="str">
        <f>IFERROR(VLOOKUP($A1577,'Raw - F'!$B:$O,12,FALSE),"")</f>
        <v/>
      </c>
      <c r="I1577" s="4" t="str">
        <f>IFERROR(VLOOKUP($A1577,'Raw - F'!$B:$O,9,FALSE),"")</f>
        <v/>
      </c>
      <c r="J1577" s="4" t="str">
        <f>IFERROR(VLOOKUP($A1577,'Raw - F'!$B:$P,14,FALSE),"")</f>
        <v/>
      </c>
      <c r="K1577" s="16" t="str">
        <f>SUBSTITUTE(IFERROR(VLOOKUP($A1577,'Raw - F'!$B:$X,21,FALSE),""),0,"")</f>
        <v/>
      </c>
    </row>
    <row r="1578" spans="1:11" hidden="1" x14ac:dyDescent="0.35">
      <c r="A1578">
        <v>1569</v>
      </c>
      <c r="B1578" s="9" t="str">
        <f>IFERROR(VLOOKUP($A1578,'Raw - F'!$B:$R,2,FALSE),"")</f>
        <v/>
      </c>
      <c r="C1578" s="4" t="str">
        <f>IFERROR(VLOOKUP($A1578,'Raw - F'!$B:$R,3,FALSE),"")</f>
        <v/>
      </c>
      <c r="D1578" s="4" t="str">
        <f>IFERROR(VLOOKUP($A1578,'Raw - F'!$B:$R,6,FALSE),"")</f>
        <v/>
      </c>
      <c r="E1578" s="4" t="str">
        <f>SUBSTITUTE(IFERROR(VLOOKUP($A1578,'Raw - F'!$B:$O,8,FALSE),""),"0","")</f>
        <v/>
      </c>
      <c r="F1578" s="4" t="str">
        <f>SUBSTITUTE(IFERROR(VLOOKUP($A1578,'Raw - F'!$B:$O,7,FALSE),""),"0","")</f>
        <v/>
      </c>
      <c r="G1578" s="4" t="str">
        <f>IFERROR(VLOOKUP($A1578,'Raw - F'!$B:$O,10,FALSE)&amp;IF(VLOOKUP($A1578,'Raw - F'!$B:$M,11,FALSE)&lt;&gt;"","("&amp;VLOOKUP($A1578,'Raw - F'!$B:$M,11,FALSE)&amp;")",""),"")</f>
        <v/>
      </c>
      <c r="H1578" s="4" t="str">
        <f>IFERROR(VLOOKUP($A1578,'Raw - F'!$B:$O,12,FALSE),"")</f>
        <v/>
      </c>
      <c r="I1578" s="4" t="str">
        <f>IFERROR(VLOOKUP($A1578,'Raw - F'!$B:$O,9,FALSE),"")</f>
        <v/>
      </c>
      <c r="J1578" s="4" t="str">
        <f>IFERROR(VLOOKUP($A1578,'Raw - F'!$B:$P,14,FALSE),"")</f>
        <v/>
      </c>
      <c r="K1578" s="16" t="str">
        <f>SUBSTITUTE(IFERROR(VLOOKUP($A1578,'Raw - F'!$B:$X,21,FALSE),""),0,"")</f>
        <v/>
      </c>
    </row>
    <row r="1579" spans="1:11" hidden="1" x14ac:dyDescent="0.35">
      <c r="A1579">
        <v>1570</v>
      </c>
      <c r="B1579" s="9" t="str">
        <f>IFERROR(VLOOKUP($A1579,'Raw - F'!$B:$R,2,FALSE),"")</f>
        <v/>
      </c>
      <c r="C1579" s="4" t="str">
        <f>IFERROR(VLOOKUP($A1579,'Raw - F'!$B:$R,3,FALSE),"")</f>
        <v/>
      </c>
      <c r="D1579" s="4" t="str">
        <f>IFERROR(VLOOKUP($A1579,'Raw - F'!$B:$R,6,FALSE),"")</f>
        <v/>
      </c>
      <c r="E1579" s="4" t="str">
        <f>SUBSTITUTE(IFERROR(VLOOKUP($A1579,'Raw - F'!$B:$O,8,FALSE),""),"0","")</f>
        <v/>
      </c>
      <c r="F1579" s="4" t="str">
        <f>SUBSTITUTE(IFERROR(VLOOKUP($A1579,'Raw - F'!$B:$O,7,FALSE),""),"0","")</f>
        <v/>
      </c>
      <c r="G1579" s="4" t="str">
        <f>IFERROR(VLOOKUP($A1579,'Raw - F'!$B:$O,10,FALSE)&amp;IF(VLOOKUP($A1579,'Raw - F'!$B:$M,11,FALSE)&lt;&gt;"","("&amp;VLOOKUP($A1579,'Raw - F'!$B:$M,11,FALSE)&amp;")",""),"")</f>
        <v/>
      </c>
      <c r="H1579" s="4" t="str">
        <f>IFERROR(VLOOKUP($A1579,'Raw - F'!$B:$O,12,FALSE),"")</f>
        <v/>
      </c>
      <c r="I1579" s="4" t="str">
        <f>IFERROR(VLOOKUP($A1579,'Raw - F'!$B:$O,9,FALSE),"")</f>
        <v/>
      </c>
      <c r="J1579" s="4" t="str">
        <f>IFERROR(VLOOKUP($A1579,'Raw - F'!$B:$P,14,FALSE),"")</f>
        <v/>
      </c>
      <c r="K1579" s="16" t="str">
        <f>SUBSTITUTE(IFERROR(VLOOKUP($A1579,'Raw - F'!$B:$X,21,FALSE),""),0,"")</f>
        <v/>
      </c>
    </row>
    <row r="1580" spans="1:11" hidden="1" x14ac:dyDescent="0.35">
      <c r="A1580">
        <v>1571</v>
      </c>
      <c r="B1580" s="9" t="str">
        <f>IFERROR(VLOOKUP($A1580,'Raw - F'!$B:$R,2,FALSE),"")</f>
        <v/>
      </c>
      <c r="C1580" s="4" t="str">
        <f>IFERROR(VLOOKUP($A1580,'Raw - F'!$B:$R,3,FALSE),"")</f>
        <v/>
      </c>
      <c r="D1580" s="4" t="str">
        <f>IFERROR(VLOOKUP($A1580,'Raw - F'!$B:$R,6,FALSE),"")</f>
        <v/>
      </c>
      <c r="E1580" s="4" t="str">
        <f>SUBSTITUTE(IFERROR(VLOOKUP($A1580,'Raw - F'!$B:$O,8,FALSE),""),"0","")</f>
        <v/>
      </c>
      <c r="F1580" s="4" t="str">
        <f>SUBSTITUTE(IFERROR(VLOOKUP($A1580,'Raw - F'!$B:$O,7,FALSE),""),"0","")</f>
        <v/>
      </c>
      <c r="G1580" s="4" t="str">
        <f>IFERROR(VLOOKUP($A1580,'Raw - F'!$B:$O,10,FALSE)&amp;IF(VLOOKUP($A1580,'Raw - F'!$B:$M,11,FALSE)&lt;&gt;"","("&amp;VLOOKUP($A1580,'Raw - F'!$B:$M,11,FALSE)&amp;")",""),"")</f>
        <v/>
      </c>
      <c r="H1580" s="4" t="str">
        <f>IFERROR(VLOOKUP($A1580,'Raw - F'!$B:$O,12,FALSE),"")</f>
        <v/>
      </c>
      <c r="I1580" s="4" t="str">
        <f>IFERROR(VLOOKUP($A1580,'Raw - F'!$B:$O,9,FALSE),"")</f>
        <v/>
      </c>
      <c r="J1580" s="4" t="str">
        <f>IFERROR(VLOOKUP($A1580,'Raw - F'!$B:$P,14,FALSE),"")</f>
        <v/>
      </c>
      <c r="K1580" s="16" t="str">
        <f>SUBSTITUTE(IFERROR(VLOOKUP($A1580,'Raw - F'!$B:$X,21,FALSE),""),0,"")</f>
        <v/>
      </c>
    </row>
    <row r="1581" spans="1:11" hidden="1" x14ac:dyDescent="0.35">
      <c r="A1581">
        <v>1572</v>
      </c>
      <c r="B1581" s="9" t="str">
        <f>IFERROR(VLOOKUP($A1581,'Raw - F'!$B:$R,2,FALSE),"")</f>
        <v/>
      </c>
      <c r="C1581" s="4" t="str">
        <f>IFERROR(VLOOKUP($A1581,'Raw - F'!$B:$R,3,FALSE),"")</f>
        <v/>
      </c>
      <c r="D1581" s="4" t="str">
        <f>IFERROR(VLOOKUP($A1581,'Raw - F'!$B:$R,6,FALSE),"")</f>
        <v/>
      </c>
      <c r="E1581" s="4" t="str">
        <f>SUBSTITUTE(IFERROR(VLOOKUP($A1581,'Raw - F'!$B:$O,8,FALSE),""),"0","")</f>
        <v/>
      </c>
      <c r="F1581" s="4" t="str">
        <f>SUBSTITUTE(IFERROR(VLOOKUP($A1581,'Raw - F'!$B:$O,7,FALSE),""),"0","")</f>
        <v/>
      </c>
      <c r="G1581" s="4" t="str">
        <f>IFERROR(VLOOKUP($A1581,'Raw - F'!$B:$O,10,FALSE)&amp;IF(VLOOKUP($A1581,'Raw - F'!$B:$M,11,FALSE)&lt;&gt;"","("&amp;VLOOKUP($A1581,'Raw - F'!$B:$M,11,FALSE)&amp;")",""),"")</f>
        <v/>
      </c>
      <c r="H1581" s="4" t="str">
        <f>IFERROR(VLOOKUP($A1581,'Raw - F'!$B:$O,12,FALSE),"")</f>
        <v/>
      </c>
      <c r="I1581" s="4" t="str">
        <f>IFERROR(VLOOKUP($A1581,'Raw - F'!$B:$O,9,FALSE),"")</f>
        <v/>
      </c>
      <c r="J1581" s="4" t="str">
        <f>IFERROR(VLOOKUP($A1581,'Raw - F'!$B:$P,14,FALSE),"")</f>
        <v/>
      </c>
      <c r="K1581" s="16" t="str">
        <f>SUBSTITUTE(IFERROR(VLOOKUP($A1581,'Raw - F'!$B:$X,21,FALSE),""),0,"")</f>
        <v/>
      </c>
    </row>
    <row r="1582" spans="1:11" hidden="1" x14ac:dyDescent="0.35">
      <c r="A1582">
        <v>1573</v>
      </c>
      <c r="B1582" s="9" t="str">
        <f>IFERROR(VLOOKUP($A1582,'Raw - F'!$B:$R,2,FALSE),"")</f>
        <v/>
      </c>
      <c r="C1582" s="4" t="str">
        <f>IFERROR(VLOOKUP($A1582,'Raw - F'!$B:$R,3,FALSE),"")</f>
        <v/>
      </c>
      <c r="D1582" s="4" t="str">
        <f>IFERROR(VLOOKUP($A1582,'Raw - F'!$B:$R,6,FALSE),"")</f>
        <v/>
      </c>
      <c r="E1582" s="4" t="str">
        <f>SUBSTITUTE(IFERROR(VLOOKUP($A1582,'Raw - F'!$B:$O,8,FALSE),""),"0","")</f>
        <v/>
      </c>
      <c r="F1582" s="4" t="str">
        <f>SUBSTITUTE(IFERROR(VLOOKUP($A1582,'Raw - F'!$B:$O,7,FALSE),""),"0","")</f>
        <v/>
      </c>
      <c r="G1582" s="4" t="str">
        <f>IFERROR(VLOOKUP($A1582,'Raw - F'!$B:$O,10,FALSE)&amp;IF(VLOOKUP($A1582,'Raw - F'!$B:$M,11,FALSE)&lt;&gt;"","("&amp;VLOOKUP($A1582,'Raw - F'!$B:$M,11,FALSE)&amp;")",""),"")</f>
        <v/>
      </c>
      <c r="H1582" s="4" t="str">
        <f>IFERROR(VLOOKUP($A1582,'Raw - F'!$B:$O,12,FALSE),"")</f>
        <v/>
      </c>
      <c r="I1582" s="4" t="str">
        <f>IFERROR(VLOOKUP($A1582,'Raw - F'!$B:$O,9,FALSE),"")</f>
        <v/>
      </c>
      <c r="J1582" s="4" t="str">
        <f>IFERROR(VLOOKUP($A1582,'Raw - F'!$B:$P,14,FALSE),"")</f>
        <v/>
      </c>
      <c r="K1582" s="16" t="str">
        <f>SUBSTITUTE(IFERROR(VLOOKUP($A1582,'Raw - F'!$B:$X,21,FALSE),""),0,"")</f>
        <v/>
      </c>
    </row>
    <row r="1583" spans="1:11" hidden="1" x14ac:dyDescent="0.35">
      <c r="A1583">
        <v>1574</v>
      </c>
      <c r="B1583" s="9" t="str">
        <f>IFERROR(VLOOKUP($A1583,'Raw - F'!$B:$R,2,FALSE),"")</f>
        <v/>
      </c>
      <c r="C1583" s="4" t="str">
        <f>IFERROR(VLOOKUP($A1583,'Raw - F'!$B:$R,3,FALSE),"")</f>
        <v/>
      </c>
      <c r="D1583" s="4" t="str">
        <f>IFERROR(VLOOKUP($A1583,'Raw - F'!$B:$R,6,FALSE),"")</f>
        <v/>
      </c>
      <c r="E1583" s="4" t="str">
        <f>SUBSTITUTE(IFERROR(VLOOKUP($A1583,'Raw - F'!$B:$O,8,FALSE),""),"0","")</f>
        <v/>
      </c>
      <c r="F1583" s="4" t="str">
        <f>SUBSTITUTE(IFERROR(VLOOKUP($A1583,'Raw - F'!$B:$O,7,FALSE),""),"0","")</f>
        <v/>
      </c>
      <c r="G1583" s="4" t="str">
        <f>IFERROR(VLOOKUP($A1583,'Raw - F'!$B:$O,10,FALSE)&amp;IF(VLOOKUP($A1583,'Raw - F'!$B:$M,11,FALSE)&lt;&gt;"","("&amp;VLOOKUP($A1583,'Raw - F'!$B:$M,11,FALSE)&amp;")",""),"")</f>
        <v/>
      </c>
      <c r="H1583" s="4" t="str">
        <f>IFERROR(VLOOKUP($A1583,'Raw - F'!$B:$O,12,FALSE),"")</f>
        <v/>
      </c>
      <c r="I1583" s="4" t="str">
        <f>IFERROR(VLOOKUP($A1583,'Raw - F'!$B:$O,9,FALSE),"")</f>
        <v/>
      </c>
      <c r="J1583" s="4" t="str">
        <f>IFERROR(VLOOKUP($A1583,'Raw - F'!$B:$P,14,FALSE),"")</f>
        <v/>
      </c>
      <c r="K1583" s="16" t="str">
        <f>SUBSTITUTE(IFERROR(VLOOKUP($A1583,'Raw - F'!$B:$X,21,FALSE),""),0,"")</f>
        <v/>
      </c>
    </row>
    <row r="1584" spans="1:11" hidden="1" x14ac:dyDescent="0.35">
      <c r="A1584">
        <v>1575</v>
      </c>
      <c r="B1584" s="9" t="str">
        <f>IFERROR(VLOOKUP($A1584,'Raw - F'!$B:$R,2,FALSE),"")</f>
        <v/>
      </c>
      <c r="C1584" s="4" t="str">
        <f>IFERROR(VLOOKUP($A1584,'Raw - F'!$B:$R,3,FALSE),"")</f>
        <v/>
      </c>
      <c r="D1584" s="4" t="str">
        <f>IFERROR(VLOOKUP($A1584,'Raw - F'!$B:$R,6,FALSE),"")</f>
        <v/>
      </c>
      <c r="E1584" s="4" t="str">
        <f>SUBSTITUTE(IFERROR(VLOOKUP($A1584,'Raw - F'!$B:$O,8,FALSE),""),"0","")</f>
        <v/>
      </c>
      <c r="F1584" s="4" t="str">
        <f>SUBSTITUTE(IFERROR(VLOOKUP($A1584,'Raw - F'!$B:$O,7,FALSE),""),"0","")</f>
        <v/>
      </c>
      <c r="G1584" s="4" t="str">
        <f>IFERROR(VLOOKUP($A1584,'Raw - F'!$B:$O,10,FALSE)&amp;IF(VLOOKUP($A1584,'Raw - F'!$B:$M,11,FALSE)&lt;&gt;"","("&amp;VLOOKUP($A1584,'Raw - F'!$B:$M,11,FALSE)&amp;")",""),"")</f>
        <v/>
      </c>
      <c r="H1584" s="4" t="str">
        <f>IFERROR(VLOOKUP($A1584,'Raw - F'!$B:$O,12,FALSE),"")</f>
        <v/>
      </c>
      <c r="I1584" s="4" t="str">
        <f>IFERROR(VLOOKUP($A1584,'Raw - F'!$B:$O,9,FALSE),"")</f>
        <v/>
      </c>
      <c r="J1584" s="4" t="str">
        <f>IFERROR(VLOOKUP($A1584,'Raw - F'!$B:$P,14,FALSE),"")</f>
        <v/>
      </c>
      <c r="K1584" s="16" t="str">
        <f>SUBSTITUTE(IFERROR(VLOOKUP($A1584,'Raw - F'!$B:$X,21,FALSE),""),0,"")</f>
        <v/>
      </c>
    </row>
    <row r="1585" spans="1:11" hidden="1" x14ac:dyDescent="0.35">
      <c r="A1585">
        <v>1576</v>
      </c>
      <c r="B1585" s="9" t="str">
        <f>IFERROR(VLOOKUP($A1585,'Raw - F'!$B:$R,2,FALSE),"")</f>
        <v/>
      </c>
      <c r="C1585" s="4" t="str">
        <f>IFERROR(VLOOKUP($A1585,'Raw - F'!$B:$R,3,FALSE),"")</f>
        <v/>
      </c>
      <c r="D1585" s="4" t="str">
        <f>IFERROR(VLOOKUP($A1585,'Raw - F'!$B:$R,6,FALSE),"")</f>
        <v/>
      </c>
      <c r="E1585" s="4" t="str">
        <f>SUBSTITUTE(IFERROR(VLOOKUP($A1585,'Raw - F'!$B:$O,8,FALSE),""),"0","")</f>
        <v/>
      </c>
      <c r="F1585" s="4" t="str">
        <f>SUBSTITUTE(IFERROR(VLOOKUP($A1585,'Raw - F'!$B:$O,7,FALSE),""),"0","")</f>
        <v/>
      </c>
      <c r="G1585" s="4" t="str">
        <f>IFERROR(VLOOKUP($A1585,'Raw - F'!$B:$O,10,FALSE)&amp;IF(VLOOKUP($A1585,'Raw - F'!$B:$M,11,FALSE)&lt;&gt;"","("&amp;VLOOKUP($A1585,'Raw - F'!$B:$M,11,FALSE)&amp;")",""),"")</f>
        <v/>
      </c>
      <c r="H1585" s="4" t="str">
        <f>IFERROR(VLOOKUP($A1585,'Raw - F'!$B:$O,12,FALSE),"")</f>
        <v/>
      </c>
      <c r="I1585" s="4" t="str">
        <f>IFERROR(VLOOKUP($A1585,'Raw - F'!$B:$O,9,FALSE),"")</f>
        <v/>
      </c>
      <c r="J1585" s="4" t="str">
        <f>IFERROR(VLOOKUP($A1585,'Raw - F'!$B:$P,14,FALSE),"")</f>
        <v/>
      </c>
      <c r="K1585" s="16" t="str">
        <f>SUBSTITUTE(IFERROR(VLOOKUP($A1585,'Raw - F'!$B:$X,21,FALSE),""),0,"")</f>
        <v/>
      </c>
    </row>
    <row r="1586" spans="1:11" hidden="1" x14ac:dyDescent="0.35">
      <c r="A1586">
        <v>1577</v>
      </c>
      <c r="B1586" s="9" t="str">
        <f>IFERROR(VLOOKUP($A1586,'Raw - F'!$B:$R,2,FALSE),"")</f>
        <v/>
      </c>
      <c r="C1586" s="4" t="str">
        <f>IFERROR(VLOOKUP($A1586,'Raw - F'!$B:$R,3,FALSE),"")</f>
        <v/>
      </c>
      <c r="D1586" s="4" t="str">
        <f>IFERROR(VLOOKUP($A1586,'Raw - F'!$B:$R,6,FALSE),"")</f>
        <v/>
      </c>
      <c r="E1586" s="4" t="str">
        <f>SUBSTITUTE(IFERROR(VLOOKUP($A1586,'Raw - F'!$B:$O,8,FALSE),""),"0","")</f>
        <v/>
      </c>
      <c r="F1586" s="4" t="str">
        <f>SUBSTITUTE(IFERROR(VLOOKUP($A1586,'Raw - F'!$B:$O,7,FALSE),""),"0","")</f>
        <v/>
      </c>
      <c r="G1586" s="4" t="str">
        <f>IFERROR(VLOOKUP($A1586,'Raw - F'!$B:$O,10,FALSE)&amp;IF(VLOOKUP($A1586,'Raw - F'!$B:$M,11,FALSE)&lt;&gt;"","("&amp;VLOOKUP($A1586,'Raw - F'!$B:$M,11,FALSE)&amp;")",""),"")</f>
        <v/>
      </c>
      <c r="H1586" s="4" t="str">
        <f>IFERROR(VLOOKUP($A1586,'Raw - F'!$B:$O,12,FALSE),"")</f>
        <v/>
      </c>
      <c r="I1586" s="4" t="str">
        <f>IFERROR(VLOOKUP($A1586,'Raw - F'!$B:$O,9,FALSE),"")</f>
        <v/>
      </c>
      <c r="J1586" s="4" t="str">
        <f>IFERROR(VLOOKUP($A1586,'Raw - F'!$B:$P,14,FALSE),"")</f>
        <v/>
      </c>
      <c r="K1586" s="16" t="str">
        <f>SUBSTITUTE(IFERROR(VLOOKUP($A1586,'Raw - F'!$B:$X,21,FALSE),""),0,"")</f>
        <v/>
      </c>
    </row>
    <row r="1587" spans="1:11" hidden="1" x14ac:dyDescent="0.35">
      <c r="A1587">
        <v>1578</v>
      </c>
      <c r="B1587" s="9" t="str">
        <f>IFERROR(VLOOKUP($A1587,'Raw - F'!$B:$R,2,FALSE),"")</f>
        <v/>
      </c>
      <c r="C1587" s="4" t="str">
        <f>IFERROR(VLOOKUP($A1587,'Raw - F'!$B:$R,3,FALSE),"")</f>
        <v/>
      </c>
      <c r="D1587" s="4" t="str">
        <f>IFERROR(VLOOKUP($A1587,'Raw - F'!$B:$R,6,FALSE),"")</f>
        <v/>
      </c>
      <c r="E1587" s="4" t="str">
        <f>SUBSTITUTE(IFERROR(VLOOKUP($A1587,'Raw - F'!$B:$O,8,FALSE),""),"0","")</f>
        <v/>
      </c>
      <c r="F1587" s="4" t="str">
        <f>SUBSTITUTE(IFERROR(VLOOKUP($A1587,'Raw - F'!$B:$O,7,FALSE),""),"0","")</f>
        <v/>
      </c>
      <c r="G1587" s="4" t="str">
        <f>IFERROR(VLOOKUP($A1587,'Raw - F'!$B:$O,10,FALSE)&amp;IF(VLOOKUP($A1587,'Raw - F'!$B:$M,11,FALSE)&lt;&gt;"","("&amp;VLOOKUP($A1587,'Raw - F'!$B:$M,11,FALSE)&amp;")",""),"")</f>
        <v/>
      </c>
      <c r="H1587" s="4" t="str">
        <f>IFERROR(VLOOKUP($A1587,'Raw - F'!$B:$O,12,FALSE),"")</f>
        <v/>
      </c>
      <c r="I1587" s="4" t="str">
        <f>IFERROR(VLOOKUP($A1587,'Raw - F'!$B:$O,9,FALSE),"")</f>
        <v/>
      </c>
      <c r="J1587" s="4" t="str">
        <f>IFERROR(VLOOKUP($A1587,'Raw - F'!$B:$P,14,FALSE),"")</f>
        <v/>
      </c>
      <c r="K1587" s="16" t="str">
        <f>SUBSTITUTE(IFERROR(VLOOKUP($A1587,'Raw - F'!$B:$X,21,FALSE),""),0,"")</f>
        <v/>
      </c>
    </row>
    <row r="1588" spans="1:11" hidden="1" x14ac:dyDescent="0.35">
      <c r="A1588">
        <v>1579</v>
      </c>
      <c r="B1588" s="9" t="str">
        <f>IFERROR(VLOOKUP($A1588,'Raw - F'!$B:$R,2,FALSE),"")</f>
        <v/>
      </c>
      <c r="C1588" s="4" t="str">
        <f>IFERROR(VLOOKUP($A1588,'Raw - F'!$B:$R,3,FALSE),"")</f>
        <v/>
      </c>
      <c r="D1588" s="4" t="str">
        <f>IFERROR(VLOOKUP($A1588,'Raw - F'!$B:$R,6,FALSE),"")</f>
        <v/>
      </c>
      <c r="E1588" s="4" t="str">
        <f>SUBSTITUTE(IFERROR(VLOOKUP($A1588,'Raw - F'!$B:$O,8,FALSE),""),"0","")</f>
        <v/>
      </c>
      <c r="F1588" s="4" t="str">
        <f>SUBSTITUTE(IFERROR(VLOOKUP($A1588,'Raw - F'!$B:$O,7,FALSE),""),"0","")</f>
        <v/>
      </c>
      <c r="G1588" s="4" t="str">
        <f>IFERROR(VLOOKUP($A1588,'Raw - F'!$B:$O,10,FALSE)&amp;IF(VLOOKUP($A1588,'Raw - F'!$B:$M,11,FALSE)&lt;&gt;"","("&amp;VLOOKUP($A1588,'Raw - F'!$B:$M,11,FALSE)&amp;")",""),"")</f>
        <v/>
      </c>
      <c r="H1588" s="4" t="str">
        <f>IFERROR(VLOOKUP($A1588,'Raw - F'!$B:$O,12,FALSE),"")</f>
        <v/>
      </c>
      <c r="I1588" s="4" t="str">
        <f>IFERROR(VLOOKUP($A1588,'Raw - F'!$B:$O,9,FALSE),"")</f>
        <v/>
      </c>
      <c r="J1588" s="4" t="str">
        <f>IFERROR(VLOOKUP($A1588,'Raw - F'!$B:$P,14,FALSE),"")</f>
        <v/>
      </c>
      <c r="K1588" s="16" t="str">
        <f>SUBSTITUTE(IFERROR(VLOOKUP($A1588,'Raw - F'!$B:$X,21,FALSE),""),0,"")</f>
        <v/>
      </c>
    </row>
    <row r="1589" spans="1:11" hidden="1" x14ac:dyDescent="0.35">
      <c r="A1589">
        <v>1580</v>
      </c>
      <c r="B1589" s="9" t="str">
        <f>IFERROR(VLOOKUP($A1589,'Raw - F'!$B:$R,2,FALSE),"")</f>
        <v/>
      </c>
      <c r="C1589" s="4" t="str">
        <f>IFERROR(VLOOKUP($A1589,'Raw - F'!$B:$R,3,FALSE),"")</f>
        <v/>
      </c>
      <c r="D1589" s="4" t="str">
        <f>IFERROR(VLOOKUP($A1589,'Raw - F'!$B:$R,6,FALSE),"")</f>
        <v/>
      </c>
      <c r="E1589" s="4" t="str">
        <f>SUBSTITUTE(IFERROR(VLOOKUP($A1589,'Raw - F'!$B:$O,8,FALSE),""),"0","")</f>
        <v/>
      </c>
      <c r="F1589" s="4" t="str">
        <f>SUBSTITUTE(IFERROR(VLOOKUP($A1589,'Raw - F'!$B:$O,7,FALSE),""),"0","")</f>
        <v/>
      </c>
      <c r="G1589" s="4" t="str">
        <f>IFERROR(VLOOKUP($A1589,'Raw - F'!$B:$O,10,FALSE)&amp;IF(VLOOKUP($A1589,'Raw - F'!$B:$M,11,FALSE)&lt;&gt;"","("&amp;VLOOKUP($A1589,'Raw - F'!$B:$M,11,FALSE)&amp;")",""),"")</f>
        <v/>
      </c>
      <c r="H1589" s="4" t="str">
        <f>IFERROR(VLOOKUP($A1589,'Raw - F'!$B:$O,12,FALSE),"")</f>
        <v/>
      </c>
      <c r="I1589" s="4" t="str">
        <f>IFERROR(VLOOKUP($A1589,'Raw - F'!$B:$O,9,FALSE),"")</f>
        <v/>
      </c>
      <c r="J1589" s="4" t="str">
        <f>IFERROR(VLOOKUP($A1589,'Raw - F'!$B:$P,14,FALSE),"")</f>
        <v/>
      </c>
      <c r="K1589" s="16" t="str">
        <f>SUBSTITUTE(IFERROR(VLOOKUP($A1589,'Raw - F'!$B:$X,21,FALSE),""),0,"")</f>
        <v/>
      </c>
    </row>
    <row r="1590" spans="1:11" hidden="1" x14ac:dyDescent="0.35">
      <c r="A1590">
        <v>1581</v>
      </c>
      <c r="B1590" s="9" t="str">
        <f>IFERROR(VLOOKUP($A1590,'Raw - F'!$B:$R,2,FALSE),"")</f>
        <v/>
      </c>
      <c r="C1590" s="4" t="str">
        <f>IFERROR(VLOOKUP($A1590,'Raw - F'!$B:$R,3,FALSE),"")</f>
        <v/>
      </c>
      <c r="D1590" s="4" t="str">
        <f>IFERROR(VLOOKUP($A1590,'Raw - F'!$B:$R,6,FALSE),"")</f>
        <v/>
      </c>
      <c r="E1590" s="4" t="str">
        <f>SUBSTITUTE(IFERROR(VLOOKUP($A1590,'Raw - F'!$B:$O,8,FALSE),""),"0","")</f>
        <v/>
      </c>
      <c r="F1590" s="4" t="str">
        <f>SUBSTITUTE(IFERROR(VLOOKUP($A1590,'Raw - F'!$B:$O,7,FALSE),""),"0","")</f>
        <v/>
      </c>
      <c r="G1590" s="4" t="str">
        <f>IFERROR(VLOOKUP($A1590,'Raw - F'!$B:$O,10,FALSE)&amp;IF(VLOOKUP($A1590,'Raw - F'!$B:$M,11,FALSE)&lt;&gt;"","("&amp;VLOOKUP($A1590,'Raw - F'!$B:$M,11,FALSE)&amp;")",""),"")</f>
        <v/>
      </c>
      <c r="H1590" s="4" t="str">
        <f>IFERROR(VLOOKUP($A1590,'Raw - F'!$B:$O,12,FALSE),"")</f>
        <v/>
      </c>
      <c r="I1590" s="4" t="str">
        <f>IFERROR(VLOOKUP($A1590,'Raw - F'!$B:$O,9,FALSE),"")</f>
        <v/>
      </c>
      <c r="J1590" s="4" t="str">
        <f>IFERROR(VLOOKUP($A1590,'Raw - F'!$B:$P,14,FALSE),"")</f>
        <v/>
      </c>
      <c r="K1590" s="16" t="str">
        <f>SUBSTITUTE(IFERROR(VLOOKUP($A1590,'Raw - F'!$B:$X,21,FALSE),""),0,"")</f>
        <v/>
      </c>
    </row>
    <row r="1591" spans="1:11" hidden="1" x14ac:dyDescent="0.35">
      <c r="A1591">
        <v>1582</v>
      </c>
      <c r="B1591" s="9" t="str">
        <f>IFERROR(VLOOKUP($A1591,'Raw - F'!$B:$R,2,FALSE),"")</f>
        <v/>
      </c>
      <c r="C1591" s="4" t="str">
        <f>IFERROR(VLOOKUP($A1591,'Raw - F'!$B:$R,3,FALSE),"")</f>
        <v/>
      </c>
      <c r="D1591" s="4" t="str">
        <f>IFERROR(VLOOKUP($A1591,'Raw - F'!$B:$R,6,FALSE),"")</f>
        <v/>
      </c>
      <c r="E1591" s="4" t="str">
        <f>SUBSTITUTE(IFERROR(VLOOKUP($A1591,'Raw - F'!$B:$O,8,FALSE),""),"0","")</f>
        <v/>
      </c>
      <c r="F1591" s="4" t="str">
        <f>SUBSTITUTE(IFERROR(VLOOKUP($A1591,'Raw - F'!$B:$O,7,FALSE),""),"0","")</f>
        <v/>
      </c>
      <c r="G1591" s="4" t="str">
        <f>IFERROR(VLOOKUP($A1591,'Raw - F'!$B:$O,10,FALSE)&amp;IF(VLOOKUP($A1591,'Raw - F'!$B:$M,11,FALSE)&lt;&gt;"","("&amp;VLOOKUP($A1591,'Raw - F'!$B:$M,11,FALSE)&amp;")",""),"")</f>
        <v/>
      </c>
      <c r="H1591" s="4" t="str">
        <f>IFERROR(VLOOKUP($A1591,'Raw - F'!$B:$O,12,FALSE),"")</f>
        <v/>
      </c>
      <c r="I1591" s="4" t="str">
        <f>IFERROR(VLOOKUP($A1591,'Raw - F'!$B:$O,9,FALSE),"")</f>
        <v/>
      </c>
      <c r="J1591" s="4" t="str">
        <f>IFERROR(VLOOKUP($A1591,'Raw - F'!$B:$P,14,FALSE),"")</f>
        <v/>
      </c>
      <c r="K1591" s="16" t="str">
        <f>SUBSTITUTE(IFERROR(VLOOKUP($A1591,'Raw - F'!$B:$X,21,FALSE),""),0,"")</f>
        <v/>
      </c>
    </row>
    <row r="1592" spans="1:11" hidden="1" x14ac:dyDescent="0.35">
      <c r="A1592">
        <v>1583</v>
      </c>
      <c r="B1592" s="9" t="str">
        <f>IFERROR(VLOOKUP($A1592,'Raw - F'!$B:$R,2,FALSE),"")</f>
        <v/>
      </c>
      <c r="C1592" s="4" t="str">
        <f>IFERROR(VLOOKUP($A1592,'Raw - F'!$B:$R,3,FALSE),"")</f>
        <v/>
      </c>
      <c r="D1592" s="4" t="str">
        <f>IFERROR(VLOOKUP($A1592,'Raw - F'!$B:$R,6,FALSE),"")</f>
        <v/>
      </c>
      <c r="E1592" s="4" t="str">
        <f>SUBSTITUTE(IFERROR(VLOOKUP($A1592,'Raw - F'!$B:$O,8,FALSE),""),"0","")</f>
        <v/>
      </c>
      <c r="F1592" s="4" t="str">
        <f>SUBSTITUTE(IFERROR(VLOOKUP($A1592,'Raw - F'!$B:$O,7,FALSE),""),"0","")</f>
        <v/>
      </c>
      <c r="G1592" s="4" t="str">
        <f>IFERROR(VLOOKUP($A1592,'Raw - F'!$B:$O,10,FALSE)&amp;IF(VLOOKUP($A1592,'Raw - F'!$B:$M,11,FALSE)&lt;&gt;"","("&amp;VLOOKUP($A1592,'Raw - F'!$B:$M,11,FALSE)&amp;")",""),"")</f>
        <v/>
      </c>
      <c r="H1592" s="4" t="str">
        <f>IFERROR(VLOOKUP($A1592,'Raw - F'!$B:$O,12,FALSE),"")</f>
        <v/>
      </c>
      <c r="I1592" s="4" t="str">
        <f>IFERROR(VLOOKUP($A1592,'Raw - F'!$B:$O,9,FALSE),"")</f>
        <v/>
      </c>
      <c r="J1592" s="4" t="str">
        <f>IFERROR(VLOOKUP($A1592,'Raw - F'!$B:$P,14,FALSE),"")</f>
        <v/>
      </c>
      <c r="K1592" s="16" t="str">
        <f>SUBSTITUTE(IFERROR(VLOOKUP($A1592,'Raw - F'!$B:$X,21,FALSE),""),0,"")</f>
        <v/>
      </c>
    </row>
    <row r="1593" spans="1:11" hidden="1" x14ac:dyDescent="0.35">
      <c r="A1593">
        <v>1584</v>
      </c>
      <c r="B1593" s="9" t="str">
        <f>IFERROR(VLOOKUP($A1593,'Raw - F'!$B:$R,2,FALSE),"")</f>
        <v/>
      </c>
      <c r="C1593" s="4" t="str">
        <f>IFERROR(VLOOKUP($A1593,'Raw - F'!$B:$R,3,FALSE),"")</f>
        <v/>
      </c>
      <c r="D1593" s="4" t="str">
        <f>IFERROR(VLOOKUP($A1593,'Raw - F'!$B:$R,6,FALSE),"")</f>
        <v/>
      </c>
      <c r="E1593" s="4" t="str">
        <f>SUBSTITUTE(IFERROR(VLOOKUP($A1593,'Raw - F'!$B:$O,8,FALSE),""),"0","")</f>
        <v/>
      </c>
      <c r="F1593" s="4" t="str">
        <f>SUBSTITUTE(IFERROR(VLOOKUP($A1593,'Raw - F'!$B:$O,7,FALSE),""),"0","")</f>
        <v/>
      </c>
      <c r="G1593" s="4" t="str">
        <f>IFERROR(VLOOKUP($A1593,'Raw - F'!$B:$O,10,FALSE)&amp;IF(VLOOKUP($A1593,'Raw - F'!$B:$M,11,FALSE)&lt;&gt;"","("&amp;VLOOKUP($A1593,'Raw - F'!$B:$M,11,FALSE)&amp;")",""),"")</f>
        <v/>
      </c>
      <c r="H1593" s="4" t="str">
        <f>IFERROR(VLOOKUP($A1593,'Raw - F'!$B:$O,12,FALSE),"")</f>
        <v/>
      </c>
      <c r="I1593" s="4" t="str">
        <f>IFERROR(VLOOKUP($A1593,'Raw - F'!$B:$O,9,FALSE),"")</f>
        <v/>
      </c>
      <c r="J1593" s="4" t="str">
        <f>IFERROR(VLOOKUP($A1593,'Raw - F'!$B:$P,14,FALSE),"")</f>
        <v/>
      </c>
      <c r="K1593" s="16" t="str">
        <f>SUBSTITUTE(IFERROR(VLOOKUP($A1593,'Raw - F'!$B:$X,21,FALSE),""),0,"")</f>
        <v/>
      </c>
    </row>
    <row r="1594" spans="1:11" hidden="1" x14ac:dyDescent="0.35">
      <c r="A1594">
        <v>1585</v>
      </c>
      <c r="B1594" s="9" t="str">
        <f>IFERROR(VLOOKUP($A1594,'Raw - F'!$B:$R,2,FALSE),"")</f>
        <v/>
      </c>
      <c r="C1594" s="4" t="str">
        <f>IFERROR(VLOOKUP($A1594,'Raw - F'!$B:$R,3,FALSE),"")</f>
        <v/>
      </c>
      <c r="D1594" s="4" t="str">
        <f>IFERROR(VLOOKUP($A1594,'Raw - F'!$B:$R,6,FALSE),"")</f>
        <v/>
      </c>
      <c r="E1594" s="4" t="str">
        <f>SUBSTITUTE(IFERROR(VLOOKUP($A1594,'Raw - F'!$B:$O,8,FALSE),""),"0","")</f>
        <v/>
      </c>
      <c r="F1594" s="4" t="str">
        <f>SUBSTITUTE(IFERROR(VLOOKUP($A1594,'Raw - F'!$B:$O,7,FALSE),""),"0","")</f>
        <v/>
      </c>
      <c r="G1594" s="4" t="str">
        <f>IFERROR(VLOOKUP($A1594,'Raw - F'!$B:$O,10,FALSE)&amp;IF(VLOOKUP($A1594,'Raw - F'!$B:$M,11,FALSE)&lt;&gt;"","("&amp;VLOOKUP($A1594,'Raw - F'!$B:$M,11,FALSE)&amp;")",""),"")</f>
        <v/>
      </c>
      <c r="H1594" s="4" t="str">
        <f>IFERROR(VLOOKUP($A1594,'Raw - F'!$B:$O,12,FALSE),"")</f>
        <v/>
      </c>
      <c r="I1594" s="4" t="str">
        <f>IFERROR(VLOOKUP($A1594,'Raw - F'!$B:$O,9,FALSE),"")</f>
        <v/>
      </c>
      <c r="J1594" s="4" t="str">
        <f>IFERROR(VLOOKUP($A1594,'Raw - F'!$B:$P,14,FALSE),"")</f>
        <v/>
      </c>
      <c r="K1594" s="16" t="str">
        <f>SUBSTITUTE(IFERROR(VLOOKUP($A1594,'Raw - F'!$B:$X,21,FALSE),""),0,"")</f>
        <v/>
      </c>
    </row>
    <row r="1595" spans="1:11" hidden="1" x14ac:dyDescent="0.35">
      <c r="A1595">
        <v>1586</v>
      </c>
      <c r="B1595" s="9" t="str">
        <f>IFERROR(VLOOKUP($A1595,'Raw - F'!$B:$R,2,FALSE),"")</f>
        <v/>
      </c>
      <c r="C1595" s="4" t="str">
        <f>IFERROR(VLOOKUP($A1595,'Raw - F'!$B:$R,3,FALSE),"")</f>
        <v/>
      </c>
      <c r="D1595" s="4" t="str">
        <f>IFERROR(VLOOKUP($A1595,'Raw - F'!$B:$R,6,FALSE),"")</f>
        <v/>
      </c>
      <c r="E1595" s="4" t="str">
        <f>SUBSTITUTE(IFERROR(VLOOKUP($A1595,'Raw - F'!$B:$O,8,FALSE),""),"0","")</f>
        <v/>
      </c>
      <c r="F1595" s="4" t="str">
        <f>SUBSTITUTE(IFERROR(VLOOKUP($A1595,'Raw - F'!$B:$O,7,FALSE),""),"0","")</f>
        <v/>
      </c>
      <c r="G1595" s="4" t="str">
        <f>IFERROR(VLOOKUP($A1595,'Raw - F'!$B:$O,10,FALSE)&amp;IF(VLOOKUP($A1595,'Raw - F'!$B:$M,11,FALSE)&lt;&gt;"","("&amp;VLOOKUP($A1595,'Raw - F'!$B:$M,11,FALSE)&amp;")",""),"")</f>
        <v/>
      </c>
      <c r="H1595" s="4" t="str">
        <f>IFERROR(VLOOKUP($A1595,'Raw - F'!$B:$O,12,FALSE),"")</f>
        <v/>
      </c>
      <c r="I1595" s="4" t="str">
        <f>IFERROR(VLOOKUP($A1595,'Raw - F'!$B:$O,9,FALSE),"")</f>
        <v/>
      </c>
      <c r="J1595" s="4" t="str">
        <f>IFERROR(VLOOKUP($A1595,'Raw - F'!$B:$P,14,FALSE),"")</f>
        <v/>
      </c>
      <c r="K1595" s="16" t="str">
        <f>SUBSTITUTE(IFERROR(VLOOKUP($A1595,'Raw - F'!$B:$X,21,FALSE),""),0,"")</f>
        <v/>
      </c>
    </row>
    <row r="1596" spans="1:11" hidden="1" x14ac:dyDescent="0.35">
      <c r="A1596">
        <v>1587</v>
      </c>
      <c r="B1596" s="9" t="str">
        <f>IFERROR(VLOOKUP($A1596,'Raw - F'!$B:$R,2,FALSE),"")</f>
        <v/>
      </c>
      <c r="C1596" s="4" t="str">
        <f>IFERROR(VLOOKUP($A1596,'Raw - F'!$B:$R,3,FALSE),"")</f>
        <v/>
      </c>
      <c r="D1596" s="4" t="str">
        <f>IFERROR(VLOOKUP($A1596,'Raw - F'!$B:$R,6,FALSE),"")</f>
        <v/>
      </c>
      <c r="E1596" s="4" t="str">
        <f>SUBSTITUTE(IFERROR(VLOOKUP($A1596,'Raw - F'!$B:$O,8,FALSE),""),"0","")</f>
        <v/>
      </c>
      <c r="F1596" s="4" t="str">
        <f>SUBSTITUTE(IFERROR(VLOOKUP($A1596,'Raw - F'!$B:$O,7,FALSE),""),"0","")</f>
        <v/>
      </c>
      <c r="G1596" s="4" t="str">
        <f>IFERROR(VLOOKUP($A1596,'Raw - F'!$B:$O,10,FALSE)&amp;IF(VLOOKUP($A1596,'Raw - F'!$B:$M,11,FALSE)&lt;&gt;"","("&amp;VLOOKUP($A1596,'Raw - F'!$B:$M,11,FALSE)&amp;")",""),"")</f>
        <v/>
      </c>
      <c r="H1596" s="4" t="str">
        <f>IFERROR(VLOOKUP($A1596,'Raw - F'!$B:$O,12,FALSE),"")</f>
        <v/>
      </c>
      <c r="I1596" s="4" t="str">
        <f>IFERROR(VLOOKUP($A1596,'Raw - F'!$B:$O,9,FALSE),"")</f>
        <v/>
      </c>
      <c r="J1596" s="4" t="str">
        <f>IFERROR(VLOOKUP($A1596,'Raw - F'!$B:$P,14,FALSE),"")</f>
        <v/>
      </c>
      <c r="K1596" s="16" t="str">
        <f>SUBSTITUTE(IFERROR(VLOOKUP($A1596,'Raw - F'!$B:$X,21,FALSE),""),0,"")</f>
        <v/>
      </c>
    </row>
    <row r="1597" spans="1:11" hidden="1" x14ac:dyDescent="0.35">
      <c r="A1597">
        <v>1588</v>
      </c>
      <c r="B1597" s="9" t="str">
        <f>IFERROR(VLOOKUP($A1597,'Raw - F'!$B:$R,2,FALSE),"")</f>
        <v/>
      </c>
      <c r="C1597" s="4" t="str">
        <f>IFERROR(VLOOKUP($A1597,'Raw - F'!$B:$R,3,FALSE),"")</f>
        <v/>
      </c>
      <c r="D1597" s="4" t="str">
        <f>IFERROR(VLOOKUP($A1597,'Raw - F'!$B:$R,6,FALSE),"")</f>
        <v/>
      </c>
      <c r="E1597" s="4" t="str">
        <f>SUBSTITUTE(IFERROR(VLOOKUP($A1597,'Raw - F'!$B:$O,8,FALSE),""),"0","")</f>
        <v/>
      </c>
      <c r="F1597" s="4" t="str">
        <f>SUBSTITUTE(IFERROR(VLOOKUP($A1597,'Raw - F'!$B:$O,7,FALSE),""),"0","")</f>
        <v/>
      </c>
      <c r="G1597" s="4" t="str">
        <f>IFERROR(VLOOKUP($A1597,'Raw - F'!$B:$O,10,FALSE)&amp;IF(VLOOKUP($A1597,'Raw - F'!$B:$M,11,FALSE)&lt;&gt;"","("&amp;VLOOKUP($A1597,'Raw - F'!$B:$M,11,FALSE)&amp;")",""),"")</f>
        <v/>
      </c>
      <c r="H1597" s="4" t="str">
        <f>IFERROR(VLOOKUP($A1597,'Raw - F'!$B:$O,12,FALSE),"")</f>
        <v/>
      </c>
      <c r="I1597" s="4" t="str">
        <f>IFERROR(VLOOKUP($A1597,'Raw - F'!$B:$O,9,FALSE),"")</f>
        <v/>
      </c>
      <c r="J1597" s="4" t="str">
        <f>IFERROR(VLOOKUP($A1597,'Raw - F'!$B:$P,14,FALSE),"")</f>
        <v/>
      </c>
      <c r="K1597" s="16" t="str">
        <f>SUBSTITUTE(IFERROR(VLOOKUP($A1597,'Raw - F'!$B:$X,21,FALSE),""),0,"")</f>
        <v/>
      </c>
    </row>
    <row r="1598" spans="1:11" hidden="1" x14ac:dyDescent="0.35">
      <c r="A1598">
        <v>1589</v>
      </c>
      <c r="B1598" s="9" t="str">
        <f>IFERROR(VLOOKUP($A1598,'Raw - F'!$B:$R,2,FALSE),"")</f>
        <v/>
      </c>
      <c r="C1598" s="4" t="str">
        <f>IFERROR(VLOOKUP($A1598,'Raw - F'!$B:$R,3,FALSE),"")</f>
        <v/>
      </c>
      <c r="D1598" s="4" t="str">
        <f>IFERROR(VLOOKUP($A1598,'Raw - F'!$B:$R,6,FALSE),"")</f>
        <v/>
      </c>
      <c r="E1598" s="4" t="str">
        <f>SUBSTITUTE(IFERROR(VLOOKUP($A1598,'Raw - F'!$B:$O,8,FALSE),""),"0","")</f>
        <v/>
      </c>
      <c r="F1598" s="4" t="str">
        <f>SUBSTITUTE(IFERROR(VLOOKUP($A1598,'Raw - F'!$B:$O,7,FALSE),""),"0","")</f>
        <v/>
      </c>
      <c r="G1598" s="4" t="str">
        <f>IFERROR(VLOOKUP($A1598,'Raw - F'!$B:$O,10,FALSE)&amp;IF(VLOOKUP($A1598,'Raw - F'!$B:$M,11,FALSE)&lt;&gt;"","("&amp;VLOOKUP($A1598,'Raw - F'!$B:$M,11,FALSE)&amp;")",""),"")</f>
        <v/>
      </c>
      <c r="H1598" s="4" t="str">
        <f>IFERROR(VLOOKUP($A1598,'Raw - F'!$B:$O,12,FALSE),"")</f>
        <v/>
      </c>
      <c r="I1598" s="4" t="str">
        <f>IFERROR(VLOOKUP($A1598,'Raw - F'!$B:$O,9,FALSE),"")</f>
        <v/>
      </c>
      <c r="J1598" s="4" t="str">
        <f>IFERROR(VLOOKUP($A1598,'Raw - F'!$B:$P,14,FALSE),"")</f>
        <v/>
      </c>
      <c r="K1598" s="16" t="str">
        <f>SUBSTITUTE(IFERROR(VLOOKUP($A1598,'Raw - F'!$B:$X,21,FALSE),""),0,"")</f>
        <v/>
      </c>
    </row>
    <row r="1599" spans="1:11" hidden="1" x14ac:dyDescent="0.35">
      <c r="A1599">
        <v>1590</v>
      </c>
      <c r="B1599" s="9" t="str">
        <f>IFERROR(VLOOKUP($A1599,'Raw - F'!$B:$R,2,FALSE),"")</f>
        <v/>
      </c>
      <c r="C1599" s="4" t="str">
        <f>IFERROR(VLOOKUP($A1599,'Raw - F'!$B:$R,3,FALSE),"")</f>
        <v/>
      </c>
      <c r="D1599" s="4" t="str">
        <f>IFERROR(VLOOKUP($A1599,'Raw - F'!$B:$R,6,FALSE),"")</f>
        <v/>
      </c>
      <c r="E1599" s="4" t="str">
        <f>SUBSTITUTE(IFERROR(VLOOKUP($A1599,'Raw - F'!$B:$O,8,FALSE),""),"0","")</f>
        <v/>
      </c>
      <c r="F1599" s="4" t="str">
        <f>SUBSTITUTE(IFERROR(VLOOKUP($A1599,'Raw - F'!$B:$O,7,FALSE),""),"0","")</f>
        <v/>
      </c>
      <c r="G1599" s="4" t="str">
        <f>IFERROR(VLOOKUP($A1599,'Raw - F'!$B:$O,10,FALSE)&amp;IF(VLOOKUP($A1599,'Raw - F'!$B:$M,11,FALSE)&lt;&gt;"","("&amp;VLOOKUP($A1599,'Raw - F'!$B:$M,11,FALSE)&amp;")",""),"")</f>
        <v/>
      </c>
      <c r="H1599" s="4" t="str">
        <f>IFERROR(VLOOKUP($A1599,'Raw - F'!$B:$O,12,FALSE),"")</f>
        <v/>
      </c>
      <c r="I1599" s="4" t="str">
        <f>IFERROR(VLOOKUP($A1599,'Raw - F'!$B:$O,9,FALSE),"")</f>
        <v/>
      </c>
      <c r="J1599" s="4" t="str">
        <f>IFERROR(VLOOKUP($A1599,'Raw - F'!$B:$P,14,FALSE),"")</f>
        <v/>
      </c>
      <c r="K1599" s="16" t="str">
        <f>SUBSTITUTE(IFERROR(VLOOKUP($A1599,'Raw - F'!$B:$X,21,FALSE),""),0,"")</f>
        <v/>
      </c>
    </row>
    <row r="1600" spans="1:11" hidden="1" x14ac:dyDescent="0.35">
      <c r="A1600">
        <v>1591</v>
      </c>
      <c r="B1600" s="9" t="str">
        <f>IFERROR(VLOOKUP($A1600,'Raw - F'!$B:$R,2,FALSE),"")</f>
        <v/>
      </c>
      <c r="C1600" s="4" t="str">
        <f>IFERROR(VLOOKUP($A1600,'Raw - F'!$B:$R,3,FALSE),"")</f>
        <v/>
      </c>
      <c r="D1600" s="4" t="str">
        <f>IFERROR(VLOOKUP($A1600,'Raw - F'!$B:$R,6,FALSE),"")</f>
        <v/>
      </c>
      <c r="E1600" s="4" t="str">
        <f>SUBSTITUTE(IFERROR(VLOOKUP($A1600,'Raw - F'!$B:$O,8,FALSE),""),"0","")</f>
        <v/>
      </c>
      <c r="F1600" s="4" t="str">
        <f>SUBSTITUTE(IFERROR(VLOOKUP($A1600,'Raw - F'!$B:$O,7,FALSE),""),"0","")</f>
        <v/>
      </c>
      <c r="G1600" s="4" t="str">
        <f>IFERROR(VLOOKUP($A1600,'Raw - F'!$B:$O,10,FALSE)&amp;IF(VLOOKUP($A1600,'Raw - F'!$B:$M,11,FALSE)&lt;&gt;"","("&amp;VLOOKUP($A1600,'Raw - F'!$B:$M,11,FALSE)&amp;")",""),"")</f>
        <v/>
      </c>
      <c r="H1600" s="4" t="str">
        <f>IFERROR(VLOOKUP($A1600,'Raw - F'!$B:$O,12,FALSE),"")</f>
        <v/>
      </c>
      <c r="I1600" s="4" t="str">
        <f>IFERROR(VLOOKUP($A1600,'Raw - F'!$B:$O,9,FALSE),"")</f>
        <v/>
      </c>
      <c r="J1600" s="4" t="str">
        <f>IFERROR(VLOOKUP($A1600,'Raw - F'!$B:$P,14,FALSE),"")</f>
        <v/>
      </c>
      <c r="K1600" s="16" t="str">
        <f>SUBSTITUTE(IFERROR(VLOOKUP($A1600,'Raw - F'!$B:$X,21,FALSE),""),0,"")</f>
        <v/>
      </c>
    </row>
    <row r="1601" spans="1:11" hidden="1" x14ac:dyDescent="0.35">
      <c r="A1601">
        <v>1592</v>
      </c>
      <c r="B1601" s="9" t="str">
        <f>IFERROR(VLOOKUP($A1601,'Raw - F'!$B:$R,2,FALSE),"")</f>
        <v/>
      </c>
      <c r="C1601" s="4" t="str">
        <f>IFERROR(VLOOKUP($A1601,'Raw - F'!$B:$R,3,FALSE),"")</f>
        <v/>
      </c>
      <c r="D1601" s="4" t="str">
        <f>IFERROR(VLOOKUP($A1601,'Raw - F'!$B:$R,6,FALSE),"")</f>
        <v/>
      </c>
      <c r="E1601" s="4" t="str">
        <f>SUBSTITUTE(IFERROR(VLOOKUP($A1601,'Raw - F'!$B:$O,8,FALSE),""),"0","")</f>
        <v/>
      </c>
      <c r="F1601" s="4" t="str">
        <f>SUBSTITUTE(IFERROR(VLOOKUP($A1601,'Raw - F'!$B:$O,7,FALSE),""),"0","")</f>
        <v/>
      </c>
      <c r="G1601" s="4" t="str">
        <f>IFERROR(VLOOKUP($A1601,'Raw - F'!$B:$O,10,FALSE)&amp;IF(VLOOKUP($A1601,'Raw - F'!$B:$M,11,FALSE)&lt;&gt;"","("&amp;VLOOKUP($A1601,'Raw - F'!$B:$M,11,FALSE)&amp;")",""),"")</f>
        <v/>
      </c>
      <c r="H1601" s="4" t="str">
        <f>IFERROR(VLOOKUP($A1601,'Raw - F'!$B:$O,12,FALSE),"")</f>
        <v/>
      </c>
      <c r="I1601" s="4" t="str">
        <f>IFERROR(VLOOKUP($A1601,'Raw - F'!$B:$O,9,FALSE),"")</f>
        <v/>
      </c>
      <c r="J1601" s="4" t="str">
        <f>IFERROR(VLOOKUP($A1601,'Raw - F'!$B:$P,14,FALSE),"")</f>
        <v/>
      </c>
      <c r="K1601" s="16" t="str">
        <f>SUBSTITUTE(IFERROR(VLOOKUP($A1601,'Raw - F'!$B:$X,21,FALSE),""),0,"")</f>
        <v/>
      </c>
    </row>
    <row r="1602" spans="1:11" hidden="1" x14ac:dyDescent="0.35">
      <c r="A1602">
        <v>1593</v>
      </c>
      <c r="B1602" s="9" t="str">
        <f>IFERROR(VLOOKUP($A1602,'Raw - F'!$B:$R,2,FALSE),"")</f>
        <v/>
      </c>
      <c r="C1602" s="4" t="str">
        <f>IFERROR(VLOOKUP($A1602,'Raw - F'!$B:$R,3,FALSE),"")</f>
        <v/>
      </c>
      <c r="D1602" s="4" t="str">
        <f>IFERROR(VLOOKUP($A1602,'Raw - F'!$B:$R,6,FALSE),"")</f>
        <v/>
      </c>
      <c r="E1602" s="4" t="str">
        <f>SUBSTITUTE(IFERROR(VLOOKUP($A1602,'Raw - F'!$B:$O,8,FALSE),""),"0","")</f>
        <v/>
      </c>
      <c r="F1602" s="4" t="str">
        <f>SUBSTITUTE(IFERROR(VLOOKUP($A1602,'Raw - F'!$B:$O,7,FALSE),""),"0","")</f>
        <v/>
      </c>
      <c r="G1602" s="4" t="str">
        <f>IFERROR(VLOOKUP($A1602,'Raw - F'!$B:$O,10,FALSE)&amp;IF(VLOOKUP($A1602,'Raw - F'!$B:$M,11,FALSE)&lt;&gt;"","("&amp;VLOOKUP($A1602,'Raw - F'!$B:$M,11,FALSE)&amp;")",""),"")</f>
        <v/>
      </c>
      <c r="H1602" s="4" t="str">
        <f>IFERROR(VLOOKUP($A1602,'Raw - F'!$B:$O,12,FALSE),"")</f>
        <v/>
      </c>
      <c r="I1602" s="4" t="str">
        <f>IFERROR(VLOOKUP($A1602,'Raw - F'!$B:$O,9,FALSE),"")</f>
        <v/>
      </c>
      <c r="J1602" s="4" t="str">
        <f>IFERROR(VLOOKUP($A1602,'Raw - F'!$B:$P,14,FALSE),"")</f>
        <v/>
      </c>
      <c r="K1602" s="16" t="str">
        <f>SUBSTITUTE(IFERROR(VLOOKUP($A1602,'Raw - F'!$B:$X,21,FALSE),""),0,"")</f>
        <v/>
      </c>
    </row>
    <row r="1603" spans="1:11" hidden="1" x14ac:dyDescent="0.35">
      <c r="A1603">
        <v>1594</v>
      </c>
      <c r="B1603" s="9" t="str">
        <f>IFERROR(VLOOKUP($A1603,'Raw - F'!$B:$R,2,FALSE),"")</f>
        <v/>
      </c>
      <c r="C1603" s="4" t="str">
        <f>IFERROR(VLOOKUP($A1603,'Raw - F'!$B:$R,3,FALSE),"")</f>
        <v/>
      </c>
      <c r="D1603" s="4" t="str">
        <f>IFERROR(VLOOKUP($A1603,'Raw - F'!$B:$R,6,FALSE),"")</f>
        <v/>
      </c>
      <c r="E1603" s="4" t="str">
        <f>SUBSTITUTE(IFERROR(VLOOKUP($A1603,'Raw - F'!$B:$O,8,FALSE),""),"0","")</f>
        <v/>
      </c>
      <c r="F1603" s="4" t="str">
        <f>SUBSTITUTE(IFERROR(VLOOKUP($A1603,'Raw - F'!$B:$O,7,FALSE),""),"0","")</f>
        <v/>
      </c>
      <c r="G1603" s="4" t="str">
        <f>IFERROR(VLOOKUP($A1603,'Raw - F'!$B:$O,10,FALSE)&amp;IF(VLOOKUP($A1603,'Raw - F'!$B:$M,11,FALSE)&lt;&gt;"","("&amp;VLOOKUP($A1603,'Raw - F'!$B:$M,11,FALSE)&amp;")",""),"")</f>
        <v/>
      </c>
      <c r="H1603" s="4" t="str">
        <f>IFERROR(VLOOKUP($A1603,'Raw - F'!$B:$O,12,FALSE),"")</f>
        <v/>
      </c>
      <c r="I1603" s="4" t="str">
        <f>IFERROR(VLOOKUP($A1603,'Raw - F'!$B:$O,9,FALSE),"")</f>
        <v/>
      </c>
      <c r="J1603" s="4" t="str">
        <f>IFERROR(VLOOKUP($A1603,'Raw - F'!$B:$P,14,FALSE),"")</f>
        <v/>
      </c>
      <c r="K1603" s="16" t="str">
        <f>SUBSTITUTE(IFERROR(VLOOKUP($A1603,'Raw - F'!$B:$X,21,FALSE),""),0,"")</f>
        <v/>
      </c>
    </row>
    <row r="1604" spans="1:11" hidden="1" x14ac:dyDescent="0.35">
      <c r="A1604">
        <v>1595</v>
      </c>
      <c r="B1604" s="9" t="str">
        <f>IFERROR(VLOOKUP($A1604,'Raw - F'!$B:$R,2,FALSE),"")</f>
        <v/>
      </c>
      <c r="C1604" s="4" t="str">
        <f>IFERROR(VLOOKUP($A1604,'Raw - F'!$B:$R,3,FALSE),"")</f>
        <v/>
      </c>
      <c r="D1604" s="4" t="str">
        <f>IFERROR(VLOOKUP($A1604,'Raw - F'!$B:$R,6,FALSE),"")</f>
        <v/>
      </c>
      <c r="E1604" s="4" t="str">
        <f>SUBSTITUTE(IFERROR(VLOOKUP($A1604,'Raw - F'!$B:$O,8,FALSE),""),"0","")</f>
        <v/>
      </c>
      <c r="F1604" s="4" t="str">
        <f>SUBSTITUTE(IFERROR(VLOOKUP($A1604,'Raw - F'!$B:$O,7,FALSE),""),"0","")</f>
        <v/>
      </c>
      <c r="G1604" s="4" t="str">
        <f>IFERROR(VLOOKUP($A1604,'Raw - F'!$B:$O,10,FALSE)&amp;IF(VLOOKUP($A1604,'Raw - F'!$B:$M,11,FALSE)&lt;&gt;"","("&amp;VLOOKUP($A1604,'Raw - F'!$B:$M,11,FALSE)&amp;")",""),"")</f>
        <v/>
      </c>
      <c r="H1604" s="4" t="str">
        <f>IFERROR(VLOOKUP($A1604,'Raw - F'!$B:$O,12,FALSE),"")</f>
        <v/>
      </c>
      <c r="I1604" s="4" t="str">
        <f>IFERROR(VLOOKUP($A1604,'Raw - F'!$B:$O,9,FALSE),"")</f>
        <v/>
      </c>
      <c r="J1604" s="4" t="str">
        <f>IFERROR(VLOOKUP($A1604,'Raw - F'!$B:$P,14,FALSE),"")</f>
        <v/>
      </c>
      <c r="K1604" s="16" t="str">
        <f>SUBSTITUTE(IFERROR(VLOOKUP($A1604,'Raw - F'!$B:$X,21,FALSE),""),0,"")</f>
        <v/>
      </c>
    </row>
    <row r="1605" spans="1:11" hidden="1" x14ac:dyDescent="0.35">
      <c r="A1605">
        <v>1596</v>
      </c>
      <c r="B1605" s="9" t="str">
        <f>IFERROR(VLOOKUP($A1605,'Raw - F'!$B:$R,2,FALSE),"")</f>
        <v/>
      </c>
      <c r="C1605" s="4" t="str">
        <f>IFERROR(VLOOKUP($A1605,'Raw - F'!$B:$R,3,FALSE),"")</f>
        <v/>
      </c>
      <c r="D1605" s="4" t="str">
        <f>IFERROR(VLOOKUP($A1605,'Raw - F'!$B:$R,6,FALSE),"")</f>
        <v/>
      </c>
      <c r="E1605" s="4" t="str">
        <f>SUBSTITUTE(IFERROR(VLOOKUP($A1605,'Raw - F'!$B:$O,8,FALSE),""),"0","")</f>
        <v/>
      </c>
      <c r="F1605" s="4" t="str">
        <f>SUBSTITUTE(IFERROR(VLOOKUP($A1605,'Raw - F'!$B:$O,7,FALSE),""),"0","")</f>
        <v/>
      </c>
      <c r="G1605" s="4" t="str">
        <f>IFERROR(VLOOKUP($A1605,'Raw - F'!$B:$O,10,FALSE)&amp;IF(VLOOKUP($A1605,'Raw - F'!$B:$M,11,FALSE)&lt;&gt;"","("&amp;VLOOKUP($A1605,'Raw - F'!$B:$M,11,FALSE)&amp;")",""),"")</f>
        <v/>
      </c>
      <c r="H1605" s="4" t="str">
        <f>IFERROR(VLOOKUP($A1605,'Raw - F'!$B:$O,12,FALSE),"")</f>
        <v/>
      </c>
      <c r="I1605" s="4" t="str">
        <f>IFERROR(VLOOKUP($A1605,'Raw - F'!$B:$O,9,FALSE),"")</f>
        <v/>
      </c>
      <c r="J1605" s="4" t="str">
        <f>IFERROR(VLOOKUP($A1605,'Raw - F'!$B:$P,14,FALSE),"")</f>
        <v/>
      </c>
      <c r="K1605" s="16" t="str">
        <f>SUBSTITUTE(IFERROR(VLOOKUP($A1605,'Raw - F'!$B:$X,21,FALSE),""),0,"")</f>
        <v/>
      </c>
    </row>
    <row r="1606" spans="1:11" hidden="1" x14ac:dyDescent="0.35">
      <c r="A1606">
        <v>1597</v>
      </c>
      <c r="B1606" s="9" t="str">
        <f>IFERROR(VLOOKUP($A1606,'Raw - F'!$B:$R,2,FALSE),"")</f>
        <v/>
      </c>
      <c r="C1606" s="4" t="str">
        <f>IFERROR(VLOOKUP($A1606,'Raw - F'!$B:$R,3,FALSE),"")</f>
        <v/>
      </c>
      <c r="D1606" s="4" t="str">
        <f>IFERROR(VLOOKUP($A1606,'Raw - F'!$B:$R,6,FALSE),"")</f>
        <v/>
      </c>
      <c r="E1606" s="4" t="str">
        <f>SUBSTITUTE(IFERROR(VLOOKUP($A1606,'Raw - F'!$B:$O,8,FALSE),""),"0","")</f>
        <v/>
      </c>
      <c r="F1606" s="4" t="str">
        <f>SUBSTITUTE(IFERROR(VLOOKUP($A1606,'Raw - F'!$B:$O,7,FALSE),""),"0","")</f>
        <v/>
      </c>
      <c r="G1606" s="4" t="str">
        <f>IFERROR(VLOOKUP($A1606,'Raw - F'!$B:$O,10,FALSE)&amp;IF(VLOOKUP($A1606,'Raw - F'!$B:$M,11,FALSE)&lt;&gt;"","("&amp;VLOOKUP($A1606,'Raw - F'!$B:$M,11,FALSE)&amp;")",""),"")</f>
        <v/>
      </c>
      <c r="H1606" s="4" t="str">
        <f>IFERROR(VLOOKUP($A1606,'Raw - F'!$B:$O,12,FALSE),"")</f>
        <v/>
      </c>
      <c r="I1606" s="4" t="str">
        <f>IFERROR(VLOOKUP($A1606,'Raw - F'!$B:$O,9,FALSE),"")</f>
        <v/>
      </c>
      <c r="J1606" s="4" t="str">
        <f>IFERROR(VLOOKUP($A1606,'Raw - F'!$B:$P,14,FALSE),"")</f>
        <v/>
      </c>
      <c r="K1606" s="16" t="str">
        <f>SUBSTITUTE(IFERROR(VLOOKUP($A1606,'Raw - F'!$B:$X,21,FALSE),""),0,"")</f>
        <v/>
      </c>
    </row>
    <row r="1607" spans="1:11" hidden="1" x14ac:dyDescent="0.35">
      <c r="A1607">
        <v>1598</v>
      </c>
      <c r="B1607" s="9" t="str">
        <f>IFERROR(VLOOKUP($A1607,'Raw - F'!$B:$R,2,FALSE),"")</f>
        <v/>
      </c>
      <c r="C1607" s="4" t="str">
        <f>IFERROR(VLOOKUP($A1607,'Raw - F'!$B:$R,3,FALSE),"")</f>
        <v/>
      </c>
      <c r="D1607" s="4" t="str">
        <f>IFERROR(VLOOKUP($A1607,'Raw - F'!$B:$R,6,FALSE),"")</f>
        <v/>
      </c>
      <c r="E1607" s="4" t="str">
        <f>SUBSTITUTE(IFERROR(VLOOKUP($A1607,'Raw - F'!$B:$O,8,FALSE),""),"0","")</f>
        <v/>
      </c>
      <c r="F1607" s="4" t="str">
        <f>SUBSTITUTE(IFERROR(VLOOKUP($A1607,'Raw - F'!$B:$O,7,FALSE),""),"0","")</f>
        <v/>
      </c>
      <c r="G1607" s="4" t="str">
        <f>IFERROR(VLOOKUP($A1607,'Raw - F'!$B:$O,10,FALSE)&amp;IF(VLOOKUP($A1607,'Raw - F'!$B:$M,11,FALSE)&lt;&gt;"","("&amp;VLOOKUP($A1607,'Raw - F'!$B:$M,11,FALSE)&amp;")",""),"")</f>
        <v/>
      </c>
      <c r="H1607" s="4" t="str">
        <f>IFERROR(VLOOKUP($A1607,'Raw - F'!$B:$O,12,FALSE),"")</f>
        <v/>
      </c>
      <c r="I1607" s="4" t="str">
        <f>IFERROR(VLOOKUP($A1607,'Raw - F'!$B:$O,9,FALSE),"")</f>
        <v/>
      </c>
      <c r="J1607" s="4" t="str">
        <f>IFERROR(VLOOKUP($A1607,'Raw - F'!$B:$P,14,FALSE),"")</f>
        <v/>
      </c>
      <c r="K1607" s="16" t="str">
        <f>SUBSTITUTE(IFERROR(VLOOKUP($A1607,'Raw - F'!$B:$X,21,FALSE),""),0,"")</f>
        <v/>
      </c>
    </row>
    <row r="1608" spans="1:11" hidden="1" x14ac:dyDescent="0.35">
      <c r="A1608">
        <v>1599</v>
      </c>
      <c r="B1608" s="9" t="str">
        <f>IFERROR(VLOOKUP($A1608,'Raw - F'!$B:$R,2,FALSE),"")</f>
        <v/>
      </c>
      <c r="C1608" s="4" t="str">
        <f>IFERROR(VLOOKUP($A1608,'Raw - F'!$B:$R,3,FALSE),"")</f>
        <v/>
      </c>
      <c r="D1608" s="4" t="str">
        <f>IFERROR(VLOOKUP($A1608,'Raw - F'!$B:$R,6,FALSE),"")</f>
        <v/>
      </c>
      <c r="E1608" s="4" t="str">
        <f>SUBSTITUTE(IFERROR(VLOOKUP($A1608,'Raw - F'!$B:$O,8,FALSE),""),"0","")</f>
        <v/>
      </c>
      <c r="F1608" s="4" t="str">
        <f>SUBSTITUTE(IFERROR(VLOOKUP($A1608,'Raw - F'!$B:$O,7,FALSE),""),"0","")</f>
        <v/>
      </c>
      <c r="G1608" s="4" t="str">
        <f>IFERROR(VLOOKUP($A1608,'Raw - F'!$B:$O,10,FALSE)&amp;IF(VLOOKUP($A1608,'Raw - F'!$B:$M,11,FALSE)&lt;&gt;"","("&amp;VLOOKUP($A1608,'Raw - F'!$B:$M,11,FALSE)&amp;")",""),"")</f>
        <v/>
      </c>
      <c r="H1608" s="4" t="str">
        <f>IFERROR(VLOOKUP($A1608,'Raw - F'!$B:$O,12,FALSE),"")</f>
        <v/>
      </c>
      <c r="I1608" s="4" t="str">
        <f>IFERROR(VLOOKUP($A1608,'Raw - F'!$B:$O,9,FALSE),"")</f>
        <v/>
      </c>
      <c r="J1608" s="4" t="str">
        <f>IFERROR(VLOOKUP($A1608,'Raw - F'!$B:$P,14,FALSE),"")</f>
        <v/>
      </c>
      <c r="K1608" s="16" t="str">
        <f>SUBSTITUTE(IFERROR(VLOOKUP($A1608,'Raw - F'!$B:$X,21,FALSE),""),0,"")</f>
        <v/>
      </c>
    </row>
    <row r="1609" spans="1:11" hidden="1" x14ac:dyDescent="0.35">
      <c r="A1609">
        <v>1600</v>
      </c>
      <c r="B1609" s="9" t="str">
        <f>IFERROR(VLOOKUP($A1609,'Raw - F'!$B:$R,2,FALSE),"")</f>
        <v/>
      </c>
      <c r="C1609" s="4" t="str">
        <f>IFERROR(VLOOKUP($A1609,'Raw - F'!$B:$R,3,FALSE),"")</f>
        <v/>
      </c>
      <c r="D1609" s="4" t="str">
        <f>IFERROR(VLOOKUP($A1609,'Raw - F'!$B:$R,6,FALSE),"")</f>
        <v/>
      </c>
      <c r="E1609" s="4" t="str">
        <f>SUBSTITUTE(IFERROR(VLOOKUP($A1609,'Raw - F'!$B:$O,8,FALSE),""),"0","")</f>
        <v/>
      </c>
      <c r="F1609" s="4" t="str">
        <f>SUBSTITUTE(IFERROR(VLOOKUP($A1609,'Raw - F'!$B:$O,7,FALSE),""),"0","")</f>
        <v/>
      </c>
      <c r="G1609" s="4" t="str">
        <f>IFERROR(VLOOKUP($A1609,'Raw - F'!$B:$O,10,FALSE)&amp;IF(VLOOKUP($A1609,'Raw - F'!$B:$M,11,FALSE)&lt;&gt;"","("&amp;VLOOKUP($A1609,'Raw - F'!$B:$M,11,FALSE)&amp;")",""),"")</f>
        <v/>
      </c>
      <c r="H1609" s="4" t="str">
        <f>IFERROR(VLOOKUP($A1609,'Raw - F'!$B:$O,12,FALSE),"")</f>
        <v/>
      </c>
      <c r="I1609" s="4" t="str">
        <f>IFERROR(VLOOKUP($A1609,'Raw - F'!$B:$O,9,FALSE),"")</f>
        <v/>
      </c>
      <c r="J1609" s="4" t="str">
        <f>IFERROR(VLOOKUP($A1609,'Raw - F'!$B:$P,14,FALSE),"")</f>
        <v/>
      </c>
      <c r="K1609" s="16" t="str">
        <f>SUBSTITUTE(IFERROR(VLOOKUP($A1609,'Raw - F'!$B:$X,21,FALSE),""),0,"")</f>
        <v/>
      </c>
    </row>
    <row r="1610" spans="1:11" hidden="1" x14ac:dyDescent="0.35">
      <c r="A1610">
        <v>1601</v>
      </c>
      <c r="B1610" s="9" t="str">
        <f>IFERROR(VLOOKUP($A1610,'Raw - F'!$B:$R,2,FALSE),"")</f>
        <v/>
      </c>
      <c r="C1610" s="4" t="str">
        <f>IFERROR(VLOOKUP($A1610,'Raw - F'!$B:$R,3,FALSE),"")</f>
        <v/>
      </c>
      <c r="D1610" s="4" t="str">
        <f>IFERROR(VLOOKUP($A1610,'Raw - F'!$B:$R,6,FALSE),"")</f>
        <v/>
      </c>
      <c r="E1610" s="4" t="str">
        <f>SUBSTITUTE(IFERROR(VLOOKUP($A1610,'Raw - F'!$B:$O,8,FALSE),""),"0","")</f>
        <v/>
      </c>
      <c r="F1610" s="4" t="str">
        <f>SUBSTITUTE(IFERROR(VLOOKUP($A1610,'Raw - F'!$B:$O,7,FALSE),""),"0","")</f>
        <v/>
      </c>
      <c r="G1610" s="4" t="str">
        <f>IFERROR(VLOOKUP($A1610,'Raw - F'!$B:$O,10,FALSE)&amp;IF(VLOOKUP($A1610,'Raw - F'!$B:$M,11,FALSE)&lt;&gt;"","("&amp;VLOOKUP($A1610,'Raw - F'!$B:$M,11,FALSE)&amp;")",""),"")</f>
        <v/>
      </c>
      <c r="H1610" s="4" t="str">
        <f>IFERROR(VLOOKUP($A1610,'Raw - F'!$B:$O,12,FALSE),"")</f>
        <v/>
      </c>
      <c r="I1610" s="4" t="str">
        <f>IFERROR(VLOOKUP($A1610,'Raw - F'!$B:$O,9,FALSE),"")</f>
        <v/>
      </c>
      <c r="J1610" s="4" t="str">
        <f>IFERROR(VLOOKUP($A1610,'Raw - F'!$B:$P,14,FALSE),"")</f>
        <v/>
      </c>
      <c r="K1610" s="16" t="str">
        <f>SUBSTITUTE(IFERROR(VLOOKUP($A1610,'Raw - F'!$B:$X,21,FALSE),""),0,"")</f>
        <v/>
      </c>
    </row>
    <row r="1611" spans="1:11" hidden="1" x14ac:dyDescent="0.35">
      <c r="A1611">
        <v>1602</v>
      </c>
      <c r="B1611" s="9" t="str">
        <f>IFERROR(VLOOKUP($A1611,'Raw - F'!$B:$R,2,FALSE),"")</f>
        <v/>
      </c>
      <c r="C1611" s="4" t="str">
        <f>IFERROR(VLOOKUP($A1611,'Raw - F'!$B:$R,3,FALSE),"")</f>
        <v/>
      </c>
      <c r="D1611" s="4" t="str">
        <f>IFERROR(VLOOKUP($A1611,'Raw - F'!$B:$R,6,FALSE),"")</f>
        <v/>
      </c>
      <c r="E1611" s="4" t="str">
        <f>SUBSTITUTE(IFERROR(VLOOKUP($A1611,'Raw - F'!$B:$O,8,FALSE),""),"0","")</f>
        <v/>
      </c>
      <c r="F1611" s="4" t="str">
        <f>SUBSTITUTE(IFERROR(VLOOKUP($A1611,'Raw - F'!$B:$O,7,FALSE),""),"0","")</f>
        <v/>
      </c>
      <c r="G1611" s="4" t="str">
        <f>IFERROR(VLOOKUP($A1611,'Raw - F'!$B:$O,10,FALSE)&amp;IF(VLOOKUP($A1611,'Raw - F'!$B:$M,11,FALSE)&lt;&gt;"","("&amp;VLOOKUP($A1611,'Raw - F'!$B:$M,11,FALSE)&amp;")",""),"")</f>
        <v/>
      </c>
      <c r="H1611" s="4" t="str">
        <f>IFERROR(VLOOKUP($A1611,'Raw - F'!$B:$O,12,FALSE),"")</f>
        <v/>
      </c>
      <c r="I1611" s="4" t="str">
        <f>IFERROR(VLOOKUP($A1611,'Raw - F'!$B:$O,9,FALSE),"")</f>
        <v/>
      </c>
      <c r="J1611" s="4" t="str">
        <f>IFERROR(VLOOKUP($A1611,'Raw - F'!$B:$P,14,FALSE),"")</f>
        <v/>
      </c>
      <c r="K1611" s="16" t="str">
        <f>SUBSTITUTE(IFERROR(VLOOKUP($A1611,'Raw - F'!$B:$X,21,FALSE),""),0,"")</f>
        <v/>
      </c>
    </row>
    <row r="1612" spans="1:11" hidden="1" x14ac:dyDescent="0.35">
      <c r="A1612">
        <v>1603</v>
      </c>
      <c r="B1612" s="9" t="str">
        <f>IFERROR(VLOOKUP($A1612,'Raw - F'!$B:$R,2,FALSE),"")</f>
        <v/>
      </c>
      <c r="C1612" s="4" t="str">
        <f>IFERROR(VLOOKUP($A1612,'Raw - F'!$B:$R,3,FALSE),"")</f>
        <v/>
      </c>
      <c r="D1612" s="4" t="str">
        <f>IFERROR(VLOOKUP($A1612,'Raw - F'!$B:$R,6,FALSE),"")</f>
        <v/>
      </c>
      <c r="E1612" s="4" t="str">
        <f>SUBSTITUTE(IFERROR(VLOOKUP($A1612,'Raw - F'!$B:$O,8,FALSE),""),"0","")</f>
        <v/>
      </c>
      <c r="F1612" s="4" t="str">
        <f>SUBSTITUTE(IFERROR(VLOOKUP($A1612,'Raw - F'!$B:$O,7,FALSE),""),"0","")</f>
        <v/>
      </c>
      <c r="G1612" s="4" t="str">
        <f>IFERROR(VLOOKUP($A1612,'Raw - F'!$B:$O,10,FALSE)&amp;IF(VLOOKUP($A1612,'Raw - F'!$B:$M,11,FALSE)&lt;&gt;"","("&amp;VLOOKUP($A1612,'Raw - F'!$B:$M,11,FALSE)&amp;")",""),"")</f>
        <v/>
      </c>
      <c r="H1612" s="4" t="str">
        <f>IFERROR(VLOOKUP($A1612,'Raw - F'!$B:$O,12,FALSE),"")</f>
        <v/>
      </c>
      <c r="I1612" s="4" t="str">
        <f>IFERROR(VLOOKUP($A1612,'Raw - F'!$B:$O,9,FALSE),"")</f>
        <v/>
      </c>
      <c r="J1612" s="4" t="str">
        <f>IFERROR(VLOOKUP($A1612,'Raw - F'!$B:$P,14,FALSE),"")</f>
        <v/>
      </c>
      <c r="K1612" s="16" t="str">
        <f>SUBSTITUTE(IFERROR(VLOOKUP($A1612,'Raw - F'!$B:$X,21,FALSE),""),0,"")</f>
        <v/>
      </c>
    </row>
    <row r="1613" spans="1:11" hidden="1" x14ac:dyDescent="0.35">
      <c r="A1613">
        <v>1604</v>
      </c>
      <c r="B1613" s="9" t="str">
        <f>IFERROR(VLOOKUP($A1613,'Raw - F'!$B:$R,2,FALSE),"")</f>
        <v/>
      </c>
      <c r="C1613" s="4" t="str">
        <f>IFERROR(VLOOKUP($A1613,'Raw - F'!$B:$R,3,FALSE),"")</f>
        <v/>
      </c>
      <c r="D1613" s="4" t="str">
        <f>IFERROR(VLOOKUP($A1613,'Raw - F'!$B:$R,6,FALSE),"")</f>
        <v/>
      </c>
      <c r="E1613" s="4" t="str">
        <f>SUBSTITUTE(IFERROR(VLOOKUP($A1613,'Raw - F'!$B:$O,8,FALSE),""),"0","")</f>
        <v/>
      </c>
      <c r="F1613" s="4" t="str">
        <f>SUBSTITUTE(IFERROR(VLOOKUP($A1613,'Raw - F'!$B:$O,7,FALSE),""),"0","")</f>
        <v/>
      </c>
      <c r="G1613" s="4" t="str">
        <f>IFERROR(VLOOKUP($A1613,'Raw - F'!$B:$O,10,FALSE)&amp;IF(VLOOKUP($A1613,'Raw - F'!$B:$M,11,FALSE)&lt;&gt;"","("&amp;VLOOKUP($A1613,'Raw - F'!$B:$M,11,FALSE)&amp;")",""),"")</f>
        <v/>
      </c>
      <c r="H1613" s="4" t="str">
        <f>IFERROR(VLOOKUP($A1613,'Raw - F'!$B:$O,12,FALSE),"")</f>
        <v/>
      </c>
      <c r="I1613" s="4" t="str">
        <f>IFERROR(VLOOKUP($A1613,'Raw - F'!$B:$O,9,FALSE),"")</f>
        <v/>
      </c>
      <c r="J1613" s="4" t="str">
        <f>IFERROR(VLOOKUP($A1613,'Raw - F'!$B:$P,14,FALSE),"")</f>
        <v/>
      </c>
      <c r="K1613" s="16" t="str">
        <f>SUBSTITUTE(IFERROR(VLOOKUP($A1613,'Raw - F'!$B:$X,21,FALSE),""),0,"")</f>
        <v/>
      </c>
    </row>
    <row r="1614" spans="1:11" hidden="1" x14ac:dyDescent="0.35">
      <c r="A1614">
        <v>1605</v>
      </c>
      <c r="B1614" s="9" t="str">
        <f>IFERROR(VLOOKUP($A1614,'Raw - F'!$B:$R,2,FALSE),"")</f>
        <v/>
      </c>
      <c r="C1614" s="4" t="str">
        <f>IFERROR(VLOOKUP($A1614,'Raw - F'!$B:$R,3,FALSE),"")</f>
        <v/>
      </c>
      <c r="D1614" s="4" t="str">
        <f>IFERROR(VLOOKUP($A1614,'Raw - F'!$B:$R,6,FALSE),"")</f>
        <v/>
      </c>
      <c r="E1614" s="4" t="str">
        <f>SUBSTITUTE(IFERROR(VLOOKUP($A1614,'Raw - F'!$B:$O,8,FALSE),""),"0","")</f>
        <v/>
      </c>
      <c r="F1614" s="4" t="str">
        <f>SUBSTITUTE(IFERROR(VLOOKUP($A1614,'Raw - F'!$B:$O,7,FALSE),""),"0","")</f>
        <v/>
      </c>
      <c r="G1614" s="4" t="str">
        <f>IFERROR(VLOOKUP($A1614,'Raw - F'!$B:$O,10,FALSE)&amp;IF(VLOOKUP($A1614,'Raw - F'!$B:$M,11,FALSE)&lt;&gt;"","("&amp;VLOOKUP($A1614,'Raw - F'!$B:$M,11,FALSE)&amp;")",""),"")</f>
        <v/>
      </c>
      <c r="H1614" s="4" t="str">
        <f>IFERROR(VLOOKUP($A1614,'Raw - F'!$B:$O,12,FALSE),"")</f>
        <v/>
      </c>
      <c r="I1614" s="4" t="str">
        <f>IFERROR(VLOOKUP($A1614,'Raw - F'!$B:$O,9,FALSE),"")</f>
        <v/>
      </c>
      <c r="J1614" s="4" t="str">
        <f>IFERROR(VLOOKUP($A1614,'Raw - F'!$B:$P,14,FALSE),"")</f>
        <v/>
      </c>
      <c r="K1614" s="16" t="str">
        <f>SUBSTITUTE(IFERROR(VLOOKUP($A1614,'Raw - F'!$B:$X,21,FALSE),""),0,"")</f>
        <v/>
      </c>
    </row>
    <row r="1615" spans="1:11" hidden="1" x14ac:dyDescent="0.35">
      <c r="A1615">
        <v>1606</v>
      </c>
      <c r="B1615" s="9" t="str">
        <f>IFERROR(VLOOKUP($A1615,'Raw - F'!$B:$R,2,FALSE),"")</f>
        <v/>
      </c>
      <c r="C1615" s="4" t="str">
        <f>IFERROR(VLOOKUP($A1615,'Raw - F'!$B:$R,3,FALSE),"")</f>
        <v/>
      </c>
      <c r="D1615" s="4" t="str">
        <f>IFERROR(VLOOKUP($A1615,'Raw - F'!$B:$R,6,FALSE),"")</f>
        <v/>
      </c>
      <c r="E1615" s="4" t="str">
        <f>SUBSTITUTE(IFERROR(VLOOKUP($A1615,'Raw - F'!$B:$O,8,FALSE),""),"0","")</f>
        <v/>
      </c>
      <c r="F1615" s="4" t="str">
        <f>SUBSTITUTE(IFERROR(VLOOKUP($A1615,'Raw - F'!$B:$O,7,FALSE),""),"0","")</f>
        <v/>
      </c>
      <c r="G1615" s="4" t="str">
        <f>IFERROR(VLOOKUP($A1615,'Raw - F'!$B:$O,10,FALSE)&amp;IF(VLOOKUP($A1615,'Raw - F'!$B:$M,11,FALSE)&lt;&gt;"","("&amp;VLOOKUP($A1615,'Raw - F'!$B:$M,11,FALSE)&amp;")",""),"")</f>
        <v/>
      </c>
      <c r="H1615" s="4" t="str">
        <f>IFERROR(VLOOKUP($A1615,'Raw - F'!$B:$O,12,FALSE),"")</f>
        <v/>
      </c>
      <c r="I1615" s="4" t="str">
        <f>IFERROR(VLOOKUP($A1615,'Raw - F'!$B:$O,9,FALSE),"")</f>
        <v/>
      </c>
      <c r="J1615" s="4" t="str">
        <f>IFERROR(VLOOKUP($A1615,'Raw - F'!$B:$P,14,FALSE),"")</f>
        <v/>
      </c>
      <c r="K1615" s="16" t="str">
        <f>SUBSTITUTE(IFERROR(VLOOKUP($A1615,'Raw - F'!$B:$X,21,FALSE),""),0,"")</f>
        <v/>
      </c>
    </row>
    <row r="1616" spans="1:11" hidden="1" x14ac:dyDescent="0.35">
      <c r="A1616">
        <v>1607</v>
      </c>
      <c r="B1616" s="9" t="str">
        <f>IFERROR(VLOOKUP($A1616,'Raw - F'!$B:$R,2,FALSE),"")</f>
        <v/>
      </c>
      <c r="C1616" s="4" t="str">
        <f>IFERROR(VLOOKUP($A1616,'Raw - F'!$B:$R,3,FALSE),"")</f>
        <v/>
      </c>
      <c r="D1616" s="4" t="str">
        <f>IFERROR(VLOOKUP($A1616,'Raw - F'!$B:$R,6,FALSE),"")</f>
        <v/>
      </c>
      <c r="E1616" s="4" t="str">
        <f>SUBSTITUTE(IFERROR(VLOOKUP($A1616,'Raw - F'!$B:$O,8,FALSE),""),"0","")</f>
        <v/>
      </c>
      <c r="F1616" s="4" t="str">
        <f>SUBSTITUTE(IFERROR(VLOOKUP($A1616,'Raw - F'!$B:$O,7,FALSE),""),"0","")</f>
        <v/>
      </c>
      <c r="G1616" s="4" t="str">
        <f>IFERROR(VLOOKUP($A1616,'Raw - F'!$B:$O,10,FALSE)&amp;IF(VLOOKUP($A1616,'Raw - F'!$B:$M,11,FALSE)&lt;&gt;"","("&amp;VLOOKUP($A1616,'Raw - F'!$B:$M,11,FALSE)&amp;")",""),"")</f>
        <v/>
      </c>
      <c r="H1616" s="4" t="str">
        <f>IFERROR(VLOOKUP($A1616,'Raw - F'!$B:$O,12,FALSE),"")</f>
        <v/>
      </c>
      <c r="I1616" s="4" t="str">
        <f>IFERROR(VLOOKUP($A1616,'Raw - F'!$B:$O,9,FALSE),"")</f>
        <v/>
      </c>
      <c r="J1616" s="4" t="str">
        <f>IFERROR(VLOOKUP($A1616,'Raw - F'!$B:$P,14,FALSE),"")</f>
        <v/>
      </c>
      <c r="K1616" s="16" t="str">
        <f>SUBSTITUTE(IFERROR(VLOOKUP($A1616,'Raw - F'!$B:$X,21,FALSE),""),0,"")</f>
        <v/>
      </c>
    </row>
    <row r="1617" spans="1:11" hidden="1" x14ac:dyDescent="0.35">
      <c r="A1617">
        <v>1608</v>
      </c>
      <c r="B1617" s="9" t="str">
        <f>IFERROR(VLOOKUP($A1617,'Raw - F'!$B:$R,2,FALSE),"")</f>
        <v/>
      </c>
      <c r="C1617" s="4" t="str">
        <f>IFERROR(VLOOKUP($A1617,'Raw - F'!$B:$R,3,FALSE),"")</f>
        <v/>
      </c>
      <c r="D1617" s="4" t="str">
        <f>IFERROR(VLOOKUP($A1617,'Raw - F'!$B:$R,6,FALSE),"")</f>
        <v/>
      </c>
      <c r="E1617" s="4" t="str">
        <f>SUBSTITUTE(IFERROR(VLOOKUP($A1617,'Raw - F'!$B:$O,8,FALSE),""),"0","")</f>
        <v/>
      </c>
      <c r="F1617" s="4" t="str">
        <f>SUBSTITUTE(IFERROR(VLOOKUP($A1617,'Raw - F'!$B:$O,7,FALSE),""),"0","")</f>
        <v/>
      </c>
      <c r="G1617" s="4" t="str">
        <f>IFERROR(VLOOKUP($A1617,'Raw - F'!$B:$O,10,FALSE)&amp;IF(VLOOKUP($A1617,'Raw - F'!$B:$M,11,FALSE)&lt;&gt;"","("&amp;VLOOKUP($A1617,'Raw - F'!$B:$M,11,FALSE)&amp;")",""),"")</f>
        <v/>
      </c>
      <c r="H1617" s="4" t="str">
        <f>IFERROR(VLOOKUP($A1617,'Raw - F'!$B:$O,12,FALSE),"")</f>
        <v/>
      </c>
      <c r="I1617" s="4" t="str">
        <f>IFERROR(VLOOKUP($A1617,'Raw - F'!$B:$O,9,FALSE),"")</f>
        <v/>
      </c>
      <c r="J1617" s="4" t="str">
        <f>IFERROR(VLOOKUP($A1617,'Raw - F'!$B:$P,14,FALSE),"")</f>
        <v/>
      </c>
      <c r="K1617" s="16" t="str">
        <f>SUBSTITUTE(IFERROR(VLOOKUP($A1617,'Raw - F'!$B:$X,21,FALSE),""),0,"")</f>
        <v/>
      </c>
    </row>
    <row r="1618" spans="1:11" hidden="1" x14ac:dyDescent="0.35">
      <c r="A1618">
        <v>1609</v>
      </c>
      <c r="B1618" s="9" t="str">
        <f>IFERROR(VLOOKUP($A1618,'Raw - F'!$B:$R,2,FALSE),"")</f>
        <v/>
      </c>
      <c r="C1618" s="4" t="str">
        <f>IFERROR(VLOOKUP($A1618,'Raw - F'!$B:$R,3,FALSE),"")</f>
        <v/>
      </c>
      <c r="D1618" s="4" t="str">
        <f>IFERROR(VLOOKUP($A1618,'Raw - F'!$B:$R,6,FALSE),"")</f>
        <v/>
      </c>
      <c r="E1618" s="4" t="str">
        <f>SUBSTITUTE(IFERROR(VLOOKUP($A1618,'Raw - F'!$B:$O,8,FALSE),""),"0","")</f>
        <v/>
      </c>
      <c r="F1618" s="4" t="str">
        <f>SUBSTITUTE(IFERROR(VLOOKUP($A1618,'Raw - F'!$B:$O,7,FALSE),""),"0","")</f>
        <v/>
      </c>
      <c r="G1618" s="4" t="str">
        <f>IFERROR(VLOOKUP($A1618,'Raw - F'!$B:$O,10,FALSE)&amp;IF(VLOOKUP($A1618,'Raw - F'!$B:$M,11,FALSE)&lt;&gt;"","("&amp;VLOOKUP($A1618,'Raw - F'!$B:$M,11,FALSE)&amp;")",""),"")</f>
        <v/>
      </c>
      <c r="H1618" s="4" t="str">
        <f>IFERROR(VLOOKUP($A1618,'Raw - F'!$B:$O,12,FALSE),"")</f>
        <v/>
      </c>
      <c r="I1618" s="4" t="str">
        <f>IFERROR(VLOOKUP($A1618,'Raw - F'!$B:$O,9,FALSE),"")</f>
        <v/>
      </c>
      <c r="J1618" s="4" t="str">
        <f>IFERROR(VLOOKUP($A1618,'Raw - F'!$B:$P,14,FALSE),"")</f>
        <v/>
      </c>
      <c r="K1618" s="16" t="str">
        <f>SUBSTITUTE(IFERROR(VLOOKUP($A1618,'Raw - F'!$B:$X,21,FALSE),""),0,"")</f>
        <v/>
      </c>
    </row>
    <row r="1619" spans="1:11" hidden="1" x14ac:dyDescent="0.35">
      <c r="A1619">
        <v>1610</v>
      </c>
      <c r="B1619" s="9" t="str">
        <f>IFERROR(VLOOKUP($A1619,'Raw - F'!$B:$R,2,FALSE),"")</f>
        <v/>
      </c>
      <c r="C1619" s="4" t="str">
        <f>IFERROR(VLOOKUP($A1619,'Raw - F'!$B:$R,3,FALSE),"")</f>
        <v/>
      </c>
      <c r="D1619" s="4" t="str">
        <f>IFERROR(VLOOKUP($A1619,'Raw - F'!$B:$R,6,FALSE),"")</f>
        <v/>
      </c>
      <c r="E1619" s="4" t="str">
        <f>SUBSTITUTE(IFERROR(VLOOKUP($A1619,'Raw - F'!$B:$O,8,FALSE),""),"0","")</f>
        <v/>
      </c>
      <c r="F1619" s="4" t="str">
        <f>SUBSTITUTE(IFERROR(VLOOKUP($A1619,'Raw - F'!$B:$O,7,FALSE),""),"0","")</f>
        <v/>
      </c>
      <c r="G1619" s="4" t="str">
        <f>IFERROR(VLOOKUP($A1619,'Raw - F'!$B:$O,10,FALSE)&amp;IF(VLOOKUP($A1619,'Raw - F'!$B:$M,11,FALSE)&lt;&gt;"","("&amp;VLOOKUP($A1619,'Raw - F'!$B:$M,11,FALSE)&amp;")",""),"")</f>
        <v/>
      </c>
      <c r="H1619" s="4" t="str">
        <f>IFERROR(VLOOKUP($A1619,'Raw - F'!$B:$O,12,FALSE),"")</f>
        <v/>
      </c>
      <c r="I1619" s="4" t="str">
        <f>IFERROR(VLOOKUP($A1619,'Raw - F'!$B:$O,9,FALSE),"")</f>
        <v/>
      </c>
      <c r="J1619" s="4" t="str">
        <f>IFERROR(VLOOKUP($A1619,'Raw - F'!$B:$P,14,FALSE),"")</f>
        <v/>
      </c>
      <c r="K1619" s="16" t="str">
        <f>SUBSTITUTE(IFERROR(VLOOKUP($A1619,'Raw - F'!$B:$X,21,FALSE),""),0,"")</f>
        <v/>
      </c>
    </row>
    <row r="1620" spans="1:11" hidden="1" x14ac:dyDescent="0.35">
      <c r="A1620">
        <v>1611</v>
      </c>
      <c r="B1620" s="9" t="str">
        <f>IFERROR(VLOOKUP($A1620,'Raw - F'!$B:$R,2,FALSE),"")</f>
        <v/>
      </c>
      <c r="C1620" s="4" t="str">
        <f>IFERROR(VLOOKUP($A1620,'Raw - F'!$B:$R,3,FALSE),"")</f>
        <v/>
      </c>
      <c r="D1620" s="4" t="str">
        <f>IFERROR(VLOOKUP($A1620,'Raw - F'!$B:$R,6,FALSE),"")</f>
        <v/>
      </c>
      <c r="E1620" s="4" t="str">
        <f>SUBSTITUTE(IFERROR(VLOOKUP($A1620,'Raw - F'!$B:$O,8,FALSE),""),"0","")</f>
        <v/>
      </c>
      <c r="F1620" s="4" t="str">
        <f>SUBSTITUTE(IFERROR(VLOOKUP($A1620,'Raw - F'!$B:$O,7,FALSE),""),"0","")</f>
        <v/>
      </c>
      <c r="G1620" s="4" t="str">
        <f>IFERROR(VLOOKUP($A1620,'Raw - F'!$B:$O,10,FALSE)&amp;IF(VLOOKUP($A1620,'Raw - F'!$B:$M,11,FALSE)&lt;&gt;"","("&amp;VLOOKUP($A1620,'Raw - F'!$B:$M,11,FALSE)&amp;")",""),"")</f>
        <v/>
      </c>
      <c r="H1620" s="4" t="str">
        <f>IFERROR(VLOOKUP($A1620,'Raw - F'!$B:$O,12,FALSE),"")</f>
        <v/>
      </c>
      <c r="I1620" s="4" t="str">
        <f>IFERROR(VLOOKUP($A1620,'Raw - F'!$B:$O,9,FALSE),"")</f>
        <v/>
      </c>
      <c r="J1620" s="4" t="str">
        <f>IFERROR(VLOOKUP($A1620,'Raw - F'!$B:$P,14,FALSE),"")</f>
        <v/>
      </c>
      <c r="K1620" s="16" t="str">
        <f>SUBSTITUTE(IFERROR(VLOOKUP($A1620,'Raw - F'!$B:$X,21,FALSE),""),0,"")</f>
        <v/>
      </c>
    </row>
    <row r="1621" spans="1:11" hidden="1" x14ac:dyDescent="0.35">
      <c r="A1621">
        <v>1612</v>
      </c>
      <c r="B1621" s="9" t="str">
        <f>IFERROR(VLOOKUP($A1621,'Raw - F'!$B:$R,2,FALSE),"")</f>
        <v/>
      </c>
      <c r="C1621" s="4" t="str">
        <f>IFERROR(VLOOKUP($A1621,'Raw - F'!$B:$R,3,FALSE),"")</f>
        <v/>
      </c>
      <c r="D1621" s="4" t="str">
        <f>IFERROR(VLOOKUP($A1621,'Raw - F'!$B:$R,6,FALSE),"")</f>
        <v/>
      </c>
      <c r="E1621" s="4" t="str">
        <f>SUBSTITUTE(IFERROR(VLOOKUP($A1621,'Raw - F'!$B:$O,8,FALSE),""),"0","")</f>
        <v/>
      </c>
      <c r="F1621" s="4" t="str">
        <f>SUBSTITUTE(IFERROR(VLOOKUP($A1621,'Raw - F'!$B:$O,7,FALSE),""),"0","")</f>
        <v/>
      </c>
      <c r="G1621" s="4" t="str">
        <f>IFERROR(VLOOKUP($A1621,'Raw - F'!$B:$O,10,FALSE)&amp;IF(VLOOKUP($A1621,'Raw - F'!$B:$M,11,FALSE)&lt;&gt;"","("&amp;VLOOKUP($A1621,'Raw - F'!$B:$M,11,FALSE)&amp;")",""),"")</f>
        <v/>
      </c>
      <c r="H1621" s="4" t="str">
        <f>IFERROR(VLOOKUP($A1621,'Raw - F'!$B:$O,12,FALSE),"")</f>
        <v/>
      </c>
      <c r="I1621" s="4" t="str">
        <f>IFERROR(VLOOKUP($A1621,'Raw - F'!$B:$O,9,FALSE),"")</f>
        <v/>
      </c>
      <c r="J1621" s="4" t="str">
        <f>IFERROR(VLOOKUP($A1621,'Raw - F'!$B:$P,14,FALSE),"")</f>
        <v/>
      </c>
      <c r="K1621" s="16" t="str">
        <f>SUBSTITUTE(IFERROR(VLOOKUP($A1621,'Raw - F'!$B:$X,21,FALSE),""),0,"")</f>
        <v/>
      </c>
    </row>
    <row r="1622" spans="1:11" hidden="1" x14ac:dyDescent="0.35">
      <c r="A1622">
        <v>1613</v>
      </c>
      <c r="B1622" s="9" t="str">
        <f>IFERROR(VLOOKUP($A1622,'Raw - F'!$B:$R,2,FALSE),"")</f>
        <v/>
      </c>
      <c r="C1622" s="4" t="str">
        <f>IFERROR(VLOOKUP($A1622,'Raw - F'!$B:$R,3,FALSE),"")</f>
        <v/>
      </c>
      <c r="D1622" s="4" t="str">
        <f>IFERROR(VLOOKUP($A1622,'Raw - F'!$B:$R,6,FALSE),"")</f>
        <v/>
      </c>
      <c r="E1622" s="4" t="str">
        <f>SUBSTITUTE(IFERROR(VLOOKUP($A1622,'Raw - F'!$B:$O,8,FALSE),""),"0","")</f>
        <v/>
      </c>
      <c r="F1622" s="4" t="str">
        <f>SUBSTITUTE(IFERROR(VLOOKUP($A1622,'Raw - F'!$B:$O,7,FALSE),""),"0","")</f>
        <v/>
      </c>
      <c r="G1622" s="4" t="str">
        <f>IFERROR(VLOOKUP($A1622,'Raw - F'!$B:$O,10,FALSE)&amp;IF(VLOOKUP($A1622,'Raw - F'!$B:$M,11,FALSE)&lt;&gt;"","("&amp;VLOOKUP($A1622,'Raw - F'!$B:$M,11,FALSE)&amp;")",""),"")</f>
        <v/>
      </c>
      <c r="H1622" s="4" t="str">
        <f>IFERROR(VLOOKUP($A1622,'Raw - F'!$B:$O,12,FALSE),"")</f>
        <v/>
      </c>
      <c r="I1622" s="4" t="str">
        <f>IFERROR(VLOOKUP($A1622,'Raw - F'!$B:$O,9,FALSE),"")</f>
        <v/>
      </c>
      <c r="J1622" s="4" t="str">
        <f>IFERROR(VLOOKUP($A1622,'Raw - F'!$B:$P,14,FALSE),"")</f>
        <v/>
      </c>
      <c r="K1622" s="16" t="str">
        <f>SUBSTITUTE(IFERROR(VLOOKUP($A1622,'Raw - F'!$B:$X,21,FALSE),""),0,"")</f>
        <v/>
      </c>
    </row>
    <row r="1623" spans="1:11" hidden="1" x14ac:dyDescent="0.35">
      <c r="A1623">
        <v>1614</v>
      </c>
      <c r="B1623" s="9" t="str">
        <f>IFERROR(VLOOKUP($A1623,'Raw - F'!$B:$R,2,FALSE),"")</f>
        <v/>
      </c>
      <c r="C1623" s="4" t="str">
        <f>IFERROR(VLOOKUP($A1623,'Raw - F'!$B:$R,3,FALSE),"")</f>
        <v/>
      </c>
      <c r="D1623" s="4" t="str">
        <f>IFERROR(VLOOKUP($A1623,'Raw - F'!$B:$R,6,FALSE),"")</f>
        <v/>
      </c>
      <c r="E1623" s="4" t="str">
        <f>SUBSTITUTE(IFERROR(VLOOKUP($A1623,'Raw - F'!$B:$O,8,FALSE),""),"0","")</f>
        <v/>
      </c>
      <c r="F1623" s="4" t="str">
        <f>SUBSTITUTE(IFERROR(VLOOKUP($A1623,'Raw - F'!$B:$O,7,FALSE),""),"0","")</f>
        <v/>
      </c>
      <c r="G1623" s="4" t="str">
        <f>IFERROR(VLOOKUP($A1623,'Raw - F'!$B:$O,10,FALSE)&amp;IF(VLOOKUP($A1623,'Raw - F'!$B:$M,11,FALSE)&lt;&gt;"","("&amp;VLOOKUP($A1623,'Raw - F'!$B:$M,11,FALSE)&amp;")",""),"")</f>
        <v/>
      </c>
      <c r="H1623" s="4" t="str">
        <f>IFERROR(VLOOKUP($A1623,'Raw - F'!$B:$O,12,FALSE),"")</f>
        <v/>
      </c>
      <c r="I1623" s="4" t="str">
        <f>IFERROR(VLOOKUP($A1623,'Raw - F'!$B:$O,9,FALSE),"")</f>
        <v/>
      </c>
      <c r="J1623" s="4" t="str">
        <f>IFERROR(VLOOKUP($A1623,'Raw - F'!$B:$P,14,FALSE),"")</f>
        <v/>
      </c>
      <c r="K1623" s="16" t="str">
        <f>SUBSTITUTE(IFERROR(VLOOKUP($A1623,'Raw - F'!$B:$X,21,FALSE),""),0,"")</f>
        <v/>
      </c>
    </row>
    <row r="1624" spans="1:11" hidden="1" x14ac:dyDescent="0.35">
      <c r="A1624">
        <v>1615</v>
      </c>
      <c r="B1624" s="9" t="str">
        <f>IFERROR(VLOOKUP($A1624,'Raw - F'!$B:$R,2,FALSE),"")</f>
        <v/>
      </c>
      <c r="C1624" s="4" t="str">
        <f>IFERROR(VLOOKUP($A1624,'Raw - F'!$B:$R,3,FALSE),"")</f>
        <v/>
      </c>
      <c r="D1624" s="4" t="str">
        <f>IFERROR(VLOOKUP($A1624,'Raw - F'!$B:$R,6,FALSE),"")</f>
        <v/>
      </c>
      <c r="E1624" s="4" t="str">
        <f>SUBSTITUTE(IFERROR(VLOOKUP($A1624,'Raw - F'!$B:$O,8,FALSE),""),"0","")</f>
        <v/>
      </c>
      <c r="F1624" s="4" t="str">
        <f>SUBSTITUTE(IFERROR(VLOOKUP($A1624,'Raw - F'!$B:$O,7,FALSE),""),"0","")</f>
        <v/>
      </c>
      <c r="G1624" s="4" t="str">
        <f>IFERROR(VLOOKUP($A1624,'Raw - F'!$B:$O,10,FALSE)&amp;IF(VLOOKUP($A1624,'Raw - F'!$B:$M,11,FALSE)&lt;&gt;"","("&amp;VLOOKUP($A1624,'Raw - F'!$B:$M,11,FALSE)&amp;")",""),"")</f>
        <v/>
      </c>
      <c r="H1624" s="4" t="str">
        <f>IFERROR(VLOOKUP($A1624,'Raw - F'!$B:$O,12,FALSE),"")</f>
        <v/>
      </c>
      <c r="I1624" s="4" t="str">
        <f>IFERROR(VLOOKUP($A1624,'Raw - F'!$B:$O,9,FALSE),"")</f>
        <v/>
      </c>
      <c r="J1624" s="4" t="str">
        <f>IFERROR(VLOOKUP($A1624,'Raw - F'!$B:$P,14,FALSE),"")</f>
        <v/>
      </c>
      <c r="K1624" s="16" t="str">
        <f>SUBSTITUTE(IFERROR(VLOOKUP($A1624,'Raw - F'!$B:$X,21,FALSE),""),0,"")</f>
        <v/>
      </c>
    </row>
    <row r="1625" spans="1:11" hidden="1" x14ac:dyDescent="0.35">
      <c r="A1625">
        <v>1616</v>
      </c>
      <c r="B1625" s="9" t="str">
        <f>IFERROR(VLOOKUP($A1625,'Raw - F'!$B:$R,2,FALSE),"")</f>
        <v/>
      </c>
      <c r="C1625" s="4" t="str">
        <f>IFERROR(VLOOKUP($A1625,'Raw - F'!$B:$R,3,FALSE),"")</f>
        <v/>
      </c>
      <c r="D1625" s="4" t="str">
        <f>IFERROR(VLOOKUP($A1625,'Raw - F'!$B:$R,6,FALSE),"")</f>
        <v/>
      </c>
      <c r="E1625" s="4" t="str">
        <f>SUBSTITUTE(IFERROR(VLOOKUP($A1625,'Raw - F'!$B:$O,8,FALSE),""),"0","")</f>
        <v/>
      </c>
      <c r="F1625" s="4" t="str">
        <f>SUBSTITUTE(IFERROR(VLOOKUP($A1625,'Raw - F'!$B:$O,7,FALSE),""),"0","")</f>
        <v/>
      </c>
      <c r="G1625" s="4" t="str">
        <f>IFERROR(VLOOKUP($A1625,'Raw - F'!$B:$O,10,FALSE)&amp;IF(VLOOKUP($A1625,'Raw - F'!$B:$M,11,FALSE)&lt;&gt;"","("&amp;VLOOKUP($A1625,'Raw - F'!$B:$M,11,FALSE)&amp;")",""),"")</f>
        <v/>
      </c>
      <c r="H1625" s="4" t="str">
        <f>IFERROR(VLOOKUP($A1625,'Raw - F'!$B:$O,12,FALSE),"")</f>
        <v/>
      </c>
      <c r="I1625" s="4" t="str">
        <f>IFERROR(VLOOKUP($A1625,'Raw - F'!$B:$O,9,FALSE),"")</f>
        <v/>
      </c>
      <c r="J1625" s="4" t="str">
        <f>IFERROR(VLOOKUP($A1625,'Raw - F'!$B:$P,14,FALSE),"")</f>
        <v/>
      </c>
      <c r="K1625" s="16" t="str">
        <f>SUBSTITUTE(IFERROR(VLOOKUP($A1625,'Raw - F'!$B:$X,21,FALSE),""),0,"")</f>
        <v/>
      </c>
    </row>
    <row r="1626" spans="1:11" hidden="1" x14ac:dyDescent="0.35">
      <c r="A1626">
        <v>1617</v>
      </c>
      <c r="B1626" s="9" t="str">
        <f>IFERROR(VLOOKUP($A1626,'Raw - F'!$B:$R,2,FALSE),"")</f>
        <v/>
      </c>
      <c r="C1626" s="4" t="str">
        <f>IFERROR(VLOOKUP($A1626,'Raw - F'!$B:$R,3,FALSE),"")</f>
        <v/>
      </c>
      <c r="D1626" s="4" t="str">
        <f>IFERROR(VLOOKUP($A1626,'Raw - F'!$B:$R,6,FALSE),"")</f>
        <v/>
      </c>
      <c r="E1626" s="4" t="str">
        <f>SUBSTITUTE(IFERROR(VLOOKUP($A1626,'Raw - F'!$B:$O,8,FALSE),""),"0","")</f>
        <v/>
      </c>
      <c r="F1626" s="4" t="str">
        <f>SUBSTITUTE(IFERROR(VLOOKUP($A1626,'Raw - F'!$B:$O,7,FALSE),""),"0","")</f>
        <v/>
      </c>
      <c r="G1626" s="4" t="str">
        <f>IFERROR(VLOOKUP($A1626,'Raw - F'!$B:$O,10,FALSE)&amp;IF(VLOOKUP($A1626,'Raw - F'!$B:$M,11,FALSE)&lt;&gt;"","("&amp;VLOOKUP($A1626,'Raw - F'!$B:$M,11,FALSE)&amp;")",""),"")</f>
        <v/>
      </c>
      <c r="H1626" s="4" t="str">
        <f>IFERROR(VLOOKUP($A1626,'Raw - F'!$B:$O,12,FALSE),"")</f>
        <v/>
      </c>
      <c r="I1626" s="4" t="str">
        <f>IFERROR(VLOOKUP($A1626,'Raw - F'!$B:$O,9,FALSE),"")</f>
        <v/>
      </c>
      <c r="J1626" s="4" t="str">
        <f>IFERROR(VLOOKUP($A1626,'Raw - F'!$B:$P,14,FALSE),"")</f>
        <v/>
      </c>
      <c r="K1626" s="16" t="str">
        <f>SUBSTITUTE(IFERROR(VLOOKUP($A1626,'Raw - F'!$B:$X,21,FALSE),""),0,"")</f>
        <v/>
      </c>
    </row>
    <row r="1627" spans="1:11" hidden="1" x14ac:dyDescent="0.35">
      <c r="A1627">
        <v>1618</v>
      </c>
      <c r="B1627" s="9" t="str">
        <f>IFERROR(VLOOKUP($A1627,'Raw - F'!$B:$R,2,FALSE),"")</f>
        <v/>
      </c>
      <c r="C1627" s="4" t="str">
        <f>IFERROR(VLOOKUP($A1627,'Raw - F'!$B:$R,3,FALSE),"")</f>
        <v/>
      </c>
      <c r="D1627" s="4" t="str">
        <f>IFERROR(VLOOKUP($A1627,'Raw - F'!$B:$R,6,FALSE),"")</f>
        <v/>
      </c>
      <c r="E1627" s="4" t="str">
        <f>SUBSTITUTE(IFERROR(VLOOKUP($A1627,'Raw - F'!$B:$O,8,FALSE),""),"0","")</f>
        <v/>
      </c>
      <c r="F1627" s="4" t="str">
        <f>SUBSTITUTE(IFERROR(VLOOKUP($A1627,'Raw - F'!$B:$O,7,FALSE),""),"0","")</f>
        <v/>
      </c>
      <c r="G1627" s="4" t="str">
        <f>IFERROR(VLOOKUP($A1627,'Raw - F'!$B:$O,10,FALSE)&amp;IF(VLOOKUP($A1627,'Raw - F'!$B:$M,11,FALSE)&lt;&gt;"","("&amp;VLOOKUP($A1627,'Raw - F'!$B:$M,11,FALSE)&amp;")",""),"")</f>
        <v/>
      </c>
      <c r="H1627" s="4" t="str">
        <f>IFERROR(VLOOKUP($A1627,'Raw - F'!$B:$O,12,FALSE),"")</f>
        <v/>
      </c>
      <c r="I1627" s="4" t="str">
        <f>IFERROR(VLOOKUP($A1627,'Raw - F'!$B:$O,9,FALSE),"")</f>
        <v/>
      </c>
      <c r="J1627" s="4" t="str">
        <f>IFERROR(VLOOKUP($A1627,'Raw - F'!$B:$P,14,FALSE),"")</f>
        <v/>
      </c>
      <c r="K1627" s="16" t="str">
        <f>SUBSTITUTE(IFERROR(VLOOKUP($A1627,'Raw - F'!$B:$X,21,FALSE),""),0,"")</f>
        <v/>
      </c>
    </row>
    <row r="1628" spans="1:11" hidden="1" x14ac:dyDescent="0.35">
      <c r="A1628">
        <v>1619</v>
      </c>
      <c r="B1628" s="9" t="str">
        <f>IFERROR(VLOOKUP($A1628,'Raw - F'!$B:$R,2,FALSE),"")</f>
        <v/>
      </c>
      <c r="C1628" s="4" t="str">
        <f>IFERROR(VLOOKUP($A1628,'Raw - F'!$B:$R,3,FALSE),"")</f>
        <v/>
      </c>
      <c r="D1628" s="4" t="str">
        <f>IFERROR(VLOOKUP($A1628,'Raw - F'!$B:$R,6,FALSE),"")</f>
        <v/>
      </c>
      <c r="E1628" s="4" t="str">
        <f>SUBSTITUTE(IFERROR(VLOOKUP($A1628,'Raw - F'!$B:$O,8,FALSE),""),"0","")</f>
        <v/>
      </c>
      <c r="F1628" s="4" t="str">
        <f>SUBSTITUTE(IFERROR(VLOOKUP($A1628,'Raw - F'!$B:$O,7,FALSE),""),"0","")</f>
        <v/>
      </c>
      <c r="G1628" s="4" t="str">
        <f>IFERROR(VLOOKUP($A1628,'Raw - F'!$B:$O,10,FALSE)&amp;IF(VLOOKUP($A1628,'Raw - F'!$B:$M,11,FALSE)&lt;&gt;"","("&amp;VLOOKUP($A1628,'Raw - F'!$B:$M,11,FALSE)&amp;")",""),"")</f>
        <v/>
      </c>
      <c r="H1628" s="4" t="str">
        <f>IFERROR(VLOOKUP($A1628,'Raw - F'!$B:$O,12,FALSE),"")</f>
        <v/>
      </c>
      <c r="I1628" s="4" t="str">
        <f>IFERROR(VLOOKUP($A1628,'Raw - F'!$B:$O,9,FALSE),"")</f>
        <v/>
      </c>
      <c r="J1628" s="4" t="str">
        <f>IFERROR(VLOOKUP($A1628,'Raw - F'!$B:$P,14,FALSE),"")</f>
        <v/>
      </c>
      <c r="K1628" s="16" t="str">
        <f>SUBSTITUTE(IFERROR(VLOOKUP($A1628,'Raw - F'!$B:$X,21,FALSE),""),0,"")</f>
        <v/>
      </c>
    </row>
    <row r="1629" spans="1:11" hidden="1" x14ac:dyDescent="0.35">
      <c r="A1629">
        <v>1620</v>
      </c>
      <c r="B1629" s="9" t="str">
        <f>IFERROR(VLOOKUP($A1629,'Raw - F'!$B:$R,2,FALSE),"")</f>
        <v/>
      </c>
      <c r="C1629" s="4" t="str">
        <f>IFERROR(VLOOKUP($A1629,'Raw - F'!$B:$R,3,FALSE),"")</f>
        <v/>
      </c>
      <c r="D1629" s="4" t="str">
        <f>IFERROR(VLOOKUP($A1629,'Raw - F'!$B:$R,6,FALSE),"")</f>
        <v/>
      </c>
      <c r="E1629" s="4" t="str">
        <f>SUBSTITUTE(IFERROR(VLOOKUP($A1629,'Raw - F'!$B:$O,8,FALSE),""),"0","")</f>
        <v/>
      </c>
      <c r="F1629" s="4" t="str">
        <f>SUBSTITUTE(IFERROR(VLOOKUP($A1629,'Raw - F'!$B:$O,7,FALSE),""),"0","")</f>
        <v/>
      </c>
      <c r="G1629" s="4" t="str">
        <f>IFERROR(VLOOKUP($A1629,'Raw - F'!$B:$O,10,FALSE)&amp;IF(VLOOKUP($A1629,'Raw - F'!$B:$M,11,FALSE)&lt;&gt;"","("&amp;VLOOKUP($A1629,'Raw - F'!$B:$M,11,FALSE)&amp;")",""),"")</f>
        <v/>
      </c>
      <c r="H1629" s="4" t="str">
        <f>IFERROR(VLOOKUP($A1629,'Raw - F'!$B:$O,12,FALSE),"")</f>
        <v/>
      </c>
      <c r="I1629" s="4" t="str">
        <f>IFERROR(VLOOKUP($A1629,'Raw - F'!$B:$O,9,FALSE),"")</f>
        <v/>
      </c>
      <c r="J1629" s="4" t="str">
        <f>IFERROR(VLOOKUP($A1629,'Raw - F'!$B:$P,14,FALSE),"")</f>
        <v/>
      </c>
      <c r="K1629" s="16" t="str">
        <f>SUBSTITUTE(IFERROR(VLOOKUP($A1629,'Raw - F'!$B:$X,21,FALSE),""),0,"")</f>
        <v/>
      </c>
    </row>
    <row r="1630" spans="1:11" hidden="1" x14ac:dyDescent="0.35">
      <c r="A1630">
        <v>1621</v>
      </c>
      <c r="B1630" s="9" t="str">
        <f>IFERROR(VLOOKUP($A1630,'Raw - F'!$B:$R,2,FALSE),"")</f>
        <v/>
      </c>
      <c r="C1630" s="4" t="str">
        <f>IFERROR(VLOOKUP($A1630,'Raw - F'!$B:$R,3,FALSE),"")</f>
        <v/>
      </c>
      <c r="D1630" s="4" t="str">
        <f>IFERROR(VLOOKUP($A1630,'Raw - F'!$B:$R,6,FALSE),"")</f>
        <v/>
      </c>
      <c r="E1630" s="4" t="str">
        <f>SUBSTITUTE(IFERROR(VLOOKUP($A1630,'Raw - F'!$B:$O,8,FALSE),""),"0","")</f>
        <v/>
      </c>
      <c r="F1630" s="4" t="str">
        <f>SUBSTITUTE(IFERROR(VLOOKUP($A1630,'Raw - F'!$B:$O,7,FALSE),""),"0","")</f>
        <v/>
      </c>
      <c r="G1630" s="4" t="str">
        <f>IFERROR(VLOOKUP($A1630,'Raw - F'!$B:$O,10,FALSE)&amp;IF(VLOOKUP($A1630,'Raw - F'!$B:$M,11,FALSE)&lt;&gt;"","("&amp;VLOOKUP($A1630,'Raw - F'!$B:$M,11,FALSE)&amp;")",""),"")</f>
        <v/>
      </c>
      <c r="H1630" s="4" t="str">
        <f>IFERROR(VLOOKUP($A1630,'Raw - F'!$B:$O,12,FALSE),"")</f>
        <v/>
      </c>
      <c r="I1630" s="4" t="str">
        <f>IFERROR(VLOOKUP($A1630,'Raw - F'!$B:$O,9,FALSE),"")</f>
        <v/>
      </c>
      <c r="J1630" s="4" t="str">
        <f>IFERROR(VLOOKUP($A1630,'Raw - F'!$B:$P,14,FALSE),"")</f>
        <v/>
      </c>
      <c r="K1630" s="16" t="str">
        <f>SUBSTITUTE(IFERROR(VLOOKUP($A1630,'Raw - F'!$B:$X,21,FALSE),""),0,"")</f>
        <v/>
      </c>
    </row>
    <row r="1631" spans="1:11" hidden="1" x14ac:dyDescent="0.35">
      <c r="A1631">
        <v>1622</v>
      </c>
      <c r="B1631" s="9" t="str">
        <f>IFERROR(VLOOKUP($A1631,'Raw - F'!$B:$R,2,FALSE),"")</f>
        <v/>
      </c>
      <c r="C1631" s="4" t="str">
        <f>IFERROR(VLOOKUP($A1631,'Raw - F'!$B:$R,3,FALSE),"")</f>
        <v/>
      </c>
      <c r="D1631" s="4" t="str">
        <f>IFERROR(VLOOKUP($A1631,'Raw - F'!$B:$R,6,FALSE),"")</f>
        <v/>
      </c>
      <c r="E1631" s="4" t="str">
        <f>SUBSTITUTE(IFERROR(VLOOKUP($A1631,'Raw - F'!$B:$O,8,FALSE),""),"0","")</f>
        <v/>
      </c>
      <c r="F1631" s="4" t="str">
        <f>SUBSTITUTE(IFERROR(VLOOKUP($A1631,'Raw - F'!$B:$O,7,FALSE),""),"0","")</f>
        <v/>
      </c>
      <c r="G1631" s="4" t="str">
        <f>IFERROR(VLOOKUP($A1631,'Raw - F'!$B:$O,10,FALSE)&amp;IF(VLOOKUP($A1631,'Raw - F'!$B:$M,11,FALSE)&lt;&gt;"","("&amp;VLOOKUP($A1631,'Raw - F'!$B:$M,11,FALSE)&amp;")",""),"")</f>
        <v/>
      </c>
      <c r="H1631" s="4" t="str">
        <f>IFERROR(VLOOKUP($A1631,'Raw - F'!$B:$O,12,FALSE),"")</f>
        <v/>
      </c>
      <c r="I1631" s="4" t="str">
        <f>IFERROR(VLOOKUP($A1631,'Raw - F'!$B:$O,9,FALSE),"")</f>
        <v/>
      </c>
      <c r="J1631" s="4" t="str">
        <f>IFERROR(VLOOKUP($A1631,'Raw - F'!$B:$P,14,FALSE),"")</f>
        <v/>
      </c>
      <c r="K1631" s="16" t="str">
        <f>SUBSTITUTE(IFERROR(VLOOKUP($A1631,'Raw - F'!$B:$X,21,FALSE),""),0,"")</f>
        <v/>
      </c>
    </row>
    <row r="1632" spans="1:11" hidden="1" x14ac:dyDescent="0.35">
      <c r="A1632">
        <v>1623</v>
      </c>
      <c r="B1632" s="9" t="str">
        <f>IFERROR(VLOOKUP($A1632,'Raw - F'!$B:$R,2,FALSE),"")</f>
        <v/>
      </c>
      <c r="C1632" s="4" t="str">
        <f>IFERROR(VLOOKUP($A1632,'Raw - F'!$B:$R,3,FALSE),"")</f>
        <v/>
      </c>
      <c r="D1632" s="4" t="str">
        <f>IFERROR(VLOOKUP($A1632,'Raw - F'!$B:$R,6,FALSE),"")</f>
        <v/>
      </c>
      <c r="E1632" s="4" t="str">
        <f>SUBSTITUTE(IFERROR(VLOOKUP($A1632,'Raw - F'!$B:$O,8,FALSE),""),"0","")</f>
        <v/>
      </c>
      <c r="F1632" s="4" t="str">
        <f>SUBSTITUTE(IFERROR(VLOOKUP($A1632,'Raw - F'!$B:$O,7,FALSE),""),"0","")</f>
        <v/>
      </c>
      <c r="G1632" s="4" t="str">
        <f>IFERROR(VLOOKUP($A1632,'Raw - F'!$B:$O,10,FALSE)&amp;IF(VLOOKUP($A1632,'Raw - F'!$B:$M,11,FALSE)&lt;&gt;"","("&amp;VLOOKUP($A1632,'Raw - F'!$B:$M,11,FALSE)&amp;")",""),"")</f>
        <v/>
      </c>
      <c r="H1632" s="4" t="str">
        <f>IFERROR(VLOOKUP($A1632,'Raw - F'!$B:$O,12,FALSE),"")</f>
        <v/>
      </c>
      <c r="I1632" s="4" t="str">
        <f>IFERROR(VLOOKUP($A1632,'Raw - F'!$B:$O,9,FALSE),"")</f>
        <v/>
      </c>
      <c r="J1632" s="4" t="str">
        <f>IFERROR(VLOOKUP($A1632,'Raw - F'!$B:$P,14,FALSE),"")</f>
        <v/>
      </c>
      <c r="K1632" s="16" t="str">
        <f>SUBSTITUTE(IFERROR(VLOOKUP($A1632,'Raw - F'!$B:$X,21,FALSE),""),0,"")</f>
        <v/>
      </c>
    </row>
    <row r="1633" spans="1:11" hidden="1" x14ac:dyDescent="0.35">
      <c r="A1633">
        <v>1624</v>
      </c>
      <c r="B1633" s="9" t="str">
        <f>IFERROR(VLOOKUP($A1633,'Raw - F'!$B:$R,2,FALSE),"")</f>
        <v/>
      </c>
      <c r="C1633" s="4" t="str">
        <f>IFERROR(VLOOKUP($A1633,'Raw - F'!$B:$R,3,FALSE),"")</f>
        <v/>
      </c>
      <c r="D1633" s="4" t="str">
        <f>IFERROR(VLOOKUP($A1633,'Raw - F'!$B:$R,6,FALSE),"")</f>
        <v/>
      </c>
      <c r="E1633" s="4" t="str">
        <f>SUBSTITUTE(IFERROR(VLOOKUP($A1633,'Raw - F'!$B:$O,8,FALSE),""),"0","")</f>
        <v/>
      </c>
      <c r="F1633" s="4" t="str">
        <f>SUBSTITUTE(IFERROR(VLOOKUP($A1633,'Raw - F'!$B:$O,7,FALSE),""),"0","")</f>
        <v/>
      </c>
      <c r="G1633" s="4" t="str">
        <f>IFERROR(VLOOKUP($A1633,'Raw - F'!$B:$O,10,FALSE)&amp;IF(VLOOKUP($A1633,'Raw - F'!$B:$M,11,FALSE)&lt;&gt;"","("&amp;VLOOKUP($A1633,'Raw - F'!$B:$M,11,FALSE)&amp;")",""),"")</f>
        <v/>
      </c>
      <c r="H1633" s="4" t="str">
        <f>IFERROR(VLOOKUP($A1633,'Raw - F'!$B:$O,12,FALSE),"")</f>
        <v/>
      </c>
      <c r="I1633" s="4" t="str">
        <f>IFERROR(VLOOKUP($A1633,'Raw - F'!$B:$O,9,FALSE),"")</f>
        <v/>
      </c>
      <c r="J1633" s="4" t="str">
        <f>IFERROR(VLOOKUP($A1633,'Raw - F'!$B:$P,14,FALSE),"")</f>
        <v/>
      </c>
      <c r="K1633" s="16" t="str">
        <f>SUBSTITUTE(IFERROR(VLOOKUP($A1633,'Raw - F'!$B:$X,21,FALSE),""),0,"")</f>
        <v/>
      </c>
    </row>
    <row r="1634" spans="1:11" hidden="1" x14ac:dyDescent="0.35">
      <c r="A1634">
        <v>1625</v>
      </c>
      <c r="B1634" s="9" t="str">
        <f>IFERROR(VLOOKUP($A1634,'Raw - F'!$B:$R,2,FALSE),"")</f>
        <v/>
      </c>
      <c r="C1634" s="4" t="str">
        <f>IFERROR(VLOOKUP($A1634,'Raw - F'!$B:$R,3,FALSE),"")</f>
        <v/>
      </c>
      <c r="D1634" s="4" t="str">
        <f>IFERROR(VLOOKUP($A1634,'Raw - F'!$B:$R,6,FALSE),"")</f>
        <v/>
      </c>
      <c r="E1634" s="4" t="str">
        <f>SUBSTITUTE(IFERROR(VLOOKUP($A1634,'Raw - F'!$B:$O,8,FALSE),""),"0","")</f>
        <v/>
      </c>
      <c r="F1634" s="4" t="str">
        <f>SUBSTITUTE(IFERROR(VLOOKUP($A1634,'Raw - F'!$B:$O,7,FALSE),""),"0","")</f>
        <v/>
      </c>
      <c r="G1634" s="4" t="str">
        <f>IFERROR(VLOOKUP($A1634,'Raw - F'!$B:$O,10,FALSE)&amp;IF(VLOOKUP($A1634,'Raw - F'!$B:$M,11,FALSE)&lt;&gt;"","("&amp;VLOOKUP($A1634,'Raw - F'!$B:$M,11,FALSE)&amp;")",""),"")</f>
        <v/>
      </c>
      <c r="H1634" s="4" t="str">
        <f>IFERROR(VLOOKUP($A1634,'Raw - F'!$B:$O,12,FALSE),"")</f>
        <v/>
      </c>
      <c r="I1634" s="4" t="str">
        <f>IFERROR(VLOOKUP($A1634,'Raw - F'!$B:$O,9,FALSE),"")</f>
        <v/>
      </c>
      <c r="J1634" s="4" t="str">
        <f>IFERROR(VLOOKUP($A1634,'Raw - F'!$B:$P,14,FALSE),"")</f>
        <v/>
      </c>
      <c r="K1634" s="16" t="str">
        <f>SUBSTITUTE(IFERROR(VLOOKUP($A1634,'Raw - F'!$B:$X,21,FALSE),""),0,"")</f>
        <v/>
      </c>
    </row>
    <row r="1635" spans="1:11" hidden="1" x14ac:dyDescent="0.35">
      <c r="A1635">
        <v>1626</v>
      </c>
      <c r="B1635" s="9" t="str">
        <f>IFERROR(VLOOKUP($A1635,'Raw - F'!$B:$R,2,FALSE),"")</f>
        <v/>
      </c>
      <c r="C1635" s="4" t="str">
        <f>IFERROR(VLOOKUP($A1635,'Raw - F'!$B:$R,3,FALSE),"")</f>
        <v/>
      </c>
      <c r="D1635" s="4" t="str">
        <f>IFERROR(VLOOKUP($A1635,'Raw - F'!$B:$R,6,FALSE),"")</f>
        <v/>
      </c>
      <c r="E1635" s="4" t="str">
        <f>SUBSTITUTE(IFERROR(VLOOKUP($A1635,'Raw - F'!$B:$O,8,FALSE),""),"0","")</f>
        <v/>
      </c>
      <c r="F1635" s="4" t="str">
        <f>SUBSTITUTE(IFERROR(VLOOKUP($A1635,'Raw - F'!$B:$O,7,FALSE),""),"0","")</f>
        <v/>
      </c>
      <c r="G1635" s="4" t="str">
        <f>IFERROR(VLOOKUP($A1635,'Raw - F'!$B:$O,10,FALSE)&amp;IF(VLOOKUP($A1635,'Raw - F'!$B:$M,11,FALSE)&lt;&gt;"","("&amp;VLOOKUP($A1635,'Raw - F'!$B:$M,11,FALSE)&amp;")",""),"")</f>
        <v/>
      </c>
      <c r="H1635" s="4" t="str">
        <f>IFERROR(VLOOKUP($A1635,'Raw - F'!$B:$O,12,FALSE),"")</f>
        <v/>
      </c>
      <c r="I1635" s="4" t="str">
        <f>IFERROR(VLOOKUP($A1635,'Raw - F'!$B:$O,9,FALSE),"")</f>
        <v/>
      </c>
      <c r="J1635" s="4" t="str">
        <f>IFERROR(VLOOKUP($A1635,'Raw - F'!$B:$P,14,FALSE),"")</f>
        <v/>
      </c>
      <c r="K1635" s="16" t="str">
        <f>SUBSTITUTE(IFERROR(VLOOKUP($A1635,'Raw - F'!$B:$X,21,FALSE),""),0,"")</f>
        <v/>
      </c>
    </row>
    <row r="1636" spans="1:11" hidden="1" x14ac:dyDescent="0.35">
      <c r="A1636">
        <v>1627</v>
      </c>
      <c r="B1636" s="9" t="str">
        <f>IFERROR(VLOOKUP($A1636,'Raw - F'!$B:$R,2,FALSE),"")</f>
        <v/>
      </c>
      <c r="C1636" s="4" t="str">
        <f>IFERROR(VLOOKUP($A1636,'Raw - F'!$B:$R,3,FALSE),"")</f>
        <v/>
      </c>
      <c r="D1636" s="4" t="str">
        <f>IFERROR(VLOOKUP($A1636,'Raw - F'!$B:$R,6,FALSE),"")</f>
        <v/>
      </c>
      <c r="E1636" s="4" t="str">
        <f>SUBSTITUTE(IFERROR(VLOOKUP($A1636,'Raw - F'!$B:$O,8,FALSE),""),"0","")</f>
        <v/>
      </c>
      <c r="F1636" s="4" t="str">
        <f>SUBSTITUTE(IFERROR(VLOOKUP($A1636,'Raw - F'!$B:$O,7,FALSE),""),"0","")</f>
        <v/>
      </c>
      <c r="G1636" s="4" t="str">
        <f>IFERROR(VLOOKUP($A1636,'Raw - F'!$B:$O,10,FALSE)&amp;IF(VLOOKUP($A1636,'Raw - F'!$B:$M,11,FALSE)&lt;&gt;"","("&amp;VLOOKUP($A1636,'Raw - F'!$B:$M,11,FALSE)&amp;")",""),"")</f>
        <v/>
      </c>
      <c r="H1636" s="4" t="str">
        <f>IFERROR(VLOOKUP($A1636,'Raw - F'!$B:$O,12,FALSE),"")</f>
        <v/>
      </c>
      <c r="I1636" s="4" t="str">
        <f>IFERROR(VLOOKUP($A1636,'Raw - F'!$B:$O,9,FALSE),"")</f>
        <v/>
      </c>
      <c r="J1636" s="4" t="str">
        <f>IFERROR(VLOOKUP($A1636,'Raw - F'!$B:$P,14,FALSE),"")</f>
        <v/>
      </c>
      <c r="K1636" s="16" t="str">
        <f>SUBSTITUTE(IFERROR(VLOOKUP($A1636,'Raw - F'!$B:$X,21,FALSE),""),0,"")</f>
        <v/>
      </c>
    </row>
    <row r="1637" spans="1:11" hidden="1" x14ac:dyDescent="0.35">
      <c r="A1637">
        <v>1628</v>
      </c>
      <c r="B1637" s="9" t="str">
        <f>IFERROR(VLOOKUP($A1637,'Raw - F'!$B:$R,2,FALSE),"")</f>
        <v/>
      </c>
      <c r="C1637" s="4" t="str">
        <f>IFERROR(VLOOKUP($A1637,'Raw - F'!$B:$R,3,FALSE),"")</f>
        <v/>
      </c>
      <c r="D1637" s="4" t="str">
        <f>IFERROR(VLOOKUP($A1637,'Raw - F'!$B:$R,6,FALSE),"")</f>
        <v/>
      </c>
      <c r="E1637" s="4" t="str">
        <f>SUBSTITUTE(IFERROR(VLOOKUP($A1637,'Raw - F'!$B:$O,8,FALSE),""),"0","")</f>
        <v/>
      </c>
      <c r="F1637" s="4" t="str">
        <f>SUBSTITUTE(IFERROR(VLOOKUP($A1637,'Raw - F'!$B:$O,7,FALSE),""),"0","")</f>
        <v/>
      </c>
      <c r="G1637" s="4" t="str">
        <f>IFERROR(VLOOKUP($A1637,'Raw - F'!$B:$O,10,FALSE)&amp;IF(VLOOKUP($A1637,'Raw - F'!$B:$M,11,FALSE)&lt;&gt;"","("&amp;VLOOKUP($A1637,'Raw - F'!$B:$M,11,FALSE)&amp;")",""),"")</f>
        <v/>
      </c>
      <c r="H1637" s="4" t="str">
        <f>IFERROR(VLOOKUP($A1637,'Raw - F'!$B:$O,12,FALSE),"")</f>
        <v/>
      </c>
      <c r="I1637" s="4" t="str">
        <f>IFERROR(VLOOKUP($A1637,'Raw - F'!$B:$O,9,FALSE),"")</f>
        <v/>
      </c>
      <c r="J1637" s="4" t="str">
        <f>IFERROR(VLOOKUP($A1637,'Raw - F'!$B:$P,14,FALSE),"")</f>
        <v/>
      </c>
      <c r="K1637" s="16" t="str">
        <f>SUBSTITUTE(IFERROR(VLOOKUP($A1637,'Raw - F'!$B:$X,21,FALSE),""),0,"")</f>
        <v/>
      </c>
    </row>
    <row r="1638" spans="1:11" hidden="1" x14ac:dyDescent="0.35">
      <c r="A1638">
        <v>1629</v>
      </c>
      <c r="B1638" s="9" t="str">
        <f>IFERROR(VLOOKUP($A1638,'Raw - F'!$B:$R,2,FALSE),"")</f>
        <v/>
      </c>
      <c r="C1638" s="4" t="str">
        <f>IFERROR(VLOOKUP($A1638,'Raw - F'!$B:$R,3,FALSE),"")</f>
        <v/>
      </c>
      <c r="D1638" s="4" t="str">
        <f>IFERROR(VLOOKUP($A1638,'Raw - F'!$B:$R,6,FALSE),"")</f>
        <v/>
      </c>
      <c r="E1638" s="4" t="str">
        <f>SUBSTITUTE(IFERROR(VLOOKUP($A1638,'Raw - F'!$B:$O,8,FALSE),""),"0","")</f>
        <v/>
      </c>
      <c r="F1638" s="4" t="str">
        <f>SUBSTITUTE(IFERROR(VLOOKUP($A1638,'Raw - F'!$B:$O,7,FALSE),""),"0","")</f>
        <v/>
      </c>
      <c r="G1638" s="4" t="str">
        <f>IFERROR(VLOOKUP($A1638,'Raw - F'!$B:$O,10,FALSE)&amp;IF(VLOOKUP($A1638,'Raw - F'!$B:$M,11,FALSE)&lt;&gt;"","("&amp;VLOOKUP($A1638,'Raw - F'!$B:$M,11,FALSE)&amp;")",""),"")</f>
        <v/>
      </c>
      <c r="H1638" s="4" t="str">
        <f>IFERROR(VLOOKUP($A1638,'Raw - F'!$B:$O,12,FALSE),"")</f>
        <v/>
      </c>
      <c r="I1638" s="4" t="str">
        <f>IFERROR(VLOOKUP($A1638,'Raw - F'!$B:$O,9,FALSE),"")</f>
        <v/>
      </c>
      <c r="J1638" s="4" t="str">
        <f>IFERROR(VLOOKUP($A1638,'Raw - F'!$B:$P,14,FALSE),"")</f>
        <v/>
      </c>
      <c r="K1638" s="16" t="str">
        <f>SUBSTITUTE(IFERROR(VLOOKUP($A1638,'Raw - F'!$B:$X,21,FALSE),""),0,"")</f>
        <v/>
      </c>
    </row>
    <row r="1639" spans="1:11" hidden="1" x14ac:dyDescent="0.35">
      <c r="A1639">
        <v>1630</v>
      </c>
      <c r="B1639" s="9" t="str">
        <f>IFERROR(VLOOKUP($A1639,'Raw - F'!$B:$R,2,FALSE),"")</f>
        <v/>
      </c>
      <c r="C1639" s="4" t="str">
        <f>IFERROR(VLOOKUP($A1639,'Raw - F'!$B:$R,3,FALSE),"")</f>
        <v/>
      </c>
      <c r="D1639" s="4" t="str">
        <f>IFERROR(VLOOKUP($A1639,'Raw - F'!$B:$R,6,FALSE),"")</f>
        <v/>
      </c>
      <c r="E1639" s="4" t="str">
        <f>SUBSTITUTE(IFERROR(VLOOKUP($A1639,'Raw - F'!$B:$O,8,FALSE),""),"0","")</f>
        <v/>
      </c>
      <c r="F1639" s="4" t="str">
        <f>SUBSTITUTE(IFERROR(VLOOKUP($A1639,'Raw - F'!$B:$O,7,FALSE),""),"0","")</f>
        <v/>
      </c>
      <c r="G1639" s="4" t="str">
        <f>IFERROR(VLOOKUP($A1639,'Raw - F'!$B:$O,10,FALSE)&amp;IF(VLOOKUP($A1639,'Raw - F'!$B:$M,11,FALSE)&lt;&gt;"","("&amp;VLOOKUP($A1639,'Raw - F'!$B:$M,11,FALSE)&amp;")",""),"")</f>
        <v/>
      </c>
      <c r="H1639" s="4" t="str">
        <f>IFERROR(VLOOKUP($A1639,'Raw - F'!$B:$O,12,FALSE),"")</f>
        <v/>
      </c>
      <c r="I1639" s="4" t="str">
        <f>IFERROR(VLOOKUP($A1639,'Raw - F'!$B:$O,9,FALSE),"")</f>
        <v/>
      </c>
      <c r="J1639" s="4" t="str">
        <f>IFERROR(VLOOKUP($A1639,'Raw - F'!$B:$P,14,FALSE),"")</f>
        <v/>
      </c>
      <c r="K1639" s="16" t="str">
        <f>SUBSTITUTE(IFERROR(VLOOKUP($A1639,'Raw - F'!$B:$X,21,FALSE),""),0,"")</f>
        <v/>
      </c>
    </row>
    <row r="1640" spans="1:11" hidden="1" x14ac:dyDescent="0.35">
      <c r="A1640">
        <v>1631</v>
      </c>
      <c r="B1640" s="9" t="str">
        <f>IFERROR(VLOOKUP($A1640,'Raw - F'!$B:$R,2,FALSE),"")</f>
        <v/>
      </c>
      <c r="C1640" s="4" t="str">
        <f>IFERROR(VLOOKUP($A1640,'Raw - F'!$B:$R,3,FALSE),"")</f>
        <v/>
      </c>
      <c r="D1640" s="4" t="str">
        <f>IFERROR(VLOOKUP($A1640,'Raw - F'!$B:$R,6,FALSE),"")</f>
        <v/>
      </c>
      <c r="E1640" s="4" t="str">
        <f>SUBSTITUTE(IFERROR(VLOOKUP($A1640,'Raw - F'!$B:$O,8,FALSE),""),"0","")</f>
        <v/>
      </c>
      <c r="F1640" s="4" t="str">
        <f>SUBSTITUTE(IFERROR(VLOOKUP($A1640,'Raw - F'!$B:$O,7,FALSE),""),"0","")</f>
        <v/>
      </c>
      <c r="G1640" s="4" t="str">
        <f>IFERROR(VLOOKUP($A1640,'Raw - F'!$B:$O,10,FALSE)&amp;IF(VLOOKUP($A1640,'Raw - F'!$B:$M,11,FALSE)&lt;&gt;"","("&amp;VLOOKUP($A1640,'Raw - F'!$B:$M,11,FALSE)&amp;")",""),"")</f>
        <v/>
      </c>
      <c r="H1640" s="4" t="str">
        <f>IFERROR(VLOOKUP($A1640,'Raw - F'!$B:$O,12,FALSE),"")</f>
        <v/>
      </c>
      <c r="I1640" s="4" t="str">
        <f>IFERROR(VLOOKUP($A1640,'Raw - F'!$B:$O,9,FALSE),"")</f>
        <v/>
      </c>
      <c r="J1640" s="4" t="str">
        <f>IFERROR(VLOOKUP($A1640,'Raw - F'!$B:$P,14,FALSE),"")</f>
        <v/>
      </c>
      <c r="K1640" s="16" t="str">
        <f>SUBSTITUTE(IFERROR(VLOOKUP($A1640,'Raw - F'!$B:$X,21,FALSE),""),0,"")</f>
        <v/>
      </c>
    </row>
    <row r="1641" spans="1:11" hidden="1" x14ac:dyDescent="0.35">
      <c r="A1641">
        <v>1632</v>
      </c>
      <c r="B1641" s="9" t="str">
        <f>IFERROR(VLOOKUP($A1641,'Raw - F'!$B:$R,2,FALSE),"")</f>
        <v/>
      </c>
      <c r="C1641" s="4" t="str">
        <f>IFERROR(VLOOKUP($A1641,'Raw - F'!$B:$R,3,FALSE),"")</f>
        <v/>
      </c>
      <c r="D1641" s="4" t="str">
        <f>IFERROR(VLOOKUP($A1641,'Raw - F'!$B:$R,6,FALSE),"")</f>
        <v/>
      </c>
      <c r="E1641" s="4" t="str">
        <f>SUBSTITUTE(IFERROR(VLOOKUP($A1641,'Raw - F'!$B:$O,8,FALSE),""),"0","")</f>
        <v/>
      </c>
      <c r="F1641" s="4" t="str">
        <f>SUBSTITUTE(IFERROR(VLOOKUP($A1641,'Raw - F'!$B:$O,7,FALSE),""),"0","")</f>
        <v/>
      </c>
      <c r="G1641" s="4" t="str">
        <f>IFERROR(VLOOKUP($A1641,'Raw - F'!$B:$O,10,FALSE)&amp;IF(VLOOKUP($A1641,'Raw - F'!$B:$M,11,FALSE)&lt;&gt;"","("&amp;VLOOKUP($A1641,'Raw - F'!$B:$M,11,FALSE)&amp;")",""),"")</f>
        <v/>
      </c>
      <c r="H1641" s="4" t="str">
        <f>IFERROR(VLOOKUP($A1641,'Raw - F'!$B:$O,12,FALSE),"")</f>
        <v/>
      </c>
      <c r="I1641" s="4" t="str">
        <f>IFERROR(VLOOKUP($A1641,'Raw - F'!$B:$O,9,FALSE),"")</f>
        <v/>
      </c>
      <c r="J1641" s="4" t="str">
        <f>IFERROR(VLOOKUP($A1641,'Raw - F'!$B:$P,14,FALSE),"")</f>
        <v/>
      </c>
      <c r="K1641" s="16" t="str">
        <f>SUBSTITUTE(IFERROR(VLOOKUP($A1641,'Raw - F'!$B:$X,21,FALSE),""),0,"")</f>
        <v/>
      </c>
    </row>
    <row r="1642" spans="1:11" hidden="1" x14ac:dyDescent="0.35">
      <c r="A1642">
        <v>1633</v>
      </c>
      <c r="B1642" s="9" t="str">
        <f>IFERROR(VLOOKUP($A1642,'Raw - F'!$B:$R,2,FALSE),"")</f>
        <v/>
      </c>
      <c r="C1642" s="4" t="str">
        <f>IFERROR(VLOOKUP($A1642,'Raw - F'!$B:$R,3,FALSE),"")</f>
        <v/>
      </c>
      <c r="D1642" s="4" t="str">
        <f>IFERROR(VLOOKUP($A1642,'Raw - F'!$B:$R,6,FALSE),"")</f>
        <v/>
      </c>
      <c r="E1642" s="4" t="str">
        <f>SUBSTITUTE(IFERROR(VLOOKUP($A1642,'Raw - F'!$B:$O,8,FALSE),""),"0","")</f>
        <v/>
      </c>
      <c r="F1642" s="4" t="str">
        <f>SUBSTITUTE(IFERROR(VLOOKUP($A1642,'Raw - F'!$B:$O,7,FALSE),""),"0","")</f>
        <v/>
      </c>
      <c r="G1642" s="4" t="str">
        <f>IFERROR(VLOOKUP($A1642,'Raw - F'!$B:$O,10,FALSE)&amp;IF(VLOOKUP($A1642,'Raw - F'!$B:$M,11,FALSE)&lt;&gt;"","("&amp;VLOOKUP($A1642,'Raw - F'!$B:$M,11,FALSE)&amp;")",""),"")</f>
        <v/>
      </c>
      <c r="H1642" s="4" t="str">
        <f>IFERROR(VLOOKUP($A1642,'Raw - F'!$B:$O,12,FALSE),"")</f>
        <v/>
      </c>
      <c r="I1642" s="4" t="str">
        <f>IFERROR(VLOOKUP($A1642,'Raw - F'!$B:$O,9,FALSE),"")</f>
        <v/>
      </c>
      <c r="J1642" s="4" t="str">
        <f>IFERROR(VLOOKUP($A1642,'Raw - F'!$B:$P,14,FALSE),"")</f>
        <v/>
      </c>
      <c r="K1642" s="16" t="str">
        <f>SUBSTITUTE(IFERROR(VLOOKUP($A1642,'Raw - F'!$B:$X,21,FALSE),""),0,"")</f>
        <v/>
      </c>
    </row>
    <row r="1643" spans="1:11" hidden="1" x14ac:dyDescent="0.35">
      <c r="A1643">
        <v>1634</v>
      </c>
      <c r="B1643" s="9" t="str">
        <f>IFERROR(VLOOKUP($A1643,'Raw - F'!$B:$R,2,FALSE),"")</f>
        <v/>
      </c>
      <c r="C1643" s="4" t="str">
        <f>IFERROR(VLOOKUP($A1643,'Raw - F'!$B:$R,3,FALSE),"")</f>
        <v/>
      </c>
      <c r="D1643" s="4" t="str">
        <f>IFERROR(VLOOKUP($A1643,'Raw - F'!$B:$R,6,FALSE),"")</f>
        <v/>
      </c>
      <c r="E1643" s="4" t="str">
        <f>SUBSTITUTE(IFERROR(VLOOKUP($A1643,'Raw - F'!$B:$O,8,FALSE),""),"0","")</f>
        <v/>
      </c>
      <c r="F1643" s="4" t="str">
        <f>SUBSTITUTE(IFERROR(VLOOKUP($A1643,'Raw - F'!$B:$O,7,FALSE),""),"0","")</f>
        <v/>
      </c>
      <c r="G1643" s="4" t="str">
        <f>IFERROR(VLOOKUP($A1643,'Raw - F'!$B:$O,10,FALSE)&amp;IF(VLOOKUP($A1643,'Raw - F'!$B:$M,11,FALSE)&lt;&gt;"","("&amp;VLOOKUP($A1643,'Raw - F'!$B:$M,11,FALSE)&amp;")",""),"")</f>
        <v/>
      </c>
      <c r="H1643" s="4" t="str">
        <f>IFERROR(VLOOKUP($A1643,'Raw - F'!$B:$O,12,FALSE),"")</f>
        <v/>
      </c>
      <c r="I1643" s="4" t="str">
        <f>IFERROR(VLOOKUP($A1643,'Raw - F'!$B:$O,9,FALSE),"")</f>
        <v/>
      </c>
      <c r="J1643" s="4" t="str">
        <f>IFERROR(VLOOKUP($A1643,'Raw - F'!$B:$P,14,FALSE),"")</f>
        <v/>
      </c>
      <c r="K1643" s="16" t="str">
        <f>SUBSTITUTE(IFERROR(VLOOKUP($A1643,'Raw - F'!$B:$X,21,FALSE),""),0,"")</f>
        <v/>
      </c>
    </row>
    <row r="1644" spans="1:11" hidden="1" x14ac:dyDescent="0.35">
      <c r="A1644">
        <v>1635</v>
      </c>
      <c r="B1644" s="9" t="str">
        <f>IFERROR(VLOOKUP($A1644,'Raw - F'!$B:$R,2,FALSE),"")</f>
        <v/>
      </c>
      <c r="C1644" s="4" t="str">
        <f>IFERROR(VLOOKUP($A1644,'Raw - F'!$B:$R,3,FALSE),"")</f>
        <v/>
      </c>
      <c r="D1644" s="4" t="str">
        <f>IFERROR(VLOOKUP($A1644,'Raw - F'!$B:$R,6,FALSE),"")</f>
        <v/>
      </c>
      <c r="E1644" s="4" t="str">
        <f>SUBSTITUTE(IFERROR(VLOOKUP($A1644,'Raw - F'!$B:$O,8,FALSE),""),"0","")</f>
        <v/>
      </c>
      <c r="F1644" s="4" t="str">
        <f>SUBSTITUTE(IFERROR(VLOOKUP($A1644,'Raw - F'!$B:$O,7,FALSE),""),"0","")</f>
        <v/>
      </c>
      <c r="G1644" s="4" t="str">
        <f>IFERROR(VLOOKUP($A1644,'Raw - F'!$B:$O,10,FALSE)&amp;IF(VLOOKUP($A1644,'Raw - F'!$B:$M,11,FALSE)&lt;&gt;"","("&amp;VLOOKUP($A1644,'Raw - F'!$B:$M,11,FALSE)&amp;")",""),"")</f>
        <v/>
      </c>
      <c r="H1644" s="4" t="str">
        <f>IFERROR(VLOOKUP($A1644,'Raw - F'!$B:$O,12,FALSE),"")</f>
        <v/>
      </c>
      <c r="I1644" s="4" t="str">
        <f>IFERROR(VLOOKUP($A1644,'Raw - F'!$B:$O,9,FALSE),"")</f>
        <v/>
      </c>
      <c r="J1644" s="4" t="str">
        <f>IFERROR(VLOOKUP($A1644,'Raw - F'!$B:$P,14,FALSE),"")</f>
        <v/>
      </c>
      <c r="K1644" s="16" t="str">
        <f>SUBSTITUTE(IFERROR(VLOOKUP($A1644,'Raw - F'!$B:$X,21,FALSE),""),0,"")</f>
        <v/>
      </c>
    </row>
    <row r="1645" spans="1:11" hidden="1" x14ac:dyDescent="0.35">
      <c r="A1645">
        <v>1636</v>
      </c>
      <c r="B1645" s="9" t="str">
        <f>IFERROR(VLOOKUP($A1645,'Raw - F'!$B:$R,2,FALSE),"")</f>
        <v/>
      </c>
      <c r="C1645" s="4" t="str">
        <f>IFERROR(VLOOKUP($A1645,'Raw - F'!$B:$R,3,FALSE),"")</f>
        <v/>
      </c>
      <c r="D1645" s="4" t="str">
        <f>IFERROR(VLOOKUP($A1645,'Raw - F'!$B:$R,6,FALSE),"")</f>
        <v/>
      </c>
      <c r="E1645" s="4" t="str">
        <f>SUBSTITUTE(IFERROR(VLOOKUP($A1645,'Raw - F'!$B:$O,8,FALSE),""),"0","")</f>
        <v/>
      </c>
      <c r="F1645" s="4" t="str">
        <f>SUBSTITUTE(IFERROR(VLOOKUP($A1645,'Raw - F'!$B:$O,7,FALSE),""),"0","")</f>
        <v/>
      </c>
      <c r="G1645" s="4" t="str">
        <f>IFERROR(VLOOKUP($A1645,'Raw - F'!$B:$O,10,FALSE)&amp;IF(VLOOKUP($A1645,'Raw - F'!$B:$M,11,FALSE)&lt;&gt;"","("&amp;VLOOKUP($A1645,'Raw - F'!$B:$M,11,FALSE)&amp;")",""),"")</f>
        <v/>
      </c>
      <c r="H1645" s="4" t="str">
        <f>IFERROR(VLOOKUP($A1645,'Raw - F'!$B:$O,12,FALSE),"")</f>
        <v/>
      </c>
      <c r="I1645" s="4" t="str">
        <f>IFERROR(VLOOKUP($A1645,'Raw - F'!$B:$O,9,FALSE),"")</f>
        <v/>
      </c>
      <c r="J1645" s="4" t="str">
        <f>IFERROR(VLOOKUP($A1645,'Raw - F'!$B:$P,14,FALSE),"")</f>
        <v/>
      </c>
      <c r="K1645" s="16" t="str">
        <f>SUBSTITUTE(IFERROR(VLOOKUP($A1645,'Raw - F'!$B:$X,21,FALSE),""),0,"")</f>
        <v/>
      </c>
    </row>
    <row r="1646" spans="1:11" hidden="1" x14ac:dyDescent="0.35">
      <c r="A1646">
        <v>1637</v>
      </c>
      <c r="B1646" s="9" t="str">
        <f>IFERROR(VLOOKUP($A1646,'Raw - F'!$B:$R,2,FALSE),"")</f>
        <v/>
      </c>
      <c r="C1646" s="4" t="str">
        <f>IFERROR(VLOOKUP($A1646,'Raw - F'!$B:$R,3,FALSE),"")</f>
        <v/>
      </c>
      <c r="D1646" s="4" t="str">
        <f>IFERROR(VLOOKUP($A1646,'Raw - F'!$B:$R,6,FALSE),"")</f>
        <v/>
      </c>
      <c r="E1646" s="4" t="str">
        <f>SUBSTITUTE(IFERROR(VLOOKUP($A1646,'Raw - F'!$B:$O,8,FALSE),""),"0","")</f>
        <v/>
      </c>
      <c r="F1646" s="4" t="str">
        <f>SUBSTITUTE(IFERROR(VLOOKUP($A1646,'Raw - F'!$B:$O,7,FALSE),""),"0","")</f>
        <v/>
      </c>
      <c r="G1646" s="4" t="str">
        <f>IFERROR(VLOOKUP($A1646,'Raw - F'!$B:$O,10,FALSE)&amp;IF(VLOOKUP($A1646,'Raw - F'!$B:$M,11,FALSE)&lt;&gt;"","("&amp;VLOOKUP($A1646,'Raw - F'!$B:$M,11,FALSE)&amp;")",""),"")</f>
        <v/>
      </c>
      <c r="H1646" s="4" t="str">
        <f>IFERROR(VLOOKUP($A1646,'Raw - F'!$B:$O,12,FALSE),"")</f>
        <v/>
      </c>
      <c r="I1646" s="4" t="str">
        <f>IFERROR(VLOOKUP($A1646,'Raw - F'!$B:$O,9,FALSE),"")</f>
        <v/>
      </c>
      <c r="J1646" s="4" t="str">
        <f>IFERROR(VLOOKUP($A1646,'Raw - F'!$B:$P,14,FALSE),"")</f>
        <v/>
      </c>
      <c r="K1646" s="16" t="str">
        <f>SUBSTITUTE(IFERROR(VLOOKUP($A1646,'Raw - F'!$B:$X,21,FALSE),""),0,"")</f>
        <v/>
      </c>
    </row>
    <row r="1647" spans="1:11" hidden="1" x14ac:dyDescent="0.35">
      <c r="A1647">
        <v>1638</v>
      </c>
      <c r="B1647" s="9" t="str">
        <f>IFERROR(VLOOKUP($A1647,'Raw - F'!$B:$R,2,FALSE),"")</f>
        <v/>
      </c>
      <c r="C1647" s="4" t="str">
        <f>IFERROR(VLOOKUP($A1647,'Raw - F'!$B:$R,3,FALSE),"")</f>
        <v/>
      </c>
      <c r="D1647" s="4" t="str">
        <f>IFERROR(VLOOKUP($A1647,'Raw - F'!$B:$R,6,FALSE),"")</f>
        <v/>
      </c>
      <c r="E1647" s="4" t="str">
        <f>SUBSTITUTE(IFERROR(VLOOKUP($A1647,'Raw - F'!$B:$O,8,FALSE),""),"0","")</f>
        <v/>
      </c>
      <c r="F1647" s="4" t="str">
        <f>SUBSTITUTE(IFERROR(VLOOKUP($A1647,'Raw - F'!$B:$O,7,FALSE),""),"0","")</f>
        <v/>
      </c>
      <c r="G1647" s="4" t="str">
        <f>IFERROR(VLOOKUP($A1647,'Raw - F'!$B:$O,10,FALSE)&amp;IF(VLOOKUP($A1647,'Raw - F'!$B:$M,11,FALSE)&lt;&gt;"","("&amp;VLOOKUP($A1647,'Raw - F'!$B:$M,11,FALSE)&amp;")",""),"")</f>
        <v/>
      </c>
      <c r="H1647" s="4" t="str">
        <f>IFERROR(VLOOKUP($A1647,'Raw - F'!$B:$O,12,FALSE),"")</f>
        <v/>
      </c>
      <c r="I1647" s="4" t="str">
        <f>IFERROR(VLOOKUP($A1647,'Raw - F'!$B:$O,9,FALSE),"")</f>
        <v/>
      </c>
      <c r="J1647" s="4" t="str">
        <f>IFERROR(VLOOKUP($A1647,'Raw - F'!$B:$P,14,FALSE),"")</f>
        <v/>
      </c>
      <c r="K1647" s="16" t="str">
        <f>SUBSTITUTE(IFERROR(VLOOKUP($A1647,'Raw - F'!$B:$X,21,FALSE),""),0,"")</f>
        <v/>
      </c>
    </row>
    <row r="1648" spans="1:11" hidden="1" x14ac:dyDescent="0.35">
      <c r="A1648">
        <v>1639</v>
      </c>
      <c r="B1648" s="9" t="str">
        <f>IFERROR(VLOOKUP($A1648,'Raw - F'!$B:$R,2,FALSE),"")</f>
        <v/>
      </c>
      <c r="C1648" s="4" t="str">
        <f>IFERROR(VLOOKUP($A1648,'Raw - F'!$B:$R,3,FALSE),"")</f>
        <v/>
      </c>
      <c r="D1648" s="4" t="str">
        <f>IFERROR(VLOOKUP($A1648,'Raw - F'!$B:$R,6,FALSE),"")</f>
        <v/>
      </c>
      <c r="E1648" s="4" t="str">
        <f>SUBSTITUTE(IFERROR(VLOOKUP($A1648,'Raw - F'!$B:$O,8,FALSE),""),"0","")</f>
        <v/>
      </c>
      <c r="F1648" s="4" t="str">
        <f>SUBSTITUTE(IFERROR(VLOOKUP($A1648,'Raw - F'!$B:$O,7,FALSE),""),"0","")</f>
        <v/>
      </c>
      <c r="G1648" s="4" t="str">
        <f>IFERROR(VLOOKUP($A1648,'Raw - F'!$B:$O,10,FALSE)&amp;IF(VLOOKUP($A1648,'Raw - F'!$B:$M,11,FALSE)&lt;&gt;"","("&amp;VLOOKUP($A1648,'Raw - F'!$B:$M,11,FALSE)&amp;")",""),"")</f>
        <v/>
      </c>
      <c r="H1648" s="4" t="str">
        <f>IFERROR(VLOOKUP($A1648,'Raw - F'!$B:$O,12,FALSE),"")</f>
        <v/>
      </c>
      <c r="I1648" s="4" t="str">
        <f>IFERROR(VLOOKUP($A1648,'Raw - F'!$B:$O,9,FALSE),"")</f>
        <v/>
      </c>
      <c r="J1648" s="4" t="str">
        <f>IFERROR(VLOOKUP($A1648,'Raw - F'!$B:$P,14,FALSE),"")</f>
        <v/>
      </c>
      <c r="K1648" s="16" t="str">
        <f>SUBSTITUTE(IFERROR(VLOOKUP($A1648,'Raw - F'!$B:$X,21,FALSE),""),0,"")</f>
        <v/>
      </c>
    </row>
    <row r="1649" spans="1:11" hidden="1" x14ac:dyDescent="0.35">
      <c r="A1649">
        <v>1640</v>
      </c>
      <c r="B1649" s="9" t="str">
        <f>IFERROR(VLOOKUP($A1649,'Raw - F'!$B:$R,2,FALSE),"")</f>
        <v/>
      </c>
      <c r="C1649" s="4" t="str">
        <f>IFERROR(VLOOKUP($A1649,'Raw - F'!$B:$R,3,FALSE),"")</f>
        <v/>
      </c>
      <c r="D1649" s="4" t="str">
        <f>IFERROR(VLOOKUP($A1649,'Raw - F'!$B:$R,6,FALSE),"")</f>
        <v/>
      </c>
      <c r="E1649" s="4" t="str">
        <f>SUBSTITUTE(IFERROR(VLOOKUP($A1649,'Raw - F'!$B:$O,8,FALSE),""),"0","")</f>
        <v/>
      </c>
      <c r="F1649" s="4" t="str">
        <f>SUBSTITUTE(IFERROR(VLOOKUP($A1649,'Raw - F'!$B:$O,7,FALSE),""),"0","")</f>
        <v/>
      </c>
      <c r="G1649" s="4" t="str">
        <f>IFERROR(VLOOKUP($A1649,'Raw - F'!$B:$O,10,FALSE)&amp;IF(VLOOKUP($A1649,'Raw - F'!$B:$M,11,FALSE)&lt;&gt;"","("&amp;VLOOKUP($A1649,'Raw - F'!$B:$M,11,FALSE)&amp;")",""),"")</f>
        <v/>
      </c>
      <c r="H1649" s="4" t="str">
        <f>IFERROR(VLOOKUP($A1649,'Raw - F'!$B:$O,12,FALSE),"")</f>
        <v/>
      </c>
      <c r="I1649" s="4" t="str">
        <f>IFERROR(VLOOKUP($A1649,'Raw - F'!$B:$O,9,FALSE),"")</f>
        <v/>
      </c>
      <c r="J1649" s="4" t="str">
        <f>IFERROR(VLOOKUP($A1649,'Raw - F'!$B:$P,14,FALSE),"")</f>
        <v/>
      </c>
      <c r="K1649" s="16" t="str">
        <f>SUBSTITUTE(IFERROR(VLOOKUP($A1649,'Raw - F'!$B:$X,21,FALSE),""),0,"")</f>
        <v/>
      </c>
    </row>
    <row r="1650" spans="1:11" hidden="1" x14ac:dyDescent="0.35">
      <c r="A1650">
        <v>1641</v>
      </c>
      <c r="B1650" s="9" t="str">
        <f>IFERROR(VLOOKUP($A1650,'Raw - F'!$B:$R,2,FALSE),"")</f>
        <v/>
      </c>
      <c r="C1650" s="4" t="str">
        <f>IFERROR(VLOOKUP($A1650,'Raw - F'!$B:$R,3,FALSE),"")</f>
        <v/>
      </c>
      <c r="D1650" s="4" t="str">
        <f>IFERROR(VLOOKUP($A1650,'Raw - F'!$B:$R,6,FALSE),"")</f>
        <v/>
      </c>
      <c r="E1650" s="4" t="str">
        <f>SUBSTITUTE(IFERROR(VLOOKUP($A1650,'Raw - F'!$B:$O,8,FALSE),""),"0","")</f>
        <v/>
      </c>
      <c r="F1650" s="4" t="str">
        <f>SUBSTITUTE(IFERROR(VLOOKUP($A1650,'Raw - F'!$B:$O,7,FALSE),""),"0","")</f>
        <v/>
      </c>
      <c r="G1650" s="4" t="str">
        <f>IFERROR(VLOOKUP($A1650,'Raw - F'!$B:$O,10,FALSE)&amp;IF(VLOOKUP($A1650,'Raw - F'!$B:$M,11,FALSE)&lt;&gt;"","("&amp;VLOOKUP($A1650,'Raw - F'!$B:$M,11,FALSE)&amp;")",""),"")</f>
        <v/>
      </c>
      <c r="H1650" s="4" t="str">
        <f>IFERROR(VLOOKUP($A1650,'Raw - F'!$B:$O,12,FALSE),"")</f>
        <v/>
      </c>
      <c r="I1650" s="4" t="str">
        <f>IFERROR(VLOOKUP($A1650,'Raw - F'!$B:$O,9,FALSE),"")</f>
        <v/>
      </c>
      <c r="J1650" s="4" t="str">
        <f>IFERROR(VLOOKUP($A1650,'Raw - F'!$B:$P,14,FALSE),"")</f>
        <v/>
      </c>
      <c r="K1650" s="16" t="str">
        <f>SUBSTITUTE(IFERROR(VLOOKUP($A1650,'Raw - F'!$B:$X,21,FALSE),""),0,"")</f>
        <v/>
      </c>
    </row>
    <row r="1651" spans="1:11" hidden="1" x14ac:dyDescent="0.35">
      <c r="A1651">
        <v>1642</v>
      </c>
      <c r="B1651" s="9" t="str">
        <f>IFERROR(VLOOKUP($A1651,'Raw - F'!$B:$R,2,FALSE),"")</f>
        <v/>
      </c>
      <c r="C1651" s="4" t="str">
        <f>IFERROR(VLOOKUP($A1651,'Raw - F'!$B:$R,3,FALSE),"")</f>
        <v/>
      </c>
      <c r="D1651" s="4" t="str">
        <f>IFERROR(VLOOKUP($A1651,'Raw - F'!$B:$R,6,FALSE),"")</f>
        <v/>
      </c>
      <c r="E1651" s="4" t="str">
        <f>SUBSTITUTE(IFERROR(VLOOKUP($A1651,'Raw - F'!$B:$O,8,FALSE),""),"0","")</f>
        <v/>
      </c>
      <c r="F1651" s="4" t="str">
        <f>SUBSTITUTE(IFERROR(VLOOKUP($A1651,'Raw - F'!$B:$O,7,FALSE),""),"0","")</f>
        <v/>
      </c>
      <c r="G1651" s="4" t="str">
        <f>IFERROR(VLOOKUP($A1651,'Raw - F'!$B:$O,10,FALSE)&amp;IF(VLOOKUP($A1651,'Raw - F'!$B:$M,11,FALSE)&lt;&gt;"","("&amp;VLOOKUP($A1651,'Raw - F'!$B:$M,11,FALSE)&amp;")",""),"")</f>
        <v/>
      </c>
      <c r="H1651" s="4" t="str">
        <f>IFERROR(VLOOKUP($A1651,'Raw - F'!$B:$O,12,FALSE),"")</f>
        <v/>
      </c>
      <c r="I1651" s="4" t="str">
        <f>IFERROR(VLOOKUP($A1651,'Raw - F'!$B:$O,9,FALSE),"")</f>
        <v/>
      </c>
      <c r="J1651" s="4" t="str">
        <f>IFERROR(VLOOKUP($A1651,'Raw - F'!$B:$P,14,FALSE),"")</f>
        <v/>
      </c>
      <c r="K1651" s="16" t="str">
        <f>SUBSTITUTE(IFERROR(VLOOKUP($A1651,'Raw - F'!$B:$X,21,FALSE),""),0,"")</f>
        <v/>
      </c>
    </row>
    <row r="1652" spans="1:11" hidden="1" x14ac:dyDescent="0.35">
      <c r="A1652">
        <v>1643</v>
      </c>
      <c r="B1652" s="9" t="str">
        <f>IFERROR(VLOOKUP($A1652,'Raw - F'!$B:$R,2,FALSE),"")</f>
        <v/>
      </c>
      <c r="C1652" s="4" t="str">
        <f>IFERROR(VLOOKUP($A1652,'Raw - F'!$B:$R,3,FALSE),"")</f>
        <v/>
      </c>
      <c r="D1652" s="4" t="str">
        <f>IFERROR(VLOOKUP($A1652,'Raw - F'!$B:$R,6,FALSE),"")</f>
        <v/>
      </c>
      <c r="E1652" s="4" t="str">
        <f>SUBSTITUTE(IFERROR(VLOOKUP($A1652,'Raw - F'!$B:$O,8,FALSE),""),"0","")</f>
        <v/>
      </c>
      <c r="F1652" s="4" t="str">
        <f>SUBSTITUTE(IFERROR(VLOOKUP($A1652,'Raw - F'!$B:$O,7,FALSE),""),"0","")</f>
        <v/>
      </c>
      <c r="G1652" s="4" t="str">
        <f>IFERROR(VLOOKUP($A1652,'Raw - F'!$B:$O,10,FALSE)&amp;IF(VLOOKUP($A1652,'Raw - F'!$B:$M,11,FALSE)&lt;&gt;"","("&amp;VLOOKUP($A1652,'Raw - F'!$B:$M,11,FALSE)&amp;")",""),"")</f>
        <v/>
      </c>
      <c r="H1652" s="4" t="str">
        <f>IFERROR(VLOOKUP($A1652,'Raw - F'!$B:$O,12,FALSE),"")</f>
        <v/>
      </c>
      <c r="I1652" s="4" t="str">
        <f>IFERROR(VLOOKUP($A1652,'Raw - F'!$B:$O,9,FALSE),"")</f>
        <v/>
      </c>
      <c r="J1652" s="4" t="str">
        <f>IFERROR(VLOOKUP($A1652,'Raw - F'!$B:$P,14,FALSE),"")</f>
        <v/>
      </c>
      <c r="K1652" s="16" t="str">
        <f>SUBSTITUTE(IFERROR(VLOOKUP($A1652,'Raw - F'!$B:$X,21,FALSE),""),0,"")</f>
        <v/>
      </c>
    </row>
    <row r="1653" spans="1:11" hidden="1" x14ac:dyDescent="0.35">
      <c r="A1653">
        <v>1644</v>
      </c>
      <c r="B1653" s="9" t="str">
        <f>IFERROR(VLOOKUP($A1653,'Raw - F'!$B:$R,2,FALSE),"")</f>
        <v/>
      </c>
      <c r="C1653" s="4" t="str">
        <f>IFERROR(VLOOKUP($A1653,'Raw - F'!$B:$R,3,FALSE),"")</f>
        <v/>
      </c>
      <c r="D1653" s="4" t="str">
        <f>IFERROR(VLOOKUP($A1653,'Raw - F'!$B:$R,6,FALSE),"")</f>
        <v/>
      </c>
      <c r="E1653" s="4" t="str">
        <f>SUBSTITUTE(IFERROR(VLOOKUP($A1653,'Raw - F'!$B:$O,8,FALSE),""),"0","")</f>
        <v/>
      </c>
      <c r="F1653" s="4" t="str">
        <f>SUBSTITUTE(IFERROR(VLOOKUP($A1653,'Raw - F'!$B:$O,7,FALSE),""),"0","")</f>
        <v/>
      </c>
      <c r="G1653" s="4" t="str">
        <f>IFERROR(VLOOKUP($A1653,'Raw - F'!$B:$O,10,FALSE)&amp;IF(VLOOKUP($A1653,'Raw - F'!$B:$M,11,FALSE)&lt;&gt;"","("&amp;VLOOKUP($A1653,'Raw - F'!$B:$M,11,FALSE)&amp;")",""),"")</f>
        <v/>
      </c>
      <c r="H1653" s="4" t="str">
        <f>IFERROR(VLOOKUP($A1653,'Raw - F'!$B:$O,12,FALSE),"")</f>
        <v/>
      </c>
      <c r="I1653" s="4" t="str">
        <f>IFERROR(VLOOKUP($A1653,'Raw - F'!$B:$O,9,FALSE),"")</f>
        <v/>
      </c>
      <c r="J1653" s="4" t="str">
        <f>IFERROR(VLOOKUP($A1653,'Raw - F'!$B:$P,14,FALSE),"")</f>
        <v/>
      </c>
      <c r="K1653" s="16" t="str">
        <f>SUBSTITUTE(IFERROR(VLOOKUP($A1653,'Raw - F'!$B:$X,21,FALSE),""),0,"")</f>
        <v/>
      </c>
    </row>
    <row r="1654" spans="1:11" hidden="1" x14ac:dyDescent="0.35">
      <c r="A1654">
        <v>1645</v>
      </c>
      <c r="B1654" s="9" t="str">
        <f>IFERROR(VLOOKUP($A1654,'Raw - F'!$B:$R,2,FALSE),"")</f>
        <v/>
      </c>
      <c r="C1654" s="4" t="str">
        <f>IFERROR(VLOOKUP($A1654,'Raw - F'!$B:$R,3,FALSE),"")</f>
        <v/>
      </c>
      <c r="D1654" s="4" t="str">
        <f>IFERROR(VLOOKUP($A1654,'Raw - F'!$B:$R,6,FALSE),"")</f>
        <v/>
      </c>
      <c r="E1654" s="4" t="str">
        <f>SUBSTITUTE(IFERROR(VLOOKUP($A1654,'Raw - F'!$B:$O,8,FALSE),""),"0","")</f>
        <v/>
      </c>
      <c r="F1654" s="4" t="str">
        <f>SUBSTITUTE(IFERROR(VLOOKUP($A1654,'Raw - F'!$B:$O,7,FALSE),""),"0","")</f>
        <v/>
      </c>
      <c r="G1654" s="4" t="str">
        <f>IFERROR(VLOOKUP($A1654,'Raw - F'!$B:$O,10,FALSE)&amp;IF(VLOOKUP($A1654,'Raw - F'!$B:$M,11,FALSE)&lt;&gt;"","("&amp;VLOOKUP($A1654,'Raw - F'!$B:$M,11,FALSE)&amp;")",""),"")</f>
        <v/>
      </c>
      <c r="H1654" s="4" t="str">
        <f>IFERROR(VLOOKUP($A1654,'Raw - F'!$B:$O,12,FALSE),"")</f>
        <v/>
      </c>
      <c r="I1654" s="4" t="str">
        <f>IFERROR(VLOOKUP($A1654,'Raw - F'!$B:$O,9,FALSE),"")</f>
        <v/>
      </c>
      <c r="J1654" s="4" t="str">
        <f>IFERROR(VLOOKUP($A1654,'Raw - F'!$B:$P,14,FALSE),"")</f>
        <v/>
      </c>
      <c r="K1654" s="16" t="str">
        <f>SUBSTITUTE(IFERROR(VLOOKUP($A1654,'Raw - F'!$B:$X,21,FALSE),""),0,"")</f>
        <v/>
      </c>
    </row>
    <row r="1655" spans="1:11" hidden="1" x14ac:dyDescent="0.35">
      <c r="A1655">
        <v>1646</v>
      </c>
      <c r="B1655" s="9" t="str">
        <f>IFERROR(VLOOKUP($A1655,'Raw - F'!$B:$R,2,FALSE),"")</f>
        <v/>
      </c>
      <c r="C1655" s="4" t="str">
        <f>IFERROR(VLOOKUP($A1655,'Raw - F'!$B:$R,3,FALSE),"")</f>
        <v/>
      </c>
      <c r="D1655" s="4" t="str">
        <f>IFERROR(VLOOKUP($A1655,'Raw - F'!$B:$R,6,FALSE),"")</f>
        <v/>
      </c>
      <c r="E1655" s="4" t="str">
        <f>SUBSTITUTE(IFERROR(VLOOKUP($A1655,'Raw - F'!$B:$O,8,FALSE),""),"0","")</f>
        <v/>
      </c>
      <c r="F1655" s="4" t="str">
        <f>SUBSTITUTE(IFERROR(VLOOKUP($A1655,'Raw - F'!$B:$O,7,FALSE),""),"0","")</f>
        <v/>
      </c>
      <c r="G1655" s="4" t="str">
        <f>IFERROR(VLOOKUP($A1655,'Raw - F'!$B:$O,10,FALSE)&amp;IF(VLOOKUP($A1655,'Raw - F'!$B:$M,11,FALSE)&lt;&gt;"","("&amp;VLOOKUP($A1655,'Raw - F'!$B:$M,11,FALSE)&amp;")",""),"")</f>
        <v/>
      </c>
      <c r="H1655" s="4" t="str">
        <f>IFERROR(VLOOKUP($A1655,'Raw - F'!$B:$O,12,FALSE),"")</f>
        <v/>
      </c>
      <c r="I1655" s="4" t="str">
        <f>IFERROR(VLOOKUP($A1655,'Raw - F'!$B:$O,9,FALSE),"")</f>
        <v/>
      </c>
      <c r="J1655" s="4" t="str">
        <f>IFERROR(VLOOKUP($A1655,'Raw - F'!$B:$P,14,FALSE),"")</f>
        <v/>
      </c>
      <c r="K1655" s="16" t="str">
        <f>SUBSTITUTE(IFERROR(VLOOKUP($A1655,'Raw - F'!$B:$X,21,FALSE),""),0,"")</f>
        <v/>
      </c>
    </row>
    <row r="1656" spans="1:11" hidden="1" x14ac:dyDescent="0.35">
      <c r="A1656">
        <v>1647</v>
      </c>
      <c r="B1656" s="9" t="str">
        <f>IFERROR(VLOOKUP($A1656,'Raw - F'!$B:$R,2,FALSE),"")</f>
        <v/>
      </c>
      <c r="C1656" s="4" t="str">
        <f>IFERROR(VLOOKUP($A1656,'Raw - F'!$B:$R,3,FALSE),"")</f>
        <v/>
      </c>
      <c r="D1656" s="4" t="str">
        <f>IFERROR(VLOOKUP($A1656,'Raw - F'!$B:$R,6,FALSE),"")</f>
        <v/>
      </c>
      <c r="E1656" s="4" t="str">
        <f>SUBSTITUTE(IFERROR(VLOOKUP($A1656,'Raw - F'!$B:$O,8,FALSE),""),"0","")</f>
        <v/>
      </c>
      <c r="F1656" s="4" t="str">
        <f>SUBSTITUTE(IFERROR(VLOOKUP($A1656,'Raw - F'!$B:$O,7,FALSE),""),"0","")</f>
        <v/>
      </c>
      <c r="G1656" s="4" t="str">
        <f>IFERROR(VLOOKUP($A1656,'Raw - F'!$B:$O,10,FALSE)&amp;IF(VLOOKUP($A1656,'Raw - F'!$B:$M,11,FALSE)&lt;&gt;"","("&amp;VLOOKUP($A1656,'Raw - F'!$B:$M,11,FALSE)&amp;")",""),"")</f>
        <v/>
      </c>
      <c r="H1656" s="4" t="str">
        <f>IFERROR(VLOOKUP($A1656,'Raw - F'!$B:$O,12,FALSE),"")</f>
        <v/>
      </c>
      <c r="I1656" s="4" t="str">
        <f>IFERROR(VLOOKUP($A1656,'Raw - F'!$B:$O,9,FALSE),"")</f>
        <v/>
      </c>
      <c r="J1656" s="4" t="str">
        <f>IFERROR(VLOOKUP($A1656,'Raw - F'!$B:$P,14,FALSE),"")</f>
        <v/>
      </c>
      <c r="K1656" s="16" t="str">
        <f>SUBSTITUTE(IFERROR(VLOOKUP($A1656,'Raw - F'!$B:$X,21,FALSE),""),0,"")</f>
        <v/>
      </c>
    </row>
    <row r="1657" spans="1:11" hidden="1" x14ac:dyDescent="0.35">
      <c r="A1657">
        <v>1648</v>
      </c>
      <c r="B1657" s="9" t="str">
        <f>IFERROR(VLOOKUP($A1657,'Raw - F'!$B:$R,2,FALSE),"")</f>
        <v/>
      </c>
      <c r="C1657" s="4" t="str">
        <f>IFERROR(VLOOKUP($A1657,'Raw - F'!$B:$R,3,FALSE),"")</f>
        <v/>
      </c>
      <c r="D1657" s="4" t="str">
        <f>IFERROR(VLOOKUP($A1657,'Raw - F'!$B:$R,6,FALSE),"")</f>
        <v/>
      </c>
      <c r="E1657" s="4" t="str">
        <f>SUBSTITUTE(IFERROR(VLOOKUP($A1657,'Raw - F'!$B:$O,8,FALSE),""),"0","")</f>
        <v/>
      </c>
      <c r="F1657" s="4" t="str">
        <f>SUBSTITUTE(IFERROR(VLOOKUP($A1657,'Raw - F'!$B:$O,7,FALSE),""),"0","")</f>
        <v/>
      </c>
      <c r="G1657" s="4" t="str">
        <f>IFERROR(VLOOKUP($A1657,'Raw - F'!$B:$O,10,FALSE)&amp;IF(VLOOKUP($A1657,'Raw - F'!$B:$M,11,FALSE)&lt;&gt;"","("&amp;VLOOKUP($A1657,'Raw - F'!$B:$M,11,FALSE)&amp;")",""),"")</f>
        <v/>
      </c>
      <c r="H1657" s="4" t="str">
        <f>IFERROR(VLOOKUP($A1657,'Raw - F'!$B:$O,12,FALSE),"")</f>
        <v/>
      </c>
      <c r="I1657" s="4" t="str">
        <f>IFERROR(VLOOKUP($A1657,'Raw - F'!$B:$O,9,FALSE),"")</f>
        <v/>
      </c>
      <c r="J1657" s="4" t="str">
        <f>IFERROR(VLOOKUP($A1657,'Raw - F'!$B:$P,14,FALSE),"")</f>
        <v/>
      </c>
      <c r="K1657" s="16" t="str">
        <f>SUBSTITUTE(IFERROR(VLOOKUP($A1657,'Raw - F'!$B:$X,21,FALSE),""),0,"")</f>
        <v/>
      </c>
    </row>
    <row r="1658" spans="1:11" hidden="1" x14ac:dyDescent="0.35">
      <c r="A1658">
        <v>1649</v>
      </c>
      <c r="B1658" s="9" t="str">
        <f>IFERROR(VLOOKUP($A1658,'Raw - F'!$B:$R,2,FALSE),"")</f>
        <v/>
      </c>
      <c r="C1658" s="4" t="str">
        <f>IFERROR(VLOOKUP($A1658,'Raw - F'!$B:$R,3,FALSE),"")</f>
        <v/>
      </c>
      <c r="D1658" s="4" t="str">
        <f>IFERROR(VLOOKUP($A1658,'Raw - F'!$B:$R,6,FALSE),"")</f>
        <v/>
      </c>
      <c r="E1658" s="4" t="str">
        <f>SUBSTITUTE(IFERROR(VLOOKUP($A1658,'Raw - F'!$B:$O,8,FALSE),""),"0","")</f>
        <v/>
      </c>
      <c r="F1658" s="4" t="str">
        <f>SUBSTITUTE(IFERROR(VLOOKUP($A1658,'Raw - F'!$B:$O,7,FALSE),""),"0","")</f>
        <v/>
      </c>
      <c r="G1658" s="4" t="str">
        <f>IFERROR(VLOOKUP($A1658,'Raw - F'!$B:$O,10,FALSE)&amp;IF(VLOOKUP($A1658,'Raw - F'!$B:$M,11,FALSE)&lt;&gt;"","("&amp;VLOOKUP($A1658,'Raw - F'!$B:$M,11,FALSE)&amp;")",""),"")</f>
        <v/>
      </c>
      <c r="H1658" s="4" t="str">
        <f>IFERROR(VLOOKUP($A1658,'Raw - F'!$B:$O,12,FALSE),"")</f>
        <v/>
      </c>
      <c r="I1658" s="4" t="str">
        <f>IFERROR(VLOOKUP($A1658,'Raw - F'!$B:$O,9,FALSE),"")</f>
        <v/>
      </c>
      <c r="J1658" s="4" t="str">
        <f>IFERROR(VLOOKUP($A1658,'Raw - F'!$B:$P,14,FALSE),"")</f>
        <v/>
      </c>
      <c r="K1658" s="16" t="str">
        <f>SUBSTITUTE(IFERROR(VLOOKUP($A1658,'Raw - F'!$B:$X,21,FALSE),""),0,"")</f>
        <v/>
      </c>
    </row>
    <row r="1659" spans="1:11" hidden="1" x14ac:dyDescent="0.35">
      <c r="A1659">
        <v>1650</v>
      </c>
      <c r="B1659" s="9" t="str">
        <f>IFERROR(VLOOKUP($A1659,'Raw - F'!$B:$R,2,FALSE),"")</f>
        <v/>
      </c>
      <c r="C1659" s="4" t="str">
        <f>IFERROR(VLOOKUP($A1659,'Raw - F'!$B:$R,3,FALSE),"")</f>
        <v/>
      </c>
      <c r="D1659" s="4" t="str">
        <f>IFERROR(VLOOKUP($A1659,'Raw - F'!$B:$R,6,FALSE),"")</f>
        <v/>
      </c>
      <c r="E1659" s="4" t="str">
        <f>SUBSTITUTE(IFERROR(VLOOKUP($A1659,'Raw - F'!$B:$O,8,FALSE),""),"0","")</f>
        <v/>
      </c>
      <c r="F1659" s="4" t="str">
        <f>SUBSTITUTE(IFERROR(VLOOKUP($A1659,'Raw - F'!$B:$O,7,FALSE),""),"0","")</f>
        <v/>
      </c>
      <c r="G1659" s="4" t="str">
        <f>IFERROR(VLOOKUP($A1659,'Raw - F'!$B:$O,10,FALSE)&amp;IF(VLOOKUP($A1659,'Raw - F'!$B:$M,11,FALSE)&lt;&gt;"","("&amp;VLOOKUP($A1659,'Raw - F'!$B:$M,11,FALSE)&amp;")",""),"")</f>
        <v/>
      </c>
      <c r="H1659" s="4" t="str">
        <f>IFERROR(VLOOKUP($A1659,'Raw - F'!$B:$O,12,FALSE),"")</f>
        <v/>
      </c>
      <c r="I1659" s="4" t="str">
        <f>IFERROR(VLOOKUP($A1659,'Raw - F'!$B:$O,9,FALSE),"")</f>
        <v/>
      </c>
      <c r="J1659" s="4" t="str">
        <f>IFERROR(VLOOKUP($A1659,'Raw - F'!$B:$P,14,FALSE),"")</f>
        <v/>
      </c>
      <c r="K1659" s="16" t="str">
        <f>SUBSTITUTE(IFERROR(VLOOKUP($A1659,'Raw - F'!$B:$X,21,FALSE),""),0,"")</f>
        <v/>
      </c>
    </row>
    <row r="1660" spans="1:11" hidden="1" x14ac:dyDescent="0.35">
      <c r="A1660">
        <v>1651</v>
      </c>
      <c r="B1660" s="9" t="str">
        <f>IFERROR(VLOOKUP($A1660,'Raw - F'!$B:$R,2,FALSE),"")</f>
        <v/>
      </c>
      <c r="C1660" s="4" t="str">
        <f>IFERROR(VLOOKUP($A1660,'Raw - F'!$B:$R,3,FALSE),"")</f>
        <v/>
      </c>
      <c r="D1660" s="4" t="str">
        <f>IFERROR(VLOOKUP($A1660,'Raw - F'!$B:$R,6,FALSE),"")</f>
        <v/>
      </c>
      <c r="E1660" s="4" t="str">
        <f>SUBSTITUTE(IFERROR(VLOOKUP($A1660,'Raw - F'!$B:$O,8,FALSE),""),"0","")</f>
        <v/>
      </c>
      <c r="F1660" s="4" t="str">
        <f>SUBSTITUTE(IFERROR(VLOOKUP($A1660,'Raw - F'!$B:$O,7,FALSE),""),"0","")</f>
        <v/>
      </c>
      <c r="G1660" s="4" t="str">
        <f>IFERROR(VLOOKUP($A1660,'Raw - F'!$B:$O,10,FALSE)&amp;IF(VLOOKUP($A1660,'Raw - F'!$B:$M,11,FALSE)&lt;&gt;"","("&amp;VLOOKUP($A1660,'Raw - F'!$B:$M,11,FALSE)&amp;")",""),"")</f>
        <v/>
      </c>
      <c r="H1660" s="4" t="str">
        <f>IFERROR(VLOOKUP($A1660,'Raw - F'!$B:$O,12,FALSE),"")</f>
        <v/>
      </c>
      <c r="I1660" s="4" t="str">
        <f>IFERROR(VLOOKUP($A1660,'Raw - F'!$B:$O,9,FALSE),"")</f>
        <v/>
      </c>
      <c r="J1660" s="4" t="str">
        <f>IFERROR(VLOOKUP($A1660,'Raw - F'!$B:$P,14,FALSE),"")</f>
        <v/>
      </c>
      <c r="K1660" s="16" t="str">
        <f>SUBSTITUTE(IFERROR(VLOOKUP($A1660,'Raw - F'!$B:$X,21,FALSE),""),0,"")</f>
        <v/>
      </c>
    </row>
    <row r="1661" spans="1:11" hidden="1" x14ac:dyDescent="0.35">
      <c r="A1661">
        <v>1652</v>
      </c>
      <c r="B1661" s="9" t="str">
        <f>IFERROR(VLOOKUP($A1661,'Raw - F'!$B:$R,2,FALSE),"")</f>
        <v/>
      </c>
      <c r="C1661" s="4" t="str">
        <f>IFERROR(VLOOKUP($A1661,'Raw - F'!$B:$R,3,FALSE),"")</f>
        <v/>
      </c>
      <c r="D1661" s="4" t="str">
        <f>IFERROR(VLOOKUP($A1661,'Raw - F'!$B:$R,6,FALSE),"")</f>
        <v/>
      </c>
      <c r="E1661" s="4" t="str">
        <f>SUBSTITUTE(IFERROR(VLOOKUP($A1661,'Raw - F'!$B:$O,8,FALSE),""),"0","")</f>
        <v/>
      </c>
      <c r="F1661" s="4" t="str">
        <f>SUBSTITUTE(IFERROR(VLOOKUP($A1661,'Raw - F'!$B:$O,7,FALSE),""),"0","")</f>
        <v/>
      </c>
      <c r="G1661" s="4" t="str">
        <f>IFERROR(VLOOKUP($A1661,'Raw - F'!$B:$O,10,FALSE)&amp;IF(VLOOKUP($A1661,'Raw - F'!$B:$M,11,FALSE)&lt;&gt;"","("&amp;VLOOKUP($A1661,'Raw - F'!$B:$M,11,FALSE)&amp;")",""),"")</f>
        <v/>
      </c>
      <c r="H1661" s="4" t="str">
        <f>IFERROR(VLOOKUP($A1661,'Raw - F'!$B:$O,12,FALSE),"")</f>
        <v/>
      </c>
      <c r="I1661" s="4" t="str">
        <f>IFERROR(VLOOKUP($A1661,'Raw - F'!$B:$O,9,FALSE),"")</f>
        <v/>
      </c>
      <c r="J1661" s="4" t="str">
        <f>IFERROR(VLOOKUP($A1661,'Raw - F'!$B:$P,14,FALSE),"")</f>
        <v/>
      </c>
      <c r="K1661" s="16" t="str">
        <f>SUBSTITUTE(IFERROR(VLOOKUP($A1661,'Raw - F'!$B:$X,21,FALSE),""),0,"")</f>
        <v/>
      </c>
    </row>
    <row r="1662" spans="1:11" hidden="1" x14ac:dyDescent="0.35">
      <c r="A1662">
        <v>1653</v>
      </c>
      <c r="B1662" s="9" t="str">
        <f>IFERROR(VLOOKUP($A1662,'Raw - F'!$B:$R,2,FALSE),"")</f>
        <v/>
      </c>
      <c r="C1662" s="4" t="str">
        <f>IFERROR(VLOOKUP($A1662,'Raw - F'!$B:$R,3,FALSE),"")</f>
        <v/>
      </c>
      <c r="D1662" s="4" t="str">
        <f>IFERROR(VLOOKUP($A1662,'Raw - F'!$B:$R,6,FALSE),"")</f>
        <v/>
      </c>
      <c r="E1662" s="4" t="str">
        <f>SUBSTITUTE(IFERROR(VLOOKUP($A1662,'Raw - F'!$B:$O,8,FALSE),""),"0","")</f>
        <v/>
      </c>
      <c r="F1662" s="4" t="str">
        <f>SUBSTITUTE(IFERROR(VLOOKUP($A1662,'Raw - F'!$B:$O,7,FALSE),""),"0","")</f>
        <v/>
      </c>
      <c r="G1662" s="4" t="str">
        <f>IFERROR(VLOOKUP($A1662,'Raw - F'!$B:$O,10,FALSE)&amp;IF(VLOOKUP($A1662,'Raw - F'!$B:$M,11,FALSE)&lt;&gt;"","("&amp;VLOOKUP($A1662,'Raw - F'!$B:$M,11,FALSE)&amp;")",""),"")</f>
        <v/>
      </c>
      <c r="H1662" s="4" t="str">
        <f>IFERROR(VLOOKUP($A1662,'Raw - F'!$B:$O,12,FALSE),"")</f>
        <v/>
      </c>
      <c r="I1662" s="4" t="str">
        <f>IFERROR(VLOOKUP($A1662,'Raw - F'!$B:$O,9,FALSE),"")</f>
        <v/>
      </c>
      <c r="J1662" s="4" t="str">
        <f>IFERROR(VLOOKUP($A1662,'Raw - F'!$B:$P,14,FALSE),"")</f>
        <v/>
      </c>
      <c r="K1662" s="16" t="str">
        <f>SUBSTITUTE(IFERROR(VLOOKUP($A1662,'Raw - F'!$B:$X,21,FALSE),""),0,"")</f>
        <v/>
      </c>
    </row>
    <row r="1663" spans="1:11" hidden="1" x14ac:dyDescent="0.35">
      <c r="A1663">
        <v>1654</v>
      </c>
      <c r="B1663" s="9" t="str">
        <f>IFERROR(VLOOKUP($A1663,'Raw - F'!$B:$R,2,FALSE),"")</f>
        <v/>
      </c>
      <c r="C1663" s="4" t="str">
        <f>IFERROR(VLOOKUP($A1663,'Raw - F'!$B:$R,3,FALSE),"")</f>
        <v/>
      </c>
      <c r="D1663" s="4" t="str">
        <f>IFERROR(VLOOKUP($A1663,'Raw - F'!$B:$R,6,FALSE),"")</f>
        <v/>
      </c>
      <c r="E1663" s="4" t="str">
        <f>SUBSTITUTE(IFERROR(VLOOKUP($A1663,'Raw - F'!$B:$O,8,FALSE),""),"0","")</f>
        <v/>
      </c>
      <c r="F1663" s="4" t="str">
        <f>SUBSTITUTE(IFERROR(VLOOKUP($A1663,'Raw - F'!$B:$O,7,FALSE),""),"0","")</f>
        <v/>
      </c>
      <c r="G1663" s="4" t="str">
        <f>IFERROR(VLOOKUP($A1663,'Raw - F'!$B:$O,10,FALSE)&amp;IF(VLOOKUP($A1663,'Raw - F'!$B:$M,11,FALSE)&lt;&gt;"","("&amp;VLOOKUP($A1663,'Raw - F'!$B:$M,11,FALSE)&amp;")",""),"")</f>
        <v/>
      </c>
      <c r="H1663" s="4" t="str">
        <f>IFERROR(VLOOKUP($A1663,'Raw - F'!$B:$O,12,FALSE),"")</f>
        <v/>
      </c>
      <c r="I1663" s="4" t="str">
        <f>IFERROR(VLOOKUP($A1663,'Raw - F'!$B:$O,9,FALSE),"")</f>
        <v/>
      </c>
      <c r="J1663" s="4" t="str">
        <f>IFERROR(VLOOKUP($A1663,'Raw - F'!$B:$P,14,FALSE),"")</f>
        <v/>
      </c>
      <c r="K1663" s="16" t="str">
        <f>SUBSTITUTE(IFERROR(VLOOKUP($A1663,'Raw - F'!$B:$X,21,FALSE),""),0,"")</f>
        <v/>
      </c>
    </row>
    <row r="1664" spans="1:11" hidden="1" x14ac:dyDescent="0.35">
      <c r="A1664">
        <v>1655</v>
      </c>
      <c r="B1664" s="9" t="str">
        <f>IFERROR(VLOOKUP($A1664,'Raw - F'!$B:$R,2,FALSE),"")</f>
        <v/>
      </c>
      <c r="C1664" s="4" t="str">
        <f>IFERROR(VLOOKUP($A1664,'Raw - F'!$B:$R,3,FALSE),"")</f>
        <v/>
      </c>
      <c r="D1664" s="4" t="str">
        <f>IFERROR(VLOOKUP($A1664,'Raw - F'!$B:$R,6,FALSE),"")</f>
        <v/>
      </c>
      <c r="E1664" s="4" t="str">
        <f>SUBSTITUTE(IFERROR(VLOOKUP($A1664,'Raw - F'!$B:$O,8,FALSE),""),"0","")</f>
        <v/>
      </c>
      <c r="F1664" s="4" t="str">
        <f>SUBSTITUTE(IFERROR(VLOOKUP($A1664,'Raw - F'!$B:$O,7,FALSE),""),"0","")</f>
        <v/>
      </c>
      <c r="G1664" s="4" t="str">
        <f>IFERROR(VLOOKUP($A1664,'Raw - F'!$B:$O,10,FALSE)&amp;IF(VLOOKUP($A1664,'Raw - F'!$B:$M,11,FALSE)&lt;&gt;"","("&amp;VLOOKUP($A1664,'Raw - F'!$B:$M,11,FALSE)&amp;")",""),"")</f>
        <v/>
      </c>
      <c r="H1664" s="4" t="str">
        <f>IFERROR(VLOOKUP($A1664,'Raw - F'!$B:$O,12,FALSE),"")</f>
        <v/>
      </c>
      <c r="I1664" s="4" t="str">
        <f>IFERROR(VLOOKUP($A1664,'Raw - F'!$B:$O,9,FALSE),"")</f>
        <v/>
      </c>
      <c r="J1664" s="4" t="str">
        <f>IFERROR(VLOOKUP($A1664,'Raw - F'!$B:$P,14,FALSE),"")</f>
        <v/>
      </c>
      <c r="K1664" s="16" t="str">
        <f>SUBSTITUTE(IFERROR(VLOOKUP($A1664,'Raw - F'!$B:$X,21,FALSE),""),0,"")</f>
        <v/>
      </c>
    </row>
    <row r="1665" spans="1:11" hidden="1" x14ac:dyDescent="0.35">
      <c r="A1665">
        <v>1656</v>
      </c>
      <c r="B1665" s="9" t="str">
        <f>IFERROR(VLOOKUP($A1665,'Raw - F'!$B:$R,2,FALSE),"")</f>
        <v/>
      </c>
      <c r="C1665" s="4" t="str">
        <f>IFERROR(VLOOKUP($A1665,'Raw - F'!$B:$R,3,FALSE),"")</f>
        <v/>
      </c>
      <c r="D1665" s="4" t="str">
        <f>IFERROR(VLOOKUP($A1665,'Raw - F'!$B:$R,6,FALSE),"")</f>
        <v/>
      </c>
      <c r="E1665" s="4" t="str">
        <f>SUBSTITUTE(IFERROR(VLOOKUP($A1665,'Raw - F'!$B:$O,8,FALSE),""),"0","")</f>
        <v/>
      </c>
      <c r="F1665" s="4" t="str">
        <f>SUBSTITUTE(IFERROR(VLOOKUP($A1665,'Raw - F'!$B:$O,7,FALSE),""),"0","")</f>
        <v/>
      </c>
      <c r="G1665" s="4" t="str">
        <f>IFERROR(VLOOKUP($A1665,'Raw - F'!$B:$O,10,FALSE)&amp;IF(VLOOKUP($A1665,'Raw - F'!$B:$M,11,FALSE)&lt;&gt;"","("&amp;VLOOKUP($A1665,'Raw - F'!$B:$M,11,FALSE)&amp;")",""),"")</f>
        <v/>
      </c>
      <c r="H1665" s="4" t="str">
        <f>IFERROR(VLOOKUP($A1665,'Raw - F'!$B:$O,12,FALSE),"")</f>
        <v/>
      </c>
      <c r="I1665" s="4" t="str">
        <f>IFERROR(VLOOKUP($A1665,'Raw - F'!$B:$O,9,FALSE),"")</f>
        <v/>
      </c>
      <c r="J1665" s="4" t="str">
        <f>IFERROR(VLOOKUP($A1665,'Raw - F'!$B:$P,14,FALSE),"")</f>
        <v/>
      </c>
      <c r="K1665" s="16" t="str">
        <f>SUBSTITUTE(IFERROR(VLOOKUP($A1665,'Raw - F'!$B:$X,21,FALSE),""),0,"")</f>
        <v/>
      </c>
    </row>
    <row r="1666" spans="1:11" hidden="1" x14ac:dyDescent="0.35">
      <c r="A1666">
        <v>1657</v>
      </c>
      <c r="B1666" s="9" t="str">
        <f>IFERROR(VLOOKUP($A1666,'Raw - F'!$B:$R,2,FALSE),"")</f>
        <v/>
      </c>
      <c r="C1666" s="4" t="str">
        <f>IFERROR(VLOOKUP($A1666,'Raw - F'!$B:$R,3,FALSE),"")</f>
        <v/>
      </c>
      <c r="D1666" s="4" t="str">
        <f>IFERROR(VLOOKUP($A1666,'Raw - F'!$B:$R,6,FALSE),"")</f>
        <v/>
      </c>
      <c r="E1666" s="4" t="str">
        <f>SUBSTITUTE(IFERROR(VLOOKUP($A1666,'Raw - F'!$B:$O,8,FALSE),""),"0","")</f>
        <v/>
      </c>
      <c r="F1666" s="4" t="str">
        <f>SUBSTITUTE(IFERROR(VLOOKUP($A1666,'Raw - F'!$B:$O,7,FALSE),""),"0","")</f>
        <v/>
      </c>
      <c r="G1666" s="4" t="str">
        <f>IFERROR(VLOOKUP($A1666,'Raw - F'!$B:$O,10,FALSE)&amp;IF(VLOOKUP($A1666,'Raw - F'!$B:$M,11,FALSE)&lt;&gt;"","("&amp;VLOOKUP($A1666,'Raw - F'!$B:$M,11,FALSE)&amp;")",""),"")</f>
        <v/>
      </c>
      <c r="H1666" s="4" t="str">
        <f>IFERROR(VLOOKUP($A1666,'Raw - F'!$B:$O,12,FALSE),"")</f>
        <v/>
      </c>
      <c r="I1666" s="4" t="str">
        <f>IFERROR(VLOOKUP($A1666,'Raw - F'!$B:$O,9,FALSE),"")</f>
        <v/>
      </c>
      <c r="J1666" s="4" t="str">
        <f>IFERROR(VLOOKUP($A1666,'Raw - F'!$B:$P,14,FALSE),"")</f>
        <v/>
      </c>
      <c r="K1666" s="16" t="str">
        <f>SUBSTITUTE(IFERROR(VLOOKUP($A1666,'Raw - F'!$B:$X,21,FALSE),""),0,"")</f>
        <v/>
      </c>
    </row>
    <row r="1667" spans="1:11" hidden="1" x14ac:dyDescent="0.35">
      <c r="A1667">
        <v>1658</v>
      </c>
      <c r="B1667" s="9" t="str">
        <f>IFERROR(VLOOKUP($A1667,'Raw - F'!$B:$R,2,FALSE),"")</f>
        <v/>
      </c>
      <c r="C1667" s="4" t="str">
        <f>IFERROR(VLOOKUP($A1667,'Raw - F'!$B:$R,3,FALSE),"")</f>
        <v/>
      </c>
      <c r="D1667" s="4" t="str">
        <f>IFERROR(VLOOKUP($A1667,'Raw - F'!$B:$R,6,FALSE),"")</f>
        <v/>
      </c>
      <c r="E1667" s="4" t="str">
        <f>SUBSTITUTE(IFERROR(VLOOKUP($A1667,'Raw - F'!$B:$O,8,FALSE),""),"0","")</f>
        <v/>
      </c>
      <c r="F1667" s="4" t="str">
        <f>SUBSTITUTE(IFERROR(VLOOKUP($A1667,'Raw - F'!$B:$O,7,FALSE),""),"0","")</f>
        <v/>
      </c>
      <c r="G1667" s="4" t="str">
        <f>IFERROR(VLOOKUP($A1667,'Raw - F'!$B:$O,10,FALSE)&amp;IF(VLOOKUP($A1667,'Raw - F'!$B:$M,11,FALSE)&lt;&gt;"","("&amp;VLOOKUP($A1667,'Raw - F'!$B:$M,11,FALSE)&amp;")",""),"")</f>
        <v/>
      </c>
      <c r="H1667" s="4" t="str">
        <f>IFERROR(VLOOKUP($A1667,'Raw - F'!$B:$O,12,FALSE),"")</f>
        <v/>
      </c>
      <c r="I1667" s="4" t="str">
        <f>IFERROR(VLOOKUP($A1667,'Raw - F'!$B:$O,9,FALSE),"")</f>
        <v/>
      </c>
      <c r="J1667" s="4" t="str">
        <f>IFERROR(VLOOKUP($A1667,'Raw - F'!$B:$P,14,FALSE),"")</f>
        <v/>
      </c>
      <c r="K1667" s="16" t="str">
        <f>SUBSTITUTE(IFERROR(VLOOKUP($A1667,'Raw - F'!$B:$X,21,FALSE),""),0,"")</f>
        <v/>
      </c>
    </row>
    <row r="1668" spans="1:11" hidden="1" x14ac:dyDescent="0.35">
      <c r="A1668">
        <v>1659</v>
      </c>
      <c r="B1668" s="9" t="str">
        <f>IFERROR(VLOOKUP($A1668,'Raw - F'!$B:$R,2,FALSE),"")</f>
        <v/>
      </c>
      <c r="C1668" s="4" t="str">
        <f>IFERROR(VLOOKUP($A1668,'Raw - F'!$B:$R,3,FALSE),"")</f>
        <v/>
      </c>
      <c r="D1668" s="4" t="str">
        <f>IFERROR(VLOOKUP($A1668,'Raw - F'!$B:$R,6,FALSE),"")</f>
        <v/>
      </c>
      <c r="E1668" s="4" t="str">
        <f>SUBSTITUTE(IFERROR(VLOOKUP($A1668,'Raw - F'!$B:$O,8,FALSE),""),"0","")</f>
        <v/>
      </c>
      <c r="F1668" s="4" t="str">
        <f>SUBSTITUTE(IFERROR(VLOOKUP($A1668,'Raw - F'!$B:$O,7,FALSE),""),"0","")</f>
        <v/>
      </c>
      <c r="G1668" s="4" t="str">
        <f>IFERROR(VLOOKUP($A1668,'Raw - F'!$B:$O,10,FALSE)&amp;IF(VLOOKUP($A1668,'Raw - F'!$B:$M,11,FALSE)&lt;&gt;"","("&amp;VLOOKUP($A1668,'Raw - F'!$B:$M,11,FALSE)&amp;")",""),"")</f>
        <v/>
      </c>
      <c r="H1668" s="4" t="str">
        <f>IFERROR(VLOOKUP($A1668,'Raw - F'!$B:$O,12,FALSE),"")</f>
        <v/>
      </c>
      <c r="I1668" s="4" t="str">
        <f>IFERROR(VLOOKUP($A1668,'Raw - F'!$B:$O,9,FALSE),"")</f>
        <v/>
      </c>
      <c r="J1668" s="4" t="str">
        <f>IFERROR(VLOOKUP($A1668,'Raw - F'!$B:$P,14,FALSE),"")</f>
        <v/>
      </c>
      <c r="K1668" s="16" t="str">
        <f>SUBSTITUTE(IFERROR(VLOOKUP($A1668,'Raw - F'!$B:$X,21,FALSE),""),0,"")</f>
        <v/>
      </c>
    </row>
    <row r="1669" spans="1:11" hidden="1" x14ac:dyDescent="0.35">
      <c r="A1669">
        <v>1660</v>
      </c>
      <c r="B1669" s="9" t="str">
        <f>IFERROR(VLOOKUP($A1669,'Raw - F'!$B:$R,2,FALSE),"")</f>
        <v/>
      </c>
      <c r="C1669" s="4" t="str">
        <f>IFERROR(VLOOKUP($A1669,'Raw - F'!$B:$R,3,FALSE),"")</f>
        <v/>
      </c>
      <c r="D1669" s="4" t="str">
        <f>IFERROR(VLOOKUP($A1669,'Raw - F'!$B:$R,6,FALSE),"")</f>
        <v/>
      </c>
      <c r="E1669" s="4" t="str">
        <f>SUBSTITUTE(IFERROR(VLOOKUP($A1669,'Raw - F'!$B:$O,8,FALSE),""),"0","")</f>
        <v/>
      </c>
      <c r="F1669" s="4" t="str">
        <f>SUBSTITUTE(IFERROR(VLOOKUP($A1669,'Raw - F'!$B:$O,7,FALSE),""),"0","")</f>
        <v/>
      </c>
      <c r="G1669" s="4" t="str">
        <f>IFERROR(VLOOKUP($A1669,'Raw - F'!$B:$O,10,FALSE)&amp;IF(VLOOKUP($A1669,'Raw - F'!$B:$M,11,FALSE)&lt;&gt;"","("&amp;VLOOKUP($A1669,'Raw - F'!$B:$M,11,FALSE)&amp;")",""),"")</f>
        <v/>
      </c>
      <c r="H1669" s="4" t="str">
        <f>IFERROR(VLOOKUP($A1669,'Raw - F'!$B:$O,12,FALSE),"")</f>
        <v/>
      </c>
      <c r="I1669" s="4" t="str">
        <f>IFERROR(VLOOKUP($A1669,'Raw - F'!$B:$O,9,FALSE),"")</f>
        <v/>
      </c>
      <c r="J1669" s="4" t="str">
        <f>IFERROR(VLOOKUP($A1669,'Raw - F'!$B:$P,14,FALSE),"")</f>
        <v/>
      </c>
      <c r="K1669" s="16" t="str">
        <f>SUBSTITUTE(IFERROR(VLOOKUP($A1669,'Raw - F'!$B:$X,21,FALSE),""),0,"")</f>
        <v/>
      </c>
    </row>
    <row r="1670" spans="1:11" hidden="1" x14ac:dyDescent="0.35">
      <c r="A1670">
        <v>1661</v>
      </c>
      <c r="B1670" s="9" t="str">
        <f>IFERROR(VLOOKUP($A1670,'Raw - F'!$B:$R,2,FALSE),"")</f>
        <v/>
      </c>
      <c r="C1670" s="4" t="str">
        <f>IFERROR(VLOOKUP($A1670,'Raw - F'!$B:$R,3,FALSE),"")</f>
        <v/>
      </c>
      <c r="D1670" s="4" t="str">
        <f>IFERROR(VLOOKUP($A1670,'Raw - F'!$B:$R,6,FALSE),"")</f>
        <v/>
      </c>
      <c r="E1670" s="4" t="str">
        <f>SUBSTITUTE(IFERROR(VLOOKUP($A1670,'Raw - F'!$B:$O,8,FALSE),""),"0","")</f>
        <v/>
      </c>
      <c r="F1670" s="4" t="str">
        <f>SUBSTITUTE(IFERROR(VLOOKUP($A1670,'Raw - F'!$B:$O,7,FALSE),""),"0","")</f>
        <v/>
      </c>
      <c r="G1670" s="4" t="str">
        <f>IFERROR(VLOOKUP($A1670,'Raw - F'!$B:$O,10,FALSE)&amp;IF(VLOOKUP($A1670,'Raw - F'!$B:$M,11,FALSE)&lt;&gt;"","("&amp;VLOOKUP($A1670,'Raw - F'!$B:$M,11,FALSE)&amp;")",""),"")</f>
        <v/>
      </c>
      <c r="H1670" s="4" t="str">
        <f>IFERROR(VLOOKUP($A1670,'Raw - F'!$B:$O,12,FALSE),"")</f>
        <v/>
      </c>
      <c r="I1670" s="4" t="str">
        <f>IFERROR(VLOOKUP($A1670,'Raw - F'!$B:$O,9,FALSE),"")</f>
        <v/>
      </c>
      <c r="J1670" s="4" t="str">
        <f>IFERROR(VLOOKUP($A1670,'Raw - F'!$B:$P,14,FALSE),"")</f>
        <v/>
      </c>
      <c r="K1670" s="16" t="str">
        <f>SUBSTITUTE(IFERROR(VLOOKUP($A1670,'Raw - F'!$B:$X,21,FALSE),""),0,"")</f>
        <v/>
      </c>
    </row>
    <row r="1671" spans="1:11" hidden="1" x14ac:dyDescent="0.35">
      <c r="A1671">
        <v>1662</v>
      </c>
      <c r="B1671" s="9" t="str">
        <f>IFERROR(VLOOKUP($A1671,'Raw - F'!$B:$R,2,FALSE),"")</f>
        <v/>
      </c>
      <c r="C1671" s="4" t="str">
        <f>IFERROR(VLOOKUP($A1671,'Raw - F'!$B:$R,3,FALSE),"")</f>
        <v/>
      </c>
      <c r="D1671" s="4" t="str">
        <f>IFERROR(VLOOKUP($A1671,'Raw - F'!$B:$R,6,FALSE),"")</f>
        <v/>
      </c>
      <c r="E1671" s="4" t="str">
        <f>SUBSTITUTE(IFERROR(VLOOKUP($A1671,'Raw - F'!$B:$O,8,FALSE),""),"0","")</f>
        <v/>
      </c>
      <c r="F1671" s="4" t="str">
        <f>SUBSTITUTE(IFERROR(VLOOKUP($A1671,'Raw - F'!$B:$O,7,FALSE),""),"0","")</f>
        <v/>
      </c>
      <c r="G1671" s="4" t="str">
        <f>IFERROR(VLOOKUP($A1671,'Raw - F'!$B:$O,10,FALSE)&amp;IF(VLOOKUP($A1671,'Raw - F'!$B:$M,11,FALSE)&lt;&gt;"","("&amp;VLOOKUP($A1671,'Raw - F'!$B:$M,11,FALSE)&amp;")",""),"")</f>
        <v/>
      </c>
      <c r="H1671" s="4" t="str">
        <f>IFERROR(VLOOKUP($A1671,'Raw - F'!$B:$O,12,FALSE),"")</f>
        <v/>
      </c>
      <c r="I1671" s="4" t="str">
        <f>IFERROR(VLOOKUP($A1671,'Raw - F'!$B:$O,9,FALSE),"")</f>
        <v/>
      </c>
      <c r="J1671" s="4" t="str">
        <f>IFERROR(VLOOKUP($A1671,'Raw - F'!$B:$P,14,FALSE),"")</f>
        <v/>
      </c>
      <c r="K1671" s="16" t="str">
        <f>SUBSTITUTE(IFERROR(VLOOKUP($A1671,'Raw - F'!$B:$X,21,FALSE),""),0,"")</f>
        <v/>
      </c>
    </row>
    <row r="1672" spans="1:11" hidden="1" x14ac:dyDescent="0.35">
      <c r="A1672">
        <v>1663</v>
      </c>
      <c r="B1672" s="9" t="str">
        <f>IFERROR(VLOOKUP($A1672,'Raw - F'!$B:$R,2,FALSE),"")</f>
        <v/>
      </c>
      <c r="C1672" s="4" t="str">
        <f>IFERROR(VLOOKUP($A1672,'Raw - F'!$B:$R,3,FALSE),"")</f>
        <v/>
      </c>
      <c r="D1672" s="4" t="str">
        <f>IFERROR(VLOOKUP($A1672,'Raw - F'!$B:$R,6,FALSE),"")</f>
        <v/>
      </c>
      <c r="E1672" s="4" t="str">
        <f>SUBSTITUTE(IFERROR(VLOOKUP($A1672,'Raw - F'!$B:$O,8,FALSE),""),"0","")</f>
        <v/>
      </c>
      <c r="F1672" s="4" t="str">
        <f>SUBSTITUTE(IFERROR(VLOOKUP($A1672,'Raw - F'!$B:$O,7,FALSE),""),"0","")</f>
        <v/>
      </c>
      <c r="G1672" s="4" t="str">
        <f>IFERROR(VLOOKUP($A1672,'Raw - F'!$B:$O,10,FALSE)&amp;IF(VLOOKUP($A1672,'Raw - F'!$B:$M,11,FALSE)&lt;&gt;"","("&amp;VLOOKUP($A1672,'Raw - F'!$B:$M,11,FALSE)&amp;")",""),"")</f>
        <v/>
      </c>
      <c r="H1672" s="4" t="str">
        <f>IFERROR(VLOOKUP($A1672,'Raw - F'!$B:$O,12,FALSE),"")</f>
        <v/>
      </c>
      <c r="I1672" s="4" t="str">
        <f>IFERROR(VLOOKUP($A1672,'Raw - F'!$B:$O,9,FALSE),"")</f>
        <v/>
      </c>
      <c r="J1672" s="4" t="str">
        <f>IFERROR(VLOOKUP($A1672,'Raw - F'!$B:$P,14,FALSE),"")</f>
        <v/>
      </c>
      <c r="K1672" s="16" t="str">
        <f>SUBSTITUTE(IFERROR(VLOOKUP($A1672,'Raw - F'!$B:$X,21,FALSE),""),0,"")</f>
        <v/>
      </c>
    </row>
    <row r="1673" spans="1:11" hidden="1" x14ac:dyDescent="0.35">
      <c r="A1673">
        <v>1664</v>
      </c>
      <c r="B1673" s="9" t="str">
        <f>IFERROR(VLOOKUP($A1673,'Raw - F'!$B:$R,2,FALSE),"")</f>
        <v/>
      </c>
      <c r="C1673" s="4" t="str">
        <f>IFERROR(VLOOKUP($A1673,'Raw - F'!$B:$R,3,FALSE),"")</f>
        <v/>
      </c>
      <c r="D1673" s="4" t="str">
        <f>IFERROR(VLOOKUP($A1673,'Raw - F'!$B:$R,6,FALSE),"")</f>
        <v/>
      </c>
      <c r="E1673" s="4" t="str">
        <f>SUBSTITUTE(IFERROR(VLOOKUP($A1673,'Raw - F'!$B:$O,8,FALSE),""),"0","")</f>
        <v/>
      </c>
      <c r="F1673" s="4" t="str">
        <f>SUBSTITUTE(IFERROR(VLOOKUP($A1673,'Raw - F'!$B:$O,7,FALSE),""),"0","")</f>
        <v/>
      </c>
      <c r="G1673" s="4" t="str">
        <f>IFERROR(VLOOKUP($A1673,'Raw - F'!$B:$O,10,FALSE)&amp;IF(VLOOKUP($A1673,'Raw - F'!$B:$M,11,FALSE)&lt;&gt;"","("&amp;VLOOKUP($A1673,'Raw - F'!$B:$M,11,FALSE)&amp;")",""),"")</f>
        <v/>
      </c>
      <c r="H1673" s="4" t="str">
        <f>IFERROR(VLOOKUP($A1673,'Raw - F'!$B:$O,12,FALSE),"")</f>
        <v/>
      </c>
      <c r="I1673" s="4" t="str">
        <f>IFERROR(VLOOKUP($A1673,'Raw - F'!$B:$O,9,FALSE),"")</f>
        <v/>
      </c>
      <c r="J1673" s="4" t="str">
        <f>IFERROR(VLOOKUP($A1673,'Raw - F'!$B:$P,14,FALSE),"")</f>
        <v/>
      </c>
      <c r="K1673" s="16" t="str">
        <f>SUBSTITUTE(IFERROR(VLOOKUP($A1673,'Raw - F'!$B:$X,21,FALSE),""),0,"")</f>
        <v/>
      </c>
    </row>
    <row r="1674" spans="1:11" hidden="1" x14ac:dyDescent="0.35">
      <c r="A1674">
        <v>1665</v>
      </c>
      <c r="B1674" s="9" t="str">
        <f>IFERROR(VLOOKUP($A1674,'Raw - F'!$B:$R,2,FALSE),"")</f>
        <v/>
      </c>
      <c r="C1674" s="4" t="str">
        <f>IFERROR(VLOOKUP($A1674,'Raw - F'!$B:$R,3,FALSE),"")</f>
        <v/>
      </c>
      <c r="D1674" s="4" t="str">
        <f>IFERROR(VLOOKUP($A1674,'Raw - F'!$B:$R,6,FALSE),"")</f>
        <v/>
      </c>
      <c r="E1674" s="4" t="str">
        <f>SUBSTITUTE(IFERROR(VLOOKUP($A1674,'Raw - F'!$B:$O,8,FALSE),""),"0","")</f>
        <v/>
      </c>
      <c r="F1674" s="4" t="str">
        <f>SUBSTITUTE(IFERROR(VLOOKUP($A1674,'Raw - F'!$B:$O,7,FALSE),""),"0","")</f>
        <v/>
      </c>
      <c r="G1674" s="4" t="str">
        <f>IFERROR(VLOOKUP($A1674,'Raw - F'!$B:$O,10,FALSE)&amp;IF(VLOOKUP($A1674,'Raw - F'!$B:$M,11,FALSE)&lt;&gt;"","("&amp;VLOOKUP($A1674,'Raw - F'!$B:$M,11,FALSE)&amp;")",""),"")</f>
        <v/>
      </c>
      <c r="H1674" s="4" t="str">
        <f>IFERROR(VLOOKUP($A1674,'Raw - F'!$B:$O,12,FALSE),"")</f>
        <v/>
      </c>
      <c r="I1674" s="4" t="str">
        <f>IFERROR(VLOOKUP($A1674,'Raw - F'!$B:$O,9,FALSE),"")</f>
        <v/>
      </c>
      <c r="J1674" s="4" t="str">
        <f>IFERROR(VLOOKUP($A1674,'Raw - F'!$B:$P,14,FALSE),"")</f>
        <v/>
      </c>
      <c r="K1674" s="16" t="str">
        <f>SUBSTITUTE(IFERROR(VLOOKUP($A1674,'Raw - F'!$B:$X,21,FALSE),""),0,"")</f>
        <v/>
      </c>
    </row>
    <row r="1675" spans="1:11" hidden="1" x14ac:dyDescent="0.35">
      <c r="A1675">
        <v>1666</v>
      </c>
      <c r="B1675" s="9" t="str">
        <f>IFERROR(VLOOKUP($A1675,'Raw - F'!$B:$R,2,FALSE),"")</f>
        <v/>
      </c>
      <c r="C1675" s="4" t="str">
        <f>IFERROR(VLOOKUP($A1675,'Raw - F'!$B:$R,3,FALSE),"")</f>
        <v/>
      </c>
      <c r="D1675" s="4" t="str">
        <f>IFERROR(VLOOKUP($A1675,'Raw - F'!$B:$R,6,FALSE),"")</f>
        <v/>
      </c>
      <c r="E1675" s="4" t="str">
        <f>SUBSTITUTE(IFERROR(VLOOKUP($A1675,'Raw - F'!$B:$O,8,FALSE),""),"0","")</f>
        <v/>
      </c>
      <c r="F1675" s="4" t="str">
        <f>SUBSTITUTE(IFERROR(VLOOKUP($A1675,'Raw - F'!$B:$O,7,FALSE),""),"0","")</f>
        <v/>
      </c>
      <c r="G1675" s="4" t="str">
        <f>IFERROR(VLOOKUP($A1675,'Raw - F'!$B:$O,10,FALSE)&amp;IF(VLOOKUP($A1675,'Raw - F'!$B:$M,11,FALSE)&lt;&gt;"","("&amp;VLOOKUP($A1675,'Raw - F'!$B:$M,11,FALSE)&amp;")",""),"")</f>
        <v/>
      </c>
      <c r="H1675" s="4" t="str">
        <f>IFERROR(VLOOKUP($A1675,'Raw - F'!$B:$O,12,FALSE),"")</f>
        <v/>
      </c>
      <c r="I1675" s="4" t="str">
        <f>IFERROR(VLOOKUP($A1675,'Raw - F'!$B:$O,9,FALSE),"")</f>
        <v/>
      </c>
      <c r="J1675" s="4" t="str">
        <f>IFERROR(VLOOKUP($A1675,'Raw - F'!$B:$P,14,FALSE),"")</f>
        <v/>
      </c>
      <c r="K1675" s="16" t="str">
        <f>SUBSTITUTE(IFERROR(VLOOKUP($A1675,'Raw - F'!$B:$X,21,FALSE),""),0,"")</f>
        <v/>
      </c>
    </row>
    <row r="1676" spans="1:11" hidden="1" x14ac:dyDescent="0.35">
      <c r="A1676">
        <v>1667</v>
      </c>
      <c r="B1676" s="9" t="str">
        <f>IFERROR(VLOOKUP($A1676,'Raw - F'!$B:$R,2,FALSE),"")</f>
        <v/>
      </c>
      <c r="C1676" s="4" t="str">
        <f>IFERROR(VLOOKUP($A1676,'Raw - F'!$B:$R,3,FALSE),"")</f>
        <v/>
      </c>
      <c r="D1676" s="4" t="str">
        <f>IFERROR(VLOOKUP($A1676,'Raw - F'!$B:$R,6,FALSE),"")</f>
        <v/>
      </c>
      <c r="E1676" s="4" t="str">
        <f>SUBSTITUTE(IFERROR(VLOOKUP($A1676,'Raw - F'!$B:$O,8,FALSE),""),"0","")</f>
        <v/>
      </c>
      <c r="F1676" s="4" t="str">
        <f>SUBSTITUTE(IFERROR(VLOOKUP($A1676,'Raw - F'!$B:$O,7,FALSE),""),"0","")</f>
        <v/>
      </c>
      <c r="G1676" s="4" t="str">
        <f>IFERROR(VLOOKUP($A1676,'Raw - F'!$B:$O,10,FALSE)&amp;IF(VLOOKUP($A1676,'Raw - F'!$B:$M,11,FALSE)&lt;&gt;"","("&amp;VLOOKUP($A1676,'Raw - F'!$B:$M,11,FALSE)&amp;")",""),"")</f>
        <v/>
      </c>
      <c r="H1676" s="4" t="str">
        <f>IFERROR(VLOOKUP($A1676,'Raw - F'!$B:$O,12,FALSE),"")</f>
        <v/>
      </c>
      <c r="I1676" s="4" t="str">
        <f>IFERROR(VLOOKUP($A1676,'Raw - F'!$B:$O,9,FALSE),"")</f>
        <v/>
      </c>
      <c r="J1676" s="4" t="str">
        <f>IFERROR(VLOOKUP($A1676,'Raw - F'!$B:$P,14,FALSE),"")</f>
        <v/>
      </c>
      <c r="K1676" s="16" t="str">
        <f>SUBSTITUTE(IFERROR(VLOOKUP($A1676,'Raw - F'!$B:$X,21,FALSE),""),0,"")</f>
        <v/>
      </c>
    </row>
    <row r="1677" spans="1:11" hidden="1" x14ac:dyDescent="0.35">
      <c r="A1677">
        <v>1668</v>
      </c>
      <c r="B1677" s="9" t="str">
        <f>IFERROR(VLOOKUP($A1677,'Raw - F'!$B:$R,2,FALSE),"")</f>
        <v/>
      </c>
      <c r="C1677" s="4" t="str">
        <f>IFERROR(VLOOKUP($A1677,'Raw - F'!$B:$R,3,FALSE),"")</f>
        <v/>
      </c>
      <c r="D1677" s="4" t="str">
        <f>IFERROR(VLOOKUP($A1677,'Raw - F'!$B:$R,6,FALSE),"")</f>
        <v/>
      </c>
      <c r="E1677" s="4" t="str">
        <f>SUBSTITUTE(IFERROR(VLOOKUP($A1677,'Raw - F'!$B:$O,8,FALSE),""),"0","")</f>
        <v/>
      </c>
      <c r="F1677" s="4" t="str">
        <f>SUBSTITUTE(IFERROR(VLOOKUP($A1677,'Raw - F'!$B:$O,7,FALSE),""),"0","")</f>
        <v/>
      </c>
      <c r="G1677" s="4" t="str">
        <f>IFERROR(VLOOKUP($A1677,'Raw - F'!$B:$O,10,FALSE)&amp;IF(VLOOKUP($A1677,'Raw - F'!$B:$M,11,FALSE)&lt;&gt;"","("&amp;VLOOKUP($A1677,'Raw - F'!$B:$M,11,FALSE)&amp;")",""),"")</f>
        <v/>
      </c>
      <c r="H1677" s="4" t="str">
        <f>IFERROR(VLOOKUP($A1677,'Raw - F'!$B:$O,12,FALSE),"")</f>
        <v/>
      </c>
      <c r="I1677" s="4" t="str">
        <f>IFERROR(VLOOKUP($A1677,'Raw - F'!$B:$O,9,FALSE),"")</f>
        <v/>
      </c>
      <c r="J1677" s="4" t="str">
        <f>IFERROR(VLOOKUP($A1677,'Raw - F'!$B:$P,14,FALSE),"")</f>
        <v/>
      </c>
      <c r="K1677" s="16" t="str">
        <f>SUBSTITUTE(IFERROR(VLOOKUP($A1677,'Raw - F'!$B:$X,21,FALSE),""),0,"")</f>
        <v/>
      </c>
    </row>
    <row r="1678" spans="1:11" hidden="1" x14ac:dyDescent="0.35">
      <c r="A1678">
        <v>1669</v>
      </c>
      <c r="B1678" s="9" t="str">
        <f>IFERROR(VLOOKUP($A1678,'Raw - F'!$B:$R,2,FALSE),"")</f>
        <v/>
      </c>
      <c r="C1678" s="4" t="str">
        <f>IFERROR(VLOOKUP($A1678,'Raw - F'!$B:$R,3,FALSE),"")</f>
        <v/>
      </c>
      <c r="D1678" s="4" t="str">
        <f>IFERROR(VLOOKUP($A1678,'Raw - F'!$B:$R,6,FALSE),"")</f>
        <v/>
      </c>
      <c r="E1678" s="4" t="str">
        <f>SUBSTITUTE(IFERROR(VLOOKUP($A1678,'Raw - F'!$B:$O,8,FALSE),""),"0","")</f>
        <v/>
      </c>
      <c r="F1678" s="4" t="str">
        <f>SUBSTITUTE(IFERROR(VLOOKUP($A1678,'Raw - F'!$B:$O,7,FALSE),""),"0","")</f>
        <v/>
      </c>
      <c r="G1678" s="4" t="str">
        <f>IFERROR(VLOOKUP($A1678,'Raw - F'!$B:$O,10,FALSE)&amp;IF(VLOOKUP($A1678,'Raw - F'!$B:$M,11,FALSE)&lt;&gt;"","("&amp;VLOOKUP($A1678,'Raw - F'!$B:$M,11,FALSE)&amp;")",""),"")</f>
        <v/>
      </c>
      <c r="H1678" s="4" t="str">
        <f>IFERROR(VLOOKUP($A1678,'Raw - F'!$B:$O,12,FALSE),"")</f>
        <v/>
      </c>
      <c r="I1678" s="4" t="str">
        <f>IFERROR(VLOOKUP($A1678,'Raw - F'!$B:$O,9,FALSE),"")</f>
        <v/>
      </c>
      <c r="J1678" s="4" t="str">
        <f>IFERROR(VLOOKUP($A1678,'Raw - F'!$B:$P,14,FALSE),"")</f>
        <v/>
      </c>
      <c r="K1678" s="16" t="str">
        <f>SUBSTITUTE(IFERROR(VLOOKUP($A1678,'Raw - F'!$B:$X,21,FALSE),""),0,"")</f>
        <v/>
      </c>
    </row>
    <row r="1679" spans="1:11" hidden="1" x14ac:dyDescent="0.35">
      <c r="A1679">
        <v>1670</v>
      </c>
      <c r="B1679" s="9" t="str">
        <f>IFERROR(VLOOKUP($A1679,'Raw - F'!$B:$R,2,FALSE),"")</f>
        <v/>
      </c>
      <c r="C1679" s="4" t="str">
        <f>IFERROR(VLOOKUP($A1679,'Raw - F'!$B:$R,3,FALSE),"")</f>
        <v/>
      </c>
      <c r="D1679" s="4" t="str">
        <f>IFERROR(VLOOKUP($A1679,'Raw - F'!$B:$R,6,FALSE),"")</f>
        <v/>
      </c>
      <c r="E1679" s="4" t="str">
        <f>SUBSTITUTE(IFERROR(VLOOKUP($A1679,'Raw - F'!$B:$O,8,FALSE),""),"0","")</f>
        <v/>
      </c>
      <c r="F1679" s="4" t="str">
        <f>SUBSTITUTE(IFERROR(VLOOKUP($A1679,'Raw - F'!$B:$O,7,FALSE),""),"0","")</f>
        <v/>
      </c>
      <c r="G1679" s="4" t="str">
        <f>IFERROR(VLOOKUP($A1679,'Raw - F'!$B:$O,10,FALSE)&amp;IF(VLOOKUP($A1679,'Raw - F'!$B:$M,11,FALSE)&lt;&gt;"","("&amp;VLOOKUP($A1679,'Raw - F'!$B:$M,11,FALSE)&amp;")",""),"")</f>
        <v/>
      </c>
      <c r="H1679" s="4" t="str">
        <f>IFERROR(VLOOKUP($A1679,'Raw - F'!$B:$O,12,FALSE),"")</f>
        <v/>
      </c>
      <c r="I1679" s="4" t="str">
        <f>IFERROR(VLOOKUP($A1679,'Raw - F'!$B:$O,9,FALSE),"")</f>
        <v/>
      </c>
      <c r="J1679" s="4" t="str">
        <f>IFERROR(VLOOKUP($A1679,'Raw - F'!$B:$P,14,FALSE),"")</f>
        <v/>
      </c>
      <c r="K1679" s="16" t="str">
        <f>SUBSTITUTE(IFERROR(VLOOKUP($A1679,'Raw - F'!$B:$X,21,FALSE),""),0,"")</f>
        <v/>
      </c>
    </row>
    <row r="1680" spans="1:11" hidden="1" x14ac:dyDescent="0.35">
      <c r="A1680">
        <v>1671</v>
      </c>
      <c r="B1680" s="9" t="str">
        <f>IFERROR(VLOOKUP($A1680,'Raw - F'!$B:$R,2,FALSE),"")</f>
        <v/>
      </c>
      <c r="C1680" s="4" t="str">
        <f>IFERROR(VLOOKUP($A1680,'Raw - F'!$B:$R,3,FALSE),"")</f>
        <v/>
      </c>
      <c r="D1680" s="4" t="str">
        <f>IFERROR(VLOOKUP($A1680,'Raw - F'!$B:$R,6,FALSE),"")</f>
        <v/>
      </c>
      <c r="E1680" s="4" t="str">
        <f>SUBSTITUTE(IFERROR(VLOOKUP($A1680,'Raw - F'!$B:$O,8,FALSE),""),"0","")</f>
        <v/>
      </c>
      <c r="F1680" s="4" t="str">
        <f>SUBSTITUTE(IFERROR(VLOOKUP($A1680,'Raw - F'!$B:$O,7,FALSE),""),"0","")</f>
        <v/>
      </c>
      <c r="G1680" s="4" t="str">
        <f>IFERROR(VLOOKUP($A1680,'Raw - F'!$B:$O,10,FALSE)&amp;IF(VLOOKUP($A1680,'Raw - F'!$B:$M,11,FALSE)&lt;&gt;"","("&amp;VLOOKUP($A1680,'Raw - F'!$B:$M,11,FALSE)&amp;")",""),"")</f>
        <v/>
      </c>
      <c r="H1680" s="4" t="str">
        <f>IFERROR(VLOOKUP($A1680,'Raw - F'!$B:$O,12,FALSE),"")</f>
        <v/>
      </c>
      <c r="I1680" s="4" t="str">
        <f>IFERROR(VLOOKUP($A1680,'Raw - F'!$B:$O,9,FALSE),"")</f>
        <v/>
      </c>
      <c r="J1680" s="4" t="str">
        <f>IFERROR(VLOOKUP($A1680,'Raw - F'!$B:$P,14,FALSE),"")</f>
        <v/>
      </c>
      <c r="K1680" s="16" t="str">
        <f>SUBSTITUTE(IFERROR(VLOOKUP($A1680,'Raw - F'!$B:$X,21,FALSE),""),0,"")</f>
        <v/>
      </c>
    </row>
    <row r="1681" spans="1:11" hidden="1" x14ac:dyDescent="0.35">
      <c r="A1681">
        <v>1672</v>
      </c>
      <c r="B1681" s="9" t="str">
        <f>IFERROR(VLOOKUP($A1681,'Raw - F'!$B:$R,2,FALSE),"")</f>
        <v/>
      </c>
      <c r="C1681" s="4" t="str">
        <f>IFERROR(VLOOKUP($A1681,'Raw - F'!$B:$R,3,FALSE),"")</f>
        <v/>
      </c>
      <c r="D1681" s="4" t="str">
        <f>IFERROR(VLOOKUP($A1681,'Raw - F'!$B:$R,6,FALSE),"")</f>
        <v/>
      </c>
      <c r="E1681" s="4" t="str">
        <f>SUBSTITUTE(IFERROR(VLOOKUP($A1681,'Raw - F'!$B:$O,8,FALSE),""),"0","")</f>
        <v/>
      </c>
      <c r="F1681" s="4" t="str">
        <f>SUBSTITUTE(IFERROR(VLOOKUP($A1681,'Raw - F'!$B:$O,7,FALSE),""),"0","")</f>
        <v/>
      </c>
      <c r="G1681" s="4" t="str">
        <f>IFERROR(VLOOKUP($A1681,'Raw - F'!$B:$O,10,FALSE)&amp;IF(VLOOKUP($A1681,'Raw - F'!$B:$M,11,FALSE)&lt;&gt;"","("&amp;VLOOKUP($A1681,'Raw - F'!$B:$M,11,FALSE)&amp;")",""),"")</f>
        <v/>
      </c>
      <c r="H1681" s="4" t="str">
        <f>IFERROR(VLOOKUP($A1681,'Raw - F'!$B:$O,12,FALSE),"")</f>
        <v/>
      </c>
      <c r="I1681" s="4" t="str">
        <f>IFERROR(VLOOKUP($A1681,'Raw - F'!$B:$O,9,FALSE),"")</f>
        <v/>
      </c>
      <c r="J1681" s="4" t="str">
        <f>IFERROR(VLOOKUP($A1681,'Raw - F'!$B:$P,14,FALSE),"")</f>
        <v/>
      </c>
      <c r="K1681" s="16" t="str">
        <f>SUBSTITUTE(IFERROR(VLOOKUP($A1681,'Raw - F'!$B:$X,21,FALSE),""),0,"")</f>
        <v/>
      </c>
    </row>
    <row r="1682" spans="1:11" hidden="1" x14ac:dyDescent="0.35">
      <c r="A1682">
        <v>1673</v>
      </c>
      <c r="B1682" s="9" t="str">
        <f>IFERROR(VLOOKUP($A1682,'Raw - F'!$B:$R,2,FALSE),"")</f>
        <v/>
      </c>
      <c r="C1682" s="4" t="str">
        <f>IFERROR(VLOOKUP($A1682,'Raw - F'!$B:$R,3,FALSE),"")</f>
        <v/>
      </c>
      <c r="D1682" s="4" t="str">
        <f>IFERROR(VLOOKUP($A1682,'Raw - F'!$B:$R,6,FALSE),"")</f>
        <v/>
      </c>
      <c r="E1682" s="4" t="str">
        <f>SUBSTITUTE(IFERROR(VLOOKUP($A1682,'Raw - F'!$B:$O,8,FALSE),""),"0","")</f>
        <v/>
      </c>
      <c r="F1682" s="4" t="str">
        <f>SUBSTITUTE(IFERROR(VLOOKUP($A1682,'Raw - F'!$B:$O,7,FALSE),""),"0","")</f>
        <v/>
      </c>
      <c r="G1682" s="4" t="str">
        <f>IFERROR(VLOOKUP($A1682,'Raw - F'!$B:$O,10,FALSE)&amp;IF(VLOOKUP($A1682,'Raw - F'!$B:$M,11,FALSE)&lt;&gt;"","("&amp;VLOOKUP($A1682,'Raw - F'!$B:$M,11,FALSE)&amp;")",""),"")</f>
        <v/>
      </c>
      <c r="H1682" s="4" t="str">
        <f>IFERROR(VLOOKUP($A1682,'Raw - F'!$B:$O,12,FALSE),"")</f>
        <v/>
      </c>
      <c r="I1682" s="4" t="str">
        <f>IFERROR(VLOOKUP($A1682,'Raw - F'!$B:$O,9,FALSE),"")</f>
        <v/>
      </c>
      <c r="J1682" s="4" t="str">
        <f>IFERROR(VLOOKUP($A1682,'Raw - F'!$B:$P,14,FALSE),"")</f>
        <v/>
      </c>
      <c r="K1682" s="16" t="str">
        <f>SUBSTITUTE(IFERROR(VLOOKUP($A1682,'Raw - F'!$B:$X,21,FALSE),""),0,"")</f>
        <v/>
      </c>
    </row>
    <row r="1683" spans="1:11" hidden="1" x14ac:dyDescent="0.35">
      <c r="A1683">
        <v>1674</v>
      </c>
      <c r="B1683" s="9" t="str">
        <f>IFERROR(VLOOKUP($A1683,'Raw - F'!$B:$R,2,FALSE),"")</f>
        <v/>
      </c>
      <c r="C1683" s="4" t="str">
        <f>IFERROR(VLOOKUP($A1683,'Raw - F'!$B:$R,3,FALSE),"")</f>
        <v/>
      </c>
      <c r="D1683" s="4" t="str">
        <f>IFERROR(VLOOKUP($A1683,'Raw - F'!$B:$R,6,FALSE),"")</f>
        <v/>
      </c>
      <c r="E1683" s="4" t="str">
        <f>SUBSTITUTE(IFERROR(VLOOKUP($A1683,'Raw - F'!$B:$O,8,FALSE),""),"0","")</f>
        <v/>
      </c>
      <c r="F1683" s="4" t="str">
        <f>SUBSTITUTE(IFERROR(VLOOKUP($A1683,'Raw - F'!$B:$O,7,FALSE),""),"0","")</f>
        <v/>
      </c>
      <c r="G1683" s="4" t="str">
        <f>IFERROR(VLOOKUP($A1683,'Raw - F'!$B:$O,10,FALSE)&amp;IF(VLOOKUP($A1683,'Raw - F'!$B:$M,11,FALSE)&lt;&gt;"","("&amp;VLOOKUP($A1683,'Raw - F'!$B:$M,11,FALSE)&amp;")",""),"")</f>
        <v/>
      </c>
      <c r="H1683" s="4" t="str">
        <f>IFERROR(VLOOKUP($A1683,'Raw - F'!$B:$O,12,FALSE),"")</f>
        <v/>
      </c>
      <c r="I1683" s="4" t="str">
        <f>IFERROR(VLOOKUP($A1683,'Raw - F'!$B:$O,9,FALSE),"")</f>
        <v/>
      </c>
      <c r="J1683" s="4" t="str">
        <f>IFERROR(VLOOKUP($A1683,'Raw - F'!$B:$P,14,FALSE),"")</f>
        <v/>
      </c>
      <c r="K1683" s="16" t="str">
        <f>SUBSTITUTE(IFERROR(VLOOKUP($A1683,'Raw - F'!$B:$X,21,FALSE),""),0,"")</f>
        <v/>
      </c>
    </row>
    <row r="1684" spans="1:11" hidden="1" x14ac:dyDescent="0.35">
      <c r="A1684">
        <v>1675</v>
      </c>
      <c r="B1684" s="9" t="str">
        <f>IFERROR(VLOOKUP($A1684,'Raw - F'!$B:$R,2,FALSE),"")</f>
        <v/>
      </c>
      <c r="C1684" s="4" t="str">
        <f>IFERROR(VLOOKUP($A1684,'Raw - F'!$B:$R,3,FALSE),"")</f>
        <v/>
      </c>
      <c r="D1684" s="4" t="str">
        <f>IFERROR(VLOOKUP($A1684,'Raw - F'!$B:$R,6,FALSE),"")</f>
        <v/>
      </c>
      <c r="E1684" s="4" t="str">
        <f>SUBSTITUTE(IFERROR(VLOOKUP($A1684,'Raw - F'!$B:$O,8,FALSE),""),"0","")</f>
        <v/>
      </c>
      <c r="F1684" s="4" t="str">
        <f>SUBSTITUTE(IFERROR(VLOOKUP($A1684,'Raw - F'!$B:$O,7,FALSE),""),"0","")</f>
        <v/>
      </c>
      <c r="G1684" s="4" t="str">
        <f>IFERROR(VLOOKUP($A1684,'Raw - F'!$B:$O,10,FALSE)&amp;IF(VLOOKUP($A1684,'Raw - F'!$B:$M,11,FALSE)&lt;&gt;"","("&amp;VLOOKUP($A1684,'Raw - F'!$B:$M,11,FALSE)&amp;")",""),"")</f>
        <v/>
      </c>
      <c r="H1684" s="4" t="str">
        <f>IFERROR(VLOOKUP($A1684,'Raw - F'!$B:$O,12,FALSE),"")</f>
        <v/>
      </c>
      <c r="I1684" s="4" t="str">
        <f>IFERROR(VLOOKUP($A1684,'Raw - F'!$B:$O,9,FALSE),"")</f>
        <v/>
      </c>
      <c r="J1684" s="4" t="str">
        <f>IFERROR(VLOOKUP($A1684,'Raw - F'!$B:$P,14,FALSE),"")</f>
        <v/>
      </c>
      <c r="K1684" s="16" t="str">
        <f>SUBSTITUTE(IFERROR(VLOOKUP($A1684,'Raw - F'!$B:$X,21,FALSE),""),0,"")</f>
        <v/>
      </c>
    </row>
    <row r="1685" spans="1:11" hidden="1" x14ac:dyDescent="0.35">
      <c r="A1685">
        <v>1676</v>
      </c>
      <c r="B1685" s="9" t="str">
        <f>IFERROR(VLOOKUP($A1685,'Raw - F'!$B:$R,2,FALSE),"")</f>
        <v/>
      </c>
      <c r="C1685" s="4" t="str">
        <f>IFERROR(VLOOKUP($A1685,'Raw - F'!$B:$R,3,FALSE),"")</f>
        <v/>
      </c>
      <c r="D1685" s="4" t="str">
        <f>IFERROR(VLOOKUP($A1685,'Raw - F'!$B:$R,6,FALSE),"")</f>
        <v/>
      </c>
      <c r="E1685" s="4" t="str">
        <f>SUBSTITUTE(IFERROR(VLOOKUP($A1685,'Raw - F'!$B:$O,8,FALSE),""),"0","")</f>
        <v/>
      </c>
      <c r="F1685" s="4" t="str">
        <f>SUBSTITUTE(IFERROR(VLOOKUP($A1685,'Raw - F'!$B:$O,7,FALSE),""),"0","")</f>
        <v/>
      </c>
      <c r="G1685" s="4" t="str">
        <f>IFERROR(VLOOKUP($A1685,'Raw - F'!$B:$O,10,FALSE)&amp;IF(VLOOKUP($A1685,'Raw - F'!$B:$M,11,FALSE)&lt;&gt;"","("&amp;VLOOKUP($A1685,'Raw - F'!$B:$M,11,FALSE)&amp;")",""),"")</f>
        <v/>
      </c>
      <c r="H1685" s="4" t="str">
        <f>IFERROR(VLOOKUP($A1685,'Raw - F'!$B:$O,12,FALSE),"")</f>
        <v/>
      </c>
      <c r="I1685" s="4" t="str">
        <f>IFERROR(VLOOKUP($A1685,'Raw - F'!$B:$O,9,FALSE),"")</f>
        <v/>
      </c>
      <c r="J1685" s="4" t="str">
        <f>IFERROR(VLOOKUP($A1685,'Raw - F'!$B:$P,14,FALSE),"")</f>
        <v/>
      </c>
      <c r="K1685" s="16" t="str">
        <f>SUBSTITUTE(IFERROR(VLOOKUP($A1685,'Raw - F'!$B:$X,21,FALSE),""),0,"")</f>
        <v/>
      </c>
    </row>
    <row r="1686" spans="1:11" hidden="1" x14ac:dyDescent="0.35">
      <c r="A1686">
        <v>1677</v>
      </c>
      <c r="B1686" s="9" t="str">
        <f>IFERROR(VLOOKUP($A1686,'Raw - F'!$B:$R,2,FALSE),"")</f>
        <v/>
      </c>
      <c r="C1686" s="4" t="str">
        <f>IFERROR(VLOOKUP($A1686,'Raw - F'!$B:$R,3,FALSE),"")</f>
        <v/>
      </c>
      <c r="D1686" s="4" t="str">
        <f>IFERROR(VLOOKUP($A1686,'Raw - F'!$B:$R,6,FALSE),"")</f>
        <v/>
      </c>
      <c r="E1686" s="4" t="str">
        <f>SUBSTITUTE(IFERROR(VLOOKUP($A1686,'Raw - F'!$B:$O,8,FALSE),""),"0","")</f>
        <v/>
      </c>
      <c r="F1686" s="4" t="str">
        <f>SUBSTITUTE(IFERROR(VLOOKUP($A1686,'Raw - F'!$B:$O,7,FALSE),""),"0","")</f>
        <v/>
      </c>
      <c r="G1686" s="4" t="str">
        <f>IFERROR(VLOOKUP($A1686,'Raw - F'!$B:$O,10,FALSE)&amp;IF(VLOOKUP($A1686,'Raw - F'!$B:$M,11,FALSE)&lt;&gt;"","("&amp;VLOOKUP($A1686,'Raw - F'!$B:$M,11,FALSE)&amp;")",""),"")</f>
        <v/>
      </c>
      <c r="H1686" s="4" t="str">
        <f>IFERROR(VLOOKUP($A1686,'Raw - F'!$B:$O,12,FALSE),"")</f>
        <v/>
      </c>
      <c r="I1686" s="4" t="str">
        <f>IFERROR(VLOOKUP($A1686,'Raw - F'!$B:$O,9,FALSE),"")</f>
        <v/>
      </c>
      <c r="J1686" s="4" t="str">
        <f>IFERROR(VLOOKUP($A1686,'Raw - F'!$B:$P,14,FALSE),"")</f>
        <v/>
      </c>
      <c r="K1686" s="16" t="str">
        <f>SUBSTITUTE(IFERROR(VLOOKUP($A1686,'Raw - F'!$B:$X,21,FALSE),""),0,"")</f>
        <v/>
      </c>
    </row>
    <row r="1687" spans="1:11" hidden="1" x14ac:dyDescent="0.35">
      <c r="A1687">
        <v>1678</v>
      </c>
      <c r="B1687" s="9" t="str">
        <f>IFERROR(VLOOKUP($A1687,'Raw - F'!$B:$R,2,FALSE),"")</f>
        <v/>
      </c>
      <c r="C1687" s="4" t="str">
        <f>IFERROR(VLOOKUP($A1687,'Raw - F'!$B:$R,3,FALSE),"")</f>
        <v/>
      </c>
      <c r="D1687" s="4" t="str">
        <f>IFERROR(VLOOKUP($A1687,'Raw - F'!$B:$R,6,FALSE),"")</f>
        <v/>
      </c>
      <c r="E1687" s="4" t="str">
        <f>SUBSTITUTE(IFERROR(VLOOKUP($A1687,'Raw - F'!$B:$O,8,FALSE),""),"0","")</f>
        <v/>
      </c>
      <c r="F1687" s="4" t="str">
        <f>SUBSTITUTE(IFERROR(VLOOKUP($A1687,'Raw - F'!$B:$O,7,FALSE),""),"0","")</f>
        <v/>
      </c>
      <c r="G1687" s="4" t="str">
        <f>IFERROR(VLOOKUP($A1687,'Raw - F'!$B:$O,10,FALSE)&amp;IF(VLOOKUP($A1687,'Raw - F'!$B:$M,11,FALSE)&lt;&gt;"","("&amp;VLOOKUP($A1687,'Raw - F'!$B:$M,11,FALSE)&amp;")",""),"")</f>
        <v/>
      </c>
      <c r="H1687" s="4" t="str">
        <f>IFERROR(VLOOKUP($A1687,'Raw - F'!$B:$O,12,FALSE),"")</f>
        <v/>
      </c>
      <c r="I1687" s="4" t="str">
        <f>IFERROR(VLOOKUP($A1687,'Raw - F'!$B:$O,9,FALSE),"")</f>
        <v/>
      </c>
      <c r="J1687" s="4" t="str">
        <f>IFERROR(VLOOKUP($A1687,'Raw - F'!$B:$P,14,FALSE),"")</f>
        <v/>
      </c>
      <c r="K1687" s="16" t="str">
        <f>SUBSTITUTE(IFERROR(VLOOKUP($A1687,'Raw - F'!$B:$X,21,FALSE),""),0,"")</f>
        <v/>
      </c>
    </row>
    <row r="1688" spans="1:11" hidden="1" x14ac:dyDescent="0.35">
      <c r="A1688">
        <v>1679</v>
      </c>
      <c r="B1688" s="9" t="str">
        <f>IFERROR(VLOOKUP($A1688,'Raw - F'!$B:$R,2,FALSE),"")</f>
        <v/>
      </c>
      <c r="C1688" s="4" t="str">
        <f>IFERROR(VLOOKUP($A1688,'Raw - F'!$B:$R,3,FALSE),"")</f>
        <v/>
      </c>
      <c r="D1688" s="4" t="str">
        <f>IFERROR(VLOOKUP($A1688,'Raw - F'!$B:$R,6,FALSE),"")</f>
        <v/>
      </c>
      <c r="E1688" s="4" t="str">
        <f>SUBSTITUTE(IFERROR(VLOOKUP($A1688,'Raw - F'!$B:$O,8,FALSE),""),"0","")</f>
        <v/>
      </c>
      <c r="F1688" s="4" t="str">
        <f>SUBSTITUTE(IFERROR(VLOOKUP($A1688,'Raw - F'!$B:$O,7,FALSE),""),"0","")</f>
        <v/>
      </c>
      <c r="G1688" s="4" t="str">
        <f>IFERROR(VLOOKUP($A1688,'Raw - F'!$B:$O,10,FALSE)&amp;IF(VLOOKUP($A1688,'Raw - F'!$B:$M,11,FALSE)&lt;&gt;"","("&amp;VLOOKUP($A1688,'Raw - F'!$B:$M,11,FALSE)&amp;")",""),"")</f>
        <v/>
      </c>
      <c r="H1688" s="4" t="str">
        <f>IFERROR(VLOOKUP($A1688,'Raw - F'!$B:$O,12,FALSE),"")</f>
        <v/>
      </c>
      <c r="I1688" s="4" t="str">
        <f>IFERROR(VLOOKUP($A1688,'Raw - F'!$B:$O,9,FALSE),"")</f>
        <v/>
      </c>
      <c r="J1688" s="4" t="str">
        <f>IFERROR(VLOOKUP($A1688,'Raw - F'!$B:$P,14,FALSE),"")</f>
        <v/>
      </c>
      <c r="K1688" s="16" t="str">
        <f>SUBSTITUTE(IFERROR(VLOOKUP($A1688,'Raw - F'!$B:$X,21,FALSE),""),0,"")</f>
        <v/>
      </c>
    </row>
    <row r="1689" spans="1:11" hidden="1" x14ac:dyDescent="0.35">
      <c r="A1689">
        <v>1680</v>
      </c>
      <c r="B1689" s="9" t="str">
        <f>IFERROR(VLOOKUP($A1689,'Raw - F'!$B:$R,2,FALSE),"")</f>
        <v/>
      </c>
      <c r="C1689" s="4" t="str">
        <f>IFERROR(VLOOKUP($A1689,'Raw - F'!$B:$R,3,FALSE),"")</f>
        <v/>
      </c>
      <c r="D1689" s="4" t="str">
        <f>IFERROR(VLOOKUP($A1689,'Raw - F'!$B:$R,6,FALSE),"")</f>
        <v/>
      </c>
      <c r="E1689" s="4" t="str">
        <f>SUBSTITUTE(IFERROR(VLOOKUP($A1689,'Raw - F'!$B:$O,8,FALSE),""),"0","")</f>
        <v/>
      </c>
      <c r="F1689" s="4" t="str">
        <f>SUBSTITUTE(IFERROR(VLOOKUP($A1689,'Raw - F'!$B:$O,7,FALSE),""),"0","")</f>
        <v/>
      </c>
      <c r="G1689" s="4" t="str">
        <f>IFERROR(VLOOKUP($A1689,'Raw - F'!$B:$O,10,FALSE)&amp;IF(VLOOKUP($A1689,'Raw - F'!$B:$M,11,FALSE)&lt;&gt;"","("&amp;VLOOKUP($A1689,'Raw - F'!$B:$M,11,FALSE)&amp;")",""),"")</f>
        <v/>
      </c>
      <c r="H1689" s="4" t="str">
        <f>IFERROR(VLOOKUP($A1689,'Raw - F'!$B:$O,12,FALSE),"")</f>
        <v/>
      </c>
      <c r="I1689" s="4" t="str">
        <f>IFERROR(VLOOKUP($A1689,'Raw - F'!$B:$O,9,FALSE),"")</f>
        <v/>
      </c>
      <c r="J1689" s="4" t="str">
        <f>IFERROR(VLOOKUP($A1689,'Raw - F'!$B:$P,14,FALSE),"")</f>
        <v/>
      </c>
      <c r="K1689" s="16" t="str">
        <f>SUBSTITUTE(IFERROR(VLOOKUP($A1689,'Raw - F'!$B:$X,21,FALSE),""),0,"")</f>
        <v/>
      </c>
    </row>
    <row r="1690" spans="1:11" hidden="1" x14ac:dyDescent="0.35">
      <c r="A1690">
        <v>1681</v>
      </c>
      <c r="B1690" s="9" t="str">
        <f>IFERROR(VLOOKUP($A1690,'Raw - F'!$B:$R,2,FALSE),"")</f>
        <v/>
      </c>
      <c r="C1690" s="4" t="str">
        <f>IFERROR(VLOOKUP($A1690,'Raw - F'!$B:$R,3,FALSE),"")</f>
        <v/>
      </c>
      <c r="D1690" s="4" t="str">
        <f>IFERROR(VLOOKUP($A1690,'Raw - F'!$B:$R,6,FALSE),"")</f>
        <v/>
      </c>
      <c r="E1690" s="4" t="str">
        <f>SUBSTITUTE(IFERROR(VLOOKUP($A1690,'Raw - F'!$B:$O,8,FALSE),""),"0","")</f>
        <v/>
      </c>
      <c r="F1690" s="4" t="str">
        <f>SUBSTITUTE(IFERROR(VLOOKUP($A1690,'Raw - F'!$B:$O,7,FALSE),""),"0","")</f>
        <v/>
      </c>
      <c r="G1690" s="4" t="str">
        <f>IFERROR(VLOOKUP($A1690,'Raw - F'!$B:$O,10,FALSE)&amp;IF(VLOOKUP($A1690,'Raw - F'!$B:$M,11,FALSE)&lt;&gt;"","("&amp;VLOOKUP($A1690,'Raw - F'!$B:$M,11,FALSE)&amp;")",""),"")</f>
        <v/>
      </c>
      <c r="H1690" s="4" t="str">
        <f>IFERROR(VLOOKUP($A1690,'Raw - F'!$B:$O,12,FALSE),"")</f>
        <v/>
      </c>
      <c r="I1690" s="4" t="str">
        <f>IFERROR(VLOOKUP($A1690,'Raw - F'!$B:$O,9,FALSE),"")</f>
        <v/>
      </c>
      <c r="J1690" s="4" t="str">
        <f>IFERROR(VLOOKUP($A1690,'Raw - F'!$B:$P,14,FALSE),"")</f>
        <v/>
      </c>
      <c r="K1690" s="16" t="str">
        <f>SUBSTITUTE(IFERROR(VLOOKUP($A1690,'Raw - F'!$B:$X,21,FALSE),""),0,"")</f>
        <v/>
      </c>
    </row>
    <row r="1691" spans="1:11" hidden="1" x14ac:dyDescent="0.35">
      <c r="A1691">
        <v>1682</v>
      </c>
      <c r="B1691" s="9" t="str">
        <f>IFERROR(VLOOKUP($A1691,'Raw - F'!$B:$R,2,FALSE),"")</f>
        <v/>
      </c>
      <c r="C1691" s="4" t="str">
        <f>IFERROR(VLOOKUP($A1691,'Raw - F'!$B:$R,3,FALSE),"")</f>
        <v/>
      </c>
      <c r="D1691" s="4" t="str">
        <f>IFERROR(VLOOKUP($A1691,'Raw - F'!$B:$R,6,FALSE),"")</f>
        <v/>
      </c>
      <c r="E1691" s="4" t="str">
        <f>SUBSTITUTE(IFERROR(VLOOKUP($A1691,'Raw - F'!$B:$O,8,FALSE),""),"0","")</f>
        <v/>
      </c>
      <c r="F1691" s="4" t="str">
        <f>SUBSTITUTE(IFERROR(VLOOKUP($A1691,'Raw - F'!$B:$O,7,FALSE),""),"0","")</f>
        <v/>
      </c>
      <c r="G1691" s="4" t="str">
        <f>IFERROR(VLOOKUP($A1691,'Raw - F'!$B:$O,10,FALSE)&amp;IF(VLOOKUP($A1691,'Raw - F'!$B:$M,11,FALSE)&lt;&gt;"","("&amp;VLOOKUP($A1691,'Raw - F'!$B:$M,11,FALSE)&amp;")",""),"")</f>
        <v/>
      </c>
      <c r="H1691" s="4" t="str">
        <f>IFERROR(VLOOKUP($A1691,'Raw - F'!$B:$O,12,FALSE),"")</f>
        <v/>
      </c>
      <c r="I1691" s="4" t="str">
        <f>IFERROR(VLOOKUP($A1691,'Raw - F'!$B:$O,9,FALSE),"")</f>
        <v/>
      </c>
      <c r="J1691" s="4" t="str">
        <f>IFERROR(VLOOKUP($A1691,'Raw - F'!$B:$P,14,FALSE),"")</f>
        <v/>
      </c>
      <c r="K1691" s="16" t="str">
        <f>SUBSTITUTE(IFERROR(VLOOKUP($A1691,'Raw - F'!$B:$X,21,FALSE),""),0,"")</f>
        <v/>
      </c>
    </row>
    <row r="1692" spans="1:11" hidden="1" x14ac:dyDescent="0.35">
      <c r="A1692">
        <v>1683</v>
      </c>
      <c r="B1692" s="9" t="str">
        <f>IFERROR(VLOOKUP($A1692,'Raw - F'!$B:$R,2,FALSE),"")</f>
        <v/>
      </c>
      <c r="C1692" s="4" t="str">
        <f>IFERROR(VLOOKUP($A1692,'Raw - F'!$B:$R,3,FALSE),"")</f>
        <v/>
      </c>
      <c r="D1692" s="4" t="str">
        <f>IFERROR(VLOOKUP($A1692,'Raw - F'!$B:$R,6,FALSE),"")</f>
        <v/>
      </c>
      <c r="E1692" s="4" t="str">
        <f>SUBSTITUTE(IFERROR(VLOOKUP($A1692,'Raw - F'!$B:$O,8,FALSE),""),"0","")</f>
        <v/>
      </c>
      <c r="F1692" s="4" t="str">
        <f>SUBSTITUTE(IFERROR(VLOOKUP($A1692,'Raw - F'!$B:$O,7,FALSE),""),"0","")</f>
        <v/>
      </c>
      <c r="G1692" s="4" t="str">
        <f>IFERROR(VLOOKUP($A1692,'Raw - F'!$B:$O,10,FALSE)&amp;IF(VLOOKUP($A1692,'Raw - F'!$B:$M,11,FALSE)&lt;&gt;"","("&amp;VLOOKUP($A1692,'Raw - F'!$B:$M,11,FALSE)&amp;")",""),"")</f>
        <v/>
      </c>
      <c r="H1692" s="4" t="str">
        <f>IFERROR(VLOOKUP($A1692,'Raw - F'!$B:$O,12,FALSE),"")</f>
        <v/>
      </c>
      <c r="I1692" s="4" t="str">
        <f>IFERROR(VLOOKUP($A1692,'Raw - F'!$B:$O,9,FALSE),"")</f>
        <v/>
      </c>
      <c r="J1692" s="4" t="str">
        <f>IFERROR(VLOOKUP($A1692,'Raw - F'!$B:$P,14,FALSE),"")</f>
        <v/>
      </c>
      <c r="K1692" s="16" t="str">
        <f>SUBSTITUTE(IFERROR(VLOOKUP($A1692,'Raw - F'!$B:$X,21,FALSE),""),0,"")</f>
        <v/>
      </c>
    </row>
    <row r="1693" spans="1:11" hidden="1" x14ac:dyDescent="0.35">
      <c r="A1693">
        <v>1684</v>
      </c>
      <c r="B1693" s="9" t="str">
        <f>IFERROR(VLOOKUP($A1693,'Raw - F'!$B:$R,2,FALSE),"")</f>
        <v/>
      </c>
      <c r="C1693" s="4" t="str">
        <f>IFERROR(VLOOKUP($A1693,'Raw - F'!$B:$R,3,FALSE),"")</f>
        <v/>
      </c>
      <c r="D1693" s="4" t="str">
        <f>IFERROR(VLOOKUP($A1693,'Raw - F'!$B:$R,6,FALSE),"")</f>
        <v/>
      </c>
      <c r="E1693" s="4" t="str">
        <f>SUBSTITUTE(IFERROR(VLOOKUP($A1693,'Raw - F'!$B:$O,8,FALSE),""),"0","")</f>
        <v/>
      </c>
      <c r="F1693" s="4" t="str">
        <f>SUBSTITUTE(IFERROR(VLOOKUP($A1693,'Raw - F'!$B:$O,7,FALSE),""),"0","")</f>
        <v/>
      </c>
      <c r="G1693" s="4" t="str">
        <f>IFERROR(VLOOKUP($A1693,'Raw - F'!$B:$O,10,FALSE)&amp;IF(VLOOKUP($A1693,'Raw - F'!$B:$M,11,FALSE)&lt;&gt;"","("&amp;VLOOKUP($A1693,'Raw - F'!$B:$M,11,FALSE)&amp;")",""),"")</f>
        <v/>
      </c>
      <c r="H1693" s="4" t="str">
        <f>IFERROR(VLOOKUP($A1693,'Raw - F'!$B:$O,12,FALSE),"")</f>
        <v/>
      </c>
      <c r="I1693" s="4" t="str">
        <f>IFERROR(VLOOKUP($A1693,'Raw - F'!$B:$O,9,FALSE),"")</f>
        <v/>
      </c>
      <c r="J1693" s="4" t="str">
        <f>IFERROR(VLOOKUP($A1693,'Raw - F'!$B:$P,14,FALSE),"")</f>
        <v/>
      </c>
      <c r="K1693" s="16" t="str">
        <f>SUBSTITUTE(IFERROR(VLOOKUP($A1693,'Raw - F'!$B:$X,21,FALSE),""),0,"")</f>
        <v/>
      </c>
    </row>
    <row r="1694" spans="1:11" hidden="1" x14ac:dyDescent="0.35">
      <c r="A1694">
        <v>1685</v>
      </c>
      <c r="B1694" s="9" t="str">
        <f>IFERROR(VLOOKUP($A1694,'Raw - F'!$B:$R,2,FALSE),"")</f>
        <v/>
      </c>
      <c r="C1694" s="4" t="str">
        <f>IFERROR(VLOOKUP($A1694,'Raw - F'!$B:$R,3,FALSE),"")</f>
        <v/>
      </c>
      <c r="D1694" s="4" t="str">
        <f>IFERROR(VLOOKUP($A1694,'Raw - F'!$B:$R,6,FALSE),"")</f>
        <v/>
      </c>
      <c r="E1694" s="4" t="str">
        <f>SUBSTITUTE(IFERROR(VLOOKUP($A1694,'Raw - F'!$B:$O,8,FALSE),""),"0","")</f>
        <v/>
      </c>
      <c r="F1694" s="4" t="str">
        <f>SUBSTITUTE(IFERROR(VLOOKUP($A1694,'Raw - F'!$B:$O,7,FALSE),""),"0","")</f>
        <v/>
      </c>
      <c r="G1694" s="4" t="str">
        <f>IFERROR(VLOOKUP($A1694,'Raw - F'!$B:$O,10,FALSE)&amp;IF(VLOOKUP($A1694,'Raw - F'!$B:$M,11,FALSE)&lt;&gt;"","("&amp;VLOOKUP($A1694,'Raw - F'!$B:$M,11,FALSE)&amp;")",""),"")</f>
        <v/>
      </c>
      <c r="H1694" s="4" t="str">
        <f>IFERROR(VLOOKUP($A1694,'Raw - F'!$B:$O,12,FALSE),"")</f>
        <v/>
      </c>
      <c r="I1694" s="4" t="str">
        <f>IFERROR(VLOOKUP($A1694,'Raw - F'!$B:$O,9,FALSE),"")</f>
        <v/>
      </c>
      <c r="J1694" s="4" t="str">
        <f>IFERROR(VLOOKUP($A1694,'Raw - F'!$B:$P,14,FALSE),"")</f>
        <v/>
      </c>
      <c r="K1694" s="16" t="str">
        <f>SUBSTITUTE(IFERROR(VLOOKUP($A1694,'Raw - F'!$B:$X,21,FALSE),""),0,"")</f>
        <v/>
      </c>
    </row>
    <row r="1695" spans="1:11" hidden="1" x14ac:dyDescent="0.35">
      <c r="A1695">
        <v>1686</v>
      </c>
      <c r="B1695" s="9" t="str">
        <f>IFERROR(VLOOKUP($A1695,'Raw - F'!$B:$R,2,FALSE),"")</f>
        <v/>
      </c>
      <c r="C1695" s="4" t="str">
        <f>IFERROR(VLOOKUP($A1695,'Raw - F'!$B:$R,3,FALSE),"")</f>
        <v/>
      </c>
      <c r="D1695" s="4" t="str">
        <f>IFERROR(VLOOKUP($A1695,'Raw - F'!$B:$R,6,FALSE),"")</f>
        <v/>
      </c>
      <c r="E1695" s="4" t="str">
        <f>SUBSTITUTE(IFERROR(VLOOKUP($A1695,'Raw - F'!$B:$O,8,FALSE),""),"0","")</f>
        <v/>
      </c>
      <c r="F1695" s="4" t="str">
        <f>SUBSTITUTE(IFERROR(VLOOKUP($A1695,'Raw - F'!$B:$O,7,FALSE),""),"0","")</f>
        <v/>
      </c>
      <c r="G1695" s="4" t="str">
        <f>IFERROR(VLOOKUP($A1695,'Raw - F'!$B:$O,10,FALSE)&amp;IF(VLOOKUP($A1695,'Raw - F'!$B:$M,11,FALSE)&lt;&gt;"","("&amp;VLOOKUP($A1695,'Raw - F'!$B:$M,11,FALSE)&amp;")",""),"")</f>
        <v/>
      </c>
      <c r="H1695" s="4" t="str">
        <f>IFERROR(VLOOKUP($A1695,'Raw - F'!$B:$O,12,FALSE),"")</f>
        <v/>
      </c>
      <c r="I1695" s="4" t="str">
        <f>IFERROR(VLOOKUP($A1695,'Raw - F'!$B:$O,9,FALSE),"")</f>
        <v/>
      </c>
      <c r="J1695" s="4" t="str">
        <f>IFERROR(VLOOKUP($A1695,'Raw - F'!$B:$P,14,FALSE),"")</f>
        <v/>
      </c>
      <c r="K1695" s="16" t="str">
        <f>SUBSTITUTE(IFERROR(VLOOKUP($A1695,'Raw - F'!$B:$X,21,FALSE),""),0,"")</f>
        <v/>
      </c>
    </row>
    <row r="1696" spans="1:11" hidden="1" x14ac:dyDescent="0.35">
      <c r="A1696">
        <v>1687</v>
      </c>
      <c r="B1696" s="9" t="str">
        <f>IFERROR(VLOOKUP($A1696,'Raw - F'!$B:$R,2,FALSE),"")</f>
        <v/>
      </c>
      <c r="C1696" s="4" t="str">
        <f>IFERROR(VLOOKUP($A1696,'Raw - F'!$B:$R,3,FALSE),"")</f>
        <v/>
      </c>
      <c r="D1696" s="4" t="str">
        <f>IFERROR(VLOOKUP($A1696,'Raw - F'!$B:$R,6,FALSE),"")</f>
        <v/>
      </c>
      <c r="E1696" s="4" t="str">
        <f>SUBSTITUTE(IFERROR(VLOOKUP($A1696,'Raw - F'!$B:$O,8,FALSE),""),"0","")</f>
        <v/>
      </c>
      <c r="F1696" s="4" t="str">
        <f>SUBSTITUTE(IFERROR(VLOOKUP($A1696,'Raw - F'!$B:$O,7,FALSE),""),"0","")</f>
        <v/>
      </c>
      <c r="G1696" s="4" t="str">
        <f>IFERROR(VLOOKUP($A1696,'Raw - F'!$B:$O,10,FALSE)&amp;IF(VLOOKUP($A1696,'Raw - F'!$B:$M,11,FALSE)&lt;&gt;"","("&amp;VLOOKUP($A1696,'Raw - F'!$B:$M,11,FALSE)&amp;")",""),"")</f>
        <v/>
      </c>
      <c r="H1696" s="4" t="str">
        <f>IFERROR(VLOOKUP($A1696,'Raw - F'!$B:$O,12,FALSE),"")</f>
        <v/>
      </c>
      <c r="I1696" s="4" t="str">
        <f>IFERROR(VLOOKUP($A1696,'Raw - F'!$B:$O,9,FALSE),"")</f>
        <v/>
      </c>
      <c r="J1696" s="4" t="str">
        <f>IFERROR(VLOOKUP($A1696,'Raw - F'!$B:$P,14,FALSE),"")</f>
        <v/>
      </c>
      <c r="K1696" s="16" t="str">
        <f>SUBSTITUTE(IFERROR(VLOOKUP($A1696,'Raw - F'!$B:$X,21,FALSE),""),0,"")</f>
        <v/>
      </c>
    </row>
    <row r="1697" spans="1:11" hidden="1" x14ac:dyDescent="0.35">
      <c r="A1697">
        <v>1688</v>
      </c>
      <c r="B1697" s="9" t="str">
        <f>IFERROR(VLOOKUP($A1697,'Raw - F'!$B:$R,2,FALSE),"")</f>
        <v/>
      </c>
      <c r="C1697" s="4" t="str">
        <f>IFERROR(VLOOKUP($A1697,'Raw - F'!$B:$R,3,FALSE),"")</f>
        <v/>
      </c>
      <c r="D1697" s="4" t="str">
        <f>IFERROR(VLOOKUP($A1697,'Raw - F'!$B:$R,6,FALSE),"")</f>
        <v/>
      </c>
      <c r="E1697" s="4" t="str">
        <f>SUBSTITUTE(IFERROR(VLOOKUP($A1697,'Raw - F'!$B:$O,8,FALSE),""),"0","")</f>
        <v/>
      </c>
      <c r="F1697" s="4" t="str">
        <f>SUBSTITUTE(IFERROR(VLOOKUP($A1697,'Raw - F'!$B:$O,7,FALSE),""),"0","")</f>
        <v/>
      </c>
      <c r="G1697" s="4" t="str">
        <f>IFERROR(VLOOKUP($A1697,'Raw - F'!$B:$O,10,FALSE)&amp;IF(VLOOKUP($A1697,'Raw - F'!$B:$M,11,FALSE)&lt;&gt;"","("&amp;VLOOKUP($A1697,'Raw - F'!$B:$M,11,FALSE)&amp;")",""),"")</f>
        <v/>
      </c>
      <c r="H1697" s="4" t="str">
        <f>IFERROR(VLOOKUP($A1697,'Raw - F'!$B:$O,12,FALSE),"")</f>
        <v/>
      </c>
      <c r="I1697" s="4" t="str">
        <f>IFERROR(VLOOKUP($A1697,'Raw - F'!$B:$O,9,FALSE),"")</f>
        <v/>
      </c>
      <c r="J1697" s="4" t="str">
        <f>IFERROR(VLOOKUP($A1697,'Raw - F'!$B:$P,14,FALSE),"")</f>
        <v/>
      </c>
      <c r="K1697" s="16" t="str">
        <f>SUBSTITUTE(IFERROR(VLOOKUP($A1697,'Raw - F'!$B:$X,21,FALSE),""),0,"")</f>
        <v/>
      </c>
    </row>
    <row r="1698" spans="1:11" hidden="1" x14ac:dyDescent="0.35">
      <c r="A1698">
        <v>1689</v>
      </c>
      <c r="B1698" s="9" t="str">
        <f>IFERROR(VLOOKUP($A1698,'Raw - F'!$B:$R,2,FALSE),"")</f>
        <v/>
      </c>
      <c r="C1698" s="4" t="str">
        <f>IFERROR(VLOOKUP($A1698,'Raw - F'!$B:$R,3,FALSE),"")</f>
        <v/>
      </c>
      <c r="D1698" s="4" t="str">
        <f>IFERROR(VLOOKUP($A1698,'Raw - F'!$B:$R,6,FALSE),"")</f>
        <v/>
      </c>
      <c r="E1698" s="4" t="str">
        <f>SUBSTITUTE(IFERROR(VLOOKUP($A1698,'Raw - F'!$B:$O,8,FALSE),""),"0","")</f>
        <v/>
      </c>
      <c r="F1698" s="4" t="str">
        <f>SUBSTITUTE(IFERROR(VLOOKUP($A1698,'Raw - F'!$B:$O,7,FALSE),""),"0","")</f>
        <v/>
      </c>
      <c r="G1698" s="4" t="str">
        <f>IFERROR(VLOOKUP($A1698,'Raw - F'!$B:$O,10,FALSE)&amp;IF(VLOOKUP($A1698,'Raw - F'!$B:$M,11,FALSE)&lt;&gt;"","("&amp;VLOOKUP($A1698,'Raw - F'!$B:$M,11,FALSE)&amp;")",""),"")</f>
        <v/>
      </c>
      <c r="H1698" s="4" t="str">
        <f>IFERROR(VLOOKUP($A1698,'Raw - F'!$B:$O,12,FALSE),"")</f>
        <v/>
      </c>
      <c r="I1698" s="4" t="str">
        <f>IFERROR(VLOOKUP($A1698,'Raw - F'!$B:$O,9,FALSE),"")</f>
        <v/>
      </c>
      <c r="J1698" s="4" t="str">
        <f>IFERROR(VLOOKUP($A1698,'Raw - F'!$B:$P,14,FALSE),"")</f>
        <v/>
      </c>
      <c r="K1698" s="16" t="str">
        <f>SUBSTITUTE(IFERROR(VLOOKUP($A1698,'Raw - F'!$B:$X,21,FALSE),""),0,"")</f>
        <v/>
      </c>
    </row>
    <row r="1699" spans="1:11" hidden="1" x14ac:dyDescent="0.35">
      <c r="A1699">
        <v>1690</v>
      </c>
      <c r="B1699" s="9" t="str">
        <f>IFERROR(VLOOKUP($A1699,'Raw - F'!$B:$R,2,FALSE),"")</f>
        <v/>
      </c>
      <c r="C1699" s="4" t="str">
        <f>IFERROR(VLOOKUP($A1699,'Raw - F'!$B:$R,3,FALSE),"")</f>
        <v/>
      </c>
      <c r="D1699" s="4" t="str">
        <f>IFERROR(VLOOKUP($A1699,'Raw - F'!$B:$R,6,FALSE),"")</f>
        <v/>
      </c>
      <c r="E1699" s="4" t="str">
        <f>SUBSTITUTE(IFERROR(VLOOKUP($A1699,'Raw - F'!$B:$O,8,FALSE),""),"0","")</f>
        <v/>
      </c>
      <c r="F1699" s="4" t="str">
        <f>SUBSTITUTE(IFERROR(VLOOKUP($A1699,'Raw - F'!$B:$O,7,FALSE),""),"0","")</f>
        <v/>
      </c>
      <c r="G1699" s="4" t="str">
        <f>IFERROR(VLOOKUP($A1699,'Raw - F'!$B:$O,10,FALSE)&amp;IF(VLOOKUP($A1699,'Raw - F'!$B:$M,11,FALSE)&lt;&gt;"","("&amp;VLOOKUP($A1699,'Raw - F'!$B:$M,11,FALSE)&amp;")",""),"")</f>
        <v/>
      </c>
      <c r="H1699" s="4" t="str">
        <f>IFERROR(VLOOKUP($A1699,'Raw - F'!$B:$O,12,FALSE),"")</f>
        <v/>
      </c>
      <c r="I1699" s="4" t="str">
        <f>IFERROR(VLOOKUP($A1699,'Raw - F'!$B:$O,9,FALSE),"")</f>
        <v/>
      </c>
      <c r="J1699" s="4" t="str">
        <f>IFERROR(VLOOKUP($A1699,'Raw - F'!$B:$P,14,FALSE),"")</f>
        <v/>
      </c>
      <c r="K1699" s="16" t="str">
        <f>SUBSTITUTE(IFERROR(VLOOKUP($A1699,'Raw - F'!$B:$X,21,FALSE),""),0,"")</f>
        <v/>
      </c>
    </row>
    <row r="1700" spans="1:11" hidden="1" x14ac:dyDescent="0.35">
      <c r="A1700">
        <v>1691</v>
      </c>
      <c r="B1700" s="9" t="str">
        <f>IFERROR(VLOOKUP($A1700,'Raw - F'!$B:$R,2,FALSE),"")</f>
        <v/>
      </c>
      <c r="C1700" s="4" t="str">
        <f>IFERROR(VLOOKUP($A1700,'Raw - F'!$B:$R,3,FALSE),"")</f>
        <v/>
      </c>
      <c r="D1700" s="4" t="str">
        <f>IFERROR(VLOOKUP($A1700,'Raw - F'!$B:$R,6,FALSE),"")</f>
        <v/>
      </c>
      <c r="E1700" s="4" t="str">
        <f>SUBSTITUTE(IFERROR(VLOOKUP($A1700,'Raw - F'!$B:$O,8,FALSE),""),"0","")</f>
        <v/>
      </c>
      <c r="F1700" s="4" t="str">
        <f>SUBSTITUTE(IFERROR(VLOOKUP($A1700,'Raw - F'!$B:$O,7,FALSE),""),"0","")</f>
        <v/>
      </c>
      <c r="G1700" s="4" t="str">
        <f>IFERROR(VLOOKUP($A1700,'Raw - F'!$B:$O,10,FALSE)&amp;IF(VLOOKUP($A1700,'Raw - F'!$B:$M,11,FALSE)&lt;&gt;"","("&amp;VLOOKUP($A1700,'Raw - F'!$B:$M,11,FALSE)&amp;")",""),"")</f>
        <v/>
      </c>
      <c r="H1700" s="4" t="str">
        <f>IFERROR(VLOOKUP($A1700,'Raw - F'!$B:$O,12,FALSE),"")</f>
        <v/>
      </c>
      <c r="I1700" s="4" t="str">
        <f>IFERROR(VLOOKUP($A1700,'Raw - F'!$B:$O,9,FALSE),"")</f>
        <v/>
      </c>
      <c r="J1700" s="4" t="str">
        <f>IFERROR(VLOOKUP($A1700,'Raw - F'!$B:$P,14,FALSE),"")</f>
        <v/>
      </c>
      <c r="K1700" s="16" t="str">
        <f>SUBSTITUTE(IFERROR(VLOOKUP($A1700,'Raw - F'!$B:$X,21,FALSE),""),0,"")</f>
        <v/>
      </c>
    </row>
    <row r="1701" spans="1:11" hidden="1" x14ac:dyDescent="0.35">
      <c r="A1701">
        <v>1692</v>
      </c>
      <c r="B1701" s="9" t="str">
        <f>IFERROR(VLOOKUP($A1701,'Raw - F'!$B:$R,2,FALSE),"")</f>
        <v/>
      </c>
      <c r="C1701" s="4" t="str">
        <f>IFERROR(VLOOKUP($A1701,'Raw - F'!$B:$R,3,FALSE),"")</f>
        <v/>
      </c>
      <c r="D1701" s="4" t="str">
        <f>IFERROR(VLOOKUP($A1701,'Raw - F'!$B:$R,6,FALSE),"")</f>
        <v/>
      </c>
      <c r="E1701" s="4" t="str">
        <f>SUBSTITUTE(IFERROR(VLOOKUP($A1701,'Raw - F'!$B:$O,8,FALSE),""),"0","")</f>
        <v/>
      </c>
      <c r="F1701" s="4" t="str">
        <f>SUBSTITUTE(IFERROR(VLOOKUP($A1701,'Raw - F'!$B:$O,7,FALSE),""),"0","")</f>
        <v/>
      </c>
      <c r="G1701" s="4" t="str">
        <f>IFERROR(VLOOKUP($A1701,'Raw - F'!$B:$O,10,FALSE)&amp;IF(VLOOKUP($A1701,'Raw - F'!$B:$M,11,FALSE)&lt;&gt;"","("&amp;VLOOKUP($A1701,'Raw - F'!$B:$M,11,FALSE)&amp;")",""),"")</f>
        <v/>
      </c>
      <c r="H1701" s="4" t="str">
        <f>IFERROR(VLOOKUP($A1701,'Raw - F'!$B:$O,12,FALSE),"")</f>
        <v/>
      </c>
      <c r="I1701" s="4" t="str">
        <f>IFERROR(VLOOKUP($A1701,'Raw - F'!$B:$O,9,FALSE),"")</f>
        <v/>
      </c>
      <c r="J1701" s="4" t="str">
        <f>IFERROR(VLOOKUP($A1701,'Raw - F'!$B:$P,14,FALSE),"")</f>
        <v/>
      </c>
      <c r="K1701" s="16" t="str">
        <f>SUBSTITUTE(IFERROR(VLOOKUP($A1701,'Raw - F'!$B:$X,21,FALSE),""),0,"")</f>
        <v/>
      </c>
    </row>
    <row r="1702" spans="1:11" hidden="1" x14ac:dyDescent="0.35">
      <c r="A1702">
        <v>1693</v>
      </c>
      <c r="B1702" s="9" t="str">
        <f>IFERROR(VLOOKUP($A1702,'Raw - F'!$B:$R,2,FALSE),"")</f>
        <v/>
      </c>
      <c r="C1702" s="4" t="str">
        <f>IFERROR(VLOOKUP($A1702,'Raw - F'!$B:$R,3,FALSE),"")</f>
        <v/>
      </c>
      <c r="D1702" s="4" t="str">
        <f>IFERROR(VLOOKUP($A1702,'Raw - F'!$B:$R,6,FALSE),"")</f>
        <v/>
      </c>
      <c r="E1702" s="4" t="str">
        <f>SUBSTITUTE(IFERROR(VLOOKUP($A1702,'Raw - F'!$B:$O,8,FALSE),""),"0","")</f>
        <v/>
      </c>
      <c r="F1702" s="4" t="str">
        <f>SUBSTITUTE(IFERROR(VLOOKUP($A1702,'Raw - F'!$B:$O,7,FALSE),""),"0","")</f>
        <v/>
      </c>
      <c r="G1702" s="4" t="str">
        <f>IFERROR(VLOOKUP($A1702,'Raw - F'!$B:$O,10,FALSE)&amp;IF(VLOOKUP($A1702,'Raw - F'!$B:$M,11,FALSE)&lt;&gt;"","("&amp;VLOOKUP($A1702,'Raw - F'!$B:$M,11,FALSE)&amp;")",""),"")</f>
        <v/>
      </c>
      <c r="H1702" s="4" t="str">
        <f>IFERROR(VLOOKUP($A1702,'Raw - F'!$B:$O,12,FALSE),"")</f>
        <v/>
      </c>
      <c r="I1702" s="4" t="str">
        <f>IFERROR(VLOOKUP($A1702,'Raw - F'!$B:$O,9,FALSE),"")</f>
        <v/>
      </c>
      <c r="J1702" s="4" t="str">
        <f>IFERROR(VLOOKUP($A1702,'Raw - F'!$B:$P,14,FALSE),"")</f>
        <v/>
      </c>
      <c r="K1702" s="16" t="str">
        <f>SUBSTITUTE(IFERROR(VLOOKUP($A1702,'Raw - F'!$B:$X,21,FALSE),""),0,"")</f>
        <v/>
      </c>
    </row>
    <row r="1703" spans="1:11" hidden="1" x14ac:dyDescent="0.35">
      <c r="A1703">
        <v>1694</v>
      </c>
      <c r="B1703" s="9" t="str">
        <f>IFERROR(VLOOKUP($A1703,'Raw - F'!$B:$R,2,FALSE),"")</f>
        <v/>
      </c>
      <c r="C1703" s="4" t="str">
        <f>IFERROR(VLOOKUP($A1703,'Raw - F'!$B:$R,3,FALSE),"")</f>
        <v/>
      </c>
      <c r="D1703" s="4" t="str">
        <f>IFERROR(VLOOKUP($A1703,'Raw - F'!$B:$R,6,FALSE),"")</f>
        <v/>
      </c>
      <c r="E1703" s="4" t="str">
        <f>SUBSTITUTE(IFERROR(VLOOKUP($A1703,'Raw - F'!$B:$O,8,FALSE),""),"0","")</f>
        <v/>
      </c>
      <c r="F1703" s="4" t="str">
        <f>SUBSTITUTE(IFERROR(VLOOKUP($A1703,'Raw - F'!$B:$O,7,FALSE),""),"0","")</f>
        <v/>
      </c>
      <c r="G1703" s="4" t="str">
        <f>IFERROR(VLOOKUP($A1703,'Raw - F'!$B:$O,10,FALSE)&amp;IF(VLOOKUP($A1703,'Raw - F'!$B:$M,11,FALSE)&lt;&gt;"","("&amp;VLOOKUP($A1703,'Raw - F'!$B:$M,11,FALSE)&amp;")",""),"")</f>
        <v/>
      </c>
      <c r="H1703" s="4" t="str">
        <f>IFERROR(VLOOKUP($A1703,'Raw - F'!$B:$O,12,FALSE),"")</f>
        <v/>
      </c>
      <c r="I1703" s="4" t="str">
        <f>IFERROR(VLOOKUP($A1703,'Raw - F'!$B:$O,9,FALSE),"")</f>
        <v/>
      </c>
      <c r="J1703" s="4" t="str">
        <f>IFERROR(VLOOKUP($A1703,'Raw - F'!$B:$P,14,FALSE),"")</f>
        <v/>
      </c>
      <c r="K1703" s="16" t="str">
        <f>SUBSTITUTE(IFERROR(VLOOKUP($A1703,'Raw - F'!$B:$X,21,FALSE),""),0,"")</f>
        <v/>
      </c>
    </row>
    <row r="1704" spans="1:11" hidden="1" x14ac:dyDescent="0.35">
      <c r="A1704">
        <v>1695</v>
      </c>
      <c r="B1704" s="9" t="str">
        <f>IFERROR(VLOOKUP($A1704,'Raw - F'!$B:$R,2,FALSE),"")</f>
        <v/>
      </c>
      <c r="C1704" s="4" t="str">
        <f>IFERROR(VLOOKUP($A1704,'Raw - F'!$B:$R,3,FALSE),"")</f>
        <v/>
      </c>
      <c r="D1704" s="4" t="str">
        <f>IFERROR(VLOOKUP($A1704,'Raw - F'!$B:$R,6,FALSE),"")</f>
        <v/>
      </c>
      <c r="E1704" s="4" t="str">
        <f>SUBSTITUTE(IFERROR(VLOOKUP($A1704,'Raw - F'!$B:$O,8,FALSE),""),"0","")</f>
        <v/>
      </c>
      <c r="F1704" s="4" t="str">
        <f>SUBSTITUTE(IFERROR(VLOOKUP($A1704,'Raw - F'!$B:$O,7,FALSE),""),"0","")</f>
        <v/>
      </c>
      <c r="G1704" s="4" t="str">
        <f>IFERROR(VLOOKUP($A1704,'Raw - F'!$B:$O,10,FALSE)&amp;IF(VLOOKUP($A1704,'Raw - F'!$B:$M,11,FALSE)&lt;&gt;"","("&amp;VLOOKUP($A1704,'Raw - F'!$B:$M,11,FALSE)&amp;")",""),"")</f>
        <v/>
      </c>
      <c r="H1704" s="4" t="str">
        <f>IFERROR(VLOOKUP($A1704,'Raw - F'!$B:$O,12,FALSE),"")</f>
        <v/>
      </c>
      <c r="I1704" s="4" t="str">
        <f>IFERROR(VLOOKUP($A1704,'Raw - F'!$B:$O,9,FALSE),"")</f>
        <v/>
      </c>
      <c r="J1704" s="4" t="str">
        <f>IFERROR(VLOOKUP($A1704,'Raw - F'!$B:$P,14,FALSE),"")</f>
        <v/>
      </c>
      <c r="K1704" s="16" t="str">
        <f>SUBSTITUTE(IFERROR(VLOOKUP($A1704,'Raw - F'!$B:$X,21,FALSE),""),0,"")</f>
        <v/>
      </c>
    </row>
    <row r="1705" spans="1:11" hidden="1" x14ac:dyDescent="0.35">
      <c r="A1705">
        <v>1696</v>
      </c>
      <c r="B1705" s="9" t="str">
        <f>IFERROR(VLOOKUP($A1705,'Raw - F'!$B:$R,2,FALSE),"")</f>
        <v/>
      </c>
      <c r="C1705" s="4" t="str">
        <f>IFERROR(VLOOKUP($A1705,'Raw - F'!$B:$R,3,FALSE),"")</f>
        <v/>
      </c>
      <c r="D1705" s="4" t="str">
        <f>IFERROR(VLOOKUP($A1705,'Raw - F'!$B:$R,6,FALSE),"")</f>
        <v/>
      </c>
      <c r="E1705" s="4" t="str">
        <f>SUBSTITUTE(IFERROR(VLOOKUP($A1705,'Raw - F'!$B:$O,8,FALSE),""),"0","")</f>
        <v/>
      </c>
      <c r="F1705" s="4" t="str">
        <f>SUBSTITUTE(IFERROR(VLOOKUP($A1705,'Raw - F'!$B:$O,7,FALSE),""),"0","")</f>
        <v/>
      </c>
      <c r="G1705" s="4" t="str">
        <f>IFERROR(VLOOKUP($A1705,'Raw - F'!$B:$O,10,FALSE)&amp;IF(VLOOKUP($A1705,'Raw - F'!$B:$M,11,FALSE)&lt;&gt;"","("&amp;VLOOKUP($A1705,'Raw - F'!$B:$M,11,FALSE)&amp;")",""),"")</f>
        <v/>
      </c>
      <c r="H1705" s="4" t="str">
        <f>IFERROR(VLOOKUP($A1705,'Raw - F'!$B:$O,12,FALSE),"")</f>
        <v/>
      </c>
      <c r="I1705" s="4" t="str">
        <f>IFERROR(VLOOKUP($A1705,'Raw - F'!$B:$O,9,FALSE),"")</f>
        <v/>
      </c>
      <c r="J1705" s="4" t="str">
        <f>IFERROR(VLOOKUP($A1705,'Raw - F'!$B:$P,14,FALSE),"")</f>
        <v/>
      </c>
      <c r="K1705" s="16" t="str">
        <f>SUBSTITUTE(IFERROR(VLOOKUP($A1705,'Raw - F'!$B:$X,21,FALSE),""),0,"")</f>
        <v/>
      </c>
    </row>
    <row r="1706" spans="1:11" hidden="1" x14ac:dyDescent="0.35">
      <c r="A1706">
        <v>1697</v>
      </c>
      <c r="B1706" s="9" t="str">
        <f>IFERROR(VLOOKUP($A1706,'Raw - F'!$B:$R,2,FALSE),"")</f>
        <v/>
      </c>
      <c r="C1706" s="4" t="str">
        <f>IFERROR(VLOOKUP($A1706,'Raw - F'!$B:$R,3,FALSE),"")</f>
        <v/>
      </c>
      <c r="D1706" s="4" t="str">
        <f>IFERROR(VLOOKUP($A1706,'Raw - F'!$B:$R,6,FALSE),"")</f>
        <v/>
      </c>
      <c r="E1706" s="4" t="str">
        <f>SUBSTITUTE(IFERROR(VLOOKUP($A1706,'Raw - F'!$B:$O,8,FALSE),""),"0","")</f>
        <v/>
      </c>
      <c r="F1706" s="4" t="str">
        <f>SUBSTITUTE(IFERROR(VLOOKUP($A1706,'Raw - F'!$B:$O,7,FALSE),""),"0","")</f>
        <v/>
      </c>
      <c r="G1706" s="4" t="str">
        <f>IFERROR(VLOOKUP($A1706,'Raw - F'!$B:$O,10,FALSE)&amp;IF(VLOOKUP($A1706,'Raw - F'!$B:$M,11,FALSE)&lt;&gt;"","("&amp;VLOOKUP($A1706,'Raw - F'!$B:$M,11,FALSE)&amp;")",""),"")</f>
        <v/>
      </c>
      <c r="H1706" s="4" t="str">
        <f>IFERROR(VLOOKUP($A1706,'Raw - F'!$B:$O,12,FALSE),"")</f>
        <v/>
      </c>
      <c r="I1706" s="4" t="str">
        <f>IFERROR(VLOOKUP($A1706,'Raw - F'!$B:$O,9,FALSE),"")</f>
        <v/>
      </c>
      <c r="J1706" s="4" t="str">
        <f>IFERROR(VLOOKUP($A1706,'Raw - F'!$B:$P,14,FALSE),"")</f>
        <v/>
      </c>
      <c r="K1706" s="16" t="str">
        <f>SUBSTITUTE(IFERROR(VLOOKUP($A1706,'Raw - F'!$B:$X,21,FALSE),""),0,"")</f>
        <v/>
      </c>
    </row>
    <row r="1707" spans="1:11" hidden="1" x14ac:dyDescent="0.35">
      <c r="A1707">
        <v>1698</v>
      </c>
      <c r="B1707" s="9" t="str">
        <f>IFERROR(VLOOKUP($A1707,'Raw - F'!$B:$R,2,FALSE),"")</f>
        <v/>
      </c>
      <c r="C1707" s="4" t="str">
        <f>IFERROR(VLOOKUP($A1707,'Raw - F'!$B:$R,3,FALSE),"")</f>
        <v/>
      </c>
      <c r="D1707" s="4" t="str">
        <f>IFERROR(VLOOKUP($A1707,'Raw - F'!$B:$R,6,FALSE),"")</f>
        <v/>
      </c>
      <c r="E1707" s="4" t="str">
        <f>SUBSTITUTE(IFERROR(VLOOKUP($A1707,'Raw - F'!$B:$O,8,FALSE),""),"0","")</f>
        <v/>
      </c>
      <c r="F1707" s="4" t="str">
        <f>SUBSTITUTE(IFERROR(VLOOKUP($A1707,'Raw - F'!$B:$O,7,FALSE),""),"0","")</f>
        <v/>
      </c>
      <c r="G1707" s="4" t="str">
        <f>IFERROR(VLOOKUP($A1707,'Raw - F'!$B:$O,10,FALSE)&amp;IF(VLOOKUP($A1707,'Raw - F'!$B:$M,11,FALSE)&lt;&gt;"","("&amp;VLOOKUP($A1707,'Raw - F'!$B:$M,11,FALSE)&amp;")",""),"")</f>
        <v/>
      </c>
      <c r="H1707" s="4" t="str">
        <f>IFERROR(VLOOKUP($A1707,'Raw - F'!$B:$O,12,FALSE),"")</f>
        <v/>
      </c>
      <c r="I1707" s="4" t="str">
        <f>IFERROR(VLOOKUP($A1707,'Raw - F'!$B:$O,9,FALSE),"")</f>
        <v/>
      </c>
      <c r="J1707" s="4" t="str">
        <f>IFERROR(VLOOKUP($A1707,'Raw - F'!$B:$P,14,FALSE),"")</f>
        <v/>
      </c>
      <c r="K1707" s="16" t="str">
        <f>SUBSTITUTE(IFERROR(VLOOKUP($A1707,'Raw - F'!$B:$X,21,FALSE),""),0,"")</f>
        <v/>
      </c>
    </row>
    <row r="1708" spans="1:11" hidden="1" x14ac:dyDescent="0.35">
      <c r="A1708">
        <v>1699</v>
      </c>
      <c r="B1708" s="9" t="str">
        <f>IFERROR(VLOOKUP($A1708,'Raw - F'!$B:$R,2,FALSE),"")</f>
        <v/>
      </c>
      <c r="C1708" s="4" t="str">
        <f>IFERROR(VLOOKUP($A1708,'Raw - F'!$B:$R,3,FALSE),"")</f>
        <v/>
      </c>
      <c r="D1708" s="4" t="str">
        <f>IFERROR(VLOOKUP($A1708,'Raw - F'!$B:$R,6,FALSE),"")</f>
        <v/>
      </c>
      <c r="E1708" s="4" t="str">
        <f>SUBSTITUTE(IFERROR(VLOOKUP($A1708,'Raw - F'!$B:$O,8,FALSE),""),"0","")</f>
        <v/>
      </c>
      <c r="F1708" s="4" t="str">
        <f>SUBSTITUTE(IFERROR(VLOOKUP($A1708,'Raw - F'!$B:$O,7,FALSE),""),"0","")</f>
        <v/>
      </c>
      <c r="G1708" s="4" t="str">
        <f>IFERROR(VLOOKUP($A1708,'Raw - F'!$B:$O,10,FALSE)&amp;IF(VLOOKUP($A1708,'Raw - F'!$B:$M,11,FALSE)&lt;&gt;"","("&amp;VLOOKUP($A1708,'Raw - F'!$B:$M,11,FALSE)&amp;")",""),"")</f>
        <v/>
      </c>
      <c r="H1708" s="4" t="str">
        <f>IFERROR(VLOOKUP($A1708,'Raw - F'!$B:$O,12,FALSE),"")</f>
        <v/>
      </c>
      <c r="I1708" s="4" t="str">
        <f>IFERROR(VLOOKUP($A1708,'Raw - F'!$B:$O,9,FALSE),"")</f>
        <v/>
      </c>
      <c r="J1708" s="4" t="str">
        <f>IFERROR(VLOOKUP($A1708,'Raw - F'!$B:$P,14,FALSE),"")</f>
        <v/>
      </c>
      <c r="K1708" s="16" t="str">
        <f>SUBSTITUTE(IFERROR(VLOOKUP($A1708,'Raw - F'!$B:$X,21,FALSE),""),0,"")</f>
        <v/>
      </c>
    </row>
    <row r="1709" spans="1:11" hidden="1" x14ac:dyDescent="0.35">
      <c r="A1709">
        <v>1700</v>
      </c>
      <c r="B1709" s="9" t="str">
        <f>IFERROR(VLOOKUP($A1709,'Raw - F'!$B:$R,2,FALSE),"")</f>
        <v/>
      </c>
      <c r="C1709" s="4" t="str">
        <f>IFERROR(VLOOKUP($A1709,'Raw - F'!$B:$R,3,FALSE),"")</f>
        <v/>
      </c>
      <c r="D1709" s="4" t="str">
        <f>IFERROR(VLOOKUP($A1709,'Raw - F'!$B:$R,6,FALSE),"")</f>
        <v/>
      </c>
      <c r="E1709" s="4" t="str">
        <f>SUBSTITUTE(IFERROR(VLOOKUP($A1709,'Raw - F'!$B:$O,8,FALSE),""),"0","")</f>
        <v/>
      </c>
      <c r="F1709" s="4" t="str">
        <f>SUBSTITUTE(IFERROR(VLOOKUP($A1709,'Raw - F'!$B:$O,7,FALSE),""),"0","")</f>
        <v/>
      </c>
      <c r="G1709" s="4" t="str">
        <f>IFERROR(VLOOKUP($A1709,'Raw - F'!$B:$O,10,FALSE)&amp;IF(VLOOKUP($A1709,'Raw - F'!$B:$M,11,FALSE)&lt;&gt;"","("&amp;VLOOKUP($A1709,'Raw - F'!$B:$M,11,FALSE)&amp;")",""),"")</f>
        <v/>
      </c>
      <c r="H1709" s="4" t="str">
        <f>IFERROR(VLOOKUP($A1709,'Raw - F'!$B:$O,12,FALSE),"")</f>
        <v/>
      </c>
      <c r="I1709" s="4" t="str">
        <f>IFERROR(VLOOKUP($A1709,'Raw - F'!$B:$O,9,FALSE),"")</f>
        <v/>
      </c>
      <c r="J1709" s="4" t="str">
        <f>IFERROR(VLOOKUP($A1709,'Raw - F'!$B:$P,14,FALSE),"")</f>
        <v/>
      </c>
      <c r="K1709" s="16" t="str">
        <f>SUBSTITUTE(IFERROR(VLOOKUP($A1709,'Raw - F'!$B:$X,21,FALSE),""),0,"")</f>
        <v/>
      </c>
    </row>
    <row r="1710" spans="1:11" hidden="1" x14ac:dyDescent="0.35">
      <c r="A1710">
        <v>1701</v>
      </c>
      <c r="B1710" s="9" t="str">
        <f>IFERROR(VLOOKUP($A1710,'Raw - F'!$B:$R,2,FALSE),"")</f>
        <v/>
      </c>
      <c r="C1710" s="4" t="str">
        <f>IFERROR(VLOOKUP($A1710,'Raw - F'!$B:$R,3,FALSE),"")</f>
        <v/>
      </c>
      <c r="D1710" s="4" t="str">
        <f>IFERROR(VLOOKUP($A1710,'Raw - F'!$B:$R,6,FALSE),"")</f>
        <v/>
      </c>
      <c r="E1710" s="4" t="str">
        <f>SUBSTITUTE(IFERROR(VLOOKUP($A1710,'Raw - F'!$B:$O,8,FALSE),""),"0","")</f>
        <v/>
      </c>
      <c r="F1710" s="4" t="str">
        <f>SUBSTITUTE(IFERROR(VLOOKUP($A1710,'Raw - F'!$B:$O,7,FALSE),""),"0","")</f>
        <v/>
      </c>
      <c r="G1710" s="4" t="str">
        <f>IFERROR(VLOOKUP($A1710,'Raw - F'!$B:$O,10,FALSE)&amp;IF(VLOOKUP($A1710,'Raw - F'!$B:$M,11,FALSE)&lt;&gt;"","("&amp;VLOOKUP($A1710,'Raw - F'!$B:$M,11,FALSE)&amp;")",""),"")</f>
        <v/>
      </c>
      <c r="H1710" s="4" t="str">
        <f>IFERROR(VLOOKUP($A1710,'Raw - F'!$B:$O,12,FALSE),"")</f>
        <v/>
      </c>
      <c r="I1710" s="4" t="str">
        <f>IFERROR(VLOOKUP($A1710,'Raw - F'!$B:$O,9,FALSE),"")</f>
        <v/>
      </c>
      <c r="J1710" s="4" t="str">
        <f>IFERROR(VLOOKUP($A1710,'Raw - F'!$B:$P,14,FALSE),"")</f>
        <v/>
      </c>
      <c r="K1710" s="16" t="str">
        <f>SUBSTITUTE(IFERROR(VLOOKUP($A1710,'Raw - F'!$B:$X,21,FALSE),""),0,"")</f>
        <v/>
      </c>
    </row>
    <row r="1711" spans="1:11" hidden="1" x14ac:dyDescent="0.35">
      <c r="A1711">
        <v>1702</v>
      </c>
      <c r="B1711" s="9" t="str">
        <f>IFERROR(VLOOKUP($A1711,'Raw - F'!$B:$R,2,FALSE),"")</f>
        <v/>
      </c>
      <c r="C1711" s="4" t="str">
        <f>IFERROR(VLOOKUP($A1711,'Raw - F'!$B:$R,3,FALSE),"")</f>
        <v/>
      </c>
      <c r="D1711" s="4" t="str">
        <f>IFERROR(VLOOKUP($A1711,'Raw - F'!$B:$R,6,FALSE),"")</f>
        <v/>
      </c>
      <c r="E1711" s="4" t="str">
        <f>SUBSTITUTE(IFERROR(VLOOKUP($A1711,'Raw - F'!$B:$O,8,FALSE),""),"0","")</f>
        <v/>
      </c>
      <c r="F1711" s="4" t="str">
        <f>SUBSTITUTE(IFERROR(VLOOKUP($A1711,'Raw - F'!$B:$O,7,FALSE),""),"0","")</f>
        <v/>
      </c>
      <c r="G1711" s="4" t="str">
        <f>IFERROR(VLOOKUP($A1711,'Raw - F'!$B:$O,10,FALSE)&amp;IF(VLOOKUP($A1711,'Raw - F'!$B:$M,11,FALSE)&lt;&gt;"","("&amp;VLOOKUP($A1711,'Raw - F'!$B:$M,11,FALSE)&amp;")",""),"")</f>
        <v/>
      </c>
      <c r="H1711" s="4" t="str">
        <f>IFERROR(VLOOKUP($A1711,'Raw - F'!$B:$O,12,FALSE),"")</f>
        <v/>
      </c>
      <c r="I1711" s="4" t="str">
        <f>IFERROR(VLOOKUP($A1711,'Raw - F'!$B:$O,9,FALSE),"")</f>
        <v/>
      </c>
      <c r="J1711" s="4" t="str">
        <f>IFERROR(VLOOKUP($A1711,'Raw - F'!$B:$P,14,FALSE),"")</f>
        <v/>
      </c>
      <c r="K1711" s="16" t="str">
        <f>SUBSTITUTE(IFERROR(VLOOKUP($A1711,'Raw - F'!$B:$X,21,FALSE),""),0,"")</f>
        <v/>
      </c>
    </row>
    <row r="1712" spans="1:11" hidden="1" x14ac:dyDescent="0.35">
      <c r="A1712">
        <v>1703</v>
      </c>
      <c r="B1712" s="9" t="str">
        <f>IFERROR(VLOOKUP($A1712,'Raw - F'!$B:$R,2,FALSE),"")</f>
        <v/>
      </c>
      <c r="C1712" s="4" t="str">
        <f>IFERROR(VLOOKUP($A1712,'Raw - F'!$B:$R,3,FALSE),"")</f>
        <v/>
      </c>
      <c r="D1712" s="4" t="str">
        <f>IFERROR(VLOOKUP($A1712,'Raw - F'!$B:$R,6,FALSE),"")</f>
        <v/>
      </c>
      <c r="E1712" s="4" t="str">
        <f>SUBSTITUTE(IFERROR(VLOOKUP($A1712,'Raw - F'!$B:$O,8,FALSE),""),"0","")</f>
        <v/>
      </c>
      <c r="F1712" s="4" t="str">
        <f>SUBSTITUTE(IFERROR(VLOOKUP($A1712,'Raw - F'!$B:$O,7,FALSE),""),"0","")</f>
        <v/>
      </c>
      <c r="G1712" s="4" t="str">
        <f>IFERROR(VLOOKUP($A1712,'Raw - F'!$B:$O,10,FALSE)&amp;IF(VLOOKUP($A1712,'Raw - F'!$B:$M,11,FALSE)&lt;&gt;"","("&amp;VLOOKUP($A1712,'Raw - F'!$B:$M,11,FALSE)&amp;")",""),"")</f>
        <v/>
      </c>
      <c r="H1712" s="4" t="str">
        <f>IFERROR(VLOOKUP($A1712,'Raw - F'!$B:$O,12,FALSE),"")</f>
        <v/>
      </c>
      <c r="I1712" s="4" t="str">
        <f>IFERROR(VLOOKUP($A1712,'Raw - F'!$B:$O,9,FALSE),"")</f>
        <v/>
      </c>
      <c r="J1712" s="4" t="str">
        <f>IFERROR(VLOOKUP($A1712,'Raw - F'!$B:$P,14,FALSE),"")</f>
        <v/>
      </c>
      <c r="K1712" s="16" t="str">
        <f>SUBSTITUTE(IFERROR(VLOOKUP($A1712,'Raw - F'!$B:$X,21,FALSE),""),0,"")</f>
        <v/>
      </c>
    </row>
    <row r="1713" spans="1:11" hidden="1" x14ac:dyDescent="0.35">
      <c r="A1713">
        <v>1704</v>
      </c>
      <c r="B1713" s="9" t="str">
        <f>IFERROR(VLOOKUP($A1713,'Raw - F'!$B:$R,2,FALSE),"")</f>
        <v/>
      </c>
      <c r="C1713" s="4" t="str">
        <f>IFERROR(VLOOKUP($A1713,'Raw - F'!$B:$R,3,FALSE),"")</f>
        <v/>
      </c>
      <c r="D1713" s="4" t="str">
        <f>IFERROR(VLOOKUP($A1713,'Raw - F'!$B:$R,6,FALSE),"")</f>
        <v/>
      </c>
      <c r="E1713" s="4" t="str">
        <f>SUBSTITUTE(IFERROR(VLOOKUP($A1713,'Raw - F'!$B:$O,8,FALSE),""),"0","")</f>
        <v/>
      </c>
      <c r="F1713" s="4" t="str">
        <f>SUBSTITUTE(IFERROR(VLOOKUP($A1713,'Raw - F'!$B:$O,7,FALSE),""),"0","")</f>
        <v/>
      </c>
      <c r="G1713" s="4" t="str">
        <f>IFERROR(VLOOKUP($A1713,'Raw - F'!$B:$O,10,FALSE)&amp;IF(VLOOKUP($A1713,'Raw - F'!$B:$M,11,FALSE)&lt;&gt;"","("&amp;VLOOKUP($A1713,'Raw - F'!$B:$M,11,FALSE)&amp;")",""),"")</f>
        <v/>
      </c>
      <c r="H1713" s="4" t="str">
        <f>IFERROR(VLOOKUP($A1713,'Raw - F'!$B:$O,12,FALSE),"")</f>
        <v/>
      </c>
      <c r="I1713" s="4" t="str">
        <f>IFERROR(VLOOKUP($A1713,'Raw - F'!$B:$O,9,FALSE),"")</f>
        <v/>
      </c>
      <c r="J1713" s="4" t="str">
        <f>IFERROR(VLOOKUP($A1713,'Raw - F'!$B:$P,14,FALSE),"")</f>
        <v/>
      </c>
      <c r="K1713" s="16" t="str">
        <f>SUBSTITUTE(IFERROR(VLOOKUP($A1713,'Raw - F'!$B:$X,21,FALSE),""),0,"")</f>
        <v/>
      </c>
    </row>
    <row r="1714" spans="1:11" hidden="1" x14ac:dyDescent="0.35">
      <c r="A1714">
        <v>1705</v>
      </c>
      <c r="B1714" s="9" t="str">
        <f>IFERROR(VLOOKUP($A1714,'Raw - F'!$B:$R,2,FALSE),"")</f>
        <v/>
      </c>
      <c r="C1714" s="4" t="str">
        <f>IFERROR(VLOOKUP($A1714,'Raw - F'!$B:$R,3,FALSE),"")</f>
        <v/>
      </c>
      <c r="D1714" s="4" t="str">
        <f>IFERROR(VLOOKUP($A1714,'Raw - F'!$B:$R,6,FALSE),"")</f>
        <v/>
      </c>
      <c r="E1714" s="4" t="str">
        <f>SUBSTITUTE(IFERROR(VLOOKUP($A1714,'Raw - F'!$B:$O,8,FALSE),""),"0","")</f>
        <v/>
      </c>
      <c r="F1714" s="4" t="str">
        <f>SUBSTITUTE(IFERROR(VLOOKUP($A1714,'Raw - F'!$B:$O,7,FALSE),""),"0","")</f>
        <v/>
      </c>
      <c r="G1714" s="4" t="str">
        <f>IFERROR(VLOOKUP($A1714,'Raw - F'!$B:$O,10,FALSE)&amp;IF(VLOOKUP($A1714,'Raw - F'!$B:$M,11,FALSE)&lt;&gt;"","("&amp;VLOOKUP($A1714,'Raw - F'!$B:$M,11,FALSE)&amp;")",""),"")</f>
        <v/>
      </c>
      <c r="H1714" s="4" t="str">
        <f>IFERROR(VLOOKUP($A1714,'Raw - F'!$B:$O,12,FALSE),"")</f>
        <v/>
      </c>
      <c r="I1714" s="4" t="str">
        <f>IFERROR(VLOOKUP($A1714,'Raw - F'!$B:$O,9,FALSE),"")</f>
        <v/>
      </c>
      <c r="J1714" s="4" t="str">
        <f>IFERROR(VLOOKUP($A1714,'Raw - F'!$B:$P,14,FALSE),"")</f>
        <v/>
      </c>
      <c r="K1714" s="16" t="str">
        <f>SUBSTITUTE(IFERROR(VLOOKUP($A1714,'Raw - F'!$B:$X,21,FALSE),""),0,"")</f>
        <v/>
      </c>
    </row>
    <row r="1715" spans="1:11" hidden="1" x14ac:dyDescent="0.35">
      <c r="A1715">
        <v>1706</v>
      </c>
      <c r="B1715" s="9" t="str">
        <f>IFERROR(VLOOKUP($A1715,'Raw - F'!$B:$R,2,FALSE),"")</f>
        <v/>
      </c>
      <c r="C1715" s="4" t="str">
        <f>IFERROR(VLOOKUP($A1715,'Raw - F'!$B:$R,3,FALSE),"")</f>
        <v/>
      </c>
      <c r="D1715" s="4" t="str">
        <f>IFERROR(VLOOKUP($A1715,'Raw - F'!$B:$R,6,FALSE),"")</f>
        <v/>
      </c>
      <c r="E1715" s="4" t="str">
        <f>SUBSTITUTE(IFERROR(VLOOKUP($A1715,'Raw - F'!$B:$O,8,FALSE),""),"0","")</f>
        <v/>
      </c>
      <c r="F1715" s="4" t="str">
        <f>SUBSTITUTE(IFERROR(VLOOKUP($A1715,'Raw - F'!$B:$O,7,FALSE),""),"0","")</f>
        <v/>
      </c>
      <c r="G1715" s="4" t="str">
        <f>IFERROR(VLOOKUP($A1715,'Raw - F'!$B:$O,10,FALSE)&amp;IF(VLOOKUP($A1715,'Raw - F'!$B:$M,11,FALSE)&lt;&gt;"","("&amp;VLOOKUP($A1715,'Raw - F'!$B:$M,11,FALSE)&amp;")",""),"")</f>
        <v/>
      </c>
      <c r="H1715" s="4" t="str">
        <f>IFERROR(VLOOKUP($A1715,'Raw - F'!$B:$O,12,FALSE),"")</f>
        <v/>
      </c>
      <c r="I1715" s="4" t="str">
        <f>IFERROR(VLOOKUP($A1715,'Raw - F'!$B:$O,9,FALSE),"")</f>
        <v/>
      </c>
      <c r="J1715" s="4" t="str">
        <f>IFERROR(VLOOKUP($A1715,'Raw - F'!$B:$P,14,FALSE),"")</f>
        <v/>
      </c>
      <c r="K1715" s="16" t="str">
        <f>SUBSTITUTE(IFERROR(VLOOKUP($A1715,'Raw - F'!$B:$X,21,FALSE),""),0,"")</f>
        <v/>
      </c>
    </row>
    <row r="1716" spans="1:11" hidden="1" x14ac:dyDescent="0.35">
      <c r="A1716">
        <v>1707</v>
      </c>
      <c r="B1716" s="9" t="str">
        <f>IFERROR(VLOOKUP($A1716,'Raw - F'!$B:$R,2,FALSE),"")</f>
        <v/>
      </c>
      <c r="C1716" s="4" t="str">
        <f>IFERROR(VLOOKUP($A1716,'Raw - F'!$B:$R,3,FALSE),"")</f>
        <v/>
      </c>
      <c r="D1716" s="4" t="str">
        <f>IFERROR(VLOOKUP($A1716,'Raw - F'!$B:$R,6,FALSE),"")</f>
        <v/>
      </c>
      <c r="E1716" s="4" t="str">
        <f>SUBSTITUTE(IFERROR(VLOOKUP($A1716,'Raw - F'!$B:$O,8,FALSE),""),"0","")</f>
        <v/>
      </c>
      <c r="F1716" s="4" t="str">
        <f>SUBSTITUTE(IFERROR(VLOOKUP($A1716,'Raw - F'!$B:$O,7,FALSE),""),"0","")</f>
        <v/>
      </c>
      <c r="G1716" s="4" t="str">
        <f>IFERROR(VLOOKUP($A1716,'Raw - F'!$B:$O,10,FALSE)&amp;IF(VLOOKUP($A1716,'Raw - F'!$B:$M,11,FALSE)&lt;&gt;"","("&amp;VLOOKUP($A1716,'Raw - F'!$B:$M,11,FALSE)&amp;")",""),"")</f>
        <v/>
      </c>
      <c r="H1716" s="4" t="str">
        <f>IFERROR(VLOOKUP($A1716,'Raw - F'!$B:$O,12,FALSE),"")</f>
        <v/>
      </c>
      <c r="I1716" s="4" t="str">
        <f>IFERROR(VLOOKUP($A1716,'Raw - F'!$B:$O,9,FALSE),"")</f>
        <v/>
      </c>
      <c r="J1716" s="4" t="str">
        <f>IFERROR(VLOOKUP($A1716,'Raw - F'!$B:$P,14,FALSE),"")</f>
        <v/>
      </c>
      <c r="K1716" s="16" t="str">
        <f>SUBSTITUTE(IFERROR(VLOOKUP($A1716,'Raw - F'!$B:$X,21,FALSE),""),0,"")</f>
        <v/>
      </c>
    </row>
    <row r="1717" spans="1:11" hidden="1" x14ac:dyDescent="0.35">
      <c r="A1717">
        <v>1708</v>
      </c>
      <c r="B1717" s="9" t="str">
        <f>IFERROR(VLOOKUP($A1717,'Raw - F'!$B:$R,2,FALSE),"")</f>
        <v/>
      </c>
      <c r="C1717" s="4" t="str">
        <f>IFERROR(VLOOKUP($A1717,'Raw - F'!$B:$R,3,FALSE),"")</f>
        <v/>
      </c>
      <c r="D1717" s="4" t="str">
        <f>IFERROR(VLOOKUP($A1717,'Raw - F'!$B:$R,6,FALSE),"")</f>
        <v/>
      </c>
      <c r="E1717" s="4" t="str">
        <f>SUBSTITUTE(IFERROR(VLOOKUP($A1717,'Raw - F'!$B:$O,8,FALSE),""),"0","")</f>
        <v/>
      </c>
      <c r="F1717" s="4" t="str">
        <f>SUBSTITUTE(IFERROR(VLOOKUP($A1717,'Raw - F'!$B:$O,7,FALSE),""),"0","")</f>
        <v/>
      </c>
      <c r="G1717" s="4" t="str">
        <f>IFERROR(VLOOKUP($A1717,'Raw - F'!$B:$O,10,FALSE)&amp;IF(VLOOKUP($A1717,'Raw - F'!$B:$M,11,FALSE)&lt;&gt;"","("&amp;VLOOKUP($A1717,'Raw - F'!$B:$M,11,FALSE)&amp;")",""),"")</f>
        <v/>
      </c>
      <c r="H1717" s="4" t="str">
        <f>IFERROR(VLOOKUP($A1717,'Raw - F'!$B:$O,12,FALSE),"")</f>
        <v/>
      </c>
      <c r="I1717" s="4" t="str">
        <f>IFERROR(VLOOKUP($A1717,'Raw - F'!$B:$O,9,FALSE),"")</f>
        <v/>
      </c>
      <c r="J1717" s="4" t="str">
        <f>IFERROR(VLOOKUP($A1717,'Raw - F'!$B:$P,14,FALSE),"")</f>
        <v/>
      </c>
      <c r="K1717" s="16" t="str">
        <f>SUBSTITUTE(IFERROR(VLOOKUP($A1717,'Raw - F'!$B:$X,21,FALSE),""),0,"")</f>
        <v/>
      </c>
    </row>
    <row r="1718" spans="1:11" hidden="1" x14ac:dyDescent="0.35">
      <c r="A1718">
        <v>1709</v>
      </c>
      <c r="B1718" s="9" t="str">
        <f>IFERROR(VLOOKUP($A1718,'Raw - F'!$B:$R,2,FALSE),"")</f>
        <v/>
      </c>
      <c r="C1718" s="4" t="str">
        <f>IFERROR(VLOOKUP($A1718,'Raw - F'!$B:$R,3,FALSE),"")</f>
        <v/>
      </c>
      <c r="D1718" s="4" t="str">
        <f>IFERROR(VLOOKUP($A1718,'Raw - F'!$B:$R,6,FALSE),"")</f>
        <v/>
      </c>
      <c r="E1718" s="4" t="str">
        <f>SUBSTITUTE(IFERROR(VLOOKUP($A1718,'Raw - F'!$B:$O,8,FALSE),""),"0","")</f>
        <v/>
      </c>
      <c r="F1718" s="4" t="str">
        <f>SUBSTITUTE(IFERROR(VLOOKUP($A1718,'Raw - F'!$B:$O,7,FALSE),""),"0","")</f>
        <v/>
      </c>
      <c r="G1718" s="4" t="str">
        <f>IFERROR(VLOOKUP($A1718,'Raw - F'!$B:$O,10,FALSE)&amp;IF(VLOOKUP($A1718,'Raw - F'!$B:$M,11,FALSE)&lt;&gt;"","("&amp;VLOOKUP($A1718,'Raw - F'!$B:$M,11,FALSE)&amp;")",""),"")</f>
        <v/>
      </c>
      <c r="H1718" s="4" t="str">
        <f>IFERROR(VLOOKUP($A1718,'Raw - F'!$B:$O,12,FALSE),"")</f>
        <v/>
      </c>
      <c r="I1718" s="4" t="str">
        <f>IFERROR(VLOOKUP($A1718,'Raw - F'!$B:$O,9,FALSE),"")</f>
        <v/>
      </c>
      <c r="J1718" s="4" t="str">
        <f>IFERROR(VLOOKUP($A1718,'Raw - F'!$B:$P,14,FALSE),"")</f>
        <v/>
      </c>
      <c r="K1718" s="16" t="str">
        <f>SUBSTITUTE(IFERROR(VLOOKUP($A1718,'Raw - F'!$B:$X,21,FALSE),""),0,"")</f>
        <v/>
      </c>
    </row>
    <row r="1719" spans="1:11" hidden="1" x14ac:dyDescent="0.35">
      <c r="A1719">
        <v>1710</v>
      </c>
      <c r="B1719" s="9" t="str">
        <f>IFERROR(VLOOKUP($A1719,'Raw - F'!$B:$R,2,FALSE),"")</f>
        <v/>
      </c>
      <c r="C1719" s="4" t="str">
        <f>IFERROR(VLOOKUP($A1719,'Raw - F'!$B:$R,3,FALSE),"")</f>
        <v/>
      </c>
      <c r="D1719" s="4" t="str">
        <f>IFERROR(VLOOKUP($A1719,'Raw - F'!$B:$R,6,FALSE),"")</f>
        <v/>
      </c>
      <c r="E1719" s="4" t="str">
        <f>SUBSTITUTE(IFERROR(VLOOKUP($A1719,'Raw - F'!$B:$O,8,FALSE),""),"0","")</f>
        <v/>
      </c>
      <c r="F1719" s="4" t="str">
        <f>SUBSTITUTE(IFERROR(VLOOKUP($A1719,'Raw - F'!$B:$O,7,FALSE),""),"0","")</f>
        <v/>
      </c>
      <c r="G1719" s="4" t="str">
        <f>IFERROR(VLOOKUP($A1719,'Raw - F'!$B:$O,10,FALSE)&amp;IF(VLOOKUP($A1719,'Raw - F'!$B:$M,11,FALSE)&lt;&gt;"","("&amp;VLOOKUP($A1719,'Raw - F'!$B:$M,11,FALSE)&amp;")",""),"")</f>
        <v/>
      </c>
      <c r="H1719" s="4" t="str">
        <f>IFERROR(VLOOKUP($A1719,'Raw - F'!$B:$O,12,FALSE),"")</f>
        <v/>
      </c>
      <c r="I1719" s="4" t="str">
        <f>IFERROR(VLOOKUP($A1719,'Raw - F'!$B:$O,9,FALSE),"")</f>
        <v/>
      </c>
      <c r="J1719" s="4" t="str">
        <f>IFERROR(VLOOKUP($A1719,'Raw - F'!$B:$P,14,FALSE),"")</f>
        <v/>
      </c>
      <c r="K1719" s="16" t="str">
        <f>SUBSTITUTE(IFERROR(VLOOKUP($A1719,'Raw - F'!$B:$X,21,FALSE),""),0,"")</f>
        <v/>
      </c>
    </row>
    <row r="1720" spans="1:11" hidden="1" x14ac:dyDescent="0.35">
      <c r="A1720">
        <v>1711</v>
      </c>
      <c r="B1720" s="9" t="str">
        <f>IFERROR(VLOOKUP($A1720,'Raw - F'!$B:$R,2,FALSE),"")</f>
        <v/>
      </c>
      <c r="C1720" s="4" t="str">
        <f>IFERROR(VLOOKUP($A1720,'Raw - F'!$B:$R,3,FALSE),"")</f>
        <v/>
      </c>
      <c r="D1720" s="4" t="str">
        <f>IFERROR(VLOOKUP($A1720,'Raw - F'!$B:$R,6,FALSE),"")</f>
        <v/>
      </c>
      <c r="E1720" s="4" t="str">
        <f>SUBSTITUTE(IFERROR(VLOOKUP($A1720,'Raw - F'!$B:$O,8,FALSE),""),"0","")</f>
        <v/>
      </c>
      <c r="F1720" s="4" t="str">
        <f>SUBSTITUTE(IFERROR(VLOOKUP($A1720,'Raw - F'!$B:$O,7,FALSE),""),"0","")</f>
        <v/>
      </c>
      <c r="G1720" s="4" t="str">
        <f>IFERROR(VLOOKUP($A1720,'Raw - F'!$B:$O,10,FALSE)&amp;IF(VLOOKUP($A1720,'Raw - F'!$B:$M,11,FALSE)&lt;&gt;"","("&amp;VLOOKUP($A1720,'Raw - F'!$B:$M,11,FALSE)&amp;")",""),"")</f>
        <v/>
      </c>
      <c r="H1720" s="4" t="str">
        <f>IFERROR(VLOOKUP($A1720,'Raw - F'!$B:$O,12,FALSE),"")</f>
        <v/>
      </c>
      <c r="I1720" s="4" t="str">
        <f>IFERROR(VLOOKUP($A1720,'Raw - F'!$B:$O,9,FALSE),"")</f>
        <v/>
      </c>
      <c r="J1720" s="4" t="str">
        <f>IFERROR(VLOOKUP($A1720,'Raw - F'!$B:$P,14,FALSE),"")</f>
        <v/>
      </c>
      <c r="K1720" s="16" t="str">
        <f>SUBSTITUTE(IFERROR(VLOOKUP($A1720,'Raw - F'!$B:$X,21,FALSE),""),0,"")</f>
        <v/>
      </c>
    </row>
    <row r="1721" spans="1:11" hidden="1" x14ac:dyDescent="0.35">
      <c r="A1721">
        <v>1712</v>
      </c>
      <c r="B1721" s="9" t="str">
        <f>IFERROR(VLOOKUP($A1721,'Raw - F'!$B:$R,2,FALSE),"")</f>
        <v/>
      </c>
      <c r="C1721" s="4" t="str">
        <f>IFERROR(VLOOKUP($A1721,'Raw - F'!$B:$R,3,FALSE),"")</f>
        <v/>
      </c>
      <c r="D1721" s="4" t="str">
        <f>IFERROR(VLOOKUP($A1721,'Raw - F'!$B:$R,6,FALSE),"")</f>
        <v/>
      </c>
      <c r="E1721" s="4" t="str">
        <f>SUBSTITUTE(IFERROR(VLOOKUP($A1721,'Raw - F'!$B:$O,8,FALSE),""),"0","")</f>
        <v/>
      </c>
      <c r="F1721" s="4" t="str">
        <f>SUBSTITUTE(IFERROR(VLOOKUP($A1721,'Raw - F'!$B:$O,7,FALSE),""),"0","")</f>
        <v/>
      </c>
      <c r="G1721" s="4" t="str">
        <f>IFERROR(VLOOKUP($A1721,'Raw - F'!$B:$O,10,FALSE)&amp;IF(VLOOKUP($A1721,'Raw - F'!$B:$M,11,FALSE)&lt;&gt;"","("&amp;VLOOKUP($A1721,'Raw - F'!$B:$M,11,FALSE)&amp;")",""),"")</f>
        <v/>
      </c>
      <c r="H1721" s="4" t="str">
        <f>IFERROR(VLOOKUP($A1721,'Raw - F'!$B:$O,12,FALSE),"")</f>
        <v/>
      </c>
      <c r="I1721" s="4" t="str">
        <f>IFERROR(VLOOKUP($A1721,'Raw - F'!$B:$O,9,FALSE),"")</f>
        <v/>
      </c>
      <c r="J1721" s="4" t="str">
        <f>IFERROR(VLOOKUP($A1721,'Raw - F'!$B:$P,14,FALSE),"")</f>
        <v/>
      </c>
      <c r="K1721" s="16" t="str">
        <f>SUBSTITUTE(IFERROR(VLOOKUP($A1721,'Raw - F'!$B:$X,21,FALSE),""),0,"")</f>
        <v/>
      </c>
    </row>
    <row r="1722" spans="1:11" hidden="1" x14ac:dyDescent="0.35">
      <c r="A1722">
        <v>1713</v>
      </c>
      <c r="B1722" s="9" t="str">
        <f>IFERROR(VLOOKUP($A1722,'Raw - F'!$B:$R,2,FALSE),"")</f>
        <v/>
      </c>
      <c r="C1722" s="4" t="str">
        <f>IFERROR(VLOOKUP($A1722,'Raw - F'!$B:$R,3,FALSE),"")</f>
        <v/>
      </c>
      <c r="D1722" s="4" t="str">
        <f>IFERROR(VLOOKUP($A1722,'Raw - F'!$B:$R,6,FALSE),"")</f>
        <v/>
      </c>
      <c r="E1722" s="4" t="str">
        <f>SUBSTITUTE(IFERROR(VLOOKUP($A1722,'Raw - F'!$B:$O,8,FALSE),""),"0","")</f>
        <v/>
      </c>
      <c r="F1722" s="4" t="str">
        <f>SUBSTITUTE(IFERROR(VLOOKUP($A1722,'Raw - F'!$B:$O,7,FALSE),""),"0","")</f>
        <v/>
      </c>
      <c r="G1722" s="4" t="str">
        <f>IFERROR(VLOOKUP($A1722,'Raw - F'!$B:$O,10,FALSE)&amp;IF(VLOOKUP($A1722,'Raw - F'!$B:$M,11,FALSE)&lt;&gt;"","("&amp;VLOOKUP($A1722,'Raw - F'!$B:$M,11,FALSE)&amp;")",""),"")</f>
        <v/>
      </c>
      <c r="H1722" s="4" t="str">
        <f>IFERROR(VLOOKUP($A1722,'Raw - F'!$B:$O,12,FALSE),"")</f>
        <v/>
      </c>
      <c r="I1722" s="4" t="str">
        <f>IFERROR(VLOOKUP($A1722,'Raw - F'!$B:$O,9,FALSE),"")</f>
        <v/>
      </c>
      <c r="J1722" s="4" t="str">
        <f>IFERROR(VLOOKUP($A1722,'Raw - F'!$B:$P,14,FALSE),"")</f>
        <v/>
      </c>
      <c r="K1722" s="16" t="str">
        <f>SUBSTITUTE(IFERROR(VLOOKUP($A1722,'Raw - F'!$B:$X,21,FALSE),""),0,"")</f>
        <v/>
      </c>
    </row>
    <row r="1723" spans="1:11" hidden="1" x14ac:dyDescent="0.35">
      <c r="A1723">
        <v>1714</v>
      </c>
      <c r="B1723" s="9" t="str">
        <f>IFERROR(VLOOKUP($A1723,'Raw - F'!$B:$R,2,FALSE),"")</f>
        <v/>
      </c>
      <c r="C1723" s="4" t="str">
        <f>IFERROR(VLOOKUP($A1723,'Raw - F'!$B:$R,3,FALSE),"")</f>
        <v/>
      </c>
      <c r="D1723" s="4" t="str">
        <f>IFERROR(VLOOKUP($A1723,'Raw - F'!$B:$R,6,FALSE),"")</f>
        <v/>
      </c>
      <c r="E1723" s="4" t="str">
        <f>SUBSTITUTE(IFERROR(VLOOKUP($A1723,'Raw - F'!$B:$O,8,FALSE),""),"0","")</f>
        <v/>
      </c>
      <c r="F1723" s="4" t="str">
        <f>SUBSTITUTE(IFERROR(VLOOKUP($A1723,'Raw - F'!$B:$O,7,FALSE),""),"0","")</f>
        <v/>
      </c>
      <c r="G1723" s="4" t="str">
        <f>IFERROR(VLOOKUP($A1723,'Raw - F'!$B:$O,10,FALSE)&amp;IF(VLOOKUP($A1723,'Raw - F'!$B:$M,11,FALSE)&lt;&gt;"","("&amp;VLOOKUP($A1723,'Raw - F'!$B:$M,11,FALSE)&amp;")",""),"")</f>
        <v/>
      </c>
      <c r="H1723" s="4" t="str">
        <f>IFERROR(VLOOKUP($A1723,'Raw - F'!$B:$O,12,FALSE),"")</f>
        <v/>
      </c>
      <c r="I1723" s="4" t="str">
        <f>IFERROR(VLOOKUP($A1723,'Raw - F'!$B:$O,9,FALSE),"")</f>
        <v/>
      </c>
      <c r="J1723" s="4" t="str">
        <f>IFERROR(VLOOKUP($A1723,'Raw - F'!$B:$P,14,FALSE),"")</f>
        <v/>
      </c>
      <c r="K1723" s="16" t="str">
        <f>SUBSTITUTE(IFERROR(VLOOKUP($A1723,'Raw - F'!$B:$X,21,FALSE),""),0,"")</f>
        <v/>
      </c>
    </row>
    <row r="1724" spans="1:11" hidden="1" x14ac:dyDescent="0.35">
      <c r="A1724">
        <v>1715</v>
      </c>
      <c r="B1724" s="9" t="str">
        <f>IFERROR(VLOOKUP($A1724,'Raw - F'!$B:$R,2,FALSE),"")</f>
        <v/>
      </c>
      <c r="C1724" s="4" t="str">
        <f>IFERROR(VLOOKUP($A1724,'Raw - F'!$B:$R,3,FALSE),"")</f>
        <v/>
      </c>
      <c r="D1724" s="4" t="str">
        <f>IFERROR(VLOOKUP($A1724,'Raw - F'!$B:$R,6,FALSE),"")</f>
        <v/>
      </c>
      <c r="E1724" s="4" t="str">
        <f>SUBSTITUTE(IFERROR(VLOOKUP($A1724,'Raw - F'!$B:$O,8,FALSE),""),"0","")</f>
        <v/>
      </c>
      <c r="F1724" s="4" t="str">
        <f>SUBSTITUTE(IFERROR(VLOOKUP($A1724,'Raw - F'!$B:$O,7,FALSE),""),"0","")</f>
        <v/>
      </c>
      <c r="G1724" s="4" t="str">
        <f>IFERROR(VLOOKUP($A1724,'Raw - F'!$B:$O,10,FALSE)&amp;IF(VLOOKUP($A1724,'Raw - F'!$B:$M,11,FALSE)&lt;&gt;"","("&amp;VLOOKUP($A1724,'Raw - F'!$B:$M,11,FALSE)&amp;")",""),"")</f>
        <v/>
      </c>
      <c r="H1724" s="4" t="str">
        <f>IFERROR(VLOOKUP($A1724,'Raw - F'!$B:$O,12,FALSE),"")</f>
        <v/>
      </c>
      <c r="I1724" s="4" t="str">
        <f>IFERROR(VLOOKUP($A1724,'Raw - F'!$B:$O,9,FALSE),"")</f>
        <v/>
      </c>
      <c r="J1724" s="4" t="str">
        <f>IFERROR(VLOOKUP($A1724,'Raw - F'!$B:$P,14,FALSE),"")</f>
        <v/>
      </c>
      <c r="K1724" s="16" t="str">
        <f>SUBSTITUTE(IFERROR(VLOOKUP($A1724,'Raw - F'!$B:$X,21,FALSE),""),0,"")</f>
        <v/>
      </c>
    </row>
    <row r="1725" spans="1:11" hidden="1" x14ac:dyDescent="0.35">
      <c r="A1725">
        <v>1716</v>
      </c>
      <c r="B1725" s="9" t="str">
        <f>IFERROR(VLOOKUP($A1725,'Raw - F'!$B:$R,2,FALSE),"")</f>
        <v/>
      </c>
      <c r="C1725" s="4" t="str">
        <f>IFERROR(VLOOKUP($A1725,'Raw - F'!$B:$R,3,FALSE),"")</f>
        <v/>
      </c>
      <c r="D1725" s="4" t="str">
        <f>IFERROR(VLOOKUP($A1725,'Raw - F'!$B:$R,6,FALSE),"")</f>
        <v/>
      </c>
      <c r="E1725" s="4" t="str">
        <f>SUBSTITUTE(IFERROR(VLOOKUP($A1725,'Raw - F'!$B:$O,8,FALSE),""),"0","")</f>
        <v/>
      </c>
      <c r="F1725" s="4" t="str">
        <f>SUBSTITUTE(IFERROR(VLOOKUP($A1725,'Raw - F'!$B:$O,7,FALSE),""),"0","")</f>
        <v/>
      </c>
      <c r="G1725" s="4" t="str">
        <f>IFERROR(VLOOKUP($A1725,'Raw - F'!$B:$O,10,FALSE)&amp;IF(VLOOKUP($A1725,'Raw - F'!$B:$M,11,FALSE)&lt;&gt;"","("&amp;VLOOKUP($A1725,'Raw - F'!$B:$M,11,FALSE)&amp;")",""),"")</f>
        <v/>
      </c>
      <c r="H1725" s="4" t="str">
        <f>IFERROR(VLOOKUP($A1725,'Raw - F'!$B:$O,12,FALSE),"")</f>
        <v/>
      </c>
      <c r="I1725" s="4" t="str">
        <f>IFERROR(VLOOKUP($A1725,'Raw - F'!$B:$O,9,FALSE),"")</f>
        <v/>
      </c>
      <c r="J1725" s="4" t="str">
        <f>IFERROR(VLOOKUP($A1725,'Raw - F'!$B:$P,14,FALSE),"")</f>
        <v/>
      </c>
      <c r="K1725" s="16" t="str">
        <f>SUBSTITUTE(IFERROR(VLOOKUP($A1725,'Raw - F'!$B:$X,21,FALSE),""),0,"")</f>
        <v/>
      </c>
    </row>
    <row r="1726" spans="1:11" hidden="1" x14ac:dyDescent="0.35">
      <c r="A1726">
        <v>1717</v>
      </c>
      <c r="B1726" s="9" t="str">
        <f>IFERROR(VLOOKUP($A1726,'Raw - F'!$B:$R,2,FALSE),"")</f>
        <v/>
      </c>
      <c r="C1726" s="4" t="str">
        <f>IFERROR(VLOOKUP($A1726,'Raw - F'!$B:$R,3,FALSE),"")</f>
        <v/>
      </c>
      <c r="D1726" s="4" t="str">
        <f>IFERROR(VLOOKUP($A1726,'Raw - F'!$B:$R,6,FALSE),"")</f>
        <v/>
      </c>
      <c r="E1726" s="4" t="str">
        <f>SUBSTITUTE(IFERROR(VLOOKUP($A1726,'Raw - F'!$B:$O,8,FALSE),""),"0","")</f>
        <v/>
      </c>
      <c r="F1726" s="4" t="str">
        <f>SUBSTITUTE(IFERROR(VLOOKUP($A1726,'Raw - F'!$B:$O,7,FALSE),""),"0","")</f>
        <v/>
      </c>
      <c r="G1726" s="4" t="str">
        <f>IFERROR(VLOOKUP($A1726,'Raw - F'!$B:$O,10,FALSE)&amp;IF(VLOOKUP($A1726,'Raw - F'!$B:$M,11,FALSE)&lt;&gt;"","("&amp;VLOOKUP($A1726,'Raw - F'!$B:$M,11,FALSE)&amp;")",""),"")</f>
        <v/>
      </c>
      <c r="H1726" s="4" t="str">
        <f>IFERROR(VLOOKUP($A1726,'Raw - F'!$B:$O,12,FALSE),"")</f>
        <v/>
      </c>
      <c r="I1726" s="4" t="str">
        <f>IFERROR(VLOOKUP($A1726,'Raw - F'!$B:$O,9,FALSE),"")</f>
        <v/>
      </c>
      <c r="J1726" s="4" t="str">
        <f>IFERROR(VLOOKUP($A1726,'Raw - F'!$B:$P,14,FALSE),"")</f>
        <v/>
      </c>
      <c r="K1726" s="16" t="str">
        <f>SUBSTITUTE(IFERROR(VLOOKUP($A1726,'Raw - F'!$B:$X,21,FALSE),""),0,"")</f>
        <v/>
      </c>
    </row>
    <row r="1727" spans="1:11" hidden="1" x14ac:dyDescent="0.35">
      <c r="A1727">
        <v>1718</v>
      </c>
      <c r="B1727" s="9" t="str">
        <f>IFERROR(VLOOKUP($A1727,'Raw - F'!$B:$R,2,FALSE),"")</f>
        <v/>
      </c>
      <c r="C1727" s="4" t="str">
        <f>IFERROR(VLOOKUP($A1727,'Raw - F'!$B:$R,3,FALSE),"")</f>
        <v/>
      </c>
      <c r="D1727" s="4" t="str">
        <f>IFERROR(VLOOKUP($A1727,'Raw - F'!$B:$R,6,FALSE),"")</f>
        <v/>
      </c>
      <c r="E1727" s="4" t="str">
        <f>SUBSTITUTE(IFERROR(VLOOKUP($A1727,'Raw - F'!$B:$O,8,FALSE),""),"0","")</f>
        <v/>
      </c>
      <c r="F1727" s="4" t="str">
        <f>SUBSTITUTE(IFERROR(VLOOKUP($A1727,'Raw - F'!$B:$O,7,FALSE),""),"0","")</f>
        <v/>
      </c>
      <c r="G1727" s="4" t="str">
        <f>IFERROR(VLOOKUP($A1727,'Raw - F'!$B:$O,10,FALSE)&amp;IF(VLOOKUP($A1727,'Raw - F'!$B:$M,11,FALSE)&lt;&gt;"","("&amp;VLOOKUP($A1727,'Raw - F'!$B:$M,11,FALSE)&amp;")",""),"")</f>
        <v/>
      </c>
      <c r="H1727" s="4" t="str">
        <f>IFERROR(VLOOKUP($A1727,'Raw - F'!$B:$O,12,FALSE),"")</f>
        <v/>
      </c>
      <c r="I1727" s="4" t="str">
        <f>IFERROR(VLOOKUP($A1727,'Raw - F'!$B:$O,9,FALSE),"")</f>
        <v/>
      </c>
      <c r="J1727" s="4" t="str">
        <f>IFERROR(VLOOKUP($A1727,'Raw - F'!$B:$P,14,FALSE),"")</f>
        <v/>
      </c>
      <c r="K1727" s="16" t="str">
        <f>SUBSTITUTE(IFERROR(VLOOKUP($A1727,'Raw - F'!$B:$X,21,FALSE),""),0,"")</f>
        <v/>
      </c>
    </row>
    <row r="1728" spans="1:11" hidden="1" x14ac:dyDescent="0.35">
      <c r="A1728">
        <v>1719</v>
      </c>
      <c r="B1728" s="9" t="str">
        <f>IFERROR(VLOOKUP($A1728,'Raw - F'!$B:$R,2,FALSE),"")</f>
        <v/>
      </c>
      <c r="C1728" s="4" t="str">
        <f>IFERROR(VLOOKUP($A1728,'Raw - F'!$B:$R,3,FALSE),"")</f>
        <v/>
      </c>
      <c r="D1728" s="4" t="str">
        <f>IFERROR(VLOOKUP($A1728,'Raw - F'!$B:$R,6,FALSE),"")</f>
        <v/>
      </c>
      <c r="E1728" s="4" t="str">
        <f>SUBSTITUTE(IFERROR(VLOOKUP($A1728,'Raw - F'!$B:$O,8,FALSE),""),"0","")</f>
        <v/>
      </c>
      <c r="F1728" s="4" t="str">
        <f>SUBSTITUTE(IFERROR(VLOOKUP($A1728,'Raw - F'!$B:$O,7,FALSE),""),"0","")</f>
        <v/>
      </c>
      <c r="G1728" s="4" t="str">
        <f>IFERROR(VLOOKUP($A1728,'Raw - F'!$B:$O,10,FALSE)&amp;IF(VLOOKUP($A1728,'Raw - F'!$B:$M,11,FALSE)&lt;&gt;"","("&amp;VLOOKUP($A1728,'Raw - F'!$B:$M,11,FALSE)&amp;")",""),"")</f>
        <v/>
      </c>
      <c r="H1728" s="4" t="str">
        <f>IFERROR(VLOOKUP($A1728,'Raw - F'!$B:$O,12,FALSE),"")</f>
        <v/>
      </c>
      <c r="I1728" s="4" t="str">
        <f>IFERROR(VLOOKUP($A1728,'Raw - F'!$B:$O,9,FALSE),"")</f>
        <v/>
      </c>
      <c r="J1728" s="4" t="str">
        <f>IFERROR(VLOOKUP($A1728,'Raw - F'!$B:$P,14,FALSE),"")</f>
        <v/>
      </c>
      <c r="K1728" s="16" t="str">
        <f>SUBSTITUTE(IFERROR(VLOOKUP($A1728,'Raw - F'!$B:$X,21,FALSE),""),0,"")</f>
        <v/>
      </c>
    </row>
    <row r="1729" spans="1:11" hidden="1" x14ac:dyDescent="0.35">
      <c r="A1729">
        <v>1720</v>
      </c>
      <c r="B1729" s="9" t="str">
        <f>IFERROR(VLOOKUP($A1729,'Raw - F'!$B:$R,2,FALSE),"")</f>
        <v/>
      </c>
      <c r="C1729" s="4" t="str">
        <f>IFERROR(VLOOKUP($A1729,'Raw - F'!$B:$R,3,FALSE),"")</f>
        <v/>
      </c>
      <c r="D1729" s="4" t="str">
        <f>IFERROR(VLOOKUP($A1729,'Raw - F'!$B:$R,6,FALSE),"")</f>
        <v/>
      </c>
      <c r="E1729" s="4" t="str">
        <f>SUBSTITUTE(IFERROR(VLOOKUP($A1729,'Raw - F'!$B:$O,8,FALSE),""),"0","")</f>
        <v/>
      </c>
      <c r="F1729" s="4" t="str">
        <f>SUBSTITUTE(IFERROR(VLOOKUP($A1729,'Raw - F'!$B:$O,7,FALSE),""),"0","")</f>
        <v/>
      </c>
      <c r="G1729" s="4" t="str">
        <f>IFERROR(VLOOKUP($A1729,'Raw - F'!$B:$O,10,FALSE)&amp;IF(VLOOKUP($A1729,'Raw - F'!$B:$M,11,FALSE)&lt;&gt;"","("&amp;VLOOKUP($A1729,'Raw - F'!$B:$M,11,FALSE)&amp;")",""),"")</f>
        <v/>
      </c>
      <c r="H1729" s="4" t="str">
        <f>IFERROR(VLOOKUP($A1729,'Raw - F'!$B:$O,12,FALSE),"")</f>
        <v/>
      </c>
      <c r="I1729" s="4" t="str">
        <f>IFERROR(VLOOKUP($A1729,'Raw - F'!$B:$O,9,FALSE),"")</f>
        <v/>
      </c>
      <c r="J1729" s="4" t="str">
        <f>IFERROR(VLOOKUP($A1729,'Raw - F'!$B:$P,14,FALSE),"")</f>
        <v/>
      </c>
      <c r="K1729" s="16" t="str">
        <f>SUBSTITUTE(IFERROR(VLOOKUP($A1729,'Raw - F'!$B:$X,21,FALSE),""),0,"")</f>
        <v/>
      </c>
    </row>
    <row r="1730" spans="1:11" hidden="1" x14ac:dyDescent="0.35">
      <c r="A1730">
        <v>1721</v>
      </c>
      <c r="B1730" s="9" t="str">
        <f>IFERROR(VLOOKUP($A1730,'Raw - F'!$B:$R,2,FALSE),"")</f>
        <v/>
      </c>
      <c r="C1730" s="4" t="str">
        <f>IFERROR(VLOOKUP($A1730,'Raw - F'!$B:$R,3,FALSE),"")</f>
        <v/>
      </c>
      <c r="D1730" s="4" t="str">
        <f>IFERROR(VLOOKUP($A1730,'Raw - F'!$B:$R,6,FALSE),"")</f>
        <v/>
      </c>
      <c r="E1730" s="4" t="str">
        <f>SUBSTITUTE(IFERROR(VLOOKUP($A1730,'Raw - F'!$B:$O,8,FALSE),""),"0","")</f>
        <v/>
      </c>
      <c r="F1730" s="4" t="str">
        <f>SUBSTITUTE(IFERROR(VLOOKUP($A1730,'Raw - F'!$B:$O,7,FALSE),""),"0","")</f>
        <v/>
      </c>
      <c r="G1730" s="4" t="str">
        <f>IFERROR(VLOOKUP($A1730,'Raw - F'!$B:$O,10,FALSE)&amp;IF(VLOOKUP($A1730,'Raw - F'!$B:$M,11,FALSE)&lt;&gt;"","("&amp;VLOOKUP($A1730,'Raw - F'!$B:$M,11,FALSE)&amp;")",""),"")</f>
        <v/>
      </c>
      <c r="H1730" s="4" t="str">
        <f>IFERROR(VLOOKUP($A1730,'Raw - F'!$B:$O,12,FALSE),"")</f>
        <v/>
      </c>
      <c r="I1730" s="4" t="str">
        <f>IFERROR(VLOOKUP($A1730,'Raw - F'!$B:$O,9,FALSE),"")</f>
        <v/>
      </c>
      <c r="J1730" s="4" t="str">
        <f>IFERROR(VLOOKUP($A1730,'Raw - F'!$B:$P,14,FALSE),"")</f>
        <v/>
      </c>
      <c r="K1730" s="16" t="str">
        <f>SUBSTITUTE(IFERROR(VLOOKUP($A1730,'Raw - F'!$B:$X,21,FALSE),""),0,"")</f>
        <v/>
      </c>
    </row>
    <row r="1731" spans="1:11" hidden="1" x14ac:dyDescent="0.35">
      <c r="A1731">
        <v>1722</v>
      </c>
      <c r="B1731" s="9" t="str">
        <f>IFERROR(VLOOKUP($A1731,'Raw - F'!$B:$R,2,FALSE),"")</f>
        <v/>
      </c>
      <c r="C1731" s="4" t="str">
        <f>IFERROR(VLOOKUP($A1731,'Raw - F'!$B:$R,3,FALSE),"")</f>
        <v/>
      </c>
      <c r="D1731" s="4" t="str">
        <f>IFERROR(VLOOKUP($A1731,'Raw - F'!$B:$R,6,FALSE),"")</f>
        <v/>
      </c>
      <c r="E1731" s="4" t="str">
        <f>SUBSTITUTE(IFERROR(VLOOKUP($A1731,'Raw - F'!$B:$O,8,FALSE),""),"0","")</f>
        <v/>
      </c>
      <c r="F1731" s="4" t="str">
        <f>SUBSTITUTE(IFERROR(VLOOKUP($A1731,'Raw - F'!$B:$O,7,FALSE),""),"0","")</f>
        <v/>
      </c>
      <c r="G1731" s="4" t="str">
        <f>IFERROR(VLOOKUP($A1731,'Raw - F'!$B:$O,10,FALSE)&amp;IF(VLOOKUP($A1731,'Raw - F'!$B:$M,11,FALSE)&lt;&gt;"","("&amp;VLOOKUP($A1731,'Raw - F'!$B:$M,11,FALSE)&amp;")",""),"")</f>
        <v/>
      </c>
      <c r="H1731" s="4" t="str">
        <f>IFERROR(VLOOKUP($A1731,'Raw - F'!$B:$O,12,FALSE),"")</f>
        <v/>
      </c>
      <c r="I1731" s="4" t="str">
        <f>IFERROR(VLOOKUP($A1731,'Raw - F'!$B:$O,9,FALSE),"")</f>
        <v/>
      </c>
      <c r="J1731" s="4" t="str">
        <f>IFERROR(VLOOKUP($A1731,'Raw - F'!$B:$P,14,FALSE),"")</f>
        <v/>
      </c>
      <c r="K1731" s="16" t="str">
        <f>SUBSTITUTE(IFERROR(VLOOKUP($A1731,'Raw - F'!$B:$X,21,FALSE),""),0,"")</f>
        <v/>
      </c>
    </row>
    <row r="1732" spans="1:11" hidden="1" x14ac:dyDescent="0.35">
      <c r="A1732">
        <v>1723</v>
      </c>
      <c r="B1732" s="9" t="str">
        <f>IFERROR(VLOOKUP($A1732,'Raw - F'!$B:$R,2,FALSE),"")</f>
        <v/>
      </c>
      <c r="C1732" s="4" t="str">
        <f>IFERROR(VLOOKUP($A1732,'Raw - F'!$B:$R,3,FALSE),"")</f>
        <v/>
      </c>
      <c r="D1732" s="4" t="str">
        <f>IFERROR(VLOOKUP($A1732,'Raw - F'!$B:$R,6,FALSE),"")</f>
        <v/>
      </c>
      <c r="E1732" s="4" t="str">
        <f>SUBSTITUTE(IFERROR(VLOOKUP($A1732,'Raw - F'!$B:$O,8,FALSE),""),"0","")</f>
        <v/>
      </c>
      <c r="F1732" s="4" t="str">
        <f>SUBSTITUTE(IFERROR(VLOOKUP($A1732,'Raw - F'!$B:$O,7,FALSE),""),"0","")</f>
        <v/>
      </c>
      <c r="G1732" s="4" t="str">
        <f>IFERROR(VLOOKUP($A1732,'Raw - F'!$B:$O,10,FALSE)&amp;IF(VLOOKUP($A1732,'Raw - F'!$B:$M,11,FALSE)&lt;&gt;"","("&amp;VLOOKUP($A1732,'Raw - F'!$B:$M,11,FALSE)&amp;")",""),"")</f>
        <v/>
      </c>
      <c r="H1732" s="4" t="str">
        <f>IFERROR(VLOOKUP($A1732,'Raw - F'!$B:$O,12,FALSE),"")</f>
        <v/>
      </c>
      <c r="I1732" s="4" t="str">
        <f>IFERROR(VLOOKUP($A1732,'Raw - F'!$B:$O,9,FALSE),"")</f>
        <v/>
      </c>
      <c r="J1732" s="4" t="str">
        <f>IFERROR(VLOOKUP($A1732,'Raw - F'!$B:$P,14,FALSE),"")</f>
        <v/>
      </c>
      <c r="K1732" s="16" t="str">
        <f>SUBSTITUTE(IFERROR(VLOOKUP($A1732,'Raw - F'!$B:$X,21,FALSE),""),0,"")</f>
        <v/>
      </c>
    </row>
    <row r="1733" spans="1:11" hidden="1" x14ac:dyDescent="0.35">
      <c r="A1733">
        <v>1724</v>
      </c>
      <c r="B1733" s="9" t="str">
        <f>IFERROR(VLOOKUP($A1733,'Raw - F'!$B:$R,2,FALSE),"")</f>
        <v/>
      </c>
      <c r="C1733" s="4" t="str">
        <f>IFERROR(VLOOKUP($A1733,'Raw - F'!$B:$R,3,FALSE),"")</f>
        <v/>
      </c>
      <c r="D1733" s="4" t="str">
        <f>IFERROR(VLOOKUP($A1733,'Raw - F'!$B:$R,6,FALSE),"")</f>
        <v/>
      </c>
      <c r="E1733" s="4" t="str">
        <f>SUBSTITUTE(IFERROR(VLOOKUP($A1733,'Raw - F'!$B:$O,8,FALSE),""),"0","")</f>
        <v/>
      </c>
      <c r="F1733" s="4" t="str">
        <f>SUBSTITUTE(IFERROR(VLOOKUP($A1733,'Raw - F'!$B:$O,7,FALSE),""),"0","")</f>
        <v/>
      </c>
      <c r="G1733" s="4" t="str">
        <f>IFERROR(VLOOKUP($A1733,'Raw - F'!$B:$O,10,FALSE)&amp;IF(VLOOKUP($A1733,'Raw - F'!$B:$M,11,FALSE)&lt;&gt;"","("&amp;VLOOKUP($A1733,'Raw - F'!$B:$M,11,FALSE)&amp;")",""),"")</f>
        <v/>
      </c>
      <c r="H1733" s="4" t="str">
        <f>IFERROR(VLOOKUP($A1733,'Raw - F'!$B:$O,12,FALSE),"")</f>
        <v/>
      </c>
      <c r="I1733" s="4" t="str">
        <f>IFERROR(VLOOKUP($A1733,'Raw - F'!$B:$O,9,FALSE),"")</f>
        <v/>
      </c>
      <c r="J1733" s="4" t="str">
        <f>IFERROR(VLOOKUP($A1733,'Raw - F'!$B:$P,14,FALSE),"")</f>
        <v/>
      </c>
      <c r="K1733" s="16" t="str">
        <f>SUBSTITUTE(IFERROR(VLOOKUP($A1733,'Raw - F'!$B:$X,21,FALSE),""),0,"")</f>
        <v/>
      </c>
    </row>
    <row r="1734" spans="1:11" hidden="1" x14ac:dyDescent="0.35">
      <c r="A1734">
        <v>1725</v>
      </c>
      <c r="B1734" s="9" t="str">
        <f>IFERROR(VLOOKUP($A1734,'Raw - F'!$B:$R,2,FALSE),"")</f>
        <v/>
      </c>
      <c r="C1734" s="4" t="str">
        <f>IFERROR(VLOOKUP($A1734,'Raw - F'!$B:$R,3,FALSE),"")</f>
        <v/>
      </c>
      <c r="D1734" s="4" t="str">
        <f>IFERROR(VLOOKUP($A1734,'Raw - F'!$B:$R,6,FALSE),"")</f>
        <v/>
      </c>
      <c r="E1734" s="4" t="str">
        <f>SUBSTITUTE(IFERROR(VLOOKUP($A1734,'Raw - F'!$B:$O,8,FALSE),""),"0","")</f>
        <v/>
      </c>
      <c r="F1734" s="4" t="str">
        <f>SUBSTITUTE(IFERROR(VLOOKUP($A1734,'Raw - F'!$B:$O,7,FALSE),""),"0","")</f>
        <v/>
      </c>
      <c r="G1734" s="4" t="str">
        <f>IFERROR(VLOOKUP($A1734,'Raw - F'!$B:$O,10,FALSE)&amp;IF(VLOOKUP($A1734,'Raw - F'!$B:$M,11,FALSE)&lt;&gt;"","("&amp;VLOOKUP($A1734,'Raw - F'!$B:$M,11,FALSE)&amp;")",""),"")</f>
        <v/>
      </c>
      <c r="H1734" s="4" t="str">
        <f>IFERROR(VLOOKUP($A1734,'Raw - F'!$B:$O,12,FALSE),"")</f>
        <v/>
      </c>
      <c r="I1734" s="4" t="str">
        <f>IFERROR(VLOOKUP($A1734,'Raw - F'!$B:$O,9,FALSE),"")</f>
        <v/>
      </c>
      <c r="J1734" s="4" t="str">
        <f>IFERROR(VLOOKUP($A1734,'Raw - F'!$B:$P,14,FALSE),"")</f>
        <v/>
      </c>
      <c r="K1734" s="16" t="str">
        <f>SUBSTITUTE(IFERROR(VLOOKUP($A1734,'Raw - F'!$B:$X,21,FALSE),""),0,"")</f>
        <v/>
      </c>
    </row>
    <row r="1735" spans="1:11" hidden="1" x14ac:dyDescent="0.35">
      <c r="A1735">
        <v>1726</v>
      </c>
      <c r="B1735" s="9" t="str">
        <f>IFERROR(VLOOKUP($A1735,'Raw - F'!$B:$R,2,FALSE),"")</f>
        <v/>
      </c>
      <c r="C1735" s="4" t="str">
        <f>IFERROR(VLOOKUP($A1735,'Raw - F'!$B:$R,3,FALSE),"")</f>
        <v/>
      </c>
      <c r="D1735" s="4" t="str">
        <f>IFERROR(VLOOKUP($A1735,'Raw - F'!$B:$R,6,FALSE),"")</f>
        <v/>
      </c>
      <c r="E1735" s="4" t="str">
        <f>SUBSTITUTE(IFERROR(VLOOKUP($A1735,'Raw - F'!$B:$O,8,FALSE),""),"0","")</f>
        <v/>
      </c>
      <c r="F1735" s="4" t="str">
        <f>SUBSTITUTE(IFERROR(VLOOKUP($A1735,'Raw - F'!$B:$O,7,FALSE),""),"0","")</f>
        <v/>
      </c>
      <c r="G1735" s="4" t="str">
        <f>IFERROR(VLOOKUP($A1735,'Raw - F'!$B:$O,10,FALSE)&amp;IF(VLOOKUP($A1735,'Raw - F'!$B:$M,11,FALSE)&lt;&gt;"","("&amp;VLOOKUP($A1735,'Raw - F'!$B:$M,11,FALSE)&amp;")",""),"")</f>
        <v/>
      </c>
      <c r="H1735" s="4" t="str">
        <f>IFERROR(VLOOKUP($A1735,'Raw - F'!$B:$O,12,FALSE),"")</f>
        <v/>
      </c>
      <c r="I1735" s="4" t="str">
        <f>IFERROR(VLOOKUP($A1735,'Raw - F'!$B:$O,9,FALSE),"")</f>
        <v/>
      </c>
      <c r="J1735" s="4" t="str">
        <f>IFERROR(VLOOKUP($A1735,'Raw - F'!$B:$P,14,FALSE),"")</f>
        <v/>
      </c>
      <c r="K1735" s="16" t="str">
        <f>SUBSTITUTE(IFERROR(VLOOKUP($A1735,'Raw - F'!$B:$X,21,FALSE),""),0,"")</f>
        <v/>
      </c>
    </row>
    <row r="1736" spans="1:11" hidden="1" x14ac:dyDescent="0.35">
      <c r="A1736">
        <v>1727</v>
      </c>
      <c r="B1736" s="9" t="str">
        <f>IFERROR(VLOOKUP($A1736,'Raw - F'!$B:$R,2,FALSE),"")</f>
        <v/>
      </c>
      <c r="C1736" s="4" t="str">
        <f>IFERROR(VLOOKUP($A1736,'Raw - F'!$B:$R,3,FALSE),"")</f>
        <v/>
      </c>
      <c r="D1736" s="4" t="str">
        <f>IFERROR(VLOOKUP($A1736,'Raw - F'!$B:$R,6,FALSE),"")</f>
        <v/>
      </c>
      <c r="E1736" s="4" t="str">
        <f>SUBSTITUTE(IFERROR(VLOOKUP($A1736,'Raw - F'!$B:$O,8,FALSE),""),"0","")</f>
        <v/>
      </c>
      <c r="F1736" s="4" t="str">
        <f>SUBSTITUTE(IFERROR(VLOOKUP($A1736,'Raw - F'!$B:$O,7,FALSE),""),"0","")</f>
        <v/>
      </c>
      <c r="G1736" s="4" t="str">
        <f>IFERROR(VLOOKUP($A1736,'Raw - F'!$B:$O,10,FALSE)&amp;IF(VLOOKUP($A1736,'Raw - F'!$B:$M,11,FALSE)&lt;&gt;"","("&amp;VLOOKUP($A1736,'Raw - F'!$B:$M,11,FALSE)&amp;")",""),"")</f>
        <v/>
      </c>
      <c r="H1736" s="4" t="str">
        <f>IFERROR(VLOOKUP($A1736,'Raw - F'!$B:$O,12,FALSE),"")</f>
        <v/>
      </c>
      <c r="I1736" s="4" t="str">
        <f>IFERROR(VLOOKUP($A1736,'Raw - F'!$B:$O,9,FALSE),"")</f>
        <v/>
      </c>
      <c r="J1736" s="4" t="str">
        <f>IFERROR(VLOOKUP($A1736,'Raw - F'!$B:$P,14,FALSE),"")</f>
        <v/>
      </c>
      <c r="K1736" s="16" t="str">
        <f>SUBSTITUTE(IFERROR(VLOOKUP($A1736,'Raw - F'!$B:$X,21,FALSE),""),0,"")</f>
        <v/>
      </c>
    </row>
    <row r="1737" spans="1:11" hidden="1" x14ac:dyDescent="0.35">
      <c r="A1737">
        <v>1728</v>
      </c>
      <c r="B1737" s="9" t="str">
        <f>IFERROR(VLOOKUP($A1737,'Raw - F'!$B:$R,2,FALSE),"")</f>
        <v/>
      </c>
      <c r="C1737" s="4" t="str">
        <f>IFERROR(VLOOKUP($A1737,'Raw - F'!$B:$R,3,FALSE),"")</f>
        <v/>
      </c>
      <c r="D1737" s="4" t="str">
        <f>IFERROR(VLOOKUP($A1737,'Raw - F'!$B:$R,6,FALSE),"")</f>
        <v/>
      </c>
      <c r="E1737" s="4" t="str">
        <f>SUBSTITUTE(IFERROR(VLOOKUP($A1737,'Raw - F'!$B:$O,8,FALSE),""),"0","")</f>
        <v/>
      </c>
      <c r="F1737" s="4" t="str">
        <f>SUBSTITUTE(IFERROR(VLOOKUP($A1737,'Raw - F'!$B:$O,7,FALSE),""),"0","")</f>
        <v/>
      </c>
      <c r="G1737" s="4" t="str">
        <f>IFERROR(VLOOKUP($A1737,'Raw - F'!$B:$O,10,FALSE)&amp;IF(VLOOKUP($A1737,'Raw - F'!$B:$M,11,FALSE)&lt;&gt;"","("&amp;VLOOKUP($A1737,'Raw - F'!$B:$M,11,FALSE)&amp;")",""),"")</f>
        <v/>
      </c>
      <c r="H1737" s="4" t="str">
        <f>IFERROR(VLOOKUP($A1737,'Raw - F'!$B:$O,12,FALSE),"")</f>
        <v/>
      </c>
      <c r="I1737" s="4" t="str">
        <f>IFERROR(VLOOKUP($A1737,'Raw - F'!$B:$O,9,FALSE),"")</f>
        <v/>
      </c>
      <c r="J1737" s="4" t="str">
        <f>IFERROR(VLOOKUP($A1737,'Raw - F'!$B:$P,14,FALSE),"")</f>
        <v/>
      </c>
      <c r="K1737" s="16" t="str">
        <f>SUBSTITUTE(IFERROR(VLOOKUP($A1737,'Raw - F'!$B:$X,21,FALSE),""),0,"")</f>
        <v/>
      </c>
    </row>
    <row r="1738" spans="1:11" hidden="1" x14ac:dyDescent="0.35">
      <c r="A1738">
        <v>1729</v>
      </c>
      <c r="B1738" s="9" t="str">
        <f>IFERROR(VLOOKUP($A1738,'Raw - F'!$B:$R,2,FALSE),"")</f>
        <v/>
      </c>
      <c r="C1738" s="4" t="str">
        <f>IFERROR(VLOOKUP($A1738,'Raw - F'!$B:$R,3,FALSE),"")</f>
        <v/>
      </c>
      <c r="D1738" s="4" t="str">
        <f>IFERROR(VLOOKUP($A1738,'Raw - F'!$B:$R,6,FALSE),"")</f>
        <v/>
      </c>
      <c r="E1738" s="4" t="str">
        <f>SUBSTITUTE(IFERROR(VLOOKUP($A1738,'Raw - F'!$B:$O,8,FALSE),""),"0","")</f>
        <v/>
      </c>
      <c r="F1738" s="4" t="str">
        <f>SUBSTITUTE(IFERROR(VLOOKUP($A1738,'Raw - F'!$B:$O,7,FALSE),""),"0","")</f>
        <v/>
      </c>
      <c r="G1738" s="4" t="str">
        <f>IFERROR(VLOOKUP($A1738,'Raw - F'!$B:$O,10,FALSE)&amp;IF(VLOOKUP($A1738,'Raw - F'!$B:$M,11,FALSE)&lt;&gt;"","("&amp;VLOOKUP($A1738,'Raw - F'!$B:$M,11,FALSE)&amp;")",""),"")</f>
        <v/>
      </c>
      <c r="H1738" s="4" t="str">
        <f>IFERROR(VLOOKUP($A1738,'Raw - F'!$B:$O,12,FALSE),"")</f>
        <v/>
      </c>
      <c r="I1738" s="4" t="str">
        <f>IFERROR(VLOOKUP($A1738,'Raw - F'!$B:$O,9,FALSE),"")</f>
        <v/>
      </c>
      <c r="J1738" s="4" t="str">
        <f>IFERROR(VLOOKUP($A1738,'Raw - F'!$B:$P,14,FALSE),"")</f>
        <v/>
      </c>
      <c r="K1738" s="16" t="str">
        <f>SUBSTITUTE(IFERROR(VLOOKUP($A1738,'Raw - F'!$B:$X,21,FALSE),""),0,"")</f>
        <v/>
      </c>
    </row>
    <row r="1739" spans="1:11" hidden="1" x14ac:dyDescent="0.35">
      <c r="A1739">
        <v>1730</v>
      </c>
      <c r="B1739" s="9" t="str">
        <f>IFERROR(VLOOKUP($A1739,'Raw - F'!$B:$R,2,FALSE),"")</f>
        <v/>
      </c>
      <c r="C1739" s="4" t="str">
        <f>IFERROR(VLOOKUP($A1739,'Raw - F'!$B:$R,3,FALSE),"")</f>
        <v/>
      </c>
      <c r="D1739" s="4" t="str">
        <f>IFERROR(VLOOKUP($A1739,'Raw - F'!$B:$R,6,FALSE),"")</f>
        <v/>
      </c>
      <c r="E1739" s="4" t="str">
        <f>SUBSTITUTE(IFERROR(VLOOKUP($A1739,'Raw - F'!$B:$O,8,FALSE),""),"0","")</f>
        <v/>
      </c>
      <c r="F1739" s="4" t="str">
        <f>SUBSTITUTE(IFERROR(VLOOKUP($A1739,'Raw - F'!$B:$O,7,FALSE),""),"0","")</f>
        <v/>
      </c>
      <c r="G1739" s="4" t="str">
        <f>IFERROR(VLOOKUP($A1739,'Raw - F'!$B:$O,10,FALSE)&amp;IF(VLOOKUP($A1739,'Raw - F'!$B:$M,11,FALSE)&lt;&gt;"","("&amp;VLOOKUP($A1739,'Raw - F'!$B:$M,11,FALSE)&amp;")",""),"")</f>
        <v/>
      </c>
      <c r="H1739" s="4" t="str">
        <f>IFERROR(VLOOKUP($A1739,'Raw - F'!$B:$O,12,FALSE),"")</f>
        <v/>
      </c>
      <c r="I1739" s="4" t="str">
        <f>IFERROR(VLOOKUP($A1739,'Raw - F'!$B:$O,9,FALSE),"")</f>
        <v/>
      </c>
      <c r="J1739" s="4" t="str">
        <f>IFERROR(VLOOKUP($A1739,'Raw - F'!$B:$P,14,FALSE),"")</f>
        <v/>
      </c>
      <c r="K1739" s="16" t="str">
        <f>SUBSTITUTE(IFERROR(VLOOKUP($A1739,'Raw - F'!$B:$X,21,FALSE),""),0,"")</f>
        <v/>
      </c>
    </row>
    <row r="1740" spans="1:11" hidden="1" x14ac:dyDescent="0.35">
      <c r="A1740">
        <v>1731</v>
      </c>
      <c r="B1740" s="9" t="str">
        <f>IFERROR(VLOOKUP($A1740,'Raw - F'!$B:$R,2,FALSE),"")</f>
        <v/>
      </c>
      <c r="C1740" s="4" t="str">
        <f>IFERROR(VLOOKUP($A1740,'Raw - F'!$B:$R,3,FALSE),"")</f>
        <v/>
      </c>
      <c r="D1740" s="4" t="str">
        <f>IFERROR(VLOOKUP($A1740,'Raw - F'!$B:$R,6,FALSE),"")</f>
        <v/>
      </c>
      <c r="E1740" s="4" t="str">
        <f>SUBSTITUTE(IFERROR(VLOOKUP($A1740,'Raw - F'!$B:$O,8,FALSE),""),"0","")</f>
        <v/>
      </c>
      <c r="F1740" s="4" t="str">
        <f>SUBSTITUTE(IFERROR(VLOOKUP($A1740,'Raw - F'!$B:$O,7,FALSE),""),"0","")</f>
        <v/>
      </c>
      <c r="G1740" s="4" t="str">
        <f>IFERROR(VLOOKUP($A1740,'Raw - F'!$B:$O,10,FALSE)&amp;IF(VLOOKUP($A1740,'Raw - F'!$B:$M,11,FALSE)&lt;&gt;"","("&amp;VLOOKUP($A1740,'Raw - F'!$B:$M,11,FALSE)&amp;")",""),"")</f>
        <v/>
      </c>
      <c r="H1740" s="4" t="str">
        <f>IFERROR(VLOOKUP($A1740,'Raw - F'!$B:$O,12,FALSE),"")</f>
        <v/>
      </c>
      <c r="I1740" s="4" t="str">
        <f>IFERROR(VLOOKUP($A1740,'Raw - F'!$B:$O,9,FALSE),"")</f>
        <v/>
      </c>
      <c r="J1740" s="4" t="str">
        <f>IFERROR(VLOOKUP($A1740,'Raw - F'!$B:$P,14,FALSE),"")</f>
        <v/>
      </c>
      <c r="K1740" s="16" t="str">
        <f>SUBSTITUTE(IFERROR(VLOOKUP($A1740,'Raw - F'!$B:$X,21,FALSE),""),0,"")</f>
        <v/>
      </c>
    </row>
    <row r="1741" spans="1:11" hidden="1" x14ac:dyDescent="0.35">
      <c r="A1741">
        <v>1732</v>
      </c>
      <c r="B1741" s="9" t="str">
        <f>IFERROR(VLOOKUP($A1741,'Raw - F'!$B:$R,2,FALSE),"")</f>
        <v/>
      </c>
      <c r="C1741" s="4" t="str">
        <f>IFERROR(VLOOKUP($A1741,'Raw - F'!$B:$R,3,FALSE),"")</f>
        <v/>
      </c>
      <c r="D1741" s="4" t="str">
        <f>IFERROR(VLOOKUP($A1741,'Raw - F'!$B:$R,6,FALSE),"")</f>
        <v/>
      </c>
      <c r="E1741" s="4" t="str">
        <f>SUBSTITUTE(IFERROR(VLOOKUP($A1741,'Raw - F'!$B:$O,8,FALSE),""),"0","")</f>
        <v/>
      </c>
      <c r="F1741" s="4" t="str">
        <f>SUBSTITUTE(IFERROR(VLOOKUP($A1741,'Raw - F'!$B:$O,7,FALSE),""),"0","")</f>
        <v/>
      </c>
      <c r="G1741" s="4" t="str">
        <f>IFERROR(VLOOKUP($A1741,'Raw - F'!$B:$O,10,FALSE)&amp;IF(VLOOKUP($A1741,'Raw - F'!$B:$M,11,FALSE)&lt;&gt;"","("&amp;VLOOKUP($A1741,'Raw - F'!$B:$M,11,FALSE)&amp;")",""),"")</f>
        <v/>
      </c>
      <c r="H1741" s="4" t="str">
        <f>IFERROR(VLOOKUP($A1741,'Raw - F'!$B:$O,12,FALSE),"")</f>
        <v/>
      </c>
      <c r="I1741" s="4" t="str">
        <f>IFERROR(VLOOKUP($A1741,'Raw - F'!$B:$O,9,FALSE),"")</f>
        <v/>
      </c>
      <c r="J1741" s="4" t="str">
        <f>IFERROR(VLOOKUP($A1741,'Raw - F'!$B:$P,14,FALSE),"")</f>
        <v/>
      </c>
      <c r="K1741" s="16" t="str">
        <f>SUBSTITUTE(IFERROR(VLOOKUP($A1741,'Raw - F'!$B:$X,21,FALSE),""),0,"")</f>
        <v/>
      </c>
    </row>
    <row r="1742" spans="1:11" hidden="1" x14ac:dyDescent="0.35">
      <c r="A1742">
        <v>1733</v>
      </c>
      <c r="B1742" s="9" t="str">
        <f>IFERROR(VLOOKUP($A1742,'Raw - F'!$B:$R,2,FALSE),"")</f>
        <v/>
      </c>
      <c r="C1742" s="4" t="str">
        <f>IFERROR(VLOOKUP($A1742,'Raw - F'!$B:$R,3,FALSE),"")</f>
        <v/>
      </c>
      <c r="D1742" s="4" t="str">
        <f>IFERROR(VLOOKUP($A1742,'Raw - F'!$B:$R,6,FALSE),"")</f>
        <v/>
      </c>
      <c r="E1742" s="4" t="str">
        <f>SUBSTITUTE(IFERROR(VLOOKUP($A1742,'Raw - F'!$B:$O,8,FALSE),""),"0","")</f>
        <v/>
      </c>
      <c r="F1742" s="4" t="str">
        <f>SUBSTITUTE(IFERROR(VLOOKUP($A1742,'Raw - F'!$B:$O,7,FALSE),""),"0","")</f>
        <v/>
      </c>
      <c r="G1742" s="4" t="str">
        <f>IFERROR(VLOOKUP($A1742,'Raw - F'!$B:$O,10,FALSE)&amp;IF(VLOOKUP($A1742,'Raw - F'!$B:$M,11,FALSE)&lt;&gt;"","("&amp;VLOOKUP($A1742,'Raw - F'!$B:$M,11,FALSE)&amp;")",""),"")</f>
        <v/>
      </c>
      <c r="H1742" s="4" t="str">
        <f>IFERROR(VLOOKUP($A1742,'Raw - F'!$B:$O,12,FALSE),"")</f>
        <v/>
      </c>
      <c r="I1742" s="4" t="str">
        <f>IFERROR(VLOOKUP($A1742,'Raw - F'!$B:$O,9,FALSE),"")</f>
        <v/>
      </c>
      <c r="J1742" s="4" t="str">
        <f>IFERROR(VLOOKUP($A1742,'Raw - F'!$B:$P,14,FALSE),"")</f>
        <v/>
      </c>
      <c r="K1742" s="16" t="str">
        <f>SUBSTITUTE(IFERROR(VLOOKUP($A1742,'Raw - F'!$B:$X,21,FALSE),""),0,"")</f>
        <v/>
      </c>
    </row>
    <row r="1743" spans="1:11" hidden="1" x14ac:dyDescent="0.35">
      <c r="A1743">
        <v>1734</v>
      </c>
      <c r="B1743" s="9" t="str">
        <f>IFERROR(VLOOKUP($A1743,'Raw - F'!$B:$R,2,FALSE),"")</f>
        <v/>
      </c>
      <c r="C1743" s="4" t="str">
        <f>IFERROR(VLOOKUP($A1743,'Raw - F'!$B:$R,3,FALSE),"")</f>
        <v/>
      </c>
      <c r="D1743" s="4" t="str">
        <f>IFERROR(VLOOKUP($A1743,'Raw - F'!$B:$R,6,FALSE),"")</f>
        <v/>
      </c>
      <c r="E1743" s="4" t="str">
        <f>SUBSTITUTE(IFERROR(VLOOKUP($A1743,'Raw - F'!$B:$O,8,FALSE),""),"0","")</f>
        <v/>
      </c>
      <c r="F1743" s="4" t="str">
        <f>SUBSTITUTE(IFERROR(VLOOKUP($A1743,'Raw - F'!$B:$O,7,FALSE),""),"0","")</f>
        <v/>
      </c>
      <c r="G1743" s="4" t="str">
        <f>IFERROR(VLOOKUP($A1743,'Raw - F'!$B:$O,10,FALSE)&amp;IF(VLOOKUP($A1743,'Raw - F'!$B:$M,11,FALSE)&lt;&gt;"","("&amp;VLOOKUP($A1743,'Raw - F'!$B:$M,11,FALSE)&amp;")",""),"")</f>
        <v/>
      </c>
      <c r="H1743" s="4" t="str">
        <f>IFERROR(VLOOKUP($A1743,'Raw - F'!$B:$O,12,FALSE),"")</f>
        <v/>
      </c>
      <c r="I1743" s="4" t="str">
        <f>IFERROR(VLOOKUP($A1743,'Raw - F'!$B:$O,9,FALSE),"")</f>
        <v/>
      </c>
      <c r="J1743" s="4" t="str">
        <f>IFERROR(VLOOKUP($A1743,'Raw - F'!$B:$P,14,FALSE),"")</f>
        <v/>
      </c>
      <c r="K1743" s="16" t="str">
        <f>SUBSTITUTE(IFERROR(VLOOKUP($A1743,'Raw - F'!$B:$X,21,FALSE),""),0,"")</f>
        <v/>
      </c>
    </row>
    <row r="1744" spans="1:11" hidden="1" x14ac:dyDescent="0.35">
      <c r="A1744">
        <v>1735</v>
      </c>
      <c r="B1744" s="9" t="str">
        <f>IFERROR(VLOOKUP($A1744,'Raw - F'!$B:$R,2,FALSE),"")</f>
        <v/>
      </c>
      <c r="C1744" s="4" t="str">
        <f>IFERROR(VLOOKUP($A1744,'Raw - F'!$B:$R,3,FALSE),"")</f>
        <v/>
      </c>
      <c r="D1744" s="4" t="str">
        <f>IFERROR(VLOOKUP($A1744,'Raw - F'!$B:$R,6,FALSE),"")</f>
        <v/>
      </c>
      <c r="E1744" s="4" t="str">
        <f>SUBSTITUTE(IFERROR(VLOOKUP($A1744,'Raw - F'!$B:$O,8,FALSE),""),"0","")</f>
        <v/>
      </c>
      <c r="F1744" s="4" t="str">
        <f>SUBSTITUTE(IFERROR(VLOOKUP($A1744,'Raw - F'!$B:$O,7,FALSE),""),"0","")</f>
        <v/>
      </c>
      <c r="G1744" s="4" t="str">
        <f>IFERROR(VLOOKUP($A1744,'Raw - F'!$B:$O,10,FALSE)&amp;IF(VLOOKUP($A1744,'Raw - F'!$B:$M,11,FALSE)&lt;&gt;"","("&amp;VLOOKUP($A1744,'Raw - F'!$B:$M,11,FALSE)&amp;")",""),"")</f>
        <v/>
      </c>
      <c r="H1744" s="4" t="str">
        <f>IFERROR(VLOOKUP($A1744,'Raw - F'!$B:$O,12,FALSE),"")</f>
        <v/>
      </c>
      <c r="I1744" s="4" t="str">
        <f>IFERROR(VLOOKUP($A1744,'Raw - F'!$B:$O,9,FALSE),"")</f>
        <v/>
      </c>
      <c r="J1744" s="4" t="str">
        <f>IFERROR(VLOOKUP($A1744,'Raw - F'!$B:$P,14,FALSE),"")</f>
        <v/>
      </c>
      <c r="K1744" s="16" t="str">
        <f>SUBSTITUTE(IFERROR(VLOOKUP($A1744,'Raw - F'!$B:$X,21,FALSE),""),0,"")</f>
        <v/>
      </c>
    </row>
    <row r="1745" spans="1:11" hidden="1" x14ac:dyDescent="0.35">
      <c r="A1745">
        <v>1736</v>
      </c>
      <c r="B1745" s="9" t="str">
        <f>IFERROR(VLOOKUP($A1745,'Raw - F'!$B:$R,2,FALSE),"")</f>
        <v/>
      </c>
      <c r="C1745" s="4" t="str">
        <f>IFERROR(VLOOKUP($A1745,'Raw - F'!$B:$R,3,FALSE),"")</f>
        <v/>
      </c>
      <c r="D1745" s="4" t="str">
        <f>IFERROR(VLOOKUP($A1745,'Raw - F'!$B:$R,6,FALSE),"")</f>
        <v/>
      </c>
      <c r="E1745" s="4" t="str">
        <f>SUBSTITUTE(IFERROR(VLOOKUP($A1745,'Raw - F'!$B:$O,8,FALSE),""),"0","")</f>
        <v/>
      </c>
      <c r="F1745" s="4" t="str">
        <f>SUBSTITUTE(IFERROR(VLOOKUP($A1745,'Raw - F'!$B:$O,7,FALSE),""),"0","")</f>
        <v/>
      </c>
      <c r="G1745" s="4" t="str">
        <f>IFERROR(VLOOKUP($A1745,'Raw - F'!$B:$O,10,FALSE)&amp;IF(VLOOKUP($A1745,'Raw - F'!$B:$M,11,FALSE)&lt;&gt;"","("&amp;VLOOKUP($A1745,'Raw - F'!$B:$M,11,FALSE)&amp;")",""),"")</f>
        <v/>
      </c>
      <c r="H1745" s="4" t="str">
        <f>IFERROR(VLOOKUP($A1745,'Raw - F'!$B:$O,12,FALSE),"")</f>
        <v/>
      </c>
      <c r="I1745" s="4" t="str">
        <f>IFERROR(VLOOKUP($A1745,'Raw - F'!$B:$O,9,FALSE),"")</f>
        <v/>
      </c>
      <c r="J1745" s="4" t="str">
        <f>IFERROR(VLOOKUP($A1745,'Raw - F'!$B:$P,14,FALSE),"")</f>
        <v/>
      </c>
      <c r="K1745" s="16" t="str">
        <f>SUBSTITUTE(IFERROR(VLOOKUP($A1745,'Raw - F'!$B:$X,21,FALSE),""),0,"")</f>
        <v/>
      </c>
    </row>
    <row r="1746" spans="1:11" hidden="1" x14ac:dyDescent="0.35">
      <c r="A1746">
        <v>1737</v>
      </c>
      <c r="B1746" s="9" t="str">
        <f>IFERROR(VLOOKUP($A1746,'Raw - F'!$B:$R,2,FALSE),"")</f>
        <v/>
      </c>
      <c r="C1746" s="4" t="str">
        <f>IFERROR(VLOOKUP($A1746,'Raw - F'!$B:$R,3,FALSE),"")</f>
        <v/>
      </c>
      <c r="D1746" s="4" t="str">
        <f>IFERROR(VLOOKUP($A1746,'Raw - F'!$B:$R,6,FALSE),"")</f>
        <v/>
      </c>
      <c r="E1746" s="4" t="str">
        <f>SUBSTITUTE(IFERROR(VLOOKUP($A1746,'Raw - F'!$B:$O,8,FALSE),""),"0","")</f>
        <v/>
      </c>
      <c r="F1746" s="4" t="str">
        <f>SUBSTITUTE(IFERROR(VLOOKUP($A1746,'Raw - F'!$B:$O,7,FALSE),""),"0","")</f>
        <v/>
      </c>
      <c r="G1746" s="4" t="str">
        <f>IFERROR(VLOOKUP($A1746,'Raw - F'!$B:$O,10,FALSE)&amp;IF(VLOOKUP($A1746,'Raw - F'!$B:$M,11,FALSE)&lt;&gt;"","("&amp;VLOOKUP($A1746,'Raw - F'!$B:$M,11,FALSE)&amp;")",""),"")</f>
        <v/>
      </c>
      <c r="H1746" s="4" t="str">
        <f>IFERROR(VLOOKUP($A1746,'Raw - F'!$B:$O,12,FALSE),"")</f>
        <v/>
      </c>
      <c r="I1746" s="4" t="str">
        <f>IFERROR(VLOOKUP($A1746,'Raw - F'!$B:$O,9,FALSE),"")</f>
        <v/>
      </c>
      <c r="J1746" s="4" t="str">
        <f>IFERROR(VLOOKUP($A1746,'Raw - F'!$B:$P,14,FALSE),"")</f>
        <v/>
      </c>
      <c r="K1746" s="16" t="str">
        <f>SUBSTITUTE(IFERROR(VLOOKUP($A1746,'Raw - F'!$B:$X,21,FALSE),""),0,"")</f>
        <v/>
      </c>
    </row>
    <row r="1747" spans="1:11" hidden="1" x14ac:dyDescent="0.35">
      <c r="A1747">
        <v>1738</v>
      </c>
      <c r="B1747" s="9" t="str">
        <f>IFERROR(VLOOKUP($A1747,'Raw - F'!$B:$R,2,FALSE),"")</f>
        <v/>
      </c>
      <c r="C1747" s="4" t="str">
        <f>IFERROR(VLOOKUP($A1747,'Raw - F'!$B:$R,3,FALSE),"")</f>
        <v/>
      </c>
      <c r="D1747" s="4" t="str">
        <f>IFERROR(VLOOKUP($A1747,'Raw - F'!$B:$R,6,FALSE),"")</f>
        <v/>
      </c>
      <c r="E1747" s="4" t="str">
        <f>SUBSTITUTE(IFERROR(VLOOKUP($A1747,'Raw - F'!$B:$O,8,FALSE),""),"0","")</f>
        <v/>
      </c>
      <c r="F1747" s="4" t="str">
        <f>SUBSTITUTE(IFERROR(VLOOKUP($A1747,'Raw - F'!$B:$O,7,FALSE),""),"0","")</f>
        <v/>
      </c>
      <c r="G1747" s="4" t="str">
        <f>IFERROR(VLOOKUP($A1747,'Raw - F'!$B:$O,10,FALSE)&amp;IF(VLOOKUP($A1747,'Raw - F'!$B:$M,11,FALSE)&lt;&gt;"","("&amp;VLOOKUP($A1747,'Raw - F'!$B:$M,11,FALSE)&amp;")",""),"")</f>
        <v/>
      </c>
      <c r="H1747" s="4" t="str">
        <f>IFERROR(VLOOKUP($A1747,'Raw - F'!$B:$O,12,FALSE),"")</f>
        <v/>
      </c>
      <c r="I1747" s="4" t="str">
        <f>IFERROR(VLOOKUP($A1747,'Raw - F'!$B:$O,9,FALSE),"")</f>
        <v/>
      </c>
      <c r="J1747" s="4" t="str">
        <f>IFERROR(VLOOKUP($A1747,'Raw - F'!$B:$P,14,FALSE),"")</f>
        <v/>
      </c>
      <c r="K1747" s="16" t="str">
        <f>SUBSTITUTE(IFERROR(VLOOKUP($A1747,'Raw - F'!$B:$X,21,FALSE),""),0,"")</f>
        <v/>
      </c>
    </row>
    <row r="1748" spans="1:11" hidden="1" x14ac:dyDescent="0.35">
      <c r="A1748">
        <v>1739</v>
      </c>
      <c r="B1748" s="9" t="str">
        <f>IFERROR(VLOOKUP($A1748,'Raw - F'!$B:$R,2,FALSE),"")</f>
        <v/>
      </c>
      <c r="C1748" s="4" t="str">
        <f>IFERROR(VLOOKUP($A1748,'Raw - F'!$B:$R,3,FALSE),"")</f>
        <v/>
      </c>
      <c r="D1748" s="4" t="str">
        <f>IFERROR(VLOOKUP($A1748,'Raw - F'!$B:$R,6,FALSE),"")</f>
        <v/>
      </c>
      <c r="E1748" s="4" t="str">
        <f>SUBSTITUTE(IFERROR(VLOOKUP($A1748,'Raw - F'!$B:$O,8,FALSE),""),"0","")</f>
        <v/>
      </c>
      <c r="F1748" s="4" t="str">
        <f>SUBSTITUTE(IFERROR(VLOOKUP($A1748,'Raw - F'!$B:$O,7,FALSE),""),"0","")</f>
        <v/>
      </c>
      <c r="G1748" s="4" t="str">
        <f>IFERROR(VLOOKUP($A1748,'Raw - F'!$B:$O,10,FALSE)&amp;IF(VLOOKUP($A1748,'Raw - F'!$B:$M,11,FALSE)&lt;&gt;"","("&amp;VLOOKUP($A1748,'Raw - F'!$B:$M,11,FALSE)&amp;")",""),"")</f>
        <v/>
      </c>
      <c r="H1748" s="4" t="str">
        <f>IFERROR(VLOOKUP($A1748,'Raw - F'!$B:$O,12,FALSE),"")</f>
        <v/>
      </c>
      <c r="I1748" s="4" t="str">
        <f>IFERROR(VLOOKUP($A1748,'Raw - F'!$B:$O,9,FALSE),"")</f>
        <v/>
      </c>
      <c r="J1748" s="4" t="str">
        <f>IFERROR(VLOOKUP($A1748,'Raw - F'!$B:$P,14,FALSE),"")</f>
        <v/>
      </c>
      <c r="K1748" s="16" t="str">
        <f>SUBSTITUTE(IFERROR(VLOOKUP($A1748,'Raw - F'!$B:$X,21,FALSE),""),0,"")</f>
        <v/>
      </c>
    </row>
    <row r="1749" spans="1:11" hidden="1" x14ac:dyDescent="0.35">
      <c r="A1749">
        <v>1740</v>
      </c>
      <c r="B1749" s="9" t="str">
        <f>IFERROR(VLOOKUP($A1749,'Raw - F'!$B:$R,2,FALSE),"")</f>
        <v/>
      </c>
      <c r="C1749" s="4" t="str">
        <f>IFERROR(VLOOKUP($A1749,'Raw - F'!$B:$R,3,FALSE),"")</f>
        <v/>
      </c>
      <c r="D1749" s="4" t="str">
        <f>IFERROR(VLOOKUP($A1749,'Raw - F'!$B:$R,6,FALSE),"")</f>
        <v/>
      </c>
      <c r="E1749" s="4" t="str">
        <f>SUBSTITUTE(IFERROR(VLOOKUP($A1749,'Raw - F'!$B:$O,8,FALSE),""),"0","")</f>
        <v/>
      </c>
      <c r="F1749" s="4" t="str">
        <f>SUBSTITUTE(IFERROR(VLOOKUP($A1749,'Raw - F'!$B:$O,7,FALSE),""),"0","")</f>
        <v/>
      </c>
      <c r="G1749" s="4" t="str">
        <f>IFERROR(VLOOKUP($A1749,'Raw - F'!$B:$O,10,FALSE)&amp;IF(VLOOKUP($A1749,'Raw - F'!$B:$M,11,FALSE)&lt;&gt;"","("&amp;VLOOKUP($A1749,'Raw - F'!$B:$M,11,FALSE)&amp;")",""),"")</f>
        <v/>
      </c>
      <c r="H1749" s="4" t="str">
        <f>IFERROR(VLOOKUP($A1749,'Raw - F'!$B:$O,12,FALSE),"")</f>
        <v/>
      </c>
      <c r="I1749" s="4" t="str">
        <f>IFERROR(VLOOKUP($A1749,'Raw - F'!$B:$O,9,FALSE),"")</f>
        <v/>
      </c>
      <c r="J1749" s="4" t="str">
        <f>IFERROR(VLOOKUP($A1749,'Raw - F'!$B:$P,14,FALSE),"")</f>
        <v/>
      </c>
      <c r="K1749" s="16" t="str">
        <f>SUBSTITUTE(IFERROR(VLOOKUP($A1749,'Raw - F'!$B:$X,21,FALSE),""),0,"")</f>
        <v/>
      </c>
    </row>
    <row r="1750" spans="1:11" hidden="1" x14ac:dyDescent="0.35">
      <c r="A1750">
        <v>1741</v>
      </c>
      <c r="B1750" s="9" t="str">
        <f>IFERROR(VLOOKUP($A1750,'Raw - F'!$B:$R,2,FALSE),"")</f>
        <v/>
      </c>
      <c r="C1750" s="4" t="str">
        <f>IFERROR(VLOOKUP($A1750,'Raw - F'!$B:$R,3,FALSE),"")</f>
        <v/>
      </c>
      <c r="D1750" s="4" t="str">
        <f>IFERROR(VLOOKUP($A1750,'Raw - F'!$B:$R,6,FALSE),"")</f>
        <v/>
      </c>
      <c r="E1750" s="4" t="str">
        <f>SUBSTITUTE(IFERROR(VLOOKUP($A1750,'Raw - F'!$B:$O,8,FALSE),""),"0","")</f>
        <v/>
      </c>
      <c r="F1750" s="4" t="str">
        <f>SUBSTITUTE(IFERROR(VLOOKUP($A1750,'Raw - F'!$B:$O,7,FALSE),""),"0","")</f>
        <v/>
      </c>
      <c r="G1750" s="4" t="str">
        <f>IFERROR(VLOOKUP($A1750,'Raw - F'!$B:$O,10,FALSE)&amp;IF(VLOOKUP($A1750,'Raw - F'!$B:$M,11,FALSE)&lt;&gt;"","("&amp;VLOOKUP($A1750,'Raw - F'!$B:$M,11,FALSE)&amp;")",""),"")</f>
        <v/>
      </c>
      <c r="H1750" s="4" t="str">
        <f>IFERROR(VLOOKUP($A1750,'Raw - F'!$B:$O,12,FALSE),"")</f>
        <v/>
      </c>
      <c r="I1750" s="4" t="str">
        <f>IFERROR(VLOOKUP($A1750,'Raw - F'!$B:$O,9,FALSE),"")</f>
        <v/>
      </c>
      <c r="J1750" s="4" t="str">
        <f>IFERROR(VLOOKUP($A1750,'Raw - F'!$B:$P,14,FALSE),"")</f>
        <v/>
      </c>
      <c r="K1750" s="16" t="str">
        <f>SUBSTITUTE(IFERROR(VLOOKUP($A1750,'Raw - F'!$B:$X,21,FALSE),""),0,"")</f>
        <v/>
      </c>
    </row>
    <row r="1751" spans="1:11" hidden="1" x14ac:dyDescent="0.35">
      <c r="A1751">
        <v>1742</v>
      </c>
      <c r="B1751" s="9" t="str">
        <f>IFERROR(VLOOKUP($A1751,'Raw - F'!$B:$R,2,FALSE),"")</f>
        <v/>
      </c>
      <c r="C1751" s="4" t="str">
        <f>IFERROR(VLOOKUP($A1751,'Raw - F'!$B:$R,3,FALSE),"")</f>
        <v/>
      </c>
      <c r="D1751" s="4" t="str">
        <f>IFERROR(VLOOKUP($A1751,'Raw - F'!$B:$R,6,FALSE),"")</f>
        <v/>
      </c>
      <c r="E1751" s="4" t="str">
        <f>SUBSTITUTE(IFERROR(VLOOKUP($A1751,'Raw - F'!$B:$O,8,FALSE),""),"0","")</f>
        <v/>
      </c>
      <c r="F1751" s="4" t="str">
        <f>SUBSTITUTE(IFERROR(VLOOKUP($A1751,'Raw - F'!$B:$O,7,FALSE),""),"0","")</f>
        <v/>
      </c>
      <c r="G1751" s="4" t="str">
        <f>IFERROR(VLOOKUP($A1751,'Raw - F'!$B:$O,10,FALSE)&amp;IF(VLOOKUP($A1751,'Raw - F'!$B:$M,11,FALSE)&lt;&gt;"","("&amp;VLOOKUP($A1751,'Raw - F'!$B:$M,11,FALSE)&amp;")",""),"")</f>
        <v/>
      </c>
      <c r="H1751" s="4" t="str">
        <f>IFERROR(VLOOKUP($A1751,'Raw - F'!$B:$O,12,FALSE),"")</f>
        <v/>
      </c>
      <c r="I1751" s="4" t="str">
        <f>IFERROR(VLOOKUP($A1751,'Raw - F'!$B:$O,9,FALSE),"")</f>
        <v/>
      </c>
      <c r="J1751" s="4" t="str">
        <f>IFERROR(VLOOKUP($A1751,'Raw - F'!$B:$P,14,FALSE),"")</f>
        <v/>
      </c>
      <c r="K1751" s="16" t="str">
        <f>SUBSTITUTE(IFERROR(VLOOKUP($A1751,'Raw - F'!$B:$X,21,FALSE),""),0,"")</f>
        <v/>
      </c>
    </row>
    <row r="1752" spans="1:11" hidden="1" x14ac:dyDescent="0.35">
      <c r="A1752">
        <v>1743</v>
      </c>
      <c r="B1752" s="9" t="str">
        <f>IFERROR(VLOOKUP($A1752,'Raw - F'!$B:$R,2,FALSE),"")</f>
        <v/>
      </c>
      <c r="C1752" s="4" t="str">
        <f>IFERROR(VLOOKUP($A1752,'Raw - F'!$B:$R,3,FALSE),"")</f>
        <v/>
      </c>
      <c r="D1752" s="4" t="str">
        <f>IFERROR(VLOOKUP($A1752,'Raw - F'!$B:$R,6,FALSE),"")</f>
        <v/>
      </c>
      <c r="E1752" s="4" t="str">
        <f>SUBSTITUTE(IFERROR(VLOOKUP($A1752,'Raw - F'!$B:$O,8,FALSE),""),"0","")</f>
        <v/>
      </c>
      <c r="F1752" s="4" t="str">
        <f>SUBSTITUTE(IFERROR(VLOOKUP($A1752,'Raw - F'!$B:$O,7,FALSE),""),"0","")</f>
        <v/>
      </c>
      <c r="G1752" s="4" t="str">
        <f>IFERROR(VLOOKUP($A1752,'Raw - F'!$B:$O,10,FALSE)&amp;IF(VLOOKUP($A1752,'Raw - F'!$B:$M,11,FALSE)&lt;&gt;"","("&amp;VLOOKUP($A1752,'Raw - F'!$B:$M,11,FALSE)&amp;")",""),"")</f>
        <v/>
      </c>
      <c r="H1752" s="4" t="str">
        <f>IFERROR(VLOOKUP($A1752,'Raw - F'!$B:$O,12,FALSE),"")</f>
        <v/>
      </c>
      <c r="I1752" s="4" t="str">
        <f>IFERROR(VLOOKUP($A1752,'Raw - F'!$B:$O,9,FALSE),"")</f>
        <v/>
      </c>
      <c r="J1752" s="4" t="str">
        <f>IFERROR(VLOOKUP($A1752,'Raw - F'!$B:$P,14,FALSE),"")</f>
        <v/>
      </c>
      <c r="K1752" s="16" t="str">
        <f>SUBSTITUTE(IFERROR(VLOOKUP($A1752,'Raw - F'!$B:$X,21,FALSE),""),0,"")</f>
        <v/>
      </c>
    </row>
    <row r="1753" spans="1:11" hidden="1" x14ac:dyDescent="0.35">
      <c r="A1753">
        <v>1744</v>
      </c>
      <c r="B1753" s="9" t="str">
        <f>IFERROR(VLOOKUP($A1753,'Raw - F'!$B:$R,2,FALSE),"")</f>
        <v/>
      </c>
      <c r="C1753" s="4" t="str">
        <f>IFERROR(VLOOKUP($A1753,'Raw - F'!$B:$R,3,FALSE),"")</f>
        <v/>
      </c>
      <c r="D1753" s="4" t="str">
        <f>IFERROR(VLOOKUP($A1753,'Raw - F'!$B:$R,6,FALSE),"")</f>
        <v/>
      </c>
      <c r="E1753" s="4" t="str">
        <f>SUBSTITUTE(IFERROR(VLOOKUP($A1753,'Raw - F'!$B:$O,8,FALSE),""),"0","")</f>
        <v/>
      </c>
      <c r="F1753" s="4" t="str">
        <f>SUBSTITUTE(IFERROR(VLOOKUP($A1753,'Raw - F'!$B:$O,7,FALSE),""),"0","")</f>
        <v/>
      </c>
      <c r="G1753" s="4" t="str">
        <f>IFERROR(VLOOKUP($A1753,'Raw - F'!$B:$O,10,FALSE)&amp;IF(VLOOKUP($A1753,'Raw - F'!$B:$M,11,FALSE)&lt;&gt;"","("&amp;VLOOKUP($A1753,'Raw - F'!$B:$M,11,FALSE)&amp;")",""),"")</f>
        <v/>
      </c>
      <c r="H1753" s="4" t="str">
        <f>IFERROR(VLOOKUP($A1753,'Raw - F'!$B:$O,12,FALSE),"")</f>
        <v/>
      </c>
      <c r="I1753" s="4" t="str">
        <f>IFERROR(VLOOKUP($A1753,'Raw - F'!$B:$O,9,FALSE),"")</f>
        <v/>
      </c>
      <c r="J1753" s="4" t="str">
        <f>IFERROR(VLOOKUP($A1753,'Raw - F'!$B:$P,14,FALSE),"")</f>
        <v/>
      </c>
      <c r="K1753" s="16" t="str">
        <f>SUBSTITUTE(IFERROR(VLOOKUP($A1753,'Raw - F'!$B:$X,21,FALSE),""),0,"")</f>
        <v/>
      </c>
    </row>
    <row r="1754" spans="1:11" hidden="1" x14ac:dyDescent="0.35">
      <c r="A1754">
        <v>1745</v>
      </c>
      <c r="B1754" s="9" t="str">
        <f>IFERROR(VLOOKUP($A1754,'Raw - F'!$B:$R,2,FALSE),"")</f>
        <v/>
      </c>
      <c r="C1754" s="4" t="str">
        <f>IFERROR(VLOOKUP($A1754,'Raw - F'!$B:$R,3,FALSE),"")</f>
        <v/>
      </c>
      <c r="D1754" s="4" t="str">
        <f>IFERROR(VLOOKUP($A1754,'Raw - F'!$B:$R,6,FALSE),"")</f>
        <v/>
      </c>
      <c r="E1754" s="4" t="str">
        <f>SUBSTITUTE(IFERROR(VLOOKUP($A1754,'Raw - F'!$B:$O,8,FALSE),""),"0","")</f>
        <v/>
      </c>
      <c r="F1754" s="4" t="str">
        <f>SUBSTITUTE(IFERROR(VLOOKUP($A1754,'Raw - F'!$B:$O,7,FALSE),""),"0","")</f>
        <v/>
      </c>
      <c r="G1754" s="4" t="str">
        <f>IFERROR(VLOOKUP($A1754,'Raw - F'!$B:$O,10,FALSE)&amp;IF(VLOOKUP($A1754,'Raw - F'!$B:$M,11,FALSE)&lt;&gt;"","("&amp;VLOOKUP($A1754,'Raw - F'!$B:$M,11,FALSE)&amp;")",""),"")</f>
        <v/>
      </c>
      <c r="H1754" s="4" t="str">
        <f>IFERROR(VLOOKUP($A1754,'Raw - F'!$B:$O,12,FALSE),"")</f>
        <v/>
      </c>
      <c r="I1754" s="4" t="str">
        <f>IFERROR(VLOOKUP($A1754,'Raw - F'!$B:$O,9,FALSE),"")</f>
        <v/>
      </c>
      <c r="J1754" s="4" t="str">
        <f>IFERROR(VLOOKUP($A1754,'Raw - F'!$B:$P,14,FALSE),"")</f>
        <v/>
      </c>
      <c r="K1754" s="16" t="str">
        <f>SUBSTITUTE(IFERROR(VLOOKUP($A1754,'Raw - F'!$B:$X,21,FALSE),""),0,"")</f>
        <v/>
      </c>
    </row>
    <row r="1755" spans="1:11" hidden="1" x14ac:dyDescent="0.35">
      <c r="A1755">
        <v>1746</v>
      </c>
      <c r="B1755" s="9" t="str">
        <f>IFERROR(VLOOKUP($A1755,'Raw - F'!$B:$R,2,FALSE),"")</f>
        <v/>
      </c>
      <c r="C1755" s="4" t="str">
        <f>IFERROR(VLOOKUP($A1755,'Raw - F'!$B:$R,3,FALSE),"")</f>
        <v/>
      </c>
      <c r="D1755" s="4" t="str">
        <f>IFERROR(VLOOKUP($A1755,'Raw - F'!$B:$R,6,FALSE),"")</f>
        <v/>
      </c>
      <c r="E1755" s="4" t="str">
        <f>SUBSTITUTE(IFERROR(VLOOKUP($A1755,'Raw - F'!$B:$O,8,FALSE),""),"0","")</f>
        <v/>
      </c>
      <c r="F1755" s="4" t="str">
        <f>SUBSTITUTE(IFERROR(VLOOKUP($A1755,'Raw - F'!$B:$O,7,FALSE),""),"0","")</f>
        <v/>
      </c>
      <c r="G1755" s="4" t="str">
        <f>IFERROR(VLOOKUP($A1755,'Raw - F'!$B:$O,10,FALSE)&amp;IF(VLOOKUP($A1755,'Raw - F'!$B:$M,11,FALSE)&lt;&gt;"","("&amp;VLOOKUP($A1755,'Raw - F'!$B:$M,11,FALSE)&amp;")",""),"")</f>
        <v/>
      </c>
      <c r="H1755" s="4" t="str">
        <f>IFERROR(VLOOKUP($A1755,'Raw - F'!$B:$O,12,FALSE),"")</f>
        <v/>
      </c>
      <c r="I1755" s="4" t="str">
        <f>IFERROR(VLOOKUP($A1755,'Raw - F'!$B:$O,9,FALSE),"")</f>
        <v/>
      </c>
      <c r="J1755" s="4" t="str">
        <f>IFERROR(VLOOKUP($A1755,'Raw - F'!$B:$P,14,FALSE),"")</f>
        <v/>
      </c>
      <c r="K1755" s="16" t="str">
        <f>SUBSTITUTE(IFERROR(VLOOKUP($A1755,'Raw - F'!$B:$X,21,FALSE),""),0,"")</f>
        <v/>
      </c>
    </row>
    <row r="1756" spans="1:11" hidden="1" x14ac:dyDescent="0.35">
      <c r="A1756">
        <v>1747</v>
      </c>
      <c r="B1756" s="9" t="str">
        <f>IFERROR(VLOOKUP($A1756,'Raw - F'!$B:$R,2,FALSE),"")</f>
        <v/>
      </c>
      <c r="C1756" s="4" t="str">
        <f>IFERROR(VLOOKUP($A1756,'Raw - F'!$B:$R,3,FALSE),"")</f>
        <v/>
      </c>
      <c r="D1756" s="4" t="str">
        <f>IFERROR(VLOOKUP($A1756,'Raw - F'!$B:$R,6,FALSE),"")</f>
        <v/>
      </c>
      <c r="E1756" s="4" t="str">
        <f>SUBSTITUTE(IFERROR(VLOOKUP($A1756,'Raw - F'!$B:$O,8,FALSE),""),"0","")</f>
        <v/>
      </c>
      <c r="F1756" s="4" t="str">
        <f>SUBSTITUTE(IFERROR(VLOOKUP($A1756,'Raw - F'!$B:$O,7,FALSE),""),"0","")</f>
        <v/>
      </c>
      <c r="G1756" s="4" t="str">
        <f>IFERROR(VLOOKUP($A1756,'Raw - F'!$B:$O,10,FALSE)&amp;IF(VLOOKUP($A1756,'Raw - F'!$B:$M,11,FALSE)&lt;&gt;"","("&amp;VLOOKUP($A1756,'Raw - F'!$B:$M,11,FALSE)&amp;")",""),"")</f>
        <v/>
      </c>
      <c r="H1756" s="4" t="str">
        <f>IFERROR(VLOOKUP($A1756,'Raw - F'!$B:$O,12,FALSE),"")</f>
        <v/>
      </c>
      <c r="I1756" s="4" t="str">
        <f>IFERROR(VLOOKUP($A1756,'Raw - F'!$B:$O,9,FALSE),"")</f>
        <v/>
      </c>
      <c r="J1756" s="4" t="str">
        <f>IFERROR(VLOOKUP($A1756,'Raw - F'!$B:$P,14,FALSE),"")</f>
        <v/>
      </c>
      <c r="K1756" s="16" t="str">
        <f>SUBSTITUTE(IFERROR(VLOOKUP($A1756,'Raw - F'!$B:$X,21,FALSE),""),0,"")</f>
        <v/>
      </c>
    </row>
    <row r="1757" spans="1:11" hidden="1" x14ac:dyDescent="0.35">
      <c r="A1757">
        <v>1748</v>
      </c>
      <c r="B1757" s="9" t="str">
        <f>IFERROR(VLOOKUP($A1757,'Raw - F'!$B:$R,2,FALSE),"")</f>
        <v/>
      </c>
      <c r="C1757" s="4" t="str">
        <f>IFERROR(VLOOKUP($A1757,'Raw - F'!$B:$R,3,FALSE),"")</f>
        <v/>
      </c>
      <c r="D1757" s="4" t="str">
        <f>IFERROR(VLOOKUP($A1757,'Raw - F'!$B:$R,6,FALSE),"")</f>
        <v/>
      </c>
      <c r="E1757" s="4" t="str">
        <f>SUBSTITUTE(IFERROR(VLOOKUP($A1757,'Raw - F'!$B:$O,8,FALSE),""),"0","")</f>
        <v/>
      </c>
      <c r="F1757" s="4" t="str">
        <f>SUBSTITUTE(IFERROR(VLOOKUP($A1757,'Raw - F'!$B:$O,7,FALSE),""),"0","")</f>
        <v/>
      </c>
      <c r="G1757" s="4" t="str">
        <f>IFERROR(VLOOKUP($A1757,'Raw - F'!$B:$O,10,FALSE)&amp;IF(VLOOKUP($A1757,'Raw - F'!$B:$M,11,FALSE)&lt;&gt;"","("&amp;VLOOKUP($A1757,'Raw - F'!$B:$M,11,FALSE)&amp;")",""),"")</f>
        <v/>
      </c>
      <c r="H1757" s="4" t="str">
        <f>IFERROR(VLOOKUP($A1757,'Raw - F'!$B:$O,12,FALSE),"")</f>
        <v/>
      </c>
      <c r="I1757" s="4" t="str">
        <f>IFERROR(VLOOKUP($A1757,'Raw - F'!$B:$O,9,FALSE),"")</f>
        <v/>
      </c>
      <c r="J1757" s="4" t="str">
        <f>IFERROR(VLOOKUP($A1757,'Raw - F'!$B:$P,14,FALSE),"")</f>
        <v/>
      </c>
      <c r="K1757" s="16" t="str">
        <f>SUBSTITUTE(IFERROR(VLOOKUP($A1757,'Raw - F'!$B:$X,21,FALSE),""),0,"")</f>
        <v/>
      </c>
    </row>
    <row r="1758" spans="1:11" hidden="1" x14ac:dyDescent="0.35">
      <c r="A1758">
        <v>1749</v>
      </c>
      <c r="B1758" s="9" t="str">
        <f>IFERROR(VLOOKUP($A1758,'Raw - F'!$B:$R,2,FALSE),"")</f>
        <v/>
      </c>
      <c r="C1758" s="4" t="str">
        <f>IFERROR(VLOOKUP($A1758,'Raw - F'!$B:$R,3,FALSE),"")</f>
        <v/>
      </c>
      <c r="D1758" s="4" t="str">
        <f>IFERROR(VLOOKUP($A1758,'Raw - F'!$B:$R,6,FALSE),"")</f>
        <v/>
      </c>
      <c r="E1758" s="4" t="str">
        <f>SUBSTITUTE(IFERROR(VLOOKUP($A1758,'Raw - F'!$B:$O,8,FALSE),""),"0","")</f>
        <v/>
      </c>
      <c r="F1758" s="4" t="str">
        <f>SUBSTITUTE(IFERROR(VLOOKUP($A1758,'Raw - F'!$B:$O,7,FALSE),""),"0","")</f>
        <v/>
      </c>
      <c r="G1758" s="4" t="str">
        <f>IFERROR(VLOOKUP($A1758,'Raw - F'!$B:$O,10,FALSE)&amp;IF(VLOOKUP($A1758,'Raw - F'!$B:$M,11,FALSE)&lt;&gt;"","("&amp;VLOOKUP($A1758,'Raw - F'!$B:$M,11,FALSE)&amp;")",""),"")</f>
        <v/>
      </c>
      <c r="H1758" s="4" t="str">
        <f>IFERROR(VLOOKUP($A1758,'Raw - F'!$B:$O,12,FALSE),"")</f>
        <v/>
      </c>
      <c r="I1758" s="4" t="str">
        <f>IFERROR(VLOOKUP($A1758,'Raw - F'!$B:$O,9,FALSE),"")</f>
        <v/>
      </c>
      <c r="J1758" s="4" t="str">
        <f>IFERROR(VLOOKUP($A1758,'Raw - F'!$B:$P,14,FALSE),"")</f>
        <v/>
      </c>
      <c r="K1758" s="16" t="str">
        <f>SUBSTITUTE(IFERROR(VLOOKUP($A1758,'Raw - F'!$B:$X,21,FALSE),""),0,"")</f>
        <v/>
      </c>
    </row>
    <row r="1759" spans="1:11" hidden="1" x14ac:dyDescent="0.35">
      <c r="A1759">
        <v>1750</v>
      </c>
      <c r="B1759" s="9" t="str">
        <f>IFERROR(VLOOKUP($A1759,'Raw - F'!$B:$R,2,FALSE),"")</f>
        <v/>
      </c>
      <c r="C1759" s="4" t="str">
        <f>IFERROR(VLOOKUP($A1759,'Raw - F'!$B:$R,3,FALSE),"")</f>
        <v/>
      </c>
      <c r="D1759" s="4" t="str">
        <f>IFERROR(VLOOKUP($A1759,'Raw - F'!$B:$R,6,FALSE),"")</f>
        <v/>
      </c>
      <c r="E1759" s="4" t="str">
        <f>SUBSTITUTE(IFERROR(VLOOKUP($A1759,'Raw - F'!$B:$O,8,FALSE),""),"0","")</f>
        <v/>
      </c>
      <c r="F1759" s="4" t="str">
        <f>SUBSTITUTE(IFERROR(VLOOKUP($A1759,'Raw - F'!$B:$O,7,FALSE),""),"0","")</f>
        <v/>
      </c>
      <c r="G1759" s="4" t="str">
        <f>IFERROR(VLOOKUP($A1759,'Raw - F'!$B:$O,10,FALSE)&amp;IF(VLOOKUP($A1759,'Raw - F'!$B:$M,11,FALSE)&lt;&gt;"","("&amp;VLOOKUP($A1759,'Raw - F'!$B:$M,11,FALSE)&amp;")",""),"")</f>
        <v/>
      </c>
      <c r="H1759" s="4" t="str">
        <f>IFERROR(VLOOKUP($A1759,'Raw - F'!$B:$O,12,FALSE),"")</f>
        <v/>
      </c>
      <c r="I1759" s="4" t="str">
        <f>IFERROR(VLOOKUP($A1759,'Raw - F'!$B:$O,9,FALSE),"")</f>
        <v/>
      </c>
      <c r="J1759" s="4" t="str">
        <f>IFERROR(VLOOKUP($A1759,'Raw - F'!$B:$P,14,FALSE),"")</f>
        <v/>
      </c>
      <c r="K1759" s="16" t="str">
        <f>SUBSTITUTE(IFERROR(VLOOKUP($A1759,'Raw - F'!$B:$X,21,FALSE),""),0,"")</f>
        <v/>
      </c>
    </row>
    <row r="1760" spans="1:11" hidden="1" x14ac:dyDescent="0.35">
      <c r="A1760">
        <v>1751</v>
      </c>
      <c r="B1760" s="9" t="str">
        <f>IFERROR(VLOOKUP($A1760,'Raw - F'!$B:$R,2,FALSE),"")</f>
        <v/>
      </c>
      <c r="C1760" s="4" t="str">
        <f>IFERROR(VLOOKUP($A1760,'Raw - F'!$B:$R,3,FALSE),"")</f>
        <v/>
      </c>
      <c r="D1760" s="4" t="str">
        <f>IFERROR(VLOOKUP($A1760,'Raw - F'!$B:$R,6,FALSE),"")</f>
        <v/>
      </c>
      <c r="E1760" s="4" t="str">
        <f>SUBSTITUTE(IFERROR(VLOOKUP($A1760,'Raw - F'!$B:$O,8,FALSE),""),"0","")</f>
        <v/>
      </c>
      <c r="F1760" s="4" t="str">
        <f>SUBSTITUTE(IFERROR(VLOOKUP($A1760,'Raw - F'!$B:$O,7,FALSE),""),"0","")</f>
        <v/>
      </c>
      <c r="G1760" s="4" t="str">
        <f>IFERROR(VLOOKUP($A1760,'Raw - F'!$B:$O,10,FALSE)&amp;IF(VLOOKUP($A1760,'Raw - F'!$B:$M,11,FALSE)&lt;&gt;"","("&amp;VLOOKUP($A1760,'Raw - F'!$B:$M,11,FALSE)&amp;")",""),"")</f>
        <v/>
      </c>
      <c r="H1760" s="4" t="str">
        <f>IFERROR(VLOOKUP($A1760,'Raw - F'!$B:$O,12,FALSE),"")</f>
        <v/>
      </c>
      <c r="I1760" s="4" t="str">
        <f>IFERROR(VLOOKUP($A1760,'Raw - F'!$B:$O,9,FALSE),"")</f>
        <v/>
      </c>
      <c r="J1760" s="4" t="str">
        <f>IFERROR(VLOOKUP($A1760,'Raw - F'!$B:$P,14,FALSE),"")</f>
        <v/>
      </c>
      <c r="K1760" s="16" t="str">
        <f>SUBSTITUTE(IFERROR(VLOOKUP($A1760,'Raw - F'!$B:$X,21,FALSE),""),0,"")</f>
        <v/>
      </c>
    </row>
    <row r="1761" spans="1:11" hidden="1" x14ac:dyDescent="0.35">
      <c r="A1761">
        <v>1752</v>
      </c>
      <c r="B1761" s="9" t="str">
        <f>IFERROR(VLOOKUP($A1761,'Raw - F'!$B:$R,2,FALSE),"")</f>
        <v/>
      </c>
      <c r="C1761" s="4" t="str">
        <f>IFERROR(VLOOKUP($A1761,'Raw - F'!$B:$R,3,FALSE),"")</f>
        <v/>
      </c>
      <c r="D1761" s="4" t="str">
        <f>IFERROR(VLOOKUP($A1761,'Raw - F'!$B:$R,6,FALSE),"")</f>
        <v/>
      </c>
      <c r="E1761" s="4" t="str">
        <f>SUBSTITUTE(IFERROR(VLOOKUP($A1761,'Raw - F'!$B:$O,8,FALSE),""),"0","")</f>
        <v/>
      </c>
      <c r="F1761" s="4" t="str">
        <f>SUBSTITUTE(IFERROR(VLOOKUP($A1761,'Raw - F'!$B:$O,7,FALSE),""),"0","")</f>
        <v/>
      </c>
      <c r="G1761" s="4" t="str">
        <f>IFERROR(VLOOKUP($A1761,'Raw - F'!$B:$O,10,FALSE)&amp;IF(VLOOKUP($A1761,'Raw - F'!$B:$M,11,FALSE)&lt;&gt;"","("&amp;VLOOKUP($A1761,'Raw - F'!$B:$M,11,FALSE)&amp;")",""),"")</f>
        <v/>
      </c>
      <c r="H1761" s="4" t="str">
        <f>IFERROR(VLOOKUP($A1761,'Raw - F'!$B:$O,12,FALSE),"")</f>
        <v/>
      </c>
      <c r="I1761" s="4" t="str">
        <f>IFERROR(VLOOKUP($A1761,'Raw - F'!$B:$O,9,FALSE),"")</f>
        <v/>
      </c>
      <c r="J1761" s="4" t="str">
        <f>IFERROR(VLOOKUP($A1761,'Raw - F'!$B:$P,14,FALSE),"")</f>
        <v/>
      </c>
      <c r="K1761" s="16" t="str">
        <f>SUBSTITUTE(IFERROR(VLOOKUP($A1761,'Raw - F'!$B:$X,21,FALSE),""),0,"")</f>
        <v/>
      </c>
    </row>
    <row r="1762" spans="1:11" hidden="1" x14ac:dyDescent="0.35">
      <c r="A1762">
        <v>1753</v>
      </c>
      <c r="B1762" s="9" t="str">
        <f>IFERROR(VLOOKUP($A1762,'Raw - F'!$B:$R,2,FALSE),"")</f>
        <v/>
      </c>
      <c r="C1762" s="4" t="str">
        <f>IFERROR(VLOOKUP($A1762,'Raw - F'!$B:$R,3,FALSE),"")</f>
        <v/>
      </c>
      <c r="D1762" s="4" t="str">
        <f>IFERROR(VLOOKUP($A1762,'Raw - F'!$B:$R,6,FALSE),"")</f>
        <v/>
      </c>
      <c r="E1762" s="4" t="str">
        <f>SUBSTITUTE(IFERROR(VLOOKUP($A1762,'Raw - F'!$B:$O,8,FALSE),""),"0","")</f>
        <v/>
      </c>
      <c r="F1762" s="4" t="str">
        <f>SUBSTITUTE(IFERROR(VLOOKUP($A1762,'Raw - F'!$B:$O,7,FALSE),""),"0","")</f>
        <v/>
      </c>
      <c r="G1762" s="4" t="str">
        <f>IFERROR(VLOOKUP($A1762,'Raw - F'!$B:$O,10,FALSE)&amp;IF(VLOOKUP($A1762,'Raw - F'!$B:$M,11,FALSE)&lt;&gt;"","("&amp;VLOOKUP($A1762,'Raw - F'!$B:$M,11,FALSE)&amp;")",""),"")</f>
        <v/>
      </c>
      <c r="H1762" s="4" t="str">
        <f>IFERROR(VLOOKUP($A1762,'Raw - F'!$B:$O,12,FALSE),"")</f>
        <v/>
      </c>
      <c r="I1762" s="4" t="str">
        <f>IFERROR(VLOOKUP($A1762,'Raw - F'!$B:$O,9,FALSE),"")</f>
        <v/>
      </c>
      <c r="J1762" s="4" t="str">
        <f>IFERROR(VLOOKUP($A1762,'Raw - F'!$B:$P,14,FALSE),"")</f>
        <v/>
      </c>
      <c r="K1762" s="16" t="str">
        <f>SUBSTITUTE(IFERROR(VLOOKUP($A1762,'Raw - F'!$B:$X,21,FALSE),""),0,"")</f>
        <v/>
      </c>
    </row>
    <row r="1763" spans="1:11" hidden="1" x14ac:dyDescent="0.35">
      <c r="A1763">
        <v>1754</v>
      </c>
      <c r="B1763" s="9" t="str">
        <f>IFERROR(VLOOKUP($A1763,'Raw - F'!$B:$R,2,FALSE),"")</f>
        <v/>
      </c>
      <c r="C1763" s="4" t="str">
        <f>IFERROR(VLOOKUP($A1763,'Raw - F'!$B:$R,3,FALSE),"")</f>
        <v/>
      </c>
      <c r="D1763" s="4" t="str">
        <f>IFERROR(VLOOKUP($A1763,'Raw - F'!$B:$R,6,FALSE),"")</f>
        <v/>
      </c>
      <c r="E1763" s="4" t="str">
        <f>SUBSTITUTE(IFERROR(VLOOKUP($A1763,'Raw - F'!$B:$O,8,FALSE),""),"0","")</f>
        <v/>
      </c>
      <c r="F1763" s="4" t="str">
        <f>SUBSTITUTE(IFERROR(VLOOKUP($A1763,'Raw - F'!$B:$O,7,FALSE),""),"0","")</f>
        <v/>
      </c>
      <c r="G1763" s="4" t="str">
        <f>IFERROR(VLOOKUP($A1763,'Raw - F'!$B:$O,10,FALSE)&amp;IF(VLOOKUP($A1763,'Raw - F'!$B:$M,11,FALSE)&lt;&gt;"","("&amp;VLOOKUP($A1763,'Raw - F'!$B:$M,11,FALSE)&amp;")",""),"")</f>
        <v/>
      </c>
      <c r="H1763" s="4" t="str">
        <f>IFERROR(VLOOKUP($A1763,'Raw - F'!$B:$O,12,FALSE),"")</f>
        <v/>
      </c>
      <c r="I1763" s="4" t="str">
        <f>IFERROR(VLOOKUP($A1763,'Raw - F'!$B:$O,9,FALSE),"")</f>
        <v/>
      </c>
      <c r="J1763" s="4" t="str">
        <f>IFERROR(VLOOKUP($A1763,'Raw - F'!$B:$P,14,FALSE),"")</f>
        <v/>
      </c>
      <c r="K1763" s="16" t="str">
        <f>SUBSTITUTE(IFERROR(VLOOKUP($A1763,'Raw - F'!$B:$X,21,FALSE),""),0,"")</f>
        <v/>
      </c>
    </row>
    <row r="1764" spans="1:11" hidden="1" x14ac:dyDescent="0.35">
      <c r="A1764">
        <v>1755</v>
      </c>
      <c r="B1764" s="9" t="str">
        <f>IFERROR(VLOOKUP($A1764,'Raw - F'!$B:$R,2,FALSE),"")</f>
        <v/>
      </c>
      <c r="C1764" s="4" t="str">
        <f>IFERROR(VLOOKUP($A1764,'Raw - F'!$B:$R,3,FALSE),"")</f>
        <v/>
      </c>
      <c r="D1764" s="4" t="str">
        <f>IFERROR(VLOOKUP($A1764,'Raw - F'!$B:$R,6,FALSE),"")</f>
        <v/>
      </c>
      <c r="E1764" s="4" t="str">
        <f>SUBSTITUTE(IFERROR(VLOOKUP($A1764,'Raw - F'!$B:$O,8,FALSE),""),"0","")</f>
        <v/>
      </c>
      <c r="F1764" s="4" t="str">
        <f>SUBSTITUTE(IFERROR(VLOOKUP($A1764,'Raw - F'!$B:$O,7,FALSE),""),"0","")</f>
        <v/>
      </c>
      <c r="G1764" s="4" t="str">
        <f>IFERROR(VLOOKUP($A1764,'Raw - F'!$B:$O,10,FALSE)&amp;IF(VLOOKUP($A1764,'Raw - F'!$B:$M,11,FALSE)&lt;&gt;"","("&amp;VLOOKUP($A1764,'Raw - F'!$B:$M,11,FALSE)&amp;")",""),"")</f>
        <v/>
      </c>
      <c r="H1764" s="4" t="str">
        <f>IFERROR(VLOOKUP($A1764,'Raw - F'!$B:$O,12,FALSE),"")</f>
        <v/>
      </c>
      <c r="I1764" s="4" t="str">
        <f>IFERROR(VLOOKUP($A1764,'Raw - F'!$B:$O,9,FALSE),"")</f>
        <v/>
      </c>
      <c r="J1764" s="4" t="str">
        <f>IFERROR(VLOOKUP($A1764,'Raw - F'!$B:$P,14,FALSE),"")</f>
        <v/>
      </c>
      <c r="K1764" s="16" t="str">
        <f>SUBSTITUTE(IFERROR(VLOOKUP($A1764,'Raw - F'!$B:$X,21,FALSE),""),0,"")</f>
        <v/>
      </c>
    </row>
    <row r="1765" spans="1:11" hidden="1" x14ac:dyDescent="0.35">
      <c r="A1765">
        <v>1756</v>
      </c>
      <c r="B1765" s="9" t="str">
        <f>IFERROR(VLOOKUP($A1765,'Raw - F'!$B:$R,2,FALSE),"")</f>
        <v/>
      </c>
      <c r="C1765" s="4" t="str">
        <f>IFERROR(VLOOKUP($A1765,'Raw - F'!$B:$R,3,FALSE),"")</f>
        <v/>
      </c>
      <c r="D1765" s="4" t="str">
        <f>IFERROR(VLOOKUP($A1765,'Raw - F'!$B:$R,6,FALSE),"")</f>
        <v/>
      </c>
      <c r="E1765" s="4" t="str">
        <f>SUBSTITUTE(IFERROR(VLOOKUP($A1765,'Raw - F'!$B:$O,8,FALSE),""),"0","")</f>
        <v/>
      </c>
      <c r="F1765" s="4" t="str">
        <f>SUBSTITUTE(IFERROR(VLOOKUP($A1765,'Raw - F'!$B:$O,7,FALSE),""),"0","")</f>
        <v/>
      </c>
      <c r="G1765" s="4" t="str">
        <f>IFERROR(VLOOKUP($A1765,'Raw - F'!$B:$O,10,FALSE)&amp;IF(VLOOKUP($A1765,'Raw - F'!$B:$M,11,FALSE)&lt;&gt;"","("&amp;VLOOKUP($A1765,'Raw - F'!$B:$M,11,FALSE)&amp;")",""),"")</f>
        <v/>
      </c>
      <c r="H1765" s="4" t="str">
        <f>IFERROR(VLOOKUP($A1765,'Raw - F'!$B:$O,12,FALSE),"")</f>
        <v/>
      </c>
      <c r="I1765" s="4" t="str">
        <f>IFERROR(VLOOKUP($A1765,'Raw - F'!$B:$O,9,FALSE),"")</f>
        <v/>
      </c>
      <c r="J1765" s="4" t="str">
        <f>IFERROR(VLOOKUP($A1765,'Raw - F'!$B:$P,14,FALSE),"")</f>
        <v/>
      </c>
      <c r="K1765" s="16" t="str">
        <f>SUBSTITUTE(IFERROR(VLOOKUP($A1765,'Raw - F'!$B:$X,21,FALSE),""),0,"")</f>
        <v/>
      </c>
    </row>
    <row r="1766" spans="1:11" hidden="1" x14ac:dyDescent="0.35">
      <c r="A1766">
        <v>1757</v>
      </c>
      <c r="B1766" s="9" t="str">
        <f>IFERROR(VLOOKUP($A1766,'Raw - F'!$B:$R,2,FALSE),"")</f>
        <v/>
      </c>
      <c r="C1766" s="4" t="str">
        <f>IFERROR(VLOOKUP($A1766,'Raw - F'!$B:$R,3,FALSE),"")</f>
        <v/>
      </c>
      <c r="D1766" s="4" t="str">
        <f>IFERROR(VLOOKUP($A1766,'Raw - F'!$B:$R,6,FALSE),"")</f>
        <v/>
      </c>
      <c r="E1766" s="4" t="str">
        <f>SUBSTITUTE(IFERROR(VLOOKUP($A1766,'Raw - F'!$B:$O,8,FALSE),""),"0","")</f>
        <v/>
      </c>
      <c r="F1766" s="4" t="str">
        <f>SUBSTITUTE(IFERROR(VLOOKUP($A1766,'Raw - F'!$B:$O,7,FALSE),""),"0","")</f>
        <v/>
      </c>
      <c r="G1766" s="4" t="str">
        <f>IFERROR(VLOOKUP($A1766,'Raw - F'!$B:$O,10,FALSE)&amp;IF(VLOOKUP($A1766,'Raw - F'!$B:$M,11,FALSE)&lt;&gt;"","("&amp;VLOOKUP($A1766,'Raw - F'!$B:$M,11,FALSE)&amp;")",""),"")</f>
        <v/>
      </c>
      <c r="H1766" s="4" t="str">
        <f>IFERROR(VLOOKUP($A1766,'Raw - F'!$B:$O,12,FALSE),"")</f>
        <v/>
      </c>
      <c r="I1766" s="4" t="str">
        <f>IFERROR(VLOOKUP($A1766,'Raw - F'!$B:$O,9,FALSE),"")</f>
        <v/>
      </c>
      <c r="J1766" s="4" t="str">
        <f>IFERROR(VLOOKUP($A1766,'Raw - F'!$B:$P,14,FALSE),"")</f>
        <v/>
      </c>
      <c r="K1766" s="16" t="str">
        <f>SUBSTITUTE(IFERROR(VLOOKUP($A1766,'Raw - F'!$B:$X,21,FALSE),""),0,"")</f>
        <v/>
      </c>
    </row>
    <row r="1767" spans="1:11" hidden="1" x14ac:dyDescent="0.35">
      <c r="A1767">
        <v>1758</v>
      </c>
      <c r="B1767" s="9" t="str">
        <f>IFERROR(VLOOKUP($A1767,'Raw - F'!$B:$R,2,FALSE),"")</f>
        <v/>
      </c>
      <c r="C1767" s="4" t="str">
        <f>IFERROR(VLOOKUP($A1767,'Raw - F'!$B:$R,3,FALSE),"")</f>
        <v/>
      </c>
      <c r="D1767" s="4" t="str">
        <f>IFERROR(VLOOKUP($A1767,'Raw - F'!$B:$R,6,FALSE),"")</f>
        <v/>
      </c>
      <c r="E1767" s="4" t="str">
        <f>SUBSTITUTE(IFERROR(VLOOKUP($A1767,'Raw - F'!$B:$O,8,FALSE),""),"0","")</f>
        <v/>
      </c>
      <c r="F1767" s="4" t="str">
        <f>SUBSTITUTE(IFERROR(VLOOKUP($A1767,'Raw - F'!$B:$O,7,FALSE),""),"0","")</f>
        <v/>
      </c>
      <c r="G1767" s="4" t="str">
        <f>IFERROR(VLOOKUP($A1767,'Raw - F'!$B:$O,10,FALSE)&amp;IF(VLOOKUP($A1767,'Raw - F'!$B:$M,11,FALSE)&lt;&gt;"","("&amp;VLOOKUP($A1767,'Raw - F'!$B:$M,11,FALSE)&amp;")",""),"")</f>
        <v/>
      </c>
      <c r="H1767" s="4" t="str">
        <f>IFERROR(VLOOKUP($A1767,'Raw - F'!$B:$O,12,FALSE),"")</f>
        <v/>
      </c>
      <c r="I1767" s="4" t="str">
        <f>IFERROR(VLOOKUP($A1767,'Raw - F'!$B:$O,9,FALSE),"")</f>
        <v/>
      </c>
      <c r="J1767" s="4" t="str">
        <f>IFERROR(VLOOKUP($A1767,'Raw - F'!$B:$P,14,FALSE),"")</f>
        <v/>
      </c>
      <c r="K1767" s="16" t="str">
        <f>SUBSTITUTE(IFERROR(VLOOKUP($A1767,'Raw - F'!$B:$X,21,FALSE),""),0,"")</f>
        <v/>
      </c>
    </row>
    <row r="1768" spans="1:11" hidden="1" x14ac:dyDescent="0.35">
      <c r="A1768">
        <v>1759</v>
      </c>
      <c r="B1768" s="9" t="str">
        <f>IFERROR(VLOOKUP($A1768,'Raw - F'!$B:$R,2,FALSE),"")</f>
        <v/>
      </c>
      <c r="C1768" s="4" t="str">
        <f>IFERROR(VLOOKUP($A1768,'Raw - F'!$B:$R,3,FALSE),"")</f>
        <v/>
      </c>
      <c r="D1768" s="4" t="str">
        <f>IFERROR(VLOOKUP($A1768,'Raw - F'!$B:$R,6,FALSE),"")</f>
        <v/>
      </c>
      <c r="E1768" s="4" t="str">
        <f>SUBSTITUTE(IFERROR(VLOOKUP($A1768,'Raw - F'!$B:$O,8,FALSE),""),"0","")</f>
        <v/>
      </c>
      <c r="F1768" s="4" t="str">
        <f>SUBSTITUTE(IFERROR(VLOOKUP($A1768,'Raw - F'!$B:$O,7,FALSE),""),"0","")</f>
        <v/>
      </c>
      <c r="G1768" s="4" t="str">
        <f>IFERROR(VLOOKUP($A1768,'Raw - F'!$B:$O,10,FALSE)&amp;IF(VLOOKUP($A1768,'Raw - F'!$B:$M,11,FALSE)&lt;&gt;"","("&amp;VLOOKUP($A1768,'Raw - F'!$B:$M,11,FALSE)&amp;")",""),"")</f>
        <v/>
      </c>
      <c r="H1768" s="4" t="str">
        <f>IFERROR(VLOOKUP($A1768,'Raw - F'!$B:$O,12,FALSE),"")</f>
        <v/>
      </c>
      <c r="I1768" s="4" t="str">
        <f>IFERROR(VLOOKUP($A1768,'Raw - F'!$B:$O,9,FALSE),"")</f>
        <v/>
      </c>
      <c r="J1768" s="4" t="str">
        <f>IFERROR(VLOOKUP($A1768,'Raw - F'!$B:$P,14,FALSE),"")</f>
        <v/>
      </c>
      <c r="K1768" s="16" t="str">
        <f>SUBSTITUTE(IFERROR(VLOOKUP($A1768,'Raw - F'!$B:$X,21,FALSE),""),0,"")</f>
        <v/>
      </c>
    </row>
    <row r="1769" spans="1:11" hidden="1" x14ac:dyDescent="0.35">
      <c r="A1769">
        <v>1760</v>
      </c>
      <c r="B1769" s="9" t="str">
        <f>IFERROR(VLOOKUP($A1769,'Raw - F'!$B:$R,2,FALSE),"")</f>
        <v/>
      </c>
      <c r="C1769" s="4" t="str">
        <f>IFERROR(VLOOKUP($A1769,'Raw - F'!$B:$R,3,FALSE),"")</f>
        <v/>
      </c>
      <c r="D1769" s="4" t="str">
        <f>IFERROR(VLOOKUP($A1769,'Raw - F'!$B:$R,6,FALSE),"")</f>
        <v/>
      </c>
      <c r="E1769" s="4" t="str">
        <f>SUBSTITUTE(IFERROR(VLOOKUP($A1769,'Raw - F'!$B:$O,8,FALSE),""),"0","")</f>
        <v/>
      </c>
      <c r="F1769" s="4" t="str">
        <f>SUBSTITUTE(IFERROR(VLOOKUP($A1769,'Raw - F'!$B:$O,7,FALSE),""),"0","")</f>
        <v/>
      </c>
      <c r="G1769" s="4" t="str">
        <f>IFERROR(VLOOKUP($A1769,'Raw - F'!$B:$O,10,FALSE)&amp;IF(VLOOKUP($A1769,'Raw - F'!$B:$M,11,FALSE)&lt;&gt;"","("&amp;VLOOKUP($A1769,'Raw - F'!$B:$M,11,FALSE)&amp;")",""),"")</f>
        <v/>
      </c>
      <c r="H1769" s="4" t="str">
        <f>IFERROR(VLOOKUP($A1769,'Raw - F'!$B:$O,12,FALSE),"")</f>
        <v/>
      </c>
      <c r="I1769" s="4" t="str">
        <f>IFERROR(VLOOKUP($A1769,'Raw - F'!$B:$O,9,FALSE),"")</f>
        <v/>
      </c>
      <c r="J1769" s="4" t="str">
        <f>IFERROR(VLOOKUP($A1769,'Raw - F'!$B:$P,14,FALSE),"")</f>
        <v/>
      </c>
      <c r="K1769" s="16" t="str">
        <f>SUBSTITUTE(IFERROR(VLOOKUP($A1769,'Raw - F'!$B:$X,21,FALSE),""),0,"")</f>
        <v/>
      </c>
    </row>
    <row r="1770" spans="1:11" hidden="1" x14ac:dyDescent="0.35">
      <c r="A1770">
        <v>1761</v>
      </c>
      <c r="B1770" s="9" t="str">
        <f>IFERROR(VLOOKUP($A1770,'Raw - F'!$B:$R,2,FALSE),"")</f>
        <v/>
      </c>
      <c r="C1770" s="4" t="str">
        <f>IFERROR(VLOOKUP($A1770,'Raw - F'!$B:$R,3,FALSE),"")</f>
        <v/>
      </c>
      <c r="D1770" s="4" t="str">
        <f>IFERROR(VLOOKUP($A1770,'Raw - F'!$B:$R,6,FALSE),"")</f>
        <v/>
      </c>
      <c r="E1770" s="4" t="str">
        <f>SUBSTITUTE(IFERROR(VLOOKUP($A1770,'Raw - F'!$B:$O,8,FALSE),""),"0","")</f>
        <v/>
      </c>
      <c r="F1770" s="4" t="str">
        <f>SUBSTITUTE(IFERROR(VLOOKUP($A1770,'Raw - F'!$B:$O,7,FALSE),""),"0","")</f>
        <v/>
      </c>
      <c r="G1770" s="4" t="str">
        <f>IFERROR(VLOOKUP($A1770,'Raw - F'!$B:$O,10,FALSE)&amp;IF(VLOOKUP($A1770,'Raw - F'!$B:$M,11,FALSE)&lt;&gt;"","("&amp;VLOOKUP($A1770,'Raw - F'!$B:$M,11,FALSE)&amp;")",""),"")</f>
        <v/>
      </c>
      <c r="H1770" s="4" t="str">
        <f>IFERROR(VLOOKUP($A1770,'Raw - F'!$B:$O,12,FALSE),"")</f>
        <v/>
      </c>
      <c r="I1770" s="4" t="str">
        <f>IFERROR(VLOOKUP($A1770,'Raw - F'!$B:$O,9,FALSE),"")</f>
        <v/>
      </c>
      <c r="J1770" s="4" t="str">
        <f>IFERROR(VLOOKUP($A1770,'Raw - F'!$B:$P,14,FALSE),"")</f>
        <v/>
      </c>
      <c r="K1770" s="16" t="str">
        <f>SUBSTITUTE(IFERROR(VLOOKUP($A1770,'Raw - F'!$B:$X,21,FALSE),""),0,"")</f>
        <v/>
      </c>
    </row>
    <row r="1771" spans="1:11" hidden="1" x14ac:dyDescent="0.35">
      <c r="A1771">
        <v>1762</v>
      </c>
      <c r="B1771" s="9" t="str">
        <f>IFERROR(VLOOKUP($A1771,'Raw - F'!$B:$R,2,FALSE),"")</f>
        <v/>
      </c>
      <c r="C1771" s="4" t="str">
        <f>IFERROR(VLOOKUP($A1771,'Raw - F'!$B:$R,3,FALSE),"")</f>
        <v/>
      </c>
      <c r="D1771" s="4" t="str">
        <f>IFERROR(VLOOKUP($A1771,'Raw - F'!$B:$R,6,FALSE),"")</f>
        <v/>
      </c>
      <c r="E1771" s="4" t="str">
        <f>SUBSTITUTE(IFERROR(VLOOKUP($A1771,'Raw - F'!$B:$O,8,FALSE),""),"0","")</f>
        <v/>
      </c>
      <c r="F1771" s="4" t="str">
        <f>SUBSTITUTE(IFERROR(VLOOKUP($A1771,'Raw - F'!$B:$O,7,FALSE),""),"0","")</f>
        <v/>
      </c>
      <c r="G1771" s="4" t="str">
        <f>IFERROR(VLOOKUP($A1771,'Raw - F'!$B:$O,10,FALSE)&amp;IF(VLOOKUP($A1771,'Raw - F'!$B:$M,11,FALSE)&lt;&gt;"","("&amp;VLOOKUP($A1771,'Raw - F'!$B:$M,11,FALSE)&amp;")",""),"")</f>
        <v/>
      </c>
      <c r="H1771" s="4" t="str">
        <f>IFERROR(VLOOKUP($A1771,'Raw - F'!$B:$O,12,FALSE),"")</f>
        <v/>
      </c>
      <c r="I1771" s="4" t="str">
        <f>IFERROR(VLOOKUP($A1771,'Raw - F'!$B:$O,9,FALSE),"")</f>
        <v/>
      </c>
      <c r="J1771" s="4" t="str">
        <f>IFERROR(VLOOKUP($A1771,'Raw - F'!$B:$P,14,FALSE),"")</f>
        <v/>
      </c>
      <c r="K1771" s="16" t="str">
        <f>SUBSTITUTE(IFERROR(VLOOKUP($A1771,'Raw - F'!$B:$X,21,FALSE),""),0,"")</f>
        <v/>
      </c>
    </row>
    <row r="1772" spans="1:11" hidden="1" x14ac:dyDescent="0.35">
      <c r="A1772">
        <v>1763</v>
      </c>
      <c r="B1772" s="9" t="str">
        <f>IFERROR(VLOOKUP($A1772,'Raw - F'!$B:$R,2,FALSE),"")</f>
        <v/>
      </c>
      <c r="C1772" s="4" t="str">
        <f>IFERROR(VLOOKUP($A1772,'Raw - F'!$B:$R,3,FALSE),"")</f>
        <v/>
      </c>
      <c r="D1772" s="4" t="str">
        <f>IFERROR(VLOOKUP($A1772,'Raw - F'!$B:$R,6,FALSE),"")</f>
        <v/>
      </c>
      <c r="E1772" s="4" t="str">
        <f>SUBSTITUTE(IFERROR(VLOOKUP($A1772,'Raw - F'!$B:$O,8,FALSE),""),"0","")</f>
        <v/>
      </c>
      <c r="F1772" s="4" t="str">
        <f>SUBSTITUTE(IFERROR(VLOOKUP($A1772,'Raw - F'!$B:$O,7,FALSE),""),"0","")</f>
        <v/>
      </c>
      <c r="G1772" s="4" t="str">
        <f>IFERROR(VLOOKUP($A1772,'Raw - F'!$B:$O,10,FALSE)&amp;IF(VLOOKUP($A1772,'Raw - F'!$B:$M,11,FALSE)&lt;&gt;"","("&amp;VLOOKUP($A1772,'Raw - F'!$B:$M,11,FALSE)&amp;")",""),"")</f>
        <v/>
      </c>
      <c r="H1772" s="4" t="str">
        <f>IFERROR(VLOOKUP($A1772,'Raw - F'!$B:$O,12,FALSE),"")</f>
        <v/>
      </c>
      <c r="I1772" s="4" t="str">
        <f>IFERROR(VLOOKUP($A1772,'Raw - F'!$B:$O,9,FALSE),"")</f>
        <v/>
      </c>
      <c r="J1772" s="4" t="str">
        <f>IFERROR(VLOOKUP($A1772,'Raw - F'!$B:$P,14,FALSE),"")</f>
        <v/>
      </c>
      <c r="K1772" s="16" t="str">
        <f>SUBSTITUTE(IFERROR(VLOOKUP($A1772,'Raw - F'!$B:$X,21,FALSE),""),0,"")</f>
        <v/>
      </c>
    </row>
    <row r="1773" spans="1:11" hidden="1" x14ac:dyDescent="0.35">
      <c r="A1773">
        <v>1764</v>
      </c>
      <c r="B1773" s="9" t="str">
        <f>IFERROR(VLOOKUP($A1773,'Raw - F'!$B:$R,2,FALSE),"")</f>
        <v/>
      </c>
      <c r="C1773" s="4" t="str">
        <f>IFERROR(VLOOKUP($A1773,'Raw - F'!$B:$R,3,FALSE),"")</f>
        <v/>
      </c>
      <c r="D1773" s="4" t="str">
        <f>IFERROR(VLOOKUP($A1773,'Raw - F'!$B:$R,6,FALSE),"")</f>
        <v/>
      </c>
      <c r="E1773" s="4" t="str">
        <f>SUBSTITUTE(IFERROR(VLOOKUP($A1773,'Raw - F'!$B:$O,8,FALSE),""),"0","")</f>
        <v/>
      </c>
      <c r="F1773" s="4" t="str">
        <f>SUBSTITUTE(IFERROR(VLOOKUP($A1773,'Raw - F'!$B:$O,7,FALSE),""),"0","")</f>
        <v/>
      </c>
      <c r="G1773" s="4" t="str">
        <f>IFERROR(VLOOKUP($A1773,'Raw - F'!$B:$O,10,FALSE)&amp;IF(VLOOKUP($A1773,'Raw - F'!$B:$M,11,FALSE)&lt;&gt;"","("&amp;VLOOKUP($A1773,'Raw - F'!$B:$M,11,FALSE)&amp;")",""),"")</f>
        <v/>
      </c>
      <c r="H1773" s="4" t="str">
        <f>IFERROR(VLOOKUP($A1773,'Raw - F'!$B:$O,12,FALSE),"")</f>
        <v/>
      </c>
      <c r="I1773" s="4" t="str">
        <f>IFERROR(VLOOKUP($A1773,'Raw - F'!$B:$O,9,FALSE),"")</f>
        <v/>
      </c>
      <c r="J1773" s="4" t="str">
        <f>IFERROR(VLOOKUP($A1773,'Raw - F'!$B:$P,14,FALSE),"")</f>
        <v/>
      </c>
      <c r="K1773" s="16" t="str">
        <f>SUBSTITUTE(IFERROR(VLOOKUP($A1773,'Raw - F'!$B:$X,21,FALSE),""),0,"")</f>
        <v/>
      </c>
    </row>
    <row r="1774" spans="1:11" hidden="1" x14ac:dyDescent="0.35">
      <c r="A1774">
        <v>1765</v>
      </c>
      <c r="B1774" s="9" t="str">
        <f>IFERROR(VLOOKUP($A1774,'Raw - F'!$B:$R,2,FALSE),"")</f>
        <v/>
      </c>
      <c r="C1774" s="4" t="str">
        <f>IFERROR(VLOOKUP($A1774,'Raw - F'!$B:$R,3,FALSE),"")</f>
        <v/>
      </c>
      <c r="D1774" s="4" t="str">
        <f>IFERROR(VLOOKUP($A1774,'Raw - F'!$B:$R,6,FALSE),"")</f>
        <v/>
      </c>
      <c r="E1774" s="4" t="str">
        <f>SUBSTITUTE(IFERROR(VLOOKUP($A1774,'Raw - F'!$B:$O,8,FALSE),""),"0","")</f>
        <v/>
      </c>
      <c r="F1774" s="4" t="str">
        <f>SUBSTITUTE(IFERROR(VLOOKUP($A1774,'Raw - F'!$B:$O,7,FALSE),""),"0","")</f>
        <v/>
      </c>
      <c r="G1774" s="4" t="str">
        <f>IFERROR(VLOOKUP($A1774,'Raw - F'!$B:$O,10,FALSE)&amp;IF(VLOOKUP($A1774,'Raw - F'!$B:$M,11,FALSE)&lt;&gt;"","("&amp;VLOOKUP($A1774,'Raw - F'!$B:$M,11,FALSE)&amp;")",""),"")</f>
        <v/>
      </c>
      <c r="H1774" s="4" t="str">
        <f>IFERROR(VLOOKUP($A1774,'Raw - F'!$B:$O,12,FALSE),"")</f>
        <v/>
      </c>
      <c r="I1774" s="4" t="str">
        <f>IFERROR(VLOOKUP($A1774,'Raw - F'!$B:$O,9,FALSE),"")</f>
        <v/>
      </c>
      <c r="J1774" s="4" t="str">
        <f>IFERROR(VLOOKUP($A1774,'Raw - F'!$B:$P,14,FALSE),"")</f>
        <v/>
      </c>
      <c r="K1774" s="16" t="str">
        <f>SUBSTITUTE(IFERROR(VLOOKUP($A1774,'Raw - F'!$B:$X,21,FALSE),""),0,"")</f>
        <v/>
      </c>
    </row>
    <row r="1775" spans="1:11" hidden="1" x14ac:dyDescent="0.35">
      <c r="A1775">
        <v>1766</v>
      </c>
      <c r="B1775" s="9" t="str">
        <f>IFERROR(VLOOKUP($A1775,'Raw - F'!$B:$R,2,FALSE),"")</f>
        <v/>
      </c>
      <c r="C1775" s="4" t="str">
        <f>IFERROR(VLOOKUP($A1775,'Raw - F'!$B:$R,3,FALSE),"")</f>
        <v/>
      </c>
      <c r="D1775" s="4" t="str">
        <f>IFERROR(VLOOKUP($A1775,'Raw - F'!$B:$R,6,FALSE),"")</f>
        <v/>
      </c>
      <c r="E1775" s="4" t="str">
        <f>SUBSTITUTE(IFERROR(VLOOKUP($A1775,'Raw - F'!$B:$O,8,FALSE),""),"0","")</f>
        <v/>
      </c>
      <c r="F1775" s="4" t="str">
        <f>SUBSTITUTE(IFERROR(VLOOKUP($A1775,'Raw - F'!$B:$O,7,FALSE),""),"0","")</f>
        <v/>
      </c>
      <c r="G1775" s="4" t="str">
        <f>IFERROR(VLOOKUP($A1775,'Raw - F'!$B:$O,10,FALSE)&amp;IF(VLOOKUP($A1775,'Raw - F'!$B:$M,11,FALSE)&lt;&gt;"","("&amp;VLOOKUP($A1775,'Raw - F'!$B:$M,11,FALSE)&amp;")",""),"")</f>
        <v/>
      </c>
      <c r="H1775" s="4" t="str">
        <f>IFERROR(VLOOKUP($A1775,'Raw - F'!$B:$O,12,FALSE),"")</f>
        <v/>
      </c>
      <c r="I1775" s="4" t="str">
        <f>IFERROR(VLOOKUP($A1775,'Raw - F'!$B:$O,9,FALSE),"")</f>
        <v/>
      </c>
      <c r="J1775" s="4" t="str">
        <f>IFERROR(VLOOKUP($A1775,'Raw - F'!$B:$P,14,FALSE),"")</f>
        <v/>
      </c>
      <c r="K1775" s="16" t="str">
        <f>SUBSTITUTE(IFERROR(VLOOKUP($A1775,'Raw - F'!$B:$X,21,FALSE),""),0,"")</f>
        <v/>
      </c>
    </row>
    <row r="1776" spans="1:11" hidden="1" x14ac:dyDescent="0.35">
      <c r="A1776">
        <v>1767</v>
      </c>
      <c r="B1776" s="9" t="str">
        <f>IFERROR(VLOOKUP($A1776,'Raw - F'!$B:$R,2,FALSE),"")</f>
        <v/>
      </c>
      <c r="C1776" s="4" t="str">
        <f>IFERROR(VLOOKUP($A1776,'Raw - F'!$B:$R,3,FALSE),"")</f>
        <v/>
      </c>
      <c r="D1776" s="4" t="str">
        <f>IFERROR(VLOOKUP($A1776,'Raw - F'!$B:$R,6,FALSE),"")</f>
        <v/>
      </c>
      <c r="E1776" s="4" t="str">
        <f>SUBSTITUTE(IFERROR(VLOOKUP($A1776,'Raw - F'!$B:$O,8,FALSE),""),"0","")</f>
        <v/>
      </c>
      <c r="F1776" s="4" t="str">
        <f>SUBSTITUTE(IFERROR(VLOOKUP($A1776,'Raw - F'!$B:$O,7,FALSE),""),"0","")</f>
        <v/>
      </c>
      <c r="G1776" s="4" t="str">
        <f>IFERROR(VLOOKUP($A1776,'Raw - F'!$B:$O,10,FALSE)&amp;IF(VLOOKUP($A1776,'Raw - F'!$B:$M,11,FALSE)&lt;&gt;"","("&amp;VLOOKUP($A1776,'Raw - F'!$B:$M,11,FALSE)&amp;")",""),"")</f>
        <v/>
      </c>
      <c r="H1776" s="4" t="str">
        <f>IFERROR(VLOOKUP($A1776,'Raw - F'!$B:$O,12,FALSE),"")</f>
        <v/>
      </c>
      <c r="I1776" s="4" t="str">
        <f>IFERROR(VLOOKUP($A1776,'Raw - F'!$B:$O,9,FALSE),"")</f>
        <v/>
      </c>
      <c r="J1776" s="4" t="str">
        <f>IFERROR(VLOOKUP($A1776,'Raw - F'!$B:$P,14,FALSE),"")</f>
        <v/>
      </c>
      <c r="K1776" s="16" t="str">
        <f>SUBSTITUTE(IFERROR(VLOOKUP($A1776,'Raw - F'!$B:$X,21,FALSE),""),0,"")</f>
        <v/>
      </c>
    </row>
    <row r="1777" spans="1:11" hidden="1" x14ac:dyDescent="0.35">
      <c r="A1777">
        <v>1768</v>
      </c>
      <c r="B1777" s="9" t="str">
        <f>IFERROR(VLOOKUP($A1777,'Raw - F'!$B:$R,2,FALSE),"")</f>
        <v/>
      </c>
      <c r="C1777" s="4" t="str">
        <f>IFERROR(VLOOKUP($A1777,'Raw - F'!$B:$R,3,FALSE),"")</f>
        <v/>
      </c>
      <c r="D1777" s="4" t="str">
        <f>IFERROR(VLOOKUP($A1777,'Raw - F'!$B:$R,6,FALSE),"")</f>
        <v/>
      </c>
      <c r="E1777" s="4" t="str">
        <f>SUBSTITUTE(IFERROR(VLOOKUP($A1777,'Raw - F'!$B:$O,8,FALSE),""),"0","")</f>
        <v/>
      </c>
      <c r="F1777" s="4" t="str">
        <f>SUBSTITUTE(IFERROR(VLOOKUP($A1777,'Raw - F'!$B:$O,7,FALSE),""),"0","")</f>
        <v/>
      </c>
      <c r="G1777" s="4" t="str">
        <f>IFERROR(VLOOKUP($A1777,'Raw - F'!$B:$O,10,FALSE)&amp;IF(VLOOKUP($A1777,'Raw - F'!$B:$M,11,FALSE)&lt;&gt;"","("&amp;VLOOKUP($A1777,'Raw - F'!$B:$M,11,FALSE)&amp;")",""),"")</f>
        <v/>
      </c>
      <c r="H1777" s="4" t="str">
        <f>IFERROR(VLOOKUP($A1777,'Raw - F'!$B:$O,12,FALSE),"")</f>
        <v/>
      </c>
      <c r="I1777" s="4" t="str">
        <f>IFERROR(VLOOKUP($A1777,'Raw - F'!$B:$O,9,FALSE),"")</f>
        <v/>
      </c>
      <c r="J1777" s="4" t="str">
        <f>IFERROR(VLOOKUP($A1777,'Raw - F'!$B:$P,14,FALSE),"")</f>
        <v/>
      </c>
      <c r="K1777" s="16" t="str">
        <f>SUBSTITUTE(IFERROR(VLOOKUP($A1777,'Raw - F'!$B:$X,21,FALSE),""),0,"")</f>
        <v/>
      </c>
    </row>
    <row r="1778" spans="1:11" hidden="1" x14ac:dyDescent="0.35">
      <c r="A1778">
        <v>1769</v>
      </c>
      <c r="B1778" s="9" t="str">
        <f>IFERROR(VLOOKUP($A1778,'Raw - F'!$B:$R,2,FALSE),"")</f>
        <v/>
      </c>
      <c r="C1778" s="4" t="str">
        <f>IFERROR(VLOOKUP($A1778,'Raw - F'!$B:$R,3,FALSE),"")</f>
        <v/>
      </c>
      <c r="D1778" s="4" t="str">
        <f>IFERROR(VLOOKUP($A1778,'Raw - F'!$B:$R,6,FALSE),"")</f>
        <v/>
      </c>
      <c r="E1778" s="4" t="str">
        <f>SUBSTITUTE(IFERROR(VLOOKUP($A1778,'Raw - F'!$B:$O,8,FALSE),""),"0","")</f>
        <v/>
      </c>
      <c r="F1778" s="4" t="str">
        <f>SUBSTITUTE(IFERROR(VLOOKUP($A1778,'Raw - F'!$B:$O,7,FALSE),""),"0","")</f>
        <v/>
      </c>
      <c r="G1778" s="4" t="str">
        <f>IFERROR(VLOOKUP($A1778,'Raw - F'!$B:$O,10,FALSE)&amp;IF(VLOOKUP($A1778,'Raw - F'!$B:$M,11,FALSE)&lt;&gt;"","("&amp;VLOOKUP($A1778,'Raw - F'!$B:$M,11,FALSE)&amp;")",""),"")</f>
        <v/>
      </c>
      <c r="H1778" s="4" t="str">
        <f>IFERROR(VLOOKUP($A1778,'Raw - F'!$B:$O,12,FALSE),"")</f>
        <v/>
      </c>
      <c r="I1778" s="4" t="str">
        <f>IFERROR(VLOOKUP($A1778,'Raw - F'!$B:$O,9,FALSE),"")</f>
        <v/>
      </c>
      <c r="J1778" s="4" t="str">
        <f>IFERROR(VLOOKUP($A1778,'Raw - F'!$B:$P,14,FALSE),"")</f>
        <v/>
      </c>
      <c r="K1778" s="16" t="str">
        <f>SUBSTITUTE(IFERROR(VLOOKUP($A1778,'Raw - F'!$B:$X,21,FALSE),""),0,"")</f>
        <v/>
      </c>
    </row>
    <row r="1779" spans="1:11" hidden="1" x14ac:dyDescent="0.35">
      <c r="A1779">
        <v>1770</v>
      </c>
      <c r="B1779" s="9" t="str">
        <f>IFERROR(VLOOKUP($A1779,'Raw - F'!$B:$R,2,FALSE),"")</f>
        <v/>
      </c>
      <c r="C1779" s="4" t="str">
        <f>IFERROR(VLOOKUP($A1779,'Raw - F'!$B:$R,3,FALSE),"")</f>
        <v/>
      </c>
      <c r="D1779" s="4" t="str">
        <f>IFERROR(VLOOKUP($A1779,'Raw - F'!$B:$R,6,FALSE),"")</f>
        <v/>
      </c>
      <c r="E1779" s="4" t="str">
        <f>SUBSTITUTE(IFERROR(VLOOKUP($A1779,'Raw - F'!$B:$O,8,FALSE),""),"0","")</f>
        <v/>
      </c>
      <c r="F1779" s="4" t="str">
        <f>SUBSTITUTE(IFERROR(VLOOKUP($A1779,'Raw - F'!$B:$O,7,FALSE),""),"0","")</f>
        <v/>
      </c>
      <c r="G1779" s="4" t="str">
        <f>IFERROR(VLOOKUP($A1779,'Raw - F'!$B:$O,10,FALSE)&amp;IF(VLOOKUP($A1779,'Raw - F'!$B:$M,11,FALSE)&lt;&gt;"","("&amp;VLOOKUP($A1779,'Raw - F'!$B:$M,11,FALSE)&amp;")",""),"")</f>
        <v/>
      </c>
      <c r="H1779" s="4" t="str">
        <f>IFERROR(VLOOKUP($A1779,'Raw - F'!$B:$O,12,FALSE),"")</f>
        <v/>
      </c>
      <c r="I1779" s="4" t="str">
        <f>IFERROR(VLOOKUP($A1779,'Raw - F'!$B:$O,9,FALSE),"")</f>
        <v/>
      </c>
      <c r="J1779" s="4" t="str">
        <f>IFERROR(VLOOKUP($A1779,'Raw - F'!$B:$P,14,FALSE),"")</f>
        <v/>
      </c>
      <c r="K1779" s="16" t="str">
        <f>SUBSTITUTE(IFERROR(VLOOKUP($A1779,'Raw - F'!$B:$X,21,FALSE),""),0,"")</f>
        <v/>
      </c>
    </row>
    <row r="1780" spans="1:11" hidden="1" x14ac:dyDescent="0.35">
      <c r="A1780">
        <v>1771</v>
      </c>
      <c r="B1780" s="9" t="str">
        <f>IFERROR(VLOOKUP($A1780,'Raw - F'!$B:$R,2,FALSE),"")</f>
        <v/>
      </c>
      <c r="C1780" s="4" t="str">
        <f>IFERROR(VLOOKUP($A1780,'Raw - F'!$B:$R,3,FALSE),"")</f>
        <v/>
      </c>
      <c r="D1780" s="4" t="str">
        <f>IFERROR(VLOOKUP($A1780,'Raw - F'!$B:$R,6,FALSE),"")</f>
        <v/>
      </c>
      <c r="E1780" s="4" t="str">
        <f>SUBSTITUTE(IFERROR(VLOOKUP($A1780,'Raw - F'!$B:$O,8,FALSE),""),"0","")</f>
        <v/>
      </c>
      <c r="F1780" s="4" t="str">
        <f>SUBSTITUTE(IFERROR(VLOOKUP($A1780,'Raw - F'!$B:$O,7,FALSE),""),"0","")</f>
        <v/>
      </c>
      <c r="G1780" s="4" t="str">
        <f>IFERROR(VLOOKUP($A1780,'Raw - F'!$B:$O,10,FALSE)&amp;IF(VLOOKUP($A1780,'Raw - F'!$B:$M,11,FALSE)&lt;&gt;"","("&amp;VLOOKUP($A1780,'Raw - F'!$B:$M,11,FALSE)&amp;")",""),"")</f>
        <v/>
      </c>
      <c r="H1780" s="4" t="str">
        <f>IFERROR(VLOOKUP($A1780,'Raw - F'!$B:$O,12,FALSE),"")</f>
        <v/>
      </c>
      <c r="I1780" s="4" t="str">
        <f>IFERROR(VLOOKUP($A1780,'Raw - F'!$B:$O,9,FALSE),"")</f>
        <v/>
      </c>
      <c r="J1780" s="4" t="str">
        <f>IFERROR(VLOOKUP($A1780,'Raw - F'!$B:$P,14,FALSE),"")</f>
        <v/>
      </c>
      <c r="K1780" s="16" t="str">
        <f>SUBSTITUTE(IFERROR(VLOOKUP($A1780,'Raw - F'!$B:$X,21,FALSE),""),0,"")</f>
        <v/>
      </c>
    </row>
    <row r="1781" spans="1:11" hidden="1" x14ac:dyDescent="0.35">
      <c r="A1781">
        <v>1772</v>
      </c>
      <c r="B1781" s="9" t="str">
        <f>IFERROR(VLOOKUP($A1781,'Raw - F'!$B:$R,2,FALSE),"")</f>
        <v/>
      </c>
      <c r="C1781" s="4" t="str">
        <f>IFERROR(VLOOKUP($A1781,'Raw - F'!$B:$R,3,FALSE),"")</f>
        <v/>
      </c>
      <c r="D1781" s="4" t="str">
        <f>IFERROR(VLOOKUP($A1781,'Raw - F'!$B:$R,6,FALSE),"")</f>
        <v/>
      </c>
      <c r="E1781" s="4" t="str">
        <f>SUBSTITUTE(IFERROR(VLOOKUP($A1781,'Raw - F'!$B:$O,8,FALSE),""),"0","")</f>
        <v/>
      </c>
      <c r="F1781" s="4" t="str">
        <f>SUBSTITUTE(IFERROR(VLOOKUP($A1781,'Raw - F'!$B:$O,7,FALSE),""),"0","")</f>
        <v/>
      </c>
      <c r="G1781" s="4" t="str">
        <f>IFERROR(VLOOKUP($A1781,'Raw - F'!$B:$O,10,FALSE)&amp;IF(VLOOKUP($A1781,'Raw - F'!$B:$M,11,FALSE)&lt;&gt;"","("&amp;VLOOKUP($A1781,'Raw - F'!$B:$M,11,FALSE)&amp;")",""),"")</f>
        <v/>
      </c>
      <c r="H1781" s="4" t="str">
        <f>IFERROR(VLOOKUP($A1781,'Raw - F'!$B:$O,12,FALSE),"")</f>
        <v/>
      </c>
      <c r="I1781" s="4" t="str">
        <f>IFERROR(VLOOKUP($A1781,'Raw - F'!$B:$O,9,FALSE),"")</f>
        <v/>
      </c>
      <c r="J1781" s="4" t="str">
        <f>IFERROR(VLOOKUP($A1781,'Raw - F'!$B:$P,14,FALSE),"")</f>
        <v/>
      </c>
      <c r="K1781" s="16" t="str">
        <f>SUBSTITUTE(IFERROR(VLOOKUP($A1781,'Raw - F'!$B:$X,21,FALSE),""),0,"")</f>
        <v/>
      </c>
    </row>
    <row r="1782" spans="1:11" hidden="1" x14ac:dyDescent="0.35">
      <c r="A1782">
        <v>1773</v>
      </c>
      <c r="B1782" s="9" t="str">
        <f>IFERROR(VLOOKUP($A1782,'Raw - F'!$B:$R,2,FALSE),"")</f>
        <v/>
      </c>
      <c r="C1782" s="4" t="str">
        <f>IFERROR(VLOOKUP($A1782,'Raw - F'!$B:$R,3,FALSE),"")</f>
        <v/>
      </c>
      <c r="D1782" s="4" t="str">
        <f>IFERROR(VLOOKUP($A1782,'Raw - F'!$B:$R,6,FALSE),"")</f>
        <v/>
      </c>
      <c r="E1782" s="4" t="str">
        <f>SUBSTITUTE(IFERROR(VLOOKUP($A1782,'Raw - F'!$B:$O,8,FALSE),""),"0","")</f>
        <v/>
      </c>
      <c r="F1782" s="4" t="str">
        <f>SUBSTITUTE(IFERROR(VLOOKUP($A1782,'Raw - F'!$B:$O,7,FALSE),""),"0","")</f>
        <v/>
      </c>
      <c r="G1782" s="4" t="str">
        <f>IFERROR(VLOOKUP($A1782,'Raw - F'!$B:$O,10,FALSE)&amp;IF(VLOOKUP($A1782,'Raw - F'!$B:$M,11,FALSE)&lt;&gt;"","("&amp;VLOOKUP($A1782,'Raw - F'!$B:$M,11,FALSE)&amp;")",""),"")</f>
        <v/>
      </c>
      <c r="H1782" s="4" t="str">
        <f>IFERROR(VLOOKUP($A1782,'Raw - F'!$B:$O,12,FALSE),"")</f>
        <v/>
      </c>
      <c r="I1782" s="4" t="str">
        <f>IFERROR(VLOOKUP($A1782,'Raw - F'!$B:$O,9,FALSE),"")</f>
        <v/>
      </c>
      <c r="J1782" s="4" t="str">
        <f>IFERROR(VLOOKUP($A1782,'Raw - F'!$B:$P,14,FALSE),"")</f>
        <v/>
      </c>
      <c r="K1782" s="16" t="str">
        <f>SUBSTITUTE(IFERROR(VLOOKUP($A1782,'Raw - F'!$B:$X,21,FALSE),""),0,"")</f>
        <v/>
      </c>
    </row>
    <row r="1783" spans="1:11" hidden="1" x14ac:dyDescent="0.35">
      <c r="A1783">
        <v>1774</v>
      </c>
      <c r="B1783" s="9" t="str">
        <f>IFERROR(VLOOKUP($A1783,'Raw - F'!$B:$R,2,FALSE),"")</f>
        <v/>
      </c>
      <c r="C1783" s="4" t="str">
        <f>IFERROR(VLOOKUP($A1783,'Raw - F'!$B:$R,3,FALSE),"")</f>
        <v/>
      </c>
      <c r="D1783" s="4" t="str">
        <f>IFERROR(VLOOKUP($A1783,'Raw - F'!$B:$R,6,FALSE),"")</f>
        <v/>
      </c>
      <c r="E1783" s="4" t="str">
        <f>SUBSTITUTE(IFERROR(VLOOKUP($A1783,'Raw - F'!$B:$O,8,FALSE),""),"0","")</f>
        <v/>
      </c>
      <c r="F1783" s="4" t="str">
        <f>SUBSTITUTE(IFERROR(VLOOKUP($A1783,'Raw - F'!$B:$O,7,FALSE),""),"0","")</f>
        <v/>
      </c>
      <c r="G1783" s="4" t="str">
        <f>IFERROR(VLOOKUP($A1783,'Raw - F'!$B:$O,10,FALSE)&amp;IF(VLOOKUP($A1783,'Raw - F'!$B:$M,11,FALSE)&lt;&gt;"","("&amp;VLOOKUP($A1783,'Raw - F'!$B:$M,11,FALSE)&amp;")",""),"")</f>
        <v/>
      </c>
      <c r="H1783" s="4" t="str">
        <f>IFERROR(VLOOKUP($A1783,'Raw - F'!$B:$O,12,FALSE),"")</f>
        <v/>
      </c>
      <c r="I1783" s="4" t="str">
        <f>IFERROR(VLOOKUP($A1783,'Raw - F'!$B:$O,9,FALSE),"")</f>
        <v/>
      </c>
      <c r="J1783" s="4" t="str">
        <f>IFERROR(VLOOKUP($A1783,'Raw - F'!$B:$P,14,FALSE),"")</f>
        <v/>
      </c>
      <c r="K1783" s="16" t="str">
        <f>SUBSTITUTE(IFERROR(VLOOKUP($A1783,'Raw - F'!$B:$X,21,FALSE),""),0,"")</f>
        <v/>
      </c>
    </row>
    <row r="1784" spans="1:11" hidden="1" x14ac:dyDescent="0.35">
      <c r="A1784">
        <v>1775</v>
      </c>
      <c r="B1784" s="9" t="str">
        <f>IFERROR(VLOOKUP($A1784,'Raw - F'!$B:$R,2,FALSE),"")</f>
        <v/>
      </c>
      <c r="C1784" s="4" t="str">
        <f>IFERROR(VLOOKUP($A1784,'Raw - F'!$B:$R,3,FALSE),"")</f>
        <v/>
      </c>
      <c r="D1784" s="4" t="str">
        <f>IFERROR(VLOOKUP($A1784,'Raw - F'!$B:$R,6,FALSE),"")</f>
        <v/>
      </c>
      <c r="E1784" s="4" t="str">
        <f>SUBSTITUTE(IFERROR(VLOOKUP($A1784,'Raw - F'!$B:$O,8,FALSE),""),"0","")</f>
        <v/>
      </c>
      <c r="F1784" s="4" t="str">
        <f>SUBSTITUTE(IFERROR(VLOOKUP($A1784,'Raw - F'!$B:$O,7,FALSE),""),"0","")</f>
        <v/>
      </c>
      <c r="G1784" s="4" t="str">
        <f>IFERROR(VLOOKUP($A1784,'Raw - F'!$B:$O,10,FALSE)&amp;IF(VLOOKUP($A1784,'Raw - F'!$B:$M,11,FALSE)&lt;&gt;"","("&amp;VLOOKUP($A1784,'Raw - F'!$B:$M,11,FALSE)&amp;")",""),"")</f>
        <v/>
      </c>
      <c r="H1784" s="4" t="str">
        <f>IFERROR(VLOOKUP($A1784,'Raw - F'!$B:$O,12,FALSE),"")</f>
        <v/>
      </c>
      <c r="I1784" s="4" t="str">
        <f>IFERROR(VLOOKUP($A1784,'Raw - F'!$B:$O,9,FALSE),"")</f>
        <v/>
      </c>
      <c r="J1784" s="4" t="str">
        <f>IFERROR(VLOOKUP($A1784,'Raw - F'!$B:$P,14,FALSE),"")</f>
        <v/>
      </c>
      <c r="K1784" s="16" t="str">
        <f>SUBSTITUTE(IFERROR(VLOOKUP($A1784,'Raw - F'!$B:$X,21,FALSE),""),0,"")</f>
        <v/>
      </c>
    </row>
    <row r="1785" spans="1:11" hidden="1" x14ac:dyDescent="0.35">
      <c r="A1785">
        <v>1776</v>
      </c>
      <c r="B1785" s="9" t="str">
        <f>IFERROR(VLOOKUP($A1785,'Raw - F'!$B:$R,2,FALSE),"")</f>
        <v/>
      </c>
      <c r="C1785" s="4" t="str">
        <f>IFERROR(VLOOKUP($A1785,'Raw - F'!$B:$R,3,FALSE),"")</f>
        <v/>
      </c>
      <c r="D1785" s="4" t="str">
        <f>IFERROR(VLOOKUP($A1785,'Raw - F'!$B:$R,6,FALSE),"")</f>
        <v/>
      </c>
      <c r="E1785" s="4" t="str">
        <f>SUBSTITUTE(IFERROR(VLOOKUP($A1785,'Raw - F'!$B:$O,8,FALSE),""),"0","")</f>
        <v/>
      </c>
      <c r="F1785" s="4" t="str">
        <f>SUBSTITUTE(IFERROR(VLOOKUP($A1785,'Raw - F'!$B:$O,7,FALSE),""),"0","")</f>
        <v/>
      </c>
      <c r="G1785" s="4" t="str">
        <f>IFERROR(VLOOKUP($A1785,'Raw - F'!$B:$O,10,FALSE)&amp;IF(VLOOKUP($A1785,'Raw - F'!$B:$M,11,FALSE)&lt;&gt;"","("&amp;VLOOKUP($A1785,'Raw - F'!$B:$M,11,FALSE)&amp;")",""),"")</f>
        <v/>
      </c>
      <c r="H1785" s="4" t="str">
        <f>IFERROR(VLOOKUP($A1785,'Raw - F'!$B:$O,12,FALSE),"")</f>
        <v/>
      </c>
      <c r="I1785" s="4" t="str">
        <f>IFERROR(VLOOKUP($A1785,'Raw - F'!$B:$O,9,FALSE),"")</f>
        <v/>
      </c>
      <c r="J1785" s="4" t="str">
        <f>IFERROR(VLOOKUP($A1785,'Raw - F'!$B:$P,14,FALSE),"")</f>
        <v/>
      </c>
      <c r="K1785" s="16" t="str">
        <f>SUBSTITUTE(IFERROR(VLOOKUP($A1785,'Raw - F'!$B:$X,21,FALSE),""),0,"")</f>
        <v/>
      </c>
    </row>
    <row r="1786" spans="1:11" hidden="1" x14ac:dyDescent="0.35">
      <c r="A1786">
        <v>1777</v>
      </c>
      <c r="B1786" s="9" t="str">
        <f>IFERROR(VLOOKUP($A1786,'Raw - F'!$B:$R,2,FALSE),"")</f>
        <v/>
      </c>
      <c r="C1786" s="4" t="str">
        <f>IFERROR(VLOOKUP($A1786,'Raw - F'!$B:$R,3,FALSE),"")</f>
        <v/>
      </c>
      <c r="D1786" s="4" t="str">
        <f>IFERROR(VLOOKUP($A1786,'Raw - F'!$B:$R,6,FALSE),"")</f>
        <v/>
      </c>
      <c r="E1786" s="4" t="str">
        <f>SUBSTITUTE(IFERROR(VLOOKUP($A1786,'Raw - F'!$B:$O,8,FALSE),""),"0","")</f>
        <v/>
      </c>
      <c r="F1786" s="4" t="str">
        <f>SUBSTITUTE(IFERROR(VLOOKUP($A1786,'Raw - F'!$B:$O,7,FALSE),""),"0","")</f>
        <v/>
      </c>
      <c r="G1786" s="4" t="str">
        <f>IFERROR(VLOOKUP($A1786,'Raw - F'!$B:$O,10,FALSE)&amp;IF(VLOOKUP($A1786,'Raw - F'!$B:$M,11,FALSE)&lt;&gt;"","("&amp;VLOOKUP($A1786,'Raw - F'!$B:$M,11,FALSE)&amp;")",""),"")</f>
        <v/>
      </c>
      <c r="H1786" s="4" t="str">
        <f>IFERROR(VLOOKUP($A1786,'Raw - F'!$B:$O,12,FALSE),"")</f>
        <v/>
      </c>
      <c r="I1786" s="4" t="str">
        <f>IFERROR(VLOOKUP($A1786,'Raw - F'!$B:$O,9,FALSE),"")</f>
        <v/>
      </c>
      <c r="J1786" s="4" t="str">
        <f>IFERROR(VLOOKUP($A1786,'Raw - F'!$B:$P,14,FALSE),"")</f>
        <v/>
      </c>
      <c r="K1786" s="16" t="str">
        <f>SUBSTITUTE(IFERROR(VLOOKUP($A1786,'Raw - F'!$B:$X,21,FALSE),""),0,"")</f>
        <v/>
      </c>
    </row>
    <row r="1787" spans="1:11" hidden="1" x14ac:dyDescent="0.35">
      <c r="A1787">
        <v>1778</v>
      </c>
      <c r="B1787" s="9" t="str">
        <f>IFERROR(VLOOKUP($A1787,'Raw - F'!$B:$R,2,FALSE),"")</f>
        <v/>
      </c>
      <c r="C1787" s="4" t="str">
        <f>IFERROR(VLOOKUP($A1787,'Raw - F'!$B:$R,3,FALSE),"")</f>
        <v/>
      </c>
      <c r="D1787" s="4" t="str">
        <f>IFERROR(VLOOKUP($A1787,'Raw - F'!$B:$R,6,FALSE),"")</f>
        <v/>
      </c>
      <c r="E1787" s="4" t="str">
        <f>SUBSTITUTE(IFERROR(VLOOKUP($A1787,'Raw - F'!$B:$O,8,FALSE),""),"0","")</f>
        <v/>
      </c>
      <c r="F1787" s="4" t="str">
        <f>SUBSTITUTE(IFERROR(VLOOKUP($A1787,'Raw - F'!$B:$O,7,FALSE),""),"0","")</f>
        <v/>
      </c>
      <c r="G1787" s="4" t="str">
        <f>IFERROR(VLOOKUP($A1787,'Raw - F'!$B:$O,10,FALSE)&amp;IF(VLOOKUP($A1787,'Raw - F'!$B:$M,11,FALSE)&lt;&gt;"","("&amp;VLOOKUP($A1787,'Raw - F'!$B:$M,11,FALSE)&amp;")",""),"")</f>
        <v/>
      </c>
      <c r="H1787" s="4" t="str">
        <f>IFERROR(VLOOKUP($A1787,'Raw - F'!$B:$O,12,FALSE),"")</f>
        <v/>
      </c>
      <c r="I1787" s="4" t="str">
        <f>IFERROR(VLOOKUP($A1787,'Raw - F'!$B:$O,9,FALSE),"")</f>
        <v/>
      </c>
      <c r="J1787" s="4" t="str">
        <f>IFERROR(VLOOKUP($A1787,'Raw - F'!$B:$P,14,FALSE),"")</f>
        <v/>
      </c>
      <c r="K1787" s="16" t="str">
        <f>SUBSTITUTE(IFERROR(VLOOKUP($A1787,'Raw - F'!$B:$X,21,FALSE),""),0,"")</f>
        <v/>
      </c>
    </row>
    <row r="1788" spans="1:11" hidden="1" x14ac:dyDescent="0.35">
      <c r="A1788">
        <v>1779</v>
      </c>
      <c r="B1788" s="9" t="str">
        <f>IFERROR(VLOOKUP($A1788,'Raw - F'!$B:$R,2,FALSE),"")</f>
        <v/>
      </c>
      <c r="C1788" s="4" t="str">
        <f>IFERROR(VLOOKUP($A1788,'Raw - F'!$B:$R,3,FALSE),"")</f>
        <v/>
      </c>
      <c r="D1788" s="4" t="str">
        <f>IFERROR(VLOOKUP($A1788,'Raw - F'!$B:$R,6,FALSE),"")</f>
        <v/>
      </c>
      <c r="E1788" s="4" t="str">
        <f>SUBSTITUTE(IFERROR(VLOOKUP($A1788,'Raw - F'!$B:$O,8,FALSE),""),"0","")</f>
        <v/>
      </c>
      <c r="F1788" s="4" t="str">
        <f>SUBSTITUTE(IFERROR(VLOOKUP($A1788,'Raw - F'!$B:$O,7,FALSE),""),"0","")</f>
        <v/>
      </c>
      <c r="G1788" s="4" t="str">
        <f>IFERROR(VLOOKUP($A1788,'Raw - F'!$B:$O,10,FALSE)&amp;IF(VLOOKUP($A1788,'Raw - F'!$B:$M,11,FALSE)&lt;&gt;"","("&amp;VLOOKUP($A1788,'Raw - F'!$B:$M,11,FALSE)&amp;")",""),"")</f>
        <v/>
      </c>
      <c r="H1788" s="4" t="str">
        <f>IFERROR(VLOOKUP($A1788,'Raw - F'!$B:$O,12,FALSE),"")</f>
        <v/>
      </c>
      <c r="I1788" s="4" t="str">
        <f>IFERROR(VLOOKUP($A1788,'Raw - F'!$B:$O,9,FALSE),"")</f>
        <v/>
      </c>
      <c r="J1788" s="4" t="str">
        <f>IFERROR(VLOOKUP($A1788,'Raw - F'!$B:$P,14,FALSE),"")</f>
        <v/>
      </c>
      <c r="K1788" s="16" t="str">
        <f>SUBSTITUTE(IFERROR(VLOOKUP($A1788,'Raw - F'!$B:$X,21,FALSE),""),0,"")</f>
        <v/>
      </c>
    </row>
    <row r="1789" spans="1:11" hidden="1" x14ac:dyDescent="0.35">
      <c r="A1789">
        <v>1780</v>
      </c>
      <c r="B1789" s="9" t="str">
        <f>IFERROR(VLOOKUP($A1789,'Raw - F'!$B:$R,2,FALSE),"")</f>
        <v/>
      </c>
      <c r="C1789" s="4" t="str">
        <f>IFERROR(VLOOKUP($A1789,'Raw - F'!$B:$R,3,FALSE),"")</f>
        <v/>
      </c>
      <c r="D1789" s="4" t="str">
        <f>IFERROR(VLOOKUP($A1789,'Raw - F'!$B:$R,6,FALSE),"")</f>
        <v/>
      </c>
      <c r="E1789" s="4" t="str">
        <f>SUBSTITUTE(IFERROR(VLOOKUP($A1789,'Raw - F'!$B:$O,8,FALSE),""),"0","")</f>
        <v/>
      </c>
      <c r="F1789" s="4" t="str">
        <f>SUBSTITUTE(IFERROR(VLOOKUP($A1789,'Raw - F'!$B:$O,7,FALSE),""),"0","")</f>
        <v/>
      </c>
      <c r="G1789" s="4" t="str">
        <f>IFERROR(VLOOKUP($A1789,'Raw - F'!$B:$O,10,FALSE)&amp;IF(VLOOKUP($A1789,'Raw - F'!$B:$M,11,FALSE)&lt;&gt;"","("&amp;VLOOKUP($A1789,'Raw - F'!$B:$M,11,FALSE)&amp;")",""),"")</f>
        <v/>
      </c>
      <c r="H1789" s="4" t="str">
        <f>IFERROR(VLOOKUP($A1789,'Raw - F'!$B:$O,12,FALSE),"")</f>
        <v/>
      </c>
      <c r="I1789" s="4" t="str">
        <f>IFERROR(VLOOKUP($A1789,'Raw - F'!$B:$O,9,FALSE),"")</f>
        <v/>
      </c>
      <c r="J1789" s="4" t="str">
        <f>IFERROR(VLOOKUP($A1789,'Raw - F'!$B:$P,14,FALSE),"")</f>
        <v/>
      </c>
      <c r="K1789" s="16" t="str">
        <f>SUBSTITUTE(IFERROR(VLOOKUP($A1789,'Raw - F'!$B:$X,21,FALSE),""),0,"")</f>
        <v/>
      </c>
    </row>
    <row r="1790" spans="1:11" hidden="1" x14ac:dyDescent="0.35">
      <c r="A1790">
        <v>1781</v>
      </c>
      <c r="B1790" s="9" t="str">
        <f>IFERROR(VLOOKUP($A1790,'Raw - F'!$B:$R,2,FALSE),"")</f>
        <v/>
      </c>
      <c r="C1790" s="4" t="str">
        <f>IFERROR(VLOOKUP($A1790,'Raw - F'!$B:$R,3,FALSE),"")</f>
        <v/>
      </c>
      <c r="D1790" s="4" t="str">
        <f>IFERROR(VLOOKUP($A1790,'Raw - F'!$B:$R,6,FALSE),"")</f>
        <v/>
      </c>
      <c r="E1790" s="4" t="str">
        <f>SUBSTITUTE(IFERROR(VLOOKUP($A1790,'Raw - F'!$B:$O,8,FALSE),""),"0","")</f>
        <v/>
      </c>
      <c r="F1790" s="4" t="str">
        <f>SUBSTITUTE(IFERROR(VLOOKUP($A1790,'Raw - F'!$B:$O,7,FALSE),""),"0","")</f>
        <v/>
      </c>
      <c r="G1790" s="4" t="str">
        <f>IFERROR(VLOOKUP($A1790,'Raw - F'!$B:$O,10,FALSE)&amp;IF(VLOOKUP($A1790,'Raw - F'!$B:$M,11,FALSE)&lt;&gt;"","("&amp;VLOOKUP($A1790,'Raw - F'!$B:$M,11,FALSE)&amp;")",""),"")</f>
        <v/>
      </c>
      <c r="H1790" s="4" t="str">
        <f>IFERROR(VLOOKUP($A1790,'Raw - F'!$B:$O,12,FALSE),"")</f>
        <v/>
      </c>
      <c r="I1790" s="4" t="str">
        <f>IFERROR(VLOOKUP($A1790,'Raw - F'!$B:$O,9,FALSE),"")</f>
        <v/>
      </c>
      <c r="J1790" s="4" t="str">
        <f>IFERROR(VLOOKUP($A1790,'Raw - F'!$B:$P,14,FALSE),"")</f>
        <v/>
      </c>
      <c r="K1790" s="16" t="str">
        <f>SUBSTITUTE(IFERROR(VLOOKUP($A1790,'Raw - F'!$B:$X,21,FALSE),""),0,"")</f>
        <v/>
      </c>
    </row>
    <row r="1791" spans="1:11" hidden="1" x14ac:dyDescent="0.35">
      <c r="A1791">
        <v>1782</v>
      </c>
      <c r="B1791" s="9" t="str">
        <f>IFERROR(VLOOKUP($A1791,'Raw - F'!$B:$R,2,FALSE),"")</f>
        <v/>
      </c>
      <c r="C1791" s="4" t="str">
        <f>IFERROR(VLOOKUP($A1791,'Raw - F'!$B:$R,3,FALSE),"")</f>
        <v/>
      </c>
      <c r="D1791" s="4" t="str">
        <f>IFERROR(VLOOKUP($A1791,'Raw - F'!$B:$R,6,FALSE),"")</f>
        <v/>
      </c>
      <c r="E1791" s="4" t="str">
        <f>SUBSTITUTE(IFERROR(VLOOKUP($A1791,'Raw - F'!$B:$O,8,FALSE),""),"0","")</f>
        <v/>
      </c>
      <c r="F1791" s="4" t="str">
        <f>SUBSTITUTE(IFERROR(VLOOKUP($A1791,'Raw - F'!$B:$O,7,FALSE),""),"0","")</f>
        <v/>
      </c>
      <c r="G1791" s="4" t="str">
        <f>IFERROR(VLOOKUP($A1791,'Raw - F'!$B:$O,10,FALSE)&amp;IF(VLOOKUP($A1791,'Raw - F'!$B:$M,11,FALSE)&lt;&gt;"","("&amp;VLOOKUP($A1791,'Raw - F'!$B:$M,11,FALSE)&amp;")",""),"")</f>
        <v/>
      </c>
      <c r="H1791" s="4" t="str">
        <f>IFERROR(VLOOKUP($A1791,'Raw - F'!$B:$O,12,FALSE),"")</f>
        <v/>
      </c>
      <c r="I1791" s="4" t="str">
        <f>IFERROR(VLOOKUP($A1791,'Raw - F'!$B:$O,9,FALSE),"")</f>
        <v/>
      </c>
      <c r="J1791" s="4" t="str">
        <f>IFERROR(VLOOKUP($A1791,'Raw - F'!$B:$P,14,FALSE),"")</f>
        <v/>
      </c>
      <c r="K1791" s="16" t="str">
        <f>SUBSTITUTE(IFERROR(VLOOKUP($A1791,'Raw - F'!$B:$X,21,FALSE),""),0,"")</f>
        <v/>
      </c>
    </row>
    <row r="1792" spans="1:11" hidden="1" x14ac:dyDescent="0.35">
      <c r="A1792">
        <v>1783</v>
      </c>
      <c r="B1792" s="9" t="str">
        <f>IFERROR(VLOOKUP($A1792,'Raw - F'!$B:$R,2,FALSE),"")</f>
        <v/>
      </c>
      <c r="C1792" s="4" t="str">
        <f>IFERROR(VLOOKUP($A1792,'Raw - F'!$B:$R,3,FALSE),"")</f>
        <v/>
      </c>
      <c r="D1792" s="4" t="str">
        <f>IFERROR(VLOOKUP($A1792,'Raw - F'!$B:$R,6,FALSE),"")</f>
        <v/>
      </c>
      <c r="E1792" s="4" t="str">
        <f>SUBSTITUTE(IFERROR(VLOOKUP($A1792,'Raw - F'!$B:$O,8,FALSE),""),"0","")</f>
        <v/>
      </c>
      <c r="F1792" s="4" t="str">
        <f>SUBSTITUTE(IFERROR(VLOOKUP($A1792,'Raw - F'!$B:$O,7,FALSE),""),"0","")</f>
        <v/>
      </c>
      <c r="G1792" s="4" t="str">
        <f>IFERROR(VLOOKUP($A1792,'Raw - F'!$B:$O,10,FALSE)&amp;IF(VLOOKUP($A1792,'Raw - F'!$B:$M,11,FALSE)&lt;&gt;"","("&amp;VLOOKUP($A1792,'Raw - F'!$B:$M,11,FALSE)&amp;")",""),"")</f>
        <v/>
      </c>
      <c r="H1792" s="4" t="str">
        <f>IFERROR(VLOOKUP($A1792,'Raw - F'!$B:$O,12,FALSE),"")</f>
        <v/>
      </c>
      <c r="I1792" s="4" t="str">
        <f>IFERROR(VLOOKUP($A1792,'Raw - F'!$B:$O,9,FALSE),"")</f>
        <v/>
      </c>
      <c r="J1792" s="4" t="str">
        <f>IFERROR(VLOOKUP($A1792,'Raw - F'!$B:$P,14,FALSE),"")</f>
        <v/>
      </c>
      <c r="K1792" s="16" t="str">
        <f>SUBSTITUTE(IFERROR(VLOOKUP($A1792,'Raw - F'!$B:$X,21,FALSE),""),0,"")</f>
        <v/>
      </c>
    </row>
    <row r="1793" spans="1:11" hidden="1" x14ac:dyDescent="0.35">
      <c r="A1793">
        <v>1784</v>
      </c>
      <c r="B1793" s="9" t="str">
        <f>IFERROR(VLOOKUP($A1793,'Raw - F'!$B:$R,2,FALSE),"")</f>
        <v/>
      </c>
      <c r="C1793" s="4" t="str">
        <f>IFERROR(VLOOKUP($A1793,'Raw - F'!$B:$R,3,FALSE),"")</f>
        <v/>
      </c>
      <c r="D1793" s="4" t="str">
        <f>IFERROR(VLOOKUP($A1793,'Raw - F'!$B:$R,6,FALSE),"")</f>
        <v/>
      </c>
      <c r="E1793" s="4" t="str">
        <f>SUBSTITUTE(IFERROR(VLOOKUP($A1793,'Raw - F'!$B:$O,8,FALSE),""),"0","")</f>
        <v/>
      </c>
      <c r="F1793" s="4" t="str">
        <f>SUBSTITUTE(IFERROR(VLOOKUP($A1793,'Raw - F'!$B:$O,7,FALSE),""),"0","")</f>
        <v/>
      </c>
      <c r="G1793" s="4" t="str">
        <f>IFERROR(VLOOKUP($A1793,'Raw - F'!$B:$O,10,FALSE)&amp;IF(VLOOKUP($A1793,'Raw - F'!$B:$M,11,FALSE)&lt;&gt;"","("&amp;VLOOKUP($A1793,'Raw - F'!$B:$M,11,FALSE)&amp;")",""),"")</f>
        <v/>
      </c>
      <c r="H1793" s="4" t="str">
        <f>IFERROR(VLOOKUP($A1793,'Raw - F'!$B:$O,12,FALSE),"")</f>
        <v/>
      </c>
      <c r="I1793" s="4" t="str">
        <f>IFERROR(VLOOKUP($A1793,'Raw - F'!$B:$O,9,FALSE),"")</f>
        <v/>
      </c>
      <c r="J1793" s="4" t="str">
        <f>IFERROR(VLOOKUP($A1793,'Raw - F'!$B:$P,14,FALSE),"")</f>
        <v/>
      </c>
      <c r="K1793" s="16" t="str">
        <f>SUBSTITUTE(IFERROR(VLOOKUP($A1793,'Raw - F'!$B:$X,21,FALSE),""),0,"")</f>
        <v/>
      </c>
    </row>
    <row r="1794" spans="1:11" hidden="1" x14ac:dyDescent="0.35">
      <c r="A1794">
        <v>1785</v>
      </c>
      <c r="B1794" s="9" t="str">
        <f>IFERROR(VLOOKUP($A1794,'Raw - F'!$B:$R,2,FALSE),"")</f>
        <v/>
      </c>
      <c r="C1794" s="4" t="str">
        <f>IFERROR(VLOOKUP($A1794,'Raw - F'!$B:$R,3,FALSE),"")</f>
        <v/>
      </c>
      <c r="D1794" s="4" t="str">
        <f>IFERROR(VLOOKUP($A1794,'Raw - F'!$B:$R,6,FALSE),"")</f>
        <v/>
      </c>
      <c r="E1794" s="4" t="str">
        <f>SUBSTITUTE(IFERROR(VLOOKUP($A1794,'Raw - F'!$B:$O,8,FALSE),""),"0","")</f>
        <v/>
      </c>
      <c r="F1794" s="4" t="str">
        <f>SUBSTITUTE(IFERROR(VLOOKUP($A1794,'Raw - F'!$B:$O,7,FALSE),""),"0","")</f>
        <v/>
      </c>
      <c r="G1794" s="4" t="str">
        <f>IFERROR(VLOOKUP($A1794,'Raw - F'!$B:$O,10,FALSE)&amp;IF(VLOOKUP($A1794,'Raw - F'!$B:$M,11,FALSE)&lt;&gt;"","("&amp;VLOOKUP($A1794,'Raw - F'!$B:$M,11,FALSE)&amp;")",""),"")</f>
        <v/>
      </c>
      <c r="H1794" s="4" t="str">
        <f>IFERROR(VLOOKUP($A1794,'Raw - F'!$B:$O,12,FALSE),"")</f>
        <v/>
      </c>
      <c r="I1794" s="4" t="str">
        <f>IFERROR(VLOOKUP($A1794,'Raw - F'!$B:$O,9,FALSE),"")</f>
        <v/>
      </c>
      <c r="J1794" s="4" t="str">
        <f>IFERROR(VLOOKUP($A1794,'Raw - F'!$B:$P,14,FALSE),"")</f>
        <v/>
      </c>
      <c r="K1794" s="16" t="str">
        <f>SUBSTITUTE(IFERROR(VLOOKUP($A1794,'Raw - F'!$B:$X,21,FALSE),""),0,"")</f>
        <v/>
      </c>
    </row>
    <row r="1795" spans="1:11" hidden="1" x14ac:dyDescent="0.35">
      <c r="A1795">
        <v>1786</v>
      </c>
      <c r="B1795" s="9" t="str">
        <f>IFERROR(VLOOKUP($A1795,'Raw - F'!$B:$R,2,FALSE),"")</f>
        <v/>
      </c>
      <c r="C1795" s="4" t="str">
        <f>IFERROR(VLOOKUP($A1795,'Raw - F'!$B:$R,3,FALSE),"")</f>
        <v/>
      </c>
      <c r="D1795" s="4" t="str">
        <f>IFERROR(VLOOKUP($A1795,'Raw - F'!$B:$R,6,FALSE),"")</f>
        <v/>
      </c>
      <c r="E1795" s="4" t="str">
        <f>SUBSTITUTE(IFERROR(VLOOKUP($A1795,'Raw - F'!$B:$O,8,FALSE),""),"0","")</f>
        <v/>
      </c>
      <c r="F1795" s="4" t="str">
        <f>SUBSTITUTE(IFERROR(VLOOKUP($A1795,'Raw - F'!$B:$O,7,FALSE),""),"0","")</f>
        <v/>
      </c>
      <c r="G1795" s="4" t="str">
        <f>IFERROR(VLOOKUP($A1795,'Raw - F'!$B:$O,10,FALSE)&amp;IF(VLOOKUP($A1795,'Raw - F'!$B:$M,11,FALSE)&lt;&gt;"","("&amp;VLOOKUP($A1795,'Raw - F'!$B:$M,11,FALSE)&amp;")",""),"")</f>
        <v/>
      </c>
      <c r="H1795" s="4" t="str">
        <f>IFERROR(VLOOKUP($A1795,'Raw - F'!$B:$O,12,FALSE),"")</f>
        <v/>
      </c>
      <c r="I1795" s="4" t="str">
        <f>IFERROR(VLOOKUP($A1795,'Raw - F'!$B:$O,9,FALSE),"")</f>
        <v/>
      </c>
      <c r="J1795" s="4" t="str">
        <f>IFERROR(VLOOKUP($A1795,'Raw - F'!$B:$P,14,FALSE),"")</f>
        <v/>
      </c>
      <c r="K1795" s="16" t="str">
        <f>SUBSTITUTE(IFERROR(VLOOKUP($A1795,'Raw - F'!$B:$X,21,FALSE),""),0,"")</f>
        <v/>
      </c>
    </row>
    <row r="1796" spans="1:11" hidden="1" x14ac:dyDescent="0.35">
      <c r="A1796">
        <v>1787</v>
      </c>
      <c r="B1796" s="9" t="str">
        <f>IFERROR(VLOOKUP($A1796,'Raw - F'!$B:$R,2,FALSE),"")</f>
        <v/>
      </c>
      <c r="C1796" s="4" t="str">
        <f>IFERROR(VLOOKUP($A1796,'Raw - F'!$B:$R,3,FALSE),"")</f>
        <v/>
      </c>
      <c r="D1796" s="4" t="str">
        <f>IFERROR(VLOOKUP($A1796,'Raw - F'!$B:$R,6,FALSE),"")</f>
        <v/>
      </c>
      <c r="E1796" s="4" t="str">
        <f>SUBSTITUTE(IFERROR(VLOOKUP($A1796,'Raw - F'!$B:$O,8,FALSE),""),"0","")</f>
        <v/>
      </c>
      <c r="F1796" s="4" t="str">
        <f>SUBSTITUTE(IFERROR(VLOOKUP($A1796,'Raw - F'!$B:$O,7,FALSE),""),"0","")</f>
        <v/>
      </c>
      <c r="G1796" s="4" t="str">
        <f>IFERROR(VLOOKUP($A1796,'Raw - F'!$B:$O,10,FALSE)&amp;IF(VLOOKUP($A1796,'Raw - F'!$B:$M,11,FALSE)&lt;&gt;"","("&amp;VLOOKUP($A1796,'Raw - F'!$B:$M,11,FALSE)&amp;")",""),"")</f>
        <v/>
      </c>
      <c r="H1796" s="4" t="str">
        <f>IFERROR(VLOOKUP($A1796,'Raw - F'!$B:$O,12,FALSE),"")</f>
        <v/>
      </c>
      <c r="I1796" s="4" t="str">
        <f>IFERROR(VLOOKUP($A1796,'Raw - F'!$B:$O,9,FALSE),"")</f>
        <v/>
      </c>
      <c r="J1796" s="4" t="str">
        <f>IFERROR(VLOOKUP($A1796,'Raw - F'!$B:$P,14,FALSE),"")</f>
        <v/>
      </c>
      <c r="K1796" s="16" t="str">
        <f>SUBSTITUTE(IFERROR(VLOOKUP($A1796,'Raw - F'!$B:$X,21,FALSE),""),0,"")</f>
        <v/>
      </c>
    </row>
    <row r="1797" spans="1:11" hidden="1" x14ac:dyDescent="0.35">
      <c r="A1797">
        <v>1788</v>
      </c>
      <c r="B1797" s="9" t="str">
        <f>IFERROR(VLOOKUP($A1797,'Raw - F'!$B:$R,2,FALSE),"")</f>
        <v/>
      </c>
      <c r="C1797" s="4" t="str">
        <f>IFERROR(VLOOKUP($A1797,'Raw - F'!$B:$R,3,FALSE),"")</f>
        <v/>
      </c>
      <c r="D1797" s="4" t="str">
        <f>IFERROR(VLOOKUP($A1797,'Raw - F'!$B:$R,6,FALSE),"")</f>
        <v/>
      </c>
      <c r="E1797" s="4" t="str">
        <f>SUBSTITUTE(IFERROR(VLOOKUP($A1797,'Raw - F'!$B:$O,8,FALSE),""),"0","")</f>
        <v/>
      </c>
      <c r="F1797" s="4" t="str">
        <f>SUBSTITUTE(IFERROR(VLOOKUP($A1797,'Raw - F'!$B:$O,7,FALSE),""),"0","")</f>
        <v/>
      </c>
      <c r="G1797" s="4" t="str">
        <f>IFERROR(VLOOKUP($A1797,'Raw - F'!$B:$O,10,FALSE)&amp;IF(VLOOKUP($A1797,'Raw - F'!$B:$M,11,FALSE)&lt;&gt;"","("&amp;VLOOKUP($A1797,'Raw - F'!$B:$M,11,FALSE)&amp;")",""),"")</f>
        <v/>
      </c>
      <c r="H1797" s="4" t="str">
        <f>IFERROR(VLOOKUP($A1797,'Raw - F'!$B:$O,12,FALSE),"")</f>
        <v/>
      </c>
      <c r="I1797" s="4" t="str">
        <f>IFERROR(VLOOKUP($A1797,'Raw - F'!$B:$O,9,FALSE),"")</f>
        <v/>
      </c>
      <c r="J1797" s="4" t="str">
        <f>IFERROR(VLOOKUP($A1797,'Raw - F'!$B:$P,14,FALSE),"")</f>
        <v/>
      </c>
      <c r="K1797" s="16" t="str">
        <f>SUBSTITUTE(IFERROR(VLOOKUP($A1797,'Raw - F'!$B:$X,21,FALSE),""),0,"")</f>
        <v/>
      </c>
    </row>
    <row r="1798" spans="1:11" hidden="1" x14ac:dyDescent="0.35">
      <c r="A1798">
        <v>1789</v>
      </c>
      <c r="B1798" s="9" t="str">
        <f>IFERROR(VLOOKUP($A1798,'Raw - F'!$B:$R,2,FALSE),"")</f>
        <v/>
      </c>
      <c r="C1798" s="4" t="str">
        <f>IFERROR(VLOOKUP($A1798,'Raw - F'!$B:$R,3,FALSE),"")</f>
        <v/>
      </c>
      <c r="D1798" s="4" t="str">
        <f>IFERROR(VLOOKUP($A1798,'Raw - F'!$B:$R,6,FALSE),"")</f>
        <v/>
      </c>
      <c r="E1798" s="4" t="str">
        <f>SUBSTITUTE(IFERROR(VLOOKUP($A1798,'Raw - F'!$B:$O,8,FALSE),""),"0","")</f>
        <v/>
      </c>
      <c r="F1798" s="4" t="str">
        <f>SUBSTITUTE(IFERROR(VLOOKUP($A1798,'Raw - F'!$B:$O,7,FALSE),""),"0","")</f>
        <v/>
      </c>
      <c r="G1798" s="4" t="str">
        <f>IFERROR(VLOOKUP($A1798,'Raw - F'!$B:$O,10,FALSE)&amp;IF(VLOOKUP($A1798,'Raw - F'!$B:$M,11,FALSE)&lt;&gt;"","("&amp;VLOOKUP($A1798,'Raw - F'!$B:$M,11,FALSE)&amp;")",""),"")</f>
        <v/>
      </c>
      <c r="H1798" s="4" t="str">
        <f>IFERROR(VLOOKUP($A1798,'Raw - F'!$B:$O,12,FALSE),"")</f>
        <v/>
      </c>
      <c r="I1798" s="4" t="str">
        <f>IFERROR(VLOOKUP($A1798,'Raw - F'!$B:$O,9,FALSE),"")</f>
        <v/>
      </c>
      <c r="J1798" s="4" t="str">
        <f>IFERROR(VLOOKUP($A1798,'Raw - F'!$B:$P,14,FALSE),"")</f>
        <v/>
      </c>
      <c r="K1798" s="16" t="str">
        <f>SUBSTITUTE(IFERROR(VLOOKUP($A1798,'Raw - F'!$B:$X,21,FALSE),""),0,"")</f>
        <v/>
      </c>
    </row>
    <row r="1799" spans="1:11" hidden="1" x14ac:dyDescent="0.35">
      <c r="A1799">
        <v>1790</v>
      </c>
      <c r="B1799" s="9" t="str">
        <f>IFERROR(VLOOKUP($A1799,'Raw - F'!$B:$R,2,FALSE),"")</f>
        <v/>
      </c>
      <c r="C1799" s="4" t="str">
        <f>IFERROR(VLOOKUP($A1799,'Raw - F'!$B:$R,3,FALSE),"")</f>
        <v/>
      </c>
      <c r="D1799" s="4" t="str">
        <f>IFERROR(VLOOKUP($A1799,'Raw - F'!$B:$R,6,FALSE),"")</f>
        <v/>
      </c>
      <c r="E1799" s="4" t="str">
        <f>SUBSTITUTE(IFERROR(VLOOKUP($A1799,'Raw - F'!$B:$O,8,FALSE),""),"0","")</f>
        <v/>
      </c>
      <c r="F1799" s="4" t="str">
        <f>SUBSTITUTE(IFERROR(VLOOKUP($A1799,'Raw - F'!$B:$O,7,FALSE),""),"0","")</f>
        <v/>
      </c>
      <c r="G1799" s="4" t="str">
        <f>IFERROR(VLOOKUP($A1799,'Raw - F'!$B:$O,10,FALSE)&amp;IF(VLOOKUP($A1799,'Raw - F'!$B:$M,11,FALSE)&lt;&gt;"","("&amp;VLOOKUP($A1799,'Raw - F'!$B:$M,11,FALSE)&amp;")",""),"")</f>
        <v/>
      </c>
      <c r="H1799" s="4" t="str">
        <f>IFERROR(VLOOKUP($A1799,'Raw - F'!$B:$O,12,FALSE),"")</f>
        <v/>
      </c>
      <c r="I1799" s="4" t="str">
        <f>IFERROR(VLOOKUP($A1799,'Raw - F'!$B:$O,9,FALSE),"")</f>
        <v/>
      </c>
      <c r="J1799" s="4" t="str">
        <f>IFERROR(VLOOKUP($A1799,'Raw - F'!$B:$P,14,FALSE),"")</f>
        <v/>
      </c>
      <c r="K1799" s="16" t="str">
        <f>SUBSTITUTE(IFERROR(VLOOKUP($A1799,'Raw - F'!$B:$X,21,FALSE),""),0,"")</f>
        <v/>
      </c>
    </row>
    <row r="1800" spans="1:11" hidden="1" x14ac:dyDescent="0.35">
      <c r="A1800">
        <v>1791</v>
      </c>
      <c r="B1800" s="9" t="str">
        <f>IFERROR(VLOOKUP($A1800,'Raw - F'!$B:$R,2,FALSE),"")</f>
        <v/>
      </c>
      <c r="C1800" s="4" t="str">
        <f>IFERROR(VLOOKUP($A1800,'Raw - F'!$B:$R,3,FALSE),"")</f>
        <v/>
      </c>
      <c r="D1800" s="4" t="str">
        <f>IFERROR(VLOOKUP($A1800,'Raw - F'!$B:$R,6,FALSE),"")</f>
        <v/>
      </c>
      <c r="E1800" s="4" t="str">
        <f>SUBSTITUTE(IFERROR(VLOOKUP($A1800,'Raw - F'!$B:$O,8,FALSE),""),"0","")</f>
        <v/>
      </c>
      <c r="F1800" s="4" t="str">
        <f>SUBSTITUTE(IFERROR(VLOOKUP($A1800,'Raw - F'!$B:$O,7,FALSE),""),"0","")</f>
        <v/>
      </c>
      <c r="G1800" s="4" t="str">
        <f>IFERROR(VLOOKUP($A1800,'Raw - F'!$B:$O,10,FALSE)&amp;IF(VLOOKUP($A1800,'Raw - F'!$B:$M,11,FALSE)&lt;&gt;"","("&amp;VLOOKUP($A1800,'Raw - F'!$B:$M,11,FALSE)&amp;")",""),"")</f>
        <v/>
      </c>
      <c r="H1800" s="4" t="str">
        <f>IFERROR(VLOOKUP($A1800,'Raw - F'!$B:$O,12,FALSE),"")</f>
        <v/>
      </c>
      <c r="I1800" s="4" t="str">
        <f>IFERROR(VLOOKUP($A1800,'Raw - F'!$B:$O,9,FALSE),"")</f>
        <v/>
      </c>
      <c r="J1800" s="4" t="str">
        <f>IFERROR(VLOOKUP($A1800,'Raw - F'!$B:$P,14,FALSE),"")</f>
        <v/>
      </c>
      <c r="K1800" s="16" t="str">
        <f>SUBSTITUTE(IFERROR(VLOOKUP($A1800,'Raw - F'!$B:$X,21,FALSE),""),0,"")</f>
        <v/>
      </c>
    </row>
    <row r="1801" spans="1:11" hidden="1" x14ac:dyDescent="0.35">
      <c r="A1801">
        <v>1792</v>
      </c>
      <c r="B1801" s="9" t="str">
        <f>IFERROR(VLOOKUP($A1801,'Raw - F'!$B:$R,2,FALSE),"")</f>
        <v/>
      </c>
      <c r="C1801" s="4" t="str">
        <f>IFERROR(VLOOKUP($A1801,'Raw - F'!$B:$R,3,FALSE),"")</f>
        <v/>
      </c>
      <c r="D1801" s="4" t="str">
        <f>IFERROR(VLOOKUP($A1801,'Raw - F'!$B:$R,6,FALSE),"")</f>
        <v/>
      </c>
      <c r="E1801" s="4" t="str">
        <f>SUBSTITUTE(IFERROR(VLOOKUP($A1801,'Raw - F'!$B:$O,8,FALSE),""),"0","")</f>
        <v/>
      </c>
      <c r="F1801" s="4" t="str">
        <f>SUBSTITUTE(IFERROR(VLOOKUP($A1801,'Raw - F'!$B:$O,7,FALSE),""),"0","")</f>
        <v/>
      </c>
      <c r="G1801" s="4" t="str">
        <f>IFERROR(VLOOKUP($A1801,'Raw - F'!$B:$O,10,FALSE)&amp;IF(VLOOKUP($A1801,'Raw - F'!$B:$M,11,FALSE)&lt;&gt;"","("&amp;VLOOKUP($A1801,'Raw - F'!$B:$M,11,FALSE)&amp;")",""),"")</f>
        <v/>
      </c>
      <c r="H1801" s="4" t="str">
        <f>IFERROR(VLOOKUP($A1801,'Raw - F'!$B:$O,12,FALSE),"")</f>
        <v/>
      </c>
      <c r="I1801" s="4" t="str">
        <f>IFERROR(VLOOKUP($A1801,'Raw - F'!$B:$O,9,FALSE),"")</f>
        <v/>
      </c>
      <c r="J1801" s="4" t="str">
        <f>IFERROR(VLOOKUP($A1801,'Raw - F'!$B:$P,14,FALSE),"")</f>
        <v/>
      </c>
      <c r="K1801" s="16" t="str">
        <f>SUBSTITUTE(IFERROR(VLOOKUP($A1801,'Raw - F'!$B:$X,21,FALSE),""),0,"")</f>
        <v/>
      </c>
    </row>
    <row r="1802" spans="1:11" hidden="1" x14ac:dyDescent="0.35">
      <c r="A1802">
        <v>1793</v>
      </c>
      <c r="B1802" s="9" t="str">
        <f>IFERROR(VLOOKUP($A1802,'Raw - F'!$B:$R,2,FALSE),"")</f>
        <v/>
      </c>
      <c r="C1802" s="4" t="str">
        <f>IFERROR(VLOOKUP($A1802,'Raw - F'!$B:$R,3,FALSE),"")</f>
        <v/>
      </c>
      <c r="D1802" s="4" t="str">
        <f>IFERROR(VLOOKUP($A1802,'Raw - F'!$B:$R,6,FALSE),"")</f>
        <v/>
      </c>
      <c r="E1802" s="4" t="str">
        <f>SUBSTITUTE(IFERROR(VLOOKUP($A1802,'Raw - F'!$B:$O,8,FALSE),""),"0","")</f>
        <v/>
      </c>
      <c r="F1802" s="4" t="str">
        <f>SUBSTITUTE(IFERROR(VLOOKUP($A1802,'Raw - F'!$B:$O,7,FALSE),""),"0","")</f>
        <v/>
      </c>
      <c r="G1802" s="4" t="str">
        <f>IFERROR(VLOOKUP($A1802,'Raw - F'!$B:$O,10,FALSE)&amp;IF(VLOOKUP($A1802,'Raw - F'!$B:$M,11,FALSE)&lt;&gt;"","("&amp;VLOOKUP($A1802,'Raw - F'!$B:$M,11,FALSE)&amp;")",""),"")</f>
        <v/>
      </c>
      <c r="H1802" s="4" t="str">
        <f>IFERROR(VLOOKUP($A1802,'Raw - F'!$B:$O,12,FALSE),"")</f>
        <v/>
      </c>
      <c r="I1802" s="4" t="str">
        <f>IFERROR(VLOOKUP($A1802,'Raw - F'!$B:$O,9,FALSE),"")</f>
        <v/>
      </c>
      <c r="J1802" s="4" t="str">
        <f>IFERROR(VLOOKUP($A1802,'Raw - F'!$B:$P,14,FALSE),"")</f>
        <v/>
      </c>
      <c r="K1802" s="16" t="str">
        <f>SUBSTITUTE(IFERROR(VLOOKUP($A1802,'Raw - F'!$B:$X,21,FALSE),""),0,"")</f>
        <v/>
      </c>
    </row>
    <row r="1803" spans="1:11" hidden="1" x14ac:dyDescent="0.35">
      <c r="A1803">
        <v>1794</v>
      </c>
      <c r="B1803" s="9" t="str">
        <f>IFERROR(VLOOKUP($A1803,'Raw - F'!$B:$R,2,FALSE),"")</f>
        <v/>
      </c>
      <c r="C1803" s="4" t="str">
        <f>IFERROR(VLOOKUP($A1803,'Raw - F'!$B:$R,3,FALSE),"")</f>
        <v/>
      </c>
      <c r="D1803" s="4" t="str">
        <f>IFERROR(VLOOKUP($A1803,'Raw - F'!$B:$R,6,FALSE),"")</f>
        <v/>
      </c>
      <c r="E1803" s="4" t="str">
        <f>SUBSTITUTE(IFERROR(VLOOKUP($A1803,'Raw - F'!$B:$O,8,FALSE),""),"0","")</f>
        <v/>
      </c>
      <c r="F1803" s="4" t="str">
        <f>SUBSTITUTE(IFERROR(VLOOKUP($A1803,'Raw - F'!$B:$O,7,FALSE),""),"0","")</f>
        <v/>
      </c>
      <c r="G1803" s="4" t="str">
        <f>IFERROR(VLOOKUP($A1803,'Raw - F'!$B:$O,10,FALSE)&amp;IF(VLOOKUP($A1803,'Raw - F'!$B:$M,11,FALSE)&lt;&gt;"","("&amp;VLOOKUP($A1803,'Raw - F'!$B:$M,11,FALSE)&amp;")",""),"")</f>
        <v/>
      </c>
      <c r="H1803" s="4" t="str">
        <f>IFERROR(VLOOKUP($A1803,'Raw - F'!$B:$O,12,FALSE),"")</f>
        <v/>
      </c>
      <c r="I1803" s="4" t="str">
        <f>IFERROR(VLOOKUP($A1803,'Raw - F'!$B:$O,9,FALSE),"")</f>
        <v/>
      </c>
      <c r="J1803" s="4" t="str">
        <f>IFERROR(VLOOKUP($A1803,'Raw - F'!$B:$P,14,FALSE),"")</f>
        <v/>
      </c>
      <c r="K1803" s="16" t="str">
        <f>SUBSTITUTE(IFERROR(VLOOKUP($A1803,'Raw - F'!$B:$X,21,FALSE),""),0,"")</f>
        <v/>
      </c>
    </row>
    <row r="1804" spans="1:11" hidden="1" x14ac:dyDescent="0.35">
      <c r="A1804">
        <v>1795</v>
      </c>
      <c r="B1804" s="9" t="str">
        <f>IFERROR(VLOOKUP($A1804,'Raw - F'!$B:$R,2,FALSE),"")</f>
        <v/>
      </c>
      <c r="C1804" s="4" t="str">
        <f>IFERROR(VLOOKUP($A1804,'Raw - F'!$B:$R,3,FALSE),"")</f>
        <v/>
      </c>
      <c r="D1804" s="4" t="str">
        <f>IFERROR(VLOOKUP($A1804,'Raw - F'!$B:$R,6,FALSE),"")</f>
        <v/>
      </c>
      <c r="E1804" s="4" t="str">
        <f>SUBSTITUTE(IFERROR(VLOOKUP($A1804,'Raw - F'!$B:$O,8,FALSE),""),"0","")</f>
        <v/>
      </c>
      <c r="F1804" s="4" t="str">
        <f>SUBSTITUTE(IFERROR(VLOOKUP($A1804,'Raw - F'!$B:$O,7,FALSE),""),"0","")</f>
        <v/>
      </c>
      <c r="G1804" s="4" t="str">
        <f>IFERROR(VLOOKUP($A1804,'Raw - F'!$B:$O,10,FALSE)&amp;IF(VLOOKUP($A1804,'Raw - F'!$B:$M,11,FALSE)&lt;&gt;"","("&amp;VLOOKUP($A1804,'Raw - F'!$B:$M,11,FALSE)&amp;")",""),"")</f>
        <v/>
      </c>
      <c r="H1804" s="4" t="str">
        <f>IFERROR(VLOOKUP($A1804,'Raw - F'!$B:$O,12,FALSE),"")</f>
        <v/>
      </c>
      <c r="I1804" s="4" t="str">
        <f>IFERROR(VLOOKUP($A1804,'Raw - F'!$B:$O,9,FALSE),"")</f>
        <v/>
      </c>
      <c r="J1804" s="4" t="str">
        <f>IFERROR(VLOOKUP($A1804,'Raw - F'!$B:$P,14,FALSE),"")</f>
        <v/>
      </c>
      <c r="K1804" s="16" t="str">
        <f>SUBSTITUTE(IFERROR(VLOOKUP($A1804,'Raw - F'!$B:$X,21,FALSE),""),0,"")</f>
        <v/>
      </c>
    </row>
    <row r="1805" spans="1:11" hidden="1" x14ac:dyDescent="0.35">
      <c r="A1805">
        <v>1796</v>
      </c>
      <c r="B1805" s="9" t="str">
        <f>IFERROR(VLOOKUP($A1805,'Raw - F'!$B:$R,2,FALSE),"")</f>
        <v/>
      </c>
      <c r="C1805" s="4" t="str">
        <f>IFERROR(VLOOKUP($A1805,'Raw - F'!$B:$R,3,FALSE),"")</f>
        <v/>
      </c>
      <c r="D1805" s="4" t="str">
        <f>IFERROR(VLOOKUP($A1805,'Raw - F'!$B:$R,6,FALSE),"")</f>
        <v/>
      </c>
      <c r="E1805" s="4" t="str">
        <f>SUBSTITUTE(IFERROR(VLOOKUP($A1805,'Raw - F'!$B:$O,8,FALSE),""),"0","")</f>
        <v/>
      </c>
      <c r="F1805" s="4" t="str">
        <f>SUBSTITUTE(IFERROR(VLOOKUP($A1805,'Raw - F'!$B:$O,7,FALSE),""),"0","")</f>
        <v/>
      </c>
      <c r="G1805" s="4" t="str">
        <f>IFERROR(VLOOKUP($A1805,'Raw - F'!$B:$O,10,FALSE)&amp;IF(VLOOKUP($A1805,'Raw - F'!$B:$M,11,FALSE)&lt;&gt;"","("&amp;VLOOKUP($A1805,'Raw - F'!$B:$M,11,FALSE)&amp;")",""),"")</f>
        <v/>
      </c>
      <c r="H1805" s="4" t="str">
        <f>IFERROR(VLOOKUP($A1805,'Raw - F'!$B:$O,12,FALSE),"")</f>
        <v/>
      </c>
      <c r="I1805" s="4" t="str">
        <f>IFERROR(VLOOKUP($A1805,'Raw - F'!$B:$O,9,FALSE),"")</f>
        <v/>
      </c>
      <c r="J1805" s="4" t="str">
        <f>IFERROR(VLOOKUP($A1805,'Raw - F'!$B:$P,14,FALSE),"")</f>
        <v/>
      </c>
      <c r="K1805" s="16" t="str">
        <f>SUBSTITUTE(IFERROR(VLOOKUP($A1805,'Raw - F'!$B:$X,21,FALSE),""),0,"")</f>
        <v/>
      </c>
    </row>
    <row r="1806" spans="1:11" hidden="1" x14ac:dyDescent="0.35">
      <c r="A1806">
        <v>1797</v>
      </c>
      <c r="B1806" s="9" t="str">
        <f>IFERROR(VLOOKUP($A1806,'Raw - F'!$B:$R,2,FALSE),"")</f>
        <v/>
      </c>
      <c r="C1806" s="4" t="str">
        <f>IFERROR(VLOOKUP($A1806,'Raw - F'!$B:$R,3,FALSE),"")</f>
        <v/>
      </c>
      <c r="D1806" s="4" t="str">
        <f>IFERROR(VLOOKUP($A1806,'Raw - F'!$B:$R,6,FALSE),"")</f>
        <v/>
      </c>
      <c r="E1806" s="4" t="str">
        <f>SUBSTITUTE(IFERROR(VLOOKUP($A1806,'Raw - F'!$B:$O,8,FALSE),""),"0","")</f>
        <v/>
      </c>
      <c r="F1806" s="4" t="str">
        <f>SUBSTITUTE(IFERROR(VLOOKUP($A1806,'Raw - F'!$B:$O,7,FALSE),""),"0","")</f>
        <v/>
      </c>
      <c r="G1806" s="4" t="str">
        <f>IFERROR(VLOOKUP($A1806,'Raw - F'!$B:$O,10,FALSE)&amp;IF(VLOOKUP($A1806,'Raw - F'!$B:$M,11,FALSE)&lt;&gt;"","("&amp;VLOOKUP($A1806,'Raw - F'!$B:$M,11,FALSE)&amp;")",""),"")</f>
        <v/>
      </c>
      <c r="H1806" s="4" t="str">
        <f>IFERROR(VLOOKUP($A1806,'Raw - F'!$B:$O,12,FALSE),"")</f>
        <v/>
      </c>
      <c r="I1806" s="4" t="str">
        <f>IFERROR(VLOOKUP($A1806,'Raw - F'!$B:$O,9,FALSE),"")</f>
        <v/>
      </c>
      <c r="J1806" s="4" t="str">
        <f>IFERROR(VLOOKUP($A1806,'Raw - F'!$B:$P,14,FALSE),"")</f>
        <v/>
      </c>
      <c r="K1806" s="16" t="str">
        <f>SUBSTITUTE(IFERROR(VLOOKUP($A1806,'Raw - F'!$B:$X,21,FALSE),""),0,"")</f>
        <v/>
      </c>
    </row>
    <row r="1807" spans="1:11" hidden="1" x14ac:dyDescent="0.35">
      <c r="A1807">
        <v>1798</v>
      </c>
      <c r="B1807" s="9" t="str">
        <f>IFERROR(VLOOKUP($A1807,'Raw - F'!$B:$R,2,FALSE),"")</f>
        <v/>
      </c>
      <c r="C1807" s="4" t="str">
        <f>IFERROR(VLOOKUP($A1807,'Raw - F'!$B:$R,3,FALSE),"")</f>
        <v/>
      </c>
      <c r="D1807" s="4" t="str">
        <f>IFERROR(VLOOKUP($A1807,'Raw - F'!$B:$R,6,FALSE),"")</f>
        <v/>
      </c>
      <c r="E1807" s="4" t="str">
        <f>SUBSTITUTE(IFERROR(VLOOKUP($A1807,'Raw - F'!$B:$O,8,FALSE),""),"0","")</f>
        <v/>
      </c>
      <c r="F1807" s="4" t="str">
        <f>SUBSTITUTE(IFERROR(VLOOKUP($A1807,'Raw - F'!$B:$O,7,FALSE),""),"0","")</f>
        <v/>
      </c>
      <c r="G1807" s="4" t="str">
        <f>IFERROR(VLOOKUP($A1807,'Raw - F'!$B:$O,10,FALSE)&amp;IF(VLOOKUP($A1807,'Raw - F'!$B:$M,11,FALSE)&lt;&gt;"","("&amp;VLOOKUP($A1807,'Raw - F'!$B:$M,11,FALSE)&amp;")",""),"")</f>
        <v/>
      </c>
      <c r="H1807" s="4" t="str">
        <f>IFERROR(VLOOKUP($A1807,'Raw - F'!$B:$O,12,FALSE),"")</f>
        <v/>
      </c>
      <c r="I1807" s="4" t="str">
        <f>IFERROR(VLOOKUP($A1807,'Raw - F'!$B:$O,9,FALSE),"")</f>
        <v/>
      </c>
      <c r="J1807" s="4" t="str">
        <f>IFERROR(VLOOKUP($A1807,'Raw - F'!$B:$P,14,FALSE),"")</f>
        <v/>
      </c>
      <c r="K1807" s="16" t="str">
        <f>SUBSTITUTE(IFERROR(VLOOKUP($A1807,'Raw - F'!$B:$X,21,FALSE),""),0,"")</f>
        <v/>
      </c>
    </row>
    <row r="1808" spans="1:11" hidden="1" x14ac:dyDescent="0.35">
      <c r="A1808">
        <v>1799</v>
      </c>
      <c r="B1808" s="9" t="str">
        <f>IFERROR(VLOOKUP($A1808,'Raw - F'!$B:$R,2,FALSE),"")</f>
        <v/>
      </c>
      <c r="C1808" s="4" t="str">
        <f>IFERROR(VLOOKUP($A1808,'Raw - F'!$B:$R,3,FALSE),"")</f>
        <v/>
      </c>
      <c r="D1808" s="4" t="str">
        <f>IFERROR(VLOOKUP($A1808,'Raw - F'!$B:$R,6,FALSE),"")</f>
        <v/>
      </c>
      <c r="E1808" s="4" t="str">
        <f>SUBSTITUTE(IFERROR(VLOOKUP($A1808,'Raw - F'!$B:$O,8,FALSE),""),"0","")</f>
        <v/>
      </c>
      <c r="F1808" s="4" t="str">
        <f>SUBSTITUTE(IFERROR(VLOOKUP($A1808,'Raw - F'!$B:$O,7,FALSE),""),"0","")</f>
        <v/>
      </c>
      <c r="G1808" s="4" t="str">
        <f>IFERROR(VLOOKUP($A1808,'Raw - F'!$B:$O,10,FALSE)&amp;IF(VLOOKUP($A1808,'Raw - F'!$B:$M,11,FALSE)&lt;&gt;"","("&amp;VLOOKUP($A1808,'Raw - F'!$B:$M,11,FALSE)&amp;")",""),"")</f>
        <v/>
      </c>
      <c r="H1808" s="4" t="str">
        <f>IFERROR(VLOOKUP($A1808,'Raw - F'!$B:$O,12,FALSE),"")</f>
        <v/>
      </c>
      <c r="I1808" s="4" t="str">
        <f>IFERROR(VLOOKUP($A1808,'Raw - F'!$B:$O,9,FALSE),"")</f>
        <v/>
      </c>
      <c r="J1808" s="4" t="str">
        <f>IFERROR(VLOOKUP($A1808,'Raw - F'!$B:$P,14,FALSE),"")</f>
        <v/>
      </c>
      <c r="K1808" s="16" t="str">
        <f>SUBSTITUTE(IFERROR(VLOOKUP($A1808,'Raw - F'!$B:$X,21,FALSE),""),0,"")</f>
        <v/>
      </c>
    </row>
    <row r="1809" spans="1:11" hidden="1" x14ac:dyDescent="0.35">
      <c r="A1809">
        <v>1800</v>
      </c>
      <c r="B1809" s="9" t="str">
        <f>IFERROR(VLOOKUP($A1809,'Raw - F'!$B:$R,2,FALSE),"")</f>
        <v/>
      </c>
      <c r="C1809" s="4" t="str">
        <f>IFERROR(VLOOKUP($A1809,'Raw - F'!$B:$R,3,FALSE),"")</f>
        <v/>
      </c>
      <c r="D1809" s="4" t="str">
        <f>IFERROR(VLOOKUP($A1809,'Raw - F'!$B:$R,6,FALSE),"")</f>
        <v/>
      </c>
      <c r="E1809" s="4" t="str">
        <f>SUBSTITUTE(IFERROR(VLOOKUP($A1809,'Raw - F'!$B:$O,8,FALSE),""),"0","")</f>
        <v/>
      </c>
      <c r="F1809" s="4" t="str">
        <f>SUBSTITUTE(IFERROR(VLOOKUP($A1809,'Raw - F'!$B:$O,7,FALSE),""),"0","")</f>
        <v/>
      </c>
      <c r="G1809" s="4" t="str">
        <f>IFERROR(VLOOKUP($A1809,'Raw - F'!$B:$O,10,FALSE)&amp;IF(VLOOKUP($A1809,'Raw - F'!$B:$M,11,FALSE)&lt;&gt;"","("&amp;VLOOKUP($A1809,'Raw - F'!$B:$M,11,FALSE)&amp;")",""),"")</f>
        <v/>
      </c>
      <c r="H1809" s="4" t="str">
        <f>IFERROR(VLOOKUP($A1809,'Raw - F'!$B:$O,12,FALSE),"")</f>
        <v/>
      </c>
      <c r="I1809" s="4" t="str">
        <f>IFERROR(VLOOKUP($A1809,'Raw - F'!$B:$O,9,FALSE),"")</f>
        <v/>
      </c>
      <c r="J1809" s="4" t="str">
        <f>IFERROR(VLOOKUP($A1809,'Raw - F'!$B:$P,14,FALSE),"")</f>
        <v/>
      </c>
      <c r="K1809" s="16" t="str">
        <f>SUBSTITUTE(IFERROR(VLOOKUP($A1809,'Raw - F'!$B:$X,21,FALSE),""),0,"")</f>
        <v/>
      </c>
    </row>
  </sheetData>
  <mergeCells count="3">
    <mergeCell ref="B1:G8"/>
    <mergeCell ref="H5:H6"/>
    <mergeCell ref="I5:I6"/>
  </mergeCells>
  <conditionalFormatting sqref="D10:D1477">
    <cfRule type="expression" dxfId="3" priority="7">
      <formula>$D10="F"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57150</xdr:colOff>
                    <xdr:row>3</xdr:row>
                    <xdr:rowOff>88900</xdr:rowOff>
                  </from>
                  <to>
                    <xdr:col>1</xdr:col>
                    <xdr:colOff>698500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 altText="WFA">
                <anchor moveWithCells="1">
                  <from>
                    <xdr:col>1</xdr:col>
                    <xdr:colOff>57150</xdr:colOff>
                    <xdr:row>5</xdr:row>
                    <xdr:rowOff>95250</xdr:rowOff>
                  </from>
                  <to>
                    <xdr:col>1</xdr:col>
                    <xdr:colOff>698500</xdr:colOff>
                    <xdr:row>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3</xdr:col>
                    <xdr:colOff>12700</xdr:colOff>
                    <xdr:row>1</xdr:row>
                    <xdr:rowOff>127000</xdr:rowOff>
                  </from>
                  <to>
                    <xdr:col>4</xdr:col>
                    <xdr:colOff>190500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7" name="Check Box 7">
              <controlPr defaultSize="0" autoFill="0" autoLine="0" autoPict="0">
                <anchor moveWithCells="1">
                  <from>
                    <xdr:col>3</xdr:col>
                    <xdr:colOff>19050</xdr:colOff>
                    <xdr:row>3</xdr:row>
                    <xdr:rowOff>152400</xdr:rowOff>
                  </from>
                  <to>
                    <xdr:col>4</xdr:col>
                    <xdr:colOff>203200</xdr:colOff>
                    <xdr:row>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8" name="Check Box 9">
              <controlPr defaultSize="0" autoFill="0" autoLine="0" autoPict="0">
                <anchor moveWithCells="1">
                  <from>
                    <xdr:col>3</xdr:col>
                    <xdr:colOff>31750</xdr:colOff>
                    <xdr:row>5</xdr:row>
                    <xdr:rowOff>184150</xdr:rowOff>
                  </from>
                  <to>
                    <xdr:col>4</xdr:col>
                    <xdr:colOff>209550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9" name="Check Box 10">
              <controlPr defaultSize="0" autoFill="0" autoLine="0" autoPict="0">
                <anchor moveWithCells="1">
                  <from>
                    <xdr:col>5</xdr:col>
                    <xdr:colOff>438150</xdr:colOff>
                    <xdr:row>1</xdr:row>
                    <xdr:rowOff>95250</xdr:rowOff>
                  </from>
                  <to>
                    <xdr:col>6</xdr:col>
                    <xdr:colOff>571500</xdr:colOff>
                    <xdr:row>2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0" name="Check Box 11">
              <controlPr defaultSize="0" autoFill="0" autoLine="0" autoPict="0">
                <anchor moveWithCells="1">
                  <from>
                    <xdr:col>5</xdr:col>
                    <xdr:colOff>450850</xdr:colOff>
                    <xdr:row>4</xdr:row>
                    <xdr:rowOff>133350</xdr:rowOff>
                  </from>
                  <to>
                    <xdr:col>6</xdr:col>
                    <xdr:colOff>565150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1" name="Check Box 15">
              <controlPr defaultSize="0" autoFill="0" autoLine="0" autoPict="0">
                <anchor moveWithCells="1">
                  <from>
                    <xdr:col>4</xdr:col>
                    <xdr:colOff>495300</xdr:colOff>
                    <xdr:row>1</xdr:row>
                    <xdr:rowOff>50800</xdr:rowOff>
                  </from>
                  <to>
                    <xdr:col>5</xdr:col>
                    <xdr:colOff>133350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2" name="Check Box 16">
              <controlPr defaultSize="0" autoFill="0" autoLine="0" autoPict="0">
                <anchor moveWithCells="1">
                  <from>
                    <xdr:col>4</xdr:col>
                    <xdr:colOff>495300</xdr:colOff>
                    <xdr:row>2</xdr:row>
                    <xdr:rowOff>88900</xdr:rowOff>
                  </from>
                  <to>
                    <xdr:col>5</xdr:col>
                    <xdr:colOff>133350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3" name="Check Box 17">
              <controlPr defaultSize="0" autoFill="0" autoLine="0" autoPict="0">
                <anchor moveWithCells="1">
                  <from>
                    <xdr:col>4</xdr:col>
                    <xdr:colOff>495300</xdr:colOff>
                    <xdr:row>3</xdr:row>
                    <xdr:rowOff>95250</xdr:rowOff>
                  </from>
                  <to>
                    <xdr:col>5</xdr:col>
                    <xdr:colOff>133350</xdr:colOff>
                    <xdr:row>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4" name="Check Box 18">
              <controlPr defaultSize="0" autoFill="0" autoLine="0" autoPict="0">
                <anchor moveWithCells="1">
                  <from>
                    <xdr:col>4</xdr:col>
                    <xdr:colOff>495300</xdr:colOff>
                    <xdr:row>4</xdr:row>
                    <xdr:rowOff>114300</xdr:rowOff>
                  </from>
                  <to>
                    <xdr:col>5</xdr:col>
                    <xdr:colOff>133350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5" name="Check Box 19">
              <controlPr defaultSize="0" autoFill="0" autoLine="0" autoPict="0">
                <anchor moveWithCells="1">
                  <from>
                    <xdr:col>4</xdr:col>
                    <xdr:colOff>495300</xdr:colOff>
                    <xdr:row>5</xdr:row>
                    <xdr:rowOff>114300</xdr:rowOff>
                  </from>
                  <to>
                    <xdr:col>5</xdr:col>
                    <xdr:colOff>133350</xdr:colOff>
                    <xdr:row>6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16" name="Check Box 35">
              <controlPr defaultSize="0" autoFill="0" autoLine="0" autoPict="0">
                <anchor moveWithCells="1">
                  <from>
                    <xdr:col>4</xdr:col>
                    <xdr:colOff>495300</xdr:colOff>
                    <xdr:row>6</xdr:row>
                    <xdr:rowOff>127000</xdr:rowOff>
                  </from>
                  <to>
                    <xdr:col>5</xdr:col>
                    <xdr:colOff>184150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17" name="Check Box 36">
              <controlPr defaultSize="0" autoFill="0" autoLine="0" autoPict="0">
                <anchor moveWithCells="1">
                  <from>
                    <xdr:col>5</xdr:col>
                    <xdr:colOff>438150</xdr:colOff>
                    <xdr:row>0</xdr:row>
                    <xdr:rowOff>57150</xdr:rowOff>
                  </from>
                  <to>
                    <xdr:col>6</xdr:col>
                    <xdr:colOff>571500</xdr:colOff>
                    <xdr:row>1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18" name="Check Box 42">
              <controlPr defaultSize="0" autoFill="0" autoLine="0" autoPict="0">
                <anchor moveWithCells="1">
                  <from>
                    <xdr:col>4</xdr:col>
                    <xdr:colOff>495300</xdr:colOff>
                    <xdr:row>0</xdr:row>
                    <xdr:rowOff>38100</xdr:rowOff>
                  </from>
                  <to>
                    <xdr:col>5</xdr:col>
                    <xdr:colOff>133350</xdr:colOff>
                    <xdr:row>1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19" name="Check Box 43">
              <controlPr defaultSize="0" autoFill="0" autoLine="0" autoPict="0">
                <anchor moveWithCells="1">
                  <from>
                    <xdr:col>9</xdr:col>
                    <xdr:colOff>298450</xdr:colOff>
                    <xdr:row>2</xdr:row>
                    <xdr:rowOff>0</xdr:rowOff>
                  </from>
                  <to>
                    <xdr:col>10</xdr:col>
                    <xdr:colOff>381000</xdr:colOff>
                    <xdr:row>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20" name="Check Box 44">
              <controlPr defaultSize="0" autoFill="0" autoLine="0" autoPict="0">
                <anchor moveWithCells="1">
                  <from>
                    <xdr:col>9</xdr:col>
                    <xdr:colOff>298450</xdr:colOff>
                    <xdr:row>3</xdr:row>
                    <xdr:rowOff>88900</xdr:rowOff>
                  </from>
                  <to>
                    <xdr:col>10</xdr:col>
                    <xdr:colOff>381000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21" name="Check Box 45">
              <controlPr defaultSize="0" autoFill="0" autoLine="0" autoPict="0">
                <anchor moveWithCells="1">
                  <from>
                    <xdr:col>9</xdr:col>
                    <xdr:colOff>298450</xdr:colOff>
                    <xdr:row>4</xdr:row>
                    <xdr:rowOff>184150</xdr:rowOff>
                  </from>
                  <to>
                    <xdr:col>10</xdr:col>
                    <xdr:colOff>381000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22" name="Check Box 48">
              <controlPr defaultSize="0" autoFill="0" autoLine="0" autoPict="0">
                <anchor moveWithCells="1">
                  <from>
                    <xdr:col>5</xdr:col>
                    <xdr:colOff>450850</xdr:colOff>
                    <xdr:row>6</xdr:row>
                    <xdr:rowOff>38100</xdr:rowOff>
                  </from>
                  <to>
                    <xdr:col>6</xdr:col>
                    <xdr:colOff>565150</xdr:colOff>
                    <xdr:row>7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2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lists!$G$2:$G$13</xm:f>
          </x14:formula1>
          <xm:sqref>I1:I2</xm:sqref>
        </x14:dataValidation>
        <x14:dataValidation type="list" allowBlank="1" showInputMessage="1" showErrorMessage="1" xr:uid="{00000000-0002-0000-0200-000001000000}">
          <x14:formula1>
            <xm:f>lists!$J$2:$J$6</xm:f>
          </x14:formula1>
          <xm:sqref>I5 I7:I8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outlinePr summaryBelow="0"/>
  </sheetPr>
  <dimension ref="A1:M2009"/>
  <sheetViews>
    <sheetView zoomScale="120" zoomScaleNormal="120" workbookViewId="0">
      <selection activeCell="I5" sqref="I5:I6"/>
    </sheetView>
  </sheetViews>
  <sheetFormatPr defaultColWidth="0" defaultRowHeight="14.5" zeroHeight="1" x14ac:dyDescent="0.35"/>
  <cols>
    <col min="1" max="1" width="8.984375E-2" customWidth="1"/>
    <col min="2" max="2" width="11.26953125" style="5" bestFit="1" customWidth="1"/>
    <col min="3" max="3" width="20.26953125" bestFit="1" customWidth="1"/>
    <col min="4" max="4" width="11.453125" bestFit="1" customWidth="1"/>
    <col min="5" max="5" width="10" customWidth="1"/>
    <col min="6" max="6" width="9.81640625" customWidth="1"/>
    <col min="7" max="7" width="10.54296875" bestFit="1" customWidth="1"/>
    <col min="8" max="8" width="14" customWidth="1"/>
    <col min="9" max="9" width="8.7265625" customWidth="1"/>
    <col min="10" max="10" width="8.81640625" style="7" bestFit="1" customWidth="1"/>
    <col min="11" max="11" width="10.54296875" bestFit="1" customWidth="1"/>
    <col min="12" max="12" width="9.90625" customWidth="1"/>
    <col min="13" max="13" width="8.7265625" customWidth="1"/>
    <col min="14" max="16384" width="8.7265625" hidden="1"/>
  </cols>
  <sheetData>
    <row r="1" spans="1:13" x14ac:dyDescent="0.35">
      <c r="B1" s="14"/>
      <c r="C1" s="12"/>
      <c r="D1" s="12"/>
      <c r="E1" s="12"/>
      <c r="F1" s="12"/>
      <c r="G1" s="12"/>
      <c r="H1" s="10" t="s">
        <v>12</v>
      </c>
      <c r="I1" s="11" t="s">
        <v>59</v>
      </c>
      <c r="J1" s="15"/>
      <c r="K1" s="13"/>
      <c r="L1" s="13"/>
      <c r="M1" s="13"/>
    </row>
    <row r="2" spans="1:13" x14ac:dyDescent="0.35">
      <c r="B2" s="14"/>
      <c r="C2" s="12"/>
      <c r="D2" s="12"/>
      <c r="E2" s="12"/>
      <c r="F2" s="12"/>
      <c r="G2" s="12"/>
      <c r="H2" s="10" t="s">
        <v>13</v>
      </c>
      <c r="I2" s="11" t="s">
        <v>254</v>
      </c>
      <c r="J2" s="15"/>
      <c r="K2" s="13"/>
      <c r="L2" s="13"/>
      <c r="M2" s="13"/>
    </row>
    <row r="3" spans="1:13" x14ac:dyDescent="0.35">
      <c r="B3" s="14"/>
      <c r="C3" s="12"/>
      <c r="D3" s="12"/>
      <c r="E3" s="12"/>
      <c r="F3" s="12"/>
      <c r="G3" s="12"/>
      <c r="H3" s="12"/>
      <c r="I3" s="12"/>
      <c r="J3" s="15"/>
      <c r="K3" s="13"/>
      <c r="L3" s="13"/>
      <c r="M3" s="13"/>
    </row>
    <row r="4" spans="1:13" x14ac:dyDescent="0.35">
      <c r="B4" s="14"/>
      <c r="C4" s="12"/>
      <c r="D4" s="12"/>
      <c r="E4" s="12"/>
      <c r="F4" s="12"/>
      <c r="G4" s="12"/>
      <c r="H4" s="10"/>
      <c r="I4" s="11"/>
      <c r="J4" s="15"/>
      <c r="K4" s="13"/>
      <c r="L4" s="13"/>
      <c r="M4" s="13"/>
    </row>
    <row r="5" spans="1:13" x14ac:dyDescent="0.35">
      <c r="B5" s="14"/>
      <c r="C5" s="12"/>
      <c r="D5" s="12"/>
      <c r="E5" s="12"/>
      <c r="F5" s="12"/>
      <c r="G5" s="12"/>
      <c r="H5" s="20" t="s">
        <v>2</v>
      </c>
      <c r="I5" s="21" t="s">
        <v>224</v>
      </c>
      <c r="J5" s="15"/>
      <c r="K5" s="13"/>
      <c r="L5" s="13"/>
      <c r="M5" s="13"/>
    </row>
    <row r="6" spans="1:13" x14ac:dyDescent="0.35">
      <c r="B6" s="14"/>
      <c r="C6" s="12"/>
      <c r="D6" s="12"/>
      <c r="E6" s="12"/>
      <c r="F6" s="12"/>
      <c r="G6" s="12"/>
      <c r="H6" s="20"/>
      <c r="I6" s="21"/>
      <c r="J6" s="15"/>
      <c r="K6" s="13"/>
      <c r="L6" s="13"/>
      <c r="M6" s="13"/>
    </row>
    <row r="7" spans="1:13" x14ac:dyDescent="0.35">
      <c r="B7" s="14"/>
      <c r="C7" s="12"/>
      <c r="D7" s="12"/>
      <c r="E7" s="12"/>
      <c r="F7" s="12"/>
      <c r="G7" s="12"/>
      <c r="H7" s="10"/>
      <c r="I7" s="13"/>
      <c r="J7" s="15"/>
      <c r="K7" s="13"/>
      <c r="L7" s="13"/>
      <c r="M7" s="13"/>
    </row>
    <row r="8" spans="1:13" x14ac:dyDescent="0.35">
      <c r="B8" s="14"/>
      <c r="C8" s="12"/>
      <c r="D8" s="12"/>
      <c r="E8" s="12"/>
      <c r="F8" s="12"/>
      <c r="G8" s="12"/>
      <c r="H8" s="10"/>
      <c r="I8" s="13"/>
      <c r="J8" s="15"/>
      <c r="K8" s="13"/>
      <c r="L8" s="13"/>
      <c r="M8" s="13"/>
    </row>
    <row r="9" spans="1:13" ht="36.75" customHeight="1" x14ac:dyDescent="0.35">
      <c r="B9" s="8" t="s">
        <v>39</v>
      </c>
      <c r="C9" s="3" t="s">
        <v>40</v>
      </c>
      <c r="D9" s="3" t="s">
        <v>10</v>
      </c>
      <c r="E9" s="3" t="s">
        <v>41</v>
      </c>
      <c r="F9" s="3" t="s">
        <v>43</v>
      </c>
      <c r="G9" s="3" t="s">
        <v>26</v>
      </c>
      <c r="H9" s="3" t="s">
        <v>3</v>
      </c>
      <c r="I9" s="3" t="s">
        <v>225</v>
      </c>
      <c r="J9" s="3" t="s">
        <v>1</v>
      </c>
      <c r="K9" s="3" t="s">
        <v>4</v>
      </c>
      <c r="L9" s="18" t="s">
        <v>552</v>
      </c>
      <c r="M9" s="18" t="s">
        <v>521</v>
      </c>
    </row>
    <row r="10" spans="1:13" x14ac:dyDescent="0.35">
      <c r="A10">
        <v>1</v>
      </c>
      <c r="B10" s="9">
        <f>IFERROR(VLOOKUP($A10,'Raw - J'!$B:$S,2,FALSE),"")</f>
        <v>44317</v>
      </c>
      <c r="C10" s="4" t="str">
        <f>IFERROR(VLOOKUP($A10,'Raw - J'!$B:$S,3,FALSE),"")</f>
        <v>HEXHAM</v>
      </c>
      <c r="D10" s="4" t="str">
        <f>IFERROR(VLOOKUP(JUMP!A10,'Raw - J'!B:F,5,FALSE),"")</f>
        <v>Hurdle</v>
      </c>
      <c r="E10" s="4" t="str">
        <f>IFERROR(VLOOKUP($A10,'Raw - J'!$B:$S,6,FALSE),"")</f>
        <v>WFA</v>
      </c>
      <c r="F10" s="4" t="str">
        <f>IFERROR(VLOOKUP($A10,'Raw - J'!$B:$P,10,FALSE),"")</f>
        <v>4yo+</v>
      </c>
      <c r="G10" s="4" t="str">
        <f>SUBSTITUTE(IFERROR(VLOOKUP($A10,'Raw - J'!$B:$P,7,FALSE),""),"0","")</f>
        <v>Open</v>
      </c>
      <c r="H10" s="4" t="str">
        <f>IFERROR(VLOOKUP($A10,'Raw - J'!$B:$P,12,FALSE)&amp;IF(VLOOKUP($A10,'Raw - J'!$B:$N,13,FALSE)&lt;&gt;"","("&amp;VLOOKUP($A10,'Raw - J'!$B:$N,13,FALSE)&amp;")",""),"")</f>
        <v>4</v>
      </c>
      <c r="I10" s="4" t="str">
        <f>IFERROR(VLOOKUP($A10,'Raw - J'!$B:$P,14,FALSE),"")</f>
        <v>Open</v>
      </c>
      <c r="J10" s="4" t="str">
        <f>IFERROR(VLOOKUP($A10,'Raw - J'!$B:$P,11,FALSE),"")</f>
        <v>A</v>
      </c>
      <c r="K10" s="4" t="str">
        <f>IFERROR(VLOOKUP($A10,'Raw - J'!$B:$Q,16,FALSE),"")</f>
        <v>2m</v>
      </c>
      <c r="L10" s="4" t="str">
        <f>SUBSTITUTE(IFERROR(VLOOKUP($A10,'Raw - J'!$B:$Q,9,FALSE),""),0,"")</f>
        <v/>
      </c>
      <c r="M10" s="4" t="str">
        <f>SUBSTITUTE(IFERROR(VLOOKUP($A10,'Raw - J'!$B:$Z,20,FALSE),""),0,"")</f>
        <v/>
      </c>
    </row>
    <row r="11" spans="1:13" x14ac:dyDescent="0.35">
      <c r="A11">
        <v>2</v>
      </c>
      <c r="B11" s="9">
        <f>IFERROR(VLOOKUP($A11,'Raw - J'!$B:$S,2,FALSE),"")</f>
        <v>44317</v>
      </c>
      <c r="C11" s="4" t="str">
        <f>IFERROR(VLOOKUP($A11,'Raw - J'!$B:$S,3,FALSE),"")</f>
        <v>HEXHAM</v>
      </c>
      <c r="D11" s="4" t="str">
        <f>IFERROR(VLOOKUP(JUMP!A11,'Raw - J'!B:F,5,FALSE),"")</f>
        <v>Hurdle</v>
      </c>
      <c r="E11" s="4" t="str">
        <f>IFERROR(VLOOKUP($A11,'Raw - J'!$B:$S,6,FALSE),"")</f>
        <v>WFA</v>
      </c>
      <c r="F11" s="4" t="str">
        <f>IFERROR(VLOOKUP($A11,'Raw - J'!$B:$P,10,FALSE),"")</f>
        <v>4yo+</v>
      </c>
      <c r="G11" s="4" t="str">
        <f>SUBSTITUTE(IFERROR(VLOOKUP($A11,'Raw - J'!$B:$P,7,FALSE),""),"0","")</f>
        <v>Nov</v>
      </c>
      <c r="H11" s="4" t="str">
        <f>IFERROR(VLOOKUP($A11,'Raw - J'!$B:$P,12,FALSE)&amp;IF(VLOOKUP($A11,'Raw - J'!$B:$N,13,FALSE)&lt;&gt;"","("&amp;VLOOKUP($A11,'Raw - J'!$B:$N,13,FALSE)&amp;")",""),"")</f>
        <v>4</v>
      </c>
      <c r="I11" s="4" t="str">
        <f>IFERROR(VLOOKUP($A11,'Raw - J'!$B:$P,14,FALSE),"")</f>
        <v>Open</v>
      </c>
      <c r="J11" s="4" t="str">
        <f>IFERROR(VLOOKUP($A11,'Raw - J'!$B:$P,11,FALSE),"")</f>
        <v>A</v>
      </c>
      <c r="K11" s="4" t="str">
        <f>IFERROR(VLOOKUP($A11,'Raw - J'!$B:$Q,16,FALSE),"")</f>
        <v>2m</v>
      </c>
      <c r="L11" s="16" t="str">
        <f>SUBSTITUTE(IFERROR(VLOOKUP($A11,'Raw - J'!$B:$Q,9,FALSE),""),0,"")</f>
        <v/>
      </c>
      <c r="M11" s="16" t="str">
        <f>SUBSTITUTE(IFERROR(VLOOKUP($A11,'Raw - J'!$B:$Z,20,FALSE),""),0,"")</f>
        <v/>
      </c>
    </row>
    <row r="12" spans="1:13" x14ac:dyDescent="0.35">
      <c r="A12">
        <v>3</v>
      </c>
      <c r="B12" s="9">
        <f>IFERROR(VLOOKUP($A12,'Raw - J'!$B:$S,2,FALSE),"")</f>
        <v>44317</v>
      </c>
      <c r="C12" s="4" t="str">
        <f>IFERROR(VLOOKUP($A12,'Raw - J'!$B:$S,3,FALSE),"")</f>
        <v>HEXHAM</v>
      </c>
      <c r="D12" s="4" t="str">
        <f>IFERROR(VLOOKUP(JUMP!A12,'Raw - J'!B:F,5,FALSE),"")</f>
        <v>Chase</v>
      </c>
      <c r="E12" s="4" t="str">
        <f>IFERROR(VLOOKUP($A12,'Raw - J'!$B:$S,6,FALSE),"")</f>
        <v>Hcap</v>
      </c>
      <c r="F12" s="4" t="str">
        <f>IFERROR(VLOOKUP($A12,'Raw - J'!$B:$P,10,FALSE),"")</f>
        <v>5yo+</v>
      </c>
      <c r="G12" s="4" t="str">
        <f>SUBSTITUTE(IFERROR(VLOOKUP($A12,'Raw - J'!$B:$P,7,FALSE),""),"0","")</f>
        <v>Open</v>
      </c>
      <c r="H12" s="4" t="str">
        <f>IFERROR(VLOOKUP($A12,'Raw - J'!$B:$P,12,FALSE)&amp;IF(VLOOKUP($A12,'Raw - J'!$B:$N,13,FALSE)&lt;&gt;"","("&amp;VLOOKUP($A12,'Raw - J'!$B:$N,13,FALSE)&amp;")",""),"")</f>
        <v>5</v>
      </c>
      <c r="I12" s="4" t="str">
        <f>IFERROR(VLOOKUP($A12,'Raw - J'!$B:$P,14,FALSE),"")</f>
        <v>0-100</v>
      </c>
      <c r="J12" s="4" t="str">
        <f>IFERROR(VLOOKUP($A12,'Raw - J'!$B:$P,11,FALSE),"")</f>
        <v>A</v>
      </c>
      <c r="K12" s="4" t="str">
        <f>IFERROR(VLOOKUP($A12,'Raw - J'!$B:$Q,16,FALSE),"")</f>
        <v>2m 4f</v>
      </c>
      <c r="L12" s="16" t="str">
        <f>SUBSTITUTE(IFERROR(VLOOKUP($A12,'Raw - J'!$B:$Q,9,FALSE),""),0,"")</f>
        <v/>
      </c>
      <c r="M12" s="16" t="str">
        <f>SUBSTITUTE(IFERROR(VLOOKUP($A12,'Raw - J'!$B:$Z,20,FALSE),""),0,"")</f>
        <v/>
      </c>
    </row>
    <row r="13" spans="1:13" x14ac:dyDescent="0.35">
      <c r="A13">
        <v>4</v>
      </c>
      <c r="B13" s="9">
        <f>IFERROR(VLOOKUP($A13,'Raw - J'!$B:$S,2,FALSE),"")</f>
        <v>44317</v>
      </c>
      <c r="C13" s="4" t="str">
        <f>IFERROR(VLOOKUP($A13,'Raw - J'!$B:$S,3,FALSE),"")</f>
        <v>HEXHAM</v>
      </c>
      <c r="D13" s="4" t="str">
        <f>IFERROR(VLOOKUP(JUMP!A13,'Raw - J'!B:F,5,FALSE),"")</f>
        <v>Hurdle</v>
      </c>
      <c r="E13" s="4" t="str">
        <f>IFERROR(VLOOKUP($A13,'Raw - J'!$B:$S,6,FALSE),"")</f>
        <v>Hcap</v>
      </c>
      <c r="F13" s="4" t="str">
        <f>IFERROR(VLOOKUP($A13,'Raw - J'!$B:$P,10,FALSE),"")</f>
        <v>4yo+</v>
      </c>
      <c r="G13" s="4" t="str">
        <f>SUBSTITUTE(IFERROR(VLOOKUP($A13,'Raw - J'!$B:$P,7,FALSE),""),"0","")</f>
        <v>Open</v>
      </c>
      <c r="H13" s="4" t="str">
        <f>IFERROR(VLOOKUP($A13,'Raw - J'!$B:$P,12,FALSE)&amp;IF(VLOOKUP($A13,'Raw - J'!$B:$N,13,FALSE)&lt;&gt;"","("&amp;VLOOKUP($A13,'Raw - J'!$B:$N,13,FALSE)&amp;")",""),"")</f>
        <v>5</v>
      </c>
      <c r="I13" s="4" t="str">
        <f>IFERROR(VLOOKUP($A13,'Raw - J'!$B:$P,14,FALSE),"")</f>
        <v>0-105</v>
      </c>
      <c r="J13" s="4" t="str">
        <f>IFERROR(VLOOKUP($A13,'Raw - J'!$B:$P,11,FALSE),"")</f>
        <v>A</v>
      </c>
      <c r="K13" s="4" t="str">
        <f>IFERROR(VLOOKUP($A13,'Raw - J'!$B:$Q,16,FALSE),"")</f>
        <v>3m</v>
      </c>
      <c r="L13" s="16" t="str">
        <f>SUBSTITUTE(IFERROR(VLOOKUP($A13,'Raw - J'!$B:$Q,9,FALSE),""),0,"")</f>
        <v/>
      </c>
      <c r="M13" s="16" t="str">
        <f>SUBSTITUTE(IFERROR(VLOOKUP($A13,'Raw - J'!$B:$Z,20,FALSE),""),0,"")</f>
        <v>Cond</v>
      </c>
    </row>
    <row r="14" spans="1:13" x14ac:dyDescent="0.35">
      <c r="A14">
        <v>5</v>
      </c>
      <c r="B14" s="9">
        <f>IFERROR(VLOOKUP($A14,'Raw - J'!$B:$S,2,FALSE),"")</f>
        <v>44317</v>
      </c>
      <c r="C14" s="4" t="str">
        <f>IFERROR(VLOOKUP($A14,'Raw - J'!$B:$S,3,FALSE),"")</f>
        <v>HEXHAM</v>
      </c>
      <c r="D14" s="4" t="str">
        <f>IFERROR(VLOOKUP(JUMP!A14,'Raw - J'!B:F,5,FALSE),"")</f>
        <v>Chase</v>
      </c>
      <c r="E14" s="4" t="str">
        <f>IFERROR(VLOOKUP($A14,'Raw - J'!$B:$S,6,FALSE),"")</f>
        <v>WFA</v>
      </c>
      <c r="F14" s="4" t="str">
        <f>IFERROR(VLOOKUP($A14,'Raw - J'!$B:$P,10,FALSE),"")</f>
        <v>5yo+</v>
      </c>
      <c r="G14" s="4" t="str">
        <f>SUBSTITUTE(IFERROR(VLOOKUP($A14,'Raw - J'!$B:$P,7,FALSE),""),"0","")</f>
        <v>Beg</v>
      </c>
      <c r="H14" s="4" t="str">
        <f>IFERROR(VLOOKUP($A14,'Raw - J'!$B:$P,12,FALSE)&amp;IF(VLOOKUP($A14,'Raw - J'!$B:$N,13,FALSE)&lt;&gt;"","("&amp;VLOOKUP($A14,'Raw - J'!$B:$N,13,FALSE)&amp;")",""),"")</f>
        <v>4</v>
      </c>
      <c r="I14" s="4" t="str">
        <f>IFERROR(VLOOKUP($A14,'Raw - J'!$B:$P,14,FALSE),"")</f>
        <v>Open</v>
      </c>
      <c r="J14" s="4" t="str">
        <f>IFERROR(VLOOKUP($A14,'Raw - J'!$B:$P,11,FALSE),"")</f>
        <v>A</v>
      </c>
      <c r="K14" s="4" t="str">
        <f>IFERROR(VLOOKUP($A14,'Raw - J'!$B:$Q,16,FALSE),"")</f>
        <v>2m 4f</v>
      </c>
      <c r="L14" s="16" t="str">
        <f>SUBSTITUTE(IFERROR(VLOOKUP($A14,'Raw - J'!$B:$Q,9,FALSE),""),0,"")</f>
        <v/>
      </c>
      <c r="M14" s="16" t="str">
        <f>SUBSTITUTE(IFERROR(VLOOKUP($A14,'Raw - J'!$B:$Z,20,FALSE),""),0,"")</f>
        <v/>
      </c>
    </row>
    <row r="15" spans="1:13" x14ac:dyDescent="0.35">
      <c r="A15">
        <v>6</v>
      </c>
      <c r="B15" s="9">
        <f>IFERROR(VLOOKUP($A15,'Raw - J'!$B:$S,2,FALSE),"")</f>
        <v>44317</v>
      </c>
      <c r="C15" s="4" t="str">
        <f>IFERROR(VLOOKUP($A15,'Raw - J'!$B:$S,3,FALSE),"")</f>
        <v>HEXHAM</v>
      </c>
      <c r="D15" s="4" t="str">
        <f>IFERROR(VLOOKUP(JUMP!A15,'Raw - J'!B:F,5,FALSE),"")</f>
        <v>Chase</v>
      </c>
      <c r="E15" s="4" t="str">
        <f>IFERROR(VLOOKUP($A15,'Raw - J'!$B:$S,6,FALSE),"")</f>
        <v>Hcap</v>
      </c>
      <c r="F15" s="4" t="str">
        <f>IFERROR(VLOOKUP($A15,'Raw - J'!$B:$P,10,FALSE),"")</f>
        <v>5yo+</v>
      </c>
      <c r="G15" s="4" t="str">
        <f>SUBSTITUTE(IFERROR(VLOOKUP($A15,'Raw - J'!$B:$P,7,FALSE),""),"0","")</f>
        <v>Open</v>
      </c>
      <c r="H15" s="4" t="str">
        <f>IFERROR(VLOOKUP($A15,'Raw - J'!$B:$P,12,FALSE)&amp;IF(VLOOKUP($A15,'Raw - J'!$B:$N,13,FALSE)&lt;&gt;"","("&amp;VLOOKUP($A15,'Raw - J'!$B:$N,13,FALSE)&amp;")",""),"")</f>
        <v>4</v>
      </c>
      <c r="I15" s="4" t="str">
        <f>IFERROR(VLOOKUP($A15,'Raw - J'!$B:$P,14,FALSE),"")</f>
        <v>0-120</v>
      </c>
      <c r="J15" s="4" t="str">
        <f>IFERROR(VLOOKUP($A15,'Raw - J'!$B:$P,11,FALSE),"")</f>
        <v>A</v>
      </c>
      <c r="K15" s="4" t="str">
        <f>IFERROR(VLOOKUP($A15,'Raw - J'!$B:$Q,16,FALSE),"")</f>
        <v>3m</v>
      </c>
      <c r="L15" s="16" t="str">
        <f>SUBSTITUTE(IFERROR(VLOOKUP($A15,'Raw - J'!$B:$Q,9,FALSE),""),0,"")</f>
        <v/>
      </c>
      <c r="M15" s="16" t="str">
        <f>SUBSTITUTE(IFERROR(VLOOKUP($A15,'Raw - J'!$B:$Z,20,FALSE),""),0,"")</f>
        <v/>
      </c>
    </row>
    <row r="16" spans="1:13" x14ac:dyDescent="0.35">
      <c r="A16">
        <v>7</v>
      </c>
      <c r="B16" s="9">
        <f>IFERROR(VLOOKUP($A16,'Raw - J'!$B:$S,2,FALSE),"")</f>
        <v>44317</v>
      </c>
      <c r="C16" s="4" t="str">
        <f>IFERROR(VLOOKUP($A16,'Raw - J'!$B:$S,3,FALSE),"")</f>
        <v>HEXHAM</v>
      </c>
      <c r="D16" s="4" t="str">
        <f>IFERROR(VLOOKUP(JUMP!A16,'Raw - J'!B:F,5,FALSE),"")</f>
        <v>Hurdle</v>
      </c>
      <c r="E16" s="4" t="str">
        <f>IFERROR(VLOOKUP($A16,'Raw - J'!$B:$S,6,FALSE),"")</f>
        <v>Hcap</v>
      </c>
      <c r="F16" s="4" t="str">
        <f>IFERROR(VLOOKUP($A16,'Raw - J'!$B:$P,10,FALSE),"")</f>
        <v>4yo+</v>
      </c>
      <c r="G16" s="4" t="str">
        <f>SUBSTITUTE(IFERROR(VLOOKUP($A16,'Raw - J'!$B:$P,7,FALSE),""),"0","")</f>
        <v>Open</v>
      </c>
      <c r="H16" s="4" t="str">
        <f>IFERROR(VLOOKUP($A16,'Raw - J'!$B:$P,12,FALSE)&amp;IF(VLOOKUP($A16,'Raw - J'!$B:$N,13,FALSE)&lt;&gt;"","("&amp;VLOOKUP($A16,'Raw - J'!$B:$N,13,FALSE)&amp;")",""),"")</f>
        <v>3</v>
      </c>
      <c r="I16" s="4" t="str">
        <f>IFERROR(VLOOKUP($A16,'Raw - J'!$B:$P,14,FALSE),"")</f>
        <v>0-130</v>
      </c>
      <c r="J16" s="4" t="str">
        <f>IFERROR(VLOOKUP($A16,'Raw - J'!$B:$P,11,FALSE),"")</f>
        <v>A</v>
      </c>
      <c r="K16" s="4" t="str">
        <f>IFERROR(VLOOKUP($A16,'Raw - J'!$B:$Q,16,FALSE),"")</f>
        <v>2m</v>
      </c>
      <c r="L16" s="16" t="str">
        <f>SUBSTITUTE(IFERROR(VLOOKUP($A16,'Raw - J'!$B:$Q,9,FALSE),""),0,"")</f>
        <v/>
      </c>
      <c r="M16" s="16" t="str">
        <f>SUBSTITUTE(IFERROR(VLOOKUP($A16,'Raw - J'!$B:$Z,20,FALSE),""),0,"")</f>
        <v/>
      </c>
    </row>
    <row r="17" spans="1:13" x14ac:dyDescent="0.35">
      <c r="A17">
        <v>8</v>
      </c>
      <c r="B17" s="9">
        <f>IFERROR(VLOOKUP($A17,'Raw - J'!$B:$S,2,FALSE),"")</f>
        <v>44317</v>
      </c>
      <c r="C17" s="4" t="str">
        <f>IFERROR(VLOOKUP($A17,'Raw - J'!$B:$S,3,FALSE),"")</f>
        <v>UTTOXETER</v>
      </c>
      <c r="D17" s="4" t="str">
        <f>IFERROR(VLOOKUP(JUMP!A17,'Raw - J'!B:F,5,FALSE),"")</f>
        <v>Hurdle</v>
      </c>
      <c r="E17" s="4" t="str">
        <f>IFERROR(VLOOKUP($A17,'Raw - J'!$B:$S,6,FALSE),"")</f>
        <v>Hcap</v>
      </c>
      <c r="F17" s="4" t="str">
        <f>IFERROR(VLOOKUP($A17,'Raw - J'!$B:$P,10,FALSE),"")</f>
        <v>4yo+</v>
      </c>
      <c r="G17" s="4" t="str">
        <f>SUBSTITUTE(IFERROR(VLOOKUP($A17,'Raw - J'!$B:$P,7,FALSE),""),"0","")</f>
        <v>Nov</v>
      </c>
      <c r="H17" s="4" t="str">
        <f>IFERROR(VLOOKUP($A17,'Raw - J'!$B:$P,12,FALSE)&amp;IF(VLOOKUP($A17,'Raw - J'!$B:$N,13,FALSE)&lt;&gt;"","("&amp;VLOOKUP($A17,'Raw - J'!$B:$N,13,FALSE)&amp;")",""),"")</f>
        <v>5</v>
      </c>
      <c r="I17" s="4" t="str">
        <f>IFERROR(VLOOKUP($A17,'Raw - J'!$B:$P,14,FALSE),"")</f>
        <v>0-100</v>
      </c>
      <c r="J17" s="4" t="str">
        <f>IFERROR(VLOOKUP($A17,'Raw - J'!$B:$P,11,FALSE),"")</f>
        <v>A</v>
      </c>
      <c r="K17" s="4" t="str">
        <f>IFERROR(VLOOKUP($A17,'Raw - J'!$B:$Q,16,FALSE),"")</f>
        <v>3m</v>
      </c>
      <c r="L17" s="16" t="str">
        <f>SUBSTITUTE(IFERROR(VLOOKUP($A17,'Raw - J'!$B:$Q,9,FALSE),""),0,"")</f>
        <v/>
      </c>
      <c r="M17" s="16" t="str">
        <f>SUBSTITUTE(IFERROR(VLOOKUP($A17,'Raw - J'!$B:$Z,20,FALSE),""),0,"")</f>
        <v/>
      </c>
    </row>
    <row r="18" spans="1:13" x14ac:dyDescent="0.35">
      <c r="A18">
        <v>9</v>
      </c>
      <c r="B18" s="9">
        <f>IFERROR(VLOOKUP($A18,'Raw - J'!$B:$S,2,FALSE),"")</f>
        <v>44317</v>
      </c>
      <c r="C18" s="4" t="str">
        <f>IFERROR(VLOOKUP($A18,'Raw - J'!$B:$S,3,FALSE),"")</f>
        <v>UTTOXETER</v>
      </c>
      <c r="D18" s="4" t="str">
        <f>IFERROR(VLOOKUP(JUMP!A18,'Raw - J'!B:F,5,FALSE),"")</f>
        <v>Chase</v>
      </c>
      <c r="E18" s="4" t="str">
        <f>IFERROR(VLOOKUP($A18,'Raw - J'!$B:$S,6,FALSE),"")</f>
        <v>Hcap</v>
      </c>
      <c r="F18" s="4" t="str">
        <f>IFERROR(VLOOKUP($A18,'Raw - J'!$B:$P,10,FALSE),"")</f>
        <v>5yo+</v>
      </c>
      <c r="G18" s="4" t="str">
        <f>SUBSTITUTE(IFERROR(VLOOKUP($A18,'Raw - J'!$B:$P,7,FALSE),""),"0","")</f>
        <v>Open</v>
      </c>
      <c r="H18" s="4" t="str">
        <f>IFERROR(VLOOKUP($A18,'Raw - J'!$B:$P,12,FALSE)&amp;IF(VLOOKUP($A18,'Raw - J'!$B:$N,13,FALSE)&lt;&gt;"","("&amp;VLOOKUP($A18,'Raw - J'!$B:$N,13,FALSE)&amp;")",""),"")</f>
        <v>5</v>
      </c>
      <c r="I18" s="4" t="str">
        <f>IFERROR(VLOOKUP($A18,'Raw - J'!$B:$P,14,FALSE),"")</f>
        <v>0-100</v>
      </c>
      <c r="J18" s="4" t="str">
        <f>IFERROR(VLOOKUP($A18,'Raw - J'!$B:$P,11,FALSE),"")</f>
        <v>A</v>
      </c>
      <c r="K18" s="4" t="str">
        <f>IFERROR(VLOOKUP($A18,'Raw - J'!$B:$Q,16,FALSE),"")</f>
        <v>3m</v>
      </c>
      <c r="L18" s="16" t="str">
        <f>SUBSTITUTE(IFERROR(VLOOKUP($A18,'Raw - J'!$B:$Q,9,FALSE),""),0,"")</f>
        <v/>
      </c>
      <c r="M18" s="16" t="str">
        <f>SUBSTITUTE(IFERROR(VLOOKUP($A18,'Raw - J'!$B:$Z,20,FALSE),""),0,"")</f>
        <v/>
      </c>
    </row>
    <row r="19" spans="1:13" x14ac:dyDescent="0.35">
      <c r="A19">
        <v>10</v>
      </c>
      <c r="B19" s="9">
        <f>IFERROR(VLOOKUP($A19,'Raw - J'!$B:$S,2,FALSE),"")</f>
        <v>44317</v>
      </c>
      <c r="C19" s="4" t="str">
        <f>IFERROR(VLOOKUP($A19,'Raw - J'!$B:$S,3,FALSE),"")</f>
        <v>UTTOXETER</v>
      </c>
      <c r="D19" s="4" t="str">
        <f>IFERROR(VLOOKUP(JUMP!A19,'Raw - J'!B:F,5,FALSE),"")</f>
        <v>Hurdle</v>
      </c>
      <c r="E19" s="4" t="str">
        <f>IFERROR(VLOOKUP($A19,'Raw - J'!$B:$S,6,FALSE),"")</f>
        <v>WFA</v>
      </c>
      <c r="F19" s="4" t="str">
        <f>IFERROR(VLOOKUP($A19,'Raw - J'!$B:$P,10,FALSE),"")</f>
        <v>4yo+</v>
      </c>
      <c r="G19" s="4" t="str">
        <f>SUBSTITUTE(IFERROR(VLOOKUP($A19,'Raw - J'!$B:$P,7,FALSE),""),"0","")</f>
        <v>Mdn</v>
      </c>
      <c r="H19" s="4" t="str">
        <f>IFERROR(VLOOKUP($A19,'Raw - J'!$B:$P,12,FALSE)&amp;IF(VLOOKUP($A19,'Raw - J'!$B:$N,13,FALSE)&lt;&gt;"","("&amp;VLOOKUP($A19,'Raw - J'!$B:$N,13,FALSE)&amp;")",""),"")</f>
        <v>4</v>
      </c>
      <c r="I19" s="4" t="str">
        <f>IFERROR(VLOOKUP($A19,'Raw - J'!$B:$P,14,FALSE),"")</f>
        <v>Open</v>
      </c>
      <c r="J19" s="4" t="str">
        <f>IFERROR(VLOOKUP($A19,'Raw - J'!$B:$P,11,FALSE),"")</f>
        <v>A</v>
      </c>
      <c r="K19" s="4" t="str">
        <f>IFERROR(VLOOKUP($A19,'Raw - J'!$B:$Q,16,FALSE),"")</f>
        <v>2m</v>
      </c>
      <c r="L19" s="16" t="str">
        <f>SUBSTITUTE(IFERROR(VLOOKUP($A19,'Raw - J'!$B:$Q,9,FALSE),""),0,"")</f>
        <v>NH</v>
      </c>
      <c r="M19" s="16" t="str">
        <f>SUBSTITUTE(IFERROR(VLOOKUP($A19,'Raw - J'!$B:$Z,20,FALSE),""),0,"")</f>
        <v/>
      </c>
    </row>
    <row r="20" spans="1:13" x14ac:dyDescent="0.35">
      <c r="A20">
        <v>11</v>
      </c>
      <c r="B20" s="9">
        <f>IFERROR(VLOOKUP($A20,'Raw - J'!$B:$S,2,FALSE),"")</f>
        <v>44317</v>
      </c>
      <c r="C20" s="4" t="str">
        <f>IFERROR(VLOOKUP($A20,'Raw - J'!$B:$S,3,FALSE),"")</f>
        <v>UTTOXETER</v>
      </c>
      <c r="D20" s="4" t="str">
        <f>IFERROR(VLOOKUP(JUMP!A20,'Raw - J'!B:F,5,FALSE),"")</f>
        <v>Chase</v>
      </c>
      <c r="E20" s="4" t="str">
        <f>IFERROR(VLOOKUP($A20,'Raw - J'!$B:$S,6,FALSE),"")</f>
        <v>WFA</v>
      </c>
      <c r="F20" s="4" t="str">
        <f>IFERROR(VLOOKUP($A20,'Raw - J'!$B:$P,10,FALSE),"")</f>
        <v>5yo+</v>
      </c>
      <c r="G20" s="4" t="str">
        <f>SUBSTITUTE(IFERROR(VLOOKUP($A20,'Raw - J'!$B:$P,7,FALSE),""),"0","")</f>
        <v>Beg</v>
      </c>
      <c r="H20" s="4" t="str">
        <f>IFERROR(VLOOKUP($A20,'Raw - J'!$B:$P,12,FALSE)&amp;IF(VLOOKUP($A20,'Raw - J'!$B:$N,13,FALSE)&lt;&gt;"","("&amp;VLOOKUP($A20,'Raw - J'!$B:$N,13,FALSE)&amp;")",""),"")</f>
        <v>4</v>
      </c>
      <c r="I20" s="4" t="str">
        <f>IFERROR(VLOOKUP($A20,'Raw - J'!$B:$P,14,FALSE),"")</f>
        <v>Open</v>
      </c>
      <c r="J20" s="4" t="str">
        <f>IFERROR(VLOOKUP($A20,'Raw - J'!$B:$P,11,FALSE),"")</f>
        <v>A</v>
      </c>
      <c r="K20" s="4" t="str">
        <f>IFERROR(VLOOKUP($A20,'Raw - J'!$B:$Q,16,FALSE),"")</f>
        <v>2m</v>
      </c>
      <c r="L20" s="16" t="str">
        <f>SUBSTITUTE(IFERROR(VLOOKUP($A20,'Raw - J'!$B:$Q,9,FALSE),""),0,"")</f>
        <v/>
      </c>
      <c r="M20" s="16" t="str">
        <f>SUBSTITUTE(IFERROR(VLOOKUP($A20,'Raw - J'!$B:$Z,20,FALSE),""),0,"")</f>
        <v/>
      </c>
    </row>
    <row r="21" spans="1:13" x14ac:dyDescent="0.35">
      <c r="A21">
        <v>12</v>
      </c>
      <c r="B21" s="9">
        <f>IFERROR(VLOOKUP($A21,'Raw - J'!$B:$S,2,FALSE),"")</f>
        <v>44317</v>
      </c>
      <c r="C21" s="4" t="str">
        <f>IFERROR(VLOOKUP($A21,'Raw - J'!$B:$S,3,FALSE),"")</f>
        <v>UTTOXETER</v>
      </c>
      <c r="D21" s="4" t="str">
        <f>IFERROR(VLOOKUP(JUMP!A21,'Raw - J'!B:F,5,FALSE),"")</f>
        <v>Chase</v>
      </c>
      <c r="E21" s="4" t="str">
        <f>IFERROR(VLOOKUP($A21,'Raw - J'!$B:$S,6,FALSE),"")</f>
        <v>Hcap</v>
      </c>
      <c r="F21" s="4" t="str">
        <f>IFERROR(VLOOKUP($A21,'Raw - J'!$B:$P,10,FALSE),"")</f>
        <v>5yo+</v>
      </c>
      <c r="G21" s="4" t="str">
        <f>SUBSTITUTE(IFERROR(VLOOKUP($A21,'Raw - J'!$B:$P,7,FALSE),""),"0","")</f>
        <v>Nov</v>
      </c>
      <c r="H21" s="4" t="str">
        <f>IFERROR(VLOOKUP($A21,'Raw - J'!$B:$P,12,FALSE)&amp;IF(VLOOKUP($A21,'Raw - J'!$B:$N,13,FALSE)&lt;&gt;"","("&amp;VLOOKUP($A21,'Raw - J'!$B:$N,13,FALSE)&amp;")",""),"")</f>
        <v>4</v>
      </c>
      <c r="I21" s="4" t="str">
        <f>IFERROR(VLOOKUP($A21,'Raw - J'!$B:$P,14,FALSE),"")</f>
        <v>0-120</v>
      </c>
      <c r="J21" s="4" t="str">
        <f>IFERROR(VLOOKUP($A21,'Raw - J'!$B:$P,11,FALSE),"")</f>
        <v>A</v>
      </c>
      <c r="K21" s="4" t="str">
        <f>IFERROR(VLOOKUP($A21,'Raw - J'!$B:$Q,16,FALSE),"")</f>
        <v>2m 6f</v>
      </c>
      <c r="L21" s="16" t="str">
        <f>SUBSTITUTE(IFERROR(VLOOKUP($A21,'Raw - J'!$B:$Q,9,FALSE),""),0,"")</f>
        <v/>
      </c>
      <c r="M21" s="16" t="str">
        <f>SUBSTITUTE(IFERROR(VLOOKUP($A21,'Raw - J'!$B:$Z,20,FALSE),""),0,"")</f>
        <v/>
      </c>
    </row>
    <row r="22" spans="1:13" x14ac:dyDescent="0.35">
      <c r="A22">
        <v>13</v>
      </c>
      <c r="B22" s="9">
        <f>IFERROR(VLOOKUP($A22,'Raw - J'!$B:$S,2,FALSE),"")</f>
        <v>44317</v>
      </c>
      <c r="C22" s="4" t="str">
        <f>IFERROR(VLOOKUP($A22,'Raw - J'!$B:$S,3,FALSE),"")</f>
        <v>UTTOXETER</v>
      </c>
      <c r="D22" s="4" t="str">
        <f>IFERROR(VLOOKUP(JUMP!A22,'Raw - J'!B:F,5,FALSE),"")</f>
        <v>Hurdle</v>
      </c>
      <c r="E22" s="4" t="str">
        <f>IFERROR(VLOOKUP($A22,'Raw - J'!$B:$S,6,FALSE),"")</f>
        <v>Hcap</v>
      </c>
      <c r="F22" s="4" t="str">
        <f>IFERROR(VLOOKUP($A22,'Raw - J'!$B:$P,10,FALSE),"")</f>
        <v>4yo+</v>
      </c>
      <c r="G22" s="4" t="str">
        <f>SUBSTITUTE(IFERROR(VLOOKUP($A22,'Raw - J'!$B:$P,7,FALSE),""),"0","")</f>
        <v>Open</v>
      </c>
      <c r="H22" s="4" t="str">
        <f>IFERROR(VLOOKUP($A22,'Raw - J'!$B:$P,12,FALSE)&amp;IF(VLOOKUP($A22,'Raw - J'!$B:$N,13,FALSE)&lt;&gt;"","("&amp;VLOOKUP($A22,'Raw - J'!$B:$N,13,FALSE)&amp;")",""),"")</f>
        <v>3</v>
      </c>
      <c r="I22" s="4" t="str">
        <f>IFERROR(VLOOKUP($A22,'Raw - J'!$B:$P,14,FALSE),"")</f>
        <v>0-140</v>
      </c>
      <c r="J22" s="4" t="str">
        <f>IFERROR(VLOOKUP($A22,'Raw - J'!$B:$P,11,FALSE),"")</f>
        <v>A</v>
      </c>
      <c r="K22" s="4" t="str">
        <f>IFERROR(VLOOKUP($A22,'Raw - J'!$B:$Q,16,FALSE),"")</f>
        <v>2m 4f</v>
      </c>
      <c r="L22" s="16" t="str">
        <f>SUBSTITUTE(IFERROR(VLOOKUP($A22,'Raw - J'!$B:$Q,9,FALSE),""),0,"")</f>
        <v/>
      </c>
      <c r="M22" s="16" t="str">
        <f>SUBSTITUTE(IFERROR(VLOOKUP($A22,'Raw - J'!$B:$Z,20,FALSE),""),0,"")</f>
        <v/>
      </c>
    </row>
    <row r="23" spans="1:13" x14ac:dyDescent="0.35">
      <c r="A23">
        <v>14</v>
      </c>
      <c r="B23" s="9">
        <f>IFERROR(VLOOKUP($A23,'Raw - J'!$B:$S,2,FALSE),"")</f>
        <v>44317</v>
      </c>
      <c r="C23" s="4" t="str">
        <f>IFERROR(VLOOKUP($A23,'Raw - J'!$B:$S,3,FALSE),"")</f>
        <v>UTTOXETER</v>
      </c>
      <c r="D23" s="4" t="str">
        <f>IFERROR(VLOOKUP(JUMP!A23,'Raw - J'!B:F,5,FALSE),"")</f>
        <v>Chase</v>
      </c>
      <c r="E23" s="4" t="str">
        <f>IFERROR(VLOOKUP($A23,'Raw - J'!$B:$S,6,FALSE),"")</f>
        <v>Hcap</v>
      </c>
      <c r="F23" s="4" t="str">
        <f>IFERROR(VLOOKUP($A23,'Raw - J'!$B:$P,10,FALSE),"")</f>
        <v>5yo+</v>
      </c>
      <c r="G23" s="4" t="str">
        <f>SUBSTITUTE(IFERROR(VLOOKUP($A23,'Raw - J'!$B:$P,7,FALSE),""),"0","")</f>
        <v>Open</v>
      </c>
      <c r="H23" s="4" t="str">
        <f>IFERROR(VLOOKUP($A23,'Raw - J'!$B:$P,12,FALSE)&amp;IF(VLOOKUP($A23,'Raw - J'!$B:$N,13,FALSE)&lt;&gt;"","("&amp;VLOOKUP($A23,'Raw - J'!$B:$N,13,FALSE)&amp;")",""),"")</f>
        <v>2</v>
      </c>
      <c r="I23" s="4" t="str">
        <f>IFERROR(VLOOKUP($A23,'Raw - J'!$B:$P,14,FALSE),"")</f>
        <v>Open</v>
      </c>
      <c r="J23" s="4" t="str">
        <f>IFERROR(VLOOKUP($A23,'Raw - J'!$B:$P,11,FALSE),"")</f>
        <v>A</v>
      </c>
      <c r="K23" s="4" t="str">
        <f>IFERROR(VLOOKUP($A23,'Raw - J'!$B:$Q,16,FALSE),"")</f>
        <v>3m</v>
      </c>
      <c r="L23" s="16" t="str">
        <f>SUBSTITUTE(IFERROR(VLOOKUP($A23,'Raw - J'!$B:$Q,9,FALSE),""),0,"")</f>
        <v/>
      </c>
      <c r="M23" s="16" t="str">
        <f>SUBSTITUTE(IFERROR(VLOOKUP($A23,'Raw - J'!$B:$Z,20,FALSE),""),0,"")</f>
        <v/>
      </c>
    </row>
    <row r="24" spans="1:13" x14ac:dyDescent="0.35">
      <c r="A24">
        <v>15</v>
      </c>
      <c r="B24" s="9">
        <f>IFERROR(VLOOKUP($A24,'Raw - J'!$B:$S,2,FALSE),"")</f>
        <v>44319</v>
      </c>
      <c r="C24" s="4" t="str">
        <f>IFERROR(VLOOKUP($A24,'Raw - J'!$B:$S,3,FALSE),"")</f>
        <v>KEMPTON PARK</v>
      </c>
      <c r="D24" s="4" t="str">
        <f>IFERROR(VLOOKUP(JUMP!A24,'Raw - J'!B:F,5,FALSE),"")</f>
        <v>Hurdle</v>
      </c>
      <c r="E24" s="4" t="str">
        <f>IFERROR(VLOOKUP($A24,'Raw - J'!$B:$S,6,FALSE),"")</f>
        <v>Hcap</v>
      </c>
      <c r="F24" s="4" t="str">
        <f>IFERROR(VLOOKUP($A24,'Raw - J'!$B:$P,10,FALSE),"")</f>
        <v>4yo+</v>
      </c>
      <c r="G24" s="4" t="str">
        <f>SUBSTITUTE(IFERROR(VLOOKUP($A24,'Raw - J'!$B:$P,7,FALSE),""),"0","")</f>
        <v>Open</v>
      </c>
      <c r="H24" s="4" t="str">
        <f>IFERROR(VLOOKUP($A24,'Raw - J'!$B:$P,12,FALSE)&amp;IF(VLOOKUP($A24,'Raw - J'!$B:$N,13,FALSE)&lt;&gt;"","("&amp;VLOOKUP($A24,'Raw - J'!$B:$N,13,FALSE)&amp;")",""),"")</f>
        <v>4</v>
      </c>
      <c r="I24" s="4" t="str">
        <f>IFERROR(VLOOKUP($A24,'Raw - J'!$B:$P,14,FALSE),"")</f>
        <v>0-120</v>
      </c>
      <c r="J24" s="4" t="str">
        <f>IFERROR(VLOOKUP($A24,'Raw - J'!$B:$P,11,FALSE),"")</f>
        <v>A</v>
      </c>
      <c r="K24" s="4" t="str">
        <f>IFERROR(VLOOKUP($A24,'Raw - J'!$B:$Q,16,FALSE),"")</f>
        <v>2m 4f</v>
      </c>
      <c r="L24" s="16" t="str">
        <f>SUBSTITUTE(IFERROR(VLOOKUP($A24,'Raw - J'!$B:$Q,9,FALSE),""),0,"")</f>
        <v/>
      </c>
      <c r="M24" s="16" t="str">
        <f>SUBSTITUTE(IFERROR(VLOOKUP($A24,'Raw - J'!$B:$Z,20,FALSE),""),0,"")</f>
        <v/>
      </c>
    </row>
    <row r="25" spans="1:13" x14ac:dyDescent="0.35">
      <c r="A25">
        <v>16</v>
      </c>
      <c r="B25" s="9">
        <f>IFERROR(VLOOKUP($A25,'Raw - J'!$B:$S,2,FALSE),"")</f>
        <v>44319</v>
      </c>
      <c r="C25" s="4" t="str">
        <f>IFERROR(VLOOKUP($A25,'Raw - J'!$B:$S,3,FALSE),"")</f>
        <v>KEMPTON PARK</v>
      </c>
      <c r="D25" s="4" t="str">
        <f>IFERROR(VLOOKUP(JUMP!A25,'Raw - J'!B:F,5,FALSE),"")</f>
        <v>Hurdle</v>
      </c>
      <c r="E25" s="4" t="str">
        <f>IFERROR(VLOOKUP($A25,'Raw - J'!$B:$S,6,FALSE),"")</f>
        <v>Hcap</v>
      </c>
      <c r="F25" s="4" t="str">
        <f>IFERROR(VLOOKUP($A25,'Raw - J'!$B:$P,10,FALSE),"")</f>
        <v>4yo+</v>
      </c>
      <c r="G25" s="4" t="str">
        <f>SUBSTITUTE(IFERROR(VLOOKUP($A25,'Raw - J'!$B:$P,7,FALSE),""),"0","")</f>
        <v>Open</v>
      </c>
      <c r="H25" s="4" t="str">
        <f>IFERROR(VLOOKUP($A25,'Raw - J'!$B:$P,12,FALSE)&amp;IF(VLOOKUP($A25,'Raw - J'!$B:$N,13,FALSE)&lt;&gt;"","("&amp;VLOOKUP($A25,'Raw - J'!$B:$N,13,FALSE)&amp;")",""),"")</f>
        <v>4</v>
      </c>
      <c r="I25" s="4" t="str">
        <f>IFERROR(VLOOKUP($A25,'Raw - J'!$B:$P,14,FALSE),"")</f>
        <v>0-120</v>
      </c>
      <c r="J25" s="4" t="str">
        <f>IFERROR(VLOOKUP($A25,'Raw - J'!$B:$P,11,FALSE),"")</f>
        <v>F</v>
      </c>
      <c r="K25" s="4" t="str">
        <f>IFERROR(VLOOKUP($A25,'Raw - J'!$B:$Q,16,FALSE),"")</f>
        <v>2m</v>
      </c>
      <c r="L25" s="16" t="str">
        <f>SUBSTITUTE(IFERROR(VLOOKUP($A25,'Raw - J'!$B:$Q,9,FALSE),""),0,"")</f>
        <v/>
      </c>
      <c r="M25" s="16" t="str">
        <f>SUBSTITUTE(IFERROR(VLOOKUP($A25,'Raw - J'!$B:$Z,20,FALSE),""),0,"")</f>
        <v/>
      </c>
    </row>
    <row r="26" spans="1:13" x14ac:dyDescent="0.35">
      <c r="A26">
        <v>17</v>
      </c>
      <c r="B26" s="9">
        <f>IFERROR(VLOOKUP($A26,'Raw - J'!$B:$S,2,FALSE),"")</f>
        <v>44319</v>
      </c>
      <c r="C26" s="4" t="str">
        <f>IFERROR(VLOOKUP($A26,'Raw - J'!$B:$S,3,FALSE),"")</f>
        <v>KEMPTON PARK</v>
      </c>
      <c r="D26" s="4" t="str">
        <f>IFERROR(VLOOKUP(JUMP!A26,'Raw - J'!B:F,5,FALSE),"")</f>
        <v>Hurdle</v>
      </c>
      <c r="E26" s="4" t="str">
        <f>IFERROR(VLOOKUP($A26,'Raw - J'!$B:$S,6,FALSE),"")</f>
        <v>WFA</v>
      </c>
      <c r="F26" s="4" t="str">
        <f>IFERROR(VLOOKUP($A26,'Raw - J'!$B:$P,10,FALSE),"")</f>
        <v>4yo+</v>
      </c>
      <c r="G26" s="4" t="str">
        <f>SUBSTITUTE(IFERROR(VLOOKUP($A26,'Raw - J'!$B:$P,7,FALSE),""),"0","")</f>
        <v>Mdn</v>
      </c>
      <c r="H26" s="4" t="str">
        <f>IFERROR(VLOOKUP($A26,'Raw - J'!$B:$P,12,FALSE)&amp;IF(VLOOKUP($A26,'Raw - J'!$B:$N,13,FALSE)&lt;&gt;"","("&amp;VLOOKUP($A26,'Raw - J'!$B:$N,13,FALSE)&amp;")",""),"")</f>
        <v>4</v>
      </c>
      <c r="I26" s="4" t="str">
        <f>IFERROR(VLOOKUP($A26,'Raw - J'!$B:$P,14,FALSE),"")</f>
        <v>Open</v>
      </c>
      <c r="J26" s="4" t="str">
        <f>IFERROR(VLOOKUP($A26,'Raw - J'!$B:$P,11,FALSE),"")</f>
        <v>A</v>
      </c>
      <c r="K26" s="4" t="str">
        <f>IFERROR(VLOOKUP($A26,'Raw - J'!$B:$Q,16,FALSE),"")</f>
        <v>2m 4f</v>
      </c>
      <c r="L26" s="16" t="str">
        <f>SUBSTITUTE(IFERROR(VLOOKUP($A26,'Raw - J'!$B:$Q,9,FALSE),""),0,"")</f>
        <v/>
      </c>
      <c r="M26" s="16" t="str">
        <f>SUBSTITUTE(IFERROR(VLOOKUP($A26,'Raw - J'!$B:$Z,20,FALSE),""),0,"")</f>
        <v/>
      </c>
    </row>
    <row r="27" spans="1:13" x14ac:dyDescent="0.35">
      <c r="A27">
        <v>18</v>
      </c>
      <c r="B27" s="9">
        <f>IFERROR(VLOOKUP($A27,'Raw - J'!$B:$S,2,FALSE),"")</f>
        <v>44319</v>
      </c>
      <c r="C27" s="4" t="str">
        <f>IFERROR(VLOOKUP($A27,'Raw - J'!$B:$S,3,FALSE),"")</f>
        <v>KEMPTON PARK</v>
      </c>
      <c r="D27" s="4" t="str">
        <f>IFERROR(VLOOKUP(JUMP!A27,'Raw - J'!B:F,5,FALSE),"")</f>
        <v>Hurdle</v>
      </c>
      <c r="E27" s="4" t="str">
        <f>IFERROR(VLOOKUP($A27,'Raw - J'!$B:$S,6,FALSE),"")</f>
        <v>WFA</v>
      </c>
      <c r="F27" s="4" t="str">
        <f>IFERROR(VLOOKUP($A27,'Raw - J'!$B:$P,10,FALSE),"")</f>
        <v>4yo+</v>
      </c>
      <c r="G27" s="4" t="str">
        <f>SUBSTITUTE(IFERROR(VLOOKUP($A27,'Raw - J'!$B:$P,7,FALSE),""),"0","")</f>
        <v>Nov</v>
      </c>
      <c r="H27" s="4" t="str">
        <f>IFERROR(VLOOKUP($A27,'Raw - J'!$B:$P,12,FALSE)&amp;IF(VLOOKUP($A27,'Raw - J'!$B:$N,13,FALSE)&lt;&gt;"","("&amp;VLOOKUP($A27,'Raw - J'!$B:$N,13,FALSE)&amp;")",""),"")</f>
        <v>4</v>
      </c>
      <c r="I27" s="4" t="str">
        <f>IFERROR(VLOOKUP($A27,'Raw - J'!$B:$P,14,FALSE),"")</f>
        <v>Open</v>
      </c>
      <c r="J27" s="4" t="str">
        <f>IFERROR(VLOOKUP($A27,'Raw - J'!$B:$P,11,FALSE),"")</f>
        <v>A</v>
      </c>
      <c r="K27" s="4" t="str">
        <f>IFERROR(VLOOKUP($A27,'Raw - J'!$B:$Q,16,FALSE),"")</f>
        <v>2m</v>
      </c>
      <c r="L27" s="16" t="str">
        <f>SUBSTITUTE(IFERROR(VLOOKUP($A27,'Raw - J'!$B:$Q,9,FALSE),""),0,"")</f>
        <v/>
      </c>
      <c r="M27" s="16" t="str">
        <f>SUBSTITUTE(IFERROR(VLOOKUP($A27,'Raw - J'!$B:$Z,20,FALSE),""),0,"")</f>
        <v/>
      </c>
    </row>
    <row r="28" spans="1:13" x14ac:dyDescent="0.35">
      <c r="A28">
        <v>19</v>
      </c>
      <c r="B28" s="9">
        <f>IFERROR(VLOOKUP($A28,'Raw - J'!$B:$S,2,FALSE),"")</f>
        <v>44319</v>
      </c>
      <c r="C28" s="4" t="str">
        <f>IFERROR(VLOOKUP($A28,'Raw - J'!$B:$S,3,FALSE),"")</f>
        <v>KEMPTON PARK</v>
      </c>
      <c r="D28" s="4" t="str">
        <f>IFERROR(VLOOKUP(JUMP!A28,'Raw - J'!B:F,5,FALSE),"")</f>
        <v>Chase</v>
      </c>
      <c r="E28" s="4" t="str">
        <f>IFERROR(VLOOKUP($A28,'Raw - J'!$B:$S,6,FALSE),"")</f>
        <v>Hcap</v>
      </c>
      <c r="F28" s="4" t="str">
        <f>IFERROR(VLOOKUP($A28,'Raw - J'!$B:$P,10,FALSE),"")</f>
        <v>5yo+</v>
      </c>
      <c r="G28" s="4" t="str">
        <f>SUBSTITUTE(IFERROR(VLOOKUP($A28,'Raw - J'!$B:$P,7,FALSE),""),"0","")</f>
        <v>Open</v>
      </c>
      <c r="H28" s="4" t="str">
        <f>IFERROR(VLOOKUP($A28,'Raw - J'!$B:$P,12,FALSE)&amp;IF(VLOOKUP($A28,'Raw - J'!$B:$N,13,FALSE)&lt;&gt;"","("&amp;VLOOKUP($A28,'Raw - J'!$B:$N,13,FALSE)&amp;")",""),"")</f>
        <v>3</v>
      </c>
      <c r="I28" s="4" t="str">
        <f>IFERROR(VLOOKUP($A28,'Raw - J'!$B:$P,14,FALSE),"")</f>
        <v>0-135</v>
      </c>
      <c r="J28" s="4" t="str">
        <f>IFERROR(VLOOKUP($A28,'Raw - J'!$B:$P,11,FALSE),"")</f>
        <v>A</v>
      </c>
      <c r="K28" s="4" t="str">
        <f>IFERROR(VLOOKUP($A28,'Raw - J'!$B:$Q,16,FALSE),"")</f>
        <v>3m</v>
      </c>
      <c r="L28" s="16" t="str">
        <f>SUBSTITUTE(IFERROR(VLOOKUP($A28,'Raw - J'!$B:$Q,9,FALSE),""),0,"")</f>
        <v/>
      </c>
      <c r="M28" s="16" t="str">
        <f>SUBSTITUTE(IFERROR(VLOOKUP($A28,'Raw - J'!$B:$Z,20,FALSE),""),0,"")</f>
        <v/>
      </c>
    </row>
    <row r="29" spans="1:13" x14ac:dyDescent="0.35">
      <c r="A29">
        <v>20</v>
      </c>
      <c r="B29" s="9">
        <f>IFERROR(VLOOKUP($A29,'Raw - J'!$B:$S,2,FALSE),"")</f>
        <v>44319</v>
      </c>
      <c r="C29" s="4" t="str">
        <f>IFERROR(VLOOKUP($A29,'Raw - J'!$B:$S,3,FALSE),"")</f>
        <v>KEMPTON PARK</v>
      </c>
      <c r="D29" s="4" t="str">
        <f>IFERROR(VLOOKUP(JUMP!A29,'Raw - J'!B:F,5,FALSE),"")</f>
        <v>Chase</v>
      </c>
      <c r="E29" s="4" t="str">
        <f>IFERROR(VLOOKUP($A29,'Raw - J'!$B:$S,6,FALSE),"")</f>
        <v>WFA</v>
      </c>
      <c r="F29" s="4" t="str">
        <f>IFERROR(VLOOKUP($A29,'Raw - J'!$B:$P,10,FALSE),"")</f>
        <v>5yo+</v>
      </c>
      <c r="G29" s="4" t="str">
        <f>SUBSTITUTE(IFERROR(VLOOKUP($A29,'Raw - J'!$B:$P,7,FALSE),""),"0","")</f>
        <v>Beg</v>
      </c>
      <c r="H29" s="4" t="str">
        <f>IFERROR(VLOOKUP($A29,'Raw - J'!$B:$P,12,FALSE)&amp;IF(VLOOKUP($A29,'Raw - J'!$B:$N,13,FALSE)&lt;&gt;"","("&amp;VLOOKUP($A29,'Raw - J'!$B:$N,13,FALSE)&amp;")",""),"")</f>
        <v>3</v>
      </c>
      <c r="I29" s="4" t="str">
        <f>IFERROR(VLOOKUP($A29,'Raw - J'!$B:$P,14,FALSE),"")</f>
        <v>Open</v>
      </c>
      <c r="J29" s="4" t="str">
        <f>IFERROR(VLOOKUP($A29,'Raw - J'!$B:$P,11,FALSE),"")</f>
        <v>A</v>
      </c>
      <c r="K29" s="4" t="str">
        <f>IFERROR(VLOOKUP($A29,'Raw - J'!$B:$Q,16,FALSE),"")</f>
        <v>2m 4f</v>
      </c>
      <c r="L29" s="16" t="str">
        <f>SUBSTITUTE(IFERROR(VLOOKUP($A29,'Raw - J'!$B:$Q,9,FALSE),""),0,"")</f>
        <v/>
      </c>
      <c r="M29" s="16" t="str">
        <f>SUBSTITUTE(IFERROR(VLOOKUP($A29,'Raw - J'!$B:$Z,20,FALSE),""),0,"")</f>
        <v/>
      </c>
    </row>
    <row r="30" spans="1:13" x14ac:dyDescent="0.35">
      <c r="A30">
        <v>21</v>
      </c>
      <c r="B30" s="9">
        <f>IFERROR(VLOOKUP($A30,'Raw - J'!$B:$S,2,FALSE),"")</f>
        <v>44319</v>
      </c>
      <c r="C30" s="4" t="str">
        <f>IFERROR(VLOOKUP($A30,'Raw - J'!$B:$S,3,FALSE),"")</f>
        <v>KEMPTON PARK</v>
      </c>
      <c r="D30" s="4" t="str">
        <f>IFERROR(VLOOKUP(JUMP!A30,'Raw - J'!B:F,5,FALSE),"")</f>
        <v>Chase</v>
      </c>
      <c r="E30" s="4" t="str">
        <f>IFERROR(VLOOKUP($A30,'Raw - J'!$B:$S,6,FALSE),"")</f>
        <v>Hcap</v>
      </c>
      <c r="F30" s="4" t="str">
        <f>IFERROR(VLOOKUP($A30,'Raw - J'!$B:$P,10,FALSE),"")</f>
        <v>5yo+</v>
      </c>
      <c r="G30" s="4" t="str">
        <f>SUBSTITUTE(IFERROR(VLOOKUP($A30,'Raw - J'!$B:$P,7,FALSE),""),"0","")</f>
        <v>Open</v>
      </c>
      <c r="H30" s="4" t="str">
        <f>IFERROR(VLOOKUP($A30,'Raw - J'!$B:$P,12,FALSE)&amp;IF(VLOOKUP($A30,'Raw - J'!$B:$N,13,FALSE)&lt;&gt;"","("&amp;VLOOKUP($A30,'Raw - J'!$B:$N,13,FALSE)&amp;")",""),"")</f>
        <v>2</v>
      </c>
      <c r="I30" s="4" t="str">
        <f>IFERROR(VLOOKUP($A30,'Raw - J'!$B:$P,14,FALSE),"")</f>
        <v>Open</v>
      </c>
      <c r="J30" s="4" t="str">
        <f>IFERROR(VLOOKUP($A30,'Raw - J'!$B:$P,11,FALSE),"")</f>
        <v>A</v>
      </c>
      <c r="K30" s="4" t="str">
        <f>IFERROR(VLOOKUP($A30,'Raw - J'!$B:$Q,16,FALSE),"")</f>
        <v>2m</v>
      </c>
      <c r="L30" s="16" t="str">
        <f>SUBSTITUTE(IFERROR(VLOOKUP($A30,'Raw - J'!$B:$Q,9,FALSE),""),0,"")</f>
        <v/>
      </c>
      <c r="M30" s="16" t="str">
        <f>SUBSTITUTE(IFERROR(VLOOKUP($A30,'Raw - J'!$B:$Z,20,FALSE),""),0,"")</f>
        <v/>
      </c>
    </row>
    <row r="31" spans="1:13" x14ac:dyDescent="0.35">
      <c r="A31">
        <v>22</v>
      </c>
      <c r="B31" s="9">
        <f>IFERROR(VLOOKUP($A31,'Raw - J'!$B:$S,2,FALSE),"")</f>
        <v>44319</v>
      </c>
      <c r="C31" s="4" t="str">
        <f>IFERROR(VLOOKUP($A31,'Raw - J'!$B:$S,3,FALSE),"")</f>
        <v>WARWICK</v>
      </c>
      <c r="D31" s="4" t="str">
        <f>IFERROR(VLOOKUP(JUMP!A31,'Raw - J'!B:F,5,FALSE),"")</f>
        <v>Hurdle</v>
      </c>
      <c r="E31" s="4" t="str">
        <f>IFERROR(VLOOKUP($A31,'Raw - J'!$B:$S,6,FALSE),"")</f>
        <v>Hcap</v>
      </c>
      <c r="F31" s="4" t="str">
        <f>IFERROR(VLOOKUP($A31,'Raw - J'!$B:$P,10,FALSE),"")</f>
        <v>4yo+</v>
      </c>
      <c r="G31" s="4" t="str">
        <f>SUBSTITUTE(IFERROR(VLOOKUP($A31,'Raw - J'!$B:$P,7,FALSE),""),"0","")</f>
        <v>Open</v>
      </c>
      <c r="H31" s="4" t="str">
        <f>IFERROR(VLOOKUP($A31,'Raw - J'!$B:$P,12,FALSE)&amp;IF(VLOOKUP($A31,'Raw - J'!$B:$N,13,FALSE)&lt;&gt;"","("&amp;VLOOKUP($A31,'Raw - J'!$B:$N,13,FALSE)&amp;")",""),"")</f>
        <v>5</v>
      </c>
      <c r="I31" s="4" t="str">
        <f>IFERROR(VLOOKUP($A31,'Raw - J'!$B:$P,14,FALSE),"")</f>
        <v>0-105</v>
      </c>
      <c r="J31" s="4" t="str">
        <f>IFERROR(VLOOKUP($A31,'Raw - J'!$B:$P,11,FALSE),"")</f>
        <v>A</v>
      </c>
      <c r="K31" s="4" t="str">
        <f>IFERROR(VLOOKUP($A31,'Raw - J'!$B:$Q,16,FALSE),"")</f>
        <v>3m</v>
      </c>
      <c r="L31" s="16" t="str">
        <f>SUBSTITUTE(IFERROR(VLOOKUP($A31,'Raw - J'!$B:$Q,9,FALSE),""),0,"")</f>
        <v/>
      </c>
      <c r="M31" s="16" t="str">
        <f>SUBSTITUTE(IFERROR(VLOOKUP($A31,'Raw - J'!$B:$Z,20,FALSE),""),0,"")</f>
        <v>Amtr</v>
      </c>
    </row>
    <row r="32" spans="1:13" x14ac:dyDescent="0.35">
      <c r="A32">
        <v>23</v>
      </c>
      <c r="B32" s="9">
        <f>IFERROR(VLOOKUP($A32,'Raw - J'!$B:$S,2,FALSE),"")</f>
        <v>44319</v>
      </c>
      <c r="C32" s="4" t="str">
        <f>IFERROR(VLOOKUP($A32,'Raw - J'!$B:$S,3,FALSE),"")</f>
        <v>WARWICK</v>
      </c>
      <c r="D32" s="4" t="str">
        <f>IFERROR(VLOOKUP(JUMP!A32,'Raw - J'!B:F,5,FALSE),"")</f>
        <v>Hurdle</v>
      </c>
      <c r="E32" s="4" t="str">
        <f>IFERROR(VLOOKUP($A32,'Raw - J'!$B:$S,6,FALSE),"")</f>
        <v>Hcap</v>
      </c>
      <c r="F32" s="4" t="str">
        <f>IFERROR(VLOOKUP($A32,'Raw - J'!$B:$P,10,FALSE),"")</f>
        <v>4yo+</v>
      </c>
      <c r="G32" s="4" t="str">
        <f>SUBSTITUTE(IFERROR(VLOOKUP($A32,'Raw - J'!$B:$P,7,FALSE),""),"0","")</f>
        <v>Open</v>
      </c>
      <c r="H32" s="4" t="str">
        <f>IFERROR(VLOOKUP($A32,'Raw - J'!$B:$P,12,FALSE)&amp;IF(VLOOKUP($A32,'Raw - J'!$B:$N,13,FALSE)&lt;&gt;"","("&amp;VLOOKUP($A32,'Raw - J'!$B:$N,13,FALSE)&amp;")",""),"")</f>
        <v>4</v>
      </c>
      <c r="I32" s="4" t="str">
        <f>IFERROR(VLOOKUP($A32,'Raw - J'!$B:$P,14,FALSE),"")</f>
        <v>0-120</v>
      </c>
      <c r="J32" s="4" t="str">
        <f>IFERROR(VLOOKUP($A32,'Raw - J'!$B:$P,11,FALSE),"")</f>
        <v>F</v>
      </c>
      <c r="K32" s="4" t="str">
        <f>IFERROR(VLOOKUP($A32,'Raw - J'!$B:$Q,16,FALSE),"")</f>
        <v>2m 4f</v>
      </c>
      <c r="L32" s="16" t="str">
        <f>SUBSTITUTE(IFERROR(VLOOKUP($A32,'Raw - J'!$B:$Q,9,FALSE),""),0,"")</f>
        <v/>
      </c>
      <c r="M32" s="16" t="str">
        <f>SUBSTITUTE(IFERROR(VLOOKUP($A32,'Raw - J'!$B:$Z,20,FALSE),""),0,"")</f>
        <v/>
      </c>
    </row>
    <row r="33" spans="1:13" x14ac:dyDescent="0.35">
      <c r="A33">
        <v>24</v>
      </c>
      <c r="B33" s="9">
        <f>IFERROR(VLOOKUP($A33,'Raw - J'!$B:$S,2,FALSE),"")</f>
        <v>44319</v>
      </c>
      <c r="C33" s="4" t="str">
        <f>IFERROR(VLOOKUP($A33,'Raw - J'!$B:$S,3,FALSE),"")</f>
        <v>WARWICK</v>
      </c>
      <c r="D33" s="4" t="str">
        <f>IFERROR(VLOOKUP(JUMP!A33,'Raw - J'!B:F,5,FALSE),"")</f>
        <v>Hurdle</v>
      </c>
      <c r="E33" s="4" t="str">
        <f>IFERROR(VLOOKUP($A33,'Raw - J'!$B:$S,6,FALSE),"")</f>
        <v>WFA</v>
      </c>
      <c r="F33" s="4" t="str">
        <f>IFERROR(VLOOKUP($A33,'Raw - J'!$B:$P,10,FALSE),"")</f>
        <v>4yo+</v>
      </c>
      <c r="G33" s="4" t="str">
        <f>SUBSTITUTE(IFERROR(VLOOKUP($A33,'Raw - J'!$B:$P,7,FALSE),""),"0","")</f>
        <v>Mdn</v>
      </c>
      <c r="H33" s="4" t="str">
        <f>IFERROR(VLOOKUP($A33,'Raw - J'!$B:$P,12,FALSE)&amp;IF(VLOOKUP($A33,'Raw - J'!$B:$N,13,FALSE)&lt;&gt;"","("&amp;VLOOKUP($A33,'Raw - J'!$B:$N,13,FALSE)&amp;")",""),"")</f>
        <v>4</v>
      </c>
      <c r="I33" s="4" t="str">
        <f>IFERROR(VLOOKUP($A33,'Raw - J'!$B:$P,14,FALSE),"")</f>
        <v>Open</v>
      </c>
      <c r="J33" s="4" t="str">
        <f>IFERROR(VLOOKUP($A33,'Raw - J'!$B:$P,11,FALSE),"")</f>
        <v>A</v>
      </c>
      <c r="K33" s="4" t="str">
        <f>IFERROR(VLOOKUP($A33,'Raw - J'!$B:$Q,16,FALSE),"")</f>
        <v>3m</v>
      </c>
      <c r="L33" s="16" t="str">
        <f>SUBSTITUTE(IFERROR(VLOOKUP($A33,'Raw - J'!$B:$Q,9,FALSE),""),0,"")</f>
        <v/>
      </c>
      <c r="M33" s="16" t="str">
        <f>SUBSTITUTE(IFERROR(VLOOKUP($A33,'Raw - J'!$B:$Z,20,FALSE),""),0,"")</f>
        <v/>
      </c>
    </row>
    <row r="34" spans="1:13" x14ac:dyDescent="0.35">
      <c r="A34">
        <v>25</v>
      </c>
      <c r="B34" s="9">
        <f>IFERROR(VLOOKUP($A34,'Raw - J'!$B:$S,2,FALSE),"")</f>
        <v>44319</v>
      </c>
      <c r="C34" s="4" t="str">
        <f>IFERROR(VLOOKUP($A34,'Raw - J'!$B:$S,3,FALSE),"")</f>
        <v>WARWICK</v>
      </c>
      <c r="D34" s="4" t="str">
        <f>IFERROR(VLOOKUP(JUMP!A34,'Raw - J'!B:F,5,FALSE),"")</f>
        <v>Hurdle</v>
      </c>
      <c r="E34" s="4" t="str">
        <f>IFERROR(VLOOKUP($A34,'Raw - J'!$B:$S,6,FALSE),"")</f>
        <v>Hcap</v>
      </c>
      <c r="F34" s="4" t="str">
        <f>IFERROR(VLOOKUP($A34,'Raw - J'!$B:$P,10,FALSE),"")</f>
        <v>4yo+</v>
      </c>
      <c r="G34" s="4" t="str">
        <f>SUBSTITUTE(IFERROR(VLOOKUP($A34,'Raw - J'!$B:$P,7,FALSE),""),"0","")</f>
        <v>Open</v>
      </c>
      <c r="H34" s="4" t="str">
        <f>IFERROR(VLOOKUP($A34,'Raw - J'!$B:$P,12,FALSE)&amp;IF(VLOOKUP($A34,'Raw - J'!$B:$N,13,FALSE)&lt;&gt;"","("&amp;VLOOKUP($A34,'Raw - J'!$B:$N,13,FALSE)&amp;")",""),"")</f>
        <v>4</v>
      </c>
      <c r="I34" s="4" t="str">
        <f>IFERROR(VLOOKUP($A34,'Raw - J'!$B:$P,14,FALSE),"")</f>
        <v>0-120</v>
      </c>
      <c r="J34" s="4" t="str">
        <f>IFERROR(VLOOKUP($A34,'Raw - J'!$B:$P,11,FALSE),"")</f>
        <v>A</v>
      </c>
      <c r="K34" s="4" t="str">
        <f>IFERROR(VLOOKUP($A34,'Raw - J'!$B:$Q,16,FALSE),"")</f>
        <v>2m</v>
      </c>
      <c r="L34" s="16" t="str">
        <f>SUBSTITUTE(IFERROR(VLOOKUP($A34,'Raw - J'!$B:$Q,9,FALSE),""),0,"")</f>
        <v/>
      </c>
      <c r="M34" s="16" t="str">
        <f>SUBSTITUTE(IFERROR(VLOOKUP($A34,'Raw - J'!$B:$Z,20,FALSE),""),0,"")</f>
        <v/>
      </c>
    </row>
    <row r="35" spans="1:13" x14ac:dyDescent="0.35">
      <c r="A35">
        <v>26</v>
      </c>
      <c r="B35" s="9">
        <f>IFERROR(VLOOKUP($A35,'Raw - J'!$B:$S,2,FALSE),"")</f>
        <v>44319</v>
      </c>
      <c r="C35" s="4" t="str">
        <f>IFERROR(VLOOKUP($A35,'Raw - J'!$B:$S,3,FALSE),"")</f>
        <v>WARWICK</v>
      </c>
      <c r="D35" s="4" t="str">
        <f>IFERROR(VLOOKUP(JUMP!A35,'Raw - J'!B:F,5,FALSE),"")</f>
        <v>Hurdle</v>
      </c>
      <c r="E35" s="4" t="str">
        <f>IFERROR(VLOOKUP($A35,'Raw - J'!$B:$S,6,FALSE),"")</f>
        <v>WFA</v>
      </c>
      <c r="F35" s="4" t="str">
        <f>IFERROR(VLOOKUP($A35,'Raw - J'!$B:$P,10,FALSE),"")</f>
        <v>4yo+</v>
      </c>
      <c r="G35" s="4" t="str">
        <f>SUBSTITUTE(IFERROR(VLOOKUP($A35,'Raw - J'!$B:$P,7,FALSE),""),"0","")</f>
        <v>Mdn</v>
      </c>
      <c r="H35" s="4" t="str">
        <f>IFERROR(VLOOKUP($A35,'Raw - J'!$B:$P,12,FALSE)&amp;IF(VLOOKUP($A35,'Raw - J'!$B:$N,13,FALSE)&lt;&gt;"","("&amp;VLOOKUP($A35,'Raw - J'!$B:$N,13,FALSE)&amp;")",""),"")</f>
        <v>4</v>
      </c>
      <c r="I35" s="4" t="str">
        <f>IFERROR(VLOOKUP($A35,'Raw - J'!$B:$P,14,FALSE),"")</f>
        <v>Open</v>
      </c>
      <c r="J35" s="4" t="str">
        <f>IFERROR(VLOOKUP($A35,'Raw - J'!$B:$P,11,FALSE),"")</f>
        <v>F</v>
      </c>
      <c r="K35" s="4" t="str">
        <f>IFERROR(VLOOKUP($A35,'Raw - J'!$B:$Q,16,FALSE),"")</f>
        <v>2m</v>
      </c>
      <c r="L35" s="16" t="str">
        <f>SUBSTITUTE(IFERROR(VLOOKUP($A35,'Raw - J'!$B:$Q,9,FALSE),""),0,"")</f>
        <v>NH</v>
      </c>
      <c r="M35" s="16" t="str">
        <f>SUBSTITUTE(IFERROR(VLOOKUP($A35,'Raw - J'!$B:$Z,20,FALSE),""),0,"")</f>
        <v/>
      </c>
    </row>
    <row r="36" spans="1:13" x14ac:dyDescent="0.35">
      <c r="A36">
        <v>27</v>
      </c>
      <c r="B36" s="9">
        <f>IFERROR(VLOOKUP($A36,'Raw - J'!$B:$S,2,FALSE),"")</f>
        <v>44319</v>
      </c>
      <c r="C36" s="4" t="str">
        <f>IFERROR(VLOOKUP($A36,'Raw - J'!$B:$S,3,FALSE),"")</f>
        <v>WARWICK</v>
      </c>
      <c r="D36" s="4" t="str">
        <f>IFERROR(VLOOKUP(JUMP!A36,'Raw - J'!B:F,5,FALSE),"")</f>
        <v>Chase</v>
      </c>
      <c r="E36" s="4" t="str">
        <f>IFERROR(VLOOKUP($A36,'Raw - J'!$B:$S,6,FALSE),"")</f>
        <v>Hcap</v>
      </c>
      <c r="F36" s="4" t="str">
        <f>IFERROR(VLOOKUP($A36,'Raw - J'!$B:$P,10,FALSE),"")</f>
        <v>5yo+</v>
      </c>
      <c r="G36" s="4" t="str">
        <f>SUBSTITUTE(IFERROR(VLOOKUP($A36,'Raw - J'!$B:$P,7,FALSE),""),"0","")</f>
        <v>Nov</v>
      </c>
      <c r="H36" s="4" t="str">
        <f>IFERROR(VLOOKUP($A36,'Raw - J'!$B:$P,12,FALSE)&amp;IF(VLOOKUP($A36,'Raw - J'!$B:$N,13,FALSE)&lt;&gt;"","("&amp;VLOOKUP($A36,'Raw - J'!$B:$N,13,FALSE)&amp;")",""),"")</f>
        <v>4</v>
      </c>
      <c r="I36" s="4" t="str">
        <f>IFERROR(VLOOKUP($A36,'Raw - J'!$B:$P,14,FALSE),"")</f>
        <v>0-120</v>
      </c>
      <c r="J36" s="4" t="str">
        <f>IFERROR(VLOOKUP($A36,'Raw - J'!$B:$P,11,FALSE),"")</f>
        <v>A</v>
      </c>
      <c r="K36" s="4" t="str">
        <f>IFERROR(VLOOKUP($A36,'Raw - J'!$B:$Q,16,FALSE),"")</f>
        <v>2m</v>
      </c>
      <c r="L36" s="16" t="str">
        <f>SUBSTITUTE(IFERROR(VLOOKUP($A36,'Raw - J'!$B:$Q,9,FALSE),""),0,"")</f>
        <v/>
      </c>
      <c r="M36" s="16" t="str">
        <f>SUBSTITUTE(IFERROR(VLOOKUP($A36,'Raw - J'!$B:$Z,20,FALSE),""),0,"")</f>
        <v/>
      </c>
    </row>
    <row r="37" spans="1:13" x14ac:dyDescent="0.35">
      <c r="A37">
        <v>28</v>
      </c>
      <c r="B37" s="9">
        <f>IFERROR(VLOOKUP($A37,'Raw - J'!$B:$S,2,FALSE),"")</f>
        <v>44319</v>
      </c>
      <c r="C37" s="4" t="str">
        <f>IFERROR(VLOOKUP($A37,'Raw - J'!$B:$S,3,FALSE),"")</f>
        <v>WARWICK</v>
      </c>
      <c r="D37" s="4" t="str">
        <f>IFERROR(VLOOKUP(JUMP!A37,'Raw - J'!B:F,5,FALSE),"")</f>
        <v>Chase</v>
      </c>
      <c r="E37" s="4" t="str">
        <f>IFERROR(VLOOKUP($A37,'Raw - J'!$B:$S,6,FALSE),"")</f>
        <v>Hcap</v>
      </c>
      <c r="F37" s="4" t="str">
        <f>IFERROR(VLOOKUP($A37,'Raw - J'!$B:$P,10,FALSE),"")</f>
        <v>5yo+</v>
      </c>
      <c r="G37" s="4" t="str">
        <f>SUBSTITUTE(IFERROR(VLOOKUP($A37,'Raw - J'!$B:$P,7,FALSE),""),"0","")</f>
        <v>Open</v>
      </c>
      <c r="H37" s="4" t="str">
        <f>IFERROR(VLOOKUP($A37,'Raw - J'!$B:$P,12,FALSE)&amp;IF(VLOOKUP($A37,'Raw - J'!$B:$N,13,FALSE)&lt;&gt;"","("&amp;VLOOKUP($A37,'Raw - J'!$B:$N,13,FALSE)&amp;")",""),"")</f>
        <v>4</v>
      </c>
      <c r="I37" s="4" t="str">
        <f>IFERROR(VLOOKUP($A37,'Raw - J'!$B:$P,14,FALSE),"")</f>
        <v>0-120</v>
      </c>
      <c r="J37" s="4" t="str">
        <f>IFERROR(VLOOKUP($A37,'Raw - J'!$B:$P,11,FALSE),"")</f>
        <v>A</v>
      </c>
      <c r="K37" s="4" t="str">
        <f>IFERROR(VLOOKUP($A37,'Raw - J'!$B:$Q,16,FALSE),"")</f>
        <v>2m 4f</v>
      </c>
      <c r="L37" s="16" t="str">
        <f>SUBSTITUTE(IFERROR(VLOOKUP($A37,'Raw - J'!$B:$Q,9,FALSE),""),0,"")</f>
        <v/>
      </c>
      <c r="M37" s="16" t="str">
        <f>SUBSTITUTE(IFERROR(VLOOKUP($A37,'Raw - J'!$B:$Z,20,FALSE),""),0,"")</f>
        <v/>
      </c>
    </row>
    <row r="38" spans="1:13" x14ac:dyDescent="0.35">
      <c r="A38">
        <v>29</v>
      </c>
      <c r="B38" s="9">
        <f>IFERROR(VLOOKUP($A38,'Raw - J'!$B:$S,2,FALSE),"")</f>
        <v>44320</v>
      </c>
      <c r="C38" s="4" t="str">
        <f>IFERROR(VLOOKUP($A38,'Raw - J'!$B:$S,3,FALSE),"")</f>
        <v>AYR</v>
      </c>
      <c r="D38" s="4" t="str">
        <f>IFERROR(VLOOKUP(JUMP!A38,'Raw - J'!B:F,5,FALSE),"")</f>
        <v>NHF</v>
      </c>
      <c r="E38" s="4" t="str">
        <f>IFERROR(VLOOKUP($A38,'Raw - J'!$B:$S,6,FALSE),"")</f>
        <v>WFA</v>
      </c>
      <c r="F38" s="4" t="str">
        <f>IFERROR(VLOOKUP($A38,'Raw - J'!$B:$P,10,FALSE),"")</f>
        <v>4-6yo</v>
      </c>
      <c r="G38" s="4" t="str">
        <f>SUBSTITUTE(IFERROR(VLOOKUP($A38,'Raw - J'!$B:$P,7,FALSE),""),"0","")</f>
        <v>Open</v>
      </c>
      <c r="H38" s="4" t="str">
        <f>IFERROR(VLOOKUP($A38,'Raw - J'!$B:$P,12,FALSE)&amp;IF(VLOOKUP($A38,'Raw - J'!$B:$N,13,FALSE)&lt;&gt;"","("&amp;VLOOKUP($A38,'Raw - J'!$B:$N,13,FALSE)&amp;")",""),"")</f>
        <v>5</v>
      </c>
      <c r="I38" s="4" t="str">
        <f>IFERROR(VLOOKUP($A38,'Raw - J'!$B:$P,14,FALSE),"")</f>
        <v>Open</v>
      </c>
      <c r="J38" s="4" t="str">
        <f>IFERROR(VLOOKUP($A38,'Raw - J'!$B:$P,11,FALSE),"")</f>
        <v>A</v>
      </c>
      <c r="K38" s="4" t="str">
        <f>IFERROR(VLOOKUP($A38,'Raw - J'!$B:$Q,16,FALSE),"")</f>
        <v>2m</v>
      </c>
      <c r="L38" s="16" t="str">
        <f>SUBSTITUTE(IFERROR(VLOOKUP($A38,'Raw - J'!$B:$Q,9,FALSE),""),0,"")</f>
        <v/>
      </c>
      <c r="M38" s="16" t="str">
        <f>SUBSTITUTE(IFERROR(VLOOKUP($A38,'Raw - J'!$B:$Z,20,FALSE),""),0,"")</f>
        <v/>
      </c>
    </row>
    <row r="39" spans="1:13" x14ac:dyDescent="0.35">
      <c r="A39">
        <v>30</v>
      </c>
      <c r="B39" s="9">
        <f>IFERROR(VLOOKUP($A39,'Raw - J'!$B:$S,2,FALSE),"")</f>
        <v>44320</v>
      </c>
      <c r="C39" s="4" t="str">
        <f>IFERROR(VLOOKUP($A39,'Raw - J'!$B:$S,3,FALSE),"")</f>
        <v>AYR</v>
      </c>
      <c r="D39" s="4" t="str">
        <f>IFERROR(VLOOKUP(JUMP!A39,'Raw - J'!B:F,5,FALSE),"")</f>
        <v>Hurdle</v>
      </c>
      <c r="E39" s="4" t="str">
        <f>IFERROR(VLOOKUP($A39,'Raw - J'!$B:$S,6,FALSE),"")</f>
        <v>Hcap</v>
      </c>
      <c r="F39" s="4" t="str">
        <f>IFERROR(VLOOKUP($A39,'Raw - J'!$B:$P,10,FALSE),"")</f>
        <v>4yo+</v>
      </c>
      <c r="G39" s="4" t="str">
        <f>SUBSTITUTE(IFERROR(VLOOKUP($A39,'Raw - J'!$B:$P,7,FALSE),""),"0","")</f>
        <v>Open</v>
      </c>
      <c r="H39" s="4" t="str">
        <f>IFERROR(VLOOKUP($A39,'Raw - J'!$B:$P,12,FALSE)&amp;IF(VLOOKUP($A39,'Raw - J'!$B:$N,13,FALSE)&lt;&gt;"","("&amp;VLOOKUP($A39,'Raw - J'!$B:$N,13,FALSE)&amp;")",""),"")</f>
        <v>5</v>
      </c>
      <c r="I39" s="4" t="str">
        <f>IFERROR(VLOOKUP($A39,'Raw - J'!$B:$P,14,FALSE),"")</f>
        <v>0-105</v>
      </c>
      <c r="J39" s="4" t="str">
        <f>IFERROR(VLOOKUP($A39,'Raw - J'!$B:$P,11,FALSE),"")</f>
        <v>A</v>
      </c>
      <c r="K39" s="4" t="str">
        <f>IFERROR(VLOOKUP($A39,'Raw - J'!$B:$Q,16,FALSE),"")</f>
        <v>2m 4f</v>
      </c>
      <c r="L39" s="16" t="str">
        <f>SUBSTITUTE(IFERROR(VLOOKUP($A39,'Raw - J'!$B:$Q,9,FALSE),""),0,"")</f>
        <v/>
      </c>
      <c r="M39" s="16" t="str">
        <f>SUBSTITUTE(IFERROR(VLOOKUP($A39,'Raw - J'!$B:$Z,20,FALSE),""),0,"")</f>
        <v/>
      </c>
    </row>
    <row r="40" spans="1:13" x14ac:dyDescent="0.35">
      <c r="A40">
        <v>31</v>
      </c>
      <c r="B40" s="9">
        <f>IFERROR(VLOOKUP($A40,'Raw - J'!$B:$S,2,FALSE),"")</f>
        <v>44320</v>
      </c>
      <c r="C40" s="4" t="str">
        <f>IFERROR(VLOOKUP($A40,'Raw - J'!$B:$S,3,FALSE),"")</f>
        <v>AYR</v>
      </c>
      <c r="D40" s="4" t="str">
        <f>IFERROR(VLOOKUP(JUMP!A40,'Raw - J'!B:F,5,FALSE),"")</f>
        <v>Hurdle</v>
      </c>
      <c r="E40" s="4" t="str">
        <f>IFERROR(VLOOKUP($A40,'Raw - J'!$B:$S,6,FALSE),"")</f>
        <v>WFA</v>
      </c>
      <c r="F40" s="4" t="str">
        <f>IFERROR(VLOOKUP($A40,'Raw - J'!$B:$P,10,FALSE),"")</f>
        <v>4yo+</v>
      </c>
      <c r="G40" s="4" t="str">
        <f>SUBSTITUTE(IFERROR(VLOOKUP($A40,'Raw - J'!$B:$P,7,FALSE),""),"0","")</f>
        <v>Nov</v>
      </c>
      <c r="H40" s="4" t="str">
        <f>IFERROR(VLOOKUP($A40,'Raw - J'!$B:$P,12,FALSE)&amp;IF(VLOOKUP($A40,'Raw - J'!$B:$N,13,FALSE)&lt;&gt;"","("&amp;VLOOKUP($A40,'Raw - J'!$B:$N,13,FALSE)&amp;")",""),"")</f>
        <v>4</v>
      </c>
      <c r="I40" s="4" t="str">
        <f>IFERROR(VLOOKUP($A40,'Raw - J'!$B:$P,14,FALSE),"")</f>
        <v>Open</v>
      </c>
      <c r="J40" s="4" t="str">
        <f>IFERROR(VLOOKUP($A40,'Raw - J'!$B:$P,11,FALSE),"")</f>
        <v>F</v>
      </c>
      <c r="K40" s="4" t="str">
        <f>IFERROR(VLOOKUP($A40,'Raw - J'!$B:$Q,16,FALSE),"")</f>
        <v>2m 4f</v>
      </c>
      <c r="L40" s="16" t="str">
        <f>SUBSTITUTE(IFERROR(VLOOKUP($A40,'Raw - J'!$B:$Q,9,FALSE),""),0,"")</f>
        <v/>
      </c>
      <c r="M40" s="16" t="str">
        <f>SUBSTITUTE(IFERROR(VLOOKUP($A40,'Raw - J'!$B:$Z,20,FALSE),""),0,"")</f>
        <v/>
      </c>
    </row>
    <row r="41" spans="1:13" x14ac:dyDescent="0.35">
      <c r="A41">
        <v>32</v>
      </c>
      <c r="B41" s="9">
        <f>IFERROR(VLOOKUP($A41,'Raw - J'!$B:$S,2,FALSE),"")</f>
        <v>44320</v>
      </c>
      <c r="C41" s="4" t="str">
        <f>IFERROR(VLOOKUP($A41,'Raw - J'!$B:$S,3,FALSE),"")</f>
        <v>AYR</v>
      </c>
      <c r="D41" s="4" t="str">
        <f>IFERROR(VLOOKUP(JUMP!A41,'Raw - J'!B:F,5,FALSE),"")</f>
        <v>Hurdle</v>
      </c>
      <c r="E41" s="4" t="str">
        <f>IFERROR(VLOOKUP($A41,'Raw - J'!$B:$S,6,FALSE),"")</f>
        <v>WFA</v>
      </c>
      <c r="F41" s="4" t="str">
        <f>IFERROR(VLOOKUP($A41,'Raw - J'!$B:$P,10,FALSE),"")</f>
        <v>4yo+</v>
      </c>
      <c r="G41" s="4" t="str">
        <f>SUBSTITUTE(IFERROR(VLOOKUP($A41,'Raw - J'!$B:$P,7,FALSE),""),"0","")</f>
        <v>Mdn</v>
      </c>
      <c r="H41" s="4" t="str">
        <f>IFERROR(VLOOKUP($A41,'Raw - J'!$B:$P,12,FALSE)&amp;IF(VLOOKUP($A41,'Raw - J'!$B:$N,13,FALSE)&lt;&gt;"","("&amp;VLOOKUP($A41,'Raw - J'!$B:$N,13,FALSE)&amp;")",""),"")</f>
        <v>4</v>
      </c>
      <c r="I41" s="4" t="str">
        <f>IFERROR(VLOOKUP($A41,'Raw - J'!$B:$P,14,FALSE),"")</f>
        <v>Open</v>
      </c>
      <c r="J41" s="4" t="str">
        <f>IFERROR(VLOOKUP($A41,'Raw - J'!$B:$P,11,FALSE),"")</f>
        <v>A</v>
      </c>
      <c r="K41" s="4" t="str">
        <f>IFERROR(VLOOKUP($A41,'Raw - J'!$B:$Q,16,FALSE),"")</f>
        <v>2m</v>
      </c>
      <c r="L41" s="16" t="str">
        <f>SUBSTITUTE(IFERROR(VLOOKUP($A41,'Raw - J'!$B:$Q,9,FALSE),""),0,"")</f>
        <v/>
      </c>
      <c r="M41" s="16" t="str">
        <f>SUBSTITUTE(IFERROR(VLOOKUP($A41,'Raw - J'!$B:$Z,20,FALSE),""),0,"")</f>
        <v/>
      </c>
    </row>
    <row r="42" spans="1:13" x14ac:dyDescent="0.35">
      <c r="A42">
        <v>33</v>
      </c>
      <c r="B42" s="9">
        <f>IFERROR(VLOOKUP($A42,'Raw - J'!$B:$S,2,FALSE),"")</f>
        <v>44320</v>
      </c>
      <c r="C42" s="4" t="str">
        <f>IFERROR(VLOOKUP($A42,'Raw - J'!$B:$S,3,FALSE),"")</f>
        <v>AYR</v>
      </c>
      <c r="D42" s="4" t="str">
        <f>IFERROR(VLOOKUP(JUMP!A42,'Raw - J'!B:F,5,FALSE),"")</f>
        <v>Hurdle</v>
      </c>
      <c r="E42" s="4" t="str">
        <f>IFERROR(VLOOKUP($A42,'Raw - J'!$B:$S,6,FALSE),"")</f>
        <v>Hcap</v>
      </c>
      <c r="F42" s="4" t="str">
        <f>IFERROR(VLOOKUP($A42,'Raw - J'!$B:$P,10,FALSE),"")</f>
        <v>4yo+</v>
      </c>
      <c r="G42" s="4" t="str">
        <f>SUBSTITUTE(IFERROR(VLOOKUP($A42,'Raw - J'!$B:$P,7,FALSE),""),"0","")</f>
        <v>Open</v>
      </c>
      <c r="H42" s="4" t="str">
        <f>IFERROR(VLOOKUP($A42,'Raw - J'!$B:$P,12,FALSE)&amp;IF(VLOOKUP($A42,'Raw - J'!$B:$N,13,FALSE)&lt;&gt;"","("&amp;VLOOKUP($A42,'Raw - J'!$B:$N,13,FALSE)&amp;")",""),"")</f>
        <v>4</v>
      </c>
      <c r="I42" s="4" t="str">
        <f>IFERROR(VLOOKUP($A42,'Raw - J'!$B:$P,14,FALSE),"")</f>
        <v>0-120</v>
      </c>
      <c r="J42" s="4" t="str">
        <f>IFERROR(VLOOKUP($A42,'Raw - J'!$B:$P,11,FALSE),"")</f>
        <v>A</v>
      </c>
      <c r="K42" s="4" t="str">
        <f>IFERROR(VLOOKUP($A42,'Raw - J'!$B:$Q,16,FALSE),"")</f>
        <v>3m</v>
      </c>
      <c r="L42" s="16" t="str">
        <f>SUBSTITUTE(IFERROR(VLOOKUP($A42,'Raw - J'!$B:$Q,9,FALSE),""),0,"")</f>
        <v/>
      </c>
      <c r="M42" s="16" t="str">
        <f>SUBSTITUTE(IFERROR(VLOOKUP($A42,'Raw - J'!$B:$Z,20,FALSE),""),0,"")</f>
        <v/>
      </c>
    </row>
    <row r="43" spans="1:13" x14ac:dyDescent="0.35">
      <c r="A43">
        <v>34</v>
      </c>
      <c r="B43" s="9">
        <f>IFERROR(VLOOKUP($A43,'Raw - J'!$B:$S,2,FALSE),"")</f>
        <v>44320</v>
      </c>
      <c r="C43" s="4" t="str">
        <f>IFERROR(VLOOKUP($A43,'Raw - J'!$B:$S,3,FALSE),"")</f>
        <v>AYR</v>
      </c>
      <c r="D43" s="4" t="str">
        <f>IFERROR(VLOOKUP(JUMP!A43,'Raw - J'!B:F,5,FALSE),"")</f>
        <v>Chase</v>
      </c>
      <c r="E43" s="4" t="str">
        <f>IFERROR(VLOOKUP($A43,'Raw - J'!$B:$S,6,FALSE),"")</f>
        <v>Hcap</v>
      </c>
      <c r="F43" s="4" t="str">
        <f>IFERROR(VLOOKUP($A43,'Raw - J'!$B:$P,10,FALSE),"")</f>
        <v>5yo+</v>
      </c>
      <c r="G43" s="4" t="str">
        <f>SUBSTITUTE(IFERROR(VLOOKUP($A43,'Raw - J'!$B:$P,7,FALSE),""),"0","")</f>
        <v>Open</v>
      </c>
      <c r="H43" s="4" t="str">
        <f>IFERROR(VLOOKUP($A43,'Raw - J'!$B:$P,12,FALSE)&amp;IF(VLOOKUP($A43,'Raw - J'!$B:$N,13,FALSE)&lt;&gt;"","("&amp;VLOOKUP($A43,'Raw - J'!$B:$N,13,FALSE)&amp;")",""),"")</f>
        <v>4</v>
      </c>
      <c r="I43" s="4" t="str">
        <f>IFERROR(VLOOKUP($A43,'Raw - J'!$B:$P,14,FALSE),"")</f>
        <v>0-120</v>
      </c>
      <c r="J43" s="4" t="str">
        <f>IFERROR(VLOOKUP($A43,'Raw - J'!$B:$P,11,FALSE),"")</f>
        <v>A</v>
      </c>
      <c r="K43" s="4" t="str">
        <f>IFERROR(VLOOKUP($A43,'Raw - J'!$B:$Q,16,FALSE),"")</f>
        <v>2m 4f</v>
      </c>
      <c r="L43" s="16" t="str">
        <f>SUBSTITUTE(IFERROR(VLOOKUP($A43,'Raw - J'!$B:$Q,9,FALSE),""),0,"")</f>
        <v/>
      </c>
      <c r="M43" s="16" t="str">
        <f>SUBSTITUTE(IFERROR(VLOOKUP($A43,'Raw - J'!$B:$Z,20,FALSE),""),0,"")</f>
        <v/>
      </c>
    </row>
    <row r="44" spans="1:13" x14ac:dyDescent="0.35">
      <c r="A44">
        <v>35</v>
      </c>
      <c r="B44" s="9">
        <f>IFERROR(VLOOKUP($A44,'Raw - J'!$B:$S,2,FALSE),"")</f>
        <v>44320</v>
      </c>
      <c r="C44" s="4" t="str">
        <f>IFERROR(VLOOKUP($A44,'Raw - J'!$B:$S,3,FALSE),"")</f>
        <v>AYR</v>
      </c>
      <c r="D44" s="4" t="str">
        <f>IFERROR(VLOOKUP(JUMP!A44,'Raw - J'!B:F,5,FALSE),"")</f>
        <v>Chase</v>
      </c>
      <c r="E44" s="4" t="str">
        <f>IFERROR(VLOOKUP($A44,'Raw - J'!$B:$S,6,FALSE),"")</f>
        <v>Hcap</v>
      </c>
      <c r="F44" s="4" t="str">
        <f>IFERROR(VLOOKUP($A44,'Raw - J'!$B:$P,10,FALSE),"")</f>
        <v>5yo+</v>
      </c>
      <c r="G44" s="4" t="str">
        <f>SUBSTITUTE(IFERROR(VLOOKUP($A44,'Raw - J'!$B:$P,7,FALSE),""),"0","")</f>
        <v>Open</v>
      </c>
      <c r="H44" s="4" t="str">
        <f>IFERROR(VLOOKUP($A44,'Raw - J'!$B:$P,12,FALSE)&amp;IF(VLOOKUP($A44,'Raw - J'!$B:$N,13,FALSE)&lt;&gt;"","("&amp;VLOOKUP($A44,'Raw - J'!$B:$N,13,FALSE)&amp;")",""),"")</f>
        <v>3</v>
      </c>
      <c r="I44" s="4" t="str">
        <f>IFERROR(VLOOKUP($A44,'Raw - J'!$B:$P,14,FALSE),"")</f>
        <v>0-130</v>
      </c>
      <c r="J44" s="4" t="str">
        <f>IFERROR(VLOOKUP($A44,'Raw - J'!$B:$P,11,FALSE),"")</f>
        <v>A</v>
      </c>
      <c r="K44" s="4" t="str">
        <f>IFERROR(VLOOKUP($A44,'Raw - J'!$B:$Q,16,FALSE),"")</f>
        <v>3m</v>
      </c>
      <c r="L44" s="16" t="str">
        <f>SUBSTITUTE(IFERROR(VLOOKUP($A44,'Raw - J'!$B:$Q,9,FALSE),""),0,"")</f>
        <v/>
      </c>
      <c r="M44" s="16" t="str">
        <f>SUBSTITUTE(IFERROR(VLOOKUP($A44,'Raw - J'!$B:$Z,20,FALSE),""),0,"")</f>
        <v/>
      </c>
    </row>
    <row r="45" spans="1:13" x14ac:dyDescent="0.35">
      <c r="A45">
        <v>36</v>
      </c>
      <c r="B45" s="9">
        <f>IFERROR(VLOOKUP($A45,'Raw - J'!$B:$S,2,FALSE),"")</f>
        <v>44320</v>
      </c>
      <c r="C45" s="4" t="str">
        <f>IFERROR(VLOOKUP($A45,'Raw - J'!$B:$S,3,FALSE),"")</f>
        <v>FAKENHAM</v>
      </c>
      <c r="D45" s="4" t="str">
        <f>IFERROR(VLOOKUP(JUMP!A45,'Raw - J'!B:F,5,FALSE),"")</f>
        <v>Hunter</v>
      </c>
      <c r="E45" s="4" t="str">
        <f>IFERROR(VLOOKUP($A45,'Raw - J'!$B:$S,6,FALSE),"")</f>
        <v>WFA</v>
      </c>
      <c r="F45" s="4" t="str">
        <f>IFERROR(VLOOKUP($A45,'Raw - J'!$B:$P,10,FALSE),"")</f>
        <v>6yo+</v>
      </c>
      <c r="G45" s="4" t="str">
        <f>SUBSTITUTE(IFERROR(VLOOKUP($A45,'Raw - J'!$B:$P,7,FALSE),""),"0","")</f>
        <v>Open</v>
      </c>
      <c r="H45" s="4" t="str">
        <f>IFERROR(VLOOKUP($A45,'Raw - J'!$B:$P,12,FALSE)&amp;IF(VLOOKUP($A45,'Raw - J'!$B:$N,13,FALSE)&lt;&gt;"","("&amp;VLOOKUP($A45,'Raw - J'!$B:$N,13,FALSE)&amp;")",""),"")</f>
        <v>6</v>
      </c>
      <c r="I45" s="4" t="str">
        <f>IFERROR(VLOOKUP($A45,'Raw - J'!$B:$P,14,FALSE),"")</f>
        <v>Open</v>
      </c>
      <c r="J45" s="4" t="str">
        <f>IFERROR(VLOOKUP($A45,'Raw - J'!$B:$P,11,FALSE),"")</f>
        <v>A</v>
      </c>
      <c r="K45" s="4" t="str">
        <f>IFERROR(VLOOKUP($A45,'Raw - J'!$B:$Q,16,FALSE),"")</f>
        <v>3m</v>
      </c>
      <c r="L45" s="16" t="str">
        <f>SUBSTITUTE(IFERROR(VLOOKUP($A45,'Raw - J'!$B:$Q,9,FALSE),""),0,"")</f>
        <v/>
      </c>
      <c r="M45" s="16" t="str">
        <f>SUBSTITUTE(IFERROR(VLOOKUP($A45,'Raw - J'!$B:$Z,20,FALSE),""),0,"")</f>
        <v>Amtr</v>
      </c>
    </row>
    <row r="46" spans="1:13" x14ac:dyDescent="0.35">
      <c r="A46">
        <v>37</v>
      </c>
      <c r="B46" s="9">
        <f>IFERROR(VLOOKUP($A46,'Raw - J'!$B:$S,2,FALSE),"")</f>
        <v>44320</v>
      </c>
      <c r="C46" s="4" t="str">
        <f>IFERROR(VLOOKUP($A46,'Raw - J'!$B:$S,3,FALSE),"")</f>
        <v>FAKENHAM</v>
      </c>
      <c r="D46" s="4" t="str">
        <f>IFERROR(VLOOKUP(JUMP!A46,'Raw - J'!B:F,5,FALSE),"")</f>
        <v>Hurdle</v>
      </c>
      <c r="E46" s="4" t="str">
        <f>IFERROR(VLOOKUP($A46,'Raw - J'!$B:$S,6,FALSE),"")</f>
        <v>Hcap</v>
      </c>
      <c r="F46" s="4" t="str">
        <f>IFERROR(VLOOKUP($A46,'Raw - J'!$B:$P,10,FALSE),"")</f>
        <v>4yo+</v>
      </c>
      <c r="G46" s="4" t="str">
        <f>SUBSTITUTE(IFERROR(VLOOKUP($A46,'Raw - J'!$B:$P,7,FALSE),""),"0","")</f>
        <v>Open</v>
      </c>
      <c r="H46" s="4" t="str">
        <f>IFERROR(VLOOKUP($A46,'Raw - J'!$B:$P,12,FALSE)&amp;IF(VLOOKUP($A46,'Raw - J'!$B:$N,13,FALSE)&lt;&gt;"","("&amp;VLOOKUP($A46,'Raw - J'!$B:$N,13,FALSE)&amp;")",""),"")</f>
        <v>5</v>
      </c>
      <c r="I46" s="4" t="str">
        <f>IFERROR(VLOOKUP($A46,'Raw - J'!$B:$P,14,FALSE),"")</f>
        <v>Open</v>
      </c>
      <c r="J46" s="4" t="str">
        <f>IFERROR(VLOOKUP($A46,'Raw - J'!$B:$P,11,FALSE),"")</f>
        <v>A</v>
      </c>
      <c r="K46" s="4" t="str">
        <f>IFERROR(VLOOKUP($A46,'Raw - J'!$B:$Q,16,FALSE),"")</f>
        <v>2m</v>
      </c>
      <c r="L46" s="16" t="str">
        <f>SUBSTITUTE(IFERROR(VLOOKUP($A46,'Raw - J'!$B:$Q,9,FALSE),""),0,"")</f>
        <v/>
      </c>
      <c r="M46" s="16" t="str">
        <f>SUBSTITUTE(IFERROR(VLOOKUP($A46,'Raw - J'!$B:$Z,20,FALSE),""),0,"")</f>
        <v/>
      </c>
    </row>
    <row r="47" spans="1:13" x14ac:dyDescent="0.35">
      <c r="A47">
        <v>38</v>
      </c>
      <c r="B47" s="9">
        <f>IFERROR(VLOOKUP($A47,'Raw - J'!$B:$S,2,FALSE),"")</f>
        <v>44320</v>
      </c>
      <c r="C47" s="4" t="str">
        <f>IFERROR(VLOOKUP($A47,'Raw - J'!$B:$S,3,FALSE),"")</f>
        <v>FAKENHAM</v>
      </c>
      <c r="D47" s="4" t="str">
        <f>IFERROR(VLOOKUP(JUMP!A47,'Raw - J'!B:F,5,FALSE),"")</f>
        <v>Chase</v>
      </c>
      <c r="E47" s="4" t="str">
        <f>IFERROR(VLOOKUP($A47,'Raw - J'!$B:$S,6,FALSE),"")</f>
        <v>Hcap</v>
      </c>
      <c r="F47" s="4" t="str">
        <f>IFERROR(VLOOKUP($A47,'Raw - J'!$B:$P,10,FALSE),"")</f>
        <v>5yo+</v>
      </c>
      <c r="G47" s="4" t="str">
        <f>SUBSTITUTE(IFERROR(VLOOKUP($A47,'Raw - J'!$B:$P,7,FALSE),""),"0","")</f>
        <v>Open</v>
      </c>
      <c r="H47" s="4" t="str">
        <f>IFERROR(VLOOKUP($A47,'Raw - J'!$B:$P,12,FALSE)&amp;IF(VLOOKUP($A47,'Raw - J'!$B:$N,13,FALSE)&lt;&gt;"","("&amp;VLOOKUP($A47,'Raw - J'!$B:$N,13,FALSE)&amp;")",""),"")</f>
        <v>5</v>
      </c>
      <c r="I47" s="4" t="str">
        <f>IFERROR(VLOOKUP($A47,'Raw - J'!$B:$P,14,FALSE),"")</f>
        <v>0-100</v>
      </c>
      <c r="J47" s="4" t="str">
        <f>IFERROR(VLOOKUP($A47,'Raw - J'!$B:$P,11,FALSE),"")</f>
        <v>A</v>
      </c>
      <c r="K47" s="4" t="str">
        <f>IFERROR(VLOOKUP($A47,'Raw - J'!$B:$Q,16,FALSE),"")</f>
        <v>2m 4f</v>
      </c>
      <c r="L47" s="16" t="str">
        <f>SUBSTITUTE(IFERROR(VLOOKUP($A47,'Raw - J'!$B:$Q,9,FALSE),""),0,"")</f>
        <v/>
      </c>
      <c r="M47" s="16" t="str">
        <f>SUBSTITUTE(IFERROR(VLOOKUP($A47,'Raw - J'!$B:$Z,20,FALSE),""),0,"")</f>
        <v/>
      </c>
    </row>
    <row r="48" spans="1:13" x14ac:dyDescent="0.35">
      <c r="A48">
        <v>39</v>
      </c>
      <c r="B48" s="9">
        <f>IFERROR(VLOOKUP($A48,'Raw - J'!$B:$S,2,FALSE),"")</f>
        <v>44320</v>
      </c>
      <c r="C48" s="4" t="str">
        <f>IFERROR(VLOOKUP($A48,'Raw - J'!$B:$S,3,FALSE),"")</f>
        <v>FAKENHAM</v>
      </c>
      <c r="D48" s="4" t="str">
        <f>IFERROR(VLOOKUP(JUMP!A48,'Raw - J'!B:F,5,FALSE),"")</f>
        <v>Hurdle</v>
      </c>
      <c r="E48" s="4" t="str">
        <f>IFERROR(VLOOKUP($A48,'Raw - J'!$B:$S,6,FALSE),"")</f>
        <v>WFA</v>
      </c>
      <c r="F48" s="4" t="str">
        <f>IFERROR(VLOOKUP($A48,'Raw - J'!$B:$P,10,FALSE),"")</f>
        <v>4yo+</v>
      </c>
      <c r="G48" s="4" t="str">
        <f>SUBSTITUTE(IFERROR(VLOOKUP($A48,'Raw - J'!$B:$P,7,FALSE),""),"0","")</f>
        <v>Mdn</v>
      </c>
      <c r="H48" s="4" t="str">
        <f>IFERROR(VLOOKUP($A48,'Raw - J'!$B:$P,12,FALSE)&amp;IF(VLOOKUP($A48,'Raw - J'!$B:$N,13,FALSE)&lt;&gt;"","("&amp;VLOOKUP($A48,'Raw - J'!$B:$N,13,FALSE)&amp;")",""),"")</f>
        <v>4</v>
      </c>
      <c r="I48" s="4" t="str">
        <f>IFERROR(VLOOKUP($A48,'Raw - J'!$B:$P,14,FALSE),"")</f>
        <v>Open</v>
      </c>
      <c r="J48" s="4" t="str">
        <f>IFERROR(VLOOKUP($A48,'Raw - J'!$B:$P,11,FALSE),"")</f>
        <v>A</v>
      </c>
      <c r="K48" s="4" t="str">
        <f>IFERROR(VLOOKUP($A48,'Raw - J'!$B:$Q,16,FALSE),"")</f>
        <v>2m 4f</v>
      </c>
      <c r="L48" s="16" t="str">
        <f>SUBSTITUTE(IFERROR(VLOOKUP($A48,'Raw - J'!$B:$Q,9,FALSE),""),0,"")</f>
        <v/>
      </c>
      <c r="M48" s="16" t="str">
        <f>SUBSTITUTE(IFERROR(VLOOKUP($A48,'Raw - J'!$B:$Z,20,FALSE),""),0,"")</f>
        <v/>
      </c>
    </row>
    <row r="49" spans="1:13" x14ac:dyDescent="0.35">
      <c r="A49">
        <v>40</v>
      </c>
      <c r="B49" s="9">
        <f>IFERROR(VLOOKUP($A49,'Raw - J'!$B:$S,2,FALSE),"")</f>
        <v>44320</v>
      </c>
      <c r="C49" s="4" t="str">
        <f>IFERROR(VLOOKUP($A49,'Raw - J'!$B:$S,3,FALSE),"")</f>
        <v>FAKENHAM</v>
      </c>
      <c r="D49" s="4" t="str">
        <f>IFERROR(VLOOKUP(JUMP!A49,'Raw - J'!B:F,5,FALSE),"")</f>
        <v>Hurdle</v>
      </c>
      <c r="E49" s="4" t="str">
        <f>IFERROR(VLOOKUP($A49,'Raw - J'!$B:$S,6,FALSE),"")</f>
        <v>Hcap</v>
      </c>
      <c r="F49" s="4" t="str">
        <f>IFERROR(VLOOKUP($A49,'Raw - J'!$B:$P,10,FALSE),"")</f>
        <v>4yo+</v>
      </c>
      <c r="G49" s="4" t="str">
        <f>SUBSTITUTE(IFERROR(VLOOKUP($A49,'Raw - J'!$B:$P,7,FALSE),""),"0","")</f>
        <v>Open</v>
      </c>
      <c r="H49" s="4" t="str">
        <f>IFERROR(VLOOKUP($A49,'Raw - J'!$B:$P,12,FALSE)&amp;IF(VLOOKUP($A49,'Raw - J'!$B:$N,13,FALSE)&lt;&gt;"","("&amp;VLOOKUP($A49,'Raw - J'!$B:$N,13,FALSE)&amp;")",""),"")</f>
        <v>5</v>
      </c>
      <c r="I49" s="4" t="str">
        <f>IFERROR(VLOOKUP($A49,'Raw - J'!$B:$P,14,FALSE),"")</f>
        <v>0-100</v>
      </c>
      <c r="J49" s="4" t="str">
        <f>IFERROR(VLOOKUP($A49,'Raw - J'!$B:$P,11,FALSE),"")</f>
        <v>F</v>
      </c>
      <c r="K49" s="4" t="str">
        <f>IFERROR(VLOOKUP($A49,'Raw - J'!$B:$Q,16,FALSE),"")</f>
        <v>2m</v>
      </c>
      <c r="L49" s="16" t="str">
        <f>SUBSTITUTE(IFERROR(VLOOKUP($A49,'Raw - J'!$B:$Q,9,FALSE),""),0,"")</f>
        <v/>
      </c>
      <c r="M49" s="16" t="str">
        <f>SUBSTITUTE(IFERROR(VLOOKUP($A49,'Raw - J'!$B:$Z,20,FALSE),""),0,"")</f>
        <v/>
      </c>
    </row>
    <row r="50" spans="1:13" x14ac:dyDescent="0.35">
      <c r="A50">
        <v>41</v>
      </c>
      <c r="B50" s="9">
        <f>IFERROR(VLOOKUP($A50,'Raw - J'!$B:$S,2,FALSE),"")</f>
        <v>44320</v>
      </c>
      <c r="C50" s="4" t="str">
        <f>IFERROR(VLOOKUP($A50,'Raw - J'!$B:$S,3,FALSE),"")</f>
        <v>FAKENHAM</v>
      </c>
      <c r="D50" s="4" t="str">
        <f>IFERROR(VLOOKUP(JUMP!A50,'Raw - J'!B:F,5,FALSE),"")</f>
        <v>Chase</v>
      </c>
      <c r="E50" s="4" t="str">
        <f>IFERROR(VLOOKUP($A50,'Raw - J'!$B:$S,6,FALSE),"")</f>
        <v>Hcap</v>
      </c>
      <c r="F50" s="4" t="str">
        <f>IFERROR(VLOOKUP($A50,'Raw - J'!$B:$P,10,FALSE),"")</f>
        <v>5yo+</v>
      </c>
      <c r="G50" s="4" t="str">
        <f>SUBSTITUTE(IFERROR(VLOOKUP($A50,'Raw - J'!$B:$P,7,FALSE),""),"0","")</f>
        <v>Open</v>
      </c>
      <c r="H50" s="4" t="str">
        <f>IFERROR(VLOOKUP($A50,'Raw - J'!$B:$P,12,FALSE)&amp;IF(VLOOKUP($A50,'Raw - J'!$B:$N,13,FALSE)&lt;&gt;"","("&amp;VLOOKUP($A50,'Raw - J'!$B:$N,13,FALSE)&amp;")",""),"")</f>
        <v>3</v>
      </c>
      <c r="I50" s="4" t="str">
        <f>IFERROR(VLOOKUP($A50,'Raw - J'!$B:$P,14,FALSE),"")</f>
        <v>0-125</v>
      </c>
      <c r="J50" s="4" t="str">
        <f>IFERROR(VLOOKUP($A50,'Raw - J'!$B:$P,11,FALSE),"")</f>
        <v>A</v>
      </c>
      <c r="K50" s="4" t="str">
        <f>IFERROR(VLOOKUP($A50,'Raw - J'!$B:$Q,16,FALSE),"")</f>
        <v>3m 4f+</v>
      </c>
      <c r="L50" s="16" t="str">
        <f>SUBSTITUTE(IFERROR(VLOOKUP($A50,'Raw - J'!$B:$Q,9,FALSE),""),0,"")</f>
        <v/>
      </c>
      <c r="M50" s="16" t="str">
        <f>SUBSTITUTE(IFERROR(VLOOKUP($A50,'Raw - J'!$B:$Z,20,FALSE),""),0,"")</f>
        <v/>
      </c>
    </row>
    <row r="51" spans="1:13" x14ac:dyDescent="0.35">
      <c r="A51">
        <v>42</v>
      </c>
      <c r="B51" s="9">
        <f>IFERROR(VLOOKUP($A51,'Raw - J'!$B:$S,2,FALSE),"")</f>
        <v>44320</v>
      </c>
      <c r="C51" s="4" t="str">
        <f>IFERROR(VLOOKUP($A51,'Raw - J'!$B:$S,3,FALSE),"")</f>
        <v>SOUTHWELL</v>
      </c>
      <c r="D51" s="4" t="str">
        <f>IFERROR(VLOOKUP(JUMP!A51,'Raw - J'!B:F,5,FALSE),"")</f>
        <v>NHF</v>
      </c>
      <c r="E51" s="4" t="str">
        <f>IFERROR(VLOOKUP($A51,'Raw - J'!$B:$S,6,FALSE),"")</f>
        <v>WFA</v>
      </c>
      <c r="F51" s="4" t="str">
        <f>IFERROR(VLOOKUP($A51,'Raw - J'!$B:$P,10,FALSE),"")</f>
        <v>4-6yo</v>
      </c>
      <c r="G51" s="4" t="str">
        <f>SUBSTITUTE(IFERROR(VLOOKUP($A51,'Raw - J'!$B:$P,7,FALSE),""),"0","")</f>
        <v>Open</v>
      </c>
      <c r="H51" s="4" t="str">
        <f>IFERROR(VLOOKUP($A51,'Raw - J'!$B:$P,12,FALSE)&amp;IF(VLOOKUP($A51,'Raw - J'!$B:$N,13,FALSE)&lt;&gt;"","("&amp;VLOOKUP($A51,'Raw - J'!$B:$N,13,FALSE)&amp;")",""),"")</f>
        <v>5</v>
      </c>
      <c r="I51" s="4" t="str">
        <f>IFERROR(VLOOKUP($A51,'Raw - J'!$B:$P,14,FALSE),"")</f>
        <v>Open</v>
      </c>
      <c r="J51" s="4" t="str">
        <f>IFERROR(VLOOKUP($A51,'Raw - J'!$B:$P,11,FALSE),"")</f>
        <v>A</v>
      </c>
      <c r="K51" s="4" t="str">
        <f>IFERROR(VLOOKUP($A51,'Raw - J'!$B:$Q,16,FALSE),"")</f>
        <v>2m</v>
      </c>
      <c r="L51" s="16" t="str">
        <f>SUBSTITUTE(IFERROR(VLOOKUP($A51,'Raw - J'!$B:$Q,9,FALSE),""),0,"")</f>
        <v/>
      </c>
      <c r="M51" s="16" t="str">
        <f>SUBSTITUTE(IFERROR(VLOOKUP($A51,'Raw - J'!$B:$Z,20,FALSE),""),0,"")</f>
        <v/>
      </c>
    </row>
    <row r="52" spans="1:13" x14ac:dyDescent="0.35">
      <c r="A52">
        <v>43</v>
      </c>
      <c r="B52" s="9">
        <f>IFERROR(VLOOKUP($A52,'Raw - J'!$B:$S,2,FALSE),"")</f>
        <v>44320</v>
      </c>
      <c r="C52" s="4" t="str">
        <f>IFERROR(VLOOKUP($A52,'Raw - J'!$B:$S,3,FALSE),"")</f>
        <v>SOUTHWELL</v>
      </c>
      <c r="D52" s="4" t="str">
        <f>IFERROR(VLOOKUP(JUMP!A52,'Raw - J'!B:F,5,FALSE),"")</f>
        <v>Hurdle</v>
      </c>
      <c r="E52" s="4" t="str">
        <f>IFERROR(VLOOKUP($A52,'Raw - J'!$B:$S,6,FALSE),"")</f>
        <v>Hcap</v>
      </c>
      <c r="F52" s="4" t="str">
        <f>IFERROR(VLOOKUP($A52,'Raw - J'!$B:$P,10,FALSE),"")</f>
        <v>4yo+</v>
      </c>
      <c r="G52" s="4" t="str">
        <f>SUBSTITUTE(IFERROR(VLOOKUP($A52,'Raw - J'!$B:$P,7,FALSE),""),"0","")</f>
        <v>Open</v>
      </c>
      <c r="H52" s="4" t="str">
        <f>IFERROR(VLOOKUP($A52,'Raw - J'!$B:$P,12,FALSE)&amp;IF(VLOOKUP($A52,'Raw - J'!$B:$N,13,FALSE)&lt;&gt;"","("&amp;VLOOKUP($A52,'Raw - J'!$B:$N,13,FALSE)&amp;")",""),"")</f>
        <v>5</v>
      </c>
      <c r="I52" s="4" t="str">
        <f>IFERROR(VLOOKUP($A52,'Raw - J'!$B:$P,14,FALSE),"")</f>
        <v>0-100</v>
      </c>
      <c r="J52" s="4" t="str">
        <f>IFERROR(VLOOKUP($A52,'Raw - J'!$B:$P,11,FALSE),"")</f>
        <v>A</v>
      </c>
      <c r="K52" s="4" t="str">
        <f>IFERROR(VLOOKUP($A52,'Raw - J'!$B:$Q,16,FALSE),"")</f>
        <v>2m</v>
      </c>
      <c r="L52" s="16" t="str">
        <f>SUBSTITUTE(IFERROR(VLOOKUP($A52,'Raw - J'!$B:$Q,9,FALSE),""),0,"")</f>
        <v/>
      </c>
      <c r="M52" s="16" t="str">
        <f>SUBSTITUTE(IFERROR(VLOOKUP($A52,'Raw - J'!$B:$Z,20,FALSE),""),0,"")</f>
        <v/>
      </c>
    </row>
    <row r="53" spans="1:13" x14ac:dyDescent="0.35">
      <c r="A53">
        <v>44</v>
      </c>
      <c r="B53" s="9">
        <f>IFERROR(VLOOKUP($A53,'Raw - J'!$B:$S,2,FALSE),"")</f>
        <v>44320</v>
      </c>
      <c r="C53" s="4" t="str">
        <f>IFERROR(VLOOKUP($A53,'Raw - J'!$B:$S,3,FALSE),"")</f>
        <v>SOUTHWELL</v>
      </c>
      <c r="D53" s="4" t="str">
        <f>IFERROR(VLOOKUP(JUMP!A53,'Raw - J'!B:F,5,FALSE),"")</f>
        <v>Hurdle</v>
      </c>
      <c r="E53" s="4" t="str">
        <f>IFERROR(VLOOKUP($A53,'Raw - J'!$B:$S,6,FALSE),"")</f>
        <v>Hcap</v>
      </c>
      <c r="F53" s="4" t="str">
        <f>IFERROR(VLOOKUP($A53,'Raw - J'!$B:$P,10,FALSE),"")</f>
        <v>5yo+</v>
      </c>
      <c r="G53" s="4" t="str">
        <f>SUBSTITUTE(IFERROR(VLOOKUP($A53,'Raw - J'!$B:$P,7,FALSE),""),"0","")</f>
        <v>Open</v>
      </c>
      <c r="H53" s="4" t="str">
        <f>IFERROR(VLOOKUP($A53,'Raw - J'!$B:$P,12,FALSE)&amp;IF(VLOOKUP($A53,'Raw - J'!$B:$N,13,FALSE)&lt;&gt;"","("&amp;VLOOKUP($A53,'Raw - J'!$B:$N,13,FALSE)&amp;")",""),"")</f>
        <v>5</v>
      </c>
      <c r="I53" s="4" t="str">
        <f>IFERROR(VLOOKUP($A53,'Raw - J'!$B:$P,14,FALSE),"")</f>
        <v>0-100</v>
      </c>
      <c r="J53" s="4" t="str">
        <f>IFERROR(VLOOKUP($A53,'Raw - J'!$B:$P,11,FALSE),"")</f>
        <v>A</v>
      </c>
      <c r="K53" s="4" t="str">
        <f>IFERROR(VLOOKUP($A53,'Raw - J'!$B:$Q,16,FALSE),"")</f>
        <v>3m</v>
      </c>
      <c r="L53" s="16" t="str">
        <f>SUBSTITUTE(IFERROR(VLOOKUP($A53,'Raw - J'!$B:$Q,9,FALSE),""),0,"")</f>
        <v/>
      </c>
      <c r="M53" s="16" t="str">
        <f>SUBSTITUTE(IFERROR(VLOOKUP($A53,'Raw - J'!$B:$Z,20,FALSE),""),0,"")</f>
        <v/>
      </c>
    </row>
    <row r="54" spans="1:13" x14ac:dyDescent="0.35">
      <c r="A54">
        <v>45</v>
      </c>
      <c r="B54" s="9">
        <f>IFERROR(VLOOKUP($A54,'Raw - J'!$B:$S,2,FALSE),"")</f>
        <v>44320</v>
      </c>
      <c r="C54" s="4" t="str">
        <f>IFERROR(VLOOKUP($A54,'Raw - J'!$B:$S,3,FALSE),"")</f>
        <v>SOUTHWELL</v>
      </c>
      <c r="D54" s="4" t="str">
        <f>IFERROR(VLOOKUP(JUMP!A54,'Raw - J'!B:F,5,FALSE),"")</f>
        <v>Hurdle</v>
      </c>
      <c r="E54" s="4" t="str">
        <f>IFERROR(VLOOKUP($A54,'Raw - J'!$B:$S,6,FALSE),"")</f>
        <v>WFA</v>
      </c>
      <c r="F54" s="4" t="str">
        <f>IFERROR(VLOOKUP($A54,'Raw - J'!$B:$P,10,FALSE),"")</f>
        <v>4yo+</v>
      </c>
      <c r="G54" s="4" t="str">
        <f>SUBSTITUTE(IFERROR(VLOOKUP($A54,'Raw - J'!$B:$P,7,FALSE),""),"0","")</f>
        <v>Nov</v>
      </c>
      <c r="H54" s="4" t="str">
        <f>IFERROR(VLOOKUP($A54,'Raw - J'!$B:$P,12,FALSE)&amp;IF(VLOOKUP($A54,'Raw - J'!$B:$N,13,FALSE)&lt;&gt;"","("&amp;VLOOKUP($A54,'Raw - J'!$B:$N,13,FALSE)&amp;")",""),"")</f>
        <v>4</v>
      </c>
      <c r="I54" s="4" t="str">
        <f>IFERROR(VLOOKUP($A54,'Raw - J'!$B:$P,14,FALSE),"")</f>
        <v>Open</v>
      </c>
      <c r="J54" s="4" t="str">
        <f>IFERROR(VLOOKUP($A54,'Raw - J'!$B:$P,11,FALSE),"")</f>
        <v>A</v>
      </c>
      <c r="K54" s="4" t="str">
        <f>IFERROR(VLOOKUP($A54,'Raw - J'!$B:$Q,16,FALSE),"")</f>
        <v>2m 4f</v>
      </c>
      <c r="L54" s="16" t="str">
        <f>SUBSTITUTE(IFERROR(VLOOKUP($A54,'Raw - J'!$B:$Q,9,FALSE),""),0,"")</f>
        <v/>
      </c>
      <c r="M54" s="16" t="str">
        <f>SUBSTITUTE(IFERROR(VLOOKUP($A54,'Raw - J'!$B:$Z,20,FALSE),""),0,"")</f>
        <v/>
      </c>
    </row>
    <row r="55" spans="1:13" x14ac:dyDescent="0.35">
      <c r="A55">
        <v>46</v>
      </c>
      <c r="B55" s="9">
        <f>IFERROR(VLOOKUP($A55,'Raw - J'!$B:$S,2,FALSE),"")</f>
        <v>44320</v>
      </c>
      <c r="C55" s="4" t="str">
        <f>IFERROR(VLOOKUP($A55,'Raw - J'!$B:$S,3,FALSE),"")</f>
        <v>SOUTHWELL</v>
      </c>
      <c r="D55" s="4" t="str">
        <f>IFERROR(VLOOKUP(JUMP!A55,'Raw - J'!B:F,5,FALSE),"")</f>
        <v>Hurdle</v>
      </c>
      <c r="E55" s="4" t="str">
        <f>IFERROR(VLOOKUP($A55,'Raw - J'!$B:$S,6,FALSE),"")</f>
        <v>Hcap</v>
      </c>
      <c r="F55" s="4" t="str">
        <f>IFERROR(VLOOKUP($A55,'Raw - J'!$B:$P,10,FALSE),"")</f>
        <v>4yo+</v>
      </c>
      <c r="G55" s="4" t="str">
        <f>SUBSTITUTE(IFERROR(VLOOKUP($A55,'Raw - J'!$B:$P,7,FALSE),""),"0","")</f>
        <v>Open</v>
      </c>
      <c r="H55" s="4" t="str">
        <f>IFERROR(VLOOKUP($A55,'Raw - J'!$B:$P,12,FALSE)&amp;IF(VLOOKUP($A55,'Raw - J'!$B:$N,13,FALSE)&lt;&gt;"","("&amp;VLOOKUP($A55,'Raw - J'!$B:$N,13,FALSE)&amp;")",""),"")</f>
        <v>4</v>
      </c>
      <c r="I55" s="4" t="str">
        <f>IFERROR(VLOOKUP($A55,'Raw - J'!$B:$P,14,FALSE),"")</f>
        <v>0-110</v>
      </c>
      <c r="J55" s="4" t="str">
        <f>IFERROR(VLOOKUP($A55,'Raw - J'!$B:$P,11,FALSE),"")</f>
        <v>A</v>
      </c>
      <c r="K55" s="4" t="str">
        <f>IFERROR(VLOOKUP($A55,'Raw - J'!$B:$Q,16,FALSE),"")</f>
        <v>2m 4f</v>
      </c>
      <c r="L55" s="16" t="str">
        <f>SUBSTITUTE(IFERROR(VLOOKUP($A55,'Raw - J'!$B:$Q,9,FALSE),""),0,"")</f>
        <v/>
      </c>
      <c r="M55" s="16" t="str">
        <f>SUBSTITUTE(IFERROR(VLOOKUP($A55,'Raw - J'!$B:$Z,20,FALSE),""),0,"")</f>
        <v/>
      </c>
    </row>
    <row r="56" spans="1:13" x14ac:dyDescent="0.35">
      <c r="A56">
        <v>47</v>
      </c>
      <c r="B56" s="9">
        <f>IFERROR(VLOOKUP($A56,'Raw - J'!$B:$S,2,FALSE),"")</f>
        <v>44320</v>
      </c>
      <c r="C56" s="4" t="str">
        <f>IFERROR(VLOOKUP($A56,'Raw - J'!$B:$S,3,FALSE),"")</f>
        <v>SOUTHWELL</v>
      </c>
      <c r="D56" s="4" t="str">
        <f>IFERROR(VLOOKUP(JUMP!A56,'Raw - J'!B:F,5,FALSE),"")</f>
        <v>Chase</v>
      </c>
      <c r="E56" s="4" t="str">
        <f>IFERROR(VLOOKUP($A56,'Raw - J'!$B:$S,6,FALSE),"")</f>
        <v>Hcap</v>
      </c>
      <c r="F56" s="4" t="str">
        <f>IFERROR(VLOOKUP($A56,'Raw - J'!$B:$P,10,FALSE),"")</f>
        <v>5yo+</v>
      </c>
      <c r="G56" s="4" t="str">
        <f>SUBSTITUTE(IFERROR(VLOOKUP($A56,'Raw - J'!$B:$P,7,FALSE),""),"0","")</f>
        <v>Open</v>
      </c>
      <c r="H56" s="4" t="str">
        <f>IFERROR(VLOOKUP($A56,'Raw - J'!$B:$P,12,FALSE)&amp;IF(VLOOKUP($A56,'Raw - J'!$B:$N,13,FALSE)&lt;&gt;"","("&amp;VLOOKUP($A56,'Raw - J'!$B:$N,13,FALSE)&amp;")",""),"")</f>
        <v>4</v>
      </c>
      <c r="I56" s="4" t="str">
        <f>IFERROR(VLOOKUP($A56,'Raw - J'!$B:$P,14,FALSE),"")</f>
        <v>0-115</v>
      </c>
      <c r="J56" s="4" t="str">
        <f>IFERROR(VLOOKUP($A56,'Raw - J'!$B:$P,11,FALSE),"")</f>
        <v>A</v>
      </c>
      <c r="K56" s="4" t="str">
        <f>IFERROR(VLOOKUP($A56,'Raw - J'!$B:$Q,16,FALSE),"")</f>
        <v>2m 4f</v>
      </c>
      <c r="L56" s="16" t="str">
        <f>SUBSTITUTE(IFERROR(VLOOKUP($A56,'Raw - J'!$B:$Q,9,FALSE),""),0,"")</f>
        <v/>
      </c>
      <c r="M56" s="16" t="str">
        <f>SUBSTITUTE(IFERROR(VLOOKUP($A56,'Raw - J'!$B:$Z,20,FALSE),""),0,"")</f>
        <v/>
      </c>
    </row>
    <row r="57" spans="1:13" x14ac:dyDescent="0.35">
      <c r="A57">
        <v>48</v>
      </c>
      <c r="B57" s="9">
        <f>IFERROR(VLOOKUP($A57,'Raw - J'!$B:$S,2,FALSE),"")</f>
        <v>44320</v>
      </c>
      <c r="C57" s="4" t="str">
        <f>IFERROR(VLOOKUP($A57,'Raw - J'!$B:$S,3,FALSE),"")</f>
        <v>SOUTHWELL</v>
      </c>
      <c r="D57" s="4" t="str">
        <f>IFERROR(VLOOKUP(JUMP!A57,'Raw - J'!B:F,5,FALSE),"")</f>
        <v>Chase</v>
      </c>
      <c r="E57" s="4" t="str">
        <f>IFERROR(VLOOKUP($A57,'Raw - J'!$B:$S,6,FALSE),"")</f>
        <v>Hcap</v>
      </c>
      <c r="F57" s="4" t="str">
        <f>IFERROR(VLOOKUP($A57,'Raw - J'!$B:$P,10,FALSE),"")</f>
        <v>5yo+</v>
      </c>
      <c r="G57" s="4" t="str">
        <f>SUBSTITUTE(IFERROR(VLOOKUP($A57,'Raw - J'!$B:$P,7,FALSE),""),"0","")</f>
        <v>Nov</v>
      </c>
      <c r="H57" s="4" t="str">
        <f>IFERROR(VLOOKUP($A57,'Raw - J'!$B:$P,12,FALSE)&amp;IF(VLOOKUP($A57,'Raw - J'!$B:$N,13,FALSE)&lt;&gt;"","("&amp;VLOOKUP($A57,'Raw - J'!$B:$N,13,FALSE)&amp;")",""),"")</f>
        <v>4</v>
      </c>
      <c r="I57" s="4" t="str">
        <f>IFERROR(VLOOKUP($A57,'Raw - J'!$B:$P,14,FALSE),"")</f>
        <v>0-120</v>
      </c>
      <c r="J57" s="4" t="str">
        <f>IFERROR(VLOOKUP($A57,'Raw - J'!$B:$P,11,FALSE),"")</f>
        <v>A</v>
      </c>
      <c r="K57" s="4" t="str">
        <f>IFERROR(VLOOKUP($A57,'Raw - J'!$B:$Q,16,FALSE),"")</f>
        <v>3m</v>
      </c>
      <c r="L57" s="16" t="str">
        <f>SUBSTITUTE(IFERROR(VLOOKUP($A57,'Raw - J'!$B:$Q,9,FALSE),""),0,"")</f>
        <v/>
      </c>
      <c r="M57" s="16" t="str">
        <f>SUBSTITUTE(IFERROR(VLOOKUP($A57,'Raw - J'!$B:$Z,20,FALSE),""),0,"")</f>
        <v/>
      </c>
    </row>
    <row r="58" spans="1:13" x14ac:dyDescent="0.35">
      <c r="A58">
        <v>49</v>
      </c>
      <c r="B58" s="9">
        <f>IFERROR(VLOOKUP($A58,'Raw - J'!$B:$S,2,FALSE),"")</f>
        <v>44321</v>
      </c>
      <c r="C58" s="4" t="str">
        <f>IFERROR(VLOOKUP($A58,'Raw - J'!$B:$S,3,FALSE),"")</f>
        <v>FONTWELL PARK</v>
      </c>
      <c r="D58" s="4" t="str">
        <f>IFERROR(VLOOKUP(JUMP!A58,'Raw - J'!B:F,5,FALSE),"")</f>
        <v>NHF</v>
      </c>
      <c r="E58" s="4" t="str">
        <f>IFERROR(VLOOKUP($A58,'Raw - J'!$B:$S,6,FALSE),"")</f>
        <v>WFA</v>
      </c>
      <c r="F58" s="4" t="str">
        <f>IFERROR(VLOOKUP($A58,'Raw - J'!$B:$P,10,FALSE),"")</f>
        <v>4-6yo</v>
      </c>
      <c r="G58" s="4" t="str">
        <f>SUBSTITUTE(IFERROR(VLOOKUP($A58,'Raw - J'!$B:$P,7,FALSE),""),"0","")</f>
        <v>Open</v>
      </c>
      <c r="H58" s="4" t="str">
        <f>IFERROR(VLOOKUP($A58,'Raw - J'!$B:$P,12,FALSE)&amp;IF(VLOOKUP($A58,'Raw - J'!$B:$N,13,FALSE)&lt;&gt;"","("&amp;VLOOKUP($A58,'Raw - J'!$B:$N,13,FALSE)&amp;")",""),"")</f>
        <v>5</v>
      </c>
      <c r="I58" s="4" t="str">
        <f>IFERROR(VLOOKUP($A58,'Raw - J'!$B:$P,14,FALSE),"")</f>
        <v>Open</v>
      </c>
      <c r="J58" s="4" t="str">
        <f>IFERROR(VLOOKUP($A58,'Raw - J'!$B:$P,11,FALSE),"")</f>
        <v>F</v>
      </c>
      <c r="K58" s="4" t="str">
        <f>IFERROR(VLOOKUP($A58,'Raw - J'!$B:$Q,16,FALSE),"")</f>
        <v>2m</v>
      </c>
      <c r="L58" s="16" t="str">
        <f>SUBSTITUTE(IFERROR(VLOOKUP($A58,'Raw - J'!$B:$Q,9,FALSE),""),0,"")</f>
        <v/>
      </c>
      <c r="M58" s="16" t="str">
        <f>SUBSTITUTE(IFERROR(VLOOKUP($A58,'Raw - J'!$B:$Z,20,FALSE),""),0,"")</f>
        <v/>
      </c>
    </row>
    <row r="59" spans="1:13" x14ac:dyDescent="0.35">
      <c r="A59">
        <v>50</v>
      </c>
      <c r="B59" s="9">
        <f>IFERROR(VLOOKUP($A59,'Raw - J'!$B:$S,2,FALSE),"")</f>
        <v>44321</v>
      </c>
      <c r="C59" s="4" t="str">
        <f>IFERROR(VLOOKUP($A59,'Raw - J'!$B:$S,3,FALSE),"")</f>
        <v>FONTWELL PARK</v>
      </c>
      <c r="D59" s="4" t="str">
        <f>IFERROR(VLOOKUP(JUMP!A59,'Raw - J'!B:F,5,FALSE),"")</f>
        <v>Hurdle</v>
      </c>
      <c r="E59" s="4" t="str">
        <f>IFERROR(VLOOKUP($A59,'Raw - J'!$B:$S,6,FALSE),"")</f>
        <v>Hcap</v>
      </c>
      <c r="F59" s="4" t="str">
        <f>IFERROR(VLOOKUP($A59,'Raw - J'!$B:$P,10,FALSE),"")</f>
        <v>4yo+</v>
      </c>
      <c r="G59" s="4" t="str">
        <f>SUBSTITUTE(IFERROR(VLOOKUP($A59,'Raw - J'!$B:$P,7,FALSE),""),"0","")</f>
        <v>Open</v>
      </c>
      <c r="H59" s="4" t="str">
        <f>IFERROR(VLOOKUP($A59,'Raw - J'!$B:$P,12,FALSE)&amp;IF(VLOOKUP($A59,'Raw - J'!$B:$N,13,FALSE)&lt;&gt;"","("&amp;VLOOKUP($A59,'Raw - J'!$B:$N,13,FALSE)&amp;")",""),"")</f>
        <v>5</v>
      </c>
      <c r="I59" s="4" t="str">
        <f>IFERROR(VLOOKUP($A59,'Raw - J'!$B:$P,14,FALSE),"")</f>
        <v>0-100</v>
      </c>
      <c r="J59" s="4" t="str">
        <f>IFERROR(VLOOKUP($A59,'Raw - J'!$B:$P,11,FALSE),"")</f>
        <v>A</v>
      </c>
      <c r="K59" s="4" t="str">
        <f>IFERROR(VLOOKUP($A59,'Raw - J'!$B:$Q,16,FALSE),"")</f>
        <v>2m 4f</v>
      </c>
      <c r="L59" s="16" t="str">
        <f>SUBSTITUTE(IFERROR(VLOOKUP($A59,'Raw - J'!$B:$Q,9,FALSE),""),0,"")</f>
        <v/>
      </c>
      <c r="M59" s="16" t="str">
        <f>SUBSTITUTE(IFERROR(VLOOKUP($A59,'Raw - J'!$B:$Z,20,FALSE),""),0,"")</f>
        <v/>
      </c>
    </row>
    <row r="60" spans="1:13" x14ac:dyDescent="0.35">
      <c r="A60">
        <v>51</v>
      </c>
      <c r="B60" s="9">
        <f>IFERROR(VLOOKUP($A60,'Raw - J'!$B:$S,2,FALSE),"")</f>
        <v>44321</v>
      </c>
      <c r="C60" s="4" t="str">
        <f>IFERROR(VLOOKUP($A60,'Raw - J'!$B:$S,3,FALSE),"")</f>
        <v>FONTWELL PARK</v>
      </c>
      <c r="D60" s="4" t="str">
        <f>IFERROR(VLOOKUP(JUMP!A60,'Raw - J'!B:F,5,FALSE),"")</f>
        <v>Hurdle</v>
      </c>
      <c r="E60" s="4" t="str">
        <f>IFERROR(VLOOKUP($A60,'Raw - J'!$B:$S,6,FALSE),"")</f>
        <v>Hcap</v>
      </c>
      <c r="F60" s="4" t="str">
        <f>IFERROR(VLOOKUP($A60,'Raw - J'!$B:$P,10,FALSE),"")</f>
        <v>4yo+</v>
      </c>
      <c r="G60" s="4" t="str">
        <f>SUBSTITUTE(IFERROR(VLOOKUP($A60,'Raw - J'!$B:$P,7,FALSE),""),"0","")</f>
        <v>Nov</v>
      </c>
      <c r="H60" s="4" t="str">
        <f>IFERROR(VLOOKUP($A60,'Raw - J'!$B:$P,12,FALSE)&amp;IF(VLOOKUP($A60,'Raw - J'!$B:$N,13,FALSE)&lt;&gt;"","("&amp;VLOOKUP($A60,'Raw - J'!$B:$N,13,FALSE)&amp;")",""),"")</f>
        <v>4</v>
      </c>
      <c r="I60" s="4" t="str">
        <f>IFERROR(VLOOKUP($A60,'Raw - J'!$B:$P,14,FALSE),"")</f>
        <v>0-115</v>
      </c>
      <c r="J60" s="4" t="str">
        <f>IFERROR(VLOOKUP($A60,'Raw - J'!$B:$P,11,FALSE),"")</f>
        <v>A</v>
      </c>
      <c r="K60" s="4" t="str">
        <f>IFERROR(VLOOKUP($A60,'Raw - J'!$B:$Q,16,FALSE),"")</f>
        <v>3m</v>
      </c>
      <c r="L60" s="16" t="str">
        <f>SUBSTITUTE(IFERROR(VLOOKUP($A60,'Raw - J'!$B:$Q,9,FALSE),""),0,"")</f>
        <v/>
      </c>
      <c r="M60" s="16" t="str">
        <f>SUBSTITUTE(IFERROR(VLOOKUP($A60,'Raw - J'!$B:$Z,20,FALSE),""),0,"")</f>
        <v/>
      </c>
    </row>
    <row r="61" spans="1:13" x14ac:dyDescent="0.35">
      <c r="A61">
        <v>52</v>
      </c>
      <c r="B61" s="9">
        <f>IFERROR(VLOOKUP($A61,'Raw - J'!$B:$S,2,FALSE),"")</f>
        <v>44321</v>
      </c>
      <c r="C61" s="4" t="str">
        <f>IFERROR(VLOOKUP($A61,'Raw - J'!$B:$S,3,FALSE),"")</f>
        <v>FONTWELL PARK</v>
      </c>
      <c r="D61" s="4" t="str">
        <f>IFERROR(VLOOKUP(JUMP!A61,'Raw - J'!B:F,5,FALSE),"")</f>
        <v>Hurdle</v>
      </c>
      <c r="E61" s="4" t="str">
        <f>IFERROR(VLOOKUP($A61,'Raw - J'!$B:$S,6,FALSE),"")</f>
        <v>WFA</v>
      </c>
      <c r="F61" s="4" t="str">
        <f>IFERROR(VLOOKUP($A61,'Raw - J'!$B:$P,10,FALSE),"")</f>
        <v>4yo+</v>
      </c>
      <c r="G61" s="4" t="str">
        <f>SUBSTITUTE(IFERROR(VLOOKUP($A61,'Raw - J'!$B:$P,7,FALSE),""),"0","")</f>
        <v>Nov</v>
      </c>
      <c r="H61" s="4" t="str">
        <f>IFERROR(VLOOKUP($A61,'Raw - J'!$B:$P,12,FALSE)&amp;IF(VLOOKUP($A61,'Raw - J'!$B:$N,13,FALSE)&lt;&gt;"","("&amp;VLOOKUP($A61,'Raw - J'!$B:$N,13,FALSE)&amp;")",""),"")</f>
        <v>4</v>
      </c>
      <c r="I61" s="4" t="str">
        <f>IFERROR(VLOOKUP($A61,'Raw - J'!$B:$P,14,FALSE),"")</f>
        <v>Open</v>
      </c>
      <c r="J61" s="4" t="str">
        <f>IFERROR(VLOOKUP($A61,'Raw - J'!$B:$P,11,FALSE),"")</f>
        <v>A</v>
      </c>
      <c r="K61" s="4" t="str">
        <f>IFERROR(VLOOKUP($A61,'Raw - J'!$B:$Q,16,FALSE),"")</f>
        <v>2m 4f</v>
      </c>
      <c r="L61" s="16" t="str">
        <f>SUBSTITUTE(IFERROR(VLOOKUP($A61,'Raw - J'!$B:$Q,9,FALSE),""),0,"")</f>
        <v/>
      </c>
      <c r="M61" s="16" t="str">
        <f>SUBSTITUTE(IFERROR(VLOOKUP($A61,'Raw - J'!$B:$Z,20,FALSE),""),0,"")</f>
        <v/>
      </c>
    </row>
    <row r="62" spans="1:13" x14ac:dyDescent="0.35">
      <c r="A62">
        <v>53</v>
      </c>
      <c r="B62" s="9">
        <f>IFERROR(VLOOKUP($A62,'Raw - J'!$B:$S,2,FALSE),"")</f>
        <v>44321</v>
      </c>
      <c r="C62" s="4" t="str">
        <f>IFERROR(VLOOKUP($A62,'Raw - J'!$B:$S,3,FALSE),"")</f>
        <v>FONTWELL PARK</v>
      </c>
      <c r="D62" s="4" t="str">
        <f>IFERROR(VLOOKUP(JUMP!A62,'Raw - J'!B:F,5,FALSE),"")</f>
        <v>Hurdle</v>
      </c>
      <c r="E62" s="4" t="str">
        <f>IFERROR(VLOOKUP($A62,'Raw - J'!$B:$S,6,FALSE),"")</f>
        <v>Hcap</v>
      </c>
      <c r="F62" s="4" t="str">
        <f>IFERROR(VLOOKUP($A62,'Raw - J'!$B:$P,10,FALSE),"")</f>
        <v>4yo+</v>
      </c>
      <c r="G62" s="4" t="str">
        <f>SUBSTITUTE(IFERROR(VLOOKUP($A62,'Raw - J'!$B:$P,7,FALSE),""),"0","")</f>
        <v>Open</v>
      </c>
      <c r="H62" s="4" t="str">
        <f>IFERROR(VLOOKUP($A62,'Raw - J'!$B:$P,12,FALSE)&amp;IF(VLOOKUP($A62,'Raw - J'!$B:$N,13,FALSE)&lt;&gt;"","("&amp;VLOOKUP($A62,'Raw - J'!$B:$N,13,FALSE)&amp;")",""),"")</f>
        <v>4</v>
      </c>
      <c r="I62" s="4" t="str">
        <f>IFERROR(VLOOKUP($A62,'Raw - J'!$B:$P,14,FALSE),"")</f>
        <v>0-120</v>
      </c>
      <c r="J62" s="4" t="str">
        <f>IFERROR(VLOOKUP($A62,'Raw - J'!$B:$P,11,FALSE),"")</f>
        <v>A</v>
      </c>
      <c r="K62" s="4" t="str">
        <f>IFERROR(VLOOKUP($A62,'Raw - J'!$B:$Q,16,FALSE),"")</f>
        <v>2m 4f</v>
      </c>
      <c r="L62" s="16" t="str">
        <f>SUBSTITUTE(IFERROR(VLOOKUP($A62,'Raw - J'!$B:$Q,9,FALSE),""),0,"")</f>
        <v/>
      </c>
      <c r="M62" s="16" t="str">
        <f>SUBSTITUTE(IFERROR(VLOOKUP($A62,'Raw - J'!$B:$Z,20,FALSE),""),0,"")</f>
        <v>Cond</v>
      </c>
    </row>
    <row r="63" spans="1:13" x14ac:dyDescent="0.35">
      <c r="A63">
        <v>54</v>
      </c>
      <c r="B63" s="9">
        <f>IFERROR(VLOOKUP($A63,'Raw - J'!$B:$S,2,FALSE),"")</f>
        <v>44321</v>
      </c>
      <c r="C63" s="4" t="str">
        <f>IFERROR(VLOOKUP($A63,'Raw - J'!$B:$S,3,FALSE),"")</f>
        <v>FONTWELL PARK</v>
      </c>
      <c r="D63" s="4" t="str">
        <f>IFERROR(VLOOKUP(JUMP!A63,'Raw - J'!B:F,5,FALSE),"")</f>
        <v>Chase</v>
      </c>
      <c r="E63" s="4" t="str">
        <f>IFERROR(VLOOKUP($A63,'Raw - J'!$B:$S,6,FALSE),"")</f>
        <v>Hcap</v>
      </c>
      <c r="F63" s="4" t="str">
        <f>IFERROR(VLOOKUP($A63,'Raw - J'!$B:$P,10,FALSE),"")</f>
        <v>5yo+</v>
      </c>
      <c r="G63" s="4" t="str">
        <f>SUBSTITUTE(IFERROR(VLOOKUP($A63,'Raw - J'!$B:$P,7,FALSE),""),"0","")</f>
        <v>Open</v>
      </c>
      <c r="H63" s="4" t="str">
        <f>IFERROR(VLOOKUP($A63,'Raw - J'!$B:$P,12,FALSE)&amp;IF(VLOOKUP($A63,'Raw - J'!$B:$N,13,FALSE)&lt;&gt;"","("&amp;VLOOKUP($A63,'Raw - J'!$B:$N,13,FALSE)&amp;")",""),"")</f>
        <v>4</v>
      </c>
      <c r="I63" s="4" t="str">
        <f>IFERROR(VLOOKUP($A63,'Raw - J'!$B:$P,14,FALSE),"")</f>
        <v>0-115</v>
      </c>
      <c r="J63" s="4" t="str">
        <f>IFERROR(VLOOKUP($A63,'Raw - J'!$B:$P,11,FALSE),"")</f>
        <v>A</v>
      </c>
      <c r="K63" s="4" t="str">
        <f>IFERROR(VLOOKUP($A63,'Raw - J'!$B:$Q,16,FALSE),"")</f>
        <v>3m</v>
      </c>
      <c r="L63" s="16" t="str">
        <f>SUBSTITUTE(IFERROR(VLOOKUP($A63,'Raw - J'!$B:$Q,9,FALSE),""),0,"")</f>
        <v/>
      </c>
      <c r="M63" s="16" t="str">
        <f>SUBSTITUTE(IFERROR(VLOOKUP($A63,'Raw - J'!$B:$Z,20,FALSE),""),0,"")</f>
        <v/>
      </c>
    </row>
    <row r="64" spans="1:13" x14ac:dyDescent="0.35">
      <c r="A64">
        <v>55</v>
      </c>
      <c r="B64" s="9">
        <f>IFERROR(VLOOKUP($A64,'Raw - J'!$B:$S,2,FALSE),"")</f>
        <v>44321</v>
      </c>
      <c r="C64" s="4" t="str">
        <f>IFERROR(VLOOKUP($A64,'Raw - J'!$B:$S,3,FALSE),"")</f>
        <v>FONTWELL PARK</v>
      </c>
      <c r="D64" s="4" t="str">
        <f>IFERROR(VLOOKUP(JUMP!A64,'Raw - J'!B:F,5,FALSE),"")</f>
        <v>Chase</v>
      </c>
      <c r="E64" s="4" t="str">
        <f>IFERROR(VLOOKUP($A64,'Raw - J'!$B:$S,6,FALSE),"")</f>
        <v>Hcap</v>
      </c>
      <c r="F64" s="4" t="str">
        <f>IFERROR(VLOOKUP($A64,'Raw - J'!$B:$P,10,FALSE),"")</f>
        <v>5yo+</v>
      </c>
      <c r="G64" s="4" t="str">
        <f>SUBSTITUTE(IFERROR(VLOOKUP($A64,'Raw - J'!$B:$P,7,FALSE),""),"0","")</f>
        <v>Open</v>
      </c>
      <c r="H64" s="4" t="str">
        <f>IFERROR(VLOOKUP($A64,'Raw - J'!$B:$P,12,FALSE)&amp;IF(VLOOKUP($A64,'Raw - J'!$B:$N,13,FALSE)&lt;&gt;"","("&amp;VLOOKUP($A64,'Raw - J'!$B:$N,13,FALSE)&amp;")",""),"")</f>
        <v>4</v>
      </c>
      <c r="I64" s="4" t="str">
        <f>IFERROR(VLOOKUP($A64,'Raw - J'!$B:$P,14,FALSE),"")</f>
        <v>0-110</v>
      </c>
      <c r="J64" s="4" t="str">
        <f>IFERROR(VLOOKUP($A64,'Raw - J'!$B:$P,11,FALSE),"")</f>
        <v>F</v>
      </c>
      <c r="K64" s="4" t="str">
        <f>IFERROR(VLOOKUP($A64,'Raw - J'!$B:$Q,16,FALSE),"")</f>
        <v>2m 6f</v>
      </c>
      <c r="L64" s="16" t="str">
        <f>SUBSTITUTE(IFERROR(VLOOKUP($A64,'Raw - J'!$B:$Q,9,FALSE),""),0,"")</f>
        <v/>
      </c>
      <c r="M64" s="16" t="str">
        <f>SUBSTITUTE(IFERROR(VLOOKUP($A64,'Raw - J'!$B:$Z,20,FALSE),""),0,"")</f>
        <v/>
      </c>
    </row>
    <row r="65" spans="1:13" x14ac:dyDescent="0.35">
      <c r="A65">
        <v>56</v>
      </c>
      <c r="B65" s="9">
        <f>IFERROR(VLOOKUP($A65,'Raw - J'!$B:$S,2,FALSE),"")</f>
        <v>44321</v>
      </c>
      <c r="C65" s="4" t="str">
        <f>IFERROR(VLOOKUP($A65,'Raw - J'!$B:$S,3,FALSE),"")</f>
        <v>KELSO</v>
      </c>
      <c r="D65" s="4" t="str">
        <f>IFERROR(VLOOKUP(JUMP!A65,'Raw - J'!B:F,5,FALSE),"")</f>
        <v>NHF</v>
      </c>
      <c r="E65" s="4" t="str">
        <f>IFERROR(VLOOKUP($A65,'Raw - J'!$B:$S,6,FALSE),"")</f>
        <v>WFA</v>
      </c>
      <c r="F65" s="4" t="str">
        <f>IFERROR(VLOOKUP($A65,'Raw - J'!$B:$P,10,FALSE),"")</f>
        <v>4-6yo</v>
      </c>
      <c r="G65" s="4" t="str">
        <f>SUBSTITUTE(IFERROR(VLOOKUP($A65,'Raw - J'!$B:$P,7,FALSE),""),"0","")</f>
        <v>Open</v>
      </c>
      <c r="H65" s="4" t="str">
        <f>IFERROR(VLOOKUP($A65,'Raw - J'!$B:$P,12,FALSE)&amp;IF(VLOOKUP($A65,'Raw - J'!$B:$N,13,FALSE)&lt;&gt;"","("&amp;VLOOKUP($A65,'Raw - J'!$B:$N,13,FALSE)&amp;")",""),"")</f>
        <v>5</v>
      </c>
      <c r="I65" s="4" t="str">
        <f>IFERROR(VLOOKUP($A65,'Raw - J'!$B:$P,14,FALSE),"")</f>
        <v>Open</v>
      </c>
      <c r="J65" s="4" t="str">
        <f>IFERROR(VLOOKUP($A65,'Raw - J'!$B:$P,11,FALSE),"")</f>
        <v>A</v>
      </c>
      <c r="K65" s="4" t="str">
        <f>IFERROR(VLOOKUP($A65,'Raw - J'!$B:$Q,16,FALSE),"")</f>
        <v>2m</v>
      </c>
      <c r="L65" s="16" t="str">
        <f>SUBSTITUTE(IFERROR(VLOOKUP($A65,'Raw - J'!$B:$Q,9,FALSE),""),0,"")</f>
        <v/>
      </c>
      <c r="M65" s="16" t="str">
        <f>SUBSTITUTE(IFERROR(VLOOKUP($A65,'Raw - J'!$B:$Z,20,FALSE),""),0,"")</f>
        <v/>
      </c>
    </row>
    <row r="66" spans="1:13" x14ac:dyDescent="0.35">
      <c r="A66">
        <v>57</v>
      </c>
      <c r="B66" s="9">
        <f>IFERROR(VLOOKUP($A66,'Raw - J'!$B:$S,2,FALSE),"")</f>
        <v>44321</v>
      </c>
      <c r="C66" s="4" t="str">
        <f>IFERROR(VLOOKUP($A66,'Raw - J'!$B:$S,3,FALSE),"")</f>
        <v>KELSO</v>
      </c>
      <c r="D66" s="4" t="str">
        <f>IFERROR(VLOOKUP(JUMP!A66,'Raw - J'!B:F,5,FALSE),"")</f>
        <v>Hunter</v>
      </c>
      <c r="E66" s="4" t="str">
        <f>IFERROR(VLOOKUP($A66,'Raw - J'!$B:$S,6,FALSE),"")</f>
        <v>WFA</v>
      </c>
      <c r="F66" s="4" t="str">
        <f>IFERROR(VLOOKUP($A66,'Raw - J'!$B:$P,10,FALSE),"")</f>
        <v>5yo+</v>
      </c>
      <c r="G66" s="4" t="str">
        <f>SUBSTITUTE(IFERROR(VLOOKUP($A66,'Raw - J'!$B:$P,7,FALSE),""),"0","")</f>
        <v>Nov</v>
      </c>
      <c r="H66" s="4" t="str">
        <f>IFERROR(VLOOKUP($A66,'Raw - J'!$B:$P,12,FALSE)&amp;IF(VLOOKUP($A66,'Raw - J'!$B:$N,13,FALSE)&lt;&gt;"","("&amp;VLOOKUP($A66,'Raw - J'!$B:$N,13,FALSE)&amp;")",""),"")</f>
        <v>5</v>
      </c>
      <c r="I66" s="4" t="str">
        <f>IFERROR(VLOOKUP($A66,'Raw - J'!$B:$P,14,FALSE),"")</f>
        <v>Open</v>
      </c>
      <c r="J66" s="4" t="str">
        <f>IFERROR(VLOOKUP($A66,'Raw - J'!$B:$P,11,FALSE),"")</f>
        <v>A</v>
      </c>
      <c r="K66" s="4" t="str">
        <f>IFERROR(VLOOKUP($A66,'Raw - J'!$B:$Q,16,FALSE),"")</f>
        <v>2m 6f</v>
      </c>
      <c r="L66" s="16" t="str">
        <f>SUBSTITUTE(IFERROR(VLOOKUP($A66,'Raw - J'!$B:$Q,9,FALSE),""),0,"")</f>
        <v/>
      </c>
      <c r="M66" s="16" t="str">
        <f>SUBSTITUTE(IFERROR(VLOOKUP($A66,'Raw - J'!$B:$Z,20,FALSE),""),0,"")</f>
        <v>Amtr</v>
      </c>
    </row>
    <row r="67" spans="1:13" x14ac:dyDescent="0.35">
      <c r="A67">
        <v>58</v>
      </c>
      <c r="B67" s="9">
        <f>IFERROR(VLOOKUP($A67,'Raw - J'!$B:$S,2,FALSE),"")</f>
        <v>44321</v>
      </c>
      <c r="C67" s="4" t="str">
        <f>IFERROR(VLOOKUP($A67,'Raw - J'!$B:$S,3,FALSE),"")</f>
        <v>KELSO</v>
      </c>
      <c r="D67" s="4" t="str">
        <f>IFERROR(VLOOKUP(JUMP!A67,'Raw - J'!B:F,5,FALSE),"")</f>
        <v>Hurdle</v>
      </c>
      <c r="E67" s="4" t="str">
        <f>IFERROR(VLOOKUP($A67,'Raw - J'!$B:$S,6,FALSE),"")</f>
        <v>Hcap</v>
      </c>
      <c r="F67" s="4" t="str">
        <f>IFERROR(VLOOKUP($A67,'Raw - J'!$B:$P,10,FALSE),"")</f>
        <v>4yo+</v>
      </c>
      <c r="G67" s="4" t="str">
        <f>SUBSTITUTE(IFERROR(VLOOKUP($A67,'Raw - J'!$B:$P,7,FALSE),""),"0","")</f>
        <v>Open</v>
      </c>
      <c r="H67" s="4" t="str">
        <f>IFERROR(VLOOKUP($A67,'Raw - J'!$B:$P,12,FALSE)&amp;IF(VLOOKUP($A67,'Raw - J'!$B:$N,13,FALSE)&lt;&gt;"","("&amp;VLOOKUP($A67,'Raw - J'!$B:$N,13,FALSE)&amp;")",""),"")</f>
        <v>4</v>
      </c>
      <c r="I67" s="4" t="str">
        <f>IFERROR(VLOOKUP($A67,'Raw - J'!$B:$P,14,FALSE),"")</f>
        <v>0-110</v>
      </c>
      <c r="J67" s="4" t="str">
        <f>IFERROR(VLOOKUP($A67,'Raw - J'!$B:$P,11,FALSE),"")</f>
        <v>A</v>
      </c>
      <c r="K67" s="4" t="str">
        <f>IFERROR(VLOOKUP($A67,'Raw - J'!$B:$Q,16,FALSE),"")</f>
        <v>3m</v>
      </c>
      <c r="L67" s="16" t="str">
        <f>SUBSTITUTE(IFERROR(VLOOKUP($A67,'Raw - J'!$B:$Q,9,FALSE),""),0,"")</f>
        <v/>
      </c>
      <c r="M67" s="16" t="str">
        <f>SUBSTITUTE(IFERROR(VLOOKUP($A67,'Raw - J'!$B:$Z,20,FALSE),""),0,"")</f>
        <v/>
      </c>
    </row>
    <row r="68" spans="1:13" x14ac:dyDescent="0.35">
      <c r="A68">
        <v>59</v>
      </c>
      <c r="B68" s="9">
        <f>IFERROR(VLOOKUP($A68,'Raw - J'!$B:$S,2,FALSE),"")</f>
        <v>44321</v>
      </c>
      <c r="C68" s="4" t="str">
        <f>IFERROR(VLOOKUP($A68,'Raw - J'!$B:$S,3,FALSE),"")</f>
        <v>KELSO</v>
      </c>
      <c r="D68" s="4" t="str">
        <f>IFERROR(VLOOKUP(JUMP!A68,'Raw - J'!B:F,5,FALSE),"")</f>
        <v>Hurdle</v>
      </c>
      <c r="E68" s="4" t="str">
        <f>IFERROR(VLOOKUP($A68,'Raw - J'!$B:$S,6,FALSE),"")</f>
        <v>WFA</v>
      </c>
      <c r="F68" s="4" t="str">
        <f>IFERROR(VLOOKUP($A68,'Raw - J'!$B:$P,10,FALSE),"")</f>
        <v>4yo+</v>
      </c>
      <c r="G68" s="4" t="str">
        <f>SUBSTITUTE(IFERROR(VLOOKUP($A68,'Raw - J'!$B:$P,7,FALSE),""),"0","")</f>
        <v>Nov</v>
      </c>
      <c r="H68" s="4" t="str">
        <f>IFERROR(VLOOKUP($A68,'Raw - J'!$B:$P,12,FALSE)&amp;IF(VLOOKUP($A68,'Raw - J'!$B:$N,13,FALSE)&lt;&gt;"","("&amp;VLOOKUP($A68,'Raw - J'!$B:$N,13,FALSE)&amp;")",""),"")</f>
        <v>4</v>
      </c>
      <c r="I68" s="4" t="str">
        <f>IFERROR(VLOOKUP($A68,'Raw - J'!$B:$P,14,FALSE),"")</f>
        <v>Open</v>
      </c>
      <c r="J68" s="4" t="str">
        <f>IFERROR(VLOOKUP($A68,'Raw - J'!$B:$P,11,FALSE),"")</f>
        <v>A</v>
      </c>
      <c r="K68" s="4" t="str">
        <f>IFERROR(VLOOKUP($A68,'Raw - J'!$B:$Q,16,FALSE),"")</f>
        <v>2m 4f</v>
      </c>
      <c r="L68" s="16" t="str">
        <f>SUBSTITUTE(IFERROR(VLOOKUP($A68,'Raw - J'!$B:$Q,9,FALSE),""),0,"")</f>
        <v/>
      </c>
      <c r="M68" s="16" t="str">
        <f>SUBSTITUTE(IFERROR(VLOOKUP($A68,'Raw - J'!$B:$Z,20,FALSE),""),0,"")</f>
        <v/>
      </c>
    </row>
    <row r="69" spans="1:13" x14ac:dyDescent="0.35">
      <c r="A69">
        <v>60</v>
      </c>
      <c r="B69" s="9">
        <f>IFERROR(VLOOKUP($A69,'Raw - J'!$B:$S,2,FALSE),"")</f>
        <v>44321</v>
      </c>
      <c r="C69" s="4" t="str">
        <f>IFERROR(VLOOKUP($A69,'Raw - J'!$B:$S,3,FALSE),"")</f>
        <v>KELSO</v>
      </c>
      <c r="D69" s="4" t="str">
        <f>IFERROR(VLOOKUP(JUMP!A69,'Raw - J'!B:F,5,FALSE),"")</f>
        <v>Chase</v>
      </c>
      <c r="E69" s="4" t="str">
        <f>IFERROR(VLOOKUP($A69,'Raw - J'!$B:$S,6,FALSE),"")</f>
        <v>Hcap</v>
      </c>
      <c r="F69" s="4" t="str">
        <f>IFERROR(VLOOKUP($A69,'Raw - J'!$B:$P,10,FALSE),"")</f>
        <v>5yo+</v>
      </c>
      <c r="G69" s="4" t="str">
        <f>SUBSTITUTE(IFERROR(VLOOKUP($A69,'Raw - J'!$B:$P,7,FALSE),""),"0","")</f>
        <v>Open</v>
      </c>
      <c r="H69" s="4" t="str">
        <f>IFERROR(VLOOKUP($A69,'Raw - J'!$B:$P,12,FALSE)&amp;IF(VLOOKUP($A69,'Raw - J'!$B:$N,13,FALSE)&lt;&gt;"","("&amp;VLOOKUP($A69,'Raw - J'!$B:$N,13,FALSE)&amp;")",""),"")</f>
        <v>4</v>
      </c>
      <c r="I69" s="4" t="str">
        <f>IFERROR(VLOOKUP($A69,'Raw - J'!$B:$P,14,FALSE),"")</f>
        <v>0-120</v>
      </c>
      <c r="J69" s="4" t="str">
        <f>IFERROR(VLOOKUP($A69,'Raw - J'!$B:$P,11,FALSE),"")</f>
        <v>A</v>
      </c>
      <c r="K69" s="4" t="str">
        <f>IFERROR(VLOOKUP($A69,'Raw - J'!$B:$Q,16,FALSE),"")</f>
        <v>3m 4f+</v>
      </c>
      <c r="L69" s="16" t="str">
        <f>SUBSTITUTE(IFERROR(VLOOKUP($A69,'Raw - J'!$B:$Q,9,FALSE),""),0,"")</f>
        <v/>
      </c>
      <c r="M69" s="16" t="str">
        <f>SUBSTITUTE(IFERROR(VLOOKUP($A69,'Raw - J'!$B:$Z,20,FALSE),""),0,"")</f>
        <v/>
      </c>
    </row>
    <row r="70" spans="1:13" x14ac:dyDescent="0.35">
      <c r="A70">
        <v>61</v>
      </c>
      <c r="B70" s="9">
        <f>IFERROR(VLOOKUP($A70,'Raw - J'!$B:$S,2,FALSE),"")</f>
        <v>44321</v>
      </c>
      <c r="C70" s="4" t="str">
        <f>IFERROR(VLOOKUP($A70,'Raw - J'!$B:$S,3,FALSE),"")</f>
        <v>KELSO</v>
      </c>
      <c r="D70" s="4" t="str">
        <f>IFERROR(VLOOKUP(JUMP!A70,'Raw - J'!B:F,5,FALSE),"")</f>
        <v>Chase</v>
      </c>
      <c r="E70" s="4" t="str">
        <f>IFERROR(VLOOKUP($A70,'Raw - J'!$B:$S,6,FALSE),"")</f>
        <v>Hcap</v>
      </c>
      <c r="F70" s="4" t="str">
        <f>IFERROR(VLOOKUP($A70,'Raw - J'!$B:$P,10,FALSE),"")</f>
        <v>5yo+</v>
      </c>
      <c r="G70" s="4" t="str">
        <f>SUBSTITUTE(IFERROR(VLOOKUP($A70,'Raw - J'!$B:$P,7,FALSE),""),"0","")</f>
        <v>Nov</v>
      </c>
      <c r="H70" s="4" t="str">
        <f>IFERROR(VLOOKUP($A70,'Raw - J'!$B:$P,12,FALSE)&amp;IF(VLOOKUP($A70,'Raw - J'!$B:$N,13,FALSE)&lt;&gt;"","("&amp;VLOOKUP($A70,'Raw - J'!$B:$N,13,FALSE)&amp;")",""),"")</f>
        <v>4</v>
      </c>
      <c r="I70" s="4" t="str">
        <f>IFERROR(VLOOKUP($A70,'Raw - J'!$B:$P,14,FALSE),"")</f>
        <v>0-120</v>
      </c>
      <c r="J70" s="4" t="str">
        <f>IFERROR(VLOOKUP($A70,'Raw - J'!$B:$P,11,FALSE),"")</f>
        <v>A</v>
      </c>
      <c r="K70" s="4" t="str">
        <f>IFERROR(VLOOKUP($A70,'Raw - J'!$B:$Q,16,FALSE),"")</f>
        <v>3m</v>
      </c>
      <c r="L70" s="16" t="str">
        <f>SUBSTITUTE(IFERROR(VLOOKUP($A70,'Raw - J'!$B:$Q,9,FALSE),""),0,"")</f>
        <v/>
      </c>
      <c r="M70" s="16" t="str">
        <f>SUBSTITUTE(IFERROR(VLOOKUP($A70,'Raw - J'!$B:$Z,20,FALSE),""),0,"")</f>
        <v/>
      </c>
    </row>
    <row r="71" spans="1:13" x14ac:dyDescent="0.35">
      <c r="A71">
        <v>62</v>
      </c>
      <c r="B71" s="9">
        <f>IFERROR(VLOOKUP($A71,'Raw - J'!$B:$S,2,FALSE),"")</f>
        <v>44321</v>
      </c>
      <c r="C71" s="4" t="str">
        <f>IFERROR(VLOOKUP($A71,'Raw - J'!$B:$S,3,FALSE),"")</f>
        <v>KELSO</v>
      </c>
      <c r="D71" s="4" t="str">
        <f>IFERROR(VLOOKUP(JUMP!A71,'Raw - J'!B:F,5,FALSE),"")</f>
        <v>Chase</v>
      </c>
      <c r="E71" s="4" t="str">
        <f>IFERROR(VLOOKUP($A71,'Raw - J'!$B:$S,6,FALSE),"")</f>
        <v>Hcap</v>
      </c>
      <c r="F71" s="4" t="str">
        <f>IFERROR(VLOOKUP($A71,'Raw - J'!$B:$P,10,FALSE),"")</f>
        <v>5yo+</v>
      </c>
      <c r="G71" s="4" t="str">
        <f>SUBSTITUTE(IFERROR(VLOOKUP($A71,'Raw - J'!$B:$P,7,FALSE),""),"0","")</f>
        <v>Open</v>
      </c>
      <c r="H71" s="4" t="str">
        <f>IFERROR(VLOOKUP($A71,'Raw - J'!$B:$P,12,FALSE)&amp;IF(VLOOKUP($A71,'Raw - J'!$B:$N,13,FALSE)&lt;&gt;"","("&amp;VLOOKUP($A71,'Raw - J'!$B:$N,13,FALSE)&amp;")",""),"")</f>
        <v>3</v>
      </c>
      <c r="I71" s="4" t="str">
        <f>IFERROR(VLOOKUP($A71,'Raw - J'!$B:$P,14,FALSE),"")</f>
        <v>0-135</v>
      </c>
      <c r="J71" s="4" t="str">
        <f>IFERROR(VLOOKUP($A71,'Raw - J'!$B:$P,11,FALSE),"")</f>
        <v>A</v>
      </c>
      <c r="K71" s="4" t="str">
        <f>IFERROR(VLOOKUP($A71,'Raw - J'!$B:$Q,16,FALSE),"")</f>
        <v>2m</v>
      </c>
      <c r="L71" s="16" t="str">
        <f>SUBSTITUTE(IFERROR(VLOOKUP($A71,'Raw - J'!$B:$Q,9,FALSE),""),0,"")</f>
        <v/>
      </c>
      <c r="M71" s="16" t="str">
        <f>SUBSTITUTE(IFERROR(VLOOKUP($A71,'Raw - J'!$B:$Z,20,FALSE),""),0,"")</f>
        <v/>
      </c>
    </row>
    <row r="72" spans="1:13" x14ac:dyDescent="0.35">
      <c r="A72">
        <v>63</v>
      </c>
      <c r="B72" s="9">
        <f>IFERROR(VLOOKUP($A72,'Raw - J'!$B:$S,2,FALSE),"")</f>
        <v>44321</v>
      </c>
      <c r="C72" s="4" t="str">
        <f>IFERROR(VLOOKUP($A72,'Raw - J'!$B:$S,3,FALSE),"")</f>
        <v>NEWTON ABBOT</v>
      </c>
      <c r="D72" s="4" t="str">
        <f>IFERROR(VLOOKUP(JUMP!A72,'Raw - J'!B:F,5,FALSE),"")</f>
        <v>Hurdle</v>
      </c>
      <c r="E72" s="4" t="str">
        <f>IFERROR(VLOOKUP($A72,'Raw - J'!$B:$S,6,FALSE),"")</f>
        <v>Hcap</v>
      </c>
      <c r="F72" s="4" t="str">
        <f>IFERROR(VLOOKUP($A72,'Raw - J'!$B:$P,10,FALSE),"")</f>
        <v>4yo+</v>
      </c>
      <c r="G72" s="4" t="str">
        <f>SUBSTITUTE(IFERROR(VLOOKUP($A72,'Raw - J'!$B:$P,7,FALSE),""),"0","")</f>
        <v>Open</v>
      </c>
      <c r="H72" s="4" t="str">
        <f>IFERROR(VLOOKUP($A72,'Raw - J'!$B:$P,12,FALSE)&amp;IF(VLOOKUP($A72,'Raw - J'!$B:$N,13,FALSE)&lt;&gt;"","("&amp;VLOOKUP($A72,'Raw - J'!$B:$N,13,FALSE)&amp;")",""),"")</f>
        <v>5</v>
      </c>
      <c r="I72" s="4" t="str">
        <f>IFERROR(VLOOKUP($A72,'Raw - J'!$B:$P,14,FALSE),"")</f>
        <v>0-105</v>
      </c>
      <c r="J72" s="4" t="str">
        <f>IFERROR(VLOOKUP($A72,'Raw - J'!$B:$P,11,FALSE),"")</f>
        <v>F</v>
      </c>
      <c r="K72" s="4" t="str">
        <f>IFERROR(VLOOKUP($A72,'Raw - J'!$B:$Q,16,FALSE),"")</f>
        <v>2m 4f</v>
      </c>
      <c r="L72" s="16" t="str">
        <f>SUBSTITUTE(IFERROR(VLOOKUP($A72,'Raw - J'!$B:$Q,9,FALSE),""),0,"")</f>
        <v/>
      </c>
      <c r="M72" s="16" t="str">
        <f>SUBSTITUTE(IFERROR(VLOOKUP($A72,'Raw - J'!$B:$Z,20,FALSE),""),0,"")</f>
        <v/>
      </c>
    </row>
    <row r="73" spans="1:13" x14ac:dyDescent="0.35">
      <c r="A73">
        <v>64</v>
      </c>
      <c r="B73" s="9">
        <f>IFERROR(VLOOKUP($A73,'Raw - J'!$B:$S,2,FALSE),"")</f>
        <v>44321</v>
      </c>
      <c r="C73" s="4" t="str">
        <f>IFERROR(VLOOKUP($A73,'Raw - J'!$B:$S,3,FALSE),"")</f>
        <v>NEWTON ABBOT</v>
      </c>
      <c r="D73" s="4" t="str">
        <f>IFERROR(VLOOKUP(JUMP!A73,'Raw - J'!B:F,5,FALSE),"")</f>
        <v>Hurdle</v>
      </c>
      <c r="E73" s="4" t="str">
        <f>IFERROR(VLOOKUP($A73,'Raw - J'!$B:$S,6,FALSE),"")</f>
        <v>Hcap</v>
      </c>
      <c r="F73" s="4" t="str">
        <f>IFERROR(VLOOKUP($A73,'Raw - J'!$B:$P,10,FALSE),"")</f>
        <v>4yo+</v>
      </c>
      <c r="G73" s="4" t="str">
        <f>SUBSTITUTE(IFERROR(VLOOKUP($A73,'Raw - J'!$B:$P,7,FALSE),""),"0","")</f>
        <v>Open</v>
      </c>
      <c r="H73" s="4" t="str">
        <f>IFERROR(VLOOKUP($A73,'Raw - J'!$B:$P,12,FALSE)&amp;IF(VLOOKUP($A73,'Raw - J'!$B:$N,13,FALSE)&lt;&gt;"","("&amp;VLOOKUP($A73,'Raw - J'!$B:$N,13,FALSE)&amp;")",""),"")</f>
        <v>3</v>
      </c>
      <c r="I73" s="4" t="str">
        <f>IFERROR(VLOOKUP($A73,'Raw - J'!$B:$P,14,FALSE),"")</f>
        <v>0-140</v>
      </c>
      <c r="J73" s="4" t="str">
        <f>IFERROR(VLOOKUP($A73,'Raw - J'!$B:$P,11,FALSE),"")</f>
        <v>A</v>
      </c>
      <c r="K73" s="4" t="str">
        <f>IFERROR(VLOOKUP($A73,'Raw - J'!$B:$Q,16,FALSE),"")</f>
        <v>2m</v>
      </c>
      <c r="L73" s="16" t="str">
        <f>SUBSTITUTE(IFERROR(VLOOKUP($A73,'Raw - J'!$B:$Q,9,FALSE),""),0,"")</f>
        <v/>
      </c>
      <c r="M73" s="16" t="str">
        <f>SUBSTITUTE(IFERROR(VLOOKUP($A73,'Raw - J'!$B:$Z,20,FALSE),""),0,"")</f>
        <v/>
      </c>
    </row>
    <row r="74" spans="1:13" x14ac:dyDescent="0.35">
      <c r="A74">
        <v>65</v>
      </c>
      <c r="B74" s="9">
        <f>IFERROR(VLOOKUP($A74,'Raw - J'!$B:$S,2,FALSE),"")</f>
        <v>44321</v>
      </c>
      <c r="C74" s="4" t="str">
        <f>IFERROR(VLOOKUP($A74,'Raw - J'!$B:$S,3,FALSE),"")</f>
        <v>NEWTON ABBOT</v>
      </c>
      <c r="D74" s="4" t="str">
        <f>IFERROR(VLOOKUP(JUMP!A74,'Raw - J'!B:F,5,FALSE),"")</f>
        <v>Chase</v>
      </c>
      <c r="E74" s="4" t="str">
        <f>IFERROR(VLOOKUP($A74,'Raw - J'!$B:$S,6,FALSE),"")</f>
        <v>Hcap</v>
      </c>
      <c r="F74" s="4" t="str">
        <f>IFERROR(VLOOKUP($A74,'Raw - J'!$B:$P,10,FALSE),"")</f>
        <v>5yo+</v>
      </c>
      <c r="G74" s="4" t="str">
        <f>SUBSTITUTE(IFERROR(VLOOKUP($A74,'Raw - J'!$B:$P,7,FALSE),""),"0","")</f>
        <v>Open</v>
      </c>
      <c r="H74" s="4" t="str">
        <f>IFERROR(VLOOKUP($A74,'Raw - J'!$B:$P,12,FALSE)&amp;IF(VLOOKUP($A74,'Raw - J'!$B:$N,13,FALSE)&lt;&gt;"","("&amp;VLOOKUP($A74,'Raw - J'!$B:$N,13,FALSE)&amp;")",""),"")</f>
        <v>3</v>
      </c>
      <c r="I74" s="4" t="str">
        <f>IFERROR(VLOOKUP($A74,'Raw - J'!$B:$P,14,FALSE),"")</f>
        <v>0-140</v>
      </c>
      <c r="J74" s="4" t="str">
        <f>IFERROR(VLOOKUP($A74,'Raw - J'!$B:$P,11,FALSE),"")</f>
        <v>A</v>
      </c>
      <c r="K74" s="4" t="str">
        <f>IFERROR(VLOOKUP($A74,'Raw - J'!$B:$Q,16,FALSE),"")</f>
        <v>3m</v>
      </c>
      <c r="L74" s="16" t="str">
        <f>SUBSTITUTE(IFERROR(VLOOKUP($A74,'Raw - J'!$B:$Q,9,FALSE),""),0,"")</f>
        <v/>
      </c>
      <c r="M74" s="16" t="str">
        <f>SUBSTITUTE(IFERROR(VLOOKUP($A74,'Raw - J'!$B:$Z,20,FALSE),""),0,"")</f>
        <v/>
      </c>
    </row>
    <row r="75" spans="1:13" x14ac:dyDescent="0.35">
      <c r="A75">
        <v>66</v>
      </c>
      <c r="B75" s="9">
        <f>IFERROR(VLOOKUP($A75,'Raw - J'!$B:$S,2,FALSE),"")</f>
        <v>44321</v>
      </c>
      <c r="C75" s="4" t="str">
        <f>IFERROR(VLOOKUP($A75,'Raw - J'!$B:$S,3,FALSE),"")</f>
        <v>NEWTON ABBOT</v>
      </c>
      <c r="D75" s="4" t="str">
        <f>IFERROR(VLOOKUP(JUMP!A75,'Raw - J'!B:F,5,FALSE),"")</f>
        <v>Hurdle</v>
      </c>
      <c r="E75" s="4" t="str">
        <f>IFERROR(VLOOKUP($A75,'Raw - J'!$B:$S,6,FALSE),"")</f>
        <v>WFA</v>
      </c>
      <c r="F75" s="4" t="str">
        <f>IFERROR(VLOOKUP($A75,'Raw - J'!$B:$P,10,FALSE),"")</f>
        <v>4yo+</v>
      </c>
      <c r="G75" s="4" t="str">
        <f>SUBSTITUTE(IFERROR(VLOOKUP($A75,'Raw - J'!$B:$P,7,FALSE),""),"0","")</f>
        <v>Nov</v>
      </c>
      <c r="H75" s="4" t="str">
        <f>IFERROR(VLOOKUP($A75,'Raw - J'!$B:$P,12,FALSE)&amp;IF(VLOOKUP($A75,'Raw - J'!$B:$N,13,FALSE)&lt;&gt;"","("&amp;VLOOKUP($A75,'Raw - J'!$B:$N,13,FALSE)&amp;")",""),"")</f>
        <v>3</v>
      </c>
      <c r="I75" s="4" t="str">
        <f>IFERROR(VLOOKUP($A75,'Raw - J'!$B:$P,14,FALSE),"")</f>
        <v>Open</v>
      </c>
      <c r="J75" s="4" t="str">
        <f>IFERROR(VLOOKUP($A75,'Raw - J'!$B:$P,11,FALSE),"")</f>
        <v>F</v>
      </c>
      <c r="K75" s="4" t="str">
        <f>IFERROR(VLOOKUP($A75,'Raw - J'!$B:$Q,16,FALSE),"")</f>
        <v>2m 4f</v>
      </c>
      <c r="L75" s="16" t="str">
        <f>SUBSTITUTE(IFERROR(VLOOKUP($A75,'Raw - J'!$B:$Q,9,FALSE),""),0,"")</f>
        <v/>
      </c>
      <c r="M75" s="16" t="str">
        <f>SUBSTITUTE(IFERROR(VLOOKUP($A75,'Raw - J'!$B:$Z,20,FALSE),""),0,"")</f>
        <v/>
      </c>
    </row>
    <row r="76" spans="1:13" x14ac:dyDescent="0.35">
      <c r="A76">
        <v>67</v>
      </c>
      <c r="B76" s="9">
        <f>IFERROR(VLOOKUP($A76,'Raw - J'!$B:$S,2,FALSE),"")</f>
        <v>44321</v>
      </c>
      <c r="C76" s="4" t="str">
        <f>IFERROR(VLOOKUP($A76,'Raw - J'!$B:$S,3,FALSE),"")</f>
        <v>NEWTON ABBOT</v>
      </c>
      <c r="D76" s="4" t="str">
        <f>IFERROR(VLOOKUP(JUMP!A76,'Raw - J'!B:F,5,FALSE),"")</f>
        <v>Hurdle</v>
      </c>
      <c r="E76" s="4" t="str">
        <f>IFERROR(VLOOKUP($A76,'Raw - J'!$B:$S,6,FALSE),"")</f>
        <v>WFA</v>
      </c>
      <c r="F76" s="4" t="str">
        <f>IFERROR(VLOOKUP($A76,'Raw - J'!$B:$P,10,FALSE),"")</f>
        <v>4yo+</v>
      </c>
      <c r="G76" s="4" t="str">
        <f>SUBSTITUTE(IFERROR(VLOOKUP($A76,'Raw - J'!$B:$P,7,FALSE),""),"0","")</f>
        <v>Nov</v>
      </c>
      <c r="H76" s="4" t="str">
        <f>IFERROR(VLOOKUP($A76,'Raw - J'!$B:$P,12,FALSE)&amp;IF(VLOOKUP($A76,'Raw - J'!$B:$N,13,FALSE)&lt;&gt;"","("&amp;VLOOKUP($A76,'Raw - J'!$B:$N,13,FALSE)&amp;")",""),"")</f>
        <v>3</v>
      </c>
      <c r="I76" s="4" t="str">
        <f>IFERROR(VLOOKUP($A76,'Raw - J'!$B:$P,14,FALSE),"")</f>
        <v>Open</v>
      </c>
      <c r="J76" s="4" t="str">
        <f>IFERROR(VLOOKUP($A76,'Raw - J'!$B:$P,11,FALSE),"")</f>
        <v>A</v>
      </c>
      <c r="K76" s="4" t="str">
        <f>IFERROR(VLOOKUP($A76,'Raw - J'!$B:$Q,16,FALSE),"")</f>
        <v>2m</v>
      </c>
      <c r="L76" s="16" t="str">
        <f>SUBSTITUTE(IFERROR(VLOOKUP($A76,'Raw - J'!$B:$Q,9,FALSE),""),0,"")</f>
        <v/>
      </c>
      <c r="M76" s="16" t="str">
        <f>SUBSTITUTE(IFERROR(VLOOKUP($A76,'Raw - J'!$B:$Z,20,FALSE),""),0,"")</f>
        <v/>
      </c>
    </row>
    <row r="77" spans="1:13" x14ac:dyDescent="0.35">
      <c r="A77">
        <v>68</v>
      </c>
      <c r="B77" s="9">
        <f>IFERROR(VLOOKUP($A77,'Raw - J'!$B:$S,2,FALSE),"")</f>
        <v>44321</v>
      </c>
      <c r="C77" s="4" t="str">
        <f>IFERROR(VLOOKUP($A77,'Raw - J'!$B:$S,3,FALSE),"")</f>
        <v>NEWTON ABBOT</v>
      </c>
      <c r="D77" s="4" t="str">
        <f>IFERROR(VLOOKUP(JUMP!A77,'Raw - J'!B:F,5,FALSE),"")</f>
        <v>Chase</v>
      </c>
      <c r="E77" s="4" t="str">
        <f>IFERROR(VLOOKUP($A77,'Raw - J'!$B:$S,6,FALSE),"")</f>
        <v>WFA</v>
      </c>
      <c r="F77" s="4" t="str">
        <f>IFERROR(VLOOKUP($A77,'Raw - J'!$B:$P,10,FALSE),"")</f>
        <v>5yo+</v>
      </c>
      <c r="G77" s="4" t="str">
        <f>SUBSTITUTE(IFERROR(VLOOKUP($A77,'Raw - J'!$B:$P,7,FALSE),""),"0","")</f>
        <v>Beg</v>
      </c>
      <c r="H77" s="4" t="str">
        <f>IFERROR(VLOOKUP($A77,'Raw - J'!$B:$P,12,FALSE)&amp;IF(VLOOKUP($A77,'Raw - J'!$B:$N,13,FALSE)&lt;&gt;"","("&amp;VLOOKUP($A77,'Raw - J'!$B:$N,13,FALSE)&amp;")",""),"")</f>
        <v>3</v>
      </c>
      <c r="I77" s="4" t="str">
        <f>IFERROR(VLOOKUP($A77,'Raw - J'!$B:$P,14,FALSE),"")</f>
        <v>Open</v>
      </c>
      <c r="J77" s="4" t="str">
        <f>IFERROR(VLOOKUP($A77,'Raw - J'!$B:$P,11,FALSE),"")</f>
        <v>A</v>
      </c>
      <c r="K77" s="4" t="str">
        <f>IFERROR(VLOOKUP($A77,'Raw - J'!$B:$Q,16,FALSE),"")</f>
        <v>3m</v>
      </c>
      <c r="L77" s="16" t="str">
        <f>SUBSTITUTE(IFERROR(VLOOKUP($A77,'Raw - J'!$B:$Q,9,FALSE),""),0,"")</f>
        <v/>
      </c>
      <c r="M77" s="16" t="str">
        <f>SUBSTITUTE(IFERROR(VLOOKUP($A77,'Raw - J'!$B:$Z,20,FALSE),""),0,"")</f>
        <v/>
      </c>
    </row>
    <row r="78" spans="1:13" x14ac:dyDescent="0.35">
      <c r="A78">
        <v>69</v>
      </c>
      <c r="B78" s="9">
        <f>IFERROR(VLOOKUP($A78,'Raw - J'!$B:$S,2,FALSE),"")</f>
        <v>44321</v>
      </c>
      <c r="C78" s="4" t="str">
        <f>IFERROR(VLOOKUP($A78,'Raw - J'!$B:$S,3,FALSE),"")</f>
        <v>NEWTON ABBOT</v>
      </c>
      <c r="D78" s="4" t="str">
        <f>IFERROR(VLOOKUP(JUMP!A78,'Raw - J'!B:F,5,FALSE),"")</f>
        <v>Chase</v>
      </c>
      <c r="E78" s="4" t="str">
        <f>IFERROR(VLOOKUP($A78,'Raw - J'!$B:$S,6,FALSE),"")</f>
        <v>Hcap</v>
      </c>
      <c r="F78" s="4" t="str">
        <f>IFERROR(VLOOKUP($A78,'Raw - J'!$B:$P,10,FALSE),"")</f>
        <v>5yo+</v>
      </c>
      <c r="G78" s="4" t="str">
        <f>SUBSTITUTE(IFERROR(VLOOKUP($A78,'Raw - J'!$B:$P,7,FALSE),""),"0","")</f>
        <v>Open</v>
      </c>
      <c r="H78" s="4" t="str">
        <f>IFERROR(VLOOKUP($A78,'Raw - J'!$B:$P,12,FALSE)&amp;IF(VLOOKUP($A78,'Raw - J'!$B:$N,13,FALSE)&lt;&gt;"","("&amp;VLOOKUP($A78,'Raw - J'!$B:$N,13,FALSE)&amp;")",""),"")</f>
        <v>2</v>
      </c>
      <c r="I78" s="4" t="str">
        <f>IFERROR(VLOOKUP($A78,'Raw - J'!$B:$P,14,FALSE),"")</f>
        <v>Open</v>
      </c>
      <c r="J78" s="4" t="str">
        <f>IFERROR(VLOOKUP($A78,'Raw - J'!$B:$P,11,FALSE),"")</f>
        <v>A</v>
      </c>
      <c r="K78" s="4" t="str">
        <f>IFERROR(VLOOKUP($A78,'Raw - J'!$B:$Q,16,FALSE),"")</f>
        <v>2m 4f</v>
      </c>
      <c r="L78" s="16" t="str">
        <f>SUBSTITUTE(IFERROR(VLOOKUP($A78,'Raw - J'!$B:$Q,9,FALSE),""),0,"")</f>
        <v/>
      </c>
      <c r="M78" s="16" t="str">
        <f>SUBSTITUTE(IFERROR(VLOOKUP($A78,'Raw - J'!$B:$Z,20,FALSE),""),0,"")</f>
        <v/>
      </c>
    </row>
    <row r="79" spans="1:13" x14ac:dyDescent="0.35">
      <c r="A79">
        <v>70</v>
      </c>
      <c r="B79" s="9">
        <f>IFERROR(VLOOKUP($A79,'Raw - J'!$B:$S,2,FALSE),"")</f>
        <v>44322</v>
      </c>
      <c r="C79" s="4" t="str">
        <f>IFERROR(VLOOKUP($A79,'Raw - J'!$B:$S,3,FALSE),"")</f>
        <v>HUNTINGDON</v>
      </c>
      <c r="D79" s="4" t="str">
        <f>IFERROR(VLOOKUP(JUMP!A79,'Raw - J'!B:F,5,FALSE),"")</f>
        <v>NHF</v>
      </c>
      <c r="E79" s="4" t="str">
        <f>IFERROR(VLOOKUP($A79,'Raw - J'!$B:$S,6,FALSE),"")</f>
        <v>WFA</v>
      </c>
      <c r="F79" s="4" t="str">
        <f>IFERROR(VLOOKUP($A79,'Raw - J'!$B:$P,10,FALSE),"")</f>
        <v>4-6yo</v>
      </c>
      <c r="G79" s="4" t="str">
        <f>SUBSTITUTE(IFERROR(VLOOKUP($A79,'Raw - J'!$B:$P,7,FALSE),""),"0","")</f>
        <v>Mdn</v>
      </c>
      <c r="H79" s="4" t="str">
        <f>IFERROR(VLOOKUP($A79,'Raw - J'!$B:$P,12,FALSE)&amp;IF(VLOOKUP($A79,'Raw - J'!$B:$N,13,FALSE)&lt;&gt;"","("&amp;VLOOKUP($A79,'Raw - J'!$B:$N,13,FALSE)&amp;")",""),"")</f>
        <v>5</v>
      </c>
      <c r="I79" s="4" t="str">
        <f>IFERROR(VLOOKUP($A79,'Raw - J'!$B:$P,14,FALSE),"")</f>
        <v>Open</v>
      </c>
      <c r="J79" s="4" t="str">
        <f>IFERROR(VLOOKUP($A79,'Raw - J'!$B:$P,11,FALSE),"")</f>
        <v>A</v>
      </c>
      <c r="K79" s="4" t="str">
        <f>IFERROR(VLOOKUP($A79,'Raw - J'!$B:$Q,16,FALSE),"")</f>
        <v>2m</v>
      </c>
      <c r="L79" s="16" t="str">
        <f>SUBSTITUTE(IFERROR(VLOOKUP($A79,'Raw - J'!$B:$Q,9,FALSE),""),0,"")</f>
        <v/>
      </c>
      <c r="M79" s="16" t="str">
        <f>SUBSTITUTE(IFERROR(VLOOKUP($A79,'Raw - J'!$B:$Z,20,FALSE),""),0,"")</f>
        <v/>
      </c>
    </row>
    <row r="80" spans="1:13" x14ac:dyDescent="0.35">
      <c r="A80">
        <v>71</v>
      </c>
      <c r="B80" s="9">
        <f>IFERROR(VLOOKUP($A80,'Raw - J'!$B:$S,2,FALSE),"")</f>
        <v>44322</v>
      </c>
      <c r="C80" s="4" t="str">
        <f>IFERROR(VLOOKUP($A80,'Raw - J'!$B:$S,3,FALSE),"")</f>
        <v>HUNTINGDON</v>
      </c>
      <c r="D80" s="4" t="str">
        <f>IFERROR(VLOOKUP(JUMP!A80,'Raw - J'!B:F,5,FALSE),"")</f>
        <v>Hurdle</v>
      </c>
      <c r="E80" s="4" t="str">
        <f>IFERROR(VLOOKUP($A80,'Raw - J'!$B:$S,6,FALSE),"")</f>
        <v>WFA</v>
      </c>
      <c r="F80" s="4" t="str">
        <f>IFERROR(VLOOKUP($A80,'Raw - J'!$B:$P,10,FALSE),"")</f>
        <v>4yo+</v>
      </c>
      <c r="G80" s="4" t="str">
        <f>SUBSTITUTE(IFERROR(VLOOKUP($A80,'Raw - J'!$B:$P,7,FALSE),""),"0","")</f>
        <v>Mdn</v>
      </c>
      <c r="H80" s="4" t="str">
        <f>IFERROR(VLOOKUP($A80,'Raw - J'!$B:$P,12,FALSE)&amp;IF(VLOOKUP($A80,'Raw - J'!$B:$N,13,FALSE)&lt;&gt;"","("&amp;VLOOKUP($A80,'Raw - J'!$B:$N,13,FALSE)&amp;")",""),"")</f>
        <v>4</v>
      </c>
      <c r="I80" s="4" t="str">
        <f>IFERROR(VLOOKUP($A80,'Raw - J'!$B:$P,14,FALSE),"")</f>
        <v>Open</v>
      </c>
      <c r="J80" s="4" t="str">
        <f>IFERROR(VLOOKUP($A80,'Raw - J'!$B:$P,11,FALSE),"")</f>
        <v>A</v>
      </c>
      <c r="K80" s="4" t="str">
        <f>IFERROR(VLOOKUP($A80,'Raw - J'!$B:$Q,16,FALSE),"")</f>
        <v>2m 4f</v>
      </c>
      <c r="L80" s="16" t="str">
        <f>SUBSTITUTE(IFERROR(VLOOKUP($A80,'Raw - J'!$B:$Q,9,FALSE),""),0,"")</f>
        <v>NH</v>
      </c>
      <c r="M80" s="16" t="str">
        <f>SUBSTITUTE(IFERROR(VLOOKUP($A80,'Raw - J'!$B:$Z,20,FALSE),""),0,"")</f>
        <v/>
      </c>
    </row>
    <row r="81" spans="1:13" x14ac:dyDescent="0.35">
      <c r="A81">
        <v>72</v>
      </c>
      <c r="B81" s="9">
        <f>IFERROR(VLOOKUP($A81,'Raw - J'!$B:$S,2,FALSE),"")</f>
        <v>44322</v>
      </c>
      <c r="C81" s="4" t="str">
        <f>IFERROR(VLOOKUP($A81,'Raw - J'!$B:$S,3,FALSE),"")</f>
        <v>HUNTINGDON</v>
      </c>
      <c r="D81" s="4" t="str">
        <f>IFERROR(VLOOKUP(JUMP!A81,'Raw - J'!B:F,5,FALSE),"")</f>
        <v>Hurdle</v>
      </c>
      <c r="E81" s="4" t="str">
        <f>IFERROR(VLOOKUP($A81,'Raw - J'!$B:$S,6,FALSE),"")</f>
        <v>Hcap</v>
      </c>
      <c r="F81" s="4" t="str">
        <f>IFERROR(VLOOKUP($A81,'Raw - J'!$B:$P,10,FALSE),"")</f>
        <v>4yo+</v>
      </c>
      <c r="G81" s="4" t="str">
        <f>SUBSTITUTE(IFERROR(VLOOKUP($A81,'Raw - J'!$B:$P,7,FALSE),""),"0","")</f>
        <v>Open</v>
      </c>
      <c r="H81" s="4" t="str">
        <f>IFERROR(VLOOKUP($A81,'Raw - J'!$B:$P,12,FALSE)&amp;IF(VLOOKUP($A81,'Raw - J'!$B:$N,13,FALSE)&lt;&gt;"","("&amp;VLOOKUP($A81,'Raw - J'!$B:$N,13,FALSE)&amp;")",""),"")</f>
        <v>5</v>
      </c>
      <c r="I81" s="4" t="str">
        <f>IFERROR(VLOOKUP($A81,'Raw - J'!$B:$P,14,FALSE),"")</f>
        <v>0-100</v>
      </c>
      <c r="J81" s="4" t="str">
        <f>IFERROR(VLOOKUP($A81,'Raw - J'!$B:$P,11,FALSE),"")</f>
        <v>F</v>
      </c>
      <c r="K81" s="4" t="str">
        <f>IFERROR(VLOOKUP($A81,'Raw - J'!$B:$Q,16,FALSE),"")</f>
        <v>3m</v>
      </c>
      <c r="L81" s="16" t="str">
        <f>SUBSTITUTE(IFERROR(VLOOKUP($A81,'Raw - J'!$B:$Q,9,FALSE),""),0,"")</f>
        <v/>
      </c>
      <c r="M81" s="16" t="str">
        <f>SUBSTITUTE(IFERROR(VLOOKUP($A81,'Raw - J'!$B:$Z,20,FALSE),""),0,"")</f>
        <v/>
      </c>
    </row>
    <row r="82" spans="1:13" x14ac:dyDescent="0.35">
      <c r="A82">
        <v>73</v>
      </c>
      <c r="B82" s="9">
        <f>IFERROR(VLOOKUP($A82,'Raw - J'!$B:$S,2,FALSE),"")</f>
        <v>44322</v>
      </c>
      <c r="C82" s="4" t="str">
        <f>IFERROR(VLOOKUP($A82,'Raw - J'!$B:$S,3,FALSE),"")</f>
        <v>HUNTINGDON</v>
      </c>
      <c r="D82" s="4" t="str">
        <f>IFERROR(VLOOKUP(JUMP!A82,'Raw - J'!B:F,5,FALSE),"")</f>
        <v>Hurdle</v>
      </c>
      <c r="E82" s="4" t="str">
        <f>IFERROR(VLOOKUP($A82,'Raw - J'!$B:$S,6,FALSE),"")</f>
        <v>Hcap</v>
      </c>
      <c r="F82" s="4" t="str">
        <f>IFERROR(VLOOKUP($A82,'Raw - J'!$B:$P,10,FALSE),"")</f>
        <v>4yo+</v>
      </c>
      <c r="G82" s="4" t="str">
        <f>SUBSTITUTE(IFERROR(VLOOKUP($A82,'Raw - J'!$B:$P,7,FALSE),""),"0","")</f>
        <v>Nov</v>
      </c>
      <c r="H82" s="4" t="str">
        <f>IFERROR(VLOOKUP($A82,'Raw - J'!$B:$P,12,FALSE)&amp;IF(VLOOKUP($A82,'Raw - J'!$B:$N,13,FALSE)&lt;&gt;"","("&amp;VLOOKUP($A82,'Raw - J'!$B:$N,13,FALSE)&amp;")",""),"")</f>
        <v>4</v>
      </c>
      <c r="I82" s="4" t="str">
        <f>IFERROR(VLOOKUP($A82,'Raw - J'!$B:$P,14,FALSE),"")</f>
        <v>0-120</v>
      </c>
      <c r="J82" s="4" t="str">
        <f>IFERROR(VLOOKUP($A82,'Raw - J'!$B:$P,11,FALSE),"")</f>
        <v>A</v>
      </c>
      <c r="K82" s="4" t="str">
        <f>IFERROR(VLOOKUP($A82,'Raw - J'!$B:$Q,16,FALSE),"")</f>
        <v>2m</v>
      </c>
      <c r="L82" s="16" t="str">
        <f>SUBSTITUTE(IFERROR(VLOOKUP($A82,'Raw - J'!$B:$Q,9,FALSE),""),0,"")</f>
        <v/>
      </c>
      <c r="M82" s="16" t="str">
        <f>SUBSTITUTE(IFERROR(VLOOKUP($A82,'Raw - J'!$B:$Z,20,FALSE),""),0,"")</f>
        <v/>
      </c>
    </row>
    <row r="83" spans="1:13" x14ac:dyDescent="0.35">
      <c r="A83">
        <v>74</v>
      </c>
      <c r="B83" s="9">
        <f>IFERROR(VLOOKUP($A83,'Raw - J'!$B:$S,2,FALSE),"")</f>
        <v>44322</v>
      </c>
      <c r="C83" s="4" t="str">
        <f>IFERROR(VLOOKUP($A83,'Raw - J'!$B:$S,3,FALSE),"")</f>
        <v>HUNTINGDON</v>
      </c>
      <c r="D83" s="4" t="str">
        <f>IFERROR(VLOOKUP(JUMP!A83,'Raw - J'!B:F,5,FALSE),"")</f>
        <v>Chase</v>
      </c>
      <c r="E83" s="4" t="str">
        <f>IFERROR(VLOOKUP($A83,'Raw - J'!$B:$S,6,FALSE),"")</f>
        <v>Hcap</v>
      </c>
      <c r="F83" s="4" t="str">
        <f>IFERROR(VLOOKUP($A83,'Raw - J'!$B:$P,10,FALSE),"")</f>
        <v>5yo+</v>
      </c>
      <c r="G83" s="4" t="str">
        <f>SUBSTITUTE(IFERROR(VLOOKUP($A83,'Raw - J'!$B:$P,7,FALSE),""),"0","")</f>
        <v>Nov</v>
      </c>
      <c r="H83" s="4" t="str">
        <f>IFERROR(VLOOKUP($A83,'Raw - J'!$B:$P,12,FALSE)&amp;IF(VLOOKUP($A83,'Raw - J'!$B:$N,13,FALSE)&lt;&gt;"","("&amp;VLOOKUP($A83,'Raw - J'!$B:$N,13,FALSE)&amp;")",""),"")</f>
        <v>5</v>
      </c>
      <c r="I83" s="4" t="str">
        <f>IFERROR(VLOOKUP($A83,'Raw - J'!$B:$P,14,FALSE),"")</f>
        <v>0-105</v>
      </c>
      <c r="J83" s="4" t="str">
        <f>IFERROR(VLOOKUP($A83,'Raw - J'!$B:$P,11,FALSE),"")</f>
        <v>A</v>
      </c>
      <c r="K83" s="4" t="str">
        <f>IFERROR(VLOOKUP($A83,'Raw - J'!$B:$Q,16,FALSE),"")</f>
        <v>3m</v>
      </c>
      <c r="L83" s="16" t="str">
        <f>SUBSTITUTE(IFERROR(VLOOKUP($A83,'Raw - J'!$B:$Q,9,FALSE),""),0,"")</f>
        <v/>
      </c>
      <c r="M83" s="16" t="str">
        <f>SUBSTITUTE(IFERROR(VLOOKUP($A83,'Raw - J'!$B:$Z,20,FALSE),""),0,"")</f>
        <v/>
      </c>
    </row>
    <row r="84" spans="1:13" x14ac:dyDescent="0.35">
      <c r="A84">
        <v>75</v>
      </c>
      <c r="B84" s="9">
        <f>IFERROR(VLOOKUP($A84,'Raw - J'!$B:$S,2,FALSE),"")</f>
        <v>44322</v>
      </c>
      <c r="C84" s="4" t="str">
        <f>IFERROR(VLOOKUP($A84,'Raw - J'!$B:$S,3,FALSE),"")</f>
        <v>HUNTINGDON</v>
      </c>
      <c r="D84" s="4" t="str">
        <f>IFERROR(VLOOKUP(JUMP!A84,'Raw - J'!B:F,5,FALSE),"")</f>
        <v>Hurdle</v>
      </c>
      <c r="E84" s="4" t="str">
        <f>IFERROR(VLOOKUP($A84,'Raw - J'!$B:$S,6,FALSE),"")</f>
        <v>Hcap</v>
      </c>
      <c r="F84" s="4" t="str">
        <f>IFERROR(VLOOKUP($A84,'Raw - J'!$B:$P,10,FALSE),"")</f>
        <v>4yo+</v>
      </c>
      <c r="G84" s="4" t="str">
        <f>SUBSTITUTE(IFERROR(VLOOKUP($A84,'Raw - J'!$B:$P,7,FALSE),""),"0","")</f>
        <v>Open</v>
      </c>
      <c r="H84" s="4" t="str">
        <f>IFERROR(VLOOKUP($A84,'Raw - J'!$B:$P,12,FALSE)&amp;IF(VLOOKUP($A84,'Raw - J'!$B:$N,13,FALSE)&lt;&gt;"","("&amp;VLOOKUP($A84,'Raw - J'!$B:$N,13,FALSE)&amp;")",""),"")</f>
        <v>4</v>
      </c>
      <c r="I84" s="4" t="str">
        <f>IFERROR(VLOOKUP($A84,'Raw - J'!$B:$P,14,FALSE),"")</f>
        <v>0-110</v>
      </c>
      <c r="J84" s="4" t="str">
        <f>IFERROR(VLOOKUP($A84,'Raw - J'!$B:$P,11,FALSE),"")</f>
        <v>A</v>
      </c>
      <c r="K84" s="4" t="str">
        <f>IFERROR(VLOOKUP($A84,'Raw - J'!$B:$Q,16,FALSE),"")</f>
        <v>2m 4f</v>
      </c>
      <c r="L84" s="16" t="str">
        <f>SUBSTITUTE(IFERROR(VLOOKUP($A84,'Raw - J'!$B:$Q,9,FALSE),""),0,"")</f>
        <v/>
      </c>
      <c r="M84" s="16" t="str">
        <f>SUBSTITUTE(IFERROR(VLOOKUP($A84,'Raw - J'!$B:$Z,20,FALSE),""),0,"")</f>
        <v/>
      </c>
    </row>
    <row r="85" spans="1:13" x14ac:dyDescent="0.35">
      <c r="A85">
        <v>76</v>
      </c>
      <c r="B85" s="9">
        <f>IFERROR(VLOOKUP($A85,'Raw - J'!$B:$S,2,FALSE),"")</f>
        <v>44322</v>
      </c>
      <c r="C85" s="4" t="str">
        <f>IFERROR(VLOOKUP($A85,'Raw - J'!$B:$S,3,FALSE),"")</f>
        <v>HUNTINGDON</v>
      </c>
      <c r="D85" s="4" t="str">
        <f>IFERROR(VLOOKUP(JUMP!A85,'Raw - J'!B:F,5,FALSE),"")</f>
        <v>Chase</v>
      </c>
      <c r="E85" s="4" t="str">
        <f>IFERROR(VLOOKUP($A85,'Raw - J'!$B:$S,6,FALSE),"")</f>
        <v>Hcap</v>
      </c>
      <c r="F85" s="4" t="str">
        <f>IFERROR(VLOOKUP($A85,'Raw - J'!$B:$P,10,FALSE),"")</f>
        <v>5yo+</v>
      </c>
      <c r="G85" s="4" t="str">
        <f>SUBSTITUTE(IFERROR(VLOOKUP($A85,'Raw - J'!$B:$P,7,FALSE),""),"0","")</f>
        <v>Open</v>
      </c>
      <c r="H85" s="4" t="str">
        <f>IFERROR(VLOOKUP($A85,'Raw - J'!$B:$P,12,FALSE)&amp;IF(VLOOKUP($A85,'Raw - J'!$B:$N,13,FALSE)&lt;&gt;"","("&amp;VLOOKUP($A85,'Raw - J'!$B:$N,13,FALSE)&amp;")",""),"")</f>
        <v>4</v>
      </c>
      <c r="I85" s="4" t="str">
        <f>IFERROR(VLOOKUP($A85,'Raw - J'!$B:$P,14,FALSE),"")</f>
        <v>0-110</v>
      </c>
      <c r="J85" s="4" t="str">
        <f>IFERROR(VLOOKUP($A85,'Raw - J'!$B:$P,11,FALSE),"")</f>
        <v>A</v>
      </c>
      <c r="K85" s="4" t="str">
        <f>IFERROR(VLOOKUP($A85,'Raw - J'!$B:$Q,16,FALSE),"")</f>
        <v>2m</v>
      </c>
      <c r="L85" s="16" t="str">
        <f>SUBSTITUTE(IFERROR(VLOOKUP($A85,'Raw - J'!$B:$Q,9,FALSE),""),0,"")</f>
        <v/>
      </c>
      <c r="M85" s="16" t="str">
        <f>SUBSTITUTE(IFERROR(VLOOKUP($A85,'Raw - J'!$B:$Z,20,FALSE),""),0,"")</f>
        <v/>
      </c>
    </row>
    <row r="86" spans="1:13" x14ac:dyDescent="0.35">
      <c r="A86">
        <v>77</v>
      </c>
      <c r="B86" s="9">
        <f>IFERROR(VLOOKUP($A86,'Raw - J'!$B:$S,2,FALSE),"")</f>
        <v>44322</v>
      </c>
      <c r="C86" s="4" t="str">
        <f>IFERROR(VLOOKUP($A86,'Raw - J'!$B:$S,3,FALSE),"")</f>
        <v>WINCANTON</v>
      </c>
      <c r="D86" s="4" t="str">
        <f>IFERROR(VLOOKUP(JUMP!A86,'Raw - J'!B:F,5,FALSE),"")</f>
        <v>Hurdle</v>
      </c>
      <c r="E86" s="4" t="str">
        <f>IFERROR(VLOOKUP($A86,'Raw - J'!$B:$S,6,FALSE),"")</f>
        <v>Hcap</v>
      </c>
      <c r="F86" s="4" t="str">
        <f>IFERROR(VLOOKUP($A86,'Raw - J'!$B:$P,10,FALSE),"")</f>
        <v>4yo+</v>
      </c>
      <c r="G86" s="4" t="str">
        <f>SUBSTITUTE(IFERROR(VLOOKUP($A86,'Raw - J'!$B:$P,7,FALSE),""),"0","")</f>
        <v>Open</v>
      </c>
      <c r="H86" s="4" t="str">
        <f>IFERROR(VLOOKUP($A86,'Raw - J'!$B:$P,12,FALSE)&amp;IF(VLOOKUP($A86,'Raw - J'!$B:$N,13,FALSE)&lt;&gt;"","("&amp;VLOOKUP($A86,'Raw - J'!$B:$N,13,FALSE)&amp;")",""),"")</f>
        <v>5</v>
      </c>
      <c r="I86" s="4" t="str">
        <f>IFERROR(VLOOKUP($A86,'Raw - J'!$B:$P,14,FALSE),"")</f>
        <v>0-100</v>
      </c>
      <c r="J86" s="4" t="str">
        <f>IFERROR(VLOOKUP($A86,'Raw - J'!$B:$P,11,FALSE),"")</f>
        <v>A</v>
      </c>
      <c r="K86" s="4" t="str">
        <f>IFERROR(VLOOKUP($A86,'Raw - J'!$B:$Q,16,FALSE),"")</f>
        <v>2m 4f</v>
      </c>
      <c r="L86" s="16" t="str">
        <f>SUBSTITUTE(IFERROR(VLOOKUP($A86,'Raw - J'!$B:$Q,9,FALSE),""),0,"")</f>
        <v/>
      </c>
      <c r="M86" s="16" t="str">
        <f>SUBSTITUTE(IFERROR(VLOOKUP($A86,'Raw - J'!$B:$Z,20,FALSE),""),0,"")</f>
        <v/>
      </c>
    </row>
    <row r="87" spans="1:13" x14ac:dyDescent="0.35">
      <c r="A87">
        <v>78</v>
      </c>
      <c r="B87" s="9">
        <f>IFERROR(VLOOKUP($A87,'Raw - J'!$B:$S,2,FALSE),"")</f>
        <v>44322</v>
      </c>
      <c r="C87" s="4" t="str">
        <f>IFERROR(VLOOKUP($A87,'Raw - J'!$B:$S,3,FALSE),"")</f>
        <v>WINCANTON</v>
      </c>
      <c r="D87" s="4" t="str">
        <f>IFERROR(VLOOKUP(JUMP!A87,'Raw - J'!B:F,5,FALSE),"")</f>
        <v>Hurdle</v>
      </c>
      <c r="E87" s="4" t="str">
        <f>IFERROR(VLOOKUP($A87,'Raw - J'!$B:$S,6,FALSE),"")</f>
        <v>WFA</v>
      </c>
      <c r="F87" s="4" t="str">
        <f>IFERROR(VLOOKUP($A87,'Raw - J'!$B:$P,10,FALSE),"")</f>
        <v>4yo+</v>
      </c>
      <c r="G87" s="4" t="str">
        <f>SUBSTITUTE(IFERROR(VLOOKUP($A87,'Raw - J'!$B:$P,7,FALSE),""),"0","")</f>
        <v>Mdn</v>
      </c>
      <c r="H87" s="4" t="str">
        <f>IFERROR(VLOOKUP($A87,'Raw - J'!$B:$P,12,FALSE)&amp;IF(VLOOKUP($A87,'Raw - J'!$B:$N,13,FALSE)&lt;&gt;"","("&amp;VLOOKUP($A87,'Raw - J'!$B:$N,13,FALSE)&amp;")",""),"")</f>
        <v>4</v>
      </c>
      <c r="I87" s="4" t="str">
        <f>IFERROR(VLOOKUP($A87,'Raw - J'!$B:$P,14,FALSE),"")</f>
        <v>Open</v>
      </c>
      <c r="J87" s="4" t="str">
        <f>IFERROR(VLOOKUP($A87,'Raw - J'!$B:$P,11,FALSE),"")</f>
        <v>A</v>
      </c>
      <c r="K87" s="4" t="str">
        <f>IFERROR(VLOOKUP($A87,'Raw - J'!$B:$Q,16,FALSE),"")</f>
        <v>2m</v>
      </c>
      <c r="L87" s="16" t="str">
        <f>SUBSTITUTE(IFERROR(VLOOKUP($A87,'Raw - J'!$B:$Q,9,FALSE),""),0,"")</f>
        <v/>
      </c>
      <c r="M87" s="16" t="str">
        <f>SUBSTITUTE(IFERROR(VLOOKUP($A87,'Raw - J'!$B:$Z,20,FALSE),""),0,"")</f>
        <v/>
      </c>
    </row>
    <row r="88" spans="1:13" x14ac:dyDescent="0.35">
      <c r="A88">
        <v>79</v>
      </c>
      <c r="B88" s="9">
        <f>IFERROR(VLOOKUP($A88,'Raw - J'!$B:$S,2,FALSE),"")</f>
        <v>44322</v>
      </c>
      <c r="C88" s="4" t="str">
        <f>IFERROR(VLOOKUP($A88,'Raw - J'!$B:$S,3,FALSE),"")</f>
        <v>WINCANTON</v>
      </c>
      <c r="D88" s="4" t="str">
        <f>IFERROR(VLOOKUP(JUMP!A88,'Raw - J'!B:F,5,FALSE),"")</f>
        <v>Chase</v>
      </c>
      <c r="E88" s="4" t="str">
        <f>IFERROR(VLOOKUP($A88,'Raw - J'!$B:$S,6,FALSE),"")</f>
        <v>Hcap</v>
      </c>
      <c r="F88" s="4" t="str">
        <f>IFERROR(VLOOKUP($A88,'Raw - J'!$B:$P,10,FALSE),"")</f>
        <v>5yo+</v>
      </c>
      <c r="G88" s="4" t="str">
        <f>SUBSTITUTE(IFERROR(VLOOKUP($A88,'Raw - J'!$B:$P,7,FALSE),""),"0","")</f>
        <v>Open</v>
      </c>
      <c r="H88" s="4" t="str">
        <f>IFERROR(VLOOKUP($A88,'Raw - J'!$B:$P,12,FALSE)&amp;IF(VLOOKUP($A88,'Raw - J'!$B:$N,13,FALSE)&lt;&gt;"","("&amp;VLOOKUP($A88,'Raw - J'!$B:$N,13,FALSE)&amp;")",""),"")</f>
        <v>5</v>
      </c>
      <c r="I88" s="4" t="str">
        <f>IFERROR(VLOOKUP($A88,'Raw - J'!$B:$P,14,FALSE),"")</f>
        <v>0-100</v>
      </c>
      <c r="J88" s="4" t="str">
        <f>IFERROR(VLOOKUP($A88,'Raw - J'!$B:$P,11,FALSE),"")</f>
        <v>A</v>
      </c>
      <c r="K88" s="4" t="str">
        <f>IFERROR(VLOOKUP($A88,'Raw - J'!$B:$Q,16,FALSE),"")</f>
        <v>3m</v>
      </c>
      <c r="L88" s="16" t="str">
        <f>SUBSTITUTE(IFERROR(VLOOKUP($A88,'Raw - J'!$B:$Q,9,FALSE),""),0,"")</f>
        <v/>
      </c>
      <c r="M88" s="16" t="str">
        <f>SUBSTITUTE(IFERROR(VLOOKUP($A88,'Raw - J'!$B:$Z,20,FALSE),""),0,"")</f>
        <v/>
      </c>
    </row>
    <row r="89" spans="1:13" x14ac:dyDescent="0.35">
      <c r="A89">
        <v>80</v>
      </c>
      <c r="B89" s="9">
        <f>IFERROR(VLOOKUP($A89,'Raw - J'!$B:$S,2,FALSE),"")</f>
        <v>44322</v>
      </c>
      <c r="C89" s="4" t="str">
        <f>IFERROR(VLOOKUP($A89,'Raw - J'!$B:$S,3,FALSE),"")</f>
        <v>WINCANTON</v>
      </c>
      <c r="D89" s="4" t="str">
        <f>IFERROR(VLOOKUP(JUMP!A89,'Raw - J'!B:F,5,FALSE),"")</f>
        <v>Hurdle</v>
      </c>
      <c r="E89" s="4" t="str">
        <f>IFERROR(VLOOKUP($A89,'Raw - J'!$B:$S,6,FALSE),"")</f>
        <v>Hcap</v>
      </c>
      <c r="F89" s="4" t="str">
        <f>IFERROR(VLOOKUP($A89,'Raw - J'!$B:$P,10,FALSE),"")</f>
        <v>4yo+</v>
      </c>
      <c r="G89" s="4" t="str">
        <f>SUBSTITUTE(IFERROR(VLOOKUP($A89,'Raw - J'!$B:$P,7,FALSE),""),"0","")</f>
        <v>Open</v>
      </c>
      <c r="H89" s="4" t="str">
        <f>IFERROR(VLOOKUP($A89,'Raw - J'!$B:$P,12,FALSE)&amp;IF(VLOOKUP($A89,'Raw - J'!$B:$N,13,FALSE)&lt;&gt;"","("&amp;VLOOKUP($A89,'Raw - J'!$B:$N,13,FALSE)&amp;")",""),"")</f>
        <v>4</v>
      </c>
      <c r="I89" s="4" t="str">
        <f>IFERROR(VLOOKUP($A89,'Raw - J'!$B:$P,14,FALSE),"")</f>
        <v>0-110</v>
      </c>
      <c r="J89" s="4" t="str">
        <f>IFERROR(VLOOKUP($A89,'Raw - J'!$B:$P,11,FALSE),"")</f>
        <v>A</v>
      </c>
      <c r="K89" s="4" t="str">
        <f>IFERROR(VLOOKUP($A89,'Raw - J'!$B:$Q,16,FALSE),"")</f>
        <v>2m</v>
      </c>
      <c r="L89" s="16" t="str">
        <f>SUBSTITUTE(IFERROR(VLOOKUP($A89,'Raw - J'!$B:$Q,9,FALSE),""),0,"")</f>
        <v/>
      </c>
      <c r="M89" s="16" t="str">
        <f>SUBSTITUTE(IFERROR(VLOOKUP($A89,'Raw - J'!$B:$Z,20,FALSE),""),0,"")</f>
        <v/>
      </c>
    </row>
    <row r="90" spans="1:13" x14ac:dyDescent="0.35">
      <c r="A90">
        <v>81</v>
      </c>
      <c r="B90" s="9">
        <f>IFERROR(VLOOKUP($A90,'Raw - J'!$B:$S,2,FALSE),"")</f>
        <v>44322</v>
      </c>
      <c r="C90" s="4" t="str">
        <f>IFERROR(VLOOKUP($A90,'Raw - J'!$B:$S,3,FALSE),"")</f>
        <v>WINCANTON</v>
      </c>
      <c r="D90" s="4" t="str">
        <f>IFERROR(VLOOKUP(JUMP!A90,'Raw - J'!B:F,5,FALSE),"")</f>
        <v>Chase</v>
      </c>
      <c r="E90" s="4" t="str">
        <f>IFERROR(VLOOKUP($A90,'Raw - J'!$B:$S,6,FALSE),"")</f>
        <v>Hcap</v>
      </c>
      <c r="F90" s="4" t="str">
        <f>IFERROR(VLOOKUP($A90,'Raw - J'!$B:$P,10,FALSE),"")</f>
        <v>5yo+</v>
      </c>
      <c r="G90" s="4" t="str">
        <f>SUBSTITUTE(IFERROR(VLOOKUP($A90,'Raw - J'!$B:$P,7,FALSE),""),"0","")</f>
        <v>Nov</v>
      </c>
      <c r="H90" s="4" t="str">
        <f>IFERROR(VLOOKUP($A90,'Raw - J'!$B:$P,12,FALSE)&amp;IF(VLOOKUP($A90,'Raw - J'!$B:$N,13,FALSE)&lt;&gt;"","("&amp;VLOOKUP($A90,'Raw - J'!$B:$N,13,FALSE)&amp;")",""),"")</f>
        <v>5</v>
      </c>
      <c r="I90" s="4" t="str">
        <f>IFERROR(VLOOKUP($A90,'Raw - J'!$B:$P,14,FALSE),"")</f>
        <v>0-105</v>
      </c>
      <c r="J90" s="4" t="str">
        <f>IFERROR(VLOOKUP($A90,'Raw - J'!$B:$P,11,FALSE),"")</f>
        <v>A</v>
      </c>
      <c r="K90" s="4" t="str">
        <f>IFERROR(VLOOKUP($A90,'Raw - J'!$B:$Q,16,FALSE),"")</f>
        <v>2m</v>
      </c>
      <c r="L90" s="16" t="str">
        <f>SUBSTITUTE(IFERROR(VLOOKUP($A90,'Raw - J'!$B:$Q,9,FALSE),""),0,"")</f>
        <v/>
      </c>
      <c r="M90" s="16" t="str">
        <f>SUBSTITUTE(IFERROR(VLOOKUP($A90,'Raw - J'!$B:$Z,20,FALSE),""),0,"")</f>
        <v/>
      </c>
    </row>
    <row r="91" spans="1:13" x14ac:dyDescent="0.35">
      <c r="A91">
        <v>82</v>
      </c>
      <c r="B91" s="9">
        <f>IFERROR(VLOOKUP($A91,'Raw - J'!$B:$S,2,FALSE),"")</f>
        <v>44322</v>
      </c>
      <c r="C91" s="4" t="str">
        <f>IFERROR(VLOOKUP($A91,'Raw - J'!$B:$S,3,FALSE),"")</f>
        <v>WINCANTON</v>
      </c>
      <c r="D91" s="4" t="str">
        <f>IFERROR(VLOOKUP(JUMP!A91,'Raw - J'!B:F,5,FALSE),"")</f>
        <v>Hurdle</v>
      </c>
      <c r="E91" s="4" t="str">
        <f>IFERROR(VLOOKUP($A91,'Raw - J'!$B:$S,6,FALSE),"")</f>
        <v>Hcap</v>
      </c>
      <c r="F91" s="4" t="str">
        <f>IFERROR(VLOOKUP($A91,'Raw - J'!$B:$P,10,FALSE),"")</f>
        <v>4yo+</v>
      </c>
      <c r="G91" s="4" t="str">
        <f>SUBSTITUTE(IFERROR(VLOOKUP($A91,'Raw - J'!$B:$P,7,FALSE),""),"0","")</f>
        <v>Open</v>
      </c>
      <c r="H91" s="4" t="str">
        <f>IFERROR(VLOOKUP($A91,'Raw - J'!$B:$P,12,FALSE)&amp;IF(VLOOKUP($A91,'Raw - J'!$B:$N,13,FALSE)&lt;&gt;"","("&amp;VLOOKUP($A91,'Raw - J'!$B:$N,13,FALSE)&amp;")",""),"")</f>
        <v>3</v>
      </c>
      <c r="I91" s="4" t="str">
        <f>IFERROR(VLOOKUP($A91,'Raw - J'!$B:$P,14,FALSE),"")</f>
        <v>0-130</v>
      </c>
      <c r="J91" s="4" t="str">
        <f>IFERROR(VLOOKUP($A91,'Raw - J'!$B:$P,11,FALSE),"")</f>
        <v>A</v>
      </c>
      <c r="K91" s="4" t="str">
        <f>IFERROR(VLOOKUP($A91,'Raw - J'!$B:$Q,16,FALSE),"")</f>
        <v>2m 4f</v>
      </c>
      <c r="L91" s="16" t="str">
        <f>SUBSTITUTE(IFERROR(VLOOKUP($A91,'Raw - J'!$B:$Q,9,FALSE),""),0,"")</f>
        <v/>
      </c>
      <c r="M91" s="16" t="str">
        <f>SUBSTITUTE(IFERROR(VLOOKUP($A91,'Raw - J'!$B:$Z,20,FALSE),""),0,"")</f>
        <v/>
      </c>
    </row>
    <row r="92" spans="1:13" x14ac:dyDescent="0.35">
      <c r="A92">
        <v>83</v>
      </c>
      <c r="B92" s="9">
        <f>IFERROR(VLOOKUP($A92,'Raw - J'!$B:$S,2,FALSE),"")</f>
        <v>44322</v>
      </c>
      <c r="C92" s="4" t="str">
        <f>IFERROR(VLOOKUP($A92,'Raw - J'!$B:$S,3,FALSE),"")</f>
        <v>WINCANTON</v>
      </c>
      <c r="D92" s="4" t="str">
        <f>IFERROR(VLOOKUP(JUMP!A92,'Raw - J'!B:F,5,FALSE),"")</f>
        <v>Chase</v>
      </c>
      <c r="E92" s="4" t="str">
        <f>IFERROR(VLOOKUP($A92,'Raw - J'!$B:$S,6,FALSE),"")</f>
        <v>Hcap</v>
      </c>
      <c r="F92" s="4" t="str">
        <f>IFERROR(VLOOKUP($A92,'Raw - J'!$B:$P,10,FALSE),"")</f>
        <v>5yo+</v>
      </c>
      <c r="G92" s="4" t="str">
        <f>SUBSTITUTE(IFERROR(VLOOKUP($A92,'Raw - J'!$B:$P,7,FALSE),""),"0","")</f>
        <v>Open</v>
      </c>
      <c r="H92" s="4" t="str">
        <f>IFERROR(VLOOKUP($A92,'Raw - J'!$B:$P,12,FALSE)&amp;IF(VLOOKUP($A92,'Raw - J'!$B:$N,13,FALSE)&lt;&gt;"","("&amp;VLOOKUP($A92,'Raw - J'!$B:$N,13,FALSE)&amp;")",""),"")</f>
        <v>3</v>
      </c>
      <c r="I92" s="4" t="str">
        <f>IFERROR(VLOOKUP($A92,'Raw - J'!$B:$P,14,FALSE),"")</f>
        <v>0-125</v>
      </c>
      <c r="J92" s="4" t="str">
        <f>IFERROR(VLOOKUP($A92,'Raw - J'!$B:$P,11,FALSE),"")</f>
        <v>A</v>
      </c>
      <c r="K92" s="4" t="str">
        <f>IFERROR(VLOOKUP($A92,'Raw - J'!$B:$Q,16,FALSE),"")</f>
        <v>3m</v>
      </c>
      <c r="L92" s="16" t="str">
        <f>SUBSTITUTE(IFERROR(VLOOKUP($A92,'Raw - J'!$B:$Q,9,FALSE),""),0,"")</f>
        <v/>
      </c>
      <c r="M92" s="16" t="str">
        <f>SUBSTITUTE(IFERROR(VLOOKUP($A92,'Raw - J'!$B:$Z,20,FALSE),""),0,"")</f>
        <v/>
      </c>
    </row>
    <row r="93" spans="1:13" x14ac:dyDescent="0.35">
      <c r="A93">
        <v>84</v>
      </c>
      <c r="B93" s="9">
        <f>IFERROR(VLOOKUP($A93,'Raw - J'!$B:$S,2,FALSE),"")</f>
        <v>44322</v>
      </c>
      <c r="C93" s="4" t="str">
        <f>IFERROR(VLOOKUP($A93,'Raw - J'!$B:$S,3,FALSE),"")</f>
        <v>WORCESTER</v>
      </c>
      <c r="D93" s="4" t="str">
        <f>IFERROR(VLOOKUP(JUMP!A93,'Raw - J'!B:F,5,FALSE),"")</f>
        <v>Hurdle</v>
      </c>
      <c r="E93" s="4" t="str">
        <f>IFERROR(VLOOKUP($A93,'Raw - J'!$B:$S,6,FALSE),"")</f>
        <v>Hcap</v>
      </c>
      <c r="F93" s="4" t="str">
        <f>IFERROR(VLOOKUP($A93,'Raw - J'!$B:$P,10,FALSE),"")</f>
        <v>4yo+</v>
      </c>
      <c r="G93" s="4" t="str">
        <f>SUBSTITUTE(IFERROR(VLOOKUP($A93,'Raw - J'!$B:$P,7,FALSE),""),"0","")</f>
        <v>Open</v>
      </c>
      <c r="H93" s="4" t="str">
        <f>IFERROR(VLOOKUP($A93,'Raw - J'!$B:$P,12,FALSE)&amp;IF(VLOOKUP($A93,'Raw - J'!$B:$N,13,FALSE)&lt;&gt;"","("&amp;VLOOKUP($A93,'Raw - J'!$B:$N,13,FALSE)&amp;")",""),"")</f>
        <v>5</v>
      </c>
      <c r="I93" s="4" t="str">
        <f>IFERROR(VLOOKUP($A93,'Raw - J'!$B:$P,14,FALSE),"")</f>
        <v>0-100</v>
      </c>
      <c r="J93" s="4" t="str">
        <f>IFERROR(VLOOKUP($A93,'Raw - J'!$B:$P,11,FALSE),"")</f>
        <v>A</v>
      </c>
      <c r="K93" s="4" t="str">
        <f>IFERROR(VLOOKUP($A93,'Raw - J'!$B:$Q,16,FALSE),"")</f>
        <v>2m</v>
      </c>
      <c r="L93" s="16" t="str">
        <f>SUBSTITUTE(IFERROR(VLOOKUP($A93,'Raw - J'!$B:$Q,9,FALSE),""),0,"")</f>
        <v/>
      </c>
      <c r="M93" s="16" t="str">
        <f>SUBSTITUTE(IFERROR(VLOOKUP($A93,'Raw - J'!$B:$Z,20,FALSE),""),0,"")</f>
        <v>Cond</v>
      </c>
    </row>
    <row r="94" spans="1:13" x14ac:dyDescent="0.35">
      <c r="A94">
        <v>85</v>
      </c>
      <c r="B94" s="9">
        <f>IFERROR(VLOOKUP($A94,'Raw - J'!$B:$S,2,FALSE),"")</f>
        <v>44322</v>
      </c>
      <c r="C94" s="4" t="str">
        <f>IFERROR(VLOOKUP($A94,'Raw - J'!$B:$S,3,FALSE),"")</f>
        <v>WORCESTER</v>
      </c>
      <c r="D94" s="4" t="str">
        <f>IFERROR(VLOOKUP(JUMP!A94,'Raw - J'!B:F,5,FALSE),"")</f>
        <v>Chase</v>
      </c>
      <c r="E94" s="4" t="str">
        <f>IFERROR(VLOOKUP($A94,'Raw - J'!$B:$S,6,FALSE),"")</f>
        <v>Hcap</v>
      </c>
      <c r="F94" s="4" t="str">
        <f>IFERROR(VLOOKUP($A94,'Raw - J'!$B:$P,10,FALSE),"")</f>
        <v>5yo+</v>
      </c>
      <c r="G94" s="4" t="str">
        <f>SUBSTITUTE(IFERROR(VLOOKUP($A94,'Raw - J'!$B:$P,7,FALSE),""),"0","")</f>
        <v>Open</v>
      </c>
      <c r="H94" s="4" t="str">
        <f>IFERROR(VLOOKUP($A94,'Raw - J'!$B:$P,12,FALSE)&amp;IF(VLOOKUP($A94,'Raw - J'!$B:$N,13,FALSE)&lt;&gt;"","("&amp;VLOOKUP($A94,'Raw - J'!$B:$N,13,FALSE)&amp;")",""),"")</f>
        <v>5</v>
      </c>
      <c r="I94" s="4" t="str">
        <f>IFERROR(VLOOKUP($A94,'Raw - J'!$B:$P,14,FALSE),"")</f>
        <v>0-100</v>
      </c>
      <c r="J94" s="4" t="str">
        <f>IFERROR(VLOOKUP($A94,'Raw - J'!$B:$P,11,FALSE),"")</f>
        <v>A</v>
      </c>
      <c r="K94" s="4" t="str">
        <f>IFERROR(VLOOKUP($A94,'Raw - J'!$B:$Q,16,FALSE),"")</f>
        <v>2m</v>
      </c>
      <c r="L94" s="16" t="str">
        <f>SUBSTITUTE(IFERROR(VLOOKUP($A94,'Raw - J'!$B:$Q,9,FALSE),""),0,"")</f>
        <v/>
      </c>
      <c r="M94" s="16" t="str">
        <f>SUBSTITUTE(IFERROR(VLOOKUP($A94,'Raw - J'!$B:$Z,20,FALSE),""),0,"")</f>
        <v/>
      </c>
    </row>
    <row r="95" spans="1:13" x14ac:dyDescent="0.35">
      <c r="A95">
        <v>86</v>
      </c>
      <c r="B95" s="9">
        <f>IFERROR(VLOOKUP($A95,'Raw - J'!$B:$S,2,FALSE),"")</f>
        <v>44322</v>
      </c>
      <c r="C95" s="4" t="str">
        <f>IFERROR(VLOOKUP($A95,'Raw - J'!$B:$S,3,FALSE),"")</f>
        <v>WORCESTER</v>
      </c>
      <c r="D95" s="4" t="str">
        <f>IFERROR(VLOOKUP(JUMP!A95,'Raw - J'!B:F,5,FALSE),"")</f>
        <v>Hurdle</v>
      </c>
      <c r="E95" s="4" t="str">
        <f>IFERROR(VLOOKUP($A95,'Raw - J'!$B:$S,6,FALSE),"")</f>
        <v>WFA</v>
      </c>
      <c r="F95" s="4" t="str">
        <f>IFERROR(VLOOKUP($A95,'Raw - J'!$B:$P,10,FALSE),"")</f>
        <v>4yo+</v>
      </c>
      <c r="G95" s="4" t="str">
        <f>SUBSTITUTE(IFERROR(VLOOKUP($A95,'Raw - J'!$B:$P,7,FALSE),""),"0","")</f>
        <v>Mdn</v>
      </c>
      <c r="H95" s="4" t="str">
        <f>IFERROR(VLOOKUP($A95,'Raw - J'!$B:$P,12,FALSE)&amp;IF(VLOOKUP($A95,'Raw - J'!$B:$N,13,FALSE)&lt;&gt;"","("&amp;VLOOKUP($A95,'Raw - J'!$B:$N,13,FALSE)&amp;")",""),"")</f>
        <v>4</v>
      </c>
      <c r="I95" s="4" t="str">
        <f>IFERROR(VLOOKUP($A95,'Raw - J'!$B:$P,14,FALSE),"")</f>
        <v>Open</v>
      </c>
      <c r="J95" s="4" t="str">
        <f>IFERROR(VLOOKUP($A95,'Raw - J'!$B:$P,11,FALSE),"")</f>
        <v>F</v>
      </c>
      <c r="K95" s="4" t="str">
        <f>IFERROR(VLOOKUP($A95,'Raw - J'!$B:$Q,16,FALSE),"")</f>
        <v>2m 4f</v>
      </c>
      <c r="L95" s="16" t="str">
        <f>SUBSTITUTE(IFERROR(VLOOKUP($A95,'Raw - J'!$B:$Q,9,FALSE),""),0,"")</f>
        <v/>
      </c>
      <c r="M95" s="16" t="str">
        <f>SUBSTITUTE(IFERROR(VLOOKUP($A95,'Raw - J'!$B:$Z,20,FALSE),""),0,"")</f>
        <v/>
      </c>
    </row>
    <row r="96" spans="1:13" x14ac:dyDescent="0.35">
      <c r="A96">
        <v>87</v>
      </c>
      <c r="B96" s="9">
        <f>IFERROR(VLOOKUP($A96,'Raw - J'!$B:$S,2,FALSE),"")</f>
        <v>44322</v>
      </c>
      <c r="C96" s="4" t="str">
        <f>IFERROR(VLOOKUP($A96,'Raw - J'!$B:$S,3,FALSE),"")</f>
        <v>WORCESTER</v>
      </c>
      <c r="D96" s="4" t="str">
        <f>IFERROR(VLOOKUP(JUMP!A96,'Raw - J'!B:F,5,FALSE),"")</f>
        <v>Hurdle</v>
      </c>
      <c r="E96" s="4" t="str">
        <f>IFERROR(VLOOKUP($A96,'Raw - J'!$B:$S,6,FALSE),"")</f>
        <v>Hcap</v>
      </c>
      <c r="F96" s="4" t="str">
        <f>IFERROR(VLOOKUP($A96,'Raw - J'!$B:$P,10,FALSE),"")</f>
        <v>4yo+</v>
      </c>
      <c r="G96" s="4" t="str">
        <f>SUBSTITUTE(IFERROR(VLOOKUP($A96,'Raw - J'!$B:$P,7,FALSE),""),"0","")</f>
        <v>Open</v>
      </c>
      <c r="H96" s="4" t="str">
        <f>IFERROR(VLOOKUP($A96,'Raw - J'!$B:$P,12,FALSE)&amp;IF(VLOOKUP($A96,'Raw - J'!$B:$N,13,FALSE)&lt;&gt;"","("&amp;VLOOKUP($A96,'Raw - J'!$B:$N,13,FALSE)&amp;")",""),"")</f>
        <v>4</v>
      </c>
      <c r="I96" s="4" t="str">
        <f>IFERROR(VLOOKUP($A96,'Raw - J'!$B:$P,14,FALSE),"")</f>
        <v>0-110</v>
      </c>
      <c r="J96" s="4" t="str">
        <f>IFERROR(VLOOKUP($A96,'Raw - J'!$B:$P,11,FALSE),"")</f>
        <v>A</v>
      </c>
      <c r="K96" s="4" t="str">
        <f>IFERROR(VLOOKUP($A96,'Raw - J'!$B:$Q,16,FALSE),"")</f>
        <v>2m 4f</v>
      </c>
      <c r="L96" s="16" t="str">
        <f>SUBSTITUTE(IFERROR(VLOOKUP($A96,'Raw - J'!$B:$Q,9,FALSE),""),0,"")</f>
        <v/>
      </c>
      <c r="M96" s="16" t="str">
        <f>SUBSTITUTE(IFERROR(VLOOKUP($A96,'Raw - J'!$B:$Z,20,FALSE),""),0,"")</f>
        <v/>
      </c>
    </row>
    <row r="97" spans="1:13" x14ac:dyDescent="0.35">
      <c r="A97">
        <v>88</v>
      </c>
      <c r="B97" s="9">
        <f>IFERROR(VLOOKUP($A97,'Raw - J'!$B:$S,2,FALSE),"")</f>
        <v>44322</v>
      </c>
      <c r="C97" s="4" t="str">
        <f>IFERROR(VLOOKUP($A97,'Raw - J'!$B:$S,3,FALSE),"")</f>
        <v>WORCESTER</v>
      </c>
      <c r="D97" s="4" t="str">
        <f>IFERROR(VLOOKUP(JUMP!A97,'Raw - J'!B:F,5,FALSE),"")</f>
        <v>Hurdle</v>
      </c>
      <c r="E97" s="4" t="str">
        <f>IFERROR(VLOOKUP($A97,'Raw - J'!$B:$S,6,FALSE),"")</f>
        <v>Hcap</v>
      </c>
      <c r="F97" s="4" t="str">
        <f>IFERROR(VLOOKUP($A97,'Raw - J'!$B:$P,10,FALSE),"")</f>
        <v>4yo+</v>
      </c>
      <c r="G97" s="4" t="str">
        <f>SUBSTITUTE(IFERROR(VLOOKUP($A97,'Raw - J'!$B:$P,7,FALSE),""),"0","")</f>
        <v>Open</v>
      </c>
      <c r="H97" s="4" t="str">
        <f>IFERROR(VLOOKUP($A97,'Raw - J'!$B:$P,12,FALSE)&amp;IF(VLOOKUP($A97,'Raw - J'!$B:$N,13,FALSE)&lt;&gt;"","("&amp;VLOOKUP($A97,'Raw - J'!$B:$N,13,FALSE)&amp;")",""),"")</f>
        <v>4</v>
      </c>
      <c r="I97" s="4" t="str">
        <f>IFERROR(VLOOKUP($A97,'Raw - J'!$B:$P,14,FALSE),"")</f>
        <v>0-120</v>
      </c>
      <c r="J97" s="4" t="str">
        <f>IFERROR(VLOOKUP($A97,'Raw - J'!$B:$P,11,FALSE),"")</f>
        <v>A</v>
      </c>
      <c r="K97" s="4" t="str">
        <f>IFERROR(VLOOKUP($A97,'Raw - J'!$B:$Q,16,FALSE),"")</f>
        <v>3m</v>
      </c>
      <c r="L97" s="16" t="str">
        <f>SUBSTITUTE(IFERROR(VLOOKUP($A97,'Raw - J'!$B:$Q,9,FALSE),""),0,"")</f>
        <v/>
      </c>
      <c r="M97" s="16" t="str">
        <f>SUBSTITUTE(IFERROR(VLOOKUP($A97,'Raw - J'!$B:$Z,20,FALSE),""),0,"")</f>
        <v/>
      </c>
    </row>
    <row r="98" spans="1:13" x14ac:dyDescent="0.35">
      <c r="A98">
        <v>89</v>
      </c>
      <c r="B98" s="9">
        <f>IFERROR(VLOOKUP($A98,'Raw - J'!$B:$S,2,FALSE),"")</f>
        <v>44322</v>
      </c>
      <c r="C98" s="4" t="str">
        <f>IFERROR(VLOOKUP($A98,'Raw - J'!$B:$S,3,FALSE),"")</f>
        <v>WORCESTER</v>
      </c>
      <c r="D98" s="4" t="str">
        <f>IFERROR(VLOOKUP(JUMP!A98,'Raw - J'!B:F,5,FALSE),"")</f>
        <v>Chase</v>
      </c>
      <c r="E98" s="4" t="str">
        <f>IFERROR(VLOOKUP($A98,'Raw - J'!$B:$S,6,FALSE),"")</f>
        <v>Hcap</v>
      </c>
      <c r="F98" s="4" t="str">
        <f>IFERROR(VLOOKUP($A98,'Raw - J'!$B:$P,10,FALSE),"")</f>
        <v>5yo+</v>
      </c>
      <c r="G98" s="4" t="str">
        <f>SUBSTITUTE(IFERROR(VLOOKUP($A98,'Raw - J'!$B:$P,7,FALSE),""),"0","")</f>
        <v>Open</v>
      </c>
      <c r="H98" s="4" t="str">
        <f>IFERROR(VLOOKUP($A98,'Raw - J'!$B:$P,12,FALSE)&amp;IF(VLOOKUP($A98,'Raw - J'!$B:$N,13,FALSE)&lt;&gt;"","("&amp;VLOOKUP($A98,'Raw - J'!$B:$N,13,FALSE)&amp;")",""),"")</f>
        <v>4</v>
      </c>
      <c r="I98" s="4" t="str">
        <f>IFERROR(VLOOKUP($A98,'Raw - J'!$B:$P,14,FALSE),"")</f>
        <v>0-110</v>
      </c>
      <c r="J98" s="4" t="str">
        <f>IFERROR(VLOOKUP($A98,'Raw - J'!$B:$P,11,FALSE),"")</f>
        <v>A</v>
      </c>
      <c r="K98" s="4" t="str">
        <f>IFERROR(VLOOKUP($A98,'Raw - J'!$B:$Q,16,FALSE),"")</f>
        <v>2m 4f</v>
      </c>
      <c r="L98" s="16" t="str">
        <f>SUBSTITUTE(IFERROR(VLOOKUP($A98,'Raw - J'!$B:$Q,9,FALSE),""),0,"")</f>
        <v/>
      </c>
      <c r="M98" s="16" t="str">
        <f>SUBSTITUTE(IFERROR(VLOOKUP($A98,'Raw - J'!$B:$Z,20,FALSE),""),0,"")</f>
        <v/>
      </c>
    </row>
    <row r="99" spans="1:13" x14ac:dyDescent="0.35">
      <c r="A99">
        <v>90</v>
      </c>
      <c r="B99" s="9">
        <f>IFERROR(VLOOKUP($A99,'Raw - J'!$B:$S,2,FALSE),"")</f>
        <v>44322</v>
      </c>
      <c r="C99" s="4" t="str">
        <f>IFERROR(VLOOKUP($A99,'Raw - J'!$B:$S,3,FALSE),"")</f>
        <v>WORCESTER</v>
      </c>
      <c r="D99" s="4" t="str">
        <f>IFERROR(VLOOKUP(JUMP!A99,'Raw - J'!B:F,5,FALSE),"")</f>
        <v>Chase</v>
      </c>
      <c r="E99" s="4" t="str">
        <f>IFERROR(VLOOKUP($A99,'Raw - J'!$B:$S,6,FALSE),"")</f>
        <v>Hcap</v>
      </c>
      <c r="F99" s="4" t="str">
        <f>IFERROR(VLOOKUP($A99,'Raw - J'!$B:$P,10,FALSE),"")</f>
        <v>5yo+</v>
      </c>
      <c r="G99" s="4" t="str">
        <f>SUBSTITUTE(IFERROR(VLOOKUP($A99,'Raw - J'!$B:$P,7,FALSE),""),"0","")</f>
        <v>Nov</v>
      </c>
      <c r="H99" s="4" t="str">
        <f>IFERROR(VLOOKUP($A99,'Raw - J'!$B:$P,12,FALSE)&amp;IF(VLOOKUP($A99,'Raw - J'!$B:$N,13,FALSE)&lt;&gt;"","("&amp;VLOOKUP($A99,'Raw - J'!$B:$N,13,FALSE)&amp;")",""),"")</f>
        <v>4</v>
      </c>
      <c r="I99" s="4" t="str">
        <f>IFERROR(VLOOKUP($A99,'Raw - J'!$B:$P,14,FALSE),"")</f>
        <v>0-120</v>
      </c>
      <c r="J99" s="4" t="str">
        <f>IFERROR(VLOOKUP($A99,'Raw - J'!$B:$P,11,FALSE),"")</f>
        <v>A</v>
      </c>
      <c r="K99" s="4" t="str">
        <f>IFERROR(VLOOKUP($A99,'Raw - J'!$B:$Q,16,FALSE),"")</f>
        <v>3m</v>
      </c>
      <c r="L99" s="16" t="str">
        <f>SUBSTITUTE(IFERROR(VLOOKUP($A99,'Raw - J'!$B:$Q,9,FALSE),""),0,"")</f>
        <v/>
      </c>
      <c r="M99" s="16" t="str">
        <f>SUBSTITUTE(IFERROR(VLOOKUP($A99,'Raw - J'!$B:$Z,20,FALSE),""),0,"")</f>
        <v/>
      </c>
    </row>
    <row r="100" spans="1:13" x14ac:dyDescent="0.35">
      <c r="A100">
        <v>91</v>
      </c>
      <c r="B100" s="9">
        <f>IFERROR(VLOOKUP($A100,'Raw - J'!$B:$S,2,FALSE),"")</f>
        <v>44323</v>
      </c>
      <c r="C100" s="4" t="str">
        <f>IFERROR(VLOOKUP($A100,'Raw - J'!$B:$S,3,FALSE),"")</f>
        <v>MARKET RASEN</v>
      </c>
      <c r="D100" s="4" t="str">
        <f>IFERROR(VLOOKUP(JUMP!A100,'Raw - J'!B:F,5,FALSE),"")</f>
        <v>NHF</v>
      </c>
      <c r="E100" s="4" t="str">
        <f>IFERROR(VLOOKUP($A100,'Raw - J'!$B:$S,6,FALSE),"")</f>
        <v>WFA</v>
      </c>
      <c r="F100" s="4" t="str">
        <f>IFERROR(VLOOKUP($A100,'Raw - J'!$B:$P,10,FALSE),"")</f>
        <v>4-6yo</v>
      </c>
      <c r="G100" s="4" t="str">
        <f>SUBSTITUTE(IFERROR(VLOOKUP($A100,'Raw - J'!$B:$P,7,FALSE),""),"0","")</f>
        <v>Open</v>
      </c>
      <c r="H100" s="4" t="str">
        <f>IFERROR(VLOOKUP($A100,'Raw - J'!$B:$P,12,FALSE)&amp;IF(VLOOKUP($A100,'Raw - J'!$B:$N,13,FALSE)&lt;&gt;"","("&amp;VLOOKUP($A100,'Raw - J'!$B:$N,13,FALSE)&amp;")",""),"")</f>
        <v>5</v>
      </c>
      <c r="I100" s="4" t="str">
        <f>IFERROR(VLOOKUP($A100,'Raw - J'!$B:$P,14,FALSE),"")</f>
        <v>Open</v>
      </c>
      <c r="J100" s="4" t="str">
        <f>IFERROR(VLOOKUP($A100,'Raw - J'!$B:$P,11,FALSE),"")</f>
        <v>A</v>
      </c>
      <c r="K100" s="4" t="str">
        <f>IFERROR(VLOOKUP($A100,'Raw - J'!$B:$Q,16,FALSE),"")</f>
        <v>2m</v>
      </c>
      <c r="L100" s="16" t="str">
        <f>SUBSTITUTE(IFERROR(VLOOKUP($A100,'Raw - J'!$B:$Q,9,FALSE),""),0,"")</f>
        <v/>
      </c>
      <c r="M100" s="16" t="str">
        <f>SUBSTITUTE(IFERROR(VLOOKUP($A100,'Raw - J'!$B:$Z,20,FALSE),""),0,"")</f>
        <v/>
      </c>
    </row>
    <row r="101" spans="1:13" x14ac:dyDescent="0.35">
      <c r="A101">
        <v>92</v>
      </c>
      <c r="B101" s="9">
        <f>IFERROR(VLOOKUP($A101,'Raw - J'!$B:$S,2,FALSE),"")</f>
        <v>44323</v>
      </c>
      <c r="C101" s="4" t="str">
        <f>IFERROR(VLOOKUP($A101,'Raw - J'!$B:$S,3,FALSE),"")</f>
        <v>MARKET RASEN</v>
      </c>
      <c r="D101" s="4" t="str">
        <f>IFERROR(VLOOKUP(JUMP!A101,'Raw - J'!B:F,5,FALSE),"")</f>
        <v>Hurdle</v>
      </c>
      <c r="E101" s="4" t="str">
        <f>IFERROR(VLOOKUP($A101,'Raw - J'!$B:$S,6,FALSE),"")</f>
        <v>Hcap</v>
      </c>
      <c r="F101" s="4" t="str">
        <f>IFERROR(VLOOKUP($A101,'Raw - J'!$B:$P,10,FALSE),"")</f>
        <v>4yo+</v>
      </c>
      <c r="G101" s="4" t="str">
        <f>SUBSTITUTE(IFERROR(VLOOKUP($A101,'Raw - J'!$B:$P,7,FALSE),""),"0","")</f>
        <v>Nov</v>
      </c>
      <c r="H101" s="4" t="str">
        <f>IFERROR(VLOOKUP($A101,'Raw - J'!$B:$P,12,FALSE)&amp;IF(VLOOKUP($A101,'Raw - J'!$B:$N,13,FALSE)&lt;&gt;"","("&amp;VLOOKUP($A101,'Raw - J'!$B:$N,13,FALSE)&amp;")",""),"")</f>
        <v>5</v>
      </c>
      <c r="I101" s="4" t="str">
        <f>IFERROR(VLOOKUP($A101,'Raw - J'!$B:$P,14,FALSE),"")</f>
        <v>0-100</v>
      </c>
      <c r="J101" s="4" t="str">
        <f>IFERROR(VLOOKUP($A101,'Raw - J'!$B:$P,11,FALSE),"")</f>
        <v>A</v>
      </c>
      <c r="K101" s="4" t="str">
        <f>IFERROR(VLOOKUP($A101,'Raw - J'!$B:$Q,16,FALSE),"")</f>
        <v>2m</v>
      </c>
      <c r="L101" s="16" t="str">
        <f>SUBSTITUTE(IFERROR(VLOOKUP($A101,'Raw - J'!$B:$Q,9,FALSE),""),0,"")</f>
        <v/>
      </c>
      <c r="M101" s="16" t="str">
        <f>SUBSTITUTE(IFERROR(VLOOKUP($A101,'Raw - J'!$B:$Z,20,FALSE),""),0,"")</f>
        <v>Cond</v>
      </c>
    </row>
    <row r="102" spans="1:13" x14ac:dyDescent="0.35">
      <c r="A102">
        <v>93</v>
      </c>
      <c r="B102" s="9">
        <f>IFERROR(VLOOKUP($A102,'Raw - J'!$B:$S,2,FALSE),"")</f>
        <v>44323</v>
      </c>
      <c r="C102" s="4" t="str">
        <f>IFERROR(VLOOKUP($A102,'Raw - J'!$B:$S,3,FALSE),"")</f>
        <v>MARKET RASEN</v>
      </c>
      <c r="D102" s="4" t="str">
        <f>IFERROR(VLOOKUP(JUMP!A102,'Raw - J'!B:F,5,FALSE),"")</f>
        <v>Hurdle</v>
      </c>
      <c r="E102" s="4" t="str">
        <f>IFERROR(VLOOKUP($A102,'Raw - J'!$B:$S,6,FALSE),"")</f>
        <v>Hcap</v>
      </c>
      <c r="F102" s="4" t="str">
        <f>IFERROR(VLOOKUP($A102,'Raw - J'!$B:$P,10,FALSE),"")</f>
        <v>4yo+</v>
      </c>
      <c r="G102" s="4" t="str">
        <f>SUBSTITUTE(IFERROR(VLOOKUP($A102,'Raw - J'!$B:$P,7,FALSE),""),"0","")</f>
        <v>Open</v>
      </c>
      <c r="H102" s="4" t="str">
        <f>IFERROR(VLOOKUP($A102,'Raw - J'!$B:$P,12,FALSE)&amp;IF(VLOOKUP($A102,'Raw - J'!$B:$N,13,FALSE)&lt;&gt;"","("&amp;VLOOKUP($A102,'Raw - J'!$B:$N,13,FALSE)&amp;")",""),"")</f>
        <v>5</v>
      </c>
      <c r="I102" s="4" t="str">
        <f>IFERROR(VLOOKUP($A102,'Raw - J'!$B:$P,14,FALSE),"")</f>
        <v>0-100</v>
      </c>
      <c r="J102" s="4" t="str">
        <f>IFERROR(VLOOKUP($A102,'Raw - J'!$B:$P,11,FALSE),"")</f>
        <v>A</v>
      </c>
      <c r="K102" s="4" t="str">
        <f>IFERROR(VLOOKUP($A102,'Raw - J'!$B:$Q,16,FALSE),"")</f>
        <v>2m 4f</v>
      </c>
      <c r="L102" s="16" t="str">
        <f>SUBSTITUTE(IFERROR(VLOOKUP($A102,'Raw - J'!$B:$Q,9,FALSE),""),0,"")</f>
        <v/>
      </c>
      <c r="M102" s="16" t="str">
        <f>SUBSTITUTE(IFERROR(VLOOKUP($A102,'Raw - J'!$B:$Z,20,FALSE),""),0,"")</f>
        <v/>
      </c>
    </row>
    <row r="103" spans="1:13" x14ac:dyDescent="0.35">
      <c r="A103">
        <v>94</v>
      </c>
      <c r="B103" s="9">
        <f>IFERROR(VLOOKUP($A103,'Raw - J'!$B:$S,2,FALSE),"")</f>
        <v>44323</v>
      </c>
      <c r="C103" s="4" t="str">
        <f>IFERROR(VLOOKUP($A103,'Raw - J'!$B:$S,3,FALSE),"")</f>
        <v>MARKET RASEN</v>
      </c>
      <c r="D103" s="4" t="str">
        <f>IFERROR(VLOOKUP(JUMP!A103,'Raw - J'!B:F,5,FALSE),"")</f>
        <v>Chase</v>
      </c>
      <c r="E103" s="4" t="str">
        <f>IFERROR(VLOOKUP($A103,'Raw - J'!$B:$S,6,FALSE),"")</f>
        <v>Hcap</v>
      </c>
      <c r="F103" s="4" t="str">
        <f>IFERROR(VLOOKUP($A103,'Raw - J'!$B:$P,10,FALSE),"")</f>
        <v>5yo+</v>
      </c>
      <c r="G103" s="4" t="str">
        <f>SUBSTITUTE(IFERROR(VLOOKUP($A103,'Raw - J'!$B:$P,7,FALSE),""),"0","")</f>
        <v>Open</v>
      </c>
      <c r="H103" s="4" t="str">
        <f>IFERROR(VLOOKUP($A103,'Raw - J'!$B:$P,12,FALSE)&amp;IF(VLOOKUP($A103,'Raw - J'!$B:$N,13,FALSE)&lt;&gt;"","("&amp;VLOOKUP($A103,'Raw - J'!$B:$N,13,FALSE)&amp;")",""),"")</f>
        <v>5</v>
      </c>
      <c r="I103" s="4" t="str">
        <f>IFERROR(VLOOKUP($A103,'Raw - J'!$B:$P,14,FALSE),"")</f>
        <v>0-100</v>
      </c>
      <c r="J103" s="4" t="str">
        <f>IFERROR(VLOOKUP($A103,'Raw - J'!$B:$P,11,FALSE),"")</f>
        <v>A</v>
      </c>
      <c r="K103" s="4" t="str">
        <f>IFERROR(VLOOKUP($A103,'Raw - J'!$B:$Q,16,FALSE),"")</f>
        <v>2m 4f</v>
      </c>
      <c r="L103" s="16" t="str">
        <f>SUBSTITUTE(IFERROR(VLOOKUP($A103,'Raw - J'!$B:$Q,9,FALSE),""),0,"")</f>
        <v/>
      </c>
      <c r="M103" s="16" t="str">
        <f>SUBSTITUTE(IFERROR(VLOOKUP($A103,'Raw - J'!$B:$Z,20,FALSE),""),0,"")</f>
        <v/>
      </c>
    </row>
    <row r="104" spans="1:13" x14ac:dyDescent="0.35">
      <c r="A104">
        <v>95</v>
      </c>
      <c r="B104" s="9">
        <f>IFERROR(VLOOKUP($A104,'Raw - J'!$B:$S,2,FALSE),"")</f>
        <v>44323</v>
      </c>
      <c r="C104" s="4" t="str">
        <f>IFERROR(VLOOKUP($A104,'Raw - J'!$B:$S,3,FALSE),"")</f>
        <v>MARKET RASEN</v>
      </c>
      <c r="D104" s="4" t="str">
        <f>IFERROR(VLOOKUP(JUMP!A104,'Raw - J'!B:F,5,FALSE),"")</f>
        <v>Hurdle</v>
      </c>
      <c r="E104" s="4" t="str">
        <f>IFERROR(VLOOKUP($A104,'Raw - J'!$B:$S,6,FALSE),"")</f>
        <v>WFA</v>
      </c>
      <c r="F104" s="4" t="str">
        <f>IFERROR(VLOOKUP($A104,'Raw - J'!$B:$P,10,FALSE),"")</f>
        <v>4yo+</v>
      </c>
      <c r="G104" s="4" t="str">
        <f>SUBSTITUTE(IFERROR(VLOOKUP($A104,'Raw - J'!$B:$P,7,FALSE),""),"0","")</f>
        <v>Mdn</v>
      </c>
      <c r="H104" s="4" t="str">
        <f>IFERROR(VLOOKUP($A104,'Raw - J'!$B:$P,12,FALSE)&amp;IF(VLOOKUP($A104,'Raw - J'!$B:$N,13,FALSE)&lt;&gt;"","("&amp;VLOOKUP($A104,'Raw - J'!$B:$N,13,FALSE)&amp;")",""),"")</f>
        <v>4</v>
      </c>
      <c r="I104" s="4" t="str">
        <f>IFERROR(VLOOKUP($A104,'Raw - J'!$B:$P,14,FALSE),"")</f>
        <v>Open</v>
      </c>
      <c r="J104" s="4" t="str">
        <f>IFERROR(VLOOKUP($A104,'Raw - J'!$B:$P,11,FALSE),"")</f>
        <v>A</v>
      </c>
      <c r="K104" s="4" t="str">
        <f>IFERROR(VLOOKUP($A104,'Raw - J'!$B:$Q,16,FALSE),"")</f>
        <v>2m</v>
      </c>
      <c r="L104" s="16" t="str">
        <f>SUBSTITUTE(IFERROR(VLOOKUP($A104,'Raw - J'!$B:$Q,9,FALSE),""),0,"")</f>
        <v/>
      </c>
      <c r="M104" s="16" t="str">
        <f>SUBSTITUTE(IFERROR(VLOOKUP($A104,'Raw - J'!$B:$Z,20,FALSE),""),0,"")</f>
        <v/>
      </c>
    </row>
    <row r="105" spans="1:13" x14ac:dyDescent="0.35">
      <c r="A105">
        <v>96</v>
      </c>
      <c r="B105" s="9">
        <f>IFERROR(VLOOKUP($A105,'Raw - J'!$B:$S,2,FALSE),"")</f>
        <v>44323</v>
      </c>
      <c r="C105" s="4" t="str">
        <f>IFERROR(VLOOKUP($A105,'Raw - J'!$B:$S,3,FALSE),"")</f>
        <v>MARKET RASEN</v>
      </c>
      <c r="D105" s="4" t="str">
        <f>IFERROR(VLOOKUP(JUMP!A105,'Raw - J'!B:F,5,FALSE),"")</f>
        <v>Hurdle</v>
      </c>
      <c r="E105" s="4" t="str">
        <f>IFERROR(VLOOKUP($A105,'Raw - J'!$B:$S,6,FALSE),"")</f>
        <v>Hcap</v>
      </c>
      <c r="F105" s="4" t="str">
        <f>IFERROR(VLOOKUP($A105,'Raw - J'!$B:$P,10,FALSE),"")</f>
        <v>4yo+</v>
      </c>
      <c r="G105" s="4" t="str">
        <f>SUBSTITUTE(IFERROR(VLOOKUP($A105,'Raw - J'!$B:$P,7,FALSE),""),"0","")</f>
        <v>Open</v>
      </c>
      <c r="H105" s="4" t="str">
        <f>IFERROR(VLOOKUP($A105,'Raw - J'!$B:$P,12,FALSE)&amp;IF(VLOOKUP($A105,'Raw - J'!$B:$N,13,FALSE)&lt;&gt;"","("&amp;VLOOKUP($A105,'Raw - J'!$B:$N,13,FALSE)&amp;")",""),"")</f>
        <v>3</v>
      </c>
      <c r="I105" s="4" t="str">
        <f>IFERROR(VLOOKUP($A105,'Raw - J'!$B:$P,14,FALSE),"")</f>
        <v>0-135</v>
      </c>
      <c r="J105" s="4" t="str">
        <f>IFERROR(VLOOKUP($A105,'Raw - J'!$B:$P,11,FALSE),"")</f>
        <v>A</v>
      </c>
      <c r="K105" s="4" t="str">
        <f>IFERROR(VLOOKUP($A105,'Raw - J'!$B:$Q,16,FALSE),"")</f>
        <v>3m</v>
      </c>
      <c r="L105" s="16" t="str">
        <f>SUBSTITUTE(IFERROR(VLOOKUP($A105,'Raw - J'!$B:$Q,9,FALSE),""),0,"")</f>
        <v/>
      </c>
      <c r="M105" s="16" t="str">
        <f>SUBSTITUTE(IFERROR(VLOOKUP($A105,'Raw - J'!$B:$Z,20,FALSE),""),0,"")</f>
        <v/>
      </c>
    </row>
    <row r="106" spans="1:13" x14ac:dyDescent="0.35">
      <c r="A106">
        <v>97</v>
      </c>
      <c r="B106" s="9">
        <f>IFERROR(VLOOKUP($A106,'Raw - J'!$B:$S,2,FALSE),"")</f>
        <v>44323</v>
      </c>
      <c r="C106" s="4" t="str">
        <f>IFERROR(VLOOKUP($A106,'Raw - J'!$B:$S,3,FALSE),"")</f>
        <v>MARKET RASEN</v>
      </c>
      <c r="D106" s="4" t="str">
        <f>IFERROR(VLOOKUP(JUMP!A106,'Raw - J'!B:F,5,FALSE),"")</f>
        <v>Chase</v>
      </c>
      <c r="E106" s="4" t="str">
        <f>IFERROR(VLOOKUP($A106,'Raw - J'!$B:$S,6,FALSE),"")</f>
        <v>Hcap</v>
      </c>
      <c r="F106" s="4" t="str">
        <f>IFERROR(VLOOKUP($A106,'Raw - J'!$B:$P,10,FALSE),"")</f>
        <v>5yo+</v>
      </c>
      <c r="G106" s="4" t="str">
        <f>SUBSTITUTE(IFERROR(VLOOKUP($A106,'Raw - J'!$B:$P,7,FALSE),""),"0","")</f>
        <v>Open</v>
      </c>
      <c r="H106" s="4" t="str">
        <f>IFERROR(VLOOKUP($A106,'Raw - J'!$B:$P,12,FALSE)&amp;IF(VLOOKUP($A106,'Raw - J'!$B:$N,13,FALSE)&lt;&gt;"","("&amp;VLOOKUP($A106,'Raw - J'!$B:$N,13,FALSE)&amp;")",""),"")</f>
        <v>3</v>
      </c>
      <c r="I106" s="4" t="str">
        <f>IFERROR(VLOOKUP($A106,'Raw - J'!$B:$P,14,FALSE),"")</f>
        <v>0-130</v>
      </c>
      <c r="J106" s="4" t="str">
        <f>IFERROR(VLOOKUP($A106,'Raw - J'!$B:$P,11,FALSE),"")</f>
        <v>A</v>
      </c>
      <c r="K106" s="4" t="str">
        <f>IFERROR(VLOOKUP($A106,'Raw - J'!$B:$Q,16,FALSE),"")</f>
        <v>3m</v>
      </c>
      <c r="L106" s="16" t="str">
        <f>SUBSTITUTE(IFERROR(VLOOKUP($A106,'Raw - J'!$B:$Q,9,FALSE),""),0,"")</f>
        <v/>
      </c>
      <c r="M106" s="16" t="str">
        <f>SUBSTITUTE(IFERROR(VLOOKUP($A106,'Raw - J'!$B:$Z,20,FALSE),""),0,"")</f>
        <v/>
      </c>
    </row>
    <row r="107" spans="1:13" x14ac:dyDescent="0.35">
      <c r="A107">
        <v>98</v>
      </c>
      <c r="B107" s="9">
        <f>IFERROR(VLOOKUP($A107,'Raw - J'!$B:$S,2,FALSE),"")</f>
        <v>44324</v>
      </c>
      <c r="C107" s="4" t="str">
        <f>IFERROR(VLOOKUP($A107,'Raw - J'!$B:$S,3,FALSE),"")</f>
        <v>HAYDOCK PARK</v>
      </c>
      <c r="D107" s="4" t="str">
        <f>IFERROR(VLOOKUP(JUMP!A107,'Raw - J'!B:F,5,FALSE),"")</f>
        <v>Chase</v>
      </c>
      <c r="E107" s="4" t="str">
        <f>IFERROR(VLOOKUP($A107,'Raw - J'!$B:$S,6,FALSE),"")</f>
        <v>Hcap</v>
      </c>
      <c r="F107" s="4" t="str">
        <f>IFERROR(VLOOKUP($A107,'Raw - J'!$B:$P,10,FALSE),"")</f>
        <v>5yo+</v>
      </c>
      <c r="G107" s="4" t="str">
        <f>SUBSTITUTE(IFERROR(VLOOKUP($A107,'Raw - J'!$B:$P,7,FALSE),""),"0","")</f>
        <v>Open</v>
      </c>
      <c r="H107" s="4" t="str">
        <f>IFERROR(VLOOKUP($A107,'Raw - J'!$B:$P,12,FALSE)&amp;IF(VLOOKUP($A107,'Raw - J'!$B:$N,13,FALSE)&lt;&gt;"","("&amp;VLOOKUP($A107,'Raw - J'!$B:$N,13,FALSE)&amp;")",""),"")</f>
        <v>3</v>
      </c>
      <c r="I107" s="4" t="str">
        <f>IFERROR(VLOOKUP($A107,'Raw - J'!$B:$P,14,FALSE),"")</f>
        <v>0-130</v>
      </c>
      <c r="J107" s="4" t="str">
        <f>IFERROR(VLOOKUP($A107,'Raw - J'!$B:$P,11,FALSE),"")</f>
        <v>A</v>
      </c>
      <c r="K107" s="4" t="str">
        <f>IFERROR(VLOOKUP($A107,'Raw - J'!$B:$Q,16,FALSE),"")</f>
        <v>2m 4f</v>
      </c>
      <c r="L107" s="16" t="str">
        <f>SUBSTITUTE(IFERROR(VLOOKUP($A107,'Raw - J'!$B:$Q,9,FALSE),""),0,"")</f>
        <v/>
      </c>
      <c r="M107" s="16" t="str">
        <f>SUBSTITUTE(IFERROR(VLOOKUP($A107,'Raw - J'!$B:$Z,20,FALSE),""),0,"")</f>
        <v/>
      </c>
    </row>
    <row r="108" spans="1:13" x14ac:dyDescent="0.35">
      <c r="A108">
        <v>99</v>
      </c>
      <c r="B108" s="9">
        <f>IFERROR(VLOOKUP($A108,'Raw - J'!$B:$S,2,FALSE),"")</f>
        <v>44324</v>
      </c>
      <c r="C108" s="4" t="str">
        <f>IFERROR(VLOOKUP($A108,'Raw - J'!$B:$S,3,FALSE),"")</f>
        <v>HAYDOCK PARK</v>
      </c>
      <c r="D108" s="4" t="str">
        <f>IFERROR(VLOOKUP(JUMP!A108,'Raw - J'!B:F,5,FALSE),"")</f>
        <v>Chase</v>
      </c>
      <c r="E108" s="4" t="str">
        <f>IFERROR(VLOOKUP($A108,'Raw - J'!$B:$S,6,FALSE),"")</f>
        <v>Hcap</v>
      </c>
      <c r="F108" s="4" t="str">
        <f>IFERROR(VLOOKUP($A108,'Raw - J'!$B:$P,10,FALSE),"")</f>
        <v>5yo+</v>
      </c>
      <c r="G108" s="4" t="str">
        <f>SUBSTITUTE(IFERROR(VLOOKUP($A108,'Raw - J'!$B:$P,7,FALSE),""),"0","")</f>
        <v>Open</v>
      </c>
      <c r="H108" s="4" t="str">
        <f>IFERROR(VLOOKUP($A108,'Raw - J'!$B:$P,12,FALSE)&amp;IF(VLOOKUP($A108,'Raw - J'!$B:$N,13,FALSE)&lt;&gt;"","("&amp;VLOOKUP($A108,'Raw - J'!$B:$N,13,FALSE)&amp;")",""),"")</f>
        <v>2</v>
      </c>
      <c r="I108" s="4" t="str">
        <f>IFERROR(VLOOKUP($A108,'Raw - J'!$B:$P,14,FALSE),"")</f>
        <v>Open</v>
      </c>
      <c r="J108" s="4" t="str">
        <f>IFERROR(VLOOKUP($A108,'Raw - J'!$B:$P,11,FALSE),"")</f>
        <v>A</v>
      </c>
      <c r="K108" s="4" t="str">
        <f>IFERROR(VLOOKUP($A108,'Raw - J'!$B:$Q,16,FALSE),"")</f>
        <v>2m 4f</v>
      </c>
      <c r="L108" s="16" t="str">
        <f>SUBSTITUTE(IFERROR(VLOOKUP($A108,'Raw - J'!$B:$Q,9,FALSE),""),0,"")</f>
        <v/>
      </c>
      <c r="M108" s="16" t="str">
        <f>SUBSTITUTE(IFERROR(VLOOKUP($A108,'Raw - J'!$B:$Z,20,FALSE),""),0,"")</f>
        <v/>
      </c>
    </row>
    <row r="109" spans="1:13" x14ac:dyDescent="0.35">
      <c r="A109">
        <v>100</v>
      </c>
      <c r="B109" s="9">
        <f>IFERROR(VLOOKUP($A109,'Raw - J'!$B:$S,2,FALSE),"")</f>
        <v>44324</v>
      </c>
      <c r="C109" s="4" t="str">
        <f>IFERROR(VLOOKUP($A109,'Raw - J'!$B:$S,3,FALSE),"")</f>
        <v>HAYDOCK PARK</v>
      </c>
      <c r="D109" s="4" t="str">
        <f>IFERROR(VLOOKUP(JUMP!A109,'Raw - J'!B:F,5,FALSE),"")</f>
        <v>Hurdle</v>
      </c>
      <c r="E109" s="4" t="str">
        <f>IFERROR(VLOOKUP($A109,'Raw - J'!$B:$S,6,FALSE),"")</f>
        <v>Hcap</v>
      </c>
      <c r="F109" s="4" t="str">
        <f>IFERROR(VLOOKUP($A109,'Raw - J'!$B:$P,10,FALSE),"")</f>
        <v>4yo+</v>
      </c>
      <c r="G109" s="4" t="str">
        <f>SUBSTITUTE(IFERROR(VLOOKUP($A109,'Raw - J'!$B:$P,7,FALSE),""),"0","")</f>
        <v>Open</v>
      </c>
      <c r="H109" s="4" t="str">
        <f>IFERROR(VLOOKUP($A109,'Raw - J'!$B:$P,12,FALSE)&amp;IF(VLOOKUP($A109,'Raw - J'!$B:$N,13,FALSE)&lt;&gt;"","("&amp;VLOOKUP($A109,'Raw - J'!$B:$N,13,FALSE)&amp;")",""),"")</f>
        <v>2</v>
      </c>
      <c r="I109" s="4" t="str">
        <f>IFERROR(VLOOKUP($A109,'Raw - J'!$B:$P,14,FALSE),"")</f>
        <v>Open</v>
      </c>
      <c r="J109" s="4" t="str">
        <f>IFERROR(VLOOKUP($A109,'Raw - J'!$B:$P,11,FALSE),"")</f>
        <v>A</v>
      </c>
      <c r="K109" s="4" t="str">
        <f>IFERROR(VLOOKUP($A109,'Raw - J'!$B:$Q,16,FALSE),"")</f>
        <v>3m</v>
      </c>
      <c r="L109" s="16" t="str">
        <f>SUBSTITUTE(IFERROR(VLOOKUP($A109,'Raw - J'!$B:$Q,9,FALSE),""),0,"")</f>
        <v/>
      </c>
      <c r="M109" s="16" t="str">
        <f>SUBSTITUTE(IFERROR(VLOOKUP($A109,'Raw - J'!$B:$Z,20,FALSE),""),0,"")</f>
        <v/>
      </c>
    </row>
    <row r="110" spans="1:13" x14ac:dyDescent="0.35">
      <c r="A110">
        <v>101</v>
      </c>
      <c r="B110" s="9">
        <f>IFERROR(VLOOKUP($A110,'Raw - J'!$B:$S,2,FALSE),"")</f>
        <v>44324</v>
      </c>
      <c r="C110" s="4" t="str">
        <f>IFERROR(VLOOKUP($A110,'Raw - J'!$B:$S,3,FALSE),"")</f>
        <v>HAYDOCK PARK</v>
      </c>
      <c r="D110" s="4" t="str">
        <f>IFERROR(VLOOKUP(JUMP!A110,'Raw - J'!B:F,5,FALSE),"")</f>
        <v>Hurdle</v>
      </c>
      <c r="E110" s="4" t="str">
        <f>IFERROR(VLOOKUP($A110,'Raw - J'!$B:$S,6,FALSE),"")</f>
        <v>Hcap</v>
      </c>
      <c r="F110" s="4" t="str">
        <f>IFERROR(VLOOKUP($A110,'Raw - J'!$B:$P,10,FALSE),"")</f>
        <v>4yo+</v>
      </c>
      <c r="G110" s="4" t="str">
        <f>SUBSTITUTE(IFERROR(VLOOKUP($A110,'Raw - J'!$B:$P,7,FALSE),""),"0","")</f>
        <v>Open</v>
      </c>
      <c r="H110" s="4" t="str">
        <f>IFERROR(VLOOKUP($A110,'Raw - J'!$B:$P,12,FALSE)&amp;IF(VLOOKUP($A110,'Raw - J'!$B:$N,13,FALSE)&lt;&gt;"","("&amp;VLOOKUP($A110,'Raw - J'!$B:$N,13,FALSE)&amp;")",""),"")</f>
        <v>1(G3)</v>
      </c>
      <c r="I110" s="4" t="str">
        <f>IFERROR(VLOOKUP($A110,'Raw - J'!$B:$P,14,FALSE),"")</f>
        <v>Open</v>
      </c>
      <c r="J110" s="4" t="str">
        <f>IFERROR(VLOOKUP($A110,'Raw - J'!$B:$P,11,FALSE),"")</f>
        <v>A</v>
      </c>
      <c r="K110" s="4" t="str">
        <f>IFERROR(VLOOKUP($A110,'Raw - J'!$B:$Q,16,FALSE),"")</f>
        <v>2m</v>
      </c>
      <c r="L110" s="16" t="str">
        <f>SUBSTITUTE(IFERROR(VLOOKUP($A110,'Raw - J'!$B:$Q,9,FALSE),""),0,"")</f>
        <v/>
      </c>
      <c r="M110" s="16" t="str">
        <f>SUBSTITUTE(IFERROR(VLOOKUP($A110,'Raw - J'!$B:$Z,20,FALSE),""),0,"")</f>
        <v/>
      </c>
    </row>
    <row r="111" spans="1:13" x14ac:dyDescent="0.35">
      <c r="A111">
        <v>102</v>
      </c>
      <c r="B111" s="9">
        <f>IFERROR(VLOOKUP($A111,'Raw - J'!$B:$S,2,FALSE),"")</f>
        <v>44324</v>
      </c>
      <c r="C111" s="4" t="str">
        <f>IFERROR(VLOOKUP($A111,'Raw - J'!$B:$S,3,FALSE),"")</f>
        <v>HEXHAM</v>
      </c>
      <c r="D111" s="4" t="str">
        <f>IFERROR(VLOOKUP(JUMP!A111,'Raw - J'!B:F,5,FALSE),"")</f>
        <v>NHF</v>
      </c>
      <c r="E111" s="4" t="str">
        <f>IFERROR(VLOOKUP($A111,'Raw - J'!$B:$S,6,FALSE),"")</f>
        <v>WFA</v>
      </c>
      <c r="F111" s="4" t="str">
        <f>IFERROR(VLOOKUP($A111,'Raw - J'!$B:$P,10,FALSE),"")</f>
        <v>4-6yo</v>
      </c>
      <c r="G111" s="4" t="str">
        <f>SUBSTITUTE(IFERROR(VLOOKUP($A111,'Raw - J'!$B:$P,7,FALSE),""),"0","")</f>
        <v>Open</v>
      </c>
      <c r="H111" s="4" t="str">
        <f>IFERROR(VLOOKUP($A111,'Raw - J'!$B:$P,12,FALSE)&amp;IF(VLOOKUP($A111,'Raw - J'!$B:$N,13,FALSE)&lt;&gt;"","("&amp;VLOOKUP($A111,'Raw - J'!$B:$N,13,FALSE)&amp;")",""),"")</f>
        <v>5</v>
      </c>
      <c r="I111" s="4" t="str">
        <f>IFERROR(VLOOKUP($A111,'Raw - J'!$B:$P,14,FALSE),"")</f>
        <v>Open</v>
      </c>
      <c r="J111" s="4" t="str">
        <f>IFERROR(VLOOKUP($A111,'Raw - J'!$B:$P,11,FALSE),"")</f>
        <v>F</v>
      </c>
      <c r="K111" s="4" t="str">
        <f>IFERROR(VLOOKUP($A111,'Raw - J'!$B:$Q,16,FALSE),"")</f>
        <v>2m</v>
      </c>
      <c r="L111" s="16" t="str">
        <f>SUBSTITUTE(IFERROR(VLOOKUP($A111,'Raw - J'!$B:$Q,9,FALSE),""),0,"")</f>
        <v/>
      </c>
      <c r="M111" s="16" t="str">
        <f>SUBSTITUTE(IFERROR(VLOOKUP($A111,'Raw - J'!$B:$Z,20,FALSE),""),0,"")</f>
        <v/>
      </c>
    </row>
    <row r="112" spans="1:13" x14ac:dyDescent="0.35">
      <c r="A112">
        <v>103</v>
      </c>
      <c r="B112" s="9">
        <f>IFERROR(VLOOKUP($A112,'Raw - J'!$B:$S,2,FALSE),"")</f>
        <v>44324</v>
      </c>
      <c r="C112" s="4" t="str">
        <f>IFERROR(VLOOKUP($A112,'Raw - J'!$B:$S,3,FALSE),"")</f>
        <v>HEXHAM</v>
      </c>
      <c r="D112" s="4" t="str">
        <f>IFERROR(VLOOKUP(JUMP!A112,'Raw - J'!B:F,5,FALSE),"")</f>
        <v>Hurdle</v>
      </c>
      <c r="E112" s="4" t="str">
        <f>IFERROR(VLOOKUP($A112,'Raw - J'!$B:$S,6,FALSE),"")</f>
        <v>WFA</v>
      </c>
      <c r="F112" s="4" t="str">
        <f>IFERROR(VLOOKUP($A112,'Raw - J'!$B:$P,10,FALSE),"")</f>
        <v>4yo+</v>
      </c>
      <c r="G112" s="4" t="str">
        <f>SUBSTITUTE(IFERROR(VLOOKUP($A112,'Raw - J'!$B:$P,7,FALSE),""),"0","")</f>
        <v>Nov</v>
      </c>
      <c r="H112" s="4" t="str">
        <f>IFERROR(VLOOKUP($A112,'Raw - J'!$B:$P,12,FALSE)&amp;IF(VLOOKUP($A112,'Raw - J'!$B:$N,13,FALSE)&lt;&gt;"","("&amp;VLOOKUP($A112,'Raw - J'!$B:$N,13,FALSE)&amp;")",""),"")</f>
        <v>4</v>
      </c>
      <c r="I112" s="4" t="str">
        <f>IFERROR(VLOOKUP($A112,'Raw - J'!$B:$P,14,FALSE),"")</f>
        <v>Open</v>
      </c>
      <c r="J112" s="4" t="str">
        <f>IFERROR(VLOOKUP($A112,'Raw - J'!$B:$P,11,FALSE),"")</f>
        <v>F</v>
      </c>
      <c r="K112" s="4" t="str">
        <f>IFERROR(VLOOKUP($A112,'Raw - J'!$B:$Q,16,FALSE),"")</f>
        <v>2m</v>
      </c>
      <c r="L112" s="16" t="str">
        <f>SUBSTITUTE(IFERROR(VLOOKUP($A112,'Raw - J'!$B:$Q,9,FALSE),""),0,"")</f>
        <v/>
      </c>
      <c r="M112" s="16" t="str">
        <f>SUBSTITUTE(IFERROR(VLOOKUP($A112,'Raw - J'!$B:$Z,20,FALSE),""),0,"")</f>
        <v/>
      </c>
    </row>
    <row r="113" spans="1:13" x14ac:dyDescent="0.35">
      <c r="A113">
        <v>104</v>
      </c>
      <c r="B113" s="9">
        <f>IFERROR(VLOOKUP($A113,'Raw - J'!$B:$S,2,FALSE),"")</f>
        <v>44324</v>
      </c>
      <c r="C113" s="4" t="str">
        <f>IFERROR(VLOOKUP($A113,'Raw - J'!$B:$S,3,FALSE),"")</f>
        <v>HEXHAM</v>
      </c>
      <c r="D113" s="4" t="str">
        <f>IFERROR(VLOOKUP(JUMP!A113,'Raw - J'!B:F,5,FALSE),"")</f>
        <v>Hurdle</v>
      </c>
      <c r="E113" s="4" t="str">
        <f>IFERROR(VLOOKUP($A113,'Raw - J'!$B:$S,6,FALSE),"")</f>
        <v>WFA</v>
      </c>
      <c r="F113" s="4" t="str">
        <f>IFERROR(VLOOKUP($A113,'Raw - J'!$B:$P,10,FALSE),"")</f>
        <v>4yo+</v>
      </c>
      <c r="G113" s="4" t="str">
        <f>SUBSTITUTE(IFERROR(VLOOKUP($A113,'Raw - J'!$B:$P,7,FALSE),""),"0","")</f>
        <v>Mdn</v>
      </c>
      <c r="H113" s="4" t="str">
        <f>IFERROR(VLOOKUP($A113,'Raw - J'!$B:$P,12,FALSE)&amp;IF(VLOOKUP($A113,'Raw - J'!$B:$N,13,FALSE)&lt;&gt;"","("&amp;VLOOKUP($A113,'Raw - J'!$B:$N,13,FALSE)&amp;")",""),"")</f>
        <v>4</v>
      </c>
      <c r="I113" s="4" t="str">
        <f>IFERROR(VLOOKUP($A113,'Raw - J'!$B:$P,14,FALSE),"")</f>
        <v>Open</v>
      </c>
      <c r="J113" s="4" t="str">
        <f>IFERROR(VLOOKUP($A113,'Raw - J'!$B:$P,11,FALSE),"")</f>
        <v>A</v>
      </c>
      <c r="K113" s="4" t="str">
        <f>IFERROR(VLOOKUP($A113,'Raw - J'!$B:$Q,16,FALSE),"")</f>
        <v>3m</v>
      </c>
      <c r="L113" s="16" t="str">
        <f>SUBSTITUTE(IFERROR(VLOOKUP($A113,'Raw - J'!$B:$Q,9,FALSE),""),0,"")</f>
        <v/>
      </c>
      <c r="M113" s="16" t="str">
        <f>SUBSTITUTE(IFERROR(VLOOKUP($A113,'Raw - J'!$B:$Z,20,FALSE),""),0,"")</f>
        <v/>
      </c>
    </row>
    <row r="114" spans="1:13" x14ac:dyDescent="0.35">
      <c r="A114">
        <v>105</v>
      </c>
      <c r="B114" s="9">
        <f>IFERROR(VLOOKUP($A114,'Raw - J'!$B:$S,2,FALSE),"")</f>
        <v>44324</v>
      </c>
      <c r="C114" s="4" t="str">
        <f>IFERROR(VLOOKUP($A114,'Raw - J'!$B:$S,3,FALSE),"")</f>
        <v>HEXHAM</v>
      </c>
      <c r="D114" s="4" t="str">
        <f>IFERROR(VLOOKUP(JUMP!A114,'Raw - J'!B:F,5,FALSE),"")</f>
        <v>Chase</v>
      </c>
      <c r="E114" s="4" t="str">
        <f>IFERROR(VLOOKUP($A114,'Raw - J'!$B:$S,6,FALSE),"")</f>
        <v>Hcap</v>
      </c>
      <c r="F114" s="4" t="str">
        <f>IFERROR(VLOOKUP($A114,'Raw - J'!$B:$P,10,FALSE),"")</f>
        <v>5yo+</v>
      </c>
      <c r="G114" s="4" t="str">
        <f>SUBSTITUTE(IFERROR(VLOOKUP($A114,'Raw - J'!$B:$P,7,FALSE),""),"0","")</f>
        <v>Open</v>
      </c>
      <c r="H114" s="4" t="str">
        <f>IFERROR(VLOOKUP($A114,'Raw - J'!$B:$P,12,FALSE)&amp;IF(VLOOKUP($A114,'Raw - J'!$B:$N,13,FALSE)&lt;&gt;"","("&amp;VLOOKUP($A114,'Raw - J'!$B:$N,13,FALSE)&amp;")",""),"")</f>
        <v>4</v>
      </c>
      <c r="I114" s="4" t="str">
        <f>IFERROR(VLOOKUP($A114,'Raw - J'!$B:$P,14,FALSE),"")</f>
        <v>0-110</v>
      </c>
      <c r="J114" s="4" t="str">
        <f>IFERROR(VLOOKUP($A114,'Raw - J'!$B:$P,11,FALSE),"")</f>
        <v>A</v>
      </c>
      <c r="K114" s="4" t="str">
        <f>IFERROR(VLOOKUP($A114,'Raw - J'!$B:$Q,16,FALSE),"")</f>
        <v>3m</v>
      </c>
      <c r="L114" s="16" t="str">
        <f>SUBSTITUTE(IFERROR(VLOOKUP($A114,'Raw - J'!$B:$Q,9,FALSE),""),0,"")</f>
        <v/>
      </c>
      <c r="M114" s="16" t="str">
        <f>SUBSTITUTE(IFERROR(VLOOKUP($A114,'Raw - J'!$B:$Z,20,FALSE),""),0,"")</f>
        <v/>
      </c>
    </row>
    <row r="115" spans="1:13" x14ac:dyDescent="0.35">
      <c r="A115">
        <v>106</v>
      </c>
      <c r="B115" s="9">
        <f>IFERROR(VLOOKUP($A115,'Raw - J'!$B:$S,2,FALSE),"")</f>
        <v>44324</v>
      </c>
      <c r="C115" s="4" t="str">
        <f>IFERROR(VLOOKUP($A115,'Raw - J'!$B:$S,3,FALSE),"")</f>
        <v>HEXHAM</v>
      </c>
      <c r="D115" s="4" t="str">
        <f>IFERROR(VLOOKUP(JUMP!A115,'Raw - J'!B:F,5,FALSE),"")</f>
        <v>Hunter</v>
      </c>
      <c r="E115" s="4" t="str">
        <f>IFERROR(VLOOKUP($A115,'Raw - J'!$B:$S,6,FALSE),"")</f>
        <v>WFA</v>
      </c>
      <c r="F115" s="4" t="str">
        <f>IFERROR(VLOOKUP($A115,'Raw - J'!$B:$P,10,FALSE),"")</f>
        <v>5yo+</v>
      </c>
      <c r="G115" s="4" t="str">
        <f>SUBSTITUTE(IFERROR(VLOOKUP($A115,'Raw - J'!$B:$P,7,FALSE),""),"0","")</f>
        <v>Mdn</v>
      </c>
      <c r="H115" s="4" t="str">
        <f>IFERROR(VLOOKUP($A115,'Raw - J'!$B:$P,12,FALSE)&amp;IF(VLOOKUP($A115,'Raw - J'!$B:$N,13,FALSE)&lt;&gt;"","("&amp;VLOOKUP($A115,'Raw - J'!$B:$N,13,FALSE)&amp;")",""),"")</f>
        <v>4</v>
      </c>
      <c r="I115" s="4" t="str">
        <f>IFERROR(VLOOKUP($A115,'Raw - J'!$B:$P,14,FALSE),"")</f>
        <v>Open</v>
      </c>
      <c r="J115" s="4" t="str">
        <f>IFERROR(VLOOKUP($A115,'Raw - J'!$B:$P,11,FALSE),"")</f>
        <v>A</v>
      </c>
      <c r="K115" s="4" t="str">
        <f>IFERROR(VLOOKUP($A115,'Raw - J'!$B:$Q,16,FALSE),"")</f>
        <v>3m</v>
      </c>
      <c r="L115" s="16" t="str">
        <f>SUBSTITUTE(IFERROR(VLOOKUP($A115,'Raw - J'!$B:$Q,9,FALSE),""),0,"")</f>
        <v/>
      </c>
      <c r="M115" s="16" t="str">
        <f>SUBSTITUTE(IFERROR(VLOOKUP($A115,'Raw - J'!$B:$Z,20,FALSE),""),0,"")</f>
        <v>Amtr</v>
      </c>
    </row>
    <row r="116" spans="1:13" x14ac:dyDescent="0.35">
      <c r="A116">
        <v>107</v>
      </c>
      <c r="B116" s="9">
        <f>IFERROR(VLOOKUP($A116,'Raw - J'!$B:$S,2,FALSE),"")</f>
        <v>44324</v>
      </c>
      <c r="C116" s="4" t="str">
        <f>IFERROR(VLOOKUP($A116,'Raw - J'!$B:$S,3,FALSE),"")</f>
        <v>HEXHAM</v>
      </c>
      <c r="D116" s="4" t="str">
        <f>IFERROR(VLOOKUP(JUMP!A116,'Raw - J'!B:F,5,FALSE),"")</f>
        <v>Chase</v>
      </c>
      <c r="E116" s="4" t="str">
        <f>IFERROR(VLOOKUP($A116,'Raw - J'!$B:$S,6,FALSE),"")</f>
        <v>Hcap</v>
      </c>
      <c r="F116" s="4" t="str">
        <f>IFERROR(VLOOKUP($A116,'Raw - J'!$B:$P,10,FALSE),"")</f>
        <v>5yo+</v>
      </c>
      <c r="G116" s="4" t="str">
        <f>SUBSTITUTE(IFERROR(VLOOKUP($A116,'Raw - J'!$B:$P,7,FALSE),""),"0","")</f>
        <v>Open</v>
      </c>
      <c r="H116" s="4" t="str">
        <f>IFERROR(VLOOKUP($A116,'Raw - J'!$B:$P,12,FALSE)&amp;IF(VLOOKUP($A116,'Raw - J'!$B:$N,13,FALSE)&lt;&gt;"","("&amp;VLOOKUP($A116,'Raw - J'!$B:$N,13,FALSE)&amp;")",""),"")</f>
        <v>4</v>
      </c>
      <c r="I116" s="4" t="str">
        <f>IFERROR(VLOOKUP($A116,'Raw - J'!$B:$P,14,FALSE),"")</f>
        <v>0-120</v>
      </c>
      <c r="J116" s="4" t="str">
        <f>IFERROR(VLOOKUP($A116,'Raw - J'!$B:$P,11,FALSE),"")</f>
        <v>A</v>
      </c>
      <c r="K116" s="4" t="str">
        <f>IFERROR(VLOOKUP($A116,'Raw - J'!$B:$Q,16,FALSE),"")</f>
        <v>2m</v>
      </c>
      <c r="L116" s="16" t="str">
        <f>SUBSTITUTE(IFERROR(VLOOKUP($A116,'Raw - J'!$B:$Q,9,FALSE),""),0,"")</f>
        <v/>
      </c>
      <c r="M116" s="16" t="str">
        <f>SUBSTITUTE(IFERROR(VLOOKUP($A116,'Raw - J'!$B:$Z,20,FALSE),""),0,"")</f>
        <v/>
      </c>
    </row>
    <row r="117" spans="1:13" x14ac:dyDescent="0.35">
      <c r="A117">
        <v>108</v>
      </c>
      <c r="B117" s="9">
        <f>IFERROR(VLOOKUP($A117,'Raw - J'!$B:$S,2,FALSE),"")</f>
        <v>44324</v>
      </c>
      <c r="C117" s="4" t="str">
        <f>IFERROR(VLOOKUP($A117,'Raw - J'!$B:$S,3,FALSE),"")</f>
        <v>HEXHAM</v>
      </c>
      <c r="D117" s="4" t="str">
        <f>IFERROR(VLOOKUP(JUMP!A117,'Raw - J'!B:F,5,FALSE),"")</f>
        <v>Hurdle</v>
      </c>
      <c r="E117" s="4" t="str">
        <f>IFERROR(VLOOKUP($A117,'Raw - J'!$B:$S,6,FALSE),"")</f>
        <v>Hcap</v>
      </c>
      <c r="F117" s="4" t="str">
        <f>IFERROR(VLOOKUP($A117,'Raw - J'!$B:$P,10,FALSE),"")</f>
        <v>4yo+</v>
      </c>
      <c r="G117" s="4" t="str">
        <f>SUBSTITUTE(IFERROR(VLOOKUP($A117,'Raw - J'!$B:$P,7,FALSE),""),"0","")</f>
        <v>Open</v>
      </c>
      <c r="H117" s="4" t="str">
        <f>IFERROR(VLOOKUP($A117,'Raw - J'!$B:$P,12,FALSE)&amp;IF(VLOOKUP($A117,'Raw - J'!$B:$N,13,FALSE)&lt;&gt;"","("&amp;VLOOKUP($A117,'Raw - J'!$B:$N,13,FALSE)&amp;")",""),"")</f>
        <v>4</v>
      </c>
      <c r="I117" s="4" t="str">
        <f>IFERROR(VLOOKUP($A117,'Raw - J'!$B:$P,14,FALSE),"")</f>
        <v>0-120</v>
      </c>
      <c r="J117" s="4" t="str">
        <f>IFERROR(VLOOKUP($A117,'Raw - J'!$B:$P,11,FALSE),"")</f>
        <v>A</v>
      </c>
      <c r="K117" s="4" t="str">
        <f>IFERROR(VLOOKUP($A117,'Raw - J'!$B:$Q,16,FALSE),"")</f>
        <v>2m 4f</v>
      </c>
      <c r="L117" s="16" t="str">
        <f>SUBSTITUTE(IFERROR(VLOOKUP($A117,'Raw - J'!$B:$Q,9,FALSE),""),0,"")</f>
        <v/>
      </c>
      <c r="M117" s="16" t="str">
        <f>SUBSTITUTE(IFERROR(VLOOKUP($A117,'Raw - J'!$B:$Z,20,FALSE),""),0,"")</f>
        <v/>
      </c>
    </row>
    <row r="118" spans="1:13" x14ac:dyDescent="0.35">
      <c r="A118">
        <v>109</v>
      </c>
      <c r="B118" s="9">
        <f>IFERROR(VLOOKUP($A118,'Raw - J'!$B:$S,2,FALSE),"")</f>
        <v>44324</v>
      </c>
      <c r="C118" s="4" t="str">
        <f>IFERROR(VLOOKUP($A118,'Raw - J'!$B:$S,3,FALSE),"")</f>
        <v>WARWICK</v>
      </c>
      <c r="D118" s="4" t="str">
        <f>IFERROR(VLOOKUP(JUMP!A118,'Raw - J'!B:F,5,FALSE),"")</f>
        <v>NHF</v>
      </c>
      <c r="E118" s="4" t="str">
        <f>IFERROR(VLOOKUP($A118,'Raw - J'!$B:$S,6,FALSE),"")</f>
        <v>WFA</v>
      </c>
      <c r="F118" s="4" t="str">
        <f>IFERROR(VLOOKUP($A118,'Raw - J'!$B:$P,10,FALSE),"")</f>
        <v>4-6yo</v>
      </c>
      <c r="G118" s="4" t="str">
        <f>SUBSTITUTE(IFERROR(VLOOKUP($A118,'Raw - J'!$B:$P,7,FALSE),""),"0","")</f>
        <v>Open</v>
      </c>
      <c r="H118" s="4" t="str">
        <f>IFERROR(VLOOKUP($A118,'Raw - J'!$B:$P,12,FALSE)&amp;IF(VLOOKUP($A118,'Raw - J'!$B:$N,13,FALSE)&lt;&gt;"","("&amp;VLOOKUP($A118,'Raw - J'!$B:$N,13,FALSE)&amp;")",""),"")</f>
        <v>5</v>
      </c>
      <c r="I118" s="4" t="str">
        <f>IFERROR(VLOOKUP($A118,'Raw - J'!$B:$P,14,FALSE),"")</f>
        <v>Open</v>
      </c>
      <c r="J118" s="4" t="str">
        <f>IFERROR(VLOOKUP($A118,'Raw - J'!$B:$P,11,FALSE),"")</f>
        <v>A</v>
      </c>
      <c r="K118" s="4" t="str">
        <f>IFERROR(VLOOKUP($A118,'Raw - J'!$B:$Q,16,FALSE),"")</f>
        <v>2m</v>
      </c>
      <c r="L118" s="16" t="str">
        <f>SUBSTITUTE(IFERROR(VLOOKUP($A118,'Raw - J'!$B:$Q,9,FALSE),""),0,"")</f>
        <v/>
      </c>
      <c r="M118" s="16" t="str">
        <f>SUBSTITUTE(IFERROR(VLOOKUP($A118,'Raw - J'!$B:$Z,20,FALSE),""),0,"")</f>
        <v/>
      </c>
    </row>
    <row r="119" spans="1:13" x14ac:dyDescent="0.35">
      <c r="A119">
        <v>110</v>
      </c>
      <c r="B119" s="9">
        <f>IFERROR(VLOOKUP($A119,'Raw - J'!$B:$S,2,FALSE),"")</f>
        <v>44324</v>
      </c>
      <c r="C119" s="4" t="str">
        <f>IFERROR(VLOOKUP($A119,'Raw - J'!$B:$S,3,FALSE),"")</f>
        <v>WARWICK</v>
      </c>
      <c r="D119" s="4" t="str">
        <f>IFERROR(VLOOKUP(JUMP!A119,'Raw - J'!B:F,5,FALSE),"")</f>
        <v>Chase</v>
      </c>
      <c r="E119" s="4" t="str">
        <f>IFERROR(VLOOKUP($A119,'Raw - J'!$B:$S,6,FALSE),"")</f>
        <v>Hcap</v>
      </c>
      <c r="F119" s="4" t="str">
        <f>IFERROR(VLOOKUP($A119,'Raw - J'!$B:$P,10,FALSE),"")</f>
        <v>5yo+</v>
      </c>
      <c r="G119" s="4" t="str">
        <f>SUBSTITUTE(IFERROR(VLOOKUP($A119,'Raw - J'!$B:$P,7,FALSE),""),"0","")</f>
        <v>Open</v>
      </c>
      <c r="H119" s="4" t="str">
        <f>IFERROR(VLOOKUP($A119,'Raw - J'!$B:$P,12,FALSE)&amp;IF(VLOOKUP($A119,'Raw - J'!$B:$N,13,FALSE)&lt;&gt;"","("&amp;VLOOKUP($A119,'Raw - J'!$B:$N,13,FALSE)&amp;")",""),"")</f>
        <v>5</v>
      </c>
      <c r="I119" s="4" t="str">
        <f>IFERROR(VLOOKUP($A119,'Raw - J'!$B:$P,14,FALSE),"")</f>
        <v>0-100</v>
      </c>
      <c r="J119" s="4" t="str">
        <f>IFERROR(VLOOKUP($A119,'Raw - J'!$B:$P,11,FALSE),"")</f>
        <v>A</v>
      </c>
      <c r="K119" s="4" t="str">
        <f>IFERROR(VLOOKUP($A119,'Raw - J'!$B:$Q,16,FALSE),"")</f>
        <v>3m</v>
      </c>
      <c r="L119" s="16" t="str">
        <f>SUBSTITUTE(IFERROR(VLOOKUP($A119,'Raw - J'!$B:$Q,9,FALSE),""),0,"")</f>
        <v/>
      </c>
      <c r="M119" s="16" t="str">
        <f>SUBSTITUTE(IFERROR(VLOOKUP($A119,'Raw - J'!$B:$Z,20,FALSE),""),0,"")</f>
        <v>Cond</v>
      </c>
    </row>
    <row r="120" spans="1:13" x14ac:dyDescent="0.35">
      <c r="A120">
        <v>111</v>
      </c>
      <c r="B120" s="9">
        <f>IFERROR(VLOOKUP($A120,'Raw - J'!$B:$S,2,FALSE),"")</f>
        <v>44324</v>
      </c>
      <c r="C120" s="4" t="str">
        <f>IFERROR(VLOOKUP($A120,'Raw - J'!$B:$S,3,FALSE),"")</f>
        <v>WARWICK</v>
      </c>
      <c r="D120" s="4" t="str">
        <f>IFERROR(VLOOKUP(JUMP!A120,'Raw - J'!B:F,5,FALSE),"")</f>
        <v>Hurdle</v>
      </c>
      <c r="E120" s="4" t="str">
        <f>IFERROR(VLOOKUP($A120,'Raw - J'!$B:$S,6,FALSE),"")</f>
        <v>Hcap</v>
      </c>
      <c r="F120" s="4" t="str">
        <f>IFERROR(VLOOKUP($A120,'Raw - J'!$B:$P,10,FALSE),"")</f>
        <v>4yo+</v>
      </c>
      <c r="G120" s="4" t="str">
        <f>SUBSTITUTE(IFERROR(VLOOKUP($A120,'Raw - J'!$B:$P,7,FALSE),""),"0","")</f>
        <v>Open</v>
      </c>
      <c r="H120" s="4" t="str">
        <f>IFERROR(VLOOKUP($A120,'Raw - J'!$B:$P,12,FALSE)&amp;IF(VLOOKUP($A120,'Raw - J'!$B:$N,13,FALSE)&lt;&gt;"","("&amp;VLOOKUP($A120,'Raw - J'!$B:$N,13,FALSE)&amp;")",""),"")</f>
        <v>4</v>
      </c>
      <c r="I120" s="4" t="str">
        <f>IFERROR(VLOOKUP($A120,'Raw - J'!$B:$P,14,FALSE),"")</f>
        <v>0-115</v>
      </c>
      <c r="J120" s="4" t="str">
        <f>IFERROR(VLOOKUP($A120,'Raw - J'!$B:$P,11,FALSE),"")</f>
        <v>A</v>
      </c>
      <c r="K120" s="4" t="str">
        <f>IFERROR(VLOOKUP($A120,'Raw - J'!$B:$Q,16,FALSE),"")</f>
        <v>2m 4f</v>
      </c>
      <c r="L120" s="16" t="str">
        <f>SUBSTITUTE(IFERROR(VLOOKUP($A120,'Raw - J'!$B:$Q,9,FALSE),""),0,"")</f>
        <v/>
      </c>
      <c r="M120" s="16" t="str">
        <f>SUBSTITUTE(IFERROR(VLOOKUP($A120,'Raw - J'!$B:$Z,20,FALSE),""),0,"")</f>
        <v/>
      </c>
    </row>
    <row r="121" spans="1:13" x14ac:dyDescent="0.35">
      <c r="A121">
        <v>112</v>
      </c>
      <c r="B121" s="9">
        <f>IFERROR(VLOOKUP($A121,'Raw - J'!$B:$S,2,FALSE),"")</f>
        <v>44324</v>
      </c>
      <c r="C121" s="4" t="str">
        <f>IFERROR(VLOOKUP($A121,'Raw - J'!$B:$S,3,FALSE),"")</f>
        <v>WARWICK</v>
      </c>
      <c r="D121" s="4" t="str">
        <f>IFERROR(VLOOKUP(JUMP!A121,'Raw - J'!B:F,5,FALSE),"")</f>
        <v>Hurdle</v>
      </c>
      <c r="E121" s="4" t="str">
        <f>IFERROR(VLOOKUP($A121,'Raw - J'!$B:$S,6,FALSE),"")</f>
        <v>WFA</v>
      </c>
      <c r="F121" s="4" t="str">
        <f>IFERROR(VLOOKUP($A121,'Raw - J'!$B:$P,10,FALSE),"")</f>
        <v>4yo+</v>
      </c>
      <c r="G121" s="4" t="str">
        <f>SUBSTITUTE(IFERROR(VLOOKUP($A121,'Raw - J'!$B:$P,7,FALSE),""),"0","")</f>
        <v>Nov</v>
      </c>
      <c r="H121" s="4" t="str">
        <f>IFERROR(VLOOKUP($A121,'Raw - J'!$B:$P,12,FALSE)&amp;IF(VLOOKUP($A121,'Raw - J'!$B:$N,13,FALSE)&lt;&gt;"","("&amp;VLOOKUP($A121,'Raw - J'!$B:$N,13,FALSE)&amp;")",""),"")</f>
        <v>4</v>
      </c>
      <c r="I121" s="4" t="str">
        <f>IFERROR(VLOOKUP($A121,'Raw - J'!$B:$P,14,FALSE),"")</f>
        <v>Open</v>
      </c>
      <c r="J121" s="4" t="str">
        <f>IFERROR(VLOOKUP($A121,'Raw - J'!$B:$P,11,FALSE),"")</f>
        <v>A</v>
      </c>
      <c r="K121" s="4" t="str">
        <f>IFERROR(VLOOKUP($A121,'Raw - J'!$B:$Q,16,FALSE),"")</f>
        <v>2m 4f</v>
      </c>
      <c r="L121" s="16" t="str">
        <f>SUBSTITUTE(IFERROR(VLOOKUP($A121,'Raw - J'!$B:$Q,9,FALSE),""),0,"")</f>
        <v/>
      </c>
      <c r="M121" s="16" t="str">
        <f>SUBSTITUTE(IFERROR(VLOOKUP($A121,'Raw - J'!$B:$Z,20,FALSE),""),0,"")</f>
        <v/>
      </c>
    </row>
    <row r="122" spans="1:13" x14ac:dyDescent="0.35">
      <c r="A122">
        <v>113</v>
      </c>
      <c r="B122" s="9">
        <f>IFERROR(VLOOKUP($A122,'Raw - J'!$B:$S,2,FALSE),"")</f>
        <v>44324</v>
      </c>
      <c r="C122" s="4" t="str">
        <f>IFERROR(VLOOKUP($A122,'Raw - J'!$B:$S,3,FALSE),"")</f>
        <v>WARWICK</v>
      </c>
      <c r="D122" s="4" t="str">
        <f>IFERROR(VLOOKUP(JUMP!A122,'Raw - J'!B:F,5,FALSE),"")</f>
        <v>Hurdle</v>
      </c>
      <c r="E122" s="4" t="str">
        <f>IFERROR(VLOOKUP($A122,'Raw - J'!$B:$S,6,FALSE),"")</f>
        <v>WFA</v>
      </c>
      <c r="F122" s="4" t="str">
        <f>IFERROR(VLOOKUP($A122,'Raw - J'!$B:$P,10,FALSE),"")</f>
        <v>4yo+</v>
      </c>
      <c r="G122" s="4" t="str">
        <f>SUBSTITUTE(IFERROR(VLOOKUP($A122,'Raw - J'!$B:$P,7,FALSE),""),"0","")</f>
        <v>Mdn</v>
      </c>
      <c r="H122" s="4" t="str">
        <f>IFERROR(VLOOKUP($A122,'Raw - J'!$B:$P,12,FALSE)&amp;IF(VLOOKUP($A122,'Raw - J'!$B:$N,13,FALSE)&lt;&gt;"","("&amp;VLOOKUP($A122,'Raw - J'!$B:$N,13,FALSE)&amp;")",""),"")</f>
        <v>4</v>
      </c>
      <c r="I122" s="4" t="str">
        <f>IFERROR(VLOOKUP($A122,'Raw - J'!$B:$P,14,FALSE),"")</f>
        <v>Open</v>
      </c>
      <c r="J122" s="4" t="str">
        <f>IFERROR(VLOOKUP($A122,'Raw - J'!$B:$P,11,FALSE),"")</f>
        <v>A</v>
      </c>
      <c r="K122" s="4" t="str">
        <f>IFERROR(VLOOKUP($A122,'Raw - J'!$B:$Q,16,FALSE),"")</f>
        <v>2m</v>
      </c>
      <c r="L122" s="16" t="str">
        <f>SUBSTITUTE(IFERROR(VLOOKUP($A122,'Raw - J'!$B:$Q,9,FALSE),""),0,"")</f>
        <v>NH</v>
      </c>
      <c r="M122" s="16" t="str">
        <f>SUBSTITUTE(IFERROR(VLOOKUP($A122,'Raw - J'!$B:$Z,20,FALSE),""),0,"")</f>
        <v/>
      </c>
    </row>
    <row r="123" spans="1:13" x14ac:dyDescent="0.35">
      <c r="A123">
        <v>114</v>
      </c>
      <c r="B123" s="9">
        <f>IFERROR(VLOOKUP($A123,'Raw - J'!$B:$S,2,FALSE),"")</f>
        <v>44324</v>
      </c>
      <c r="C123" s="4" t="str">
        <f>IFERROR(VLOOKUP($A123,'Raw - J'!$B:$S,3,FALSE),"")</f>
        <v>WARWICK</v>
      </c>
      <c r="D123" s="4" t="str">
        <f>IFERROR(VLOOKUP(JUMP!A123,'Raw - J'!B:F,5,FALSE),"")</f>
        <v>Chase</v>
      </c>
      <c r="E123" s="4" t="str">
        <f>IFERROR(VLOOKUP($A123,'Raw - J'!$B:$S,6,FALSE),"")</f>
        <v>WFA</v>
      </c>
      <c r="F123" s="4" t="str">
        <f>IFERROR(VLOOKUP($A123,'Raw - J'!$B:$P,10,FALSE),"")</f>
        <v>5yo+</v>
      </c>
      <c r="G123" s="4" t="str">
        <f>SUBSTITUTE(IFERROR(VLOOKUP($A123,'Raw - J'!$B:$P,7,FALSE),""),"0","")</f>
        <v>Nov</v>
      </c>
      <c r="H123" s="4" t="str">
        <f>IFERROR(VLOOKUP($A123,'Raw - J'!$B:$P,12,FALSE)&amp;IF(VLOOKUP($A123,'Raw - J'!$B:$N,13,FALSE)&lt;&gt;"","("&amp;VLOOKUP($A123,'Raw - J'!$B:$N,13,FALSE)&amp;")",""),"")</f>
        <v>4</v>
      </c>
      <c r="I123" s="4" t="str">
        <f>IFERROR(VLOOKUP($A123,'Raw - J'!$B:$P,14,FALSE),"")</f>
        <v>Open</v>
      </c>
      <c r="J123" s="4" t="str">
        <f>IFERROR(VLOOKUP($A123,'Raw - J'!$B:$P,11,FALSE),"")</f>
        <v>F</v>
      </c>
      <c r="K123" s="4" t="str">
        <f>IFERROR(VLOOKUP($A123,'Raw - J'!$B:$Q,16,FALSE),"")</f>
        <v>2m 4f</v>
      </c>
      <c r="L123" s="16" t="str">
        <f>SUBSTITUTE(IFERROR(VLOOKUP($A123,'Raw - J'!$B:$Q,9,FALSE),""),0,"")</f>
        <v/>
      </c>
      <c r="M123" s="16" t="str">
        <f>SUBSTITUTE(IFERROR(VLOOKUP($A123,'Raw - J'!$B:$Z,20,FALSE),""),0,"")</f>
        <v/>
      </c>
    </row>
    <row r="124" spans="1:13" x14ac:dyDescent="0.35">
      <c r="A124">
        <v>115</v>
      </c>
      <c r="B124" s="9">
        <f>IFERROR(VLOOKUP($A124,'Raw - J'!$B:$S,2,FALSE),"")</f>
        <v>44324</v>
      </c>
      <c r="C124" s="4" t="str">
        <f>IFERROR(VLOOKUP($A124,'Raw - J'!$B:$S,3,FALSE),"")</f>
        <v>WARWICK</v>
      </c>
      <c r="D124" s="4" t="str">
        <f>IFERROR(VLOOKUP(JUMP!A124,'Raw - J'!B:F,5,FALSE),"")</f>
        <v>Hurdle</v>
      </c>
      <c r="E124" s="4" t="str">
        <f>IFERROR(VLOOKUP($A124,'Raw - J'!$B:$S,6,FALSE),"")</f>
        <v>Hcap</v>
      </c>
      <c r="F124" s="4" t="str">
        <f>IFERROR(VLOOKUP($A124,'Raw - J'!$B:$P,10,FALSE),"")</f>
        <v>4yo+</v>
      </c>
      <c r="G124" s="4" t="str">
        <f>SUBSTITUTE(IFERROR(VLOOKUP($A124,'Raw - J'!$B:$P,7,FALSE),""),"0","")</f>
        <v>Open</v>
      </c>
      <c r="H124" s="4" t="str">
        <f>IFERROR(VLOOKUP($A124,'Raw - J'!$B:$P,12,FALSE)&amp;IF(VLOOKUP($A124,'Raw - J'!$B:$N,13,FALSE)&lt;&gt;"","("&amp;VLOOKUP($A124,'Raw - J'!$B:$N,13,FALSE)&amp;")",""),"")</f>
        <v>3</v>
      </c>
      <c r="I124" s="4" t="str">
        <f>IFERROR(VLOOKUP($A124,'Raw - J'!$B:$P,14,FALSE),"")</f>
        <v>0-140</v>
      </c>
      <c r="J124" s="4" t="str">
        <f>IFERROR(VLOOKUP($A124,'Raw - J'!$B:$P,11,FALSE),"")</f>
        <v>A</v>
      </c>
      <c r="K124" s="4" t="str">
        <f>IFERROR(VLOOKUP($A124,'Raw - J'!$B:$Q,16,FALSE),"")</f>
        <v>2m 4f</v>
      </c>
      <c r="L124" s="16" t="str">
        <f>SUBSTITUTE(IFERROR(VLOOKUP($A124,'Raw - J'!$B:$Q,9,FALSE),""),0,"")</f>
        <v/>
      </c>
      <c r="M124" s="16" t="str">
        <f>SUBSTITUTE(IFERROR(VLOOKUP($A124,'Raw - J'!$B:$Z,20,FALSE),""),0,"")</f>
        <v/>
      </c>
    </row>
    <row r="125" spans="1:13" x14ac:dyDescent="0.35">
      <c r="A125">
        <v>116</v>
      </c>
      <c r="B125" s="9">
        <f>IFERROR(VLOOKUP($A125,'Raw - J'!$B:$S,2,FALSE),"")</f>
        <v>44325</v>
      </c>
      <c r="C125" s="4" t="str">
        <f>IFERROR(VLOOKUP($A125,'Raw - J'!$B:$S,3,FALSE),"")</f>
        <v>LUDLOW</v>
      </c>
      <c r="D125" s="4" t="str">
        <f>IFERROR(VLOOKUP(JUMP!A125,'Raw - J'!B:F,5,FALSE),"")</f>
        <v>NHF</v>
      </c>
      <c r="E125" s="4" t="str">
        <f>IFERROR(VLOOKUP($A125,'Raw - J'!$B:$S,6,FALSE),"")</f>
        <v>WFA</v>
      </c>
      <c r="F125" s="4" t="str">
        <f>IFERROR(VLOOKUP($A125,'Raw - J'!$B:$P,10,FALSE),"")</f>
        <v>4-6yo</v>
      </c>
      <c r="G125" s="4" t="str">
        <f>SUBSTITUTE(IFERROR(VLOOKUP($A125,'Raw - J'!$B:$P,7,FALSE),""),"0","")</f>
        <v>Open</v>
      </c>
      <c r="H125" s="4" t="str">
        <f>IFERROR(VLOOKUP($A125,'Raw - J'!$B:$P,12,FALSE)&amp;IF(VLOOKUP($A125,'Raw - J'!$B:$N,13,FALSE)&lt;&gt;"","("&amp;VLOOKUP($A125,'Raw - J'!$B:$N,13,FALSE)&amp;")",""),"")</f>
        <v>4</v>
      </c>
      <c r="I125" s="4" t="str">
        <f>IFERROR(VLOOKUP($A125,'Raw - J'!$B:$P,14,FALSE),"")</f>
        <v>Open</v>
      </c>
      <c r="J125" s="4" t="str">
        <f>IFERROR(VLOOKUP($A125,'Raw - J'!$B:$P,11,FALSE),"")</f>
        <v>A</v>
      </c>
      <c r="K125" s="4" t="str">
        <f>IFERROR(VLOOKUP($A125,'Raw - J'!$B:$Q,16,FALSE),"")</f>
        <v>2m</v>
      </c>
      <c r="L125" s="16" t="str">
        <f>SUBSTITUTE(IFERROR(VLOOKUP($A125,'Raw - J'!$B:$Q,9,FALSE),""),0,"")</f>
        <v/>
      </c>
      <c r="M125" s="16" t="str">
        <f>SUBSTITUTE(IFERROR(VLOOKUP($A125,'Raw - J'!$B:$Z,20,FALSE),""),0,"")</f>
        <v/>
      </c>
    </row>
    <row r="126" spans="1:13" x14ac:dyDescent="0.35">
      <c r="A126">
        <v>117</v>
      </c>
      <c r="B126" s="9">
        <f>IFERROR(VLOOKUP($A126,'Raw - J'!$B:$S,2,FALSE),"")</f>
        <v>44325</v>
      </c>
      <c r="C126" s="4" t="str">
        <f>IFERROR(VLOOKUP($A126,'Raw - J'!$B:$S,3,FALSE),"")</f>
        <v>LUDLOW</v>
      </c>
      <c r="D126" s="4" t="str">
        <f>IFERROR(VLOOKUP(JUMP!A126,'Raw - J'!B:F,5,FALSE),"")</f>
        <v>Hurdle</v>
      </c>
      <c r="E126" s="4" t="str">
        <f>IFERROR(VLOOKUP($A126,'Raw - J'!$B:$S,6,FALSE),"")</f>
        <v>Hcap</v>
      </c>
      <c r="F126" s="4" t="str">
        <f>IFERROR(VLOOKUP($A126,'Raw - J'!$B:$P,10,FALSE),"")</f>
        <v>4yo+</v>
      </c>
      <c r="G126" s="4" t="str">
        <f>SUBSTITUTE(IFERROR(VLOOKUP($A126,'Raw - J'!$B:$P,7,FALSE),""),"0","")</f>
        <v>Open</v>
      </c>
      <c r="H126" s="4" t="str">
        <f>IFERROR(VLOOKUP($A126,'Raw - J'!$B:$P,12,FALSE)&amp;IF(VLOOKUP($A126,'Raw - J'!$B:$N,13,FALSE)&lt;&gt;"","("&amp;VLOOKUP($A126,'Raw - J'!$B:$N,13,FALSE)&amp;")",""),"")</f>
        <v>5</v>
      </c>
      <c r="I126" s="4" t="str">
        <f>IFERROR(VLOOKUP($A126,'Raw - J'!$B:$P,14,FALSE),"")</f>
        <v>0-105</v>
      </c>
      <c r="J126" s="4" t="str">
        <f>IFERROR(VLOOKUP($A126,'Raw - J'!$B:$P,11,FALSE),"")</f>
        <v>A</v>
      </c>
      <c r="K126" s="4" t="str">
        <f>IFERROR(VLOOKUP($A126,'Raw - J'!$B:$Q,16,FALSE),"")</f>
        <v>2m 4f</v>
      </c>
      <c r="L126" s="16" t="str">
        <f>SUBSTITUTE(IFERROR(VLOOKUP($A126,'Raw - J'!$B:$Q,9,FALSE),""),0,"")</f>
        <v/>
      </c>
      <c r="M126" s="16" t="str">
        <f>SUBSTITUTE(IFERROR(VLOOKUP($A126,'Raw - J'!$B:$Z,20,FALSE),""),0,"")</f>
        <v/>
      </c>
    </row>
    <row r="127" spans="1:13" x14ac:dyDescent="0.35">
      <c r="A127">
        <v>118</v>
      </c>
      <c r="B127" s="9">
        <f>IFERROR(VLOOKUP($A127,'Raw - J'!$B:$S,2,FALSE),"")</f>
        <v>44325</v>
      </c>
      <c r="C127" s="4" t="str">
        <f>IFERROR(VLOOKUP($A127,'Raw - J'!$B:$S,3,FALSE),"")</f>
        <v>LUDLOW</v>
      </c>
      <c r="D127" s="4" t="str">
        <f>IFERROR(VLOOKUP(JUMP!A127,'Raw - J'!B:F,5,FALSE),"")</f>
        <v>Hurdle</v>
      </c>
      <c r="E127" s="4" t="str">
        <f>IFERROR(VLOOKUP($A127,'Raw - J'!$B:$S,6,FALSE),"")</f>
        <v>WFA</v>
      </c>
      <c r="F127" s="4" t="str">
        <f>IFERROR(VLOOKUP($A127,'Raw - J'!$B:$P,10,FALSE),"")</f>
        <v>4yo+</v>
      </c>
      <c r="G127" s="4" t="str">
        <f>SUBSTITUTE(IFERROR(VLOOKUP($A127,'Raw - J'!$B:$P,7,FALSE),""),"0","")</f>
        <v>Nov</v>
      </c>
      <c r="H127" s="4" t="str">
        <f>IFERROR(VLOOKUP($A127,'Raw - J'!$B:$P,12,FALSE)&amp;IF(VLOOKUP($A127,'Raw - J'!$B:$N,13,FALSE)&lt;&gt;"","("&amp;VLOOKUP($A127,'Raw - J'!$B:$N,13,FALSE)&amp;")",""),"")</f>
        <v>4</v>
      </c>
      <c r="I127" s="4" t="str">
        <f>IFERROR(VLOOKUP($A127,'Raw - J'!$B:$P,14,FALSE),"")</f>
        <v>Open</v>
      </c>
      <c r="J127" s="4" t="str">
        <f>IFERROR(VLOOKUP($A127,'Raw - J'!$B:$P,11,FALSE),"")</f>
        <v>A</v>
      </c>
      <c r="K127" s="4" t="str">
        <f>IFERROR(VLOOKUP($A127,'Raw - J'!$B:$Q,16,FALSE),"")</f>
        <v>2m</v>
      </c>
      <c r="L127" s="16" t="str">
        <f>SUBSTITUTE(IFERROR(VLOOKUP($A127,'Raw - J'!$B:$Q,9,FALSE),""),0,"")</f>
        <v/>
      </c>
      <c r="M127" s="16" t="str">
        <f>SUBSTITUTE(IFERROR(VLOOKUP($A127,'Raw - J'!$B:$Z,20,FALSE),""),0,"")</f>
        <v/>
      </c>
    </row>
    <row r="128" spans="1:13" x14ac:dyDescent="0.35">
      <c r="A128">
        <v>119</v>
      </c>
      <c r="B128" s="9">
        <f>IFERROR(VLOOKUP($A128,'Raw - J'!$B:$S,2,FALSE),"")</f>
        <v>44325</v>
      </c>
      <c r="C128" s="4" t="str">
        <f>IFERROR(VLOOKUP($A128,'Raw - J'!$B:$S,3,FALSE),"")</f>
        <v>LUDLOW</v>
      </c>
      <c r="D128" s="4" t="str">
        <f>IFERROR(VLOOKUP(JUMP!A128,'Raw - J'!B:F,5,FALSE),"")</f>
        <v>Hurdle</v>
      </c>
      <c r="E128" s="4" t="str">
        <f>IFERROR(VLOOKUP($A128,'Raw - J'!$B:$S,6,FALSE),"")</f>
        <v>WFA</v>
      </c>
      <c r="F128" s="4" t="str">
        <f>IFERROR(VLOOKUP($A128,'Raw - J'!$B:$P,10,FALSE),"")</f>
        <v>4yo+</v>
      </c>
      <c r="G128" s="4" t="str">
        <f>SUBSTITUTE(IFERROR(VLOOKUP($A128,'Raw - J'!$B:$P,7,FALSE),""),"0","")</f>
        <v>Nov</v>
      </c>
      <c r="H128" s="4" t="str">
        <f>IFERROR(VLOOKUP($A128,'Raw - J'!$B:$P,12,FALSE)&amp;IF(VLOOKUP($A128,'Raw - J'!$B:$N,13,FALSE)&lt;&gt;"","("&amp;VLOOKUP($A128,'Raw - J'!$B:$N,13,FALSE)&amp;")",""),"")</f>
        <v>4</v>
      </c>
      <c r="I128" s="4" t="str">
        <f>IFERROR(VLOOKUP($A128,'Raw - J'!$B:$P,14,FALSE),"")</f>
        <v>Open</v>
      </c>
      <c r="J128" s="4" t="str">
        <f>IFERROR(VLOOKUP($A128,'Raw - J'!$B:$P,11,FALSE),"")</f>
        <v>A</v>
      </c>
      <c r="K128" s="4" t="str">
        <f>IFERROR(VLOOKUP($A128,'Raw - J'!$B:$Q,16,FALSE),"")</f>
        <v>2m 4f</v>
      </c>
      <c r="L128" s="16" t="str">
        <f>SUBSTITUTE(IFERROR(VLOOKUP($A128,'Raw - J'!$B:$Q,9,FALSE),""),0,"")</f>
        <v/>
      </c>
      <c r="M128" s="16" t="str">
        <f>SUBSTITUTE(IFERROR(VLOOKUP($A128,'Raw - J'!$B:$Z,20,FALSE),""),0,"")</f>
        <v/>
      </c>
    </row>
    <row r="129" spans="1:13" x14ac:dyDescent="0.35">
      <c r="A129">
        <v>120</v>
      </c>
      <c r="B129" s="9">
        <f>IFERROR(VLOOKUP($A129,'Raw - J'!$B:$S,2,FALSE),"")</f>
        <v>44325</v>
      </c>
      <c r="C129" s="4" t="str">
        <f>IFERROR(VLOOKUP($A129,'Raw - J'!$B:$S,3,FALSE),"")</f>
        <v>LUDLOW</v>
      </c>
      <c r="D129" s="4" t="str">
        <f>IFERROR(VLOOKUP(JUMP!A129,'Raw - J'!B:F,5,FALSE),"")</f>
        <v>Hurdle</v>
      </c>
      <c r="E129" s="4" t="str">
        <f>IFERROR(VLOOKUP($A129,'Raw - J'!$B:$S,6,FALSE),"")</f>
        <v>Hcap</v>
      </c>
      <c r="F129" s="4" t="str">
        <f>IFERROR(VLOOKUP($A129,'Raw - J'!$B:$P,10,FALSE),"")</f>
        <v>4yo+</v>
      </c>
      <c r="G129" s="4" t="str">
        <f>SUBSTITUTE(IFERROR(VLOOKUP($A129,'Raw - J'!$B:$P,7,FALSE),""),"0","")</f>
        <v>Open</v>
      </c>
      <c r="H129" s="4" t="str">
        <f>IFERROR(VLOOKUP($A129,'Raw - J'!$B:$P,12,FALSE)&amp;IF(VLOOKUP($A129,'Raw - J'!$B:$N,13,FALSE)&lt;&gt;"","("&amp;VLOOKUP($A129,'Raw - J'!$B:$N,13,FALSE)&amp;")",""),"")</f>
        <v>3</v>
      </c>
      <c r="I129" s="4" t="str">
        <f>IFERROR(VLOOKUP($A129,'Raw - J'!$B:$P,14,FALSE),"")</f>
        <v>0-130</v>
      </c>
      <c r="J129" s="4" t="str">
        <f>IFERROR(VLOOKUP($A129,'Raw - J'!$B:$P,11,FALSE),"")</f>
        <v>A</v>
      </c>
      <c r="K129" s="4" t="str">
        <f>IFERROR(VLOOKUP($A129,'Raw - J'!$B:$Q,16,FALSE),"")</f>
        <v>2m</v>
      </c>
      <c r="L129" s="16" t="str">
        <f>SUBSTITUTE(IFERROR(VLOOKUP($A129,'Raw - J'!$B:$Q,9,FALSE),""),0,"")</f>
        <v/>
      </c>
      <c r="M129" s="16" t="str">
        <f>SUBSTITUTE(IFERROR(VLOOKUP($A129,'Raw - J'!$B:$Z,20,FALSE),""),0,"")</f>
        <v/>
      </c>
    </row>
    <row r="130" spans="1:13" x14ac:dyDescent="0.35">
      <c r="A130">
        <v>121</v>
      </c>
      <c r="B130" s="9">
        <f>IFERROR(VLOOKUP($A130,'Raw - J'!$B:$S,2,FALSE),"")</f>
        <v>44325</v>
      </c>
      <c r="C130" s="4" t="str">
        <f>IFERROR(VLOOKUP($A130,'Raw - J'!$B:$S,3,FALSE),"")</f>
        <v>LUDLOW</v>
      </c>
      <c r="D130" s="4" t="str">
        <f>IFERROR(VLOOKUP(JUMP!A130,'Raw - J'!B:F,5,FALSE),"")</f>
        <v>Chase</v>
      </c>
      <c r="E130" s="4" t="str">
        <f>IFERROR(VLOOKUP($A130,'Raw - J'!$B:$S,6,FALSE),"")</f>
        <v>Hcap</v>
      </c>
      <c r="F130" s="4" t="str">
        <f>IFERROR(VLOOKUP($A130,'Raw - J'!$B:$P,10,FALSE),"")</f>
        <v>5yo+</v>
      </c>
      <c r="G130" s="4" t="str">
        <f>SUBSTITUTE(IFERROR(VLOOKUP($A130,'Raw - J'!$B:$P,7,FALSE),""),"0","")</f>
        <v>Nov</v>
      </c>
      <c r="H130" s="4" t="str">
        <f>IFERROR(VLOOKUP($A130,'Raw - J'!$B:$P,12,FALSE)&amp;IF(VLOOKUP($A130,'Raw - J'!$B:$N,13,FALSE)&lt;&gt;"","("&amp;VLOOKUP($A130,'Raw - J'!$B:$N,13,FALSE)&amp;")",""),"")</f>
        <v>3</v>
      </c>
      <c r="I130" s="4" t="str">
        <f>IFERROR(VLOOKUP($A130,'Raw - J'!$B:$P,14,FALSE),"")</f>
        <v>0-135</v>
      </c>
      <c r="J130" s="4" t="str">
        <f>IFERROR(VLOOKUP($A130,'Raw - J'!$B:$P,11,FALSE),"")</f>
        <v>A</v>
      </c>
      <c r="K130" s="4" t="str">
        <f>IFERROR(VLOOKUP($A130,'Raw - J'!$B:$Q,16,FALSE),"")</f>
        <v>3m</v>
      </c>
      <c r="L130" s="16" t="str">
        <f>SUBSTITUTE(IFERROR(VLOOKUP($A130,'Raw - J'!$B:$Q,9,FALSE),""),0,"")</f>
        <v/>
      </c>
      <c r="M130" s="16" t="str">
        <f>SUBSTITUTE(IFERROR(VLOOKUP($A130,'Raw - J'!$B:$Z,20,FALSE),""),0,"")</f>
        <v/>
      </c>
    </row>
    <row r="131" spans="1:13" x14ac:dyDescent="0.35">
      <c r="A131">
        <v>122</v>
      </c>
      <c r="B131" s="9">
        <f>IFERROR(VLOOKUP($A131,'Raw - J'!$B:$S,2,FALSE),"")</f>
        <v>44325</v>
      </c>
      <c r="C131" s="4" t="str">
        <f>IFERROR(VLOOKUP($A131,'Raw - J'!$B:$S,3,FALSE),"")</f>
        <v>LUDLOW</v>
      </c>
      <c r="D131" s="4" t="str">
        <f>IFERROR(VLOOKUP(JUMP!A131,'Raw - J'!B:F,5,FALSE),"")</f>
        <v>Chase</v>
      </c>
      <c r="E131" s="4" t="str">
        <f>IFERROR(VLOOKUP($A131,'Raw - J'!$B:$S,6,FALSE),"")</f>
        <v>Hcap</v>
      </c>
      <c r="F131" s="4" t="str">
        <f>IFERROR(VLOOKUP($A131,'Raw - J'!$B:$P,10,FALSE),"")</f>
        <v>5yo+</v>
      </c>
      <c r="G131" s="4" t="str">
        <f>SUBSTITUTE(IFERROR(VLOOKUP($A131,'Raw - J'!$B:$P,7,FALSE),""),"0","")</f>
        <v>Open</v>
      </c>
      <c r="H131" s="4" t="str">
        <f>IFERROR(VLOOKUP($A131,'Raw - J'!$B:$P,12,FALSE)&amp;IF(VLOOKUP($A131,'Raw - J'!$B:$N,13,FALSE)&lt;&gt;"","("&amp;VLOOKUP($A131,'Raw - J'!$B:$N,13,FALSE)&amp;")",""),"")</f>
        <v>3</v>
      </c>
      <c r="I131" s="4" t="str">
        <f>IFERROR(VLOOKUP($A131,'Raw - J'!$B:$P,14,FALSE),"")</f>
        <v>0-135</v>
      </c>
      <c r="J131" s="4" t="str">
        <f>IFERROR(VLOOKUP($A131,'Raw - J'!$B:$P,11,FALSE),"")</f>
        <v>F</v>
      </c>
      <c r="K131" s="4" t="str">
        <f>IFERROR(VLOOKUP($A131,'Raw - J'!$B:$Q,16,FALSE),"")</f>
        <v>2m 4f</v>
      </c>
      <c r="L131" s="16" t="str">
        <f>SUBSTITUTE(IFERROR(VLOOKUP($A131,'Raw - J'!$B:$Q,9,FALSE),""),0,"")</f>
        <v/>
      </c>
      <c r="M131" s="16" t="str">
        <f>SUBSTITUTE(IFERROR(VLOOKUP($A131,'Raw - J'!$B:$Z,20,FALSE),""),0,"")</f>
        <v/>
      </c>
    </row>
    <row r="132" spans="1:13" x14ac:dyDescent="0.35">
      <c r="A132">
        <v>123</v>
      </c>
      <c r="B132" s="9">
        <f>IFERROR(VLOOKUP($A132,'Raw - J'!$B:$S,2,FALSE),"")</f>
        <v>44325</v>
      </c>
      <c r="C132" s="4" t="str">
        <f>IFERROR(VLOOKUP($A132,'Raw - J'!$B:$S,3,FALSE),"")</f>
        <v>PLUMPTON</v>
      </c>
      <c r="D132" s="4" t="str">
        <f>IFERROR(VLOOKUP(JUMP!A132,'Raw - J'!B:F,5,FALSE),"")</f>
        <v>NHF</v>
      </c>
      <c r="E132" s="4" t="str">
        <f>IFERROR(VLOOKUP($A132,'Raw - J'!$B:$S,6,FALSE),"")</f>
        <v>WFA</v>
      </c>
      <c r="F132" s="4" t="str">
        <f>IFERROR(VLOOKUP($A132,'Raw - J'!$B:$P,10,FALSE),"")</f>
        <v>4-6yo</v>
      </c>
      <c r="G132" s="4" t="str">
        <f>SUBSTITUTE(IFERROR(VLOOKUP($A132,'Raw - J'!$B:$P,7,FALSE),""),"0","")</f>
        <v>Open</v>
      </c>
      <c r="H132" s="4" t="str">
        <f>IFERROR(VLOOKUP($A132,'Raw - J'!$B:$P,12,FALSE)&amp;IF(VLOOKUP($A132,'Raw - J'!$B:$N,13,FALSE)&lt;&gt;"","("&amp;VLOOKUP($A132,'Raw - J'!$B:$N,13,FALSE)&amp;")",""),"")</f>
        <v>5</v>
      </c>
      <c r="I132" s="4" t="str">
        <f>IFERROR(VLOOKUP($A132,'Raw - J'!$B:$P,14,FALSE),"")</f>
        <v>Open</v>
      </c>
      <c r="J132" s="4" t="str">
        <f>IFERROR(VLOOKUP($A132,'Raw - J'!$B:$P,11,FALSE),"")</f>
        <v>A</v>
      </c>
      <c r="K132" s="4" t="str">
        <f>IFERROR(VLOOKUP($A132,'Raw - J'!$B:$Q,16,FALSE),"")</f>
        <v>2m</v>
      </c>
      <c r="L132" s="16" t="str">
        <f>SUBSTITUTE(IFERROR(VLOOKUP($A132,'Raw - J'!$B:$Q,9,FALSE),""),0,"")</f>
        <v/>
      </c>
      <c r="M132" s="16" t="str">
        <f>SUBSTITUTE(IFERROR(VLOOKUP($A132,'Raw - J'!$B:$Z,20,FALSE),""),0,"")</f>
        <v/>
      </c>
    </row>
    <row r="133" spans="1:13" x14ac:dyDescent="0.35">
      <c r="A133">
        <v>124</v>
      </c>
      <c r="B133" s="9">
        <f>IFERROR(VLOOKUP($A133,'Raw - J'!$B:$S,2,FALSE),"")</f>
        <v>44325</v>
      </c>
      <c r="C133" s="4" t="str">
        <f>IFERROR(VLOOKUP($A133,'Raw - J'!$B:$S,3,FALSE),"")</f>
        <v>PLUMPTON</v>
      </c>
      <c r="D133" s="4" t="str">
        <f>IFERROR(VLOOKUP(JUMP!A133,'Raw - J'!B:F,5,FALSE),"")</f>
        <v>Hurdle</v>
      </c>
      <c r="E133" s="4" t="str">
        <f>IFERROR(VLOOKUP($A133,'Raw - J'!$B:$S,6,FALSE),"")</f>
        <v>Hcap</v>
      </c>
      <c r="F133" s="4" t="str">
        <f>IFERROR(VLOOKUP($A133,'Raw - J'!$B:$P,10,FALSE),"")</f>
        <v>4yo+</v>
      </c>
      <c r="G133" s="4" t="str">
        <f>SUBSTITUTE(IFERROR(VLOOKUP($A133,'Raw - J'!$B:$P,7,FALSE),""),"0","")</f>
        <v>Open</v>
      </c>
      <c r="H133" s="4" t="str">
        <f>IFERROR(VLOOKUP($A133,'Raw - J'!$B:$P,12,FALSE)&amp;IF(VLOOKUP($A133,'Raw - J'!$B:$N,13,FALSE)&lt;&gt;"","("&amp;VLOOKUP($A133,'Raw - J'!$B:$N,13,FALSE)&amp;")",""),"")</f>
        <v>5</v>
      </c>
      <c r="I133" s="4" t="str">
        <f>IFERROR(VLOOKUP($A133,'Raw - J'!$B:$P,14,FALSE),"")</f>
        <v>0-100</v>
      </c>
      <c r="J133" s="4" t="str">
        <f>IFERROR(VLOOKUP($A133,'Raw - J'!$B:$P,11,FALSE),"")</f>
        <v>A</v>
      </c>
      <c r="K133" s="4" t="str">
        <f>IFERROR(VLOOKUP($A133,'Raw - J'!$B:$Q,16,FALSE),"")</f>
        <v>3m</v>
      </c>
      <c r="L133" s="16" t="str">
        <f>SUBSTITUTE(IFERROR(VLOOKUP($A133,'Raw - J'!$B:$Q,9,FALSE),""),0,"")</f>
        <v/>
      </c>
      <c r="M133" s="16" t="str">
        <f>SUBSTITUTE(IFERROR(VLOOKUP($A133,'Raw - J'!$B:$Z,20,FALSE),""),0,"")</f>
        <v/>
      </c>
    </row>
    <row r="134" spans="1:13" x14ac:dyDescent="0.35">
      <c r="A134">
        <v>125</v>
      </c>
      <c r="B134" s="9">
        <f>IFERROR(VLOOKUP($A134,'Raw - J'!$B:$S,2,FALSE),"")</f>
        <v>44325</v>
      </c>
      <c r="C134" s="4" t="str">
        <f>IFERROR(VLOOKUP($A134,'Raw - J'!$B:$S,3,FALSE),"")</f>
        <v>PLUMPTON</v>
      </c>
      <c r="D134" s="4" t="str">
        <f>IFERROR(VLOOKUP(JUMP!A134,'Raw - J'!B:F,5,FALSE),"")</f>
        <v>Hurdle</v>
      </c>
      <c r="E134" s="4" t="str">
        <f>IFERROR(VLOOKUP($A134,'Raw - J'!$B:$S,6,FALSE),"")</f>
        <v>Hcap</v>
      </c>
      <c r="F134" s="4" t="str">
        <f>IFERROR(VLOOKUP($A134,'Raw - J'!$B:$P,10,FALSE),"")</f>
        <v>4yo+</v>
      </c>
      <c r="G134" s="4" t="str">
        <f>SUBSTITUTE(IFERROR(VLOOKUP($A134,'Raw - J'!$B:$P,7,FALSE),""),"0","")</f>
        <v>Open</v>
      </c>
      <c r="H134" s="4" t="str">
        <f>IFERROR(VLOOKUP($A134,'Raw - J'!$B:$P,12,FALSE)&amp;IF(VLOOKUP($A134,'Raw - J'!$B:$N,13,FALSE)&lt;&gt;"","("&amp;VLOOKUP($A134,'Raw - J'!$B:$N,13,FALSE)&amp;")",""),"")</f>
        <v>5</v>
      </c>
      <c r="I134" s="4" t="str">
        <f>IFERROR(VLOOKUP($A134,'Raw - J'!$B:$P,14,FALSE),"")</f>
        <v>0-105</v>
      </c>
      <c r="J134" s="4" t="str">
        <f>IFERROR(VLOOKUP($A134,'Raw - J'!$B:$P,11,FALSE),"")</f>
        <v>A</v>
      </c>
      <c r="K134" s="4" t="str">
        <f>IFERROR(VLOOKUP($A134,'Raw - J'!$B:$Q,16,FALSE),"")</f>
        <v>2m</v>
      </c>
      <c r="L134" s="16" t="str">
        <f>SUBSTITUTE(IFERROR(VLOOKUP($A134,'Raw - J'!$B:$Q,9,FALSE),""),0,"")</f>
        <v/>
      </c>
      <c r="M134" s="16" t="str">
        <f>SUBSTITUTE(IFERROR(VLOOKUP($A134,'Raw - J'!$B:$Z,20,FALSE),""),0,"")</f>
        <v/>
      </c>
    </row>
    <row r="135" spans="1:13" x14ac:dyDescent="0.35">
      <c r="A135">
        <v>126</v>
      </c>
      <c r="B135" s="9">
        <f>IFERROR(VLOOKUP($A135,'Raw - J'!$B:$S,2,FALSE),"")</f>
        <v>44325</v>
      </c>
      <c r="C135" s="4" t="str">
        <f>IFERROR(VLOOKUP($A135,'Raw - J'!$B:$S,3,FALSE),"")</f>
        <v>PLUMPTON</v>
      </c>
      <c r="D135" s="4" t="str">
        <f>IFERROR(VLOOKUP(JUMP!A135,'Raw - J'!B:F,5,FALSE),"")</f>
        <v>Chase</v>
      </c>
      <c r="E135" s="4" t="str">
        <f>IFERROR(VLOOKUP($A135,'Raw - J'!$B:$S,6,FALSE),"")</f>
        <v>Hcap</v>
      </c>
      <c r="F135" s="4" t="str">
        <f>IFERROR(VLOOKUP($A135,'Raw - J'!$B:$P,10,FALSE),"")</f>
        <v>5yo+</v>
      </c>
      <c r="G135" s="4" t="str">
        <f>SUBSTITUTE(IFERROR(VLOOKUP($A135,'Raw - J'!$B:$P,7,FALSE),""),"0","")</f>
        <v>Open</v>
      </c>
      <c r="H135" s="4" t="str">
        <f>IFERROR(VLOOKUP($A135,'Raw - J'!$B:$P,12,FALSE)&amp;IF(VLOOKUP($A135,'Raw - J'!$B:$N,13,FALSE)&lt;&gt;"","("&amp;VLOOKUP($A135,'Raw - J'!$B:$N,13,FALSE)&amp;")",""),"")</f>
        <v>5</v>
      </c>
      <c r="I135" s="4" t="str">
        <f>IFERROR(VLOOKUP($A135,'Raw - J'!$B:$P,14,FALSE),"")</f>
        <v>0-105</v>
      </c>
      <c r="J135" s="4" t="str">
        <f>IFERROR(VLOOKUP($A135,'Raw - J'!$B:$P,11,FALSE),"")</f>
        <v>A</v>
      </c>
      <c r="K135" s="4" t="str">
        <f>IFERROR(VLOOKUP($A135,'Raw - J'!$B:$Q,16,FALSE),"")</f>
        <v>3m</v>
      </c>
      <c r="L135" s="16" t="str">
        <f>SUBSTITUTE(IFERROR(VLOOKUP($A135,'Raw - J'!$B:$Q,9,FALSE),""),0,"")</f>
        <v/>
      </c>
      <c r="M135" s="16" t="str">
        <f>SUBSTITUTE(IFERROR(VLOOKUP($A135,'Raw - J'!$B:$Z,20,FALSE),""),0,"")</f>
        <v/>
      </c>
    </row>
    <row r="136" spans="1:13" x14ac:dyDescent="0.35">
      <c r="A136">
        <v>127</v>
      </c>
      <c r="B136" s="9">
        <f>IFERROR(VLOOKUP($A136,'Raw - J'!$B:$S,2,FALSE),"")</f>
        <v>44325</v>
      </c>
      <c r="C136" s="4" t="str">
        <f>IFERROR(VLOOKUP($A136,'Raw - J'!$B:$S,3,FALSE),"")</f>
        <v>PLUMPTON</v>
      </c>
      <c r="D136" s="4" t="str">
        <f>IFERROR(VLOOKUP(JUMP!A136,'Raw - J'!B:F,5,FALSE),"")</f>
        <v>Hurdle</v>
      </c>
      <c r="E136" s="4" t="str">
        <f>IFERROR(VLOOKUP($A136,'Raw - J'!$B:$S,6,FALSE),"")</f>
        <v>WFA</v>
      </c>
      <c r="F136" s="4" t="str">
        <f>IFERROR(VLOOKUP($A136,'Raw - J'!$B:$P,10,FALSE),"")</f>
        <v>4yo+</v>
      </c>
      <c r="G136" s="4" t="str">
        <f>SUBSTITUTE(IFERROR(VLOOKUP($A136,'Raw - J'!$B:$P,7,FALSE),""),"0","")</f>
        <v>Mdn</v>
      </c>
      <c r="H136" s="4" t="str">
        <f>IFERROR(VLOOKUP($A136,'Raw - J'!$B:$P,12,FALSE)&amp;IF(VLOOKUP($A136,'Raw - J'!$B:$N,13,FALSE)&lt;&gt;"","("&amp;VLOOKUP($A136,'Raw - J'!$B:$N,13,FALSE)&amp;")",""),"")</f>
        <v>4</v>
      </c>
      <c r="I136" s="4" t="str">
        <f>IFERROR(VLOOKUP($A136,'Raw - J'!$B:$P,14,FALSE),"")</f>
        <v>Open</v>
      </c>
      <c r="J136" s="4" t="str">
        <f>IFERROR(VLOOKUP($A136,'Raw - J'!$B:$P,11,FALSE),"")</f>
        <v>A</v>
      </c>
      <c r="K136" s="4" t="str">
        <f>IFERROR(VLOOKUP($A136,'Raw - J'!$B:$Q,16,FALSE),"")</f>
        <v>2m</v>
      </c>
      <c r="L136" s="16" t="str">
        <f>SUBSTITUTE(IFERROR(VLOOKUP($A136,'Raw - J'!$B:$Q,9,FALSE),""),0,"")</f>
        <v/>
      </c>
      <c r="M136" s="16" t="str">
        <f>SUBSTITUTE(IFERROR(VLOOKUP($A136,'Raw - J'!$B:$Z,20,FALSE),""),0,"")</f>
        <v/>
      </c>
    </row>
    <row r="137" spans="1:13" x14ac:dyDescent="0.35">
      <c r="A137">
        <v>128</v>
      </c>
      <c r="B137" s="9">
        <f>IFERROR(VLOOKUP($A137,'Raw - J'!$B:$S,2,FALSE),"")</f>
        <v>44325</v>
      </c>
      <c r="C137" s="4" t="str">
        <f>IFERROR(VLOOKUP($A137,'Raw - J'!$B:$S,3,FALSE),"")</f>
        <v>PLUMPTON</v>
      </c>
      <c r="D137" s="4" t="str">
        <f>IFERROR(VLOOKUP(JUMP!A137,'Raw - J'!B:F,5,FALSE),"")</f>
        <v>Chase</v>
      </c>
      <c r="E137" s="4" t="str">
        <f>IFERROR(VLOOKUP($A137,'Raw - J'!$B:$S,6,FALSE),"")</f>
        <v>Hcap</v>
      </c>
      <c r="F137" s="4" t="str">
        <f>IFERROR(VLOOKUP($A137,'Raw - J'!$B:$P,10,FALSE),"")</f>
        <v>5yo+</v>
      </c>
      <c r="G137" s="4" t="str">
        <f>SUBSTITUTE(IFERROR(VLOOKUP($A137,'Raw - J'!$B:$P,7,FALSE),""),"0","")</f>
        <v>Open</v>
      </c>
      <c r="H137" s="4" t="str">
        <f>IFERROR(VLOOKUP($A137,'Raw - J'!$B:$P,12,FALSE)&amp;IF(VLOOKUP($A137,'Raw - J'!$B:$N,13,FALSE)&lt;&gt;"","("&amp;VLOOKUP($A137,'Raw - J'!$B:$N,13,FALSE)&amp;")",""),"")</f>
        <v>4</v>
      </c>
      <c r="I137" s="4" t="str">
        <f>IFERROR(VLOOKUP($A137,'Raw - J'!$B:$P,14,FALSE),"")</f>
        <v>0-120</v>
      </c>
      <c r="J137" s="4" t="str">
        <f>IFERROR(VLOOKUP($A137,'Raw - J'!$B:$P,11,FALSE),"")</f>
        <v>A</v>
      </c>
      <c r="K137" s="4" t="str">
        <f>IFERROR(VLOOKUP($A137,'Raw - J'!$B:$Q,16,FALSE),"")</f>
        <v>2m</v>
      </c>
      <c r="L137" s="16" t="str">
        <f>SUBSTITUTE(IFERROR(VLOOKUP($A137,'Raw - J'!$B:$Q,9,FALSE),""),0,"")</f>
        <v/>
      </c>
      <c r="M137" s="16" t="str">
        <f>SUBSTITUTE(IFERROR(VLOOKUP($A137,'Raw - J'!$B:$Z,20,FALSE),""),0,"")</f>
        <v/>
      </c>
    </row>
    <row r="138" spans="1:13" x14ac:dyDescent="0.35">
      <c r="A138">
        <v>129</v>
      </c>
      <c r="B138" s="9">
        <f>IFERROR(VLOOKUP($A138,'Raw - J'!$B:$S,2,FALSE),"")</f>
        <v>44325</v>
      </c>
      <c r="C138" s="4" t="str">
        <f>IFERROR(VLOOKUP($A138,'Raw - J'!$B:$S,3,FALSE),"")</f>
        <v>PLUMPTON</v>
      </c>
      <c r="D138" s="4" t="str">
        <f>IFERROR(VLOOKUP(JUMP!A138,'Raw - J'!B:F,5,FALSE),"")</f>
        <v>Hurdle</v>
      </c>
      <c r="E138" s="4" t="str">
        <f>IFERROR(VLOOKUP($A138,'Raw - J'!$B:$S,6,FALSE),"")</f>
        <v>Hcap</v>
      </c>
      <c r="F138" s="4" t="str">
        <f>IFERROR(VLOOKUP($A138,'Raw - J'!$B:$P,10,FALSE),"")</f>
        <v>4yo+</v>
      </c>
      <c r="G138" s="4" t="str">
        <f>SUBSTITUTE(IFERROR(VLOOKUP($A138,'Raw - J'!$B:$P,7,FALSE),""),"0","")</f>
        <v>Open</v>
      </c>
      <c r="H138" s="4" t="str">
        <f>IFERROR(VLOOKUP($A138,'Raw - J'!$B:$P,12,FALSE)&amp;IF(VLOOKUP($A138,'Raw - J'!$B:$N,13,FALSE)&lt;&gt;"","("&amp;VLOOKUP($A138,'Raw - J'!$B:$N,13,FALSE)&amp;")",""),"")</f>
        <v>3</v>
      </c>
      <c r="I138" s="4" t="str">
        <f>IFERROR(VLOOKUP($A138,'Raw - J'!$B:$P,14,FALSE),"")</f>
        <v>0-125</v>
      </c>
      <c r="J138" s="4" t="str">
        <f>IFERROR(VLOOKUP($A138,'Raw - J'!$B:$P,11,FALSE),"")</f>
        <v>A</v>
      </c>
      <c r="K138" s="4" t="str">
        <f>IFERROR(VLOOKUP($A138,'Raw - J'!$B:$Q,16,FALSE),"")</f>
        <v>2m 4f</v>
      </c>
      <c r="L138" s="16" t="str">
        <f>SUBSTITUTE(IFERROR(VLOOKUP($A138,'Raw - J'!$B:$Q,9,FALSE),""),0,"")</f>
        <v/>
      </c>
      <c r="M138" s="16" t="str">
        <f>SUBSTITUTE(IFERROR(VLOOKUP($A138,'Raw - J'!$B:$Z,20,FALSE),""),0,"")</f>
        <v>Cond</v>
      </c>
    </row>
    <row r="139" spans="1:13" x14ac:dyDescent="0.35">
      <c r="A139">
        <v>130</v>
      </c>
      <c r="B139" s="9">
        <f>IFERROR(VLOOKUP($A139,'Raw - J'!$B:$S,2,FALSE),"")</f>
        <v>44326</v>
      </c>
      <c r="C139" s="4" t="str">
        <f>IFERROR(VLOOKUP($A139,'Raw - J'!$B:$S,3,FALSE),"")</f>
        <v>FFOS LAS</v>
      </c>
      <c r="D139" s="4" t="str">
        <f>IFERROR(VLOOKUP(JUMP!A139,'Raw - J'!B:F,5,FALSE),"")</f>
        <v>NHF</v>
      </c>
      <c r="E139" s="4" t="str">
        <f>IFERROR(VLOOKUP($A139,'Raw - J'!$B:$S,6,FALSE),"")</f>
        <v>WFA</v>
      </c>
      <c r="F139" s="4" t="str">
        <f>IFERROR(VLOOKUP($A139,'Raw - J'!$B:$P,10,FALSE),"")</f>
        <v>4-6yo</v>
      </c>
      <c r="G139" s="4" t="str">
        <f>SUBSTITUTE(IFERROR(VLOOKUP($A139,'Raw - J'!$B:$P,7,FALSE),""),"0","")</f>
        <v>Open</v>
      </c>
      <c r="H139" s="4" t="str">
        <f>IFERROR(VLOOKUP($A139,'Raw - J'!$B:$P,12,FALSE)&amp;IF(VLOOKUP($A139,'Raw - J'!$B:$N,13,FALSE)&lt;&gt;"","("&amp;VLOOKUP($A139,'Raw - J'!$B:$N,13,FALSE)&amp;")",""),"")</f>
        <v>5</v>
      </c>
      <c r="I139" s="4" t="str">
        <f>IFERROR(VLOOKUP($A139,'Raw - J'!$B:$P,14,FALSE),"")</f>
        <v>Open</v>
      </c>
      <c r="J139" s="4" t="str">
        <f>IFERROR(VLOOKUP($A139,'Raw - J'!$B:$P,11,FALSE),"")</f>
        <v>A</v>
      </c>
      <c r="K139" s="4" t="str">
        <f>IFERROR(VLOOKUP($A139,'Raw - J'!$B:$Q,16,FALSE),"")</f>
        <v>2m</v>
      </c>
      <c r="L139" s="16" t="str">
        <f>SUBSTITUTE(IFERROR(VLOOKUP($A139,'Raw - J'!$B:$Q,9,FALSE),""),0,"")</f>
        <v/>
      </c>
      <c r="M139" s="16" t="str">
        <f>SUBSTITUTE(IFERROR(VLOOKUP($A139,'Raw - J'!$B:$Z,20,FALSE),""),0,"")</f>
        <v/>
      </c>
    </row>
    <row r="140" spans="1:13" x14ac:dyDescent="0.35">
      <c r="A140">
        <v>131</v>
      </c>
      <c r="B140" s="9">
        <f>IFERROR(VLOOKUP($A140,'Raw - J'!$B:$S,2,FALSE),"")</f>
        <v>44326</v>
      </c>
      <c r="C140" s="4" t="str">
        <f>IFERROR(VLOOKUP($A140,'Raw - J'!$B:$S,3,FALSE),"")</f>
        <v>FFOS LAS</v>
      </c>
      <c r="D140" s="4" t="str">
        <f>IFERROR(VLOOKUP(JUMP!A140,'Raw - J'!B:F,5,FALSE),"")</f>
        <v>Chase</v>
      </c>
      <c r="E140" s="4" t="str">
        <f>IFERROR(VLOOKUP($A140,'Raw - J'!$B:$S,6,FALSE),"")</f>
        <v>Hcap</v>
      </c>
      <c r="F140" s="4" t="str">
        <f>IFERROR(VLOOKUP($A140,'Raw - J'!$B:$P,10,FALSE),"")</f>
        <v>5yo+</v>
      </c>
      <c r="G140" s="4" t="str">
        <f>SUBSTITUTE(IFERROR(VLOOKUP($A140,'Raw - J'!$B:$P,7,FALSE),""),"0","")</f>
        <v>Open</v>
      </c>
      <c r="H140" s="4" t="str">
        <f>IFERROR(VLOOKUP($A140,'Raw - J'!$B:$P,12,FALSE)&amp;IF(VLOOKUP($A140,'Raw - J'!$B:$N,13,FALSE)&lt;&gt;"","("&amp;VLOOKUP($A140,'Raw - J'!$B:$N,13,FALSE)&amp;")",""),"")</f>
        <v>5</v>
      </c>
      <c r="I140" s="4" t="str">
        <f>IFERROR(VLOOKUP($A140,'Raw - J'!$B:$P,14,FALSE),"")</f>
        <v>0-105</v>
      </c>
      <c r="J140" s="4" t="str">
        <f>IFERROR(VLOOKUP($A140,'Raw - J'!$B:$P,11,FALSE),"")</f>
        <v>A</v>
      </c>
      <c r="K140" s="4" t="str">
        <f>IFERROR(VLOOKUP($A140,'Raw - J'!$B:$Q,16,FALSE),"")</f>
        <v>3m</v>
      </c>
      <c r="L140" s="16" t="str">
        <f>SUBSTITUTE(IFERROR(VLOOKUP($A140,'Raw - J'!$B:$Q,9,FALSE),""),0,"")</f>
        <v/>
      </c>
      <c r="M140" s="16" t="str">
        <f>SUBSTITUTE(IFERROR(VLOOKUP($A140,'Raw - J'!$B:$Z,20,FALSE),""),0,"")</f>
        <v/>
      </c>
    </row>
    <row r="141" spans="1:13" x14ac:dyDescent="0.35">
      <c r="A141">
        <v>132</v>
      </c>
      <c r="B141" s="9">
        <f>IFERROR(VLOOKUP($A141,'Raw - J'!$B:$S,2,FALSE),"")</f>
        <v>44326</v>
      </c>
      <c r="C141" s="4" t="str">
        <f>IFERROR(VLOOKUP($A141,'Raw - J'!$B:$S,3,FALSE),"")</f>
        <v>FFOS LAS</v>
      </c>
      <c r="D141" s="4" t="str">
        <f>IFERROR(VLOOKUP(JUMP!A141,'Raw - J'!B:F,5,FALSE),"")</f>
        <v>Hurdle</v>
      </c>
      <c r="E141" s="4" t="str">
        <f>IFERROR(VLOOKUP($A141,'Raw - J'!$B:$S,6,FALSE),"")</f>
        <v>WFA</v>
      </c>
      <c r="F141" s="4" t="str">
        <f>IFERROR(VLOOKUP($A141,'Raw - J'!$B:$P,10,FALSE),"")</f>
        <v>4yo+</v>
      </c>
      <c r="G141" s="4" t="str">
        <f>SUBSTITUTE(IFERROR(VLOOKUP($A141,'Raw - J'!$B:$P,7,FALSE),""),"0","")</f>
        <v>Nov</v>
      </c>
      <c r="H141" s="4" t="str">
        <f>IFERROR(VLOOKUP($A141,'Raw - J'!$B:$P,12,FALSE)&amp;IF(VLOOKUP($A141,'Raw - J'!$B:$N,13,FALSE)&lt;&gt;"","("&amp;VLOOKUP($A141,'Raw - J'!$B:$N,13,FALSE)&amp;")",""),"")</f>
        <v>4</v>
      </c>
      <c r="I141" s="4" t="str">
        <f>IFERROR(VLOOKUP($A141,'Raw - J'!$B:$P,14,FALSE),"")</f>
        <v>Open</v>
      </c>
      <c r="J141" s="4" t="str">
        <f>IFERROR(VLOOKUP($A141,'Raw - J'!$B:$P,11,FALSE),"")</f>
        <v>A</v>
      </c>
      <c r="K141" s="4" t="str">
        <f>IFERROR(VLOOKUP($A141,'Raw - J'!$B:$Q,16,FALSE),"")</f>
        <v>2m 4f</v>
      </c>
      <c r="L141" s="16" t="str">
        <f>SUBSTITUTE(IFERROR(VLOOKUP($A141,'Raw - J'!$B:$Q,9,FALSE),""),0,"")</f>
        <v/>
      </c>
      <c r="M141" s="16" t="str">
        <f>SUBSTITUTE(IFERROR(VLOOKUP($A141,'Raw - J'!$B:$Z,20,FALSE),""),0,"")</f>
        <v/>
      </c>
    </row>
    <row r="142" spans="1:13" x14ac:dyDescent="0.35">
      <c r="A142">
        <v>133</v>
      </c>
      <c r="B142" s="9">
        <f>IFERROR(VLOOKUP($A142,'Raw - J'!$B:$S,2,FALSE),"")</f>
        <v>44326</v>
      </c>
      <c r="C142" s="4" t="str">
        <f>IFERROR(VLOOKUP($A142,'Raw - J'!$B:$S,3,FALSE),"")</f>
        <v>FFOS LAS</v>
      </c>
      <c r="D142" s="4" t="str">
        <f>IFERROR(VLOOKUP(JUMP!A142,'Raw - J'!B:F,5,FALSE),"")</f>
        <v>Hurdle</v>
      </c>
      <c r="E142" s="4" t="str">
        <f>IFERROR(VLOOKUP($A142,'Raw - J'!$B:$S,6,FALSE),"")</f>
        <v>Hcap</v>
      </c>
      <c r="F142" s="4" t="str">
        <f>IFERROR(VLOOKUP($A142,'Raw - J'!$B:$P,10,FALSE),"")</f>
        <v>4yo+</v>
      </c>
      <c r="G142" s="4" t="str">
        <f>SUBSTITUTE(IFERROR(VLOOKUP($A142,'Raw - J'!$B:$P,7,FALSE),""),"0","")</f>
        <v>Open</v>
      </c>
      <c r="H142" s="4" t="str">
        <f>IFERROR(VLOOKUP($A142,'Raw - J'!$B:$P,12,FALSE)&amp;IF(VLOOKUP($A142,'Raw - J'!$B:$N,13,FALSE)&lt;&gt;"","("&amp;VLOOKUP($A142,'Raw - J'!$B:$N,13,FALSE)&amp;")",""),"")</f>
        <v>4</v>
      </c>
      <c r="I142" s="4" t="str">
        <f>IFERROR(VLOOKUP($A142,'Raw - J'!$B:$P,14,FALSE),"")</f>
        <v>0-115</v>
      </c>
      <c r="J142" s="4" t="str">
        <f>IFERROR(VLOOKUP($A142,'Raw - J'!$B:$P,11,FALSE),"")</f>
        <v>A</v>
      </c>
      <c r="K142" s="4" t="str">
        <f>IFERROR(VLOOKUP($A142,'Raw - J'!$B:$Q,16,FALSE),"")</f>
        <v>2m 4f</v>
      </c>
      <c r="L142" s="16" t="str">
        <f>SUBSTITUTE(IFERROR(VLOOKUP($A142,'Raw - J'!$B:$Q,9,FALSE),""),0,"")</f>
        <v/>
      </c>
      <c r="M142" s="16" t="str">
        <f>SUBSTITUTE(IFERROR(VLOOKUP($A142,'Raw - J'!$B:$Z,20,FALSE),""),0,"")</f>
        <v/>
      </c>
    </row>
    <row r="143" spans="1:13" x14ac:dyDescent="0.35">
      <c r="A143">
        <v>134</v>
      </c>
      <c r="B143" s="9">
        <f>IFERROR(VLOOKUP($A143,'Raw - J'!$B:$S,2,FALSE),"")</f>
        <v>44326</v>
      </c>
      <c r="C143" s="4" t="str">
        <f>IFERROR(VLOOKUP($A143,'Raw - J'!$B:$S,3,FALSE),"")</f>
        <v>FFOS LAS</v>
      </c>
      <c r="D143" s="4" t="str">
        <f>IFERROR(VLOOKUP(JUMP!A143,'Raw - J'!B:F,5,FALSE),"")</f>
        <v>Chase</v>
      </c>
      <c r="E143" s="4" t="str">
        <f>IFERROR(VLOOKUP($A143,'Raw - J'!$B:$S,6,FALSE),"")</f>
        <v>Hcap</v>
      </c>
      <c r="F143" s="4" t="str">
        <f>IFERROR(VLOOKUP($A143,'Raw - J'!$B:$P,10,FALSE),"")</f>
        <v>5yo+</v>
      </c>
      <c r="G143" s="4" t="str">
        <f>SUBSTITUTE(IFERROR(VLOOKUP($A143,'Raw - J'!$B:$P,7,FALSE),""),"0","")</f>
        <v>Open</v>
      </c>
      <c r="H143" s="4" t="str">
        <f>IFERROR(VLOOKUP($A143,'Raw - J'!$B:$P,12,FALSE)&amp;IF(VLOOKUP($A143,'Raw - J'!$B:$N,13,FALSE)&lt;&gt;"","("&amp;VLOOKUP($A143,'Raw - J'!$B:$N,13,FALSE)&amp;")",""),"")</f>
        <v>4</v>
      </c>
      <c r="I143" s="4" t="str">
        <f>IFERROR(VLOOKUP($A143,'Raw - J'!$B:$P,14,FALSE),"")</f>
        <v>0-100</v>
      </c>
      <c r="J143" s="4" t="str">
        <f>IFERROR(VLOOKUP($A143,'Raw - J'!$B:$P,11,FALSE),"")</f>
        <v>A</v>
      </c>
      <c r="K143" s="4" t="str">
        <f>IFERROR(VLOOKUP($A143,'Raw - J'!$B:$Q,16,FALSE),"")</f>
        <v>2m</v>
      </c>
      <c r="L143" s="16" t="str">
        <f>SUBSTITUTE(IFERROR(VLOOKUP($A143,'Raw - J'!$B:$Q,9,FALSE),""),0,"")</f>
        <v/>
      </c>
      <c r="M143" s="16" t="str">
        <f>SUBSTITUTE(IFERROR(VLOOKUP($A143,'Raw - J'!$B:$Z,20,FALSE),""),0,"")</f>
        <v/>
      </c>
    </row>
    <row r="144" spans="1:13" x14ac:dyDescent="0.35">
      <c r="A144">
        <v>135</v>
      </c>
      <c r="B144" s="9">
        <f>IFERROR(VLOOKUP($A144,'Raw - J'!$B:$S,2,FALSE),"")</f>
        <v>44326</v>
      </c>
      <c r="C144" s="4" t="str">
        <f>IFERROR(VLOOKUP($A144,'Raw - J'!$B:$S,3,FALSE),"")</f>
        <v>FFOS LAS</v>
      </c>
      <c r="D144" s="4" t="str">
        <f>IFERROR(VLOOKUP(JUMP!A144,'Raw - J'!B:F,5,FALSE),"")</f>
        <v>Hurdle</v>
      </c>
      <c r="E144" s="4" t="str">
        <f>IFERROR(VLOOKUP($A144,'Raw - J'!$B:$S,6,FALSE),"")</f>
        <v>Hcap</v>
      </c>
      <c r="F144" s="4" t="str">
        <f>IFERROR(VLOOKUP($A144,'Raw - J'!$B:$P,10,FALSE),"")</f>
        <v>4yo+</v>
      </c>
      <c r="G144" s="4" t="str">
        <f>SUBSTITUTE(IFERROR(VLOOKUP($A144,'Raw - J'!$B:$P,7,FALSE),""),"0","")</f>
        <v>Open</v>
      </c>
      <c r="H144" s="4" t="str">
        <f>IFERROR(VLOOKUP($A144,'Raw - J'!$B:$P,12,FALSE)&amp;IF(VLOOKUP($A144,'Raw - J'!$B:$N,13,FALSE)&lt;&gt;"","("&amp;VLOOKUP($A144,'Raw - J'!$B:$N,13,FALSE)&amp;")",""),"")</f>
        <v>3</v>
      </c>
      <c r="I144" s="4" t="str">
        <f>IFERROR(VLOOKUP($A144,'Raw - J'!$B:$P,14,FALSE),"")</f>
        <v>0-130</v>
      </c>
      <c r="J144" s="4" t="str">
        <f>IFERROR(VLOOKUP($A144,'Raw - J'!$B:$P,11,FALSE),"")</f>
        <v>A</v>
      </c>
      <c r="K144" s="4" t="str">
        <f>IFERROR(VLOOKUP($A144,'Raw - J'!$B:$Q,16,FALSE),"")</f>
        <v>3m</v>
      </c>
      <c r="L144" s="16" t="str">
        <f>SUBSTITUTE(IFERROR(VLOOKUP($A144,'Raw - J'!$B:$Q,9,FALSE),""),0,"")</f>
        <v/>
      </c>
      <c r="M144" s="16" t="str">
        <f>SUBSTITUTE(IFERROR(VLOOKUP($A144,'Raw - J'!$B:$Z,20,FALSE),""),0,"")</f>
        <v/>
      </c>
    </row>
    <row r="145" spans="1:13" x14ac:dyDescent="0.35">
      <c r="A145">
        <v>136</v>
      </c>
      <c r="B145" s="9">
        <f>IFERROR(VLOOKUP($A145,'Raw - J'!$B:$S,2,FALSE),"")</f>
        <v>44326</v>
      </c>
      <c r="C145" s="4" t="str">
        <f>IFERROR(VLOOKUP($A145,'Raw - J'!$B:$S,3,FALSE),"")</f>
        <v>FFOS LAS</v>
      </c>
      <c r="D145" s="4" t="str">
        <f>IFERROR(VLOOKUP(JUMP!A145,'Raw - J'!B:F,5,FALSE),"")</f>
        <v>Chase</v>
      </c>
      <c r="E145" s="4" t="str">
        <f>IFERROR(VLOOKUP($A145,'Raw - J'!$B:$S,6,FALSE),"")</f>
        <v>Hcap</v>
      </c>
      <c r="F145" s="4" t="str">
        <f>IFERROR(VLOOKUP($A145,'Raw - J'!$B:$P,10,FALSE),"")</f>
        <v>5yo+</v>
      </c>
      <c r="G145" s="4" t="str">
        <f>SUBSTITUTE(IFERROR(VLOOKUP($A145,'Raw - J'!$B:$P,7,FALSE),""),"0","")</f>
        <v>Open</v>
      </c>
      <c r="H145" s="4" t="str">
        <f>IFERROR(VLOOKUP($A145,'Raw - J'!$B:$P,12,FALSE)&amp;IF(VLOOKUP($A145,'Raw - J'!$B:$N,13,FALSE)&lt;&gt;"","("&amp;VLOOKUP($A145,'Raw - J'!$B:$N,13,FALSE)&amp;")",""),"")</f>
        <v>3</v>
      </c>
      <c r="I145" s="4" t="str">
        <f>IFERROR(VLOOKUP($A145,'Raw - J'!$B:$P,14,FALSE),"")</f>
        <v>0-130</v>
      </c>
      <c r="J145" s="4" t="str">
        <f>IFERROR(VLOOKUP($A145,'Raw - J'!$B:$P,11,FALSE),"")</f>
        <v>A</v>
      </c>
      <c r="K145" s="4" t="str">
        <f>IFERROR(VLOOKUP($A145,'Raw - J'!$B:$Q,16,FALSE),"")</f>
        <v>3m</v>
      </c>
      <c r="L145" s="16" t="str">
        <f>SUBSTITUTE(IFERROR(VLOOKUP($A145,'Raw - J'!$B:$Q,9,FALSE),""),0,"")</f>
        <v/>
      </c>
      <c r="M145" s="16" t="str">
        <f>SUBSTITUTE(IFERROR(VLOOKUP($A145,'Raw - J'!$B:$Z,20,FALSE),""),0,"")</f>
        <v/>
      </c>
    </row>
    <row r="146" spans="1:13" x14ac:dyDescent="0.35">
      <c r="A146">
        <v>137</v>
      </c>
      <c r="B146" s="9">
        <f>IFERROR(VLOOKUP($A146,'Raw - J'!$B:$S,2,FALSE),"")</f>
        <v>44326</v>
      </c>
      <c r="C146" s="4" t="str">
        <f>IFERROR(VLOOKUP($A146,'Raw - J'!$B:$S,3,FALSE),"")</f>
        <v>SOUTHWELL</v>
      </c>
      <c r="D146" s="4" t="str">
        <f>IFERROR(VLOOKUP(JUMP!A146,'Raw - J'!B:F,5,FALSE),"")</f>
        <v>NHF</v>
      </c>
      <c r="E146" s="4" t="str">
        <f>IFERROR(VLOOKUP($A146,'Raw - J'!$B:$S,6,FALSE),"")</f>
        <v>WFA</v>
      </c>
      <c r="F146" s="4" t="str">
        <f>IFERROR(VLOOKUP($A146,'Raw - J'!$B:$P,10,FALSE),"")</f>
        <v>4-6yo</v>
      </c>
      <c r="G146" s="4" t="str">
        <f>SUBSTITUTE(IFERROR(VLOOKUP($A146,'Raw - J'!$B:$P,7,FALSE),""),"0","")</f>
        <v>Mdn</v>
      </c>
      <c r="H146" s="4" t="str">
        <f>IFERROR(VLOOKUP($A146,'Raw - J'!$B:$P,12,FALSE)&amp;IF(VLOOKUP($A146,'Raw - J'!$B:$N,13,FALSE)&lt;&gt;"","("&amp;VLOOKUP($A146,'Raw - J'!$B:$N,13,FALSE)&amp;")",""),"")</f>
        <v>5</v>
      </c>
      <c r="I146" s="4" t="str">
        <f>IFERROR(VLOOKUP($A146,'Raw - J'!$B:$P,14,FALSE),"")</f>
        <v>Open</v>
      </c>
      <c r="J146" s="4" t="str">
        <f>IFERROR(VLOOKUP($A146,'Raw - J'!$B:$P,11,FALSE),"")</f>
        <v>F</v>
      </c>
      <c r="K146" s="4" t="str">
        <f>IFERROR(VLOOKUP($A146,'Raw - J'!$B:$Q,16,FALSE),"")</f>
        <v>2m</v>
      </c>
      <c r="L146" s="16" t="str">
        <f>SUBSTITUTE(IFERROR(VLOOKUP($A146,'Raw - J'!$B:$Q,9,FALSE),""),0,"")</f>
        <v/>
      </c>
      <c r="M146" s="16" t="str">
        <f>SUBSTITUTE(IFERROR(VLOOKUP($A146,'Raw - J'!$B:$Z,20,FALSE),""),0,"")</f>
        <v/>
      </c>
    </row>
    <row r="147" spans="1:13" x14ac:dyDescent="0.35">
      <c r="A147">
        <v>138</v>
      </c>
      <c r="B147" s="9">
        <f>IFERROR(VLOOKUP($A147,'Raw - J'!$B:$S,2,FALSE),"")</f>
        <v>44326</v>
      </c>
      <c r="C147" s="4" t="str">
        <f>IFERROR(VLOOKUP($A147,'Raw - J'!$B:$S,3,FALSE),"")</f>
        <v>SOUTHWELL</v>
      </c>
      <c r="D147" s="4" t="str">
        <f>IFERROR(VLOOKUP(JUMP!A147,'Raw - J'!B:F,5,FALSE),"")</f>
        <v>Chase</v>
      </c>
      <c r="E147" s="4" t="str">
        <f>IFERROR(VLOOKUP($A147,'Raw - J'!$B:$S,6,FALSE),"")</f>
        <v>Hcap</v>
      </c>
      <c r="F147" s="4" t="str">
        <f>IFERROR(VLOOKUP($A147,'Raw - J'!$B:$P,10,FALSE),"")</f>
        <v>5yo+</v>
      </c>
      <c r="G147" s="4" t="str">
        <f>SUBSTITUTE(IFERROR(VLOOKUP($A147,'Raw - J'!$B:$P,7,FALSE),""),"0","")</f>
        <v>Nov</v>
      </c>
      <c r="H147" s="4" t="str">
        <f>IFERROR(VLOOKUP($A147,'Raw - J'!$B:$P,12,FALSE)&amp;IF(VLOOKUP($A147,'Raw - J'!$B:$N,13,FALSE)&lt;&gt;"","("&amp;VLOOKUP($A147,'Raw - J'!$B:$N,13,FALSE)&amp;")",""),"")</f>
        <v>5</v>
      </c>
      <c r="I147" s="4" t="str">
        <f>IFERROR(VLOOKUP($A147,'Raw - J'!$B:$P,14,FALSE),"")</f>
        <v>0-105</v>
      </c>
      <c r="J147" s="4" t="str">
        <f>IFERROR(VLOOKUP($A147,'Raw - J'!$B:$P,11,FALSE),"")</f>
        <v>A</v>
      </c>
      <c r="K147" s="4" t="str">
        <f>IFERROR(VLOOKUP($A147,'Raw - J'!$B:$Q,16,FALSE),"")</f>
        <v>2m 4f</v>
      </c>
      <c r="L147" s="16" t="str">
        <f>SUBSTITUTE(IFERROR(VLOOKUP($A147,'Raw - J'!$B:$Q,9,FALSE),""),0,"")</f>
        <v/>
      </c>
      <c r="M147" s="16" t="str">
        <f>SUBSTITUTE(IFERROR(VLOOKUP($A147,'Raw - J'!$B:$Z,20,FALSE),""),0,"")</f>
        <v/>
      </c>
    </row>
    <row r="148" spans="1:13" x14ac:dyDescent="0.35">
      <c r="A148">
        <v>139</v>
      </c>
      <c r="B148" s="9">
        <f>IFERROR(VLOOKUP($A148,'Raw - J'!$B:$S,2,FALSE),"")</f>
        <v>44326</v>
      </c>
      <c r="C148" s="4" t="str">
        <f>IFERROR(VLOOKUP($A148,'Raw - J'!$B:$S,3,FALSE),"")</f>
        <v>SOUTHWELL</v>
      </c>
      <c r="D148" s="4" t="str">
        <f>IFERROR(VLOOKUP(JUMP!A148,'Raw - J'!B:F,5,FALSE),"")</f>
        <v>Hurdle</v>
      </c>
      <c r="E148" s="4" t="str">
        <f>IFERROR(VLOOKUP($A148,'Raw - J'!$B:$S,6,FALSE),"")</f>
        <v>Hcap</v>
      </c>
      <c r="F148" s="4" t="str">
        <f>IFERROR(VLOOKUP($A148,'Raw - J'!$B:$P,10,FALSE),"")</f>
        <v>4yo+</v>
      </c>
      <c r="G148" s="4" t="str">
        <f>SUBSTITUTE(IFERROR(VLOOKUP($A148,'Raw - J'!$B:$P,7,FALSE),""),"0","")</f>
        <v>Open</v>
      </c>
      <c r="H148" s="4" t="str">
        <f>IFERROR(VLOOKUP($A148,'Raw - J'!$B:$P,12,FALSE)&amp;IF(VLOOKUP($A148,'Raw - J'!$B:$N,13,FALSE)&lt;&gt;"","("&amp;VLOOKUP($A148,'Raw - J'!$B:$N,13,FALSE)&amp;")",""),"")</f>
        <v>4</v>
      </c>
      <c r="I148" s="4" t="str">
        <f>IFERROR(VLOOKUP($A148,'Raw - J'!$B:$P,14,FALSE),"")</f>
        <v>0-110</v>
      </c>
      <c r="J148" s="4" t="str">
        <f>IFERROR(VLOOKUP($A148,'Raw - J'!$B:$P,11,FALSE),"")</f>
        <v>A</v>
      </c>
      <c r="K148" s="4" t="str">
        <f>IFERROR(VLOOKUP($A148,'Raw - J'!$B:$Q,16,FALSE),"")</f>
        <v>2m</v>
      </c>
      <c r="L148" s="16" t="str">
        <f>SUBSTITUTE(IFERROR(VLOOKUP($A148,'Raw - J'!$B:$Q,9,FALSE),""),0,"")</f>
        <v/>
      </c>
      <c r="M148" s="16" t="str">
        <f>SUBSTITUTE(IFERROR(VLOOKUP($A148,'Raw - J'!$B:$Z,20,FALSE),""),0,"")</f>
        <v/>
      </c>
    </row>
    <row r="149" spans="1:13" x14ac:dyDescent="0.35">
      <c r="A149">
        <v>140</v>
      </c>
      <c r="B149" s="9">
        <f>IFERROR(VLOOKUP($A149,'Raw - J'!$B:$S,2,FALSE),"")</f>
        <v>44326</v>
      </c>
      <c r="C149" s="4" t="str">
        <f>IFERROR(VLOOKUP($A149,'Raw - J'!$B:$S,3,FALSE),"")</f>
        <v>SOUTHWELL</v>
      </c>
      <c r="D149" s="4" t="str">
        <f>IFERROR(VLOOKUP(JUMP!A149,'Raw - J'!B:F,5,FALSE),"")</f>
        <v>Hurdle</v>
      </c>
      <c r="E149" s="4" t="str">
        <f>IFERROR(VLOOKUP($A149,'Raw - J'!$B:$S,6,FALSE),"")</f>
        <v>WFA</v>
      </c>
      <c r="F149" s="4" t="str">
        <f>IFERROR(VLOOKUP($A149,'Raw - J'!$B:$P,10,FALSE),"")</f>
        <v>4yo+</v>
      </c>
      <c r="G149" s="4" t="str">
        <f>SUBSTITUTE(IFERROR(VLOOKUP($A149,'Raw - J'!$B:$P,7,FALSE),""),"0","")</f>
        <v>Nov</v>
      </c>
      <c r="H149" s="4" t="str">
        <f>IFERROR(VLOOKUP($A149,'Raw - J'!$B:$P,12,FALSE)&amp;IF(VLOOKUP($A149,'Raw - J'!$B:$N,13,FALSE)&lt;&gt;"","("&amp;VLOOKUP($A149,'Raw - J'!$B:$N,13,FALSE)&amp;")",""),"")</f>
        <v>4</v>
      </c>
      <c r="I149" s="4" t="str">
        <f>IFERROR(VLOOKUP($A149,'Raw - J'!$B:$P,14,FALSE),"")</f>
        <v>Open</v>
      </c>
      <c r="J149" s="4" t="str">
        <f>IFERROR(VLOOKUP($A149,'Raw - J'!$B:$P,11,FALSE),"")</f>
        <v>A</v>
      </c>
      <c r="K149" s="4" t="str">
        <f>IFERROR(VLOOKUP($A149,'Raw - J'!$B:$Q,16,FALSE),"")</f>
        <v>2m</v>
      </c>
      <c r="L149" s="16" t="str">
        <f>SUBSTITUTE(IFERROR(VLOOKUP($A149,'Raw - J'!$B:$Q,9,FALSE),""),0,"")</f>
        <v/>
      </c>
      <c r="M149" s="16" t="str">
        <f>SUBSTITUTE(IFERROR(VLOOKUP($A149,'Raw - J'!$B:$Z,20,FALSE),""),0,"")</f>
        <v/>
      </c>
    </row>
    <row r="150" spans="1:13" x14ac:dyDescent="0.35">
      <c r="A150">
        <v>141</v>
      </c>
      <c r="B150" s="9">
        <f>IFERROR(VLOOKUP($A150,'Raw - J'!$B:$S,2,FALSE),"")</f>
        <v>44326</v>
      </c>
      <c r="C150" s="4" t="str">
        <f>IFERROR(VLOOKUP($A150,'Raw - J'!$B:$S,3,FALSE),"")</f>
        <v>SOUTHWELL</v>
      </c>
      <c r="D150" s="4" t="str">
        <f>IFERROR(VLOOKUP(JUMP!A150,'Raw - J'!B:F,5,FALSE),"")</f>
        <v>Hurdle</v>
      </c>
      <c r="E150" s="4" t="str">
        <f>IFERROR(VLOOKUP($A150,'Raw - J'!$B:$S,6,FALSE),"")</f>
        <v>Hcap</v>
      </c>
      <c r="F150" s="4" t="str">
        <f>IFERROR(VLOOKUP($A150,'Raw - J'!$B:$P,10,FALSE),"")</f>
        <v>4yo+</v>
      </c>
      <c r="G150" s="4" t="str">
        <f>SUBSTITUTE(IFERROR(VLOOKUP($A150,'Raw - J'!$B:$P,7,FALSE),""),"0","")</f>
        <v>Open</v>
      </c>
      <c r="H150" s="4" t="str">
        <f>IFERROR(VLOOKUP($A150,'Raw - J'!$B:$P,12,FALSE)&amp;IF(VLOOKUP($A150,'Raw - J'!$B:$N,13,FALSE)&lt;&gt;"","("&amp;VLOOKUP($A150,'Raw - J'!$B:$N,13,FALSE)&amp;")",""),"")</f>
        <v>4</v>
      </c>
      <c r="I150" s="4" t="str">
        <f>IFERROR(VLOOKUP($A150,'Raw - J'!$B:$P,14,FALSE),"")</f>
        <v>0-110</v>
      </c>
      <c r="J150" s="4" t="str">
        <f>IFERROR(VLOOKUP($A150,'Raw - J'!$B:$P,11,FALSE),"")</f>
        <v>A</v>
      </c>
      <c r="K150" s="4" t="str">
        <f>IFERROR(VLOOKUP($A150,'Raw - J'!$B:$Q,16,FALSE),"")</f>
        <v>2m 4f</v>
      </c>
      <c r="L150" s="16" t="str">
        <f>SUBSTITUTE(IFERROR(VLOOKUP($A150,'Raw - J'!$B:$Q,9,FALSE),""),0,"")</f>
        <v/>
      </c>
      <c r="M150" s="16" t="str">
        <f>SUBSTITUTE(IFERROR(VLOOKUP($A150,'Raw - J'!$B:$Z,20,FALSE),""),0,"")</f>
        <v/>
      </c>
    </row>
    <row r="151" spans="1:13" x14ac:dyDescent="0.35">
      <c r="A151">
        <v>142</v>
      </c>
      <c r="B151" s="9">
        <f>IFERROR(VLOOKUP($A151,'Raw - J'!$B:$S,2,FALSE),"")</f>
        <v>44326</v>
      </c>
      <c r="C151" s="4" t="str">
        <f>IFERROR(VLOOKUP($A151,'Raw - J'!$B:$S,3,FALSE),"")</f>
        <v>SOUTHWELL</v>
      </c>
      <c r="D151" s="4" t="str">
        <f>IFERROR(VLOOKUP(JUMP!A151,'Raw - J'!B:F,5,FALSE),"")</f>
        <v>Hurdle</v>
      </c>
      <c r="E151" s="4" t="str">
        <f>IFERROR(VLOOKUP($A151,'Raw - J'!$B:$S,6,FALSE),"")</f>
        <v>WFA</v>
      </c>
      <c r="F151" s="4" t="str">
        <f>IFERROR(VLOOKUP($A151,'Raw - J'!$B:$P,10,FALSE),"")</f>
        <v>4yo+</v>
      </c>
      <c r="G151" s="4" t="str">
        <f>SUBSTITUTE(IFERROR(VLOOKUP($A151,'Raw - J'!$B:$P,7,FALSE),""),"0","")</f>
        <v>Mdn</v>
      </c>
      <c r="H151" s="4" t="str">
        <f>IFERROR(VLOOKUP($A151,'Raw - J'!$B:$P,12,FALSE)&amp;IF(VLOOKUP($A151,'Raw - J'!$B:$N,13,FALSE)&lt;&gt;"","("&amp;VLOOKUP($A151,'Raw - J'!$B:$N,13,FALSE)&amp;")",""),"")</f>
        <v>4</v>
      </c>
      <c r="I151" s="4" t="str">
        <f>IFERROR(VLOOKUP($A151,'Raw - J'!$B:$P,14,FALSE),"")</f>
        <v>Open</v>
      </c>
      <c r="J151" s="4" t="str">
        <f>IFERROR(VLOOKUP($A151,'Raw - J'!$B:$P,11,FALSE),"")</f>
        <v>A</v>
      </c>
      <c r="K151" s="4" t="str">
        <f>IFERROR(VLOOKUP($A151,'Raw - J'!$B:$Q,16,FALSE),"")</f>
        <v>2m 4f</v>
      </c>
      <c r="L151" s="16" t="str">
        <f>SUBSTITUTE(IFERROR(VLOOKUP($A151,'Raw - J'!$B:$Q,9,FALSE),""),0,"")</f>
        <v/>
      </c>
      <c r="M151" s="16" t="str">
        <f>SUBSTITUTE(IFERROR(VLOOKUP($A151,'Raw - J'!$B:$Z,20,FALSE),""),0,"")</f>
        <v/>
      </c>
    </row>
    <row r="152" spans="1:13" x14ac:dyDescent="0.35">
      <c r="A152">
        <v>143</v>
      </c>
      <c r="B152" s="9">
        <f>IFERROR(VLOOKUP($A152,'Raw - J'!$B:$S,2,FALSE),"")</f>
        <v>44326</v>
      </c>
      <c r="C152" s="4" t="str">
        <f>IFERROR(VLOOKUP($A152,'Raw - J'!$B:$S,3,FALSE),"")</f>
        <v>SOUTHWELL</v>
      </c>
      <c r="D152" s="4" t="str">
        <f>IFERROR(VLOOKUP(JUMP!A152,'Raw - J'!B:F,5,FALSE),"")</f>
        <v>Chase</v>
      </c>
      <c r="E152" s="4" t="str">
        <f>IFERROR(VLOOKUP($A152,'Raw - J'!$B:$S,6,FALSE),"")</f>
        <v>Hcap</v>
      </c>
      <c r="F152" s="4" t="str">
        <f>IFERROR(VLOOKUP($A152,'Raw - J'!$B:$P,10,FALSE),"")</f>
        <v>5yo+</v>
      </c>
      <c r="G152" s="4" t="str">
        <f>SUBSTITUTE(IFERROR(VLOOKUP($A152,'Raw - J'!$B:$P,7,FALSE),""),"0","")</f>
        <v>Open</v>
      </c>
      <c r="H152" s="4" t="str">
        <f>IFERROR(VLOOKUP($A152,'Raw - J'!$B:$P,12,FALSE)&amp;IF(VLOOKUP($A152,'Raw - J'!$B:$N,13,FALSE)&lt;&gt;"","("&amp;VLOOKUP($A152,'Raw - J'!$B:$N,13,FALSE)&amp;")",""),"")</f>
        <v>4</v>
      </c>
      <c r="I152" s="4" t="str">
        <f>IFERROR(VLOOKUP($A152,'Raw - J'!$B:$P,14,FALSE),"")</f>
        <v>0-120</v>
      </c>
      <c r="J152" s="4" t="str">
        <f>IFERROR(VLOOKUP($A152,'Raw - J'!$B:$P,11,FALSE),"")</f>
        <v>A</v>
      </c>
      <c r="K152" s="4" t="str">
        <f>IFERROR(VLOOKUP($A152,'Raw - J'!$B:$Q,16,FALSE),"")</f>
        <v>3m</v>
      </c>
      <c r="L152" s="16" t="str">
        <f>SUBSTITUTE(IFERROR(VLOOKUP($A152,'Raw - J'!$B:$Q,9,FALSE),""),0,"")</f>
        <v/>
      </c>
      <c r="M152" s="16" t="str">
        <f>SUBSTITUTE(IFERROR(VLOOKUP($A152,'Raw - J'!$B:$Z,20,FALSE),""),0,"")</f>
        <v/>
      </c>
    </row>
    <row r="153" spans="1:13" x14ac:dyDescent="0.35">
      <c r="A153">
        <v>144</v>
      </c>
      <c r="B153" s="9">
        <f>IFERROR(VLOOKUP($A153,'Raw - J'!$B:$S,2,FALSE),"")</f>
        <v>44327</v>
      </c>
      <c r="C153" s="4" t="str">
        <f>IFERROR(VLOOKUP($A153,'Raw - J'!$B:$S,3,FALSE),"")</f>
        <v>SEDGEFIELD</v>
      </c>
      <c r="D153" s="4" t="str">
        <f>IFERROR(VLOOKUP(JUMP!A153,'Raw - J'!B:F,5,FALSE),"")</f>
        <v>NHF</v>
      </c>
      <c r="E153" s="4" t="str">
        <f>IFERROR(VLOOKUP($A153,'Raw - J'!$B:$S,6,FALSE),"")</f>
        <v>WFA</v>
      </c>
      <c r="F153" s="4" t="str">
        <f>IFERROR(VLOOKUP($A153,'Raw - J'!$B:$P,10,FALSE),"")</f>
        <v>4-6yo</v>
      </c>
      <c r="G153" s="4" t="str">
        <f>SUBSTITUTE(IFERROR(VLOOKUP($A153,'Raw - J'!$B:$P,7,FALSE),""),"0","")</f>
        <v>Open</v>
      </c>
      <c r="H153" s="4" t="str">
        <f>IFERROR(VLOOKUP($A153,'Raw - J'!$B:$P,12,FALSE)&amp;IF(VLOOKUP($A153,'Raw - J'!$B:$N,13,FALSE)&lt;&gt;"","("&amp;VLOOKUP($A153,'Raw - J'!$B:$N,13,FALSE)&amp;")",""),"")</f>
        <v>5</v>
      </c>
      <c r="I153" s="4" t="str">
        <f>IFERROR(VLOOKUP($A153,'Raw - J'!$B:$P,14,FALSE),"")</f>
        <v>Open</v>
      </c>
      <c r="J153" s="4" t="str">
        <f>IFERROR(VLOOKUP($A153,'Raw - J'!$B:$P,11,FALSE),"")</f>
        <v>A</v>
      </c>
      <c r="K153" s="4" t="str">
        <f>IFERROR(VLOOKUP($A153,'Raw - J'!$B:$Q,16,FALSE),"")</f>
        <v>2m</v>
      </c>
      <c r="L153" s="16" t="str">
        <f>SUBSTITUTE(IFERROR(VLOOKUP($A153,'Raw - J'!$B:$Q,9,FALSE),""),0,"")</f>
        <v/>
      </c>
      <c r="M153" s="16" t="str">
        <f>SUBSTITUTE(IFERROR(VLOOKUP($A153,'Raw - J'!$B:$Z,20,FALSE),""),0,"")</f>
        <v/>
      </c>
    </row>
    <row r="154" spans="1:13" x14ac:dyDescent="0.35">
      <c r="A154">
        <v>145</v>
      </c>
      <c r="B154" s="9">
        <f>IFERROR(VLOOKUP($A154,'Raw - J'!$B:$S,2,FALSE),"")</f>
        <v>44327</v>
      </c>
      <c r="C154" s="4" t="str">
        <f>IFERROR(VLOOKUP($A154,'Raw - J'!$B:$S,3,FALSE),"")</f>
        <v>SEDGEFIELD</v>
      </c>
      <c r="D154" s="4" t="str">
        <f>IFERROR(VLOOKUP(JUMP!A154,'Raw - J'!B:F,5,FALSE),"")</f>
        <v>Hurdle</v>
      </c>
      <c r="E154" s="4" t="str">
        <f>IFERROR(VLOOKUP($A154,'Raw - J'!$B:$S,6,FALSE),"")</f>
        <v>Hcap</v>
      </c>
      <c r="F154" s="4" t="str">
        <f>IFERROR(VLOOKUP($A154,'Raw - J'!$B:$P,10,FALSE),"")</f>
        <v>4yo+</v>
      </c>
      <c r="G154" s="4" t="str">
        <f>SUBSTITUTE(IFERROR(VLOOKUP($A154,'Raw - J'!$B:$P,7,FALSE),""),"0","")</f>
        <v>Open</v>
      </c>
      <c r="H154" s="4" t="str">
        <f>IFERROR(VLOOKUP($A154,'Raw - J'!$B:$P,12,FALSE)&amp;IF(VLOOKUP($A154,'Raw - J'!$B:$N,13,FALSE)&lt;&gt;"","("&amp;VLOOKUP($A154,'Raw - J'!$B:$N,13,FALSE)&amp;")",""),"")</f>
        <v>5</v>
      </c>
      <c r="I154" s="4" t="str">
        <f>IFERROR(VLOOKUP($A154,'Raw - J'!$B:$P,14,FALSE),"")</f>
        <v>0-100</v>
      </c>
      <c r="J154" s="4" t="str">
        <f>IFERROR(VLOOKUP($A154,'Raw - J'!$B:$P,11,FALSE),"")</f>
        <v>A</v>
      </c>
      <c r="K154" s="4" t="str">
        <f>IFERROR(VLOOKUP($A154,'Raw - J'!$B:$Q,16,FALSE),"")</f>
        <v>2m</v>
      </c>
      <c r="L154" s="16" t="str">
        <f>SUBSTITUTE(IFERROR(VLOOKUP($A154,'Raw - J'!$B:$Q,9,FALSE),""),0,"")</f>
        <v/>
      </c>
      <c r="M154" s="16" t="str">
        <f>SUBSTITUTE(IFERROR(VLOOKUP($A154,'Raw - J'!$B:$Z,20,FALSE),""),0,"")</f>
        <v/>
      </c>
    </row>
    <row r="155" spans="1:13" x14ac:dyDescent="0.35">
      <c r="A155">
        <v>146</v>
      </c>
      <c r="B155" s="9">
        <f>IFERROR(VLOOKUP($A155,'Raw - J'!$B:$S,2,FALSE),"")</f>
        <v>44327</v>
      </c>
      <c r="C155" s="4" t="str">
        <f>IFERROR(VLOOKUP($A155,'Raw - J'!$B:$S,3,FALSE),"")</f>
        <v>SEDGEFIELD</v>
      </c>
      <c r="D155" s="4" t="str">
        <f>IFERROR(VLOOKUP(JUMP!A155,'Raw - J'!B:F,5,FALSE),"")</f>
        <v>Chase</v>
      </c>
      <c r="E155" s="4" t="str">
        <f>IFERROR(VLOOKUP($A155,'Raw - J'!$B:$S,6,FALSE),"")</f>
        <v>Hcap</v>
      </c>
      <c r="F155" s="4" t="str">
        <f>IFERROR(VLOOKUP($A155,'Raw - J'!$B:$P,10,FALSE),"")</f>
        <v>5yo+</v>
      </c>
      <c r="G155" s="4" t="str">
        <f>SUBSTITUTE(IFERROR(VLOOKUP($A155,'Raw - J'!$B:$P,7,FALSE),""),"0","")</f>
        <v>Open</v>
      </c>
      <c r="H155" s="4" t="str">
        <f>IFERROR(VLOOKUP($A155,'Raw - J'!$B:$P,12,FALSE)&amp;IF(VLOOKUP($A155,'Raw - J'!$B:$N,13,FALSE)&lt;&gt;"","("&amp;VLOOKUP($A155,'Raw - J'!$B:$N,13,FALSE)&amp;")",""),"")</f>
        <v>5</v>
      </c>
      <c r="I155" s="4" t="str">
        <f>IFERROR(VLOOKUP($A155,'Raw - J'!$B:$P,14,FALSE),"")</f>
        <v>0-100</v>
      </c>
      <c r="J155" s="4" t="str">
        <f>IFERROR(VLOOKUP($A155,'Raw - J'!$B:$P,11,FALSE),"")</f>
        <v>A</v>
      </c>
      <c r="K155" s="4" t="str">
        <f>IFERROR(VLOOKUP($A155,'Raw - J'!$B:$Q,16,FALSE),"")</f>
        <v>2m</v>
      </c>
      <c r="L155" s="16" t="str">
        <f>SUBSTITUTE(IFERROR(VLOOKUP($A155,'Raw - J'!$B:$Q,9,FALSE),""),0,"")</f>
        <v/>
      </c>
      <c r="M155" s="16" t="str">
        <f>SUBSTITUTE(IFERROR(VLOOKUP($A155,'Raw - J'!$B:$Z,20,FALSE),""),0,"")</f>
        <v/>
      </c>
    </row>
    <row r="156" spans="1:13" x14ac:dyDescent="0.35">
      <c r="A156">
        <v>147</v>
      </c>
      <c r="B156" s="9">
        <f>IFERROR(VLOOKUP($A156,'Raw - J'!$B:$S,2,FALSE),"")</f>
        <v>44327</v>
      </c>
      <c r="C156" s="4" t="str">
        <f>IFERROR(VLOOKUP($A156,'Raw - J'!$B:$S,3,FALSE),"")</f>
        <v>SEDGEFIELD</v>
      </c>
      <c r="D156" s="4" t="str">
        <f>IFERROR(VLOOKUP(JUMP!A156,'Raw - J'!B:F,5,FALSE),"")</f>
        <v>Hurdle</v>
      </c>
      <c r="E156" s="4" t="str">
        <f>IFERROR(VLOOKUP($A156,'Raw - J'!$B:$S,6,FALSE),"")</f>
        <v>WFA</v>
      </c>
      <c r="F156" s="4" t="str">
        <f>IFERROR(VLOOKUP($A156,'Raw - J'!$B:$P,10,FALSE),"")</f>
        <v>4yo+</v>
      </c>
      <c r="G156" s="4" t="str">
        <f>SUBSTITUTE(IFERROR(VLOOKUP($A156,'Raw - J'!$B:$P,7,FALSE),""),"0","")</f>
        <v>Nov</v>
      </c>
      <c r="H156" s="4" t="str">
        <f>IFERROR(VLOOKUP($A156,'Raw - J'!$B:$P,12,FALSE)&amp;IF(VLOOKUP($A156,'Raw - J'!$B:$N,13,FALSE)&lt;&gt;"","("&amp;VLOOKUP($A156,'Raw - J'!$B:$N,13,FALSE)&amp;")",""),"")</f>
        <v>4</v>
      </c>
      <c r="I156" s="4" t="str">
        <f>IFERROR(VLOOKUP($A156,'Raw - J'!$B:$P,14,FALSE),"")</f>
        <v>Open</v>
      </c>
      <c r="J156" s="4" t="str">
        <f>IFERROR(VLOOKUP($A156,'Raw - J'!$B:$P,11,FALSE),"")</f>
        <v>A</v>
      </c>
      <c r="K156" s="4" t="str">
        <f>IFERROR(VLOOKUP($A156,'Raw - J'!$B:$Q,16,FALSE),"")</f>
        <v>2m</v>
      </c>
      <c r="L156" s="16" t="str">
        <f>SUBSTITUTE(IFERROR(VLOOKUP($A156,'Raw - J'!$B:$Q,9,FALSE),""),0,"")</f>
        <v/>
      </c>
      <c r="M156" s="16" t="str">
        <f>SUBSTITUTE(IFERROR(VLOOKUP($A156,'Raw - J'!$B:$Z,20,FALSE),""),0,"")</f>
        <v/>
      </c>
    </row>
    <row r="157" spans="1:13" x14ac:dyDescent="0.35">
      <c r="A157">
        <v>148</v>
      </c>
      <c r="B157" s="9">
        <f>IFERROR(VLOOKUP($A157,'Raw - J'!$B:$S,2,FALSE),"")</f>
        <v>44327</v>
      </c>
      <c r="C157" s="4" t="str">
        <f>IFERROR(VLOOKUP($A157,'Raw - J'!$B:$S,3,FALSE),"")</f>
        <v>SEDGEFIELD</v>
      </c>
      <c r="D157" s="4" t="str">
        <f>IFERROR(VLOOKUP(JUMP!A157,'Raw - J'!B:F,5,FALSE),"")</f>
        <v>Hurdle</v>
      </c>
      <c r="E157" s="4" t="str">
        <f>IFERROR(VLOOKUP($A157,'Raw - J'!$B:$S,6,FALSE),"")</f>
        <v>WFA</v>
      </c>
      <c r="F157" s="4" t="str">
        <f>IFERROR(VLOOKUP($A157,'Raw - J'!$B:$P,10,FALSE),"")</f>
        <v>4yo+</v>
      </c>
      <c r="G157" s="4" t="str">
        <f>SUBSTITUTE(IFERROR(VLOOKUP($A157,'Raw - J'!$B:$P,7,FALSE),""),"0","")</f>
        <v>Mdn</v>
      </c>
      <c r="H157" s="4" t="str">
        <f>IFERROR(VLOOKUP($A157,'Raw - J'!$B:$P,12,FALSE)&amp;IF(VLOOKUP($A157,'Raw - J'!$B:$N,13,FALSE)&lt;&gt;"","("&amp;VLOOKUP($A157,'Raw - J'!$B:$N,13,FALSE)&amp;")",""),"")</f>
        <v>4</v>
      </c>
      <c r="I157" s="4" t="str">
        <f>IFERROR(VLOOKUP($A157,'Raw - J'!$B:$P,14,FALSE),"")</f>
        <v>Open</v>
      </c>
      <c r="J157" s="4" t="str">
        <f>IFERROR(VLOOKUP($A157,'Raw - J'!$B:$P,11,FALSE),"")</f>
        <v>F</v>
      </c>
      <c r="K157" s="4" t="str">
        <f>IFERROR(VLOOKUP($A157,'Raw - J'!$B:$Q,16,FALSE),"")</f>
        <v>2m 4f</v>
      </c>
      <c r="L157" s="16" t="str">
        <f>SUBSTITUTE(IFERROR(VLOOKUP($A157,'Raw - J'!$B:$Q,9,FALSE),""),0,"")</f>
        <v/>
      </c>
      <c r="M157" s="16" t="str">
        <f>SUBSTITUTE(IFERROR(VLOOKUP($A157,'Raw - J'!$B:$Z,20,FALSE),""),0,"")</f>
        <v/>
      </c>
    </row>
    <row r="158" spans="1:13" x14ac:dyDescent="0.35">
      <c r="A158">
        <v>149</v>
      </c>
      <c r="B158" s="9">
        <f>IFERROR(VLOOKUP($A158,'Raw - J'!$B:$S,2,FALSE),"")</f>
        <v>44327</v>
      </c>
      <c r="C158" s="4" t="str">
        <f>IFERROR(VLOOKUP($A158,'Raw - J'!$B:$S,3,FALSE),"")</f>
        <v>SEDGEFIELD</v>
      </c>
      <c r="D158" s="4" t="str">
        <f>IFERROR(VLOOKUP(JUMP!A158,'Raw - J'!B:F,5,FALSE),"")</f>
        <v>Chase</v>
      </c>
      <c r="E158" s="4" t="str">
        <f>IFERROR(VLOOKUP($A158,'Raw - J'!$B:$S,6,FALSE),"")</f>
        <v>WFA</v>
      </c>
      <c r="F158" s="4" t="str">
        <f>IFERROR(VLOOKUP($A158,'Raw - J'!$B:$P,10,FALSE),"")</f>
        <v>5yo+</v>
      </c>
      <c r="G158" s="4" t="str">
        <f>SUBSTITUTE(IFERROR(VLOOKUP($A158,'Raw - J'!$B:$P,7,FALSE),""),"0","")</f>
        <v>Nov</v>
      </c>
      <c r="H158" s="4" t="str">
        <f>IFERROR(VLOOKUP($A158,'Raw - J'!$B:$P,12,FALSE)&amp;IF(VLOOKUP($A158,'Raw - J'!$B:$N,13,FALSE)&lt;&gt;"","("&amp;VLOOKUP($A158,'Raw - J'!$B:$N,13,FALSE)&amp;")",""),"")</f>
        <v>4</v>
      </c>
      <c r="I158" s="4" t="str">
        <f>IFERROR(VLOOKUP($A158,'Raw - J'!$B:$P,14,FALSE),"")</f>
        <v>Open</v>
      </c>
      <c r="J158" s="4" t="str">
        <f>IFERROR(VLOOKUP($A158,'Raw - J'!$B:$P,11,FALSE),"")</f>
        <v>A</v>
      </c>
      <c r="K158" s="4" t="str">
        <f>IFERROR(VLOOKUP($A158,'Raw - J'!$B:$Q,16,FALSE),"")</f>
        <v>2m</v>
      </c>
      <c r="L158" s="16" t="str">
        <f>SUBSTITUTE(IFERROR(VLOOKUP($A158,'Raw - J'!$B:$Q,9,FALSE),""),0,"")</f>
        <v/>
      </c>
      <c r="M158" s="16" t="str">
        <f>SUBSTITUTE(IFERROR(VLOOKUP($A158,'Raw - J'!$B:$Z,20,FALSE),""),0,"")</f>
        <v/>
      </c>
    </row>
    <row r="159" spans="1:13" x14ac:dyDescent="0.35">
      <c r="A159">
        <v>150</v>
      </c>
      <c r="B159" s="9">
        <f>IFERROR(VLOOKUP($A159,'Raw - J'!$B:$S,2,FALSE),"")</f>
        <v>44327</v>
      </c>
      <c r="C159" s="4" t="str">
        <f>IFERROR(VLOOKUP($A159,'Raw - J'!$B:$S,3,FALSE),"")</f>
        <v>SEDGEFIELD</v>
      </c>
      <c r="D159" s="4" t="str">
        <f>IFERROR(VLOOKUP(JUMP!A159,'Raw - J'!B:F,5,FALSE),"")</f>
        <v>Chase</v>
      </c>
      <c r="E159" s="4" t="str">
        <f>IFERROR(VLOOKUP($A159,'Raw - J'!$B:$S,6,FALSE),"")</f>
        <v>Hcap</v>
      </c>
      <c r="F159" s="4" t="str">
        <f>IFERROR(VLOOKUP($A159,'Raw - J'!$B:$P,10,FALSE),"")</f>
        <v>5yo+</v>
      </c>
      <c r="G159" s="4" t="str">
        <f>SUBSTITUTE(IFERROR(VLOOKUP($A159,'Raw - J'!$B:$P,7,FALSE),""),"0","")</f>
        <v>Open</v>
      </c>
      <c r="H159" s="4" t="str">
        <f>IFERROR(VLOOKUP($A159,'Raw - J'!$B:$P,12,FALSE)&amp;IF(VLOOKUP($A159,'Raw - J'!$B:$N,13,FALSE)&lt;&gt;"","("&amp;VLOOKUP($A159,'Raw - J'!$B:$N,13,FALSE)&amp;")",""),"")</f>
        <v>4</v>
      </c>
      <c r="I159" s="4" t="str">
        <f>IFERROR(VLOOKUP($A159,'Raw - J'!$B:$P,14,FALSE),"")</f>
        <v>0-115</v>
      </c>
      <c r="J159" s="4" t="str">
        <f>IFERROR(VLOOKUP($A159,'Raw - J'!$B:$P,11,FALSE),"")</f>
        <v>A</v>
      </c>
      <c r="K159" s="4" t="str">
        <f>IFERROR(VLOOKUP($A159,'Raw - J'!$B:$Q,16,FALSE),"")</f>
        <v>2m 4f</v>
      </c>
      <c r="L159" s="16" t="str">
        <f>SUBSTITUTE(IFERROR(VLOOKUP($A159,'Raw - J'!$B:$Q,9,FALSE),""),0,"")</f>
        <v/>
      </c>
      <c r="M159" s="16" t="str">
        <f>SUBSTITUTE(IFERROR(VLOOKUP($A159,'Raw - J'!$B:$Z,20,FALSE),""),0,"")</f>
        <v/>
      </c>
    </row>
    <row r="160" spans="1:13" x14ac:dyDescent="0.35">
      <c r="A160">
        <v>151</v>
      </c>
      <c r="B160" s="9">
        <f>IFERROR(VLOOKUP($A160,'Raw - J'!$B:$S,2,FALSE),"")</f>
        <v>44328</v>
      </c>
      <c r="C160" s="4" t="str">
        <f>IFERROR(VLOOKUP($A160,'Raw - J'!$B:$S,3,FALSE),"")</f>
        <v>NEWTON ABBOT</v>
      </c>
      <c r="D160" s="4" t="str">
        <f>IFERROR(VLOOKUP(JUMP!A160,'Raw - J'!B:F,5,FALSE),"")</f>
        <v>Hunter</v>
      </c>
      <c r="E160" s="4" t="str">
        <f>IFERROR(VLOOKUP($A160,'Raw - J'!$B:$S,6,FALSE),"")</f>
        <v>WFA</v>
      </c>
      <c r="F160" s="4" t="str">
        <f>IFERROR(VLOOKUP($A160,'Raw - J'!$B:$P,10,FALSE),"")</f>
        <v>5yo+</v>
      </c>
      <c r="G160" s="4" t="str">
        <f>SUBSTITUTE(IFERROR(VLOOKUP($A160,'Raw - J'!$B:$P,7,FALSE),""),"0","")</f>
        <v>Open</v>
      </c>
      <c r="H160" s="4" t="str">
        <f>IFERROR(VLOOKUP($A160,'Raw - J'!$B:$P,12,FALSE)&amp;IF(VLOOKUP($A160,'Raw - J'!$B:$N,13,FALSE)&lt;&gt;"","("&amp;VLOOKUP($A160,'Raw - J'!$B:$N,13,FALSE)&amp;")",""),"")</f>
        <v>6</v>
      </c>
      <c r="I160" s="4" t="str">
        <f>IFERROR(VLOOKUP($A160,'Raw - J'!$B:$P,14,FALSE),"")</f>
        <v>Open</v>
      </c>
      <c r="J160" s="4" t="str">
        <f>IFERROR(VLOOKUP($A160,'Raw - J'!$B:$P,11,FALSE),"")</f>
        <v>A</v>
      </c>
      <c r="K160" s="4" t="str">
        <f>IFERROR(VLOOKUP($A160,'Raw - J'!$B:$Q,16,FALSE),"")</f>
        <v>3m</v>
      </c>
      <c r="L160" s="16" t="str">
        <f>SUBSTITUTE(IFERROR(VLOOKUP($A160,'Raw - J'!$B:$Q,9,FALSE),""),0,"")</f>
        <v/>
      </c>
      <c r="M160" s="16" t="str">
        <f>SUBSTITUTE(IFERROR(VLOOKUP($A160,'Raw - J'!$B:$Z,20,FALSE),""),0,"")</f>
        <v>Amtr</v>
      </c>
    </row>
    <row r="161" spans="1:13" x14ac:dyDescent="0.35">
      <c r="A161">
        <v>152</v>
      </c>
      <c r="B161" s="9">
        <f>IFERROR(VLOOKUP($A161,'Raw - J'!$B:$S,2,FALSE),"")</f>
        <v>44328</v>
      </c>
      <c r="C161" s="4" t="str">
        <f>IFERROR(VLOOKUP($A161,'Raw - J'!$B:$S,3,FALSE),"")</f>
        <v>NEWTON ABBOT</v>
      </c>
      <c r="D161" s="4" t="str">
        <f>IFERROR(VLOOKUP(JUMP!A161,'Raw - J'!B:F,5,FALSE),"")</f>
        <v>NHF</v>
      </c>
      <c r="E161" s="4" t="str">
        <f>IFERROR(VLOOKUP($A161,'Raw - J'!$B:$S,6,FALSE),"")</f>
        <v>WFA</v>
      </c>
      <c r="F161" s="4" t="str">
        <f>IFERROR(VLOOKUP($A161,'Raw - J'!$B:$P,10,FALSE),"")</f>
        <v>4-6yo</v>
      </c>
      <c r="G161" s="4" t="str">
        <f>SUBSTITUTE(IFERROR(VLOOKUP($A161,'Raw - J'!$B:$P,7,FALSE),""),"0","")</f>
        <v>Open</v>
      </c>
      <c r="H161" s="4" t="str">
        <f>IFERROR(VLOOKUP($A161,'Raw - J'!$B:$P,12,FALSE)&amp;IF(VLOOKUP($A161,'Raw - J'!$B:$N,13,FALSE)&lt;&gt;"","("&amp;VLOOKUP($A161,'Raw - J'!$B:$N,13,FALSE)&amp;")",""),"")</f>
        <v>5</v>
      </c>
      <c r="I161" s="4" t="str">
        <f>IFERROR(VLOOKUP($A161,'Raw - J'!$B:$P,14,FALSE),"")</f>
        <v>Open</v>
      </c>
      <c r="J161" s="4" t="str">
        <f>IFERROR(VLOOKUP($A161,'Raw - J'!$B:$P,11,FALSE),"")</f>
        <v>F</v>
      </c>
      <c r="K161" s="4" t="str">
        <f>IFERROR(VLOOKUP($A161,'Raw - J'!$B:$Q,16,FALSE),"")</f>
        <v>2m</v>
      </c>
      <c r="L161" s="16" t="str">
        <f>SUBSTITUTE(IFERROR(VLOOKUP($A161,'Raw - J'!$B:$Q,9,FALSE),""),0,"")</f>
        <v/>
      </c>
      <c r="M161" s="16" t="str">
        <f>SUBSTITUTE(IFERROR(VLOOKUP($A161,'Raw - J'!$B:$Z,20,FALSE),""),0,"")</f>
        <v/>
      </c>
    </row>
    <row r="162" spans="1:13" x14ac:dyDescent="0.35">
      <c r="A162">
        <v>153</v>
      </c>
      <c r="B162" s="9">
        <f>IFERROR(VLOOKUP($A162,'Raw - J'!$B:$S,2,FALSE),"")</f>
        <v>44328</v>
      </c>
      <c r="C162" s="4" t="str">
        <f>IFERROR(VLOOKUP($A162,'Raw - J'!$B:$S,3,FALSE),"")</f>
        <v>NEWTON ABBOT</v>
      </c>
      <c r="D162" s="4" t="str">
        <f>IFERROR(VLOOKUP(JUMP!A162,'Raw - J'!B:F,5,FALSE),"")</f>
        <v>Hurdle</v>
      </c>
      <c r="E162" s="4" t="str">
        <f>IFERROR(VLOOKUP($A162,'Raw - J'!$B:$S,6,FALSE),"")</f>
        <v>Hcap</v>
      </c>
      <c r="F162" s="4" t="str">
        <f>IFERROR(VLOOKUP($A162,'Raw - J'!$B:$P,10,FALSE),"")</f>
        <v>4yo+</v>
      </c>
      <c r="G162" s="4" t="str">
        <f>SUBSTITUTE(IFERROR(VLOOKUP($A162,'Raw - J'!$B:$P,7,FALSE),""),"0","")</f>
        <v>Nov</v>
      </c>
      <c r="H162" s="4" t="str">
        <f>IFERROR(VLOOKUP($A162,'Raw - J'!$B:$P,12,FALSE)&amp;IF(VLOOKUP($A162,'Raw - J'!$B:$N,13,FALSE)&lt;&gt;"","("&amp;VLOOKUP($A162,'Raw - J'!$B:$N,13,FALSE)&amp;")",""),"")</f>
        <v>5</v>
      </c>
      <c r="I162" s="4" t="str">
        <f>IFERROR(VLOOKUP($A162,'Raw - J'!$B:$P,14,FALSE),"")</f>
        <v>0-105</v>
      </c>
      <c r="J162" s="4" t="str">
        <f>IFERROR(VLOOKUP($A162,'Raw - J'!$B:$P,11,FALSE),"")</f>
        <v>A</v>
      </c>
      <c r="K162" s="4" t="str">
        <f>IFERROR(VLOOKUP($A162,'Raw - J'!$B:$Q,16,FALSE),"")</f>
        <v>2m 4f</v>
      </c>
      <c r="L162" s="16" t="str">
        <f>SUBSTITUTE(IFERROR(VLOOKUP($A162,'Raw - J'!$B:$Q,9,FALSE),""),0,"")</f>
        <v/>
      </c>
      <c r="M162" s="16" t="str">
        <f>SUBSTITUTE(IFERROR(VLOOKUP($A162,'Raw - J'!$B:$Z,20,FALSE),""),0,"")</f>
        <v/>
      </c>
    </row>
    <row r="163" spans="1:13" x14ac:dyDescent="0.35">
      <c r="A163">
        <v>154</v>
      </c>
      <c r="B163" s="9">
        <f>IFERROR(VLOOKUP($A163,'Raw - J'!$B:$S,2,FALSE),"")</f>
        <v>44328</v>
      </c>
      <c r="C163" s="4" t="str">
        <f>IFERROR(VLOOKUP($A163,'Raw - J'!$B:$S,3,FALSE),"")</f>
        <v>NEWTON ABBOT</v>
      </c>
      <c r="D163" s="4" t="str">
        <f>IFERROR(VLOOKUP(JUMP!A163,'Raw - J'!B:F,5,FALSE),"")</f>
        <v>Hurdle</v>
      </c>
      <c r="E163" s="4" t="str">
        <f>IFERROR(VLOOKUP($A163,'Raw - J'!$B:$S,6,FALSE),"")</f>
        <v>WFA</v>
      </c>
      <c r="F163" s="4" t="str">
        <f>IFERROR(VLOOKUP($A163,'Raw - J'!$B:$P,10,FALSE),"")</f>
        <v>4yo+</v>
      </c>
      <c r="G163" s="4" t="str">
        <f>SUBSTITUTE(IFERROR(VLOOKUP($A163,'Raw - J'!$B:$P,7,FALSE),""),"0","")</f>
        <v>Mdn</v>
      </c>
      <c r="H163" s="4" t="str">
        <f>IFERROR(VLOOKUP($A163,'Raw - J'!$B:$P,12,FALSE)&amp;IF(VLOOKUP($A163,'Raw - J'!$B:$N,13,FALSE)&lt;&gt;"","("&amp;VLOOKUP($A163,'Raw - J'!$B:$N,13,FALSE)&amp;")",""),"")</f>
        <v>4</v>
      </c>
      <c r="I163" s="4" t="str">
        <f>IFERROR(VLOOKUP($A163,'Raw - J'!$B:$P,14,FALSE),"")</f>
        <v>Open</v>
      </c>
      <c r="J163" s="4" t="str">
        <f>IFERROR(VLOOKUP($A163,'Raw - J'!$B:$P,11,FALSE),"")</f>
        <v>A</v>
      </c>
      <c r="K163" s="4" t="str">
        <f>IFERROR(VLOOKUP($A163,'Raw - J'!$B:$Q,16,FALSE),"")</f>
        <v>2m 4f</v>
      </c>
      <c r="L163" s="16" t="str">
        <f>SUBSTITUTE(IFERROR(VLOOKUP($A163,'Raw - J'!$B:$Q,9,FALSE),""),0,"")</f>
        <v/>
      </c>
      <c r="M163" s="16" t="str">
        <f>SUBSTITUTE(IFERROR(VLOOKUP($A163,'Raw - J'!$B:$Z,20,FALSE),""),0,"")</f>
        <v/>
      </c>
    </row>
    <row r="164" spans="1:13" x14ac:dyDescent="0.35">
      <c r="A164">
        <v>155</v>
      </c>
      <c r="B164" s="9">
        <f>IFERROR(VLOOKUP($A164,'Raw - J'!$B:$S,2,FALSE),"")</f>
        <v>44328</v>
      </c>
      <c r="C164" s="4" t="str">
        <f>IFERROR(VLOOKUP($A164,'Raw - J'!$B:$S,3,FALSE),"")</f>
        <v>NEWTON ABBOT</v>
      </c>
      <c r="D164" s="4" t="str">
        <f>IFERROR(VLOOKUP(JUMP!A164,'Raw - J'!B:F,5,FALSE),"")</f>
        <v>Chase</v>
      </c>
      <c r="E164" s="4" t="str">
        <f>IFERROR(VLOOKUP($A164,'Raw - J'!$B:$S,6,FALSE),"")</f>
        <v>Hcap</v>
      </c>
      <c r="F164" s="4" t="str">
        <f>IFERROR(VLOOKUP($A164,'Raw - J'!$B:$P,10,FALSE),"")</f>
        <v>5yo+</v>
      </c>
      <c r="G164" s="4" t="str">
        <f>SUBSTITUTE(IFERROR(VLOOKUP($A164,'Raw - J'!$B:$P,7,FALSE),""),"0","")</f>
        <v>Nov</v>
      </c>
      <c r="H164" s="4" t="str">
        <f>IFERROR(VLOOKUP($A164,'Raw - J'!$B:$P,12,FALSE)&amp;IF(VLOOKUP($A164,'Raw - J'!$B:$N,13,FALSE)&lt;&gt;"","("&amp;VLOOKUP($A164,'Raw - J'!$B:$N,13,FALSE)&amp;")",""),"")</f>
        <v>5</v>
      </c>
      <c r="I164" s="4" t="str">
        <f>IFERROR(VLOOKUP($A164,'Raw - J'!$B:$P,14,FALSE),"")</f>
        <v>0-105</v>
      </c>
      <c r="J164" s="4" t="str">
        <f>IFERROR(VLOOKUP($A164,'Raw - J'!$B:$P,11,FALSE),"")</f>
        <v>A</v>
      </c>
      <c r="K164" s="4" t="str">
        <f>IFERROR(VLOOKUP($A164,'Raw - J'!$B:$Q,16,FALSE),"")</f>
        <v>3m</v>
      </c>
      <c r="L164" s="16" t="str">
        <f>SUBSTITUTE(IFERROR(VLOOKUP($A164,'Raw - J'!$B:$Q,9,FALSE),""),0,"")</f>
        <v/>
      </c>
      <c r="M164" s="16" t="str">
        <f>SUBSTITUTE(IFERROR(VLOOKUP($A164,'Raw - J'!$B:$Z,20,FALSE),""),0,"")</f>
        <v/>
      </c>
    </row>
    <row r="165" spans="1:13" x14ac:dyDescent="0.35">
      <c r="A165">
        <v>156</v>
      </c>
      <c r="B165" s="9">
        <f>IFERROR(VLOOKUP($A165,'Raw - J'!$B:$S,2,FALSE),"")</f>
        <v>44328</v>
      </c>
      <c r="C165" s="4" t="str">
        <f>IFERROR(VLOOKUP($A165,'Raw - J'!$B:$S,3,FALSE),"")</f>
        <v>NEWTON ABBOT</v>
      </c>
      <c r="D165" s="4" t="str">
        <f>IFERROR(VLOOKUP(JUMP!A165,'Raw - J'!B:F,5,FALSE),"")</f>
        <v>Chase</v>
      </c>
      <c r="E165" s="4" t="str">
        <f>IFERROR(VLOOKUP($A165,'Raw - J'!$B:$S,6,FALSE),"")</f>
        <v>Hcap</v>
      </c>
      <c r="F165" s="4" t="str">
        <f>IFERROR(VLOOKUP($A165,'Raw - J'!$B:$P,10,FALSE),"")</f>
        <v>5yo+</v>
      </c>
      <c r="G165" s="4" t="str">
        <f>SUBSTITUTE(IFERROR(VLOOKUP($A165,'Raw - J'!$B:$P,7,FALSE),""),"0","")</f>
        <v>Open</v>
      </c>
      <c r="H165" s="4" t="str">
        <f>IFERROR(VLOOKUP($A165,'Raw - J'!$B:$P,12,FALSE)&amp;IF(VLOOKUP($A165,'Raw - J'!$B:$N,13,FALSE)&lt;&gt;"","("&amp;VLOOKUP($A165,'Raw - J'!$B:$N,13,FALSE)&amp;")",""),"")</f>
        <v>4</v>
      </c>
      <c r="I165" s="4" t="str">
        <f>IFERROR(VLOOKUP($A165,'Raw - J'!$B:$P,14,FALSE),"")</f>
        <v>0-120</v>
      </c>
      <c r="J165" s="4" t="str">
        <f>IFERROR(VLOOKUP($A165,'Raw - J'!$B:$P,11,FALSE),"")</f>
        <v>A</v>
      </c>
      <c r="K165" s="4" t="str">
        <f>IFERROR(VLOOKUP($A165,'Raw - J'!$B:$Q,16,FALSE),"")</f>
        <v>2m 4f</v>
      </c>
      <c r="L165" s="16" t="str">
        <f>SUBSTITUTE(IFERROR(VLOOKUP($A165,'Raw - J'!$B:$Q,9,FALSE),""),0,"")</f>
        <v/>
      </c>
      <c r="M165" s="16" t="str">
        <f>SUBSTITUTE(IFERROR(VLOOKUP($A165,'Raw - J'!$B:$Z,20,FALSE),""),0,"")</f>
        <v/>
      </c>
    </row>
    <row r="166" spans="1:13" x14ac:dyDescent="0.35">
      <c r="A166">
        <v>157</v>
      </c>
      <c r="B166" s="9">
        <f>IFERROR(VLOOKUP($A166,'Raw - J'!$B:$S,2,FALSE),"")</f>
        <v>44328</v>
      </c>
      <c r="C166" s="4" t="str">
        <f>IFERROR(VLOOKUP($A166,'Raw - J'!$B:$S,3,FALSE),"")</f>
        <v>NEWTON ABBOT</v>
      </c>
      <c r="D166" s="4" t="str">
        <f>IFERROR(VLOOKUP(JUMP!A166,'Raw - J'!B:F,5,FALSE),"")</f>
        <v>Hurdle</v>
      </c>
      <c r="E166" s="4" t="str">
        <f>IFERROR(VLOOKUP($A166,'Raw - J'!$B:$S,6,FALSE),"")</f>
        <v>Hcap</v>
      </c>
      <c r="F166" s="4" t="str">
        <f>IFERROR(VLOOKUP($A166,'Raw - J'!$B:$P,10,FALSE),"")</f>
        <v>4yo+</v>
      </c>
      <c r="G166" s="4" t="str">
        <f>SUBSTITUTE(IFERROR(VLOOKUP($A166,'Raw - J'!$B:$P,7,FALSE),""),"0","")</f>
        <v>Open</v>
      </c>
      <c r="H166" s="4" t="str">
        <f>IFERROR(VLOOKUP($A166,'Raw - J'!$B:$P,12,FALSE)&amp;IF(VLOOKUP($A166,'Raw - J'!$B:$N,13,FALSE)&lt;&gt;"","("&amp;VLOOKUP($A166,'Raw - J'!$B:$N,13,FALSE)&amp;")",""),"")</f>
        <v>3</v>
      </c>
      <c r="I166" s="4" t="str">
        <f>IFERROR(VLOOKUP($A166,'Raw - J'!$B:$P,14,FALSE),"")</f>
        <v>0-135</v>
      </c>
      <c r="J166" s="4" t="str">
        <f>IFERROR(VLOOKUP($A166,'Raw - J'!$B:$P,11,FALSE),"")</f>
        <v>A</v>
      </c>
      <c r="K166" s="4" t="str">
        <f>IFERROR(VLOOKUP($A166,'Raw - J'!$B:$Q,16,FALSE),"")</f>
        <v>2m 4f</v>
      </c>
      <c r="L166" s="16" t="str">
        <f>SUBSTITUTE(IFERROR(VLOOKUP($A166,'Raw - J'!$B:$Q,9,FALSE),""),0,"")</f>
        <v/>
      </c>
      <c r="M166" s="16" t="str">
        <f>SUBSTITUTE(IFERROR(VLOOKUP($A166,'Raw - J'!$B:$Z,20,FALSE),""),0,"")</f>
        <v/>
      </c>
    </row>
    <row r="167" spans="1:13" x14ac:dyDescent="0.35">
      <c r="A167">
        <v>158</v>
      </c>
      <c r="B167" s="9">
        <f>IFERROR(VLOOKUP($A167,'Raw - J'!$B:$S,2,FALSE),"")</f>
        <v>44328</v>
      </c>
      <c r="C167" s="4" t="str">
        <f>IFERROR(VLOOKUP($A167,'Raw - J'!$B:$S,3,FALSE),"")</f>
        <v>PERTH</v>
      </c>
      <c r="D167" s="4" t="str">
        <f>IFERROR(VLOOKUP(JUMP!A167,'Raw - J'!B:F,5,FALSE),"")</f>
        <v>Hunter</v>
      </c>
      <c r="E167" s="4" t="str">
        <f>IFERROR(VLOOKUP($A167,'Raw - J'!$B:$S,6,FALSE),"")</f>
        <v>WFA</v>
      </c>
      <c r="F167" s="4" t="str">
        <f>IFERROR(VLOOKUP($A167,'Raw - J'!$B:$P,10,FALSE),"")</f>
        <v>5yo+</v>
      </c>
      <c r="G167" s="4" t="str">
        <f>SUBSTITUTE(IFERROR(VLOOKUP($A167,'Raw - J'!$B:$P,7,FALSE),""),"0","")</f>
        <v>Open</v>
      </c>
      <c r="H167" s="4" t="str">
        <f>IFERROR(VLOOKUP($A167,'Raw - J'!$B:$P,12,FALSE)&amp;IF(VLOOKUP($A167,'Raw - J'!$B:$N,13,FALSE)&lt;&gt;"","("&amp;VLOOKUP($A167,'Raw - J'!$B:$N,13,FALSE)&amp;")",""),"")</f>
        <v>5</v>
      </c>
      <c r="I167" s="4" t="str">
        <f>IFERROR(VLOOKUP($A167,'Raw - J'!$B:$P,14,FALSE),"")</f>
        <v>Open</v>
      </c>
      <c r="J167" s="4" t="str">
        <f>IFERROR(VLOOKUP($A167,'Raw - J'!$B:$P,11,FALSE),"")</f>
        <v>A</v>
      </c>
      <c r="K167" s="4" t="str">
        <f>IFERROR(VLOOKUP($A167,'Raw - J'!$B:$Q,16,FALSE),"")</f>
        <v>3m</v>
      </c>
      <c r="L167" s="16" t="str">
        <f>SUBSTITUTE(IFERROR(VLOOKUP($A167,'Raw - J'!$B:$Q,9,FALSE),""),0,"")</f>
        <v/>
      </c>
      <c r="M167" s="16" t="str">
        <f>SUBSTITUTE(IFERROR(VLOOKUP($A167,'Raw - J'!$B:$Z,20,FALSE),""),0,"")</f>
        <v>Amtr</v>
      </c>
    </row>
    <row r="168" spans="1:13" x14ac:dyDescent="0.35">
      <c r="A168">
        <v>159</v>
      </c>
      <c r="B168" s="9">
        <f>IFERROR(VLOOKUP($A168,'Raw - J'!$B:$S,2,FALSE),"")</f>
        <v>44328</v>
      </c>
      <c r="C168" s="4" t="str">
        <f>IFERROR(VLOOKUP($A168,'Raw - J'!$B:$S,3,FALSE),"")</f>
        <v>PERTH</v>
      </c>
      <c r="D168" s="4" t="str">
        <f>IFERROR(VLOOKUP(JUMP!A168,'Raw - J'!B:F,5,FALSE),"")</f>
        <v>Hurdle</v>
      </c>
      <c r="E168" s="4" t="str">
        <f>IFERROR(VLOOKUP($A168,'Raw - J'!$B:$S,6,FALSE),"")</f>
        <v>Hcap</v>
      </c>
      <c r="F168" s="4" t="str">
        <f>IFERROR(VLOOKUP($A168,'Raw - J'!$B:$P,10,FALSE),"")</f>
        <v>4yo+</v>
      </c>
      <c r="G168" s="4" t="str">
        <f>SUBSTITUTE(IFERROR(VLOOKUP($A168,'Raw - J'!$B:$P,7,FALSE),""),"0","")</f>
        <v>Open</v>
      </c>
      <c r="H168" s="4" t="str">
        <f>IFERROR(VLOOKUP($A168,'Raw - J'!$B:$P,12,FALSE)&amp;IF(VLOOKUP($A168,'Raw - J'!$B:$N,13,FALSE)&lt;&gt;"","("&amp;VLOOKUP($A168,'Raw - J'!$B:$N,13,FALSE)&amp;")",""),"")</f>
        <v>5</v>
      </c>
      <c r="I168" s="4" t="str">
        <f>IFERROR(VLOOKUP($A168,'Raw - J'!$B:$P,14,FALSE),"")</f>
        <v>0-100</v>
      </c>
      <c r="J168" s="4" t="str">
        <f>IFERROR(VLOOKUP($A168,'Raw - J'!$B:$P,11,FALSE),"")</f>
        <v>A</v>
      </c>
      <c r="K168" s="4" t="str">
        <f>IFERROR(VLOOKUP($A168,'Raw - J'!$B:$Q,16,FALSE),"")</f>
        <v>2m 4f</v>
      </c>
      <c r="L168" s="16" t="str">
        <f>SUBSTITUTE(IFERROR(VLOOKUP($A168,'Raw - J'!$B:$Q,9,FALSE),""),0,"")</f>
        <v/>
      </c>
      <c r="M168" s="16" t="str">
        <f>SUBSTITUTE(IFERROR(VLOOKUP($A168,'Raw - J'!$B:$Z,20,FALSE),""),0,"")</f>
        <v>Cond</v>
      </c>
    </row>
    <row r="169" spans="1:13" x14ac:dyDescent="0.35">
      <c r="A169">
        <v>160</v>
      </c>
      <c r="B169" s="9">
        <f>IFERROR(VLOOKUP($A169,'Raw - J'!$B:$S,2,FALSE),"")</f>
        <v>44328</v>
      </c>
      <c r="C169" s="4" t="str">
        <f>IFERROR(VLOOKUP($A169,'Raw - J'!$B:$S,3,FALSE),"")</f>
        <v>PERTH</v>
      </c>
      <c r="D169" s="4" t="str">
        <f>IFERROR(VLOOKUP(JUMP!A169,'Raw - J'!B:F,5,FALSE),"")</f>
        <v>Hurdle</v>
      </c>
      <c r="E169" s="4" t="str">
        <f>IFERROR(VLOOKUP($A169,'Raw - J'!$B:$S,6,FALSE),"")</f>
        <v>Hcap</v>
      </c>
      <c r="F169" s="4" t="str">
        <f>IFERROR(VLOOKUP($A169,'Raw - J'!$B:$P,10,FALSE),"")</f>
        <v>4yo+</v>
      </c>
      <c r="G169" s="4" t="str">
        <f>SUBSTITUTE(IFERROR(VLOOKUP($A169,'Raw - J'!$B:$P,7,FALSE),""),"0","")</f>
        <v>Nov</v>
      </c>
      <c r="H169" s="4" t="str">
        <f>IFERROR(VLOOKUP($A169,'Raw - J'!$B:$P,12,FALSE)&amp;IF(VLOOKUP($A169,'Raw - J'!$B:$N,13,FALSE)&lt;&gt;"","("&amp;VLOOKUP($A169,'Raw - J'!$B:$N,13,FALSE)&amp;")",""),"")</f>
        <v>5</v>
      </c>
      <c r="I169" s="4" t="str">
        <f>IFERROR(VLOOKUP($A169,'Raw - J'!$B:$P,14,FALSE),"")</f>
        <v>0-100</v>
      </c>
      <c r="J169" s="4" t="str">
        <f>IFERROR(VLOOKUP($A169,'Raw - J'!$B:$P,11,FALSE),"")</f>
        <v>A</v>
      </c>
      <c r="K169" s="4" t="str">
        <f>IFERROR(VLOOKUP($A169,'Raw - J'!$B:$Q,16,FALSE),"")</f>
        <v>3m</v>
      </c>
      <c r="L169" s="16" t="str">
        <f>SUBSTITUTE(IFERROR(VLOOKUP($A169,'Raw - J'!$B:$Q,9,FALSE),""),0,"")</f>
        <v/>
      </c>
      <c r="M169" s="16" t="str">
        <f>SUBSTITUTE(IFERROR(VLOOKUP($A169,'Raw - J'!$B:$Z,20,FALSE),""),0,"")</f>
        <v/>
      </c>
    </row>
    <row r="170" spans="1:13" x14ac:dyDescent="0.35">
      <c r="A170">
        <v>161</v>
      </c>
      <c r="B170" s="9">
        <f>IFERROR(VLOOKUP($A170,'Raw - J'!$B:$S,2,FALSE),"")</f>
        <v>44328</v>
      </c>
      <c r="C170" s="4" t="str">
        <f>IFERROR(VLOOKUP($A170,'Raw - J'!$B:$S,3,FALSE),"")</f>
        <v>PERTH</v>
      </c>
      <c r="D170" s="4" t="str">
        <f>IFERROR(VLOOKUP(JUMP!A170,'Raw - J'!B:F,5,FALSE),"")</f>
        <v>Hurdle</v>
      </c>
      <c r="E170" s="4" t="str">
        <f>IFERROR(VLOOKUP($A170,'Raw - J'!$B:$S,6,FALSE),"")</f>
        <v>WFA</v>
      </c>
      <c r="F170" s="4" t="str">
        <f>IFERROR(VLOOKUP($A170,'Raw - J'!$B:$P,10,FALSE),"")</f>
        <v>4yo+</v>
      </c>
      <c r="G170" s="4" t="str">
        <f>SUBSTITUTE(IFERROR(VLOOKUP($A170,'Raw - J'!$B:$P,7,FALSE),""),"0","")</f>
        <v>Mdn</v>
      </c>
      <c r="H170" s="4" t="str">
        <f>IFERROR(VLOOKUP($A170,'Raw - J'!$B:$P,12,FALSE)&amp;IF(VLOOKUP($A170,'Raw - J'!$B:$N,13,FALSE)&lt;&gt;"","("&amp;VLOOKUP($A170,'Raw - J'!$B:$N,13,FALSE)&amp;")",""),"")</f>
        <v>4</v>
      </c>
      <c r="I170" s="4" t="str">
        <f>IFERROR(VLOOKUP($A170,'Raw - J'!$B:$P,14,FALSE),"")</f>
        <v>Open</v>
      </c>
      <c r="J170" s="4" t="str">
        <f>IFERROR(VLOOKUP($A170,'Raw - J'!$B:$P,11,FALSE),"")</f>
        <v>A</v>
      </c>
      <c r="K170" s="4" t="str">
        <f>IFERROR(VLOOKUP($A170,'Raw - J'!$B:$Q,16,FALSE),"")</f>
        <v>2m 4f</v>
      </c>
      <c r="L170" s="16" t="str">
        <f>SUBSTITUTE(IFERROR(VLOOKUP($A170,'Raw - J'!$B:$Q,9,FALSE),""),0,"")</f>
        <v/>
      </c>
      <c r="M170" s="16" t="str">
        <f>SUBSTITUTE(IFERROR(VLOOKUP($A170,'Raw - J'!$B:$Z,20,FALSE),""),0,"")</f>
        <v/>
      </c>
    </row>
    <row r="171" spans="1:13" x14ac:dyDescent="0.35">
      <c r="A171">
        <v>162</v>
      </c>
      <c r="B171" s="9">
        <f>IFERROR(VLOOKUP($A171,'Raw - J'!$B:$S,2,FALSE),"")</f>
        <v>44328</v>
      </c>
      <c r="C171" s="4" t="str">
        <f>IFERROR(VLOOKUP($A171,'Raw - J'!$B:$S,3,FALSE),"")</f>
        <v>PERTH</v>
      </c>
      <c r="D171" s="4" t="str">
        <f>IFERROR(VLOOKUP(JUMP!A171,'Raw - J'!B:F,5,FALSE),"")</f>
        <v>Chase</v>
      </c>
      <c r="E171" s="4" t="str">
        <f>IFERROR(VLOOKUP($A171,'Raw - J'!$B:$S,6,FALSE),"")</f>
        <v>Hcap</v>
      </c>
      <c r="F171" s="4" t="str">
        <f>IFERROR(VLOOKUP($A171,'Raw - J'!$B:$P,10,FALSE),"")</f>
        <v>5yo+</v>
      </c>
      <c r="G171" s="4" t="str">
        <f>SUBSTITUTE(IFERROR(VLOOKUP($A171,'Raw - J'!$B:$P,7,FALSE),""),"0","")</f>
        <v>Open</v>
      </c>
      <c r="H171" s="4" t="str">
        <f>IFERROR(VLOOKUP($A171,'Raw - J'!$B:$P,12,FALSE)&amp;IF(VLOOKUP($A171,'Raw - J'!$B:$N,13,FALSE)&lt;&gt;"","("&amp;VLOOKUP($A171,'Raw - J'!$B:$N,13,FALSE)&amp;")",""),"")</f>
        <v>5</v>
      </c>
      <c r="I171" s="4" t="str">
        <f>IFERROR(VLOOKUP($A171,'Raw - J'!$B:$P,14,FALSE),"")</f>
        <v>0-100</v>
      </c>
      <c r="J171" s="4" t="str">
        <f>IFERROR(VLOOKUP($A171,'Raw - J'!$B:$P,11,FALSE),"")</f>
        <v>A</v>
      </c>
      <c r="K171" s="4" t="str">
        <f>IFERROR(VLOOKUP($A171,'Raw - J'!$B:$Q,16,FALSE),"")</f>
        <v>3m</v>
      </c>
      <c r="L171" s="16" t="str">
        <f>SUBSTITUTE(IFERROR(VLOOKUP($A171,'Raw - J'!$B:$Q,9,FALSE),""),0,"")</f>
        <v/>
      </c>
      <c r="M171" s="16" t="str">
        <f>SUBSTITUTE(IFERROR(VLOOKUP($A171,'Raw - J'!$B:$Z,20,FALSE),""),0,"")</f>
        <v/>
      </c>
    </row>
    <row r="172" spans="1:13" x14ac:dyDescent="0.35">
      <c r="A172">
        <v>163</v>
      </c>
      <c r="B172" s="9">
        <f>IFERROR(VLOOKUP($A172,'Raw - J'!$B:$S,2,FALSE),"")</f>
        <v>44328</v>
      </c>
      <c r="C172" s="4" t="str">
        <f>IFERROR(VLOOKUP($A172,'Raw - J'!$B:$S,3,FALSE),"")</f>
        <v>PERTH</v>
      </c>
      <c r="D172" s="4" t="str">
        <f>IFERROR(VLOOKUP(JUMP!A172,'Raw - J'!B:F,5,FALSE),"")</f>
        <v>Chase</v>
      </c>
      <c r="E172" s="4" t="str">
        <f>IFERROR(VLOOKUP($A172,'Raw - J'!$B:$S,6,FALSE),"")</f>
        <v>Hcap</v>
      </c>
      <c r="F172" s="4" t="str">
        <f>IFERROR(VLOOKUP($A172,'Raw - J'!$B:$P,10,FALSE),"")</f>
        <v>5yo+</v>
      </c>
      <c r="G172" s="4" t="str">
        <f>SUBSTITUTE(IFERROR(VLOOKUP($A172,'Raw - J'!$B:$P,7,FALSE),""),"0","")</f>
        <v>Nov</v>
      </c>
      <c r="H172" s="4" t="str">
        <f>IFERROR(VLOOKUP($A172,'Raw - J'!$B:$P,12,FALSE)&amp;IF(VLOOKUP($A172,'Raw - J'!$B:$N,13,FALSE)&lt;&gt;"","("&amp;VLOOKUP($A172,'Raw - J'!$B:$N,13,FALSE)&amp;")",""),"")</f>
        <v>4</v>
      </c>
      <c r="I172" s="4" t="str">
        <f>IFERROR(VLOOKUP($A172,'Raw - J'!$B:$P,14,FALSE),"")</f>
        <v>0-120</v>
      </c>
      <c r="J172" s="4" t="str">
        <f>IFERROR(VLOOKUP($A172,'Raw - J'!$B:$P,11,FALSE),"")</f>
        <v>A</v>
      </c>
      <c r="K172" s="4" t="str">
        <f>IFERROR(VLOOKUP($A172,'Raw - J'!$B:$Q,16,FALSE),"")</f>
        <v>2m</v>
      </c>
      <c r="L172" s="16" t="str">
        <f>SUBSTITUTE(IFERROR(VLOOKUP($A172,'Raw - J'!$B:$Q,9,FALSE),""),0,"")</f>
        <v/>
      </c>
      <c r="M172" s="16" t="str">
        <f>SUBSTITUTE(IFERROR(VLOOKUP($A172,'Raw - J'!$B:$Z,20,FALSE),""),0,"")</f>
        <v/>
      </c>
    </row>
    <row r="173" spans="1:13" x14ac:dyDescent="0.35">
      <c r="A173">
        <v>164</v>
      </c>
      <c r="B173" s="9">
        <f>IFERROR(VLOOKUP($A173,'Raw - J'!$B:$S,2,FALSE),"")</f>
        <v>44328</v>
      </c>
      <c r="C173" s="4" t="str">
        <f>IFERROR(VLOOKUP($A173,'Raw - J'!$B:$S,3,FALSE),"")</f>
        <v>PERTH</v>
      </c>
      <c r="D173" s="4" t="str">
        <f>IFERROR(VLOOKUP(JUMP!A173,'Raw - J'!B:F,5,FALSE),"")</f>
        <v>Hurdle</v>
      </c>
      <c r="E173" s="4" t="str">
        <f>IFERROR(VLOOKUP($A173,'Raw - J'!$B:$S,6,FALSE),"")</f>
        <v>Hcap</v>
      </c>
      <c r="F173" s="4" t="str">
        <f>IFERROR(VLOOKUP($A173,'Raw - J'!$B:$P,10,FALSE),"")</f>
        <v>4yo+</v>
      </c>
      <c r="G173" s="4" t="str">
        <f>SUBSTITUTE(IFERROR(VLOOKUP($A173,'Raw - J'!$B:$P,7,FALSE),""),"0","")</f>
        <v>Open</v>
      </c>
      <c r="H173" s="4" t="str">
        <f>IFERROR(VLOOKUP($A173,'Raw - J'!$B:$P,12,FALSE)&amp;IF(VLOOKUP($A173,'Raw - J'!$B:$N,13,FALSE)&lt;&gt;"","("&amp;VLOOKUP($A173,'Raw - J'!$B:$N,13,FALSE)&amp;")",""),"")</f>
        <v>4</v>
      </c>
      <c r="I173" s="4" t="str">
        <f>IFERROR(VLOOKUP($A173,'Raw - J'!$B:$P,14,FALSE),"")</f>
        <v>0-115</v>
      </c>
      <c r="J173" s="4" t="str">
        <f>IFERROR(VLOOKUP($A173,'Raw - J'!$B:$P,11,FALSE),"")</f>
        <v>A</v>
      </c>
      <c r="K173" s="4" t="str">
        <f>IFERROR(VLOOKUP($A173,'Raw - J'!$B:$Q,16,FALSE),"")</f>
        <v>3m</v>
      </c>
      <c r="L173" s="16" t="str">
        <f>SUBSTITUTE(IFERROR(VLOOKUP($A173,'Raw - J'!$B:$Q,9,FALSE),""),0,"")</f>
        <v/>
      </c>
      <c r="M173" s="16" t="str">
        <f>SUBSTITUTE(IFERROR(VLOOKUP($A173,'Raw - J'!$B:$Z,20,FALSE),""),0,"")</f>
        <v/>
      </c>
    </row>
    <row r="174" spans="1:13" x14ac:dyDescent="0.35">
      <c r="A174">
        <v>165</v>
      </c>
      <c r="B174" s="9">
        <f>IFERROR(VLOOKUP($A174,'Raw - J'!$B:$S,2,FALSE),"")</f>
        <v>44328</v>
      </c>
      <c r="C174" s="4" t="str">
        <f>IFERROR(VLOOKUP($A174,'Raw - J'!$B:$S,3,FALSE),"")</f>
        <v>WORCESTER</v>
      </c>
      <c r="D174" s="4" t="str">
        <f>IFERROR(VLOOKUP(JUMP!A174,'Raw - J'!B:F,5,FALSE),"")</f>
        <v>NHF</v>
      </c>
      <c r="E174" s="4" t="str">
        <f>IFERROR(VLOOKUP($A174,'Raw - J'!$B:$S,6,FALSE),"")</f>
        <v>WFA</v>
      </c>
      <c r="F174" s="4" t="str">
        <f>IFERROR(VLOOKUP($A174,'Raw - J'!$B:$P,10,FALSE),"")</f>
        <v>4-6yo</v>
      </c>
      <c r="G174" s="4" t="str">
        <f>SUBSTITUTE(IFERROR(VLOOKUP($A174,'Raw - J'!$B:$P,7,FALSE),""),"0","")</f>
        <v>Mdn</v>
      </c>
      <c r="H174" s="4" t="str">
        <f>IFERROR(VLOOKUP($A174,'Raw - J'!$B:$P,12,FALSE)&amp;IF(VLOOKUP($A174,'Raw - J'!$B:$N,13,FALSE)&lt;&gt;"","("&amp;VLOOKUP($A174,'Raw - J'!$B:$N,13,FALSE)&amp;")",""),"")</f>
        <v>5</v>
      </c>
      <c r="I174" s="4" t="str">
        <f>IFERROR(VLOOKUP($A174,'Raw - J'!$B:$P,14,FALSE),"")</f>
        <v>Open</v>
      </c>
      <c r="J174" s="4" t="str">
        <f>IFERROR(VLOOKUP($A174,'Raw - J'!$B:$P,11,FALSE),"")</f>
        <v>A</v>
      </c>
      <c r="K174" s="4" t="str">
        <f>IFERROR(VLOOKUP($A174,'Raw - J'!$B:$Q,16,FALSE),"")</f>
        <v>2m</v>
      </c>
      <c r="L174" s="16" t="str">
        <f>SUBSTITUTE(IFERROR(VLOOKUP($A174,'Raw - J'!$B:$Q,9,FALSE),""),0,"")</f>
        <v/>
      </c>
      <c r="M174" s="16" t="str">
        <f>SUBSTITUTE(IFERROR(VLOOKUP($A174,'Raw - J'!$B:$Z,20,FALSE),""),0,"")</f>
        <v/>
      </c>
    </row>
    <row r="175" spans="1:13" x14ac:dyDescent="0.35">
      <c r="A175">
        <v>166</v>
      </c>
      <c r="B175" s="9">
        <f>IFERROR(VLOOKUP($A175,'Raw - J'!$B:$S,2,FALSE),"")</f>
        <v>44328</v>
      </c>
      <c r="C175" s="4" t="str">
        <f>IFERROR(VLOOKUP($A175,'Raw - J'!$B:$S,3,FALSE),"")</f>
        <v>WORCESTER</v>
      </c>
      <c r="D175" s="4" t="str">
        <f>IFERROR(VLOOKUP(JUMP!A175,'Raw - J'!B:F,5,FALSE),"")</f>
        <v>Hurdle</v>
      </c>
      <c r="E175" s="4" t="str">
        <f>IFERROR(VLOOKUP($A175,'Raw - J'!$B:$S,6,FALSE),"")</f>
        <v>Hcap</v>
      </c>
      <c r="F175" s="4" t="str">
        <f>IFERROR(VLOOKUP($A175,'Raw - J'!$B:$P,10,FALSE),"")</f>
        <v>4yo+</v>
      </c>
      <c r="G175" s="4" t="str">
        <f>SUBSTITUTE(IFERROR(VLOOKUP($A175,'Raw - J'!$B:$P,7,FALSE),""),"0","")</f>
        <v>Open</v>
      </c>
      <c r="H175" s="4" t="str">
        <f>IFERROR(VLOOKUP($A175,'Raw - J'!$B:$P,12,FALSE)&amp;IF(VLOOKUP($A175,'Raw - J'!$B:$N,13,FALSE)&lt;&gt;"","("&amp;VLOOKUP($A175,'Raw - J'!$B:$N,13,FALSE)&amp;")",""),"")</f>
        <v>5</v>
      </c>
      <c r="I175" s="4" t="str">
        <f>IFERROR(VLOOKUP($A175,'Raw - J'!$B:$P,14,FALSE),"")</f>
        <v>0-100</v>
      </c>
      <c r="J175" s="4" t="str">
        <f>IFERROR(VLOOKUP($A175,'Raw - J'!$B:$P,11,FALSE),"")</f>
        <v>A</v>
      </c>
      <c r="K175" s="4" t="str">
        <f>IFERROR(VLOOKUP($A175,'Raw - J'!$B:$Q,16,FALSE),"")</f>
        <v>2m 4f</v>
      </c>
      <c r="L175" s="16" t="str">
        <f>SUBSTITUTE(IFERROR(VLOOKUP($A175,'Raw - J'!$B:$Q,9,FALSE),""),0,"")</f>
        <v/>
      </c>
      <c r="M175" s="16" t="str">
        <f>SUBSTITUTE(IFERROR(VLOOKUP($A175,'Raw - J'!$B:$Z,20,FALSE),""),0,"")</f>
        <v>Cond</v>
      </c>
    </row>
    <row r="176" spans="1:13" x14ac:dyDescent="0.35">
      <c r="A176">
        <v>167</v>
      </c>
      <c r="B176" s="9">
        <f>IFERROR(VLOOKUP($A176,'Raw - J'!$B:$S,2,FALSE),"")</f>
        <v>44328</v>
      </c>
      <c r="C176" s="4" t="str">
        <f>IFERROR(VLOOKUP($A176,'Raw - J'!$B:$S,3,FALSE),"")</f>
        <v>WORCESTER</v>
      </c>
      <c r="D176" s="4" t="str">
        <f>IFERROR(VLOOKUP(JUMP!A176,'Raw - J'!B:F,5,FALSE),"")</f>
        <v>Hurdle</v>
      </c>
      <c r="E176" s="4" t="str">
        <f>IFERROR(VLOOKUP($A176,'Raw - J'!$B:$S,6,FALSE),"")</f>
        <v>WFA</v>
      </c>
      <c r="F176" s="4" t="str">
        <f>IFERROR(VLOOKUP($A176,'Raw - J'!$B:$P,10,FALSE),"")</f>
        <v>4yo+</v>
      </c>
      <c r="G176" s="4" t="str">
        <f>SUBSTITUTE(IFERROR(VLOOKUP($A176,'Raw - J'!$B:$P,7,FALSE),""),"0","")</f>
        <v>Mdn</v>
      </c>
      <c r="H176" s="4" t="str">
        <f>IFERROR(VLOOKUP($A176,'Raw - J'!$B:$P,12,FALSE)&amp;IF(VLOOKUP($A176,'Raw - J'!$B:$N,13,FALSE)&lt;&gt;"","("&amp;VLOOKUP($A176,'Raw - J'!$B:$N,13,FALSE)&amp;")",""),"")</f>
        <v>4</v>
      </c>
      <c r="I176" s="4" t="str">
        <f>IFERROR(VLOOKUP($A176,'Raw - J'!$B:$P,14,FALSE),"")</f>
        <v>Open</v>
      </c>
      <c r="J176" s="4" t="str">
        <f>IFERROR(VLOOKUP($A176,'Raw - J'!$B:$P,11,FALSE),"")</f>
        <v>F</v>
      </c>
      <c r="K176" s="4" t="str">
        <f>IFERROR(VLOOKUP($A176,'Raw - J'!$B:$Q,16,FALSE),"")</f>
        <v>2m</v>
      </c>
      <c r="L176" s="16" t="str">
        <f>SUBSTITUTE(IFERROR(VLOOKUP($A176,'Raw - J'!$B:$Q,9,FALSE),""),0,"")</f>
        <v/>
      </c>
      <c r="M176" s="16" t="str">
        <f>SUBSTITUTE(IFERROR(VLOOKUP($A176,'Raw - J'!$B:$Z,20,FALSE),""),0,"")</f>
        <v/>
      </c>
    </row>
    <row r="177" spans="1:13" x14ac:dyDescent="0.35">
      <c r="A177">
        <v>168</v>
      </c>
      <c r="B177" s="9">
        <f>IFERROR(VLOOKUP($A177,'Raw - J'!$B:$S,2,FALSE),"")</f>
        <v>44328</v>
      </c>
      <c r="C177" s="4" t="str">
        <f>IFERROR(VLOOKUP($A177,'Raw - J'!$B:$S,3,FALSE),"")</f>
        <v>WORCESTER</v>
      </c>
      <c r="D177" s="4" t="str">
        <f>IFERROR(VLOOKUP(JUMP!A177,'Raw - J'!B:F,5,FALSE),"")</f>
        <v>Hurdle</v>
      </c>
      <c r="E177" s="4" t="str">
        <f>IFERROR(VLOOKUP($A177,'Raw - J'!$B:$S,6,FALSE),"")</f>
        <v>Hcap</v>
      </c>
      <c r="F177" s="4" t="str">
        <f>IFERROR(VLOOKUP($A177,'Raw - J'!$B:$P,10,FALSE),"")</f>
        <v>4yo+</v>
      </c>
      <c r="G177" s="4" t="str">
        <f>SUBSTITUTE(IFERROR(VLOOKUP($A177,'Raw - J'!$B:$P,7,FALSE),""),"0","")</f>
        <v>Open</v>
      </c>
      <c r="H177" s="4" t="str">
        <f>IFERROR(VLOOKUP($A177,'Raw - J'!$B:$P,12,FALSE)&amp;IF(VLOOKUP($A177,'Raw - J'!$B:$N,13,FALSE)&lt;&gt;"","("&amp;VLOOKUP($A177,'Raw - J'!$B:$N,13,FALSE)&amp;")",""),"")</f>
        <v>4</v>
      </c>
      <c r="I177" s="4" t="str">
        <f>IFERROR(VLOOKUP($A177,'Raw - J'!$B:$P,14,FALSE),"")</f>
        <v>0-120</v>
      </c>
      <c r="J177" s="4" t="str">
        <f>IFERROR(VLOOKUP($A177,'Raw - J'!$B:$P,11,FALSE),"")</f>
        <v>A</v>
      </c>
      <c r="K177" s="4" t="str">
        <f>IFERROR(VLOOKUP($A177,'Raw - J'!$B:$Q,16,FALSE),"")</f>
        <v>2m</v>
      </c>
      <c r="L177" s="16" t="str">
        <f>SUBSTITUTE(IFERROR(VLOOKUP($A177,'Raw - J'!$B:$Q,9,FALSE),""),0,"")</f>
        <v/>
      </c>
      <c r="M177" s="16" t="str">
        <f>SUBSTITUTE(IFERROR(VLOOKUP($A177,'Raw - J'!$B:$Z,20,FALSE),""),0,"")</f>
        <v/>
      </c>
    </row>
    <row r="178" spans="1:13" x14ac:dyDescent="0.35">
      <c r="A178">
        <v>169</v>
      </c>
      <c r="B178" s="9">
        <f>IFERROR(VLOOKUP($A178,'Raw - J'!$B:$S,2,FALSE),"")</f>
        <v>44328</v>
      </c>
      <c r="C178" s="4" t="str">
        <f>IFERROR(VLOOKUP($A178,'Raw - J'!$B:$S,3,FALSE),"")</f>
        <v>WORCESTER</v>
      </c>
      <c r="D178" s="4" t="str">
        <f>IFERROR(VLOOKUP(JUMP!A178,'Raw - J'!B:F,5,FALSE),"")</f>
        <v>Hurdle</v>
      </c>
      <c r="E178" s="4" t="str">
        <f>IFERROR(VLOOKUP($A178,'Raw - J'!$B:$S,6,FALSE),"")</f>
        <v>WFA</v>
      </c>
      <c r="F178" s="4" t="str">
        <f>IFERROR(VLOOKUP($A178,'Raw - J'!$B:$P,10,FALSE),"")</f>
        <v>4yo+</v>
      </c>
      <c r="G178" s="4" t="str">
        <f>SUBSTITUTE(IFERROR(VLOOKUP($A178,'Raw - J'!$B:$P,7,FALSE),""),"0","")</f>
        <v>Nov</v>
      </c>
      <c r="H178" s="4" t="str">
        <f>IFERROR(VLOOKUP($A178,'Raw - J'!$B:$P,12,FALSE)&amp;IF(VLOOKUP($A178,'Raw - J'!$B:$N,13,FALSE)&lt;&gt;"","("&amp;VLOOKUP($A178,'Raw - J'!$B:$N,13,FALSE)&amp;")",""),"")</f>
        <v>4</v>
      </c>
      <c r="I178" s="4" t="str">
        <f>IFERROR(VLOOKUP($A178,'Raw - J'!$B:$P,14,FALSE),"")</f>
        <v>Open</v>
      </c>
      <c r="J178" s="4" t="str">
        <f>IFERROR(VLOOKUP($A178,'Raw - J'!$B:$P,11,FALSE),"")</f>
        <v>A</v>
      </c>
      <c r="K178" s="4" t="str">
        <f>IFERROR(VLOOKUP($A178,'Raw - J'!$B:$Q,16,FALSE),"")</f>
        <v>3m</v>
      </c>
      <c r="L178" s="16" t="str">
        <f>SUBSTITUTE(IFERROR(VLOOKUP($A178,'Raw - J'!$B:$Q,9,FALSE),""),0,"")</f>
        <v/>
      </c>
      <c r="M178" s="16" t="str">
        <f>SUBSTITUTE(IFERROR(VLOOKUP($A178,'Raw - J'!$B:$Z,20,FALSE),""),0,"")</f>
        <v/>
      </c>
    </row>
    <row r="179" spans="1:13" x14ac:dyDescent="0.35">
      <c r="A179">
        <v>170</v>
      </c>
      <c r="B179" s="9">
        <f>IFERROR(VLOOKUP($A179,'Raw - J'!$B:$S,2,FALSE),"")</f>
        <v>44328</v>
      </c>
      <c r="C179" s="4" t="str">
        <f>IFERROR(VLOOKUP($A179,'Raw - J'!$B:$S,3,FALSE),"")</f>
        <v>WORCESTER</v>
      </c>
      <c r="D179" s="4" t="str">
        <f>IFERROR(VLOOKUP(JUMP!A179,'Raw - J'!B:F,5,FALSE),"")</f>
        <v>Chase</v>
      </c>
      <c r="E179" s="4" t="str">
        <f>IFERROR(VLOOKUP($A179,'Raw - J'!$B:$S,6,FALSE),"")</f>
        <v>Hcap</v>
      </c>
      <c r="F179" s="4" t="str">
        <f>IFERROR(VLOOKUP($A179,'Raw - J'!$B:$P,10,FALSE),"")</f>
        <v>5yo+</v>
      </c>
      <c r="G179" s="4" t="str">
        <f>SUBSTITUTE(IFERROR(VLOOKUP($A179,'Raw - J'!$B:$P,7,FALSE),""),"0","")</f>
        <v>Nov</v>
      </c>
      <c r="H179" s="4" t="str">
        <f>IFERROR(VLOOKUP($A179,'Raw - J'!$B:$P,12,FALSE)&amp;IF(VLOOKUP($A179,'Raw - J'!$B:$N,13,FALSE)&lt;&gt;"","("&amp;VLOOKUP($A179,'Raw - J'!$B:$N,13,FALSE)&amp;")",""),"")</f>
        <v>4</v>
      </c>
      <c r="I179" s="4" t="str">
        <f>IFERROR(VLOOKUP($A179,'Raw - J'!$B:$P,14,FALSE),"")</f>
        <v>0-120</v>
      </c>
      <c r="J179" s="4" t="str">
        <f>IFERROR(VLOOKUP($A179,'Raw - J'!$B:$P,11,FALSE),"")</f>
        <v>A</v>
      </c>
      <c r="K179" s="4" t="str">
        <f>IFERROR(VLOOKUP($A179,'Raw - J'!$B:$Q,16,FALSE),"")</f>
        <v>2m 4f</v>
      </c>
      <c r="L179" s="16" t="str">
        <f>SUBSTITUTE(IFERROR(VLOOKUP($A179,'Raw - J'!$B:$Q,9,FALSE),""),0,"")</f>
        <v/>
      </c>
      <c r="M179" s="16" t="str">
        <f>SUBSTITUTE(IFERROR(VLOOKUP($A179,'Raw - J'!$B:$Z,20,FALSE),""),0,"")</f>
        <v/>
      </c>
    </row>
    <row r="180" spans="1:13" x14ac:dyDescent="0.35">
      <c r="A180">
        <v>171</v>
      </c>
      <c r="B180" s="9">
        <f>IFERROR(VLOOKUP($A180,'Raw - J'!$B:$S,2,FALSE),"")</f>
        <v>44328</v>
      </c>
      <c r="C180" s="4" t="str">
        <f>IFERROR(VLOOKUP($A180,'Raw - J'!$B:$S,3,FALSE),"")</f>
        <v>WORCESTER</v>
      </c>
      <c r="D180" s="4" t="str">
        <f>IFERROR(VLOOKUP(JUMP!A180,'Raw - J'!B:F,5,FALSE),"")</f>
        <v>Chase</v>
      </c>
      <c r="E180" s="4" t="str">
        <f>IFERROR(VLOOKUP($A180,'Raw - J'!$B:$S,6,FALSE),"")</f>
        <v>Hcap</v>
      </c>
      <c r="F180" s="4" t="str">
        <f>IFERROR(VLOOKUP($A180,'Raw - J'!$B:$P,10,FALSE),"")</f>
        <v>5yo+</v>
      </c>
      <c r="G180" s="4" t="str">
        <f>SUBSTITUTE(IFERROR(VLOOKUP($A180,'Raw - J'!$B:$P,7,FALSE),""),"0","")</f>
        <v>Open</v>
      </c>
      <c r="H180" s="4" t="str">
        <f>IFERROR(VLOOKUP($A180,'Raw - J'!$B:$P,12,FALSE)&amp;IF(VLOOKUP($A180,'Raw - J'!$B:$N,13,FALSE)&lt;&gt;"","("&amp;VLOOKUP($A180,'Raw - J'!$B:$N,13,FALSE)&amp;")",""),"")</f>
        <v>4</v>
      </c>
      <c r="I180" s="4" t="str">
        <f>IFERROR(VLOOKUP($A180,'Raw - J'!$B:$P,14,FALSE),"")</f>
        <v>0-115</v>
      </c>
      <c r="J180" s="4" t="str">
        <f>IFERROR(VLOOKUP($A180,'Raw - J'!$B:$P,11,FALSE),"")</f>
        <v>A</v>
      </c>
      <c r="K180" s="4" t="str">
        <f>IFERROR(VLOOKUP($A180,'Raw - J'!$B:$Q,16,FALSE),"")</f>
        <v>3m</v>
      </c>
      <c r="L180" s="16" t="str">
        <f>SUBSTITUTE(IFERROR(VLOOKUP($A180,'Raw - J'!$B:$Q,9,FALSE),""),0,"")</f>
        <v/>
      </c>
      <c r="M180" s="16" t="str">
        <f>SUBSTITUTE(IFERROR(VLOOKUP($A180,'Raw - J'!$B:$Z,20,FALSE),""),0,"")</f>
        <v/>
      </c>
    </row>
    <row r="181" spans="1:13" x14ac:dyDescent="0.35">
      <c r="A181">
        <v>172</v>
      </c>
      <c r="B181" s="9">
        <f>IFERROR(VLOOKUP($A181,'Raw - J'!$B:$S,2,FALSE),"")</f>
        <v>44329</v>
      </c>
      <c r="C181" s="4" t="str">
        <f>IFERROR(VLOOKUP($A181,'Raw - J'!$B:$S,3,FALSE),"")</f>
        <v>FONTWELL PARK</v>
      </c>
      <c r="D181" s="4" t="str">
        <f>IFERROR(VLOOKUP(JUMP!A181,'Raw - J'!B:F,5,FALSE),"")</f>
        <v>Hunter</v>
      </c>
      <c r="E181" s="4" t="str">
        <f>IFERROR(VLOOKUP($A181,'Raw - J'!$B:$S,6,FALSE),"")</f>
        <v>WFA</v>
      </c>
      <c r="F181" s="4" t="str">
        <f>IFERROR(VLOOKUP($A181,'Raw - J'!$B:$P,10,FALSE),"")</f>
        <v>6yo+</v>
      </c>
      <c r="G181" s="4" t="str">
        <f>SUBSTITUTE(IFERROR(VLOOKUP($A181,'Raw - J'!$B:$P,7,FALSE),""),"0","")</f>
        <v>Open</v>
      </c>
      <c r="H181" s="4" t="str">
        <f>IFERROR(VLOOKUP($A181,'Raw - J'!$B:$P,12,FALSE)&amp;IF(VLOOKUP($A181,'Raw - J'!$B:$N,13,FALSE)&lt;&gt;"","("&amp;VLOOKUP($A181,'Raw - J'!$B:$N,13,FALSE)&amp;")",""),"")</f>
        <v>6</v>
      </c>
      <c r="I181" s="4" t="str">
        <f>IFERROR(VLOOKUP($A181,'Raw - J'!$B:$P,14,FALSE),"")</f>
        <v>Open</v>
      </c>
      <c r="J181" s="4" t="str">
        <f>IFERROR(VLOOKUP($A181,'Raw - J'!$B:$P,11,FALSE),"")</f>
        <v>A</v>
      </c>
      <c r="K181" s="4" t="str">
        <f>IFERROR(VLOOKUP($A181,'Raw - J'!$B:$Q,16,FALSE),"")</f>
        <v>3m</v>
      </c>
      <c r="L181" s="16" t="str">
        <f>SUBSTITUTE(IFERROR(VLOOKUP($A181,'Raw - J'!$B:$Q,9,FALSE),""),0,"")</f>
        <v/>
      </c>
      <c r="M181" s="16" t="str">
        <f>SUBSTITUTE(IFERROR(VLOOKUP($A181,'Raw - J'!$B:$Z,20,FALSE),""),0,"")</f>
        <v>Amtr</v>
      </c>
    </row>
    <row r="182" spans="1:13" x14ac:dyDescent="0.35">
      <c r="A182">
        <v>173</v>
      </c>
      <c r="B182" s="9">
        <f>IFERROR(VLOOKUP($A182,'Raw - J'!$B:$S,2,FALSE),"")</f>
        <v>44329</v>
      </c>
      <c r="C182" s="4" t="str">
        <f>IFERROR(VLOOKUP($A182,'Raw - J'!$B:$S,3,FALSE),"")</f>
        <v>FONTWELL PARK</v>
      </c>
      <c r="D182" s="4" t="str">
        <f>IFERROR(VLOOKUP(JUMP!A182,'Raw - J'!B:F,5,FALSE),"")</f>
        <v>NHF</v>
      </c>
      <c r="E182" s="4" t="str">
        <f>IFERROR(VLOOKUP($A182,'Raw - J'!$B:$S,6,FALSE),"")</f>
        <v>WFA</v>
      </c>
      <c r="F182" s="4" t="str">
        <f>IFERROR(VLOOKUP($A182,'Raw - J'!$B:$P,10,FALSE),"")</f>
        <v>4-6yo</v>
      </c>
      <c r="G182" s="4" t="str">
        <f>SUBSTITUTE(IFERROR(VLOOKUP($A182,'Raw - J'!$B:$P,7,FALSE),""),"0","")</f>
        <v>Open</v>
      </c>
      <c r="H182" s="4" t="str">
        <f>IFERROR(VLOOKUP($A182,'Raw - J'!$B:$P,12,FALSE)&amp;IF(VLOOKUP($A182,'Raw - J'!$B:$N,13,FALSE)&lt;&gt;"","("&amp;VLOOKUP($A182,'Raw - J'!$B:$N,13,FALSE)&amp;")",""),"")</f>
        <v>5</v>
      </c>
      <c r="I182" s="4" t="str">
        <f>IFERROR(VLOOKUP($A182,'Raw - J'!$B:$P,14,FALSE),"")</f>
        <v>Open</v>
      </c>
      <c r="J182" s="4" t="str">
        <f>IFERROR(VLOOKUP($A182,'Raw - J'!$B:$P,11,FALSE),"")</f>
        <v>A</v>
      </c>
      <c r="K182" s="4" t="str">
        <f>IFERROR(VLOOKUP($A182,'Raw - J'!$B:$Q,16,FALSE),"")</f>
        <v>2m</v>
      </c>
      <c r="L182" s="16" t="str">
        <f>SUBSTITUTE(IFERROR(VLOOKUP($A182,'Raw - J'!$B:$Q,9,FALSE),""),0,"")</f>
        <v/>
      </c>
      <c r="M182" s="16" t="str">
        <f>SUBSTITUTE(IFERROR(VLOOKUP($A182,'Raw - J'!$B:$Z,20,FALSE),""),0,"")</f>
        <v/>
      </c>
    </row>
    <row r="183" spans="1:13" x14ac:dyDescent="0.35">
      <c r="A183">
        <v>174</v>
      </c>
      <c r="B183" s="9">
        <f>IFERROR(VLOOKUP($A183,'Raw - J'!$B:$S,2,FALSE),"")</f>
        <v>44329</v>
      </c>
      <c r="C183" s="4" t="str">
        <f>IFERROR(VLOOKUP($A183,'Raw - J'!$B:$S,3,FALSE),"")</f>
        <v>FONTWELL PARK</v>
      </c>
      <c r="D183" s="4" t="str">
        <f>IFERROR(VLOOKUP(JUMP!A183,'Raw - J'!B:F,5,FALSE),"")</f>
        <v>Hurdle</v>
      </c>
      <c r="E183" s="4" t="str">
        <f>IFERROR(VLOOKUP($A183,'Raw - J'!$B:$S,6,FALSE),"")</f>
        <v>Hcap</v>
      </c>
      <c r="F183" s="4" t="str">
        <f>IFERROR(VLOOKUP($A183,'Raw - J'!$B:$P,10,FALSE),"")</f>
        <v>4yo+</v>
      </c>
      <c r="G183" s="4" t="str">
        <f>SUBSTITUTE(IFERROR(VLOOKUP($A183,'Raw - J'!$B:$P,7,FALSE),""),"0","")</f>
        <v>Open</v>
      </c>
      <c r="H183" s="4" t="str">
        <f>IFERROR(VLOOKUP($A183,'Raw - J'!$B:$P,12,FALSE)&amp;IF(VLOOKUP($A183,'Raw - J'!$B:$N,13,FALSE)&lt;&gt;"","("&amp;VLOOKUP($A183,'Raw - J'!$B:$N,13,FALSE)&amp;")",""),"")</f>
        <v>5</v>
      </c>
      <c r="I183" s="4" t="str">
        <f>IFERROR(VLOOKUP($A183,'Raw - J'!$B:$P,14,FALSE),"")</f>
        <v>0-100</v>
      </c>
      <c r="J183" s="4" t="str">
        <f>IFERROR(VLOOKUP($A183,'Raw - J'!$B:$P,11,FALSE),"")</f>
        <v>A</v>
      </c>
      <c r="K183" s="4" t="str">
        <f>IFERROR(VLOOKUP($A183,'Raw - J'!$B:$Q,16,FALSE),"")</f>
        <v>2m</v>
      </c>
      <c r="L183" s="16" t="str">
        <f>SUBSTITUTE(IFERROR(VLOOKUP($A183,'Raw - J'!$B:$Q,9,FALSE),""),0,"")</f>
        <v/>
      </c>
      <c r="M183" s="16" t="str">
        <f>SUBSTITUTE(IFERROR(VLOOKUP($A183,'Raw - J'!$B:$Z,20,FALSE),""),0,"")</f>
        <v/>
      </c>
    </row>
    <row r="184" spans="1:13" x14ac:dyDescent="0.35">
      <c r="A184">
        <v>175</v>
      </c>
      <c r="B184" s="9">
        <f>IFERROR(VLOOKUP($A184,'Raw - J'!$B:$S,2,FALSE),"")</f>
        <v>44329</v>
      </c>
      <c r="C184" s="4" t="str">
        <f>IFERROR(VLOOKUP($A184,'Raw - J'!$B:$S,3,FALSE),"")</f>
        <v>FONTWELL PARK</v>
      </c>
      <c r="D184" s="4" t="str">
        <f>IFERROR(VLOOKUP(JUMP!A184,'Raw - J'!B:F,5,FALSE),"")</f>
        <v>Chase</v>
      </c>
      <c r="E184" s="4" t="str">
        <f>IFERROR(VLOOKUP($A184,'Raw - J'!$B:$S,6,FALSE),"")</f>
        <v>Hcap</v>
      </c>
      <c r="F184" s="4" t="str">
        <f>IFERROR(VLOOKUP($A184,'Raw - J'!$B:$P,10,FALSE),"")</f>
        <v>5yo+</v>
      </c>
      <c r="G184" s="4" t="str">
        <f>SUBSTITUTE(IFERROR(VLOOKUP($A184,'Raw - J'!$B:$P,7,FALSE),""),"0","")</f>
        <v>Open</v>
      </c>
      <c r="H184" s="4" t="str">
        <f>IFERROR(VLOOKUP($A184,'Raw - J'!$B:$P,12,FALSE)&amp;IF(VLOOKUP($A184,'Raw - J'!$B:$N,13,FALSE)&lt;&gt;"","("&amp;VLOOKUP($A184,'Raw - J'!$B:$N,13,FALSE)&amp;")",""),"")</f>
        <v>5</v>
      </c>
      <c r="I184" s="4" t="str">
        <f>IFERROR(VLOOKUP($A184,'Raw - J'!$B:$P,14,FALSE),"")</f>
        <v>0-105</v>
      </c>
      <c r="J184" s="4" t="str">
        <f>IFERROR(VLOOKUP($A184,'Raw - J'!$B:$P,11,FALSE),"")</f>
        <v>A</v>
      </c>
      <c r="K184" s="4" t="str">
        <f>IFERROR(VLOOKUP($A184,'Raw - J'!$B:$Q,16,FALSE),"")</f>
        <v>2m</v>
      </c>
      <c r="L184" s="16" t="str">
        <f>SUBSTITUTE(IFERROR(VLOOKUP($A184,'Raw - J'!$B:$Q,9,FALSE),""),0,"")</f>
        <v/>
      </c>
      <c r="M184" s="16" t="str">
        <f>SUBSTITUTE(IFERROR(VLOOKUP($A184,'Raw - J'!$B:$Z,20,FALSE),""),0,"")</f>
        <v/>
      </c>
    </row>
    <row r="185" spans="1:13" x14ac:dyDescent="0.35">
      <c r="A185">
        <v>176</v>
      </c>
      <c r="B185" s="9">
        <f>IFERROR(VLOOKUP($A185,'Raw - J'!$B:$S,2,FALSE),"")</f>
        <v>44329</v>
      </c>
      <c r="C185" s="4" t="str">
        <f>IFERROR(VLOOKUP($A185,'Raw - J'!$B:$S,3,FALSE),"")</f>
        <v>FONTWELL PARK</v>
      </c>
      <c r="D185" s="4" t="str">
        <f>IFERROR(VLOOKUP(JUMP!A185,'Raw - J'!B:F,5,FALSE),"")</f>
        <v>Hurdle</v>
      </c>
      <c r="E185" s="4" t="str">
        <f>IFERROR(VLOOKUP($A185,'Raw - J'!$B:$S,6,FALSE),"")</f>
        <v>Hcap</v>
      </c>
      <c r="F185" s="4" t="str">
        <f>IFERROR(VLOOKUP($A185,'Raw - J'!$B:$P,10,FALSE),"")</f>
        <v>4yo+</v>
      </c>
      <c r="G185" s="4" t="str">
        <f>SUBSTITUTE(IFERROR(VLOOKUP($A185,'Raw - J'!$B:$P,7,FALSE),""),"0","")</f>
        <v>Open</v>
      </c>
      <c r="H185" s="4" t="str">
        <f>IFERROR(VLOOKUP($A185,'Raw - J'!$B:$P,12,FALSE)&amp;IF(VLOOKUP($A185,'Raw - J'!$B:$N,13,FALSE)&lt;&gt;"","("&amp;VLOOKUP($A185,'Raw - J'!$B:$N,13,FALSE)&amp;")",""),"")</f>
        <v>4</v>
      </c>
      <c r="I185" s="4" t="str">
        <f>IFERROR(VLOOKUP($A185,'Raw - J'!$B:$P,14,FALSE),"")</f>
        <v>0-115</v>
      </c>
      <c r="J185" s="4" t="str">
        <f>IFERROR(VLOOKUP($A185,'Raw - J'!$B:$P,11,FALSE),"")</f>
        <v>A</v>
      </c>
      <c r="K185" s="4" t="str">
        <f>IFERROR(VLOOKUP($A185,'Raw - J'!$B:$Q,16,FALSE),"")</f>
        <v>2m 4f</v>
      </c>
      <c r="L185" s="16" t="str">
        <f>SUBSTITUTE(IFERROR(VLOOKUP($A185,'Raw - J'!$B:$Q,9,FALSE),""),0,"")</f>
        <v/>
      </c>
      <c r="M185" s="16" t="str">
        <f>SUBSTITUTE(IFERROR(VLOOKUP($A185,'Raw - J'!$B:$Z,20,FALSE),""),0,"")</f>
        <v/>
      </c>
    </row>
    <row r="186" spans="1:13" x14ac:dyDescent="0.35">
      <c r="A186">
        <v>177</v>
      </c>
      <c r="B186" s="9">
        <f>IFERROR(VLOOKUP($A186,'Raw - J'!$B:$S,2,FALSE),"")</f>
        <v>44329</v>
      </c>
      <c r="C186" s="4" t="str">
        <f>IFERROR(VLOOKUP($A186,'Raw - J'!$B:$S,3,FALSE),"")</f>
        <v>FONTWELL PARK</v>
      </c>
      <c r="D186" s="4" t="str">
        <f>IFERROR(VLOOKUP(JUMP!A186,'Raw - J'!B:F,5,FALSE),"")</f>
        <v>Hurdle</v>
      </c>
      <c r="E186" s="4" t="str">
        <f>IFERROR(VLOOKUP($A186,'Raw - J'!$B:$S,6,FALSE),"")</f>
        <v>WFA</v>
      </c>
      <c r="F186" s="4" t="str">
        <f>IFERROR(VLOOKUP($A186,'Raw - J'!$B:$P,10,FALSE),"")</f>
        <v>4yo+</v>
      </c>
      <c r="G186" s="4" t="str">
        <f>SUBSTITUTE(IFERROR(VLOOKUP($A186,'Raw - J'!$B:$P,7,FALSE),""),"0","")</f>
        <v>Nov</v>
      </c>
      <c r="H186" s="4" t="str">
        <f>IFERROR(VLOOKUP($A186,'Raw - J'!$B:$P,12,FALSE)&amp;IF(VLOOKUP($A186,'Raw - J'!$B:$N,13,FALSE)&lt;&gt;"","("&amp;VLOOKUP($A186,'Raw - J'!$B:$N,13,FALSE)&amp;")",""),"")</f>
        <v>4</v>
      </c>
      <c r="I186" s="4" t="str">
        <f>IFERROR(VLOOKUP($A186,'Raw - J'!$B:$P,14,FALSE),"")</f>
        <v>Open</v>
      </c>
      <c r="J186" s="4" t="str">
        <f>IFERROR(VLOOKUP($A186,'Raw - J'!$B:$P,11,FALSE),"")</f>
        <v>A</v>
      </c>
      <c r="K186" s="4" t="str">
        <f>IFERROR(VLOOKUP($A186,'Raw - J'!$B:$Q,16,FALSE),"")</f>
        <v>2m</v>
      </c>
      <c r="L186" s="16" t="str">
        <f>SUBSTITUTE(IFERROR(VLOOKUP($A186,'Raw - J'!$B:$Q,9,FALSE),""),0,"")</f>
        <v/>
      </c>
      <c r="M186" s="16" t="str">
        <f>SUBSTITUTE(IFERROR(VLOOKUP($A186,'Raw - J'!$B:$Z,20,FALSE),""),0,"")</f>
        <v/>
      </c>
    </row>
    <row r="187" spans="1:13" x14ac:dyDescent="0.35">
      <c r="A187">
        <v>178</v>
      </c>
      <c r="B187" s="9">
        <f>IFERROR(VLOOKUP($A187,'Raw - J'!$B:$S,2,FALSE),"")</f>
        <v>44329</v>
      </c>
      <c r="C187" s="4" t="str">
        <f>IFERROR(VLOOKUP($A187,'Raw - J'!$B:$S,3,FALSE),"")</f>
        <v>FONTWELL PARK</v>
      </c>
      <c r="D187" s="4" t="str">
        <f>IFERROR(VLOOKUP(JUMP!A187,'Raw - J'!B:F,5,FALSE),"")</f>
        <v>Chase</v>
      </c>
      <c r="E187" s="4" t="str">
        <f>IFERROR(VLOOKUP($A187,'Raw - J'!$B:$S,6,FALSE),"")</f>
        <v>WFA</v>
      </c>
      <c r="F187" s="4" t="str">
        <f>IFERROR(VLOOKUP($A187,'Raw - J'!$B:$P,10,FALSE),"")</f>
        <v>5yo+</v>
      </c>
      <c r="G187" s="4" t="str">
        <f>SUBSTITUTE(IFERROR(VLOOKUP($A187,'Raw - J'!$B:$P,7,FALSE),""),"0","")</f>
        <v>Nov</v>
      </c>
      <c r="H187" s="4" t="str">
        <f>IFERROR(VLOOKUP($A187,'Raw - J'!$B:$P,12,FALSE)&amp;IF(VLOOKUP($A187,'Raw - J'!$B:$N,13,FALSE)&lt;&gt;"","("&amp;VLOOKUP($A187,'Raw - J'!$B:$N,13,FALSE)&amp;")",""),"")</f>
        <v>4</v>
      </c>
      <c r="I187" s="4" t="str">
        <f>IFERROR(VLOOKUP($A187,'Raw - J'!$B:$P,14,FALSE),"")</f>
        <v>Open</v>
      </c>
      <c r="J187" s="4" t="str">
        <f>IFERROR(VLOOKUP($A187,'Raw - J'!$B:$P,11,FALSE),"")</f>
        <v>A</v>
      </c>
      <c r="K187" s="4" t="str">
        <f>IFERROR(VLOOKUP($A187,'Raw - J'!$B:$Q,16,FALSE),"")</f>
        <v>2m 4f</v>
      </c>
      <c r="L187" s="16" t="str">
        <f>SUBSTITUTE(IFERROR(VLOOKUP($A187,'Raw - J'!$B:$Q,9,FALSE),""),0,"")</f>
        <v/>
      </c>
      <c r="M187" s="16" t="str">
        <f>SUBSTITUTE(IFERROR(VLOOKUP($A187,'Raw - J'!$B:$Z,20,FALSE),""),0,"")</f>
        <v/>
      </c>
    </row>
    <row r="188" spans="1:13" x14ac:dyDescent="0.35">
      <c r="A188">
        <v>179</v>
      </c>
      <c r="B188" s="9">
        <f>IFERROR(VLOOKUP($A188,'Raw - J'!$B:$S,2,FALSE),"")</f>
        <v>44329</v>
      </c>
      <c r="C188" s="4" t="str">
        <f>IFERROR(VLOOKUP($A188,'Raw - J'!$B:$S,3,FALSE),"")</f>
        <v>PERTH</v>
      </c>
      <c r="D188" s="4" t="str">
        <f>IFERROR(VLOOKUP(JUMP!A188,'Raw - J'!B:F,5,FALSE),"")</f>
        <v>Hurdle</v>
      </c>
      <c r="E188" s="4" t="str">
        <f>IFERROR(VLOOKUP($A188,'Raw - J'!$B:$S,6,FALSE),"")</f>
        <v>Hcap</v>
      </c>
      <c r="F188" s="4" t="str">
        <f>IFERROR(VLOOKUP($A188,'Raw - J'!$B:$P,10,FALSE),"")</f>
        <v>4yo+</v>
      </c>
      <c r="G188" s="4" t="str">
        <f>SUBSTITUTE(IFERROR(VLOOKUP($A188,'Raw - J'!$B:$P,7,FALSE),""),"0","")</f>
        <v>Open</v>
      </c>
      <c r="H188" s="4" t="str">
        <f>IFERROR(VLOOKUP($A188,'Raw - J'!$B:$P,12,FALSE)&amp;IF(VLOOKUP($A188,'Raw - J'!$B:$N,13,FALSE)&lt;&gt;"","("&amp;VLOOKUP($A188,'Raw - J'!$B:$N,13,FALSE)&amp;")",""),"")</f>
        <v>5</v>
      </c>
      <c r="I188" s="4" t="str">
        <f>IFERROR(VLOOKUP($A188,'Raw - J'!$B:$P,14,FALSE),"")</f>
        <v>0-105</v>
      </c>
      <c r="J188" s="4" t="str">
        <f>IFERROR(VLOOKUP($A188,'Raw - J'!$B:$P,11,FALSE),"")</f>
        <v>F</v>
      </c>
      <c r="K188" s="4" t="str">
        <f>IFERROR(VLOOKUP($A188,'Raw - J'!$B:$Q,16,FALSE),"")</f>
        <v>2m</v>
      </c>
      <c r="L188" s="16" t="str">
        <f>SUBSTITUTE(IFERROR(VLOOKUP($A188,'Raw - J'!$B:$Q,9,FALSE),""),0,"")</f>
        <v/>
      </c>
      <c r="M188" s="16" t="str">
        <f>SUBSTITUTE(IFERROR(VLOOKUP($A188,'Raw - J'!$B:$Z,20,FALSE),""),0,"")</f>
        <v/>
      </c>
    </row>
    <row r="189" spans="1:13" x14ac:dyDescent="0.35">
      <c r="A189">
        <v>180</v>
      </c>
      <c r="B189" s="9">
        <f>IFERROR(VLOOKUP($A189,'Raw - J'!$B:$S,2,FALSE),"")</f>
        <v>44329</v>
      </c>
      <c r="C189" s="4" t="str">
        <f>IFERROR(VLOOKUP($A189,'Raw - J'!$B:$S,3,FALSE),"")</f>
        <v>PERTH</v>
      </c>
      <c r="D189" s="4" t="str">
        <f>IFERROR(VLOOKUP(JUMP!A189,'Raw - J'!B:F,5,FALSE),"")</f>
        <v>Hurdle</v>
      </c>
      <c r="E189" s="4" t="str">
        <f>IFERROR(VLOOKUP($A189,'Raw - J'!$B:$S,6,FALSE),"")</f>
        <v>WFA</v>
      </c>
      <c r="F189" s="4" t="str">
        <f>IFERROR(VLOOKUP($A189,'Raw - J'!$B:$P,10,FALSE),"")</f>
        <v>4yo+</v>
      </c>
      <c r="G189" s="4" t="str">
        <f>SUBSTITUTE(IFERROR(VLOOKUP($A189,'Raw - J'!$B:$P,7,FALSE),""),"0","")</f>
        <v>Mdn</v>
      </c>
      <c r="H189" s="4" t="str">
        <f>IFERROR(VLOOKUP($A189,'Raw - J'!$B:$P,12,FALSE)&amp;IF(VLOOKUP($A189,'Raw - J'!$B:$N,13,FALSE)&lt;&gt;"","("&amp;VLOOKUP($A189,'Raw - J'!$B:$N,13,FALSE)&amp;")",""),"")</f>
        <v>4</v>
      </c>
      <c r="I189" s="4" t="str">
        <f>IFERROR(VLOOKUP($A189,'Raw - J'!$B:$P,14,FALSE),"")</f>
        <v>Open</v>
      </c>
      <c r="J189" s="4" t="str">
        <f>IFERROR(VLOOKUP($A189,'Raw - J'!$B:$P,11,FALSE),"")</f>
        <v>A</v>
      </c>
      <c r="K189" s="4" t="str">
        <f>IFERROR(VLOOKUP($A189,'Raw - J'!$B:$Q,16,FALSE),"")</f>
        <v>2m</v>
      </c>
      <c r="L189" s="16" t="str">
        <f>SUBSTITUTE(IFERROR(VLOOKUP($A189,'Raw - J'!$B:$Q,9,FALSE),""),0,"")</f>
        <v/>
      </c>
      <c r="M189" s="16" t="str">
        <f>SUBSTITUTE(IFERROR(VLOOKUP($A189,'Raw - J'!$B:$Z,20,FALSE),""),0,"")</f>
        <v/>
      </c>
    </row>
    <row r="190" spans="1:13" x14ac:dyDescent="0.35">
      <c r="A190">
        <v>181</v>
      </c>
      <c r="B190" s="9">
        <f>IFERROR(VLOOKUP($A190,'Raw - J'!$B:$S,2,FALSE),"")</f>
        <v>44329</v>
      </c>
      <c r="C190" s="4" t="str">
        <f>IFERROR(VLOOKUP($A190,'Raw - J'!$B:$S,3,FALSE),"")</f>
        <v>PERTH</v>
      </c>
      <c r="D190" s="4" t="str">
        <f>IFERROR(VLOOKUP(JUMP!A190,'Raw - J'!B:F,5,FALSE),"")</f>
        <v>Chase</v>
      </c>
      <c r="E190" s="4" t="str">
        <f>IFERROR(VLOOKUP($A190,'Raw - J'!$B:$S,6,FALSE),"")</f>
        <v>Hcap</v>
      </c>
      <c r="F190" s="4" t="str">
        <f>IFERROR(VLOOKUP($A190,'Raw - J'!$B:$P,10,FALSE),"")</f>
        <v>5yo+</v>
      </c>
      <c r="G190" s="4" t="str">
        <f>SUBSTITUTE(IFERROR(VLOOKUP($A190,'Raw - J'!$B:$P,7,FALSE),""),"0","")</f>
        <v>Open</v>
      </c>
      <c r="H190" s="4" t="str">
        <f>IFERROR(VLOOKUP($A190,'Raw - J'!$B:$P,12,FALSE)&amp;IF(VLOOKUP($A190,'Raw - J'!$B:$N,13,FALSE)&lt;&gt;"","("&amp;VLOOKUP($A190,'Raw - J'!$B:$N,13,FALSE)&amp;")",""),"")</f>
        <v>5</v>
      </c>
      <c r="I190" s="4" t="str">
        <f>IFERROR(VLOOKUP($A190,'Raw - J'!$B:$P,14,FALSE),"")</f>
        <v>0-105</v>
      </c>
      <c r="J190" s="4" t="str">
        <f>IFERROR(VLOOKUP($A190,'Raw - J'!$B:$P,11,FALSE),"")</f>
        <v>A</v>
      </c>
      <c r="K190" s="4" t="str">
        <f>IFERROR(VLOOKUP($A190,'Raw - J'!$B:$Q,16,FALSE),"")</f>
        <v>2m 4f</v>
      </c>
      <c r="L190" s="16" t="str">
        <f>SUBSTITUTE(IFERROR(VLOOKUP($A190,'Raw - J'!$B:$Q,9,FALSE),""),0,"")</f>
        <v/>
      </c>
      <c r="M190" s="16" t="str">
        <f>SUBSTITUTE(IFERROR(VLOOKUP($A190,'Raw - J'!$B:$Z,20,FALSE),""),0,"")</f>
        <v/>
      </c>
    </row>
    <row r="191" spans="1:13" x14ac:dyDescent="0.35">
      <c r="A191">
        <v>182</v>
      </c>
      <c r="B191" s="9">
        <f>IFERROR(VLOOKUP($A191,'Raw - J'!$B:$S,2,FALSE),"")</f>
        <v>44329</v>
      </c>
      <c r="C191" s="4" t="str">
        <f>IFERROR(VLOOKUP($A191,'Raw - J'!$B:$S,3,FALSE),"")</f>
        <v>PERTH</v>
      </c>
      <c r="D191" s="4" t="str">
        <f>IFERROR(VLOOKUP(JUMP!A191,'Raw - J'!B:F,5,FALSE),"")</f>
        <v>Chase</v>
      </c>
      <c r="E191" s="4" t="str">
        <f>IFERROR(VLOOKUP($A191,'Raw - J'!$B:$S,6,FALSE),"")</f>
        <v>WFA</v>
      </c>
      <c r="F191" s="4" t="str">
        <f>IFERROR(VLOOKUP($A191,'Raw - J'!$B:$P,10,FALSE),"")</f>
        <v>5yo+</v>
      </c>
      <c r="G191" s="4" t="str">
        <f>SUBSTITUTE(IFERROR(VLOOKUP($A191,'Raw - J'!$B:$P,7,FALSE),""),"0","")</f>
        <v>Nov</v>
      </c>
      <c r="H191" s="4" t="str">
        <f>IFERROR(VLOOKUP($A191,'Raw - J'!$B:$P,12,FALSE)&amp;IF(VLOOKUP($A191,'Raw - J'!$B:$N,13,FALSE)&lt;&gt;"","("&amp;VLOOKUP($A191,'Raw - J'!$B:$N,13,FALSE)&amp;")",""),"")</f>
        <v>4</v>
      </c>
      <c r="I191" s="4" t="str">
        <f>IFERROR(VLOOKUP($A191,'Raw - J'!$B:$P,14,FALSE),"")</f>
        <v>Open</v>
      </c>
      <c r="J191" s="4" t="str">
        <f>IFERROR(VLOOKUP($A191,'Raw - J'!$B:$P,11,FALSE),"")</f>
        <v>A</v>
      </c>
      <c r="K191" s="4" t="str">
        <f>IFERROR(VLOOKUP($A191,'Raw - J'!$B:$Q,16,FALSE),"")</f>
        <v>3m</v>
      </c>
      <c r="L191" s="16" t="str">
        <f>SUBSTITUTE(IFERROR(VLOOKUP($A191,'Raw - J'!$B:$Q,9,FALSE),""),0,"")</f>
        <v/>
      </c>
      <c r="M191" s="16" t="str">
        <f>SUBSTITUTE(IFERROR(VLOOKUP($A191,'Raw - J'!$B:$Z,20,FALSE),""),0,"")</f>
        <v/>
      </c>
    </row>
    <row r="192" spans="1:13" x14ac:dyDescent="0.35">
      <c r="A192">
        <v>183</v>
      </c>
      <c r="B192" s="9">
        <f>IFERROR(VLOOKUP($A192,'Raw - J'!$B:$S,2,FALSE),"")</f>
        <v>44329</v>
      </c>
      <c r="C192" s="4" t="str">
        <f>IFERROR(VLOOKUP($A192,'Raw - J'!$B:$S,3,FALSE),"")</f>
        <v>PERTH</v>
      </c>
      <c r="D192" s="4" t="str">
        <f>IFERROR(VLOOKUP(JUMP!A192,'Raw - J'!B:F,5,FALSE),"")</f>
        <v>Hurdle</v>
      </c>
      <c r="E192" s="4" t="str">
        <f>IFERROR(VLOOKUP($A192,'Raw - J'!$B:$S,6,FALSE),"")</f>
        <v>Hcap</v>
      </c>
      <c r="F192" s="4" t="str">
        <f>IFERROR(VLOOKUP($A192,'Raw - J'!$B:$P,10,FALSE),"")</f>
        <v>4yo+</v>
      </c>
      <c r="G192" s="4" t="str">
        <f>SUBSTITUTE(IFERROR(VLOOKUP($A192,'Raw - J'!$B:$P,7,FALSE),""),"0","")</f>
        <v>Open</v>
      </c>
      <c r="H192" s="4" t="str">
        <f>IFERROR(VLOOKUP($A192,'Raw - J'!$B:$P,12,FALSE)&amp;IF(VLOOKUP($A192,'Raw - J'!$B:$N,13,FALSE)&lt;&gt;"","("&amp;VLOOKUP($A192,'Raw - J'!$B:$N,13,FALSE)&amp;")",""),"")</f>
        <v>4</v>
      </c>
      <c r="I192" s="4" t="str">
        <f>IFERROR(VLOOKUP($A192,'Raw - J'!$B:$P,14,FALSE),"")</f>
        <v>0-115</v>
      </c>
      <c r="J192" s="4" t="str">
        <f>IFERROR(VLOOKUP($A192,'Raw - J'!$B:$P,11,FALSE),"")</f>
        <v>A</v>
      </c>
      <c r="K192" s="4" t="str">
        <f>IFERROR(VLOOKUP($A192,'Raw - J'!$B:$Q,16,FALSE),"")</f>
        <v>2m</v>
      </c>
      <c r="L192" s="16" t="str">
        <f>SUBSTITUTE(IFERROR(VLOOKUP($A192,'Raw - J'!$B:$Q,9,FALSE),""),0,"")</f>
        <v/>
      </c>
      <c r="M192" s="16" t="str">
        <f>SUBSTITUTE(IFERROR(VLOOKUP($A192,'Raw - J'!$B:$Z,20,FALSE),""),0,"")</f>
        <v/>
      </c>
    </row>
    <row r="193" spans="1:13" x14ac:dyDescent="0.35">
      <c r="A193">
        <v>184</v>
      </c>
      <c r="B193" s="9">
        <f>IFERROR(VLOOKUP($A193,'Raw - J'!$B:$S,2,FALSE),"")</f>
        <v>44329</v>
      </c>
      <c r="C193" s="4" t="str">
        <f>IFERROR(VLOOKUP($A193,'Raw - J'!$B:$S,3,FALSE),"")</f>
        <v>PERTH</v>
      </c>
      <c r="D193" s="4" t="str">
        <f>IFERROR(VLOOKUP(JUMP!A193,'Raw - J'!B:F,5,FALSE),"")</f>
        <v>Hurdle</v>
      </c>
      <c r="E193" s="4" t="str">
        <f>IFERROR(VLOOKUP($A193,'Raw - J'!$B:$S,6,FALSE),"")</f>
        <v>Hcap</v>
      </c>
      <c r="F193" s="4" t="str">
        <f>IFERROR(VLOOKUP($A193,'Raw - J'!$B:$P,10,FALSE),"")</f>
        <v>4yo+</v>
      </c>
      <c r="G193" s="4" t="str">
        <f>SUBSTITUTE(IFERROR(VLOOKUP($A193,'Raw - J'!$B:$P,7,FALSE),""),"0","")</f>
        <v>Open</v>
      </c>
      <c r="H193" s="4" t="str">
        <f>IFERROR(VLOOKUP($A193,'Raw - J'!$B:$P,12,FALSE)&amp;IF(VLOOKUP($A193,'Raw - J'!$B:$N,13,FALSE)&lt;&gt;"","("&amp;VLOOKUP($A193,'Raw - J'!$B:$N,13,FALSE)&amp;")",""),"")</f>
        <v>3</v>
      </c>
      <c r="I193" s="4" t="str">
        <f>IFERROR(VLOOKUP($A193,'Raw - J'!$B:$P,14,FALSE),"")</f>
        <v>0-130</v>
      </c>
      <c r="J193" s="4" t="str">
        <f>IFERROR(VLOOKUP($A193,'Raw - J'!$B:$P,11,FALSE),"")</f>
        <v>A</v>
      </c>
      <c r="K193" s="4" t="str">
        <f>IFERROR(VLOOKUP($A193,'Raw - J'!$B:$Q,16,FALSE),"")</f>
        <v>2m 4f</v>
      </c>
      <c r="L193" s="16" t="str">
        <f>SUBSTITUTE(IFERROR(VLOOKUP($A193,'Raw - J'!$B:$Q,9,FALSE),""),0,"")</f>
        <v/>
      </c>
      <c r="M193" s="16" t="str">
        <f>SUBSTITUTE(IFERROR(VLOOKUP($A193,'Raw - J'!$B:$Z,20,FALSE),""),0,"")</f>
        <v/>
      </c>
    </row>
    <row r="194" spans="1:13" x14ac:dyDescent="0.35">
      <c r="A194">
        <v>185</v>
      </c>
      <c r="B194" s="9">
        <f>IFERROR(VLOOKUP($A194,'Raw - J'!$B:$S,2,FALSE),"")</f>
        <v>44329</v>
      </c>
      <c r="C194" s="4" t="str">
        <f>IFERROR(VLOOKUP($A194,'Raw - J'!$B:$S,3,FALSE),"")</f>
        <v>PERTH</v>
      </c>
      <c r="D194" s="4" t="str">
        <f>IFERROR(VLOOKUP(JUMP!A194,'Raw - J'!B:F,5,FALSE),"")</f>
        <v>Chase</v>
      </c>
      <c r="E194" s="4" t="str">
        <f>IFERROR(VLOOKUP($A194,'Raw - J'!$B:$S,6,FALSE),"")</f>
        <v>Hcap</v>
      </c>
      <c r="F194" s="4" t="str">
        <f>IFERROR(VLOOKUP($A194,'Raw - J'!$B:$P,10,FALSE),"")</f>
        <v>5yo+</v>
      </c>
      <c r="G194" s="4" t="str">
        <f>SUBSTITUTE(IFERROR(VLOOKUP($A194,'Raw - J'!$B:$P,7,FALSE),""),"0","")</f>
        <v>Open</v>
      </c>
      <c r="H194" s="4" t="str">
        <f>IFERROR(VLOOKUP($A194,'Raw - J'!$B:$P,12,FALSE)&amp;IF(VLOOKUP($A194,'Raw - J'!$B:$N,13,FALSE)&lt;&gt;"","("&amp;VLOOKUP($A194,'Raw - J'!$B:$N,13,FALSE)&amp;")",""),"")</f>
        <v>4</v>
      </c>
      <c r="I194" s="4" t="str">
        <f>IFERROR(VLOOKUP($A194,'Raw - J'!$B:$P,14,FALSE),"")</f>
        <v>0-120</v>
      </c>
      <c r="J194" s="4" t="str">
        <f>IFERROR(VLOOKUP($A194,'Raw - J'!$B:$P,11,FALSE),"")</f>
        <v>A</v>
      </c>
      <c r="K194" s="4" t="str">
        <f>IFERROR(VLOOKUP($A194,'Raw - J'!$B:$Q,16,FALSE),"")</f>
        <v>3m</v>
      </c>
      <c r="L194" s="16" t="str">
        <f>SUBSTITUTE(IFERROR(VLOOKUP($A194,'Raw - J'!$B:$Q,9,FALSE),""),0,"")</f>
        <v/>
      </c>
      <c r="M194" s="16" t="str">
        <f>SUBSTITUTE(IFERROR(VLOOKUP($A194,'Raw - J'!$B:$Z,20,FALSE),""),0,"")</f>
        <v/>
      </c>
    </row>
    <row r="195" spans="1:13" x14ac:dyDescent="0.35">
      <c r="A195">
        <v>186</v>
      </c>
      <c r="B195" s="9">
        <f>IFERROR(VLOOKUP($A195,'Raw - J'!$B:$S,2,FALSE),"")</f>
        <v>44330</v>
      </c>
      <c r="C195" s="4" t="str">
        <f>IFERROR(VLOOKUP($A195,'Raw - J'!$B:$S,3,FALSE),"")</f>
        <v>AINTREE</v>
      </c>
      <c r="D195" s="4" t="str">
        <f>IFERROR(VLOOKUP(JUMP!A195,'Raw - J'!B:F,5,FALSE),"")</f>
        <v>Hurdle</v>
      </c>
      <c r="E195" s="4" t="str">
        <f>IFERROR(VLOOKUP($A195,'Raw - J'!$B:$S,6,FALSE),"")</f>
        <v>Hcap</v>
      </c>
      <c r="F195" s="4" t="str">
        <f>IFERROR(VLOOKUP($A195,'Raw - J'!$B:$P,10,FALSE),"")</f>
        <v>4yo+</v>
      </c>
      <c r="G195" s="4" t="str">
        <f>SUBSTITUTE(IFERROR(VLOOKUP($A195,'Raw - J'!$B:$P,7,FALSE),""),"0","")</f>
        <v>Open</v>
      </c>
      <c r="H195" s="4" t="str">
        <f>IFERROR(VLOOKUP($A195,'Raw - J'!$B:$P,12,FALSE)&amp;IF(VLOOKUP($A195,'Raw - J'!$B:$N,13,FALSE)&lt;&gt;"","("&amp;VLOOKUP($A195,'Raw - J'!$B:$N,13,FALSE)&amp;")",""),"")</f>
        <v>4</v>
      </c>
      <c r="I195" s="4" t="str">
        <f>IFERROR(VLOOKUP($A195,'Raw - J'!$B:$P,14,FALSE),"")</f>
        <v>0-120</v>
      </c>
      <c r="J195" s="4" t="str">
        <f>IFERROR(VLOOKUP($A195,'Raw - J'!$B:$P,11,FALSE),"")</f>
        <v>F</v>
      </c>
      <c r="K195" s="4" t="str">
        <f>IFERROR(VLOOKUP($A195,'Raw - J'!$B:$Q,16,FALSE),"")</f>
        <v>2m 4f</v>
      </c>
      <c r="L195" s="16" t="str">
        <f>SUBSTITUTE(IFERROR(VLOOKUP($A195,'Raw - J'!$B:$Q,9,FALSE),""),0,"")</f>
        <v/>
      </c>
      <c r="M195" s="16" t="str">
        <f>SUBSTITUTE(IFERROR(VLOOKUP($A195,'Raw - J'!$B:$Z,20,FALSE),""),0,"")</f>
        <v/>
      </c>
    </row>
    <row r="196" spans="1:13" x14ac:dyDescent="0.35">
      <c r="A196">
        <v>187</v>
      </c>
      <c r="B196" s="9">
        <f>IFERROR(VLOOKUP($A196,'Raw - J'!$B:$S,2,FALSE),"")</f>
        <v>44330</v>
      </c>
      <c r="C196" s="4" t="str">
        <f>IFERROR(VLOOKUP($A196,'Raw - J'!$B:$S,3,FALSE),"")</f>
        <v>AINTREE</v>
      </c>
      <c r="D196" s="4" t="str">
        <f>IFERROR(VLOOKUP(JUMP!A196,'Raw - J'!B:F,5,FALSE),"")</f>
        <v>Hurdle</v>
      </c>
      <c r="E196" s="4" t="str">
        <f>IFERROR(VLOOKUP($A196,'Raw - J'!$B:$S,6,FALSE),"")</f>
        <v>WFA</v>
      </c>
      <c r="F196" s="4" t="str">
        <f>IFERROR(VLOOKUP($A196,'Raw - J'!$B:$P,10,FALSE),"")</f>
        <v>4yo+</v>
      </c>
      <c r="G196" s="4" t="str">
        <f>SUBSTITUTE(IFERROR(VLOOKUP($A196,'Raw - J'!$B:$P,7,FALSE),""),"0","")</f>
        <v>Mdn</v>
      </c>
      <c r="H196" s="4" t="str">
        <f>IFERROR(VLOOKUP($A196,'Raw - J'!$B:$P,12,FALSE)&amp;IF(VLOOKUP($A196,'Raw - J'!$B:$N,13,FALSE)&lt;&gt;"","("&amp;VLOOKUP($A196,'Raw - J'!$B:$N,13,FALSE)&amp;")",""),"")</f>
        <v>4</v>
      </c>
      <c r="I196" s="4" t="str">
        <f>IFERROR(VLOOKUP($A196,'Raw - J'!$B:$P,14,FALSE),"")</f>
        <v>Open</v>
      </c>
      <c r="J196" s="4" t="str">
        <f>IFERROR(VLOOKUP($A196,'Raw - J'!$B:$P,11,FALSE),"")</f>
        <v>A</v>
      </c>
      <c r="K196" s="4" t="str">
        <f>IFERROR(VLOOKUP($A196,'Raw - J'!$B:$Q,16,FALSE),"")</f>
        <v>2m 4f</v>
      </c>
      <c r="L196" s="16" t="str">
        <f>SUBSTITUTE(IFERROR(VLOOKUP($A196,'Raw - J'!$B:$Q,9,FALSE),""),0,"")</f>
        <v/>
      </c>
      <c r="M196" s="16" t="str">
        <f>SUBSTITUTE(IFERROR(VLOOKUP($A196,'Raw - J'!$B:$Z,20,FALSE),""),0,"")</f>
        <v/>
      </c>
    </row>
    <row r="197" spans="1:13" x14ac:dyDescent="0.35">
      <c r="A197">
        <v>188</v>
      </c>
      <c r="B197" s="9">
        <f>IFERROR(VLOOKUP($A197,'Raw - J'!$B:$S,2,FALSE),"")</f>
        <v>44330</v>
      </c>
      <c r="C197" s="4" t="str">
        <f>IFERROR(VLOOKUP($A197,'Raw - J'!$B:$S,3,FALSE),"")</f>
        <v>AINTREE</v>
      </c>
      <c r="D197" s="4" t="str">
        <f>IFERROR(VLOOKUP(JUMP!A197,'Raw - J'!B:F,5,FALSE),"")</f>
        <v>Hurdle</v>
      </c>
      <c r="E197" s="4" t="str">
        <f>IFERROR(VLOOKUP($A197,'Raw - J'!$B:$S,6,FALSE),"")</f>
        <v>WFA</v>
      </c>
      <c r="F197" s="4" t="str">
        <f>IFERROR(VLOOKUP($A197,'Raw - J'!$B:$P,10,FALSE),"")</f>
        <v>4yo+</v>
      </c>
      <c r="G197" s="4" t="str">
        <f>SUBSTITUTE(IFERROR(VLOOKUP($A197,'Raw - J'!$B:$P,7,FALSE),""),"0","")</f>
        <v>Nov</v>
      </c>
      <c r="H197" s="4" t="str">
        <f>IFERROR(VLOOKUP($A197,'Raw - J'!$B:$P,12,FALSE)&amp;IF(VLOOKUP($A197,'Raw - J'!$B:$N,13,FALSE)&lt;&gt;"","("&amp;VLOOKUP($A197,'Raw - J'!$B:$N,13,FALSE)&amp;")",""),"")</f>
        <v>4</v>
      </c>
      <c r="I197" s="4" t="str">
        <f>IFERROR(VLOOKUP($A197,'Raw - J'!$B:$P,14,FALSE),"")</f>
        <v>Open</v>
      </c>
      <c r="J197" s="4" t="str">
        <f>IFERROR(VLOOKUP($A197,'Raw - J'!$B:$P,11,FALSE),"")</f>
        <v>A</v>
      </c>
      <c r="K197" s="4" t="str">
        <f>IFERROR(VLOOKUP($A197,'Raw - J'!$B:$Q,16,FALSE),"")</f>
        <v>3m</v>
      </c>
      <c r="L197" s="16" t="str">
        <f>SUBSTITUTE(IFERROR(VLOOKUP($A197,'Raw - J'!$B:$Q,9,FALSE),""),0,"")</f>
        <v/>
      </c>
      <c r="M197" s="16" t="str">
        <f>SUBSTITUTE(IFERROR(VLOOKUP($A197,'Raw - J'!$B:$Z,20,FALSE),""),0,"")</f>
        <v/>
      </c>
    </row>
    <row r="198" spans="1:13" x14ac:dyDescent="0.35">
      <c r="A198">
        <v>189</v>
      </c>
      <c r="B198" s="9">
        <f>IFERROR(VLOOKUP($A198,'Raw - J'!$B:$S,2,FALSE),"")</f>
        <v>44330</v>
      </c>
      <c r="C198" s="4" t="str">
        <f>IFERROR(VLOOKUP($A198,'Raw - J'!$B:$S,3,FALSE),"")</f>
        <v>AINTREE</v>
      </c>
      <c r="D198" s="4" t="str">
        <f>IFERROR(VLOOKUP(JUMP!A198,'Raw - J'!B:F,5,FALSE),"")</f>
        <v>NHF</v>
      </c>
      <c r="E198" s="4" t="str">
        <f>IFERROR(VLOOKUP($A198,'Raw - J'!$B:$S,6,FALSE),"")</f>
        <v>WFA</v>
      </c>
      <c r="F198" s="4" t="str">
        <f>IFERROR(VLOOKUP($A198,'Raw - J'!$B:$P,10,FALSE),"")</f>
        <v>4-6yo</v>
      </c>
      <c r="G198" s="4" t="str">
        <f>SUBSTITUTE(IFERROR(VLOOKUP($A198,'Raw - J'!$B:$P,7,FALSE),""),"0","")</f>
        <v>Open</v>
      </c>
      <c r="H198" s="4" t="str">
        <f>IFERROR(VLOOKUP($A198,'Raw - J'!$B:$P,12,FALSE)&amp;IF(VLOOKUP($A198,'Raw - J'!$B:$N,13,FALSE)&lt;&gt;"","("&amp;VLOOKUP($A198,'Raw - J'!$B:$N,13,FALSE)&amp;")",""),"")</f>
        <v>3</v>
      </c>
      <c r="I198" s="4" t="str">
        <f>IFERROR(VLOOKUP($A198,'Raw - J'!$B:$P,14,FALSE),"")</f>
        <v>Open</v>
      </c>
      <c r="J198" s="4" t="str">
        <f>IFERROR(VLOOKUP($A198,'Raw - J'!$B:$P,11,FALSE),"")</f>
        <v>A</v>
      </c>
      <c r="K198" s="4" t="str">
        <f>IFERROR(VLOOKUP($A198,'Raw - J'!$B:$Q,16,FALSE),"")</f>
        <v>2m</v>
      </c>
      <c r="L198" s="16" t="str">
        <f>SUBSTITUTE(IFERROR(VLOOKUP($A198,'Raw - J'!$B:$Q,9,FALSE),""),0,"")</f>
        <v/>
      </c>
      <c r="M198" s="16" t="str">
        <f>SUBSTITUTE(IFERROR(VLOOKUP($A198,'Raw - J'!$B:$Z,20,FALSE),""),0,"")</f>
        <v>Amtr</v>
      </c>
    </row>
    <row r="199" spans="1:13" x14ac:dyDescent="0.35">
      <c r="A199">
        <v>190</v>
      </c>
      <c r="B199" s="9">
        <f>IFERROR(VLOOKUP($A199,'Raw - J'!$B:$S,2,FALSE),"")</f>
        <v>44330</v>
      </c>
      <c r="C199" s="4" t="str">
        <f>IFERROR(VLOOKUP($A199,'Raw - J'!$B:$S,3,FALSE),"")</f>
        <v>AINTREE</v>
      </c>
      <c r="D199" s="4" t="str">
        <f>IFERROR(VLOOKUP(JUMP!A199,'Raw - J'!B:F,5,FALSE),"")</f>
        <v>Chase</v>
      </c>
      <c r="E199" s="4" t="str">
        <f>IFERROR(VLOOKUP($A199,'Raw - J'!$B:$S,6,FALSE),"")</f>
        <v>Hcap</v>
      </c>
      <c r="F199" s="4" t="str">
        <f>IFERROR(VLOOKUP($A199,'Raw - J'!$B:$P,10,FALSE),"")</f>
        <v>5yo+</v>
      </c>
      <c r="G199" s="4" t="str">
        <f>SUBSTITUTE(IFERROR(VLOOKUP($A199,'Raw - J'!$B:$P,7,FALSE),""),"0","")</f>
        <v>Open</v>
      </c>
      <c r="H199" s="4" t="str">
        <f>IFERROR(VLOOKUP($A199,'Raw - J'!$B:$P,12,FALSE)&amp;IF(VLOOKUP($A199,'Raw - J'!$B:$N,13,FALSE)&lt;&gt;"","("&amp;VLOOKUP($A199,'Raw - J'!$B:$N,13,FALSE)&amp;")",""),"")</f>
        <v>3</v>
      </c>
      <c r="I199" s="4" t="str">
        <f>IFERROR(VLOOKUP($A199,'Raw - J'!$B:$P,14,FALSE),"")</f>
        <v>0-135</v>
      </c>
      <c r="J199" s="4" t="str">
        <f>IFERROR(VLOOKUP($A199,'Raw - J'!$B:$P,11,FALSE),"")</f>
        <v>A</v>
      </c>
      <c r="K199" s="4" t="str">
        <f>IFERROR(VLOOKUP($A199,'Raw - J'!$B:$Q,16,FALSE),"")</f>
        <v>2m 4f</v>
      </c>
      <c r="L199" s="16" t="str">
        <f>SUBSTITUTE(IFERROR(VLOOKUP($A199,'Raw - J'!$B:$Q,9,FALSE),""),0,"")</f>
        <v/>
      </c>
      <c r="M199" s="16" t="str">
        <f>SUBSTITUTE(IFERROR(VLOOKUP($A199,'Raw - J'!$B:$Z,20,FALSE),""),0,"")</f>
        <v/>
      </c>
    </row>
    <row r="200" spans="1:13" x14ac:dyDescent="0.35">
      <c r="A200">
        <v>191</v>
      </c>
      <c r="B200" s="9">
        <f>IFERROR(VLOOKUP($A200,'Raw - J'!$B:$S,2,FALSE),"")</f>
        <v>44330</v>
      </c>
      <c r="C200" s="4" t="str">
        <f>IFERROR(VLOOKUP($A200,'Raw - J'!$B:$S,3,FALSE),"")</f>
        <v>AINTREE</v>
      </c>
      <c r="D200" s="4" t="str">
        <f>IFERROR(VLOOKUP(JUMP!A200,'Raw - J'!B:F,5,FALSE),"")</f>
        <v>Hurdle</v>
      </c>
      <c r="E200" s="4" t="str">
        <f>IFERROR(VLOOKUP($A200,'Raw - J'!$B:$S,6,FALSE),"")</f>
        <v>Hcap</v>
      </c>
      <c r="F200" s="4" t="str">
        <f>IFERROR(VLOOKUP($A200,'Raw - J'!$B:$P,10,FALSE),"")</f>
        <v>4yo+</v>
      </c>
      <c r="G200" s="4" t="str">
        <f>SUBSTITUTE(IFERROR(VLOOKUP($A200,'Raw - J'!$B:$P,7,FALSE),""),"0","")</f>
        <v>Open</v>
      </c>
      <c r="H200" s="4" t="str">
        <f>IFERROR(VLOOKUP($A200,'Raw - J'!$B:$P,12,FALSE)&amp;IF(VLOOKUP($A200,'Raw - J'!$B:$N,13,FALSE)&lt;&gt;"","("&amp;VLOOKUP($A200,'Raw - J'!$B:$N,13,FALSE)&amp;")",""),"")</f>
        <v>2</v>
      </c>
      <c r="I200" s="4" t="str">
        <f>IFERROR(VLOOKUP($A200,'Raw - J'!$B:$P,14,FALSE),"")</f>
        <v>0-145</v>
      </c>
      <c r="J200" s="4" t="str">
        <f>IFERROR(VLOOKUP($A200,'Raw - J'!$B:$P,11,FALSE),"")</f>
        <v>A</v>
      </c>
      <c r="K200" s="4" t="str">
        <f>IFERROR(VLOOKUP($A200,'Raw - J'!$B:$Q,16,FALSE),"")</f>
        <v>2m 4f</v>
      </c>
      <c r="L200" s="16" t="str">
        <f>SUBSTITUTE(IFERROR(VLOOKUP($A200,'Raw - J'!$B:$Q,9,FALSE),""),0,"")</f>
        <v/>
      </c>
      <c r="M200" s="16" t="str">
        <f>SUBSTITUTE(IFERROR(VLOOKUP($A200,'Raw - J'!$B:$Z,20,FALSE),""),0,"")</f>
        <v/>
      </c>
    </row>
    <row r="201" spans="1:13" x14ac:dyDescent="0.35">
      <c r="A201">
        <v>192</v>
      </c>
      <c r="B201" s="9">
        <f>IFERROR(VLOOKUP($A201,'Raw - J'!$B:$S,2,FALSE),"")</f>
        <v>44330</v>
      </c>
      <c r="C201" s="4" t="str">
        <f>IFERROR(VLOOKUP($A201,'Raw - J'!$B:$S,3,FALSE),"")</f>
        <v>AINTREE</v>
      </c>
      <c r="D201" s="4" t="str">
        <f>IFERROR(VLOOKUP(JUMP!A201,'Raw - J'!B:F,5,FALSE),"")</f>
        <v>Chase</v>
      </c>
      <c r="E201" s="4" t="str">
        <f>IFERROR(VLOOKUP($A201,'Raw - J'!$B:$S,6,FALSE),"")</f>
        <v>Hcap</v>
      </c>
      <c r="F201" s="4" t="str">
        <f>IFERROR(VLOOKUP($A201,'Raw - J'!$B:$P,10,FALSE),"")</f>
        <v>5yo+</v>
      </c>
      <c r="G201" s="4" t="str">
        <f>SUBSTITUTE(IFERROR(VLOOKUP($A201,'Raw - J'!$B:$P,7,FALSE),""),"0","")</f>
        <v>Open</v>
      </c>
      <c r="H201" s="4" t="str">
        <f>IFERROR(VLOOKUP($A201,'Raw - J'!$B:$P,12,FALSE)&amp;IF(VLOOKUP($A201,'Raw - J'!$B:$N,13,FALSE)&lt;&gt;"","("&amp;VLOOKUP($A201,'Raw - J'!$B:$N,13,FALSE)&amp;")",""),"")</f>
        <v>2</v>
      </c>
      <c r="I201" s="4" t="str">
        <f>IFERROR(VLOOKUP($A201,'Raw - J'!$B:$P,14,FALSE),"")</f>
        <v>0-145</v>
      </c>
      <c r="J201" s="4" t="str">
        <f>IFERROR(VLOOKUP($A201,'Raw - J'!$B:$P,11,FALSE),"")</f>
        <v>A</v>
      </c>
      <c r="K201" s="4" t="str">
        <f>IFERROR(VLOOKUP($A201,'Raw - J'!$B:$Q,16,FALSE),"")</f>
        <v>3m</v>
      </c>
      <c r="L201" s="16" t="str">
        <f>SUBSTITUTE(IFERROR(VLOOKUP($A201,'Raw - J'!$B:$Q,9,FALSE),""),0,"")</f>
        <v/>
      </c>
      <c r="M201" s="16" t="str">
        <f>SUBSTITUTE(IFERROR(VLOOKUP($A201,'Raw - J'!$B:$Z,20,FALSE),""),0,"")</f>
        <v/>
      </c>
    </row>
    <row r="202" spans="1:13" x14ac:dyDescent="0.35">
      <c r="A202">
        <v>193</v>
      </c>
      <c r="B202" s="9">
        <f>IFERROR(VLOOKUP($A202,'Raw - J'!$B:$S,2,FALSE),"")</f>
        <v>44331</v>
      </c>
      <c r="C202" s="4" t="str">
        <f>IFERROR(VLOOKUP($A202,'Raw - J'!$B:$S,3,FALSE),"")</f>
        <v>BANGOR-ON-DEE</v>
      </c>
      <c r="D202" s="4" t="str">
        <f>IFERROR(VLOOKUP(JUMP!A202,'Raw - J'!B:F,5,FALSE),"")</f>
        <v>Hurdle</v>
      </c>
      <c r="E202" s="4" t="str">
        <f>IFERROR(VLOOKUP($A202,'Raw - J'!$B:$S,6,FALSE),"")</f>
        <v>Hcap</v>
      </c>
      <c r="F202" s="4" t="str">
        <f>IFERROR(VLOOKUP($A202,'Raw - J'!$B:$P,10,FALSE),"")</f>
        <v>4yo+</v>
      </c>
      <c r="G202" s="4" t="str">
        <f>SUBSTITUTE(IFERROR(VLOOKUP($A202,'Raw - J'!$B:$P,7,FALSE),""),"0","")</f>
        <v>Nov</v>
      </c>
      <c r="H202" s="4" t="str">
        <f>IFERROR(VLOOKUP($A202,'Raw - J'!$B:$P,12,FALSE)&amp;IF(VLOOKUP($A202,'Raw - J'!$B:$N,13,FALSE)&lt;&gt;"","("&amp;VLOOKUP($A202,'Raw - J'!$B:$N,13,FALSE)&amp;")",""),"")</f>
        <v>5</v>
      </c>
      <c r="I202" s="4" t="str">
        <f>IFERROR(VLOOKUP($A202,'Raw - J'!$B:$P,14,FALSE),"")</f>
        <v>0-100</v>
      </c>
      <c r="J202" s="4" t="str">
        <f>IFERROR(VLOOKUP($A202,'Raw - J'!$B:$P,11,FALSE),"")</f>
        <v>A</v>
      </c>
      <c r="K202" s="4" t="str">
        <f>IFERROR(VLOOKUP($A202,'Raw - J'!$B:$Q,16,FALSE),"")</f>
        <v>2m 4f</v>
      </c>
      <c r="L202" s="16" t="str">
        <f>SUBSTITUTE(IFERROR(VLOOKUP($A202,'Raw - J'!$B:$Q,9,FALSE),""),0,"")</f>
        <v/>
      </c>
      <c r="M202" s="16" t="str">
        <f>SUBSTITUTE(IFERROR(VLOOKUP($A202,'Raw - J'!$B:$Z,20,FALSE),""),0,"")</f>
        <v/>
      </c>
    </row>
    <row r="203" spans="1:13" x14ac:dyDescent="0.35">
      <c r="A203">
        <v>194</v>
      </c>
      <c r="B203" s="9">
        <f>IFERROR(VLOOKUP($A203,'Raw - J'!$B:$S,2,FALSE),"")</f>
        <v>44331</v>
      </c>
      <c r="C203" s="4" t="str">
        <f>IFERROR(VLOOKUP($A203,'Raw - J'!$B:$S,3,FALSE),"")</f>
        <v>BANGOR-ON-DEE</v>
      </c>
      <c r="D203" s="4" t="str">
        <f>IFERROR(VLOOKUP(JUMP!A203,'Raw - J'!B:F,5,FALSE),"")</f>
        <v>NHF</v>
      </c>
      <c r="E203" s="4" t="str">
        <f>IFERROR(VLOOKUP($A203,'Raw - J'!$B:$S,6,FALSE),"")</f>
        <v>WFA</v>
      </c>
      <c r="F203" s="4" t="str">
        <f>IFERROR(VLOOKUP($A203,'Raw - J'!$B:$P,10,FALSE),"")</f>
        <v>4-6yo</v>
      </c>
      <c r="G203" s="4" t="str">
        <f>SUBSTITUTE(IFERROR(VLOOKUP($A203,'Raw - J'!$B:$P,7,FALSE),""),"0","")</f>
        <v>Open</v>
      </c>
      <c r="H203" s="4" t="str">
        <f>IFERROR(VLOOKUP($A203,'Raw - J'!$B:$P,12,FALSE)&amp;IF(VLOOKUP($A203,'Raw - J'!$B:$N,13,FALSE)&lt;&gt;"","("&amp;VLOOKUP($A203,'Raw - J'!$B:$N,13,FALSE)&amp;")",""),"")</f>
        <v>5</v>
      </c>
      <c r="I203" s="4" t="str">
        <f>IFERROR(VLOOKUP($A203,'Raw - J'!$B:$P,14,FALSE),"")</f>
        <v>Open</v>
      </c>
      <c r="J203" s="4" t="str">
        <f>IFERROR(VLOOKUP($A203,'Raw - J'!$B:$P,11,FALSE),"")</f>
        <v>F</v>
      </c>
      <c r="K203" s="4" t="str">
        <f>IFERROR(VLOOKUP($A203,'Raw - J'!$B:$Q,16,FALSE),"")</f>
        <v>2m</v>
      </c>
      <c r="L203" s="16" t="str">
        <f>SUBSTITUTE(IFERROR(VLOOKUP($A203,'Raw - J'!$B:$Q,9,FALSE),""),0,"")</f>
        <v/>
      </c>
      <c r="M203" s="16" t="str">
        <f>SUBSTITUTE(IFERROR(VLOOKUP($A203,'Raw - J'!$B:$Z,20,FALSE),""),0,"")</f>
        <v/>
      </c>
    </row>
    <row r="204" spans="1:13" x14ac:dyDescent="0.35">
      <c r="A204">
        <v>195</v>
      </c>
      <c r="B204" s="9">
        <f>IFERROR(VLOOKUP($A204,'Raw - J'!$B:$S,2,FALSE),"")</f>
        <v>44331</v>
      </c>
      <c r="C204" s="4" t="str">
        <f>IFERROR(VLOOKUP($A204,'Raw - J'!$B:$S,3,FALSE),"")</f>
        <v>BANGOR-ON-DEE</v>
      </c>
      <c r="D204" s="4" t="str">
        <f>IFERROR(VLOOKUP(JUMP!A204,'Raw - J'!B:F,5,FALSE),"")</f>
        <v>Chase</v>
      </c>
      <c r="E204" s="4" t="str">
        <f>IFERROR(VLOOKUP($A204,'Raw - J'!$B:$S,6,FALSE),"")</f>
        <v>Hcap</v>
      </c>
      <c r="F204" s="4" t="str">
        <f>IFERROR(VLOOKUP($A204,'Raw - J'!$B:$P,10,FALSE),"")</f>
        <v>5yo+</v>
      </c>
      <c r="G204" s="4" t="str">
        <f>SUBSTITUTE(IFERROR(VLOOKUP($A204,'Raw - J'!$B:$P,7,FALSE),""),"0","")</f>
        <v>Open</v>
      </c>
      <c r="H204" s="4" t="str">
        <f>IFERROR(VLOOKUP($A204,'Raw - J'!$B:$P,12,FALSE)&amp;IF(VLOOKUP($A204,'Raw - J'!$B:$N,13,FALSE)&lt;&gt;"","("&amp;VLOOKUP($A204,'Raw - J'!$B:$N,13,FALSE)&amp;")",""),"")</f>
        <v>4</v>
      </c>
      <c r="I204" s="4" t="str">
        <f>IFERROR(VLOOKUP($A204,'Raw - J'!$B:$P,14,FALSE),"")</f>
        <v>0-110</v>
      </c>
      <c r="J204" s="4" t="str">
        <f>IFERROR(VLOOKUP($A204,'Raw - J'!$B:$P,11,FALSE),"")</f>
        <v>A</v>
      </c>
      <c r="K204" s="4" t="str">
        <f>IFERROR(VLOOKUP($A204,'Raw - J'!$B:$Q,16,FALSE),"")</f>
        <v>3m</v>
      </c>
      <c r="L204" s="16" t="str">
        <f>SUBSTITUTE(IFERROR(VLOOKUP($A204,'Raw - J'!$B:$Q,9,FALSE),""),0,"")</f>
        <v/>
      </c>
      <c r="M204" s="16" t="str">
        <f>SUBSTITUTE(IFERROR(VLOOKUP($A204,'Raw - J'!$B:$Z,20,FALSE),""),0,"")</f>
        <v/>
      </c>
    </row>
    <row r="205" spans="1:13" x14ac:dyDescent="0.35">
      <c r="A205">
        <v>196</v>
      </c>
      <c r="B205" s="9">
        <f>IFERROR(VLOOKUP($A205,'Raw - J'!$B:$S,2,FALSE),"")</f>
        <v>44331</v>
      </c>
      <c r="C205" s="4" t="str">
        <f>IFERROR(VLOOKUP($A205,'Raw - J'!$B:$S,3,FALSE),"")</f>
        <v>BANGOR-ON-DEE</v>
      </c>
      <c r="D205" s="4" t="str">
        <f>IFERROR(VLOOKUP(JUMP!A205,'Raw - J'!B:F,5,FALSE),"")</f>
        <v>Hurdle</v>
      </c>
      <c r="E205" s="4" t="str">
        <f>IFERROR(VLOOKUP($A205,'Raw - J'!$B:$S,6,FALSE),"")</f>
        <v>Hcap</v>
      </c>
      <c r="F205" s="4" t="str">
        <f>IFERROR(VLOOKUP($A205,'Raw - J'!$B:$P,10,FALSE),"")</f>
        <v>4yo+</v>
      </c>
      <c r="G205" s="4" t="str">
        <f>SUBSTITUTE(IFERROR(VLOOKUP($A205,'Raw - J'!$B:$P,7,FALSE),""),"0","")</f>
        <v>Open</v>
      </c>
      <c r="H205" s="4" t="str">
        <f>IFERROR(VLOOKUP($A205,'Raw - J'!$B:$P,12,FALSE)&amp;IF(VLOOKUP($A205,'Raw - J'!$B:$N,13,FALSE)&lt;&gt;"","("&amp;VLOOKUP($A205,'Raw - J'!$B:$N,13,FALSE)&amp;")",""),"")</f>
        <v>4</v>
      </c>
      <c r="I205" s="4" t="str">
        <f>IFERROR(VLOOKUP($A205,'Raw - J'!$B:$P,14,FALSE),"")</f>
        <v>0-120</v>
      </c>
      <c r="J205" s="4" t="str">
        <f>IFERROR(VLOOKUP($A205,'Raw - J'!$B:$P,11,FALSE),"")</f>
        <v>A</v>
      </c>
      <c r="K205" s="4" t="str">
        <f>IFERROR(VLOOKUP($A205,'Raw - J'!$B:$Q,16,FALSE),"")</f>
        <v>2m</v>
      </c>
      <c r="L205" s="16" t="str">
        <f>SUBSTITUTE(IFERROR(VLOOKUP($A205,'Raw - J'!$B:$Q,9,FALSE),""),0,"")</f>
        <v/>
      </c>
      <c r="M205" s="16" t="str">
        <f>SUBSTITUTE(IFERROR(VLOOKUP($A205,'Raw - J'!$B:$Z,20,FALSE),""),0,"")</f>
        <v/>
      </c>
    </row>
    <row r="206" spans="1:13" x14ac:dyDescent="0.35">
      <c r="A206">
        <v>197</v>
      </c>
      <c r="B206" s="9">
        <f>IFERROR(VLOOKUP($A206,'Raw - J'!$B:$S,2,FALSE),"")</f>
        <v>44331</v>
      </c>
      <c r="C206" s="4" t="str">
        <f>IFERROR(VLOOKUP($A206,'Raw - J'!$B:$S,3,FALSE),"")</f>
        <v>BANGOR-ON-DEE</v>
      </c>
      <c r="D206" s="4" t="str">
        <f>IFERROR(VLOOKUP(JUMP!A206,'Raw - J'!B:F,5,FALSE),"")</f>
        <v>Hurdle</v>
      </c>
      <c r="E206" s="4" t="str">
        <f>IFERROR(VLOOKUP($A206,'Raw - J'!$B:$S,6,FALSE),"")</f>
        <v>WFA</v>
      </c>
      <c r="F206" s="4" t="str">
        <f>IFERROR(VLOOKUP($A206,'Raw - J'!$B:$P,10,FALSE),"")</f>
        <v>4yo+</v>
      </c>
      <c r="G206" s="4" t="str">
        <f>SUBSTITUTE(IFERROR(VLOOKUP($A206,'Raw - J'!$B:$P,7,FALSE),""),"0","")</f>
        <v>Mdn</v>
      </c>
      <c r="H206" s="4" t="str">
        <f>IFERROR(VLOOKUP($A206,'Raw - J'!$B:$P,12,FALSE)&amp;IF(VLOOKUP($A206,'Raw - J'!$B:$N,13,FALSE)&lt;&gt;"","("&amp;VLOOKUP($A206,'Raw - J'!$B:$N,13,FALSE)&amp;")",""),"")</f>
        <v>4</v>
      </c>
      <c r="I206" s="4" t="str">
        <f>IFERROR(VLOOKUP($A206,'Raw - J'!$B:$P,14,FALSE),"")</f>
        <v>Open</v>
      </c>
      <c r="J206" s="4" t="str">
        <f>IFERROR(VLOOKUP($A206,'Raw - J'!$B:$P,11,FALSE),"")</f>
        <v>A</v>
      </c>
      <c r="K206" s="4" t="str">
        <f>IFERROR(VLOOKUP($A206,'Raw - J'!$B:$Q,16,FALSE),"")</f>
        <v>2m</v>
      </c>
      <c r="L206" s="16" t="str">
        <f>SUBSTITUTE(IFERROR(VLOOKUP($A206,'Raw - J'!$B:$Q,9,FALSE),""),0,"")</f>
        <v/>
      </c>
      <c r="M206" s="16" t="str">
        <f>SUBSTITUTE(IFERROR(VLOOKUP($A206,'Raw - J'!$B:$Z,20,FALSE),""),0,"")</f>
        <v/>
      </c>
    </row>
    <row r="207" spans="1:13" x14ac:dyDescent="0.35">
      <c r="A207">
        <v>198</v>
      </c>
      <c r="B207" s="9">
        <f>IFERROR(VLOOKUP($A207,'Raw - J'!$B:$S,2,FALSE),"")</f>
        <v>44331</v>
      </c>
      <c r="C207" s="4" t="str">
        <f>IFERROR(VLOOKUP($A207,'Raw - J'!$B:$S,3,FALSE),"")</f>
        <v>BANGOR-ON-DEE</v>
      </c>
      <c r="D207" s="4" t="str">
        <f>IFERROR(VLOOKUP(JUMP!A207,'Raw - J'!B:F,5,FALSE),"")</f>
        <v>Chase</v>
      </c>
      <c r="E207" s="4" t="str">
        <f>IFERROR(VLOOKUP($A207,'Raw - J'!$B:$S,6,FALSE),"")</f>
        <v>Hcap</v>
      </c>
      <c r="F207" s="4" t="str">
        <f>IFERROR(VLOOKUP($A207,'Raw - J'!$B:$P,10,FALSE),"")</f>
        <v>5yo+</v>
      </c>
      <c r="G207" s="4" t="str">
        <f>SUBSTITUTE(IFERROR(VLOOKUP($A207,'Raw - J'!$B:$P,7,FALSE),""),"0","")</f>
        <v>Open</v>
      </c>
      <c r="H207" s="4" t="str">
        <f>IFERROR(VLOOKUP($A207,'Raw - J'!$B:$P,12,FALSE)&amp;IF(VLOOKUP($A207,'Raw - J'!$B:$N,13,FALSE)&lt;&gt;"","("&amp;VLOOKUP($A207,'Raw - J'!$B:$N,13,FALSE)&amp;")",""),"")</f>
        <v>4</v>
      </c>
      <c r="I207" s="4" t="str">
        <f>IFERROR(VLOOKUP($A207,'Raw - J'!$B:$P,14,FALSE),"")</f>
        <v>0-115</v>
      </c>
      <c r="J207" s="4" t="str">
        <f>IFERROR(VLOOKUP($A207,'Raw - J'!$B:$P,11,FALSE),"")</f>
        <v>A</v>
      </c>
      <c r="K207" s="4" t="str">
        <f>IFERROR(VLOOKUP($A207,'Raw - J'!$B:$Q,16,FALSE),"")</f>
        <v>2m 4f</v>
      </c>
      <c r="L207" s="16" t="str">
        <f>SUBSTITUTE(IFERROR(VLOOKUP($A207,'Raw - J'!$B:$Q,9,FALSE),""),0,"")</f>
        <v/>
      </c>
      <c r="M207" s="16" t="str">
        <f>SUBSTITUTE(IFERROR(VLOOKUP($A207,'Raw - J'!$B:$Z,20,FALSE),""),0,"")</f>
        <v/>
      </c>
    </row>
    <row r="208" spans="1:13" x14ac:dyDescent="0.35">
      <c r="A208">
        <v>199</v>
      </c>
      <c r="B208" s="9">
        <f>IFERROR(VLOOKUP($A208,'Raw - J'!$B:$S,2,FALSE),"")</f>
        <v>44331</v>
      </c>
      <c r="C208" s="4" t="str">
        <f>IFERROR(VLOOKUP($A208,'Raw - J'!$B:$S,3,FALSE),"")</f>
        <v>BANGOR-ON-DEE</v>
      </c>
      <c r="D208" s="4" t="str">
        <f>IFERROR(VLOOKUP(JUMP!A208,'Raw - J'!B:F,5,FALSE),"")</f>
        <v>Chase</v>
      </c>
      <c r="E208" s="4" t="str">
        <f>IFERROR(VLOOKUP($A208,'Raw - J'!$B:$S,6,FALSE),"")</f>
        <v>Hcap</v>
      </c>
      <c r="F208" s="4" t="str">
        <f>IFERROR(VLOOKUP($A208,'Raw - J'!$B:$P,10,FALSE),"")</f>
        <v>5yo+</v>
      </c>
      <c r="G208" s="4" t="str">
        <f>SUBSTITUTE(IFERROR(VLOOKUP($A208,'Raw - J'!$B:$P,7,FALSE),""),"0","")</f>
        <v>Nov</v>
      </c>
      <c r="H208" s="4" t="str">
        <f>IFERROR(VLOOKUP($A208,'Raw - J'!$B:$P,12,FALSE)&amp;IF(VLOOKUP($A208,'Raw - J'!$B:$N,13,FALSE)&lt;&gt;"","("&amp;VLOOKUP($A208,'Raw - J'!$B:$N,13,FALSE)&amp;")",""),"")</f>
        <v>4</v>
      </c>
      <c r="I208" s="4" t="str">
        <f>IFERROR(VLOOKUP($A208,'Raw - J'!$B:$P,14,FALSE),"")</f>
        <v>0-120</v>
      </c>
      <c r="J208" s="4" t="str">
        <f>IFERROR(VLOOKUP($A208,'Raw - J'!$B:$P,11,FALSE),"")</f>
        <v>A</v>
      </c>
      <c r="K208" s="4" t="str">
        <f>IFERROR(VLOOKUP($A208,'Raw - J'!$B:$Q,16,FALSE),"")</f>
        <v>3m</v>
      </c>
      <c r="L208" s="16" t="str">
        <f>SUBSTITUTE(IFERROR(VLOOKUP($A208,'Raw - J'!$B:$Q,9,FALSE),""),0,"")</f>
        <v/>
      </c>
      <c r="M208" s="16" t="str">
        <f>SUBSTITUTE(IFERROR(VLOOKUP($A208,'Raw - J'!$B:$Z,20,FALSE),""),0,"")</f>
        <v/>
      </c>
    </row>
    <row r="209" spans="1:13" x14ac:dyDescent="0.35">
      <c r="A209">
        <v>200</v>
      </c>
      <c r="B209" s="9">
        <f>IFERROR(VLOOKUP($A209,'Raw - J'!$B:$S,2,FALSE),"")</f>
        <v>44331</v>
      </c>
      <c r="C209" s="4" t="str">
        <f>IFERROR(VLOOKUP($A209,'Raw - J'!$B:$S,3,FALSE),"")</f>
        <v>UTTOXETER</v>
      </c>
      <c r="D209" s="4" t="str">
        <f>IFERROR(VLOOKUP(JUMP!A209,'Raw - J'!B:F,5,FALSE),"")</f>
        <v>Hurdle</v>
      </c>
      <c r="E209" s="4" t="str">
        <f>IFERROR(VLOOKUP($A209,'Raw - J'!$B:$S,6,FALSE),"")</f>
        <v>Hcap</v>
      </c>
      <c r="F209" s="4" t="str">
        <f>IFERROR(VLOOKUP($A209,'Raw - J'!$B:$P,10,FALSE),"")</f>
        <v>4yo+</v>
      </c>
      <c r="G209" s="4" t="str">
        <f>SUBSTITUTE(IFERROR(VLOOKUP($A209,'Raw - J'!$B:$P,7,FALSE),""),"0","")</f>
        <v>Nov</v>
      </c>
      <c r="H209" s="4" t="str">
        <f>IFERROR(VLOOKUP($A209,'Raw - J'!$B:$P,12,FALSE)&amp;IF(VLOOKUP($A209,'Raw - J'!$B:$N,13,FALSE)&lt;&gt;"","("&amp;VLOOKUP($A209,'Raw - J'!$B:$N,13,FALSE)&amp;")",""),"")</f>
        <v>5</v>
      </c>
      <c r="I209" s="4" t="str">
        <f>IFERROR(VLOOKUP($A209,'Raw - J'!$B:$P,14,FALSE),"")</f>
        <v>0-100</v>
      </c>
      <c r="J209" s="4" t="str">
        <f>IFERROR(VLOOKUP($A209,'Raw - J'!$B:$P,11,FALSE),"")</f>
        <v>A</v>
      </c>
      <c r="K209" s="4" t="str">
        <f>IFERROR(VLOOKUP($A209,'Raw - J'!$B:$Q,16,FALSE),"")</f>
        <v>2m</v>
      </c>
      <c r="L209" s="16" t="str">
        <f>SUBSTITUTE(IFERROR(VLOOKUP($A209,'Raw - J'!$B:$Q,9,FALSE),""),0,"")</f>
        <v/>
      </c>
      <c r="M209" s="16" t="str">
        <f>SUBSTITUTE(IFERROR(VLOOKUP($A209,'Raw - J'!$B:$Z,20,FALSE),""),0,"")</f>
        <v/>
      </c>
    </row>
    <row r="210" spans="1:13" x14ac:dyDescent="0.35">
      <c r="A210">
        <v>201</v>
      </c>
      <c r="B210" s="9">
        <f>IFERROR(VLOOKUP($A210,'Raw - J'!$B:$S,2,FALSE),"")</f>
        <v>44331</v>
      </c>
      <c r="C210" s="4" t="str">
        <f>IFERROR(VLOOKUP($A210,'Raw - J'!$B:$S,3,FALSE),"")</f>
        <v>UTTOXETER</v>
      </c>
      <c r="D210" s="4" t="str">
        <f>IFERROR(VLOOKUP(JUMP!A210,'Raw - J'!B:F,5,FALSE),"")</f>
        <v>Hurdle</v>
      </c>
      <c r="E210" s="4" t="str">
        <f>IFERROR(VLOOKUP($A210,'Raw - J'!$B:$S,6,FALSE),"")</f>
        <v>Hcap</v>
      </c>
      <c r="F210" s="4" t="str">
        <f>IFERROR(VLOOKUP($A210,'Raw - J'!$B:$P,10,FALSE),"")</f>
        <v>4yo+</v>
      </c>
      <c r="G210" s="4" t="str">
        <f>SUBSTITUTE(IFERROR(VLOOKUP($A210,'Raw - J'!$B:$P,7,FALSE),""),"0","")</f>
        <v>Open</v>
      </c>
      <c r="H210" s="4" t="str">
        <f>IFERROR(VLOOKUP($A210,'Raw - J'!$B:$P,12,FALSE)&amp;IF(VLOOKUP($A210,'Raw - J'!$B:$N,13,FALSE)&lt;&gt;"","("&amp;VLOOKUP($A210,'Raw - J'!$B:$N,13,FALSE)&amp;")",""),"")</f>
        <v>5</v>
      </c>
      <c r="I210" s="4" t="str">
        <f>IFERROR(VLOOKUP($A210,'Raw - J'!$B:$P,14,FALSE),"")</f>
        <v>0-105</v>
      </c>
      <c r="J210" s="4" t="str">
        <f>IFERROR(VLOOKUP($A210,'Raw - J'!$B:$P,11,FALSE),"")</f>
        <v>A</v>
      </c>
      <c r="K210" s="4" t="str">
        <f>IFERROR(VLOOKUP($A210,'Raw - J'!$B:$Q,16,FALSE),"")</f>
        <v>2m 4f</v>
      </c>
      <c r="L210" s="16" t="str">
        <f>SUBSTITUTE(IFERROR(VLOOKUP($A210,'Raw - J'!$B:$Q,9,FALSE),""),0,"")</f>
        <v/>
      </c>
      <c r="M210" s="16" t="str">
        <f>SUBSTITUTE(IFERROR(VLOOKUP($A210,'Raw - J'!$B:$Z,20,FALSE),""),0,"")</f>
        <v>Cond</v>
      </c>
    </row>
    <row r="211" spans="1:13" x14ac:dyDescent="0.35">
      <c r="A211">
        <v>202</v>
      </c>
      <c r="B211" s="9">
        <f>IFERROR(VLOOKUP($A211,'Raw - J'!$B:$S,2,FALSE),"")</f>
        <v>44331</v>
      </c>
      <c r="C211" s="4" t="str">
        <f>IFERROR(VLOOKUP($A211,'Raw - J'!$B:$S,3,FALSE),"")</f>
        <v>UTTOXETER</v>
      </c>
      <c r="D211" s="4" t="str">
        <f>IFERROR(VLOOKUP(JUMP!A211,'Raw - J'!B:F,5,FALSE),"")</f>
        <v>Chase</v>
      </c>
      <c r="E211" s="4" t="str">
        <f>IFERROR(VLOOKUP($A211,'Raw - J'!$B:$S,6,FALSE),"")</f>
        <v>Hcap</v>
      </c>
      <c r="F211" s="4" t="str">
        <f>IFERROR(VLOOKUP($A211,'Raw - J'!$B:$P,10,FALSE),"")</f>
        <v>5yo+</v>
      </c>
      <c r="G211" s="4" t="str">
        <f>SUBSTITUTE(IFERROR(VLOOKUP($A211,'Raw - J'!$B:$P,7,FALSE),""),"0","")</f>
        <v>Open</v>
      </c>
      <c r="H211" s="4" t="str">
        <f>IFERROR(VLOOKUP($A211,'Raw - J'!$B:$P,12,FALSE)&amp;IF(VLOOKUP($A211,'Raw - J'!$B:$N,13,FALSE)&lt;&gt;"","("&amp;VLOOKUP($A211,'Raw - J'!$B:$N,13,FALSE)&amp;")",""),"")</f>
        <v>5</v>
      </c>
      <c r="I211" s="4" t="str">
        <f>IFERROR(VLOOKUP($A211,'Raw - J'!$B:$P,14,FALSE),"")</f>
        <v>0-100</v>
      </c>
      <c r="J211" s="4" t="str">
        <f>IFERROR(VLOOKUP($A211,'Raw - J'!$B:$P,11,FALSE),"")</f>
        <v>A</v>
      </c>
      <c r="K211" s="4" t="str">
        <f>IFERROR(VLOOKUP($A211,'Raw - J'!$B:$Q,16,FALSE),"")</f>
        <v>2m 6f</v>
      </c>
      <c r="L211" s="16" t="str">
        <f>SUBSTITUTE(IFERROR(VLOOKUP($A211,'Raw - J'!$B:$Q,9,FALSE),""),0,"")</f>
        <v/>
      </c>
      <c r="M211" s="16" t="str">
        <f>SUBSTITUTE(IFERROR(VLOOKUP($A211,'Raw - J'!$B:$Z,20,FALSE),""),0,"")</f>
        <v/>
      </c>
    </row>
    <row r="212" spans="1:13" x14ac:dyDescent="0.35">
      <c r="A212">
        <v>203</v>
      </c>
      <c r="B212" s="9">
        <f>IFERROR(VLOOKUP($A212,'Raw - J'!$B:$S,2,FALSE),"")</f>
        <v>44331</v>
      </c>
      <c r="C212" s="4" t="str">
        <f>IFERROR(VLOOKUP($A212,'Raw - J'!$B:$S,3,FALSE),"")</f>
        <v>UTTOXETER</v>
      </c>
      <c r="D212" s="4" t="str">
        <f>IFERROR(VLOOKUP(JUMP!A212,'Raw - J'!B:F,5,FALSE),"")</f>
        <v>Hurdle</v>
      </c>
      <c r="E212" s="4" t="str">
        <f>IFERROR(VLOOKUP($A212,'Raw - J'!$B:$S,6,FALSE),"")</f>
        <v>Hcap</v>
      </c>
      <c r="F212" s="4" t="str">
        <f>IFERROR(VLOOKUP($A212,'Raw - J'!$B:$P,10,FALSE),"")</f>
        <v>4yo+</v>
      </c>
      <c r="G212" s="4" t="str">
        <f>SUBSTITUTE(IFERROR(VLOOKUP($A212,'Raw - J'!$B:$P,7,FALSE),""),"0","")</f>
        <v>Open</v>
      </c>
      <c r="H212" s="4" t="str">
        <f>IFERROR(VLOOKUP($A212,'Raw - J'!$B:$P,12,FALSE)&amp;IF(VLOOKUP($A212,'Raw - J'!$B:$N,13,FALSE)&lt;&gt;"","("&amp;VLOOKUP($A212,'Raw - J'!$B:$N,13,FALSE)&amp;")",""),"")</f>
        <v>2</v>
      </c>
      <c r="I212" s="4" t="str">
        <f>IFERROR(VLOOKUP($A212,'Raw - J'!$B:$P,14,FALSE),"")</f>
        <v>Open</v>
      </c>
      <c r="J212" s="4" t="str">
        <f>IFERROR(VLOOKUP($A212,'Raw - J'!$B:$P,11,FALSE),"")</f>
        <v>A</v>
      </c>
      <c r="K212" s="4" t="str">
        <f>IFERROR(VLOOKUP($A212,'Raw - J'!$B:$Q,16,FALSE),"")</f>
        <v>3m</v>
      </c>
      <c r="L212" s="16" t="str">
        <f>SUBSTITUTE(IFERROR(VLOOKUP($A212,'Raw - J'!$B:$Q,9,FALSE),""),0,"")</f>
        <v/>
      </c>
      <c r="M212" s="16" t="str">
        <f>SUBSTITUTE(IFERROR(VLOOKUP($A212,'Raw - J'!$B:$Z,20,FALSE),""),0,"")</f>
        <v/>
      </c>
    </row>
    <row r="213" spans="1:13" x14ac:dyDescent="0.35">
      <c r="A213">
        <v>204</v>
      </c>
      <c r="B213" s="9">
        <f>IFERROR(VLOOKUP($A213,'Raw - J'!$B:$S,2,FALSE),"")</f>
        <v>44331</v>
      </c>
      <c r="C213" s="4" t="str">
        <f>IFERROR(VLOOKUP($A213,'Raw - J'!$B:$S,3,FALSE),"")</f>
        <v>UTTOXETER</v>
      </c>
      <c r="D213" s="4" t="str">
        <f>IFERROR(VLOOKUP(JUMP!A213,'Raw - J'!B:F,5,FALSE),"")</f>
        <v>Hurdle</v>
      </c>
      <c r="E213" s="4" t="str">
        <f>IFERROR(VLOOKUP($A213,'Raw - J'!$B:$S,6,FALSE),"")</f>
        <v>Hcap</v>
      </c>
      <c r="F213" s="4" t="str">
        <f>IFERROR(VLOOKUP($A213,'Raw - J'!$B:$P,10,FALSE),"")</f>
        <v>4yo+</v>
      </c>
      <c r="G213" s="4" t="str">
        <f>SUBSTITUTE(IFERROR(VLOOKUP($A213,'Raw - J'!$B:$P,7,FALSE),""),"0","")</f>
        <v>Nov</v>
      </c>
      <c r="H213" s="4" t="str">
        <f>IFERROR(VLOOKUP($A213,'Raw - J'!$B:$P,12,FALSE)&amp;IF(VLOOKUP($A213,'Raw - J'!$B:$N,13,FALSE)&lt;&gt;"","("&amp;VLOOKUP($A213,'Raw - J'!$B:$N,13,FALSE)&amp;")",""),"")</f>
        <v>5</v>
      </c>
      <c r="I213" s="4" t="str">
        <f>IFERROR(VLOOKUP($A213,'Raw - J'!$B:$P,14,FALSE),"")</f>
        <v>0-105</v>
      </c>
      <c r="J213" s="4" t="str">
        <f>IFERROR(VLOOKUP($A213,'Raw - J'!$B:$P,11,FALSE),"")</f>
        <v>A</v>
      </c>
      <c r="K213" s="4" t="str">
        <f>IFERROR(VLOOKUP($A213,'Raw - J'!$B:$Q,16,FALSE),"")</f>
        <v>3m</v>
      </c>
      <c r="L213" s="16" t="str">
        <f>SUBSTITUTE(IFERROR(VLOOKUP($A213,'Raw - J'!$B:$Q,9,FALSE),""),0,"")</f>
        <v/>
      </c>
      <c r="M213" s="16" t="str">
        <f>SUBSTITUTE(IFERROR(VLOOKUP($A213,'Raw - J'!$B:$Z,20,FALSE),""),0,"")</f>
        <v/>
      </c>
    </row>
    <row r="214" spans="1:13" x14ac:dyDescent="0.35">
      <c r="A214">
        <v>205</v>
      </c>
      <c r="B214" s="9">
        <f>IFERROR(VLOOKUP($A214,'Raw - J'!$B:$S,2,FALSE),"")</f>
        <v>44331</v>
      </c>
      <c r="C214" s="4" t="str">
        <f>IFERROR(VLOOKUP($A214,'Raw - J'!$B:$S,3,FALSE),"")</f>
        <v>UTTOXETER</v>
      </c>
      <c r="D214" s="4" t="str">
        <f>IFERROR(VLOOKUP(JUMP!A214,'Raw - J'!B:F,5,FALSE),"")</f>
        <v>Hurdle</v>
      </c>
      <c r="E214" s="4" t="str">
        <f>IFERROR(VLOOKUP($A214,'Raw - J'!$B:$S,6,FALSE),"")</f>
        <v>WFA</v>
      </c>
      <c r="F214" s="4" t="str">
        <f>IFERROR(VLOOKUP($A214,'Raw - J'!$B:$P,10,FALSE),"")</f>
        <v>4yo+</v>
      </c>
      <c r="G214" s="4" t="str">
        <f>SUBSTITUTE(IFERROR(VLOOKUP($A214,'Raw - J'!$B:$P,7,FALSE),""),"0","")</f>
        <v>Nov</v>
      </c>
      <c r="H214" s="4" t="str">
        <f>IFERROR(VLOOKUP($A214,'Raw - J'!$B:$P,12,FALSE)&amp;IF(VLOOKUP($A214,'Raw - J'!$B:$N,13,FALSE)&lt;&gt;"","("&amp;VLOOKUP($A214,'Raw - J'!$B:$N,13,FALSE)&amp;")",""),"")</f>
        <v>4</v>
      </c>
      <c r="I214" s="4" t="str">
        <f>IFERROR(VLOOKUP($A214,'Raw - J'!$B:$P,14,FALSE),"")</f>
        <v>Open</v>
      </c>
      <c r="J214" s="4" t="str">
        <f>IFERROR(VLOOKUP($A214,'Raw - J'!$B:$P,11,FALSE),"")</f>
        <v>A</v>
      </c>
      <c r="K214" s="4" t="str">
        <f>IFERROR(VLOOKUP($A214,'Raw - J'!$B:$Q,16,FALSE),"")</f>
        <v>2m 4f</v>
      </c>
      <c r="L214" s="16" t="str">
        <f>SUBSTITUTE(IFERROR(VLOOKUP($A214,'Raw - J'!$B:$Q,9,FALSE),""),0,"")</f>
        <v/>
      </c>
      <c r="M214" s="16" t="str">
        <f>SUBSTITUTE(IFERROR(VLOOKUP($A214,'Raw - J'!$B:$Z,20,FALSE),""),0,"")</f>
        <v/>
      </c>
    </row>
    <row r="215" spans="1:13" x14ac:dyDescent="0.35">
      <c r="A215">
        <v>206</v>
      </c>
      <c r="B215" s="9">
        <f>IFERROR(VLOOKUP($A215,'Raw - J'!$B:$S,2,FALSE),"")</f>
        <v>44331</v>
      </c>
      <c r="C215" s="4" t="str">
        <f>IFERROR(VLOOKUP($A215,'Raw - J'!$B:$S,3,FALSE),"")</f>
        <v>UTTOXETER</v>
      </c>
      <c r="D215" s="4" t="str">
        <f>IFERROR(VLOOKUP(JUMP!A215,'Raw - J'!B:F,5,FALSE),"")</f>
        <v>Chase</v>
      </c>
      <c r="E215" s="4" t="str">
        <f>IFERROR(VLOOKUP($A215,'Raw - J'!$B:$S,6,FALSE),"")</f>
        <v>Hcap</v>
      </c>
      <c r="F215" s="4" t="str">
        <f>IFERROR(VLOOKUP($A215,'Raw - J'!$B:$P,10,FALSE),"")</f>
        <v>5yo+</v>
      </c>
      <c r="G215" s="4" t="str">
        <f>SUBSTITUTE(IFERROR(VLOOKUP($A215,'Raw - J'!$B:$P,7,FALSE),""),"0","")</f>
        <v>Open</v>
      </c>
      <c r="H215" s="4" t="str">
        <f>IFERROR(VLOOKUP($A215,'Raw - J'!$B:$P,12,FALSE)&amp;IF(VLOOKUP($A215,'Raw - J'!$B:$N,13,FALSE)&lt;&gt;"","("&amp;VLOOKUP($A215,'Raw - J'!$B:$N,13,FALSE)&amp;")",""),"")</f>
        <v>3</v>
      </c>
      <c r="I215" s="4" t="str">
        <f>IFERROR(VLOOKUP($A215,'Raw - J'!$B:$P,14,FALSE),"")</f>
        <v>0-130</v>
      </c>
      <c r="J215" s="4" t="str">
        <f>IFERROR(VLOOKUP($A215,'Raw - J'!$B:$P,11,FALSE),"")</f>
        <v>F</v>
      </c>
      <c r="K215" s="4" t="str">
        <f>IFERROR(VLOOKUP($A215,'Raw - J'!$B:$Q,16,FALSE),"")</f>
        <v>3m</v>
      </c>
      <c r="L215" s="16" t="str">
        <f>SUBSTITUTE(IFERROR(VLOOKUP($A215,'Raw - J'!$B:$Q,9,FALSE),""),0,"")</f>
        <v/>
      </c>
      <c r="M215" s="16" t="str">
        <f>SUBSTITUTE(IFERROR(VLOOKUP($A215,'Raw - J'!$B:$Z,20,FALSE),""),0,"")</f>
        <v/>
      </c>
    </row>
    <row r="216" spans="1:13" x14ac:dyDescent="0.35">
      <c r="A216">
        <v>207</v>
      </c>
      <c r="B216" s="9">
        <f>IFERROR(VLOOKUP($A216,'Raw - J'!$B:$S,2,FALSE),"")</f>
        <v>44332</v>
      </c>
      <c r="C216" s="4" t="str">
        <f>IFERROR(VLOOKUP($A216,'Raw - J'!$B:$S,3,FALSE),"")</f>
        <v>STRATFORD-ON-AVON</v>
      </c>
      <c r="D216" s="4" t="str">
        <f>IFERROR(VLOOKUP(JUMP!A216,'Raw - J'!B:F,5,FALSE),"")</f>
        <v>NHF</v>
      </c>
      <c r="E216" s="4" t="str">
        <f>IFERROR(VLOOKUP($A216,'Raw - J'!$B:$S,6,FALSE),"")</f>
        <v>WFA</v>
      </c>
      <c r="F216" s="4" t="str">
        <f>IFERROR(VLOOKUP($A216,'Raw - J'!$B:$P,10,FALSE),"")</f>
        <v>4-6yo</v>
      </c>
      <c r="G216" s="4" t="str">
        <f>SUBSTITUTE(IFERROR(VLOOKUP($A216,'Raw - J'!$B:$P,7,FALSE),""),"0","")</f>
        <v>Open</v>
      </c>
      <c r="H216" s="4" t="str">
        <f>IFERROR(VLOOKUP($A216,'Raw - J'!$B:$P,12,FALSE)&amp;IF(VLOOKUP($A216,'Raw - J'!$B:$N,13,FALSE)&lt;&gt;"","("&amp;VLOOKUP($A216,'Raw - J'!$B:$N,13,FALSE)&amp;")",""),"")</f>
        <v>5</v>
      </c>
      <c r="I216" s="4" t="str">
        <f>IFERROR(VLOOKUP($A216,'Raw - J'!$B:$P,14,FALSE),"")</f>
        <v>Open</v>
      </c>
      <c r="J216" s="4" t="str">
        <f>IFERROR(VLOOKUP($A216,'Raw - J'!$B:$P,11,FALSE),"")</f>
        <v>A</v>
      </c>
      <c r="K216" s="4" t="str">
        <f>IFERROR(VLOOKUP($A216,'Raw - J'!$B:$Q,16,FALSE),"")</f>
        <v>2m</v>
      </c>
      <c r="L216" s="16" t="str">
        <f>SUBSTITUTE(IFERROR(VLOOKUP($A216,'Raw - J'!$B:$Q,9,FALSE),""),0,"")</f>
        <v/>
      </c>
      <c r="M216" s="16" t="str">
        <f>SUBSTITUTE(IFERROR(VLOOKUP($A216,'Raw - J'!$B:$Z,20,FALSE),""),0,"")</f>
        <v/>
      </c>
    </row>
    <row r="217" spans="1:13" x14ac:dyDescent="0.35">
      <c r="A217">
        <v>208</v>
      </c>
      <c r="B217" s="9">
        <f>IFERROR(VLOOKUP($A217,'Raw - J'!$B:$S,2,FALSE),"")</f>
        <v>44332</v>
      </c>
      <c r="C217" s="4" t="str">
        <f>IFERROR(VLOOKUP($A217,'Raw - J'!$B:$S,3,FALSE),"")</f>
        <v>STRATFORD-ON-AVON</v>
      </c>
      <c r="D217" s="4" t="str">
        <f>IFERROR(VLOOKUP(JUMP!A217,'Raw - J'!B:F,5,FALSE),"")</f>
        <v>Hurdle</v>
      </c>
      <c r="E217" s="4" t="str">
        <f>IFERROR(VLOOKUP($A217,'Raw - J'!$B:$S,6,FALSE),"")</f>
        <v>WFA</v>
      </c>
      <c r="F217" s="4" t="str">
        <f>IFERROR(VLOOKUP($A217,'Raw - J'!$B:$P,10,FALSE),"")</f>
        <v>4yo+</v>
      </c>
      <c r="G217" s="4" t="str">
        <f>SUBSTITUTE(IFERROR(VLOOKUP($A217,'Raw - J'!$B:$P,7,FALSE),""),"0","")</f>
        <v>Nov</v>
      </c>
      <c r="H217" s="4" t="str">
        <f>IFERROR(VLOOKUP($A217,'Raw - J'!$B:$P,12,FALSE)&amp;IF(VLOOKUP($A217,'Raw - J'!$B:$N,13,FALSE)&lt;&gt;"","("&amp;VLOOKUP($A217,'Raw - J'!$B:$N,13,FALSE)&amp;")",""),"")</f>
        <v>5</v>
      </c>
      <c r="I217" s="4" t="str">
        <f>IFERROR(VLOOKUP($A217,'Raw - J'!$B:$P,14,FALSE),"")</f>
        <v>Open</v>
      </c>
      <c r="J217" s="4" t="str">
        <f>IFERROR(VLOOKUP($A217,'Raw - J'!$B:$P,11,FALSE),"")</f>
        <v>F</v>
      </c>
      <c r="K217" s="4" t="str">
        <f>IFERROR(VLOOKUP($A217,'Raw - J'!$B:$Q,16,FALSE),"")</f>
        <v>2m</v>
      </c>
      <c r="L217" s="16" t="str">
        <f>SUBSTITUTE(IFERROR(VLOOKUP($A217,'Raw - J'!$B:$Q,9,FALSE),""),0,"")</f>
        <v/>
      </c>
      <c r="M217" s="16" t="str">
        <f>SUBSTITUTE(IFERROR(VLOOKUP($A217,'Raw - J'!$B:$Z,20,FALSE),""),0,"")</f>
        <v/>
      </c>
    </row>
    <row r="218" spans="1:13" x14ac:dyDescent="0.35">
      <c r="A218">
        <v>209</v>
      </c>
      <c r="B218" s="9">
        <f>IFERROR(VLOOKUP($A218,'Raw - J'!$B:$S,2,FALSE),"")</f>
        <v>44332</v>
      </c>
      <c r="C218" s="4" t="str">
        <f>IFERROR(VLOOKUP($A218,'Raw - J'!$B:$S,3,FALSE),"")</f>
        <v>STRATFORD-ON-AVON</v>
      </c>
      <c r="D218" s="4" t="str">
        <f>IFERROR(VLOOKUP(JUMP!A218,'Raw - J'!B:F,5,FALSE),"")</f>
        <v>Chase</v>
      </c>
      <c r="E218" s="4" t="str">
        <f>IFERROR(VLOOKUP($A218,'Raw - J'!$B:$S,6,FALSE),"")</f>
        <v>Hcap</v>
      </c>
      <c r="F218" s="4" t="str">
        <f>IFERROR(VLOOKUP($A218,'Raw - J'!$B:$P,10,FALSE),"")</f>
        <v>5yo+</v>
      </c>
      <c r="G218" s="4" t="str">
        <f>SUBSTITUTE(IFERROR(VLOOKUP($A218,'Raw - J'!$B:$P,7,FALSE),""),"0","")</f>
        <v>Nov</v>
      </c>
      <c r="H218" s="4" t="str">
        <f>IFERROR(VLOOKUP($A218,'Raw - J'!$B:$P,12,FALSE)&amp;IF(VLOOKUP($A218,'Raw - J'!$B:$N,13,FALSE)&lt;&gt;"","("&amp;VLOOKUP($A218,'Raw - J'!$B:$N,13,FALSE)&amp;")",""),"")</f>
        <v>5</v>
      </c>
      <c r="I218" s="4" t="str">
        <f>IFERROR(VLOOKUP($A218,'Raw - J'!$B:$P,14,FALSE),"")</f>
        <v>0-105</v>
      </c>
      <c r="J218" s="4" t="str">
        <f>IFERROR(VLOOKUP($A218,'Raw - J'!$B:$P,11,FALSE),"")</f>
        <v>A</v>
      </c>
      <c r="K218" s="4" t="str">
        <f>IFERROR(VLOOKUP($A218,'Raw - J'!$B:$Q,16,FALSE),"")</f>
        <v>2m 4f</v>
      </c>
      <c r="L218" s="16" t="str">
        <f>SUBSTITUTE(IFERROR(VLOOKUP($A218,'Raw - J'!$B:$Q,9,FALSE),""),0,"")</f>
        <v/>
      </c>
      <c r="M218" s="16" t="str">
        <f>SUBSTITUTE(IFERROR(VLOOKUP($A218,'Raw - J'!$B:$Z,20,FALSE),""),0,"")</f>
        <v/>
      </c>
    </row>
    <row r="219" spans="1:13" x14ac:dyDescent="0.35">
      <c r="A219">
        <v>210</v>
      </c>
      <c r="B219" s="9">
        <f>IFERROR(VLOOKUP($A219,'Raw - J'!$B:$S,2,FALSE),"")</f>
        <v>44332</v>
      </c>
      <c r="C219" s="4" t="str">
        <f>IFERROR(VLOOKUP($A219,'Raw - J'!$B:$S,3,FALSE),"")</f>
        <v>STRATFORD-ON-AVON</v>
      </c>
      <c r="D219" s="4" t="str">
        <f>IFERROR(VLOOKUP(JUMP!A219,'Raw - J'!B:F,5,FALSE),"")</f>
        <v>Hurdle</v>
      </c>
      <c r="E219" s="4" t="str">
        <f>IFERROR(VLOOKUP($A219,'Raw - J'!$B:$S,6,FALSE),"")</f>
        <v>WFA</v>
      </c>
      <c r="F219" s="4" t="str">
        <f>IFERROR(VLOOKUP($A219,'Raw - J'!$B:$P,10,FALSE),"")</f>
        <v>4yo+</v>
      </c>
      <c r="G219" s="4" t="str">
        <f>SUBSTITUTE(IFERROR(VLOOKUP($A219,'Raw - J'!$B:$P,7,FALSE),""),"0","")</f>
        <v>Mdn</v>
      </c>
      <c r="H219" s="4" t="str">
        <f>IFERROR(VLOOKUP($A219,'Raw - J'!$B:$P,12,FALSE)&amp;IF(VLOOKUP($A219,'Raw - J'!$B:$N,13,FALSE)&lt;&gt;"","("&amp;VLOOKUP($A219,'Raw - J'!$B:$N,13,FALSE)&amp;")",""),"")</f>
        <v>4</v>
      </c>
      <c r="I219" s="4" t="str">
        <f>IFERROR(VLOOKUP($A219,'Raw - J'!$B:$P,14,FALSE),"")</f>
        <v>Open</v>
      </c>
      <c r="J219" s="4" t="str">
        <f>IFERROR(VLOOKUP($A219,'Raw - J'!$B:$P,11,FALSE),"")</f>
        <v>A</v>
      </c>
      <c r="K219" s="4" t="str">
        <f>IFERROR(VLOOKUP($A219,'Raw - J'!$B:$Q,16,FALSE),"")</f>
        <v>3m</v>
      </c>
      <c r="L219" s="16" t="str">
        <f>SUBSTITUTE(IFERROR(VLOOKUP($A219,'Raw - J'!$B:$Q,9,FALSE),""),0,"")</f>
        <v/>
      </c>
      <c r="M219" s="16" t="str">
        <f>SUBSTITUTE(IFERROR(VLOOKUP($A219,'Raw - J'!$B:$Z,20,FALSE),""),0,"")</f>
        <v/>
      </c>
    </row>
    <row r="220" spans="1:13" x14ac:dyDescent="0.35">
      <c r="A220">
        <v>211</v>
      </c>
      <c r="B220" s="9">
        <f>IFERROR(VLOOKUP($A220,'Raw - J'!$B:$S,2,FALSE),"")</f>
        <v>44332</v>
      </c>
      <c r="C220" s="4" t="str">
        <f>IFERROR(VLOOKUP($A220,'Raw - J'!$B:$S,3,FALSE),"")</f>
        <v>STRATFORD-ON-AVON</v>
      </c>
      <c r="D220" s="4" t="str">
        <f>IFERROR(VLOOKUP(JUMP!A220,'Raw - J'!B:F,5,FALSE),"")</f>
        <v>Chase</v>
      </c>
      <c r="E220" s="4" t="str">
        <f>IFERROR(VLOOKUP($A220,'Raw - J'!$B:$S,6,FALSE),"")</f>
        <v>Hcap</v>
      </c>
      <c r="F220" s="4" t="str">
        <f>IFERROR(VLOOKUP($A220,'Raw - J'!$B:$P,10,FALSE),"")</f>
        <v>5yo+</v>
      </c>
      <c r="G220" s="4" t="str">
        <f>SUBSTITUTE(IFERROR(VLOOKUP($A220,'Raw - J'!$B:$P,7,FALSE),""),"0","")</f>
        <v>Open</v>
      </c>
      <c r="H220" s="4" t="str">
        <f>IFERROR(VLOOKUP($A220,'Raw - J'!$B:$P,12,FALSE)&amp;IF(VLOOKUP($A220,'Raw - J'!$B:$N,13,FALSE)&lt;&gt;"","("&amp;VLOOKUP($A220,'Raw - J'!$B:$N,13,FALSE)&amp;")",""),"")</f>
        <v>4</v>
      </c>
      <c r="I220" s="4" t="str">
        <f>IFERROR(VLOOKUP($A220,'Raw - J'!$B:$P,14,FALSE),"")</f>
        <v>0-120</v>
      </c>
      <c r="J220" s="4" t="str">
        <f>IFERROR(VLOOKUP($A220,'Raw - J'!$B:$P,11,FALSE),"")</f>
        <v>A</v>
      </c>
      <c r="K220" s="4" t="str">
        <f>IFERROR(VLOOKUP($A220,'Raw - J'!$B:$Q,16,FALSE),"")</f>
        <v>3m</v>
      </c>
      <c r="L220" s="16" t="str">
        <f>SUBSTITUTE(IFERROR(VLOOKUP($A220,'Raw - J'!$B:$Q,9,FALSE),""),0,"")</f>
        <v/>
      </c>
      <c r="M220" s="16" t="str">
        <f>SUBSTITUTE(IFERROR(VLOOKUP($A220,'Raw - J'!$B:$Z,20,FALSE),""),0,"")</f>
        <v/>
      </c>
    </row>
    <row r="221" spans="1:13" x14ac:dyDescent="0.35">
      <c r="A221">
        <v>212</v>
      </c>
      <c r="B221" s="9">
        <f>IFERROR(VLOOKUP($A221,'Raw - J'!$B:$S,2,FALSE),"")</f>
        <v>44332</v>
      </c>
      <c r="C221" s="4" t="str">
        <f>IFERROR(VLOOKUP($A221,'Raw - J'!$B:$S,3,FALSE),"")</f>
        <v>STRATFORD-ON-AVON</v>
      </c>
      <c r="D221" s="4" t="str">
        <f>IFERROR(VLOOKUP(JUMP!A221,'Raw - J'!B:F,5,FALSE),"")</f>
        <v>Hurdle</v>
      </c>
      <c r="E221" s="4" t="str">
        <f>IFERROR(VLOOKUP($A221,'Raw - J'!$B:$S,6,FALSE),"")</f>
        <v>Hcap</v>
      </c>
      <c r="F221" s="4" t="str">
        <f>IFERROR(VLOOKUP($A221,'Raw - J'!$B:$P,10,FALSE),"")</f>
        <v>4yo+</v>
      </c>
      <c r="G221" s="4" t="str">
        <f>SUBSTITUTE(IFERROR(VLOOKUP($A221,'Raw - J'!$B:$P,7,FALSE),""),"0","")</f>
        <v>Open</v>
      </c>
      <c r="H221" s="4" t="str">
        <f>IFERROR(VLOOKUP($A221,'Raw - J'!$B:$P,12,FALSE)&amp;IF(VLOOKUP($A221,'Raw - J'!$B:$N,13,FALSE)&lt;&gt;"","("&amp;VLOOKUP($A221,'Raw - J'!$B:$N,13,FALSE)&amp;")",""),"")</f>
        <v>4</v>
      </c>
      <c r="I221" s="4" t="str">
        <f>IFERROR(VLOOKUP($A221,'Raw - J'!$B:$P,14,FALSE),"")</f>
        <v>0-120</v>
      </c>
      <c r="J221" s="4" t="str">
        <f>IFERROR(VLOOKUP($A221,'Raw - J'!$B:$P,11,FALSE),"")</f>
        <v>F</v>
      </c>
      <c r="K221" s="4" t="str">
        <f>IFERROR(VLOOKUP($A221,'Raw - J'!$B:$Q,16,FALSE),"")</f>
        <v>3m</v>
      </c>
      <c r="L221" s="16" t="str">
        <f>SUBSTITUTE(IFERROR(VLOOKUP($A221,'Raw - J'!$B:$Q,9,FALSE),""),0,"")</f>
        <v/>
      </c>
      <c r="M221" s="16" t="str">
        <f>SUBSTITUTE(IFERROR(VLOOKUP($A221,'Raw - J'!$B:$Z,20,FALSE),""),0,"")</f>
        <v/>
      </c>
    </row>
    <row r="222" spans="1:13" x14ac:dyDescent="0.35">
      <c r="A222">
        <v>213</v>
      </c>
      <c r="B222" s="9">
        <f>IFERROR(VLOOKUP($A222,'Raw - J'!$B:$S,2,FALSE),"")</f>
        <v>44332</v>
      </c>
      <c r="C222" s="4" t="str">
        <f>IFERROR(VLOOKUP($A222,'Raw - J'!$B:$S,3,FALSE),"")</f>
        <v>STRATFORD-ON-AVON</v>
      </c>
      <c r="D222" s="4" t="str">
        <f>IFERROR(VLOOKUP(JUMP!A222,'Raw - J'!B:F,5,FALSE),"")</f>
        <v>Chase</v>
      </c>
      <c r="E222" s="4" t="str">
        <f>IFERROR(VLOOKUP($A222,'Raw - J'!$B:$S,6,FALSE),"")</f>
        <v>Hcap</v>
      </c>
      <c r="F222" s="4" t="str">
        <f>IFERROR(VLOOKUP($A222,'Raw - J'!$B:$P,10,FALSE),"")</f>
        <v>5yo+</v>
      </c>
      <c r="G222" s="4" t="str">
        <f>SUBSTITUTE(IFERROR(VLOOKUP($A222,'Raw - J'!$B:$P,7,FALSE),""),"0","")</f>
        <v>Open</v>
      </c>
      <c r="H222" s="4" t="str">
        <f>IFERROR(VLOOKUP($A222,'Raw - J'!$B:$P,12,FALSE)&amp;IF(VLOOKUP($A222,'Raw - J'!$B:$N,13,FALSE)&lt;&gt;"","("&amp;VLOOKUP($A222,'Raw - J'!$B:$N,13,FALSE)&amp;")",""),"")</f>
        <v>4</v>
      </c>
      <c r="I222" s="4" t="str">
        <f>IFERROR(VLOOKUP($A222,'Raw - J'!$B:$P,14,FALSE),"")</f>
        <v>0-120</v>
      </c>
      <c r="J222" s="4" t="str">
        <f>IFERROR(VLOOKUP($A222,'Raw - J'!$B:$P,11,FALSE),"")</f>
        <v>A</v>
      </c>
      <c r="K222" s="4" t="str">
        <f>IFERROR(VLOOKUP($A222,'Raw - J'!$B:$Q,16,FALSE),"")</f>
        <v>2m</v>
      </c>
      <c r="L222" s="16" t="str">
        <f>SUBSTITUTE(IFERROR(VLOOKUP($A222,'Raw - J'!$B:$Q,9,FALSE),""),0,"")</f>
        <v/>
      </c>
      <c r="M222" s="16" t="str">
        <f>SUBSTITUTE(IFERROR(VLOOKUP($A222,'Raw - J'!$B:$Z,20,FALSE),""),0,"")</f>
        <v/>
      </c>
    </row>
    <row r="223" spans="1:13" x14ac:dyDescent="0.35">
      <c r="A223">
        <v>214</v>
      </c>
      <c r="B223" s="9">
        <f>IFERROR(VLOOKUP($A223,'Raw - J'!$B:$S,2,FALSE),"")</f>
        <v>44333</v>
      </c>
      <c r="C223" s="4" t="str">
        <f>IFERROR(VLOOKUP($A223,'Raw - J'!$B:$S,3,FALSE),"")</f>
        <v>FFOS LAS</v>
      </c>
      <c r="D223" s="4" t="str">
        <f>IFERROR(VLOOKUP(JUMP!A223,'Raw - J'!B:F,5,FALSE),"")</f>
        <v>Hurdle</v>
      </c>
      <c r="E223" s="4" t="str">
        <f>IFERROR(VLOOKUP($A223,'Raw - J'!$B:$S,6,FALSE),"")</f>
        <v>Hcap</v>
      </c>
      <c r="F223" s="4" t="str">
        <f>IFERROR(VLOOKUP($A223,'Raw - J'!$B:$P,10,FALSE),"")</f>
        <v>4yo+</v>
      </c>
      <c r="G223" s="4" t="str">
        <f>SUBSTITUTE(IFERROR(VLOOKUP($A223,'Raw - J'!$B:$P,7,FALSE),""),"0","")</f>
        <v>Open</v>
      </c>
      <c r="H223" s="4" t="str">
        <f>IFERROR(VLOOKUP($A223,'Raw - J'!$B:$P,12,FALSE)&amp;IF(VLOOKUP($A223,'Raw - J'!$B:$N,13,FALSE)&lt;&gt;"","("&amp;VLOOKUP($A223,'Raw - J'!$B:$N,13,FALSE)&amp;")",""),"")</f>
        <v>4</v>
      </c>
      <c r="I223" s="4" t="str">
        <f>IFERROR(VLOOKUP($A223,'Raw - J'!$B:$P,14,FALSE),"")</f>
        <v>0-120</v>
      </c>
      <c r="J223" s="4" t="str">
        <f>IFERROR(VLOOKUP($A223,'Raw - J'!$B:$P,11,FALSE),"")</f>
        <v>A</v>
      </c>
      <c r="K223" s="4" t="str">
        <f>IFERROR(VLOOKUP($A223,'Raw - J'!$B:$Q,16,FALSE),"")</f>
        <v>2m 4f</v>
      </c>
      <c r="L223" s="16" t="str">
        <f>SUBSTITUTE(IFERROR(VLOOKUP($A223,'Raw - J'!$B:$Q,9,FALSE),""),0,"")</f>
        <v/>
      </c>
      <c r="M223" s="16" t="str">
        <f>SUBSTITUTE(IFERROR(VLOOKUP($A223,'Raw - J'!$B:$Z,20,FALSE),""),0,"")</f>
        <v/>
      </c>
    </row>
    <row r="224" spans="1:13" x14ac:dyDescent="0.35">
      <c r="A224">
        <v>215</v>
      </c>
      <c r="B224" s="9">
        <f>IFERROR(VLOOKUP($A224,'Raw - J'!$B:$S,2,FALSE),"")</f>
        <v>44333</v>
      </c>
      <c r="C224" s="4" t="str">
        <f>IFERROR(VLOOKUP($A224,'Raw - J'!$B:$S,3,FALSE),"")</f>
        <v>FFOS LAS</v>
      </c>
      <c r="D224" s="4" t="str">
        <f>IFERROR(VLOOKUP(JUMP!A224,'Raw - J'!B:F,5,FALSE),"")</f>
        <v>Hurdle</v>
      </c>
      <c r="E224" s="4" t="str">
        <f>IFERROR(VLOOKUP($A224,'Raw - J'!$B:$S,6,FALSE),"")</f>
        <v>Hcap</v>
      </c>
      <c r="F224" s="4" t="str">
        <f>IFERROR(VLOOKUP($A224,'Raw - J'!$B:$P,10,FALSE),"")</f>
        <v>4yo+</v>
      </c>
      <c r="G224" s="4" t="str">
        <f>SUBSTITUTE(IFERROR(VLOOKUP($A224,'Raw - J'!$B:$P,7,FALSE),""),"0","")</f>
        <v>Open</v>
      </c>
      <c r="H224" s="4" t="str">
        <f>IFERROR(VLOOKUP($A224,'Raw - J'!$B:$P,12,FALSE)&amp;IF(VLOOKUP($A224,'Raw - J'!$B:$N,13,FALSE)&lt;&gt;"","("&amp;VLOOKUP($A224,'Raw - J'!$B:$N,13,FALSE)&amp;")",""),"")</f>
        <v>4</v>
      </c>
      <c r="I224" s="4" t="str">
        <f>IFERROR(VLOOKUP($A224,'Raw - J'!$B:$P,14,FALSE),"")</f>
        <v>0-110</v>
      </c>
      <c r="J224" s="4" t="str">
        <f>IFERROR(VLOOKUP($A224,'Raw - J'!$B:$P,11,FALSE),"")</f>
        <v>A</v>
      </c>
      <c r="K224" s="4" t="str">
        <f>IFERROR(VLOOKUP($A224,'Raw - J'!$B:$Q,16,FALSE),"")</f>
        <v>3m</v>
      </c>
      <c r="L224" s="16" t="str">
        <f>SUBSTITUTE(IFERROR(VLOOKUP($A224,'Raw - J'!$B:$Q,9,FALSE),""),0,"")</f>
        <v/>
      </c>
      <c r="M224" s="16" t="str">
        <f>SUBSTITUTE(IFERROR(VLOOKUP($A224,'Raw - J'!$B:$Z,20,FALSE),""),0,"")</f>
        <v/>
      </c>
    </row>
    <row r="225" spans="1:13" x14ac:dyDescent="0.35">
      <c r="A225">
        <v>216</v>
      </c>
      <c r="B225" s="9">
        <f>IFERROR(VLOOKUP($A225,'Raw - J'!$B:$S,2,FALSE),"")</f>
        <v>44333</v>
      </c>
      <c r="C225" s="4" t="str">
        <f>IFERROR(VLOOKUP($A225,'Raw - J'!$B:$S,3,FALSE),"")</f>
        <v>FFOS LAS</v>
      </c>
      <c r="D225" s="4" t="str">
        <f>IFERROR(VLOOKUP(JUMP!A225,'Raw - J'!B:F,5,FALSE),"")</f>
        <v>Hurdle</v>
      </c>
      <c r="E225" s="4" t="str">
        <f>IFERROR(VLOOKUP($A225,'Raw - J'!$B:$S,6,FALSE),"")</f>
        <v>WFA</v>
      </c>
      <c r="F225" s="4" t="str">
        <f>IFERROR(VLOOKUP($A225,'Raw - J'!$B:$P,10,FALSE),"")</f>
        <v>4yo+</v>
      </c>
      <c r="G225" s="4" t="str">
        <f>SUBSTITUTE(IFERROR(VLOOKUP($A225,'Raw - J'!$B:$P,7,FALSE),""),"0","")</f>
        <v>Nov</v>
      </c>
      <c r="H225" s="4" t="str">
        <f>IFERROR(VLOOKUP($A225,'Raw - J'!$B:$P,12,FALSE)&amp;IF(VLOOKUP($A225,'Raw - J'!$B:$N,13,FALSE)&lt;&gt;"","("&amp;VLOOKUP($A225,'Raw - J'!$B:$N,13,FALSE)&amp;")",""),"")</f>
        <v>4</v>
      </c>
      <c r="I225" s="4" t="str">
        <f>IFERROR(VLOOKUP($A225,'Raw - J'!$B:$P,14,FALSE),"")</f>
        <v>Open</v>
      </c>
      <c r="J225" s="4" t="str">
        <f>IFERROR(VLOOKUP($A225,'Raw - J'!$B:$P,11,FALSE),"")</f>
        <v>F</v>
      </c>
      <c r="K225" s="4" t="str">
        <f>IFERROR(VLOOKUP($A225,'Raw - J'!$B:$Q,16,FALSE),"")</f>
        <v>2m 4f</v>
      </c>
      <c r="L225" s="16" t="str">
        <f>SUBSTITUTE(IFERROR(VLOOKUP($A225,'Raw - J'!$B:$Q,9,FALSE),""),0,"")</f>
        <v/>
      </c>
      <c r="M225" s="16" t="str">
        <f>SUBSTITUTE(IFERROR(VLOOKUP($A225,'Raw - J'!$B:$Z,20,FALSE),""),0,"")</f>
        <v/>
      </c>
    </row>
    <row r="226" spans="1:13" x14ac:dyDescent="0.35">
      <c r="A226">
        <v>217</v>
      </c>
      <c r="B226" s="9">
        <f>IFERROR(VLOOKUP($A226,'Raw - J'!$B:$S,2,FALSE),"")</f>
        <v>44333</v>
      </c>
      <c r="C226" s="4" t="str">
        <f>IFERROR(VLOOKUP($A226,'Raw - J'!$B:$S,3,FALSE),"")</f>
        <v>FFOS LAS</v>
      </c>
      <c r="D226" s="4" t="str">
        <f>IFERROR(VLOOKUP(JUMP!A226,'Raw - J'!B:F,5,FALSE),"")</f>
        <v>Hurdle</v>
      </c>
      <c r="E226" s="4" t="str">
        <f>IFERROR(VLOOKUP($A226,'Raw - J'!$B:$S,6,FALSE),"")</f>
        <v>Hcap</v>
      </c>
      <c r="F226" s="4" t="str">
        <f>IFERROR(VLOOKUP($A226,'Raw - J'!$B:$P,10,FALSE),"")</f>
        <v>4yo+</v>
      </c>
      <c r="G226" s="4" t="str">
        <f>SUBSTITUTE(IFERROR(VLOOKUP($A226,'Raw - J'!$B:$P,7,FALSE),""),"0","")</f>
        <v>Nov</v>
      </c>
      <c r="H226" s="4" t="str">
        <f>IFERROR(VLOOKUP($A226,'Raw - J'!$B:$P,12,FALSE)&amp;IF(VLOOKUP($A226,'Raw - J'!$B:$N,13,FALSE)&lt;&gt;"","("&amp;VLOOKUP($A226,'Raw - J'!$B:$N,13,FALSE)&amp;")",""),"")</f>
        <v>4</v>
      </c>
      <c r="I226" s="4" t="str">
        <f>IFERROR(VLOOKUP($A226,'Raw - J'!$B:$P,14,FALSE),"")</f>
        <v>0-115</v>
      </c>
      <c r="J226" s="4" t="str">
        <f>IFERROR(VLOOKUP($A226,'Raw - J'!$B:$P,11,FALSE),"")</f>
        <v>A</v>
      </c>
      <c r="K226" s="4" t="str">
        <f>IFERROR(VLOOKUP($A226,'Raw - J'!$B:$Q,16,FALSE),"")</f>
        <v>2m</v>
      </c>
      <c r="L226" s="16" t="str">
        <f>SUBSTITUTE(IFERROR(VLOOKUP($A226,'Raw - J'!$B:$Q,9,FALSE),""),0,"")</f>
        <v/>
      </c>
      <c r="M226" s="16" t="str">
        <f>SUBSTITUTE(IFERROR(VLOOKUP($A226,'Raw - J'!$B:$Z,20,FALSE),""),0,"")</f>
        <v/>
      </c>
    </row>
    <row r="227" spans="1:13" x14ac:dyDescent="0.35">
      <c r="A227">
        <v>218</v>
      </c>
      <c r="B227" s="9">
        <f>IFERROR(VLOOKUP($A227,'Raw - J'!$B:$S,2,FALSE),"")</f>
        <v>44333</v>
      </c>
      <c r="C227" s="4" t="str">
        <f>IFERROR(VLOOKUP($A227,'Raw - J'!$B:$S,3,FALSE),"")</f>
        <v>FFOS LAS</v>
      </c>
      <c r="D227" s="4" t="str">
        <f>IFERROR(VLOOKUP(JUMP!A227,'Raw - J'!B:F,5,FALSE),"")</f>
        <v>Chase</v>
      </c>
      <c r="E227" s="4" t="str">
        <f>IFERROR(VLOOKUP($A227,'Raw - J'!$B:$S,6,FALSE),"")</f>
        <v>Hcap</v>
      </c>
      <c r="F227" s="4" t="str">
        <f>IFERROR(VLOOKUP($A227,'Raw - J'!$B:$P,10,FALSE),"")</f>
        <v>5yo+</v>
      </c>
      <c r="G227" s="4" t="str">
        <f>SUBSTITUTE(IFERROR(VLOOKUP($A227,'Raw - J'!$B:$P,7,FALSE),""),"0","")</f>
        <v>Open</v>
      </c>
      <c r="H227" s="4" t="str">
        <f>IFERROR(VLOOKUP($A227,'Raw - J'!$B:$P,12,FALSE)&amp;IF(VLOOKUP($A227,'Raw - J'!$B:$N,13,FALSE)&lt;&gt;"","("&amp;VLOOKUP($A227,'Raw - J'!$B:$N,13,FALSE)&amp;")",""),"")</f>
        <v>4</v>
      </c>
      <c r="I227" s="4" t="str">
        <f>IFERROR(VLOOKUP($A227,'Raw - J'!$B:$P,14,FALSE),"")</f>
        <v>0-115</v>
      </c>
      <c r="J227" s="4" t="str">
        <f>IFERROR(VLOOKUP($A227,'Raw - J'!$B:$P,11,FALSE),"")</f>
        <v>A</v>
      </c>
      <c r="K227" s="4" t="str">
        <f>IFERROR(VLOOKUP($A227,'Raw - J'!$B:$Q,16,FALSE),"")</f>
        <v>3m</v>
      </c>
      <c r="L227" s="16" t="str">
        <f>SUBSTITUTE(IFERROR(VLOOKUP($A227,'Raw - J'!$B:$Q,9,FALSE),""),0,"")</f>
        <v/>
      </c>
      <c r="M227" s="16" t="str">
        <f>SUBSTITUTE(IFERROR(VLOOKUP($A227,'Raw - J'!$B:$Z,20,FALSE),""),0,"")</f>
        <v/>
      </c>
    </row>
    <row r="228" spans="1:13" x14ac:dyDescent="0.35">
      <c r="A228">
        <v>219</v>
      </c>
      <c r="B228" s="9">
        <f>IFERROR(VLOOKUP($A228,'Raw - J'!$B:$S,2,FALSE),"")</f>
        <v>44333</v>
      </c>
      <c r="C228" s="4" t="str">
        <f>IFERROR(VLOOKUP($A228,'Raw - J'!$B:$S,3,FALSE),"")</f>
        <v>FFOS LAS</v>
      </c>
      <c r="D228" s="4" t="str">
        <f>IFERROR(VLOOKUP(JUMP!A228,'Raw - J'!B:F,5,FALSE),"")</f>
        <v>Chase</v>
      </c>
      <c r="E228" s="4" t="str">
        <f>IFERROR(VLOOKUP($A228,'Raw - J'!$B:$S,6,FALSE),"")</f>
        <v>WFA</v>
      </c>
      <c r="F228" s="4" t="str">
        <f>IFERROR(VLOOKUP($A228,'Raw - J'!$B:$P,10,FALSE),"")</f>
        <v>5yo+</v>
      </c>
      <c r="G228" s="4" t="str">
        <f>SUBSTITUTE(IFERROR(VLOOKUP($A228,'Raw - J'!$B:$P,7,FALSE),""),"0","")</f>
        <v>Nov</v>
      </c>
      <c r="H228" s="4" t="str">
        <f>IFERROR(VLOOKUP($A228,'Raw - J'!$B:$P,12,FALSE)&amp;IF(VLOOKUP($A228,'Raw - J'!$B:$N,13,FALSE)&lt;&gt;"","("&amp;VLOOKUP($A228,'Raw - J'!$B:$N,13,FALSE)&amp;")",""),"")</f>
        <v>4</v>
      </c>
      <c r="I228" s="4" t="str">
        <f>IFERROR(VLOOKUP($A228,'Raw - J'!$B:$P,14,FALSE),"")</f>
        <v>Open</v>
      </c>
      <c r="J228" s="4" t="str">
        <f>IFERROR(VLOOKUP($A228,'Raw - J'!$B:$P,11,FALSE),"")</f>
        <v>A</v>
      </c>
      <c r="K228" s="4" t="str">
        <f>IFERROR(VLOOKUP($A228,'Raw - J'!$B:$Q,16,FALSE),"")</f>
        <v>2m</v>
      </c>
      <c r="L228" s="16" t="str">
        <f>SUBSTITUTE(IFERROR(VLOOKUP($A228,'Raw - J'!$B:$Q,9,FALSE),""),0,"")</f>
        <v/>
      </c>
      <c r="M228" s="16" t="str">
        <f>SUBSTITUTE(IFERROR(VLOOKUP($A228,'Raw - J'!$B:$Z,20,FALSE),""),0,"")</f>
        <v/>
      </c>
    </row>
    <row r="229" spans="1:13" x14ac:dyDescent="0.35">
      <c r="A229">
        <v>220</v>
      </c>
      <c r="B229" s="9">
        <f>IFERROR(VLOOKUP($A229,'Raw - J'!$B:$S,2,FALSE),"")</f>
        <v>44334</v>
      </c>
      <c r="C229" s="4" t="str">
        <f>IFERROR(VLOOKUP($A229,'Raw - J'!$B:$S,3,FALSE),"")</f>
        <v>HEXHAM</v>
      </c>
      <c r="D229" s="4" t="str">
        <f>IFERROR(VLOOKUP(JUMP!A229,'Raw - J'!B:F,5,FALSE),"")</f>
        <v>Hurdle</v>
      </c>
      <c r="E229" s="4" t="str">
        <f>IFERROR(VLOOKUP($A229,'Raw - J'!$B:$S,6,FALSE),"")</f>
        <v>Hcap</v>
      </c>
      <c r="F229" s="4" t="str">
        <f>IFERROR(VLOOKUP($A229,'Raw - J'!$B:$P,10,FALSE),"")</f>
        <v>4yo+</v>
      </c>
      <c r="G229" s="4" t="str">
        <f>SUBSTITUTE(IFERROR(VLOOKUP($A229,'Raw - J'!$B:$P,7,FALSE),""),"0","")</f>
        <v>Open</v>
      </c>
      <c r="H229" s="4" t="str">
        <f>IFERROR(VLOOKUP($A229,'Raw - J'!$B:$P,12,FALSE)&amp;IF(VLOOKUP($A229,'Raw - J'!$B:$N,13,FALSE)&lt;&gt;"","("&amp;VLOOKUP($A229,'Raw - J'!$B:$N,13,FALSE)&amp;")",""),"")</f>
        <v>5</v>
      </c>
      <c r="I229" s="4" t="str">
        <f>IFERROR(VLOOKUP($A229,'Raw - J'!$B:$P,14,FALSE),"")</f>
        <v>0-100</v>
      </c>
      <c r="J229" s="4" t="str">
        <f>IFERROR(VLOOKUP($A229,'Raw - J'!$B:$P,11,FALSE),"")</f>
        <v>A</v>
      </c>
      <c r="K229" s="4" t="str">
        <f>IFERROR(VLOOKUP($A229,'Raw - J'!$B:$Q,16,FALSE),"")</f>
        <v>3m</v>
      </c>
      <c r="L229" s="16" t="str">
        <f>SUBSTITUTE(IFERROR(VLOOKUP($A229,'Raw - J'!$B:$Q,9,FALSE),""),0,"")</f>
        <v/>
      </c>
      <c r="M229" s="16" t="str">
        <f>SUBSTITUTE(IFERROR(VLOOKUP($A229,'Raw - J'!$B:$Z,20,FALSE),""),0,"")</f>
        <v>Cond</v>
      </c>
    </row>
    <row r="230" spans="1:13" x14ac:dyDescent="0.35">
      <c r="A230">
        <v>221</v>
      </c>
      <c r="B230" s="9">
        <f>IFERROR(VLOOKUP($A230,'Raw - J'!$B:$S,2,FALSE),"")</f>
        <v>44334</v>
      </c>
      <c r="C230" s="4" t="str">
        <f>IFERROR(VLOOKUP($A230,'Raw - J'!$B:$S,3,FALSE),"")</f>
        <v>HEXHAM</v>
      </c>
      <c r="D230" s="4" t="str">
        <f>IFERROR(VLOOKUP(JUMP!A230,'Raw - J'!B:F,5,FALSE),"")</f>
        <v>Hurdle</v>
      </c>
      <c r="E230" s="4" t="str">
        <f>IFERROR(VLOOKUP($A230,'Raw - J'!$B:$S,6,FALSE),"")</f>
        <v>Hcap</v>
      </c>
      <c r="F230" s="4" t="str">
        <f>IFERROR(VLOOKUP($A230,'Raw - J'!$B:$P,10,FALSE),"")</f>
        <v>4yo+</v>
      </c>
      <c r="G230" s="4" t="str">
        <f>SUBSTITUTE(IFERROR(VLOOKUP($A230,'Raw - J'!$B:$P,7,FALSE),""),"0","")</f>
        <v>Open</v>
      </c>
      <c r="H230" s="4" t="str">
        <f>IFERROR(VLOOKUP($A230,'Raw - J'!$B:$P,12,FALSE)&amp;IF(VLOOKUP($A230,'Raw - J'!$B:$N,13,FALSE)&lt;&gt;"","("&amp;VLOOKUP($A230,'Raw - J'!$B:$N,13,FALSE)&amp;")",""),"")</f>
        <v>5</v>
      </c>
      <c r="I230" s="4" t="str">
        <f>IFERROR(VLOOKUP($A230,'Raw - J'!$B:$P,14,FALSE),"")</f>
        <v>0-100</v>
      </c>
      <c r="J230" s="4" t="str">
        <f>IFERROR(VLOOKUP($A230,'Raw - J'!$B:$P,11,FALSE),"")</f>
        <v>A</v>
      </c>
      <c r="K230" s="4" t="str">
        <f>IFERROR(VLOOKUP($A230,'Raw - J'!$B:$Q,16,FALSE),"")</f>
        <v>2m</v>
      </c>
      <c r="L230" s="16" t="str">
        <f>SUBSTITUTE(IFERROR(VLOOKUP($A230,'Raw - J'!$B:$Q,9,FALSE),""),0,"")</f>
        <v/>
      </c>
      <c r="M230" s="16" t="str">
        <f>SUBSTITUTE(IFERROR(VLOOKUP($A230,'Raw - J'!$B:$Z,20,FALSE),""),0,"")</f>
        <v/>
      </c>
    </row>
    <row r="231" spans="1:13" x14ac:dyDescent="0.35">
      <c r="A231">
        <v>222</v>
      </c>
      <c r="B231" s="9">
        <f>IFERROR(VLOOKUP($A231,'Raw - J'!$B:$S,2,FALSE),"")</f>
        <v>44334</v>
      </c>
      <c r="C231" s="4" t="str">
        <f>IFERROR(VLOOKUP($A231,'Raw - J'!$B:$S,3,FALSE),"")</f>
        <v>HEXHAM</v>
      </c>
      <c r="D231" s="4" t="str">
        <f>IFERROR(VLOOKUP(JUMP!A231,'Raw - J'!B:F,5,FALSE),"")</f>
        <v>Hurdle</v>
      </c>
      <c r="E231" s="4" t="str">
        <f>IFERROR(VLOOKUP($A231,'Raw - J'!$B:$S,6,FALSE),"")</f>
        <v>WFA</v>
      </c>
      <c r="F231" s="4" t="str">
        <f>IFERROR(VLOOKUP($A231,'Raw - J'!$B:$P,10,FALSE),"")</f>
        <v>4yo+</v>
      </c>
      <c r="G231" s="4" t="str">
        <f>SUBSTITUTE(IFERROR(VLOOKUP($A231,'Raw - J'!$B:$P,7,FALSE),""),"0","")</f>
        <v>Nov</v>
      </c>
      <c r="H231" s="4" t="str">
        <f>IFERROR(VLOOKUP($A231,'Raw - J'!$B:$P,12,FALSE)&amp;IF(VLOOKUP($A231,'Raw - J'!$B:$N,13,FALSE)&lt;&gt;"","("&amp;VLOOKUP($A231,'Raw - J'!$B:$N,13,FALSE)&amp;")",""),"")</f>
        <v>4</v>
      </c>
      <c r="I231" s="4" t="str">
        <f>IFERROR(VLOOKUP($A231,'Raw - J'!$B:$P,14,FALSE),"")</f>
        <v>Open</v>
      </c>
      <c r="J231" s="4" t="str">
        <f>IFERROR(VLOOKUP($A231,'Raw - J'!$B:$P,11,FALSE),"")</f>
        <v>A</v>
      </c>
      <c r="K231" s="4" t="str">
        <f>IFERROR(VLOOKUP($A231,'Raw - J'!$B:$Q,16,FALSE),"")</f>
        <v>2m 4f</v>
      </c>
      <c r="L231" s="16" t="str">
        <f>SUBSTITUTE(IFERROR(VLOOKUP($A231,'Raw - J'!$B:$Q,9,FALSE),""),0,"")</f>
        <v/>
      </c>
      <c r="M231" s="16" t="str">
        <f>SUBSTITUTE(IFERROR(VLOOKUP($A231,'Raw - J'!$B:$Z,20,FALSE),""),0,"")</f>
        <v/>
      </c>
    </row>
    <row r="232" spans="1:13" x14ac:dyDescent="0.35">
      <c r="A232">
        <v>223</v>
      </c>
      <c r="B232" s="9">
        <f>IFERROR(VLOOKUP($A232,'Raw - J'!$B:$S,2,FALSE),"")</f>
        <v>44334</v>
      </c>
      <c r="C232" s="4" t="str">
        <f>IFERROR(VLOOKUP($A232,'Raw - J'!$B:$S,3,FALSE),"")</f>
        <v>HEXHAM</v>
      </c>
      <c r="D232" s="4" t="str">
        <f>IFERROR(VLOOKUP(JUMP!A232,'Raw - J'!B:F,5,FALSE),"")</f>
        <v>Chase</v>
      </c>
      <c r="E232" s="4" t="str">
        <f>IFERROR(VLOOKUP($A232,'Raw - J'!$B:$S,6,FALSE),"")</f>
        <v>Hcap</v>
      </c>
      <c r="F232" s="4" t="str">
        <f>IFERROR(VLOOKUP($A232,'Raw - J'!$B:$P,10,FALSE),"")</f>
        <v>5yo+</v>
      </c>
      <c r="G232" s="4" t="str">
        <f>SUBSTITUTE(IFERROR(VLOOKUP($A232,'Raw - J'!$B:$P,7,FALSE),""),"0","")</f>
        <v>Nov</v>
      </c>
      <c r="H232" s="4" t="str">
        <f>IFERROR(VLOOKUP($A232,'Raw - J'!$B:$P,12,FALSE)&amp;IF(VLOOKUP($A232,'Raw - J'!$B:$N,13,FALSE)&lt;&gt;"","("&amp;VLOOKUP($A232,'Raw - J'!$B:$N,13,FALSE)&amp;")",""),"")</f>
        <v>5</v>
      </c>
      <c r="I232" s="4" t="str">
        <f>IFERROR(VLOOKUP($A232,'Raw - J'!$B:$P,14,FALSE),"")</f>
        <v>0-100</v>
      </c>
      <c r="J232" s="4" t="str">
        <f>IFERROR(VLOOKUP($A232,'Raw - J'!$B:$P,11,FALSE),"")</f>
        <v>A</v>
      </c>
      <c r="K232" s="4" t="str">
        <f>IFERROR(VLOOKUP($A232,'Raw - J'!$B:$Q,16,FALSE),"")</f>
        <v>2m 4f</v>
      </c>
      <c r="L232" s="16" t="str">
        <f>SUBSTITUTE(IFERROR(VLOOKUP($A232,'Raw - J'!$B:$Q,9,FALSE),""),0,"")</f>
        <v/>
      </c>
      <c r="M232" s="16" t="str">
        <f>SUBSTITUTE(IFERROR(VLOOKUP($A232,'Raw - J'!$B:$Z,20,FALSE),""),0,"")</f>
        <v/>
      </c>
    </row>
    <row r="233" spans="1:13" x14ac:dyDescent="0.35">
      <c r="A233">
        <v>224</v>
      </c>
      <c r="B233" s="9">
        <f>IFERROR(VLOOKUP($A233,'Raw - J'!$B:$S,2,FALSE),"")</f>
        <v>44334</v>
      </c>
      <c r="C233" s="4" t="str">
        <f>IFERROR(VLOOKUP($A233,'Raw - J'!$B:$S,3,FALSE),"")</f>
        <v>HEXHAM</v>
      </c>
      <c r="D233" s="4" t="str">
        <f>IFERROR(VLOOKUP(JUMP!A233,'Raw - J'!B:F,5,FALSE),"")</f>
        <v>Chase</v>
      </c>
      <c r="E233" s="4" t="str">
        <f>IFERROR(VLOOKUP($A233,'Raw - J'!$B:$S,6,FALSE),"")</f>
        <v>Hcap</v>
      </c>
      <c r="F233" s="4" t="str">
        <f>IFERROR(VLOOKUP($A233,'Raw - J'!$B:$P,10,FALSE),"")</f>
        <v>5yo+</v>
      </c>
      <c r="G233" s="4" t="str">
        <f>SUBSTITUTE(IFERROR(VLOOKUP($A233,'Raw - J'!$B:$P,7,FALSE),""),"0","")</f>
        <v>Open</v>
      </c>
      <c r="H233" s="4" t="str">
        <f>IFERROR(VLOOKUP($A233,'Raw - J'!$B:$P,12,FALSE)&amp;IF(VLOOKUP($A233,'Raw - J'!$B:$N,13,FALSE)&lt;&gt;"","("&amp;VLOOKUP($A233,'Raw - J'!$B:$N,13,FALSE)&amp;")",""),"")</f>
        <v>5</v>
      </c>
      <c r="I233" s="4" t="str">
        <f>IFERROR(VLOOKUP($A233,'Raw - J'!$B:$P,14,FALSE),"")</f>
        <v>0-105</v>
      </c>
      <c r="J233" s="4" t="str">
        <f>IFERROR(VLOOKUP($A233,'Raw - J'!$B:$P,11,FALSE),"")</f>
        <v>A</v>
      </c>
      <c r="K233" s="4" t="str">
        <f>IFERROR(VLOOKUP($A233,'Raw - J'!$B:$Q,16,FALSE),"")</f>
        <v>2m</v>
      </c>
      <c r="L233" s="16" t="str">
        <f>SUBSTITUTE(IFERROR(VLOOKUP($A233,'Raw - J'!$B:$Q,9,FALSE),""),0,"")</f>
        <v/>
      </c>
      <c r="M233" s="16" t="str">
        <f>SUBSTITUTE(IFERROR(VLOOKUP($A233,'Raw - J'!$B:$Z,20,FALSE),""),0,"")</f>
        <v/>
      </c>
    </row>
    <row r="234" spans="1:13" x14ac:dyDescent="0.35">
      <c r="A234">
        <v>225</v>
      </c>
      <c r="B234" s="9">
        <f>IFERROR(VLOOKUP($A234,'Raw - J'!$B:$S,2,FALSE),"")</f>
        <v>44334</v>
      </c>
      <c r="C234" s="4" t="str">
        <f>IFERROR(VLOOKUP($A234,'Raw - J'!$B:$S,3,FALSE),"")</f>
        <v>HEXHAM</v>
      </c>
      <c r="D234" s="4" t="str">
        <f>IFERROR(VLOOKUP(JUMP!A234,'Raw - J'!B:F,5,FALSE),"")</f>
        <v>Chase</v>
      </c>
      <c r="E234" s="4" t="str">
        <f>IFERROR(VLOOKUP($A234,'Raw - J'!$B:$S,6,FALSE),"")</f>
        <v>Hcap</v>
      </c>
      <c r="F234" s="4" t="str">
        <f>IFERROR(VLOOKUP($A234,'Raw - J'!$B:$P,10,FALSE),"")</f>
        <v>5yo+</v>
      </c>
      <c r="G234" s="4" t="str">
        <f>SUBSTITUTE(IFERROR(VLOOKUP($A234,'Raw - J'!$B:$P,7,FALSE),""),"0","")</f>
        <v>Nov</v>
      </c>
      <c r="H234" s="4" t="str">
        <f>IFERROR(VLOOKUP($A234,'Raw - J'!$B:$P,12,FALSE)&amp;IF(VLOOKUP($A234,'Raw - J'!$B:$N,13,FALSE)&lt;&gt;"","("&amp;VLOOKUP($A234,'Raw - J'!$B:$N,13,FALSE)&amp;")",""),"")</f>
        <v>5</v>
      </c>
      <c r="I234" s="4" t="str">
        <f>IFERROR(VLOOKUP($A234,'Raw - J'!$B:$P,14,FALSE),"")</f>
        <v>0-105</v>
      </c>
      <c r="J234" s="4" t="str">
        <f>IFERROR(VLOOKUP($A234,'Raw - J'!$B:$P,11,FALSE),"")</f>
        <v>A</v>
      </c>
      <c r="K234" s="4" t="str">
        <f>IFERROR(VLOOKUP($A234,'Raw - J'!$B:$Q,16,FALSE),"")</f>
        <v>3m</v>
      </c>
      <c r="L234" s="16" t="str">
        <f>SUBSTITUTE(IFERROR(VLOOKUP($A234,'Raw - J'!$B:$Q,9,FALSE),""),0,"")</f>
        <v/>
      </c>
      <c r="M234" s="16" t="str">
        <f>SUBSTITUTE(IFERROR(VLOOKUP($A234,'Raw - J'!$B:$Z,20,FALSE),""),0,"")</f>
        <v/>
      </c>
    </row>
    <row r="235" spans="1:13" x14ac:dyDescent="0.35">
      <c r="A235">
        <v>226</v>
      </c>
      <c r="B235" s="9">
        <f>IFERROR(VLOOKUP($A235,'Raw - J'!$B:$S,2,FALSE),"")</f>
        <v>44334</v>
      </c>
      <c r="C235" s="4" t="str">
        <f>IFERROR(VLOOKUP($A235,'Raw - J'!$B:$S,3,FALSE),"")</f>
        <v>HEXHAM</v>
      </c>
      <c r="D235" s="4" t="str">
        <f>IFERROR(VLOOKUP(JUMP!A235,'Raw - J'!B:F,5,FALSE),"")</f>
        <v>Hurdle</v>
      </c>
      <c r="E235" s="4" t="str">
        <f>IFERROR(VLOOKUP($A235,'Raw - J'!$B:$S,6,FALSE),"")</f>
        <v>Hcap</v>
      </c>
      <c r="F235" s="4" t="str">
        <f>IFERROR(VLOOKUP($A235,'Raw - J'!$B:$P,10,FALSE),"")</f>
        <v>4yo+</v>
      </c>
      <c r="G235" s="4" t="str">
        <f>SUBSTITUTE(IFERROR(VLOOKUP($A235,'Raw - J'!$B:$P,7,FALSE),""),"0","")</f>
        <v>Open</v>
      </c>
      <c r="H235" s="4" t="str">
        <f>IFERROR(VLOOKUP($A235,'Raw - J'!$B:$P,12,FALSE)&amp;IF(VLOOKUP($A235,'Raw - J'!$B:$N,13,FALSE)&lt;&gt;"","("&amp;VLOOKUP($A235,'Raw - J'!$B:$N,13,FALSE)&amp;")",""),"")</f>
        <v>3</v>
      </c>
      <c r="I235" s="4" t="str">
        <f>IFERROR(VLOOKUP($A235,'Raw - J'!$B:$P,14,FALSE),"")</f>
        <v>0-125</v>
      </c>
      <c r="J235" s="4" t="str">
        <f>IFERROR(VLOOKUP($A235,'Raw - J'!$B:$P,11,FALSE),"")</f>
        <v>A</v>
      </c>
      <c r="K235" s="4" t="str">
        <f>IFERROR(VLOOKUP($A235,'Raw - J'!$B:$Q,16,FALSE),"")</f>
        <v>2m</v>
      </c>
      <c r="L235" s="16" t="str">
        <f>SUBSTITUTE(IFERROR(VLOOKUP($A235,'Raw - J'!$B:$Q,9,FALSE),""),0,"")</f>
        <v/>
      </c>
      <c r="M235" s="16" t="str">
        <f>SUBSTITUTE(IFERROR(VLOOKUP($A235,'Raw - J'!$B:$Z,20,FALSE),""),0,"")</f>
        <v/>
      </c>
    </row>
    <row r="236" spans="1:13" x14ac:dyDescent="0.35">
      <c r="A236">
        <v>227</v>
      </c>
      <c r="B236" s="9">
        <f>IFERROR(VLOOKUP($A236,'Raw - J'!$B:$S,2,FALSE),"")</f>
        <v>44334</v>
      </c>
      <c r="C236" s="4" t="str">
        <f>IFERROR(VLOOKUP($A236,'Raw - J'!$B:$S,3,FALSE),"")</f>
        <v>HUNTINGDON</v>
      </c>
      <c r="D236" s="4" t="str">
        <f>IFERROR(VLOOKUP(JUMP!A236,'Raw - J'!B:F,5,FALSE),"")</f>
        <v>Hunter</v>
      </c>
      <c r="E236" s="4" t="str">
        <f>IFERROR(VLOOKUP($A236,'Raw - J'!$B:$S,6,FALSE),"")</f>
        <v>WFA</v>
      </c>
      <c r="F236" s="4" t="str">
        <f>IFERROR(VLOOKUP($A236,'Raw - J'!$B:$P,10,FALSE),"")</f>
        <v>5yo+</v>
      </c>
      <c r="G236" s="4" t="str">
        <f>SUBSTITUTE(IFERROR(VLOOKUP($A236,'Raw - J'!$B:$P,7,FALSE),""),"0","")</f>
        <v>Nov</v>
      </c>
      <c r="H236" s="4" t="str">
        <f>IFERROR(VLOOKUP($A236,'Raw - J'!$B:$P,12,FALSE)&amp;IF(VLOOKUP($A236,'Raw - J'!$B:$N,13,FALSE)&lt;&gt;"","("&amp;VLOOKUP($A236,'Raw - J'!$B:$N,13,FALSE)&amp;")",""),"")</f>
        <v>6</v>
      </c>
      <c r="I236" s="4" t="str">
        <f>IFERROR(VLOOKUP($A236,'Raw - J'!$B:$P,14,FALSE),"")</f>
        <v>Open</v>
      </c>
      <c r="J236" s="4" t="str">
        <f>IFERROR(VLOOKUP($A236,'Raw - J'!$B:$P,11,FALSE),"")</f>
        <v>A</v>
      </c>
      <c r="K236" s="4" t="str">
        <f>IFERROR(VLOOKUP($A236,'Raw - J'!$B:$Q,16,FALSE),"")</f>
        <v>3m</v>
      </c>
      <c r="L236" s="16" t="str">
        <f>SUBSTITUTE(IFERROR(VLOOKUP($A236,'Raw - J'!$B:$Q,9,FALSE),""),0,"")</f>
        <v/>
      </c>
      <c r="M236" s="16" t="str">
        <f>SUBSTITUTE(IFERROR(VLOOKUP($A236,'Raw - J'!$B:$Z,20,FALSE),""),0,"")</f>
        <v>Amtr</v>
      </c>
    </row>
    <row r="237" spans="1:13" x14ac:dyDescent="0.35">
      <c r="A237">
        <v>228</v>
      </c>
      <c r="B237" s="9">
        <f>IFERROR(VLOOKUP($A237,'Raw - J'!$B:$S,2,FALSE),"")</f>
        <v>44334</v>
      </c>
      <c r="C237" s="4" t="str">
        <f>IFERROR(VLOOKUP($A237,'Raw - J'!$B:$S,3,FALSE),"")</f>
        <v>HUNTINGDON</v>
      </c>
      <c r="D237" s="4" t="str">
        <f>IFERROR(VLOOKUP(JUMP!A237,'Raw - J'!B:F,5,FALSE),"")</f>
        <v>Hurdle</v>
      </c>
      <c r="E237" s="4" t="str">
        <f>IFERROR(VLOOKUP($A237,'Raw - J'!$B:$S,6,FALSE),"")</f>
        <v>WFA</v>
      </c>
      <c r="F237" s="4" t="str">
        <f>IFERROR(VLOOKUP($A237,'Raw - J'!$B:$P,10,FALSE),"")</f>
        <v>4yo+</v>
      </c>
      <c r="G237" s="4" t="str">
        <f>SUBSTITUTE(IFERROR(VLOOKUP($A237,'Raw - J'!$B:$P,7,FALSE),""),"0","")</f>
        <v>Mdn</v>
      </c>
      <c r="H237" s="4" t="str">
        <f>IFERROR(VLOOKUP($A237,'Raw - J'!$B:$P,12,FALSE)&amp;IF(VLOOKUP($A237,'Raw - J'!$B:$N,13,FALSE)&lt;&gt;"","("&amp;VLOOKUP($A237,'Raw - J'!$B:$N,13,FALSE)&amp;")",""),"")</f>
        <v>4</v>
      </c>
      <c r="I237" s="4" t="str">
        <f>IFERROR(VLOOKUP($A237,'Raw - J'!$B:$P,14,FALSE),"")</f>
        <v>Open</v>
      </c>
      <c r="J237" s="4" t="str">
        <f>IFERROR(VLOOKUP($A237,'Raw - J'!$B:$P,11,FALSE),"")</f>
        <v>A</v>
      </c>
      <c r="K237" s="4" t="str">
        <f>IFERROR(VLOOKUP($A237,'Raw - J'!$B:$Q,16,FALSE),"")</f>
        <v>2m</v>
      </c>
      <c r="L237" s="16" t="str">
        <f>SUBSTITUTE(IFERROR(VLOOKUP($A237,'Raw - J'!$B:$Q,9,FALSE),""),0,"")</f>
        <v/>
      </c>
      <c r="M237" s="16" t="str">
        <f>SUBSTITUTE(IFERROR(VLOOKUP($A237,'Raw - J'!$B:$Z,20,FALSE),""),0,"")</f>
        <v/>
      </c>
    </row>
    <row r="238" spans="1:13" x14ac:dyDescent="0.35">
      <c r="A238">
        <v>229</v>
      </c>
      <c r="B238" s="9">
        <f>IFERROR(VLOOKUP($A238,'Raw - J'!$B:$S,2,FALSE),"")</f>
        <v>44334</v>
      </c>
      <c r="C238" s="4" t="str">
        <f>IFERROR(VLOOKUP($A238,'Raw - J'!$B:$S,3,FALSE),"")</f>
        <v>HUNTINGDON</v>
      </c>
      <c r="D238" s="4" t="str">
        <f>IFERROR(VLOOKUP(JUMP!A238,'Raw - J'!B:F,5,FALSE),"")</f>
        <v>Hurdle</v>
      </c>
      <c r="E238" s="4" t="str">
        <f>IFERROR(VLOOKUP($A238,'Raw - J'!$B:$S,6,FALSE),"")</f>
        <v>Hcap</v>
      </c>
      <c r="F238" s="4" t="str">
        <f>IFERROR(VLOOKUP($A238,'Raw - J'!$B:$P,10,FALSE),"")</f>
        <v>4yo+</v>
      </c>
      <c r="G238" s="4" t="str">
        <f>SUBSTITUTE(IFERROR(VLOOKUP($A238,'Raw - J'!$B:$P,7,FALSE),""),"0","")</f>
        <v>Open</v>
      </c>
      <c r="H238" s="4" t="str">
        <f>IFERROR(VLOOKUP($A238,'Raw - J'!$B:$P,12,FALSE)&amp;IF(VLOOKUP($A238,'Raw - J'!$B:$N,13,FALSE)&lt;&gt;"","("&amp;VLOOKUP($A238,'Raw - J'!$B:$N,13,FALSE)&amp;")",""),"")</f>
        <v>5</v>
      </c>
      <c r="I238" s="4" t="str">
        <f>IFERROR(VLOOKUP($A238,'Raw - J'!$B:$P,14,FALSE),"")</f>
        <v>0-105</v>
      </c>
      <c r="J238" s="4" t="str">
        <f>IFERROR(VLOOKUP($A238,'Raw - J'!$B:$P,11,FALSE),"")</f>
        <v>F</v>
      </c>
      <c r="K238" s="4" t="str">
        <f>IFERROR(VLOOKUP($A238,'Raw - J'!$B:$Q,16,FALSE),"")</f>
        <v>2m</v>
      </c>
      <c r="L238" s="16" t="str">
        <f>SUBSTITUTE(IFERROR(VLOOKUP($A238,'Raw - J'!$B:$Q,9,FALSE),""),0,"")</f>
        <v/>
      </c>
      <c r="M238" s="16" t="str">
        <f>SUBSTITUTE(IFERROR(VLOOKUP($A238,'Raw - J'!$B:$Z,20,FALSE),""),0,"")</f>
        <v/>
      </c>
    </row>
    <row r="239" spans="1:13" x14ac:dyDescent="0.35">
      <c r="A239">
        <v>230</v>
      </c>
      <c r="B239" s="9">
        <f>IFERROR(VLOOKUP($A239,'Raw - J'!$B:$S,2,FALSE),"")</f>
        <v>44334</v>
      </c>
      <c r="C239" s="4" t="str">
        <f>IFERROR(VLOOKUP($A239,'Raw - J'!$B:$S,3,FALSE),"")</f>
        <v>HUNTINGDON</v>
      </c>
      <c r="D239" s="4" t="str">
        <f>IFERROR(VLOOKUP(JUMP!A239,'Raw - J'!B:F,5,FALSE),"")</f>
        <v>Chase</v>
      </c>
      <c r="E239" s="4" t="str">
        <f>IFERROR(VLOOKUP($A239,'Raw - J'!$B:$S,6,FALSE),"")</f>
        <v>Hcap</v>
      </c>
      <c r="F239" s="4" t="str">
        <f>IFERROR(VLOOKUP($A239,'Raw - J'!$B:$P,10,FALSE),"")</f>
        <v>5yo+</v>
      </c>
      <c r="G239" s="4" t="str">
        <f>SUBSTITUTE(IFERROR(VLOOKUP($A239,'Raw - J'!$B:$P,7,FALSE),""),"0","")</f>
        <v>Open</v>
      </c>
      <c r="H239" s="4" t="str">
        <f>IFERROR(VLOOKUP($A239,'Raw - J'!$B:$P,12,FALSE)&amp;IF(VLOOKUP($A239,'Raw - J'!$B:$N,13,FALSE)&lt;&gt;"","("&amp;VLOOKUP($A239,'Raw - J'!$B:$N,13,FALSE)&amp;")",""),"")</f>
        <v>5</v>
      </c>
      <c r="I239" s="4" t="str">
        <f>IFERROR(VLOOKUP($A239,'Raw - J'!$B:$P,14,FALSE),"")</f>
        <v>0-100</v>
      </c>
      <c r="J239" s="4" t="str">
        <f>IFERROR(VLOOKUP($A239,'Raw - J'!$B:$P,11,FALSE),"")</f>
        <v>A</v>
      </c>
      <c r="K239" s="4" t="str">
        <f>IFERROR(VLOOKUP($A239,'Raw - J'!$B:$Q,16,FALSE),"")</f>
        <v>2m 4f</v>
      </c>
      <c r="L239" s="16" t="str">
        <f>SUBSTITUTE(IFERROR(VLOOKUP($A239,'Raw - J'!$B:$Q,9,FALSE),""),0,"")</f>
        <v/>
      </c>
      <c r="M239" s="16" t="str">
        <f>SUBSTITUTE(IFERROR(VLOOKUP($A239,'Raw - J'!$B:$Z,20,FALSE),""),0,"")</f>
        <v/>
      </c>
    </row>
    <row r="240" spans="1:13" x14ac:dyDescent="0.35">
      <c r="A240">
        <v>231</v>
      </c>
      <c r="B240" s="9">
        <f>IFERROR(VLOOKUP($A240,'Raw - J'!$B:$S,2,FALSE),"")</f>
        <v>44334</v>
      </c>
      <c r="C240" s="4" t="str">
        <f>IFERROR(VLOOKUP($A240,'Raw - J'!$B:$S,3,FALSE),"")</f>
        <v>HUNTINGDON</v>
      </c>
      <c r="D240" s="4" t="str">
        <f>IFERROR(VLOOKUP(JUMP!A240,'Raw - J'!B:F,5,FALSE),"")</f>
        <v>Hurdle</v>
      </c>
      <c r="E240" s="4" t="str">
        <f>IFERROR(VLOOKUP($A240,'Raw - J'!$B:$S,6,FALSE),"")</f>
        <v>Hcap</v>
      </c>
      <c r="F240" s="4" t="str">
        <f>IFERROR(VLOOKUP($A240,'Raw - J'!$B:$P,10,FALSE),"")</f>
        <v>4yo+</v>
      </c>
      <c r="G240" s="4" t="str">
        <f>SUBSTITUTE(IFERROR(VLOOKUP($A240,'Raw - J'!$B:$P,7,FALSE),""),"0","")</f>
        <v>Open</v>
      </c>
      <c r="H240" s="4" t="str">
        <f>IFERROR(VLOOKUP($A240,'Raw - J'!$B:$P,12,FALSE)&amp;IF(VLOOKUP($A240,'Raw - J'!$B:$N,13,FALSE)&lt;&gt;"","("&amp;VLOOKUP($A240,'Raw - J'!$B:$N,13,FALSE)&amp;")",""),"")</f>
        <v>4</v>
      </c>
      <c r="I240" s="4" t="str">
        <f>IFERROR(VLOOKUP($A240,'Raw - J'!$B:$P,14,FALSE),"")</f>
        <v>0-115</v>
      </c>
      <c r="J240" s="4" t="str">
        <f>IFERROR(VLOOKUP($A240,'Raw - J'!$B:$P,11,FALSE),"")</f>
        <v>A</v>
      </c>
      <c r="K240" s="4" t="str">
        <f>IFERROR(VLOOKUP($A240,'Raw - J'!$B:$Q,16,FALSE),"")</f>
        <v>2m 4f</v>
      </c>
      <c r="L240" s="16" t="str">
        <f>SUBSTITUTE(IFERROR(VLOOKUP($A240,'Raw - J'!$B:$Q,9,FALSE),""),0,"")</f>
        <v/>
      </c>
      <c r="M240" s="16" t="str">
        <f>SUBSTITUTE(IFERROR(VLOOKUP($A240,'Raw - J'!$B:$Z,20,FALSE),""),0,"")</f>
        <v/>
      </c>
    </row>
    <row r="241" spans="1:13" x14ac:dyDescent="0.35">
      <c r="A241">
        <v>232</v>
      </c>
      <c r="B241" s="9">
        <f>IFERROR(VLOOKUP($A241,'Raw - J'!$B:$S,2,FALSE),"")</f>
        <v>44334</v>
      </c>
      <c r="C241" s="4" t="str">
        <f>IFERROR(VLOOKUP($A241,'Raw - J'!$B:$S,3,FALSE),"")</f>
        <v>HUNTINGDON</v>
      </c>
      <c r="D241" s="4" t="str">
        <f>IFERROR(VLOOKUP(JUMP!A241,'Raw - J'!B:F,5,FALSE),"")</f>
        <v>Chase</v>
      </c>
      <c r="E241" s="4" t="str">
        <f>IFERROR(VLOOKUP($A241,'Raw - J'!$B:$S,6,FALSE),"")</f>
        <v>Hcap</v>
      </c>
      <c r="F241" s="4" t="str">
        <f>IFERROR(VLOOKUP($A241,'Raw - J'!$B:$P,10,FALSE),"")</f>
        <v>5yo+</v>
      </c>
      <c r="G241" s="4" t="str">
        <f>SUBSTITUTE(IFERROR(VLOOKUP($A241,'Raw - J'!$B:$P,7,FALSE),""),"0","")</f>
        <v>Nov</v>
      </c>
      <c r="H241" s="4" t="str">
        <f>IFERROR(VLOOKUP($A241,'Raw - J'!$B:$P,12,FALSE)&amp;IF(VLOOKUP($A241,'Raw - J'!$B:$N,13,FALSE)&lt;&gt;"","("&amp;VLOOKUP($A241,'Raw - J'!$B:$N,13,FALSE)&amp;")",""),"")</f>
        <v>4</v>
      </c>
      <c r="I241" s="4" t="str">
        <f>IFERROR(VLOOKUP($A241,'Raw - J'!$B:$P,14,FALSE),"")</f>
        <v>0-120</v>
      </c>
      <c r="J241" s="4" t="str">
        <f>IFERROR(VLOOKUP($A241,'Raw - J'!$B:$P,11,FALSE),"")</f>
        <v>A</v>
      </c>
      <c r="K241" s="4" t="str">
        <f>IFERROR(VLOOKUP($A241,'Raw - J'!$B:$Q,16,FALSE),"")</f>
        <v>2m</v>
      </c>
      <c r="L241" s="16" t="str">
        <f>SUBSTITUTE(IFERROR(VLOOKUP($A241,'Raw - J'!$B:$Q,9,FALSE),""),0,"")</f>
        <v/>
      </c>
      <c r="M241" s="16" t="str">
        <f>SUBSTITUTE(IFERROR(VLOOKUP($A241,'Raw - J'!$B:$Z,20,FALSE),""),0,"")</f>
        <v/>
      </c>
    </row>
    <row r="242" spans="1:13" x14ac:dyDescent="0.35">
      <c r="A242">
        <v>233</v>
      </c>
      <c r="B242" s="9">
        <f>IFERROR(VLOOKUP($A242,'Raw - J'!$B:$S,2,FALSE),"")</f>
        <v>44334</v>
      </c>
      <c r="C242" s="4" t="str">
        <f>IFERROR(VLOOKUP($A242,'Raw - J'!$B:$S,3,FALSE),"")</f>
        <v>HUNTINGDON</v>
      </c>
      <c r="D242" s="4" t="str">
        <f>IFERROR(VLOOKUP(JUMP!A242,'Raw - J'!B:F,5,FALSE),"")</f>
        <v>Hurdle</v>
      </c>
      <c r="E242" s="4" t="str">
        <f>IFERROR(VLOOKUP($A242,'Raw - J'!$B:$S,6,FALSE),"")</f>
        <v>Hcap</v>
      </c>
      <c r="F242" s="4" t="str">
        <f>IFERROR(VLOOKUP($A242,'Raw - J'!$B:$P,10,FALSE),"")</f>
        <v>4yo+</v>
      </c>
      <c r="G242" s="4" t="str">
        <f>SUBSTITUTE(IFERROR(VLOOKUP($A242,'Raw - J'!$B:$P,7,FALSE),""),"0","")</f>
        <v>Open</v>
      </c>
      <c r="H242" s="4" t="str">
        <f>IFERROR(VLOOKUP($A242,'Raw - J'!$B:$P,12,FALSE)&amp;IF(VLOOKUP($A242,'Raw - J'!$B:$N,13,FALSE)&lt;&gt;"","("&amp;VLOOKUP($A242,'Raw - J'!$B:$N,13,FALSE)&amp;")",""),"")</f>
        <v>3</v>
      </c>
      <c r="I242" s="4" t="str">
        <f>IFERROR(VLOOKUP($A242,'Raw - J'!$B:$P,14,FALSE),"")</f>
        <v>0-140</v>
      </c>
      <c r="J242" s="4" t="str">
        <f>IFERROR(VLOOKUP($A242,'Raw - J'!$B:$P,11,FALSE),"")</f>
        <v>A</v>
      </c>
      <c r="K242" s="4" t="str">
        <f>IFERROR(VLOOKUP($A242,'Raw - J'!$B:$Q,16,FALSE),"")</f>
        <v>3m</v>
      </c>
      <c r="L242" s="16" t="str">
        <f>SUBSTITUTE(IFERROR(VLOOKUP($A242,'Raw - J'!$B:$Q,9,FALSE),""),0,"")</f>
        <v/>
      </c>
      <c r="M242" s="16" t="str">
        <f>SUBSTITUTE(IFERROR(VLOOKUP($A242,'Raw - J'!$B:$Z,20,FALSE),""),0,"")</f>
        <v/>
      </c>
    </row>
    <row r="243" spans="1:13" x14ac:dyDescent="0.35">
      <c r="A243">
        <v>234</v>
      </c>
      <c r="B243" s="9">
        <f>IFERROR(VLOOKUP($A243,'Raw - J'!$B:$S,2,FALSE),"")</f>
        <v>44335</v>
      </c>
      <c r="C243" s="4" t="str">
        <f>IFERROR(VLOOKUP($A243,'Raw - J'!$B:$S,3,FALSE),"")</f>
        <v>SOUTHWELL</v>
      </c>
      <c r="D243" s="4" t="str">
        <f>IFERROR(VLOOKUP(JUMP!A243,'Raw - J'!B:F,5,FALSE),"")</f>
        <v>NHF</v>
      </c>
      <c r="E243" s="4" t="str">
        <f>IFERROR(VLOOKUP($A243,'Raw - J'!$B:$S,6,FALSE),"")</f>
        <v>WFA</v>
      </c>
      <c r="F243" s="4" t="str">
        <f>IFERROR(VLOOKUP($A243,'Raw - J'!$B:$P,10,FALSE),"")</f>
        <v>4-6yo</v>
      </c>
      <c r="G243" s="4" t="str">
        <f>SUBSTITUTE(IFERROR(VLOOKUP($A243,'Raw - J'!$B:$P,7,FALSE),""),"0","")</f>
        <v>Open</v>
      </c>
      <c r="H243" s="4" t="str">
        <f>IFERROR(VLOOKUP($A243,'Raw - J'!$B:$P,12,FALSE)&amp;IF(VLOOKUP($A243,'Raw - J'!$B:$N,13,FALSE)&lt;&gt;"","("&amp;VLOOKUP($A243,'Raw - J'!$B:$N,13,FALSE)&amp;")",""),"")</f>
        <v>5</v>
      </c>
      <c r="I243" s="4" t="str">
        <f>IFERROR(VLOOKUP($A243,'Raw - J'!$B:$P,14,FALSE),"")</f>
        <v>Open</v>
      </c>
      <c r="J243" s="4" t="str">
        <f>IFERROR(VLOOKUP($A243,'Raw - J'!$B:$P,11,FALSE),"")</f>
        <v>A</v>
      </c>
      <c r="K243" s="4" t="str">
        <f>IFERROR(VLOOKUP($A243,'Raw - J'!$B:$Q,16,FALSE),"")</f>
        <v>2m</v>
      </c>
      <c r="L243" s="16" t="str">
        <f>SUBSTITUTE(IFERROR(VLOOKUP($A243,'Raw - J'!$B:$Q,9,FALSE),""),0,"")</f>
        <v/>
      </c>
      <c r="M243" s="16" t="str">
        <f>SUBSTITUTE(IFERROR(VLOOKUP($A243,'Raw - J'!$B:$Z,20,FALSE),""),0,"")</f>
        <v/>
      </c>
    </row>
    <row r="244" spans="1:13" x14ac:dyDescent="0.35">
      <c r="A244">
        <v>235</v>
      </c>
      <c r="B244" s="9">
        <f>IFERROR(VLOOKUP($A244,'Raw - J'!$B:$S,2,FALSE),"")</f>
        <v>44335</v>
      </c>
      <c r="C244" s="4" t="str">
        <f>IFERROR(VLOOKUP($A244,'Raw - J'!$B:$S,3,FALSE),"")</f>
        <v>SOUTHWELL</v>
      </c>
      <c r="D244" s="4" t="str">
        <f>IFERROR(VLOOKUP(JUMP!A244,'Raw - J'!B:F,5,FALSE),"")</f>
        <v>Hurdle</v>
      </c>
      <c r="E244" s="4" t="str">
        <f>IFERROR(VLOOKUP($A244,'Raw - J'!$B:$S,6,FALSE),"")</f>
        <v>Hcap</v>
      </c>
      <c r="F244" s="4" t="str">
        <f>IFERROR(VLOOKUP($A244,'Raw - J'!$B:$P,10,FALSE),"")</f>
        <v>4yo+</v>
      </c>
      <c r="G244" s="4" t="str">
        <f>SUBSTITUTE(IFERROR(VLOOKUP($A244,'Raw - J'!$B:$P,7,FALSE),""),"0","")</f>
        <v>Open</v>
      </c>
      <c r="H244" s="4" t="str">
        <f>IFERROR(VLOOKUP($A244,'Raw - J'!$B:$P,12,FALSE)&amp;IF(VLOOKUP($A244,'Raw - J'!$B:$N,13,FALSE)&lt;&gt;"","("&amp;VLOOKUP($A244,'Raw - J'!$B:$N,13,FALSE)&amp;")",""),"")</f>
        <v>5</v>
      </c>
      <c r="I244" s="4" t="str">
        <f>IFERROR(VLOOKUP($A244,'Raw - J'!$B:$P,14,FALSE),"")</f>
        <v>0-100</v>
      </c>
      <c r="J244" s="4" t="str">
        <f>IFERROR(VLOOKUP($A244,'Raw - J'!$B:$P,11,FALSE),"")</f>
        <v>A</v>
      </c>
      <c r="K244" s="4" t="str">
        <f>IFERROR(VLOOKUP($A244,'Raw - J'!$B:$Q,16,FALSE),"")</f>
        <v>2m 4f</v>
      </c>
      <c r="L244" s="16" t="str">
        <f>SUBSTITUTE(IFERROR(VLOOKUP($A244,'Raw - J'!$B:$Q,9,FALSE),""),0,"")</f>
        <v/>
      </c>
      <c r="M244" s="16" t="str">
        <f>SUBSTITUTE(IFERROR(VLOOKUP($A244,'Raw - J'!$B:$Z,20,FALSE),""),0,"")</f>
        <v/>
      </c>
    </row>
    <row r="245" spans="1:13" x14ac:dyDescent="0.35">
      <c r="A245">
        <v>236</v>
      </c>
      <c r="B245" s="9">
        <f>IFERROR(VLOOKUP($A245,'Raw - J'!$B:$S,2,FALSE),"")</f>
        <v>44335</v>
      </c>
      <c r="C245" s="4" t="str">
        <f>IFERROR(VLOOKUP($A245,'Raw - J'!$B:$S,3,FALSE),"")</f>
        <v>SOUTHWELL</v>
      </c>
      <c r="D245" s="4" t="str">
        <f>IFERROR(VLOOKUP(JUMP!A245,'Raw - J'!B:F,5,FALSE),"")</f>
        <v>Hurdle</v>
      </c>
      <c r="E245" s="4" t="str">
        <f>IFERROR(VLOOKUP($A245,'Raw - J'!$B:$S,6,FALSE),"")</f>
        <v>Hcap</v>
      </c>
      <c r="F245" s="4" t="str">
        <f>IFERROR(VLOOKUP($A245,'Raw - J'!$B:$P,10,FALSE),"")</f>
        <v>4yo+</v>
      </c>
      <c r="G245" s="4" t="str">
        <f>SUBSTITUTE(IFERROR(VLOOKUP($A245,'Raw - J'!$B:$P,7,FALSE),""),"0","")</f>
        <v>Open</v>
      </c>
      <c r="H245" s="4" t="str">
        <f>IFERROR(VLOOKUP($A245,'Raw - J'!$B:$P,12,FALSE)&amp;IF(VLOOKUP($A245,'Raw - J'!$B:$N,13,FALSE)&lt;&gt;"","("&amp;VLOOKUP($A245,'Raw - J'!$B:$N,13,FALSE)&amp;")",""),"")</f>
        <v>5</v>
      </c>
      <c r="I245" s="4" t="str">
        <f>IFERROR(VLOOKUP($A245,'Raw - J'!$B:$P,14,FALSE),"")</f>
        <v>0-100</v>
      </c>
      <c r="J245" s="4" t="str">
        <f>IFERROR(VLOOKUP($A245,'Raw - J'!$B:$P,11,FALSE),"")</f>
        <v>A</v>
      </c>
      <c r="K245" s="4" t="str">
        <f>IFERROR(VLOOKUP($A245,'Raw - J'!$B:$Q,16,FALSE),"")</f>
        <v>3m</v>
      </c>
      <c r="L245" s="16" t="str">
        <f>SUBSTITUTE(IFERROR(VLOOKUP($A245,'Raw - J'!$B:$Q,9,FALSE),""),0,"")</f>
        <v/>
      </c>
      <c r="M245" s="16" t="str">
        <f>SUBSTITUTE(IFERROR(VLOOKUP($A245,'Raw - J'!$B:$Z,20,FALSE),""),0,"")</f>
        <v/>
      </c>
    </row>
    <row r="246" spans="1:13" x14ac:dyDescent="0.35">
      <c r="A246">
        <v>237</v>
      </c>
      <c r="B246" s="9">
        <f>IFERROR(VLOOKUP($A246,'Raw - J'!$B:$S,2,FALSE),"")</f>
        <v>44335</v>
      </c>
      <c r="C246" s="4" t="str">
        <f>IFERROR(VLOOKUP($A246,'Raw - J'!$B:$S,3,FALSE),"")</f>
        <v>SOUTHWELL</v>
      </c>
      <c r="D246" s="4" t="str">
        <f>IFERROR(VLOOKUP(JUMP!A246,'Raw - J'!B:F,5,FALSE),"")</f>
        <v>Hurdle</v>
      </c>
      <c r="E246" s="4" t="str">
        <f>IFERROR(VLOOKUP($A246,'Raw - J'!$B:$S,6,FALSE),"")</f>
        <v>WFA</v>
      </c>
      <c r="F246" s="4" t="str">
        <f>IFERROR(VLOOKUP($A246,'Raw - J'!$B:$P,10,FALSE),"")</f>
        <v>4yo+</v>
      </c>
      <c r="G246" s="4" t="str">
        <f>SUBSTITUTE(IFERROR(VLOOKUP($A246,'Raw - J'!$B:$P,7,FALSE),""),"0","")</f>
        <v>Mdn</v>
      </c>
      <c r="H246" s="4" t="str">
        <f>IFERROR(VLOOKUP($A246,'Raw - J'!$B:$P,12,FALSE)&amp;IF(VLOOKUP($A246,'Raw - J'!$B:$N,13,FALSE)&lt;&gt;"","("&amp;VLOOKUP($A246,'Raw - J'!$B:$N,13,FALSE)&amp;")",""),"")</f>
        <v>4</v>
      </c>
      <c r="I246" s="4" t="str">
        <f>IFERROR(VLOOKUP($A246,'Raw - J'!$B:$P,14,FALSE),"")</f>
        <v>Open</v>
      </c>
      <c r="J246" s="4" t="str">
        <f>IFERROR(VLOOKUP($A246,'Raw - J'!$B:$P,11,FALSE),"")</f>
        <v>F</v>
      </c>
      <c r="K246" s="4" t="str">
        <f>IFERROR(VLOOKUP($A246,'Raw - J'!$B:$Q,16,FALSE),"")</f>
        <v>2m</v>
      </c>
      <c r="L246" s="16" t="str">
        <f>SUBSTITUTE(IFERROR(VLOOKUP($A246,'Raw - J'!$B:$Q,9,FALSE),""),0,"")</f>
        <v/>
      </c>
      <c r="M246" s="16" t="str">
        <f>SUBSTITUTE(IFERROR(VLOOKUP($A246,'Raw - J'!$B:$Z,20,FALSE),""),0,"")</f>
        <v/>
      </c>
    </row>
    <row r="247" spans="1:13" x14ac:dyDescent="0.35">
      <c r="A247">
        <v>238</v>
      </c>
      <c r="B247" s="9">
        <f>IFERROR(VLOOKUP($A247,'Raw - J'!$B:$S,2,FALSE),"")</f>
        <v>44335</v>
      </c>
      <c r="C247" s="4" t="str">
        <f>IFERROR(VLOOKUP($A247,'Raw - J'!$B:$S,3,FALSE),"")</f>
        <v>SOUTHWELL</v>
      </c>
      <c r="D247" s="4" t="str">
        <f>IFERROR(VLOOKUP(JUMP!A247,'Raw - J'!B:F,5,FALSE),"")</f>
        <v>Hurdle</v>
      </c>
      <c r="E247" s="4" t="str">
        <f>IFERROR(VLOOKUP($A247,'Raw - J'!$B:$S,6,FALSE),"")</f>
        <v>Hcap</v>
      </c>
      <c r="F247" s="4" t="str">
        <f>IFERROR(VLOOKUP($A247,'Raw - J'!$B:$P,10,FALSE),"")</f>
        <v>4yo+</v>
      </c>
      <c r="G247" s="4" t="str">
        <f>SUBSTITUTE(IFERROR(VLOOKUP($A247,'Raw - J'!$B:$P,7,FALSE),""),"0","")</f>
        <v>Nov</v>
      </c>
      <c r="H247" s="4" t="str">
        <f>IFERROR(VLOOKUP($A247,'Raw - J'!$B:$P,12,FALSE)&amp;IF(VLOOKUP($A247,'Raw - J'!$B:$N,13,FALSE)&lt;&gt;"","("&amp;VLOOKUP($A247,'Raw - J'!$B:$N,13,FALSE)&amp;")",""),"")</f>
        <v>4</v>
      </c>
      <c r="I247" s="4" t="str">
        <f>IFERROR(VLOOKUP($A247,'Raw - J'!$B:$P,14,FALSE),"")</f>
        <v>0-115</v>
      </c>
      <c r="J247" s="4" t="str">
        <f>IFERROR(VLOOKUP($A247,'Raw - J'!$B:$P,11,FALSE),"")</f>
        <v>A</v>
      </c>
      <c r="K247" s="4" t="str">
        <f>IFERROR(VLOOKUP($A247,'Raw - J'!$B:$Q,16,FALSE),"")</f>
        <v>2m 4f</v>
      </c>
      <c r="L247" s="16" t="str">
        <f>SUBSTITUTE(IFERROR(VLOOKUP($A247,'Raw - J'!$B:$Q,9,FALSE),""),0,"")</f>
        <v/>
      </c>
      <c r="M247" s="16" t="str">
        <f>SUBSTITUTE(IFERROR(VLOOKUP($A247,'Raw - J'!$B:$Z,20,FALSE),""),0,"")</f>
        <v/>
      </c>
    </row>
    <row r="248" spans="1:13" x14ac:dyDescent="0.35">
      <c r="A248">
        <v>239</v>
      </c>
      <c r="B248" s="9">
        <f>IFERROR(VLOOKUP($A248,'Raw - J'!$B:$S,2,FALSE),"")</f>
        <v>44335</v>
      </c>
      <c r="C248" s="4" t="str">
        <f>IFERROR(VLOOKUP($A248,'Raw - J'!$B:$S,3,FALSE),"")</f>
        <v>SOUTHWELL</v>
      </c>
      <c r="D248" s="4" t="str">
        <f>IFERROR(VLOOKUP(JUMP!A248,'Raw - J'!B:F,5,FALSE),"")</f>
        <v>Chase</v>
      </c>
      <c r="E248" s="4" t="str">
        <f>IFERROR(VLOOKUP($A248,'Raw - J'!$B:$S,6,FALSE),"")</f>
        <v>Hcap</v>
      </c>
      <c r="F248" s="4" t="str">
        <f>IFERROR(VLOOKUP($A248,'Raw - J'!$B:$P,10,FALSE),"")</f>
        <v>5yo+</v>
      </c>
      <c r="G248" s="4" t="str">
        <f>SUBSTITUTE(IFERROR(VLOOKUP($A248,'Raw - J'!$B:$P,7,FALSE),""),"0","")</f>
        <v>Nov</v>
      </c>
      <c r="H248" s="4" t="str">
        <f>IFERROR(VLOOKUP($A248,'Raw - J'!$B:$P,12,FALSE)&amp;IF(VLOOKUP($A248,'Raw - J'!$B:$N,13,FALSE)&lt;&gt;"","("&amp;VLOOKUP($A248,'Raw - J'!$B:$N,13,FALSE)&amp;")",""),"")</f>
        <v>3</v>
      </c>
      <c r="I248" s="4" t="str">
        <f>IFERROR(VLOOKUP($A248,'Raw - J'!$B:$P,14,FALSE),"")</f>
        <v>Open</v>
      </c>
      <c r="J248" s="4" t="str">
        <f>IFERROR(VLOOKUP($A248,'Raw - J'!$B:$P,11,FALSE),"")</f>
        <v>A</v>
      </c>
      <c r="K248" s="4" t="str">
        <f>IFERROR(VLOOKUP($A248,'Raw - J'!$B:$Q,16,FALSE),"")</f>
        <v>2m</v>
      </c>
      <c r="L248" s="16" t="str">
        <f>SUBSTITUTE(IFERROR(VLOOKUP($A248,'Raw - J'!$B:$Q,9,FALSE),""),0,"")</f>
        <v/>
      </c>
      <c r="M248" s="16" t="str">
        <f>SUBSTITUTE(IFERROR(VLOOKUP($A248,'Raw - J'!$B:$Z,20,FALSE),""),0,"")</f>
        <v/>
      </c>
    </row>
    <row r="249" spans="1:13" x14ac:dyDescent="0.35">
      <c r="A249">
        <v>240</v>
      </c>
      <c r="B249" s="9">
        <f>IFERROR(VLOOKUP($A249,'Raw - J'!$B:$S,2,FALSE),"")</f>
        <v>44335</v>
      </c>
      <c r="C249" s="4" t="str">
        <f>IFERROR(VLOOKUP($A249,'Raw - J'!$B:$S,3,FALSE),"")</f>
        <v>SOUTHWELL</v>
      </c>
      <c r="D249" s="4" t="str">
        <f>IFERROR(VLOOKUP(JUMP!A249,'Raw - J'!B:F,5,FALSE),"")</f>
        <v>Chase</v>
      </c>
      <c r="E249" s="4" t="str">
        <f>IFERROR(VLOOKUP($A249,'Raw - J'!$B:$S,6,FALSE),"")</f>
        <v>Hcap</v>
      </c>
      <c r="F249" s="4" t="str">
        <f>IFERROR(VLOOKUP($A249,'Raw - J'!$B:$P,10,FALSE),"")</f>
        <v>5yo+</v>
      </c>
      <c r="G249" s="4" t="str">
        <f>SUBSTITUTE(IFERROR(VLOOKUP($A249,'Raw - J'!$B:$P,7,FALSE),""),"0","")</f>
        <v>Open</v>
      </c>
      <c r="H249" s="4" t="str">
        <f>IFERROR(VLOOKUP($A249,'Raw - J'!$B:$P,12,FALSE)&amp;IF(VLOOKUP($A249,'Raw - J'!$B:$N,13,FALSE)&lt;&gt;"","("&amp;VLOOKUP($A249,'Raw - J'!$B:$N,13,FALSE)&amp;")",""),"")</f>
        <v>3</v>
      </c>
      <c r="I249" s="4" t="str">
        <f>IFERROR(VLOOKUP($A249,'Raw - J'!$B:$P,14,FALSE),"")</f>
        <v>0-135</v>
      </c>
      <c r="J249" s="4" t="str">
        <f>IFERROR(VLOOKUP($A249,'Raw - J'!$B:$P,11,FALSE),"")</f>
        <v>A</v>
      </c>
      <c r="K249" s="4" t="str">
        <f>IFERROR(VLOOKUP($A249,'Raw - J'!$B:$Q,16,FALSE),"")</f>
        <v>3m</v>
      </c>
      <c r="L249" s="16" t="str">
        <f>SUBSTITUTE(IFERROR(VLOOKUP($A249,'Raw - J'!$B:$Q,9,FALSE),""),0,"")</f>
        <v/>
      </c>
      <c r="M249" s="16" t="str">
        <f>SUBSTITUTE(IFERROR(VLOOKUP($A249,'Raw - J'!$B:$Z,20,FALSE),""),0,"")</f>
        <v/>
      </c>
    </row>
    <row r="250" spans="1:13" x14ac:dyDescent="0.35">
      <c r="A250">
        <v>241</v>
      </c>
      <c r="B250" s="9">
        <f>IFERROR(VLOOKUP($A250,'Raw - J'!$B:$S,2,FALSE),"")</f>
        <v>44335</v>
      </c>
      <c r="C250" s="4" t="str">
        <f>IFERROR(VLOOKUP($A250,'Raw - J'!$B:$S,3,FALSE),"")</f>
        <v>WARWICK</v>
      </c>
      <c r="D250" s="4" t="str">
        <f>IFERROR(VLOOKUP(JUMP!A250,'Raw - J'!B:F,5,FALSE),"")</f>
        <v>Hunter</v>
      </c>
      <c r="E250" s="4" t="str">
        <f>IFERROR(VLOOKUP($A250,'Raw - J'!$B:$S,6,FALSE),"")</f>
        <v>WFA</v>
      </c>
      <c r="F250" s="4" t="str">
        <f>IFERROR(VLOOKUP($A250,'Raw - J'!$B:$P,10,FALSE),"")</f>
        <v>5yo+</v>
      </c>
      <c r="G250" s="4" t="str">
        <f>SUBSTITUTE(IFERROR(VLOOKUP($A250,'Raw - J'!$B:$P,7,FALSE),""),"0","")</f>
        <v>Open</v>
      </c>
      <c r="H250" s="4" t="str">
        <f>IFERROR(VLOOKUP($A250,'Raw - J'!$B:$P,12,FALSE)&amp;IF(VLOOKUP($A250,'Raw - J'!$B:$N,13,FALSE)&lt;&gt;"","("&amp;VLOOKUP($A250,'Raw - J'!$B:$N,13,FALSE)&amp;")",""),"")</f>
        <v>5</v>
      </c>
      <c r="I250" s="4" t="str">
        <f>IFERROR(VLOOKUP($A250,'Raw - J'!$B:$P,14,FALSE),"")</f>
        <v>Open</v>
      </c>
      <c r="J250" s="4" t="str">
        <f>IFERROR(VLOOKUP($A250,'Raw - J'!$B:$P,11,FALSE),"")</f>
        <v>A</v>
      </c>
      <c r="K250" s="4" t="str">
        <f>IFERROR(VLOOKUP($A250,'Raw - J'!$B:$Q,16,FALSE),"")</f>
        <v>3m</v>
      </c>
      <c r="L250" s="16" t="str">
        <f>SUBSTITUTE(IFERROR(VLOOKUP($A250,'Raw - J'!$B:$Q,9,FALSE),""),0,"")</f>
        <v/>
      </c>
      <c r="M250" s="16" t="str">
        <f>SUBSTITUTE(IFERROR(VLOOKUP($A250,'Raw - J'!$B:$Z,20,FALSE),""),0,"")</f>
        <v>Amtr</v>
      </c>
    </row>
    <row r="251" spans="1:13" x14ac:dyDescent="0.35">
      <c r="A251">
        <v>242</v>
      </c>
      <c r="B251" s="9">
        <f>IFERROR(VLOOKUP($A251,'Raw - J'!$B:$S,2,FALSE),"")</f>
        <v>44335</v>
      </c>
      <c r="C251" s="4" t="str">
        <f>IFERROR(VLOOKUP($A251,'Raw - J'!$B:$S,3,FALSE),"")</f>
        <v>WARWICK</v>
      </c>
      <c r="D251" s="4" t="str">
        <f>IFERROR(VLOOKUP(JUMP!A251,'Raw - J'!B:F,5,FALSE),"")</f>
        <v>Hurdle</v>
      </c>
      <c r="E251" s="4" t="str">
        <f>IFERROR(VLOOKUP($A251,'Raw - J'!$B:$S,6,FALSE),"")</f>
        <v>WFA</v>
      </c>
      <c r="F251" s="4" t="str">
        <f>IFERROR(VLOOKUP($A251,'Raw - J'!$B:$P,10,FALSE),"")</f>
        <v>4yo+</v>
      </c>
      <c r="G251" s="4" t="str">
        <f>SUBSTITUTE(IFERROR(VLOOKUP($A251,'Raw - J'!$B:$P,7,FALSE),""),"0","")</f>
        <v>Mdn</v>
      </c>
      <c r="H251" s="4" t="str">
        <f>IFERROR(VLOOKUP($A251,'Raw - J'!$B:$P,12,FALSE)&amp;IF(VLOOKUP($A251,'Raw - J'!$B:$N,13,FALSE)&lt;&gt;"","("&amp;VLOOKUP($A251,'Raw - J'!$B:$N,13,FALSE)&amp;")",""),"")</f>
        <v>4</v>
      </c>
      <c r="I251" s="4" t="str">
        <f>IFERROR(VLOOKUP($A251,'Raw - J'!$B:$P,14,FALSE),"")</f>
        <v>Open</v>
      </c>
      <c r="J251" s="4" t="str">
        <f>IFERROR(VLOOKUP($A251,'Raw - J'!$B:$P,11,FALSE),"")</f>
        <v>A</v>
      </c>
      <c r="K251" s="4" t="str">
        <f>IFERROR(VLOOKUP($A251,'Raw - J'!$B:$Q,16,FALSE),"")</f>
        <v>2m 4f</v>
      </c>
      <c r="L251" s="16" t="str">
        <f>SUBSTITUTE(IFERROR(VLOOKUP($A251,'Raw - J'!$B:$Q,9,FALSE),""),0,"")</f>
        <v/>
      </c>
      <c r="M251" s="16" t="str">
        <f>SUBSTITUTE(IFERROR(VLOOKUP($A251,'Raw - J'!$B:$Z,20,FALSE),""),0,"")</f>
        <v/>
      </c>
    </row>
    <row r="252" spans="1:13" x14ac:dyDescent="0.35">
      <c r="A252">
        <v>243</v>
      </c>
      <c r="B252" s="9">
        <f>IFERROR(VLOOKUP($A252,'Raw - J'!$B:$S,2,FALSE),"")</f>
        <v>44335</v>
      </c>
      <c r="C252" s="4" t="str">
        <f>IFERROR(VLOOKUP($A252,'Raw - J'!$B:$S,3,FALSE),"")</f>
        <v>WARWICK</v>
      </c>
      <c r="D252" s="4" t="str">
        <f>IFERROR(VLOOKUP(JUMP!A252,'Raw - J'!B:F,5,FALSE),"")</f>
        <v>Hurdle</v>
      </c>
      <c r="E252" s="4" t="str">
        <f>IFERROR(VLOOKUP($A252,'Raw - J'!$B:$S,6,FALSE),"")</f>
        <v>Hcap</v>
      </c>
      <c r="F252" s="4" t="str">
        <f>IFERROR(VLOOKUP($A252,'Raw - J'!$B:$P,10,FALSE),"")</f>
        <v>4yo+</v>
      </c>
      <c r="G252" s="4" t="str">
        <f>SUBSTITUTE(IFERROR(VLOOKUP($A252,'Raw - J'!$B:$P,7,FALSE),""),"0","")</f>
        <v>Open</v>
      </c>
      <c r="H252" s="4" t="str">
        <f>IFERROR(VLOOKUP($A252,'Raw - J'!$B:$P,12,FALSE)&amp;IF(VLOOKUP($A252,'Raw - J'!$B:$N,13,FALSE)&lt;&gt;"","("&amp;VLOOKUP($A252,'Raw - J'!$B:$N,13,FALSE)&amp;")",""),"")</f>
        <v>4</v>
      </c>
      <c r="I252" s="4" t="str">
        <f>IFERROR(VLOOKUP($A252,'Raw - J'!$B:$P,14,FALSE),"")</f>
        <v>0-115</v>
      </c>
      <c r="J252" s="4" t="str">
        <f>IFERROR(VLOOKUP($A252,'Raw - J'!$B:$P,11,FALSE),"")</f>
        <v>A</v>
      </c>
      <c r="K252" s="4" t="str">
        <f>IFERROR(VLOOKUP($A252,'Raw - J'!$B:$Q,16,FALSE),"")</f>
        <v>3m</v>
      </c>
      <c r="L252" s="16" t="str">
        <f>SUBSTITUTE(IFERROR(VLOOKUP($A252,'Raw - J'!$B:$Q,9,FALSE),""),0,"")</f>
        <v/>
      </c>
      <c r="M252" s="16" t="str">
        <f>SUBSTITUTE(IFERROR(VLOOKUP($A252,'Raw - J'!$B:$Z,20,FALSE),""),0,"")</f>
        <v/>
      </c>
    </row>
    <row r="253" spans="1:13" x14ac:dyDescent="0.35">
      <c r="A253">
        <v>244</v>
      </c>
      <c r="B253" s="9">
        <f>IFERROR(VLOOKUP($A253,'Raw - J'!$B:$S,2,FALSE),"")</f>
        <v>44335</v>
      </c>
      <c r="C253" s="4" t="str">
        <f>IFERROR(VLOOKUP($A253,'Raw - J'!$B:$S,3,FALSE),"")</f>
        <v>WARWICK</v>
      </c>
      <c r="D253" s="4" t="str">
        <f>IFERROR(VLOOKUP(JUMP!A253,'Raw - J'!B:F,5,FALSE),"")</f>
        <v>Hurdle</v>
      </c>
      <c r="E253" s="4" t="str">
        <f>IFERROR(VLOOKUP($A253,'Raw - J'!$B:$S,6,FALSE),"")</f>
        <v>Hcap</v>
      </c>
      <c r="F253" s="4" t="str">
        <f>IFERROR(VLOOKUP($A253,'Raw - J'!$B:$P,10,FALSE),"")</f>
        <v>4yo+</v>
      </c>
      <c r="G253" s="4" t="str">
        <f>SUBSTITUTE(IFERROR(VLOOKUP($A253,'Raw - J'!$B:$P,7,FALSE),""),"0","")</f>
        <v>Open</v>
      </c>
      <c r="H253" s="4" t="str">
        <f>IFERROR(VLOOKUP($A253,'Raw - J'!$B:$P,12,FALSE)&amp;IF(VLOOKUP($A253,'Raw - J'!$B:$N,13,FALSE)&lt;&gt;"","("&amp;VLOOKUP($A253,'Raw - J'!$B:$N,13,FALSE)&amp;")",""),"")</f>
        <v>4</v>
      </c>
      <c r="I253" s="4" t="str">
        <f>IFERROR(VLOOKUP($A253,'Raw - J'!$B:$P,14,FALSE),"")</f>
        <v>0-115</v>
      </c>
      <c r="J253" s="4" t="str">
        <f>IFERROR(VLOOKUP($A253,'Raw - J'!$B:$P,11,FALSE),"")</f>
        <v>A</v>
      </c>
      <c r="K253" s="4" t="str">
        <f>IFERROR(VLOOKUP($A253,'Raw - J'!$B:$Q,16,FALSE),"")</f>
        <v>2m</v>
      </c>
      <c r="L253" s="16" t="str">
        <f>SUBSTITUTE(IFERROR(VLOOKUP($A253,'Raw - J'!$B:$Q,9,FALSE),""),0,"")</f>
        <v/>
      </c>
      <c r="M253" s="16" t="str">
        <f>SUBSTITUTE(IFERROR(VLOOKUP($A253,'Raw - J'!$B:$Z,20,FALSE),""),0,"")</f>
        <v/>
      </c>
    </row>
    <row r="254" spans="1:13" x14ac:dyDescent="0.35">
      <c r="A254">
        <v>245</v>
      </c>
      <c r="B254" s="9">
        <f>IFERROR(VLOOKUP($A254,'Raw - J'!$B:$S,2,FALSE),"")</f>
        <v>44335</v>
      </c>
      <c r="C254" s="4" t="str">
        <f>IFERROR(VLOOKUP($A254,'Raw - J'!$B:$S,3,FALSE),"")</f>
        <v>WARWICK</v>
      </c>
      <c r="D254" s="4" t="str">
        <f>IFERROR(VLOOKUP(JUMP!A254,'Raw - J'!B:F,5,FALSE),"")</f>
        <v>Chase</v>
      </c>
      <c r="E254" s="4" t="str">
        <f>IFERROR(VLOOKUP($A254,'Raw - J'!$B:$S,6,FALSE),"")</f>
        <v>Hcap</v>
      </c>
      <c r="F254" s="4" t="str">
        <f>IFERROR(VLOOKUP($A254,'Raw - J'!$B:$P,10,FALSE),"")</f>
        <v>5yo+</v>
      </c>
      <c r="G254" s="4" t="str">
        <f>SUBSTITUTE(IFERROR(VLOOKUP($A254,'Raw - J'!$B:$P,7,FALSE),""),"0","")</f>
        <v>Open</v>
      </c>
      <c r="H254" s="4" t="str">
        <f>IFERROR(VLOOKUP($A254,'Raw - J'!$B:$P,12,FALSE)&amp;IF(VLOOKUP($A254,'Raw - J'!$B:$N,13,FALSE)&lt;&gt;"","("&amp;VLOOKUP($A254,'Raw - J'!$B:$N,13,FALSE)&amp;")",""),"")</f>
        <v>5</v>
      </c>
      <c r="I254" s="4" t="str">
        <f>IFERROR(VLOOKUP($A254,'Raw - J'!$B:$P,14,FALSE),"")</f>
        <v>0-105</v>
      </c>
      <c r="J254" s="4" t="str">
        <f>IFERROR(VLOOKUP($A254,'Raw - J'!$B:$P,11,FALSE),"")</f>
        <v>A</v>
      </c>
      <c r="K254" s="4" t="str">
        <f>IFERROR(VLOOKUP($A254,'Raw - J'!$B:$Q,16,FALSE),"")</f>
        <v>3m</v>
      </c>
      <c r="L254" s="16" t="str">
        <f>SUBSTITUTE(IFERROR(VLOOKUP($A254,'Raw - J'!$B:$Q,9,FALSE),""),0,"")</f>
        <v/>
      </c>
      <c r="M254" s="16" t="str">
        <f>SUBSTITUTE(IFERROR(VLOOKUP($A254,'Raw - J'!$B:$Z,20,FALSE),""),0,"")</f>
        <v/>
      </c>
    </row>
    <row r="255" spans="1:13" x14ac:dyDescent="0.35">
      <c r="A255">
        <v>246</v>
      </c>
      <c r="B255" s="9">
        <f>IFERROR(VLOOKUP($A255,'Raw - J'!$B:$S,2,FALSE),"")</f>
        <v>44335</v>
      </c>
      <c r="C255" s="4" t="str">
        <f>IFERROR(VLOOKUP($A255,'Raw - J'!$B:$S,3,FALSE),"")</f>
        <v>WARWICK</v>
      </c>
      <c r="D255" s="4" t="str">
        <f>IFERROR(VLOOKUP(JUMP!A255,'Raw - J'!B:F,5,FALSE),"")</f>
        <v>Hurdle</v>
      </c>
      <c r="E255" s="4" t="str">
        <f>IFERROR(VLOOKUP($A255,'Raw - J'!$B:$S,6,FALSE),"")</f>
        <v>Hcap</v>
      </c>
      <c r="F255" s="4" t="str">
        <f>IFERROR(VLOOKUP($A255,'Raw - J'!$B:$P,10,FALSE),"")</f>
        <v>4yo+</v>
      </c>
      <c r="G255" s="4" t="str">
        <f>SUBSTITUTE(IFERROR(VLOOKUP($A255,'Raw - J'!$B:$P,7,FALSE),""),"0","")</f>
        <v>Open</v>
      </c>
      <c r="H255" s="4" t="str">
        <f>IFERROR(VLOOKUP($A255,'Raw - J'!$B:$P,12,FALSE)&amp;IF(VLOOKUP($A255,'Raw - J'!$B:$N,13,FALSE)&lt;&gt;"","("&amp;VLOOKUP($A255,'Raw - J'!$B:$N,13,FALSE)&amp;")",""),"")</f>
        <v>2</v>
      </c>
      <c r="I255" s="4" t="str">
        <f>IFERROR(VLOOKUP($A255,'Raw - J'!$B:$P,14,FALSE),"")</f>
        <v>Open</v>
      </c>
      <c r="J255" s="4" t="str">
        <f>IFERROR(VLOOKUP($A255,'Raw - J'!$B:$P,11,FALSE),"")</f>
        <v>A</v>
      </c>
      <c r="K255" s="4" t="str">
        <f>IFERROR(VLOOKUP($A255,'Raw - J'!$B:$Q,16,FALSE),"")</f>
        <v>2m</v>
      </c>
      <c r="L255" s="16" t="str">
        <f>SUBSTITUTE(IFERROR(VLOOKUP($A255,'Raw - J'!$B:$Q,9,FALSE),""),0,"")</f>
        <v/>
      </c>
      <c r="M255" s="16" t="str">
        <f>SUBSTITUTE(IFERROR(VLOOKUP($A255,'Raw - J'!$B:$Z,20,FALSE),""),0,"")</f>
        <v/>
      </c>
    </row>
    <row r="256" spans="1:13" x14ac:dyDescent="0.35">
      <c r="A256">
        <v>247</v>
      </c>
      <c r="B256" s="9">
        <f>IFERROR(VLOOKUP($A256,'Raw - J'!$B:$S,2,FALSE),"")</f>
        <v>44335</v>
      </c>
      <c r="C256" s="4" t="str">
        <f>IFERROR(VLOOKUP($A256,'Raw - J'!$B:$S,3,FALSE),"")</f>
        <v>WARWICK</v>
      </c>
      <c r="D256" s="4" t="str">
        <f>IFERROR(VLOOKUP(JUMP!A256,'Raw - J'!B:F,5,FALSE),"")</f>
        <v>Chase</v>
      </c>
      <c r="E256" s="4" t="str">
        <f>IFERROR(VLOOKUP($A256,'Raw - J'!$B:$S,6,FALSE),"")</f>
        <v>Hcap</v>
      </c>
      <c r="F256" s="4" t="str">
        <f>IFERROR(VLOOKUP($A256,'Raw - J'!$B:$P,10,FALSE),"")</f>
        <v>5yo+</v>
      </c>
      <c r="G256" s="4" t="str">
        <f>SUBSTITUTE(IFERROR(VLOOKUP($A256,'Raw - J'!$B:$P,7,FALSE),""),"0","")</f>
        <v>Open</v>
      </c>
      <c r="H256" s="4" t="str">
        <f>IFERROR(VLOOKUP($A256,'Raw - J'!$B:$P,12,FALSE)&amp;IF(VLOOKUP($A256,'Raw - J'!$B:$N,13,FALSE)&lt;&gt;"","("&amp;VLOOKUP($A256,'Raw - J'!$B:$N,13,FALSE)&amp;")",""),"")</f>
        <v>2</v>
      </c>
      <c r="I256" s="4" t="str">
        <f>IFERROR(VLOOKUP($A256,'Raw - J'!$B:$P,14,FALSE),"")</f>
        <v>Open</v>
      </c>
      <c r="J256" s="4" t="str">
        <f>IFERROR(VLOOKUP($A256,'Raw - J'!$B:$P,11,FALSE),"")</f>
        <v>A</v>
      </c>
      <c r="K256" s="4" t="str">
        <f>IFERROR(VLOOKUP($A256,'Raw - J'!$B:$Q,16,FALSE),"")</f>
        <v>2m</v>
      </c>
      <c r="L256" s="16" t="str">
        <f>SUBSTITUTE(IFERROR(VLOOKUP($A256,'Raw - J'!$B:$Q,9,FALSE),""),0,"")</f>
        <v/>
      </c>
      <c r="M256" s="16" t="str">
        <f>SUBSTITUTE(IFERROR(VLOOKUP($A256,'Raw - J'!$B:$Z,20,FALSE),""),0,"")</f>
        <v/>
      </c>
    </row>
    <row r="257" spans="1:13" x14ac:dyDescent="0.35">
      <c r="A257">
        <v>248</v>
      </c>
      <c r="B257" s="9">
        <f>IFERROR(VLOOKUP($A257,'Raw - J'!$B:$S,2,FALSE),"")</f>
        <v>44336</v>
      </c>
      <c r="C257" s="4" t="str">
        <f>IFERROR(VLOOKUP($A257,'Raw - J'!$B:$S,3,FALSE),"")</f>
        <v>MARKET RASEN</v>
      </c>
      <c r="D257" s="4" t="str">
        <f>IFERROR(VLOOKUP(JUMP!A257,'Raw - J'!B:F,5,FALSE),"")</f>
        <v>NHF</v>
      </c>
      <c r="E257" s="4" t="str">
        <f>IFERROR(VLOOKUP($A257,'Raw - J'!$B:$S,6,FALSE),"")</f>
        <v>WFA</v>
      </c>
      <c r="F257" s="4" t="str">
        <f>IFERROR(VLOOKUP($A257,'Raw - J'!$B:$P,10,FALSE),"")</f>
        <v>4-6yo</v>
      </c>
      <c r="G257" s="4" t="str">
        <f>SUBSTITUTE(IFERROR(VLOOKUP($A257,'Raw - J'!$B:$P,7,FALSE),""),"0","")</f>
        <v>Open</v>
      </c>
      <c r="H257" s="4" t="str">
        <f>IFERROR(VLOOKUP($A257,'Raw - J'!$B:$P,12,FALSE)&amp;IF(VLOOKUP($A257,'Raw - J'!$B:$N,13,FALSE)&lt;&gt;"","("&amp;VLOOKUP($A257,'Raw - J'!$B:$N,13,FALSE)&amp;")",""),"")</f>
        <v>5</v>
      </c>
      <c r="I257" s="4" t="str">
        <f>IFERROR(VLOOKUP($A257,'Raw - J'!$B:$P,14,FALSE),"")</f>
        <v>Open</v>
      </c>
      <c r="J257" s="4" t="str">
        <f>IFERROR(VLOOKUP($A257,'Raw - J'!$B:$P,11,FALSE),"")</f>
        <v>A</v>
      </c>
      <c r="K257" s="4" t="str">
        <f>IFERROR(VLOOKUP($A257,'Raw - J'!$B:$Q,16,FALSE),"")</f>
        <v>2m</v>
      </c>
      <c r="L257" s="16" t="str">
        <f>SUBSTITUTE(IFERROR(VLOOKUP($A257,'Raw - J'!$B:$Q,9,FALSE),""),0,"")</f>
        <v/>
      </c>
      <c r="M257" s="16" t="str">
        <f>SUBSTITUTE(IFERROR(VLOOKUP($A257,'Raw - J'!$B:$Z,20,FALSE),""),0,"")</f>
        <v/>
      </c>
    </row>
    <row r="258" spans="1:13" x14ac:dyDescent="0.35">
      <c r="A258">
        <v>249</v>
      </c>
      <c r="B258" s="9">
        <f>IFERROR(VLOOKUP($A258,'Raw - J'!$B:$S,2,FALSE),"")</f>
        <v>44336</v>
      </c>
      <c r="C258" s="4" t="str">
        <f>IFERROR(VLOOKUP($A258,'Raw - J'!$B:$S,3,FALSE),"")</f>
        <v>MARKET RASEN</v>
      </c>
      <c r="D258" s="4" t="str">
        <f>IFERROR(VLOOKUP(JUMP!A258,'Raw - J'!B:F,5,FALSE),"")</f>
        <v>Hurdle</v>
      </c>
      <c r="E258" s="4" t="str">
        <f>IFERROR(VLOOKUP($A258,'Raw - J'!$B:$S,6,FALSE),"")</f>
        <v>WFA</v>
      </c>
      <c r="F258" s="4" t="str">
        <f>IFERROR(VLOOKUP($A258,'Raw - J'!$B:$P,10,FALSE),"")</f>
        <v>4yo+</v>
      </c>
      <c r="G258" s="4" t="str">
        <f>SUBSTITUTE(IFERROR(VLOOKUP($A258,'Raw - J'!$B:$P,7,FALSE),""),"0","")</f>
        <v>Mdn</v>
      </c>
      <c r="H258" s="4" t="str">
        <f>IFERROR(VLOOKUP($A258,'Raw - J'!$B:$P,12,FALSE)&amp;IF(VLOOKUP($A258,'Raw - J'!$B:$N,13,FALSE)&lt;&gt;"","("&amp;VLOOKUP($A258,'Raw - J'!$B:$N,13,FALSE)&amp;")",""),"")</f>
        <v>4</v>
      </c>
      <c r="I258" s="4" t="str">
        <f>IFERROR(VLOOKUP($A258,'Raw - J'!$B:$P,14,FALSE),"")</f>
        <v>Open</v>
      </c>
      <c r="J258" s="4" t="str">
        <f>IFERROR(VLOOKUP($A258,'Raw - J'!$B:$P,11,FALSE),"")</f>
        <v>A</v>
      </c>
      <c r="K258" s="4" t="str">
        <f>IFERROR(VLOOKUP($A258,'Raw - J'!$B:$Q,16,FALSE),"")</f>
        <v>2m 4f</v>
      </c>
      <c r="L258" s="16" t="str">
        <f>SUBSTITUTE(IFERROR(VLOOKUP($A258,'Raw - J'!$B:$Q,9,FALSE),""),0,"")</f>
        <v/>
      </c>
      <c r="M258" s="16" t="str">
        <f>SUBSTITUTE(IFERROR(VLOOKUP($A258,'Raw - J'!$B:$Z,20,FALSE),""),0,"")</f>
        <v/>
      </c>
    </row>
    <row r="259" spans="1:13" x14ac:dyDescent="0.35">
      <c r="A259">
        <v>250</v>
      </c>
      <c r="B259" s="9">
        <f>IFERROR(VLOOKUP($A259,'Raw - J'!$B:$S,2,FALSE),"")</f>
        <v>44336</v>
      </c>
      <c r="C259" s="4" t="str">
        <f>IFERROR(VLOOKUP($A259,'Raw - J'!$B:$S,3,FALSE),"")</f>
        <v>MARKET RASEN</v>
      </c>
      <c r="D259" s="4" t="str">
        <f>IFERROR(VLOOKUP(JUMP!A259,'Raw - J'!B:F,5,FALSE),"")</f>
        <v>Hurdle</v>
      </c>
      <c r="E259" s="4" t="str">
        <f>IFERROR(VLOOKUP($A259,'Raw - J'!$B:$S,6,FALSE),"")</f>
        <v>WFA</v>
      </c>
      <c r="F259" s="4" t="str">
        <f>IFERROR(VLOOKUP($A259,'Raw - J'!$B:$P,10,FALSE),"")</f>
        <v>4yo+</v>
      </c>
      <c r="G259" s="4" t="str">
        <f>SUBSTITUTE(IFERROR(VLOOKUP($A259,'Raw - J'!$B:$P,7,FALSE),""),"0","")</f>
        <v>Nov</v>
      </c>
      <c r="H259" s="4" t="str">
        <f>IFERROR(VLOOKUP($A259,'Raw - J'!$B:$P,12,FALSE)&amp;IF(VLOOKUP($A259,'Raw - J'!$B:$N,13,FALSE)&lt;&gt;"","("&amp;VLOOKUP($A259,'Raw - J'!$B:$N,13,FALSE)&amp;")",""),"")</f>
        <v>4</v>
      </c>
      <c r="I259" s="4" t="str">
        <f>IFERROR(VLOOKUP($A259,'Raw - J'!$B:$P,14,FALSE),"")</f>
        <v>Open</v>
      </c>
      <c r="J259" s="4" t="str">
        <f>IFERROR(VLOOKUP($A259,'Raw - J'!$B:$P,11,FALSE),"")</f>
        <v>A</v>
      </c>
      <c r="K259" s="4" t="str">
        <f>IFERROR(VLOOKUP($A259,'Raw - J'!$B:$Q,16,FALSE),"")</f>
        <v>2m</v>
      </c>
      <c r="L259" s="16" t="str">
        <f>SUBSTITUTE(IFERROR(VLOOKUP($A259,'Raw - J'!$B:$Q,9,FALSE),""),0,"")</f>
        <v/>
      </c>
      <c r="M259" s="16" t="str">
        <f>SUBSTITUTE(IFERROR(VLOOKUP($A259,'Raw - J'!$B:$Z,20,FALSE),""),0,"")</f>
        <v/>
      </c>
    </row>
    <row r="260" spans="1:13" x14ac:dyDescent="0.35">
      <c r="A260">
        <v>251</v>
      </c>
      <c r="B260" s="9">
        <f>IFERROR(VLOOKUP($A260,'Raw - J'!$B:$S,2,FALSE),"")</f>
        <v>44336</v>
      </c>
      <c r="C260" s="4" t="str">
        <f>IFERROR(VLOOKUP($A260,'Raw - J'!$B:$S,3,FALSE),"")</f>
        <v>MARKET RASEN</v>
      </c>
      <c r="D260" s="4" t="str">
        <f>IFERROR(VLOOKUP(JUMP!A260,'Raw - J'!B:F,5,FALSE),"")</f>
        <v>Hurdle</v>
      </c>
      <c r="E260" s="4" t="str">
        <f>IFERROR(VLOOKUP($A260,'Raw - J'!$B:$S,6,FALSE),"")</f>
        <v>Hcap</v>
      </c>
      <c r="F260" s="4" t="str">
        <f>IFERROR(VLOOKUP($A260,'Raw - J'!$B:$P,10,FALSE),"")</f>
        <v>4yo+</v>
      </c>
      <c r="G260" s="4" t="str">
        <f>SUBSTITUTE(IFERROR(VLOOKUP($A260,'Raw - J'!$B:$P,7,FALSE),""),"0","")</f>
        <v>Open</v>
      </c>
      <c r="H260" s="4" t="str">
        <f>IFERROR(VLOOKUP($A260,'Raw - J'!$B:$P,12,FALSE)&amp;IF(VLOOKUP($A260,'Raw - J'!$B:$N,13,FALSE)&lt;&gt;"","("&amp;VLOOKUP($A260,'Raw - J'!$B:$N,13,FALSE)&amp;")",""),"")</f>
        <v>5</v>
      </c>
      <c r="I260" s="4" t="str">
        <f>IFERROR(VLOOKUP($A260,'Raw - J'!$B:$P,14,FALSE),"")</f>
        <v>0-105</v>
      </c>
      <c r="J260" s="4" t="str">
        <f>IFERROR(VLOOKUP($A260,'Raw - J'!$B:$P,11,FALSE),"")</f>
        <v>A</v>
      </c>
      <c r="K260" s="4" t="str">
        <f>IFERROR(VLOOKUP($A260,'Raw - J'!$B:$Q,16,FALSE),"")</f>
        <v>2m</v>
      </c>
      <c r="L260" s="16" t="str">
        <f>SUBSTITUTE(IFERROR(VLOOKUP($A260,'Raw - J'!$B:$Q,9,FALSE),""),0,"")</f>
        <v/>
      </c>
      <c r="M260" s="16" t="str">
        <f>SUBSTITUTE(IFERROR(VLOOKUP($A260,'Raw - J'!$B:$Z,20,FALSE),""),0,"")</f>
        <v/>
      </c>
    </row>
    <row r="261" spans="1:13" x14ac:dyDescent="0.35">
      <c r="A261">
        <v>252</v>
      </c>
      <c r="B261" s="9">
        <f>IFERROR(VLOOKUP($A261,'Raw - J'!$B:$S,2,FALSE),"")</f>
        <v>44336</v>
      </c>
      <c r="C261" s="4" t="str">
        <f>IFERROR(VLOOKUP($A261,'Raw - J'!$B:$S,3,FALSE),"")</f>
        <v>MARKET RASEN</v>
      </c>
      <c r="D261" s="4" t="str">
        <f>IFERROR(VLOOKUP(JUMP!A261,'Raw - J'!B:F,5,FALSE),"")</f>
        <v>Chase</v>
      </c>
      <c r="E261" s="4" t="str">
        <f>IFERROR(VLOOKUP($A261,'Raw - J'!$B:$S,6,FALSE),"")</f>
        <v>Hcap</v>
      </c>
      <c r="F261" s="4" t="str">
        <f>IFERROR(VLOOKUP($A261,'Raw - J'!$B:$P,10,FALSE),"")</f>
        <v>5yo+</v>
      </c>
      <c r="G261" s="4" t="str">
        <f>SUBSTITUTE(IFERROR(VLOOKUP($A261,'Raw - J'!$B:$P,7,FALSE),""),"0","")</f>
        <v>Open</v>
      </c>
      <c r="H261" s="4" t="str">
        <f>IFERROR(VLOOKUP($A261,'Raw - J'!$B:$P,12,FALSE)&amp;IF(VLOOKUP($A261,'Raw - J'!$B:$N,13,FALSE)&lt;&gt;"","("&amp;VLOOKUP($A261,'Raw - J'!$B:$N,13,FALSE)&amp;")",""),"")</f>
        <v>4</v>
      </c>
      <c r="I261" s="4" t="str">
        <f>IFERROR(VLOOKUP($A261,'Raw - J'!$B:$P,14,FALSE),"")</f>
        <v>0-120</v>
      </c>
      <c r="J261" s="4" t="str">
        <f>IFERROR(VLOOKUP($A261,'Raw - J'!$B:$P,11,FALSE),"")</f>
        <v>A</v>
      </c>
      <c r="K261" s="4" t="str">
        <f>IFERROR(VLOOKUP($A261,'Raw - J'!$B:$Q,16,FALSE),"")</f>
        <v>3m 4f+</v>
      </c>
      <c r="L261" s="16" t="str">
        <f>SUBSTITUTE(IFERROR(VLOOKUP($A261,'Raw - J'!$B:$Q,9,FALSE),""),0,"")</f>
        <v/>
      </c>
      <c r="M261" s="16" t="str">
        <f>SUBSTITUTE(IFERROR(VLOOKUP($A261,'Raw - J'!$B:$Z,20,FALSE),""),0,"")</f>
        <v/>
      </c>
    </row>
    <row r="262" spans="1:13" x14ac:dyDescent="0.35">
      <c r="A262">
        <v>253</v>
      </c>
      <c r="B262" s="9">
        <f>IFERROR(VLOOKUP($A262,'Raw - J'!$B:$S,2,FALSE),"")</f>
        <v>44336</v>
      </c>
      <c r="C262" s="4" t="str">
        <f>IFERROR(VLOOKUP($A262,'Raw - J'!$B:$S,3,FALSE),"")</f>
        <v>MARKET RASEN</v>
      </c>
      <c r="D262" s="4" t="str">
        <f>IFERROR(VLOOKUP(JUMP!A262,'Raw - J'!B:F,5,FALSE),"")</f>
        <v>Chase</v>
      </c>
      <c r="E262" s="4" t="str">
        <f>IFERROR(VLOOKUP($A262,'Raw - J'!$B:$S,6,FALSE),"")</f>
        <v>Hcap</v>
      </c>
      <c r="F262" s="4" t="str">
        <f>IFERROR(VLOOKUP($A262,'Raw - J'!$B:$P,10,FALSE),"")</f>
        <v>5yo+</v>
      </c>
      <c r="G262" s="4" t="str">
        <f>SUBSTITUTE(IFERROR(VLOOKUP($A262,'Raw - J'!$B:$P,7,FALSE),""),"0","")</f>
        <v>Open</v>
      </c>
      <c r="H262" s="4" t="str">
        <f>IFERROR(VLOOKUP($A262,'Raw - J'!$B:$P,12,FALSE)&amp;IF(VLOOKUP($A262,'Raw - J'!$B:$N,13,FALSE)&lt;&gt;"","("&amp;VLOOKUP($A262,'Raw - J'!$B:$N,13,FALSE)&amp;")",""),"")</f>
        <v>4</v>
      </c>
      <c r="I262" s="4" t="str">
        <f>IFERROR(VLOOKUP($A262,'Raw - J'!$B:$P,14,FALSE),"")</f>
        <v>0-110</v>
      </c>
      <c r="J262" s="4" t="str">
        <f>IFERROR(VLOOKUP($A262,'Raw - J'!$B:$P,11,FALSE),"")</f>
        <v>A</v>
      </c>
      <c r="K262" s="4" t="str">
        <f>IFERROR(VLOOKUP($A262,'Raw - J'!$B:$Q,16,FALSE),"")</f>
        <v>2m 4f</v>
      </c>
      <c r="L262" s="16" t="str">
        <f>SUBSTITUTE(IFERROR(VLOOKUP($A262,'Raw - J'!$B:$Q,9,FALSE),""),0,"")</f>
        <v/>
      </c>
      <c r="M262" s="16" t="str">
        <f>SUBSTITUTE(IFERROR(VLOOKUP($A262,'Raw - J'!$B:$Z,20,FALSE),""),0,"")</f>
        <v/>
      </c>
    </row>
    <row r="263" spans="1:13" x14ac:dyDescent="0.35">
      <c r="A263">
        <v>254</v>
      </c>
      <c r="B263" s="9">
        <f>IFERROR(VLOOKUP($A263,'Raw - J'!$B:$S,2,FALSE),"")</f>
        <v>44336</v>
      </c>
      <c r="C263" s="4" t="str">
        <f>IFERROR(VLOOKUP($A263,'Raw - J'!$B:$S,3,FALSE),"")</f>
        <v>MARKET RASEN</v>
      </c>
      <c r="D263" s="4" t="str">
        <f>IFERROR(VLOOKUP(JUMP!A263,'Raw - J'!B:F,5,FALSE),"")</f>
        <v>Hurdle</v>
      </c>
      <c r="E263" s="4" t="str">
        <f>IFERROR(VLOOKUP($A263,'Raw - J'!$B:$S,6,FALSE),"")</f>
        <v>Hcap</v>
      </c>
      <c r="F263" s="4" t="str">
        <f>IFERROR(VLOOKUP($A263,'Raw - J'!$B:$P,10,FALSE),"")</f>
        <v>4yo+</v>
      </c>
      <c r="G263" s="4" t="str">
        <f>SUBSTITUTE(IFERROR(VLOOKUP($A263,'Raw - J'!$B:$P,7,FALSE),""),"0","")</f>
        <v>Open</v>
      </c>
      <c r="H263" s="4" t="str">
        <f>IFERROR(VLOOKUP($A263,'Raw - J'!$B:$P,12,FALSE)&amp;IF(VLOOKUP($A263,'Raw - J'!$B:$N,13,FALSE)&lt;&gt;"","("&amp;VLOOKUP($A263,'Raw - J'!$B:$N,13,FALSE)&amp;")",""),"")</f>
        <v>3</v>
      </c>
      <c r="I263" s="4" t="str">
        <f>IFERROR(VLOOKUP($A263,'Raw - J'!$B:$P,14,FALSE),"")</f>
        <v>0-130</v>
      </c>
      <c r="J263" s="4" t="str">
        <f>IFERROR(VLOOKUP($A263,'Raw - J'!$B:$P,11,FALSE),"")</f>
        <v>A</v>
      </c>
      <c r="K263" s="4" t="str">
        <f>IFERROR(VLOOKUP($A263,'Raw - J'!$B:$Q,16,FALSE),"")</f>
        <v>2m 4f</v>
      </c>
      <c r="L263" s="16" t="str">
        <f>SUBSTITUTE(IFERROR(VLOOKUP($A263,'Raw - J'!$B:$Q,9,FALSE),""),0,"")</f>
        <v/>
      </c>
      <c r="M263" s="16" t="str">
        <f>SUBSTITUTE(IFERROR(VLOOKUP($A263,'Raw - J'!$B:$Z,20,FALSE),""),0,"")</f>
        <v/>
      </c>
    </row>
    <row r="264" spans="1:13" x14ac:dyDescent="0.35">
      <c r="A264">
        <v>255</v>
      </c>
      <c r="B264" s="9">
        <f>IFERROR(VLOOKUP($A264,'Raw - J'!$B:$S,2,FALSE),"")</f>
        <v>44337</v>
      </c>
      <c r="C264" s="4" t="str">
        <f>IFERROR(VLOOKUP($A264,'Raw - J'!$B:$S,3,FALSE),"")</f>
        <v>WORCESTER</v>
      </c>
      <c r="D264" s="4" t="str">
        <f>IFERROR(VLOOKUP(JUMP!A264,'Raw - J'!B:F,5,FALSE),"")</f>
        <v>Hunter</v>
      </c>
      <c r="E264" s="4" t="str">
        <f>IFERROR(VLOOKUP($A264,'Raw - J'!$B:$S,6,FALSE),"")</f>
        <v>WFA</v>
      </c>
      <c r="F264" s="4" t="str">
        <f>IFERROR(VLOOKUP($A264,'Raw - J'!$B:$P,10,FALSE),"")</f>
        <v>5yo+</v>
      </c>
      <c r="G264" s="4" t="str">
        <f>SUBSTITUTE(IFERROR(VLOOKUP($A264,'Raw - J'!$B:$P,7,FALSE),""),"0","")</f>
        <v>Open</v>
      </c>
      <c r="H264" s="4" t="str">
        <f>IFERROR(VLOOKUP($A264,'Raw - J'!$B:$P,12,FALSE)&amp;IF(VLOOKUP($A264,'Raw - J'!$B:$N,13,FALSE)&lt;&gt;"","("&amp;VLOOKUP($A264,'Raw - J'!$B:$N,13,FALSE)&amp;")",""),"")</f>
        <v>6</v>
      </c>
      <c r="I264" s="4" t="str">
        <f>IFERROR(VLOOKUP($A264,'Raw - J'!$B:$P,14,FALSE),"")</f>
        <v>Open</v>
      </c>
      <c r="J264" s="4" t="str">
        <f>IFERROR(VLOOKUP($A264,'Raw - J'!$B:$P,11,FALSE),"")</f>
        <v>A</v>
      </c>
      <c r="K264" s="4" t="str">
        <f>IFERROR(VLOOKUP($A264,'Raw - J'!$B:$Q,16,FALSE),"")</f>
        <v>3m</v>
      </c>
      <c r="L264" s="16" t="str">
        <f>SUBSTITUTE(IFERROR(VLOOKUP($A264,'Raw - J'!$B:$Q,9,FALSE),""),0,"")</f>
        <v/>
      </c>
      <c r="M264" s="16" t="str">
        <f>SUBSTITUTE(IFERROR(VLOOKUP($A264,'Raw - J'!$B:$Z,20,FALSE),""),0,"")</f>
        <v>Amtr</v>
      </c>
    </row>
    <row r="265" spans="1:13" x14ac:dyDescent="0.35">
      <c r="A265">
        <v>256</v>
      </c>
      <c r="B265" s="9">
        <f>IFERROR(VLOOKUP($A265,'Raw - J'!$B:$S,2,FALSE),"")</f>
        <v>44337</v>
      </c>
      <c r="C265" s="4" t="str">
        <f>IFERROR(VLOOKUP($A265,'Raw - J'!$B:$S,3,FALSE),"")</f>
        <v>WORCESTER</v>
      </c>
      <c r="D265" s="4" t="str">
        <f>IFERROR(VLOOKUP(JUMP!A265,'Raw - J'!B:F,5,FALSE),"")</f>
        <v>Hurdle</v>
      </c>
      <c r="E265" s="4" t="str">
        <f>IFERROR(VLOOKUP($A265,'Raw - J'!$B:$S,6,FALSE),"")</f>
        <v>Hcap</v>
      </c>
      <c r="F265" s="4" t="str">
        <f>IFERROR(VLOOKUP($A265,'Raw - J'!$B:$P,10,FALSE),"")</f>
        <v>4yo+</v>
      </c>
      <c r="G265" s="4" t="str">
        <f>SUBSTITUTE(IFERROR(VLOOKUP($A265,'Raw - J'!$B:$P,7,FALSE),""),"0","")</f>
        <v>Open</v>
      </c>
      <c r="H265" s="4" t="str">
        <f>IFERROR(VLOOKUP($A265,'Raw - J'!$B:$P,12,FALSE)&amp;IF(VLOOKUP($A265,'Raw - J'!$B:$N,13,FALSE)&lt;&gt;"","("&amp;VLOOKUP($A265,'Raw - J'!$B:$N,13,FALSE)&amp;")",""),"")</f>
        <v>5</v>
      </c>
      <c r="I265" s="4" t="str">
        <f>IFERROR(VLOOKUP($A265,'Raw - J'!$B:$P,14,FALSE),"")</f>
        <v>0-105</v>
      </c>
      <c r="J265" s="4" t="str">
        <f>IFERROR(VLOOKUP($A265,'Raw - J'!$B:$P,11,FALSE),"")</f>
        <v>A</v>
      </c>
      <c r="K265" s="4" t="str">
        <f>IFERROR(VLOOKUP($A265,'Raw - J'!$B:$Q,16,FALSE),"")</f>
        <v>3m</v>
      </c>
      <c r="L265" s="16" t="str">
        <f>SUBSTITUTE(IFERROR(VLOOKUP($A265,'Raw - J'!$B:$Q,9,FALSE),""),0,"")</f>
        <v/>
      </c>
      <c r="M265" s="16" t="str">
        <f>SUBSTITUTE(IFERROR(VLOOKUP($A265,'Raw - J'!$B:$Z,20,FALSE),""),0,"")</f>
        <v/>
      </c>
    </row>
    <row r="266" spans="1:13" x14ac:dyDescent="0.35">
      <c r="A266">
        <v>257</v>
      </c>
      <c r="B266" s="9">
        <f>IFERROR(VLOOKUP($A266,'Raw - J'!$B:$S,2,FALSE),"")</f>
        <v>44337</v>
      </c>
      <c r="C266" s="4" t="str">
        <f>IFERROR(VLOOKUP($A266,'Raw - J'!$B:$S,3,FALSE),"")</f>
        <v>WORCESTER</v>
      </c>
      <c r="D266" s="4" t="str">
        <f>IFERROR(VLOOKUP(JUMP!A266,'Raw - J'!B:F,5,FALSE),"")</f>
        <v>Hurdle</v>
      </c>
      <c r="E266" s="4" t="str">
        <f>IFERROR(VLOOKUP($A266,'Raw - J'!$B:$S,6,FALSE),"")</f>
        <v>WFA</v>
      </c>
      <c r="F266" s="4" t="str">
        <f>IFERROR(VLOOKUP($A266,'Raw - J'!$B:$P,10,FALSE),"")</f>
        <v>4yo+</v>
      </c>
      <c r="G266" s="4" t="str">
        <f>SUBSTITUTE(IFERROR(VLOOKUP($A266,'Raw - J'!$B:$P,7,FALSE),""),"0","")</f>
        <v>Nov</v>
      </c>
      <c r="H266" s="4" t="str">
        <f>IFERROR(VLOOKUP($A266,'Raw - J'!$B:$P,12,FALSE)&amp;IF(VLOOKUP($A266,'Raw - J'!$B:$N,13,FALSE)&lt;&gt;"","("&amp;VLOOKUP($A266,'Raw - J'!$B:$N,13,FALSE)&amp;")",""),"")</f>
        <v>4</v>
      </c>
      <c r="I266" s="4" t="str">
        <f>IFERROR(VLOOKUP($A266,'Raw - J'!$B:$P,14,FALSE),"")</f>
        <v>Open</v>
      </c>
      <c r="J266" s="4" t="str">
        <f>IFERROR(VLOOKUP($A266,'Raw - J'!$B:$P,11,FALSE),"")</f>
        <v>A</v>
      </c>
      <c r="K266" s="4" t="str">
        <f>IFERROR(VLOOKUP($A266,'Raw - J'!$B:$Q,16,FALSE),"")</f>
        <v>3m</v>
      </c>
      <c r="L266" s="16" t="str">
        <f>SUBSTITUTE(IFERROR(VLOOKUP($A266,'Raw - J'!$B:$Q,9,FALSE),""),0,"")</f>
        <v/>
      </c>
      <c r="M266" s="16" t="str">
        <f>SUBSTITUTE(IFERROR(VLOOKUP($A266,'Raw - J'!$B:$Z,20,FALSE),""),0,"")</f>
        <v/>
      </c>
    </row>
    <row r="267" spans="1:13" x14ac:dyDescent="0.35">
      <c r="A267">
        <v>258</v>
      </c>
      <c r="B267" s="9">
        <f>IFERROR(VLOOKUP($A267,'Raw - J'!$B:$S,2,FALSE),"")</f>
        <v>44337</v>
      </c>
      <c r="C267" s="4" t="str">
        <f>IFERROR(VLOOKUP($A267,'Raw - J'!$B:$S,3,FALSE),"")</f>
        <v>WORCESTER</v>
      </c>
      <c r="D267" s="4" t="str">
        <f>IFERROR(VLOOKUP(JUMP!A267,'Raw - J'!B:F,5,FALSE),"")</f>
        <v>Hurdle</v>
      </c>
      <c r="E267" s="4" t="str">
        <f>IFERROR(VLOOKUP($A267,'Raw - J'!$B:$S,6,FALSE),"")</f>
        <v>Hcap</v>
      </c>
      <c r="F267" s="4" t="str">
        <f>IFERROR(VLOOKUP($A267,'Raw - J'!$B:$P,10,FALSE),"")</f>
        <v>4yo+</v>
      </c>
      <c r="G267" s="4" t="str">
        <f>SUBSTITUTE(IFERROR(VLOOKUP($A267,'Raw - J'!$B:$P,7,FALSE),""),"0","")</f>
        <v>Open</v>
      </c>
      <c r="H267" s="4" t="str">
        <f>IFERROR(VLOOKUP($A267,'Raw - J'!$B:$P,12,FALSE)&amp;IF(VLOOKUP($A267,'Raw - J'!$B:$N,13,FALSE)&lt;&gt;"","("&amp;VLOOKUP($A267,'Raw - J'!$B:$N,13,FALSE)&amp;")",""),"")</f>
        <v>5</v>
      </c>
      <c r="I267" s="4" t="str">
        <f>IFERROR(VLOOKUP($A267,'Raw - J'!$B:$P,14,FALSE),"")</f>
        <v>0-105</v>
      </c>
      <c r="J267" s="4" t="str">
        <f>IFERROR(VLOOKUP($A267,'Raw - J'!$B:$P,11,FALSE),"")</f>
        <v>F</v>
      </c>
      <c r="K267" s="4" t="str">
        <f>IFERROR(VLOOKUP($A267,'Raw - J'!$B:$Q,16,FALSE),"")</f>
        <v>2m 4f</v>
      </c>
      <c r="L267" s="16" t="str">
        <f>SUBSTITUTE(IFERROR(VLOOKUP($A267,'Raw - J'!$B:$Q,9,FALSE),""),0,"")</f>
        <v/>
      </c>
      <c r="M267" s="16" t="str">
        <f>SUBSTITUTE(IFERROR(VLOOKUP($A267,'Raw - J'!$B:$Z,20,FALSE),""),0,"")</f>
        <v/>
      </c>
    </row>
    <row r="268" spans="1:13" x14ac:dyDescent="0.35">
      <c r="A268">
        <v>259</v>
      </c>
      <c r="B268" s="9">
        <f>IFERROR(VLOOKUP($A268,'Raw - J'!$B:$S,2,FALSE),"")</f>
        <v>44337</v>
      </c>
      <c r="C268" s="4" t="str">
        <f>IFERROR(VLOOKUP($A268,'Raw - J'!$B:$S,3,FALSE),"")</f>
        <v>WORCESTER</v>
      </c>
      <c r="D268" s="4" t="str">
        <f>IFERROR(VLOOKUP(JUMP!A268,'Raw - J'!B:F,5,FALSE),"")</f>
        <v>Hurdle</v>
      </c>
      <c r="E268" s="4" t="str">
        <f>IFERROR(VLOOKUP($A268,'Raw - J'!$B:$S,6,FALSE),"")</f>
        <v>WFA</v>
      </c>
      <c r="F268" s="4" t="str">
        <f>IFERROR(VLOOKUP($A268,'Raw - J'!$B:$P,10,FALSE),"")</f>
        <v>4yo+</v>
      </c>
      <c r="G268" s="4" t="str">
        <f>SUBSTITUTE(IFERROR(VLOOKUP($A268,'Raw - J'!$B:$P,7,FALSE),""),"0","")</f>
        <v>Nov</v>
      </c>
      <c r="H268" s="4" t="str">
        <f>IFERROR(VLOOKUP($A268,'Raw - J'!$B:$P,12,FALSE)&amp;IF(VLOOKUP($A268,'Raw - J'!$B:$N,13,FALSE)&lt;&gt;"","("&amp;VLOOKUP($A268,'Raw - J'!$B:$N,13,FALSE)&amp;")",""),"")</f>
        <v>4</v>
      </c>
      <c r="I268" s="4" t="str">
        <f>IFERROR(VLOOKUP($A268,'Raw - J'!$B:$P,14,FALSE),"")</f>
        <v>Open</v>
      </c>
      <c r="J268" s="4" t="str">
        <f>IFERROR(VLOOKUP($A268,'Raw - J'!$B:$P,11,FALSE),"")</f>
        <v>A</v>
      </c>
      <c r="K268" s="4" t="str">
        <f>IFERROR(VLOOKUP($A268,'Raw - J'!$B:$Q,16,FALSE),"")</f>
        <v>2m 4f</v>
      </c>
      <c r="L268" s="16" t="str">
        <f>SUBSTITUTE(IFERROR(VLOOKUP($A268,'Raw - J'!$B:$Q,9,FALSE),""),0,"")</f>
        <v>NH</v>
      </c>
      <c r="M268" s="16" t="str">
        <f>SUBSTITUTE(IFERROR(VLOOKUP($A268,'Raw - J'!$B:$Z,20,FALSE),""),0,"")</f>
        <v/>
      </c>
    </row>
    <row r="269" spans="1:13" x14ac:dyDescent="0.35">
      <c r="A269">
        <v>260</v>
      </c>
      <c r="B269" s="9">
        <f>IFERROR(VLOOKUP($A269,'Raw - J'!$B:$S,2,FALSE),"")</f>
        <v>44337</v>
      </c>
      <c r="C269" s="4" t="str">
        <f>IFERROR(VLOOKUP($A269,'Raw - J'!$B:$S,3,FALSE),"")</f>
        <v>WORCESTER</v>
      </c>
      <c r="D269" s="4" t="str">
        <f>IFERROR(VLOOKUP(JUMP!A269,'Raw - J'!B:F,5,FALSE),"")</f>
        <v>Chase</v>
      </c>
      <c r="E269" s="4" t="str">
        <f>IFERROR(VLOOKUP($A269,'Raw - J'!$B:$S,6,FALSE),"")</f>
        <v>Hcap</v>
      </c>
      <c r="F269" s="4" t="str">
        <f>IFERROR(VLOOKUP($A269,'Raw - J'!$B:$P,10,FALSE),"")</f>
        <v>5yo+</v>
      </c>
      <c r="G269" s="4" t="str">
        <f>SUBSTITUTE(IFERROR(VLOOKUP($A269,'Raw - J'!$B:$P,7,FALSE),""),"0","")</f>
        <v>Open</v>
      </c>
      <c r="H269" s="4" t="str">
        <f>IFERROR(VLOOKUP($A269,'Raw - J'!$B:$P,12,FALSE)&amp;IF(VLOOKUP($A269,'Raw - J'!$B:$N,13,FALSE)&lt;&gt;"","("&amp;VLOOKUP($A269,'Raw - J'!$B:$N,13,FALSE)&amp;")",""),"")</f>
        <v>4</v>
      </c>
      <c r="I269" s="4" t="str">
        <f>IFERROR(VLOOKUP($A269,'Raw - J'!$B:$P,14,FALSE),"")</f>
        <v>0-120</v>
      </c>
      <c r="J269" s="4" t="str">
        <f>IFERROR(VLOOKUP($A269,'Raw - J'!$B:$P,11,FALSE),"")</f>
        <v>A</v>
      </c>
      <c r="K269" s="4" t="str">
        <f>IFERROR(VLOOKUP($A269,'Raw - J'!$B:$Q,16,FALSE),"")</f>
        <v>2m 4f</v>
      </c>
      <c r="L269" s="16" t="str">
        <f>SUBSTITUTE(IFERROR(VLOOKUP($A269,'Raw - J'!$B:$Q,9,FALSE),""),0,"")</f>
        <v/>
      </c>
      <c r="M269" s="16" t="str">
        <f>SUBSTITUTE(IFERROR(VLOOKUP($A269,'Raw - J'!$B:$Z,20,FALSE),""),0,"")</f>
        <v/>
      </c>
    </row>
    <row r="270" spans="1:13" x14ac:dyDescent="0.35">
      <c r="A270">
        <v>261</v>
      </c>
      <c r="B270" s="9">
        <f>IFERROR(VLOOKUP($A270,'Raw - J'!$B:$S,2,FALSE),"")</f>
        <v>44337</v>
      </c>
      <c r="C270" s="4" t="str">
        <f>IFERROR(VLOOKUP($A270,'Raw - J'!$B:$S,3,FALSE),"")</f>
        <v>WORCESTER</v>
      </c>
      <c r="D270" s="4" t="str">
        <f>IFERROR(VLOOKUP(JUMP!A270,'Raw - J'!B:F,5,FALSE),"")</f>
        <v>Chase</v>
      </c>
      <c r="E270" s="4" t="str">
        <f>IFERROR(VLOOKUP($A270,'Raw - J'!$B:$S,6,FALSE),"")</f>
        <v>Hcap</v>
      </c>
      <c r="F270" s="4" t="str">
        <f>IFERROR(VLOOKUP($A270,'Raw - J'!$B:$P,10,FALSE),"")</f>
        <v>5yo+</v>
      </c>
      <c r="G270" s="4" t="str">
        <f>SUBSTITUTE(IFERROR(VLOOKUP($A270,'Raw - J'!$B:$P,7,FALSE),""),"0","")</f>
        <v>Open</v>
      </c>
      <c r="H270" s="4" t="str">
        <f>IFERROR(VLOOKUP($A270,'Raw - J'!$B:$P,12,FALSE)&amp;IF(VLOOKUP($A270,'Raw - J'!$B:$N,13,FALSE)&lt;&gt;"","("&amp;VLOOKUP($A270,'Raw - J'!$B:$N,13,FALSE)&amp;")",""),"")</f>
        <v>4</v>
      </c>
      <c r="I270" s="4" t="str">
        <f>IFERROR(VLOOKUP($A270,'Raw - J'!$B:$P,14,FALSE),"")</f>
        <v>0-110</v>
      </c>
      <c r="J270" s="4" t="str">
        <f>IFERROR(VLOOKUP($A270,'Raw - J'!$B:$P,11,FALSE),"")</f>
        <v>A</v>
      </c>
      <c r="K270" s="4" t="str">
        <f>IFERROR(VLOOKUP($A270,'Raw - J'!$B:$Q,16,FALSE),"")</f>
        <v>2m</v>
      </c>
      <c r="L270" s="16" t="str">
        <f>SUBSTITUTE(IFERROR(VLOOKUP($A270,'Raw - J'!$B:$Q,9,FALSE),""),0,"")</f>
        <v/>
      </c>
      <c r="M270" s="16" t="str">
        <f>SUBSTITUTE(IFERROR(VLOOKUP($A270,'Raw - J'!$B:$Z,20,FALSE),""),0,"")</f>
        <v/>
      </c>
    </row>
    <row r="271" spans="1:13" x14ac:dyDescent="0.35">
      <c r="A271">
        <v>262</v>
      </c>
      <c r="B271" s="9">
        <f>IFERROR(VLOOKUP($A271,'Raw - J'!$B:$S,2,FALSE),"")</f>
        <v>44338</v>
      </c>
      <c r="C271" s="4" t="str">
        <f>IFERROR(VLOOKUP($A271,'Raw - J'!$B:$S,3,FALSE),"")</f>
        <v>STRATFORD-ON-AVON</v>
      </c>
      <c r="D271" s="4" t="str">
        <f>IFERROR(VLOOKUP(JUMP!A271,'Raw - J'!B:F,5,FALSE),"")</f>
        <v>NHF</v>
      </c>
      <c r="E271" s="4" t="str">
        <f>IFERROR(VLOOKUP($A271,'Raw - J'!$B:$S,6,FALSE),"")</f>
        <v>WFA</v>
      </c>
      <c r="F271" s="4" t="str">
        <f>IFERROR(VLOOKUP($A271,'Raw - J'!$B:$P,10,FALSE),"")</f>
        <v>4-6yo</v>
      </c>
      <c r="G271" s="4" t="str">
        <f>SUBSTITUTE(IFERROR(VLOOKUP($A271,'Raw - J'!$B:$P,7,FALSE),""),"0","")</f>
        <v>Mdn</v>
      </c>
      <c r="H271" s="4" t="str">
        <f>IFERROR(VLOOKUP($A271,'Raw - J'!$B:$P,12,FALSE)&amp;IF(VLOOKUP($A271,'Raw - J'!$B:$N,13,FALSE)&lt;&gt;"","("&amp;VLOOKUP($A271,'Raw - J'!$B:$N,13,FALSE)&amp;")",""),"")</f>
        <v>5</v>
      </c>
      <c r="I271" s="4" t="str">
        <f>IFERROR(VLOOKUP($A271,'Raw - J'!$B:$P,14,FALSE),"")</f>
        <v>Open</v>
      </c>
      <c r="J271" s="4" t="str">
        <f>IFERROR(VLOOKUP($A271,'Raw - J'!$B:$P,11,FALSE),"")</f>
        <v>A</v>
      </c>
      <c r="K271" s="4" t="str">
        <f>IFERROR(VLOOKUP($A271,'Raw - J'!$B:$Q,16,FALSE),"")</f>
        <v>2m</v>
      </c>
      <c r="L271" s="16" t="str">
        <f>SUBSTITUTE(IFERROR(VLOOKUP($A271,'Raw - J'!$B:$Q,9,FALSE),""),0,"")</f>
        <v/>
      </c>
      <c r="M271" s="16" t="str">
        <f>SUBSTITUTE(IFERROR(VLOOKUP($A271,'Raw - J'!$B:$Z,20,FALSE),""),0,"")</f>
        <v/>
      </c>
    </row>
    <row r="272" spans="1:13" x14ac:dyDescent="0.35">
      <c r="A272">
        <v>263</v>
      </c>
      <c r="B272" s="9">
        <f>IFERROR(VLOOKUP($A272,'Raw - J'!$B:$S,2,FALSE),"")</f>
        <v>44338</v>
      </c>
      <c r="C272" s="4" t="str">
        <f>IFERROR(VLOOKUP($A272,'Raw - J'!$B:$S,3,FALSE),"")</f>
        <v>STRATFORD-ON-AVON</v>
      </c>
      <c r="D272" s="4" t="str">
        <f>IFERROR(VLOOKUP(JUMP!A272,'Raw - J'!B:F,5,FALSE),"")</f>
        <v>Hurdle</v>
      </c>
      <c r="E272" s="4" t="str">
        <f>IFERROR(VLOOKUP($A272,'Raw - J'!$B:$S,6,FALSE),"")</f>
        <v>Hcap</v>
      </c>
      <c r="F272" s="4" t="str">
        <f>IFERROR(VLOOKUP($A272,'Raw - J'!$B:$P,10,FALSE),"")</f>
        <v>4yo+</v>
      </c>
      <c r="G272" s="4" t="str">
        <f>SUBSTITUTE(IFERROR(VLOOKUP($A272,'Raw - J'!$B:$P,7,FALSE),""),"0","")</f>
        <v>Nov</v>
      </c>
      <c r="H272" s="4" t="str">
        <f>IFERROR(VLOOKUP($A272,'Raw - J'!$B:$P,12,FALSE)&amp;IF(VLOOKUP($A272,'Raw - J'!$B:$N,13,FALSE)&lt;&gt;"","("&amp;VLOOKUP($A272,'Raw - J'!$B:$N,13,FALSE)&amp;")",""),"")</f>
        <v>5</v>
      </c>
      <c r="I272" s="4" t="str">
        <f>IFERROR(VLOOKUP($A272,'Raw - J'!$B:$P,14,FALSE),"")</f>
        <v>0-100</v>
      </c>
      <c r="J272" s="4" t="str">
        <f>IFERROR(VLOOKUP($A272,'Raw - J'!$B:$P,11,FALSE),"")</f>
        <v>A</v>
      </c>
      <c r="K272" s="4" t="str">
        <f>IFERROR(VLOOKUP($A272,'Raw - J'!$B:$Q,16,FALSE),"")</f>
        <v>3m</v>
      </c>
      <c r="L272" s="16" t="str">
        <f>SUBSTITUTE(IFERROR(VLOOKUP($A272,'Raw - J'!$B:$Q,9,FALSE),""),0,"")</f>
        <v/>
      </c>
      <c r="M272" s="16" t="str">
        <f>SUBSTITUTE(IFERROR(VLOOKUP($A272,'Raw - J'!$B:$Z,20,FALSE),""),0,"")</f>
        <v/>
      </c>
    </row>
    <row r="273" spans="1:13" x14ac:dyDescent="0.35">
      <c r="A273">
        <v>264</v>
      </c>
      <c r="B273" s="9">
        <f>IFERROR(VLOOKUP($A273,'Raw - J'!$B:$S,2,FALSE),"")</f>
        <v>44338</v>
      </c>
      <c r="C273" s="4" t="str">
        <f>IFERROR(VLOOKUP($A273,'Raw - J'!$B:$S,3,FALSE),"")</f>
        <v>STRATFORD-ON-AVON</v>
      </c>
      <c r="D273" s="4" t="str">
        <f>IFERROR(VLOOKUP(JUMP!A273,'Raw - J'!B:F,5,FALSE),"")</f>
        <v>Hurdle</v>
      </c>
      <c r="E273" s="4" t="str">
        <f>IFERROR(VLOOKUP($A273,'Raw - J'!$B:$S,6,FALSE),"")</f>
        <v>WFA</v>
      </c>
      <c r="F273" s="4" t="str">
        <f>IFERROR(VLOOKUP($A273,'Raw - J'!$B:$P,10,FALSE),"")</f>
        <v>4yo+</v>
      </c>
      <c r="G273" s="4" t="str">
        <f>SUBSTITUTE(IFERROR(VLOOKUP($A273,'Raw - J'!$B:$P,7,FALSE),""),"0","")</f>
        <v>Nov</v>
      </c>
      <c r="H273" s="4" t="str">
        <f>IFERROR(VLOOKUP($A273,'Raw - J'!$B:$P,12,FALSE)&amp;IF(VLOOKUP($A273,'Raw - J'!$B:$N,13,FALSE)&lt;&gt;"","("&amp;VLOOKUP($A273,'Raw - J'!$B:$N,13,FALSE)&amp;")",""),"")</f>
        <v>4</v>
      </c>
      <c r="I273" s="4" t="str">
        <f>IFERROR(VLOOKUP($A273,'Raw - J'!$B:$P,14,FALSE),"")</f>
        <v>Open</v>
      </c>
      <c r="J273" s="4" t="str">
        <f>IFERROR(VLOOKUP($A273,'Raw - J'!$B:$P,11,FALSE),"")</f>
        <v>A</v>
      </c>
      <c r="K273" s="4" t="str">
        <f>IFERROR(VLOOKUP($A273,'Raw - J'!$B:$Q,16,FALSE),"")</f>
        <v>2m</v>
      </c>
      <c r="L273" s="16" t="str">
        <f>SUBSTITUTE(IFERROR(VLOOKUP($A273,'Raw - J'!$B:$Q,9,FALSE),""),0,"")</f>
        <v/>
      </c>
      <c r="M273" s="16" t="str">
        <f>SUBSTITUTE(IFERROR(VLOOKUP($A273,'Raw - J'!$B:$Z,20,FALSE),""),0,"")</f>
        <v/>
      </c>
    </row>
    <row r="274" spans="1:13" x14ac:dyDescent="0.35">
      <c r="A274">
        <v>265</v>
      </c>
      <c r="B274" s="9">
        <f>IFERROR(VLOOKUP($A274,'Raw - J'!$B:$S,2,FALSE),"")</f>
        <v>44338</v>
      </c>
      <c r="C274" s="4" t="str">
        <f>IFERROR(VLOOKUP($A274,'Raw - J'!$B:$S,3,FALSE),"")</f>
        <v>STRATFORD-ON-AVON</v>
      </c>
      <c r="D274" s="4" t="str">
        <f>IFERROR(VLOOKUP(JUMP!A274,'Raw - J'!B:F,5,FALSE),"")</f>
        <v>Chase</v>
      </c>
      <c r="E274" s="4" t="str">
        <f>IFERROR(VLOOKUP($A274,'Raw - J'!$B:$S,6,FALSE),"")</f>
        <v>Hcap</v>
      </c>
      <c r="F274" s="4" t="str">
        <f>IFERROR(VLOOKUP($A274,'Raw - J'!$B:$P,10,FALSE),"")</f>
        <v>5yo+</v>
      </c>
      <c r="G274" s="4" t="str">
        <f>SUBSTITUTE(IFERROR(VLOOKUP($A274,'Raw - J'!$B:$P,7,FALSE),""),"0","")</f>
        <v>Open</v>
      </c>
      <c r="H274" s="4" t="str">
        <f>IFERROR(VLOOKUP($A274,'Raw - J'!$B:$P,12,FALSE)&amp;IF(VLOOKUP($A274,'Raw - J'!$B:$N,13,FALSE)&lt;&gt;"","("&amp;VLOOKUP($A274,'Raw - J'!$B:$N,13,FALSE)&amp;")",""),"")</f>
        <v>3</v>
      </c>
      <c r="I274" s="4" t="str">
        <f>IFERROR(VLOOKUP($A274,'Raw - J'!$B:$P,14,FALSE),"")</f>
        <v>0-135</v>
      </c>
      <c r="J274" s="4" t="str">
        <f>IFERROR(VLOOKUP($A274,'Raw - J'!$B:$P,11,FALSE),"")</f>
        <v>A</v>
      </c>
      <c r="K274" s="4" t="str">
        <f>IFERROR(VLOOKUP($A274,'Raw - J'!$B:$Q,16,FALSE),"")</f>
        <v>2m 4f</v>
      </c>
      <c r="L274" s="16" t="str">
        <f>SUBSTITUTE(IFERROR(VLOOKUP($A274,'Raw - J'!$B:$Q,9,FALSE),""),0,"")</f>
        <v/>
      </c>
      <c r="M274" s="16" t="str">
        <f>SUBSTITUTE(IFERROR(VLOOKUP($A274,'Raw - J'!$B:$Z,20,FALSE),""),0,"")</f>
        <v/>
      </c>
    </row>
    <row r="275" spans="1:13" x14ac:dyDescent="0.35">
      <c r="A275">
        <v>266</v>
      </c>
      <c r="B275" s="9">
        <f>IFERROR(VLOOKUP($A275,'Raw - J'!$B:$S,2,FALSE),"")</f>
        <v>44338</v>
      </c>
      <c r="C275" s="4" t="str">
        <f>IFERROR(VLOOKUP($A275,'Raw - J'!$B:$S,3,FALSE),"")</f>
        <v>STRATFORD-ON-AVON</v>
      </c>
      <c r="D275" s="4" t="str">
        <f>IFERROR(VLOOKUP(JUMP!A275,'Raw - J'!B:F,5,FALSE),"")</f>
        <v>Chase</v>
      </c>
      <c r="E275" s="4" t="str">
        <f>IFERROR(VLOOKUP($A275,'Raw - J'!$B:$S,6,FALSE),"")</f>
        <v>Hcap</v>
      </c>
      <c r="F275" s="4" t="str">
        <f>IFERROR(VLOOKUP($A275,'Raw - J'!$B:$P,10,FALSE),"")</f>
        <v>5yo+</v>
      </c>
      <c r="G275" s="4" t="str">
        <f>SUBSTITUTE(IFERROR(VLOOKUP($A275,'Raw - J'!$B:$P,7,FALSE),""),"0","")</f>
        <v>Open</v>
      </c>
      <c r="H275" s="4" t="str">
        <f>IFERROR(VLOOKUP($A275,'Raw - J'!$B:$P,12,FALSE)&amp;IF(VLOOKUP($A275,'Raw - J'!$B:$N,13,FALSE)&lt;&gt;"","("&amp;VLOOKUP($A275,'Raw - J'!$B:$N,13,FALSE)&amp;")",""),"")</f>
        <v>3</v>
      </c>
      <c r="I275" s="4" t="str">
        <f>IFERROR(VLOOKUP($A275,'Raw - J'!$B:$P,14,FALSE),"")</f>
        <v>0-125</v>
      </c>
      <c r="J275" s="4" t="str">
        <f>IFERROR(VLOOKUP($A275,'Raw - J'!$B:$P,11,FALSE),"")</f>
        <v>A</v>
      </c>
      <c r="K275" s="4" t="str">
        <f>IFERROR(VLOOKUP($A275,'Raw - J'!$B:$Q,16,FALSE),"")</f>
        <v>3m 4f+</v>
      </c>
      <c r="L275" s="16" t="str">
        <f>SUBSTITUTE(IFERROR(VLOOKUP($A275,'Raw - J'!$B:$Q,9,FALSE),""),0,"")</f>
        <v/>
      </c>
      <c r="M275" s="16" t="str">
        <f>SUBSTITUTE(IFERROR(VLOOKUP($A275,'Raw - J'!$B:$Z,20,FALSE),""),0,"")</f>
        <v/>
      </c>
    </row>
    <row r="276" spans="1:13" x14ac:dyDescent="0.35">
      <c r="A276">
        <v>267</v>
      </c>
      <c r="B276" s="9">
        <f>IFERROR(VLOOKUP($A276,'Raw - J'!$B:$S,2,FALSE),"")</f>
        <v>44338</v>
      </c>
      <c r="C276" s="4" t="str">
        <f>IFERROR(VLOOKUP($A276,'Raw - J'!$B:$S,3,FALSE),"")</f>
        <v>STRATFORD-ON-AVON</v>
      </c>
      <c r="D276" s="4" t="str">
        <f>IFERROR(VLOOKUP(JUMP!A276,'Raw - J'!B:F,5,FALSE),"")</f>
        <v>Hurdle</v>
      </c>
      <c r="E276" s="4" t="str">
        <f>IFERROR(VLOOKUP($A276,'Raw - J'!$B:$S,6,FALSE),"")</f>
        <v>Hcap</v>
      </c>
      <c r="F276" s="4" t="str">
        <f>IFERROR(VLOOKUP($A276,'Raw - J'!$B:$P,10,FALSE),"")</f>
        <v>4yo+</v>
      </c>
      <c r="G276" s="4" t="str">
        <f>SUBSTITUTE(IFERROR(VLOOKUP($A276,'Raw - J'!$B:$P,7,FALSE),""),"0","")</f>
        <v>Open</v>
      </c>
      <c r="H276" s="4" t="str">
        <f>IFERROR(VLOOKUP($A276,'Raw - J'!$B:$P,12,FALSE)&amp;IF(VLOOKUP($A276,'Raw - J'!$B:$N,13,FALSE)&lt;&gt;"","("&amp;VLOOKUP($A276,'Raw - J'!$B:$N,13,FALSE)&amp;")",""),"")</f>
        <v>2</v>
      </c>
      <c r="I276" s="4" t="str">
        <f>IFERROR(VLOOKUP($A276,'Raw - J'!$B:$P,14,FALSE),"")</f>
        <v>Open</v>
      </c>
      <c r="J276" s="4" t="str">
        <f>IFERROR(VLOOKUP($A276,'Raw - J'!$B:$P,11,FALSE),"")</f>
        <v>A</v>
      </c>
      <c r="K276" s="4" t="str">
        <f>IFERROR(VLOOKUP($A276,'Raw - J'!$B:$Q,16,FALSE),"")</f>
        <v>2m 4f</v>
      </c>
      <c r="L276" s="16" t="str">
        <f>SUBSTITUTE(IFERROR(VLOOKUP($A276,'Raw - J'!$B:$Q,9,FALSE),""),0,"")</f>
        <v/>
      </c>
      <c r="M276" s="16" t="str">
        <f>SUBSTITUTE(IFERROR(VLOOKUP($A276,'Raw - J'!$B:$Z,20,FALSE),""),0,"")</f>
        <v/>
      </c>
    </row>
    <row r="277" spans="1:13" x14ac:dyDescent="0.35">
      <c r="A277">
        <v>268</v>
      </c>
      <c r="B277" s="9">
        <f>IFERROR(VLOOKUP($A277,'Raw - J'!$B:$S,2,FALSE),"")</f>
        <v>44338</v>
      </c>
      <c r="C277" s="4" t="str">
        <f>IFERROR(VLOOKUP($A277,'Raw - J'!$B:$S,3,FALSE),"")</f>
        <v>STRATFORD-ON-AVON</v>
      </c>
      <c r="D277" s="4" t="str">
        <f>IFERROR(VLOOKUP(JUMP!A277,'Raw - J'!B:F,5,FALSE),"")</f>
        <v>Chase</v>
      </c>
      <c r="E277" s="4" t="str">
        <f>IFERROR(VLOOKUP($A277,'Raw - J'!$B:$S,6,FALSE),"")</f>
        <v>Hcap</v>
      </c>
      <c r="F277" s="4" t="str">
        <f>IFERROR(VLOOKUP($A277,'Raw - J'!$B:$P,10,FALSE),"")</f>
        <v>5yo+</v>
      </c>
      <c r="G277" s="4" t="str">
        <f>SUBSTITUTE(IFERROR(VLOOKUP($A277,'Raw - J'!$B:$P,7,FALSE),""),"0","")</f>
        <v>Open</v>
      </c>
      <c r="H277" s="4" t="str">
        <f>IFERROR(VLOOKUP($A277,'Raw - J'!$B:$P,12,FALSE)&amp;IF(VLOOKUP($A277,'Raw - J'!$B:$N,13,FALSE)&lt;&gt;"","("&amp;VLOOKUP($A277,'Raw - J'!$B:$N,13,FALSE)&amp;")",""),"")</f>
        <v>3</v>
      </c>
      <c r="I277" s="4" t="str">
        <f>IFERROR(VLOOKUP($A277,'Raw - J'!$B:$P,14,FALSE),"")</f>
        <v>0-140</v>
      </c>
      <c r="J277" s="4" t="str">
        <f>IFERROR(VLOOKUP($A277,'Raw - J'!$B:$P,11,FALSE),"")</f>
        <v>A</v>
      </c>
      <c r="K277" s="4" t="str">
        <f>IFERROR(VLOOKUP($A277,'Raw - J'!$B:$Q,16,FALSE),"")</f>
        <v>2m</v>
      </c>
      <c r="L277" s="16" t="str">
        <f>SUBSTITUTE(IFERROR(VLOOKUP($A277,'Raw - J'!$B:$Q,9,FALSE),""),0,"")</f>
        <v/>
      </c>
      <c r="M277" s="16" t="str">
        <f>SUBSTITUTE(IFERROR(VLOOKUP($A277,'Raw - J'!$B:$Z,20,FALSE),""),0,"")</f>
        <v/>
      </c>
    </row>
    <row r="278" spans="1:13" x14ac:dyDescent="0.35">
      <c r="A278">
        <v>269</v>
      </c>
      <c r="B278" s="9">
        <f>IFERROR(VLOOKUP($A278,'Raw - J'!$B:$S,2,FALSE),"")</f>
        <v>44339</v>
      </c>
      <c r="C278" s="4" t="str">
        <f>IFERROR(VLOOKUP($A278,'Raw - J'!$B:$S,3,FALSE),"")</f>
        <v>FAKENHAM</v>
      </c>
      <c r="D278" s="4" t="str">
        <f>IFERROR(VLOOKUP(JUMP!A278,'Raw - J'!B:F,5,FALSE),"")</f>
        <v>Hurdle</v>
      </c>
      <c r="E278" s="4" t="str">
        <f>IFERROR(VLOOKUP($A278,'Raw - J'!$B:$S,6,FALSE),"")</f>
        <v>Hcap</v>
      </c>
      <c r="F278" s="4" t="str">
        <f>IFERROR(VLOOKUP($A278,'Raw - J'!$B:$P,10,FALSE),"")</f>
        <v>4yo+</v>
      </c>
      <c r="G278" s="4" t="str">
        <f>SUBSTITUTE(IFERROR(VLOOKUP($A278,'Raw - J'!$B:$P,7,FALSE),""),"0","")</f>
        <v>Open</v>
      </c>
      <c r="H278" s="4" t="str">
        <f>IFERROR(VLOOKUP($A278,'Raw - J'!$B:$P,12,FALSE)&amp;IF(VLOOKUP($A278,'Raw - J'!$B:$N,13,FALSE)&lt;&gt;"","("&amp;VLOOKUP($A278,'Raw - J'!$B:$N,13,FALSE)&amp;")",""),"")</f>
        <v>5</v>
      </c>
      <c r="I278" s="4" t="str">
        <f>IFERROR(VLOOKUP($A278,'Raw - J'!$B:$P,14,FALSE),"")</f>
        <v>0-105</v>
      </c>
      <c r="J278" s="4" t="str">
        <f>IFERROR(VLOOKUP($A278,'Raw - J'!$B:$P,11,FALSE),"")</f>
        <v>A</v>
      </c>
      <c r="K278" s="4" t="str">
        <f>IFERROR(VLOOKUP($A278,'Raw - J'!$B:$Q,16,FALSE),"")</f>
        <v>3m</v>
      </c>
      <c r="L278" s="16" t="str">
        <f>SUBSTITUTE(IFERROR(VLOOKUP($A278,'Raw - J'!$B:$Q,9,FALSE),""),0,"")</f>
        <v/>
      </c>
      <c r="M278" s="16" t="str">
        <f>SUBSTITUTE(IFERROR(VLOOKUP($A278,'Raw - J'!$B:$Z,20,FALSE),""),0,"")</f>
        <v/>
      </c>
    </row>
    <row r="279" spans="1:13" x14ac:dyDescent="0.35">
      <c r="A279">
        <v>270</v>
      </c>
      <c r="B279" s="9">
        <f>IFERROR(VLOOKUP($A279,'Raw - J'!$B:$S,2,FALSE),"")</f>
        <v>44339</v>
      </c>
      <c r="C279" s="4" t="str">
        <f>IFERROR(VLOOKUP($A279,'Raw - J'!$B:$S,3,FALSE),"")</f>
        <v>FAKENHAM</v>
      </c>
      <c r="D279" s="4" t="str">
        <f>IFERROR(VLOOKUP(JUMP!A279,'Raw - J'!B:F,5,FALSE),"")</f>
        <v>Hurdle</v>
      </c>
      <c r="E279" s="4" t="str">
        <f>IFERROR(VLOOKUP($A279,'Raw - J'!$B:$S,6,FALSE),"")</f>
        <v>Hcap</v>
      </c>
      <c r="F279" s="4" t="str">
        <f>IFERROR(VLOOKUP($A279,'Raw - J'!$B:$P,10,FALSE),"")</f>
        <v>4yo+</v>
      </c>
      <c r="G279" s="4" t="str">
        <f>SUBSTITUTE(IFERROR(VLOOKUP($A279,'Raw - J'!$B:$P,7,FALSE),""),"0","")</f>
        <v>Open</v>
      </c>
      <c r="H279" s="4" t="str">
        <f>IFERROR(VLOOKUP($A279,'Raw - J'!$B:$P,12,FALSE)&amp;IF(VLOOKUP($A279,'Raw - J'!$B:$N,13,FALSE)&lt;&gt;"","("&amp;VLOOKUP($A279,'Raw - J'!$B:$N,13,FALSE)&amp;")",""),"")</f>
        <v>5</v>
      </c>
      <c r="I279" s="4" t="str">
        <f>IFERROR(VLOOKUP($A279,'Raw - J'!$B:$P,14,FALSE),"")</f>
        <v>0-100</v>
      </c>
      <c r="J279" s="4" t="str">
        <f>IFERROR(VLOOKUP($A279,'Raw - J'!$B:$P,11,FALSE),"")</f>
        <v>A</v>
      </c>
      <c r="K279" s="4" t="str">
        <f>IFERROR(VLOOKUP($A279,'Raw - J'!$B:$Q,16,FALSE),"")</f>
        <v>2m 4f</v>
      </c>
      <c r="L279" s="16" t="str">
        <f>SUBSTITUTE(IFERROR(VLOOKUP($A279,'Raw - J'!$B:$Q,9,FALSE),""),0,"")</f>
        <v/>
      </c>
      <c r="M279" s="16" t="str">
        <f>SUBSTITUTE(IFERROR(VLOOKUP($A279,'Raw - J'!$B:$Z,20,FALSE),""),0,"")</f>
        <v>Lady</v>
      </c>
    </row>
    <row r="280" spans="1:13" x14ac:dyDescent="0.35">
      <c r="A280">
        <v>271</v>
      </c>
      <c r="B280" s="9">
        <f>IFERROR(VLOOKUP($A280,'Raw - J'!$B:$S,2,FALSE),"")</f>
        <v>44339</v>
      </c>
      <c r="C280" s="4" t="str">
        <f>IFERROR(VLOOKUP($A280,'Raw - J'!$B:$S,3,FALSE),"")</f>
        <v>FAKENHAM</v>
      </c>
      <c r="D280" s="4" t="str">
        <f>IFERROR(VLOOKUP(JUMP!A280,'Raw - J'!B:F,5,FALSE),"")</f>
        <v>Chase</v>
      </c>
      <c r="E280" s="4" t="str">
        <f>IFERROR(VLOOKUP($A280,'Raw - J'!$B:$S,6,FALSE),"")</f>
        <v>Hcap</v>
      </c>
      <c r="F280" s="4" t="str">
        <f>IFERROR(VLOOKUP($A280,'Raw - J'!$B:$P,10,FALSE),"")</f>
        <v>5yo+</v>
      </c>
      <c r="G280" s="4" t="str">
        <f>SUBSTITUTE(IFERROR(VLOOKUP($A280,'Raw - J'!$B:$P,7,FALSE),""),"0","")</f>
        <v>Open</v>
      </c>
      <c r="H280" s="4" t="str">
        <f>IFERROR(VLOOKUP($A280,'Raw - J'!$B:$P,12,FALSE)&amp;IF(VLOOKUP($A280,'Raw - J'!$B:$N,13,FALSE)&lt;&gt;"","("&amp;VLOOKUP($A280,'Raw - J'!$B:$N,13,FALSE)&amp;")",""),"")</f>
        <v>5</v>
      </c>
      <c r="I280" s="4" t="str">
        <f>IFERROR(VLOOKUP($A280,'Raw - J'!$B:$P,14,FALSE),"")</f>
        <v>0-100</v>
      </c>
      <c r="J280" s="4" t="str">
        <f>IFERROR(VLOOKUP($A280,'Raw - J'!$B:$P,11,FALSE),"")</f>
        <v>A</v>
      </c>
      <c r="K280" s="4" t="str">
        <f>IFERROR(VLOOKUP($A280,'Raw - J'!$B:$Q,16,FALSE),"")</f>
        <v>3m</v>
      </c>
      <c r="L280" s="16" t="str">
        <f>SUBSTITUTE(IFERROR(VLOOKUP($A280,'Raw - J'!$B:$Q,9,FALSE),""),0,"")</f>
        <v/>
      </c>
      <c r="M280" s="16" t="str">
        <f>SUBSTITUTE(IFERROR(VLOOKUP($A280,'Raw - J'!$B:$Z,20,FALSE),""),0,"")</f>
        <v/>
      </c>
    </row>
    <row r="281" spans="1:13" x14ac:dyDescent="0.35">
      <c r="A281">
        <v>272</v>
      </c>
      <c r="B281" s="9">
        <f>IFERROR(VLOOKUP($A281,'Raw - J'!$B:$S,2,FALSE),"")</f>
        <v>44339</v>
      </c>
      <c r="C281" s="4" t="str">
        <f>IFERROR(VLOOKUP($A281,'Raw - J'!$B:$S,3,FALSE),"")</f>
        <v>FAKENHAM</v>
      </c>
      <c r="D281" s="4" t="str">
        <f>IFERROR(VLOOKUP(JUMP!A281,'Raw - J'!B:F,5,FALSE),"")</f>
        <v>Hurdle</v>
      </c>
      <c r="E281" s="4" t="str">
        <f>IFERROR(VLOOKUP($A281,'Raw - J'!$B:$S,6,FALSE),"")</f>
        <v>WFA</v>
      </c>
      <c r="F281" s="4" t="str">
        <f>IFERROR(VLOOKUP($A281,'Raw - J'!$B:$P,10,FALSE),"")</f>
        <v>4yo+</v>
      </c>
      <c r="G281" s="4" t="str">
        <f>SUBSTITUTE(IFERROR(VLOOKUP($A281,'Raw - J'!$B:$P,7,FALSE),""),"0","")</f>
        <v>Mdn</v>
      </c>
      <c r="H281" s="4" t="str">
        <f>IFERROR(VLOOKUP($A281,'Raw - J'!$B:$P,12,FALSE)&amp;IF(VLOOKUP($A281,'Raw - J'!$B:$N,13,FALSE)&lt;&gt;"","("&amp;VLOOKUP($A281,'Raw - J'!$B:$N,13,FALSE)&amp;")",""),"")</f>
        <v>4</v>
      </c>
      <c r="I281" s="4" t="str">
        <f>IFERROR(VLOOKUP($A281,'Raw - J'!$B:$P,14,FALSE),"")</f>
        <v>Open</v>
      </c>
      <c r="J281" s="4" t="str">
        <f>IFERROR(VLOOKUP($A281,'Raw - J'!$B:$P,11,FALSE),"")</f>
        <v>A</v>
      </c>
      <c r="K281" s="4" t="str">
        <f>IFERROR(VLOOKUP($A281,'Raw - J'!$B:$Q,16,FALSE),"")</f>
        <v>2m</v>
      </c>
      <c r="L281" s="16" t="str">
        <f>SUBSTITUTE(IFERROR(VLOOKUP($A281,'Raw - J'!$B:$Q,9,FALSE),""),0,"")</f>
        <v/>
      </c>
      <c r="M281" s="16" t="str">
        <f>SUBSTITUTE(IFERROR(VLOOKUP($A281,'Raw - J'!$B:$Z,20,FALSE),""),0,"")</f>
        <v/>
      </c>
    </row>
    <row r="282" spans="1:13" x14ac:dyDescent="0.35">
      <c r="A282">
        <v>273</v>
      </c>
      <c r="B282" s="9">
        <f>IFERROR(VLOOKUP($A282,'Raw - J'!$B:$S,2,FALSE),"")</f>
        <v>44339</v>
      </c>
      <c r="C282" s="4" t="str">
        <f>IFERROR(VLOOKUP($A282,'Raw - J'!$B:$S,3,FALSE),"")</f>
        <v>FAKENHAM</v>
      </c>
      <c r="D282" s="4" t="str">
        <f>IFERROR(VLOOKUP(JUMP!A282,'Raw - J'!B:F,5,FALSE),"")</f>
        <v>Hurdle</v>
      </c>
      <c r="E282" s="4" t="str">
        <f>IFERROR(VLOOKUP($A282,'Raw - J'!$B:$S,6,FALSE),"")</f>
        <v>Hcap</v>
      </c>
      <c r="F282" s="4" t="str">
        <f>IFERROR(VLOOKUP($A282,'Raw - J'!$B:$P,10,FALSE),"")</f>
        <v>4yo+</v>
      </c>
      <c r="G282" s="4" t="str">
        <f>SUBSTITUTE(IFERROR(VLOOKUP($A282,'Raw - J'!$B:$P,7,FALSE),""),"0","")</f>
        <v>Open</v>
      </c>
      <c r="H282" s="4" t="str">
        <f>IFERROR(VLOOKUP($A282,'Raw - J'!$B:$P,12,FALSE)&amp;IF(VLOOKUP($A282,'Raw - J'!$B:$N,13,FALSE)&lt;&gt;"","("&amp;VLOOKUP($A282,'Raw - J'!$B:$N,13,FALSE)&amp;")",""),"")</f>
        <v>4</v>
      </c>
      <c r="I282" s="4" t="str">
        <f>IFERROR(VLOOKUP($A282,'Raw - J'!$B:$P,14,FALSE),"")</f>
        <v>0-110</v>
      </c>
      <c r="J282" s="4" t="str">
        <f>IFERROR(VLOOKUP($A282,'Raw - J'!$B:$P,11,FALSE),"")</f>
        <v>A</v>
      </c>
      <c r="K282" s="4" t="str">
        <f>IFERROR(VLOOKUP($A282,'Raw - J'!$B:$Q,16,FALSE),"")</f>
        <v>2m</v>
      </c>
      <c r="L282" s="16" t="str">
        <f>SUBSTITUTE(IFERROR(VLOOKUP($A282,'Raw - J'!$B:$Q,9,FALSE),""),0,"")</f>
        <v/>
      </c>
      <c r="M282" s="16" t="str">
        <f>SUBSTITUTE(IFERROR(VLOOKUP($A282,'Raw - J'!$B:$Z,20,FALSE),""),0,"")</f>
        <v/>
      </c>
    </row>
    <row r="283" spans="1:13" x14ac:dyDescent="0.35">
      <c r="A283">
        <v>274</v>
      </c>
      <c r="B283" s="9">
        <f>IFERROR(VLOOKUP($A283,'Raw - J'!$B:$S,2,FALSE),"")</f>
        <v>44339</v>
      </c>
      <c r="C283" s="4" t="str">
        <f>IFERROR(VLOOKUP($A283,'Raw - J'!$B:$S,3,FALSE),"")</f>
        <v>FAKENHAM</v>
      </c>
      <c r="D283" s="4" t="str">
        <f>IFERROR(VLOOKUP(JUMP!A283,'Raw - J'!B:F,5,FALSE),"")</f>
        <v>Chase</v>
      </c>
      <c r="E283" s="4" t="str">
        <f>IFERROR(VLOOKUP($A283,'Raw - J'!$B:$S,6,FALSE),"")</f>
        <v>Hcap</v>
      </c>
      <c r="F283" s="4" t="str">
        <f>IFERROR(VLOOKUP($A283,'Raw - J'!$B:$P,10,FALSE),"")</f>
        <v>5yo+</v>
      </c>
      <c r="G283" s="4" t="str">
        <f>SUBSTITUTE(IFERROR(VLOOKUP($A283,'Raw - J'!$B:$P,7,FALSE),""),"0","")</f>
        <v>Open</v>
      </c>
      <c r="H283" s="4" t="str">
        <f>IFERROR(VLOOKUP($A283,'Raw - J'!$B:$P,12,FALSE)&amp;IF(VLOOKUP($A283,'Raw - J'!$B:$N,13,FALSE)&lt;&gt;"","("&amp;VLOOKUP($A283,'Raw - J'!$B:$N,13,FALSE)&amp;")",""),"")</f>
        <v>3</v>
      </c>
      <c r="I283" s="4" t="str">
        <f>IFERROR(VLOOKUP($A283,'Raw - J'!$B:$P,14,FALSE),"")</f>
        <v>0-125</v>
      </c>
      <c r="J283" s="4" t="str">
        <f>IFERROR(VLOOKUP($A283,'Raw - J'!$B:$P,11,FALSE),"")</f>
        <v>A</v>
      </c>
      <c r="K283" s="4" t="str">
        <f>IFERROR(VLOOKUP($A283,'Raw - J'!$B:$Q,16,FALSE),"")</f>
        <v>2m 4f</v>
      </c>
      <c r="L283" s="16" t="str">
        <f>SUBSTITUTE(IFERROR(VLOOKUP($A283,'Raw - J'!$B:$Q,9,FALSE),""),0,"")</f>
        <v/>
      </c>
      <c r="M283" s="16" t="str">
        <f>SUBSTITUTE(IFERROR(VLOOKUP($A283,'Raw - J'!$B:$Z,20,FALSE),""),0,"")</f>
        <v/>
      </c>
    </row>
    <row r="284" spans="1:13" x14ac:dyDescent="0.35">
      <c r="A284">
        <v>275</v>
      </c>
      <c r="B284" s="9">
        <f>IFERROR(VLOOKUP($A284,'Raw - J'!$B:$S,2,FALSE),"")</f>
        <v>44340</v>
      </c>
      <c r="C284" s="4" t="str">
        <f>IFERROR(VLOOKUP($A284,'Raw - J'!$B:$S,3,FALSE),"")</f>
        <v>LUDLOW</v>
      </c>
      <c r="D284" s="4" t="str">
        <f>IFERROR(VLOOKUP(JUMP!A284,'Raw - J'!B:F,5,FALSE),"")</f>
        <v>Hurdle</v>
      </c>
      <c r="E284" s="4" t="str">
        <f>IFERROR(VLOOKUP($A284,'Raw - J'!$B:$S,6,FALSE),"")</f>
        <v>Hcap</v>
      </c>
      <c r="F284" s="4" t="str">
        <f>IFERROR(VLOOKUP($A284,'Raw - J'!$B:$P,10,FALSE),"")</f>
        <v>4yo+</v>
      </c>
      <c r="G284" s="4" t="str">
        <f>SUBSTITUTE(IFERROR(VLOOKUP($A284,'Raw - J'!$B:$P,7,FALSE),""),"0","")</f>
        <v>Nov</v>
      </c>
      <c r="H284" s="4" t="str">
        <f>IFERROR(VLOOKUP($A284,'Raw - J'!$B:$P,12,FALSE)&amp;IF(VLOOKUP($A284,'Raw - J'!$B:$N,13,FALSE)&lt;&gt;"","("&amp;VLOOKUP($A284,'Raw - J'!$B:$N,13,FALSE)&amp;")",""),"")</f>
        <v>5</v>
      </c>
      <c r="I284" s="4" t="str">
        <f>IFERROR(VLOOKUP($A284,'Raw - J'!$B:$P,14,FALSE),"")</f>
        <v>0-100</v>
      </c>
      <c r="J284" s="4" t="str">
        <f>IFERROR(VLOOKUP($A284,'Raw - J'!$B:$P,11,FALSE),"")</f>
        <v>A</v>
      </c>
      <c r="K284" s="4" t="str">
        <f>IFERROR(VLOOKUP($A284,'Raw - J'!$B:$Q,16,FALSE),"")</f>
        <v>2m</v>
      </c>
      <c r="L284" s="16" t="str">
        <f>SUBSTITUTE(IFERROR(VLOOKUP($A284,'Raw - J'!$B:$Q,9,FALSE),""),0,"")</f>
        <v/>
      </c>
      <c r="M284" s="16" t="str">
        <f>SUBSTITUTE(IFERROR(VLOOKUP($A284,'Raw - J'!$B:$Z,20,FALSE),""),0,"")</f>
        <v/>
      </c>
    </row>
    <row r="285" spans="1:13" x14ac:dyDescent="0.35">
      <c r="A285">
        <v>276</v>
      </c>
      <c r="B285" s="9">
        <f>IFERROR(VLOOKUP($A285,'Raw - J'!$B:$S,2,FALSE),"")</f>
        <v>44340</v>
      </c>
      <c r="C285" s="4" t="str">
        <f>IFERROR(VLOOKUP($A285,'Raw - J'!$B:$S,3,FALSE),"")</f>
        <v>LUDLOW</v>
      </c>
      <c r="D285" s="4" t="str">
        <f>IFERROR(VLOOKUP(JUMP!A285,'Raw - J'!B:F,5,FALSE),"")</f>
        <v>NHF</v>
      </c>
      <c r="E285" s="4" t="str">
        <f>IFERROR(VLOOKUP($A285,'Raw - J'!$B:$S,6,FALSE),"")</f>
        <v>WFA</v>
      </c>
      <c r="F285" s="4" t="str">
        <f>IFERROR(VLOOKUP($A285,'Raw - J'!$B:$P,10,FALSE),"")</f>
        <v>4-6yo</v>
      </c>
      <c r="G285" s="4" t="str">
        <f>SUBSTITUTE(IFERROR(VLOOKUP($A285,'Raw - J'!$B:$P,7,FALSE),""),"0","")</f>
        <v>Open</v>
      </c>
      <c r="H285" s="4" t="str">
        <f>IFERROR(VLOOKUP($A285,'Raw - J'!$B:$P,12,FALSE)&amp;IF(VLOOKUP($A285,'Raw - J'!$B:$N,13,FALSE)&lt;&gt;"","("&amp;VLOOKUP($A285,'Raw - J'!$B:$N,13,FALSE)&amp;")",""),"")</f>
        <v>4</v>
      </c>
      <c r="I285" s="4" t="str">
        <f>IFERROR(VLOOKUP($A285,'Raw - J'!$B:$P,14,FALSE),"")</f>
        <v>Open</v>
      </c>
      <c r="J285" s="4" t="str">
        <f>IFERROR(VLOOKUP($A285,'Raw - J'!$B:$P,11,FALSE),"")</f>
        <v>F</v>
      </c>
      <c r="K285" s="4" t="str">
        <f>IFERROR(VLOOKUP($A285,'Raw - J'!$B:$Q,16,FALSE),"")</f>
        <v>2m</v>
      </c>
      <c r="L285" s="16" t="str">
        <f>SUBSTITUTE(IFERROR(VLOOKUP($A285,'Raw - J'!$B:$Q,9,FALSE),""),0,"")</f>
        <v/>
      </c>
      <c r="M285" s="16" t="str">
        <f>SUBSTITUTE(IFERROR(VLOOKUP($A285,'Raw - J'!$B:$Z,20,FALSE),""),0,"")</f>
        <v/>
      </c>
    </row>
    <row r="286" spans="1:13" x14ac:dyDescent="0.35">
      <c r="A286">
        <v>277</v>
      </c>
      <c r="B286" s="9">
        <f>IFERROR(VLOOKUP($A286,'Raw - J'!$B:$S,2,FALSE),"")</f>
        <v>44340</v>
      </c>
      <c r="C286" s="4" t="str">
        <f>IFERROR(VLOOKUP($A286,'Raw - J'!$B:$S,3,FALSE),"")</f>
        <v>LUDLOW</v>
      </c>
      <c r="D286" s="4" t="str">
        <f>IFERROR(VLOOKUP(JUMP!A286,'Raw - J'!B:F,5,FALSE),"")</f>
        <v>Hurdle</v>
      </c>
      <c r="E286" s="4" t="str">
        <f>IFERROR(VLOOKUP($A286,'Raw - J'!$B:$S,6,FALSE),"")</f>
        <v>WFA</v>
      </c>
      <c r="F286" s="4" t="str">
        <f>IFERROR(VLOOKUP($A286,'Raw - J'!$B:$P,10,FALSE),"")</f>
        <v>4yo+</v>
      </c>
      <c r="G286" s="4" t="str">
        <f>SUBSTITUTE(IFERROR(VLOOKUP($A286,'Raw - J'!$B:$P,7,FALSE),""),"0","")</f>
        <v>Mdn</v>
      </c>
      <c r="H286" s="4" t="str">
        <f>IFERROR(VLOOKUP($A286,'Raw - J'!$B:$P,12,FALSE)&amp;IF(VLOOKUP($A286,'Raw - J'!$B:$N,13,FALSE)&lt;&gt;"","("&amp;VLOOKUP($A286,'Raw - J'!$B:$N,13,FALSE)&amp;")",""),"")</f>
        <v>4</v>
      </c>
      <c r="I286" s="4" t="str">
        <f>IFERROR(VLOOKUP($A286,'Raw - J'!$B:$P,14,FALSE),"")</f>
        <v>Open</v>
      </c>
      <c r="J286" s="4" t="str">
        <f>IFERROR(VLOOKUP($A286,'Raw - J'!$B:$P,11,FALSE),"")</f>
        <v>A</v>
      </c>
      <c r="K286" s="4" t="str">
        <f>IFERROR(VLOOKUP($A286,'Raw - J'!$B:$Q,16,FALSE),"")</f>
        <v>2m 4f</v>
      </c>
      <c r="L286" s="16" t="str">
        <f>SUBSTITUTE(IFERROR(VLOOKUP($A286,'Raw - J'!$B:$Q,9,FALSE),""),0,"")</f>
        <v/>
      </c>
      <c r="M286" s="16" t="str">
        <f>SUBSTITUTE(IFERROR(VLOOKUP($A286,'Raw - J'!$B:$Z,20,FALSE),""),0,"")</f>
        <v/>
      </c>
    </row>
    <row r="287" spans="1:13" x14ac:dyDescent="0.35">
      <c r="A287">
        <v>278</v>
      </c>
      <c r="B287" s="9">
        <f>IFERROR(VLOOKUP($A287,'Raw - J'!$B:$S,2,FALSE),"")</f>
        <v>44340</v>
      </c>
      <c r="C287" s="4" t="str">
        <f>IFERROR(VLOOKUP($A287,'Raw - J'!$B:$S,3,FALSE),"")</f>
        <v>LUDLOW</v>
      </c>
      <c r="D287" s="4" t="str">
        <f>IFERROR(VLOOKUP(JUMP!A287,'Raw - J'!B:F,5,FALSE),"")</f>
        <v>Hurdle</v>
      </c>
      <c r="E287" s="4" t="str">
        <f>IFERROR(VLOOKUP($A287,'Raw - J'!$B:$S,6,FALSE),"")</f>
        <v>Hcap</v>
      </c>
      <c r="F287" s="4" t="str">
        <f>IFERROR(VLOOKUP($A287,'Raw - J'!$B:$P,10,FALSE),"")</f>
        <v>4yo+</v>
      </c>
      <c r="G287" s="4" t="str">
        <f>SUBSTITUTE(IFERROR(VLOOKUP($A287,'Raw - J'!$B:$P,7,FALSE),""),"0","")</f>
        <v>Open</v>
      </c>
      <c r="H287" s="4" t="str">
        <f>IFERROR(VLOOKUP($A287,'Raw - J'!$B:$P,12,FALSE)&amp;IF(VLOOKUP($A287,'Raw - J'!$B:$N,13,FALSE)&lt;&gt;"","("&amp;VLOOKUP($A287,'Raw - J'!$B:$N,13,FALSE)&amp;")",""),"")</f>
        <v>4</v>
      </c>
      <c r="I287" s="4" t="str">
        <f>IFERROR(VLOOKUP($A287,'Raw - J'!$B:$P,14,FALSE),"")</f>
        <v>0-110</v>
      </c>
      <c r="J287" s="4" t="str">
        <f>IFERROR(VLOOKUP($A287,'Raw - J'!$B:$P,11,FALSE),"")</f>
        <v>A</v>
      </c>
      <c r="K287" s="4" t="str">
        <f>IFERROR(VLOOKUP($A287,'Raw - J'!$B:$Q,16,FALSE),"")</f>
        <v>2m 4f</v>
      </c>
      <c r="L287" s="16" t="str">
        <f>SUBSTITUTE(IFERROR(VLOOKUP($A287,'Raw - J'!$B:$Q,9,FALSE),""),0,"")</f>
        <v/>
      </c>
      <c r="M287" s="16" t="str">
        <f>SUBSTITUTE(IFERROR(VLOOKUP($A287,'Raw - J'!$B:$Z,20,FALSE),""),0,"")</f>
        <v>Amtr</v>
      </c>
    </row>
    <row r="288" spans="1:13" x14ac:dyDescent="0.35">
      <c r="A288">
        <v>279</v>
      </c>
      <c r="B288" s="9">
        <f>IFERROR(VLOOKUP($A288,'Raw - J'!$B:$S,2,FALSE),"")</f>
        <v>44340</v>
      </c>
      <c r="C288" s="4" t="str">
        <f>IFERROR(VLOOKUP($A288,'Raw - J'!$B:$S,3,FALSE),"")</f>
        <v>LUDLOW</v>
      </c>
      <c r="D288" s="4" t="str">
        <f>IFERROR(VLOOKUP(JUMP!A288,'Raw - J'!B:F,5,FALSE),"")</f>
        <v>Chase</v>
      </c>
      <c r="E288" s="4" t="str">
        <f>IFERROR(VLOOKUP($A288,'Raw - J'!$B:$S,6,FALSE),"")</f>
        <v>Hcap</v>
      </c>
      <c r="F288" s="4" t="str">
        <f>IFERROR(VLOOKUP($A288,'Raw - J'!$B:$P,10,FALSE),"")</f>
        <v>5yo+</v>
      </c>
      <c r="G288" s="4" t="str">
        <f>SUBSTITUTE(IFERROR(VLOOKUP($A288,'Raw - J'!$B:$P,7,FALSE),""),"0","")</f>
        <v>Open</v>
      </c>
      <c r="H288" s="4" t="str">
        <f>IFERROR(VLOOKUP($A288,'Raw - J'!$B:$P,12,FALSE)&amp;IF(VLOOKUP($A288,'Raw - J'!$B:$N,13,FALSE)&lt;&gt;"","("&amp;VLOOKUP($A288,'Raw - J'!$B:$N,13,FALSE)&amp;")",""),"")</f>
        <v>4</v>
      </c>
      <c r="I288" s="4" t="str">
        <f>IFERROR(VLOOKUP($A288,'Raw - J'!$B:$P,14,FALSE),"")</f>
        <v>0-120</v>
      </c>
      <c r="J288" s="4" t="str">
        <f>IFERROR(VLOOKUP($A288,'Raw - J'!$B:$P,11,FALSE),"")</f>
        <v>A</v>
      </c>
      <c r="K288" s="4" t="str">
        <f>IFERROR(VLOOKUP($A288,'Raw - J'!$B:$Q,16,FALSE),"")</f>
        <v>3m</v>
      </c>
      <c r="L288" s="16" t="str">
        <f>SUBSTITUTE(IFERROR(VLOOKUP($A288,'Raw - J'!$B:$Q,9,FALSE),""),0,"")</f>
        <v/>
      </c>
      <c r="M288" s="16" t="str">
        <f>SUBSTITUTE(IFERROR(VLOOKUP($A288,'Raw - J'!$B:$Z,20,FALSE),""),0,"")</f>
        <v/>
      </c>
    </row>
    <row r="289" spans="1:13" x14ac:dyDescent="0.35">
      <c r="A289">
        <v>280</v>
      </c>
      <c r="B289" s="9">
        <f>IFERROR(VLOOKUP($A289,'Raw - J'!$B:$S,2,FALSE),"")</f>
        <v>44340</v>
      </c>
      <c r="C289" s="4" t="str">
        <f>IFERROR(VLOOKUP($A289,'Raw - J'!$B:$S,3,FALSE),"")</f>
        <v>LUDLOW</v>
      </c>
      <c r="D289" s="4" t="str">
        <f>IFERROR(VLOOKUP(JUMP!A289,'Raw - J'!B:F,5,FALSE),"")</f>
        <v>Chase</v>
      </c>
      <c r="E289" s="4" t="str">
        <f>IFERROR(VLOOKUP($A289,'Raw - J'!$B:$S,6,FALSE),"")</f>
        <v>Hcap</v>
      </c>
      <c r="F289" s="4" t="str">
        <f>IFERROR(VLOOKUP($A289,'Raw - J'!$B:$P,10,FALSE),"")</f>
        <v>5yo+</v>
      </c>
      <c r="G289" s="4" t="str">
        <f>SUBSTITUTE(IFERROR(VLOOKUP($A289,'Raw - J'!$B:$P,7,FALSE),""),"0","")</f>
        <v>Open</v>
      </c>
      <c r="H289" s="4" t="str">
        <f>IFERROR(VLOOKUP($A289,'Raw - J'!$B:$P,12,FALSE)&amp;IF(VLOOKUP($A289,'Raw - J'!$B:$N,13,FALSE)&lt;&gt;"","("&amp;VLOOKUP($A289,'Raw - J'!$B:$N,13,FALSE)&amp;")",""),"")</f>
        <v>4</v>
      </c>
      <c r="I289" s="4" t="str">
        <f>IFERROR(VLOOKUP($A289,'Raw - J'!$B:$P,14,FALSE),"")</f>
        <v>0-110</v>
      </c>
      <c r="J289" s="4" t="str">
        <f>IFERROR(VLOOKUP($A289,'Raw - J'!$B:$P,11,FALSE),"")</f>
        <v>A</v>
      </c>
      <c r="K289" s="4" t="str">
        <f>IFERROR(VLOOKUP($A289,'Raw - J'!$B:$Q,16,FALSE),"")</f>
        <v>2m</v>
      </c>
      <c r="L289" s="16" t="str">
        <f>SUBSTITUTE(IFERROR(VLOOKUP($A289,'Raw - J'!$B:$Q,9,FALSE),""),0,"")</f>
        <v/>
      </c>
      <c r="M289" s="16" t="str">
        <f>SUBSTITUTE(IFERROR(VLOOKUP($A289,'Raw - J'!$B:$Z,20,FALSE),""),0,"")</f>
        <v/>
      </c>
    </row>
    <row r="290" spans="1:13" x14ac:dyDescent="0.35">
      <c r="A290">
        <v>281</v>
      </c>
      <c r="B290" s="9">
        <f>IFERROR(VLOOKUP($A290,'Raw - J'!$B:$S,2,FALSE),"")</f>
        <v>44340</v>
      </c>
      <c r="C290" s="4" t="str">
        <f>IFERROR(VLOOKUP($A290,'Raw - J'!$B:$S,3,FALSE),"")</f>
        <v>LUDLOW</v>
      </c>
      <c r="D290" s="4" t="str">
        <f>IFERROR(VLOOKUP(JUMP!A290,'Raw - J'!B:F,5,FALSE),"")</f>
        <v>Hurdle</v>
      </c>
      <c r="E290" s="4" t="str">
        <f>IFERROR(VLOOKUP($A290,'Raw - J'!$B:$S,6,FALSE),"")</f>
        <v>Hcap</v>
      </c>
      <c r="F290" s="4" t="str">
        <f>IFERROR(VLOOKUP($A290,'Raw - J'!$B:$P,10,FALSE),"")</f>
        <v>4yo+</v>
      </c>
      <c r="G290" s="4" t="str">
        <f>SUBSTITUTE(IFERROR(VLOOKUP($A290,'Raw - J'!$B:$P,7,FALSE),""),"0","")</f>
        <v>Open</v>
      </c>
      <c r="H290" s="4" t="str">
        <f>IFERROR(VLOOKUP($A290,'Raw - J'!$B:$P,12,FALSE)&amp;IF(VLOOKUP($A290,'Raw - J'!$B:$N,13,FALSE)&lt;&gt;"","("&amp;VLOOKUP($A290,'Raw - J'!$B:$N,13,FALSE)&amp;")",""),"")</f>
        <v>3</v>
      </c>
      <c r="I290" s="4" t="str">
        <f>IFERROR(VLOOKUP($A290,'Raw - J'!$B:$P,14,FALSE),"")</f>
        <v>0-130</v>
      </c>
      <c r="J290" s="4" t="str">
        <f>IFERROR(VLOOKUP($A290,'Raw - J'!$B:$P,11,FALSE),"")</f>
        <v>A</v>
      </c>
      <c r="K290" s="4" t="str">
        <f>IFERROR(VLOOKUP($A290,'Raw - J'!$B:$Q,16,FALSE),"")</f>
        <v>2m</v>
      </c>
      <c r="L290" s="16" t="str">
        <f>SUBSTITUTE(IFERROR(VLOOKUP($A290,'Raw - J'!$B:$Q,9,FALSE),""),0,"")</f>
        <v/>
      </c>
      <c r="M290" s="16" t="str">
        <f>SUBSTITUTE(IFERROR(VLOOKUP($A290,'Raw - J'!$B:$Z,20,FALSE),""),0,"")</f>
        <v/>
      </c>
    </row>
    <row r="291" spans="1:13" x14ac:dyDescent="0.35">
      <c r="A291">
        <v>282</v>
      </c>
      <c r="B291" s="9">
        <f>IFERROR(VLOOKUP($A291,'Raw - J'!$B:$S,2,FALSE),"")</f>
        <v>44341</v>
      </c>
      <c r="C291" s="4" t="str">
        <f>IFERROR(VLOOKUP($A291,'Raw - J'!$B:$S,3,FALSE),"")</f>
        <v>BANGOR-ON-DEE</v>
      </c>
      <c r="D291" s="4" t="str">
        <f>IFERROR(VLOOKUP(JUMP!A291,'Raw - J'!B:F,5,FALSE),"")</f>
        <v>Hurdle</v>
      </c>
      <c r="E291" s="4" t="str">
        <f>IFERROR(VLOOKUP($A291,'Raw - J'!$B:$S,6,FALSE),"")</f>
        <v>Hcap</v>
      </c>
      <c r="F291" s="4" t="str">
        <f>IFERROR(VLOOKUP($A291,'Raw - J'!$B:$P,10,FALSE),"")</f>
        <v>4yo+</v>
      </c>
      <c r="G291" s="4" t="str">
        <f>SUBSTITUTE(IFERROR(VLOOKUP($A291,'Raw - J'!$B:$P,7,FALSE),""),"0","")</f>
        <v>Open</v>
      </c>
      <c r="H291" s="4" t="str">
        <f>IFERROR(VLOOKUP($A291,'Raw - J'!$B:$P,12,FALSE)&amp;IF(VLOOKUP($A291,'Raw - J'!$B:$N,13,FALSE)&lt;&gt;"","("&amp;VLOOKUP($A291,'Raw - J'!$B:$N,13,FALSE)&amp;")",""),"")</f>
        <v>5</v>
      </c>
      <c r="I291" s="4" t="str">
        <f>IFERROR(VLOOKUP($A291,'Raw - J'!$B:$P,14,FALSE),"")</f>
        <v>0-100</v>
      </c>
      <c r="J291" s="4" t="str">
        <f>IFERROR(VLOOKUP($A291,'Raw - J'!$B:$P,11,FALSE),"")</f>
        <v>A</v>
      </c>
      <c r="K291" s="4" t="str">
        <f>IFERROR(VLOOKUP($A291,'Raw - J'!$B:$Q,16,FALSE),"")</f>
        <v>2m</v>
      </c>
      <c r="L291" s="16" t="str">
        <f>SUBSTITUTE(IFERROR(VLOOKUP($A291,'Raw - J'!$B:$Q,9,FALSE),""),0,"")</f>
        <v/>
      </c>
      <c r="M291" s="16" t="str">
        <f>SUBSTITUTE(IFERROR(VLOOKUP($A291,'Raw - J'!$B:$Z,20,FALSE),""),0,"")</f>
        <v>Cond</v>
      </c>
    </row>
    <row r="292" spans="1:13" x14ac:dyDescent="0.35">
      <c r="A292">
        <v>283</v>
      </c>
      <c r="B292" s="9">
        <f>IFERROR(VLOOKUP($A292,'Raw - J'!$B:$S,2,FALSE),"")</f>
        <v>44341</v>
      </c>
      <c r="C292" s="4" t="str">
        <f>IFERROR(VLOOKUP($A292,'Raw - J'!$B:$S,3,FALSE),"")</f>
        <v>BANGOR-ON-DEE</v>
      </c>
      <c r="D292" s="4" t="str">
        <f>IFERROR(VLOOKUP(JUMP!A292,'Raw - J'!B:F,5,FALSE),"")</f>
        <v>Hurdle</v>
      </c>
      <c r="E292" s="4" t="str">
        <f>IFERROR(VLOOKUP($A292,'Raw - J'!$B:$S,6,FALSE),"")</f>
        <v>Hcap</v>
      </c>
      <c r="F292" s="4" t="str">
        <f>IFERROR(VLOOKUP($A292,'Raw - J'!$B:$P,10,FALSE),"")</f>
        <v>4yo+</v>
      </c>
      <c r="G292" s="4" t="str">
        <f>SUBSTITUTE(IFERROR(VLOOKUP($A292,'Raw - J'!$B:$P,7,FALSE),""),"0","")</f>
        <v>Nov</v>
      </c>
      <c r="H292" s="4" t="str">
        <f>IFERROR(VLOOKUP($A292,'Raw - J'!$B:$P,12,FALSE)&amp;IF(VLOOKUP($A292,'Raw - J'!$B:$N,13,FALSE)&lt;&gt;"","("&amp;VLOOKUP($A292,'Raw - J'!$B:$N,13,FALSE)&amp;")",""),"")</f>
        <v>4</v>
      </c>
      <c r="I292" s="4" t="str">
        <f>IFERROR(VLOOKUP($A292,'Raw - J'!$B:$P,14,FALSE),"")</f>
        <v>0-110</v>
      </c>
      <c r="J292" s="4" t="str">
        <f>IFERROR(VLOOKUP($A292,'Raw - J'!$B:$P,11,FALSE),"")</f>
        <v>A</v>
      </c>
      <c r="K292" s="4" t="str">
        <f>IFERROR(VLOOKUP($A292,'Raw - J'!$B:$Q,16,FALSE),"")</f>
        <v>2m 4f</v>
      </c>
      <c r="L292" s="16" t="str">
        <f>SUBSTITUTE(IFERROR(VLOOKUP($A292,'Raw - J'!$B:$Q,9,FALSE),""),0,"")</f>
        <v/>
      </c>
      <c r="M292" s="16" t="str">
        <f>SUBSTITUTE(IFERROR(VLOOKUP($A292,'Raw - J'!$B:$Z,20,FALSE),""),0,"")</f>
        <v/>
      </c>
    </row>
    <row r="293" spans="1:13" x14ac:dyDescent="0.35">
      <c r="A293">
        <v>284</v>
      </c>
      <c r="B293" s="9">
        <f>IFERROR(VLOOKUP($A293,'Raw - J'!$B:$S,2,FALSE),"")</f>
        <v>44341</v>
      </c>
      <c r="C293" s="4" t="str">
        <f>IFERROR(VLOOKUP($A293,'Raw - J'!$B:$S,3,FALSE),"")</f>
        <v>BANGOR-ON-DEE</v>
      </c>
      <c r="D293" s="4" t="str">
        <f>IFERROR(VLOOKUP(JUMP!A293,'Raw - J'!B:F,5,FALSE),"")</f>
        <v>Hurdle</v>
      </c>
      <c r="E293" s="4" t="str">
        <f>IFERROR(VLOOKUP($A293,'Raw - J'!$B:$S,6,FALSE),"")</f>
        <v>WFA</v>
      </c>
      <c r="F293" s="4" t="str">
        <f>IFERROR(VLOOKUP($A293,'Raw - J'!$B:$P,10,FALSE),"")</f>
        <v>4yo+</v>
      </c>
      <c r="G293" s="4" t="str">
        <f>SUBSTITUTE(IFERROR(VLOOKUP($A293,'Raw - J'!$B:$P,7,FALSE),""),"0","")</f>
        <v>Mdn</v>
      </c>
      <c r="H293" s="4" t="str">
        <f>IFERROR(VLOOKUP($A293,'Raw - J'!$B:$P,12,FALSE)&amp;IF(VLOOKUP($A293,'Raw - J'!$B:$N,13,FALSE)&lt;&gt;"","("&amp;VLOOKUP($A293,'Raw - J'!$B:$N,13,FALSE)&amp;")",""),"")</f>
        <v>4</v>
      </c>
      <c r="I293" s="4" t="str">
        <f>IFERROR(VLOOKUP($A293,'Raw - J'!$B:$P,14,FALSE),"")</f>
        <v>Open</v>
      </c>
      <c r="J293" s="4" t="str">
        <f>IFERROR(VLOOKUP($A293,'Raw - J'!$B:$P,11,FALSE),"")</f>
        <v>A</v>
      </c>
      <c r="K293" s="4" t="str">
        <f>IFERROR(VLOOKUP($A293,'Raw - J'!$B:$Q,16,FALSE),"")</f>
        <v>2m</v>
      </c>
      <c r="L293" s="16" t="str">
        <f>SUBSTITUTE(IFERROR(VLOOKUP($A293,'Raw - J'!$B:$Q,9,FALSE),""),0,"")</f>
        <v/>
      </c>
      <c r="M293" s="16" t="str">
        <f>SUBSTITUTE(IFERROR(VLOOKUP($A293,'Raw - J'!$B:$Z,20,FALSE),""),0,"")</f>
        <v/>
      </c>
    </row>
    <row r="294" spans="1:13" x14ac:dyDescent="0.35">
      <c r="A294">
        <v>285</v>
      </c>
      <c r="B294" s="9">
        <f>IFERROR(VLOOKUP($A294,'Raw - J'!$B:$S,2,FALSE),"")</f>
        <v>44341</v>
      </c>
      <c r="C294" s="4" t="str">
        <f>IFERROR(VLOOKUP($A294,'Raw - J'!$B:$S,3,FALSE),"")</f>
        <v>BANGOR-ON-DEE</v>
      </c>
      <c r="D294" s="4" t="str">
        <f>IFERROR(VLOOKUP(JUMP!A294,'Raw - J'!B:F,5,FALSE),"")</f>
        <v>Hurdle</v>
      </c>
      <c r="E294" s="4" t="str">
        <f>IFERROR(VLOOKUP($A294,'Raw - J'!$B:$S,6,FALSE),"")</f>
        <v>Hcap</v>
      </c>
      <c r="F294" s="4" t="str">
        <f>IFERROR(VLOOKUP($A294,'Raw - J'!$B:$P,10,FALSE),"")</f>
        <v>4yo+</v>
      </c>
      <c r="G294" s="4" t="str">
        <f>SUBSTITUTE(IFERROR(VLOOKUP($A294,'Raw - J'!$B:$P,7,FALSE),""),"0","")</f>
        <v>Open</v>
      </c>
      <c r="H294" s="4" t="str">
        <f>IFERROR(VLOOKUP($A294,'Raw - J'!$B:$P,12,FALSE)&amp;IF(VLOOKUP($A294,'Raw - J'!$B:$N,13,FALSE)&lt;&gt;"","("&amp;VLOOKUP($A294,'Raw - J'!$B:$N,13,FALSE)&amp;")",""),"")</f>
        <v>4</v>
      </c>
      <c r="I294" s="4" t="str">
        <f>IFERROR(VLOOKUP($A294,'Raw - J'!$B:$P,14,FALSE),"")</f>
        <v>0-120</v>
      </c>
      <c r="J294" s="4" t="str">
        <f>IFERROR(VLOOKUP($A294,'Raw - J'!$B:$P,11,FALSE),"")</f>
        <v>A</v>
      </c>
      <c r="K294" s="4" t="str">
        <f>IFERROR(VLOOKUP($A294,'Raw - J'!$B:$Q,16,FALSE),"")</f>
        <v>3m</v>
      </c>
      <c r="L294" s="16" t="str">
        <f>SUBSTITUTE(IFERROR(VLOOKUP($A294,'Raw - J'!$B:$Q,9,FALSE),""),0,"")</f>
        <v/>
      </c>
      <c r="M294" s="16" t="str">
        <f>SUBSTITUTE(IFERROR(VLOOKUP($A294,'Raw - J'!$B:$Z,20,FALSE),""),0,"")</f>
        <v/>
      </c>
    </row>
    <row r="295" spans="1:13" x14ac:dyDescent="0.35">
      <c r="A295">
        <v>286</v>
      </c>
      <c r="B295" s="9">
        <f>IFERROR(VLOOKUP($A295,'Raw - J'!$B:$S,2,FALSE),"")</f>
        <v>44341</v>
      </c>
      <c r="C295" s="4" t="str">
        <f>IFERROR(VLOOKUP($A295,'Raw - J'!$B:$S,3,FALSE),"")</f>
        <v>BANGOR-ON-DEE</v>
      </c>
      <c r="D295" s="4" t="str">
        <f>IFERROR(VLOOKUP(JUMP!A295,'Raw - J'!B:F,5,FALSE),"")</f>
        <v>Chase</v>
      </c>
      <c r="E295" s="4" t="str">
        <f>IFERROR(VLOOKUP($A295,'Raw - J'!$B:$S,6,FALSE),"")</f>
        <v>Hcap</v>
      </c>
      <c r="F295" s="4" t="str">
        <f>IFERROR(VLOOKUP($A295,'Raw - J'!$B:$P,10,FALSE),"")</f>
        <v>5yo+</v>
      </c>
      <c r="G295" s="4" t="str">
        <f>SUBSTITUTE(IFERROR(VLOOKUP($A295,'Raw - J'!$B:$P,7,FALSE),""),"0","")</f>
        <v>Nov</v>
      </c>
      <c r="H295" s="4" t="str">
        <f>IFERROR(VLOOKUP($A295,'Raw - J'!$B:$P,12,FALSE)&amp;IF(VLOOKUP($A295,'Raw - J'!$B:$N,13,FALSE)&lt;&gt;"","("&amp;VLOOKUP($A295,'Raw - J'!$B:$N,13,FALSE)&amp;")",""),"")</f>
        <v>4</v>
      </c>
      <c r="I295" s="4" t="str">
        <f>IFERROR(VLOOKUP($A295,'Raw - J'!$B:$P,14,FALSE),"")</f>
        <v>0-115</v>
      </c>
      <c r="J295" s="4" t="str">
        <f>IFERROR(VLOOKUP($A295,'Raw - J'!$B:$P,11,FALSE),"")</f>
        <v>A</v>
      </c>
      <c r="K295" s="4" t="str">
        <f>IFERROR(VLOOKUP($A295,'Raw - J'!$B:$Q,16,FALSE),"")</f>
        <v>2m 4f</v>
      </c>
      <c r="L295" s="16" t="str">
        <f>SUBSTITUTE(IFERROR(VLOOKUP($A295,'Raw - J'!$B:$Q,9,FALSE),""),0,"")</f>
        <v/>
      </c>
      <c r="M295" s="16" t="str">
        <f>SUBSTITUTE(IFERROR(VLOOKUP($A295,'Raw - J'!$B:$Z,20,FALSE),""),0,"")</f>
        <v/>
      </c>
    </row>
    <row r="296" spans="1:13" x14ac:dyDescent="0.35">
      <c r="A296">
        <v>287</v>
      </c>
      <c r="B296" s="9">
        <f>IFERROR(VLOOKUP($A296,'Raw - J'!$B:$S,2,FALSE),"")</f>
        <v>44341</v>
      </c>
      <c r="C296" s="4" t="str">
        <f>IFERROR(VLOOKUP($A296,'Raw - J'!$B:$S,3,FALSE),"")</f>
        <v>BANGOR-ON-DEE</v>
      </c>
      <c r="D296" s="4" t="str">
        <f>IFERROR(VLOOKUP(JUMP!A296,'Raw - J'!B:F,5,FALSE),"")</f>
        <v>Chase</v>
      </c>
      <c r="E296" s="4" t="str">
        <f>IFERROR(VLOOKUP($A296,'Raw - J'!$B:$S,6,FALSE),"")</f>
        <v>Hcap</v>
      </c>
      <c r="F296" s="4" t="str">
        <f>IFERROR(VLOOKUP($A296,'Raw - J'!$B:$P,10,FALSE),"")</f>
        <v>5yo+</v>
      </c>
      <c r="G296" s="4" t="str">
        <f>SUBSTITUTE(IFERROR(VLOOKUP($A296,'Raw - J'!$B:$P,7,FALSE),""),"0","")</f>
        <v>Open</v>
      </c>
      <c r="H296" s="4" t="str">
        <f>IFERROR(VLOOKUP($A296,'Raw - J'!$B:$P,12,FALSE)&amp;IF(VLOOKUP($A296,'Raw - J'!$B:$N,13,FALSE)&lt;&gt;"","("&amp;VLOOKUP($A296,'Raw - J'!$B:$N,13,FALSE)&amp;")",""),"")</f>
        <v>4</v>
      </c>
      <c r="I296" s="4" t="str">
        <f>IFERROR(VLOOKUP($A296,'Raw - J'!$B:$P,14,FALSE),"")</f>
        <v>0-110</v>
      </c>
      <c r="J296" s="4" t="str">
        <f>IFERROR(VLOOKUP($A296,'Raw - J'!$B:$P,11,FALSE),"")</f>
        <v>A</v>
      </c>
      <c r="K296" s="4" t="str">
        <f>IFERROR(VLOOKUP($A296,'Raw - J'!$B:$Q,16,FALSE),"")</f>
        <v>3m</v>
      </c>
      <c r="L296" s="16" t="str">
        <f>SUBSTITUTE(IFERROR(VLOOKUP($A296,'Raw - J'!$B:$Q,9,FALSE),""),0,"")</f>
        <v/>
      </c>
      <c r="M296" s="16" t="str">
        <f>SUBSTITUTE(IFERROR(VLOOKUP($A296,'Raw - J'!$B:$Z,20,FALSE),""),0,"")</f>
        <v/>
      </c>
    </row>
    <row r="297" spans="1:13" x14ac:dyDescent="0.35">
      <c r="A297">
        <v>288</v>
      </c>
      <c r="B297" s="9">
        <f>IFERROR(VLOOKUP($A297,'Raw - J'!$B:$S,2,FALSE),"")</f>
        <v>44341</v>
      </c>
      <c r="C297" s="4" t="str">
        <f>IFERROR(VLOOKUP($A297,'Raw - J'!$B:$S,3,FALSE),"")</f>
        <v>SOUTHWELL</v>
      </c>
      <c r="D297" s="4" t="str">
        <f>IFERROR(VLOOKUP(JUMP!A297,'Raw - J'!B:F,5,FALSE),"")</f>
        <v>Hunter</v>
      </c>
      <c r="E297" s="4" t="str">
        <f>IFERROR(VLOOKUP($A297,'Raw - J'!$B:$S,6,FALSE),"")</f>
        <v>WFA</v>
      </c>
      <c r="F297" s="4" t="str">
        <f>IFERROR(VLOOKUP($A297,'Raw - J'!$B:$P,10,FALSE),"")</f>
        <v>5yo+</v>
      </c>
      <c r="G297" s="4" t="str">
        <f>SUBSTITUTE(IFERROR(VLOOKUP($A297,'Raw - J'!$B:$P,7,FALSE),""),"0","")</f>
        <v>Open</v>
      </c>
      <c r="H297" s="4" t="str">
        <f>IFERROR(VLOOKUP($A297,'Raw - J'!$B:$P,12,FALSE)&amp;IF(VLOOKUP($A297,'Raw - J'!$B:$N,13,FALSE)&lt;&gt;"","("&amp;VLOOKUP($A297,'Raw - J'!$B:$N,13,FALSE)&amp;")",""),"")</f>
        <v>6</v>
      </c>
      <c r="I297" s="4" t="str">
        <f>IFERROR(VLOOKUP($A297,'Raw - J'!$B:$P,14,FALSE),"")</f>
        <v>Open</v>
      </c>
      <c r="J297" s="4" t="str">
        <f>IFERROR(VLOOKUP($A297,'Raw - J'!$B:$P,11,FALSE),"")</f>
        <v>A</v>
      </c>
      <c r="K297" s="4" t="str">
        <f>IFERROR(VLOOKUP($A297,'Raw - J'!$B:$Q,16,FALSE),"")</f>
        <v>2m 4f</v>
      </c>
      <c r="L297" s="16" t="str">
        <f>SUBSTITUTE(IFERROR(VLOOKUP($A297,'Raw - J'!$B:$Q,9,FALSE),""),0,"")</f>
        <v/>
      </c>
      <c r="M297" s="16" t="str">
        <f>SUBSTITUTE(IFERROR(VLOOKUP($A297,'Raw - J'!$B:$Z,20,FALSE),""),0,"")</f>
        <v>Amtr</v>
      </c>
    </row>
    <row r="298" spans="1:13" x14ac:dyDescent="0.35">
      <c r="A298">
        <v>289</v>
      </c>
      <c r="B298" s="9">
        <f>IFERROR(VLOOKUP($A298,'Raw - J'!$B:$S,2,FALSE),"")</f>
        <v>44341</v>
      </c>
      <c r="C298" s="4" t="str">
        <f>IFERROR(VLOOKUP($A298,'Raw - J'!$B:$S,3,FALSE),"")</f>
        <v>SOUTHWELL</v>
      </c>
      <c r="D298" s="4" t="str">
        <f>IFERROR(VLOOKUP(JUMP!A298,'Raw - J'!B:F,5,FALSE),"")</f>
        <v>NHF</v>
      </c>
      <c r="E298" s="4" t="str">
        <f>IFERROR(VLOOKUP($A298,'Raw - J'!$B:$S,6,FALSE),"")</f>
        <v>WFA</v>
      </c>
      <c r="F298" s="4" t="str">
        <f>IFERROR(VLOOKUP($A298,'Raw - J'!$B:$P,10,FALSE),"")</f>
        <v>4-6yo</v>
      </c>
      <c r="G298" s="4" t="str">
        <f>SUBSTITUTE(IFERROR(VLOOKUP($A298,'Raw - J'!$B:$P,7,FALSE),""),"0","")</f>
        <v>Open</v>
      </c>
      <c r="H298" s="4" t="str">
        <f>IFERROR(VLOOKUP($A298,'Raw - J'!$B:$P,12,FALSE)&amp;IF(VLOOKUP($A298,'Raw - J'!$B:$N,13,FALSE)&lt;&gt;"","("&amp;VLOOKUP($A298,'Raw - J'!$B:$N,13,FALSE)&amp;")",""),"")</f>
        <v>5</v>
      </c>
      <c r="I298" s="4" t="str">
        <f>IFERROR(VLOOKUP($A298,'Raw - J'!$B:$P,14,FALSE),"")</f>
        <v>Open</v>
      </c>
      <c r="J298" s="4" t="str">
        <f>IFERROR(VLOOKUP($A298,'Raw - J'!$B:$P,11,FALSE),"")</f>
        <v>A</v>
      </c>
      <c r="K298" s="4" t="str">
        <f>IFERROR(VLOOKUP($A298,'Raw - J'!$B:$Q,16,FALSE),"")</f>
        <v>2m</v>
      </c>
      <c r="L298" s="16" t="str">
        <f>SUBSTITUTE(IFERROR(VLOOKUP($A298,'Raw - J'!$B:$Q,9,FALSE),""),0,"")</f>
        <v/>
      </c>
      <c r="M298" s="16" t="str">
        <f>SUBSTITUTE(IFERROR(VLOOKUP($A298,'Raw - J'!$B:$Z,20,FALSE),""),0,"")</f>
        <v/>
      </c>
    </row>
    <row r="299" spans="1:13" x14ac:dyDescent="0.35">
      <c r="A299">
        <v>290</v>
      </c>
      <c r="B299" s="9">
        <f>IFERROR(VLOOKUP($A299,'Raw - J'!$B:$S,2,FALSE),"")</f>
        <v>44341</v>
      </c>
      <c r="C299" s="4" t="str">
        <f>IFERROR(VLOOKUP($A299,'Raw - J'!$B:$S,3,FALSE),"")</f>
        <v>SOUTHWELL</v>
      </c>
      <c r="D299" s="4" t="str">
        <f>IFERROR(VLOOKUP(JUMP!A299,'Raw - J'!B:F,5,FALSE),"")</f>
        <v>Chase</v>
      </c>
      <c r="E299" s="4" t="str">
        <f>IFERROR(VLOOKUP($A299,'Raw - J'!$B:$S,6,FALSE),"")</f>
        <v>Hcap</v>
      </c>
      <c r="F299" s="4" t="str">
        <f>IFERROR(VLOOKUP($A299,'Raw - J'!$B:$P,10,FALSE),"")</f>
        <v>5yo+</v>
      </c>
      <c r="G299" s="4" t="str">
        <f>SUBSTITUTE(IFERROR(VLOOKUP($A299,'Raw - J'!$B:$P,7,FALSE),""),"0","")</f>
        <v>Open</v>
      </c>
      <c r="H299" s="4" t="str">
        <f>IFERROR(VLOOKUP($A299,'Raw - J'!$B:$P,12,FALSE)&amp;IF(VLOOKUP($A299,'Raw - J'!$B:$N,13,FALSE)&lt;&gt;"","("&amp;VLOOKUP($A299,'Raw - J'!$B:$N,13,FALSE)&amp;")",""),"")</f>
        <v>4</v>
      </c>
      <c r="I299" s="4" t="str">
        <f>IFERROR(VLOOKUP($A299,'Raw - J'!$B:$P,14,FALSE),"")</f>
        <v>0-120</v>
      </c>
      <c r="J299" s="4" t="str">
        <f>IFERROR(VLOOKUP($A299,'Raw - J'!$B:$P,11,FALSE),"")</f>
        <v>A</v>
      </c>
      <c r="K299" s="4" t="str">
        <f>IFERROR(VLOOKUP($A299,'Raw - J'!$B:$Q,16,FALSE),"")</f>
        <v>2m</v>
      </c>
      <c r="L299" s="16" t="str">
        <f>SUBSTITUTE(IFERROR(VLOOKUP($A299,'Raw - J'!$B:$Q,9,FALSE),""),0,"")</f>
        <v/>
      </c>
      <c r="M299" s="16" t="str">
        <f>SUBSTITUTE(IFERROR(VLOOKUP($A299,'Raw - J'!$B:$Z,20,FALSE),""),0,"")</f>
        <v/>
      </c>
    </row>
    <row r="300" spans="1:13" x14ac:dyDescent="0.35">
      <c r="A300">
        <v>291</v>
      </c>
      <c r="B300" s="9">
        <f>IFERROR(VLOOKUP($A300,'Raw - J'!$B:$S,2,FALSE),"")</f>
        <v>44341</v>
      </c>
      <c r="C300" s="4" t="str">
        <f>IFERROR(VLOOKUP($A300,'Raw - J'!$B:$S,3,FALSE),"")</f>
        <v>SOUTHWELL</v>
      </c>
      <c r="D300" s="4" t="str">
        <f>IFERROR(VLOOKUP(JUMP!A300,'Raw - J'!B:F,5,FALSE),"")</f>
        <v>Hurdle</v>
      </c>
      <c r="E300" s="4" t="str">
        <f>IFERROR(VLOOKUP($A300,'Raw - J'!$B:$S,6,FALSE),"")</f>
        <v>WFA</v>
      </c>
      <c r="F300" s="4" t="str">
        <f>IFERROR(VLOOKUP($A300,'Raw - J'!$B:$P,10,FALSE),"")</f>
        <v>4yo+</v>
      </c>
      <c r="G300" s="4" t="str">
        <f>SUBSTITUTE(IFERROR(VLOOKUP($A300,'Raw - J'!$B:$P,7,FALSE),""),"0","")</f>
        <v>Mdn</v>
      </c>
      <c r="H300" s="4" t="str">
        <f>IFERROR(VLOOKUP($A300,'Raw - J'!$B:$P,12,FALSE)&amp;IF(VLOOKUP($A300,'Raw - J'!$B:$N,13,FALSE)&lt;&gt;"","("&amp;VLOOKUP($A300,'Raw - J'!$B:$N,13,FALSE)&amp;")",""),"")</f>
        <v>4</v>
      </c>
      <c r="I300" s="4" t="str">
        <f>IFERROR(VLOOKUP($A300,'Raw - J'!$B:$P,14,FALSE),"")</f>
        <v>Open</v>
      </c>
      <c r="J300" s="4" t="str">
        <f>IFERROR(VLOOKUP($A300,'Raw - J'!$B:$P,11,FALSE),"")</f>
        <v>A</v>
      </c>
      <c r="K300" s="4" t="str">
        <f>IFERROR(VLOOKUP($A300,'Raw - J'!$B:$Q,16,FALSE),"")</f>
        <v>2m 4f</v>
      </c>
      <c r="L300" s="16" t="str">
        <f>SUBSTITUTE(IFERROR(VLOOKUP($A300,'Raw - J'!$B:$Q,9,FALSE),""),0,"")</f>
        <v>NH</v>
      </c>
      <c r="M300" s="16" t="str">
        <f>SUBSTITUTE(IFERROR(VLOOKUP($A300,'Raw - J'!$B:$Z,20,FALSE),""),0,"")</f>
        <v/>
      </c>
    </row>
    <row r="301" spans="1:13" x14ac:dyDescent="0.35">
      <c r="A301">
        <v>292</v>
      </c>
      <c r="B301" s="9">
        <f>IFERROR(VLOOKUP($A301,'Raw - J'!$B:$S,2,FALSE),"")</f>
        <v>44341</v>
      </c>
      <c r="C301" s="4" t="str">
        <f>IFERROR(VLOOKUP($A301,'Raw - J'!$B:$S,3,FALSE),"")</f>
        <v>SOUTHWELL</v>
      </c>
      <c r="D301" s="4" t="str">
        <f>IFERROR(VLOOKUP(JUMP!A301,'Raw - J'!B:F,5,FALSE),"")</f>
        <v>Hurdle</v>
      </c>
      <c r="E301" s="4" t="str">
        <f>IFERROR(VLOOKUP($A301,'Raw - J'!$B:$S,6,FALSE),"")</f>
        <v>WFA</v>
      </c>
      <c r="F301" s="4" t="str">
        <f>IFERROR(VLOOKUP($A301,'Raw - J'!$B:$P,10,FALSE),"")</f>
        <v>4yo+</v>
      </c>
      <c r="G301" s="4" t="str">
        <f>SUBSTITUTE(IFERROR(VLOOKUP($A301,'Raw - J'!$B:$P,7,FALSE),""),"0","")</f>
        <v>Nov</v>
      </c>
      <c r="H301" s="4" t="str">
        <f>IFERROR(VLOOKUP($A301,'Raw - J'!$B:$P,12,FALSE)&amp;IF(VLOOKUP($A301,'Raw - J'!$B:$N,13,FALSE)&lt;&gt;"","("&amp;VLOOKUP($A301,'Raw - J'!$B:$N,13,FALSE)&amp;")",""),"")</f>
        <v>4</v>
      </c>
      <c r="I301" s="4" t="str">
        <f>IFERROR(VLOOKUP($A301,'Raw - J'!$B:$P,14,FALSE),"")</f>
        <v>Open</v>
      </c>
      <c r="J301" s="4" t="str">
        <f>IFERROR(VLOOKUP($A301,'Raw - J'!$B:$P,11,FALSE),"")</f>
        <v>A</v>
      </c>
      <c r="K301" s="4" t="str">
        <f>IFERROR(VLOOKUP($A301,'Raw - J'!$B:$Q,16,FALSE),"")</f>
        <v>2m</v>
      </c>
      <c r="L301" s="16" t="str">
        <f>SUBSTITUTE(IFERROR(VLOOKUP($A301,'Raw - J'!$B:$Q,9,FALSE),""),0,"")</f>
        <v/>
      </c>
      <c r="M301" s="16" t="str">
        <f>SUBSTITUTE(IFERROR(VLOOKUP($A301,'Raw - J'!$B:$Z,20,FALSE),""),0,"")</f>
        <v/>
      </c>
    </row>
    <row r="302" spans="1:13" x14ac:dyDescent="0.35">
      <c r="A302">
        <v>293</v>
      </c>
      <c r="B302" s="9">
        <f>IFERROR(VLOOKUP($A302,'Raw - J'!$B:$S,2,FALSE),"")</f>
        <v>44341</v>
      </c>
      <c r="C302" s="4" t="str">
        <f>IFERROR(VLOOKUP($A302,'Raw - J'!$B:$S,3,FALSE),"")</f>
        <v>SOUTHWELL</v>
      </c>
      <c r="D302" s="4" t="str">
        <f>IFERROR(VLOOKUP(JUMP!A302,'Raw - J'!B:F,5,FALSE),"")</f>
        <v>Hurdle</v>
      </c>
      <c r="E302" s="4" t="str">
        <f>IFERROR(VLOOKUP($A302,'Raw - J'!$B:$S,6,FALSE),"")</f>
        <v>Hcap</v>
      </c>
      <c r="F302" s="4" t="str">
        <f>IFERROR(VLOOKUP($A302,'Raw - J'!$B:$P,10,FALSE),"")</f>
        <v>4yo+</v>
      </c>
      <c r="G302" s="4" t="str">
        <f>SUBSTITUTE(IFERROR(VLOOKUP($A302,'Raw - J'!$B:$P,7,FALSE),""),"0","")</f>
        <v>Open</v>
      </c>
      <c r="H302" s="4" t="str">
        <f>IFERROR(VLOOKUP($A302,'Raw - J'!$B:$P,12,FALSE)&amp;IF(VLOOKUP($A302,'Raw - J'!$B:$N,13,FALSE)&lt;&gt;"","("&amp;VLOOKUP($A302,'Raw - J'!$B:$N,13,FALSE)&amp;")",""),"")</f>
        <v>4</v>
      </c>
      <c r="I302" s="4" t="str">
        <f>IFERROR(VLOOKUP($A302,'Raw - J'!$B:$P,14,FALSE),"")</f>
        <v>0-120</v>
      </c>
      <c r="J302" s="4" t="str">
        <f>IFERROR(VLOOKUP($A302,'Raw - J'!$B:$P,11,FALSE),"")</f>
        <v>F</v>
      </c>
      <c r="K302" s="4" t="str">
        <f>IFERROR(VLOOKUP($A302,'Raw - J'!$B:$Q,16,FALSE),"")</f>
        <v>2m 4f</v>
      </c>
      <c r="L302" s="16" t="str">
        <f>SUBSTITUTE(IFERROR(VLOOKUP($A302,'Raw - J'!$B:$Q,9,FALSE),""),0,"")</f>
        <v/>
      </c>
      <c r="M302" s="16" t="str">
        <f>SUBSTITUTE(IFERROR(VLOOKUP($A302,'Raw - J'!$B:$Z,20,FALSE),""),0,"")</f>
        <v/>
      </c>
    </row>
    <row r="303" spans="1:13" x14ac:dyDescent="0.35">
      <c r="A303">
        <v>294</v>
      </c>
      <c r="B303" s="9">
        <f>IFERROR(VLOOKUP($A303,'Raw - J'!$B:$S,2,FALSE),"")</f>
        <v>44341</v>
      </c>
      <c r="C303" s="4" t="str">
        <f>IFERROR(VLOOKUP($A303,'Raw - J'!$B:$S,3,FALSE),"")</f>
        <v>SOUTHWELL</v>
      </c>
      <c r="D303" s="4" t="str">
        <f>IFERROR(VLOOKUP(JUMP!A303,'Raw - J'!B:F,5,FALSE),"")</f>
        <v>Chase</v>
      </c>
      <c r="E303" s="4" t="str">
        <f>IFERROR(VLOOKUP($A303,'Raw - J'!$B:$S,6,FALSE),"")</f>
        <v>Hcap</v>
      </c>
      <c r="F303" s="4" t="str">
        <f>IFERROR(VLOOKUP($A303,'Raw - J'!$B:$P,10,FALSE),"")</f>
        <v>5yo+</v>
      </c>
      <c r="G303" s="4" t="str">
        <f>SUBSTITUTE(IFERROR(VLOOKUP($A303,'Raw - J'!$B:$P,7,FALSE),""),"0","")</f>
        <v>Open</v>
      </c>
      <c r="H303" s="4" t="str">
        <f>IFERROR(VLOOKUP($A303,'Raw - J'!$B:$P,12,FALSE)&amp;IF(VLOOKUP($A303,'Raw - J'!$B:$N,13,FALSE)&lt;&gt;"","("&amp;VLOOKUP($A303,'Raw - J'!$B:$N,13,FALSE)&amp;")",""),"")</f>
        <v>5</v>
      </c>
      <c r="I303" s="4" t="str">
        <f>IFERROR(VLOOKUP($A303,'Raw - J'!$B:$P,14,FALSE),"")</f>
        <v>0-105</v>
      </c>
      <c r="J303" s="4" t="str">
        <f>IFERROR(VLOOKUP($A303,'Raw - J'!$B:$P,11,FALSE),"")</f>
        <v>A</v>
      </c>
      <c r="K303" s="4" t="str">
        <f>IFERROR(VLOOKUP($A303,'Raw - J'!$B:$Q,16,FALSE),"")</f>
        <v>2m 4f</v>
      </c>
      <c r="L303" s="16" t="str">
        <f>SUBSTITUTE(IFERROR(VLOOKUP($A303,'Raw - J'!$B:$Q,9,FALSE),""),0,"")</f>
        <v/>
      </c>
      <c r="M303" s="16" t="str">
        <f>SUBSTITUTE(IFERROR(VLOOKUP($A303,'Raw - J'!$B:$Z,20,FALSE),""),0,"")</f>
        <v/>
      </c>
    </row>
    <row r="304" spans="1:13" x14ac:dyDescent="0.35">
      <c r="A304">
        <v>295</v>
      </c>
      <c r="B304" s="9">
        <f>IFERROR(VLOOKUP($A304,'Raw - J'!$B:$S,2,FALSE),"")</f>
        <v>44342</v>
      </c>
      <c r="C304" s="4" t="str">
        <f>IFERROR(VLOOKUP($A304,'Raw - J'!$B:$S,3,FALSE),"")</f>
        <v>NEWTON ABBOT</v>
      </c>
      <c r="D304" s="4" t="str">
        <f>IFERROR(VLOOKUP(JUMP!A304,'Raw - J'!B:F,5,FALSE),"")</f>
        <v>Hunter</v>
      </c>
      <c r="E304" s="4" t="str">
        <f>IFERROR(VLOOKUP($A304,'Raw - J'!$B:$S,6,FALSE),"")</f>
        <v>WFA</v>
      </c>
      <c r="F304" s="4" t="str">
        <f>IFERROR(VLOOKUP($A304,'Raw - J'!$B:$P,10,FALSE),"")</f>
        <v>5yo+</v>
      </c>
      <c r="G304" s="4" t="str">
        <f>SUBSTITUTE(IFERROR(VLOOKUP($A304,'Raw - J'!$B:$P,7,FALSE),""),"0","")</f>
        <v>Open</v>
      </c>
      <c r="H304" s="4" t="str">
        <f>IFERROR(VLOOKUP($A304,'Raw - J'!$B:$P,12,FALSE)&amp;IF(VLOOKUP($A304,'Raw - J'!$B:$N,13,FALSE)&lt;&gt;"","("&amp;VLOOKUP($A304,'Raw - J'!$B:$N,13,FALSE)&amp;")",""),"")</f>
        <v>6</v>
      </c>
      <c r="I304" s="4" t="str">
        <f>IFERROR(VLOOKUP($A304,'Raw - J'!$B:$P,14,FALSE),"")</f>
        <v>Open</v>
      </c>
      <c r="J304" s="4" t="str">
        <f>IFERROR(VLOOKUP($A304,'Raw - J'!$B:$P,11,FALSE),"")</f>
        <v>A</v>
      </c>
      <c r="K304" s="4" t="str">
        <f>IFERROR(VLOOKUP($A304,'Raw - J'!$B:$Q,16,FALSE),"")</f>
        <v>2m 4f</v>
      </c>
      <c r="L304" s="16" t="str">
        <f>SUBSTITUTE(IFERROR(VLOOKUP($A304,'Raw - J'!$B:$Q,9,FALSE),""),0,"")</f>
        <v/>
      </c>
      <c r="M304" s="16" t="str">
        <f>SUBSTITUTE(IFERROR(VLOOKUP($A304,'Raw - J'!$B:$Z,20,FALSE),""),0,"")</f>
        <v>Amtr</v>
      </c>
    </row>
    <row r="305" spans="1:13" x14ac:dyDescent="0.35">
      <c r="A305">
        <v>296</v>
      </c>
      <c r="B305" s="9">
        <f>IFERROR(VLOOKUP($A305,'Raw - J'!$B:$S,2,FALSE),"")</f>
        <v>44342</v>
      </c>
      <c r="C305" s="4" t="str">
        <f>IFERROR(VLOOKUP($A305,'Raw - J'!$B:$S,3,FALSE),"")</f>
        <v>NEWTON ABBOT</v>
      </c>
      <c r="D305" s="4" t="str">
        <f>IFERROR(VLOOKUP(JUMP!A305,'Raw - J'!B:F,5,FALSE),"")</f>
        <v>Hurdle</v>
      </c>
      <c r="E305" s="4" t="str">
        <f>IFERROR(VLOOKUP($A305,'Raw - J'!$B:$S,6,FALSE),"")</f>
        <v>Hcap</v>
      </c>
      <c r="F305" s="4" t="str">
        <f>IFERROR(VLOOKUP($A305,'Raw - J'!$B:$P,10,FALSE),"")</f>
        <v>4yo+</v>
      </c>
      <c r="G305" s="4" t="str">
        <f>SUBSTITUTE(IFERROR(VLOOKUP($A305,'Raw - J'!$B:$P,7,FALSE),""),"0","")</f>
        <v>Nov</v>
      </c>
      <c r="H305" s="4" t="str">
        <f>IFERROR(VLOOKUP($A305,'Raw - J'!$B:$P,12,FALSE)&amp;IF(VLOOKUP($A305,'Raw - J'!$B:$N,13,FALSE)&lt;&gt;"","("&amp;VLOOKUP($A305,'Raw - J'!$B:$N,13,FALSE)&amp;")",""),"")</f>
        <v>5</v>
      </c>
      <c r="I305" s="4" t="str">
        <f>IFERROR(VLOOKUP($A305,'Raw - J'!$B:$P,14,FALSE),"")</f>
        <v>0-100</v>
      </c>
      <c r="J305" s="4" t="str">
        <f>IFERROR(VLOOKUP($A305,'Raw - J'!$B:$P,11,FALSE),"")</f>
        <v>A</v>
      </c>
      <c r="K305" s="4" t="str">
        <f>IFERROR(VLOOKUP($A305,'Raw - J'!$B:$Q,16,FALSE),"")</f>
        <v>2m 4f</v>
      </c>
      <c r="L305" s="16" t="str">
        <f>SUBSTITUTE(IFERROR(VLOOKUP($A305,'Raw - J'!$B:$Q,9,FALSE),""),0,"")</f>
        <v/>
      </c>
      <c r="M305" s="16" t="str">
        <f>SUBSTITUTE(IFERROR(VLOOKUP($A305,'Raw - J'!$B:$Z,20,FALSE),""),0,"")</f>
        <v xml:space="preserve"> </v>
      </c>
    </row>
    <row r="306" spans="1:13" x14ac:dyDescent="0.35">
      <c r="A306">
        <v>297</v>
      </c>
      <c r="B306" s="9">
        <f>IFERROR(VLOOKUP($A306,'Raw - J'!$B:$S,2,FALSE),"")</f>
        <v>44342</v>
      </c>
      <c r="C306" s="4" t="str">
        <f>IFERROR(VLOOKUP($A306,'Raw - J'!$B:$S,3,FALSE),"")</f>
        <v>NEWTON ABBOT</v>
      </c>
      <c r="D306" s="4" t="str">
        <f>IFERROR(VLOOKUP(JUMP!A306,'Raw - J'!B:F,5,FALSE),"")</f>
        <v>Hurdle</v>
      </c>
      <c r="E306" s="4" t="str">
        <f>IFERROR(VLOOKUP($A306,'Raw - J'!$B:$S,6,FALSE),"")</f>
        <v>Hcap</v>
      </c>
      <c r="F306" s="4" t="str">
        <f>IFERROR(VLOOKUP($A306,'Raw - J'!$B:$P,10,FALSE),"")</f>
        <v>4yo+</v>
      </c>
      <c r="G306" s="4" t="str">
        <f>SUBSTITUTE(IFERROR(VLOOKUP($A306,'Raw - J'!$B:$P,7,FALSE),""),"0","")</f>
        <v>Open</v>
      </c>
      <c r="H306" s="4" t="str">
        <f>IFERROR(VLOOKUP($A306,'Raw - J'!$B:$P,12,FALSE)&amp;IF(VLOOKUP($A306,'Raw - J'!$B:$N,13,FALSE)&lt;&gt;"","("&amp;VLOOKUP($A306,'Raw - J'!$B:$N,13,FALSE)&amp;")",""),"")</f>
        <v>4</v>
      </c>
      <c r="I306" s="4" t="str">
        <f>IFERROR(VLOOKUP($A306,'Raw - J'!$B:$P,14,FALSE),"")</f>
        <v>0-120</v>
      </c>
      <c r="J306" s="4" t="str">
        <f>IFERROR(VLOOKUP($A306,'Raw - J'!$B:$P,11,FALSE),"")</f>
        <v>A</v>
      </c>
      <c r="K306" s="4" t="str">
        <f>IFERROR(VLOOKUP($A306,'Raw - J'!$B:$Q,16,FALSE),"")</f>
        <v>2m 4f</v>
      </c>
      <c r="L306" s="16" t="str">
        <f>SUBSTITUTE(IFERROR(VLOOKUP($A306,'Raw - J'!$B:$Q,9,FALSE),""),0,"")</f>
        <v/>
      </c>
      <c r="M306" s="16" t="str">
        <f>SUBSTITUTE(IFERROR(VLOOKUP($A306,'Raw - J'!$B:$Z,20,FALSE),""),0,"")</f>
        <v/>
      </c>
    </row>
    <row r="307" spans="1:13" x14ac:dyDescent="0.35">
      <c r="A307">
        <v>298</v>
      </c>
      <c r="B307" s="9">
        <f>IFERROR(VLOOKUP($A307,'Raw - J'!$B:$S,2,FALSE),"")</f>
        <v>44342</v>
      </c>
      <c r="C307" s="4" t="str">
        <f>IFERROR(VLOOKUP($A307,'Raw - J'!$B:$S,3,FALSE),"")</f>
        <v>NEWTON ABBOT</v>
      </c>
      <c r="D307" s="4" t="str">
        <f>IFERROR(VLOOKUP(JUMP!A307,'Raw - J'!B:F,5,FALSE),"")</f>
        <v>Hurdle</v>
      </c>
      <c r="E307" s="4" t="str">
        <f>IFERROR(VLOOKUP($A307,'Raw - J'!$B:$S,6,FALSE),"")</f>
        <v>WFA</v>
      </c>
      <c r="F307" s="4" t="str">
        <f>IFERROR(VLOOKUP($A307,'Raw - J'!$B:$P,10,FALSE),"")</f>
        <v>4yo+</v>
      </c>
      <c r="G307" s="4" t="str">
        <f>SUBSTITUTE(IFERROR(VLOOKUP($A307,'Raw - J'!$B:$P,7,FALSE),""),"0","")</f>
        <v>Mdn</v>
      </c>
      <c r="H307" s="4" t="str">
        <f>IFERROR(VLOOKUP($A307,'Raw - J'!$B:$P,12,FALSE)&amp;IF(VLOOKUP($A307,'Raw - J'!$B:$N,13,FALSE)&lt;&gt;"","("&amp;VLOOKUP($A307,'Raw - J'!$B:$N,13,FALSE)&amp;")",""),"")</f>
        <v>4</v>
      </c>
      <c r="I307" s="4" t="str">
        <f>IFERROR(VLOOKUP($A307,'Raw - J'!$B:$P,14,FALSE),"")</f>
        <v>Open</v>
      </c>
      <c r="J307" s="4" t="str">
        <f>IFERROR(VLOOKUP($A307,'Raw - J'!$B:$P,11,FALSE),"")</f>
        <v>A</v>
      </c>
      <c r="K307" s="4" t="str">
        <f>IFERROR(VLOOKUP($A307,'Raw - J'!$B:$Q,16,FALSE),"")</f>
        <v>2m 4f</v>
      </c>
      <c r="L307" s="16" t="str">
        <f>SUBSTITUTE(IFERROR(VLOOKUP($A307,'Raw - J'!$B:$Q,9,FALSE),""),0,"")</f>
        <v/>
      </c>
      <c r="M307" s="16" t="str">
        <f>SUBSTITUTE(IFERROR(VLOOKUP($A307,'Raw - J'!$B:$Z,20,FALSE),""),0,"")</f>
        <v/>
      </c>
    </row>
    <row r="308" spans="1:13" x14ac:dyDescent="0.35">
      <c r="A308">
        <v>299</v>
      </c>
      <c r="B308" s="9">
        <f>IFERROR(VLOOKUP($A308,'Raw - J'!$B:$S,2,FALSE),"")</f>
        <v>44342</v>
      </c>
      <c r="C308" s="4" t="str">
        <f>IFERROR(VLOOKUP($A308,'Raw - J'!$B:$S,3,FALSE),"")</f>
        <v>NEWTON ABBOT</v>
      </c>
      <c r="D308" s="4" t="str">
        <f>IFERROR(VLOOKUP(JUMP!A308,'Raw - J'!B:F,5,FALSE),"")</f>
        <v>Chase</v>
      </c>
      <c r="E308" s="4" t="str">
        <f>IFERROR(VLOOKUP($A308,'Raw - J'!$B:$S,6,FALSE),"")</f>
        <v>Hcap</v>
      </c>
      <c r="F308" s="4" t="str">
        <f>IFERROR(VLOOKUP($A308,'Raw - J'!$B:$P,10,FALSE),"")</f>
        <v>5yo+</v>
      </c>
      <c r="G308" s="4" t="str">
        <f>SUBSTITUTE(IFERROR(VLOOKUP($A308,'Raw - J'!$B:$P,7,FALSE),""),"0","")</f>
        <v>Nov</v>
      </c>
      <c r="H308" s="4" t="str">
        <f>IFERROR(VLOOKUP($A308,'Raw - J'!$B:$P,12,FALSE)&amp;IF(VLOOKUP($A308,'Raw - J'!$B:$N,13,FALSE)&lt;&gt;"","("&amp;VLOOKUP($A308,'Raw - J'!$B:$N,13,FALSE)&amp;")",""),"")</f>
        <v>5</v>
      </c>
      <c r="I308" s="4" t="str">
        <f>IFERROR(VLOOKUP($A308,'Raw - J'!$B:$P,14,FALSE),"")</f>
        <v>0-100</v>
      </c>
      <c r="J308" s="4" t="str">
        <f>IFERROR(VLOOKUP($A308,'Raw - J'!$B:$P,11,FALSE),"")</f>
        <v>A</v>
      </c>
      <c r="K308" s="4" t="str">
        <f>IFERROR(VLOOKUP($A308,'Raw - J'!$B:$Q,16,FALSE),"")</f>
        <v>2m 4f</v>
      </c>
      <c r="L308" s="16" t="str">
        <f>SUBSTITUTE(IFERROR(VLOOKUP($A308,'Raw - J'!$B:$Q,9,FALSE),""),0,"")</f>
        <v/>
      </c>
      <c r="M308" s="16" t="str">
        <f>SUBSTITUTE(IFERROR(VLOOKUP($A308,'Raw - J'!$B:$Z,20,FALSE),""),0,"")</f>
        <v/>
      </c>
    </row>
    <row r="309" spans="1:13" x14ac:dyDescent="0.35">
      <c r="A309">
        <v>300</v>
      </c>
      <c r="B309" s="9">
        <f>IFERROR(VLOOKUP($A309,'Raw - J'!$B:$S,2,FALSE),"")</f>
        <v>44342</v>
      </c>
      <c r="C309" s="4" t="str">
        <f>IFERROR(VLOOKUP($A309,'Raw - J'!$B:$S,3,FALSE),"")</f>
        <v>NEWTON ABBOT</v>
      </c>
      <c r="D309" s="4" t="str">
        <f>IFERROR(VLOOKUP(JUMP!A309,'Raw - J'!B:F,5,FALSE),"")</f>
        <v>Hurdle</v>
      </c>
      <c r="E309" s="4" t="str">
        <f>IFERROR(VLOOKUP($A309,'Raw - J'!$B:$S,6,FALSE),"")</f>
        <v>WFA</v>
      </c>
      <c r="F309" s="4" t="str">
        <f>IFERROR(VLOOKUP($A309,'Raw - J'!$B:$P,10,FALSE),"")</f>
        <v>4yo+</v>
      </c>
      <c r="G309" s="4" t="str">
        <f>SUBSTITUTE(IFERROR(VLOOKUP($A309,'Raw - J'!$B:$P,7,FALSE),""),"0","")</f>
        <v>Nov</v>
      </c>
      <c r="H309" s="4" t="str">
        <f>IFERROR(VLOOKUP($A309,'Raw - J'!$B:$P,12,FALSE)&amp;IF(VLOOKUP($A309,'Raw - J'!$B:$N,13,FALSE)&lt;&gt;"","("&amp;VLOOKUP($A309,'Raw - J'!$B:$N,13,FALSE)&amp;")",""),"")</f>
        <v>4</v>
      </c>
      <c r="I309" s="4" t="str">
        <f>IFERROR(VLOOKUP($A309,'Raw - J'!$B:$P,14,FALSE),"")</f>
        <v>Open</v>
      </c>
      <c r="J309" s="4" t="str">
        <f>IFERROR(VLOOKUP($A309,'Raw - J'!$B:$P,11,FALSE),"")</f>
        <v>F</v>
      </c>
      <c r="K309" s="4" t="str">
        <f>IFERROR(VLOOKUP($A309,'Raw - J'!$B:$Q,16,FALSE),"")</f>
        <v>2m</v>
      </c>
      <c r="L309" s="16" t="str">
        <f>SUBSTITUTE(IFERROR(VLOOKUP($A309,'Raw - J'!$B:$Q,9,FALSE),""),0,"")</f>
        <v/>
      </c>
      <c r="M309" s="16" t="str">
        <f>SUBSTITUTE(IFERROR(VLOOKUP($A309,'Raw - J'!$B:$Z,20,FALSE),""),0,"")</f>
        <v/>
      </c>
    </row>
    <row r="310" spans="1:13" x14ac:dyDescent="0.35">
      <c r="A310">
        <v>301</v>
      </c>
      <c r="B310" s="9">
        <f>IFERROR(VLOOKUP($A310,'Raw - J'!$B:$S,2,FALSE),"")</f>
        <v>44342</v>
      </c>
      <c r="C310" s="4" t="str">
        <f>IFERROR(VLOOKUP($A310,'Raw - J'!$B:$S,3,FALSE),"")</f>
        <v>NEWTON ABBOT</v>
      </c>
      <c r="D310" s="4" t="str">
        <f>IFERROR(VLOOKUP(JUMP!A310,'Raw - J'!B:F,5,FALSE),"")</f>
        <v>Chase</v>
      </c>
      <c r="E310" s="4" t="str">
        <f>IFERROR(VLOOKUP($A310,'Raw - J'!$B:$S,6,FALSE),"")</f>
        <v>Hcap</v>
      </c>
      <c r="F310" s="4" t="str">
        <f>IFERROR(VLOOKUP($A310,'Raw - J'!$B:$P,10,FALSE),"")</f>
        <v>5yo+</v>
      </c>
      <c r="G310" s="4" t="str">
        <f>SUBSTITUTE(IFERROR(VLOOKUP($A310,'Raw - J'!$B:$P,7,FALSE),""),"0","")</f>
        <v>Open</v>
      </c>
      <c r="H310" s="4" t="str">
        <f>IFERROR(VLOOKUP($A310,'Raw - J'!$B:$P,12,FALSE)&amp;IF(VLOOKUP($A310,'Raw - J'!$B:$N,13,FALSE)&lt;&gt;"","("&amp;VLOOKUP($A310,'Raw - J'!$B:$N,13,FALSE)&amp;")",""),"")</f>
        <v>2</v>
      </c>
      <c r="I310" s="4" t="str">
        <f>IFERROR(VLOOKUP($A310,'Raw - J'!$B:$P,14,FALSE),"")</f>
        <v>0-150</v>
      </c>
      <c r="J310" s="4" t="str">
        <f>IFERROR(VLOOKUP($A310,'Raw - J'!$B:$P,11,FALSE),"")</f>
        <v>A</v>
      </c>
      <c r="K310" s="4" t="str">
        <f>IFERROR(VLOOKUP($A310,'Raw - J'!$B:$Q,16,FALSE),"")</f>
        <v>3m</v>
      </c>
      <c r="L310" s="16" t="str">
        <f>SUBSTITUTE(IFERROR(VLOOKUP($A310,'Raw - J'!$B:$Q,9,FALSE),""),0,"")</f>
        <v/>
      </c>
      <c r="M310" s="16" t="str">
        <f>SUBSTITUTE(IFERROR(VLOOKUP($A310,'Raw - J'!$B:$Z,20,FALSE),""),0,"")</f>
        <v/>
      </c>
    </row>
    <row r="311" spans="1:13" x14ac:dyDescent="0.35">
      <c r="A311">
        <v>302</v>
      </c>
      <c r="B311" s="9">
        <f>IFERROR(VLOOKUP($A311,'Raw - J'!$B:$S,2,FALSE),"")</f>
        <v>44342</v>
      </c>
      <c r="C311" s="4" t="str">
        <f>IFERROR(VLOOKUP($A311,'Raw - J'!$B:$S,3,FALSE),"")</f>
        <v>WARWICK</v>
      </c>
      <c r="D311" s="4" t="str">
        <f>IFERROR(VLOOKUP(JUMP!A311,'Raw - J'!B:F,5,FALSE),"")</f>
        <v>NHF</v>
      </c>
      <c r="E311" s="4" t="str">
        <f>IFERROR(VLOOKUP($A311,'Raw - J'!$B:$S,6,FALSE),"")</f>
        <v>WFA</v>
      </c>
      <c r="F311" s="4" t="str">
        <f>IFERROR(VLOOKUP($A311,'Raw - J'!$B:$P,10,FALSE),"")</f>
        <v>4-6yo</v>
      </c>
      <c r="G311" s="4" t="str">
        <f>SUBSTITUTE(IFERROR(VLOOKUP($A311,'Raw - J'!$B:$P,7,FALSE),""),"0","")</f>
        <v>Mdn</v>
      </c>
      <c r="H311" s="4" t="str">
        <f>IFERROR(VLOOKUP($A311,'Raw - J'!$B:$P,12,FALSE)&amp;IF(VLOOKUP($A311,'Raw - J'!$B:$N,13,FALSE)&lt;&gt;"","("&amp;VLOOKUP($A311,'Raw - J'!$B:$N,13,FALSE)&amp;")",""),"")</f>
        <v>5</v>
      </c>
      <c r="I311" s="4" t="str">
        <f>IFERROR(VLOOKUP($A311,'Raw - J'!$B:$P,14,FALSE),"")</f>
        <v>Open</v>
      </c>
      <c r="J311" s="4" t="str">
        <f>IFERROR(VLOOKUP($A311,'Raw - J'!$B:$P,11,FALSE),"")</f>
        <v>A</v>
      </c>
      <c r="K311" s="4" t="str">
        <f>IFERROR(VLOOKUP($A311,'Raw - J'!$B:$Q,16,FALSE),"")</f>
        <v>2m</v>
      </c>
      <c r="L311" s="16" t="str">
        <f>SUBSTITUTE(IFERROR(VLOOKUP($A311,'Raw - J'!$B:$Q,9,FALSE),""),0,"")</f>
        <v/>
      </c>
      <c r="M311" s="16" t="str">
        <f>SUBSTITUTE(IFERROR(VLOOKUP($A311,'Raw - J'!$B:$Z,20,FALSE),""),0,"")</f>
        <v/>
      </c>
    </row>
    <row r="312" spans="1:13" x14ac:dyDescent="0.35">
      <c r="A312">
        <v>303</v>
      </c>
      <c r="B312" s="9">
        <f>IFERROR(VLOOKUP($A312,'Raw - J'!$B:$S,2,FALSE),"")</f>
        <v>44342</v>
      </c>
      <c r="C312" s="4" t="str">
        <f>IFERROR(VLOOKUP($A312,'Raw - J'!$B:$S,3,FALSE),"")</f>
        <v>WARWICK</v>
      </c>
      <c r="D312" s="4" t="str">
        <f>IFERROR(VLOOKUP(JUMP!A312,'Raw - J'!B:F,5,FALSE),"")</f>
        <v>Chase</v>
      </c>
      <c r="E312" s="4" t="str">
        <f>IFERROR(VLOOKUP($A312,'Raw - J'!$B:$S,6,FALSE),"")</f>
        <v>Hcap</v>
      </c>
      <c r="F312" s="4" t="str">
        <f>IFERROR(VLOOKUP($A312,'Raw - J'!$B:$P,10,FALSE),"")</f>
        <v>5yo+</v>
      </c>
      <c r="G312" s="4" t="str">
        <f>SUBSTITUTE(IFERROR(VLOOKUP($A312,'Raw - J'!$B:$P,7,FALSE),""),"0","")</f>
        <v>Open</v>
      </c>
      <c r="H312" s="4" t="str">
        <f>IFERROR(VLOOKUP($A312,'Raw - J'!$B:$P,12,FALSE)&amp;IF(VLOOKUP($A312,'Raw - J'!$B:$N,13,FALSE)&lt;&gt;"","("&amp;VLOOKUP($A312,'Raw - J'!$B:$N,13,FALSE)&amp;")",""),"")</f>
        <v>5</v>
      </c>
      <c r="I312" s="4" t="str">
        <f>IFERROR(VLOOKUP($A312,'Raw - J'!$B:$P,14,FALSE),"")</f>
        <v>0-100</v>
      </c>
      <c r="J312" s="4" t="str">
        <f>IFERROR(VLOOKUP($A312,'Raw - J'!$B:$P,11,FALSE),"")</f>
        <v>A</v>
      </c>
      <c r="K312" s="4" t="str">
        <f>IFERROR(VLOOKUP($A312,'Raw - J'!$B:$Q,16,FALSE),"")</f>
        <v>2m 4f</v>
      </c>
      <c r="L312" s="16" t="str">
        <f>SUBSTITUTE(IFERROR(VLOOKUP($A312,'Raw - J'!$B:$Q,9,FALSE),""),0,"")</f>
        <v/>
      </c>
      <c r="M312" s="16" t="str">
        <f>SUBSTITUTE(IFERROR(VLOOKUP($A312,'Raw - J'!$B:$Z,20,FALSE),""),0,"")</f>
        <v/>
      </c>
    </row>
    <row r="313" spans="1:13" x14ac:dyDescent="0.35">
      <c r="A313">
        <v>304</v>
      </c>
      <c r="B313" s="9">
        <f>IFERROR(VLOOKUP($A313,'Raw - J'!$B:$S,2,FALSE),"")</f>
        <v>44342</v>
      </c>
      <c r="C313" s="4" t="str">
        <f>IFERROR(VLOOKUP($A313,'Raw - J'!$B:$S,3,FALSE),"")</f>
        <v>WARWICK</v>
      </c>
      <c r="D313" s="4" t="str">
        <f>IFERROR(VLOOKUP(JUMP!A313,'Raw - J'!B:F,5,FALSE),"")</f>
        <v>Hurdle</v>
      </c>
      <c r="E313" s="4" t="str">
        <f>IFERROR(VLOOKUP($A313,'Raw - J'!$B:$S,6,FALSE),"")</f>
        <v>WFA</v>
      </c>
      <c r="F313" s="4" t="str">
        <f>IFERROR(VLOOKUP($A313,'Raw - J'!$B:$P,10,FALSE),"")</f>
        <v>4yo+</v>
      </c>
      <c r="G313" s="4" t="str">
        <f>SUBSTITUTE(IFERROR(VLOOKUP($A313,'Raw - J'!$B:$P,7,FALSE),""),"0","")</f>
        <v>Nov</v>
      </c>
      <c r="H313" s="4" t="str">
        <f>IFERROR(VLOOKUP($A313,'Raw - J'!$B:$P,12,FALSE)&amp;IF(VLOOKUP($A313,'Raw - J'!$B:$N,13,FALSE)&lt;&gt;"","("&amp;VLOOKUP($A313,'Raw - J'!$B:$N,13,FALSE)&amp;")",""),"")</f>
        <v>4</v>
      </c>
      <c r="I313" s="4" t="str">
        <f>IFERROR(VLOOKUP($A313,'Raw - J'!$B:$P,14,FALSE),"")</f>
        <v>Open</v>
      </c>
      <c r="J313" s="4" t="str">
        <f>IFERROR(VLOOKUP($A313,'Raw - J'!$B:$P,11,FALSE),"")</f>
        <v>A</v>
      </c>
      <c r="K313" s="4" t="str">
        <f>IFERROR(VLOOKUP($A313,'Raw - J'!$B:$Q,16,FALSE),"")</f>
        <v>2m</v>
      </c>
      <c r="L313" s="16" t="str">
        <f>SUBSTITUTE(IFERROR(VLOOKUP($A313,'Raw - J'!$B:$Q,9,FALSE),""),0,"")</f>
        <v>NH</v>
      </c>
      <c r="M313" s="16" t="str">
        <f>SUBSTITUTE(IFERROR(VLOOKUP($A313,'Raw - J'!$B:$Z,20,FALSE),""),0,"")</f>
        <v/>
      </c>
    </row>
    <row r="314" spans="1:13" x14ac:dyDescent="0.35">
      <c r="A314">
        <v>305</v>
      </c>
      <c r="B314" s="9">
        <f>IFERROR(VLOOKUP($A314,'Raw - J'!$B:$S,2,FALSE),"")</f>
        <v>44342</v>
      </c>
      <c r="C314" s="4" t="str">
        <f>IFERROR(VLOOKUP($A314,'Raw - J'!$B:$S,3,FALSE),"")</f>
        <v>WARWICK</v>
      </c>
      <c r="D314" s="4" t="str">
        <f>IFERROR(VLOOKUP(JUMP!A314,'Raw - J'!B:F,5,FALSE),"")</f>
        <v>Hurdle</v>
      </c>
      <c r="E314" s="4" t="str">
        <f>IFERROR(VLOOKUP($A314,'Raw - J'!$B:$S,6,FALSE),"")</f>
        <v>Hcap</v>
      </c>
      <c r="F314" s="4" t="str">
        <f>IFERROR(VLOOKUP($A314,'Raw - J'!$B:$P,10,FALSE),"")</f>
        <v>4yo+</v>
      </c>
      <c r="G314" s="4" t="str">
        <f>SUBSTITUTE(IFERROR(VLOOKUP($A314,'Raw - J'!$B:$P,7,FALSE),""),"0","")</f>
        <v>Open</v>
      </c>
      <c r="H314" s="4" t="str">
        <f>IFERROR(VLOOKUP($A314,'Raw - J'!$B:$P,12,FALSE)&amp;IF(VLOOKUP($A314,'Raw - J'!$B:$N,13,FALSE)&lt;&gt;"","("&amp;VLOOKUP($A314,'Raw - J'!$B:$N,13,FALSE)&amp;")",""),"")</f>
        <v>4</v>
      </c>
      <c r="I314" s="4" t="str">
        <f>IFERROR(VLOOKUP($A314,'Raw - J'!$B:$P,14,FALSE),"")</f>
        <v>0-115</v>
      </c>
      <c r="J314" s="4" t="str">
        <f>IFERROR(VLOOKUP($A314,'Raw - J'!$B:$P,11,FALSE),"")</f>
        <v>A</v>
      </c>
      <c r="K314" s="4" t="str">
        <f>IFERROR(VLOOKUP($A314,'Raw - J'!$B:$Q,16,FALSE),"")</f>
        <v>3m</v>
      </c>
      <c r="L314" s="16" t="str">
        <f>SUBSTITUTE(IFERROR(VLOOKUP($A314,'Raw - J'!$B:$Q,9,FALSE),""),0,"")</f>
        <v/>
      </c>
      <c r="M314" s="16" t="str">
        <f>SUBSTITUTE(IFERROR(VLOOKUP($A314,'Raw - J'!$B:$Z,20,FALSE),""),0,"")</f>
        <v>Amtr</v>
      </c>
    </row>
    <row r="315" spans="1:13" x14ac:dyDescent="0.35">
      <c r="A315">
        <v>306</v>
      </c>
      <c r="B315" s="9">
        <f>IFERROR(VLOOKUP($A315,'Raw - J'!$B:$S,2,FALSE),"")</f>
        <v>44342</v>
      </c>
      <c r="C315" s="4" t="str">
        <f>IFERROR(VLOOKUP($A315,'Raw - J'!$B:$S,3,FALSE),"")</f>
        <v>WARWICK</v>
      </c>
      <c r="D315" s="4" t="str">
        <f>IFERROR(VLOOKUP(JUMP!A315,'Raw - J'!B:F,5,FALSE),"")</f>
        <v>Hurdle</v>
      </c>
      <c r="E315" s="4" t="str">
        <f>IFERROR(VLOOKUP($A315,'Raw - J'!$B:$S,6,FALSE),"")</f>
        <v>WFA</v>
      </c>
      <c r="F315" s="4" t="str">
        <f>IFERROR(VLOOKUP($A315,'Raw - J'!$B:$P,10,FALSE),"")</f>
        <v>4yo+</v>
      </c>
      <c r="G315" s="4" t="str">
        <f>SUBSTITUTE(IFERROR(VLOOKUP($A315,'Raw - J'!$B:$P,7,FALSE),""),"0","")</f>
        <v>Nov</v>
      </c>
      <c r="H315" s="4" t="str">
        <f>IFERROR(VLOOKUP($A315,'Raw - J'!$B:$P,12,FALSE)&amp;IF(VLOOKUP($A315,'Raw - J'!$B:$N,13,FALSE)&lt;&gt;"","("&amp;VLOOKUP($A315,'Raw - J'!$B:$N,13,FALSE)&amp;")",""),"")</f>
        <v>4</v>
      </c>
      <c r="I315" s="4" t="str">
        <f>IFERROR(VLOOKUP($A315,'Raw - J'!$B:$P,14,FALSE),"")</f>
        <v>Open</v>
      </c>
      <c r="J315" s="4" t="str">
        <f>IFERROR(VLOOKUP($A315,'Raw - J'!$B:$P,11,FALSE),"")</f>
        <v>A</v>
      </c>
      <c r="K315" s="4" t="str">
        <f>IFERROR(VLOOKUP($A315,'Raw - J'!$B:$Q,16,FALSE),"")</f>
        <v>2m 4f</v>
      </c>
      <c r="L315" s="16" t="str">
        <f>SUBSTITUTE(IFERROR(VLOOKUP($A315,'Raw - J'!$B:$Q,9,FALSE),""),0,"")</f>
        <v/>
      </c>
      <c r="M315" s="16" t="str">
        <f>SUBSTITUTE(IFERROR(VLOOKUP($A315,'Raw - J'!$B:$Z,20,FALSE),""),0,"")</f>
        <v/>
      </c>
    </row>
    <row r="316" spans="1:13" x14ac:dyDescent="0.35">
      <c r="A316">
        <v>307</v>
      </c>
      <c r="B316" s="9">
        <f>IFERROR(VLOOKUP($A316,'Raw - J'!$B:$S,2,FALSE),"")</f>
        <v>44342</v>
      </c>
      <c r="C316" s="4" t="str">
        <f>IFERROR(VLOOKUP($A316,'Raw - J'!$B:$S,3,FALSE),"")</f>
        <v>WARWICK</v>
      </c>
      <c r="D316" s="4" t="str">
        <f>IFERROR(VLOOKUP(JUMP!A316,'Raw - J'!B:F,5,FALSE),"")</f>
        <v>Hurdle</v>
      </c>
      <c r="E316" s="4" t="str">
        <f>IFERROR(VLOOKUP($A316,'Raw - J'!$B:$S,6,FALSE),"")</f>
        <v>Hcap</v>
      </c>
      <c r="F316" s="4" t="str">
        <f>IFERROR(VLOOKUP($A316,'Raw - J'!$B:$P,10,FALSE),"")</f>
        <v>4yo+</v>
      </c>
      <c r="G316" s="4" t="str">
        <f>SUBSTITUTE(IFERROR(VLOOKUP($A316,'Raw - J'!$B:$P,7,FALSE),""),"0","")</f>
        <v>Open</v>
      </c>
      <c r="H316" s="4" t="str">
        <f>IFERROR(VLOOKUP($A316,'Raw - J'!$B:$P,12,FALSE)&amp;IF(VLOOKUP($A316,'Raw - J'!$B:$N,13,FALSE)&lt;&gt;"","("&amp;VLOOKUP($A316,'Raw - J'!$B:$N,13,FALSE)&amp;")",""),"")</f>
        <v>4</v>
      </c>
      <c r="I316" s="4" t="str">
        <f>IFERROR(VLOOKUP($A316,'Raw - J'!$B:$P,14,FALSE),"")</f>
        <v>0-120</v>
      </c>
      <c r="J316" s="4" t="str">
        <f>IFERROR(VLOOKUP($A316,'Raw - J'!$B:$P,11,FALSE),"")</f>
        <v>F</v>
      </c>
      <c r="K316" s="4" t="str">
        <f>IFERROR(VLOOKUP($A316,'Raw - J'!$B:$Q,16,FALSE),"")</f>
        <v>2m</v>
      </c>
      <c r="L316" s="16" t="str">
        <f>SUBSTITUTE(IFERROR(VLOOKUP($A316,'Raw - J'!$B:$Q,9,FALSE),""),0,"")</f>
        <v/>
      </c>
      <c r="M316" s="16" t="str">
        <f>SUBSTITUTE(IFERROR(VLOOKUP($A316,'Raw - J'!$B:$Z,20,FALSE),""),0,"")</f>
        <v/>
      </c>
    </row>
    <row r="317" spans="1:13" x14ac:dyDescent="0.35">
      <c r="A317">
        <v>308</v>
      </c>
      <c r="B317" s="9">
        <f>IFERROR(VLOOKUP($A317,'Raw - J'!$B:$S,2,FALSE),"")</f>
        <v>44342</v>
      </c>
      <c r="C317" s="4" t="str">
        <f>IFERROR(VLOOKUP($A317,'Raw - J'!$B:$S,3,FALSE),"")</f>
        <v>WARWICK</v>
      </c>
      <c r="D317" s="4" t="str">
        <f>IFERROR(VLOOKUP(JUMP!A317,'Raw - J'!B:F,5,FALSE),"")</f>
        <v>Chase</v>
      </c>
      <c r="E317" s="4" t="str">
        <f>IFERROR(VLOOKUP($A317,'Raw - J'!$B:$S,6,FALSE),"")</f>
        <v>Hcap</v>
      </c>
      <c r="F317" s="4" t="str">
        <f>IFERROR(VLOOKUP($A317,'Raw - J'!$B:$P,10,FALSE),"")</f>
        <v>5yo+</v>
      </c>
      <c r="G317" s="4" t="str">
        <f>SUBSTITUTE(IFERROR(VLOOKUP($A317,'Raw - J'!$B:$P,7,FALSE),""),"0","")</f>
        <v>Nov</v>
      </c>
      <c r="H317" s="4" t="str">
        <f>IFERROR(VLOOKUP($A317,'Raw - J'!$B:$P,12,FALSE)&amp;IF(VLOOKUP($A317,'Raw - J'!$B:$N,13,FALSE)&lt;&gt;"","("&amp;VLOOKUP($A317,'Raw - J'!$B:$N,13,FALSE)&amp;")",""),"")</f>
        <v>4</v>
      </c>
      <c r="I317" s="4" t="str">
        <f>IFERROR(VLOOKUP($A317,'Raw - J'!$B:$P,14,FALSE),"")</f>
        <v>0-120</v>
      </c>
      <c r="J317" s="4" t="str">
        <f>IFERROR(VLOOKUP($A317,'Raw - J'!$B:$P,11,FALSE),"")</f>
        <v>A</v>
      </c>
      <c r="K317" s="4" t="str">
        <f>IFERROR(VLOOKUP($A317,'Raw - J'!$B:$Q,16,FALSE),"")</f>
        <v>3m</v>
      </c>
      <c r="L317" s="16" t="str">
        <f>SUBSTITUTE(IFERROR(VLOOKUP($A317,'Raw - J'!$B:$Q,9,FALSE),""),0,"")</f>
        <v/>
      </c>
      <c r="M317" s="16" t="str">
        <f>SUBSTITUTE(IFERROR(VLOOKUP($A317,'Raw - J'!$B:$Z,20,FALSE),""),0,"")</f>
        <v/>
      </c>
    </row>
    <row r="318" spans="1:13" x14ac:dyDescent="0.35">
      <c r="A318">
        <v>309</v>
      </c>
      <c r="B318" s="9">
        <f>IFERROR(VLOOKUP($A318,'Raw - J'!$B:$S,2,FALSE),"")</f>
        <v>44344</v>
      </c>
      <c r="C318" s="4" t="str">
        <f>IFERROR(VLOOKUP($A318,'Raw - J'!$B:$S,3,FALSE),"")</f>
        <v>STRATFORD-ON-AVON</v>
      </c>
      <c r="D318" s="4" t="str">
        <f>IFERROR(VLOOKUP(JUMP!A318,'Raw - J'!B:F,5,FALSE),"")</f>
        <v>NHF</v>
      </c>
      <c r="E318" s="4" t="str">
        <f>IFERROR(VLOOKUP($A318,'Raw - J'!$B:$S,6,FALSE),"")</f>
        <v>WFA</v>
      </c>
      <c r="F318" s="4" t="str">
        <f>IFERROR(VLOOKUP($A318,'Raw - J'!$B:$P,10,FALSE),"")</f>
        <v>4-6yo</v>
      </c>
      <c r="G318" s="4" t="str">
        <f>SUBSTITUTE(IFERROR(VLOOKUP($A318,'Raw - J'!$B:$P,7,FALSE),""),"0","")</f>
        <v>Open</v>
      </c>
      <c r="H318" s="4" t="str">
        <f>IFERROR(VLOOKUP($A318,'Raw - J'!$B:$P,12,FALSE)&amp;IF(VLOOKUP($A318,'Raw - J'!$B:$N,13,FALSE)&lt;&gt;"","("&amp;VLOOKUP($A318,'Raw - J'!$B:$N,13,FALSE)&amp;")",""),"")</f>
        <v>4</v>
      </c>
      <c r="I318" s="4" t="str">
        <f>IFERROR(VLOOKUP($A318,'Raw - J'!$B:$P,14,FALSE),"")</f>
        <v>Open</v>
      </c>
      <c r="J318" s="4" t="str">
        <f>IFERROR(VLOOKUP($A318,'Raw - J'!$B:$P,11,FALSE),"")</f>
        <v>A</v>
      </c>
      <c r="K318" s="4" t="str">
        <f>IFERROR(VLOOKUP($A318,'Raw - J'!$B:$Q,16,FALSE),"")</f>
        <v>2m</v>
      </c>
      <c r="L318" s="16" t="str">
        <f>SUBSTITUTE(IFERROR(VLOOKUP($A318,'Raw - J'!$B:$Q,9,FALSE),""),0,"")</f>
        <v/>
      </c>
      <c r="M318" s="16" t="str">
        <f>SUBSTITUTE(IFERROR(VLOOKUP($A318,'Raw - J'!$B:$Z,20,FALSE),""),0,"")</f>
        <v>Amtr</v>
      </c>
    </row>
    <row r="319" spans="1:13" x14ac:dyDescent="0.35">
      <c r="A319">
        <v>310</v>
      </c>
      <c r="B319" s="9">
        <f>IFERROR(VLOOKUP($A319,'Raw - J'!$B:$S,2,FALSE),"")</f>
        <v>44344</v>
      </c>
      <c r="C319" s="4" t="str">
        <f>IFERROR(VLOOKUP($A319,'Raw - J'!$B:$S,3,FALSE),"")</f>
        <v>STRATFORD-ON-AVON</v>
      </c>
      <c r="D319" s="4" t="str">
        <f>IFERROR(VLOOKUP(JUMP!A319,'Raw - J'!B:F,5,FALSE),"")</f>
        <v>Hunter</v>
      </c>
      <c r="E319" s="4" t="str">
        <f>IFERROR(VLOOKUP($A319,'Raw - J'!$B:$S,6,FALSE),"")</f>
        <v>WFA</v>
      </c>
      <c r="F319" s="4" t="str">
        <f>IFERROR(VLOOKUP($A319,'Raw - J'!$B:$P,10,FALSE),"")</f>
        <v>6yo+</v>
      </c>
      <c r="G319" s="4" t="str">
        <f>SUBSTITUTE(IFERROR(VLOOKUP($A319,'Raw - J'!$B:$P,7,FALSE),""),"0","")</f>
        <v>Open</v>
      </c>
      <c r="H319" s="4" t="str">
        <f>IFERROR(VLOOKUP($A319,'Raw - J'!$B:$P,12,FALSE)&amp;IF(VLOOKUP($A319,'Raw - J'!$B:$N,13,FALSE)&lt;&gt;"","("&amp;VLOOKUP($A319,'Raw - J'!$B:$N,13,FALSE)&amp;")",""),"")</f>
        <v>5</v>
      </c>
      <c r="I319" s="4" t="str">
        <f>IFERROR(VLOOKUP($A319,'Raw - J'!$B:$P,14,FALSE),"")</f>
        <v>Open</v>
      </c>
      <c r="J319" s="4" t="str">
        <f>IFERROR(VLOOKUP($A319,'Raw - J'!$B:$P,11,FALSE),"")</f>
        <v>A</v>
      </c>
      <c r="K319" s="4" t="str">
        <f>IFERROR(VLOOKUP($A319,'Raw - J'!$B:$Q,16,FALSE),"")</f>
        <v>2m</v>
      </c>
      <c r="L319" s="16" t="str">
        <f>SUBSTITUTE(IFERROR(VLOOKUP($A319,'Raw - J'!$B:$Q,9,FALSE),""),0,"")</f>
        <v/>
      </c>
      <c r="M319" s="16" t="str">
        <f>SUBSTITUTE(IFERROR(VLOOKUP($A319,'Raw - J'!$B:$Z,20,FALSE),""),0,"")</f>
        <v>Amtr</v>
      </c>
    </row>
    <row r="320" spans="1:13" x14ac:dyDescent="0.35">
      <c r="A320">
        <v>311</v>
      </c>
      <c r="B320" s="9">
        <f>IFERROR(VLOOKUP($A320,'Raw - J'!$B:$S,2,FALSE),"")</f>
        <v>44344</v>
      </c>
      <c r="C320" s="4" t="str">
        <f>IFERROR(VLOOKUP($A320,'Raw - J'!$B:$S,3,FALSE),"")</f>
        <v>STRATFORD-ON-AVON</v>
      </c>
      <c r="D320" s="4" t="str">
        <f>IFERROR(VLOOKUP(JUMP!A320,'Raw - J'!B:F,5,FALSE),"")</f>
        <v>Hunter</v>
      </c>
      <c r="E320" s="4" t="str">
        <f>IFERROR(VLOOKUP($A320,'Raw - J'!$B:$S,6,FALSE),"")</f>
        <v>WFA</v>
      </c>
      <c r="F320" s="4" t="str">
        <f>IFERROR(VLOOKUP($A320,'Raw - J'!$B:$P,10,FALSE),"")</f>
        <v>5yo+</v>
      </c>
      <c r="G320" s="4" t="str">
        <f>SUBSTITUTE(IFERROR(VLOOKUP($A320,'Raw - J'!$B:$P,7,FALSE),""),"0","")</f>
        <v>Nov</v>
      </c>
      <c r="H320" s="4" t="str">
        <f>IFERROR(VLOOKUP($A320,'Raw - J'!$B:$P,12,FALSE)&amp;IF(VLOOKUP($A320,'Raw - J'!$B:$N,13,FALSE)&lt;&gt;"","("&amp;VLOOKUP($A320,'Raw - J'!$B:$N,13,FALSE)&amp;")",""),"")</f>
        <v>5</v>
      </c>
      <c r="I320" s="4" t="str">
        <f>IFERROR(VLOOKUP($A320,'Raw - J'!$B:$P,14,FALSE),"")</f>
        <v>Open</v>
      </c>
      <c r="J320" s="4" t="str">
        <f>IFERROR(VLOOKUP($A320,'Raw - J'!$B:$P,11,FALSE),"")</f>
        <v>A</v>
      </c>
      <c r="K320" s="4" t="str">
        <f>IFERROR(VLOOKUP($A320,'Raw - J'!$B:$Q,16,FALSE),"")</f>
        <v>3m</v>
      </c>
      <c r="L320" s="16" t="str">
        <f>SUBSTITUTE(IFERROR(VLOOKUP($A320,'Raw - J'!$B:$Q,9,FALSE),""),0,"")</f>
        <v/>
      </c>
      <c r="M320" s="16" t="str">
        <f>SUBSTITUTE(IFERROR(VLOOKUP($A320,'Raw - J'!$B:$Z,20,FALSE),""),0,"")</f>
        <v>Amtr</v>
      </c>
    </row>
    <row r="321" spans="1:13" x14ac:dyDescent="0.35">
      <c r="A321">
        <v>312</v>
      </c>
      <c r="B321" s="9">
        <f>IFERROR(VLOOKUP($A321,'Raw - J'!$B:$S,2,FALSE),"")</f>
        <v>44344</v>
      </c>
      <c r="C321" s="4" t="str">
        <f>IFERROR(VLOOKUP($A321,'Raw - J'!$B:$S,3,FALSE),"")</f>
        <v>STRATFORD-ON-AVON</v>
      </c>
      <c r="D321" s="4" t="str">
        <f>IFERROR(VLOOKUP(JUMP!A321,'Raw - J'!B:F,5,FALSE),"")</f>
        <v>Hunter</v>
      </c>
      <c r="E321" s="4" t="str">
        <f>IFERROR(VLOOKUP($A321,'Raw - J'!$B:$S,6,FALSE),"")</f>
        <v>Hcap</v>
      </c>
      <c r="F321" s="4" t="str">
        <f>IFERROR(VLOOKUP($A321,'Raw - J'!$B:$P,10,FALSE),"")</f>
        <v>5yo+</v>
      </c>
      <c r="G321" s="4" t="str">
        <f>SUBSTITUTE(IFERROR(VLOOKUP($A321,'Raw - J'!$B:$P,7,FALSE),""),"0","")</f>
        <v>Open</v>
      </c>
      <c r="H321" s="4" t="str">
        <f>IFERROR(VLOOKUP($A321,'Raw - J'!$B:$P,12,FALSE)&amp;IF(VLOOKUP($A321,'Raw - J'!$B:$N,13,FALSE)&lt;&gt;"","("&amp;VLOOKUP($A321,'Raw - J'!$B:$N,13,FALSE)&amp;")",""),"")</f>
        <v>4</v>
      </c>
      <c r="I321" s="4" t="str">
        <f>IFERROR(VLOOKUP($A321,'Raw - J'!$B:$P,14,FALSE),"")</f>
        <v>Open</v>
      </c>
      <c r="J321" s="4" t="str">
        <f>IFERROR(VLOOKUP($A321,'Raw - J'!$B:$P,11,FALSE),"")</f>
        <v>A</v>
      </c>
      <c r="K321" s="4" t="str">
        <f>IFERROR(VLOOKUP($A321,'Raw - J'!$B:$Q,16,FALSE),"")</f>
        <v>2m 4f</v>
      </c>
      <c r="L321" s="16" t="str">
        <f>SUBSTITUTE(IFERROR(VLOOKUP($A321,'Raw - J'!$B:$Q,9,FALSE),""),0,"")</f>
        <v/>
      </c>
      <c r="M321" s="16" t="str">
        <f>SUBSTITUTE(IFERROR(VLOOKUP($A321,'Raw - J'!$B:$Z,20,FALSE),""),0,"")</f>
        <v>Amtr</v>
      </c>
    </row>
    <row r="322" spans="1:13" x14ac:dyDescent="0.35">
      <c r="A322">
        <v>313</v>
      </c>
      <c r="B322" s="9">
        <f>IFERROR(VLOOKUP($A322,'Raw - J'!$B:$S,2,FALSE),"")</f>
        <v>44344</v>
      </c>
      <c r="C322" s="4" t="str">
        <f>IFERROR(VLOOKUP($A322,'Raw - J'!$B:$S,3,FALSE),"")</f>
        <v>STRATFORD-ON-AVON</v>
      </c>
      <c r="D322" s="4" t="str">
        <f>IFERROR(VLOOKUP(JUMP!A322,'Raw - J'!B:F,5,FALSE),"")</f>
        <v>Hunter</v>
      </c>
      <c r="E322" s="4" t="str">
        <f>IFERROR(VLOOKUP($A322,'Raw - J'!$B:$S,6,FALSE),"")</f>
        <v>WFA</v>
      </c>
      <c r="F322" s="4" t="str">
        <f>IFERROR(VLOOKUP($A322,'Raw - J'!$B:$P,10,FALSE),"")</f>
        <v>5yo+</v>
      </c>
      <c r="G322" s="4" t="str">
        <f>SUBSTITUTE(IFERROR(VLOOKUP($A322,'Raw - J'!$B:$P,7,FALSE),""),"0","")</f>
        <v>Open</v>
      </c>
      <c r="H322" s="4" t="str">
        <f>IFERROR(VLOOKUP($A322,'Raw - J'!$B:$P,12,FALSE)&amp;IF(VLOOKUP($A322,'Raw - J'!$B:$N,13,FALSE)&lt;&gt;"","("&amp;VLOOKUP($A322,'Raw - J'!$B:$N,13,FALSE)&amp;")",""),"")</f>
        <v>3</v>
      </c>
      <c r="I322" s="4" t="str">
        <f>IFERROR(VLOOKUP($A322,'Raw - J'!$B:$P,14,FALSE),"")</f>
        <v>Open</v>
      </c>
      <c r="J322" s="4" t="str">
        <f>IFERROR(VLOOKUP($A322,'Raw - J'!$B:$P,11,FALSE),"")</f>
        <v>A</v>
      </c>
      <c r="K322" s="4" t="str">
        <f>IFERROR(VLOOKUP($A322,'Raw - J'!$B:$Q,16,FALSE),"")</f>
        <v>3m</v>
      </c>
      <c r="L322" s="16" t="str">
        <f>SUBSTITUTE(IFERROR(VLOOKUP($A322,'Raw - J'!$B:$Q,9,FALSE),""),0,"")</f>
        <v/>
      </c>
      <c r="M322" s="16" t="str">
        <f>SUBSTITUTE(IFERROR(VLOOKUP($A322,'Raw - J'!$B:$Z,20,FALSE),""),0,"")</f>
        <v>Lady</v>
      </c>
    </row>
    <row r="323" spans="1:13" x14ac:dyDescent="0.35">
      <c r="A323">
        <v>314</v>
      </c>
      <c r="B323" s="9">
        <f>IFERROR(VLOOKUP($A323,'Raw - J'!$B:$S,2,FALSE),"")</f>
        <v>44344</v>
      </c>
      <c r="C323" s="4" t="str">
        <f>IFERROR(VLOOKUP($A323,'Raw - J'!$B:$S,3,FALSE),"")</f>
        <v>STRATFORD-ON-AVON</v>
      </c>
      <c r="D323" s="4" t="str">
        <f>IFERROR(VLOOKUP(JUMP!A323,'Raw - J'!B:F,5,FALSE),"")</f>
        <v>Hunter</v>
      </c>
      <c r="E323" s="4" t="str">
        <f>IFERROR(VLOOKUP($A323,'Raw - J'!$B:$S,6,FALSE),"")</f>
        <v>WFA</v>
      </c>
      <c r="F323" s="4" t="str">
        <f>IFERROR(VLOOKUP($A323,'Raw - J'!$B:$P,10,FALSE),"")</f>
        <v>5yo+</v>
      </c>
      <c r="G323" s="4" t="str">
        <f>SUBSTITUTE(IFERROR(VLOOKUP($A323,'Raw - J'!$B:$P,7,FALSE),""),"0","")</f>
        <v>Nov</v>
      </c>
      <c r="H323" s="4" t="str">
        <f>IFERROR(VLOOKUP($A323,'Raw - J'!$B:$P,12,FALSE)&amp;IF(VLOOKUP($A323,'Raw - J'!$B:$N,13,FALSE)&lt;&gt;"","("&amp;VLOOKUP($A323,'Raw - J'!$B:$N,13,FALSE)&amp;")",""),"")</f>
        <v>2</v>
      </c>
      <c r="I323" s="4" t="str">
        <f>IFERROR(VLOOKUP($A323,'Raw - J'!$B:$P,14,FALSE),"")</f>
        <v>Open</v>
      </c>
      <c r="J323" s="4" t="str">
        <f>IFERROR(VLOOKUP($A323,'Raw - J'!$B:$P,11,FALSE),"")</f>
        <v>A</v>
      </c>
      <c r="K323" s="4" t="str">
        <f>IFERROR(VLOOKUP($A323,'Raw - J'!$B:$Q,16,FALSE),"")</f>
        <v>3m 4f+</v>
      </c>
      <c r="L323" s="16" t="str">
        <f>SUBSTITUTE(IFERROR(VLOOKUP($A323,'Raw - J'!$B:$Q,9,FALSE),""),0,"")</f>
        <v/>
      </c>
      <c r="M323" s="16" t="str">
        <f>SUBSTITUTE(IFERROR(VLOOKUP($A323,'Raw - J'!$B:$Z,20,FALSE),""),0,"")</f>
        <v>Amtr</v>
      </c>
    </row>
    <row r="324" spans="1:13" x14ac:dyDescent="0.35">
      <c r="A324">
        <v>315</v>
      </c>
      <c r="B324" s="9">
        <f>IFERROR(VLOOKUP($A324,'Raw - J'!$B:$S,2,FALSE),"")</f>
        <v>44344</v>
      </c>
      <c r="C324" s="4" t="str">
        <f>IFERROR(VLOOKUP($A324,'Raw - J'!$B:$S,3,FALSE),"")</f>
        <v>STRATFORD-ON-AVON</v>
      </c>
      <c r="D324" s="4" t="str">
        <f>IFERROR(VLOOKUP(JUMP!A324,'Raw - J'!B:F,5,FALSE),"")</f>
        <v>Hunter</v>
      </c>
      <c r="E324" s="4" t="str">
        <f>IFERROR(VLOOKUP($A324,'Raw - J'!$B:$S,6,FALSE),"")</f>
        <v>WFA</v>
      </c>
      <c r="F324" s="4" t="str">
        <f>IFERROR(VLOOKUP($A324,'Raw - J'!$B:$P,10,FALSE),"")</f>
        <v>5yo+</v>
      </c>
      <c r="G324" s="4" t="str">
        <f>SUBSTITUTE(IFERROR(VLOOKUP($A324,'Raw - J'!$B:$P,7,FALSE),""),"0","")</f>
        <v>Open</v>
      </c>
      <c r="H324" s="4" t="str">
        <f>IFERROR(VLOOKUP($A324,'Raw - J'!$B:$P,12,FALSE)&amp;IF(VLOOKUP($A324,'Raw - J'!$B:$N,13,FALSE)&lt;&gt;"","("&amp;VLOOKUP($A324,'Raw - J'!$B:$N,13,FALSE)&amp;")",""),"")</f>
        <v>2</v>
      </c>
      <c r="I324" s="4" t="str">
        <f>IFERROR(VLOOKUP($A324,'Raw - J'!$B:$P,14,FALSE),"")</f>
        <v>Open</v>
      </c>
      <c r="J324" s="4" t="str">
        <f>IFERROR(VLOOKUP($A324,'Raw - J'!$B:$P,11,FALSE),"")</f>
        <v>A</v>
      </c>
      <c r="K324" s="4" t="str">
        <f>IFERROR(VLOOKUP($A324,'Raw - J'!$B:$Q,16,FALSE),"")</f>
        <v>3m 4f+</v>
      </c>
      <c r="L324" s="16" t="str">
        <f>SUBSTITUTE(IFERROR(VLOOKUP($A324,'Raw - J'!$B:$Q,9,FALSE),""),0,"")</f>
        <v/>
      </c>
      <c r="M324" s="16" t="str">
        <f>SUBSTITUTE(IFERROR(VLOOKUP($A324,'Raw - J'!$B:$Z,20,FALSE),""),0,"")</f>
        <v>Amtr</v>
      </c>
    </row>
    <row r="325" spans="1:13" x14ac:dyDescent="0.35">
      <c r="A325">
        <v>316</v>
      </c>
      <c r="B325" s="9">
        <f>IFERROR(VLOOKUP($A325,'Raw - J'!$B:$S,2,FALSE),"")</f>
        <v>44345</v>
      </c>
      <c r="C325" s="4" t="str">
        <f>IFERROR(VLOOKUP($A325,'Raw - J'!$B:$S,3,FALSE),"")</f>
        <v>CARTMEL</v>
      </c>
      <c r="D325" s="4" t="str">
        <f>IFERROR(VLOOKUP(JUMP!A325,'Raw - J'!B:F,5,FALSE),"")</f>
        <v>Hurdle</v>
      </c>
      <c r="E325" s="4" t="str">
        <f>IFERROR(VLOOKUP($A325,'Raw - J'!$B:$S,6,FALSE),"")</f>
        <v>WFA</v>
      </c>
      <c r="F325" s="4" t="str">
        <f>IFERROR(VLOOKUP($A325,'Raw - J'!$B:$P,10,FALSE),"")</f>
        <v>4yo+</v>
      </c>
      <c r="G325" s="4" t="str">
        <f>SUBSTITUTE(IFERROR(VLOOKUP($A325,'Raw - J'!$B:$P,7,FALSE),""),"0","")</f>
        <v>Nov</v>
      </c>
      <c r="H325" s="4" t="str">
        <f>IFERROR(VLOOKUP($A325,'Raw - J'!$B:$P,12,FALSE)&amp;IF(VLOOKUP($A325,'Raw - J'!$B:$N,13,FALSE)&lt;&gt;"","("&amp;VLOOKUP($A325,'Raw - J'!$B:$N,13,FALSE)&amp;")",""),"")</f>
        <v>4</v>
      </c>
      <c r="I325" s="4" t="str">
        <f>IFERROR(VLOOKUP($A325,'Raw - J'!$B:$P,14,FALSE),"")</f>
        <v>Open</v>
      </c>
      <c r="J325" s="4" t="str">
        <f>IFERROR(VLOOKUP($A325,'Raw - J'!$B:$P,11,FALSE),"")</f>
        <v>A</v>
      </c>
      <c r="K325" s="4" t="str">
        <f>IFERROR(VLOOKUP($A325,'Raw - J'!$B:$Q,16,FALSE),"")</f>
        <v>3m</v>
      </c>
      <c r="L325" s="16" t="str">
        <f>SUBSTITUTE(IFERROR(VLOOKUP($A325,'Raw - J'!$B:$Q,9,FALSE),""),0,"")</f>
        <v/>
      </c>
      <c r="M325" s="16" t="str">
        <f>SUBSTITUTE(IFERROR(VLOOKUP($A325,'Raw - J'!$B:$Z,20,FALSE),""),0,"")</f>
        <v/>
      </c>
    </row>
    <row r="326" spans="1:13" x14ac:dyDescent="0.35">
      <c r="A326">
        <v>317</v>
      </c>
      <c r="B326" s="9">
        <f>IFERROR(VLOOKUP($A326,'Raw - J'!$B:$S,2,FALSE),"")</f>
        <v>44345</v>
      </c>
      <c r="C326" s="4" t="str">
        <f>IFERROR(VLOOKUP($A326,'Raw - J'!$B:$S,3,FALSE),"")</f>
        <v>CARTMEL</v>
      </c>
      <c r="D326" s="4" t="str">
        <f>IFERROR(VLOOKUP(JUMP!A326,'Raw - J'!B:F,5,FALSE),"")</f>
        <v>Chase</v>
      </c>
      <c r="E326" s="4" t="str">
        <f>IFERROR(VLOOKUP($A326,'Raw - J'!$B:$S,6,FALSE),"")</f>
        <v>Hcap</v>
      </c>
      <c r="F326" s="4" t="str">
        <f>IFERROR(VLOOKUP($A326,'Raw - J'!$B:$P,10,FALSE),"")</f>
        <v>5yo+</v>
      </c>
      <c r="G326" s="4" t="str">
        <f>SUBSTITUTE(IFERROR(VLOOKUP($A326,'Raw - J'!$B:$P,7,FALSE),""),"0","")</f>
        <v>Open</v>
      </c>
      <c r="H326" s="4" t="str">
        <f>IFERROR(VLOOKUP($A326,'Raw - J'!$B:$P,12,FALSE)&amp;IF(VLOOKUP($A326,'Raw - J'!$B:$N,13,FALSE)&lt;&gt;"","("&amp;VLOOKUP($A326,'Raw - J'!$B:$N,13,FALSE)&amp;")",""),"")</f>
        <v>4</v>
      </c>
      <c r="I326" s="4" t="str">
        <f>IFERROR(VLOOKUP($A326,'Raw - J'!$B:$P,14,FALSE),"")</f>
        <v>0-110</v>
      </c>
      <c r="J326" s="4" t="str">
        <f>IFERROR(VLOOKUP($A326,'Raw - J'!$B:$P,11,FALSE),"")</f>
        <v>A</v>
      </c>
      <c r="K326" s="4" t="str">
        <f>IFERROR(VLOOKUP($A326,'Raw - J'!$B:$Q,16,FALSE),"")</f>
        <v>3m</v>
      </c>
      <c r="L326" s="16" t="str">
        <f>SUBSTITUTE(IFERROR(VLOOKUP($A326,'Raw - J'!$B:$Q,9,FALSE),""),0,"")</f>
        <v/>
      </c>
      <c r="M326" s="16" t="str">
        <f>SUBSTITUTE(IFERROR(VLOOKUP($A326,'Raw - J'!$B:$Z,20,FALSE),""),0,"")</f>
        <v/>
      </c>
    </row>
    <row r="327" spans="1:13" x14ac:dyDescent="0.35">
      <c r="A327">
        <v>318</v>
      </c>
      <c r="B327" s="9">
        <f>IFERROR(VLOOKUP($A327,'Raw - J'!$B:$S,2,FALSE),"")</f>
        <v>44345</v>
      </c>
      <c r="C327" s="4" t="str">
        <f>IFERROR(VLOOKUP($A327,'Raw - J'!$B:$S,3,FALSE),"")</f>
        <v>CARTMEL</v>
      </c>
      <c r="D327" s="4" t="str">
        <f>IFERROR(VLOOKUP(JUMP!A327,'Raw - J'!B:F,5,FALSE),"")</f>
        <v>Chase</v>
      </c>
      <c r="E327" s="4" t="str">
        <f>IFERROR(VLOOKUP($A327,'Raw - J'!$B:$S,6,FALSE),"")</f>
        <v>WFA</v>
      </c>
      <c r="F327" s="4" t="str">
        <f>IFERROR(VLOOKUP($A327,'Raw - J'!$B:$P,10,FALSE),"")</f>
        <v>5yo+</v>
      </c>
      <c r="G327" s="4" t="str">
        <f>SUBSTITUTE(IFERROR(VLOOKUP($A327,'Raw - J'!$B:$P,7,FALSE),""),"0","")</f>
        <v>Beg</v>
      </c>
      <c r="H327" s="4" t="str">
        <f>IFERROR(VLOOKUP($A327,'Raw - J'!$B:$P,12,FALSE)&amp;IF(VLOOKUP($A327,'Raw - J'!$B:$N,13,FALSE)&lt;&gt;"","("&amp;VLOOKUP($A327,'Raw - J'!$B:$N,13,FALSE)&amp;")",""),"")</f>
        <v>4</v>
      </c>
      <c r="I327" s="4" t="str">
        <f>IFERROR(VLOOKUP($A327,'Raw - J'!$B:$P,14,FALSE),"")</f>
        <v>Open</v>
      </c>
      <c r="J327" s="4" t="str">
        <f>IFERROR(VLOOKUP($A327,'Raw - J'!$B:$P,11,FALSE),"")</f>
        <v>A</v>
      </c>
      <c r="K327" s="4" t="str">
        <f>IFERROR(VLOOKUP($A327,'Raw - J'!$B:$Q,16,FALSE),"")</f>
        <v>2m</v>
      </c>
      <c r="L327" s="16" t="str">
        <f>SUBSTITUTE(IFERROR(VLOOKUP($A327,'Raw - J'!$B:$Q,9,FALSE),""),0,"")</f>
        <v/>
      </c>
      <c r="M327" s="16" t="str">
        <f>SUBSTITUTE(IFERROR(VLOOKUP($A327,'Raw - J'!$B:$Z,20,FALSE),""),0,"")</f>
        <v/>
      </c>
    </row>
    <row r="328" spans="1:13" x14ac:dyDescent="0.35">
      <c r="A328">
        <v>319</v>
      </c>
      <c r="B328" s="9">
        <f>IFERROR(VLOOKUP($A328,'Raw - J'!$B:$S,2,FALSE),"")</f>
        <v>44345</v>
      </c>
      <c r="C328" s="4" t="str">
        <f>IFERROR(VLOOKUP($A328,'Raw - J'!$B:$S,3,FALSE),"")</f>
        <v>CARTMEL</v>
      </c>
      <c r="D328" s="4" t="str">
        <f>IFERROR(VLOOKUP(JUMP!A328,'Raw - J'!B:F,5,FALSE),"")</f>
        <v>Chase</v>
      </c>
      <c r="E328" s="4" t="str">
        <f>IFERROR(VLOOKUP($A328,'Raw - J'!$B:$S,6,FALSE),"")</f>
        <v>Hcap</v>
      </c>
      <c r="F328" s="4" t="str">
        <f>IFERROR(VLOOKUP($A328,'Raw - J'!$B:$P,10,FALSE),"")</f>
        <v>5yo+</v>
      </c>
      <c r="G328" s="4" t="str">
        <f>SUBSTITUTE(IFERROR(VLOOKUP($A328,'Raw - J'!$B:$P,7,FALSE),""),"0","")</f>
        <v>Open</v>
      </c>
      <c r="H328" s="4" t="str">
        <f>IFERROR(VLOOKUP($A328,'Raw - J'!$B:$P,12,FALSE)&amp;IF(VLOOKUP($A328,'Raw - J'!$B:$N,13,FALSE)&lt;&gt;"","("&amp;VLOOKUP($A328,'Raw - J'!$B:$N,13,FALSE)&amp;")",""),"")</f>
        <v>4</v>
      </c>
      <c r="I328" s="4" t="str">
        <f>IFERROR(VLOOKUP($A328,'Raw - J'!$B:$P,14,FALSE),"")</f>
        <v>0-110</v>
      </c>
      <c r="J328" s="4" t="str">
        <f>IFERROR(VLOOKUP($A328,'Raw - J'!$B:$P,11,FALSE),"")</f>
        <v>A</v>
      </c>
      <c r="K328" s="4" t="str">
        <f>IFERROR(VLOOKUP($A328,'Raw - J'!$B:$Q,16,FALSE),"")</f>
        <v>2m 4f</v>
      </c>
      <c r="L328" s="16" t="str">
        <f>SUBSTITUTE(IFERROR(VLOOKUP($A328,'Raw - J'!$B:$Q,9,FALSE),""),0,"")</f>
        <v/>
      </c>
      <c r="M328" s="16" t="str">
        <f>SUBSTITUTE(IFERROR(VLOOKUP($A328,'Raw - J'!$B:$Z,20,FALSE),""),0,"")</f>
        <v/>
      </c>
    </row>
    <row r="329" spans="1:13" x14ac:dyDescent="0.35">
      <c r="A329">
        <v>320</v>
      </c>
      <c r="B329" s="9">
        <f>IFERROR(VLOOKUP($A329,'Raw - J'!$B:$S,2,FALSE),"")</f>
        <v>44345</v>
      </c>
      <c r="C329" s="4" t="str">
        <f>IFERROR(VLOOKUP($A329,'Raw - J'!$B:$S,3,FALSE),"")</f>
        <v>CARTMEL</v>
      </c>
      <c r="D329" s="4" t="str">
        <f>IFERROR(VLOOKUP(JUMP!A329,'Raw - J'!B:F,5,FALSE),"")</f>
        <v>Hurdle</v>
      </c>
      <c r="E329" s="4" t="str">
        <f>IFERROR(VLOOKUP($A329,'Raw - J'!$B:$S,6,FALSE),"")</f>
        <v>Hcap</v>
      </c>
      <c r="F329" s="4" t="str">
        <f>IFERROR(VLOOKUP($A329,'Raw - J'!$B:$P,10,FALSE),"")</f>
        <v>4yo+</v>
      </c>
      <c r="G329" s="4" t="str">
        <f>SUBSTITUTE(IFERROR(VLOOKUP($A329,'Raw - J'!$B:$P,7,FALSE),""),"0","")</f>
        <v>Open</v>
      </c>
      <c r="H329" s="4" t="str">
        <f>IFERROR(VLOOKUP($A329,'Raw - J'!$B:$P,12,FALSE)&amp;IF(VLOOKUP($A329,'Raw - J'!$B:$N,13,FALSE)&lt;&gt;"","("&amp;VLOOKUP($A329,'Raw - J'!$B:$N,13,FALSE)&amp;")",""),"")</f>
        <v>3</v>
      </c>
      <c r="I329" s="4" t="str">
        <f>IFERROR(VLOOKUP($A329,'Raw - J'!$B:$P,14,FALSE),"")</f>
        <v>0-130</v>
      </c>
      <c r="J329" s="4" t="str">
        <f>IFERROR(VLOOKUP($A329,'Raw - J'!$B:$P,11,FALSE),"")</f>
        <v>A</v>
      </c>
      <c r="K329" s="4" t="str">
        <f>IFERROR(VLOOKUP($A329,'Raw - J'!$B:$Q,16,FALSE),"")</f>
        <v>3m</v>
      </c>
      <c r="L329" s="16" t="str">
        <f>SUBSTITUTE(IFERROR(VLOOKUP($A329,'Raw - J'!$B:$Q,9,FALSE),""),0,"")</f>
        <v/>
      </c>
      <c r="M329" s="16" t="str">
        <f>SUBSTITUTE(IFERROR(VLOOKUP($A329,'Raw - J'!$B:$Z,20,FALSE),""),0,"")</f>
        <v/>
      </c>
    </row>
    <row r="330" spans="1:13" x14ac:dyDescent="0.35">
      <c r="A330">
        <v>321</v>
      </c>
      <c r="B330" s="9">
        <f>IFERROR(VLOOKUP($A330,'Raw - J'!$B:$S,2,FALSE),"")</f>
        <v>44345</v>
      </c>
      <c r="C330" s="4" t="str">
        <f>IFERROR(VLOOKUP($A330,'Raw - J'!$B:$S,3,FALSE),"")</f>
        <v>CARTMEL</v>
      </c>
      <c r="D330" s="4" t="str">
        <f>IFERROR(VLOOKUP(JUMP!A330,'Raw - J'!B:F,5,FALSE),"")</f>
        <v>Hurdle</v>
      </c>
      <c r="E330" s="4" t="str">
        <f>IFERROR(VLOOKUP($A330,'Raw - J'!$B:$S,6,FALSE),"")</f>
        <v>Hcap</v>
      </c>
      <c r="F330" s="4" t="str">
        <f>IFERROR(VLOOKUP($A330,'Raw - J'!$B:$P,10,FALSE),"")</f>
        <v>4yo+</v>
      </c>
      <c r="G330" s="4" t="str">
        <f>SUBSTITUTE(IFERROR(VLOOKUP($A330,'Raw - J'!$B:$P,7,FALSE),""),"0","")</f>
        <v>Open</v>
      </c>
      <c r="H330" s="4" t="str">
        <f>IFERROR(VLOOKUP($A330,'Raw - J'!$B:$P,12,FALSE)&amp;IF(VLOOKUP($A330,'Raw - J'!$B:$N,13,FALSE)&lt;&gt;"","("&amp;VLOOKUP($A330,'Raw - J'!$B:$N,13,FALSE)&amp;")",""),"")</f>
        <v>3</v>
      </c>
      <c r="I330" s="4" t="str">
        <f>IFERROR(VLOOKUP($A330,'Raw - J'!$B:$P,14,FALSE),"")</f>
        <v>0-135</v>
      </c>
      <c r="J330" s="4" t="str">
        <f>IFERROR(VLOOKUP($A330,'Raw - J'!$B:$P,11,FALSE),"")</f>
        <v>F</v>
      </c>
      <c r="K330" s="4" t="str">
        <f>IFERROR(VLOOKUP($A330,'Raw - J'!$B:$Q,16,FALSE),"")</f>
        <v>2m</v>
      </c>
      <c r="L330" s="16" t="str">
        <f>SUBSTITUTE(IFERROR(VLOOKUP($A330,'Raw - J'!$B:$Q,9,FALSE),""),0,"")</f>
        <v/>
      </c>
      <c r="M330" s="16" t="str">
        <f>SUBSTITUTE(IFERROR(VLOOKUP($A330,'Raw - J'!$B:$Z,20,FALSE),""),0,"")</f>
        <v/>
      </c>
    </row>
    <row r="331" spans="1:13" x14ac:dyDescent="0.35">
      <c r="A331">
        <v>322</v>
      </c>
      <c r="B331" s="9">
        <f>IFERROR(VLOOKUP($A331,'Raw - J'!$B:$S,2,FALSE),"")</f>
        <v>44345</v>
      </c>
      <c r="C331" s="4" t="str">
        <f>IFERROR(VLOOKUP($A331,'Raw - J'!$B:$S,3,FALSE),"")</f>
        <v>CARTMEL</v>
      </c>
      <c r="D331" s="4" t="str">
        <f>IFERROR(VLOOKUP(JUMP!A331,'Raw - J'!B:F,5,FALSE),"")</f>
        <v>Hurdle</v>
      </c>
      <c r="E331" s="4" t="str">
        <f>IFERROR(VLOOKUP($A331,'Raw - J'!$B:$S,6,FALSE),"")</f>
        <v>Hcap</v>
      </c>
      <c r="F331" s="4" t="str">
        <f>IFERROR(VLOOKUP($A331,'Raw - J'!$B:$P,10,FALSE),"")</f>
        <v>4yo+</v>
      </c>
      <c r="G331" s="4" t="str">
        <f>SUBSTITUTE(IFERROR(VLOOKUP($A331,'Raw - J'!$B:$P,7,FALSE),""),"0","")</f>
        <v>Open</v>
      </c>
      <c r="H331" s="4" t="str">
        <f>IFERROR(VLOOKUP($A331,'Raw - J'!$B:$P,12,FALSE)&amp;IF(VLOOKUP($A331,'Raw - J'!$B:$N,13,FALSE)&lt;&gt;"","("&amp;VLOOKUP($A331,'Raw - J'!$B:$N,13,FALSE)&amp;")",""),"")</f>
        <v>2</v>
      </c>
      <c r="I331" s="4" t="str">
        <f>IFERROR(VLOOKUP($A331,'Raw - J'!$B:$P,14,FALSE),"")</f>
        <v>Open</v>
      </c>
      <c r="J331" s="4" t="str">
        <f>IFERROR(VLOOKUP($A331,'Raw - J'!$B:$P,11,FALSE),"")</f>
        <v>A</v>
      </c>
      <c r="K331" s="4" t="str">
        <f>IFERROR(VLOOKUP($A331,'Raw - J'!$B:$Q,16,FALSE),"")</f>
        <v>3m</v>
      </c>
      <c r="L331" s="16" t="str">
        <f>SUBSTITUTE(IFERROR(VLOOKUP($A331,'Raw - J'!$B:$Q,9,FALSE),""),0,"")</f>
        <v/>
      </c>
      <c r="M331" s="16" t="str">
        <f>SUBSTITUTE(IFERROR(VLOOKUP($A331,'Raw - J'!$B:$Z,20,FALSE),""),0,"")</f>
        <v/>
      </c>
    </row>
    <row r="332" spans="1:13" x14ac:dyDescent="0.35">
      <c r="A332">
        <v>323</v>
      </c>
      <c r="B332" s="9">
        <f>IFERROR(VLOOKUP($A332,'Raw - J'!$B:$S,2,FALSE),"")</f>
        <v>44345</v>
      </c>
      <c r="C332" s="4" t="str">
        <f>IFERROR(VLOOKUP($A332,'Raw - J'!$B:$S,3,FALSE),"")</f>
        <v>FFOS LAS</v>
      </c>
      <c r="D332" s="4" t="str">
        <f>IFERROR(VLOOKUP(JUMP!A332,'Raw - J'!B:F,5,FALSE),"")</f>
        <v>NHF</v>
      </c>
      <c r="E332" s="4" t="str">
        <f>IFERROR(VLOOKUP($A332,'Raw - J'!$B:$S,6,FALSE),"")</f>
        <v>WFA</v>
      </c>
      <c r="F332" s="4" t="str">
        <f>IFERROR(VLOOKUP($A332,'Raw - J'!$B:$P,10,FALSE),"")</f>
        <v>4-6yo</v>
      </c>
      <c r="G332" s="4" t="str">
        <f>SUBSTITUTE(IFERROR(VLOOKUP($A332,'Raw - J'!$B:$P,7,FALSE),""),"0","")</f>
        <v>Open</v>
      </c>
      <c r="H332" s="4" t="str">
        <f>IFERROR(VLOOKUP($A332,'Raw - J'!$B:$P,12,FALSE)&amp;IF(VLOOKUP($A332,'Raw - J'!$B:$N,13,FALSE)&lt;&gt;"","("&amp;VLOOKUP($A332,'Raw - J'!$B:$N,13,FALSE)&amp;")",""),"")</f>
        <v>5</v>
      </c>
      <c r="I332" s="4" t="str">
        <f>IFERROR(VLOOKUP($A332,'Raw - J'!$B:$P,14,FALSE),"")</f>
        <v>Open</v>
      </c>
      <c r="J332" s="4" t="str">
        <f>IFERROR(VLOOKUP($A332,'Raw - J'!$B:$P,11,FALSE),"")</f>
        <v>A</v>
      </c>
      <c r="K332" s="4" t="str">
        <f>IFERROR(VLOOKUP($A332,'Raw - J'!$B:$Q,16,FALSE),"")</f>
        <v>2m</v>
      </c>
      <c r="L332" s="16" t="str">
        <f>SUBSTITUTE(IFERROR(VLOOKUP($A332,'Raw - J'!$B:$Q,9,FALSE),""),0,"")</f>
        <v/>
      </c>
      <c r="M332" s="16" t="str">
        <f>SUBSTITUTE(IFERROR(VLOOKUP($A332,'Raw - J'!$B:$Z,20,FALSE),""),0,"")</f>
        <v/>
      </c>
    </row>
    <row r="333" spans="1:13" x14ac:dyDescent="0.35">
      <c r="A333">
        <v>324</v>
      </c>
      <c r="B333" s="9">
        <f>IFERROR(VLOOKUP($A333,'Raw - J'!$B:$S,2,FALSE),"")</f>
        <v>44345</v>
      </c>
      <c r="C333" s="4" t="str">
        <f>IFERROR(VLOOKUP($A333,'Raw - J'!$B:$S,3,FALSE),"")</f>
        <v>FFOS LAS</v>
      </c>
      <c r="D333" s="4" t="str">
        <f>IFERROR(VLOOKUP(JUMP!A333,'Raw - J'!B:F,5,FALSE),"")</f>
        <v>Hurdle</v>
      </c>
      <c r="E333" s="4" t="str">
        <f>IFERROR(VLOOKUP($A333,'Raw - J'!$B:$S,6,FALSE),"")</f>
        <v>Hcap</v>
      </c>
      <c r="F333" s="4" t="str">
        <f>IFERROR(VLOOKUP($A333,'Raw - J'!$B:$P,10,FALSE),"")</f>
        <v>4yo+</v>
      </c>
      <c r="G333" s="4" t="str">
        <f>SUBSTITUTE(IFERROR(VLOOKUP($A333,'Raw - J'!$B:$P,7,FALSE),""),"0","")</f>
        <v>Open</v>
      </c>
      <c r="H333" s="4" t="str">
        <f>IFERROR(VLOOKUP($A333,'Raw - J'!$B:$P,12,FALSE)&amp;IF(VLOOKUP($A333,'Raw - J'!$B:$N,13,FALSE)&lt;&gt;"","("&amp;VLOOKUP($A333,'Raw - J'!$B:$N,13,FALSE)&amp;")",""),"")</f>
        <v>5</v>
      </c>
      <c r="I333" s="4" t="str">
        <f>IFERROR(VLOOKUP($A333,'Raw - J'!$B:$P,14,FALSE),"")</f>
        <v>0-100</v>
      </c>
      <c r="J333" s="4" t="str">
        <f>IFERROR(VLOOKUP($A333,'Raw - J'!$B:$P,11,FALSE),"")</f>
        <v>F</v>
      </c>
      <c r="K333" s="4" t="str">
        <f>IFERROR(VLOOKUP($A333,'Raw - J'!$B:$Q,16,FALSE),"")</f>
        <v>3m</v>
      </c>
      <c r="L333" s="16" t="str">
        <f>SUBSTITUTE(IFERROR(VLOOKUP($A333,'Raw - J'!$B:$Q,9,FALSE),""),0,"")</f>
        <v/>
      </c>
      <c r="M333" s="16" t="str">
        <f>SUBSTITUTE(IFERROR(VLOOKUP($A333,'Raw - J'!$B:$Z,20,FALSE),""),0,"")</f>
        <v/>
      </c>
    </row>
    <row r="334" spans="1:13" x14ac:dyDescent="0.35">
      <c r="A334">
        <v>325</v>
      </c>
      <c r="B334" s="9">
        <f>IFERROR(VLOOKUP($A334,'Raw - J'!$B:$S,2,FALSE),"")</f>
        <v>44345</v>
      </c>
      <c r="C334" s="4" t="str">
        <f>IFERROR(VLOOKUP($A334,'Raw - J'!$B:$S,3,FALSE),"")</f>
        <v>FFOS LAS</v>
      </c>
      <c r="D334" s="4" t="str">
        <f>IFERROR(VLOOKUP(JUMP!A334,'Raw - J'!B:F,5,FALSE),"")</f>
        <v>Chase</v>
      </c>
      <c r="E334" s="4" t="str">
        <f>IFERROR(VLOOKUP($A334,'Raw - J'!$B:$S,6,FALSE),"")</f>
        <v>Hcap</v>
      </c>
      <c r="F334" s="4" t="str">
        <f>IFERROR(VLOOKUP($A334,'Raw - J'!$B:$P,10,FALSE),"")</f>
        <v>5yo+</v>
      </c>
      <c r="G334" s="4" t="str">
        <f>SUBSTITUTE(IFERROR(VLOOKUP($A334,'Raw - J'!$B:$P,7,FALSE),""),"0","")</f>
        <v>Open</v>
      </c>
      <c r="H334" s="4" t="str">
        <f>IFERROR(VLOOKUP($A334,'Raw - J'!$B:$P,12,FALSE)&amp;IF(VLOOKUP($A334,'Raw - J'!$B:$N,13,FALSE)&lt;&gt;"","("&amp;VLOOKUP($A334,'Raw - J'!$B:$N,13,FALSE)&amp;")",""),"")</f>
        <v>5</v>
      </c>
      <c r="I334" s="4" t="str">
        <f>IFERROR(VLOOKUP($A334,'Raw - J'!$B:$P,14,FALSE),"")</f>
        <v>0-100</v>
      </c>
      <c r="J334" s="4" t="str">
        <f>IFERROR(VLOOKUP($A334,'Raw - J'!$B:$P,11,FALSE),"")</f>
        <v>A</v>
      </c>
      <c r="K334" s="4" t="str">
        <f>IFERROR(VLOOKUP($A334,'Raw - J'!$B:$Q,16,FALSE),"")</f>
        <v>2m</v>
      </c>
      <c r="L334" s="16" t="str">
        <f>SUBSTITUTE(IFERROR(VLOOKUP($A334,'Raw - J'!$B:$Q,9,FALSE),""),0,"")</f>
        <v/>
      </c>
      <c r="M334" s="16" t="str">
        <f>SUBSTITUTE(IFERROR(VLOOKUP($A334,'Raw - J'!$B:$Z,20,FALSE),""),0,"")</f>
        <v/>
      </c>
    </row>
    <row r="335" spans="1:13" x14ac:dyDescent="0.35">
      <c r="A335">
        <v>326</v>
      </c>
      <c r="B335" s="9">
        <f>IFERROR(VLOOKUP($A335,'Raw - J'!$B:$S,2,FALSE),"")</f>
        <v>44345</v>
      </c>
      <c r="C335" s="4" t="str">
        <f>IFERROR(VLOOKUP($A335,'Raw - J'!$B:$S,3,FALSE),"")</f>
        <v>FFOS LAS</v>
      </c>
      <c r="D335" s="4" t="str">
        <f>IFERROR(VLOOKUP(JUMP!A335,'Raw - J'!B:F,5,FALSE),"")</f>
        <v>Hurdle</v>
      </c>
      <c r="E335" s="4" t="str">
        <f>IFERROR(VLOOKUP($A335,'Raw - J'!$B:$S,6,FALSE),"")</f>
        <v>WFA</v>
      </c>
      <c r="F335" s="4" t="str">
        <f>IFERROR(VLOOKUP($A335,'Raw - J'!$B:$P,10,FALSE),"")</f>
        <v>4yo+</v>
      </c>
      <c r="G335" s="4" t="str">
        <f>SUBSTITUTE(IFERROR(VLOOKUP($A335,'Raw - J'!$B:$P,7,FALSE),""),"0","")</f>
        <v>Mdn</v>
      </c>
      <c r="H335" s="4" t="str">
        <f>IFERROR(VLOOKUP($A335,'Raw - J'!$B:$P,12,FALSE)&amp;IF(VLOOKUP($A335,'Raw - J'!$B:$N,13,FALSE)&lt;&gt;"","("&amp;VLOOKUP($A335,'Raw - J'!$B:$N,13,FALSE)&amp;")",""),"")</f>
        <v>4</v>
      </c>
      <c r="I335" s="4" t="str">
        <f>IFERROR(VLOOKUP($A335,'Raw - J'!$B:$P,14,FALSE),"")</f>
        <v>Open</v>
      </c>
      <c r="J335" s="4" t="str">
        <f>IFERROR(VLOOKUP($A335,'Raw - J'!$B:$P,11,FALSE),"")</f>
        <v>A</v>
      </c>
      <c r="K335" s="4" t="str">
        <f>IFERROR(VLOOKUP($A335,'Raw - J'!$B:$Q,16,FALSE),"")</f>
        <v>2m</v>
      </c>
      <c r="L335" s="16" t="str">
        <f>SUBSTITUTE(IFERROR(VLOOKUP($A335,'Raw - J'!$B:$Q,9,FALSE),""),0,"")</f>
        <v/>
      </c>
      <c r="M335" s="16" t="str">
        <f>SUBSTITUTE(IFERROR(VLOOKUP($A335,'Raw - J'!$B:$Z,20,FALSE),""),0,"")</f>
        <v/>
      </c>
    </row>
    <row r="336" spans="1:13" x14ac:dyDescent="0.35">
      <c r="A336">
        <v>327</v>
      </c>
      <c r="B336" s="9">
        <f>IFERROR(VLOOKUP($A336,'Raw - J'!$B:$S,2,FALSE),"")</f>
        <v>44345</v>
      </c>
      <c r="C336" s="4" t="str">
        <f>IFERROR(VLOOKUP($A336,'Raw - J'!$B:$S,3,FALSE),"")</f>
        <v>FFOS LAS</v>
      </c>
      <c r="D336" s="4" t="str">
        <f>IFERROR(VLOOKUP(JUMP!A336,'Raw - J'!B:F,5,FALSE),"")</f>
        <v>Hurdle</v>
      </c>
      <c r="E336" s="4" t="str">
        <f>IFERROR(VLOOKUP($A336,'Raw - J'!$B:$S,6,FALSE),"")</f>
        <v>Hcap</v>
      </c>
      <c r="F336" s="4" t="str">
        <f>IFERROR(VLOOKUP($A336,'Raw - J'!$B:$P,10,FALSE),"")</f>
        <v>4yo+</v>
      </c>
      <c r="G336" s="4" t="str">
        <f>SUBSTITUTE(IFERROR(VLOOKUP($A336,'Raw - J'!$B:$P,7,FALSE),""),"0","")</f>
        <v>Open</v>
      </c>
      <c r="H336" s="4" t="str">
        <f>IFERROR(VLOOKUP($A336,'Raw - J'!$B:$P,12,FALSE)&amp;IF(VLOOKUP($A336,'Raw - J'!$B:$N,13,FALSE)&lt;&gt;"","("&amp;VLOOKUP($A336,'Raw - J'!$B:$N,13,FALSE)&amp;")",""),"")</f>
        <v>4</v>
      </c>
      <c r="I336" s="4" t="str">
        <f>IFERROR(VLOOKUP($A336,'Raw - J'!$B:$P,14,FALSE),"")</f>
        <v>0-120</v>
      </c>
      <c r="J336" s="4" t="str">
        <f>IFERROR(VLOOKUP($A336,'Raw - J'!$B:$P,11,FALSE),"")</f>
        <v>A</v>
      </c>
      <c r="K336" s="4" t="str">
        <f>IFERROR(VLOOKUP($A336,'Raw - J'!$B:$Q,16,FALSE),"")</f>
        <v>2m</v>
      </c>
      <c r="L336" s="16" t="str">
        <f>SUBSTITUTE(IFERROR(VLOOKUP($A336,'Raw - J'!$B:$Q,9,FALSE),""),0,"")</f>
        <v/>
      </c>
      <c r="M336" s="16" t="str">
        <f>SUBSTITUTE(IFERROR(VLOOKUP($A336,'Raw - J'!$B:$Z,20,FALSE),""),0,"")</f>
        <v/>
      </c>
    </row>
    <row r="337" spans="1:13" x14ac:dyDescent="0.35">
      <c r="A337">
        <v>328</v>
      </c>
      <c r="B337" s="9">
        <f>IFERROR(VLOOKUP($A337,'Raw - J'!$B:$S,2,FALSE),"")</f>
        <v>44345</v>
      </c>
      <c r="C337" s="4" t="str">
        <f>IFERROR(VLOOKUP($A337,'Raw - J'!$B:$S,3,FALSE),"")</f>
        <v>FFOS LAS</v>
      </c>
      <c r="D337" s="4" t="str">
        <f>IFERROR(VLOOKUP(JUMP!A337,'Raw - J'!B:F,5,FALSE),"")</f>
        <v>Hurdle</v>
      </c>
      <c r="E337" s="4" t="str">
        <f>IFERROR(VLOOKUP($A337,'Raw - J'!$B:$S,6,FALSE),"")</f>
        <v>Hcap</v>
      </c>
      <c r="F337" s="4" t="str">
        <f>IFERROR(VLOOKUP($A337,'Raw - J'!$B:$P,10,FALSE),"")</f>
        <v>4yo+</v>
      </c>
      <c r="G337" s="4" t="str">
        <f>SUBSTITUTE(IFERROR(VLOOKUP($A337,'Raw - J'!$B:$P,7,FALSE),""),"0","")</f>
        <v>Open</v>
      </c>
      <c r="H337" s="4" t="str">
        <f>IFERROR(VLOOKUP($A337,'Raw - J'!$B:$P,12,FALSE)&amp;IF(VLOOKUP($A337,'Raw - J'!$B:$N,13,FALSE)&lt;&gt;"","("&amp;VLOOKUP($A337,'Raw - J'!$B:$N,13,FALSE)&amp;")",""),"")</f>
        <v>4</v>
      </c>
      <c r="I337" s="4" t="str">
        <f>IFERROR(VLOOKUP($A337,'Raw - J'!$B:$P,14,FALSE),"")</f>
        <v>0-110</v>
      </c>
      <c r="J337" s="4" t="str">
        <f>IFERROR(VLOOKUP($A337,'Raw - J'!$B:$P,11,FALSE),"")</f>
        <v>A</v>
      </c>
      <c r="K337" s="4" t="str">
        <f>IFERROR(VLOOKUP($A337,'Raw - J'!$B:$Q,16,FALSE),"")</f>
        <v>2m 4f</v>
      </c>
      <c r="L337" s="16" t="str">
        <f>SUBSTITUTE(IFERROR(VLOOKUP($A337,'Raw - J'!$B:$Q,9,FALSE),""),0,"")</f>
        <v/>
      </c>
      <c r="M337" s="16" t="str">
        <f>SUBSTITUTE(IFERROR(VLOOKUP($A337,'Raw - J'!$B:$Z,20,FALSE),""),0,"")</f>
        <v/>
      </c>
    </row>
    <row r="338" spans="1:13" x14ac:dyDescent="0.35">
      <c r="A338">
        <v>329</v>
      </c>
      <c r="B338" s="9">
        <f>IFERROR(VLOOKUP($A338,'Raw - J'!$B:$S,2,FALSE),"")</f>
        <v>44345</v>
      </c>
      <c r="C338" s="4" t="str">
        <f>IFERROR(VLOOKUP($A338,'Raw - J'!$B:$S,3,FALSE),"")</f>
        <v>FFOS LAS</v>
      </c>
      <c r="D338" s="4" t="str">
        <f>IFERROR(VLOOKUP(JUMP!A338,'Raw - J'!B:F,5,FALSE),"")</f>
        <v>Chase</v>
      </c>
      <c r="E338" s="4" t="str">
        <f>IFERROR(VLOOKUP($A338,'Raw - J'!$B:$S,6,FALSE),"")</f>
        <v>Hcap</v>
      </c>
      <c r="F338" s="4" t="str">
        <f>IFERROR(VLOOKUP($A338,'Raw - J'!$B:$P,10,FALSE),"")</f>
        <v>5yo+</v>
      </c>
      <c r="G338" s="4" t="str">
        <f>SUBSTITUTE(IFERROR(VLOOKUP($A338,'Raw - J'!$B:$P,7,FALSE),""),"0","")</f>
        <v>Nov</v>
      </c>
      <c r="H338" s="4" t="str">
        <f>IFERROR(VLOOKUP($A338,'Raw - J'!$B:$P,12,FALSE)&amp;IF(VLOOKUP($A338,'Raw - J'!$B:$N,13,FALSE)&lt;&gt;"","("&amp;VLOOKUP($A338,'Raw - J'!$B:$N,13,FALSE)&amp;")",""),"")</f>
        <v>4</v>
      </c>
      <c r="I338" s="4" t="str">
        <f>IFERROR(VLOOKUP($A338,'Raw - J'!$B:$P,14,FALSE),"")</f>
        <v>0-120</v>
      </c>
      <c r="J338" s="4" t="str">
        <f>IFERROR(VLOOKUP($A338,'Raw - J'!$B:$P,11,FALSE),"")</f>
        <v>A</v>
      </c>
      <c r="K338" s="4" t="str">
        <f>IFERROR(VLOOKUP($A338,'Raw - J'!$B:$Q,16,FALSE),"")</f>
        <v>2m 4f</v>
      </c>
      <c r="L338" s="16" t="str">
        <f>SUBSTITUTE(IFERROR(VLOOKUP($A338,'Raw - J'!$B:$Q,9,FALSE),""),0,"")</f>
        <v/>
      </c>
      <c r="M338" s="16" t="str">
        <f>SUBSTITUTE(IFERROR(VLOOKUP($A338,'Raw - J'!$B:$Z,20,FALSE),""),0,"")</f>
        <v/>
      </c>
    </row>
    <row r="339" spans="1:13" x14ac:dyDescent="0.35">
      <c r="A339">
        <v>330</v>
      </c>
      <c r="B339" s="9">
        <f>IFERROR(VLOOKUP($A339,'Raw - J'!$B:$S,2,FALSE),"")</f>
        <v>44346</v>
      </c>
      <c r="C339" s="4" t="str">
        <f>IFERROR(VLOOKUP($A339,'Raw - J'!$B:$S,3,FALSE),"")</f>
        <v>FONTWELL PARK</v>
      </c>
      <c r="D339" s="4" t="str">
        <f>IFERROR(VLOOKUP(JUMP!A339,'Raw - J'!B:F,5,FALSE),"")</f>
        <v>Hurdle</v>
      </c>
      <c r="E339" s="4" t="str">
        <f>IFERROR(VLOOKUP($A339,'Raw - J'!$B:$S,6,FALSE),"")</f>
        <v>Hcap</v>
      </c>
      <c r="F339" s="4" t="str">
        <f>IFERROR(VLOOKUP($A339,'Raw - J'!$B:$P,10,FALSE),"")</f>
        <v>4yo+</v>
      </c>
      <c r="G339" s="4" t="str">
        <f>SUBSTITUTE(IFERROR(VLOOKUP($A339,'Raw - J'!$B:$P,7,FALSE),""),"0","")</f>
        <v>Open</v>
      </c>
      <c r="H339" s="4" t="str">
        <f>IFERROR(VLOOKUP($A339,'Raw - J'!$B:$P,12,FALSE)&amp;IF(VLOOKUP($A339,'Raw - J'!$B:$N,13,FALSE)&lt;&gt;"","("&amp;VLOOKUP($A339,'Raw - J'!$B:$N,13,FALSE)&amp;")",""),"")</f>
        <v>5</v>
      </c>
      <c r="I339" s="4" t="str">
        <f>IFERROR(VLOOKUP($A339,'Raw - J'!$B:$P,14,FALSE),"")</f>
        <v>0-100</v>
      </c>
      <c r="J339" s="4" t="str">
        <f>IFERROR(VLOOKUP($A339,'Raw - J'!$B:$P,11,FALSE),"")</f>
        <v>A</v>
      </c>
      <c r="K339" s="4" t="str">
        <f>IFERROR(VLOOKUP($A339,'Raw - J'!$B:$Q,16,FALSE),"")</f>
        <v>2m 4f</v>
      </c>
      <c r="L339" s="16" t="str">
        <f>SUBSTITUTE(IFERROR(VLOOKUP($A339,'Raw - J'!$B:$Q,9,FALSE),""),0,"")</f>
        <v/>
      </c>
      <c r="M339" s="16" t="str">
        <f>SUBSTITUTE(IFERROR(VLOOKUP($A339,'Raw - J'!$B:$Z,20,FALSE),""),0,"")</f>
        <v/>
      </c>
    </row>
    <row r="340" spans="1:13" x14ac:dyDescent="0.35">
      <c r="A340">
        <v>331</v>
      </c>
      <c r="B340" s="9">
        <f>IFERROR(VLOOKUP($A340,'Raw - J'!$B:$S,2,FALSE),"")</f>
        <v>44346</v>
      </c>
      <c r="C340" s="4" t="str">
        <f>IFERROR(VLOOKUP($A340,'Raw - J'!$B:$S,3,FALSE),"")</f>
        <v>FONTWELL PARK</v>
      </c>
      <c r="D340" s="4" t="str">
        <f>IFERROR(VLOOKUP(JUMP!A340,'Raw - J'!B:F,5,FALSE),"")</f>
        <v>Chase</v>
      </c>
      <c r="E340" s="4" t="str">
        <f>IFERROR(VLOOKUP($A340,'Raw - J'!$B:$S,6,FALSE),"")</f>
        <v>Hcap</v>
      </c>
      <c r="F340" s="4" t="str">
        <f>IFERROR(VLOOKUP($A340,'Raw - J'!$B:$P,10,FALSE),"")</f>
        <v>5yo+</v>
      </c>
      <c r="G340" s="4" t="str">
        <f>SUBSTITUTE(IFERROR(VLOOKUP($A340,'Raw - J'!$B:$P,7,FALSE),""),"0","")</f>
        <v>Open</v>
      </c>
      <c r="H340" s="4" t="str">
        <f>IFERROR(VLOOKUP($A340,'Raw - J'!$B:$P,12,FALSE)&amp;IF(VLOOKUP($A340,'Raw - J'!$B:$N,13,FALSE)&lt;&gt;"","("&amp;VLOOKUP($A340,'Raw - J'!$B:$N,13,FALSE)&amp;")",""),"")</f>
        <v>5</v>
      </c>
      <c r="I340" s="4" t="str">
        <f>IFERROR(VLOOKUP($A340,'Raw - J'!$B:$P,14,FALSE),"")</f>
        <v>0-105</v>
      </c>
      <c r="J340" s="4" t="str">
        <f>IFERROR(VLOOKUP($A340,'Raw - J'!$B:$P,11,FALSE),"")</f>
        <v>A</v>
      </c>
      <c r="K340" s="4" t="str">
        <f>IFERROR(VLOOKUP($A340,'Raw - J'!$B:$Q,16,FALSE),"")</f>
        <v>3m</v>
      </c>
      <c r="L340" s="16" t="str">
        <f>SUBSTITUTE(IFERROR(VLOOKUP($A340,'Raw - J'!$B:$Q,9,FALSE),""),0,"")</f>
        <v/>
      </c>
      <c r="M340" s="16" t="str">
        <f>SUBSTITUTE(IFERROR(VLOOKUP($A340,'Raw - J'!$B:$Z,20,FALSE),""),0,"")</f>
        <v/>
      </c>
    </row>
    <row r="341" spans="1:13" x14ac:dyDescent="0.35">
      <c r="A341">
        <v>332</v>
      </c>
      <c r="B341" s="9">
        <f>IFERROR(VLOOKUP($A341,'Raw - J'!$B:$S,2,FALSE),"")</f>
        <v>44346</v>
      </c>
      <c r="C341" s="4" t="str">
        <f>IFERROR(VLOOKUP($A341,'Raw - J'!$B:$S,3,FALSE),"")</f>
        <v>FONTWELL PARK</v>
      </c>
      <c r="D341" s="4" t="str">
        <f>IFERROR(VLOOKUP(JUMP!A341,'Raw - J'!B:F,5,FALSE),"")</f>
        <v>Hurdle</v>
      </c>
      <c r="E341" s="4" t="str">
        <f>IFERROR(VLOOKUP($A341,'Raw - J'!$B:$S,6,FALSE),"")</f>
        <v>Hcap</v>
      </c>
      <c r="F341" s="4" t="str">
        <f>IFERROR(VLOOKUP($A341,'Raw - J'!$B:$P,10,FALSE),"")</f>
        <v>4yo+</v>
      </c>
      <c r="G341" s="4" t="str">
        <f>SUBSTITUTE(IFERROR(VLOOKUP($A341,'Raw - J'!$B:$P,7,FALSE),""),"0","")</f>
        <v>Open</v>
      </c>
      <c r="H341" s="4" t="str">
        <f>IFERROR(VLOOKUP($A341,'Raw - J'!$B:$P,12,FALSE)&amp;IF(VLOOKUP($A341,'Raw - J'!$B:$N,13,FALSE)&lt;&gt;"","("&amp;VLOOKUP($A341,'Raw - J'!$B:$N,13,FALSE)&amp;")",""),"")</f>
        <v>5</v>
      </c>
      <c r="I341" s="4" t="str">
        <f>IFERROR(VLOOKUP($A341,'Raw - J'!$B:$P,14,FALSE),"")</f>
        <v>0-105</v>
      </c>
      <c r="J341" s="4" t="str">
        <f>IFERROR(VLOOKUP($A341,'Raw - J'!$B:$P,11,FALSE),"")</f>
        <v>A</v>
      </c>
      <c r="K341" s="4" t="str">
        <f>IFERROR(VLOOKUP($A341,'Raw - J'!$B:$Q,16,FALSE),"")</f>
        <v>2m</v>
      </c>
      <c r="L341" s="16" t="str">
        <f>SUBSTITUTE(IFERROR(VLOOKUP($A341,'Raw - J'!$B:$Q,9,FALSE),""),0,"")</f>
        <v/>
      </c>
      <c r="M341" s="16" t="str">
        <f>SUBSTITUTE(IFERROR(VLOOKUP($A341,'Raw - J'!$B:$Z,20,FALSE),""),0,"")</f>
        <v/>
      </c>
    </row>
    <row r="342" spans="1:13" x14ac:dyDescent="0.35">
      <c r="A342">
        <v>333</v>
      </c>
      <c r="B342" s="9">
        <f>IFERROR(VLOOKUP($A342,'Raw - J'!$B:$S,2,FALSE),"")</f>
        <v>44346</v>
      </c>
      <c r="C342" s="4" t="str">
        <f>IFERROR(VLOOKUP($A342,'Raw - J'!$B:$S,3,FALSE),"")</f>
        <v>FONTWELL PARK</v>
      </c>
      <c r="D342" s="4" t="str">
        <f>IFERROR(VLOOKUP(JUMP!A342,'Raw - J'!B:F,5,FALSE),"")</f>
        <v>Hurdle</v>
      </c>
      <c r="E342" s="4" t="str">
        <f>IFERROR(VLOOKUP($A342,'Raw - J'!$B:$S,6,FALSE),"")</f>
        <v>Hcap</v>
      </c>
      <c r="F342" s="4" t="str">
        <f>IFERROR(VLOOKUP($A342,'Raw - J'!$B:$P,10,FALSE),"")</f>
        <v>4yo+</v>
      </c>
      <c r="G342" s="4" t="str">
        <f>SUBSTITUTE(IFERROR(VLOOKUP($A342,'Raw - J'!$B:$P,7,FALSE),""),"0","")</f>
        <v>Open</v>
      </c>
      <c r="H342" s="4" t="str">
        <f>IFERROR(VLOOKUP($A342,'Raw - J'!$B:$P,12,FALSE)&amp;IF(VLOOKUP($A342,'Raw - J'!$B:$N,13,FALSE)&lt;&gt;"","("&amp;VLOOKUP($A342,'Raw - J'!$B:$N,13,FALSE)&amp;")",""),"")</f>
        <v>4</v>
      </c>
      <c r="I342" s="4" t="str">
        <f>IFERROR(VLOOKUP($A342,'Raw - J'!$B:$P,14,FALSE),"")</f>
        <v>0-120</v>
      </c>
      <c r="J342" s="4" t="str">
        <f>IFERROR(VLOOKUP($A342,'Raw - J'!$B:$P,11,FALSE),"")</f>
        <v>A</v>
      </c>
      <c r="K342" s="4" t="str">
        <f>IFERROR(VLOOKUP($A342,'Raw - J'!$B:$Q,16,FALSE),"")</f>
        <v>3m</v>
      </c>
      <c r="L342" s="16" t="str">
        <f>SUBSTITUTE(IFERROR(VLOOKUP($A342,'Raw - J'!$B:$Q,9,FALSE),""),0,"")</f>
        <v/>
      </c>
      <c r="M342" s="16" t="str">
        <f>SUBSTITUTE(IFERROR(VLOOKUP($A342,'Raw - J'!$B:$Z,20,FALSE),""),0,"")</f>
        <v/>
      </c>
    </row>
    <row r="343" spans="1:13" x14ac:dyDescent="0.35">
      <c r="A343">
        <v>334</v>
      </c>
      <c r="B343" s="9">
        <f>IFERROR(VLOOKUP($A343,'Raw - J'!$B:$S,2,FALSE),"")</f>
        <v>44346</v>
      </c>
      <c r="C343" s="4" t="str">
        <f>IFERROR(VLOOKUP($A343,'Raw - J'!$B:$S,3,FALSE),"")</f>
        <v>FONTWELL PARK</v>
      </c>
      <c r="D343" s="4" t="str">
        <f>IFERROR(VLOOKUP(JUMP!A343,'Raw - J'!B:F,5,FALSE),"")</f>
        <v>Hurdle</v>
      </c>
      <c r="E343" s="4" t="str">
        <f>IFERROR(VLOOKUP($A343,'Raw - J'!$B:$S,6,FALSE),"")</f>
        <v>WFA</v>
      </c>
      <c r="F343" s="4" t="str">
        <f>IFERROR(VLOOKUP($A343,'Raw - J'!$B:$P,10,FALSE),"")</f>
        <v>4yo+</v>
      </c>
      <c r="G343" s="4" t="str">
        <f>SUBSTITUTE(IFERROR(VLOOKUP($A343,'Raw - J'!$B:$P,7,FALSE),""),"0","")</f>
        <v>Mdn</v>
      </c>
      <c r="H343" s="4" t="str">
        <f>IFERROR(VLOOKUP($A343,'Raw - J'!$B:$P,12,FALSE)&amp;IF(VLOOKUP($A343,'Raw - J'!$B:$N,13,FALSE)&lt;&gt;"","("&amp;VLOOKUP($A343,'Raw - J'!$B:$N,13,FALSE)&amp;")",""),"")</f>
        <v>4</v>
      </c>
      <c r="I343" s="4" t="str">
        <f>IFERROR(VLOOKUP($A343,'Raw - J'!$B:$P,14,FALSE),"")</f>
        <v>Open</v>
      </c>
      <c r="J343" s="4" t="str">
        <f>IFERROR(VLOOKUP($A343,'Raw - J'!$B:$P,11,FALSE),"")</f>
        <v>A</v>
      </c>
      <c r="K343" s="4" t="str">
        <f>IFERROR(VLOOKUP($A343,'Raw - J'!$B:$Q,16,FALSE),"")</f>
        <v>2m 4f</v>
      </c>
      <c r="L343" s="16" t="str">
        <f>SUBSTITUTE(IFERROR(VLOOKUP($A343,'Raw - J'!$B:$Q,9,FALSE),""),0,"")</f>
        <v>NH</v>
      </c>
      <c r="M343" s="16" t="str">
        <f>SUBSTITUTE(IFERROR(VLOOKUP($A343,'Raw - J'!$B:$Z,20,FALSE),""),0,"")</f>
        <v/>
      </c>
    </row>
    <row r="344" spans="1:13" x14ac:dyDescent="0.35">
      <c r="A344">
        <v>335</v>
      </c>
      <c r="B344" s="9">
        <f>IFERROR(VLOOKUP($A344,'Raw - J'!$B:$S,2,FALSE),"")</f>
        <v>44346</v>
      </c>
      <c r="C344" s="4" t="str">
        <f>IFERROR(VLOOKUP($A344,'Raw - J'!$B:$S,3,FALSE),"")</f>
        <v>FONTWELL PARK</v>
      </c>
      <c r="D344" s="4" t="str">
        <f>IFERROR(VLOOKUP(JUMP!A344,'Raw - J'!B:F,5,FALSE),"")</f>
        <v>Chase</v>
      </c>
      <c r="E344" s="4" t="str">
        <f>IFERROR(VLOOKUP($A344,'Raw - J'!$B:$S,6,FALSE),"")</f>
        <v>Hcap</v>
      </c>
      <c r="F344" s="4" t="str">
        <f>IFERROR(VLOOKUP($A344,'Raw - J'!$B:$P,10,FALSE),"")</f>
        <v>5yo+</v>
      </c>
      <c r="G344" s="4" t="str">
        <f>SUBSTITUTE(IFERROR(VLOOKUP($A344,'Raw - J'!$B:$P,7,FALSE),""),"0","")</f>
        <v>Beg</v>
      </c>
      <c r="H344" s="4" t="str">
        <f>IFERROR(VLOOKUP($A344,'Raw - J'!$B:$P,12,FALSE)&amp;IF(VLOOKUP($A344,'Raw - J'!$B:$N,13,FALSE)&lt;&gt;"","("&amp;VLOOKUP($A344,'Raw - J'!$B:$N,13,FALSE)&amp;")",""),"")</f>
        <v>4</v>
      </c>
      <c r="I344" s="4" t="str">
        <f>IFERROR(VLOOKUP($A344,'Raw - J'!$B:$P,14,FALSE),"")</f>
        <v>0-110</v>
      </c>
      <c r="J344" s="4" t="str">
        <f>IFERROR(VLOOKUP($A344,'Raw - J'!$B:$P,11,FALSE),"")</f>
        <v>A</v>
      </c>
      <c r="K344" s="4" t="str">
        <f>IFERROR(VLOOKUP($A344,'Raw - J'!$B:$Q,16,FALSE),"")</f>
        <v>2m 6f</v>
      </c>
      <c r="L344" s="16" t="str">
        <f>SUBSTITUTE(IFERROR(VLOOKUP($A344,'Raw - J'!$B:$Q,9,FALSE),""),0,"")</f>
        <v/>
      </c>
      <c r="M344" s="16" t="str">
        <f>SUBSTITUTE(IFERROR(VLOOKUP($A344,'Raw - J'!$B:$Z,20,FALSE),""),0,"")</f>
        <v/>
      </c>
    </row>
    <row r="345" spans="1:13" x14ac:dyDescent="0.35">
      <c r="A345">
        <v>336</v>
      </c>
      <c r="B345" s="9">
        <f>IFERROR(VLOOKUP($A345,'Raw - J'!$B:$S,2,FALSE),"")</f>
        <v>44346</v>
      </c>
      <c r="C345" s="4" t="str">
        <f>IFERROR(VLOOKUP($A345,'Raw - J'!$B:$S,3,FALSE),"")</f>
        <v>FONTWELL PARK</v>
      </c>
      <c r="D345" s="4" t="str">
        <f>IFERROR(VLOOKUP(JUMP!A345,'Raw - J'!B:F,5,FALSE),"")</f>
        <v>Chase</v>
      </c>
      <c r="E345" s="4" t="str">
        <f>IFERROR(VLOOKUP($A345,'Raw - J'!$B:$S,6,FALSE),"")</f>
        <v>Hcap</v>
      </c>
      <c r="F345" s="4" t="str">
        <f>IFERROR(VLOOKUP($A345,'Raw - J'!$B:$P,10,FALSE),"")</f>
        <v>5yo+</v>
      </c>
      <c r="G345" s="4" t="str">
        <f>SUBSTITUTE(IFERROR(VLOOKUP($A345,'Raw - J'!$B:$P,7,FALSE),""),"0","")</f>
        <v>Open</v>
      </c>
      <c r="H345" s="4" t="str">
        <f>IFERROR(VLOOKUP($A345,'Raw - J'!$B:$P,12,FALSE)&amp;IF(VLOOKUP($A345,'Raw - J'!$B:$N,13,FALSE)&lt;&gt;"","("&amp;VLOOKUP($A345,'Raw - J'!$B:$N,13,FALSE)&amp;")",""),"")</f>
        <v>3</v>
      </c>
      <c r="I345" s="4" t="str">
        <f>IFERROR(VLOOKUP($A345,'Raw - J'!$B:$P,14,FALSE),"")</f>
        <v>0-130</v>
      </c>
      <c r="J345" s="4" t="str">
        <f>IFERROR(VLOOKUP($A345,'Raw - J'!$B:$P,11,FALSE),"")</f>
        <v>A</v>
      </c>
      <c r="K345" s="4" t="str">
        <f>IFERROR(VLOOKUP($A345,'Raw - J'!$B:$Q,16,FALSE),"")</f>
        <v>2m</v>
      </c>
      <c r="L345" s="16" t="str">
        <f>SUBSTITUTE(IFERROR(VLOOKUP($A345,'Raw - J'!$B:$Q,9,FALSE),""),0,"")</f>
        <v/>
      </c>
      <c r="M345" s="16" t="str">
        <f>SUBSTITUTE(IFERROR(VLOOKUP($A345,'Raw - J'!$B:$Z,20,FALSE),""),0,"")</f>
        <v/>
      </c>
    </row>
    <row r="346" spans="1:13" x14ac:dyDescent="0.35">
      <c r="A346">
        <v>337</v>
      </c>
      <c r="B346" s="9">
        <f>IFERROR(VLOOKUP($A346,'Raw - J'!$B:$S,2,FALSE),"")</f>
        <v>44346</v>
      </c>
      <c r="C346" s="4" t="str">
        <f>IFERROR(VLOOKUP($A346,'Raw - J'!$B:$S,3,FALSE),"")</f>
        <v>KELSO</v>
      </c>
      <c r="D346" s="4" t="str">
        <f>IFERROR(VLOOKUP(JUMP!A346,'Raw - J'!B:F,5,FALSE),"")</f>
        <v>Hurdle</v>
      </c>
      <c r="E346" s="4" t="str">
        <f>IFERROR(VLOOKUP($A346,'Raw - J'!$B:$S,6,FALSE),"")</f>
        <v>Hcap</v>
      </c>
      <c r="F346" s="4" t="str">
        <f>IFERROR(VLOOKUP($A346,'Raw - J'!$B:$P,10,FALSE),"")</f>
        <v>4yo+</v>
      </c>
      <c r="G346" s="4" t="str">
        <f>SUBSTITUTE(IFERROR(VLOOKUP($A346,'Raw - J'!$B:$P,7,FALSE),""),"0","")</f>
        <v>Open</v>
      </c>
      <c r="H346" s="4" t="str">
        <f>IFERROR(VLOOKUP($A346,'Raw - J'!$B:$P,12,FALSE)&amp;IF(VLOOKUP($A346,'Raw - J'!$B:$N,13,FALSE)&lt;&gt;"","("&amp;VLOOKUP($A346,'Raw - J'!$B:$N,13,FALSE)&amp;")",""),"")</f>
        <v>4</v>
      </c>
      <c r="I346" s="4" t="str">
        <f>IFERROR(VLOOKUP($A346,'Raw - J'!$B:$P,14,FALSE),"")</f>
        <v>0-110</v>
      </c>
      <c r="J346" s="4" t="str">
        <f>IFERROR(VLOOKUP($A346,'Raw - J'!$B:$P,11,FALSE),"")</f>
        <v>A</v>
      </c>
      <c r="K346" s="4" t="str">
        <f>IFERROR(VLOOKUP($A346,'Raw - J'!$B:$Q,16,FALSE),"")</f>
        <v>3m</v>
      </c>
      <c r="L346" s="16" t="str">
        <f>SUBSTITUTE(IFERROR(VLOOKUP($A346,'Raw - J'!$B:$Q,9,FALSE),""),0,"")</f>
        <v/>
      </c>
      <c r="M346" s="16" t="str">
        <f>SUBSTITUTE(IFERROR(VLOOKUP($A346,'Raw - J'!$B:$Z,20,FALSE),""),0,"")</f>
        <v/>
      </c>
    </row>
    <row r="347" spans="1:13" x14ac:dyDescent="0.35">
      <c r="A347">
        <v>338</v>
      </c>
      <c r="B347" s="9">
        <f>IFERROR(VLOOKUP($A347,'Raw - J'!$B:$S,2,FALSE),"")</f>
        <v>44346</v>
      </c>
      <c r="C347" s="4" t="str">
        <f>IFERROR(VLOOKUP($A347,'Raw - J'!$B:$S,3,FALSE),"")</f>
        <v>KELSO</v>
      </c>
      <c r="D347" s="4" t="str">
        <f>IFERROR(VLOOKUP(JUMP!A347,'Raw - J'!B:F,5,FALSE),"")</f>
        <v>Chase</v>
      </c>
      <c r="E347" s="4" t="str">
        <f>IFERROR(VLOOKUP($A347,'Raw - J'!$B:$S,6,FALSE),"")</f>
        <v>Hcap</v>
      </c>
      <c r="F347" s="4" t="str">
        <f>IFERROR(VLOOKUP($A347,'Raw - J'!$B:$P,10,FALSE),"")</f>
        <v>5yo+</v>
      </c>
      <c r="G347" s="4" t="str">
        <f>SUBSTITUTE(IFERROR(VLOOKUP($A347,'Raw - J'!$B:$P,7,FALSE),""),"0","")</f>
        <v>Nov</v>
      </c>
      <c r="H347" s="4" t="str">
        <f>IFERROR(VLOOKUP($A347,'Raw - J'!$B:$P,12,FALSE)&amp;IF(VLOOKUP($A347,'Raw - J'!$B:$N,13,FALSE)&lt;&gt;"","("&amp;VLOOKUP($A347,'Raw - J'!$B:$N,13,FALSE)&amp;")",""),"")</f>
        <v>3</v>
      </c>
      <c r="I347" s="4" t="str">
        <f>IFERROR(VLOOKUP($A347,'Raw - J'!$B:$P,14,FALSE),"")</f>
        <v>0-135</v>
      </c>
      <c r="J347" s="4" t="str">
        <f>IFERROR(VLOOKUP($A347,'Raw - J'!$B:$P,11,FALSE),"")</f>
        <v>A</v>
      </c>
      <c r="K347" s="4" t="str">
        <f>IFERROR(VLOOKUP($A347,'Raw - J'!$B:$Q,16,FALSE),"")</f>
        <v>3m</v>
      </c>
      <c r="L347" s="16" t="str">
        <f>SUBSTITUTE(IFERROR(VLOOKUP($A347,'Raw - J'!$B:$Q,9,FALSE),""),0,"")</f>
        <v/>
      </c>
      <c r="M347" s="16" t="str">
        <f>SUBSTITUTE(IFERROR(VLOOKUP($A347,'Raw - J'!$B:$Z,20,FALSE),""),0,"")</f>
        <v/>
      </c>
    </row>
    <row r="348" spans="1:13" x14ac:dyDescent="0.35">
      <c r="A348">
        <v>339</v>
      </c>
      <c r="B348" s="9">
        <f>IFERROR(VLOOKUP($A348,'Raw - J'!$B:$S,2,FALSE),"")</f>
        <v>44346</v>
      </c>
      <c r="C348" s="4" t="str">
        <f>IFERROR(VLOOKUP($A348,'Raw - J'!$B:$S,3,FALSE),"")</f>
        <v>KELSO</v>
      </c>
      <c r="D348" s="4" t="str">
        <f>IFERROR(VLOOKUP(JUMP!A348,'Raw - J'!B:F,5,FALSE),"")</f>
        <v>Hurdle</v>
      </c>
      <c r="E348" s="4" t="str">
        <f>IFERROR(VLOOKUP($A348,'Raw - J'!$B:$S,6,FALSE),"")</f>
        <v>WFA</v>
      </c>
      <c r="F348" s="4" t="str">
        <f>IFERROR(VLOOKUP($A348,'Raw - J'!$B:$P,10,FALSE),"")</f>
        <v>4yo+</v>
      </c>
      <c r="G348" s="4" t="str">
        <f>SUBSTITUTE(IFERROR(VLOOKUP($A348,'Raw - J'!$B:$P,7,FALSE),""),"0","")</f>
        <v>Nov</v>
      </c>
      <c r="H348" s="4" t="str">
        <f>IFERROR(VLOOKUP($A348,'Raw - J'!$B:$P,12,FALSE)&amp;IF(VLOOKUP($A348,'Raw - J'!$B:$N,13,FALSE)&lt;&gt;"","("&amp;VLOOKUP($A348,'Raw - J'!$B:$N,13,FALSE)&amp;")",""),"")</f>
        <v>3</v>
      </c>
      <c r="I348" s="4" t="str">
        <f>IFERROR(VLOOKUP($A348,'Raw - J'!$B:$P,14,FALSE),"")</f>
        <v>Open</v>
      </c>
      <c r="J348" s="4" t="str">
        <f>IFERROR(VLOOKUP($A348,'Raw - J'!$B:$P,11,FALSE),"")</f>
        <v>A</v>
      </c>
      <c r="K348" s="4" t="str">
        <f>IFERROR(VLOOKUP($A348,'Raw - J'!$B:$Q,16,FALSE),"")</f>
        <v>2m</v>
      </c>
      <c r="L348" s="16" t="str">
        <f>SUBSTITUTE(IFERROR(VLOOKUP($A348,'Raw - J'!$B:$Q,9,FALSE),""),0,"")</f>
        <v/>
      </c>
      <c r="M348" s="16" t="str">
        <f>SUBSTITUTE(IFERROR(VLOOKUP($A348,'Raw - J'!$B:$Z,20,FALSE),""),0,"")</f>
        <v/>
      </c>
    </row>
    <row r="349" spans="1:13" x14ac:dyDescent="0.35">
      <c r="A349">
        <v>340</v>
      </c>
      <c r="B349" s="9">
        <f>IFERROR(VLOOKUP($A349,'Raw - J'!$B:$S,2,FALSE),"")</f>
        <v>44346</v>
      </c>
      <c r="C349" s="4" t="str">
        <f>IFERROR(VLOOKUP($A349,'Raw - J'!$B:$S,3,FALSE),"")</f>
        <v>KELSO</v>
      </c>
      <c r="D349" s="4" t="str">
        <f>IFERROR(VLOOKUP(JUMP!A349,'Raw - J'!B:F,5,FALSE),"")</f>
        <v>Hunter</v>
      </c>
      <c r="E349" s="4" t="str">
        <f>IFERROR(VLOOKUP($A349,'Raw - J'!$B:$S,6,FALSE),"")</f>
        <v>WFA</v>
      </c>
      <c r="F349" s="4" t="str">
        <f>IFERROR(VLOOKUP($A349,'Raw - J'!$B:$P,10,FALSE),"")</f>
        <v>5yo+</v>
      </c>
      <c r="G349" s="4" t="str">
        <f>SUBSTITUTE(IFERROR(VLOOKUP($A349,'Raw - J'!$B:$P,7,FALSE),""),"0","")</f>
        <v>Open</v>
      </c>
      <c r="H349" s="4" t="str">
        <f>IFERROR(VLOOKUP($A349,'Raw - J'!$B:$P,12,FALSE)&amp;IF(VLOOKUP($A349,'Raw - J'!$B:$N,13,FALSE)&lt;&gt;"","("&amp;VLOOKUP($A349,'Raw - J'!$B:$N,13,FALSE)&amp;")",""),"")</f>
        <v>3</v>
      </c>
      <c r="I349" s="4" t="str">
        <f>IFERROR(VLOOKUP($A349,'Raw - J'!$B:$P,14,FALSE),"")</f>
        <v>Open</v>
      </c>
      <c r="J349" s="4" t="str">
        <f>IFERROR(VLOOKUP($A349,'Raw - J'!$B:$P,11,FALSE),"")</f>
        <v>A</v>
      </c>
      <c r="K349" s="4" t="str">
        <f>IFERROR(VLOOKUP($A349,'Raw - J'!$B:$Q,16,FALSE),"")</f>
        <v>3m</v>
      </c>
      <c r="L349" s="16" t="str">
        <f>SUBSTITUTE(IFERROR(VLOOKUP($A349,'Raw - J'!$B:$Q,9,FALSE),""),0,"")</f>
        <v/>
      </c>
      <c r="M349" s="16" t="str">
        <f>SUBSTITUTE(IFERROR(VLOOKUP($A349,'Raw - J'!$B:$Z,20,FALSE),""),0,"")</f>
        <v>Amtr</v>
      </c>
    </row>
    <row r="350" spans="1:13" x14ac:dyDescent="0.35">
      <c r="A350">
        <v>341</v>
      </c>
      <c r="B350" s="9">
        <f>IFERROR(VLOOKUP($A350,'Raw - J'!$B:$S,2,FALSE),"")</f>
        <v>44346</v>
      </c>
      <c r="C350" s="4" t="str">
        <f>IFERROR(VLOOKUP($A350,'Raw - J'!$B:$S,3,FALSE),"")</f>
        <v>KELSO</v>
      </c>
      <c r="D350" s="4" t="str">
        <f>IFERROR(VLOOKUP(JUMP!A350,'Raw - J'!B:F,5,FALSE),"")</f>
        <v>NHF</v>
      </c>
      <c r="E350" s="4" t="str">
        <f>IFERROR(VLOOKUP($A350,'Raw - J'!$B:$S,6,FALSE),"")</f>
        <v>WFA</v>
      </c>
      <c r="F350" s="4" t="str">
        <f>IFERROR(VLOOKUP($A350,'Raw - J'!$B:$P,10,FALSE),"")</f>
        <v>4-6yo</v>
      </c>
      <c r="G350" s="4" t="str">
        <f>SUBSTITUTE(IFERROR(VLOOKUP($A350,'Raw - J'!$B:$P,7,FALSE),""),"0","")</f>
        <v>Open</v>
      </c>
      <c r="H350" s="4" t="str">
        <f>IFERROR(VLOOKUP($A350,'Raw - J'!$B:$P,12,FALSE)&amp;IF(VLOOKUP($A350,'Raw - J'!$B:$N,13,FALSE)&lt;&gt;"","("&amp;VLOOKUP($A350,'Raw - J'!$B:$N,13,FALSE)&amp;")",""),"")</f>
        <v>3</v>
      </c>
      <c r="I350" s="4" t="str">
        <f>IFERROR(VLOOKUP($A350,'Raw - J'!$B:$P,14,FALSE),"")</f>
        <v>Open</v>
      </c>
      <c r="J350" s="4" t="str">
        <f>IFERROR(VLOOKUP($A350,'Raw - J'!$B:$P,11,FALSE),"")</f>
        <v>F</v>
      </c>
      <c r="K350" s="4" t="str">
        <f>IFERROR(VLOOKUP($A350,'Raw - J'!$B:$Q,16,FALSE),"")</f>
        <v>2m</v>
      </c>
      <c r="L350" s="16" t="str">
        <f>SUBSTITUTE(IFERROR(VLOOKUP($A350,'Raw - J'!$B:$Q,9,FALSE),""),0,"")</f>
        <v/>
      </c>
      <c r="M350" s="16" t="str">
        <f>SUBSTITUTE(IFERROR(VLOOKUP($A350,'Raw - J'!$B:$Z,20,FALSE),""),0,"")</f>
        <v/>
      </c>
    </row>
    <row r="351" spans="1:13" x14ac:dyDescent="0.35">
      <c r="A351">
        <v>342</v>
      </c>
      <c r="B351" s="9">
        <f>IFERROR(VLOOKUP($A351,'Raw - J'!$B:$S,2,FALSE),"")</f>
        <v>44346</v>
      </c>
      <c r="C351" s="4" t="str">
        <f>IFERROR(VLOOKUP($A351,'Raw - J'!$B:$S,3,FALSE),"")</f>
        <v>KELSO</v>
      </c>
      <c r="D351" s="4" t="str">
        <f>IFERROR(VLOOKUP(JUMP!A351,'Raw - J'!B:F,5,FALSE),"")</f>
        <v>Chase</v>
      </c>
      <c r="E351" s="4" t="str">
        <f>IFERROR(VLOOKUP($A351,'Raw - J'!$B:$S,6,FALSE),"")</f>
        <v>Hcap</v>
      </c>
      <c r="F351" s="4" t="str">
        <f>IFERROR(VLOOKUP($A351,'Raw - J'!$B:$P,10,FALSE),"")</f>
        <v>5yo+</v>
      </c>
      <c r="G351" s="4" t="str">
        <f>SUBSTITUTE(IFERROR(VLOOKUP($A351,'Raw - J'!$B:$P,7,FALSE),""),"0","")</f>
        <v>Open</v>
      </c>
      <c r="H351" s="4" t="str">
        <f>IFERROR(VLOOKUP($A351,'Raw - J'!$B:$P,12,FALSE)&amp;IF(VLOOKUP($A351,'Raw - J'!$B:$N,13,FALSE)&lt;&gt;"","("&amp;VLOOKUP($A351,'Raw - J'!$B:$N,13,FALSE)&amp;")",""),"")</f>
        <v>3</v>
      </c>
      <c r="I351" s="4" t="str">
        <f>IFERROR(VLOOKUP($A351,'Raw - J'!$B:$P,14,FALSE),"")</f>
        <v>0-130</v>
      </c>
      <c r="J351" s="4" t="str">
        <f>IFERROR(VLOOKUP($A351,'Raw - J'!$B:$P,11,FALSE),"")</f>
        <v>A</v>
      </c>
      <c r="K351" s="4" t="str">
        <f>IFERROR(VLOOKUP($A351,'Raw - J'!$B:$Q,16,FALSE),"")</f>
        <v>3m</v>
      </c>
      <c r="L351" s="16" t="str">
        <f>SUBSTITUTE(IFERROR(VLOOKUP($A351,'Raw - J'!$B:$Q,9,FALSE),""),0,"")</f>
        <v/>
      </c>
      <c r="M351" s="16" t="str">
        <f>SUBSTITUTE(IFERROR(VLOOKUP($A351,'Raw - J'!$B:$Z,20,FALSE),""),0,"")</f>
        <v/>
      </c>
    </row>
    <row r="352" spans="1:13" x14ac:dyDescent="0.35">
      <c r="A352">
        <v>343</v>
      </c>
      <c r="B352" s="9">
        <f>IFERROR(VLOOKUP($A352,'Raw - J'!$B:$S,2,FALSE),"")</f>
        <v>44346</v>
      </c>
      <c r="C352" s="4" t="str">
        <f>IFERROR(VLOOKUP($A352,'Raw - J'!$B:$S,3,FALSE),"")</f>
        <v>KELSO</v>
      </c>
      <c r="D352" s="4" t="str">
        <f>IFERROR(VLOOKUP(JUMP!A352,'Raw - J'!B:F,5,FALSE),"")</f>
        <v>Hurdle</v>
      </c>
      <c r="E352" s="4" t="str">
        <f>IFERROR(VLOOKUP($A352,'Raw - J'!$B:$S,6,FALSE),"")</f>
        <v>Hcap</v>
      </c>
      <c r="F352" s="4" t="str">
        <f>IFERROR(VLOOKUP($A352,'Raw - J'!$B:$P,10,FALSE),"")</f>
        <v>4yo+</v>
      </c>
      <c r="G352" s="4" t="str">
        <f>SUBSTITUTE(IFERROR(VLOOKUP($A352,'Raw - J'!$B:$P,7,FALSE),""),"0","")</f>
        <v>Open</v>
      </c>
      <c r="H352" s="4" t="str">
        <f>IFERROR(VLOOKUP($A352,'Raw - J'!$B:$P,12,FALSE)&amp;IF(VLOOKUP($A352,'Raw - J'!$B:$N,13,FALSE)&lt;&gt;"","("&amp;VLOOKUP($A352,'Raw - J'!$B:$N,13,FALSE)&amp;")",""),"")</f>
        <v>3</v>
      </c>
      <c r="I352" s="4" t="str">
        <f>IFERROR(VLOOKUP($A352,'Raw - J'!$B:$P,14,FALSE),"")</f>
        <v>0-140</v>
      </c>
      <c r="J352" s="4" t="str">
        <f>IFERROR(VLOOKUP($A352,'Raw - J'!$B:$P,11,FALSE),"")</f>
        <v>A</v>
      </c>
      <c r="K352" s="4" t="str">
        <f>IFERROR(VLOOKUP($A352,'Raw - J'!$B:$Q,16,FALSE),"")</f>
        <v>2m</v>
      </c>
      <c r="L352" s="16" t="str">
        <f>SUBSTITUTE(IFERROR(VLOOKUP($A352,'Raw - J'!$B:$Q,9,FALSE),""),0,"")</f>
        <v/>
      </c>
      <c r="M352" s="16" t="str">
        <f>SUBSTITUTE(IFERROR(VLOOKUP($A352,'Raw - J'!$B:$Z,20,FALSE),""),0,"")</f>
        <v/>
      </c>
    </row>
    <row r="353" spans="1:13" x14ac:dyDescent="0.35">
      <c r="A353">
        <v>344</v>
      </c>
      <c r="B353" s="9">
        <f>IFERROR(VLOOKUP($A353,'Raw - J'!$B:$S,2,FALSE),"")</f>
        <v>44346</v>
      </c>
      <c r="C353" s="4" t="str">
        <f>IFERROR(VLOOKUP($A353,'Raw - J'!$B:$S,3,FALSE),"")</f>
        <v>UTTOXETER</v>
      </c>
      <c r="D353" s="4" t="str">
        <f>IFERROR(VLOOKUP(JUMP!A353,'Raw - J'!B:F,5,FALSE),"")</f>
        <v>Hurdle</v>
      </c>
      <c r="E353" s="4" t="str">
        <f>IFERROR(VLOOKUP($A353,'Raw - J'!$B:$S,6,FALSE),"")</f>
        <v>Hcap</v>
      </c>
      <c r="F353" s="4" t="str">
        <f>IFERROR(VLOOKUP($A353,'Raw - J'!$B:$P,10,FALSE),"")</f>
        <v>4yo+</v>
      </c>
      <c r="G353" s="4" t="str">
        <f>SUBSTITUTE(IFERROR(VLOOKUP($A353,'Raw - J'!$B:$P,7,FALSE),""),"0","")</f>
        <v>Open</v>
      </c>
      <c r="H353" s="4" t="str">
        <f>IFERROR(VLOOKUP($A353,'Raw - J'!$B:$P,12,FALSE)&amp;IF(VLOOKUP($A353,'Raw - J'!$B:$N,13,FALSE)&lt;&gt;"","("&amp;VLOOKUP($A353,'Raw - J'!$B:$N,13,FALSE)&amp;")",""),"")</f>
        <v>4</v>
      </c>
      <c r="I353" s="4" t="str">
        <f>IFERROR(VLOOKUP($A353,'Raw - J'!$B:$P,14,FALSE),"")</f>
        <v>0-115</v>
      </c>
      <c r="J353" s="4" t="str">
        <f>IFERROR(VLOOKUP($A353,'Raw - J'!$B:$P,11,FALSE),"")</f>
        <v>A</v>
      </c>
      <c r="K353" s="4" t="str">
        <f>IFERROR(VLOOKUP($A353,'Raw - J'!$B:$Q,16,FALSE),"")</f>
        <v>2m</v>
      </c>
      <c r="L353" s="16" t="str">
        <f>SUBSTITUTE(IFERROR(VLOOKUP($A353,'Raw - J'!$B:$Q,9,FALSE),""),0,"")</f>
        <v/>
      </c>
      <c r="M353" s="16" t="str">
        <f>SUBSTITUTE(IFERROR(VLOOKUP($A353,'Raw - J'!$B:$Z,20,FALSE),""),0,"")</f>
        <v/>
      </c>
    </row>
    <row r="354" spans="1:13" x14ac:dyDescent="0.35">
      <c r="A354">
        <v>345</v>
      </c>
      <c r="B354" s="9">
        <f>IFERROR(VLOOKUP($A354,'Raw - J'!$B:$S,2,FALSE),"")</f>
        <v>44346</v>
      </c>
      <c r="C354" s="4" t="str">
        <f>IFERROR(VLOOKUP($A354,'Raw - J'!$B:$S,3,FALSE),"")</f>
        <v>UTTOXETER</v>
      </c>
      <c r="D354" s="4" t="str">
        <f>IFERROR(VLOOKUP(JUMP!A354,'Raw - J'!B:F,5,FALSE),"")</f>
        <v>Hurdle</v>
      </c>
      <c r="E354" s="4" t="str">
        <f>IFERROR(VLOOKUP($A354,'Raw - J'!$B:$S,6,FALSE),"")</f>
        <v>Hcap</v>
      </c>
      <c r="F354" s="4" t="str">
        <f>IFERROR(VLOOKUP($A354,'Raw - J'!$B:$P,10,FALSE),"")</f>
        <v>4yo+</v>
      </c>
      <c r="G354" s="4" t="str">
        <f>SUBSTITUTE(IFERROR(VLOOKUP($A354,'Raw - J'!$B:$P,7,FALSE),""),"0","")</f>
        <v>Open</v>
      </c>
      <c r="H354" s="4" t="str">
        <f>IFERROR(VLOOKUP($A354,'Raw - J'!$B:$P,12,FALSE)&amp;IF(VLOOKUP($A354,'Raw - J'!$B:$N,13,FALSE)&lt;&gt;"","("&amp;VLOOKUP($A354,'Raw - J'!$B:$N,13,FALSE)&amp;")",""),"")</f>
        <v>4</v>
      </c>
      <c r="I354" s="4" t="str">
        <f>IFERROR(VLOOKUP($A354,'Raw - J'!$B:$P,14,FALSE),"")</f>
        <v>0-120</v>
      </c>
      <c r="J354" s="4" t="str">
        <f>IFERROR(VLOOKUP($A354,'Raw - J'!$B:$P,11,FALSE),"")</f>
        <v>A</v>
      </c>
      <c r="K354" s="4" t="str">
        <f>IFERROR(VLOOKUP($A354,'Raw - J'!$B:$Q,16,FALSE),"")</f>
        <v>2m 4f</v>
      </c>
      <c r="L354" s="16" t="str">
        <f>SUBSTITUTE(IFERROR(VLOOKUP($A354,'Raw - J'!$B:$Q,9,FALSE),""),0,"")</f>
        <v/>
      </c>
      <c r="M354" s="16" t="str">
        <f>SUBSTITUTE(IFERROR(VLOOKUP($A354,'Raw - J'!$B:$Z,20,FALSE),""),0,"")</f>
        <v/>
      </c>
    </row>
    <row r="355" spans="1:13" x14ac:dyDescent="0.35">
      <c r="A355">
        <v>346</v>
      </c>
      <c r="B355" s="9">
        <f>IFERROR(VLOOKUP($A355,'Raw - J'!$B:$S,2,FALSE),"")</f>
        <v>44346</v>
      </c>
      <c r="C355" s="4" t="str">
        <f>IFERROR(VLOOKUP($A355,'Raw - J'!$B:$S,3,FALSE),"")</f>
        <v>UTTOXETER</v>
      </c>
      <c r="D355" s="4" t="str">
        <f>IFERROR(VLOOKUP(JUMP!A355,'Raw - J'!B:F,5,FALSE),"")</f>
        <v>Hurdle</v>
      </c>
      <c r="E355" s="4" t="str">
        <f>IFERROR(VLOOKUP($A355,'Raw - J'!$B:$S,6,FALSE),"")</f>
        <v>Hcap</v>
      </c>
      <c r="F355" s="4" t="str">
        <f>IFERROR(VLOOKUP($A355,'Raw - J'!$B:$P,10,FALSE),"")</f>
        <v>4yo+</v>
      </c>
      <c r="G355" s="4" t="str">
        <f>SUBSTITUTE(IFERROR(VLOOKUP($A355,'Raw - J'!$B:$P,7,FALSE),""),"0","")</f>
        <v>Nov</v>
      </c>
      <c r="H355" s="4" t="str">
        <f>IFERROR(VLOOKUP($A355,'Raw - J'!$B:$P,12,FALSE)&amp;IF(VLOOKUP($A355,'Raw - J'!$B:$N,13,FALSE)&lt;&gt;"","("&amp;VLOOKUP($A355,'Raw - J'!$B:$N,13,FALSE)&amp;")",""),"")</f>
        <v>4</v>
      </c>
      <c r="I355" s="4" t="str">
        <f>IFERROR(VLOOKUP($A355,'Raw - J'!$B:$P,14,FALSE),"")</f>
        <v>0-110</v>
      </c>
      <c r="J355" s="4" t="str">
        <f>IFERROR(VLOOKUP($A355,'Raw - J'!$B:$P,11,FALSE),"")</f>
        <v>A</v>
      </c>
      <c r="K355" s="4" t="str">
        <f>IFERROR(VLOOKUP($A355,'Raw - J'!$B:$Q,16,FALSE),"")</f>
        <v>3m</v>
      </c>
      <c r="L355" s="16" t="str">
        <f>SUBSTITUTE(IFERROR(VLOOKUP($A355,'Raw - J'!$B:$Q,9,FALSE),""),0,"")</f>
        <v/>
      </c>
      <c r="M355" s="16" t="str">
        <f>SUBSTITUTE(IFERROR(VLOOKUP($A355,'Raw - J'!$B:$Z,20,FALSE),""),0,"")</f>
        <v/>
      </c>
    </row>
    <row r="356" spans="1:13" x14ac:dyDescent="0.35">
      <c r="A356">
        <v>347</v>
      </c>
      <c r="B356" s="9">
        <f>IFERROR(VLOOKUP($A356,'Raw - J'!$B:$S,2,FALSE),"")</f>
        <v>44346</v>
      </c>
      <c r="C356" s="4" t="str">
        <f>IFERROR(VLOOKUP($A356,'Raw - J'!$B:$S,3,FALSE),"")</f>
        <v>UTTOXETER</v>
      </c>
      <c r="D356" s="4" t="str">
        <f>IFERROR(VLOOKUP(JUMP!A356,'Raw - J'!B:F,5,FALSE),"")</f>
        <v>Chase</v>
      </c>
      <c r="E356" s="4" t="str">
        <f>IFERROR(VLOOKUP($A356,'Raw - J'!$B:$S,6,FALSE),"")</f>
        <v>Hcap</v>
      </c>
      <c r="F356" s="4" t="str">
        <f>IFERROR(VLOOKUP($A356,'Raw - J'!$B:$P,10,FALSE),"")</f>
        <v>5yo+</v>
      </c>
      <c r="G356" s="4" t="str">
        <f>SUBSTITUTE(IFERROR(VLOOKUP($A356,'Raw - J'!$B:$P,7,FALSE),""),"0","")</f>
        <v>Open</v>
      </c>
      <c r="H356" s="4" t="str">
        <f>IFERROR(VLOOKUP($A356,'Raw - J'!$B:$P,12,FALSE)&amp;IF(VLOOKUP($A356,'Raw - J'!$B:$N,13,FALSE)&lt;&gt;"","("&amp;VLOOKUP($A356,'Raw - J'!$B:$N,13,FALSE)&amp;")",""),"")</f>
        <v>4</v>
      </c>
      <c r="I356" s="4" t="str">
        <f>IFERROR(VLOOKUP($A356,'Raw - J'!$B:$P,14,FALSE),"")</f>
        <v>0-120</v>
      </c>
      <c r="J356" s="4" t="str">
        <f>IFERROR(VLOOKUP($A356,'Raw - J'!$B:$P,11,FALSE),"")</f>
        <v>A</v>
      </c>
      <c r="K356" s="4" t="str">
        <f>IFERROR(VLOOKUP($A356,'Raw - J'!$B:$Q,16,FALSE),"")</f>
        <v>3m</v>
      </c>
      <c r="L356" s="16" t="str">
        <f>SUBSTITUTE(IFERROR(VLOOKUP($A356,'Raw - J'!$B:$Q,9,FALSE),""),0,"")</f>
        <v/>
      </c>
      <c r="M356" s="16" t="str">
        <f>SUBSTITUTE(IFERROR(VLOOKUP($A356,'Raw - J'!$B:$Z,20,FALSE),""),0,"")</f>
        <v/>
      </c>
    </row>
    <row r="357" spans="1:13" x14ac:dyDescent="0.35">
      <c r="A357">
        <v>348</v>
      </c>
      <c r="B357" s="9">
        <f>IFERROR(VLOOKUP($A357,'Raw - J'!$B:$S,2,FALSE),"")</f>
        <v>44346</v>
      </c>
      <c r="C357" s="4" t="str">
        <f>IFERROR(VLOOKUP($A357,'Raw - J'!$B:$S,3,FALSE),"")</f>
        <v>UTTOXETER</v>
      </c>
      <c r="D357" s="4" t="str">
        <f>IFERROR(VLOOKUP(JUMP!A357,'Raw - J'!B:F,5,FALSE),"")</f>
        <v>Hurdle</v>
      </c>
      <c r="E357" s="4" t="str">
        <f>IFERROR(VLOOKUP($A357,'Raw - J'!$B:$S,6,FALSE),"")</f>
        <v>WFA</v>
      </c>
      <c r="F357" s="4" t="str">
        <f>IFERROR(VLOOKUP($A357,'Raw - J'!$B:$P,10,FALSE),"")</f>
        <v>4yo+</v>
      </c>
      <c r="G357" s="4" t="str">
        <f>SUBSTITUTE(IFERROR(VLOOKUP($A357,'Raw - J'!$B:$P,7,FALSE),""),"0","")</f>
        <v>Nov</v>
      </c>
      <c r="H357" s="4" t="str">
        <f>IFERROR(VLOOKUP($A357,'Raw - J'!$B:$P,12,FALSE)&amp;IF(VLOOKUP($A357,'Raw - J'!$B:$N,13,FALSE)&lt;&gt;"","("&amp;VLOOKUP($A357,'Raw - J'!$B:$N,13,FALSE)&amp;")",""),"")</f>
        <v>3</v>
      </c>
      <c r="I357" s="4" t="str">
        <f>IFERROR(VLOOKUP($A357,'Raw - J'!$B:$P,14,FALSE),"")</f>
        <v>Open</v>
      </c>
      <c r="J357" s="4" t="str">
        <f>IFERROR(VLOOKUP($A357,'Raw - J'!$B:$P,11,FALSE),"")</f>
        <v>F</v>
      </c>
      <c r="K357" s="4" t="str">
        <f>IFERROR(VLOOKUP($A357,'Raw - J'!$B:$Q,16,FALSE),"")</f>
        <v>2m 4f</v>
      </c>
      <c r="L357" s="16" t="str">
        <f>SUBSTITUTE(IFERROR(VLOOKUP($A357,'Raw - J'!$B:$Q,9,FALSE),""),0,"")</f>
        <v/>
      </c>
      <c r="M357" s="16" t="str">
        <f>SUBSTITUTE(IFERROR(VLOOKUP($A357,'Raw - J'!$B:$Z,20,FALSE),""),0,"")</f>
        <v/>
      </c>
    </row>
    <row r="358" spans="1:13" x14ac:dyDescent="0.35">
      <c r="A358">
        <v>349</v>
      </c>
      <c r="B358" s="9">
        <f>IFERROR(VLOOKUP($A358,'Raw - J'!$B:$S,2,FALSE),"")</f>
        <v>44346</v>
      </c>
      <c r="C358" s="4" t="str">
        <f>IFERROR(VLOOKUP($A358,'Raw - J'!$B:$S,3,FALSE),"")</f>
        <v>UTTOXETER</v>
      </c>
      <c r="D358" s="4" t="str">
        <f>IFERROR(VLOOKUP(JUMP!A358,'Raw - J'!B:F,5,FALSE),"")</f>
        <v>Chase</v>
      </c>
      <c r="E358" s="4" t="str">
        <f>IFERROR(VLOOKUP($A358,'Raw - J'!$B:$S,6,FALSE),"")</f>
        <v>WFA</v>
      </c>
      <c r="F358" s="4" t="str">
        <f>IFERROR(VLOOKUP($A358,'Raw - J'!$B:$P,10,FALSE),"")</f>
        <v>5yo+</v>
      </c>
      <c r="G358" s="4" t="str">
        <f>SUBSTITUTE(IFERROR(VLOOKUP($A358,'Raw - J'!$B:$P,7,FALSE),""),"0","")</f>
        <v>Nov</v>
      </c>
      <c r="H358" s="4" t="str">
        <f>IFERROR(VLOOKUP($A358,'Raw - J'!$B:$P,12,FALSE)&amp;IF(VLOOKUP($A358,'Raw - J'!$B:$N,13,FALSE)&lt;&gt;"","("&amp;VLOOKUP($A358,'Raw - J'!$B:$N,13,FALSE)&amp;")",""),"")</f>
        <v>3</v>
      </c>
      <c r="I358" s="4" t="str">
        <f>IFERROR(VLOOKUP($A358,'Raw - J'!$B:$P,14,FALSE),"")</f>
        <v>Open</v>
      </c>
      <c r="J358" s="4" t="str">
        <f>IFERROR(VLOOKUP($A358,'Raw - J'!$B:$P,11,FALSE),"")</f>
        <v>A</v>
      </c>
      <c r="K358" s="4" t="str">
        <f>IFERROR(VLOOKUP($A358,'Raw - J'!$B:$Q,16,FALSE),"")</f>
        <v>2m 6f</v>
      </c>
      <c r="L358" s="16" t="str">
        <f>SUBSTITUTE(IFERROR(VLOOKUP($A358,'Raw - J'!$B:$Q,9,FALSE),""),0,"")</f>
        <v/>
      </c>
      <c r="M358" s="16" t="str">
        <f>SUBSTITUTE(IFERROR(VLOOKUP($A358,'Raw - J'!$B:$Z,20,FALSE),""),0,"")</f>
        <v/>
      </c>
    </row>
    <row r="359" spans="1:13" x14ac:dyDescent="0.35">
      <c r="A359">
        <v>350</v>
      </c>
      <c r="B359" s="9">
        <f>IFERROR(VLOOKUP($A359,'Raw - J'!$B:$S,2,FALSE),"")</f>
        <v>44346</v>
      </c>
      <c r="C359" s="4" t="str">
        <f>IFERROR(VLOOKUP($A359,'Raw - J'!$B:$S,3,FALSE),"")</f>
        <v>UTTOXETER</v>
      </c>
      <c r="D359" s="4" t="str">
        <f>IFERROR(VLOOKUP(JUMP!A359,'Raw - J'!B:F,5,FALSE),"")</f>
        <v>Chase</v>
      </c>
      <c r="E359" s="4" t="str">
        <f>IFERROR(VLOOKUP($A359,'Raw - J'!$B:$S,6,FALSE),"")</f>
        <v>Hcap</v>
      </c>
      <c r="F359" s="4" t="str">
        <f>IFERROR(VLOOKUP($A359,'Raw - J'!$B:$P,10,FALSE),"")</f>
        <v>5yo+</v>
      </c>
      <c r="G359" s="4" t="str">
        <f>SUBSTITUTE(IFERROR(VLOOKUP($A359,'Raw - J'!$B:$P,7,FALSE),""),"0","")</f>
        <v>Open</v>
      </c>
      <c r="H359" s="4" t="str">
        <f>IFERROR(VLOOKUP($A359,'Raw - J'!$B:$P,12,FALSE)&amp;IF(VLOOKUP($A359,'Raw - J'!$B:$N,13,FALSE)&lt;&gt;"","("&amp;VLOOKUP($A359,'Raw - J'!$B:$N,13,FALSE)&amp;")",""),"")</f>
        <v>2</v>
      </c>
      <c r="I359" s="4" t="str">
        <f>IFERROR(VLOOKUP($A359,'Raw - J'!$B:$P,14,FALSE),"")</f>
        <v>Open</v>
      </c>
      <c r="J359" s="4" t="str">
        <f>IFERROR(VLOOKUP($A359,'Raw - J'!$B:$P,11,FALSE),"")</f>
        <v>A</v>
      </c>
      <c r="K359" s="4" t="str">
        <f>IFERROR(VLOOKUP($A359,'Raw - J'!$B:$Q,16,FALSE),"")</f>
        <v>2m 4f</v>
      </c>
      <c r="L359" s="16" t="str">
        <f>SUBSTITUTE(IFERROR(VLOOKUP($A359,'Raw - J'!$B:$Q,9,FALSE),""),0,"")</f>
        <v/>
      </c>
      <c r="M359" s="16" t="str">
        <f>SUBSTITUTE(IFERROR(VLOOKUP($A359,'Raw - J'!$B:$Z,20,FALSE),""),0,"")</f>
        <v/>
      </c>
    </row>
    <row r="360" spans="1:13" x14ac:dyDescent="0.35">
      <c r="A360">
        <v>351</v>
      </c>
      <c r="B360" s="9">
        <f>IFERROR(VLOOKUP($A360,'Raw - J'!$B:$S,2,FALSE),"")</f>
        <v>44347</v>
      </c>
      <c r="C360" s="4" t="str">
        <f>IFERROR(VLOOKUP($A360,'Raw - J'!$B:$S,3,FALSE),"")</f>
        <v>CARTMEL</v>
      </c>
      <c r="D360" s="4" t="str">
        <f>IFERROR(VLOOKUP(JUMP!A360,'Raw - J'!B:F,5,FALSE),"")</f>
        <v>Hunter</v>
      </c>
      <c r="E360" s="4" t="str">
        <f>IFERROR(VLOOKUP($A360,'Raw - J'!$B:$S,6,FALSE),"")</f>
        <v>WFA</v>
      </c>
      <c r="F360" s="4" t="str">
        <f>IFERROR(VLOOKUP($A360,'Raw - J'!$B:$P,10,FALSE),"")</f>
        <v>5yo+</v>
      </c>
      <c r="G360" s="4" t="str">
        <f>SUBSTITUTE(IFERROR(VLOOKUP($A360,'Raw - J'!$B:$P,7,FALSE),""),"0","")</f>
        <v>Mdn</v>
      </c>
      <c r="H360" s="4" t="str">
        <f>IFERROR(VLOOKUP($A360,'Raw - J'!$B:$P,12,FALSE)&amp;IF(VLOOKUP($A360,'Raw - J'!$B:$N,13,FALSE)&lt;&gt;"","("&amp;VLOOKUP($A360,'Raw - J'!$B:$N,13,FALSE)&amp;")",""),"")</f>
        <v>5</v>
      </c>
      <c r="I360" s="4" t="str">
        <f>IFERROR(VLOOKUP($A360,'Raw - J'!$B:$P,14,FALSE),"")</f>
        <v>Open</v>
      </c>
      <c r="J360" s="4" t="str">
        <f>IFERROR(VLOOKUP($A360,'Raw - J'!$B:$P,11,FALSE),"")</f>
        <v>A</v>
      </c>
      <c r="K360" s="4" t="str">
        <f>IFERROR(VLOOKUP($A360,'Raw - J'!$B:$Q,16,FALSE),"")</f>
        <v>2m 4f</v>
      </c>
      <c r="L360" s="16" t="str">
        <f>SUBSTITUTE(IFERROR(VLOOKUP($A360,'Raw - J'!$B:$Q,9,FALSE),""),0,"")</f>
        <v/>
      </c>
      <c r="M360" s="16" t="str">
        <f>SUBSTITUTE(IFERROR(VLOOKUP($A360,'Raw - J'!$B:$Z,20,FALSE),""),0,"")</f>
        <v>Amtr</v>
      </c>
    </row>
    <row r="361" spans="1:13" x14ac:dyDescent="0.35">
      <c r="A361">
        <v>352</v>
      </c>
      <c r="B361" s="9">
        <f>IFERROR(VLOOKUP($A361,'Raw - J'!$B:$S,2,FALSE),"")</f>
        <v>44347</v>
      </c>
      <c r="C361" s="4" t="str">
        <f>IFERROR(VLOOKUP($A361,'Raw - J'!$B:$S,3,FALSE),"")</f>
        <v>CARTMEL</v>
      </c>
      <c r="D361" s="4" t="str">
        <f>IFERROR(VLOOKUP(JUMP!A361,'Raw - J'!B:F,5,FALSE),"")</f>
        <v>Hurdle</v>
      </c>
      <c r="E361" s="4" t="str">
        <f>IFERROR(VLOOKUP($A361,'Raw - J'!$B:$S,6,FALSE),"")</f>
        <v>Hcap</v>
      </c>
      <c r="F361" s="4" t="str">
        <f>IFERROR(VLOOKUP($A361,'Raw - J'!$B:$P,10,FALSE),"")</f>
        <v>4yo+</v>
      </c>
      <c r="G361" s="4" t="str">
        <f>SUBSTITUTE(IFERROR(VLOOKUP($A361,'Raw - J'!$B:$P,7,FALSE),""),"0","")</f>
        <v>Open</v>
      </c>
      <c r="H361" s="4" t="str">
        <f>IFERROR(VLOOKUP($A361,'Raw - J'!$B:$P,12,FALSE)&amp;IF(VLOOKUP($A361,'Raw - J'!$B:$N,13,FALSE)&lt;&gt;"","("&amp;VLOOKUP($A361,'Raw - J'!$B:$N,13,FALSE)&amp;")",""),"")</f>
        <v>5</v>
      </c>
      <c r="I361" s="4" t="str">
        <f>IFERROR(VLOOKUP($A361,'Raw - J'!$B:$P,14,FALSE),"")</f>
        <v>0-100</v>
      </c>
      <c r="J361" s="4" t="str">
        <f>IFERROR(VLOOKUP($A361,'Raw - J'!$B:$P,11,FALSE),"")</f>
        <v>A</v>
      </c>
      <c r="K361" s="4" t="str">
        <f>IFERROR(VLOOKUP($A361,'Raw - J'!$B:$Q,16,FALSE),"")</f>
        <v>3m</v>
      </c>
      <c r="L361" s="16" t="str">
        <f>SUBSTITUTE(IFERROR(VLOOKUP($A361,'Raw - J'!$B:$Q,9,FALSE),""),0,"")</f>
        <v/>
      </c>
      <c r="M361" s="16" t="str">
        <f>SUBSTITUTE(IFERROR(VLOOKUP($A361,'Raw - J'!$B:$Z,20,FALSE),""),0,"")</f>
        <v/>
      </c>
    </row>
    <row r="362" spans="1:13" x14ac:dyDescent="0.35">
      <c r="A362">
        <v>353</v>
      </c>
      <c r="B362" s="9">
        <f>IFERROR(VLOOKUP($A362,'Raw - J'!$B:$S,2,FALSE),"")</f>
        <v>44347</v>
      </c>
      <c r="C362" s="4" t="str">
        <f>IFERROR(VLOOKUP($A362,'Raw - J'!$B:$S,3,FALSE),"")</f>
        <v>CARTMEL</v>
      </c>
      <c r="D362" s="4" t="str">
        <f>IFERROR(VLOOKUP(JUMP!A362,'Raw - J'!B:F,5,FALSE),"")</f>
        <v>Hurdle</v>
      </c>
      <c r="E362" s="4" t="str">
        <f>IFERROR(VLOOKUP($A362,'Raw - J'!$B:$S,6,FALSE),"")</f>
        <v>WFA</v>
      </c>
      <c r="F362" s="4" t="str">
        <f>IFERROR(VLOOKUP($A362,'Raw - J'!$B:$P,10,FALSE),"")</f>
        <v>4yo+</v>
      </c>
      <c r="G362" s="4" t="str">
        <f>SUBSTITUTE(IFERROR(VLOOKUP($A362,'Raw - J'!$B:$P,7,FALSE),""),"0","")</f>
        <v>Nov</v>
      </c>
      <c r="H362" s="4" t="str">
        <f>IFERROR(VLOOKUP($A362,'Raw - J'!$B:$P,12,FALSE)&amp;IF(VLOOKUP($A362,'Raw - J'!$B:$N,13,FALSE)&lt;&gt;"","("&amp;VLOOKUP($A362,'Raw - J'!$B:$N,13,FALSE)&amp;")",""),"")</f>
        <v>4</v>
      </c>
      <c r="I362" s="4" t="str">
        <f>IFERROR(VLOOKUP($A362,'Raw - J'!$B:$P,14,FALSE),"")</f>
        <v>Open</v>
      </c>
      <c r="J362" s="4" t="str">
        <f>IFERROR(VLOOKUP($A362,'Raw - J'!$B:$P,11,FALSE),"")</f>
        <v>F</v>
      </c>
      <c r="K362" s="4" t="str">
        <f>IFERROR(VLOOKUP($A362,'Raw - J'!$B:$Q,16,FALSE),"")</f>
        <v>2m</v>
      </c>
      <c r="L362" s="16" t="str">
        <f>SUBSTITUTE(IFERROR(VLOOKUP($A362,'Raw - J'!$B:$Q,9,FALSE),""),0,"")</f>
        <v/>
      </c>
      <c r="M362" s="16" t="str">
        <f>SUBSTITUTE(IFERROR(VLOOKUP($A362,'Raw - J'!$B:$Z,20,FALSE),""),0,"")</f>
        <v/>
      </c>
    </row>
    <row r="363" spans="1:13" x14ac:dyDescent="0.35">
      <c r="A363">
        <v>354</v>
      </c>
      <c r="B363" s="9">
        <f>IFERROR(VLOOKUP($A363,'Raw - J'!$B:$S,2,FALSE),"")</f>
        <v>44347</v>
      </c>
      <c r="C363" s="4" t="str">
        <f>IFERROR(VLOOKUP($A363,'Raw - J'!$B:$S,3,FALSE),"")</f>
        <v>CARTMEL</v>
      </c>
      <c r="D363" s="4" t="str">
        <f>IFERROR(VLOOKUP(JUMP!A363,'Raw - J'!B:F,5,FALSE),"")</f>
        <v>Chase</v>
      </c>
      <c r="E363" s="4" t="str">
        <f>IFERROR(VLOOKUP($A363,'Raw - J'!$B:$S,6,FALSE),"")</f>
        <v>Hcap</v>
      </c>
      <c r="F363" s="4" t="str">
        <f>IFERROR(VLOOKUP($A363,'Raw - J'!$B:$P,10,FALSE),"")</f>
        <v>5yo+</v>
      </c>
      <c r="G363" s="4" t="str">
        <f>SUBSTITUTE(IFERROR(VLOOKUP($A363,'Raw - J'!$B:$P,7,FALSE),""),"0","")</f>
        <v>Open</v>
      </c>
      <c r="H363" s="4" t="str">
        <f>IFERROR(VLOOKUP($A363,'Raw - J'!$B:$P,12,FALSE)&amp;IF(VLOOKUP($A363,'Raw - J'!$B:$N,13,FALSE)&lt;&gt;"","("&amp;VLOOKUP($A363,'Raw - J'!$B:$N,13,FALSE)&amp;")",""),"")</f>
        <v>3</v>
      </c>
      <c r="I363" s="4" t="str">
        <f>IFERROR(VLOOKUP($A363,'Raw - J'!$B:$P,14,FALSE),"")</f>
        <v>0-140</v>
      </c>
      <c r="J363" s="4" t="str">
        <f>IFERROR(VLOOKUP($A363,'Raw - J'!$B:$P,11,FALSE),"")</f>
        <v>A</v>
      </c>
      <c r="K363" s="4" t="str">
        <f>IFERROR(VLOOKUP($A363,'Raw - J'!$B:$Q,16,FALSE),"")</f>
        <v>2m 4f</v>
      </c>
      <c r="L363" s="16" t="str">
        <f>SUBSTITUTE(IFERROR(VLOOKUP($A363,'Raw - J'!$B:$Q,9,FALSE),""),0,"")</f>
        <v/>
      </c>
      <c r="M363" s="16" t="str">
        <f>SUBSTITUTE(IFERROR(VLOOKUP($A363,'Raw - J'!$B:$Z,20,FALSE),""),0,"")</f>
        <v/>
      </c>
    </row>
    <row r="364" spans="1:13" x14ac:dyDescent="0.35">
      <c r="A364">
        <v>355</v>
      </c>
      <c r="B364" s="9">
        <f>IFERROR(VLOOKUP($A364,'Raw - J'!$B:$S,2,FALSE),"")</f>
        <v>44347</v>
      </c>
      <c r="C364" s="4" t="str">
        <f>IFERROR(VLOOKUP($A364,'Raw - J'!$B:$S,3,FALSE),"")</f>
        <v>CARTMEL</v>
      </c>
      <c r="D364" s="4" t="str">
        <f>IFERROR(VLOOKUP(JUMP!A364,'Raw - J'!B:F,5,FALSE),"")</f>
        <v>Chase</v>
      </c>
      <c r="E364" s="4" t="str">
        <f>IFERROR(VLOOKUP($A364,'Raw - J'!$B:$S,6,FALSE),"")</f>
        <v>Hcap</v>
      </c>
      <c r="F364" s="4" t="str">
        <f>IFERROR(VLOOKUP($A364,'Raw - J'!$B:$P,10,FALSE),"")</f>
        <v>5yo+</v>
      </c>
      <c r="G364" s="4" t="str">
        <f>SUBSTITUTE(IFERROR(VLOOKUP($A364,'Raw - J'!$B:$P,7,FALSE),""),"0","")</f>
        <v>Open</v>
      </c>
      <c r="H364" s="4" t="str">
        <f>IFERROR(VLOOKUP($A364,'Raw - J'!$B:$P,12,FALSE)&amp;IF(VLOOKUP($A364,'Raw - J'!$B:$N,13,FALSE)&lt;&gt;"","("&amp;VLOOKUP($A364,'Raw - J'!$B:$N,13,FALSE)&amp;")",""),"")</f>
        <v>3</v>
      </c>
      <c r="I364" s="4" t="str">
        <f>IFERROR(VLOOKUP($A364,'Raw - J'!$B:$P,14,FALSE),"")</f>
        <v>0-135</v>
      </c>
      <c r="J364" s="4" t="str">
        <f>IFERROR(VLOOKUP($A364,'Raw - J'!$B:$P,11,FALSE),"")</f>
        <v>A</v>
      </c>
      <c r="K364" s="4" t="str">
        <f>IFERROR(VLOOKUP($A364,'Raw - J'!$B:$Q,16,FALSE),"")</f>
        <v>2m</v>
      </c>
      <c r="L364" s="16" t="str">
        <f>SUBSTITUTE(IFERROR(VLOOKUP($A364,'Raw - J'!$B:$Q,9,FALSE),""),0,"")</f>
        <v/>
      </c>
      <c r="M364" s="16" t="str">
        <f>SUBSTITUTE(IFERROR(VLOOKUP($A364,'Raw - J'!$B:$Z,20,FALSE),""),0,"")</f>
        <v/>
      </c>
    </row>
    <row r="365" spans="1:13" x14ac:dyDescent="0.35">
      <c r="A365">
        <v>356</v>
      </c>
      <c r="B365" s="9">
        <f>IFERROR(VLOOKUP($A365,'Raw - J'!$B:$S,2,FALSE),"")</f>
        <v>44347</v>
      </c>
      <c r="C365" s="4" t="str">
        <f>IFERROR(VLOOKUP($A365,'Raw - J'!$B:$S,3,FALSE),"")</f>
        <v>CARTMEL</v>
      </c>
      <c r="D365" s="4" t="str">
        <f>IFERROR(VLOOKUP(JUMP!A365,'Raw - J'!B:F,5,FALSE),"")</f>
        <v>Hurdle</v>
      </c>
      <c r="E365" s="4" t="str">
        <f>IFERROR(VLOOKUP($A365,'Raw - J'!$B:$S,6,FALSE),"")</f>
        <v>Hcap</v>
      </c>
      <c r="F365" s="4" t="str">
        <f>IFERROR(VLOOKUP($A365,'Raw - J'!$B:$P,10,FALSE),"")</f>
        <v>4yo+</v>
      </c>
      <c r="G365" s="4" t="str">
        <f>SUBSTITUTE(IFERROR(VLOOKUP($A365,'Raw - J'!$B:$P,7,FALSE),""),"0","")</f>
        <v>Open</v>
      </c>
      <c r="H365" s="4" t="str">
        <f>IFERROR(VLOOKUP($A365,'Raw - J'!$B:$P,12,FALSE)&amp;IF(VLOOKUP($A365,'Raw - J'!$B:$N,13,FALSE)&lt;&gt;"","("&amp;VLOOKUP($A365,'Raw - J'!$B:$N,13,FALSE)&amp;")",""),"")</f>
        <v>3</v>
      </c>
      <c r="I365" s="4" t="str">
        <f>IFERROR(VLOOKUP($A365,'Raw - J'!$B:$P,14,FALSE),"")</f>
        <v>0-125</v>
      </c>
      <c r="J365" s="4" t="str">
        <f>IFERROR(VLOOKUP($A365,'Raw - J'!$B:$P,11,FALSE),"")</f>
        <v>F</v>
      </c>
      <c r="K365" s="4" t="str">
        <f>IFERROR(VLOOKUP($A365,'Raw - J'!$B:$Q,16,FALSE),"")</f>
        <v>3m</v>
      </c>
      <c r="L365" s="16" t="str">
        <f>SUBSTITUTE(IFERROR(VLOOKUP($A365,'Raw - J'!$B:$Q,9,FALSE),""),0,"")</f>
        <v/>
      </c>
      <c r="M365" s="16" t="str">
        <f>SUBSTITUTE(IFERROR(VLOOKUP($A365,'Raw - J'!$B:$Z,20,FALSE),""),0,"")</f>
        <v/>
      </c>
    </row>
    <row r="366" spans="1:13" x14ac:dyDescent="0.35">
      <c r="A366">
        <v>357</v>
      </c>
      <c r="B366" s="9">
        <f>IFERROR(VLOOKUP($A366,'Raw - J'!$B:$S,2,FALSE),"")</f>
        <v>44347</v>
      </c>
      <c r="C366" s="4" t="str">
        <f>IFERROR(VLOOKUP($A366,'Raw - J'!$B:$S,3,FALSE),"")</f>
        <v>CARTMEL</v>
      </c>
      <c r="D366" s="4" t="str">
        <f>IFERROR(VLOOKUP(JUMP!A366,'Raw - J'!B:F,5,FALSE),"")</f>
        <v>Chase</v>
      </c>
      <c r="E366" s="4" t="str">
        <f>IFERROR(VLOOKUP($A366,'Raw - J'!$B:$S,6,FALSE),"")</f>
        <v>Hcap</v>
      </c>
      <c r="F366" s="4" t="str">
        <f>IFERROR(VLOOKUP($A366,'Raw - J'!$B:$P,10,FALSE),"")</f>
        <v>10yo+</v>
      </c>
      <c r="G366" s="4" t="str">
        <f>SUBSTITUTE(IFERROR(VLOOKUP($A366,'Raw - J'!$B:$P,7,FALSE),""),"0","")</f>
        <v>Open</v>
      </c>
      <c r="H366" s="4" t="str">
        <f>IFERROR(VLOOKUP($A366,'Raw - J'!$B:$P,12,FALSE)&amp;IF(VLOOKUP($A366,'Raw - J'!$B:$N,13,FALSE)&lt;&gt;"","("&amp;VLOOKUP($A366,'Raw - J'!$B:$N,13,FALSE)&amp;")",""),"")</f>
        <v>3</v>
      </c>
      <c r="I366" s="4" t="str">
        <f>IFERROR(VLOOKUP($A366,'Raw - J'!$B:$P,14,FALSE),"")</f>
        <v>0-135</v>
      </c>
      <c r="J366" s="4" t="str">
        <f>IFERROR(VLOOKUP($A366,'Raw - J'!$B:$P,11,FALSE),"")</f>
        <v>A</v>
      </c>
      <c r="K366" s="4" t="str">
        <f>IFERROR(VLOOKUP($A366,'Raw - J'!$B:$Q,16,FALSE),"")</f>
        <v>3m 4f+</v>
      </c>
      <c r="L366" s="16" t="str">
        <f>SUBSTITUTE(IFERROR(VLOOKUP($A366,'Raw - J'!$B:$Q,9,FALSE),""),0,"")</f>
        <v/>
      </c>
      <c r="M366" s="16" t="str">
        <f>SUBSTITUTE(IFERROR(VLOOKUP($A366,'Raw - J'!$B:$Z,20,FALSE),""),0,"")</f>
        <v/>
      </c>
    </row>
    <row r="367" spans="1:13" x14ac:dyDescent="0.35">
      <c r="A367">
        <v>358</v>
      </c>
      <c r="B367" s="9">
        <f>IFERROR(VLOOKUP($A367,'Raw - J'!$B:$S,2,FALSE),"")</f>
        <v>44347</v>
      </c>
      <c r="C367" s="4" t="str">
        <f>IFERROR(VLOOKUP($A367,'Raw - J'!$B:$S,3,FALSE),"")</f>
        <v>HUNTINGDON</v>
      </c>
      <c r="D367" s="4" t="str">
        <f>IFERROR(VLOOKUP(JUMP!A367,'Raw - J'!B:F,5,FALSE),"")</f>
        <v>NHF</v>
      </c>
      <c r="E367" s="4" t="str">
        <f>IFERROR(VLOOKUP($A367,'Raw - J'!$B:$S,6,FALSE),"")</f>
        <v>WFA</v>
      </c>
      <c r="F367" s="4" t="str">
        <f>IFERROR(VLOOKUP($A367,'Raw - J'!$B:$P,10,FALSE),"")</f>
        <v>4-6yo</v>
      </c>
      <c r="G367" s="4" t="str">
        <f>SUBSTITUTE(IFERROR(VLOOKUP($A367,'Raw - J'!$B:$P,7,FALSE),""),"0","")</f>
        <v>Open</v>
      </c>
      <c r="H367" s="4" t="str">
        <f>IFERROR(VLOOKUP($A367,'Raw - J'!$B:$P,12,FALSE)&amp;IF(VLOOKUP($A367,'Raw - J'!$B:$N,13,FALSE)&lt;&gt;"","("&amp;VLOOKUP($A367,'Raw - J'!$B:$N,13,FALSE)&amp;")",""),"")</f>
        <v>5</v>
      </c>
      <c r="I367" s="4" t="str">
        <f>IFERROR(VLOOKUP($A367,'Raw - J'!$B:$P,14,FALSE),"")</f>
        <v>Open</v>
      </c>
      <c r="J367" s="4" t="str">
        <f>IFERROR(VLOOKUP($A367,'Raw - J'!$B:$P,11,FALSE),"")</f>
        <v>A</v>
      </c>
      <c r="K367" s="4" t="str">
        <f>IFERROR(VLOOKUP($A367,'Raw - J'!$B:$Q,16,FALSE),"")</f>
        <v>2m</v>
      </c>
      <c r="L367" s="16" t="str">
        <f>SUBSTITUTE(IFERROR(VLOOKUP($A367,'Raw - J'!$B:$Q,9,FALSE),""),0,"")</f>
        <v/>
      </c>
      <c r="M367" s="16" t="str">
        <f>SUBSTITUTE(IFERROR(VLOOKUP($A367,'Raw - J'!$B:$Z,20,FALSE),""),0,"")</f>
        <v/>
      </c>
    </row>
    <row r="368" spans="1:13" x14ac:dyDescent="0.35">
      <c r="A368">
        <v>359</v>
      </c>
      <c r="B368" s="9">
        <f>IFERROR(VLOOKUP($A368,'Raw - J'!$B:$S,2,FALSE),"")</f>
        <v>44347</v>
      </c>
      <c r="C368" s="4" t="str">
        <f>IFERROR(VLOOKUP($A368,'Raw - J'!$B:$S,3,FALSE),"")</f>
        <v>HUNTINGDON</v>
      </c>
      <c r="D368" s="4" t="str">
        <f>IFERROR(VLOOKUP(JUMP!A368,'Raw - J'!B:F,5,FALSE),"")</f>
        <v>Hurdle</v>
      </c>
      <c r="E368" s="4" t="str">
        <f>IFERROR(VLOOKUP($A368,'Raw - J'!$B:$S,6,FALSE),"")</f>
        <v>Hcap</v>
      </c>
      <c r="F368" s="4" t="str">
        <f>IFERROR(VLOOKUP($A368,'Raw - J'!$B:$P,10,FALSE),"")</f>
        <v>4yo+</v>
      </c>
      <c r="G368" s="4" t="str">
        <f>SUBSTITUTE(IFERROR(VLOOKUP($A368,'Raw - J'!$B:$P,7,FALSE),""),"0","")</f>
        <v>Open</v>
      </c>
      <c r="H368" s="4" t="str">
        <f>IFERROR(VLOOKUP($A368,'Raw - J'!$B:$P,12,FALSE)&amp;IF(VLOOKUP($A368,'Raw - J'!$B:$N,13,FALSE)&lt;&gt;"","("&amp;VLOOKUP($A368,'Raw - J'!$B:$N,13,FALSE)&amp;")",""),"")</f>
        <v>5</v>
      </c>
      <c r="I368" s="4" t="str">
        <f>IFERROR(VLOOKUP($A368,'Raw - J'!$B:$P,14,FALSE),"")</f>
        <v>0-100</v>
      </c>
      <c r="J368" s="4" t="str">
        <f>IFERROR(VLOOKUP($A368,'Raw - J'!$B:$P,11,FALSE),"")</f>
        <v>A</v>
      </c>
      <c r="K368" s="4" t="str">
        <f>IFERROR(VLOOKUP($A368,'Raw - J'!$B:$Q,16,FALSE),"")</f>
        <v>3m</v>
      </c>
      <c r="L368" s="16" t="str">
        <f>SUBSTITUTE(IFERROR(VLOOKUP($A368,'Raw - J'!$B:$Q,9,FALSE),""),0,"")</f>
        <v/>
      </c>
      <c r="M368" s="16" t="str">
        <f>SUBSTITUTE(IFERROR(VLOOKUP($A368,'Raw - J'!$B:$Z,20,FALSE),""),0,"")</f>
        <v>Cond</v>
      </c>
    </row>
    <row r="369" spans="1:13" x14ac:dyDescent="0.35">
      <c r="A369">
        <v>360</v>
      </c>
      <c r="B369" s="9">
        <f>IFERROR(VLOOKUP($A369,'Raw - J'!$B:$S,2,FALSE),"")</f>
        <v>44347</v>
      </c>
      <c r="C369" s="4" t="str">
        <f>IFERROR(VLOOKUP($A369,'Raw - J'!$B:$S,3,FALSE),"")</f>
        <v>HUNTINGDON</v>
      </c>
      <c r="D369" s="4" t="str">
        <f>IFERROR(VLOOKUP(JUMP!A369,'Raw - J'!B:F,5,FALSE),"")</f>
        <v>Hurdle</v>
      </c>
      <c r="E369" s="4" t="str">
        <f>IFERROR(VLOOKUP($A369,'Raw - J'!$B:$S,6,FALSE),"")</f>
        <v>WFA</v>
      </c>
      <c r="F369" s="4" t="str">
        <f>IFERROR(VLOOKUP($A369,'Raw - J'!$B:$P,10,FALSE),"")</f>
        <v>4yo+</v>
      </c>
      <c r="G369" s="4" t="str">
        <f>SUBSTITUTE(IFERROR(VLOOKUP($A369,'Raw - J'!$B:$P,7,FALSE),""),"0","")</f>
        <v>Mdn</v>
      </c>
      <c r="H369" s="4" t="str">
        <f>IFERROR(VLOOKUP($A369,'Raw - J'!$B:$P,12,FALSE)&amp;IF(VLOOKUP($A369,'Raw - J'!$B:$N,13,FALSE)&lt;&gt;"","("&amp;VLOOKUP($A369,'Raw - J'!$B:$N,13,FALSE)&amp;")",""),"")</f>
        <v>4</v>
      </c>
      <c r="I369" s="4" t="str">
        <f>IFERROR(VLOOKUP($A369,'Raw - J'!$B:$P,14,FALSE),"")</f>
        <v>Open</v>
      </c>
      <c r="J369" s="4" t="str">
        <f>IFERROR(VLOOKUP($A369,'Raw - J'!$B:$P,11,FALSE),"")</f>
        <v>A</v>
      </c>
      <c r="K369" s="4" t="str">
        <f>IFERROR(VLOOKUP($A369,'Raw - J'!$B:$Q,16,FALSE),"")</f>
        <v>2m</v>
      </c>
      <c r="L369" s="16" t="str">
        <f>SUBSTITUTE(IFERROR(VLOOKUP($A369,'Raw - J'!$B:$Q,9,FALSE),""),0,"")</f>
        <v/>
      </c>
      <c r="M369" s="16" t="str">
        <f>SUBSTITUTE(IFERROR(VLOOKUP($A369,'Raw - J'!$B:$Z,20,FALSE),""),0,"")</f>
        <v/>
      </c>
    </row>
    <row r="370" spans="1:13" x14ac:dyDescent="0.35">
      <c r="A370">
        <v>361</v>
      </c>
      <c r="B370" s="9">
        <f>IFERROR(VLOOKUP($A370,'Raw - J'!$B:$S,2,FALSE),"")</f>
        <v>44347</v>
      </c>
      <c r="C370" s="4" t="str">
        <f>IFERROR(VLOOKUP($A370,'Raw - J'!$B:$S,3,FALSE),"")</f>
        <v>HUNTINGDON</v>
      </c>
      <c r="D370" s="4" t="str">
        <f>IFERROR(VLOOKUP(JUMP!A370,'Raw - J'!B:F,5,FALSE),"")</f>
        <v>Chase</v>
      </c>
      <c r="E370" s="4" t="str">
        <f>IFERROR(VLOOKUP($A370,'Raw - J'!$B:$S,6,FALSE),"")</f>
        <v>Hcap</v>
      </c>
      <c r="F370" s="4" t="str">
        <f>IFERROR(VLOOKUP($A370,'Raw - J'!$B:$P,10,FALSE),"")</f>
        <v>5yo+</v>
      </c>
      <c r="G370" s="4" t="str">
        <f>SUBSTITUTE(IFERROR(VLOOKUP($A370,'Raw - J'!$B:$P,7,FALSE),""),"0","")</f>
        <v>Open</v>
      </c>
      <c r="H370" s="4" t="str">
        <f>IFERROR(VLOOKUP($A370,'Raw - J'!$B:$P,12,FALSE)&amp;IF(VLOOKUP($A370,'Raw - J'!$B:$N,13,FALSE)&lt;&gt;"","("&amp;VLOOKUP($A370,'Raw - J'!$B:$N,13,FALSE)&amp;")",""),"")</f>
        <v>5</v>
      </c>
      <c r="I370" s="4" t="str">
        <f>IFERROR(VLOOKUP($A370,'Raw - J'!$B:$P,14,FALSE),"")</f>
        <v>0-105</v>
      </c>
      <c r="J370" s="4" t="str">
        <f>IFERROR(VLOOKUP($A370,'Raw - J'!$B:$P,11,FALSE),"")</f>
        <v>A</v>
      </c>
      <c r="K370" s="4" t="str">
        <f>IFERROR(VLOOKUP($A370,'Raw - J'!$B:$Q,16,FALSE),"")</f>
        <v>2m</v>
      </c>
      <c r="L370" s="16" t="str">
        <f>SUBSTITUTE(IFERROR(VLOOKUP($A370,'Raw - J'!$B:$Q,9,FALSE),""),0,"")</f>
        <v/>
      </c>
      <c r="M370" s="16" t="str">
        <f>SUBSTITUTE(IFERROR(VLOOKUP($A370,'Raw - J'!$B:$Z,20,FALSE),""),0,"")</f>
        <v/>
      </c>
    </row>
    <row r="371" spans="1:13" x14ac:dyDescent="0.35">
      <c r="A371">
        <v>362</v>
      </c>
      <c r="B371" s="9">
        <f>IFERROR(VLOOKUP($A371,'Raw - J'!$B:$S,2,FALSE),"")</f>
        <v>44347</v>
      </c>
      <c r="C371" s="4" t="str">
        <f>IFERROR(VLOOKUP($A371,'Raw - J'!$B:$S,3,FALSE),"")</f>
        <v>HUNTINGDON</v>
      </c>
      <c r="D371" s="4" t="str">
        <f>IFERROR(VLOOKUP(JUMP!A371,'Raw - J'!B:F,5,FALSE),"")</f>
        <v>Chase</v>
      </c>
      <c r="E371" s="4" t="str">
        <f>IFERROR(VLOOKUP($A371,'Raw - J'!$B:$S,6,FALSE),"")</f>
        <v>Hcap</v>
      </c>
      <c r="F371" s="4" t="str">
        <f>IFERROR(VLOOKUP($A371,'Raw - J'!$B:$P,10,FALSE),"")</f>
        <v>5yo+</v>
      </c>
      <c r="G371" s="4" t="str">
        <f>SUBSTITUTE(IFERROR(VLOOKUP($A371,'Raw - J'!$B:$P,7,FALSE),""),"0","")</f>
        <v>Open</v>
      </c>
      <c r="H371" s="4" t="str">
        <f>IFERROR(VLOOKUP($A371,'Raw - J'!$B:$P,12,FALSE)&amp;IF(VLOOKUP($A371,'Raw - J'!$B:$N,13,FALSE)&lt;&gt;"","("&amp;VLOOKUP($A371,'Raw - J'!$B:$N,13,FALSE)&amp;")",""),"")</f>
        <v>5</v>
      </c>
      <c r="I371" s="4" t="str">
        <f>IFERROR(VLOOKUP($A371,'Raw - J'!$B:$P,14,FALSE),"")</f>
        <v>0-105</v>
      </c>
      <c r="J371" s="4" t="str">
        <f>IFERROR(VLOOKUP($A371,'Raw - J'!$B:$P,11,FALSE),"")</f>
        <v>F</v>
      </c>
      <c r="K371" s="4" t="str">
        <f>IFERROR(VLOOKUP($A371,'Raw - J'!$B:$Q,16,FALSE),"")</f>
        <v>3m</v>
      </c>
      <c r="L371" s="16" t="str">
        <f>SUBSTITUTE(IFERROR(VLOOKUP($A371,'Raw - J'!$B:$Q,9,FALSE),""),0,"")</f>
        <v/>
      </c>
      <c r="M371" s="16" t="str">
        <f>SUBSTITUTE(IFERROR(VLOOKUP($A371,'Raw - J'!$B:$Z,20,FALSE),""),0,"")</f>
        <v/>
      </c>
    </row>
    <row r="372" spans="1:13" x14ac:dyDescent="0.35">
      <c r="A372">
        <v>363</v>
      </c>
      <c r="B372" s="9">
        <f>IFERROR(VLOOKUP($A372,'Raw - J'!$B:$S,2,FALSE),"")</f>
        <v>44347</v>
      </c>
      <c r="C372" s="4" t="str">
        <f>IFERROR(VLOOKUP($A372,'Raw - J'!$B:$S,3,FALSE),"")</f>
        <v>HUNTINGDON</v>
      </c>
      <c r="D372" s="4" t="str">
        <f>IFERROR(VLOOKUP(JUMP!A372,'Raw - J'!B:F,5,FALSE),"")</f>
        <v>Hurdle</v>
      </c>
      <c r="E372" s="4" t="str">
        <f>IFERROR(VLOOKUP($A372,'Raw - J'!$B:$S,6,FALSE),"")</f>
        <v>Hcap</v>
      </c>
      <c r="F372" s="4" t="str">
        <f>IFERROR(VLOOKUP($A372,'Raw - J'!$B:$P,10,FALSE),"")</f>
        <v>4yo+</v>
      </c>
      <c r="G372" s="4" t="str">
        <f>SUBSTITUTE(IFERROR(VLOOKUP($A372,'Raw - J'!$B:$P,7,FALSE),""),"0","")</f>
        <v>Open</v>
      </c>
      <c r="H372" s="4" t="str">
        <f>IFERROR(VLOOKUP($A372,'Raw - J'!$B:$P,12,FALSE)&amp;IF(VLOOKUP($A372,'Raw - J'!$B:$N,13,FALSE)&lt;&gt;"","("&amp;VLOOKUP($A372,'Raw - J'!$B:$N,13,FALSE)&amp;")",""),"")</f>
        <v>5</v>
      </c>
      <c r="I372" s="4" t="str">
        <f>IFERROR(VLOOKUP($A372,'Raw - J'!$B:$P,14,FALSE),"")</f>
        <v>0-100</v>
      </c>
      <c r="J372" s="4" t="str">
        <f>IFERROR(VLOOKUP($A372,'Raw - J'!$B:$P,11,FALSE),"")</f>
        <v>A</v>
      </c>
      <c r="K372" s="4" t="str">
        <f>IFERROR(VLOOKUP($A372,'Raw - J'!$B:$Q,16,FALSE),"")</f>
        <v>2m</v>
      </c>
      <c r="L372" s="16" t="str">
        <f>SUBSTITUTE(IFERROR(VLOOKUP($A372,'Raw - J'!$B:$Q,9,FALSE),""),0,"")</f>
        <v/>
      </c>
      <c r="M372" s="16" t="str">
        <f>SUBSTITUTE(IFERROR(VLOOKUP($A372,'Raw - J'!$B:$Z,20,FALSE),""),0,"")</f>
        <v/>
      </c>
    </row>
    <row r="373" spans="1:13" x14ac:dyDescent="0.35">
      <c r="A373">
        <v>364</v>
      </c>
      <c r="B373" s="9">
        <f>IFERROR(VLOOKUP($A373,'Raw - J'!$B:$S,2,FALSE),"")</f>
        <v>44347</v>
      </c>
      <c r="C373" s="4" t="str">
        <f>IFERROR(VLOOKUP($A373,'Raw - J'!$B:$S,3,FALSE),"")</f>
        <v>HUNTINGDON</v>
      </c>
      <c r="D373" s="4" t="str">
        <f>IFERROR(VLOOKUP(JUMP!A373,'Raw - J'!B:F,5,FALSE),"")</f>
        <v>Hurdle</v>
      </c>
      <c r="E373" s="4" t="str">
        <f>IFERROR(VLOOKUP($A373,'Raw - J'!$B:$S,6,FALSE),"")</f>
        <v>Hcap</v>
      </c>
      <c r="F373" s="4" t="str">
        <f>IFERROR(VLOOKUP($A373,'Raw - J'!$B:$P,10,FALSE),"")</f>
        <v>4yo+</v>
      </c>
      <c r="G373" s="4" t="str">
        <f>SUBSTITUTE(IFERROR(VLOOKUP($A373,'Raw - J'!$B:$P,7,FALSE),""),"0","")</f>
        <v>Open</v>
      </c>
      <c r="H373" s="4" t="str">
        <f>IFERROR(VLOOKUP($A373,'Raw - J'!$B:$P,12,FALSE)&amp;IF(VLOOKUP($A373,'Raw - J'!$B:$N,13,FALSE)&lt;&gt;"","("&amp;VLOOKUP($A373,'Raw - J'!$B:$N,13,FALSE)&amp;")",""),"")</f>
        <v>5</v>
      </c>
      <c r="I373" s="4" t="str">
        <f>IFERROR(VLOOKUP($A373,'Raw - J'!$B:$P,14,FALSE),"")</f>
        <v>0-105</v>
      </c>
      <c r="J373" s="4" t="str">
        <f>IFERROR(VLOOKUP($A373,'Raw - J'!$B:$P,11,FALSE),"")</f>
        <v>A</v>
      </c>
      <c r="K373" s="4" t="str">
        <f>IFERROR(VLOOKUP($A373,'Raw - J'!$B:$Q,16,FALSE),"")</f>
        <v>2m 4f</v>
      </c>
      <c r="L373" s="16" t="str">
        <f>SUBSTITUTE(IFERROR(VLOOKUP($A373,'Raw - J'!$B:$Q,9,FALSE),""),0,"")</f>
        <v/>
      </c>
      <c r="M373" s="16" t="str">
        <f>SUBSTITUTE(IFERROR(VLOOKUP($A373,'Raw - J'!$B:$Z,20,FALSE),""),0,"")</f>
        <v/>
      </c>
    </row>
    <row r="374" spans="1:13" x14ac:dyDescent="0.35">
      <c r="A374">
        <v>365</v>
      </c>
      <c r="B374" s="9">
        <f>IFERROR(VLOOKUP($A374,'Raw - J'!$B:$S,2,FALSE),"")</f>
        <v>44349</v>
      </c>
      <c r="C374" s="4" t="str">
        <f>IFERROR(VLOOKUP($A374,'Raw - J'!$B:$S,3,FALSE),"")</f>
        <v>CARTMEL</v>
      </c>
      <c r="D374" s="4" t="str">
        <f>IFERROR(VLOOKUP(JUMP!A374,'Raw - J'!B:F,5,FALSE),"")</f>
        <v>Hunter</v>
      </c>
      <c r="E374" s="4" t="str">
        <f>IFERROR(VLOOKUP($A374,'Raw - J'!$B:$S,6,FALSE),"")</f>
        <v>WFA</v>
      </c>
      <c r="F374" s="4" t="str">
        <f>IFERROR(VLOOKUP($A374,'Raw - J'!$B:$P,10,FALSE),"")</f>
        <v>5yo+</v>
      </c>
      <c r="G374" s="4" t="str">
        <f>SUBSTITUTE(IFERROR(VLOOKUP($A374,'Raw - J'!$B:$P,7,FALSE),""),"0","")</f>
        <v>Open</v>
      </c>
      <c r="H374" s="4" t="str">
        <f>IFERROR(VLOOKUP($A374,'Raw - J'!$B:$P,12,FALSE)&amp;IF(VLOOKUP($A374,'Raw - J'!$B:$N,13,FALSE)&lt;&gt;"","("&amp;VLOOKUP($A374,'Raw - J'!$B:$N,13,FALSE)&amp;")",""),"")</f>
        <v>5</v>
      </c>
      <c r="I374" s="4" t="str">
        <f>IFERROR(VLOOKUP($A374,'Raw - J'!$B:$P,14,FALSE),"")</f>
        <v>Open</v>
      </c>
      <c r="J374" s="4" t="str">
        <f>IFERROR(VLOOKUP($A374,'Raw - J'!$B:$P,11,FALSE),"")</f>
        <v>A</v>
      </c>
      <c r="K374" s="4" t="str">
        <f>IFERROR(VLOOKUP($A374,'Raw - J'!$B:$Q,16,FALSE),"")</f>
        <v>3m</v>
      </c>
      <c r="L374" s="16" t="str">
        <f>SUBSTITUTE(IFERROR(VLOOKUP($A374,'Raw - J'!$B:$Q,9,FALSE),""),0,"")</f>
        <v/>
      </c>
      <c r="M374" s="16" t="str">
        <f>SUBSTITUTE(IFERROR(VLOOKUP($A374,'Raw - J'!$B:$Z,20,FALSE),""),0,"")</f>
        <v>Amtr</v>
      </c>
    </row>
    <row r="375" spans="1:13" x14ac:dyDescent="0.35">
      <c r="A375">
        <v>366</v>
      </c>
      <c r="B375" s="9">
        <f>IFERROR(VLOOKUP($A375,'Raw - J'!$B:$S,2,FALSE),"")</f>
        <v>44349</v>
      </c>
      <c r="C375" s="4" t="str">
        <f>IFERROR(VLOOKUP($A375,'Raw - J'!$B:$S,3,FALSE),"")</f>
        <v>CARTMEL</v>
      </c>
      <c r="D375" s="4" t="str">
        <f>IFERROR(VLOOKUP(JUMP!A375,'Raw - J'!B:F,5,FALSE),"")</f>
        <v>Hurdle</v>
      </c>
      <c r="E375" s="4" t="str">
        <f>IFERROR(VLOOKUP($A375,'Raw - J'!$B:$S,6,FALSE),"")</f>
        <v>Hcap</v>
      </c>
      <c r="F375" s="4" t="str">
        <f>IFERROR(VLOOKUP($A375,'Raw - J'!$B:$P,10,FALSE),"")</f>
        <v>4yo+</v>
      </c>
      <c r="G375" s="4" t="str">
        <f>SUBSTITUTE(IFERROR(VLOOKUP($A375,'Raw - J'!$B:$P,7,FALSE),""),"0","")</f>
        <v>Open</v>
      </c>
      <c r="H375" s="4" t="str">
        <f>IFERROR(VLOOKUP($A375,'Raw - J'!$B:$P,12,FALSE)&amp;IF(VLOOKUP($A375,'Raw - J'!$B:$N,13,FALSE)&lt;&gt;"","("&amp;VLOOKUP($A375,'Raw - J'!$B:$N,13,FALSE)&amp;")",""),"")</f>
        <v>5</v>
      </c>
      <c r="I375" s="4" t="str">
        <f>IFERROR(VLOOKUP($A375,'Raw - J'!$B:$P,14,FALSE),"")</f>
        <v>0-105</v>
      </c>
      <c r="J375" s="4" t="str">
        <f>IFERROR(VLOOKUP($A375,'Raw - J'!$B:$P,11,FALSE),"")</f>
        <v>A</v>
      </c>
      <c r="K375" s="4" t="str">
        <f>IFERROR(VLOOKUP($A375,'Raw - J'!$B:$Q,16,FALSE),"")</f>
        <v>2m</v>
      </c>
      <c r="L375" s="16" t="str">
        <f>SUBSTITUTE(IFERROR(VLOOKUP($A375,'Raw - J'!$B:$Q,9,FALSE),""),0,"")</f>
        <v/>
      </c>
      <c r="M375" s="16" t="str">
        <f>SUBSTITUTE(IFERROR(VLOOKUP($A375,'Raw - J'!$B:$Z,20,FALSE),""),0,"")</f>
        <v/>
      </c>
    </row>
    <row r="376" spans="1:13" x14ac:dyDescent="0.35">
      <c r="A376">
        <v>367</v>
      </c>
      <c r="B376" s="9">
        <f>IFERROR(VLOOKUP($A376,'Raw - J'!$B:$S,2,FALSE),"")</f>
        <v>44349</v>
      </c>
      <c r="C376" s="4" t="str">
        <f>IFERROR(VLOOKUP($A376,'Raw - J'!$B:$S,3,FALSE),"")</f>
        <v>CARTMEL</v>
      </c>
      <c r="D376" s="4" t="str">
        <f>IFERROR(VLOOKUP(JUMP!A376,'Raw - J'!B:F,5,FALSE),"")</f>
        <v>Hurdle</v>
      </c>
      <c r="E376" s="4" t="str">
        <f>IFERROR(VLOOKUP($A376,'Raw - J'!$B:$S,6,FALSE),"")</f>
        <v>WFA</v>
      </c>
      <c r="F376" s="4" t="str">
        <f>IFERROR(VLOOKUP($A376,'Raw - J'!$B:$P,10,FALSE),"")</f>
        <v>4yo+</v>
      </c>
      <c r="G376" s="4" t="str">
        <f>SUBSTITUTE(IFERROR(VLOOKUP($A376,'Raw - J'!$B:$P,7,FALSE),""),"0","")</f>
        <v>Nov</v>
      </c>
      <c r="H376" s="4" t="str">
        <f>IFERROR(VLOOKUP($A376,'Raw - J'!$B:$P,12,FALSE)&amp;IF(VLOOKUP($A376,'Raw - J'!$B:$N,13,FALSE)&lt;&gt;"","("&amp;VLOOKUP($A376,'Raw - J'!$B:$N,13,FALSE)&amp;")",""),"")</f>
        <v>4</v>
      </c>
      <c r="I376" s="4" t="str">
        <f>IFERROR(VLOOKUP($A376,'Raw - J'!$B:$P,14,FALSE),"")</f>
        <v>Open</v>
      </c>
      <c r="J376" s="4" t="str">
        <f>IFERROR(VLOOKUP($A376,'Raw - J'!$B:$P,11,FALSE),"")</f>
        <v>A</v>
      </c>
      <c r="K376" s="4" t="str">
        <f>IFERROR(VLOOKUP($A376,'Raw - J'!$B:$Q,16,FALSE),"")</f>
        <v>2m</v>
      </c>
      <c r="L376" s="16" t="str">
        <f>SUBSTITUTE(IFERROR(VLOOKUP($A376,'Raw - J'!$B:$Q,9,FALSE),""),0,"")</f>
        <v/>
      </c>
      <c r="M376" s="16" t="str">
        <f>SUBSTITUTE(IFERROR(VLOOKUP($A376,'Raw - J'!$B:$Z,20,FALSE),""),0,"")</f>
        <v/>
      </c>
    </row>
    <row r="377" spans="1:13" x14ac:dyDescent="0.35">
      <c r="A377">
        <v>368</v>
      </c>
      <c r="B377" s="9">
        <f>IFERROR(VLOOKUP($A377,'Raw - J'!$B:$S,2,FALSE),"")</f>
        <v>44349</v>
      </c>
      <c r="C377" s="4" t="str">
        <f>IFERROR(VLOOKUP($A377,'Raw - J'!$B:$S,3,FALSE),"")</f>
        <v>CARTMEL</v>
      </c>
      <c r="D377" s="4" t="str">
        <f>IFERROR(VLOOKUP(JUMP!A377,'Raw - J'!B:F,5,FALSE),"")</f>
        <v>Hurdle</v>
      </c>
      <c r="E377" s="4" t="str">
        <f>IFERROR(VLOOKUP($A377,'Raw - J'!$B:$S,6,FALSE),"")</f>
        <v>Hcap</v>
      </c>
      <c r="F377" s="4" t="str">
        <f>IFERROR(VLOOKUP($A377,'Raw - J'!$B:$P,10,FALSE),"")</f>
        <v>4yo+</v>
      </c>
      <c r="G377" s="4" t="str">
        <f>SUBSTITUTE(IFERROR(VLOOKUP($A377,'Raw - J'!$B:$P,7,FALSE),""),"0","")</f>
        <v>Open</v>
      </c>
      <c r="H377" s="4" t="str">
        <f>IFERROR(VLOOKUP($A377,'Raw - J'!$B:$P,12,FALSE)&amp;IF(VLOOKUP($A377,'Raw - J'!$B:$N,13,FALSE)&lt;&gt;"","("&amp;VLOOKUP($A377,'Raw - J'!$B:$N,13,FALSE)&amp;")",""),"")</f>
        <v>4</v>
      </c>
      <c r="I377" s="4" t="str">
        <f>IFERROR(VLOOKUP($A377,'Raw - J'!$B:$P,14,FALSE),"")</f>
        <v>0-120</v>
      </c>
      <c r="J377" s="4" t="str">
        <f>IFERROR(VLOOKUP($A377,'Raw - J'!$B:$P,11,FALSE),"")</f>
        <v>A</v>
      </c>
      <c r="K377" s="4" t="str">
        <f>IFERROR(VLOOKUP($A377,'Raw - J'!$B:$Q,16,FALSE),"")</f>
        <v>3m</v>
      </c>
      <c r="L377" s="16" t="str">
        <f>SUBSTITUTE(IFERROR(VLOOKUP($A377,'Raw - J'!$B:$Q,9,FALSE),""),0,"")</f>
        <v/>
      </c>
      <c r="M377" s="16" t="str">
        <f>SUBSTITUTE(IFERROR(VLOOKUP($A377,'Raw - J'!$B:$Z,20,FALSE),""),0,"")</f>
        <v/>
      </c>
    </row>
    <row r="378" spans="1:13" x14ac:dyDescent="0.35">
      <c r="A378">
        <v>369</v>
      </c>
      <c r="B378" s="9">
        <f>IFERROR(VLOOKUP($A378,'Raw - J'!$B:$S,2,FALSE),"")</f>
        <v>44349</v>
      </c>
      <c r="C378" s="4" t="str">
        <f>IFERROR(VLOOKUP($A378,'Raw - J'!$B:$S,3,FALSE),"")</f>
        <v>CARTMEL</v>
      </c>
      <c r="D378" s="4" t="str">
        <f>IFERROR(VLOOKUP(JUMP!A378,'Raw - J'!B:F,5,FALSE),"")</f>
        <v>Chase</v>
      </c>
      <c r="E378" s="4" t="str">
        <f>IFERROR(VLOOKUP($A378,'Raw - J'!$B:$S,6,FALSE),"")</f>
        <v>Hcap</v>
      </c>
      <c r="F378" s="4" t="str">
        <f>IFERROR(VLOOKUP($A378,'Raw - J'!$B:$P,10,FALSE),"")</f>
        <v>5yo+</v>
      </c>
      <c r="G378" s="4" t="str">
        <f>SUBSTITUTE(IFERROR(VLOOKUP($A378,'Raw - J'!$B:$P,7,FALSE),""),"0","")</f>
        <v>Open</v>
      </c>
      <c r="H378" s="4" t="str">
        <f>IFERROR(VLOOKUP($A378,'Raw - J'!$B:$P,12,FALSE)&amp;IF(VLOOKUP($A378,'Raw - J'!$B:$N,13,FALSE)&lt;&gt;"","("&amp;VLOOKUP($A378,'Raw - J'!$B:$N,13,FALSE)&amp;")",""),"")</f>
        <v>4</v>
      </c>
      <c r="I378" s="4" t="str">
        <f>IFERROR(VLOOKUP($A378,'Raw - J'!$B:$P,14,FALSE),"")</f>
        <v>0-115</v>
      </c>
      <c r="J378" s="4" t="str">
        <f>IFERROR(VLOOKUP($A378,'Raw - J'!$B:$P,11,FALSE),"")</f>
        <v>A</v>
      </c>
      <c r="K378" s="4" t="str">
        <f>IFERROR(VLOOKUP($A378,'Raw - J'!$B:$Q,16,FALSE),"")</f>
        <v>2m</v>
      </c>
      <c r="L378" s="16" t="str">
        <f>SUBSTITUTE(IFERROR(VLOOKUP($A378,'Raw - J'!$B:$Q,9,FALSE),""),0,"")</f>
        <v/>
      </c>
      <c r="M378" s="16" t="str">
        <f>SUBSTITUTE(IFERROR(VLOOKUP($A378,'Raw - J'!$B:$Z,20,FALSE),""),0,"")</f>
        <v/>
      </c>
    </row>
    <row r="379" spans="1:13" x14ac:dyDescent="0.35">
      <c r="A379">
        <v>370</v>
      </c>
      <c r="B379" s="9">
        <f>IFERROR(VLOOKUP($A379,'Raw - J'!$B:$S,2,FALSE),"")</f>
        <v>44349</v>
      </c>
      <c r="C379" s="4" t="str">
        <f>IFERROR(VLOOKUP($A379,'Raw - J'!$B:$S,3,FALSE),"")</f>
        <v>CARTMEL</v>
      </c>
      <c r="D379" s="4" t="str">
        <f>IFERROR(VLOOKUP(JUMP!A379,'Raw - J'!B:F,5,FALSE),"")</f>
        <v>Chase</v>
      </c>
      <c r="E379" s="4" t="str">
        <f>IFERROR(VLOOKUP($A379,'Raw - J'!$B:$S,6,FALSE),"")</f>
        <v>WFA</v>
      </c>
      <c r="F379" s="4" t="str">
        <f>IFERROR(VLOOKUP($A379,'Raw - J'!$B:$P,10,FALSE),"")</f>
        <v>5yo+</v>
      </c>
      <c r="G379" s="4" t="str">
        <f>SUBSTITUTE(IFERROR(VLOOKUP($A379,'Raw - J'!$B:$P,7,FALSE),""),"0","")</f>
        <v>Nov</v>
      </c>
      <c r="H379" s="4" t="str">
        <f>IFERROR(VLOOKUP($A379,'Raw - J'!$B:$P,12,FALSE)&amp;IF(VLOOKUP($A379,'Raw - J'!$B:$N,13,FALSE)&lt;&gt;"","("&amp;VLOOKUP($A379,'Raw - J'!$B:$N,13,FALSE)&amp;")",""),"")</f>
        <v>4</v>
      </c>
      <c r="I379" s="4" t="str">
        <f>IFERROR(VLOOKUP($A379,'Raw - J'!$B:$P,14,FALSE),"")</f>
        <v>Open</v>
      </c>
      <c r="J379" s="4" t="str">
        <f>IFERROR(VLOOKUP($A379,'Raw - J'!$B:$P,11,FALSE),"")</f>
        <v>A</v>
      </c>
      <c r="K379" s="4" t="str">
        <f>IFERROR(VLOOKUP($A379,'Raw - J'!$B:$Q,16,FALSE),"")</f>
        <v>2m 4f</v>
      </c>
      <c r="L379" s="16" t="str">
        <f>SUBSTITUTE(IFERROR(VLOOKUP($A379,'Raw - J'!$B:$Q,9,FALSE),""),0,"")</f>
        <v/>
      </c>
      <c r="M379" s="16" t="str">
        <f>SUBSTITUTE(IFERROR(VLOOKUP($A379,'Raw - J'!$B:$Z,20,FALSE),""),0,"")</f>
        <v/>
      </c>
    </row>
    <row r="380" spans="1:13" x14ac:dyDescent="0.35">
      <c r="A380">
        <v>371</v>
      </c>
      <c r="B380" s="9">
        <f>IFERROR(VLOOKUP($A380,'Raw - J'!$B:$S,2,FALSE),"")</f>
        <v>44349</v>
      </c>
      <c r="C380" s="4" t="str">
        <f>IFERROR(VLOOKUP($A380,'Raw - J'!$B:$S,3,FALSE),"")</f>
        <v>CARTMEL</v>
      </c>
      <c r="D380" s="4" t="str">
        <f>IFERROR(VLOOKUP(JUMP!A380,'Raw - J'!B:F,5,FALSE),"")</f>
        <v>Hurdle</v>
      </c>
      <c r="E380" s="4" t="str">
        <f>IFERROR(VLOOKUP($A380,'Raw - J'!$B:$S,6,FALSE),"")</f>
        <v>Hcap</v>
      </c>
      <c r="F380" s="4" t="str">
        <f>IFERROR(VLOOKUP($A380,'Raw - J'!$B:$P,10,FALSE),"")</f>
        <v>4yo+</v>
      </c>
      <c r="G380" s="4" t="str">
        <f>SUBSTITUTE(IFERROR(VLOOKUP($A380,'Raw - J'!$B:$P,7,FALSE),""),"0","")</f>
        <v>Open</v>
      </c>
      <c r="H380" s="4" t="str">
        <f>IFERROR(VLOOKUP($A380,'Raw - J'!$B:$P,12,FALSE)&amp;IF(VLOOKUP($A380,'Raw - J'!$B:$N,13,FALSE)&lt;&gt;"","("&amp;VLOOKUP($A380,'Raw - J'!$B:$N,13,FALSE)&amp;")",""),"")</f>
        <v>4</v>
      </c>
      <c r="I380" s="4" t="str">
        <f>IFERROR(VLOOKUP($A380,'Raw - J'!$B:$P,14,FALSE),"")</f>
        <v>0-120</v>
      </c>
      <c r="J380" s="4" t="str">
        <f>IFERROR(VLOOKUP($A380,'Raw - J'!$B:$P,11,FALSE),"")</f>
        <v>A</v>
      </c>
      <c r="K380" s="4" t="str">
        <f>IFERROR(VLOOKUP($A380,'Raw - J'!$B:$Q,16,FALSE),"")</f>
        <v>2m</v>
      </c>
      <c r="L380" s="16" t="str">
        <f>SUBSTITUTE(IFERROR(VLOOKUP($A380,'Raw - J'!$B:$Q,9,FALSE),""),0,"")</f>
        <v/>
      </c>
      <c r="M380" s="16" t="str">
        <f>SUBSTITUTE(IFERROR(VLOOKUP($A380,'Raw - J'!$B:$Z,20,FALSE),""),0,"")</f>
        <v>Cond</v>
      </c>
    </row>
    <row r="381" spans="1:13" x14ac:dyDescent="0.35">
      <c r="A381">
        <v>372</v>
      </c>
      <c r="B381" s="9">
        <f>IFERROR(VLOOKUP($A381,'Raw - J'!$B:$S,2,FALSE),"")</f>
        <v>44350</v>
      </c>
      <c r="C381" s="4" t="str">
        <f>IFERROR(VLOOKUP($A381,'Raw - J'!$B:$S,3,FALSE),"")</f>
        <v>FFOS LAS</v>
      </c>
      <c r="D381" s="4" t="str">
        <f>IFERROR(VLOOKUP(JUMP!A381,'Raw - J'!B:F,5,FALSE),"")</f>
        <v>Hurdle</v>
      </c>
      <c r="E381" s="4" t="str">
        <f>IFERROR(VLOOKUP($A381,'Raw - J'!$B:$S,6,FALSE),"")</f>
        <v>Hcap</v>
      </c>
      <c r="F381" s="4" t="str">
        <f>IFERROR(VLOOKUP($A381,'Raw - J'!$B:$P,10,FALSE),"")</f>
        <v>4yo+</v>
      </c>
      <c r="G381" s="4" t="str">
        <f>SUBSTITUTE(IFERROR(VLOOKUP($A381,'Raw - J'!$B:$P,7,FALSE),""),"0","")</f>
        <v>Open</v>
      </c>
      <c r="H381" s="4" t="str">
        <f>IFERROR(VLOOKUP($A381,'Raw - J'!$B:$P,12,FALSE)&amp;IF(VLOOKUP($A381,'Raw - J'!$B:$N,13,FALSE)&lt;&gt;"","("&amp;VLOOKUP($A381,'Raw - J'!$B:$N,13,FALSE)&amp;")",""),"")</f>
        <v>5</v>
      </c>
      <c r="I381" s="4" t="str">
        <f>IFERROR(VLOOKUP($A381,'Raw - J'!$B:$P,14,FALSE),"")</f>
        <v>0-105</v>
      </c>
      <c r="J381" s="4" t="str">
        <f>IFERROR(VLOOKUP($A381,'Raw - J'!$B:$P,11,FALSE),"")</f>
        <v>A</v>
      </c>
      <c r="K381" s="4" t="str">
        <f>IFERROR(VLOOKUP($A381,'Raw - J'!$B:$Q,16,FALSE),"")</f>
        <v>2m</v>
      </c>
      <c r="L381" s="16" t="str">
        <f>SUBSTITUTE(IFERROR(VLOOKUP($A381,'Raw - J'!$B:$Q,9,FALSE),""),0,"")</f>
        <v/>
      </c>
      <c r="M381" s="16" t="str">
        <f>SUBSTITUTE(IFERROR(VLOOKUP($A381,'Raw - J'!$B:$Z,20,FALSE),""),0,"")</f>
        <v/>
      </c>
    </row>
    <row r="382" spans="1:13" x14ac:dyDescent="0.35">
      <c r="A382">
        <v>373</v>
      </c>
      <c r="B382" s="9">
        <f>IFERROR(VLOOKUP($A382,'Raw - J'!$B:$S,2,FALSE),"")</f>
        <v>44350</v>
      </c>
      <c r="C382" s="4" t="str">
        <f>IFERROR(VLOOKUP($A382,'Raw - J'!$B:$S,3,FALSE),"")</f>
        <v>FFOS LAS</v>
      </c>
      <c r="D382" s="4" t="str">
        <f>IFERROR(VLOOKUP(JUMP!A382,'Raw - J'!B:F,5,FALSE),"")</f>
        <v>Hurdle</v>
      </c>
      <c r="E382" s="4" t="str">
        <f>IFERROR(VLOOKUP($A382,'Raw - J'!$B:$S,6,FALSE),"")</f>
        <v>Hcap</v>
      </c>
      <c r="F382" s="4" t="str">
        <f>IFERROR(VLOOKUP($A382,'Raw - J'!$B:$P,10,FALSE),"")</f>
        <v>4yo+</v>
      </c>
      <c r="G382" s="4" t="str">
        <f>SUBSTITUTE(IFERROR(VLOOKUP($A382,'Raw - J'!$B:$P,7,FALSE),""),"0","")</f>
        <v>Open</v>
      </c>
      <c r="H382" s="4" t="str">
        <f>IFERROR(VLOOKUP($A382,'Raw - J'!$B:$P,12,FALSE)&amp;IF(VLOOKUP($A382,'Raw - J'!$B:$N,13,FALSE)&lt;&gt;"","("&amp;VLOOKUP($A382,'Raw - J'!$B:$N,13,FALSE)&amp;")",""),"")</f>
        <v>5</v>
      </c>
      <c r="I382" s="4" t="str">
        <f>IFERROR(VLOOKUP($A382,'Raw - J'!$B:$P,14,FALSE),"")</f>
        <v>0-100</v>
      </c>
      <c r="J382" s="4" t="str">
        <f>IFERROR(VLOOKUP($A382,'Raw - J'!$B:$P,11,FALSE),"")</f>
        <v>A</v>
      </c>
      <c r="K382" s="4" t="str">
        <f>IFERROR(VLOOKUP($A382,'Raw - J'!$B:$Q,16,FALSE),"")</f>
        <v>2m 4f</v>
      </c>
      <c r="L382" s="16" t="str">
        <f>SUBSTITUTE(IFERROR(VLOOKUP($A382,'Raw - J'!$B:$Q,9,FALSE),""),0,"")</f>
        <v/>
      </c>
      <c r="M382" s="16" t="str">
        <f>SUBSTITUTE(IFERROR(VLOOKUP($A382,'Raw - J'!$B:$Z,20,FALSE),""),0,"")</f>
        <v/>
      </c>
    </row>
    <row r="383" spans="1:13" x14ac:dyDescent="0.35">
      <c r="A383">
        <v>374</v>
      </c>
      <c r="B383" s="9">
        <f>IFERROR(VLOOKUP($A383,'Raw - J'!$B:$S,2,FALSE),"")</f>
        <v>44350</v>
      </c>
      <c r="C383" s="4" t="str">
        <f>IFERROR(VLOOKUP($A383,'Raw - J'!$B:$S,3,FALSE),"")</f>
        <v>FFOS LAS</v>
      </c>
      <c r="D383" s="4" t="str">
        <f>IFERROR(VLOOKUP(JUMP!A383,'Raw - J'!B:F,5,FALSE),"")</f>
        <v>Chase</v>
      </c>
      <c r="E383" s="4" t="str">
        <f>IFERROR(VLOOKUP($A383,'Raw - J'!$B:$S,6,FALSE),"")</f>
        <v>Hcap</v>
      </c>
      <c r="F383" s="4" t="str">
        <f>IFERROR(VLOOKUP($A383,'Raw - J'!$B:$P,10,FALSE),"")</f>
        <v>5yo+</v>
      </c>
      <c r="G383" s="4" t="str">
        <f>SUBSTITUTE(IFERROR(VLOOKUP($A383,'Raw - J'!$B:$P,7,FALSE),""),"0","")</f>
        <v>Open</v>
      </c>
      <c r="H383" s="4" t="str">
        <f>IFERROR(VLOOKUP($A383,'Raw - J'!$B:$P,12,FALSE)&amp;IF(VLOOKUP($A383,'Raw - J'!$B:$N,13,FALSE)&lt;&gt;"","("&amp;VLOOKUP($A383,'Raw - J'!$B:$N,13,FALSE)&amp;")",""),"")</f>
        <v>5</v>
      </c>
      <c r="I383" s="4" t="str">
        <f>IFERROR(VLOOKUP($A383,'Raw - J'!$B:$P,14,FALSE),"")</f>
        <v>0-100</v>
      </c>
      <c r="J383" s="4" t="str">
        <f>IFERROR(VLOOKUP($A383,'Raw - J'!$B:$P,11,FALSE),"")</f>
        <v>A</v>
      </c>
      <c r="K383" s="4" t="str">
        <f>IFERROR(VLOOKUP($A383,'Raw - J'!$B:$Q,16,FALSE),"")</f>
        <v>3m</v>
      </c>
      <c r="L383" s="16" t="str">
        <f>SUBSTITUTE(IFERROR(VLOOKUP($A383,'Raw - J'!$B:$Q,9,FALSE),""),0,"")</f>
        <v/>
      </c>
      <c r="M383" s="16" t="str">
        <f>SUBSTITUTE(IFERROR(VLOOKUP($A383,'Raw - J'!$B:$Z,20,FALSE),""),0,"")</f>
        <v/>
      </c>
    </row>
    <row r="384" spans="1:13" x14ac:dyDescent="0.35">
      <c r="A384">
        <v>375</v>
      </c>
      <c r="B384" s="9">
        <f>IFERROR(VLOOKUP($A384,'Raw - J'!$B:$S,2,FALSE),"")</f>
        <v>44350</v>
      </c>
      <c r="C384" s="4" t="str">
        <f>IFERROR(VLOOKUP($A384,'Raw - J'!$B:$S,3,FALSE),"")</f>
        <v>FFOS LAS</v>
      </c>
      <c r="D384" s="4" t="str">
        <f>IFERROR(VLOOKUP(JUMP!A384,'Raw - J'!B:F,5,FALSE),"")</f>
        <v>Hurdle</v>
      </c>
      <c r="E384" s="4" t="str">
        <f>IFERROR(VLOOKUP($A384,'Raw - J'!$B:$S,6,FALSE),"")</f>
        <v>WFA</v>
      </c>
      <c r="F384" s="4" t="str">
        <f>IFERROR(VLOOKUP($A384,'Raw - J'!$B:$P,10,FALSE),"")</f>
        <v>4yo+</v>
      </c>
      <c r="G384" s="4" t="str">
        <f>SUBSTITUTE(IFERROR(VLOOKUP($A384,'Raw - J'!$B:$P,7,FALSE),""),"0","")</f>
        <v>Nov</v>
      </c>
      <c r="H384" s="4" t="str">
        <f>IFERROR(VLOOKUP($A384,'Raw - J'!$B:$P,12,FALSE)&amp;IF(VLOOKUP($A384,'Raw - J'!$B:$N,13,FALSE)&lt;&gt;"","("&amp;VLOOKUP($A384,'Raw - J'!$B:$N,13,FALSE)&amp;")",""),"")</f>
        <v>4</v>
      </c>
      <c r="I384" s="4" t="str">
        <f>IFERROR(VLOOKUP($A384,'Raw - J'!$B:$P,14,FALSE),"")</f>
        <v>Open</v>
      </c>
      <c r="J384" s="4" t="str">
        <f>IFERROR(VLOOKUP($A384,'Raw - J'!$B:$P,11,FALSE),"")</f>
        <v>F</v>
      </c>
      <c r="K384" s="4" t="str">
        <f>IFERROR(VLOOKUP($A384,'Raw - J'!$B:$Q,16,FALSE),"")</f>
        <v>2m</v>
      </c>
      <c r="L384" s="16" t="str">
        <f>SUBSTITUTE(IFERROR(VLOOKUP($A384,'Raw - J'!$B:$Q,9,FALSE),""),0,"")</f>
        <v/>
      </c>
      <c r="M384" s="16" t="str">
        <f>SUBSTITUTE(IFERROR(VLOOKUP($A384,'Raw - J'!$B:$Z,20,FALSE),""),0,"")</f>
        <v/>
      </c>
    </row>
    <row r="385" spans="1:13" x14ac:dyDescent="0.35">
      <c r="A385">
        <v>376</v>
      </c>
      <c r="B385" s="9">
        <f>IFERROR(VLOOKUP($A385,'Raw - J'!$B:$S,2,FALSE),"")</f>
        <v>44350</v>
      </c>
      <c r="C385" s="4" t="str">
        <f>IFERROR(VLOOKUP($A385,'Raw - J'!$B:$S,3,FALSE),"")</f>
        <v>FFOS LAS</v>
      </c>
      <c r="D385" s="4" t="str">
        <f>IFERROR(VLOOKUP(JUMP!A385,'Raw - J'!B:F,5,FALSE),"")</f>
        <v>Hurdle</v>
      </c>
      <c r="E385" s="4" t="str">
        <f>IFERROR(VLOOKUP($A385,'Raw - J'!$B:$S,6,FALSE),"")</f>
        <v>Hcap</v>
      </c>
      <c r="F385" s="4" t="str">
        <f>IFERROR(VLOOKUP($A385,'Raw - J'!$B:$P,10,FALSE),"")</f>
        <v>4yo+</v>
      </c>
      <c r="G385" s="4" t="str">
        <f>SUBSTITUTE(IFERROR(VLOOKUP($A385,'Raw - J'!$B:$P,7,FALSE),""),"0","")</f>
        <v>Nov</v>
      </c>
      <c r="H385" s="4" t="str">
        <f>IFERROR(VLOOKUP($A385,'Raw - J'!$B:$P,12,FALSE)&amp;IF(VLOOKUP($A385,'Raw - J'!$B:$N,13,FALSE)&lt;&gt;"","("&amp;VLOOKUP($A385,'Raw - J'!$B:$N,13,FALSE)&amp;")",""),"")</f>
        <v>4</v>
      </c>
      <c r="I385" s="4" t="str">
        <f>IFERROR(VLOOKUP($A385,'Raw - J'!$B:$P,14,FALSE),"")</f>
        <v>0-115</v>
      </c>
      <c r="J385" s="4" t="str">
        <f>IFERROR(VLOOKUP($A385,'Raw - J'!$B:$P,11,FALSE),"")</f>
        <v>A</v>
      </c>
      <c r="K385" s="4" t="str">
        <f>IFERROR(VLOOKUP($A385,'Raw - J'!$B:$Q,16,FALSE),"")</f>
        <v>2m 4f</v>
      </c>
      <c r="L385" s="16" t="str">
        <f>SUBSTITUTE(IFERROR(VLOOKUP($A385,'Raw - J'!$B:$Q,9,FALSE),""),0,"")</f>
        <v/>
      </c>
      <c r="M385" s="16" t="str">
        <f>SUBSTITUTE(IFERROR(VLOOKUP($A385,'Raw - J'!$B:$Z,20,FALSE),""),0,"")</f>
        <v/>
      </c>
    </row>
    <row r="386" spans="1:13" x14ac:dyDescent="0.35">
      <c r="A386">
        <v>377</v>
      </c>
      <c r="B386" s="9">
        <f>IFERROR(VLOOKUP($A386,'Raw - J'!$B:$S,2,FALSE),"")</f>
        <v>44350</v>
      </c>
      <c r="C386" s="4" t="str">
        <f>IFERROR(VLOOKUP($A386,'Raw - J'!$B:$S,3,FALSE),"")</f>
        <v>FFOS LAS</v>
      </c>
      <c r="D386" s="4" t="str">
        <f>IFERROR(VLOOKUP(JUMP!A386,'Raw - J'!B:F,5,FALSE),"")</f>
        <v>Chase</v>
      </c>
      <c r="E386" s="4" t="str">
        <f>IFERROR(VLOOKUP($A386,'Raw - J'!$B:$S,6,FALSE),"")</f>
        <v>Hcap</v>
      </c>
      <c r="F386" s="4" t="str">
        <f>IFERROR(VLOOKUP($A386,'Raw - J'!$B:$P,10,FALSE),"")</f>
        <v>5yo+</v>
      </c>
      <c r="G386" s="4" t="str">
        <f>SUBSTITUTE(IFERROR(VLOOKUP($A386,'Raw - J'!$B:$P,7,FALSE),""),"0","")</f>
        <v>Open</v>
      </c>
      <c r="H386" s="4" t="str">
        <f>IFERROR(VLOOKUP($A386,'Raw - J'!$B:$P,12,FALSE)&amp;IF(VLOOKUP($A386,'Raw - J'!$B:$N,13,FALSE)&lt;&gt;"","("&amp;VLOOKUP($A386,'Raw - J'!$B:$N,13,FALSE)&amp;")",""),"")</f>
        <v>4</v>
      </c>
      <c r="I386" s="4" t="str">
        <f>IFERROR(VLOOKUP($A386,'Raw - J'!$B:$P,14,FALSE),"")</f>
        <v>0-115</v>
      </c>
      <c r="J386" s="4" t="str">
        <f>IFERROR(VLOOKUP($A386,'Raw - J'!$B:$P,11,FALSE),"")</f>
        <v>A</v>
      </c>
      <c r="K386" s="4" t="str">
        <f>IFERROR(VLOOKUP($A386,'Raw - J'!$B:$Q,16,FALSE),"")</f>
        <v>2m 4f</v>
      </c>
      <c r="L386" s="16" t="str">
        <f>SUBSTITUTE(IFERROR(VLOOKUP($A386,'Raw - J'!$B:$Q,9,FALSE),""),0,"")</f>
        <v/>
      </c>
      <c r="M386" s="16" t="str">
        <f>SUBSTITUTE(IFERROR(VLOOKUP($A386,'Raw - J'!$B:$Z,20,FALSE),""),0,"")</f>
        <v/>
      </c>
    </row>
    <row r="387" spans="1:13" x14ac:dyDescent="0.35">
      <c r="A387">
        <v>378</v>
      </c>
      <c r="B387" s="9">
        <f>IFERROR(VLOOKUP($A387,'Raw - J'!$B:$S,2,FALSE),"")</f>
        <v>44350</v>
      </c>
      <c r="C387" s="4" t="str">
        <f>IFERROR(VLOOKUP($A387,'Raw - J'!$B:$S,3,FALSE),"")</f>
        <v>FFOS LAS</v>
      </c>
      <c r="D387" s="4" t="str">
        <f>IFERROR(VLOOKUP(JUMP!A387,'Raw - J'!B:F,5,FALSE),"")</f>
        <v>Chase</v>
      </c>
      <c r="E387" s="4" t="str">
        <f>IFERROR(VLOOKUP($A387,'Raw - J'!$B:$S,6,FALSE),"")</f>
        <v>Hcap</v>
      </c>
      <c r="F387" s="4" t="str">
        <f>IFERROR(VLOOKUP($A387,'Raw - J'!$B:$P,10,FALSE),"")</f>
        <v>5yo+</v>
      </c>
      <c r="G387" s="4" t="str">
        <f>SUBSTITUTE(IFERROR(VLOOKUP($A387,'Raw - J'!$B:$P,7,FALSE),""),"0","")</f>
        <v>Open</v>
      </c>
      <c r="H387" s="4" t="str">
        <f>IFERROR(VLOOKUP($A387,'Raw - J'!$B:$P,12,FALSE)&amp;IF(VLOOKUP($A387,'Raw - J'!$B:$N,13,FALSE)&lt;&gt;"","("&amp;VLOOKUP($A387,'Raw - J'!$B:$N,13,FALSE)&amp;")",""),"")</f>
        <v>3</v>
      </c>
      <c r="I387" s="4" t="str">
        <f>IFERROR(VLOOKUP($A387,'Raw - J'!$B:$P,14,FALSE),"")</f>
        <v>0-130</v>
      </c>
      <c r="J387" s="4" t="str">
        <f>IFERROR(VLOOKUP($A387,'Raw - J'!$B:$P,11,FALSE),"")</f>
        <v>A</v>
      </c>
      <c r="K387" s="4" t="str">
        <f>IFERROR(VLOOKUP($A387,'Raw - J'!$B:$Q,16,FALSE),"")</f>
        <v>3m</v>
      </c>
      <c r="L387" s="16" t="str">
        <f>SUBSTITUTE(IFERROR(VLOOKUP($A387,'Raw - J'!$B:$Q,9,FALSE),""),0,"")</f>
        <v/>
      </c>
      <c r="M387" s="16" t="str">
        <f>SUBSTITUTE(IFERROR(VLOOKUP($A387,'Raw - J'!$B:$Z,20,FALSE),""),0,"")</f>
        <v/>
      </c>
    </row>
    <row r="388" spans="1:13" x14ac:dyDescent="0.35">
      <c r="A388">
        <v>379</v>
      </c>
      <c r="B388" s="9">
        <f>IFERROR(VLOOKUP($A388,'Raw - J'!$B:$S,2,FALSE),"")</f>
        <v>44350</v>
      </c>
      <c r="C388" s="4" t="str">
        <f>IFERROR(VLOOKUP($A388,'Raw - J'!$B:$S,3,FALSE),"")</f>
        <v>UTTOXETER</v>
      </c>
      <c r="D388" s="4" t="str">
        <f>IFERROR(VLOOKUP(JUMP!A388,'Raw - J'!B:F,5,FALSE),"")</f>
        <v>Hurdle</v>
      </c>
      <c r="E388" s="4" t="str">
        <f>IFERROR(VLOOKUP($A388,'Raw - J'!$B:$S,6,FALSE),"")</f>
        <v>Hcap</v>
      </c>
      <c r="F388" s="4" t="str">
        <f>IFERROR(VLOOKUP($A388,'Raw - J'!$B:$P,10,FALSE),"")</f>
        <v>4yo+</v>
      </c>
      <c r="G388" s="4" t="str">
        <f>SUBSTITUTE(IFERROR(VLOOKUP($A388,'Raw - J'!$B:$P,7,FALSE),""),"0","")</f>
        <v>Open</v>
      </c>
      <c r="H388" s="4" t="str">
        <f>IFERROR(VLOOKUP($A388,'Raw - J'!$B:$P,12,FALSE)&amp;IF(VLOOKUP($A388,'Raw - J'!$B:$N,13,FALSE)&lt;&gt;"","("&amp;VLOOKUP($A388,'Raw - J'!$B:$N,13,FALSE)&amp;")",""),"")</f>
        <v>5</v>
      </c>
      <c r="I388" s="4" t="str">
        <f>IFERROR(VLOOKUP($A388,'Raw - J'!$B:$P,14,FALSE),"")</f>
        <v>0-105</v>
      </c>
      <c r="J388" s="4" t="str">
        <f>IFERROR(VLOOKUP($A388,'Raw - J'!$B:$P,11,FALSE),"")</f>
        <v>A</v>
      </c>
      <c r="K388" s="4" t="str">
        <f>IFERROR(VLOOKUP($A388,'Raw - J'!$B:$Q,16,FALSE),"")</f>
        <v>3m</v>
      </c>
      <c r="L388" s="16" t="str">
        <f>SUBSTITUTE(IFERROR(VLOOKUP($A388,'Raw - J'!$B:$Q,9,FALSE),""),0,"")</f>
        <v/>
      </c>
      <c r="M388" s="16" t="str">
        <f>SUBSTITUTE(IFERROR(VLOOKUP($A388,'Raw - J'!$B:$Z,20,FALSE),""),0,"")</f>
        <v/>
      </c>
    </row>
    <row r="389" spans="1:13" x14ac:dyDescent="0.35">
      <c r="A389">
        <v>380</v>
      </c>
      <c r="B389" s="9">
        <f>IFERROR(VLOOKUP($A389,'Raw - J'!$B:$S,2,FALSE),"")</f>
        <v>44350</v>
      </c>
      <c r="C389" s="4" t="str">
        <f>IFERROR(VLOOKUP($A389,'Raw - J'!$B:$S,3,FALSE),"")</f>
        <v>UTTOXETER</v>
      </c>
      <c r="D389" s="4" t="str">
        <f>IFERROR(VLOOKUP(JUMP!A389,'Raw - J'!B:F,5,FALSE),"")</f>
        <v>Chase</v>
      </c>
      <c r="E389" s="4" t="str">
        <f>IFERROR(VLOOKUP($A389,'Raw - J'!$B:$S,6,FALSE),"")</f>
        <v>Hcap</v>
      </c>
      <c r="F389" s="4" t="str">
        <f>IFERROR(VLOOKUP($A389,'Raw - J'!$B:$P,10,FALSE),"")</f>
        <v>5yo+</v>
      </c>
      <c r="G389" s="4" t="str">
        <f>SUBSTITUTE(IFERROR(VLOOKUP($A389,'Raw - J'!$B:$P,7,FALSE),""),"0","")</f>
        <v>Nov</v>
      </c>
      <c r="H389" s="4" t="str">
        <f>IFERROR(VLOOKUP($A389,'Raw - J'!$B:$P,12,FALSE)&amp;IF(VLOOKUP($A389,'Raw - J'!$B:$N,13,FALSE)&lt;&gt;"","("&amp;VLOOKUP($A389,'Raw - J'!$B:$N,13,FALSE)&amp;")",""),"")</f>
        <v>5</v>
      </c>
      <c r="I389" s="4" t="str">
        <f>IFERROR(VLOOKUP($A389,'Raw - J'!$B:$P,14,FALSE),"")</f>
        <v>0-105</v>
      </c>
      <c r="J389" s="4" t="str">
        <f>IFERROR(VLOOKUP($A389,'Raw - J'!$B:$P,11,FALSE),"")</f>
        <v>A</v>
      </c>
      <c r="K389" s="4" t="str">
        <f>IFERROR(VLOOKUP($A389,'Raw - J'!$B:$Q,16,FALSE),"")</f>
        <v>3m</v>
      </c>
      <c r="L389" s="16" t="str">
        <f>SUBSTITUTE(IFERROR(VLOOKUP($A389,'Raw - J'!$B:$Q,9,FALSE),""),0,"")</f>
        <v/>
      </c>
      <c r="M389" s="16" t="str">
        <f>SUBSTITUTE(IFERROR(VLOOKUP($A389,'Raw - J'!$B:$Z,20,FALSE),""),0,"")</f>
        <v/>
      </c>
    </row>
    <row r="390" spans="1:13" x14ac:dyDescent="0.35">
      <c r="A390">
        <v>381</v>
      </c>
      <c r="B390" s="9">
        <f>IFERROR(VLOOKUP($A390,'Raw - J'!$B:$S,2,FALSE),"")</f>
        <v>44350</v>
      </c>
      <c r="C390" s="4" t="str">
        <f>IFERROR(VLOOKUP($A390,'Raw - J'!$B:$S,3,FALSE),"")</f>
        <v>UTTOXETER</v>
      </c>
      <c r="D390" s="4" t="str">
        <f>IFERROR(VLOOKUP(JUMP!A390,'Raw - J'!B:F,5,FALSE),"")</f>
        <v>Hurdle</v>
      </c>
      <c r="E390" s="4" t="str">
        <f>IFERROR(VLOOKUP($A390,'Raw - J'!$B:$S,6,FALSE),"")</f>
        <v>WFA</v>
      </c>
      <c r="F390" s="4" t="str">
        <f>IFERROR(VLOOKUP($A390,'Raw - J'!$B:$P,10,FALSE),"")</f>
        <v>4yo+</v>
      </c>
      <c r="G390" s="4" t="str">
        <f>SUBSTITUTE(IFERROR(VLOOKUP($A390,'Raw - J'!$B:$P,7,FALSE),""),"0","")</f>
        <v>Nov</v>
      </c>
      <c r="H390" s="4" t="str">
        <f>IFERROR(VLOOKUP($A390,'Raw - J'!$B:$P,12,FALSE)&amp;IF(VLOOKUP($A390,'Raw - J'!$B:$N,13,FALSE)&lt;&gt;"","("&amp;VLOOKUP($A390,'Raw - J'!$B:$N,13,FALSE)&amp;")",""),"")</f>
        <v>4</v>
      </c>
      <c r="I390" s="4" t="str">
        <f>IFERROR(VLOOKUP($A390,'Raw - J'!$B:$P,14,FALSE),"")</f>
        <v>Open</v>
      </c>
      <c r="J390" s="4" t="str">
        <f>IFERROR(VLOOKUP($A390,'Raw - J'!$B:$P,11,FALSE),"")</f>
        <v>A</v>
      </c>
      <c r="K390" s="4" t="str">
        <f>IFERROR(VLOOKUP($A390,'Raw - J'!$B:$Q,16,FALSE),"")</f>
        <v>3m</v>
      </c>
      <c r="L390" s="16" t="str">
        <f>SUBSTITUTE(IFERROR(VLOOKUP($A390,'Raw - J'!$B:$Q,9,FALSE),""),0,"")</f>
        <v/>
      </c>
      <c r="M390" s="16" t="str">
        <f>SUBSTITUTE(IFERROR(VLOOKUP($A390,'Raw - J'!$B:$Z,20,FALSE),""),0,"")</f>
        <v/>
      </c>
    </row>
    <row r="391" spans="1:13" x14ac:dyDescent="0.35">
      <c r="A391">
        <v>382</v>
      </c>
      <c r="B391" s="9">
        <f>IFERROR(VLOOKUP($A391,'Raw - J'!$B:$S,2,FALSE),"")</f>
        <v>44350</v>
      </c>
      <c r="C391" s="4" t="str">
        <f>IFERROR(VLOOKUP($A391,'Raw - J'!$B:$S,3,FALSE),"")</f>
        <v>UTTOXETER</v>
      </c>
      <c r="D391" s="4" t="str">
        <f>IFERROR(VLOOKUP(JUMP!A391,'Raw - J'!B:F,5,FALSE),"")</f>
        <v>Hurdle</v>
      </c>
      <c r="E391" s="4" t="str">
        <f>IFERROR(VLOOKUP($A391,'Raw - J'!$B:$S,6,FALSE),"")</f>
        <v>WFA</v>
      </c>
      <c r="F391" s="4" t="str">
        <f>IFERROR(VLOOKUP($A391,'Raw - J'!$B:$P,10,FALSE),"")</f>
        <v>4yo+</v>
      </c>
      <c r="G391" s="4" t="str">
        <f>SUBSTITUTE(IFERROR(VLOOKUP($A391,'Raw - J'!$B:$P,7,FALSE),""),"0","")</f>
        <v>Mdn</v>
      </c>
      <c r="H391" s="4" t="str">
        <f>IFERROR(VLOOKUP($A391,'Raw - J'!$B:$P,12,FALSE)&amp;IF(VLOOKUP($A391,'Raw - J'!$B:$N,13,FALSE)&lt;&gt;"","("&amp;VLOOKUP($A391,'Raw - J'!$B:$N,13,FALSE)&amp;")",""),"")</f>
        <v>4</v>
      </c>
      <c r="I391" s="4" t="str">
        <f>IFERROR(VLOOKUP($A391,'Raw - J'!$B:$P,14,FALSE),"")</f>
        <v>Open</v>
      </c>
      <c r="J391" s="4" t="str">
        <f>IFERROR(VLOOKUP($A391,'Raw - J'!$B:$P,11,FALSE),"")</f>
        <v>A</v>
      </c>
      <c r="K391" s="4" t="str">
        <f>IFERROR(VLOOKUP($A391,'Raw - J'!$B:$Q,16,FALSE),"")</f>
        <v>2m</v>
      </c>
      <c r="L391" s="16" t="str">
        <f>SUBSTITUTE(IFERROR(VLOOKUP($A391,'Raw - J'!$B:$Q,9,FALSE),""),0,"")</f>
        <v>NH</v>
      </c>
      <c r="M391" s="16" t="str">
        <f>SUBSTITUTE(IFERROR(VLOOKUP($A391,'Raw - J'!$B:$Z,20,FALSE),""),0,"")</f>
        <v/>
      </c>
    </row>
    <row r="392" spans="1:13" x14ac:dyDescent="0.35">
      <c r="A392">
        <v>383</v>
      </c>
      <c r="B392" s="9">
        <f>IFERROR(VLOOKUP($A392,'Raw - J'!$B:$S,2,FALSE),"")</f>
        <v>44350</v>
      </c>
      <c r="C392" s="4" t="str">
        <f>IFERROR(VLOOKUP($A392,'Raw - J'!$B:$S,3,FALSE),"")</f>
        <v>UTTOXETER</v>
      </c>
      <c r="D392" s="4" t="str">
        <f>IFERROR(VLOOKUP(JUMP!A392,'Raw - J'!B:F,5,FALSE),"")</f>
        <v>Hurdle</v>
      </c>
      <c r="E392" s="4" t="str">
        <f>IFERROR(VLOOKUP($A392,'Raw - J'!$B:$S,6,FALSE),"")</f>
        <v>Hcap</v>
      </c>
      <c r="F392" s="4" t="str">
        <f>IFERROR(VLOOKUP($A392,'Raw - J'!$B:$P,10,FALSE),"")</f>
        <v>4yo+</v>
      </c>
      <c r="G392" s="4" t="str">
        <f>SUBSTITUTE(IFERROR(VLOOKUP($A392,'Raw - J'!$B:$P,7,FALSE),""),"0","")</f>
        <v>Open</v>
      </c>
      <c r="H392" s="4" t="str">
        <f>IFERROR(VLOOKUP($A392,'Raw - J'!$B:$P,12,FALSE)&amp;IF(VLOOKUP($A392,'Raw - J'!$B:$N,13,FALSE)&lt;&gt;"","("&amp;VLOOKUP($A392,'Raw - J'!$B:$N,13,FALSE)&amp;")",""),"")</f>
        <v>4</v>
      </c>
      <c r="I392" s="4" t="str">
        <f>IFERROR(VLOOKUP($A392,'Raw - J'!$B:$P,14,FALSE),"")</f>
        <v>0-120</v>
      </c>
      <c r="J392" s="4" t="str">
        <f>IFERROR(VLOOKUP($A392,'Raw - J'!$B:$P,11,FALSE),"")</f>
        <v>A</v>
      </c>
      <c r="K392" s="4" t="str">
        <f>IFERROR(VLOOKUP($A392,'Raw - J'!$B:$Q,16,FALSE),"")</f>
        <v>2m 4f</v>
      </c>
      <c r="L392" s="16" t="str">
        <f>SUBSTITUTE(IFERROR(VLOOKUP($A392,'Raw - J'!$B:$Q,9,FALSE),""),0,"")</f>
        <v/>
      </c>
      <c r="M392" s="16" t="str">
        <f>SUBSTITUTE(IFERROR(VLOOKUP($A392,'Raw - J'!$B:$Z,20,FALSE),""),0,"")</f>
        <v/>
      </c>
    </row>
    <row r="393" spans="1:13" x14ac:dyDescent="0.35">
      <c r="A393">
        <v>384</v>
      </c>
      <c r="B393" s="9">
        <f>IFERROR(VLOOKUP($A393,'Raw - J'!$B:$S,2,FALSE),"")</f>
        <v>44350</v>
      </c>
      <c r="C393" s="4" t="str">
        <f>IFERROR(VLOOKUP($A393,'Raw - J'!$B:$S,3,FALSE),"")</f>
        <v>UTTOXETER</v>
      </c>
      <c r="D393" s="4" t="str">
        <f>IFERROR(VLOOKUP(JUMP!A393,'Raw - J'!B:F,5,FALSE),"")</f>
        <v>Chase</v>
      </c>
      <c r="E393" s="4" t="str">
        <f>IFERROR(VLOOKUP($A393,'Raw - J'!$B:$S,6,FALSE),"")</f>
        <v>Hcap</v>
      </c>
      <c r="F393" s="4" t="str">
        <f>IFERROR(VLOOKUP($A393,'Raw - J'!$B:$P,10,FALSE),"")</f>
        <v>5yo+</v>
      </c>
      <c r="G393" s="4" t="str">
        <f>SUBSTITUTE(IFERROR(VLOOKUP($A393,'Raw - J'!$B:$P,7,FALSE),""),"0","")</f>
        <v>Open</v>
      </c>
      <c r="H393" s="4" t="str">
        <f>IFERROR(VLOOKUP($A393,'Raw - J'!$B:$P,12,FALSE)&amp;IF(VLOOKUP($A393,'Raw - J'!$B:$N,13,FALSE)&lt;&gt;"","("&amp;VLOOKUP($A393,'Raw - J'!$B:$N,13,FALSE)&amp;")",""),"")</f>
        <v>4</v>
      </c>
      <c r="I393" s="4" t="str">
        <f>IFERROR(VLOOKUP($A393,'Raw - J'!$B:$P,14,FALSE),"")</f>
        <v>0-110</v>
      </c>
      <c r="J393" s="4" t="str">
        <f>IFERROR(VLOOKUP($A393,'Raw - J'!$B:$P,11,FALSE),"")</f>
        <v>F</v>
      </c>
      <c r="K393" s="4" t="str">
        <f>IFERROR(VLOOKUP($A393,'Raw - J'!$B:$Q,16,FALSE),"")</f>
        <v>2m 4f</v>
      </c>
      <c r="L393" s="16" t="str">
        <f>SUBSTITUTE(IFERROR(VLOOKUP($A393,'Raw - J'!$B:$Q,9,FALSE),""),0,"")</f>
        <v/>
      </c>
      <c r="M393" s="16" t="str">
        <f>SUBSTITUTE(IFERROR(VLOOKUP($A393,'Raw - J'!$B:$Z,20,FALSE),""),0,"")</f>
        <v/>
      </c>
    </row>
    <row r="394" spans="1:13" x14ac:dyDescent="0.35">
      <c r="A394">
        <v>385</v>
      </c>
      <c r="B394" s="9">
        <f>IFERROR(VLOOKUP($A394,'Raw - J'!$B:$S,2,FALSE),"")</f>
        <v>44350</v>
      </c>
      <c r="C394" s="4" t="str">
        <f>IFERROR(VLOOKUP($A394,'Raw - J'!$B:$S,3,FALSE),"")</f>
        <v>UTTOXETER</v>
      </c>
      <c r="D394" s="4" t="str">
        <f>IFERROR(VLOOKUP(JUMP!A394,'Raw - J'!B:F,5,FALSE),"")</f>
        <v>Chase</v>
      </c>
      <c r="E394" s="4" t="str">
        <f>IFERROR(VLOOKUP($A394,'Raw - J'!$B:$S,6,FALSE),"")</f>
        <v>Hcap</v>
      </c>
      <c r="F394" s="4" t="str">
        <f>IFERROR(VLOOKUP($A394,'Raw - J'!$B:$P,10,FALSE),"")</f>
        <v>5yo+</v>
      </c>
      <c r="G394" s="4" t="str">
        <f>SUBSTITUTE(IFERROR(VLOOKUP($A394,'Raw - J'!$B:$P,7,FALSE),""),"0","")</f>
        <v>Open</v>
      </c>
      <c r="H394" s="4" t="str">
        <f>IFERROR(VLOOKUP($A394,'Raw - J'!$B:$P,12,FALSE)&amp;IF(VLOOKUP($A394,'Raw - J'!$B:$N,13,FALSE)&lt;&gt;"","("&amp;VLOOKUP($A394,'Raw - J'!$B:$N,13,FALSE)&amp;")",""),"")</f>
        <v>4</v>
      </c>
      <c r="I394" s="4" t="str">
        <f>IFERROR(VLOOKUP($A394,'Raw - J'!$B:$P,14,FALSE),"")</f>
        <v>0-110</v>
      </c>
      <c r="J394" s="4" t="str">
        <f>IFERROR(VLOOKUP($A394,'Raw - J'!$B:$P,11,FALSE),"")</f>
        <v>A</v>
      </c>
      <c r="K394" s="4" t="str">
        <f>IFERROR(VLOOKUP($A394,'Raw - J'!$B:$Q,16,FALSE),"")</f>
        <v>2m</v>
      </c>
      <c r="L394" s="16" t="str">
        <f>SUBSTITUTE(IFERROR(VLOOKUP($A394,'Raw - J'!$B:$Q,9,FALSE),""),0,"")</f>
        <v/>
      </c>
      <c r="M394" s="16" t="str">
        <f>SUBSTITUTE(IFERROR(VLOOKUP($A394,'Raw - J'!$B:$Z,20,FALSE),""),0,"")</f>
        <v/>
      </c>
    </row>
    <row r="395" spans="1:13" x14ac:dyDescent="0.35">
      <c r="A395">
        <v>386</v>
      </c>
      <c r="B395" s="9">
        <f>IFERROR(VLOOKUP($A395,'Raw - J'!$B:$S,2,FALSE),"")</f>
        <v>44351</v>
      </c>
      <c r="C395" s="4" t="str">
        <f>IFERROR(VLOOKUP($A395,'Raw - J'!$B:$S,3,FALSE),"")</f>
        <v>MARKET RASEN</v>
      </c>
      <c r="D395" s="4" t="str">
        <f>IFERROR(VLOOKUP(JUMP!A395,'Raw - J'!B:F,5,FALSE),"")</f>
        <v>NHF</v>
      </c>
      <c r="E395" s="4" t="str">
        <f>IFERROR(VLOOKUP($A395,'Raw - J'!$B:$S,6,FALSE),"")</f>
        <v>WFA</v>
      </c>
      <c r="F395" s="4" t="str">
        <f>IFERROR(VLOOKUP($A395,'Raw - J'!$B:$P,10,FALSE),"")</f>
        <v>4-6yo</v>
      </c>
      <c r="G395" s="4" t="str">
        <f>SUBSTITUTE(IFERROR(VLOOKUP($A395,'Raw - J'!$B:$P,7,FALSE),""),"0","")</f>
        <v>Open</v>
      </c>
      <c r="H395" s="4" t="str">
        <f>IFERROR(VLOOKUP($A395,'Raw - J'!$B:$P,12,FALSE)&amp;IF(VLOOKUP($A395,'Raw - J'!$B:$N,13,FALSE)&lt;&gt;"","("&amp;VLOOKUP($A395,'Raw - J'!$B:$N,13,FALSE)&amp;")",""),"")</f>
        <v>5</v>
      </c>
      <c r="I395" s="4" t="str">
        <f>IFERROR(VLOOKUP($A395,'Raw - J'!$B:$P,14,FALSE),"")</f>
        <v>Open</v>
      </c>
      <c r="J395" s="4" t="str">
        <f>IFERROR(VLOOKUP($A395,'Raw - J'!$B:$P,11,FALSE),"")</f>
        <v>A</v>
      </c>
      <c r="K395" s="4" t="str">
        <f>IFERROR(VLOOKUP($A395,'Raw - J'!$B:$Q,16,FALSE),"")</f>
        <v>2m</v>
      </c>
      <c r="L395" s="16" t="str">
        <f>SUBSTITUTE(IFERROR(VLOOKUP($A395,'Raw - J'!$B:$Q,9,FALSE),""),0,"")</f>
        <v/>
      </c>
      <c r="M395" s="16" t="str">
        <f>SUBSTITUTE(IFERROR(VLOOKUP($A395,'Raw - J'!$B:$Z,20,FALSE),""),0,"")</f>
        <v/>
      </c>
    </row>
    <row r="396" spans="1:13" x14ac:dyDescent="0.35">
      <c r="A396">
        <v>387</v>
      </c>
      <c r="B396" s="9">
        <f>IFERROR(VLOOKUP($A396,'Raw - J'!$B:$S,2,FALSE),"")</f>
        <v>44351</v>
      </c>
      <c r="C396" s="4" t="str">
        <f>IFERROR(VLOOKUP($A396,'Raw - J'!$B:$S,3,FALSE),"")</f>
        <v>MARKET RASEN</v>
      </c>
      <c r="D396" s="4" t="str">
        <f>IFERROR(VLOOKUP(JUMP!A396,'Raw - J'!B:F,5,FALSE),"")</f>
        <v>Chase</v>
      </c>
      <c r="E396" s="4" t="str">
        <f>IFERROR(VLOOKUP($A396,'Raw - J'!$B:$S,6,FALSE),"")</f>
        <v>Hcap</v>
      </c>
      <c r="F396" s="4" t="str">
        <f>IFERROR(VLOOKUP($A396,'Raw - J'!$B:$P,10,FALSE),"")</f>
        <v>5yo+</v>
      </c>
      <c r="G396" s="4" t="str">
        <f>SUBSTITUTE(IFERROR(VLOOKUP($A396,'Raw - J'!$B:$P,7,FALSE),""),"0","")</f>
        <v>Nov</v>
      </c>
      <c r="H396" s="4" t="str">
        <f>IFERROR(VLOOKUP($A396,'Raw - J'!$B:$P,12,FALSE)&amp;IF(VLOOKUP($A396,'Raw - J'!$B:$N,13,FALSE)&lt;&gt;"","("&amp;VLOOKUP($A396,'Raw - J'!$B:$N,13,FALSE)&amp;")",""),"")</f>
        <v>5</v>
      </c>
      <c r="I396" s="4" t="str">
        <f>IFERROR(VLOOKUP($A396,'Raw - J'!$B:$P,14,FALSE),"")</f>
        <v>0-105</v>
      </c>
      <c r="J396" s="4" t="str">
        <f>IFERROR(VLOOKUP($A396,'Raw - J'!$B:$P,11,FALSE),"")</f>
        <v>A</v>
      </c>
      <c r="K396" s="4" t="str">
        <f>IFERROR(VLOOKUP($A396,'Raw - J'!$B:$Q,16,FALSE),"")</f>
        <v>2m</v>
      </c>
      <c r="L396" s="16" t="str">
        <f>SUBSTITUTE(IFERROR(VLOOKUP($A396,'Raw - J'!$B:$Q,9,FALSE),""),0,"")</f>
        <v/>
      </c>
      <c r="M396" s="16" t="str">
        <f>SUBSTITUTE(IFERROR(VLOOKUP($A396,'Raw - J'!$B:$Z,20,FALSE),""),0,"")</f>
        <v/>
      </c>
    </row>
    <row r="397" spans="1:13" x14ac:dyDescent="0.35">
      <c r="A397">
        <v>388</v>
      </c>
      <c r="B397" s="9">
        <f>IFERROR(VLOOKUP($A397,'Raw - J'!$B:$S,2,FALSE),"")</f>
        <v>44351</v>
      </c>
      <c r="C397" s="4" t="str">
        <f>IFERROR(VLOOKUP($A397,'Raw - J'!$B:$S,3,FALSE),"")</f>
        <v>MARKET RASEN</v>
      </c>
      <c r="D397" s="4" t="str">
        <f>IFERROR(VLOOKUP(JUMP!A397,'Raw - J'!B:F,5,FALSE),"")</f>
        <v>Hurdle</v>
      </c>
      <c r="E397" s="4" t="str">
        <f>IFERROR(VLOOKUP($A397,'Raw - J'!$B:$S,6,FALSE),"")</f>
        <v>Hcap</v>
      </c>
      <c r="F397" s="4" t="str">
        <f>IFERROR(VLOOKUP($A397,'Raw - J'!$B:$P,10,FALSE),"")</f>
        <v>4yo+</v>
      </c>
      <c r="G397" s="4" t="str">
        <f>SUBSTITUTE(IFERROR(VLOOKUP($A397,'Raw - J'!$B:$P,7,FALSE),""),"0","")</f>
        <v>Nov</v>
      </c>
      <c r="H397" s="4" t="str">
        <f>IFERROR(VLOOKUP($A397,'Raw - J'!$B:$P,12,FALSE)&amp;IF(VLOOKUP($A397,'Raw - J'!$B:$N,13,FALSE)&lt;&gt;"","("&amp;VLOOKUP($A397,'Raw - J'!$B:$N,13,FALSE)&amp;")",""),"")</f>
        <v>5</v>
      </c>
      <c r="I397" s="4" t="str">
        <f>IFERROR(VLOOKUP($A397,'Raw - J'!$B:$P,14,FALSE),"")</f>
        <v>0-100</v>
      </c>
      <c r="J397" s="4" t="str">
        <f>IFERROR(VLOOKUP($A397,'Raw - J'!$B:$P,11,FALSE),"")</f>
        <v>A</v>
      </c>
      <c r="K397" s="4" t="str">
        <f>IFERROR(VLOOKUP($A397,'Raw - J'!$B:$Q,16,FALSE),"")</f>
        <v>2m 4f</v>
      </c>
      <c r="L397" s="16" t="str">
        <f>SUBSTITUTE(IFERROR(VLOOKUP($A397,'Raw - J'!$B:$Q,9,FALSE),""),0,"")</f>
        <v/>
      </c>
      <c r="M397" s="16" t="str">
        <f>SUBSTITUTE(IFERROR(VLOOKUP($A397,'Raw - J'!$B:$Z,20,FALSE),""),0,"")</f>
        <v/>
      </c>
    </row>
    <row r="398" spans="1:13" x14ac:dyDescent="0.35">
      <c r="A398">
        <v>389</v>
      </c>
      <c r="B398" s="9">
        <f>IFERROR(VLOOKUP($A398,'Raw - J'!$B:$S,2,FALSE),"")</f>
        <v>44351</v>
      </c>
      <c r="C398" s="4" t="str">
        <f>IFERROR(VLOOKUP($A398,'Raw - J'!$B:$S,3,FALSE),"")</f>
        <v>MARKET RASEN</v>
      </c>
      <c r="D398" s="4" t="str">
        <f>IFERROR(VLOOKUP(JUMP!A398,'Raw - J'!B:F,5,FALSE),"")</f>
        <v>Chase</v>
      </c>
      <c r="E398" s="4" t="str">
        <f>IFERROR(VLOOKUP($A398,'Raw - J'!$B:$S,6,FALSE),"")</f>
        <v>Hcap</v>
      </c>
      <c r="F398" s="4" t="str">
        <f>IFERROR(VLOOKUP($A398,'Raw - J'!$B:$P,10,FALSE),"")</f>
        <v>5yo+</v>
      </c>
      <c r="G398" s="4" t="str">
        <f>SUBSTITUTE(IFERROR(VLOOKUP($A398,'Raw - J'!$B:$P,7,FALSE),""),"0","")</f>
        <v>Open</v>
      </c>
      <c r="H398" s="4" t="str">
        <f>IFERROR(VLOOKUP($A398,'Raw - J'!$B:$P,12,FALSE)&amp;IF(VLOOKUP($A398,'Raw - J'!$B:$N,13,FALSE)&lt;&gt;"","("&amp;VLOOKUP($A398,'Raw - J'!$B:$N,13,FALSE)&amp;")",""),"")</f>
        <v>5</v>
      </c>
      <c r="I398" s="4" t="str">
        <f>IFERROR(VLOOKUP($A398,'Raw - J'!$B:$P,14,FALSE),"")</f>
        <v>0-105</v>
      </c>
      <c r="J398" s="4" t="str">
        <f>IFERROR(VLOOKUP($A398,'Raw - J'!$B:$P,11,FALSE),"")</f>
        <v>A</v>
      </c>
      <c r="K398" s="4" t="str">
        <f>IFERROR(VLOOKUP($A398,'Raw - J'!$B:$Q,16,FALSE),"")</f>
        <v>2m 4f</v>
      </c>
      <c r="L398" s="16" t="str">
        <f>SUBSTITUTE(IFERROR(VLOOKUP($A398,'Raw - J'!$B:$Q,9,FALSE),""),0,"")</f>
        <v/>
      </c>
      <c r="M398" s="16" t="str">
        <f>SUBSTITUTE(IFERROR(VLOOKUP($A398,'Raw - J'!$B:$Z,20,FALSE),""),0,"")</f>
        <v/>
      </c>
    </row>
    <row r="399" spans="1:13" x14ac:dyDescent="0.35">
      <c r="A399">
        <v>390</v>
      </c>
      <c r="B399" s="9">
        <f>IFERROR(VLOOKUP($A399,'Raw - J'!$B:$S,2,FALSE),"")</f>
        <v>44351</v>
      </c>
      <c r="C399" s="4" t="str">
        <f>IFERROR(VLOOKUP($A399,'Raw - J'!$B:$S,3,FALSE),"")</f>
        <v>MARKET RASEN</v>
      </c>
      <c r="D399" s="4" t="str">
        <f>IFERROR(VLOOKUP(JUMP!A399,'Raw - J'!B:F,5,FALSE),"")</f>
        <v>Hurdle</v>
      </c>
      <c r="E399" s="4" t="str">
        <f>IFERROR(VLOOKUP($A399,'Raw - J'!$B:$S,6,FALSE),"")</f>
        <v>WFA</v>
      </c>
      <c r="F399" s="4" t="str">
        <f>IFERROR(VLOOKUP($A399,'Raw - J'!$B:$P,10,FALSE),"")</f>
        <v>4yo+</v>
      </c>
      <c r="G399" s="4" t="str">
        <f>SUBSTITUTE(IFERROR(VLOOKUP($A399,'Raw - J'!$B:$P,7,FALSE),""),"0","")</f>
        <v>Nov</v>
      </c>
      <c r="H399" s="4" t="str">
        <f>IFERROR(VLOOKUP($A399,'Raw - J'!$B:$P,12,FALSE)&amp;IF(VLOOKUP($A399,'Raw - J'!$B:$N,13,FALSE)&lt;&gt;"","("&amp;VLOOKUP($A399,'Raw - J'!$B:$N,13,FALSE)&amp;")",""),"")</f>
        <v>4</v>
      </c>
      <c r="I399" s="4" t="str">
        <f>IFERROR(VLOOKUP($A399,'Raw - J'!$B:$P,14,FALSE),"")</f>
        <v>Open</v>
      </c>
      <c r="J399" s="4" t="str">
        <f>IFERROR(VLOOKUP($A399,'Raw - J'!$B:$P,11,FALSE),"")</f>
        <v>A</v>
      </c>
      <c r="K399" s="4" t="str">
        <f>IFERROR(VLOOKUP($A399,'Raw - J'!$B:$Q,16,FALSE),"")</f>
        <v>2m</v>
      </c>
      <c r="L399" s="16" t="str">
        <f>SUBSTITUTE(IFERROR(VLOOKUP($A399,'Raw - J'!$B:$Q,9,FALSE),""),0,"")</f>
        <v/>
      </c>
      <c r="M399" s="16" t="str">
        <f>SUBSTITUTE(IFERROR(VLOOKUP($A399,'Raw - J'!$B:$Z,20,FALSE),""),0,"")</f>
        <v/>
      </c>
    </row>
    <row r="400" spans="1:13" x14ac:dyDescent="0.35">
      <c r="A400">
        <v>391</v>
      </c>
      <c r="B400" s="9">
        <f>IFERROR(VLOOKUP($A400,'Raw - J'!$B:$S,2,FALSE),"")</f>
        <v>44351</v>
      </c>
      <c r="C400" s="4" t="str">
        <f>IFERROR(VLOOKUP($A400,'Raw - J'!$B:$S,3,FALSE),"")</f>
        <v>MARKET RASEN</v>
      </c>
      <c r="D400" s="4" t="str">
        <f>IFERROR(VLOOKUP(JUMP!A400,'Raw - J'!B:F,5,FALSE),"")</f>
        <v>Hurdle</v>
      </c>
      <c r="E400" s="4" t="str">
        <f>IFERROR(VLOOKUP($A400,'Raw - J'!$B:$S,6,FALSE),"")</f>
        <v>Hcap</v>
      </c>
      <c r="F400" s="4" t="str">
        <f>IFERROR(VLOOKUP($A400,'Raw - J'!$B:$P,10,FALSE),"")</f>
        <v>4yo+</v>
      </c>
      <c r="G400" s="4" t="str">
        <f>SUBSTITUTE(IFERROR(VLOOKUP($A400,'Raw - J'!$B:$P,7,FALSE),""),"0","")</f>
        <v>Open</v>
      </c>
      <c r="H400" s="4" t="str">
        <f>IFERROR(VLOOKUP($A400,'Raw - J'!$B:$P,12,FALSE)&amp;IF(VLOOKUP($A400,'Raw - J'!$B:$N,13,FALSE)&lt;&gt;"","("&amp;VLOOKUP($A400,'Raw - J'!$B:$N,13,FALSE)&amp;")",""),"")</f>
        <v>4</v>
      </c>
      <c r="I400" s="4" t="str">
        <f>IFERROR(VLOOKUP($A400,'Raw - J'!$B:$P,14,FALSE),"")</f>
        <v>0-120</v>
      </c>
      <c r="J400" s="4" t="str">
        <f>IFERROR(VLOOKUP($A400,'Raw - J'!$B:$P,11,FALSE),"")</f>
        <v>A</v>
      </c>
      <c r="K400" s="4" t="str">
        <f>IFERROR(VLOOKUP($A400,'Raw - J'!$B:$Q,16,FALSE),"")</f>
        <v>3m</v>
      </c>
      <c r="L400" s="16" t="str">
        <f>SUBSTITUTE(IFERROR(VLOOKUP($A400,'Raw - J'!$B:$Q,9,FALSE),""),0,"")</f>
        <v/>
      </c>
      <c r="M400" s="16" t="str">
        <f>SUBSTITUTE(IFERROR(VLOOKUP($A400,'Raw - J'!$B:$Z,20,FALSE),""),0,"")</f>
        <v/>
      </c>
    </row>
    <row r="401" spans="1:13" x14ac:dyDescent="0.35">
      <c r="A401">
        <v>392</v>
      </c>
      <c r="B401" s="9">
        <f>IFERROR(VLOOKUP($A401,'Raw - J'!$B:$S,2,FALSE),"")</f>
        <v>44351</v>
      </c>
      <c r="C401" s="4" t="str">
        <f>IFERROR(VLOOKUP($A401,'Raw - J'!$B:$S,3,FALSE),"")</f>
        <v>MARKET RASEN</v>
      </c>
      <c r="D401" s="4" t="str">
        <f>IFERROR(VLOOKUP(JUMP!A401,'Raw - J'!B:F,5,FALSE),"")</f>
        <v>Hurdle</v>
      </c>
      <c r="E401" s="4" t="str">
        <f>IFERROR(VLOOKUP($A401,'Raw - J'!$B:$S,6,FALSE),"")</f>
        <v>Hcap</v>
      </c>
      <c r="F401" s="4" t="str">
        <f>IFERROR(VLOOKUP($A401,'Raw - J'!$B:$P,10,FALSE),"")</f>
        <v>4yo+</v>
      </c>
      <c r="G401" s="4" t="str">
        <f>SUBSTITUTE(IFERROR(VLOOKUP($A401,'Raw - J'!$B:$P,7,FALSE),""),"0","")</f>
        <v>Open</v>
      </c>
      <c r="H401" s="4" t="str">
        <f>IFERROR(VLOOKUP($A401,'Raw - J'!$B:$P,12,FALSE)&amp;IF(VLOOKUP($A401,'Raw - J'!$B:$N,13,FALSE)&lt;&gt;"","("&amp;VLOOKUP($A401,'Raw - J'!$B:$N,13,FALSE)&amp;")",""),"")</f>
        <v>3</v>
      </c>
      <c r="I401" s="4" t="str">
        <f>IFERROR(VLOOKUP($A401,'Raw - J'!$B:$P,14,FALSE),"")</f>
        <v>0-125</v>
      </c>
      <c r="J401" s="4" t="str">
        <f>IFERROR(VLOOKUP($A401,'Raw - J'!$B:$P,11,FALSE),"")</f>
        <v>A</v>
      </c>
      <c r="K401" s="4" t="str">
        <f>IFERROR(VLOOKUP($A401,'Raw - J'!$B:$Q,16,FALSE),"")</f>
        <v>2m 4f</v>
      </c>
      <c r="L401" s="16" t="str">
        <f>SUBSTITUTE(IFERROR(VLOOKUP($A401,'Raw - J'!$B:$Q,9,FALSE),""),0,"")</f>
        <v/>
      </c>
      <c r="M401" s="16" t="str">
        <f>SUBSTITUTE(IFERROR(VLOOKUP($A401,'Raw - J'!$B:$Z,20,FALSE),""),0,"")</f>
        <v/>
      </c>
    </row>
    <row r="402" spans="1:13" x14ac:dyDescent="0.35">
      <c r="A402">
        <v>393</v>
      </c>
      <c r="B402" s="9">
        <f>IFERROR(VLOOKUP($A402,'Raw - J'!$B:$S,2,FALSE),"")</f>
        <v>44352</v>
      </c>
      <c r="C402" s="4" t="str">
        <f>IFERROR(VLOOKUP($A402,'Raw - J'!$B:$S,3,FALSE),"")</f>
        <v>HEXHAM</v>
      </c>
      <c r="D402" s="4" t="str">
        <f>IFERROR(VLOOKUP(JUMP!A402,'Raw - J'!B:F,5,FALSE),"")</f>
        <v>Hurdle</v>
      </c>
      <c r="E402" s="4" t="str">
        <f>IFERROR(VLOOKUP($A402,'Raw - J'!$B:$S,6,FALSE),"")</f>
        <v>Hcap</v>
      </c>
      <c r="F402" s="4" t="str">
        <f>IFERROR(VLOOKUP($A402,'Raw - J'!$B:$P,10,FALSE),"")</f>
        <v>4yo+</v>
      </c>
      <c r="G402" s="4" t="str">
        <f>SUBSTITUTE(IFERROR(VLOOKUP($A402,'Raw - J'!$B:$P,7,FALSE),""),"0","")</f>
        <v>Open</v>
      </c>
      <c r="H402" s="4" t="str">
        <f>IFERROR(VLOOKUP($A402,'Raw - J'!$B:$P,12,FALSE)&amp;IF(VLOOKUP($A402,'Raw - J'!$B:$N,13,FALSE)&lt;&gt;"","("&amp;VLOOKUP($A402,'Raw - J'!$B:$N,13,FALSE)&amp;")",""),"")</f>
        <v>5</v>
      </c>
      <c r="I402" s="4" t="str">
        <f>IFERROR(VLOOKUP($A402,'Raw - J'!$B:$P,14,FALSE),"")</f>
        <v>0-100</v>
      </c>
      <c r="J402" s="4" t="str">
        <f>IFERROR(VLOOKUP($A402,'Raw - J'!$B:$P,11,FALSE),"")</f>
        <v>A</v>
      </c>
      <c r="K402" s="4" t="str">
        <f>IFERROR(VLOOKUP($A402,'Raw - J'!$B:$Q,16,FALSE),"")</f>
        <v>3m</v>
      </c>
      <c r="L402" s="16" t="str">
        <f>SUBSTITUTE(IFERROR(VLOOKUP($A402,'Raw - J'!$B:$Q,9,FALSE),""),0,"")</f>
        <v/>
      </c>
      <c r="M402" s="16" t="str">
        <f>SUBSTITUTE(IFERROR(VLOOKUP($A402,'Raw - J'!$B:$Z,20,FALSE),""),0,"")</f>
        <v>Amtr</v>
      </c>
    </row>
    <row r="403" spans="1:13" x14ac:dyDescent="0.35">
      <c r="A403">
        <v>394</v>
      </c>
      <c r="B403" s="9">
        <f>IFERROR(VLOOKUP($A403,'Raw - J'!$B:$S,2,FALSE),"")</f>
        <v>44352</v>
      </c>
      <c r="C403" s="4" t="str">
        <f>IFERROR(VLOOKUP($A403,'Raw - J'!$B:$S,3,FALSE),"")</f>
        <v>HEXHAM</v>
      </c>
      <c r="D403" s="4" t="str">
        <f>IFERROR(VLOOKUP(JUMP!A403,'Raw - J'!B:F,5,FALSE),"")</f>
        <v>Hurdle</v>
      </c>
      <c r="E403" s="4" t="str">
        <f>IFERROR(VLOOKUP($A403,'Raw - J'!$B:$S,6,FALSE),"")</f>
        <v>Hcap</v>
      </c>
      <c r="F403" s="4" t="str">
        <f>IFERROR(VLOOKUP($A403,'Raw - J'!$B:$P,10,FALSE),"")</f>
        <v>4yo+</v>
      </c>
      <c r="G403" s="4" t="str">
        <f>SUBSTITUTE(IFERROR(VLOOKUP($A403,'Raw - J'!$B:$P,7,FALSE),""),"0","")</f>
        <v>Open</v>
      </c>
      <c r="H403" s="4" t="str">
        <f>IFERROR(VLOOKUP($A403,'Raw - J'!$B:$P,12,FALSE)&amp;IF(VLOOKUP($A403,'Raw - J'!$B:$N,13,FALSE)&lt;&gt;"","("&amp;VLOOKUP($A403,'Raw - J'!$B:$N,13,FALSE)&amp;")",""),"")</f>
        <v>5</v>
      </c>
      <c r="I403" s="4" t="str">
        <f>IFERROR(VLOOKUP($A403,'Raw - J'!$B:$P,14,FALSE),"")</f>
        <v>0-100</v>
      </c>
      <c r="J403" s="4" t="str">
        <f>IFERROR(VLOOKUP($A403,'Raw - J'!$B:$P,11,FALSE),"")</f>
        <v>A</v>
      </c>
      <c r="K403" s="4" t="str">
        <f>IFERROR(VLOOKUP($A403,'Raw - J'!$B:$Q,16,FALSE),"")</f>
        <v>2m</v>
      </c>
      <c r="L403" s="16" t="str">
        <f>SUBSTITUTE(IFERROR(VLOOKUP($A403,'Raw - J'!$B:$Q,9,FALSE),""),0,"")</f>
        <v/>
      </c>
      <c r="M403" s="16" t="str">
        <f>SUBSTITUTE(IFERROR(VLOOKUP($A403,'Raw - J'!$B:$Z,20,FALSE),""),0,"")</f>
        <v/>
      </c>
    </row>
    <row r="404" spans="1:13" x14ac:dyDescent="0.35">
      <c r="A404">
        <v>395</v>
      </c>
      <c r="B404" s="9">
        <f>IFERROR(VLOOKUP($A404,'Raw - J'!$B:$S,2,FALSE),"")</f>
        <v>44352</v>
      </c>
      <c r="C404" s="4" t="str">
        <f>IFERROR(VLOOKUP($A404,'Raw - J'!$B:$S,3,FALSE),"")</f>
        <v>HEXHAM</v>
      </c>
      <c r="D404" s="4" t="str">
        <f>IFERROR(VLOOKUP(JUMP!A404,'Raw - J'!B:F,5,FALSE),"")</f>
        <v>Chase</v>
      </c>
      <c r="E404" s="4" t="str">
        <f>IFERROR(VLOOKUP($A404,'Raw - J'!$B:$S,6,FALSE),"")</f>
        <v>Hcap</v>
      </c>
      <c r="F404" s="4" t="str">
        <f>IFERROR(VLOOKUP($A404,'Raw - J'!$B:$P,10,FALSE),"")</f>
        <v>5yo+</v>
      </c>
      <c r="G404" s="4" t="str">
        <f>SUBSTITUTE(IFERROR(VLOOKUP($A404,'Raw - J'!$B:$P,7,FALSE),""),"0","")</f>
        <v>Open</v>
      </c>
      <c r="H404" s="4" t="str">
        <f>IFERROR(VLOOKUP($A404,'Raw - J'!$B:$P,12,FALSE)&amp;IF(VLOOKUP($A404,'Raw - J'!$B:$N,13,FALSE)&lt;&gt;"","("&amp;VLOOKUP($A404,'Raw - J'!$B:$N,13,FALSE)&amp;")",""),"")</f>
        <v>5</v>
      </c>
      <c r="I404" s="4" t="str">
        <f>IFERROR(VLOOKUP($A404,'Raw - J'!$B:$P,14,FALSE),"")</f>
        <v>0-100</v>
      </c>
      <c r="J404" s="4" t="str">
        <f>IFERROR(VLOOKUP($A404,'Raw - J'!$B:$P,11,FALSE),"")</f>
        <v>A</v>
      </c>
      <c r="K404" s="4" t="str">
        <f>IFERROR(VLOOKUP($A404,'Raw - J'!$B:$Q,16,FALSE),"")</f>
        <v>2m 4f</v>
      </c>
      <c r="L404" s="16" t="str">
        <f>SUBSTITUTE(IFERROR(VLOOKUP($A404,'Raw - J'!$B:$Q,9,FALSE),""),0,"")</f>
        <v/>
      </c>
      <c r="M404" s="16" t="str">
        <f>SUBSTITUTE(IFERROR(VLOOKUP($A404,'Raw - J'!$B:$Z,20,FALSE),""),0,"")</f>
        <v/>
      </c>
    </row>
    <row r="405" spans="1:13" x14ac:dyDescent="0.35">
      <c r="A405">
        <v>396</v>
      </c>
      <c r="B405" s="9">
        <f>IFERROR(VLOOKUP($A405,'Raw - J'!$B:$S,2,FALSE),"")</f>
        <v>44352</v>
      </c>
      <c r="C405" s="4" t="str">
        <f>IFERROR(VLOOKUP($A405,'Raw - J'!$B:$S,3,FALSE),"")</f>
        <v>HEXHAM</v>
      </c>
      <c r="D405" s="4" t="str">
        <f>IFERROR(VLOOKUP(JUMP!A405,'Raw - J'!B:F,5,FALSE),"")</f>
        <v>Hurdle</v>
      </c>
      <c r="E405" s="4" t="str">
        <f>IFERROR(VLOOKUP($A405,'Raw - J'!$B:$S,6,FALSE),"")</f>
        <v>WFA</v>
      </c>
      <c r="F405" s="4" t="str">
        <f>IFERROR(VLOOKUP($A405,'Raw - J'!$B:$P,10,FALSE),"")</f>
        <v>3yo</v>
      </c>
      <c r="G405" s="4" t="str">
        <f>SUBSTITUTE(IFERROR(VLOOKUP($A405,'Raw - J'!$B:$P,7,FALSE),""),"0","")</f>
        <v>Open</v>
      </c>
      <c r="H405" s="4" t="str">
        <f>IFERROR(VLOOKUP($A405,'Raw - J'!$B:$P,12,FALSE)&amp;IF(VLOOKUP($A405,'Raw - J'!$B:$N,13,FALSE)&lt;&gt;"","("&amp;VLOOKUP($A405,'Raw - J'!$B:$N,13,FALSE)&amp;")",""),"")</f>
        <v>4</v>
      </c>
      <c r="I405" s="4" t="str">
        <f>IFERROR(VLOOKUP($A405,'Raw - J'!$B:$P,14,FALSE),"")</f>
        <v>Open</v>
      </c>
      <c r="J405" s="4" t="str">
        <f>IFERROR(VLOOKUP($A405,'Raw - J'!$B:$P,11,FALSE),"")</f>
        <v>A</v>
      </c>
      <c r="K405" s="4" t="str">
        <f>IFERROR(VLOOKUP($A405,'Raw - J'!$B:$Q,16,FALSE),"")</f>
        <v>2m</v>
      </c>
      <c r="L405" s="16" t="str">
        <f>SUBSTITUTE(IFERROR(VLOOKUP($A405,'Raw - J'!$B:$Q,9,FALSE),""),0,"")</f>
        <v/>
      </c>
      <c r="M405" s="16" t="str">
        <f>SUBSTITUTE(IFERROR(VLOOKUP($A405,'Raw - J'!$B:$Z,20,FALSE),""),0,"")</f>
        <v/>
      </c>
    </row>
    <row r="406" spans="1:13" x14ac:dyDescent="0.35">
      <c r="A406">
        <v>397</v>
      </c>
      <c r="B406" s="9">
        <f>IFERROR(VLOOKUP($A406,'Raw - J'!$B:$S,2,FALSE),"")</f>
        <v>44352</v>
      </c>
      <c r="C406" s="4" t="str">
        <f>IFERROR(VLOOKUP($A406,'Raw - J'!$B:$S,3,FALSE),"")</f>
        <v>HEXHAM</v>
      </c>
      <c r="D406" s="4" t="str">
        <f>IFERROR(VLOOKUP(JUMP!A406,'Raw - J'!B:F,5,FALSE),"")</f>
        <v>Chase</v>
      </c>
      <c r="E406" s="4" t="str">
        <f>IFERROR(VLOOKUP($A406,'Raw - J'!$B:$S,6,FALSE),"")</f>
        <v>WFA</v>
      </c>
      <c r="F406" s="4" t="str">
        <f>IFERROR(VLOOKUP($A406,'Raw - J'!$B:$P,10,FALSE),"")</f>
        <v>5yo+</v>
      </c>
      <c r="G406" s="4" t="str">
        <f>SUBSTITUTE(IFERROR(VLOOKUP($A406,'Raw - J'!$B:$P,7,FALSE),""),"0","")</f>
        <v>Beg</v>
      </c>
      <c r="H406" s="4" t="str">
        <f>IFERROR(VLOOKUP($A406,'Raw - J'!$B:$P,12,FALSE)&amp;IF(VLOOKUP($A406,'Raw - J'!$B:$N,13,FALSE)&lt;&gt;"","("&amp;VLOOKUP($A406,'Raw - J'!$B:$N,13,FALSE)&amp;")",""),"")</f>
        <v>4</v>
      </c>
      <c r="I406" s="4" t="str">
        <f>IFERROR(VLOOKUP($A406,'Raw - J'!$B:$P,14,FALSE),"")</f>
        <v>Open</v>
      </c>
      <c r="J406" s="4" t="str">
        <f>IFERROR(VLOOKUP($A406,'Raw - J'!$B:$P,11,FALSE),"")</f>
        <v>A</v>
      </c>
      <c r="K406" s="4" t="str">
        <f>IFERROR(VLOOKUP($A406,'Raw - J'!$B:$Q,16,FALSE),"")</f>
        <v>3m</v>
      </c>
      <c r="L406" s="16" t="str">
        <f>SUBSTITUTE(IFERROR(VLOOKUP($A406,'Raw - J'!$B:$Q,9,FALSE),""),0,"")</f>
        <v/>
      </c>
      <c r="M406" s="16" t="str">
        <f>SUBSTITUTE(IFERROR(VLOOKUP($A406,'Raw - J'!$B:$Z,20,FALSE),""),0,"")</f>
        <v/>
      </c>
    </row>
    <row r="407" spans="1:13" x14ac:dyDescent="0.35">
      <c r="A407">
        <v>398</v>
      </c>
      <c r="B407" s="9">
        <f>IFERROR(VLOOKUP($A407,'Raw - J'!$B:$S,2,FALSE),"")</f>
        <v>44352</v>
      </c>
      <c r="C407" s="4" t="str">
        <f>IFERROR(VLOOKUP($A407,'Raw - J'!$B:$S,3,FALSE),"")</f>
        <v>HEXHAM</v>
      </c>
      <c r="D407" s="4" t="str">
        <f>IFERROR(VLOOKUP(JUMP!A407,'Raw - J'!B:F,5,FALSE),"")</f>
        <v>Chase</v>
      </c>
      <c r="E407" s="4" t="str">
        <f>IFERROR(VLOOKUP($A407,'Raw - J'!$B:$S,6,FALSE),"")</f>
        <v>Hcap</v>
      </c>
      <c r="F407" s="4" t="str">
        <f>IFERROR(VLOOKUP($A407,'Raw - J'!$B:$P,10,FALSE),"")</f>
        <v>5yo+</v>
      </c>
      <c r="G407" s="4" t="str">
        <f>SUBSTITUTE(IFERROR(VLOOKUP($A407,'Raw - J'!$B:$P,7,FALSE),""),"0","")</f>
        <v>Open</v>
      </c>
      <c r="H407" s="4" t="str">
        <f>IFERROR(VLOOKUP($A407,'Raw - J'!$B:$P,12,FALSE)&amp;IF(VLOOKUP($A407,'Raw - J'!$B:$N,13,FALSE)&lt;&gt;"","("&amp;VLOOKUP($A407,'Raw - J'!$B:$N,13,FALSE)&amp;")",""),"")</f>
        <v>4</v>
      </c>
      <c r="I407" s="4" t="str">
        <f>IFERROR(VLOOKUP($A407,'Raw - J'!$B:$P,14,FALSE),"")</f>
        <v>0-115</v>
      </c>
      <c r="J407" s="4" t="str">
        <f>IFERROR(VLOOKUP($A407,'Raw - J'!$B:$P,11,FALSE),"")</f>
        <v>A</v>
      </c>
      <c r="K407" s="4" t="str">
        <f>IFERROR(VLOOKUP($A407,'Raw - J'!$B:$Q,16,FALSE),"")</f>
        <v>3m</v>
      </c>
      <c r="L407" s="16" t="str">
        <f>SUBSTITUTE(IFERROR(VLOOKUP($A407,'Raw - J'!$B:$Q,9,FALSE),""),0,"")</f>
        <v/>
      </c>
      <c r="M407" s="16" t="str">
        <f>SUBSTITUTE(IFERROR(VLOOKUP($A407,'Raw - J'!$B:$Z,20,FALSE),""),0,"")</f>
        <v/>
      </c>
    </row>
    <row r="408" spans="1:13" x14ac:dyDescent="0.35">
      <c r="A408">
        <v>399</v>
      </c>
      <c r="B408" s="9">
        <f>IFERROR(VLOOKUP($A408,'Raw - J'!$B:$S,2,FALSE),"")</f>
        <v>44352</v>
      </c>
      <c r="C408" s="4" t="str">
        <f>IFERROR(VLOOKUP($A408,'Raw - J'!$B:$S,3,FALSE),"")</f>
        <v>HEXHAM</v>
      </c>
      <c r="D408" s="4" t="str">
        <f>IFERROR(VLOOKUP(JUMP!A408,'Raw - J'!B:F,5,FALSE),"")</f>
        <v>Hurdle</v>
      </c>
      <c r="E408" s="4" t="str">
        <f>IFERROR(VLOOKUP($A408,'Raw - J'!$B:$S,6,FALSE),"")</f>
        <v>Hcap</v>
      </c>
      <c r="F408" s="4" t="str">
        <f>IFERROR(VLOOKUP($A408,'Raw - J'!$B:$P,10,FALSE),"")</f>
        <v>4yo+</v>
      </c>
      <c r="G408" s="4" t="str">
        <f>SUBSTITUTE(IFERROR(VLOOKUP($A408,'Raw - J'!$B:$P,7,FALSE),""),"0","")</f>
        <v>Open</v>
      </c>
      <c r="H408" s="4" t="str">
        <f>IFERROR(VLOOKUP($A408,'Raw - J'!$B:$P,12,FALSE)&amp;IF(VLOOKUP($A408,'Raw - J'!$B:$N,13,FALSE)&lt;&gt;"","("&amp;VLOOKUP($A408,'Raw - J'!$B:$N,13,FALSE)&amp;")",""),"")</f>
        <v>4</v>
      </c>
      <c r="I408" s="4" t="str">
        <f>IFERROR(VLOOKUP($A408,'Raw - J'!$B:$P,14,FALSE),"")</f>
        <v>0-115</v>
      </c>
      <c r="J408" s="4" t="str">
        <f>IFERROR(VLOOKUP($A408,'Raw - J'!$B:$P,11,FALSE),"")</f>
        <v>A</v>
      </c>
      <c r="K408" s="4" t="str">
        <f>IFERROR(VLOOKUP($A408,'Raw - J'!$B:$Q,16,FALSE),"")</f>
        <v>2m 4f</v>
      </c>
      <c r="L408" s="16" t="str">
        <f>SUBSTITUTE(IFERROR(VLOOKUP($A408,'Raw - J'!$B:$Q,9,FALSE),""),0,"")</f>
        <v/>
      </c>
      <c r="M408" s="16" t="str">
        <f>SUBSTITUTE(IFERROR(VLOOKUP($A408,'Raw - J'!$B:$Z,20,FALSE),""),0,"")</f>
        <v/>
      </c>
    </row>
    <row r="409" spans="1:13" x14ac:dyDescent="0.35">
      <c r="A409">
        <v>400</v>
      </c>
      <c r="B409" s="9">
        <f>IFERROR(VLOOKUP($A409,'Raw - J'!$B:$S,2,FALSE),"")</f>
        <v>44352</v>
      </c>
      <c r="C409" s="4" t="str">
        <f>IFERROR(VLOOKUP($A409,'Raw - J'!$B:$S,3,FALSE),"")</f>
        <v>WORCESTER</v>
      </c>
      <c r="D409" s="4" t="str">
        <f>IFERROR(VLOOKUP(JUMP!A409,'Raw - J'!B:F,5,FALSE),"")</f>
        <v>NHF</v>
      </c>
      <c r="E409" s="4" t="str">
        <f>IFERROR(VLOOKUP($A409,'Raw - J'!$B:$S,6,FALSE),"")</f>
        <v>WFA</v>
      </c>
      <c r="F409" s="4" t="str">
        <f>IFERROR(VLOOKUP($A409,'Raw - J'!$B:$P,10,FALSE),"")</f>
        <v>4-6yo</v>
      </c>
      <c r="G409" s="4" t="str">
        <f>SUBSTITUTE(IFERROR(VLOOKUP($A409,'Raw - J'!$B:$P,7,FALSE),""),"0","")</f>
        <v>Open</v>
      </c>
      <c r="H409" s="4" t="str">
        <f>IFERROR(VLOOKUP($A409,'Raw - J'!$B:$P,12,FALSE)&amp;IF(VLOOKUP($A409,'Raw - J'!$B:$N,13,FALSE)&lt;&gt;"","("&amp;VLOOKUP($A409,'Raw - J'!$B:$N,13,FALSE)&amp;")",""),"")</f>
        <v>5</v>
      </c>
      <c r="I409" s="4" t="str">
        <f>IFERROR(VLOOKUP($A409,'Raw - J'!$B:$P,14,FALSE),"")</f>
        <v>Open</v>
      </c>
      <c r="J409" s="4" t="str">
        <f>IFERROR(VLOOKUP($A409,'Raw - J'!$B:$P,11,FALSE),"")</f>
        <v>A</v>
      </c>
      <c r="K409" s="4" t="str">
        <f>IFERROR(VLOOKUP($A409,'Raw - J'!$B:$Q,16,FALSE),"")</f>
        <v>2m</v>
      </c>
      <c r="L409" s="16" t="str">
        <f>SUBSTITUTE(IFERROR(VLOOKUP($A409,'Raw - J'!$B:$Q,9,FALSE),""),0,"")</f>
        <v/>
      </c>
      <c r="M409" s="16" t="str">
        <f>SUBSTITUTE(IFERROR(VLOOKUP($A409,'Raw - J'!$B:$Z,20,FALSE),""),0,"")</f>
        <v/>
      </c>
    </row>
    <row r="410" spans="1:13" x14ac:dyDescent="0.35">
      <c r="A410">
        <v>401</v>
      </c>
      <c r="B410" s="9">
        <f>IFERROR(VLOOKUP($A410,'Raw - J'!$B:$S,2,FALSE),"")</f>
        <v>44352</v>
      </c>
      <c r="C410" s="4" t="str">
        <f>IFERROR(VLOOKUP($A410,'Raw - J'!$B:$S,3,FALSE),"")</f>
        <v>WORCESTER</v>
      </c>
      <c r="D410" s="4" t="str">
        <f>IFERROR(VLOOKUP(JUMP!A410,'Raw - J'!B:F,5,FALSE),"")</f>
        <v>Hurdle</v>
      </c>
      <c r="E410" s="4" t="str">
        <f>IFERROR(VLOOKUP($A410,'Raw - J'!$B:$S,6,FALSE),"")</f>
        <v>Hcap</v>
      </c>
      <c r="F410" s="4" t="str">
        <f>IFERROR(VLOOKUP($A410,'Raw - J'!$B:$P,10,FALSE),"")</f>
        <v>4yo+</v>
      </c>
      <c r="G410" s="4" t="str">
        <f>SUBSTITUTE(IFERROR(VLOOKUP($A410,'Raw - J'!$B:$P,7,FALSE),""),"0","")</f>
        <v>Open</v>
      </c>
      <c r="H410" s="4" t="str">
        <f>IFERROR(VLOOKUP($A410,'Raw - J'!$B:$P,12,FALSE)&amp;IF(VLOOKUP($A410,'Raw - J'!$B:$N,13,FALSE)&lt;&gt;"","("&amp;VLOOKUP($A410,'Raw - J'!$B:$N,13,FALSE)&amp;")",""),"")</f>
        <v>4</v>
      </c>
      <c r="I410" s="4" t="str">
        <f>IFERROR(VLOOKUP($A410,'Raw - J'!$B:$P,14,FALSE),"")</f>
        <v>0-115</v>
      </c>
      <c r="J410" s="4" t="str">
        <f>IFERROR(VLOOKUP($A410,'Raw - J'!$B:$P,11,FALSE),"")</f>
        <v>F</v>
      </c>
      <c r="K410" s="4" t="str">
        <f>IFERROR(VLOOKUP($A410,'Raw - J'!$B:$Q,16,FALSE),"")</f>
        <v>3m</v>
      </c>
      <c r="L410" s="16" t="str">
        <f>SUBSTITUTE(IFERROR(VLOOKUP($A410,'Raw - J'!$B:$Q,9,FALSE),""),0,"")</f>
        <v/>
      </c>
      <c r="M410" s="16" t="str">
        <f>SUBSTITUTE(IFERROR(VLOOKUP($A410,'Raw - J'!$B:$Z,20,FALSE),""),0,"")</f>
        <v/>
      </c>
    </row>
    <row r="411" spans="1:13" x14ac:dyDescent="0.35">
      <c r="A411">
        <v>402</v>
      </c>
      <c r="B411" s="9">
        <f>IFERROR(VLOOKUP($A411,'Raw - J'!$B:$S,2,FALSE),"")</f>
        <v>44352</v>
      </c>
      <c r="C411" s="4" t="str">
        <f>IFERROR(VLOOKUP($A411,'Raw - J'!$B:$S,3,FALSE),"")</f>
        <v>WORCESTER</v>
      </c>
      <c r="D411" s="4" t="str">
        <f>IFERROR(VLOOKUP(JUMP!A411,'Raw - J'!B:F,5,FALSE),"")</f>
        <v>Hurdle</v>
      </c>
      <c r="E411" s="4" t="str">
        <f>IFERROR(VLOOKUP($A411,'Raw - J'!$B:$S,6,FALSE),"")</f>
        <v>WFA</v>
      </c>
      <c r="F411" s="4" t="str">
        <f>IFERROR(VLOOKUP($A411,'Raw - J'!$B:$P,10,FALSE),"")</f>
        <v>4yo+</v>
      </c>
      <c r="G411" s="4" t="str">
        <f>SUBSTITUTE(IFERROR(VLOOKUP($A411,'Raw - J'!$B:$P,7,FALSE),""),"0","")</f>
        <v>Mdn</v>
      </c>
      <c r="H411" s="4" t="str">
        <f>IFERROR(VLOOKUP($A411,'Raw - J'!$B:$P,12,FALSE)&amp;IF(VLOOKUP($A411,'Raw - J'!$B:$N,13,FALSE)&lt;&gt;"","("&amp;VLOOKUP($A411,'Raw - J'!$B:$N,13,FALSE)&amp;")",""),"")</f>
        <v>4</v>
      </c>
      <c r="I411" s="4" t="str">
        <f>IFERROR(VLOOKUP($A411,'Raw - J'!$B:$P,14,FALSE),"")</f>
        <v>Open</v>
      </c>
      <c r="J411" s="4" t="str">
        <f>IFERROR(VLOOKUP($A411,'Raw - J'!$B:$P,11,FALSE),"")</f>
        <v>A</v>
      </c>
      <c r="K411" s="4" t="str">
        <f>IFERROR(VLOOKUP($A411,'Raw - J'!$B:$Q,16,FALSE),"")</f>
        <v>2m 4f</v>
      </c>
      <c r="L411" s="16" t="str">
        <f>SUBSTITUTE(IFERROR(VLOOKUP($A411,'Raw - J'!$B:$Q,9,FALSE),""),0,"")</f>
        <v/>
      </c>
      <c r="M411" s="16" t="str">
        <f>SUBSTITUTE(IFERROR(VLOOKUP($A411,'Raw - J'!$B:$Z,20,FALSE),""),0,"")</f>
        <v/>
      </c>
    </row>
    <row r="412" spans="1:13" x14ac:dyDescent="0.35">
      <c r="A412">
        <v>403</v>
      </c>
      <c r="B412" s="9">
        <f>IFERROR(VLOOKUP($A412,'Raw - J'!$B:$S,2,FALSE),"")</f>
        <v>44352</v>
      </c>
      <c r="C412" s="4" t="str">
        <f>IFERROR(VLOOKUP($A412,'Raw - J'!$B:$S,3,FALSE),"")</f>
        <v>WORCESTER</v>
      </c>
      <c r="D412" s="4" t="str">
        <f>IFERROR(VLOOKUP(JUMP!A412,'Raw - J'!B:F,5,FALSE),"")</f>
        <v>Chase</v>
      </c>
      <c r="E412" s="4" t="str">
        <f>IFERROR(VLOOKUP($A412,'Raw - J'!$B:$S,6,FALSE),"")</f>
        <v>Hcap</v>
      </c>
      <c r="F412" s="4" t="str">
        <f>IFERROR(VLOOKUP($A412,'Raw - J'!$B:$P,10,FALSE),"")</f>
        <v>5yo+</v>
      </c>
      <c r="G412" s="4" t="str">
        <f>SUBSTITUTE(IFERROR(VLOOKUP($A412,'Raw - J'!$B:$P,7,FALSE),""),"0","")</f>
        <v>Open</v>
      </c>
      <c r="H412" s="4" t="str">
        <f>IFERROR(VLOOKUP($A412,'Raw - J'!$B:$P,12,FALSE)&amp;IF(VLOOKUP($A412,'Raw - J'!$B:$N,13,FALSE)&lt;&gt;"","("&amp;VLOOKUP($A412,'Raw - J'!$B:$N,13,FALSE)&amp;")",""),"")</f>
        <v>4</v>
      </c>
      <c r="I412" s="4" t="str">
        <f>IFERROR(VLOOKUP($A412,'Raw - J'!$B:$P,14,FALSE),"")</f>
        <v>0-120</v>
      </c>
      <c r="J412" s="4" t="str">
        <f>IFERROR(VLOOKUP($A412,'Raw - J'!$B:$P,11,FALSE),"")</f>
        <v>A</v>
      </c>
      <c r="K412" s="4" t="str">
        <f>IFERROR(VLOOKUP($A412,'Raw - J'!$B:$Q,16,FALSE),"")</f>
        <v>3m</v>
      </c>
      <c r="L412" s="16" t="str">
        <f>SUBSTITUTE(IFERROR(VLOOKUP($A412,'Raw - J'!$B:$Q,9,FALSE),""),0,"")</f>
        <v/>
      </c>
      <c r="M412" s="16" t="str">
        <f>SUBSTITUTE(IFERROR(VLOOKUP($A412,'Raw - J'!$B:$Z,20,FALSE),""),0,"")</f>
        <v/>
      </c>
    </row>
    <row r="413" spans="1:13" x14ac:dyDescent="0.35">
      <c r="A413">
        <v>404</v>
      </c>
      <c r="B413" s="9">
        <f>IFERROR(VLOOKUP($A413,'Raw - J'!$B:$S,2,FALSE),"")</f>
        <v>44352</v>
      </c>
      <c r="C413" s="4" t="str">
        <f>IFERROR(VLOOKUP($A413,'Raw - J'!$B:$S,3,FALSE),"")</f>
        <v>WORCESTER</v>
      </c>
      <c r="D413" s="4" t="str">
        <f>IFERROR(VLOOKUP(JUMP!A413,'Raw - J'!B:F,5,FALSE),"")</f>
        <v>Chase</v>
      </c>
      <c r="E413" s="4" t="str">
        <f>IFERROR(VLOOKUP($A413,'Raw - J'!$B:$S,6,FALSE),"")</f>
        <v>Hcap</v>
      </c>
      <c r="F413" s="4" t="str">
        <f>IFERROR(VLOOKUP($A413,'Raw - J'!$B:$P,10,FALSE),"")</f>
        <v>5yo+</v>
      </c>
      <c r="G413" s="4" t="str">
        <f>SUBSTITUTE(IFERROR(VLOOKUP($A413,'Raw - J'!$B:$P,7,FALSE),""),"0","")</f>
        <v>Nov</v>
      </c>
      <c r="H413" s="4" t="str">
        <f>IFERROR(VLOOKUP($A413,'Raw - J'!$B:$P,12,FALSE)&amp;IF(VLOOKUP($A413,'Raw - J'!$B:$N,13,FALSE)&lt;&gt;"","("&amp;VLOOKUP($A413,'Raw - J'!$B:$N,13,FALSE)&amp;")",""),"")</f>
        <v>4</v>
      </c>
      <c r="I413" s="4" t="str">
        <f>IFERROR(VLOOKUP($A413,'Raw - J'!$B:$P,14,FALSE),"")</f>
        <v>0-120</v>
      </c>
      <c r="J413" s="4" t="str">
        <f>IFERROR(VLOOKUP($A413,'Raw - J'!$B:$P,11,FALSE),"")</f>
        <v>A</v>
      </c>
      <c r="K413" s="4" t="str">
        <f>IFERROR(VLOOKUP($A413,'Raw - J'!$B:$Q,16,FALSE),"")</f>
        <v>2m</v>
      </c>
      <c r="L413" s="16" t="str">
        <f>SUBSTITUTE(IFERROR(VLOOKUP($A413,'Raw - J'!$B:$Q,9,FALSE),""),0,"")</f>
        <v/>
      </c>
      <c r="M413" s="16" t="str">
        <f>SUBSTITUTE(IFERROR(VLOOKUP($A413,'Raw - J'!$B:$Z,20,FALSE),""),0,"")</f>
        <v/>
      </c>
    </row>
    <row r="414" spans="1:13" x14ac:dyDescent="0.35">
      <c r="A414">
        <v>405</v>
      </c>
      <c r="B414" s="9">
        <f>IFERROR(VLOOKUP($A414,'Raw - J'!$B:$S,2,FALSE),"")</f>
        <v>44352</v>
      </c>
      <c r="C414" s="4" t="str">
        <f>IFERROR(VLOOKUP($A414,'Raw - J'!$B:$S,3,FALSE),"")</f>
        <v>WORCESTER</v>
      </c>
      <c r="D414" s="4" t="str">
        <f>IFERROR(VLOOKUP(JUMP!A414,'Raw - J'!B:F,5,FALSE),"")</f>
        <v>Hurdle</v>
      </c>
      <c r="E414" s="4" t="str">
        <f>IFERROR(VLOOKUP($A414,'Raw - J'!$B:$S,6,FALSE),"")</f>
        <v>Hcap</v>
      </c>
      <c r="F414" s="4" t="str">
        <f>IFERROR(VLOOKUP($A414,'Raw - J'!$B:$P,10,FALSE),"")</f>
        <v>4yo+</v>
      </c>
      <c r="G414" s="4" t="str">
        <f>SUBSTITUTE(IFERROR(VLOOKUP($A414,'Raw - J'!$B:$P,7,FALSE),""),"0","")</f>
        <v>Open</v>
      </c>
      <c r="H414" s="4" t="str">
        <f>IFERROR(VLOOKUP($A414,'Raw - J'!$B:$P,12,FALSE)&amp;IF(VLOOKUP($A414,'Raw - J'!$B:$N,13,FALSE)&lt;&gt;"","("&amp;VLOOKUP($A414,'Raw - J'!$B:$N,13,FALSE)&amp;")",""),"")</f>
        <v>3</v>
      </c>
      <c r="I414" s="4" t="str">
        <f>IFERROR(VLOOKUP($A414,'Raw - J'!$B:$P,14,FALSE),"")</f>
        <v>0-140</v>
      </c>
      <c r="J414" s="4" t="str">
        <f>IFERROR(VLOOKUP($A414,'Raw - J'!$B:$P,11,FALSE),"")</f>
        <v>A</v>
      </c>
      <c r="K414" s="4" t="str">
        <f>IFERROR(VLOOKUP($A414,'Raw - J'!$B:$Q,16,FALSE),"")</f>
        <v>3m</v>
      </c>
      <c r="L414" s="16" t="str">
        <f>SUBSTITUTE(IFERROR(VLOOKUP($A414,'Raw - J'!$B:$Q,9,FALSE),""),0,"")</f>
        <v/>
      </c>
      <c r="M414" s="16" t="str">
        <f>SUBSTITUTE(IFERROR(VLOOKUP($A414,'Raw - J'!$B:$Z,20,FALSE),""),0,"")</f>
        <v/>
      </c>
    </row>
    <row r="415" spans="1:13" x14ac:dyDescent="0.35">
      <c r="A415">
        <v>406</v>
      </c>
      <c r="B415" s="9">
        <f>IFERROR(VLOOKUP($A415,'Raw - J'!$B:$S,2,FALSE),"")</f>
        <v>44352</v>
      </c>
      <c r="C415" s="4" t="str">
        <f>IFERROR(VLOOKUP($A415,'Raw - J'!$B:$S,3,FALSE),"")</f>
        <v>WORCESTER</v>
      </c>
      <c r="D415" s="4" t="str">
        <f>IFERROR(VLOOKUP(JUMP!A415,'Raw - J'!B:F,5,FALSE),"")</f>
        <v>Chase</v>
      </c>
      <c r="E415" s="4" t="str">
        <f>IFERROR(VLOOKUP($A415,'Raw - J'!$B:$S,6,FALSE),"")</f>
        <v>WFA</v>
      </c>
      <c r="F415" s="4" t="str">
        <f>IFERROR(VLOOKUP($A415,'Raw - J'!$B:$P,10,FALSE),"")</f>
        <v>5yo+</v>
      </c>
      <c r="G415" s="4" t="str">
        <f>SUBSTITUTE(IFERROR(VLOOKUP($A415,'Raw - J'!$B:$P,7,FALSE),""),"0","")</f>
        <v>Nov</v>
      </c>
      <c r="H415" s="4" t="str">
        <f>IFERROR(VLOOKUP($A415,'Raw - J'!$B:$P,12,FALSE)&amp;IF(VLOOKUP($A415,'Raw - J'!$B:$N,13,FALSE)&lt;&gt;"","("&amp;VLOOKUP($A415,'Raw - J'!$B:$N,13,FALSE)&amp;")",""),"")</f>
        <v>3</v>
      </c>
      <c r="I415" s="4" t="str">
        <f>IFERROR(VLOOKUP($A415,'Raw - J'!$B:$P,14,FALSE),"")</f>
        <v>Open</v>
      </c>
      <c r="J415" s="4" t="str">
        <f>IFERROR(VLOOKUP($A415,'Raw - J'!$B:$P,11,FALSE),"")</f>
        <v>A</v>
      </c>
      <c r="K415" s="4" t="str">
        <f>IFERROR(VLOOKUP($A415,'Raw - J'!$B:$Q,16,FALSE),"")</f>
        <v>2m 4f</v>
      </c>
      <c r="L415" s="16" t="str">
        <f>SUBSTITUTE(IFERROR(VLOOKUP($A415,'Raw - J'!$B:$Q,9,FALSE),""),0,"")</f>
        <v/>
      </c>
      <c r="M415" s="16" t="str">
        <f>SUBSTITUTE(IFERROR(VLOOKUP($A415,'Raw - J'!$B:$Z,20,FALSE),""),0,"")</f>
        <v/>
      </c>
    </row>
    <row r="416" spans="1:13" x14ac:dyDescent="0.35">
      <c r="A416">
        <v>407</v>
      </c>
      <c r="B416" s="9">
        <f>IFERROR(VLOOKUP($A416,'Raw - J'!$B:$S,2,FALSE),"")</f>
        <v>44353</v>
      </c>
      <c r="C416" s="4" t="str">
        <f>IFERROR(VLOOKUP($A416,'Raw - J'!$B:$S,3,FALSE),"")</f>
        <v>PERTH</v>
      </c>
      <c r="D416" s="4" t="str">
        <f>IFERROR(VLOOKUP(JUMP!A416,'Raw - J'!B:F,5,FALSE),"")</f>
        <v>NHF</v>
      </c>
      <c r="E416" s="4" t="str">
        <f>IFERROR(VLOOKUP($A416,'Raw - J'!$B:$S,6,FALSE),"")</f>
        <v>WFA</v>
      </c>
      <c r="F416" s="4" t="str">
        <f>IFERROR(VLOOKUP($A416,'Raw - J'!$B:$P,10,FALSE),"")</f>
        <v>4-6yo</v>
      </c>
      <c r="G416" s="4" t="str">
        <f>SUBSTITUTE(IFERROR(VLOOKUP($A416,'Raw - J'!$B:$P,7,FALSE),""),"0","")</f>
        <v>Open</v>
      </c>
      <c r="H416" s="4" t="str">
        <f>IFERROR(VLOOKUP($A416,'Raw - J'!$B:$P,12,FALSE)&amp;IF(VLOOKUP($A416,'Raw - J'!$B:$N,13,FALSE)&lt;&gt;"","("&amp;VLOOKUP($A416,'Raw - J'!$B:$N,13,FALSE)&amp;")",""),"")</f>
        <v>4</v>
      </c>
      <c r="I416" s="4" t="str">
        <f>IFERROR(VLOOKUP($A416,'Raw - J'!$B:$P,14,FALSE),"")</f>
        <v>Open</v>
      </c>
      <c r="J416" s="4" t="str">
        <f>IFERROR(VLOOKUP($A416,'Raw - J'!$B:$P,11,FALSE),"")</f>
        <v>A</v>
      </c>
      <c r="K416" s="4" t="str">
        <f>IFERROR(VLOOKUP($A416,'Raw - J'!$B:$Q,16,FALSE),"")</f>
        <v>2m</v>
      </c>
      <c r="L416" s="16" t="str">
        <f>SUBSTITUTE(IFERROR(VLOOKUP($A416,'Raw - J'!$B:$Q,9,FALSE),""),0,"")</f>
        <v/>
      </c>
      <c r="M416" s="16" t="str">
        <f>SUBSTITUTE(IFERROR(VLOOKUP($A416,'Raw - J'!$B:$Z,20,FALSE),""),0,"")</f>
        <v/>
      </c>
    </row>
    <row r="417" spans="1:13" x14ac:dyDescent="0.35">
      <c r="A417">
        <v>408</v>
      </c>
      <c r="B417" s="9">
        <f>IFERROR(VLOOKUP($A417,'Raw - J'!$B:$S,2,FALSE),"")</f>
        <v>44353</v>
      </c>
      <c r="C417" s="4" t="str">
        <f>IFERROR(VLOOKUP($A417,'Raw - J'!$B:$S,3,FALSE),"")</f>
        <v>PERTH</v>
      </c>
      <c r="D417" s="4" t="str">
        <f>IFERROR(VLOOKUP(JUMP!A417,'Raw - J'!B:F,5,FALSE),"")</f>
        <v>Hurdle</v>
      </c>
      <c r="E417" s="4" t="str">
        <f>IFERROR(VLOOKUP($A417,'Raw - J'!$B:$S,6,FALSE),"")</f>
        <v>WFA</v>
      </c>
      <c r="F417" s="4" t="str">
        <f>IFERROR(VLOOKUP($A417,'Raw - J'!$B:$P,10,FALSE),"")</f>
        <v>4yo+</v>
      </c>
      <c r="G417" s="4" t="str">
        <f>SUBSTITUTE(IFERROR(VLOOKUP($A417,'Raw - J'!$B:$P,7,FALSE),""),"0","")</f>
        <v>Nov</v>
      </c>
      <c r="H417" s="4" t="str">
        <f>IFERROR(VLOOKUP($A417,'Raw - J'!$B:$P,12,FALSE)&amp;IF(VLOOKUP($A417,'Raw - J'!$B:$N,13,FALSE)&lt;&gt;"","("&amp;VLOOKUP($A417,'Raw - J'!$B:$N,13,FALSE)&amp;")",""),"")</f>
        <v>4</v>
      </c>
      <c r="I417" s="4" t="str">
        <f>IFERROR(VLOOKUP($A417,'Raw - J'!$B:$P,14,FALSE),"")</f>
        <v>Open</v>
      </c>
      <c r="J417" s="4" t="str">
        <f>IFERROR(VLOOKUP($A417,'Raw - J'!$B:$P,11,FALSE),"")</f>
        <v>A</v>
      </c>
      <c r="K417" s="4" t="str">
        <f>IFERROR(VLOOKUP($A417,'Raw - J'!$B:$Q,16,FALSE),"")</f>
        <v>2m 4f</v>
      </c>
      <c r="L417" s="16" t="str">
        <f>SUBSTITUTE(IFERROR(VLOOKUP($A417,'Raw - J'!$B:$Q,9,FALSE),""),0,"")</f>
        <v/>
      </c>
      <c r="M417" s="16" t="str">
        <f>SUBSTITUTE(IFERROR(VLOOKUP($A417,'Raw - J'!$B:$Z,20,FALSE),""),0,"")</f>
        <v/>
      </c>
    </row>
    <row r="418" spans="1:13" x14ac:dyDescent="0.35">
      <c r="A418">
        <v>409</v>
      </c>
      <c r="B418" s="9">
        <f>IFERROR(VLOOKUP($A418,'Raw - J'!$B:$S,2,FALSE),"")</f>
        <v>44353</v>
      </c>
      <c r="C418" s="4" t="str">
        <f>IFERROR(VLOOKUP($A418,'Raw - J'!$B:$S,3,FALSE),"")</f>
        <v>PERTH</v>
      </c>
      <c r="D418" s="4" t="str">
        <f>IFERROR(VLOOKUP(JUMP!A418,'Raw - J'!B:F,5,FALSE),"")</f>
        <v>Hurdle</v>
      </c>
      <c r="E418" s="4" t="str">
        <f>IFERROR(VLOOKUP($A418,'Raw - J'!$B:$S,6,FALSE),"")</f>
        <v>Hcap</v>
      </c>
      <c r="F418" s="4" t="str">
        <f>IFERROR(VLOOKUP($A418,'Raw - J'!$B:$P,10,FALSE),"")</f>
        <v>4yo+</v>
      </c>
      <c r="G418" s="4" t="str">
        <f>SUBSTITUTE(IFERROR(VLOOKUP($A418,'Raw - J'!$B:$P,7,FALSE),""),"0","")</f>
        <v>Open</v>
      </c>
      <c r="H418" s="4" t="str">
        <f>IFERROR(VLOOKUP($A418,'Raw - J'!$B:$P,12,FALSE)&amp;IF(VLOOKUP($A418,'Raw - J'!$B:$N,13,FALSE)&lt;&gt;"","("&amp;VLOOKUP($A418,'Raw - J'!$B:$N,13,FALSE)&amp;")",""),"")</f>
        <v>4</v>
      </c>
      <c r="I418" s="4" t="str">
        <f>IFERROR(VLOOKUP($A418,'Raw - J'!$B:$P,14,FALSE),"")</f>
        <v>0-110</v>
      </c>
      <c r="J418" s="4" t="str">
        <f>IFERROR(VLOOKUP($A418,'Raw - J'!$B:$P,11,FALSE),"")</f>
        <v>A</v>
      </c>
      <c r="K418" s="4" t="str">
        <f>IFERROR(VLOOKUP($A418,'Raw - J'!$B:$Q,16,FALSE),"")</f>
        <v>3m</v>
      </c>
      <c r="L418" s="16" t="str">
        <f>SUBSTITUTE(IFERROR(VLOOKUP($A418,'Raw - J'!$B:$Q,9,FALSE),""),0,"")</f>
        <v/>
      </c>
      <c r="M418" s="16" t="str">
        <f>SUBSTITUTE(IFERROR(VLOOKUP($A418,'Raw - J'!$B:$Z,20,FALSE),""),0,"")</f>
        <v/>
      </c>
    </row>
    <row r="419" spans="1:13" x14ac:dyDescent="0.35">
      <c r="A419">
        <v>410</v>
      </c>
      <c r="B419" s="9">
        <f>IFERROR(VLOOKUP($A419,'Raw - J'!$B:$S,2,FALSE),"")</f>
        <v>44353</v>
      </c>
      <c r="C419" s="4" t="str">
        <f>IFERROR(VLOOKUP($A419,'Raw - J'!$B:$S,3,FALSE),"")</f>
        <v>PERTH</v>
      </c>
      <c r="D419" s="4" t="str">
        <f>IFERROR(VLOOKUP(JUMP!A419,'Raw - J'!B:F,5,FALSE),"")</f>
        <v>Hurdle</v>
      </c>
      <c r="E419" s="4" t="str">
        <f>IFERROR(VLOOKUP($A419,'Raw - J'!$B:$S,6,FALSE),"")</f>
        <v>Hcap</v>
      </c>
      <c r="F419" s="4" t="str">
        <f>IFERROR(VLOOKUP($A419,'Raw - J'!$B:$P,10,FALSE),"")</f>
        <v>4yo+</v>
      </c>
      <c r="G419" s="4" t="str">
        <f>SUBSTITUTE(IFERROR(VLOOKUP($A419,'Raw - J'!$B:$P,7,FALSE),""),"0","")</f>
        <v>Open</v>
      </c>
      <c r="H419" s="4" t="str">
        <f>IFERROR(VLOOKUP($A419,'Raw - J'!$B:$P,12,FALSE)&amp;IF(VLOOKUP($A419,'Raw - J'!$B:$N,13,FALSE)&lt;&gt;"","("&amp;VLOOKUP($A419,'Raw - J'!$B:$N,13,FALSE)&amp;")",""),"")</f>
        <v>4</v>
      </c>
      <c r="I419" s="4" t="str">
        <f>IFERROR(VLOOKUP($A419,'Raw - J'!$B:$P,14,FALSE),"")</f>
        <v>0-110</v>
      </c>
      <c r="J419" s="4" t="str">
        <f>IFERROR(VLOOKUP($A419,'Raw - J'!$B:$P,11,FALSE),"")</f>
        <v>A</v>
      </c>
      <c r="K419" s="4" t="str">
        <f>IFERROR(VLOOKUP($A419,'Raw - J'!$B:$Q,16,FALSE),"")</f>
        <v>2m</v>
      </c>
      <c r="L419" s="16" t="str">
        <f>SUBSTITUTE(IFERROR(VLOOKUP($A419,'Raw - J'!$B:$Q,9,FALSE),""),0,"")</f>
        <v/>
      </c>
      <c r="M419" s="16" t="str">
        <f>SUBSTITUTE(IFERROR(VLOOKUP($A419,'Raw - J'!$B:$Z,20,FALSE),""),0,"")</f>
        <v/>
      </c>
    </row>
    <row r="420" spans="1:13" x14ac:dyDescent="0.35">
      <c r="A420">
        <v>411</v>
      </c>
      <c r="B420" s="9">
        <f>IFERROR(VLOOKUP($A420,'Raw - J'!$B:$S,2,FALSE),"")</f>
        <v>44353</v>
      </c>
      <c r="C420" s="4" t="str">
        <f>IFERROR(VLOOKUP($A420,'Raw - J'!$B:$S,3,FALSE),"")</f>
        <v>PERTH</v>
      </c>
      <c r="D420" s="4" t="str">
        <f>IFERROR(VLOOKUP(JUMP!A420,'Raw - J'!B:F,5,FALSE),"")</f>
        <v>Chase</v>
      </c>
      <c r="E420" s="4" t="str">
        <f>IFERROR(VLOOKUP($A420,'Raw - J'!$B:$S,6,FALSE),"")</f>
        <v>WFA</v>
      </c>
      <c r="F420" s="4" t="str">
        <f>IFERROR(VLOOKUP($A420,'Raw - J'!$B:$P,10,FALSE),"")</f>
        <v>5yo+</v>
      </c>
      <c r="G420" s="4" t="str">
        <f>SUBSTITUTE(IFERROR(VLOOKUP($A420,'Raw - J'!$B:$P,7,FALSE),""),"0","")</f>
        <v>Nov</v>
      </c>
      <c r="H420" s="4" t="str">
        <f>IFERROR(VLOOKUP($A420,'Raw - J'!$B:$P,12,FALSE)&amp;IF(VLOOKUP($A420,'Raw - J'!$B:$N,13,FALSE)&lt;&gt;"","("&amp;VLOOKUP($A420,'Raw - J'!$B:$N,13,FALSE)&amp;")",""),"")</f>
        <v>3</v>
      </c>
      <c r="I420" s="4" t="str">
        <f>IFERROR(VLOOKUP($A420,'Raw - J'!$B:$P,14,FALSE),"")</f>
        <v>Open</v>
      </c>
      <c r="J420" s="4" t="str">
        <f>IFERROR(VLOOKUP($A420,'Raw - J'!$B:$P,11,FALSE),"")</f>
        <v>A</v>
      </c>
      <c r="K420" s="4" t="str">
        <f>IFERROR(VLOOKUP($A420,'Raw - J'!$B:$Q,16,FALSE),"")</f>
        <v>2m</v>
      </c>
      <c r="L420" s="16" t="str">
        <f>SUBSTITUTE(IFERROR(VLOOKUP($A420,'Raw - J'!$B:$Q,9,FALSE),""),0,"")</f>
        <v/>
      </c>
      <c r="M420" s="16" t="str">
        <f>SUBSTITUTE(IFERROR(VLOOKUP($A420,'Raw - J'!$B:$Z,20,FALSE),""),0,"")</f>
        <v/>
      </c>
    </row>
    <row r="421" spans="1:13" x14ac:dyDescent="0.35">
      <c r="A421">
        <v>412</v>
      </c>
      <c r="B421" s="9">
        <f>IFERROR(VLOOKUP($A421,'Raw - J'!$B:$S,2,FALSE),"")</f>
        <v>44353</v>
      </c>
      <c r="C421" s="4" t="str">
        <f>IFERROR(VLOOKUP($A421,'Raw - J'!$B:$S,3,FALSE),"")</f>
        <v>PERTH</v>
      </c>
      <c r="D421" s="4" t="str">
        <f>IFERROR(VLOOKUP(JUMP!A421,'Raw - J'!B:F,5,FALSE),"")</f>
        <v>Chase</v>
      </c>
      <c r="E421" s="4" t="str">
        <f>IFERROR(VLOOKUP($A421,'Raw - J'!$B:$S,6,FALSE),"")</f>
        <v>Hcap</v>
      </c>
      <c r="F421" s="4" t="str">
        <f>IFERROR(VLOOKUP($A421,'Raw - J'!$B:$P,10,FALSE),"")</f>
        <v>5yo+</v>
      </c>
      <c r="G421" s="4" t="str">
        <f>SUBSTITUTE(IFERROR(VLOOKUP($A421,'Raw - J'!$B:$P,7,FALSE),""),"0","")</f>
        <v>Open</v>
      </c>
      <c r="H421" s="4" t="str">
        <f>IFERROR(VLOOKUP($A421,'Raw - J'!$B:$P,12,FALSE)&amp;IF(VLOOKUP($A421,'Raw - J'!$B:$N,13,FALSE)&lt;&gt;"","("&amp;VLOOKUP($A421,'Raw - J'!$B:$N,13,FALSE)&amp;")",""),"")</f>
        <v>3</v>
      </c>
      <c r="I421" s="4" t="str">
        <f>IFERROR(VLOOKUP($A421,'Raw - J'!$B:$P,14,FALSE),"")</f>
        <v>0-130</v>
      </c>
      <c r="J421" s="4" t="str">
        <f>IFERROR(VLOOKUP($A421,'Raw - J'!$B:$P,11,FALSE),"")</f>
        <v>A</v>
      </c>
      <c r="K421" s="4" t="str">
        <f>IFERROR(VLOOKUP($A421,'Raw - J'!$B:$Q,16,FALSE),"")</f>
        <v>2m 4f</v>
      </c>
      <c r="L421" s="16" t="str">
        <f>SUBSTITUTE(IFERROR(VLOOKUP($A421,'Raw - J'!$B:$Q,9,FALSE),""),0,"")</f>
        <v/>
      </c>
      <c r="M421" s="16" t="str">
        <f>SUBSTITUTE(IFERROR(VLOOKUP($A421,'Raw - J'!$B:$Z,20,FALSE),""),0,"")</f>
        <v/>
      </c>
    </row>
    <row r="422" spans="1:13" x14ac:dyDescent="0.35">
      <c r="A422">
        <v>413</v>
      </c>
      <c r="B422" s="9">
        <f>IFERROR(VLOOKUP($A422,'Raw - J'!$B:$S,2,FALSE),"")</f>
        <v>44353</v>
      </c>
      <c r="C422" s="4" t="str">
        <f>IFERROR(VLOOKUP($A422,'Raw - J'!$B:$S,3,FALSE),"")</f>
        <v>PERTH</v>
      </c>
      <c r="D422" s="4" t="str">
        <f>IFERROR(VLOOKUP(JUMP!A422,'Raw - J'!B:F,5,FALSE),"")</f>
        <v>Chase</v>
      </c>
      <c r="E422" s="4" t="str">
        <f>IFERROR(VLOOKUP($A422,'Raw - J'!$B:$S,6,FALSE),"")</f>
        <v>Hcap</v>
      </c>
      <c r="F422" s="4" t="str">
        <f>IFERROR(VLOOKUP($A422,'Raw - J'!$B:$P,10,FALSE),"")</f>
        <v>5yo+</v>
      </c>
      <c r="G422" s="4" t="str">
        <f>SUBSTITUTE(IFERROR(VLOOKUP($A422,'Raw - J'!$B:$P,7,FALSE),""),"0","")</f>
        <v>Open</v>
      </c>
      <c r="H422" s="4" t="str">
        <f>IFERROR(VLOOKUP($A422,'Raw - J'!$B:$P,12,FALSE)&amp;IF(VLOOKUP($A422,'Raw - J'!$B:$N,13,FALSE)&lt;&gt;"","("&amp;VLOOKUP($A422,'Raw - J'!$B:$N,13,FALSE)&amp;")",""),"")</f>
        <v>2</v>
      </c>
      <c r="I422" s="4" t="str">
        <f>IFERROR(VLOOKUP($A422,'Raw - J'!$B:$P,14,FALSE),"")</f>
        <v>Open</v>
      </c>
      <c r="J422" s="4" t="str">
        <f>IFERROR(VLOOKUP($A422,'Raw - J'!$B:$P,11,FALSE),"")</f>
        <v>A</v>
      </c>
      <c r="K422" s="4" t="str">
        <f>IFERROR(VLOOKUP($A422,'Raw - J'!$B:$Q,16,FALSE),"")</f>
        <v>3m</v>
      </c>
      <c r="L422" s="16" t="str">
        <f>SUBSTITUTE(IFERROR(VLOOKUP($A422,'Raw - J'!$B:$Q,9,FALSE),""),0,"")</f>
        <v/>
      </c>
      <c r="M422" s="16" t="str">
        <f>SUBSTITUTE(IFERROR(VLOOKUP($A422,'Raw - J'!$B:$Z,20,FALSE),""),0,"")</f>
        <v/>
      </c>
    </row>
    <row r="423" spans="1:13" x14ac:dyDescent="0.35">
      <c r="A423">
        <v>414</v>
      </c>
      <c r="B423" s="9">
        <f>IFERROR(VLOOKUP($A423,'Raw - J'!$B:$S,2,FALSE),"")</f>
        <v>44355</v>
      </c>
      <c r="C423" s="4" t="str">
        <f>IFERROR(VLOOKUP($A423,'Raw - J'!$B:$S,3,FALSE),"")</f>
        <v>SOUTHWELL</v>
      </c>
      <c r="D423" s="4" t="str">
        <f>IFERROR(VLOOKUP(JUMP!A423,'Raw - J'!B:F,5,FALSE),"")</f>
        <v>Hurdle</v>
      </c>
      <c r="E423" s="4" t="str">
        <f>IFERROR(VLOOKUP($A423,'Raw - J'!$B:$S,6,FALSE),"")</f>
        <v>Hcap</v>
      </c>
      <c r="F423" s="4" t="str">
        <f>IFERROR(VLOOKUP($A423,'Raw - J'!$B:$P,10,FALSE),"")</f>
        <v>4yo+</v>
      </c>
      <c r="G423" s="4" t="str">
        <f>SUBSTITUTE(IFERROR(VLOOKUP($A423,'Raw - J'!$B:$P,7,FALSE),""),"0","")</f>
        <v>Open</v>
      </c>
      <c r="H423" s="4" t="str">
        <f>IFERROR(VLOOKUP($A423,'Raw - J'!$B:$P,12,FALSE)&amp;IF(VLOOKUP($A423,'Raw - J'!$B:$N,13,FALSE)&lt;&gt;"","("&amp;VLOOKUP($A423,'Raw - J'!$B:$N,13,FALSE)&amp;")",""),"")</f>
        <v>5</v>
      </c>
      <c r="I423" s="4" t="str">
        <f>IFERROR(VLOOKUP($A423,'Raw - J'!$B:$P,14,FALSE),"")</f>
        <v>0-100</v>
      </c>
      <c r="J423" s="4" t="str">
        <f>IFERROR(VLOOKUP($A423,'Raw - J'!$B:$P,11,FALSE),"")</f>
        <v>F</v>
      </c>
      <c r="K423" s="4" t="str">
        <f>IFERROR(VLOOKUP($A423,'Raw - J'!$B:$Q,16,FALSE),"")</f>
        <v>2m 4f</v>
      </c>
      <c r="L423" s="16" t="str">
        <f>SUBSTITUTE(IFERROR(VLOOKUP($A423,'Raw - J'!$B:$Q,9,FALSE),""),0,"")</f>
        <v/>
      </c>
      <c r="M423" s="16" t="str">
        <f>SUBSTITUTE(IFERROR(VLOOKUP($A423,'Raw - J'!$B:$Z,20,FALSE),""),0,"")</f>
        <v/>
      </c>
    </row>
    <row r="424" spans="1:13" x14ac:dyDescent="0.35">
      <c r="A424">
        <v>415</v>
      </c>
      <c r="B424" s="9">
        <f>IFERROR(VLOOKUP($A424,'Raw - J'!$B:$S,2,FALSE),"")</f>
        <v>44355</v>
      </c>
      <c r="C424" s="4" t="str">
        <f>IFERROR(VLOOKUP($A424,'Raw - J'!$B:$S,3,FALSE),"")</f>
        <v>SOUTHWELL</v>
      </c>
      <c r="D424" s="4" t="str">
        <f>IFERROR(VLOOKUP(JUMP!A424,'Raw - J'!B:F,5,FALSE),"")</f>
        <v>Hurdle</v>
      </c>
      <c r="E424" s="4" t="str">
        <f>IFERROR(VLOOKUP($A424,'Raw - J'!$B:$S,6,FALSE),"")</f>
        <v>Hcap</v>
      </c>
      <c r="F424" s="4" t="str">
        <f>IFERROR(VLOOKUP($A424,'Raw - J'!$B:$P,10,FALSE),"")</f>
        <v>4yo+</v>
      </c>
      <c r="G424" s="4" t="str">
        <f>SUBSTITUTE(IFERROR(VLOOKUP($A424,'Raw - J'!$B:$P,7,FALSE),""),"0","")</f>
        <v>Open</v>
      </c>
      <c r="H424" s="4" t="str">
        <f>IFERROR(VLOOKUP($A424,'Raw - J'!$B:$P,12,FALSE)&amp;IF(VLOOKUP($A424,'Raw - J'!$B:$N,13,FALSE)&lt;&gt;"","("&amp;VLOOKUP($A424,'Raw - J'!$B:$N,13,FALSE)&amp;")",""),"")</f>
        <v>5</v>
      </c>
      <c r="I424" s="4" t="str">
        <f>IFERROR(VLOOKUP($A424,'Raw - J'!$B:$P,14,FALSE),"")</f>
        <v>0-105</v>
      </c>
      <c r="J424" s="4" t="str">
        <f>IFERROR(VLOOKUP($A424,'Raw - J'!$B:$P,11,FALSE),"")</f>
        <v>A</v>
      </c>
      <c r="K424" s="4" t="str">
        <f>IFERROR(VLOOKUP($A424,'Raw - J'!$B:$Q,16,FALSE),"")</f>
        <v>2m</v>
      </c>
      <c r="L424" s="16" t="str">
        <f>SUBSTITUTE(IFERROR(VLOOKUP($A424,'Raw - J'!$B:$Q,9,FALSE),""),0,"")</f>
        <v/>
      </c>
      <c r="M424" s="16" t="str">
        <f>SUBSTITUTE(IFERROR(VLOOKUP($A424,'Raw - J'!$B:$Z,20,FALSE),""),0,"")</f>
        <v/>
      </c>
    </row>
    <row r="425" spans="1:13" x14ac:dyDescent="0.35">
      <c r="A425">
        <v>416</v>
      </c>
      <c r="B425" s="9">
        <f>IFERROR(VLOOKUP($A425,'Raw - J'!$B:$S,2,FALSE),"")</f>
        <v>44355</v>
      </c>
      <c r="C425" s="4" t="str">
        <f>IFERROR(VLOOKUP($A425,'Raw - J'!$B:$S,3,FALSE),"")</f>
        <v>SOUTHWELL</v>
      </c>
      <c r="D425" s="4" t="str">
        <f>IFERROR(VLOOKUP(JUMP!A425,'Raw - J'!B:F,5,FALSE),"")</f>
        <v>Chase</v>
      </c>
      <c r="E425" s="4" t="str">
        <f>IFERROR(VLOOKUP($A425,'Raw - J'!$B:$S,6,FALSE),"")</f>
        <v>Hcap</v>
      </c>
      <c r="F425" s="4" t="str">
        <f>IFERROR(VLOOKUP($A425,'Raw - J'!$B:$P,10,FALSE),"")</f>
        <v>5yo+</v>
      </c>
      <c r="G425" s="4" t="str">
        <f>SUBSTITUTE(IFERROR(VLOOKUP($A425,'Raw - J'!$B:$P,7,FALSE),""),"0","")</f>
        <v>Open</v>
      </c>
      <c r="H425" s="4" t="str">
        <f>IFERROR(VLOOKUP($A425,'Raw - J'!$B:$P,12,FALSE)&amp;IF(VLOOKUP($A425,'Raw - J'!$B:$N,13,FALSE)&lt;&gt;"","("&amp;VLOOKUP($A425,'Raw - J'!$B:$N,13,FALSE)&amp;")",""),"")</f>
        <v>4</v>
      </c>
      <c r="I425" s="4" t="str">
        <f>IFERROR(VLOOKUP($A425,'Raw - J'!$B:$P,14,FALSE),"")</f>
        <v>0-110</v>
      </c>
      <c r="J425" s="4" t="str">
        <f>IFERROR(VLOOKUP($A425,'Raw - J'!$B:$P,11,FALSE),"")</f>
        <v>A</v>
      </c>
      <c r="K425" s="4" t="str">
        <f>IFERROR(VLOOKUP($A425,'Raw - J'!$B:$Q,16,FALSE),"")</f>
        <v>3m</v>
      </c>
      <c r="L425" s="16" t="str">
        <f>SUBSTITUTE(IFERROR(VLOOKUP($A425,'Raw - J'!$B:$Q,9,FALSE),""),0,"")</f>
        <v/>
      </c>
      <c r="M425" s="16" t="str">
        <f>SUBSTITUTE(IFERROR(VLOOKUP($A425,'Raw - J'!$B:$Z,20,FALSE),""),0,"")</f>
        <v/>
      </c>
    </row>
    <row r="426" spans="1:13" x14ac:dyDescent="0.35">
      <c r="A426">
        <v>417</v>
      </c>
      <c r="B426" s="9">
        <f>IFERROR(VLOOKUP($A426,'Raw - J'!$B:$S,2,FALSE),"")</f>
        <v>44355</v>
      </c>
      <c r="C426" s="4" t="str">
        <f>IFERROR(VLOOKUP($A426,'Raw - J'!$B:$S,3,FALSE),"")</f>
        <v>SOUTHWELL</v>
      </c>
      <c r="D426" s="4" t="str">
        <f>IFERROR(VLOOKUP(JUMP!A426,'Raw - J'!B:F,5,FALSE),"")</f>
        <v>Hurdle</v>
      </c>
      <c r="E426" s="4" t="str">
        <f>IFERROR(VLOOKUP($A426,'Raw - J'!$B:$S,6,FALSE),"")</f>
        <v>Hcap</v>
      </c>
      <c r="F426" s="4" t="str">
        <f>IFERROR(VLOOKUP($A426,'Raw - J'!$B:$P,10,FALSE),"")</f>
        <v>4yo+</v>
      </c>
      <c r="G426" s="4" t="str">
        <f>SUBSTITUTE(IFERROR(VLOOKUP($A426,'Raw - J'!$B:$P,7,FALSE),""),"0","")</f>
        <v>Open</v>
      </c>
      <c r="H426" s="4" t="str">
        <f>IFERROR(VLOOKUP($A426,'Raw - J'!$B:$P,12,FALSE)&amp;IF(VLOOKUP($A426,'Raw - J'!$B:$N,13,FALSE)&lt;&gt;"","("&amp;VLOOKUP($A426,'Raw - J'!$B:$N,13,FALSE)&amp;")",""),"")</f>
        <v>4</v>
      </c>
      <c r="I426" s="4" t="str">
        <f>IFERROR(VLOOKUP($A426,'Raw - J'!$B:$P,14,FALSE),"")</f>
        <v>0-120</v>
      </c>
      <c r="J426" s="4" t="str">
        <f>IFERROR(VLOOKUP($A426,'Raw - J'!$B:$P,11,FALSE),"")</f>
        <v>A</v>
      </c>
      <c r="K426" s="4" t="str">
        <f>IFERROR(VLOOKUP($A426,'Raw - J'!$B:$Q,16,FALSE),"")</f>
        <v>2m</v>
      </c>
      <c r="L426" s="16" t="str">
        <f>SUBSTITUTE(IFERROR(VLOOKUP($A426,'Raw - J'!$B:$Q,9,FALSE),""),0,"")</f>
        <v/>
      </c>
      <c r="M426" s="16" t="str">
        <f>SUBSTITUTE(IFERROR(VLOOKUP($A426,'Raw - J'!$B:$Z,20,FALSE),""),0,"")</f>
        <v/>
      </c>
    </row>
    <row r="427" spans="1:13" x14ac:dyDescent="0.35">
      <c r="A427">
        <v>418</v>
      </c>
      <c r="B427" s="9">
        <f>IFERROR(VLOOKUP($A427,'Raw - J'!$B:$S,2,FALSE),"")</f>
        <v>44355</v>
      </c>
      <c r="C427" s="4" t="str">
        <f>IFERROR(VLOOKUP($A427,'Raw - J'!$B:$S,3,FALSE),"")</f>
        <v>SOUTHWELL</v>
      </c>
      <c r="D427" s="4" t="str">
        <f>IFERROR(VLOOKUP(JUMP!A427,'Raw - J'!B:F,5,FALSE),"")</f>
        <v>Hurdle</v>
      </c>
      <c r="E427" s="4" t="str">
        <f>IFERROR(VLOOKUP($A427,'Raw - J'!$B:$S,6,FALSE),"")</f>
        <v>Hcap</v>
      </c>
      <c r="F427" s="4" t="str">
        <f>IFERROR(VLOOKUP($A427,'Raw - J'!$B:$P,10,FALSE),"")</f>
        <v>4yo+</v>
      </c>
      <c r="G427" s="4" t="str">
        <f>SUBSTITUTE(IFERROR(VLOOKUP($A427,'Raw - J'!$B:$P,7,FALSE),""),"0","")</f>
        <v>Open</v>
      </c>
      <c r="H427" s="4" t="str">
        <f>IFERROR(VLOOKUP($A427,'Raw - J'!$B:$P,12,FALSE)&amp;IF(VLOOKUP($A427,'Raw - J'!$B:$N,13,FALSE)&lt;&gt;"","("&amp;VLOOKUP($A427,'Raw - J'!$B:$N,13,FALSE)&amp;")",""),"")</f>
        <v>4</v>
      </c>
      <c r="I427" s="4" t="str">
        <f>IFERROR(VLOOKUP($A427,'Raw - J'!$B:$P,14,FALSE),"")</f>
        <v>0-110</v>
      </c>
      <c r="J427" s="4" t="str">
        <f>IFERROR(VLOOKUP($A427,'Raw - J'!$B:$P,11,FALSE),"")</f>
        <v>A</v>
      </c>
      <c r="K427" s="4" t="str">
        <f>IFERROR(VLOOKUP($A427,'Raw - J'!$B:$Q,16,FALSE),"")</f>
        <v>3m</v>
      </c>
      <c r="L427" s="16" t="str">
        <f>SUBSTITUTE(IFERROR(VLOOKUP($A427,'Raw - J'!$B:$Q,9,FALSE),""),0,"")</f>
        <v/>
      </c>
      <c r="M427" s="16" t="str">
        <f>SUBSTITUTE(IFERROR(VLOOKUP($A427,'Raw - J'!$B:$Z,20,FALSE),""),0,"")</f>
        <v/>
      </c>
    </row>
    <row r="428" spans="1:13" x14ac:dyDescent="0.35">
      <c r="A428">
        <v>419</v>
      </c>
      <c r="B428" s="9">
        <f>IFERROR(VLOOKUP($A428,'Raw - J'!$B:$S,2,FALSE),"")</f>
        <v>44355</v>
      </c>
      <c r="C428" s="4" t="str">
        <f>IFERROR(VLOOKUP($A428,'Raw - J'!$B:$S,3,FALSE),"")</f>
        <v>SOUTHWELL</v>
      </c>
      <c r="D428" s="4" t="str">
        <f>IFERROR(VLOOKUP(JUMP!A428,'Raw - J'!B:F,5,FALSE),"")</f>
        <v>Hurdle</v>
      </c>
      <c r="E428" s="4" t="str">
        <f>IFERROR(VLOOKUP($A428,'Raw - J'!$B:$S,6,FALSE),"")</f>
        <v>WFA</v>
      </c>
      <c r="F428" s="4" t="str">
        <f>IFERROR(VLOOKUP($A428,'Raw - J'!$B:$P,10,FALSE),"")</f>
        <v>4yo+</v>
      </c>
      <c r="G428" s="4" t="str">
        <f>SUBSTITUTE(IFERROR(VLOOKUP($A428,'Raw - J'!$B:$P,7,FALSE),""),"0","")</f>
        <v>Mdn</v>
      </c>
      <c r="H428" s="4" t="str">
        <f>IFERROR(VLOOKUP($A428,'Raw - J'!$B:$P,12,FALSE)&amp;IF(VLOOKUP($A428,'Raw - J'!$B:$N,13,FALSE)&lt;&gt;"","("&amp;VLOOKUP($A428,'Raw - J'!$B:$N,13,FALSE)&amp;")",""),"")</f>
        <v>4</v>
      </c>
      <c r="I428" s="4" t="str">
        <f>IFERROR(VLOOKUP($A428,'Raw - J'!$B:$P,14,FALSE),"")</f>
        <v>Open</v>
      </c>
      <c r="J428" s="4" t="str">
        <f>IFERROR(VLOOKUP($A428,'Raw - J'!$B:$P,11,FALSE),"")</f>
        <v>A</v>
      </c>
      <c r="K428" s="4" t="str">
        <f>IFERROR(VLOOKUP($A428,'Raw - J'!$B:$Q,16,FALSE),"")</f>
        <v>2m</v>
      </c>
      <c r="L428" s="16" t="str">
        <f>SUBSTITUTE(IFERROR(VLOOKUP($A428,'Raw - J'!$B:$Q,9,FALSE),""),0,"")</f>
        <v/>
      </c>
      <c r="M428" s="16" t="str">
        <f>SUBSTITUTE(IFERROR(VLOOKUP($A428,'Raw - J'!$B:$Z,20,FALSE),""),0,"")</f>
        <v/>
      </c>
    </row>
    <row r="429" spans="1:13" x14ac:dyDescent="0.35">
      <c r="A429">
        <v>420</v>
      </c>
      <c r="B429" s="9">
        <f>IFERROR(VLOOKUP($A429,'Raw - J'!$B:$S,2,FALSE),"")</f>
        <v>44355</v>
      </c>
      <c r="C429" s="4" t="str">
        <f>IFERROR(VLOOKUP($A429,'Raw - J'!$B:$S,3,FALSE),"")</f>
        <v>SOUTHWELL</v>
      </c>
      <c r="D429" s="4" t="str">
        <f>IFERROR(VLOOKUP(JUMP!A429,'Raw - J'!B:F,5,FALSE),"")</f>
        <v>Chase</v>
      </c>
      <c r="E429" s="4" t="str">
        <f>IFERROR(VLOOKUP($A429,'Raw - J'!$B:$S,6,FALSE),"")</f>
        <v>Hcap</v>
      </c>
      <c r="F429" s="4" t="str">
        <f>IFERROR(VLOOKUP($A429,'Raw - J'!$B:$P,10,FALSE),"")</f>
        <v>5yo+</v>
      </c>
      <c r="G429" s="4" t="str">
        <f>SUBSTITUTE(IFERROR(VLOOKUP($A429,'Raw - J'!$B:$P,7,FALSE),""),"0","")</f>
        <v>Open</v>
      </c>
      <c r="H429" s="4" t="str">
        <f>IFERROR(VLOOKUP($A429,'Raw - J'!$B:$P,12,FALSE)&amp;IF(VLOOKUP($A429,'Raw - J'!$B:$N,13,FALSE)&lt;&gt;"","("&amp;VLOOKUP($A429,'Raw - J'!$B:$N,13,FALSE)&amp;")",""),"")</f>
        <v>4</v>
      </c>
      <c r="I429" s="4" t="str">
        <f>IFERROR(VLOOKUP($A429,'Raw - J'!$B:$P,14,FALSE),"")</f>
        <v>0-120</v>
      </c>
      <c r="J429" s="4" t="str">
        <f>IFERROR(VLOOKUP($A429,'Raw - J'!$B:$P,11,FALSE),"")</f>
        <v>A</v>
      </c>
      <c r="K429" s="4" t="str">
        <f>IFERROR(VLOOKUP($A429,'Raw - J'!$B:$Q,16,FALSE),"")</f>
        <v>2m</v>
      </c>
      <c r="L429" s="16" t="str">
        <f>SUBSTITUTE(IFERROR(VLOOKUP($A429,'Raw - J'!$B:$Q,9,FALSE),""),0,"")</f>
        <v/>
      </c>
      <c r="M429" s="16" t="str">
        <f>SUBSTITUTE(IFERROR(VLOOKUP($A429,'Raw - J'!$B:$Z,20,FALSE),""),0,"")</f>
        <v/>
      </c>
    </row>
    <row r="430" spans="1:13" x14ac:dyDescent="0.35">
      <c r="A430">
        <v>421</v>
      </c>
      <c r="B430" s="9">
        <f>IFERROR(VLOOKUP($A430,'Raw - J'!$B:$S,2,FALSE),"")</f>
        <v>44356</v>
      </c>
      <c r="C430" s="4" t="str">
        <f>IFERROR(VLOOKUP($A430,'Raw - J'!$B:$S,3,FALSE),"")</f>
        <v>FONTWELL PARK</v>
      </c>
      <c r="D430" s="4" t="str">
        <f>IFERROR(VLOOKUP(JUMP!A430,'Raw - J'!B:F,5,FALSE),"")</f>
        <v>NHF</v>
      </c>
      <c r="E430" s="4" t="str">
        <f>IFERROR(VLOOKUP($A430,'Raw - J'!$B:$S,6,FALSE),"")</f>
        <v>WFA</v>
      </c>
      <c r="F430" s="4" t="str">
        <f>IFERROR(VLOOKUP($A430,'Raw - J'!$B:$P,10,FALSE),"")</f>
        <v>4-6yo</v>
      </c>
      <c r="G430" s="4" t="str">
        <f>SUBSTITUTE(IFERROR(VLOOKUP($A430,'Raw - J'!$B:$P,7,FALSE),""),"0","")</f>
        <v>Open</v>
      </c>
      <c r="H430" s="4" t="str">
        <f>IFERROR(VLOOKUP($A430,'Raw - J'!$B:$P,12,FALSE)&amp;IF(VLOOKUP($A430,'Raw - J'!$B:$N,13,FALSE)&lt;&gt;"","("&amp;VLOOKUP($A430,'Raw - J'!$B:$N,13,FALSE)&amp;")",""),"")</f>
        <v>5</v>
      </c>
      <c r="I430" s="4" t="str">
        <f>IFERROR(VLOOKUP($A430,'Raw - J'!$B:$P,14,FALSE),"")</f>
        <v>Open</v>
      </c>
      <c r="J430" s="4" t="str">
        <f>IFERROR(VLOOKUP($A430,'Raw - J'!$B:$P,11,FALSE),"")</f>
        <v>A</v>
      </c>
      <c r="K430" s="4" t="str">
        <f>IFERROR(VLOOKUP($A430,'Raw - J'!$B:$Q,16,FALSE),"")</f>
        <v>2m</v>
      </c>
      <c r="L430" s="16" t="str">
        <f>SUBSTITUTE(IFERROR(VLOOKUP($A430,'Raw - J'!$B:$Q,9,FALSE),""),0,"")</f>
        <v/>
      </c>
      <c r="M430" s="16" t="str">
        <f>SUBSTITUTE(IFERROR(VLOOKUP($A430,'Raw - J'!$B:$Z,20,FALSE),""),0,"")</f>
        <v/>
      </c>
    </row>
    <row r="431" spans="1:13" x14ac:dyDescent="0.35">
      <c r="A431">
        <v>422</v>
      </c>
      <c r="B431" s="9">
        <f>IFERROR(VLOOKUP($A431,'Raw - J'!$B:$S,2,FALSE),"")</f>
        <v>44356</v>
      </c>
      <c r="C431" s="4" t="str">
        <f>IFERROR(VLOOKUP($A431,'Raw - J'!$B:$S,3,FALSE),"")</f>
        <v>FONTWELL PARK</v>
      </c>
      <c r="D431" s="4" t="str">
        <f>IFERROR(VLOOKUP(JUMP!A431,'Raw - J'!B:F,5,FALSE),"")</f>
        <v>Hurdle</v>
      </c>
      <c r="E431" s="4" t="str">
        <f>IFERROR(VLOOKUP($A431,'Raw - J'!$B:$S,6,FALSE),"")</f>
        <v>Hcap</v>
      </c>
      <c r="F431" s="4" t="str">
        <f>IFERROR(VLOOKUP($A431,'Raw - J'!$B:$P,10,FALSE),"")</f>
        <v>4yo+</v>
      </c>
      <c r="G431" s="4" t="str">
        <f>SUBSTITUTE(IFERROR(VLOOKUP($A431,'Raw - J'!$B:$P,7,FALSE),""),"0","")</f>
        <v>Open</v>
      </c>
      <c r="H431" s="4" t="str">
        <f>IFERROR(VLOOKUP($A431,'Raw - J'!$B:$P,12,FALSE)&amp;IF(VLOOKUP($A431,'Raw - J'!$B:$N,13,FALSE)&lt;&gt;"","("&amp;VLOOKUP($A431,'Raw - J'!$B:$N,13,FALSE)&amp;")",""),"")</f>
        <v>5</v>
      </c>
      <c r="I431" s="4" t="str">
        <f>IFERROR(VLOOKUP($A431,'Raw - J'!$B:$P,14,FALSE),"")</f>
        <v>0-105</v>
      </c>
      <c r="J431" s="4" t="str">
        <f>IFERROR(VLOOKUP($A431,'Raw - J'!$B:$P,11,FALSE),"")</f>
        <v>A</v>
      </c>
      <c r="K431" s="4" t="str">
        <f>IFERROR(VLOOKUP($A431,'Raw - J'!$B:$Q,16,FALSE),"")</f>
        <v>2m 4f</v>
      </c>
      <c r="L431" s="16" t="str">
        <f>SUBSTITUTE(IFERROR(VLOOKUP($A431,'Raw - J'!$B:$Q,9,FALSE),""),0,"")</f>
        <v/>
      </c>
      <c r="M431" s="16" t="str">
        <f>SUBSTITUTE(IFERROR(VLOOKUP($A431,'Raw - J'!$B:$Z,20,FALSE),""),0,"")</f>
        <v/>
      </c>
    </row>
    <row r="432" spans="1:13" x14ac:dyDescent="0.35">
      <c r="A432">
        <v>423</v>
      </c>
      <c r="B432" s="9">
        <f>IFERROR(VLOOKUP($A432,'Raw - J'!$B:$S,2,FALSE),"")</f>
        <v>44356</v>
      </c>
      <c r="C432" s="4" t="str">
        <f>IFERROR(VLOOKUP($A432,'Raw - J'!$B:$S,3,FALSE),"")</f>
        <v>FONTWELL PARK</v>
      </c>
      <c r="D432" s="4" t="str">
        <f>IFERROR(VLOOKUP(JUMP!A432,'Raw - J'!B:F,5,FALSE),"")</f>
        <v>Chase</v>
      </c>
      <c r="E432" s="4" t="str">
        <f>IFERROR(VLOOKUP($A432,'Raw - J'!$B:$S,6,FALSE),"")</f>
        <v>Hcap</v>
      </c>
      <c r="F432" s="4" t="str">
        <f>IFERROR(VLOOKUP($A432,'Raw - J'!$B:$P,10,FALSE),"")</f>
        <v>5yo+</v>
      </c>
      <c r="G432" s="4" t="str">
        <f>SUBSTITUTE(IFERROR(VLOOKUP($A432,'Raw - J'!$B:$P,7,FALSE),""),"0","")</f>
        <v>Open</v>
      </c>
      <c r="H432" s="4" t="str">
        <f>IFERROR(VLOOKUP($A432,'Raw - J'!$B:$P,12,FALSE)&amp;IF(VLOOKUP($A432,'Raw - J'!$B:$N,13,FALSE)&lt;&gt;"","("&amp;VLOOKUP($A432,'Raw - J'!$B:$N,13,FALSE)&amp;")",""),"")</f>
        <v>5</v>
      </c>
      <c r="I432" s="4" t="str">
        <f>IFERROR(VLOOKUP($A432,'Raw - J'!$B:$P,14,FALSE),"")</f>
        <v>0-105</v>
      </c>
      <c r="J432" s="4" t="str">
        <f>IFERROR(VLOOKUP($A432,'Raw - J'!$B:$P,11,FALSE),"")</f>
        <v>A</v>
      </c>
      <c r="K432" s="4" t="str">
        <f>IFERROR(VLOOKUP($A432,'Raw - J'!$B:$Q,16,FALSE),"")</f>
        <v>3m</v>
      </c>
      <c r="L432" s="16" t="str">
        <f>SUBSTITUTE(IFERROR(VLOOKUP($A432,'Raw - J'!$B:$Q,9,FALSE),""),0,"")</f>
        <v/>
      </c>
      <c r="M432" s="16" t="str">
        <f>SUBSTITUTE(IFERROR(VLOOKUP($A432,'Raw - J'!$B:$Z,20,FALSE),""),0,"")</f>
        <v/>
      </c>
    </row>
    <row r="433" spans="1:13" x14ac:dyDescent="0.35">
      <c r="A433">
        <v>424</v>
      </c>
      <c r="B433" s="9">
        <f>IFERROR(VLOOKUP($A433,'Raw - J'!$B:$S,2,FALSE),"")</f>
        <v>44356</v>
      </c>
      <c r="C433" s="4" t="str">
        <f>IFERROR(VLOOKUP($A433,'Raw - J'!$B:$S,3,FALSE),"")</f>
        <v>FONTWELL PARK</v>
      </c>
      <c r="D433" s="4" t="str">
        <f>IFERROR(VLOOKUP(JUMP!A433,'Raw - J'!B:F,5,FALSE),"")</f>
        <v>Chase</v>
      </c>
      <c r="E433" s="4" t="str">
        <f>IFERROR(VLOOKUP($A433,'Raw - J'!$B:$S,6,FALSE),"")</f>
        <v>Hcap</v>
      </c>
      <c r="F433" s="4" t="str">
        <f>IFERROR(VLOOKUP($A433,'Raw - J'!$B:$P,10,FALSE),"")</f>
        <v>5yo+</v>
      </c>
      <c r="G433" s="4" t="str">
        <f>SUBSTITUTE(IFERROR(VLOOKUP($A433,'Raw - J'!$B:$P,7,FALSE),""),"0","")</f>
        <v>Open</v>
      </c>
      <c r="H433" s="4" t="str">
        <f>IFERROR(VLOOKUP($A433,'Raw - J'!$B:$P,12,FALSE)&amp;IF(VLOOKUP($A433,'Raw - J'!$B:$N,13,FALSE)&lt;&gt;"","("&amp;VLOOKUP($A433,'Raw - J'!$B:$N,13,FALSE)&amp;")",""),"")</f>
        <v>5</v>
      </c>
      <c r="I433" s="4" t="str">
        <f>IFERROR(VLOOKUP($A433,'Raw - J'!$B:$P,14,FALSE),"")</f>
        <v>0-100</v>
      </c>
      <c r="J433" s="4" t="str">
        <f>IFERROR(VLOOKUP($A433,'Raw - J'!$B:$P,11,FALSE),"")</f>
        <v>A</v>
      </c>
      <c r="K433" s="4" t="str">
        <f>IFERROR(VLOOKUP($A433,'Raw - J'!$B:$Q,16,FALSE),"")</f>
        <v>2m 4f</v>
      </c>
      <c r="L433" s="16" t="str">
        <f>SUBSTITUTE(IFERROR(VLOOKUP($A433,'Raw - J'!$B:$Q,9,FALSE),""),0,"")</f>
        <v/>
      </c>
      <c r="M433" s="16" t="str">
        <f>SUBSTITUTE(IFERROR(VLOOKUP($A433,'Raw - J'!$B:$Z,20,FALSE),""),0,"")</f>
        <v/>
      </c>
    </row>
    <row r="434" spans="1:13" x14ac:dyDescent="0.35">
      <c r="A434">
        <v>425</v>
      </c>
      <c r="B434" s="9">
        <f>IFERROR(VLOOKUP($A434,'Raw - J'!$B:$S,2,FALSE),"")</f>
        <v>44356</v>
      </c>
      <c r="C434" s="4" t="str">
        <f>IFERROR(VLOOKUP($A434,'Raw - J'!$B:$S,3,FALSE),"")</f>
        <v>FONTWELL PARK</v>
      </c>
      <c r="D434" s="4" t="str">
        <f>IFERROR(VLOOKUP(JUMP!A434,'Raw - J'!B:F,5,FALSE),"")</f>
        <v>Hurdle</v>
      </c>
      <c r="E434" s="4" t="str">
        <f>IFERROR(VLOOKUP($A434,'Raw - J'!$B:$S,6,FALSE),"")</f>
        <v>Hcap</v>
      </c>
      <c r="F434" s="4" t="str">
        <f>IFERROR(VLOOKUP($A434,'Raw - J'!$B:$P,10,FALSE),"")</f>
        <v>4yo+</v>
      </c>
      <c r="G434" s="4" t="str">
        <f>SUBSTITUTE(IFERROR(VLOOKUP($A434,'Raw - J'!$B:$P,7,FALSE),""),"0","")</f>
        <v>Open</v>
      </c>
      <c r="H434" s="4" t="str">
        <f>IFERROR(VLOOKUP($A434,'Raw - J'!$B:$P,12,FALSE)&amp;IF(VLOOKUP($A434,'Raw - J'!$B:$N,13,FALSE)&lt;&gt;"","("&amp;VLOOKUP($A434,'Raw - J'!$B:$N,13,FALSE)&amp;")",""),"")</f>
        <v>4</v>
      </c>
      <c r="I434" s="4" t="str">
        <f>IFERROR(VLOOKUP($A434,'Raw - J'!$B:$P,14,FALSE),"")</f>
        <v>0-115</v>
      </c>
      <c r="J434" s="4" t="str">
        <f>IFERROR(VLOOKUP($A434,'Raw - J'!$B:$P,11,FALSE),"")</f>
        <v>A</v>
      </c>
      <c r="K434" s="4" t="str">
        <f>IFERROR(VLOOKUP($A434,'Raw - J'!$B:$Q,16,FALSE),"")</f>
        <v>3m</v>
      </c>
      <c r="L434" s="16" t="str">
        <f>SUBSTITUTE(IFERROR(VLOOKUP($A434,'Raw - J'!$B:$Q,9,FALSE),""),0,"")</f>
        <v/>
      </c>
      <c r="M434" s="16" t="str">
        <f>SUBSTITUTE(IFERROR(VLOOKUP($A434,'Raw - J'!$B:$Z,20,FALSE),""),0,"")</f>
        <v/>
      </c>
    </row>
    <row r="435" spans="1:13" x14ac:dyDescent="0.35">
      <c r="A435">
        <v>426</v>
      </c>
      <c r="B435" s="9">
        <f>IFERROR(VLOOKUP($A435,'Raw - J'!$B:$S,2,FALSE),"")</f>
        <v>44356</v>
      </c>
      <c r="C435" s="4" t="str">
        <f>IFERROR(VLOOKUP($A435,'Raw - J'!$B:$S,3,FALSE),"")</f>
        <v>FONTWELL PARK</v>
      </c>
      <c r="D435" s="4" t="str">
        <f>IFERROR(VLOOKUP(JUMP!A435,'Raw - J'!B:F,5,FALSE),"")</f>
        <v>Hurdle</v>
      </c>
      <c r="E435" s="4" t="str">
        <f>IFERROR(VLOOKUP($A435,'Raw - J'!$B:$S,6,FALSE),"")</f>
        <v>WFA</v>
      </c>
      <c r="F435" s="4" t="str">
        <f>IFERROR(VLOOKUP($A435,'Raw - J'!$B:$P,10,FALSE),"")</f>
        <v>4yo+</v>
      </c>
      <c r="G435" s="4" t="str">
        <f>SUBSTITUTE(IFERROR(VLOOKUP($A435,'Raw - J'!$B:$P,7,FALSE),""),"0","")</f>
        <v>Nov</v>
      </c>
      <c r="H435" s="4" t="str">
        <f>IFERROR(VLOOKUP($A435,'Raw - J'!$B:$P,12,FALSE)&amp;IF(VLOOKUP($A435,'Raw - J'!$B:$N,13,FALSE)&lt;&gt;"","("&amp;VLOOKUP($A435,'Raw - J'!$B:$N,13,FALSE)&amp;")",""),"")</f>
        <v>4</v>
      </c>
      <c r="I435" s="4" t="str">
        <f>IFERROR(VLOOKUP($A435,'Raw - J'!$B:$P,14,FALSE),"")</f>
        <v>Open</v>
      </c>
      <c r="J435" s="4" t="str">
        <f>IFERROR(VLOOKUP($A435,'Raw - J'!$B:$P,11,FALSE),"")</f>
        <v>F</v>
      </c>
      <c r="K435" s="4" t="str">
        <f>IFERROR(VLOOKUP($A435,'Raw - J'!$B:$Q,16,FALSE),"")</f>
        <v>2m 4f</v>
      </c>
      <c r="L435" s="16" t="str">
        <f>SUBSTITUTE(IFERROR(VLOOKUP($A435,'Raw - J'!$B:$Q,9,FALSE),""),0,"")</f>
        <v/>
      </c>
      <c r="M435" s="16" t="str">
        <f>SUBSTITUTE(IFERROR(VLOOKUP($A435,'Raw - J'!$B:$Z,20,FALSE),""),0,"")</f>
        <v/>
      </c>
    </row>
    <row r="436" spans="1:13" x14ac:dyDescent="0.35">
      <c r="A436">
        <v>427</v>
      </c>
      <c r="B436" s="9">
        <f>IFERROR(VLOOKUP($A436,'Raw - J'!$B:$S,2,FALSE),"")</f>
        <v>44356</v>
      </c>
      <c r="C436" s="4" t="str">
        <f>IFERROR(VLOOKUP($A436,'Raw - J'!$B:$S,3,FALSE),"")</f>
        <v>FONTWELL PARK</v>
      </c>
      <c r="D436" s="4" t="str">
        <f>IFERROR(VLOOKUP(JUMP!A436,'Raw - J'!B:F,5,FALSE),"")</f>
        <v>Hurdle</v>
      </c>
      <c r="E436" s="4" t="str">
        <f>IFERROR(VLOOKUP($A436,'Raw - J'!$B:$S,6,FALSE),"")</f>
        <v>Hcap</v>
      </c>
      <c r="F436" s="4" t="str">
        <f>IFERROR(VLOOKUP($A436,'Raw - J'!$B:$P,10,FALSE),"")</f>
        <v>4yo+</v>
      </c>
      <c r="G436" s="4" t="str">
        <f>SUBSTITUTE(IFERROR(VLOOKUP($A436,'Raw - J'!$B:$P,7,FALSE),""),"0","")</f>
        <v>Open</v>
      </c>
      <c r="H436" s="4" t="str">
        <f>IFERROR(VLOOKUP($A436,'Raw - J'!$B:$P,12,FALSE)&amp;IF(VLOOKUP($A436,'Raw - J'!$B:$N,13,FALSE)&lt;&gt;"","("&amp;VLOOKUP($A436,'Raw - J'!$B:$N,13,FALSE)&amp;")",""),"")</f>
        <v>4</v>
      </c>
      <c r="I436" s="4" t="str">
        <f>IFERROR(VLOOKUP($A436,'Raw - J'!$B:$P,14,FALSE),"")</f>
        <v>0-115</v>
      </c>
      <c r="J436" s="4" t="str">
        <f>IFERROR(VLOOKUP($A436,'Raw - J'!$B:$P,11,FALSE),"")</f>
        <v>A</v>
      </c>
      <c r="K436" s="4" t="str">
        <f>IFERROR(VLOOKUP($A436,'Raw - J'!$B:$Q,16,FALSE),"")</f>
        <v>2m</v>
      </c>
      <c r="L436" s="16" t="str">
        <f>SUBSTITUTE(IFERROR(VLOOKUP($A436,'Raw - J'!$B:$Q,9,FALSE),""),0,"")</f>
        <v/>
      </c>
      <c r="M436" s="16" t="str">
        <f>SUBSTITUTE(IFERROR(VLOOKUP($A436,'Raw - J'!$B:$Z,20,FALSE),""),0,"")</f>
        <v/>
      </c>
    </row>
    <row r="437" spans="1:13" x14ac:dyDescent="0.35">
      <c r="A437">
        <v>428</v>
      </c>
      <c r="B437" s="9">
        <f>IFERROR(VLOOKUP($A437,'Raw - J'!$B:$S,2,FALSE),"")</f>
        <v>44357</v>
      </c>
      <c r="C437" s="4" t="str">
        <f>IFERROR(VLOOKUP($A437,'Raw - J'!$B:$S,3,FALSE),"")</f>
        <v>UTTOXETER</v>
      </c>
      <c r="D437" s="4" t="str">
        <f>IFERROR(VLOOKUP(JUMP!A437,'Raw - J'!B:F,5,FALSE),"")</f>
        <v>NHF</v>
      </c>
      <c r="E437" s="4" t="str">
        <f>IFERROR(VLOOKUP($A437,'Raw - J'!$B:$S,6,FALSE),"")</f>
        <v>WFA</v>
      </c>
      <c r="F437" s="4" t="str">
        <f>IFERROR(VLOOKUP($A437,'Raw - J'!$B:$P,10,FALSE),"")</f>
        <v>4-6yo</v>
      </c>
      <c r="G437" s="4" t="str">
        <f>SUBSTITUTE(IFERROR(VLOOKUP($A437,'Raw - J'!$B:$P,7,FALSE),""),"0","")</f>
        <v>Open</v>
      </c>
      <c r="H437" s="4" t="str">
        <f>IFERROR(VLOOKUP($A437,'Raw - J'!$B:$P,12,FALSE)&amp;IF(VLOOKUP($A437,'Raw - J'!$B:$N,13,FALSE)&lt;&gt;"","("&amp;VLOOKUP($A437,'Raw - J'!$B:$N,13,FALSE)&amp;")",""),"")</f>
        <v>5</v>
      </c>
      <c r="I437" s="4" t="str">
        <f>IFERROR(VLOOKUP($A437,'Raw - J'!$B:$P,14,FALSE),"")</f>
        <v>Open</v>
      </c>
      <c r="J437" s="4" t="str">
        <f>IFERROR(VLOOKUP($A437,'Raw - J'!$B:$P,11,FALSE),"")</f>
        <v>F</v>
      </c>
      <c r="K437" s="4" t="str">
        <f>IFERROR(VLOOKUP($A437,'Raw - J'!$B:$Q,16,FALSE),"")</f>
        <v>2m</v>
      </c>
      <c r="L437" s="16" t="str">
        <f>SUBSTITUTE(IFERROR(VLOOKUP($A437,'Raw - J'!$B:$Q,9,FALSE),""),0,"")</f>
        <v/>
      </c>
      <c r="M437" s="16" t="str">
        <f>SUBSTITUTE(IFERROR(VLOOKUP($A437,'Raw - J'!$B:$Z,20,FALSE),""),0,"")</f>
        <v/>
      </c>
    </row>
    <row r="438" spans="1:13" x14ac:dyDescent="0.35">
      <c r="A438">
        <v>429</v>
      </c>
      <c r="B438" s="9">
        <f>IFERROR(VLOOKUP($A438,'Raw - J'!$B:$S,2,FALSE),"")</f>
        <v>44357</v>
      </c>
      <c r="C438" s="4" t="str">
        <f>IFERROR(VLOOKUP($A438,'Raw - J'!$B:$S,3,FALSE),"")</f>
        <v>UTTOXETER</v>
      </c>
      <c r="D438" s="4" t="str">
        <f>IFERROR(VLOOKUP(JUMP!A438,'Raw - J'!B:F,5,FALSE),"")</f>
        <v>Hurdle</v>
      </c>
      <c r="E438" s="4" t="str">
        <f>IFERROR(VLOOKUP($A438,'Raw - J'!$B:$S,6,FALSE),"")</f>
        <v>Hcap</v>
      </c>
      <c r="F438" s="4" t="str">
        <f>IFERROR(VLOOKUP($A438,'Raw - J'!$B:$P,10,FALSE),"")</f>
        <v>4yo+</v>
      </c>
      <c r="G438" s="4" t="str">
        <f>SUBSTITUTE(IFERROR(VLOOKUP($A438,'Raw - J'!$B:$P,7,FALSE),""),"0","")</f>
        <v>Open</v>
      </c>
      <c r="H438" s="4" t="str">
        <f>IFERROR(VLOOKUP($A438,'Raw - J'!$B:$P,12,FALSE)&amp;IF(VLOOKUP($A438,'Raw - J'!$B:$N,13,FALSE)&lt;&gt;"","("&amp;VLOOKUP($A438,'Raw - J'!$B:$N,13,FALSE)&amp;")",""),"")</f>
        <v>5</v>
      </c>
      <c r="I438" s="4" t="str">
        <f>IFERROR(VLOOKUP($A438,'Raw - J'!$B:$P,14,FALSE),"")</f>
        <v>0-100</v>
      </c>
      <c r="J438" s="4" t="str">
        <f>IFERROR(VLOOKUP($A438,'Raw - J'!$B:$P,11,FALSE),"")</f>
        <v>A</v>
      </c>
      <c r="K438" s="4" t="str">
        <f>IFERROR(VLOOKUP($A438,'Raw - J'!$B:$Q,16,FALSE),"")</f>
        <v>2m 4f</v>
      </c>
      <c r="L438" s="16" t="str">
        <f>SUBSTITUTE(IFERROR(VLOOKUP($A438,'Raw - J'!$B:$Q,9,FALSE),""),0,"")</f>
        <v/>
      </c>
      <c r="M438" s="16" t="str">
        <f>SUBSTITUTE(IFERROR(VLOOKUP($A438,'Raw - J'!$B:$Z,20,FALSE),""),0,"")</f>
        <v/>
      </c>
    </row>
    <row r="439" spans="1:13" x14ac:dyDescent="0.35">
      <c r="A439">
        <v>430</v>
      </c>
      <c r="B439" s="9">
        <f>IFERROR(VLOOKUP($A439,'Raw - J'!$B:$S,2,FALSE),"")</f>
        <v>44357</v>
      </c>
      <c r="C439" s="4" t="str">
        <f>IFERROR(VLOOKUP($A439,'Raw - J'!$B:$S,3,FALSE),"")</f>
        <v>UTTOXETER</v>
      </c>
      <c r="D439" s="4" t="str">
        <f>IFERROR(VLOOKUP(JUMP!A439,'Raw - J'!B:F,5,FALSE),"")</f>
        <v>Hurdle</v>
      </c>
      <c r="E439" s="4" t="str">
        <f>IFERROR(VLOOKUP($A439,'Raw - J'!$B:$S,6,FALSE),"")</f>
        <v>Hcap</v>
      </c>
      <c r="F439" s="4" t="str">
        <f>IFERROR(VLOOKUP($A439,'Raw - J'!$B:$P,10,FALSE),"")</f>
        <v>4yo+</v>
      </c>
      <c r="G439" s="4" t="str">
        <f>SUBSTITUTE(IFERROR(VLOOKUP($A439,'Raw - J'!$B:$P,7,FALSE),""),"0","")</f>
        <v>Open</v>
      </c>
      <c r="H439" s="4" t="str">
        <f>IFERROR(VLOOKUP($A439,'Raw - J'!$B:$P,12,FALSE)&amp;IF(VLOOKUP($A439,'Raw - J'!$B:$N,13,FALSE)&lt;&gt;"","("&amp;VLOOKUP($A439,'Raw - J'!$B:$N,13,FALSE)&amp;")",""),"")</f>
        <v>5</v>
      </c>
      <c r="I439" s="4" t="str">
        <f>IFERROR(VLOOKUP($A439,'Raw - J'!$B:$P,14,FALSE),"")</f>
        <v>0-100</v>
      </c>
      <c r="J439" s="4" t="str">
        <f>IFERROR(VLOOKUP($A439,'Raw - J'!$B:$P,11,FALSE),"")</f>
        <v>F</v>
      </c>
      <c r="K439" s="4" t="str">
        <f>IFERROR(VLOOKUP($A439,'Raw - J'!$B:$Q,16,FALSE),"")</f>
        <v>3m</v>
      </c>
      <c r="L439" s="16" t="str">
        <f>SUBSTITUTE(IFERROR(VLOOKUP($A439,'Raw - J'!$B:$Q,9,FALSE),""),0,"")</f>
        <v/>
      </c>
      <c r="M439" s="16" t="str">
        <f>SUBSTITUTE(IFERROR(VLOOKUP($A439,'Raw - J'!$B:$Z,20,FALSE),""),0,"")</f>
        <v/>
      </c>
    </row>
    <row r="440" spans="1:13" x14ac:dyDescent="0.35">
      <c r="A440">
        <v>431</v>
      </c>
      <c r="B440" s="9">
        <f>IFERROR(VLOOKUP($A440,'Raw - J'!$B:$S,2,FALSE),"")</f>
        <v>44357</v>
      </c>
      <c r="C440" s="4" t="str">
        <f>IFERROR(VLOOKUP($A440,'Raw - J'!$B:$S,3,FALSE),"")</f>
        <v>UTTOXETER</v>
      </c>
      <c r="D440" s="4" t="str">
        <f>IFERROR(VLOOKUP(JUMP!A440,'Raw - J'!B:F,5,FALSE),"")</f>
        <v>Hurdle</v>
      </c>
      <c r="E440" s="4" t="str">
        <f>IFERROR(VLOOKUP($A440,'Raw - J'!$B:$S,6,FALSE),"")</f>
        <v>WFA</v>
      </c>
      <c r="F440" s="4" t="str">
        <f>IFERROR(VLOOKUP($A440,'Raw - J'!$B:$P,10,FALSE),"")</f>
        <v>4yo+</v>
      </c>
      <c r="G440" s="4" t="str">
        <f>SUBSTITUTE(IFERROR(VLOOKUP($A440,'Raw - J'!$B:$P,7,FALSE),""),"0","")</f>
        <v>Mdn</v>
      </c>
      <c r="H440" s="4" t="str">
        <f>IFERROR(VLOOKUP($A440,'Raw - J'!$B:$P,12,FALSE)&amp;IF(VLOOKUP($A440,'Raw - J'!$B:$N,13,FALSE)&lt;&gt;"","("&amp;VLOOKUP($A440,'Raw - J'!$B:$N,13,FALSE)&amp;")",""),"")</f>
        <v>4</v>
      </c>
      <c r="I440" s="4" t="str">
        <f>IFERROR(VLOOKUP($A440,'Raw - J'!$B:$P,14,FALSE),"")</f>
        <v>Open</v>
      </c>
      <c r="J440" s="4" t="str">
        <f>IFERROR(VLOOKUP($A440,'Raw - J'!$B:$P,11,FALSE),"")</f>
        <v>A</v>
      </c>
      <c r="K440" s="4" t="str">
        <f>IFERROR(VLOOKUP($A440,'Raw - J'!$B:$Q,16,FALSE),"")</f>
        <v>2m 4f</v>
      </c>
      <c r="L440" s="16" t="str">
        <f>SUBSTITUTE(IFERROR(VLOOKUP($A440,'Raw - J'!$B:$Q,9,FALSE),""),0,"")</f>
        <v/>
      </c>
      <c r="M440" s="16" t="str">
        <f>SUBSTITUTE(IFERROR(VLOOKUP($A440,'Raw - J'!$B:$Z,20,FALSE),""),0,"")</f>
        <v/>
      </c>
    </row>
    <row r="441" spans="1:13" x14ac:dyDescent="0.35">
      <c r="A441">
        <v>432</v>
      </c>
      <c r="B441" s="9">
        <f>IFERROR(VLOOKUP($A441,'Raw - J'!$B:$S,2,FALSE),"")</f>
        <v>44357</v>
      </c>
      <c r="C441" s="4" t="str">
        <f>IFERROR(VLOOKUP($A441,'Raw - J'!$B:$S,3,FALSE),"")</f>
        <v>UTTOXETER</v>
      </c>
      <c r="D441" s="4" t="str">
        <f>IFERROR(VLOOKUP(JUMP!A441,'Raw - J'!B:F,5,FALSE),"")</f>
        <v>Hurdle</v>
      </c>
      <c r="E441" s="4" t="str">
        <f>IFERROR(VLOOKUP($A441,'Raw - J'!$B:$S,6,FALSE),"")</f>
        <v>WFA</v>
      </c>
      <c r="F441" s="4" t="str">
        <f>IFERROR(VLOOKUP($A441,'Raw - J'!$B:$P,10,FALSE),"")</f>
        <v>4yo+</v>
      </c>
      <c r="G441" s="4" t="str">
        <f>SUBSTITUTE(IFERROR(VLOOKUP($A441,'Raw - J'!$B:$P,7,FALSE),""),"0","")</f>
        <v>Nov</v>
      </c>
      <c r="H441" s="4" t="str">
        <f>IFERROR(VLOOKUP($A441,'Raw - J'!$B:$P,12,FALSE)&amp;IF(VLOOKUP($A441,'Raw - J'!$B:$N,13,FALSE)&lt;&gt;"","("&amp;VLOOKUP($A441,'Raw - J'!$B:$N,13,FALSE)&amp;")",""),"")</f>
        <v>4</v>
      </c>
      <c r="I441" s="4" t="str">
        <f>IFERROR(VLOOKUP($A441,'Raw - J'!$B:$P,14,FALSE),"")</f>
        <v>Open</v>
      </c>
      <c r="J441" s="4" t="str">
        <f>IFERROR(VLOOKUP($A441,'Raw - J'!$B:$P,11,FALSE),"")</f>
        <v>A</v>
      </c>
      <c r="K441" s="4" t="str">
        <f>IFERROR(VLOOKUP($A441,'Raw - J'!$B:$Q,16,FALSE),"")</f>
        <v>2m</v>
      </c>
      <c r="L441" s="16" t="str">
        <f>SUBSTITUTE(IFERROR(VLOOKUP($A441,'Raw - J'!$B:$Q,9,FALSE),""),0,"")</f>
        <v/>
      </c>
      <c r="M441" s="16" t="str">
        <f>SUBSTITUTE(IFERROR(VLOOKUP($A441,'Raw - J'!$B:$Z,20,FALSE),""),0,"")</f>
        <v/>
      </c>
    </row>
    <row r="442" spans="1:13" x14ac:dyDescent="0.35">
      <c r="A442">
        <v>433</v>
      </c>
      <c r="B442" s="9">
        <f>IFERROR(VLOOKUP($A442,'Raw - J'!$B:$S,2,FALSE),"")</f>
        <v>44357</v>
      </c>
      <c r="C442" s="4" t="str">
        <f>IFERROR(VLOOKUP($A442,'Raw - J'!$B:$S,3,FALSE),"")</f>
        <v>UTTOXETER</v>
      </c>
      <c r="D442" s="4" t="str">
        <f>IFERROR(VLOOKUP(JUMP!A442,'Raw - J'!B:F,5,FALSE),"")</f>
        <v>Chase</v>
      </c>
      <c r="E442" s="4" t="str">
        <f>IFERROR(VLOOKUP($A442,'Raw - J'!$B:$S,6,FALSE),"")</f>
        <v>Hcap</v>
      </c>
      <c r="F442" s="4" t="str">
        <f>IFERROR(VLOOKUP($A442,'Raw - J'!$B:$P,10,FALSE),"")</f>
        <v>5yo+</v>
      </c>
      <c r="G442" s="4" t="str">
        <f>SUBSTITUTE(IFERROR(VLOOKUP($A442,'Raw - J'!$B:$P,7,FALSE),""),"0","")</f>
        <v>Nov</v>
      </c>
      <c r="H442" s="4" t="str">
        <f>IFERROR(VLOOKUP($A442,'Raw - J'!$B:$P,12,FALSE)&amp;IF(VLOOKUP($A442,'Raw - J'!$B:$N,13,FALSE)&lt;&gt;"","("&amp;VLOOKUP($A442,'Raw - J'!$B:$N,13,FALSE)&amp;")",""),"")</f>
        <v>4</v>
      </c>
      <c r="I442" s="4" t="str">
        <f>IFERROR(VLOOKUP($A442,'Raw - J'!$B:$P,14,FALSE),"")</f>
        <v>0-120</v>
      </c>
      <c r="J442" s="4" t="str">
        <f>IFERROR(VLOOKUP($A442,'Raw - J'!$B:$P,11,FALSE),"")</f>
        <v>A</v>
      </c>
      <c r="K442" s="4" t="str">
        <f>IFERROR(VLOOKUP($A442,'Raw - J'!$B:$Q,16,FALSE),"")</f>
        <v>3m</v>
      </c>
      <c r="L442" s="16" t="str">
        <f>SUBSTITUTE(IFERROR(VLOOKUP($A442,'Raw - J'!$B:$Q,9,FALSE),""),0,"")</f>
        <v/>
      </c>
      <c r="M442" s="16" t="str">
        <f>SUBSTITUTE(IFERROR(VLOOKUP($A442,'Raw - J'!$B:$Z,20,FALSE),""),0,"")</f>
        <v/>
      </c>
    </row>
    <row r="443" spans="1:13" x14ac:dyDescent="0.35">
      <c r="A443">
        <v>434</v>
      </c>
      <c r="B443" s="9">
        <f>IFERROR(VLOOKUP($A443,'Raw - J'!$B:$S,2,FALSE),"")</f>
        <v>44357</v>
      </c>
      <c r="C443" s="4" t="str">
        <f>IFERROR(VLOOKUP($A443,'Raw - J'!$B:$S,3,FALSE),"")</f>
        <v>UTTOXETER</v>
      </c>
      <c r="D443" s="4" t="str">
        <f>IFERROR(VLOOKUP(JUMP!A443,'Raw - J'!B:F,5,FALSE),"")</f>
        <v>Chase</v>
      </c>
      <c r="E443" s="4" t="str">
        <f>IFERROR(VLOOKUP($A443,'Raw - J'!$B:$S,6,FALSE),"")</f>
        <v>Hcap</v>
      </c>
      <c r="F443" s="4" t="str">
        <f>IFERROR(VLOOKUP($A443,'Raw - J'!$B:$P,10,FALSE),"")</f>
        <v>5yo+</v>
      </c>
      <c r="G443" s="4" t="str">
        <f>SUBSTITUTE(IFERROR(VLOOKUP($A443,'Raw - J'!$B:$P,7,FALSE),""),"0","")</f>
        <v>Open</v>
      </c>
      <c r="H443" s="4" t="str">
        <f>IFERROR(VLOOKUP($A443,'Raw - J'!$B:$P,12,FALSE)&amp;IF(VLOOKUP($A443,'Raw - J'!$B:$N,13,FALSE)&lt;&gt;"","("&amp;VLOOKUP($A443,'Raw - J'!$B:$N,13,FALSE)&amp;")",""),"")</f>
        <v>4</v>
      </c>
      <c r="I443" s="4" t="str">
        <f>IFERROR(VLOOKUP($A443,'Raw - J'!$B:$P,14,FALSE),"")</f>
        <v>0-120</v>
      </c>
      <c r="J443" s="4" t="str">
        <f>IFERROR(VLOOKUP($A443,'Raw - J'!$B:$P,11,FALSE),"")</f>
        <v>A</v>
      </c>
      <c r="K443" s="4" t="str">
        <f>IFERROR(VLOOKUP($A443,'Raw - J'!$B:$Q,16,FALSE),"")</f>
        <v>2m 4f</v>
      </c>
      <c r="L443" s="16" t="str">
        <f>SUBSTITUTE(IFERROR(VLOOKUP($A443,'Raw - J'!$B:$Q,9,FALSE),""),0,"")</f>
        <v/>
      </c>
      <c r="M443" s="16" t="str">
        <f>SUBSTITUTE(IFERROR(VLOOKUP($A443,'Raw - J'!$B:$Z,20,FALSE),""),0,"")</f>
        <v/>
      </c>
    </row>
    <row r="444" spans="1:13" x14ac:dyDescent="0.35">
      <c r="A444">
        <v>435</v>
      </c>
      <c r="B444" s="9">
        <f>IFERROR(VLOOKUP($A444,'Raw - J'!$B:$S,2,FALSE),"")</f>
        <v>44358</v>
      </c>
      <c r="C444" s="4" t="str">
        <f>IFERROR(VLOOKUP($A444,'Raw - J'!$B:$S,3,FALSE),"")</f>
        <v>AINTREE</v>
      </c>
      <c r="D444" s="4" t="str">
        <f>IFERROR(VLOOKUP(JUMP!A444,'Raw - J'!B:F,5,FALSE),"")</f>
        <v>Chase</v>
      </c>
      <c r="E444" s="4" t="str">
        <f>IFERROR(VLOOKUP($A444,'Raw - J'!$B:$S,6,FALSE),"")</f>
        <v>Hcap</v>
      </c>
      <c r="F444" s="4" t="str">
        <f>IFERROR(VLOOKUP($A444,'Raw - J'!$B:$P,10,FALSE),"")</f>
        <v>5yo+</v>
      </c>
      <c r="G444" s="4" t="str">
        <f>SUBSTITUTE(IFERROR(VLOOKUP($A444,'Raw - J'!$B:$P,7,FALSE),""),"0","")</f>
        <v>Nov</v>
      </c>
      <c r="H444" s="4" t="str">
        <f>IFERROR(VLOOKUP($A444,'Raw - J'!$B:$P,12,FALSE)&amp;IF(VLOOKUP($A444,'Raw - J'!$B:$N,13,FALSE)&lt;&gt;"","("&amp;VLOOKUP($A444,'Raw - J'!$B:$N,13,FALSE)&amp;")",""),"")</f>
        <v>3</v>
      </c>
      <c r="I444" s="4" t="str">
        <f>IFERROR(VLOOKUP($A444,'Raw - J'!$B:$P,14,FALSE),"")</f>
        <v>0-125</v>
      </c>
      <c r="J444" s="4" t="str">
        <f>IFERROR(VLOOKUP($A444,'Raw - J'!$B:$P,11,FALSE),"")</f>
        <v>A</v>
      </c>
      <c r="K444" s="4" t="str">
        <f>IFERROR(VLOOKUP($A444,'Raw - J'!$B:$Q,16,FALSE),"")</f>
        <v>2m 4f</v>
      </c>
      <c r="L444" s="16" t="str">
        <f>SUBSTITUTE(IFERROR(VLOOKUP($A444,'Raw - J'!$B:$Q,9,FALSE),""),0,"")</f>
        <v/>
      </c>
      <c r="M444" s="16" t="str">
        <f>SUBSTITUTE(IFERROR(VLOOKUP($A444,'Raw - J'!$B:$Z,20,FALSE),""),0,"")</f>
        <v/>
      </c>
    </row>
    <row r="445" spans="1:13" x14ac:dyDescent="0.35">
      <c r="A445">
        <v>436</v>
      </c>
      <c r="B445" s="9">
        <f>IFERROR(VLOOKUP($A445,'Raw - J'!$B:$S,2,FALSE),"")</f>
        <v>44358</v>
      </c>
      <c r="C445" s="4" t="str">
        <f>IFERROR(VLOOKUP($A445,'Raw - J'!$B:$S,3,FALSE),"")</f>
        <v>AINTREE</v>
      </c>
      <c r="D445" s="4" t="str">
        <f>IFERROR(VLOOKUP(JUMP!A445,'Raw - J'!B:F,5,FALSE),"")</f>
        <v>Hurdle</v>
      </c>
      <c r="E445" s="4" t="str">
        <f>IFERROR(VLOOKUP($A445,'Raw - J'!$B:$S,6,FALSE),"")</f>
        <v>Hcap</v>
      </c>
      <c r="F445" s="4" t="str">
        <f>IFERROR(VLOOKUP($A445,'Raw - J'!$B:$P,10,FALSE),"")</f>
        <v>4yo+</v>
      </c>
      <c r="G445" s="4" t="str">
        <f>SUBSTITUTE(IFERROR(VLOOKUP($A445,'Raw - J'!$B:$P,7,FALSE),""),"0","")</f>
        <v>Open</v>
      </c>
      <c r="H445" s="4" t="str">
        <f>IFERROR(VLOOKUP($A445,'Raw - J'!$B:$P,12,FALSE)&amp;IF(VLOOKUP($A445,'Raw - J'!$B:$N,13,FALSE)&lt;&gt;"","("&amp;VLOOKUP($A445,'Raw - J'!$B:$N,13,FALSE)&amp;")",""),"")</f>
        <v>4</v>
      </c>
      <c r="I445" s="4" t="str">
        <f>IFERROR(VLOOKUP($A445,'Raw - J'!$B:$P,14,FALSE),"")</f>
        <v>0-120</v>
      </c>
      <c r="J445" s="4" t="str">
        <f>IFERROR(VLOOKUP($A445,'Raw - J'!$B:$P,11,FALSE),"")</f>
        <v>A</v>
      </c>
      <c r="K445" s="4" t="str">
        <f>IFERROR(VLOOKUP($A445,'Raw - J'!$B:$Q,16,FALSE),"")</f>
        <v>2m 4f</v>
      </c>
      <c r="L445" s="16" t="str">
        <f>SUBSTITUTE(IFERROR(VLOOKUP($A445,'Raw - J'!$B:$Q,9,FALSE),""),0,"")</f>
        <v/>
      </c>
      <c r="M445" s="16" t="str">
        <f>SUBSTITUTE(IFERROR(VLOOKUP($A445,'Raw - J'!$B:$Z,20,FALSE),""),0,"")</f>
        <v>Cond</v>
      </c>
    </row>
    <row r="446" spans="1:13" x14ac:dyDescent="0.35">
      <c r="A446">
        <v>437</v>
      </c>
      <c r="B446" s="9">
        <f>IFERROR(VLOOKUP($A446,'Raw - J'!$B:$S,2,FALSE),"")</f>
        <v>44358</v>
      </c>
      <c r="C446" s="4" t="str">
        <f>IFERROR(VLOOKUP($A446,'Raw - J'!$B:$S,3,FALSE),"")</f>
        <v>AINTREE</v>
      </c>
      <c r="D446" s="4" t="str">
        <f>IFERROR(VLOOKUP(JUMP!A446,'Raw - J'!B:F,5,FALSE),"")</f>
        <v>Hurdle</v>
      </c>
      <c r="E446" s="4" t="str">
        <f>IFERROR(VLOOKUP($A446,'Raw - J'!$B:$S,6,FALSE),"")</f>
        <v>Hcap</v>
      </c>
      <c r="F446" s="4" t="str">
        <f>IFERROR(VLOOKUP($A446,'Raw - J'!$B:$P,10,FALSE),"")</f>
        <v>4yo+</v>
      </c>
      <c r="G446" s="4" t="str">
        <f>SUBSTITUTE(IFERROR(VLOOKUP($A446,'Raw - J'!$B:$P,7,FALSE),""),"0","")</f>
        <v>Open</v>
      </c>
      <c r="H446" s="4" t="str">
        <f>IFERROR(VLOOKUP($A446,'Raw - J'!$B:$P,12,FALSE)&amp;IF(VLOOKUP($A446,'Raw - J'!$B:$N,13,FALSE)&lt;&gt;"","("&amp;VLOOKUP($A446,'Raw - J'!$B:$N,13,FALSE)&amp;")",""),"")</f>
        <v>4</v>
      </c>
      <c r="I446" s="4" t="str">
        <f>IFERROR(VLOOKUP($A446,'Raw - J'!$B:$P,14,FALSE),"")</f>
        <v>0-120</v>
      </c>
      <c r="J446" s="4" t="str">
        <f>IFERROR(VLOOKUP($A446,'Raw - J'!$B:$P,11,FALSE),"")</f>
        <v>F</v>
      </c>
      <c r="K446" s="4" t="str">
        <f>IFERROR(VLOOKUP($A446,'Raw - J'!$B:$Q,16,FALSE),"")</f>
        <v>3m</v>
      </c>
      <c r="L446" s="16" t="str">
        <f>SUBSTITUTE(IFERROR(VLOOKUP($A446,'Raw - J'!$B:$Q,9,FALSE),""),0,"")</f>
        <v/>
      </c>
      <c r="M446" s="16" t="str">
        <f>SUBSTITUTE(IFERROR(VLOOKUP($A446,'Raw - J'!$B:$Z,20,FALSE),""),0,"")</f>
        <v/>
      </c>
    </row>
    <row r="447" spans="1:13" x14ac:dyDescent="0.35">
      <c r="A447">
        <v>438</v>
      </c>
      <c r="B447" s="9">
        <f>IFERROR(VLOOKUP($A447,'Raw - J'!$B:$S,2,FALSE),"")</f>
        <v>44358</v>
      </c>
      <c r="C447" s="4" t="str">
        <f>IFERROR(VLOOKUP($A447,'Raw - J'!$B:$S,3,FALSE),"")</f>
        <v>AINTREE</v>
      </c>
      <c r="D447" s="4" t="str">
        <f>IFERROR(VLOOKUP(JUMP!A447,'Raw - J'!B:F,5,FALSE),"")</f>
        <v>Hurdle</v>
      </c>
      <c r="E447" s="4" t="str">
        <f>IFERROR(VLOOKUP($A447,'Raw - J'!$B:$S,6,FALSE),"")</f>
        <v>WFA</v>
      </c>
      <c r="F447" s="4" t="str">
        <f>IFERROR(VLOOKUP($A447,'Raw - J'!$B:$P,10,FALSE),"")</f>
        <v>3yo</v>
      </c>
      <c r="G447" s="4" t="str">
        <f>SUBSTITUTE(IFERROR(VLOOKUP($A447,'Raw - J'!$B:$P,7,FALSE),""),"0","")</f>
        <v>Open</v>
      </c>
      <c r="H447" s="4" t="str">
        <f>IFERROR(VLOOKUP($A447,'Raw - J'!$B:$P,12,FALSE)&amp;IF(VLOOKUP($A447,'Raw - J'!$B:$N,13,FALSE)&lt;&gt;"","("&amp;VLOOKUP($A447,'Raw - J'!$B:$N,13,FALSE)&amp;")",""),"")</f>
        <v>3</v>
      </c>
      <c r="I447" s="4" t="str">
        <f>IFERROR(VLOOKUP($A447,'Raw - J'!$B:$P,14,FALSE),"")</f>
        <v>Open</v>
      </c>
      <c r="J447" s="4" t="str">
        <f>IFERROR(VLOOKUP($A447,'Raw - J'!$B:$P,11,FALSE),"")</f>
        <v>A</v>
      </c>
      <c r="K447" s="4" t="str">
        <f>IFERROR(VLOOKUP($A447,'Raw - J'!$B:$Q,16,FALSE),"")</f>
        <v>2m</v>
      </c>
      <c r="L447" s="16" t="str">
        <f>SUBSTITUTE(IFERROR(VLOOKUP($A447,'Raw - J'!$B:$Q,9,FALSE),""),0,"")</f>
        <v/>
      </c>
      <c r="M447" s="16" t="str">
        <f>SUBSTITUTE(IFERROR(VLOOKUP($A447,'Raw - J'!$B:$Z,20,FALSE),""),0,"")</f>
        <v/>
      </c>
    </row>
    <row r="448" spans="1:13" x14ac:dyDescent="0.35">
      <c r="A448">
        <v>439</v>
      </c>
      <c r="B448" s="9">
        <f>IFERROR(VLOOKUP($A448,'Raw - J'!$B:$S,2,FALSE),"")</f>
        <v>44358</v>
      </c>
      <c r="C448" s="4" t="str">
        <f>IFERROR(VLOOKUP($A448,'Raw - J'!$B:$S,3,FALSE),"")</f>
        <v>AINTREE</v>
      </c>
      <c r="D448" s="4" t="str">
        <f>IFERROR(VLOOKUP(JUMP!A448,'Raw - J'!B:F,5,FALSE),"")</f>
        <v>Chase</v>
      </c>
      <c r="E448" s="4" t="str">
        <f>IFERROR(VLOOKUP($A448,'Raw - J'!$B:$S,6,FALSE),"")</f>
        <v>Hcap</v>
      </c>
      <c r="F448" s="4" t="str">
        <f>IFERROR(VLOOKUP($A448,'Raw - J'!$B:$P,10,FALSE),"")</f>
        <v>5yo+</v>
      </c>
      <c r="G448" s="4" t="str">
        <f>SUBSTITUTE(IFERROR(VLOOKUP($A448,'Raw - J'!$B:$P,7,FALSE),""),"0","")</f>
        <v>Open</v>
      </c>
      <c r="H448" s="4" t="str">
        <f>IFERROR(VLOOKUP($A448,'Raw - J'!$B:$P,12,FALSE)&amp;IF(VLOOKUP($A448,'Raw - J'!$B:$N,13,FALSE)&lt;&gt;"","("&amp;VLOOKUP($A448,'Raw - J'!$B:$N,13,FALSE)&amp;")",""),"")</f>
        <v>3</v>
      </c>
      <c r="I448" s="4" t="str">
        <f>IFERROR(VLOOKUP($A448,'Raw - J'!$B:$P,14,FALSE),"")</f>
        <v>0-130</v>
      </c>
      <c r="J448" s="4" t="str">
        <f>IFERROR(VLOOKUP($A448,'Raw - J'!$B:$P,11,FALSE),"")</f>
        <v>A</v>
      </c>
      <c r="K448" s="4" t="str">
        <f>IFERROR(VLOOKUP($A448,'Raw - J'!$B:$Q,16,FALSE),"")</f>
        <v>2m</v>
      </c>
      <c r="L448" s="16" t="str">
        <f>SUBSTITUTE(IFERROR(VLOOKUP($A448,'Raw - J'!$B:$Q,9,FALSE),""),0,"")</f>
        <v/>
      </c>
      <c r="M448" s="16" t="str">
        <f>SUBSTITUTE(IFERROR(VLOOKUP($A448,'Raw - J'!$B:$Z,20,FALSE),""),0,"")</f>
        <v/>
      </c>
    </row>
    <row r="449" spans="1:13" x14ac:dyDescent="0.35">
      <c r="A449">
        <v>440</v>
      </c>
      <c r="B449" s="9">
        <f>IFERROR(VLOOKUP($A449,'Raw - J'!$B:$S,2,FALSE),"")</f>
        <v>44358</v>
      </c>
      <c r="C449" s="4" t="str">
        <f>IFERROR(VLOOKUP($A449,'Raw - J'!$B:$S,3,FALSE),"")</f>
        <v>AINTREE</v>
      </c>
      <c r="D449" s="4" t="str">
        <f>IFERROR(VLOOKUP(JUMP!A449,'Raw - J'!B:F,5,FALSE),"")</f>
        <v>Hurdle</v>
      </c>
      <c r="E449" s="4" t="str">
        <f>IFERROR(VLOOKUP($A449,'Raw - J'!$B:$S,6,FALSE),"")</f>
        <v>Hcap</v>
      </c>
      <c r="F449" s="4" t="str">
        <f>IFERROR(VLOOKUP($A449,'Raw - J'!$B:$P,10,FALSE),"")</f>
        <v>4yo+</v>
      </c>
      <c r="G449" s="4" t="str">
        <f>SUBSTITUTE(IFERROR(VLOOKUP($A449,'Raw - J'!$B:$P,7,FALSE),""),"0","")</f>
        <v>Open</v>
      </c>
      <c r="H449" s="4" t="str">
        <f>IFERROR(VLOOKUP($A449,'Raw - J'!$B:$P,12,FALSE)&amp;IF(VLOOKUP($A449,'Raw - J'!$B:$N,13,FALSE)&lt;&gt;"","("&amp;VLOOKUP($A449,'Raw - J'!$B:$N,13,FALSE)&amp;")",""),"")</f>
        <v>3</v>
      </c>
      <c r="I449" s="4" t="str">
        <f>IFERROR(VLOOKUP($A449,'Raw - J'!$B:$P,14,FALSE),"")</f>
        <v>0-125</v>
      </c>
      <c r="J449" s="4" t="str">
        <f>IFERROR(VLOOKUP($A449,'Raw - J'!$B:$P,11,FALSE),"")</f>
        <v>A</v>
      </c>
      <c r="K449" s="4" t="str">
        <f>IFERROR(VLOOKUP($A449,'Raw - J'!$B:$Q,16,FALSE),"")</f>
        <v>2m</v>
      </c>
      <c r="L449" s="16" t="str">
        <f>SUBSTITUTE(IFERROR(VLOOKUP($A449,'Raw - J'!$B:$Q,9,FALSE),""),0,"")</f>
        <v/>
      </c>
      <c r="M449" s="16" t="str">
        <f>SUBSTITUTE(IFERROR(VLOOKUP($A449,'Raw - J'!$B:$Z,20,FALSE),""),0,"")</f>
        <v/>
      </c>
    </row>
    <row r="450" spans="1:13" x14ac:dyDescent="0.35">
      <c r="A450">
        <v>441</v>
      </c>
      <c r="B450" s="9">
        <f>IFERROR(VLOOKUP($A450,'Raw - J'!$B:$S,2,FALSE),"")</f>
        <v>44358</v>
      </c>
      <c r="C450" s="4" t="str">
        <f>IFERROR(VLOOKUP($A450,'Raw - J'!$B:$S,3,FALSE),"")</f>
        <v>AINTREE</v>
      </c>
      <c r="D450" s="4" t="str">
        <f>IFERROR(VLOOKUP(JUMP!A450,'Raw - J'!B:F,5,FALSE),"")</f>
        <v>Chase</v>
      </c>
      <c r="E450" s="4" t="str">
        <f>IFERROR(VLOOKUP($A450,'Raw - J'!$B:$S,6,FALSE),"")</f>
        <v>Hcap</v>
      </c>
      <c r="F450" s="4" t="str">
        <f>IFERROR(VLOOKUP($A450,'Raw - J'!$B:$P,10,FALSE),"")</f>
        <v>5yo+</v>
      </c>
      <c r="G450" s="4" t="str">
        <f>SUBSTITUTE(IFERROR(VLOOKUP($A450,'Raw - J'!$B:$P,7,FALSE),""),"0","")</f>
        <v>Open</v>
      </c>
      <c r="H450" s="4" t="str">
        <f>IFERROR(VLOOKUP($A450,'Raw - J'!$B:$P,12,FALSE)&amp;IF(VLOOKUP($A450,'Raw - J'!$B:$N,13,FALSE)&lt;&gt;"","("&amp;VLOOKUP($A450,'Raw - J'!$B:$N,13,FALSE)&amp;")",""),"")</f>
        <v>3</v>
      </c>
      <c r="I450" s="4" t="str">
        <f>IFERROR(VLOOKUP($A450,'Raw - J'!$B:$P,14,FALSE),"")</f>
        <v>0-130</v>
      </c>
      <c r="J450" s="4" t="str">
        <f>IFERROR(VLOOKUP($A450,'Raw - J'!$B:$P,11,FALSE),"")</f>
        <v>A</v>
      </c>
      <c r="K450" s="4" t="str">
        <f>IFERROR(VLOOKUP($A450,'Raw - J'!$B:$Q,16,FALSE),"")</f>
        <v>3m</v>
      </c>
      <c r="L450" s="16" t="str">
        <f>SUBSTITUTE(IFERROR(VLOOKUP($A450,'Raw - J'!$B:$Q,9,FALSE),""),0,"")</f>
        <v/>
      </c>
      <c r="M450" s="16" t="str">
        <f>SUBSTITUTE(IFERROR(VLOOKUP($A450,'Raw - J'!$B:$Z,20,FALSE),""),0,"")</f>
        <v/>
      </c>
    </row>
    <row r="451" spans="1:13" x14ac:dyDescent="0.35">
      <c r="A451">
        <v>442</v>
      </c>
      <c r="B451" s="9">
        <f>IFERROR(VLOOKUP($A451,'Raw - J'!$B:$S,2,FALSE),"")</f>
        <v>44358</v>
      </c>
      <c r="C451" s="4" t="str">
        <f>IFERROR(VLOOKUP($A451,'Raw - J'!$B:$S,3,FALSE),"")</f>
        <v>NEWTON ABBOT</v>
      </c>
      <c r="D451" s="4" t="str">
        <f>IFERROR(VLOOKUP(JUMP!A451,'Raw - J'!B:F,5,FALSE),"")</f>
        <v>NHF</v>
      </c>
      <c r="E451" s="4" t="str">
        <f>IFERROR(VLOOKUP($A451,'Raw - J'!$B:$S,6,FALSE),"")</f>
        <v>WFA</v>
      </c>
      <c r="F451" s="4" t="str">
        <f>IFERROR(VLOOKUP($A451,'Raw - J'!$B:$P,10,FALSE),"")</f>
        <v>4-6yo</v>
      </c>
      <c r="G451" s="4" t="str">
        <f>SUBSTITUTE(IFERROR(VLOOKUP($A451,'Raw - J'!$B:$P,7,FALSE),""),"0","")</f>
        <v>Open</v>
      </c>
      <c r="H451" s="4" t="str">
        <f>IFERROR(VLOOKUP($A451,'Raw - J'!$B:$P,12,FALSE)&amp;IF(VLOOKUP($A451,'Raw - J'!$B:$N,13,FALSE)&lt;&gt;"","("&amp;VLOOKUP($A451,'Raw - J'!$B:$N,13,FALSE)&amp;")",""),"")</f>
        <v>5</v>
      </c>
      <c r="I451" s="4" t="str">
        <f>IFERROR(VLOOKUP($A451,'Raw - J'!$B:$P,14,FALSE),"")</f>
        <v>Open</v>
      </c>
      <c r="J451" s="4" t="str">
        <f>IFERROR(VLOOKUP($A451,'Raw - J'!$B:$P,11,FALSE),"")</f>
        <v>A</v>
      </c>
      <c r="K451" s="4" t="str">
        <f>IFERROR(VLOOKUP($A451,'Raw - J'!$B:$Q,16,FALSE),"")</f>
        <v>2m</v>
      </c>
      <c r="L451" s="16" t="str">
        <f>SUBSTITUTE(IFERROR(VLOOKUP($A451,'Raw - J'!$B:$Q,9,FALSE),""),0,"")</f>
        <v/>
      </c>
      <c r="M451" s="16" t="str">
        <f>SUBSTITUTE(IFERROR(VLOOKUP($A451,'Raw - J'!$B:$Z,20,FALSE),""),0,"")</f>
        <v xml:space="preserve"> </v>
      </c>
    </row>
    <row r="452" spans="1:13" x14ac:dyDescent="0.35">
      <c r="A452">
        <v>443</v>
      </c>
      <c r="B452" s="9">
        <f>IFERROR(VLOOKUP($A452,'Raw - J'!$B:$S,2,FALSE),"")</f>
        <v>44358</v>
      </c>
      <c r="C452" s="4" t="str">
        <f>IFERROR(VLOOKUP($A452,'Raw - J'!$B:$S,3,FALSE),"")</f>
        <v>NEWTON ABBOT</v>
      </c>
      <c r="D452" s="4" t="str">
        <f>IFERROR(VLOOKUP(JUMP!A452,'Raw - J'!B:F,5,FALSE),"")</f>
        <v>Hurdle</v>
      </c>
      <c r="E452" s="4" t="str">
        <f>IFERROR(VLOOKUP($A452,'Raw - J'!$B:$S,6,FALSE),"")</f>
        <v>Hcap</v>
      </c>
      <c r="F452" s="4" t="str">
        <f>IFERROR(VLOOKUP($A452,'Raw - J'!$B:$P,10,FALSE),"")</f>
        <v>4yo+</v>
      </c>
      <c r="G452" s="4" t="str">
        <f>SUBSTITUTE(IFERROR(VLOOKUP($A452,'Raw - J'!$B:$P,7,FALSE),""),"0","")</f>
        <v>Open</v>
      </c>
      <c r="H452" s="4" t="str">
        <f>IFERROR(VLOOKUP($A452,'Raw - J'!$B:$P,12,FALSE)&amp;IF(VLOOKUP($A452,'Raw - J'!$B:$N,13,FALSE)&lt;&gt;"","("&amp;VLOOKUP($A452,'Raw - J'!$B:$N,13,FALSE)&amp;")",""),"")</f>
        <v>5</v>
      </c>
      <c r="I452" s="4" t="str">
        <f>IFERROR(VLOOKUP($A452,'Raw - J'!$B:$P,14,FALSE),"")</f>
        <v>0-100</v>
      </c>
      <c r="J452" s="4" t="str">
        <f>IFERROR(VLOOKUP($A452,'Raw - J'!$B:$P,11,FALSE),"")</f>
        <v>A</v>
      </c>
      <c r="K452" s="4" t="str">
        <f>IFERROR(VLOOKUP($A452,'Raw - J'!$B:$Q,16,FALSE),"")</f>
        <v>2m</v>
      </c>
      <c r="L452" s="16" t="str">
        <f>SUBSTITUTE(IFERROR(VLOOKUP($A452,'Raw - J'!$B:$Q,9,FALSE),""),0,"")</f>
        <v/>
      </c>
      <c r="M452" s="16" t="str">
        <f>SUBSTITUTE(IFERROR(VLOOKUP($A452,'Raw - J'!$B:$Z,20,FALSE),""),0,"")</f>
        <v/>
      </c>
    </row>
    <row r="453" spans="1:13" x14ac:dyDescent="0.35">
      <c r="A453">
        <v>444</v>
      </c>
      <c r="B453" s="9">
        <f>IFERROR(VLOOKUP($A453,'Raw - J'!$B:$S,2,FALSE),"")</f>
        <v>44358</v>
      </c>
      <c r="C453" s="4" t="str">
        <f>IFERROR(VLOOKUP($A453,'Raw - J'!$B:$S,3,FALSE),"")</f>
        <v>NEWTON ABBOT</v>
      </c>
      <c r="D453" s="4" t="str">
        <f>IFERROR(VLOOKUP(JUMP!A453,'Raw - J'!B:F,5,FALSE),"")</f>
        <v>Hurdle</v>
      </c>
      <c r="E453" s="4" t="str">
        <f>IFERROR(VLOOKUP($A453,'Raw - J'!$B:$S,6,FALSE),"")</f>
        <v>Hcap</v>
      </c>
      <c r="F453" s="4" t="str">
        <f>IFERROR(VLOOKUP($A453,'Raw - J'!$B:$P,10,FALSE),"")</f>
        <v>4yo+</v>
      </c>
      <c r="G453" s="4" t="str">
        <f>SUBSTITUTE(IFERROR(VLOOKUP($A453,'Raw - J'!$B:$P,7,FALSE),""),"0","")</f>
        <v>Open</v>
      </c>
      <c r="H453" s="4" t="str">
        <f>IFERROR(VLOOKUP($A453,'Raw - J'!$B:$P,12,FALSE)&amp;IF(VLOOKUP($A453,'Raw - J'!$B:$N,13,FALSE)&lt;&gt;"","("&amp;VLOOKUP($A453,'Raw - J'!$B:$N,13,FALSE)&amp;")",""),"")</f>
        <v>4</v>
      </c>
      <c r="I453" s="4" t="str">
        <f>IFERROR(VLOOKUP($A453,'Raw - J'!$B:$P,14,FALSE),"")</f>
        <v>0-120</v>
      </c>
      <c r="J453" s="4" t="str">
        <f>IFERROR(VLOOKUP($A453,'Raw - J'!$B:$P,11,FALSE),"")</f>
        <v>F</v>
      </c>
      <c r="K453" s="4" t="str">
        <f>IFERROR(VLOOKUP($A453,'Raw - J'!$B:$Q,16,FALSE),"")</f>
        <v>2m 4f</v>
      </c>
      <c r="L453" s="16" t="str">
        <f>SUBSTITUTE(IFERROR(VLOOKUP($A453,'Raw - J'!$B:$Q,9,FALSE),""),0,"")</f>
        <v/>
      </c>
      <c r="M453" s="16" t="str">
        <f>SUBSTITUTE(IFERROR(VLOOKUP($A453,'Raw - J'!$B:$Z,20,FALSE),""),0,"")</f>
        <v/>
      </c>
    </row>
    <row r="454" spans="1:13" x14ac:dyDescent="0.35">
      <c r="A454">
        <v>445</v>
      </c>
      <c r="B454" s="9">
        <f>IFERROR(VLOOKUP($A454,'Raw - J'!$B:$S,2,FALSE),"")</f>
        <v>44358</v>
      </c>
      <c r="C454" s="4" t="str">
        <f>IFERROR(VLOOKUP($A454,'Raw - J'!$B:$S,3,FALSE),"")</f>
        <v>NEWTON ABBOT</v>
      </c>
      <c r="D454" s="4" t="str">
        <f>IFERROR(VLOOKUP(JUMP!A454,'Raw - J'!B:F,5,FALSE),"")</f>
        <v>Hurdle</v>
      </c>
      <c r="E454" s="4" t="str">
        <f>IFERROR(VLOOKUP($A454,'Raw - J'!$B:$S,6,FALSE),"")</f>
        <v>WFA</v>
      </c>
      <c r="F454" s="4" t="str">
        <f>IFERROR(VLOOKUP($A454,'Raw - J'!$B:$P,10,FALSE),"")</f>
        <v>4yo+</v>
      </c>
      <c r="G454" s="4" t="str">
        <f>SUBSTITUTE(IFERROR(VLOOKUP($A454,'Raw - J'!$B:$P,7,FALSE),""),"0","")</f>
        <v>Nov</v>
      </c>
      <c r="H454" s="4" t="str">
        <f>IFERROR(VLOOKUP($A454,'Raw - J'!$B:$P,12,FALSE)&amp;IF(VLOOKUP($A454,'Raw - J'!$B:$N,13,FALSE)&lt;&gt;"","("&amp;VLOOKUP($A454,'Raw - J'!$B:$N,13,FALSE)&amp;")",""),"")</f>
        <v>4</v>
      </c>
      <c r="I454" s="4" t="str">
        <f>IFERROR(VLOOKUP($A454,'Raw - J'!$B:$P,14,FALSE),"")</f>
        <v>Open</v>
      </c>
      <c r="J454" s="4" t="str">
        <f>IFERROR(VLOOKUP($A454,'Raw - J'!$B:$P,11,FALSE),"")</f>
        <v>F</v>
      </c>
      <c r="K454" s="4" t="str">
        <f>IFERROR(VLOOKUP($A454,'Raw - J'!$B:$Q,16,FALSE),"")</f>
        <v>2m</v>
      </c>
      <c r="L454" s="16" t="str">
        <f>SUBSTITUTE(IFERROR(VLOOKUP($A454,'Raw - J'!$B:$Q,9,FALSE),""),0,"")</f>
        <v/>
      </c>
      <c r="M454" s="16" t="str">
        <f>SUBSTITUTE(IFERROR(VLOOKUP($A454,'Raw - J'!$B:$Z,20,FALSE),""),0,"")</f>
        <v/>
      </c>
    </row>
    <row r="455" spans="1:13" x14ac:dyDescent="0.35">
      <c r="A455">
        <v>446</v>
      </c>
      <c r="B455" s="9">
        <f>IFERROR(VLOOKUP($A455,'Raw - J'!$B:$S,2,FALSE),"")</f>
        <v>44358</v>
      </c>
      <c r="C455" s="4" t="str">
        <f>IFERROR(VLOOKUP($A455,'Raw - J'!$B:$S,3,FALSE),"")</f>
        <v>NEWTON ABBOT</v>
      </c>
      <c r="D455" s="4" t="str">
        <f>IFERROR(VLOOKUP(JUMP!A455,'Raw - J'!B:F,5,FALSE),"")</f>
        <v>Chase</v>
      </c>
      <c r="E455" s="4" t="str">
        <f>IFERROR(VLOOKUP($A455,'Raw - J'!$B:$S,6,FALSE),"")</f>
        <v>Hcap</v>
      </c>
      <c r="F455" s="4" t="str">
        <f>IFERROR(VLOOKUP($A455,'Raw - J'!$B:$P,10,FALSE),"")</f>
        <v>5yo+</v>
      </c>
      <c r="G455" s="4" t="str">
        <f>SUBSTITUTE(IFERROR(VLOOKUP($A455,'Raw - J'!$B:$P,7,FALSE),""),"0","")</f>
        <v>Open</v>
      </c>
      <c r="H455" s="4" t="str">
        <f>IFERROR(VLOOKUP($A455,'Raw - J'!$B:$P,12,FALSE)&amp;IF(VLOOKUP($A455,'Raw - J'!$B:$N,13,FALSE)&lt;&gt;"","("&amp;VLOOKUP($A455,'Raw - J'!$B:$N,13,FALSE)&amp;")",""),"")</f>
        <v>5</v>
      </c>
      <c r="I455" s="4" t="str">
        <f>IFERROR(VLOOKUP($A455,'Raw - J'!$B:$P,14,FALSE),"")</f>
        <v>0-105</v>
      </c>
      <c r="J455" s="4" t="str">
        <f>IFERROR(VLOOKUP($A455,'Raw - J'!$B:$P,11,FALSE),"")</f>
        <v>A</v>
      </c>
      <c r="K455" s="4" t="str">
        <f>IFERROR(VLOOKUP($A455,'Raw - J'!$B:$Q,16,FALSE),"")</f>
        <v>2m</v>
      </c>
      <c r="L455" s="16" t="str">
        <f>SUBSTITUTE(IFERROR(VLOOKUP($A455,'Raw - J'!$B:$Q,9,FALSE),""),0,"")</f>
        <v/>
      </c>
      <c r="M455" s="16" t="str">
        <f>SUBSTITUTE(IFERROR(VLOOKUP($A455,'Raw - J'!$B:$Z,20,FALSE),""),0,"")</f>
        <v/>
      </c>
    </row>
    <row r="456" spans="1:13" x14ac:dyDescent="0.35">
      <c r="A456">
        <v>447</v>
      </c>
      <c r="B456" s="9">
        <f>IFERROR(VLOOKUP($A456,'Raw - J'!$B:$S,2,FALSE),"")</f>
        <v>44358</v>
      </c>
      <c r="C456" s="4" t="str">
        <f>IFERROR(VLOOKUP($A456,'Raw - J'!$B:$S,3,FALSE),"")</f>
        <v>NEWTON ABBOT</v>
      </c>
      <c r="D456" s="4" t="str">
        <f>IFERROR(VLOOKUP(JUMP!A456,'Raw - J'!B:F,5,FALSE),"")</f>
        <v>Chase</v>
      </c>
      <c r="E456" s="4" t="str">
        <f>IFERROR(VLOOKUP($A456,'Raw - J'!$B:$S,6,FALSE),"")</f>
        <v>WFA</v>
      </c>
      <c r="F456" s="4" t="str">
        <f>IFERROR(VLOOKUP($A456,'Raw - J'!$B:$P,10,FALSE),"")</f>
        <v>5yo+</v>
      </c>
      <c r="G456" s="4" t="str">
        <f>SUBSTITUTE(IFERROR(VLOOKUP($A456,'Raw - J'!$B:$P,7,FALSE),""),"0","")</f>
        <v>Nov</v>
      </c>
      <c r="H456" s="4" t="str">
        <f>IFERROR(VLOOKUP($A456,'Raw - J'!$B:$P,12,FALSE)&amp;IF(VLOOKUP($A456,'Raw - J'!$B:$N,13,FALSE)&lt;&gt;"","("&amp;VLOOKUP($A456,'Raw - J'!$B:$N,13,FALSE)&amp;")",""),"")</f>
        <v>3</v>
      </c>
      <c r="I456" s="4" t="str">
        <f>IFERROR(VLOOKUP($A456,'Raw - J'!$B:$P,14,FALSE),"")</f>
        <v>Open</v>
      </c>
      <c r="J456" s="4" t="str">
        <f>IFERROR(VLOOKUP($A456,'Raw - J'!$B:$P,11,FALSE),"")</f>
        <v>A</v>
      </c>
      <c r="K456" s="4" t="str">
        <f>IFERROR(VLOOKUP($A456,'Raw - J'!$B:$Q,16,FALSE),"")</f>
        <v>3m</v>
      </c>
      <c r="L456" s="16" t="str">
        <f>SUBSTITUTE(IFERROR(VLOOKUP($A456,'Raw - J'!$B:$Q,9,FALSE),""),0,"")</f>
        <v/>
      </c>
      <c r="M456" s="16" t="str">
        <f>SUBSTITUTE(IFERROR(VLOOKUP($A456,'Raw - J'!$B:$Z,20,FALSE),""),0,"")</f>
        <v/>
      </c>
    </row>
    <row r="457" spans="1:13" x14ac:dyDescent="0.35">
      <c r="A457">
        <v>448</v>
      </c>
      <c r="B457" s="9">
        <f>IFERROR(VLOOKUP($A457,'Raw - J'!$B:$S,2,FALSE),"")</f>
        <v>44358</v>
      </c>
      <c r="C457" s="4" t="str">
        <f>IFERROR(VLOOKUP($A457,'Raw - J'!$B:$S,3,FALSE),"")</f>
        <v>NEWTON ABBOT</v>
      </c>
      <c r="D457" s="4" t="str">
        <f>IFERROR(VLOOKUP(JUMP!A457,'Raw - J'!B:F,5,FALSE),"")</f>
        <v>Chase</v>
      </c>
      <c r="E457" s="4" t="str">
        <f>IFERROR(VLOOKUP($A457,'Raw - J'!$B:$S,6,FALSE),"")</f>
        <v>Hcap</v>
      </c>
      <c r="F457" s="4" t="str">
        <f>IFERROR(VLOOKUP($A457,'Raw - J'!$B:$P,10,FALSE),"")</f>
        <v>5yo+</v>
      </c>
      <c r="G457" s="4" t="str">
        <f>SUBSTITUTE(IFERROR(VLOOKUP($A457,'Raw - J'!$B:$P,7,FALSE),""),"0","")</f>
        <v>Open</v>
      </c>
      <c r="H457" s="4" t="str">
        <f>IFERROR(VLOOKUP($A457,'Raw - J'!$B:$P,12,FALSE)&amp;IF(VLOOKUP($A457,'Raw - J'!$B:$N,13,FALSE)&lt;&gt;"","("&amp;VLOOKUP($A457,'Raw - J'!$B:$N,13,FALSE)&amp;")",""),"")</f>
        <v>2</v>
      </c>
      <c r="I457" s="4" t="str">
        <f>IFERROR(VLOOKUP($A457,'Raw - J'!$B:$P,14,FALSE),"")</f>
        <v>Open</v>
      </c>
      <c r="J457" s="4" t="str">
        <f>IFERROR(VLOOKUP($A457,'Raw - J'!$B:$P,11,FALSE),"")</f>
        <v>A</v>
      </c>
      <c r="K457" s="4" t="str">
        <f>IFERROR(VLOOKUP($A457,'Raw - J'!$B:$Q,16,FALSE),"")</f>
        <v>2m</v>
      </c>
      <c r="L457" s="16" t="str">
        <f>SUBSTITUTE(IFERROR(VLOOKUP($A457,'Raw - J'!$B:$Q,9,FALSE),""),0,"")</f>
        <v/>
      </c>
      <c r="M457" s="16" t="str">
        <f>SUBSTITUTE(IFERROR(VLOOKUP($A457,'Raw - J'!$B:$Z,20,FALSE),""),0,"")</f>
        <v/>
      </c>
    </row>
    <row r="458" spans="1:13" x14ac:dyDescent="0.35">
      <c r="A458">
        <v>449</v>
      </c>
      <c r="B458" s="9">
        <f>IFERROR(VLOOKUP($A458,'Raw - J'!$B:$S,2,FALSE),"")</f>
        <v>44359</v>
      </c>
      <c r="C458" s="4" t="str">
        <f>IFERROR(VLOOKUP($A458,'Raw - J'!$B:$S,3,FALSE),"")</f>
        <v>HEXHAM</v>
      </c>
      <c r="D458" s="4" t="str">
        <f>IFERROR(VLOOKUP(JUMP!A458,'Raw - J'!B:F,5,FALSE),"")</f>
        <v>Chase</v>
      </c>
      <c r="E458" s="4" t="str">
        <f>IFERROR(VLOOKUP($A458,'Raw - J'!$B:$S,6,FALSE),"")</f>
        <v>Hcap</v>
      </c>
      <c r="F458" s="4" t="str">
        <f>IFERROR(VLOOKUP($A458,'Raw - J'!$B:$P,10,FALSE),"")</f>
        <v>5yo+</v>
      </c>
      <c r="G458" s="4" t="str">
        <f>SUBSTITUTE(IFERROR(VLOOKUP($A458,'Raw - J'!$B:$P,7,FALSE),""),"0","")</f>
        <v>Open</v>
      </c>
      <c r="H458" s="4" t="str">
        <f>IFERROR(VLOOKUP($A458,'Raw - J'!$B:$P,12,FALSE)&amp;IF(VLOOKUP($A458,'Raw - J'!$B:$N,13,FALSE)&lt;&gt;"","("&amp;VLOOKUP($A458,'Raw - J'!$B:$N,13,FALSE)&amp;")",""),"")</f>
        <v>5</v>
      </c>
      <c r="I458" s="4" t="str">
        <f>IFERROR(VLOOKUP($A458,'Raw - J'!$B:$P,14,FALSE),"")</f>
        <v>0-100</v>
      </c>
      <c r="J458" s="4" t="str">
        <f>IFERROR(VLOOKUP($A458,'Raw - J'!$B:$P,11,FALSE),"")</f>
        <v>A</v>
      </c>
      <c r="K458" s="4" t="str">
        <f>IFERROR(VLOOKUP($A458,'Raw - J'!$B:$Q,16,FALSE),"")</f>
        <v>3m</v>
      </c>
      <c r="L458" s="16" t="str">
        <f>SUBSTITUTE(IFERROR(VLOOKUP($A458,'Raw - J'!$B:$Q,9,FALSE),""),0,"")</f>
        <v/>
      </c>
      <c r="M458" s="16" t="str">
        <f>SUBSTITUTE(IFERROR(VLOOKUP($A458,'Raw - J'!$B:$Z,20,FALSE),""),0,"")</f>
        <v/>
      </c>
    </row>
    <row r="459" spans="1:13" x14ac:dyDescent="0.35">
      <c r="A459">
        <v>450</v>
      </c>
      <c r="B459" s="9">
        <f>IFERROR(VLOOKUP($A459,'Raw - J'!$B:$S,2,FALSE),"")</f>
        <v>44359</v>
      </c>
      <c r="C459" s="4" t="str">
        <f>IFERROR(VLOOKUP($A459,'Raw - J'!$B:$S,3,FALSE),"")</f>
        <v>HEXHAM</v>
      </c>
      <c r="D459" s="4" t="str">
        <f>IFERROR(VLOOKUP(JUMP!A459,'Raw - J'!B:F,5,FALSE),"")</f>
        <v>Chase</v>
      </c>
      <c r="E459" s="4" t="str">
        <f>IFERROR(VLOOKUP($A459,'Raw - J'!$B:$S,6,FALSE),"")</f>
        <v>Hcap</v>
      </c>
      <c r="F459" s="4" t="str">
        <f>IFERROR(VLOOKUP($A459,'Raw - J'!$B:$P,10,FALSE),"")</f>
        <v>5yo+</v>
      </c>
      <c r="G459" s="4" t="str">
        <f>SUBSTITUTE(IFERROR(VLOOKUP($A459,'Raw - J'!$B:$P,7,FALSE),""),"0","")</f>
        <v>Open</v>
      </c>
      <c r="H459" s="4" t="str">
        <f>IFERROR(VLOOKUP($A459,'Raw - J'!$B:$P,12,FALSE)&amp;IF(VLOOKUP($A459,'Raw - J'!$B:$N,13,FALSE)&lt;&gt;"","("&amp;VLOOKUP($A459,'Raw - J'!$B:$N,13,FALSE)&amp;")",""),"")</f>
        <v>5</v>
      </c>
      <c r="I459" s="4" t="str">
        <f>IFERROR(VLOOKUP($A459,'Raw - J'!$B:$P,14,FALSE),"")</f>
        <v>0-100</v>
      </c>
      <c r="J459" s="4" t="str">
        <f>IFERROR(VLOOKUP($A459,'Raw - J'!$B:$P,11,FALSE),"")</f>
        <v>A</v>
      </c>
      <c r="K459" s="4" t="str">
        <f>IFERROR(VLOOKUP($A459,'Raw - J'!$B:$Q,16,FALSE),"")</f>
        <v>2m</v>
      </c>
      <c r="L459" s="16" t="str">
        <f>SUBSTITUTE(IFERROR(VLOOKUP($A459,'Raw - J'!$B:$Q,9,FALSE),""),0,"")</f>
        <v/>
      </c>
      <c r="M459" s="16" t="str">
        <f>SUBSTITUTE(IFERROR(VLOOKUP($A459,'Raw - J'!$B:$Z,20,FALSE),""),0,"")</f>
        <v/>
      </c>
    </row>
    <row r="460" spans="1:13" x14ac:dyDescent="0.35">
      <c r="A460">
        <v>451</v>
      </c>
      <c r="B460" s="9">
        <f>IFERROR(VLOOKUP($A460,'Raw - J'!$B:$S,2,FALSE),"")</f>
        <v>44359</v>
      </c>
      <c r="C460" s="4" t="str">
        <f>IFERROR(VLOOKUP($A460,'Raw - J'!$B:$S,3,FALSE),"")</f>
        <v>HEXHAM</v>
      </c>
      <c r="D460" s="4" t="str">
        <f>IFERROR(VLOOKUP(JUMP!A460,'Raw - J'!B:F,5,FALSE),"")</f>
        <v>Hurdle</v>
      </c>
      <c r="E460" s="4" t="str">
        <f>IFERROR(VLOOKUP($A460,'Raw - J'!$B:$S,6,FALSE),"")</f>
        <v>Hcap</v>
      </c>
      <c r="F460" s="4" t="str">
        <f>IFERROR(VLOOKUP($A460,'Raw - J'!$B:$P,10,FALSE),"")</f>
        <v>4yo+</v>
      </c>
      <c r="G460" s="4" t="str">
        <f>SUBSTITUTE(IFERROR(VLOOKUP($A460,'Raw - J'!$B:$P,7,FALSE),""),"0","")</f>
        <v>Open</v>
      </c>
      <c r="H460" s="4" t="str">
        <f>IFERROR(VLOOKUP($A460,'Raw - J'!$B:$P,12,FALSE)&amp;IF(VLOOKUP($A460,'Raw - J'!$B:$N,13,FALSE)&lt;&gt;"","("&amp;VLOOKUP($A460,'Raw - J'!$B:$N,13,FALSE)&amp;")",""),"")</f>
        <v>5</v>
      </c>
      <c r="I460" s="4" t="str">
        <f>IFERROR(VLOOKUP($A460,'Raw - J'!$B:$P,14,FALSE),"")</f>
        <v>0-105</v>
      </c>
      <c r="J460" s="4" t="str">
        <f>IFERROR(VLOOKUP($A460,'Raw - J'!$B:$P,11,FALSE),"")</f>
        <v>A</v>
      </c>
      <c r="K460" s="4" t="str">
        <f>IFERROR(VLOOKUP($A460,'Raw - J'!$B:$Q,16,FALSE),"")</f>
        <v>2m</v>
      </c>
      <c r="L460" s="16" t="str">
        <f>SUBSTITUTE(IFERROR(VLOOKUP($A460,'Raw - J'!$B:$Q,9,FALSE),""),0,"")</f>
        <v/>
      </c>
      <c r="M460" s="16" t="str">
        <f>SUBSTITUTE(IFERROR(VLOOKUP($A460,'Raw - J'!$B:$Z,20,FALSE),""),0,"")</f>
        <v/>
      </c>
    </row>
    <row r="461" spans="1:13" x14ac:dyDescent="0.35">
      <c r="A461">
        <v>452</v>
      </c>
      <c r="B461" s="9">
        <f>IFERROR(VLOOKUP($A461,'Raw - J'!$B:$S,2,FALSE),"")</f>
        <v>44359</v>
      </c>
      <c r="C461" s="4" t="str">
        <f>IFERROR(VLOOKUP($A461,'Raw - J'!$B:$S,3,FALSE),"")</f>
        <v>HEXHAM</v>
      </c>
      <c r="D461" s="4" t="str">
        <f>IFERROR(VLOOKUP(JUMP!A461,'Raw - J'!B:F,5,FALSE),"")</f>
        <v>Chase</v>
      </c>
      <c r="E461" s="4" t="str">
        <f>IFERROR(VLOOKUP($A461,'Raw - J'!$B:$S,6,FALSE),"")</f>
        <v>WFA</v>
      </c>
      <c r="F461" s="4" t="str">
        <f>IFERROR(VLOOKUP($A461,'Raw - J'!$B:$P,10,FALSE),"")</f>
        <v>5yo+</v>
      </c>
      <c r="G461" s="4" t="str">
        <f>SUBSTITUTE(IFERROR(VLOOKUP($A461,'Raw - J'!$B:$P,7,FALSE),""),"0","")</f>
        <v>Nov</v>
      </c>
      <c r="H461" s="4" t="str">
        <f>IFERROR(VLOOKUP($A461,'Raw - J'!$B:$P,12,FALSE)&amp;IF(VLOOKUP($A461,'Raw - J'!$B:$N,13,FALSE)&lt;&gt;"","("&amp;VLOOKUP($A461,'Raw - J'!$B:$N,13,FALSE)&amp;")",""),"")</f>
        <v>4</v>
      </c>
      <c r="I461" s="4" t="str">
        <f>IFERROR(VLOOKUP($A461,'Raw - J'!$B:$P,14,FALSE),"")</f>
        <v>Open</v>
      </c>
      <c r="J461" s="4" t="str">
        <f>IFERROR(VLOOKUP($A461,'Raw - J'!$B:$P,11,FALSE),"")</f>
        <v>A</v>
      </c>
      <c r="K461" s="4" t="str">
        <f>IFERROR(VLOOKUP($A461,'Raw - J'!$B:$Q,16,FALSE),"")</f>
        <v>2m 4f</v>
      </c>
      <c r="L461" s="16" t="str">
        <f>SUBSTITUTE(IFERROR(VLOOKUP($A461,'Raw - J'!$B:$Q,9,FALSE),""),0,"")</f>
        <v/>
      </c>
      <c r="M461" s="16" t="str">
        <f>SUBSTITUTE(IFERROR(VLOOKUP($A461,'Raw - J'!$B:$Z,20,FALSE),""),0,"")</f>
        <v/>
      </c>
    </row>
    <row r="462" spans="1:13" x14ac:dyDescent="0.35">
      <c r="A462">
        <v>453</v>
      </c>
      <c r="B462" s="9">
        <f>IFERROR(VLOOKUP($A462,'Raw - J'!$B:$S,2,FALSE),"")</f>
        <v>44359</v>
      </c>
      <c r="C462" s="4" t="str">
        <f>IFERROR(VLOOKUP($A462,'Raw - J'!$B:$S,3,FALSE),"")</f>
        <v>HEXHAM</v>
      </c>
      <c r="D462" s="4" t="str">
        <f>IFERROR(VLOOKUP(JUMP!A462,'Raw - J'!B:F,5,FALSE),"")</f>
        <v>Hurdle</v>
      </c>
      <c r="E462" s="4" t="str">
        <f>IFERROR(VLOOKUP($A462,'Raw - J'!$B:$S,6,FALSE),"")</f>
        <v>WFA</v>
      </c>
      <c r="F462" s="4" t="str">
        <f>IFERROR(VLOOKUP($A462,'Raw - J'!$B:$P,10,FALSE),"")</f>
        <v>4yo+</v>
      </c>
      <c r="G462" s="4" t="str">
        <f>SUBSTITUTE(IFERROR(VLOOKUP($A462,'Raw - J'!$B:$P,7,FALSE),""),"0","")</f>
        <v>Nov</v>
      </c>
      <c r="H462" s="4" t="str">
        <f>IFERROR(VLOOKUP($A462,'Raw - J'!$B:$P,12,FALSE)&amp;IF(VLOOKUP($A462,'Raw - J'!$B:$N,13,FALSE)&lt;&gt;"","("&amp;VLOOKUP($A462,'Raw - J'!$B:$N,13,FALSE)&amp;")",""),"")</f>
        <v>3</v>
      </c>
      <c r="I462" s="4" t="str">
        <f>IFERROR(VLOOKUP($A462,'Raw - J'!$B:$P,14,FALSE),"")</f>
        <v>Open</v>
      </c>
      <c r="J462" s="4" t="str">
        <f>IFERROR(VLOOKUP($A462,'Raw - J'!$B:$P,11,FALSE),"")</f>
        <v>A</v>
      </c>
      <c r="K462" s="4" t="str">
        <f>IFERROR(VLOOKUP($A462,'Raw - J'!$B:$Q,16,FALSE),"")</f>
        <v>2m</v>
      </c>
      <c r="L462" s="16" t="str">
        <f>SUBSTITUTE(IFERROR(VLOOKUP($A462,'Raw - J'!$B:$Q,9,FALSE),""),0,"")</f>
        <v/>
      </c>
      <c r="M462" s="16" t="str">
        <f>SUBSTITUTE(IFERROR(VLOOKUP($A462,'Raw - J'!$B:$Z,20,FALSE),""),0,"")</f>
        <v/>
      </c>
    </row>
    <row r="463" spans="1:13" x14ac:dyDescent="0.35">
      <c r="A463">
        <v>454</v>
      </c>
      <c r="B463" s="9">
        <f>IFERROR(VLOOKUP($A463,'Raw - J'!$B:$S,2,FALSE),"")</f>
        <v>44359</v>
      </c>
      <c r="C463" s="4" t="str">
        <f>IFERROR(VLOOKUP($A463,'Raw - J'!$B:$S,3,FALSE),"")</f>
        <v>HEXHAM</v>
      </c>
      <c r="D463" s="4" t="str">
        <f>IFERROR(VLOOKUP(JUMP!A463,'Raw - J'!B:F,5,FALSE),"")</f>
        <v>Hurdle</v>
      </c>
      <c r="E463" s="4" t="str">
        <f>IFERROR(VLOOKUP($A463,'Raw - J'!$B:$S,6,FALSE),"")</f>
        <v>Hcap</v>
      </c>
      <c r="F463" s="4" t="str">
        <f>IFERROR(VLOOKUP($A463,'Raw - J'!$B:$P,10,FALSE),"")</f>
        <v>4yo+</v>
      </c>
      <c r="G463" s="4" t="str">
        <f>SUBSTITUTE(IFERROR(VLOOKUP($A463,'Raw - J'!$B:$P,7,FALSE),""),"0","")</f>
        <v>Open</v>
      </c>
      <c r="H463" s="4" t="str">
        <f>IFERROR(VLOOKUP($A463,'Raw - J'!$B:$P,12,FALSE)&amp;IF(VLOOKUP($A463,'Raw - J'!$B:$N,13,FALSE)&lt;&gt;"","("&amp;VLOOKUP($A463,'Raw - J'!$B:$N,13,FALSE)&amp;")",""),"")</f>
        <v>3</v>
      </c>
      <c r="I463" s="4" t="str">
        <f>IFERROR(VLOOKUP($A463,'Raw - J'!$B:$P,14,FALSE),"")</f>
        <v>0-125</v>
      </c>
      <c r="J463" s="4" t="str">
        <f>IFERROR(VLOOKUP($A463,'Raw - J'!$B:$P,11,FALSE),"")</f>
        <v>A</v>
      </c>
      <c r="K463" s="4" t="str">
        <f>IFERROR(VLOOKUP($A463,'Raw - J'!$B:$Q,16,FALSE),"")</f>
        <v>3m</v>
      </c>
      <c r="L463" s="16" t="str">
        <f>SUBSTITUTE(IFERROR(VLOOKUP($A463,'Raw - J'!$B:$Q,9,FALSE),""),0,"")</f>
        <v/>
      </c>
      <c r="M463" s="16" t="str">
        <f>SUBSTITUTE(IFERROR(VLOOKUP($A463,'Raw - J'!$B:$Z,20,FALSE),""),0,"")</f>
        <v/>
      </c>
    </row>
    <row r="464" spans="1:13" x14ac:dyDescent="0.35">
      <c r="A464">
        <v>455</v>
      </c>
      <c r="B464" s="9">
        <f>IFERROR(VLOOKUP($A464,'Raw - J'!$B:$S,2,FALSE),"")</f>
        <v>44359</v>
      </c>
      <c r="C464" s="4" t="str">
        <f>IFERROR(VLOOKUP($A464,'Raw - J'!$B:$S,3,FALSE),"")</f>
        <v>HEXHAM</v>
      </c>
      <c r="D464" s="4" t="str">
        <f>IFERROR(VLOOKUP(JUMP!A464,'Raw - J'!B:F,5,FALSE),"")</f>
        <v>Hurdle</v>
      </c>
      <c r="E464" s="4" t="str">
        <f>IFERROR(VLOOKUP($A464,'Raw - J'!$B:$S,6,FALSE),"")</f>
        <v>Hcap</v>
      </c>
      <c r="F464" s="4" t="str">
        <f>IFERROR(VLOOKUP($A464,'Raw - J'!$B:$P,10,FALSE),"")</f>
        <v>4yo+</v>
      </c>
      <c r="G464" s="4" t="str">
        <f>SUBSTITUTE(IFERROR(VLOOKUP($A464,'Raw - J'!$B:$P,7,FALSE),""),"0","")</f>
        <v>Open</v>
      </c>
      <c r="H464" s="4" t="str">
        <f>IFERROR(VLOOKUP($A464,'Raw - J'!$B:$P,12,FALSE)&amp;IF(VLOOKUP($A464,'Raw - J'!$B:$N,13,FALSE)&lt;&gt;"","("&amp;VLOOKUP($A464,'Raw - J'!$B:$N,13,FALSE)&amp;")",""),"")</f>
        <v>3</v>
      </c>
      <c r="I464" s="4" t="str">
        <f>IFERROR(VLOOKUP($A464,'Raw - J'!$B:$P,14,FALSE),"")</f>
        <v>0-140</v>
      </c>
      <c r="J464" s="4" t="str">
        <f>IFERROR(VLOOKUP($A464,'Raw - J'!$B:$P,11,FALSE),"")</f>
        <v>A</v>
      </c>
      <c r="K464" s="4" t="str">
        <f>IFERROR(VLOOKUP($A464,'Raw - J'!$B:$Q,16,FALSE),"")</f>
        <v>2m 4f</v>
      </c>
      <c r="L464" s="16" t="str">
        <f>SUBSTITUTE(IFERROR(VLOOKUP($A464,'Raw - J'!$B:$Q,9,FALSE),""),0,"")</f>
        <v/>
      </c>
      <c r="M464" s="16" t="str">
        <f>SUBSTITUTE(IFERROR(VLOOKUP($A464,'Raw - J'!$B:$Z,20,FALSE),""),0,"")</f>
        <v/>
      </c>
    </row>
    <row r="465" spans="1:13" x14ac:dyDescent="0.35">
      <c r="A465">
        <v>456</v>
      </c>
      <c r="B465" s="9">
        <f>IFERROR(VLOOKUP($A465,'Raw - J'!$B:$S,2,FALSE),"")</f>
        <v>44359</v>
      </c>
      <c r="C465" s="4" t="str">
        <f>IFERROR(VLOOKUP($A465,'Raw - J'!$B:$S,3,FALSE),"")</f>
        <v>WORCESTER</v>
      </c>
      <c r="D465" s="4" t="str">
        <f>IFERROR(VLOOKUP(JUMP!A465,'Raw - J'!B:F,5,FALSE),"")</f>
        <v>NHF</v>
      </c>
      <c r="E465" s="4" t="str">
        <f>IFERROR(VLOOKUP($A465,'Raw - J'!$B:$S,6,FALSE),"")</f>
        <v>WFA</v>
      </c>
      <c r="F465" s="4" t="str">
        <f>IFERROR(VLOOKUP($A465,'Raw - J'!$B:$P,10,FALSE),"")</f>
        <v>4-6yo</v>
      </c>
      <c r="G465" s="4" t="str">
        <f>SUBSTITUTE(IFERROR(VLOOKUP($A465,'Raw - J'!$B:$P,7,FALSE),""),"0","")</f>
        <v>Open</v>
      </c>
      <c r="H465" s="4" t="str">
        <f>IFERROR(VLOOKUP($A465,'Raw - J'!$B:$P,12,FALSE)&amp;IF(VLOOKUP($A465,'Raw - J'!$B:$N,13,FALSE)&lt;&gt;"","("&amp;VLOOKUP($A465,'Raw - J'!$B:$N,13,FALSE)&amp;")",""),"")</f>
        <v>5</v>
      </c>
      <c r="I465" s="4" t="str">
        <f>IFERROR(VLOOKUP($A465,'Raw - J'!$B:$P,14,FALSE),"")</f>
        <v>Open</v>
      </c>
      <c r="J465" s="4" t="str">
        <f>IFERROR(VLOOKUP($A465,'Raw - J'!$B:$P,11,FALSE),"")</f>
        <v>A</v>
      </c>
      <c r="K465" s="4" t="str">
        <f>IFERROR(VLOOKUP($A465,'Raw - J'!$B:$Q,16,FALSE),"")</f>
        <v>2m</v>
      </c>
      <c r="L465" s="16" t="str">
        <f>SUBSTITUTE(IFERROR(VLOOKUP($A465,'Raw - J'!$B:$Q,9,FALSE),""),0,"")</f>
        <v/>
      </c>
      <c r="M465" s="16" t="str">
        <f>SUBSTITUTE(IFERROR(VLOOKUP($A465,'Raw - J'!$B:$Z,20,FALSE),""),0,"")</f>
        <v/>
      </c>
    </row>
    <row r="466" spans="1:13" x14ac:dyDescent="0.35">
      <c r="A466">
        <v>457</v>
      </c>
      <c r="B466" s="9">
        <f>IFERROR(VLOOKUP($A466,'Raw - J'!$B:$S,2,FALSE),"")</f>
        <v>44359</v>
      </c>
      <c r="C466" s="4" t="str">
        <f>IFERROR(VLOOKUP($A466,'Raw - J'!$B:$S,3,FALSE),"")</f>
        <v>WORCESTER</v>
      </c>
      <c r="D466" s="4" t="str">
        <f>IFERROR(VLOOKUP(JUMP!A466,'Raw - J'!B:F,5,FALSE),"")</f>
        <v>Hurdle</v>
      </c>
      <c r="E466" s="4" t="str">
        <f>IFERROR(VLOOKUP($A466,'Raw - J'!$B:$S,6,FALSE),"")</f>
        <v>Hcap</v>
      </c>
      <c r="F466" s="4" t="str">
        <f>IFERROR(VLOOKUP($A466,'Raw - J'!$B:$P,10,FALSE),"")</f>
        <v>4yo+</v>
      </c>
      <c r="G466" s="4" t="str">
        <f>SUBSTITUTE(IFERROR(VLOOKUP($A466,'Raw - J'!$B:$P,7,FALSE),""),"0","")</f>
        <v>Open</v>
      </c>
      <c r="H466" s="4" t="str">
        <f>IFERROR(VLOOKUP($A466,'Raw - J'!$B:$P,12,FALSE)&amp;IF(VLOOKUP($A466,'Raw - J'!$B:$N,13,FALSE)&lt;&gt;"","("&amp;VLOOKUP($A466,'Raw - J'!$B:$N,13,FALSE)&amp;")",""),"")</f>
        <v>5</v>
      </c>
      <c r="I466" s="4" t="str">
        <f>IFERROR(VLOOKUP($A466,'Raw - J'!$B:$P,14,FALSE),"")</f>
        <v>0-105</v>
      </c>
      <c r="J466" s="4" t="str">
        <f>IFERROR(VLOOKUP($A466,'Raw - J'!$B:$P,11,FALSE),"")</f>
        <v>A</v>
      </c>
      <c r="K466" s="4" t="str">
        <f>IFERROR(VLOOKUP($A466,'Raw - J'!$B:$Q,16,FALSE),"")</f>
        <v>3m</v>
      </c>
      <c r="L466" s="16" t="str">
        <f>SUBSTITUTE(IFERROR(VLOOKUP($A466,'Raw - J'!$B:$Q,9,FALSE),""),0,"")</f>
        <v/>
      </c>
      <c r="M466" s="16" t="str">
        <f>SUBSTITUTE(IFERROR(VLOOKUP($A466,'Raw - J'!$B:$Z,20,FALSE),""),0,"")</f>
        <v/>
      </c>
    </row>
    <row r="467" spans="1:13" x14ac:dyDescent="0.35">
      <c r="A467">
        <v>458</v>
      </c>
      <c r="B467" s="9">
        <f>IFERROR(VLOOKUP($A467,'Raw - J'!$B:$S,2,FALSE),"")</f>
        <v>44359</v>
      </c>
      <c r="C467" s="4" t="str">
        <f>IFERROR(VLOOKUP($A467,'Raw - J'!$B:$S,3,FALSE),"")</f>
        <v>WORCESTER</v>
      </c>
      <c r="D467" s="4" t="str">
        <f>IFERROR(VLOOKUP(JUMP!A467,'Raw - J'!B:F,5,FALSE),"")</f>
        <v>Chase</v>
      </c>
      <c r="E467" s="4" t="str">
        <f>IFERROR(VLOOKUP($A467,'Raw - J'!$B:$S,6,FALSE),"")</f>
        <v>Hcap</v>
      </c>
      <c r="F467" s="4" t="str">
        <f>IFERROR(VLOOKUP($A467,'Raw - J'!$B:$P,10,FALSE),"")</f>
        <v>5yo+</v>
      </c>
      <c r="G467" s="4" t="str">
        <f>SUBSTITUTE(IFERROR(VLOOKUP($A467,'Raw - J'!$B:$P,7,FALSE),""),"0","")</f>
        <v>Nov</v>
      </c>
      <c r="H467" s="4" t="str">
        <f>IFERROR(VLOOKUP($A467,'Raw - J'!$B:$P,12,FALSE)&amp;IF(VLOOKUP($A467,'Raw - J'!$B:$N,13,FALSE)&lt;&gt;"","("&amp;VLOOKUP($A467,'Raw - J'!$B:$N,13,FALSE)&amp;")",""),"")</f>
        <v>5</v>
      </c>
      <c r="I467" s="4" t="str">
        <f>IFERROR(VLOOKUP($A467,'Raw - J'!$B:$P,14,FALSE),"")</f>
        <v>0-100</v>
      </c>
      <c r="J467" s="4" t="str">
        <f>IFERROR(VLOOKUP($A467,'Raw - J'!$B:$P,11,FALSE),"")</f>
        <v>A</v>
      </c>
      <c r="K467" s="4" t="str">
        <f>IFERROR(VLOOKUP($A467,'Raw - J'!$B:$Q,16,FALSE),"")</f>
        <v>3m</v>
      </c>
      <c r="L467" s="16" t="str">
        <f>SUBSTITUTE(IFERROR(VLOOKUP($A467,'Raw - J'!$B:$Q,9,FALSE),""),0,"")</f>
        <v/>
      </c>
      <c r="M467" s="16" t="str">
        <f>SUBSTITUTE(IFERROR(VLOOKUP($A467,'Raw - J'!$B:$Z,20,FALSE),""),0,"")</f>
        <v/>
      </c>
    </row>
    <row r="468" spans="1:13" x14ac:dyDescent="0.35">
      <c r="A468">
        <v>459</v>
      </c>
      <c r="B468" s="9">
        <f>IFERROR(VLOOKUP($A468,'Raw - J'!$B:$S,2,FALSE),"")</f>
        <v>44359</v>
      </c>
      <c r="C468" s="4" t="str">
        <f>IFERROR(VLOOKUP($A468,'Raw - J'!$B:$S,3,FALSE),"")</f>
        <v>WORCESTER</v>
      </c>
      <c r="D468" s="4" t="str">
        <f>IFERROR(VLOOKUP(JUMP!A468,'Raw - J'!B:F,5,FALSE),"")</f>
        <v>Hurdle</v>
      </c>
      <c r="E468" s="4" t="str">
        <f>IFERROR(VLOOKUP($A468,'Raw - J'!$B:$S,6,FALSE),"")</f>
        <v>Hcap</v>
      </c>
      <c r="F468" s="4" t="str">
        <f>IFERROR(VLOOKUP($A468,'Raw - J'!$B:$P,10,FALSE),"")</f>
        <v>4yo+</v>
      </c>
      <c r="G468" s="4" t="str">
        <f>SUBSTITUTE(IFERROR(VLOOKUP($A468,'Raw - J'!$B:$P,7,FALSE),""),"0","")</f>
        <v>Nov</v>
      </c>
      <c r="H468" s="4" t="str">
        <f>IFERROR(VLOOKUP($A468,'Raw - J'!$B:$P,12,FALSE)&amp;IF(VLOOKUP($A468,'Raw - J'!$B:$N,13,FALSE)&lt;&gt;"","("&amp;VLOOKUP($A468,'Raw - J'!$B:$N,13,FALSE)&amp;")",""),"")</f>
        <v>4</v>
      </c>
      <c r="I468" s="4" t="str">
        <f>IFERROR(VLOOKUP($A468,'Raw - J'!$B:$P,14,FALSE),"")</f>
        <v>0-115</v>
      </c>
      <c r="J468" s="4" t="str">
        <f>IFERROR(VLOOKUP($A468,'Raw - J'!$B:$P,11,FALSE),"")</f>
        <v>A</v>
      </c>
      <c r="K468" s="4" t="str">
        <f>IFERROR(VLOOKUP($A468,'Raw - J'!$B:$Q,16,FALSE),"")</f>
        <v>2m</v>
      </c>
      <c r="L468" s="16" t="str">
        <f>SUBSTITUTE(IFERROR(VLOOKUP($A468,'Raw - J'!$B:$Q,9,FALSE),""),0,"")</f>
        <v/>
      </c>
      <c r="M468" s="16" t="str">
        <f>SUBSTITUTE(IFERROR(VLOOKUP($A468,'Raw - J'!$B:$Z,20,FALSE),""),0,"")</f>
        <v/>
      </c>
    </row>
    <row r="469" spans="1:13" x14ac:dyDescent="0.35">
      <c r="A469">
        <v>460</v>
      </c>
      <c r="B469" s="9">
        <f>IFERROR(VLOOKUP($A469,'Raw - J'!$B:$S,2,FALSE),"")</f>
        <v>44359</v>
      </c>
      <c r="C469" s="4" t="str">
        <f>IFERROR(VLOOKUP($A469,'Raw - J'!$B:$S,3,FALSE),"")</f>
        <v>WORCESTER</v>
      </c>
      <c r="D469" s="4" t="str">
        <f>IFERROR(VLOOKUP(JUMP!A469,'Raw - J'!B:F,5,FALSE),"")</f>
        <v>Hurdle</v>
      </c>
      <c r="E469" s="4" t="str">
        <f>IFERROR(VLOOKUP($A469,'Raw - J'!$B:$S,6,FALSE),"")</f>
        <v>WFA</v>
      </c>
      <c r="F469" s="4" t="str">
        <f>IFERROR(VLOOKUP($A469,'Raw - J'!$B:$P,10,FALSE),"")</f>
        <v>4yo+</v>
      </c>
      <c r="G469" s="4" t="str">
        <f>SUBSTITUTE(IFERROR(VLOOKUP($A469,'Raw - J'!$B:$P,7,FALSE),""),"0","")</f>
        <v>Mdn</v>
      </c>
      <c r="H469" s="4" t="str">
        <f>IFERROR(VLOOKUP($A469,'Raw - J'!$B:$P,12,FALSE)&amp;IF(VLOOKUP($A469,'Raw - J'!$B:$N,13,FALSE)&lt;&gt;"","("&amp;VLOOKUP($A469,'Raw - J'!$B:$N,13,FALSE)&amp;")",""),"")</f>
        <v>4</v>
      </c>
      <c r="I469" s="4" t="str">
        <f>IFERROR(VLOOKUP($A469,'Raw - J'!$B:$P,14,FALSE),"")</f>
        <v>Open</v>
      </c>
      <c r="J469" s="4" t="str">
        <f>IFERROR(VLOOKUP($A469,'Raw - J'!$B:$P,11,FALSE),"")</f>
        <v>A</v>
      </c>
      <c r="K469" s="4" t="str">
        <f>IFERROR(VLOOKUP($A469,'Raw - J'!$B:$Q,16,FALSE),"")</f>
        <v>2m 4f</v>
      </c>
      <c r="L469" s="16" t="str">
        <f>SUBSTITUTE(IFERROR(VLOOKUP($A469,'Raw - J'!$B:$Q,9,FALSE),""),0,"")</f>
        <v/>
      </c>
      <c r="M469" s="16" t="str">
        <f>SUBSTITUTE(IFERROR(VLOOKUP($A469,'Raw - J'!$B:$Z,20,FALSE),""),0,"")</f>
        <v/>
      </c>
    </row>
    <row r="470" spans="1:13" x14ac:dyDescent="0.35">
      <c r="A470">
        <v>461</v>
      </c>
      <c r="B470" s="9">
        <f>IFERROR(VLOOKUP($A470,'Raw - J'!$B:$S,2,FALSE),"")</f>
        <v>44359</v>
      </c>
      <c r="C470" s="4" t="str">
        <f>IFERROR(VLOOKUP($A470,'Raw - J'!$B:$S,3,FALSE),"")</f>
        <v>WORCESTER</v>
      </c>
      <c r="D470" s="4" t="str">
        <f>IFERROR(VLOOKUP(JUMP!A470,'Raw - J'!B:F,5,FALSE),"")</f>
        <v>Chase</v>
      </c>
      <c r="E470" s="4" t="str">
        <f>IFERROR(VLOOKUP($A470,'Raw - J'!$B:$S,6,FALSE),"")</f>
        <v>Hcap</v>
      </c>
      <c r="F470" s="4" t="str">
        <f>IFERROR(VLOOKUP($A470,'Raw - J'!$B:$P,10,FALSE),"")</f>
        <v>5yo+</v>
      </c>
      <c r="G470" s="4" t="str">
        <f>SUBSTITUTE(IFERROR(VLOOKUP($A470,'Raw - J'!$B:$P,7,FALSE),""),"0","")</f>
        <v>Open</v>
      </c>
      <c r="H470" s="4" t="str">
        <f>IFERROR(VLOOKUP($A470,'Raw - J'!$B:$P,12,FALSE)&amp;IF(VLOOKUP($A470,'Raw - J'!$B:$N,13,FALSE)&lt;&gt;"","("&amp;VLOOKUP($A470,'Raw - J'!$B:$N,13,FALSE)&amp;")",""),"")</f>
        <v>4</v>
      </c>
      <c r="I470" s="4" t="str">
        <f>IFERROR(VLOOKUP($A470,'Raw - J'!$B:$P,14,FALSE),"")</f>
        <v>0-110</v>
      </c>
      <c r="J470" s="4" t="str">
        <f>IFERROR(VLOOKUP($A470,'Raw - J'!$B:$P,11,FALSE),"")</f>
        <v>A</v>
      </c>
      <c r="K470" s="4" t="str">
        <f>IFERROR(VLOOKUP($A470,'Raw - J'!$B:$Q,16,FALSE),"")</f>
        <v>3m</v>
      </c>
      <c r="L470" s="16" t="str">
        <f>SUBSTITUTE(IFERROR(VLOOKUP($A470,'Raw - J'!$B:$Q,9,FALSE),""),0,"")</f>
        <v/>
      </c>
      <c r="M470" s="16" t="str">
        <f>SUBSTITUTE(IFERROR(VLOOKUP($A470,'Raw - J'!$B:$Z,20,FALSE),""),0,"")</f>
        <v/>
      </c>
    </row>
    <row r="471" spans="1:13" x14ac:dyDescent="0.35">
      <c r="A471">
        <v>462</v>
      </c>
      <c r="B471" s="9">
        <f>IFERROR(VLOOKUP($A471,'Raw - J'!$B:$S,2,FALSE),"")</f>
        <v>44359</v>
      </c>
      <c r="C471" s="4" t="str">
        <f>IFERROR(VLOOKUP($A471,'Raw - J'!$B:$S,3,FALSE),"")</f>
        <v>WORCESTER</v>
      </c>
      <c r="D471" s="4" t="str">
        <f>IFERROR(VLOOKUP(JUMP!A471,'Raw - J'!B:F,5,FALSE),"")</f>
        <v>Chase</v>
      </c>
      <c r="E471" s="4" t="str">
        <f>IFERROR(VLOOKUP($A471,'Raw - J'!$B:$S,6,FALSE),"")</f>
        <v>WFA</v>
      </c>
      <c r="F471" s="4" t="str">
        <f>IFERROR(VLOOKUP($A471,'Raw - J'!$B:$P,10,FALSE),"")</f>
        <v>5yo+</v>
      </c>
      <c r="G471" s="4" t="str">
        <f>SUBSTITUTE(IFERROR(VLOOKUP($A471,'Raw - J'!$B:$P,7,FALSE),""),"0","")</f>
        <v>Beg</v>
      </c>
      <c r="H471" s="4" t="str">
        <f>IFERROR(VLOOKUP($A471,'Raw - J'!$B:$P,12,FALSE)&amp;IF(VLOOKUP($A471,'Raw - J'!$B:$N,13,FALSE)&lt;&gt;"","("&amp;VLOOKUP($A471,'Raw - J'!$B:$N,13,FALSE)&amp;")",""),"")</f>
        <v>4</v>
      </c>
      <c r="I471" s="4" t="str">
        <f>IFERROR(VLOOKUP($A471,'Raw - J'!$B:$P,14,FALSE),"")</f>
        <v>Open</v>
      </c>
      <c r="J471" s="4" t="str">
        <f>IFERROR(VLOOKUP($A471,'Raw - J'!$B:$P,11,FALSE),"")</f>
        <v>A</v>
      </c>
      <c r="K471" s="4" t="str">
        <f>IFERROR(VLOOKUP($A471,'Raw - J'!$B:$Q,16,FALSE),"")</f>
        <v>2m</v>
      </c>
      <c r="L471" s="16" t="str">
        <f>SUBSTITUTE(IFERROR(VLOOKUP($A471,'Raw - J'!$B:$Q,9,FALSE),""),0,"")</f>
        <v/>
      </c>
      <c r="M471" s="16" t="str">
        <f>SUBSTITUTE(IFERROR(VLOOKUP($A471,'Raw - J'!$B:$Z,20,FALSE),""),0,"")</f>
        <v/>
      </c>
    </row>
    <row r="472" spans="1:13" x14ac:dyDescent="0.35">
      <c r="A472">
        <v>463</v>
      </c>
      <c r="B472" s="9">
        <f>IFERROR(VLOOKUP($A472,'Raw - J'!$B:$S,2,FALSE),"")</f>
        <v>44362</v>
      </c>
      <c r="C472" s="4" t="str">
        <f>IFERROR(VLOOKUP($A472,'Raw - J'!$B:$S,3,FALSE),"")</f>
        <v>STRATFORD-ON-AVON</v>
      </c>
      <c r="D472" s="4" t="str">
        <f>IFERROR(VLOOKUP(JUMP!A472,'Raw - J'!B:F,5,FALSE),"")</f>
        <v>Hurdle</v>
      </c>
      <c r="E472" s="4" t="str">
        <f>IFERROR(VLOOKUP($A472,'Raw - J'!$B:$S,6,FALSE),"")</f>
        <v>Hcap</v>
      </c>
      <c r="F472" s="4" t="str">
        <f>IFERROR(VLOOKUP($A472,'Raw - J'!$B:$P,10,FALSE),"")</f>
        <v>4yo+</v>
      </c>
      <c r="G472" s="4" t="str">
        <f>SUBSTITUTE(IFERROR(VLOOKUP($A472,'Raw - J'!$B:$P,7,FALSE),""),"0","")</f>
        <v>Open</v>
      </c>
      <c r="H472" s="4" t="str">
        <f>IFERROR(VLOOKUP($A472,'Raw - J'!$B:$P,12,FALSE)&amp;IF(VLOOKUP($A472,'Raw - J'!$B:$N,13,FALSE)&lt;&gt;"","("&amp;VLOOKUP($A472,'Raw - J'!$B:$N,13,FALSE)&amp;")",""),"")</f>
        <v>5</v>
      </c>
      <c r="I472" s="4" t="str">
        <f>IFERROR(VLOOKUP($A472,'Raw - J'!$B:$P,14,FALSE),"")</f>
        <v>0-105</v>
      </c>
      <c r="J472" s="4" t="str">
        <f>IFERROR(VLOOKUP($A472,'Raw - J'!$B:$P,11,FALSE),"")</f>
        <v>A</v>
      </c>
      <c r="K472" s="4" t="str">
        <f>IFERROR(VLOOKUP($A472,'Raw - J'!$B:$Q,16,FALSE),"")</f>
        <v>2m 4f</v>
      </c>
      <c r="L472" s="16" t="str">
        <f>SUBSTITUTE(IFERROR(VLOOKUP($A472,'Raw - J'!$B:$Q,9,FALSE),""),0,"")</f>
        <v/>
      </c>
      <c r="M472" s="16" t="str">
        <f>SUBSTITUTE(IFERROR(VLOOKUP($A472,'Raw - J'!$B:$Z,20,FALSE),""),0,"")</f>
        <v>Cond</v>
      </c>
    </row>
    <row r="473" spans="1:13" x14ac:dyDescent="0.35">
      <c r="A473">
        <v>464</v>
      </c>
      <c r="B473" s="9">
        <f>IFERROR(VLOOKUP($A473,'Raw - J'!$B:$S,2,FALSE),"")</f>
        <v>44362</v>
      </c>
      <c r="C473" s="4" t="str">
        <f>IFERROR(VLOOKUP($A473,'Raw - J'!$B:$S,3,FALSE),"")</f>
        <v>STRATFORD-ON-AVON</v>
      </c>
      <c r="D473" s="4" t="str">
        <f>IFERROR(VLOOKUP(JUMP!A473,'Raw - J'!B:F,5,FALSE),"")</f>
        <v>Hurdle</v>
      </c>
      <c r="E473" s="4" t="str">
        <f>IFERROR(VLOOKUP($A473,'Raw - J'!$B:$S,6,FALSE),"")</f>
        <v>WFA</v>
      </c>
      <c r="F473" s="4" t="str">
        <f>IFERROR(VLOOKUP($A473,'Raw - J'!$B:$P,10,FALSE),"")</f>
        <v>4yo+</v>
      </c>
      <c r="G473" s="4" t="str">
        <f>SUBSTITUTE(IFERROR(VLOOKUP($A473,'Raw - J'!$B:$P,7,FALSE),""),"0","")</f>
        <v>Nov</v>
      </c>
      <c r="H473" s="4" t="str">
        <f>IFERROR(VLOOKUP($A473,'Raw - J'!$B:$P,12,FALSE)&amp;IF(VLOOKUP($A473,'Raw - J'!$B:$N,13,FALSE)&lt;&gt;"","("&amp;VLOOKUP($A473,'Raw - J'!$B:$N,13,FALSE)&amp;")",""),"")</f>
        <v>4</v>
      </c>
      <c r="I473" s="4" t="str">
        <f>IFERROR(VLOOKUP($A473,'Raw - J'!$B:$P,14,FALSE),"")</f>
        <v>Open</v>
      </c>
      <c r="J473" s="4" t="str">
        <f>IFERROR(VLOOKUP($A473,'Raw - J'!$B:$P,11,FALSE),"")</f>
        <v>A</v>
      </c>
      <c r="K473" s="4" t="str">
        <f>IFERROR(VLOOKUP($A473,'Raw - J'!$B:$Q,16,FALSE),"")</f>
        <v>2m</v>
      </c>
      <c r="L473" s="16" t="str">
        <f>SUBSTITUTE(IFERROR(VLOOKUP($A473,'Raw - J'!$B:$Q,9,FALSE),""),0,"")</f>
        <v/>
      </c>
      <c r="M473" s="16" t="str">
        <f>SUBSTITUTE(IFERROR(VLOOKUP($A473,'Raw - J'!$B:$Z,20,FALSE),""),0,"")</f>
        <v/>
      </c>
    </row>
    <row r="474" spans="1:13" x14ac:dyDescent="0.35">
      <c r="A474">
        <v>465</v>
      </c>
      <c r="B474" s="9">
        <f>IFERROR(VLOOKUP($A474,'Raw - J'!$B:$S,2,FALSE),"")</f>
        <v>44362</v>
      </c>
      <c r="C474" s="4" t="str">
        <f>IFERROR(VLOOKUP($A474,'Raw - J'!$B:$S,3,FALSE),"")</f>
        <v>STRATFORD-ON-AVON</v>
      </c>
      <c r="D474" s="4" t="str">
        <f>IFERROR(VLOOKUP(JUMP!A474,'Raw - J'!B:F,5,FALSE),"")</f>
        <v>Hurdle</v>
      </c>
      <c r="E474" s="4" t="str">
        <f>IFERROR(VLOOKUP($A474,'Raw - J'!$B:$S,6,FALSE),"")</f>
        <v>WFA</v>
      </c>
      <c r="F474" s="4" t="str">
        <f>IFERROR(VLOOKUP($A474,'Raw - J'!$B:$P,10,FALSE),"")</f>
        <v>4yo+</v>
      </c>
      <c r="G474" s="4" t="str">
        <f>SUBSTITUTE(IFERROR(VLOOKUP($A474,'Raw - J'!$B:$P,7,FALSE),""),"0","")</f>
        <v>Nov</v>
      </c>
      <c r="H474" s="4" t="str">
        <f>IFERROR(VLOOKUP($A474,'Raw - J'!$B:$P,12,FALSE)&amp;IF(VLOOKUP($A474,'Raw - J'!$B:$N,13,FALSE)&lt;&gt;"","("&amp;VLOOKUP($A474,'Raw - J'!$B:$N,13,FALSE)&amp;")",""),"")</f>
        <v>4</v>
      </c>
      <c r="I474" s="4" t="str">
        <f>IFERROR(VLOOKUP($A474,'Raw - J'!$B:$P,14,FALSE),"")</f>
        <v>Open</v>
      </c>
      <c r="J474" s="4" t="str">
        <f>IFERROR(VLOOKUP($A474,'Raw - J'!$B:$P,11,FALSE),"")</f>
        <v>F</v>
      </c>
      <c r="K474" s="4" t="str">
        <f>IFERROR(VLOOKUP($A474,'Raw - J'!$B:$Q,16,FALSE),"")</f>
        <v>2m 4f</v>
      </c>
      <c r="L474" s="16" t="str">
        <f>SUBSTITUTE(IFERROR(VLOOKUP($A474,'Raw - J'!$B:$Q,9,FALSE),""),0,"")</f>
        <v/>
      </c>
      <c r="M474" s="16" t="str">
        <f>SUBSTITUTE(IFERROR(VLOOKUP($A474,'Raw - J'!$B:$Z,20,FALSE),""),0,"")</f>
        <v/>
      </c>
    </row>
    <row r="475" spans="1:13" x14ac:dyDescent="0.35">
      <c r="A475">
        <v>466</v>
      </c>
      <c r="B475" s="9">
        <f>IFERROR(VLOOKUP($A475,'Raw - J'!$B:$S,2,FALSE),"")</f>
        <v>44362</v>
      </c>
      <c r="C475" s="4" t="str">
        <f>IFERROR(VLOOKUP($A475,'Raw - J'!$B:$S,3,FALSE),"")</f>
        <v>STRATFORD-ON-AVON</v>
      </c>
      <c r="D475" s="4" t="str">
        <f>IFERROR(VLOOKUP(JUMP!A475,'Raw - J'!B:F,5,FALSE),"")</f>
        <v>Chase</v>
      </c>
      <c r="E475" s="4" t="str">
        <f>IFERROR(VLOOKUP($A475,'Raw - J'!$B:$S,6,FALSE),"")</f>
        <v>Hcap</v>
      </c>
      <c r="F475" s="4" t="str">
        <f>IFERROR(VLOOKUP($A475,'Raw - J'!$B:$P,10,FALSE),"")</f>
        <v>5yo+</v>
      </c>
      <c r="G475" s="4" t="str">
        <f>SUBSTITUTE(IFERROR(VLOOKUP($A475,'Raw - J'!$B:$P,7,FALSE),""),"0","")</f>
        <v>Nov</v>
      </c>
      <c r="H475" s="4" t="str">
        <f>IFERROR(VLOOKUP($A475,'Raw - J'!$B:$P,12,FALSE)&amp;IF(VLOOKUP($A475,'Raw - J'!$B:$N,13,FALSE)&lt;&gt;"","("&amp;VLOOKUP($A475,'Raw - J'!$B:$N,13,FALSE)&amp;")",""),"")</f>
        <v>5</v>
      </c>
      <c r="I475" s="4" t="str">
        <f>IFERROR(VLOOKUP($A475,'Raw - J'!$B:$P,14,FALSE),"")</f>
        <v>0-105</v>
      </c>
      <c r="J475" s="4" t="str">
        <f>IFERROR(VLOOKUP($A475,'Raw - J'!$B:$P,11,FALSE),"")</f>
        <v>A</v>
      </c>
      <c r="K475" s="4" t="str">
        <f>IFERROR(VLOOKUP($A475,'Raw - J'!$B:$Q,16,FALSE),"")</f>
        <v>2m</v>
      </c>
      <c r="L475" s="16" t="str">
        <f>SUBSTITUTE(IFERROR(VLOOKUP($A475,'Raw - J'!$B:$Q,9,FALSE),""),0,"")</f>
        <v/>
      </c>
      <c r="M475" s="16" t="str">
        <f>SUBSTITUTE(IFERROR(VLOOKUP($A475,'Raw - J'!$B:$Z,20,FALSE),""),0,"")</f>
        <v/>
      </c>
    </row>
    <row r="476" spans="1:13" x14ac:dyDescent="0.35">
      <c r="A476">
        <v>467</v>
      </c>
      <c r="B476" s="9">
        <f>IFERROR(VLOOKUP($A476,'Raw - J'!$B:$S,2,FALSE),"")</f>
        <v>44362</v>
      </c>
      <c r="C476" s="4" t="str">
        <f>IFERROR(VLOOKUP($A476,'Raw - J'!$B:$S,3,FALSE),"")</f>
        <v>STRATFORD-ON-AVON</v>
      </c>
      <c r="D476" s="4" t="str">
        <f>IFERROR(VLOOKUP(JUMP!A476,'Raw - J'!B:F,5,FALSE),"")</f>
        <v>Chase</v>
      </c>
      <c r="E476" s="4" t="str">
        <f>IFERROR(VLOOKUP($A476,'Raw - J'!$B:$S,6,FALSE),"")</f>
        <v>Hcap</v>
      </c>
      <c r="F476" s="4" t="str">
        <f>IFERROR(VLOOKUP($A476,'Raw - J'!$B:$P,10,FALSE),"")</f>
        <v>5yo+</v>
      </c>
      <c r="G476" s="4" t="str">
        <f>SUBSTITUTE(IFERROR(VLOOKUP($A476,'Raw - J'!$B:$P,7,FALSE),""),"0","")</f>
        <v>Open</v>
      </c>
      <c r="H476" s="4" t="str">
        <f>IFERROR(VLOOKUP($A476,'Raw - J'!$B:$P,12,FALSE)&amp;IF(VLOOKUP($A476,'Raw - J'!$B:$N,13,FALSE)&lt;&gt;"","("&amp;VLOOKUP($A476,'Raw - J'!$B:$N,13,FALSE)&amp;")",""),"")</f>
        <v>5</v>
      </c>
      <c r="I476" s="4" t="str">
        <f>IFERROR(VLOOKUP($A476,'Raw - J'!$B:$P,14,FALSE),"")</f>
        <v>0-105</v>
      </c>
      <c r="J476" s="4" t="str">
        <f>IFERROR(VLOOKUP($A476,'Raw - J'!$B:$P,11,FALSE),"")</f>
        <v>A</v>
      </c>
      <c r="K476" s="4" t="str">
        <f>IFERROR(VLOOKUP($A476,'Raw - J'!$B:$Q,16,FALSE),"")</f>
        <v>3m</v>
      </c>
      <c r="L476" s="16" t="str">
        <f>SUBSTITUTE(IFERROR(VLOOKUP($A476,'Raw - J'!$B:$Q,9,FALSE),""),0,"")</f>
        <v/>
      </c>
      <c r="M476" s="16" t="str">
        <f>SUBSTITUTE(IFERROR(VLOOKUP($A476,'Raw - J'!$B:$Z,20,FALSE),""),0,"")</f>
        <v/>
      </c>
    </row>
    <row r="477" spans="1:13" x14ac:dyDescent="0.35">
      <c r="A477">
        <v>468</v>
      </c>
      <c r="B477" s="9">
        <f>IFERROR(VLOOKUP($A477,'Raw - J'!$B:$S,2,FALSE),"")</f>
        <v>44362</v>
      </c>
      <c r="C477" s="4" t="str">
        <f>IFERROR(VLOOKUP($A477,'Raw - J'!$B:$S,3,FALSE),"")</f>
        <v>STRATFORD-ON-AVON</v>
      </c>
      <c r="D477" s="4" t="str">
        <f>IFERROR(VLOOKUP(JUMP!A477,'Raw - J'!B:F,5,FALSE),"")</f>
        <v>Hurdle</v>
      </c>
      <c r="E477" s="4" t="str">
        <f>IFERROR(VLOOKUP($A477,'Raw - J'!$B:$S,6,FALSE),"")</f>
        <v>Hcap</v>
      </c>
      <c r="F477" s="4" t="str">
        <f>IFERROR(VLOOKUP($A477,'Raw - J'!$B:$P,10,FALSE),"")</f>
        <v>4yo+</v>
      </c>
      <c r="G477" s="4" t="str">
        <f>SUBSTITUTE(IFERROR(VLOOKUP($A477,'Raw - J'!$B:$P,7,FALSE),""),"0","")</f>
        <v>Open</v>
      </c>
      <c r="H477" s="4" t="str">
        <f>IFERROR(VLOOKUP($A477,'Raw - J'!$B:$P,12,FALSE)&amp;IF(VLOOKUP($A477,'Raw - J'!$B:$N,13,FALSE)&lt;&gt;"","("&amp;VLOOKUP($A477,'Raw - J'!$B:$N,13,FALSE)&amp;")",""),"")</f>
        <v>3</v>
      </c>
      <c r="I477" s="4" t="str">
        <f>IFERROR(VLOOKUP($A477,'Raw - J'!$B:$P,14,FALSE),"")</f>
        <v>0-140</v>
      </c>
      <c r="J477" s="4" t="str">
        <f>IFERROR(VLOOKUP($A477,'Raw - J'!$B:$P,11,FALSE),"")</f>
        <v>A</v>
      </c>
      <c r="K477" s="4" t="str">
        <f>IFERROR(VLOOKUP($A477,'Raw - J'!$B:$Q,16,FALSE),"")</f>
        <v>2m</v>
      </c>
      <c r="L477" s="16" t="str">
        <f>SUBSTITUTE(IFERROR(VLOOKUP($A477,'Raw - J'!$B:$Q,9,FALSE),""),0,"")</f>
        <v/>
      </c>
      <c r="M477" s="16" t="str">
        <f>SUBSTITUTE(IFERROR(VLOOKUP($A477,'Raw - J'!$B:$Z,20,FALSE),""),0,"")</f>
        <v/>
      </c>
    </row>
    <row r="478" spans="1:13" x14ac:dyDescent="0.35">
      <c r="A478">
        <v>469</v>
      </c>
      <c r="B478" s="9">
        <f>IFERROR(VLOOKUP($A478,'Raw - J'!$B:$S,2,FALSE),"")</f>
        <v>44363</v>
      </c>
      <c r="C478" s="4" t="str">
        <f>IFERROR(VLOOKUP($A478,'Raw - J'!$B:$S,3,FALSE),"")</f>
        <v>UTTOXETER</v>
      </c>
      <c r="D478" s="4" t="str">
        <f>IFERROR(VLOOKUP(JUMP!A478,'Raw - J'!B:F,5,FALSE),"")</f>
        <v>Hurdle</v>
      </c>
      <c r="E478" s="4" t="str">
        <f>IFERROR(VLOOKUP($A478,'Raw - J'!$B:$S,6,FALSE),"")</f>
        <v>Hcap</v>
      </c>
      <c r="F478" s="4" t="str">
        <f>IFERROR(VLOOKUP($A478,'Raw - J'!$B:$P,10,FALSE),"")</f>
        <v>4yo+</v>
      </c>
      <c r="G478" s="4" t="str">
        <f>SUBSTITUTE(IFERROR(VLOOKUP($A478,'Raw - J'!$B:$P,7,FALSE),""),"0","")</f>
        <v>Open</v>
      </c>
      <c r="H478" s="4" t="str">
        <f>IFERROR(VLOOKUP($A478,'Raw - J'!$B:$P,12,FALSE)&amp;IF(VLOOKUP($A478,'Raw - J'!$B:$N,13,FALSE)&lt;&gt;"","("&amp;VLOOKUP($A478,'Raw - J'!$B:$N,13,FALSE)&amp;")",""),"")</f>
        <v>5</v>
      </c>
      <c r="I478" s="4" t="str">
        <f>IFERROR(VLOOKUP($A478,'Raw - J'!$B:$P,14,FALSE),"")</f>
        <v>0-100</v>
      </c>
      <c r="J478" s="4" t="str">
        <f>IFERROR(VLOOKUP($A478,'Raw - J'!$B:$P,11,FALSE),"")</f>
        <v>F</v>
      </c>
      <c r="K478" s="4" t="str">
        <f>IFERROR(VLOOKUP($A478,'Raw - J'!$B:$Q,16,FALSE),"")</f>
        <v>2m 4f</v>
      </c>
      <c r="L478" s="16" t="str">
        <f>SUBSTITUTE(IFERROR(VLOOKUP($A478,'Raw - J'!$B:$Q,9,FALSE),""),0,"")</f>
        <v/>
      </c>
      <c r="M478" s="16" t="str">
        <f>SUBSTITUTE(IFERROR(VLOOKUP($A478,'Raw - J'!$B:$Z,20,FALSE),""),0,"")</f>
        <v/>
      </c>
    </row>
    <row r="479" spans="1:13" x14ac:dyDescent="0.35">
      <c r="A479">
        <v>470</v>
      </c>
      <c r="B479" s="9">
        <f>IFERROR(VLOOKUP($A479,'Raw - J'!$B:$S,2,FALSE),"")</f>
        <v>44363</v>
      </c>
      <c r="C479" s="4" t="str">
        <f>IFERROR(VLOOKUP($A479,'Raw - J'!$B:$S,3,FALSE),"")</f>
        <v>UTTOXETER</v>
      </c>
      <c r="D479" s="4" t="str">
        <f>IFERROR(VLOOKUP(JUMP!A479,'Raw - J'!B:F,5,FALSE),"")</f>
        <v>Hurdle</v>
      </c>
      <c r="E479" s="4" t="str">
        <f>IFERROR(VLOOKUP($A479,'Raw - J'!$B:$S,6,FALSE),"")</f>
        <v>WFA</v>
      </c>
      <c r="F479" s="4" t="str">
        <f>IFERROR(VLOOKUP($A479,'Raw - J'!$B:$P,10,FALSE),"")</f>
        <v>4-7yo</v>
      </c>
      <c r="G479" s="4" t="str">
        <f>SUBSTITUTE(IFERROR(VLOOKUP($A479,'Raw - J'!$B:$P,7,FALSE),""),"0","")</f>
        <v>Open</v>
      </c>
      <c r="H479" s="4" t="str">
        <f>IFERROR(VLOOKUP($A479,'Raw - J'!$B:$P,12,FALSE)&amp;IF(VLOOKUP($A479,'Raw - J'!$B:$N,13,FALSE)&lt;&gt;"","("&amp;VLOOKUP($A479,'Raw - J'!$B:$N,13,FALSE)&amp;")",""),"")</f>
        <v>5</v>
      </c>
      <c r="I479" s="4" t="str">
        <f>IFERROR(VLOOKUP($A479,'Raw - J'!$B:$P,14,FALSE),"")</f>
        <v>Open</v>
      </c>
      <c r="J479" s="4" t="str">
        <f>IFERROR(VLOOKUP($A479,'Raw - J'!$B:$P,11,FALSE),"")</f>
        <v>A</v>
      </c>
      <c r="K479" s="4" t="str">
        <f>IFERROR(VLOOKUP($A479,'Raw - J'!$B:$Q,16,FALSE),"")</f>
        <v>2m</v>
      </c>
      <c r="L479" s="16" t="str">
        <f>SUBSTITUTE(IFERROR(VLOOKUP($A479,'Raw - J'!$B:$Q,9,FALSE),""),0,"")</f>
        <v/>
      </c>
      <c r="M479" s="16" t="str">
        <f>SUBSTITUTE(IFERROR(VLOOKUP($A479,'Raw - J'!$B:$Z,20,FALSE),""),0,"")</f>
        <v/>
      </c>
    </row>
    <row r="480" spans="1:13" x14ac:dyDescent="0.35">
      <c r="A480">
        <v>471</v>
      </c>
      <c r="B480" s="9">
        <f>IFERROR(VLOOKUP($A480,'Raw - J'!$B:$S,2,FALSE),"")</f>
        <v>44363</v>
      </c>
      <c r="C480" s="4" t="str">
        <f>IFERROR(VLOOKUP($A480,'Raw - J'!$B:$S,3,FALSE),"")</f>
        <v>UTTOXETER</v>
      </c>
      <c r="D480" s="4" t="str">
        <f>IFERROR(VLOOKUP(JUMP!A480,'Raw - J'!B:F,5,FALSE),"")</f>
        <v>Hurdle</v>
      </c>
      <c r="E480" s="4" t="str">
        <f>IFERROR(VLOOKUP($A480,'Raw - J'!$B:$S,6,FALSE),"")</f>
        <v>Hcap</v>
      </c>
      <c r="F480" s="4" t="str">
        <f>IFERROR(VLOOKUP($A480,'Raw - J'!$B:$P,10,FALSE),"")</f>
        <v>4yo+</v>
      </c>
      <c r="G480" s="4" t="str">
        <f>SUBSTITUTE(IFERROR(VLOOKUP($A480,'Raw - J'!$B:$P,7,FALSE),""),"0","")</f>
        <v>Nov</v>
      </c>
      <c r="H480" s="4" t="str">
        <f>IFERROR(VLOOKUP($A480,'Raw - J'!$B:$P,12,FALSE)&amp;IF(VLOOKUP($A480,'Raw - J'!$B:$N,13,FALSE)&lt;&gt;"","("&amp;VLOOKUP($A480,'Raw - J'!$B:$N,13,FALSE)&amp;")",""),"")</f>
        <v>5</v>
      </c>
      <c r="I480" s="4" t="str">
        <f>IFERROR(VLOOKUP($A480,'Raw - J'!$B:$P,14,FALSE),"")</f>
        <v>0-100</v>
      </c>
      <c r="J480" s="4" t="str">
        <f>IFERROR(VLOOKUP($A480,'Raw - J'!$B:$P,11,FALSE),"")</f>
        <v>A</v>
      </c>
      <c r="K480" s="4" t="str">
        <f>IFERROR(VLOOKUP($A480,'Raw - J'!$B:$Q,16,FALSE),"")</f>
        <v>3m</v>
      </c>
      <c r="L480" s="16" t="str">
        <f>SUBSTITUTE(IFERROR(VLOOKUP($A480,'Raw - J'!$B:$Q,9,FALSE),""),0,"")</f>
        <v/>
      </c>
      <c r="M480" s="16" t="str">
        <f>SUBSTITUTE(IFERROR(VLOOKUP($A480,'Raw - J'!$B:$Z,20,FALSE),""),0,"")</f>
        <v/>
      </c>
    </row>
    <row r="481" spans="1:13" x14ac:dyDescent="0.35">
      <c r="A481">
        <v>472</v>
      </c>
      <c r="B481" s="9">
        <f>IFERROR(VLOOKUP($A481,'Raw - J'!$B:$S,2,FALSE),"")</f>
        <v>44363</v>
      </c>
      <c r="C481" s="4" t="str">
        <f>IFERROR(VLOOKUP($A481,'Raw - J'!$B:$S,3,FALSE),"")</f>
        <v>UTTOXETER</v>
      </c>
      <c r="D481" s="4" t="str">
        <f>IFERROR(VLOOKUP(JUMP!A481,'Raw - J'!B:F,5,FALSE),"")</f>
        <v>Hurdle</v>
      </c>
      <c r="E481" s="4" t="str">
        <f>IFERROR(VLOOKUP($A481,'Raw - J'!$B:$S,6,FALSE),"")</f>
        <v>Hcap</v>
      </c>
      <c r="F481" s="4" t="str">
        <f>IFERROR(VLOOKUP($A481,'Raw - J'!$B:$P,10,FALSE),"")</f>
        <v>4yo+</v>
      </c>
      <c r="G481" s="4" t="str">
        <f>SUBSTITUTE(IFERROR(VLOOKUP($A481,'Raw - J'!$B:$P,7,FALSE),""),"0","")</f>
        <v>Open</v>
      </c>
      <c r="H481" s="4" t="str">
        <f>IFERROR(VLOOKUP($A481,'Raw - J'!$B:$P,12,FALSE)&amp;IF(VLOOKUP($A481,'Raw - J'!$B:$N,13,FALSE)&lt;&gt;"","("&amp;VLOOKUP($A481,'Raw - J'!$B:$N,13,FALSE)&amp;")",""),"")</f>
        <v>4</v>
      </c>
      <c r="I481" s="4" t="str">
        <f>IFERROR(VLOOKUP($A481,'Raw - J'!$B:$P,14,FALSE),"")</f>
        <v>0-120</v>
      </c>
      <c r="J481" s="4" t="str">
        <f>IFERROR(VLOOKUP($A481,'Raw - J'!$B:$P,11,FALSE),"")</f>
        <v>A</v>
      </c>
      <c r="K481" s="4" t="str">
        <f>IFERROR(VLOOKUP($A481,'Raw - J'!$B:$Q,16,FALSE),"")</f>
        <v>2m 4f</v>
      </c>
      <c r="L481" s="16" t="str">
        <f>SUBSTITUTE(IFERROR(VLOOKUP($A481,'Raw - J'!$B:$Q,9,FALSE),""),0,"")</f>
        <v/>
      </c>
      <c r="M481" s="16" t="str">
        <f>SUBSTITUTE(IFERROR(VLOOKUP($A481,'Raw - J'!$B:$Z,20,FALSE),""),0,"")</f>
        <v/>
      </c>
    </row>
    <row r="482" spans="1:13" x14ac:dyDescent="0.35">
      <c r="A482">
        <v>473</v>
      </c>
      <c r="B482" s="9">
        <f>IFERROR(VLOOKUP($A482,'Raw - J'!$B:$S,2,FALSE),"")</f>
        <v>44363</v>
      </c>
      <c r="C482" s="4" t="str">
        <f>IFERROR(VLOOKUP($A482,'Raw - J'!$B:$S,3,FALSE),"")</f>
        <v>UTTOXETER</v>
      </c>
      <c r="D482" s="4" t="str">
        <f>IFERROR(VLOOKUP(JUMP!A482,'Raw - J'!B:F,5,FALSE),"")</f>
        <v>Hurdle</v>
      </c>
      <c r="E482" s="4" t="str">
        <f>IFERROR(VLOOKUP($A482,'Raw - J'!$B:$S,6,FALSE),"")</f>
        <v>WFA</v>
      </c>
      <c r="F482" s="4" t="str">
        <f>IFERROR(VLOOKUP($A482,'Raw - J'!$B:$P,10,FALSE),"")</f>
        <v>4yo+</v>
      </c>
      <c r="G482" s="4" t="str">
        <f>SUBSTITUTE(IFERROR(VLOOKUP($A482,'Raw - J'!$B:$P,7,FALSE),""),"0","")</f>
        <v>Mdn</v>
      </c>
      <c r="H482" s="4" t="str">
        <f>IFERROR(VLOOKUP($A482,'Raw - J'!$B:$P,12,FALSE)&amp;IF(VLOOKUP($A482,'Raw - J'!$B:$N,13,FALSE)&lt;&gt;"","("&amp;VLOOKUP($A482,'Raw - J'!$B:$N,13,FALSE)&amp;")",""),"")</f>
        <v>4</v>
      </c>
      <c r="I482" s="4" t="str">
        <f>IFERROR(VLOOKUP($A482,'Raw - J'!$B:$P,14,FALSE),"")</f>
        <v>Open</v>
      </c>
      <c r="J482" s="4" t="str">
        <f>IFERROR(VLOOKUP($A482,'Raw - J'!$B:$P,11,FALSE),"")</f>
        <v>A</v>
      </c>
      <c r="K482" s="4" t="str">
        <f>IFERROR(VLOOKUP($A482,'Raw - J'!$B:$Q,16,FALSE),"")</f>
        <v>2m</v>
      </c>
      <c r="L482" s="16" t="str">
        <f>SUBSTITUTE(IFERROR(VLOOKUP($A482,'Raw - J'!$B:$Q,9,FALSE),""),0,"")</f>
        <v>NH</v>
      </c>
      <c r="M482" s="16" t="str">
        <f>SUBSTITUTE(IFERROR(VLOOKUP($A482,'Raw - J'!$B:$Z,20,FALSE),""),0,"")</f>
        <v/>
      </c>
    </row>
    <row r="483" spans="1:13" x14ac:dyDescent="0.35">
      <c r="A483">
        <v>474</v>
      </c>
      <c r="B483" s="9">
        <f>IFERROR(VLOOKUP($A483,'Raw - J'!$B:$S,2,FALSE),"")</f>
        <v>44363</v>
      </c>
      <c r="C483" s="4" t="str">
        <f>IFERROR(VLOOKUP($A483,'Raw - J'!$B:$S,3,FALSE),"")</f>
        <v>UTTOXETER</v>
      </c>
      <c r="D483" s="4" t="str">
        <f>IFERROR(VLOOKUP(JUMP!A483,'Raw - J'!B:F,5,FALSE),"")</f>
        <v>Chase</v>
      </c>
      <c r="E483" s="4" t="str">
        <f>IFERROR(VLOOKUP($A483,'Raw - J'!$B:$S,6,FALSE),"")</f>
        <v>Hcap</v>
      </c>
      <c r="F483" s="4" t="str">
        <f>IFERROR(VLOOKUP($A483,'Raw - J'!$B:$P,10,FALSE),"")</f>
        <v>5yo+</v>
      </c>
      <c r="G483" s="4" t="str">
        <f>SUBSTITUTE(IFERROR(VLOOKUP($A483,'Raw - J'!$B:$P,7,FALSE),""),"0","")</f>
        <v>Nov</v>
      </c>
      <c r="H483" s="4" t="str">
        <f>IFERROR(VLOOKUP($A483,'Raw - J'!$B:$P,12,FALSE)&amp;IF(VLOOKUP($A483,'Raw - J'!$B:$N,13,FALSE)&lt;&gt;"","("&amp;VLOOKUP($A483,'Raw - J'!$B:$N,13,FALSE)&amp;")",""),"")</f>
        <v>4</v>
      </c>
      <c r="I483" s="4" t="str">
        <f>IFERROR(VLOOKUP($A483,'Raw - J'!$B:$P,14,FALSE),"")</f>
        <v>0-120</v>
      </c>
      <c r="J483" s="4" t="str">
        <f>IFERROR(VLOOKUP($A483,'Raw - J'!$B:$P,11,FALSE),"")</f>
        <v>A</v>
      </c>
      <c r="K483" s="4" t="str">
        <f>IFERROR(VLOOKUP($A483,'Raw - J'!$B:$Q,16,FALSE),"")</f>
        <v>2m 4f</v>
      </c>
      <c r="L483" s="16" t="str">
        <f>SUBSTITUTE(IFERROR(VLOOKUP($A483,'Raw - J'!$B:$Q,9,FALSE),""),0,"")</f>
        <v/>
      </c>
      <c r="M483" s="16" t="str">
        <f>SUBSTITUTE(IFERROR(VLOOKUP($A483,'Raw - J'!$B:$Z,20,FALSE),""),0,"")</f>
        <v/>
      </c>
    </row>
    <row r="484" spans="1:13" x14ac:dyDescent="0.35">
      <c r="A484">
        <v>475</v>
      </c>
      <c r="B484" s="9">
        <f>IFERROR(VLOOKUP($A484,'Raw - J'!$B:$S,2,FALSE),"")</f>
        <v>44363</v>
      </c>
      <c r="C484" s="4" t="str">
        <f>IFERROR(VLOOKUP($A484,'Raw - J'!$B:$S,3,FALSE),"")</f>
        <v>UTTOXETER</v>
      </c>
      <c r="D484" s="4" t="str">
        <f>IFERROR(VLOOKUP(JUMP!A484,'Raw - J'!B:F,5,FALSE),"")</f>
        <v>Chase</v>
      </c>
      <c r="E484" s="4" t="str">
        <f>IFERROR(VLOOKUP($A484,'Raw - J'!$B:$S,6,FALSE),"")</f>
        <v>Hcap</v>
      </c>
      <c r="F484" s="4" t="str">
        <f>IFERROR(VLOOKUP($A484,'Raw - J'!$B:$P,10,FALSE),"")</f>
        <v>5yo+</v>
      </c>
      <c r="G484" s="4" t="str">
        <f>SUBSTITUTE(IFERROR(VLOOKUP($A484,'Raw - J'!$B:$P,7,FALSE),""),"0","")</f>
        <v>Open</v>
      </c>
      <c r="H484" s="4" t="str">
        <f>IFERROR(VLOOKUP($A484,'Raw - J'!$B:$P,12,FALSE)&amp;IF(VLOOKUP($A484,'Raw - J'!$B:$N,13,FALSE)&lt;&gt;"","("&amp;VLOOKUP($A484,'Raw - J'!$B:$N,13,FALSE)&amp;")",""),"")</f>
        <v>4</v>
      </c>
      <c r="I484" s="4" t="str">
        <f>IFERROR(VLOOKUP($A484,'Raw - J'!$B:$P,14,FALSE),"")</f>
        <v>0-120</v>
      </c>
      <c r="J484" s="4" t="str">
        <f>IFERROR(VLOOKUP($A484,'Raw - J'!$B:$P,11,FALSE),"")</f>
        <v>A</v>
      </c>
      <c r="K484" s="4" t="str">
        <f>IFERROR(VLOOKUP($A484,'Raw - J'!$B:$Q,16,FALSE),"")</f>
        <v>3m</v>
      </c>
      <c r="L484" s="16" t="str">
        <f>SUBSTITUTE(IFERROR(VLOOKUP($A484,'Raw - J'!$B:$Q,9,FALSE),""),0,"")</f>
        <v/>
      </c>
      <c r="M484" s="16" t="str">
        <f>SUBSTITUTE(IFERROR(VLOOKUP($A484,'Raw - J'!$B:$Z,20,FALSE),""),0,"")</f>
        <v/>
      </c>
    </row>
    <row r="485" spans="1:13" x14ac:dyDescent="0.35">
      <c r="A485">
        <v>476</v>
      </c>
      <c r="B485" s="9">
        <f>IFERROR(VLOOKUP($A485,'Raw - J'!$B:$S,2,FALSE),"")</f>
        <v>44364</v>
      </c>
      <c r="C485" s="4" t="str">
        <f>IFERROR(VLOOKUP($A485,'Raw - J'!$B:$S,3,FALSE),"")</f>
        <v>FFOS LAS</v>
      </c>
      <c r="D485" s="4" t="str">
        <f>IFERROR(VLOOKUP(JUMP!A485,'Raw - J'!B:F,5,FALSE),"")</f>
        <v>Chase</v>
      </c>
      <c r="E485" s="4" t="str">
        <f>IFERROR(VLOOKUP($A485,'Raw - J'!$B:$S,6,FALSE),"")</f>
        <v>Hcap</v>
      </c>
      <c r="F485" s="4" t="str">
        <f>IFERROR(VLOOKUP($A485,'Raw - J'!$B:$P,10,FALSE),"")</f>
        <v>5yo+</v>
      </c>
      <c r="G485" s="4" t="str">
        <f>SUBSTITUTE(IFERROR(VLOOKUP($A485,'Raw - J'!$B:$P,7,FALSE),""),"0","")</f>
        <v>Open</v>
      </c>
      <c r="H485" s="4" t="str">
        <f>IFERROR(VLOOKUP($A485,'Raw - J'!$B:$P,12,FALSE)&amp;IF(VLOOKUP($A485,'Raw - J'!$B:$N,13,FALSE)&lt;&gt;"","("&amp;VLOOKUP($A485,'Raw - J'!$B:$N,13,FALSE)&amp;")",""),"")</f>
        <v>5</v>
      </c>
      <c r="I485" s="4" t="str">
        <f>IFERROR(VLOOKUP($A485,'Raw - J'!$B:$P,14,FALSE),"")</f>
        <v>0-105</v>
      </c>
      <c r="J485" s="4" t="str">
        <f>IFERROR(VLOOKUP($A485,'Raw - J'!$B:$P,11,FALSE),"")</f>
        <v>A</v>
      </c>
      <c r="K485" s="4" t="str">
        <f>IFERROR(VLOOKUP($A485,'Raw - J'!$B:$Q,16,FALSE),"")</f>
        <v>2m 4f</v>
      </c>
      <c r="L485" s="16" t="str">
        <f>SUBSTITUTE(IFERROR(VLOOKUP($A485,'Raw - J'!$B:$Q,9,FALSE),""),0,"")</f>
        <v/>
      </c>
      <c r="M485" s="16" t="str">
        <f>SUBSTITUTE(IFERROR(VLOOKUP($A485,'Raw - J'!$B:$Z,20,FALSE),""),0,"")</f>
        <v/>
      </c>
    </row>
    <row r="486" spans="1:13" x14ac:dyDescent="0.35">
      <c r="A486">
        <v>477</v>
      </c>
      <c r="B486" s="9">
        <f>IFERROR(VLOOKUP($A486,'Raw - J'!$B:$S,2,FALSE),"")</f>
        <v>44364</v>
      </c>
      <c r="C486" s="4" t="str">
        <f>IFERROR(VLOOKUP($A486,'Raw - J'!$B:$S,3,FALSE),"")</f>
        <v>FFOS LAS</v>
      </c>
      <c r="D486" s="4" t="str">
        <f>IFERROR(VLOOKUP(JUMP!A486,'Raw - J'!B:F,5,FALSE),"")</f>
        <v>Hurdle</v>
      </c>
      <c r="E486" s="4" t="str">
        <f>IFERROR(VLOOKUP($A486,'Raw - J'!$B:$S,6,FALSE),"")</f>
        <v>Hcap</v>
      </c>
      <c r="F486" s="4" t="str">
        <f>IFERROR(VLOOKUP($A486,'Raw - J'!$B:$P,10,FALSE),"")</f>
        <v>4yo+</v>
      </c>
      <c r="G486" s="4" t="str">
        <f>SUBSTITUTE(IFERROR(VLOOKUP($A486,'Raw - J'!$B:$P,7,FALSE),""),"0","")</f>
        <v>Open</v>
      </c>
      <c r="H486" s="4" t="str">
        <f>IFERROR(VLOOKUP($A486,'Raw - J'!$B:$P,12,FALSE)&amp;IF(VLOOKUP($A486,'Raw - J'!$B:$N,13,FALSE)&lt;&gt;"","("&amp;VLOOKUP($A486,'Raw - J'!$B:$N,13,FALSE)&amp;")",""),"")</f>
        <v>4</v>
      </c>
      <c r="I486" s="4" t="str">
        <f>IFERROR(VLOOKUP($A486,'Raw - J'!$B:$P,14,FALSE),"")</f>
        <v>0-115</v>
      </c>
      <c r="J486" s="4" t="str">
        <f>IFERROR(VLOOKUP($A486,'Raw - J'!$B:$P,11,FALSE),"")</f>
        <v>A</v>
      </c>
      <c r="K486" s="4" t="str">
        <f>IFERROR(VLOOKUP($A486,'Raw - J'!$B:$Q,16,FALSE),"")</f>
        <v>2m 4f</v>
      </c>
      <c r="L486" s="16" t="str">
        <f>SUBSTITUTE(IFERROR(VLOOKUP($A486,'Raw - J'!$B:$Q,9,FALSE),""),0,"")</f>
        <v/>
      </c>
      <c r="M486" s="16" t="str">
        <f>SUBSTITUTE(IFERROR(VLOOKUP($A486,'Raw - J'!$B:$Z,20,FALSE),""),0,"")</f>
        <v/>
      </c>
    </row>
    <row r="487" spans="1:13" x14ac:dyDescent="0.35">
      <c r="A487">
        <v>478</v>
      </c>
      <c r="B487" s="9">
        <f>IFERROR(VLOOKUP($A487,'Raw - J'!$B:$S,2,FALSE),"")</f>
        <v>44364</v>
      </c>
      <c r="C487" s="4" t="str">
        <f>IFERROR(VLOOKUP($A487,'Raw - J'!$B:$S,3,FALSE),"")</f>
        <v>FFOS LAS</v>
      </c>
      <c r="D487" s="4" t="str">
        <f>IFERROR(VLOOKUP(JUMP!A487,'Raw - J'!B:F,5,FALSE),"")</f>
        <v>Hurdle</v>
      </c>
      <c r="E487" s="4" t="str">
        <f>IFERROR(VLOOKUP($A487,'Raw - J'!$B:$S,6,FALSE),"")</f>
        <v>WFA</v>
      </c>
      <c r="F487" s="4" t="str">
        <f>IFERROR(VLOOKUP($A487,'Raw - J'!$B:$P,10,FALSE),"")</f>
        <v>4yo+</v>
      </c>
      <c r="G487" s="4" t="str">
        <f>SUBSTITUTE(IFERROR(VLOOKUP($A487,'Raw - J'!$B:$P,7,FALSE),""),"0","")</f>
        <v>Nov</v>
      </c>
      <c r="H487" s="4" t="str">
        <f>IFERROR(VLOOKUP($A487,'Raw - J'!$B:$P,12,FALSE)&amp;IF(VLOOKUP($A487,'Raw - J'!$B:$N,13,FALSE)&lt;&gt;"","("&amp;VLOOKUP($A487,'Raw - J'!$B:$N,13,FALSE)&amp;")",""),"")</f>
        <v>4</v>
      </c>
      <c r="I487" s="4" t="str">
        <f>IFERROR(VLOOKUP($A487,'Raw - J'!$B:$P,14,FALSE),"")</f>
        <v>Open</v>
      </c>
      <c r="J487" s="4" t="str">
        <f>IFERROR(VLOOKUP($A487,'Raw - J'!$B:$P,11,FALSE),"")</f>
        <v>A</v>
      </c>
      <c r="K487" s="4" t="str">
        <f>IFERROR(VLOOKUP($A487,'Raw - J'!$B:$Q,16,FALSE),"")</f>
        <v>2m 4f</v>
      </c>
      <c r="L487" s="16" t="str">
        <f>SUBSTITUTE(IFERROR(VLOOKUP($A487,'Raw - J'!$B:$Q,9,FALSE),""),0,"")</f>
        <v/>
      </c>
      <c r="M487" s="16" t="str">
        <f>SUBSTITUTE(IFERROR(VLOOKUP($A487,'Raw - J'!$B:$Z,20,FALSE),""),0,"")</f>
        <v/>
      </c>
    </row>
    <row r="488" spans="1:13" x14ac:dyDescent="0.35">
      <c r="A488">
        <v>479</v>
      </c>
      <c r="B488" s="9">
        <f>IFERROR(VLOOKUP($A488,'Raw - J'!$B:$S,2,FALSE),"")</f>
        <v>44364</v>
      </c>
      <c r="C488" s="4" t="str">
        <f>IFERROR(VLOOKUP($A488,'Raw - J'!$B:$S,3,FALSE),"")</f>
        <v>FFOS LAS</v>
      </c>
      <c r="D488" s="4" t="str">
        <f>IFERROR(VLOOKUP(JUMP!A488,'Raw - J'!B:F,5,FALSE),"")</f>
        <v>Hurdle</v>
      </c>
      <c r="E488" s="4" t="str">
        <f>IFERROR(VLOOKUP($A488,'Raw - J'!$B:$S,6,FALSE),"")</f>
        <v>Hcap</v>
      </c>
      <c r="F488" s="4" t="str">
        <f>IFERROR(VLOOKUP($A488,'Raw - J'!$B:$P,10,FALSE),"")</f>
        <v>4yo+</v>
      </c>
      <c r="G488" s="4" t="str">
        <f>SUBSTITUTE(IFERROR(VLOOKUP($A488,'Raw - J'!$B:$P,7,FALSE),""),"0","")</f>
        <v>Open</v>
      </c>
      <c r="H488" s="4" t="str">
        <f>IFERROR(VLOOKUP($A488,'Raw - J'!$B:$P,12,FALSE)&amp;IF(VLOOKUP($A488,'Raw - J'!$B:$N,13,FALSE)&lt;&gt;"","("&amp;VLOOKUP($A488,'Raw - J'!$B:$N,13,FALSE)&amp;")",""),"")</f>
        <v>4</v>
      </c>
      <c r="I488" s="4" t="str">
        <f>IFERROR(VLOOKUP($A488,'Raw - J'!$B:$P,14,FALSE),"")</f>
        <v>0-110</v>
      </c>
      <c r="J488" s="4" t="str">
        <f>IFERROR(VLOOKUP($A488,'Raw - J'!$B:$P,11,FALSE),"")</f>
        <v>A</v>
      </c>
      <c r="K488" s="4" t="str">
        <f>IFERROR(VLOOKUP($A488,'Raw - J'!$B:$Q,16,FALSE),"")</f>
        <v>2m</v>
      </c>
      <c r="L488" s="16" t="str">
        <f>SUBSTITUTE(IFERROR(VLOOKUP($A488,'Raw - J'!$B:$Q,9,FALSE),""),0,"")</f>
        <v/>
      </c>
      <c r="M488" s="16" t="str">
        <f>SUBSTITUTE(IFERROR(VLOOKUP($A488,'Raw - J'!$B:$Z,20,FALSE),""),0,"")</f>
        <v/>
      </c>
    </row>
    <row r="489" spans="1:13" x14ac:dyDescent="0.35">
      <c r="A489">
        <v>480</v>
      </c>
      <c r="B489" s="9">
        <f>IFERROR(VLOOKUP($A489,'Raw - J'!$B:$S,2,FALSE),"")</f>
        <v>44364</v>
      </c>
      <c r="C489" s="4" t="str">
        <f>IFERROR(VLOOKUP($A489,'Raw - J'!$B:$S,3,FALSE),"")</f>
        <v>FFOS LAS</v>
      </c>
      <c r="D489" s="4" t="str">
        <f>IFERROR(VLOOKUP(JUMP!A489,'Raw - J'!B:F,5,FALSE),"")</f>
        <v>Chase</v>
      </c>
      <c r="E489" s="4" t="str">
        <f>IFERROR(VLOOKUP($A489,'Raw - J'!$B:$S,6,FALSE),"")</f>
        <v>Hcap</v>
      </c>
      <c r="F489" s="4" t="str">
        <f>IFERROR(VLOOKUP($A489,'Raw - J'!$B:$P,10,FALSE),"")</f>
        <v>5yo+</v>
      </c>
      <c r="G489" s="4" t="str">
        <f>SUBSTITUTE(IFERROR(VLOOKUP($A489,'Raw - J'!$B:$P,7,FALSE),""),"0","")</f>
        <v>Open</v>
      </c>
      <c r="H489" s="4" t="str">
        <f>IFERROR(VLOOKUP($A489,'Raw - J'!$B:$P,12,FALSE)&amp;IF(VLOOKUP($A489,'Raw - J'!$B:$N,13,FALSE)&lt;&gt;"","("&amp;VLOOKUP($A489,'Raw - J'!$B:$N,13,FALSE)&amp;")",""),"")</f>
        <v>4</v>
      </c>
      <c r="I489" s="4" t="str">
        <f>IFERROR(VLOOKUP($A489,'Raw - J'!$B:$P,14,FALSE),"")</f>
        <v>0-110</v>
      </c>
      <c r="J489" s="4" t="str">
        <f>IFERROR(VLOOKUP($A489,'Raw - J'!$B:$P,11,FALSE),"")</f>
        <v>F</v>
      </c>
      <c r="K489" s="4" t="str">
        <f>IFERROR(VLOOKUP($A489,'Raw - J'!$B:$Q,16,FALSE),"")</f>
        <v>3m</v>
      </c>
      <c r="L489" s="16" t="str">
        <f>SUBSTITUTE(IFERROR(VLOOKUP($A489,'Raw - J'!$B:$Q,9,FALSE),""),0,"")</f>
        <v/>
      </c>
      <c r="M489" s="16" t="str">
        <f>SUBSTITUTE(IFERROR(VLOOKUP($A489,'Raw - J'!$B:$Z,20,FALSE),""),0,"")</f>
        <v/>
      </c>
    </row>
    <row r="490" spans="1:13" x14ac:dyDescent="0.35">
      <c r="A490">
        <v>481</v>
      </c>
      <c r="B490" s="9">
        <f>IFERROR(VLOOKUP($A490,'Raw - J'!$B:$S,2,FALSE),"")</f>
        <v>44364</v>
      </c>
      <c r="C490" s="4" t="str">
        <f>IFERROR(VLOOKUP($A490,'Raw - J'!$B:$S,3,FALSE),"")</f>
        <v>FFOS LAS</v>
      </c>
      <c r="D490" s="4" t="str">
        <f>IFERROR(VLOOKUP(JUMP!A490,'Raw - J'!B:F,5,FALSE),"")</f>
        <v>Chase</v>
      </c>
      <c r="E490" s="4" t="str">
        <f>IFERROR(VLOOKUP($A490,'Raw - J'!$B:$S,6,FALSE),"")</f>
        <v>Hcap</v>
      </c>
      <c r="F490" s="4" t="str">
        <f>IFERROR(VLOOKUP($A490,'Raw - J'!$B:$P,10,FALSE),"")</f>
        <v>5yo+</v>
      </c>
      <c r="G490" s="4" t="str">
        <f>SUBSTITUTE(IFERROR(VLOOKUP($A490,'Raw - J'!$B:$P,7,FALSE),""),"0","")</f>
        <v>Nov</v>
      </c>
      <c r="H490" s="4" t="str">
        <f>IFERROR(VLOOKUP($A490,'Raw - J'!$B:$P,12,FALSE)&amp;IF(VLOOKUP($A490,'Raw - J'!$B:$N,13,FALSE)&lt;&gt;"","("&amp;VLOOKUP($A490,'Raw - J'!$B:$N,13,FALSE)&amp;")",""),"")</f>
        <v>4</v>
      </c>
      <c r="I490" s="4" t="str">
        <f>IFERROR(VLOOKUP($A490,'Raw - J'!$B:$P,14,FALSE),"")</f>
        <v>0-120</v>
      </c>
      <c r="J490" s="4" t="str">
        <f>IFERROR(VLOOKUP($A490,'Raw - J'!$B:$P,11,FALSE),"")</f>
        <v>A</v>
      </c>
      <c r="K490" s="4" t="str">
        <f>IFERROR(VLOOKUP($A490,'Raw - J'!$B:$Q,16,FALSE),"")</f>
        <v>2m</v>
      </c>
      <c r="L490" s="16" t="str">
        <f>SUBSTITUTE(IFERROR(VLOOKUP($A490,'Raw - J'!$B:$Q,9,FALSE),""),0,"")</f>
        <v/>
      </c>
      <c r="M490" s="16" t="str">
        <f>SUBSTITUTE(IFERROR(VLOOKUP($A490,'Raw - J'!$B:$Z,20,FALSE),""),0,"")</f>
        <v/>
      </c>
    </row>
    <row r="491" spans="1:13" x14ac:dyDescent="0.35">
      <c r="A491">
        <v>482</v>
      </c>
      <c r="B491" s="9">
        <f>IFERROR(VLOOKUP($A491,'Raw - J'!$B:$S,2,FALSE),"")</f>
        <v>44364</v>
      </c>
      <c r="C491" s="4" t="str">
        <f>IFERROR(VLOOKUP($A491,'Raw - J'!$B:$S,3,FALSE),"")</f>
        <v>FFOS LAS</v>
      </c>
      <c r="D491" s="4" t="str">
        <f>IFERROR(VLOOKUP(JUMP!A491,'Raw - J'!B:F,5,FALSE),"")</f>
        <v>Hurdle</v>
      </c>
      <c r="E491" s="4" t="str">
        <f>IFERROR(VLOOKUP($A491,'Raw - J'!$B:$S,6,FALSE),"")</f>
        <v>Hcap</v>
      </c>
      <c r="F491" s="4" t="str">
        <f>IFERROR(VLOOKUP($A491,'Raw - J'!$B:$P,10,FALSE),"")</f>
        <v>4yo+</v>
      </c>
      <c r="G491" s="4" t="str">
        <f>SUBSTITUTE(IFERROR(VLOOKUP($A491,'Raw - J'!$B:$P,7,FALSE),""),"0","")</f>
        <v>Open</v>
      </c>
      <c r="H491" s="4" t="str">
        <f>IFERROR(VLOOKUP($A491,'Raw - J'!$B:$P,12,FALSE)&amp;IF(VLOOKUP($A491,'Raw - J'!$B:$N,13,FALSE)&lt;&gt;"","("&amp;VLOOKUP($A491,'Raw - J'!$B:$N,13,FALSE)&amp;")",""),"")</f>
        <v>3</v>
      </c>
      <c r="I491" s="4" t="str">
        <f>IFERROR(VLOOKUP($A491,'Raw - J'!$B:$P,14,FALSE),"")</f>
        <v>0-140</v>
      </c>
      <c r="J491" s="4" t="str">
        <f>IFERROR(VLOOKUP($A491,'Raw - J'!$B:$P,11,FALSE),"")</f>
        <v>A</v>
      </c>
      <c r="K491" s="4" t="str">
        <f>IFERROR(VLOOKUP($A491,'Raw - J'!$B:$Q,16,FALSE),"")</f>
        <v>3m</v>
      </c>
      <c r="L491" s="16" t="str">
        <f>SUBSTITUTE(IFERROR(VLOOKUP($A491,'Raw - J'!$B:$Q,9,FALSE),""),0,"")</f>
        <v/>
      </c>
      <c r="M491" s="16" t="str">
        <f>SUBSTITUTE(IFERROR(VLOOKUP($A491,'Raw - J'!$B:$Z,20,FALSE),""),0,"")</f>
        <v/>
      </c>
    </row>
    <row r="492" spans="1:13" x14ac:dyDescent="0.35">
      <c r="A492">
        <v>483</v>
      </c>
      <c r="B492" s="9">
        <f>IFERROR(VLOOKUP($A492,'Raw - J'!$B:$S,2,FALSE),"")</f>
        <v>44365</v>
      </c>
      <c r="C492" s="4" t="str">
        <f>IFERROR(VLOOKUP($A492,'Raw - J'!$B:$S,3,FALSE),"")</f>
        <v>MARKET RASEN</v>
      </c>
      <c r="D492" s="4" t="str">
        <f>IFERROR(VLOOKUP(JUMP!A492,'Raw - J'!B:F,5,FALSE),"")</f>
        <v>NHF</v>
      </c>
      <c r="E492" s="4" t="str">
        <f>IFERROR(VLOOKUP($A492,'Raw - J'!$B:$S,6,FALSE),"")</f>
        <v>WFA</v>
      </c>
      <c r="F492" s="4" t="str">
        <f>IFERROR(VLOOKUP($A492,'Raw - J'!$B:$P,10,FALSE),"")</f>
        <v>4-6yo</v>
      </c>
      <c r="G492" s="4" t="str">
        <f>SUBSTITUTE(IFERROR(VLOOKUP($A492,'Raw - J'!$B:$P,7,FALSE),""),"0","")</f>
        <v>Open</v>
      </c>
      <c r="H492" s="4" t="str">
        <f>IFERROR(VLOOKUP($A492,'Raw - J'!$B:$P,12,FALSE)&amp;IF(VLOOKUP($A492,'Raw - J'!$B:$N,13,FALSE)&lt;&gt;"","("&amp;VLOOKUP($A492,'Raw - J'!$B:$N,13,FALSE)&amp;")",""),"")</f>
        <v>5</v>
      </c>
      <c r="I492" s="4" t="str">
        <f>IFERROR(VLOOKUP($A492,'Raw - J'!$B:$P,14,FALSE),"")</f>
        <v>Open</v>
      </c>
      <c r="J492" s="4" t="str">
        <f>IFERROR(VLOOKUP($A492,'Raw - J'!$B:$P,11,FALSE),"")</f>
        <v>A</v>
      </c>
      <c r="K492" s="4" t="str">
        <f>IFERROR(VLOOKUP($A492,'Raw - J'!$B:$Q,16,FALSE),"")</f>
        <v>2m</v>
      </c>
      <c r="L492" s="16" t="str">
        <f>SUBSTITUTE(IFERROR(VLOOKUP($A492,'Raw - J'!$B:$Q,9,FALSE),""),0,"")</f>
        <v/>
      </c>
      <c r="M492" s="16" t="str">
        <f>SUBSTITUTE(IFERROR(VLOOKUP($A492,'Raw - J'!$B:$Z,20,FALSE),""),0,"")</f>
        <v/>
      </c>
    </row>
    <row r="493" spans="1:13" x14ac:dyDescent="0.35">
      <c r="A493">
        <v>484</v>
      </c>
      <c r="B493" s="9">
        <f>IFERROR(VLOOKUP($A493,'Raw - J'!$B:$S,2,FALSE),"")</f>
        <v>44365</v>
      </c>
      <c r="C493" s="4" t="str">
        <f>IFERROR(VLOOKUP($A493,'Raw - J'!$B:$S,3,FALSE),"")</f>
        <v>MARKET RASEN</v>
      </c>
      <c r="D493" s="4" t="str">
        <f>IFERROR(VLOOKUP(JUMP!A493,'Raw - J'!B:F,5,FALSE),"")</f>
        <v>Hurdle</v>
      </c>
      <c r="E493" s="4" t="str">
        <f>IFERROR(VLOOKUP($A493,'Raw - J'!$B:$S,6,FALSE),"")</f>
        <v>WFA</v>
      </c>
      <c r="F493" s="4" t="str">
        <f>IFERROR(VLOOKUP($A493,'Raw - J'!$B:$P,10,FALSE),"")</f>
        <v>4yo+</v>
      </c>
      <c r="G493" s="4" t="str">
        <f>SUBSTITUTE(IFERROR(VLOOKUP($A493,'Raw - J'!$B:$P,7,FALSE),""),"0","")</f>
        <v>Mdn</v>
      </c>
      <c r="H493" s="4" t="str">
        <f>IFERROR(VLOOKUP($A493,'Raw - J'!$B:$P,12,FALSE)&amp;IF(VLOOKUP($A493,'Raw - J'!$B:$N,13,FALSE)&lt;&gt;"","("&amp;VLOOKUP($A493,'Raw - J'!$B:$N,13,FALSE)&amp;")",""),"")</f>
        <v>4</v>
      </c>
      <c r="I493" s="4" t="str">
        <f>IFERROR(VLOOKUP($A493,'Raw - J'!$B:$P,14,FALSE),"")</f>
        <v>Open</v>
      </c>
      <c r="J493" s="4" t="str">
        <f>IFERROR(VLOOKUP($A493,'Raw - J'!$B:$P,11,FALSE),"")</f>
        <v>A</v>
      </c>
      <c r="K493" s="4" t="str">
        <f>IFERROR(VLOOKUP($A493,'Raw - J'!$B:$Q,16,FALSE),"")</f>
        <v>3m</v>
      </c>
      <c r="L493" s="16" t="str">
        <f>SUBSTITUTE(IFERROR(VLOOKUP($A493,'Raw - J'!$B:$Q,9,FALSE),""),0,"")</f>
        <v/>
      </c>
      <c r="M493" s="16" t="str">
        <f>SUBSTITUTE(IFERROR(VLOOKUP($A493,'Raw - J'!$B:$Z,20,FALSE),""),0,"")</f>
        <v/>
      </c>
    </row>
    <row r="494" spans="1:13" x14ac:dyDescent="0.35">
      <c r="A494">
        <v>485</v>
      </c>
      <c r="B494" s="9">
        <f>IFERROR(VLOOKUP($A494,'Raw - J'!$B:$S,2,FALSE),"")</f>
        <v>44365</v>
      </c>
      <c r="C494" s="4" t="str">
        <f>IFERROR(VLOOKUP($A494,'Raw - J'!$B:$S,3,FALSE),"")</f>
        <v>MARKET RASEN</v>
      </c>
      <c r="D494" s="4" t="str">
        <f>IFERROR(VLOOKUP(JUMP!A494,'Raw - J'!B:F,5,FALSE),"")</f>
        <v>Hurdle</v>
      </c>
      <c r="E494" s="4" t="str">
        <f>IFERROR(VLOOKUP($A494,'Raw - J'!$B:$S,6,FALSE),"")</f>
        <v>Hcap</v>
      </c>
      <c r="F494" s="4" t="str">
        <f>IFERROR(VLOOKUP($A494,'Raw - J'!$B:$P,10,FALSE),"")</f>
        <v>4yo+</v>
      </c>
      <c r="G494" s="4" t="str">
        <f>SUBSTITUTE(IFERROR(VLOOKUP($A494,'Raw - J'!$B:$P,7,FALSE),""),"0","")</f>
        <v>Open</v>
      </c>
      <c r="H494" s="4" t="str">
        <f>IFERROR(VLOOKUP($A494,'Raw - J'!$B:$P,12,FALSE)&amp;IF(VLOOKUP($A494,'Raw - J'!$B:$N,13,FALSE)&lt;&gt;"","("&amp;VLOOKUP($A494,'Raw - J'!$B:$N,13,FALSE)&amp;")",""),"")</f>
        <v>5</v>
      </c>
      <c r="I494" s="4" t="str">
        <f>IFERROR(VLOOKUP($A494,'Raw - J'!$B:$P,14,FALSE),"")</f>
        <v>0-100</v>
      </c>
      <c r="J494" s="4" t="str">
        <f>IFERROR(VLOOKUP($A494,'Raw - J'!$B:$P,11,FALSE),"")</f>
        <v>F</v>
      </c>
      <c r="K494" s="4" t="str">
        <f>IFERROR(VLOOKUP($A494,'Raw - J'!$B:$Q,16,FALSE),"")</f>
        <v>2m</v>
      </c>
      <c r="L494" s="16" t="str">
        <f>SUBSTITUTE(IFERROR(VLOOKUP($A494,'Raw - J'!$B:$Q,9,FALSE),""),0,"")</f>
        <v/>
      </c>
      <c r="M494" s="16" t="str">
        <f>SUBSTITUTE(IFERROR(VLOOKUP($A494,'Raw - J'!$B:$Z,20,FALSE),""),0,"")</f>
        <v/>
      </c>
    </row>
    <row r="495" spans="1:13" x14ac:dyDescent="0.35">
      <c r="A495">
        <v>486</v>
      </c>
      <c r="B495" s="9">
        <f>IFERROR(VLOOKUP($A495,'Raw - J'!$B:$S,2,FALSE),"")</f>
        <v>44365</v>
      </c>
      <c r="C495" s="4" t="str">
        <f>IFERROR(VLOOKUP($A495,'Raw - J'!$B:$S,3,FALSE),"")</f>
        <v>MARKET RASEN</v>
      </c>
      <c r="D495" s="4" t="str">
        <f>IFERROR(VLOOKUP(JUMP!A495,'Raw - J'!B:F,5,FALSE),"")</f>
        <v>Hurdle</v>
      </c>
      <c r="E495" s="4" t="str">
        <f>IFERROR(VLOOKUP($A495,'Raw - J'!$B:$S,6,FALSE),"")</f>
        <v>Hcap</v>
      </c>
      <c r="F495" s="4" t="str">
        <f>IFERROR(VLOOKUP($A495,'Raw - J'!$B:$P,10,FALSE),"")</f>
        <v>4yo+</v>
      </c>
      <c r="G495" s="4" t="str">
        <f>SUBSTITUTE(IFERROR(VLOOKUP($A495,'Raw - J'!$B:$P,7,FALSE),""),"0","")</f>
        <v>Open</v>
      </c>
      <c r="H495" s="4" t="str">
        <f>IFERROR(VLOOKUP($A495,'Raw - J'!$B:$P,12,FALSE)&amp;IF(VLOOKUP($A495,'Raw - J'!$B:$N,13,FALSE)&lt;&gt;"","("&amp;VLOOKUP($A495,'Raw - J'!$B:$N,13,FALSE)&amp;")",""),"")</f>
        <v>5</v>
      </c>
      <c r="I495" s="4" t="str">
        <f>IFERROR(VLOOKUP($A495,'Raw - J'!$B:$P,14,FALSE),"")</f>
        <v>0-100</v>
      </c>
      <c r="J495" s="4" t="str">
        <f>IFERROR(VLOOKUP($A495,'Raw - J'!$B:$P,11,FALSE),"")</f>
        <v>A</v>
      </c>
      <c r="K495" s="4" t="str">
        <f>IFERROR(VLOOKUP($A495,'Raw - J'!$B:$Q,16,FALSE),"")</f>
        <v>2m 4f</v>
      </c>
      <c r="L495" s="16" t="str">
        <f>SUBSTITUTE(IFERROR(VLOOKUP($A495,'Raw - J'!$B:$Q,9,FALSE),""),0,"")</f>
        <v/>
      </c>
      <c r="M495" s="16" t="str">
        <f>SUBSTITUTE(IFERROR(VLOOKUP($A495,'Raw - J'!$B:$Z,20,FALSE),""),0,"")</f>
        <v/>
      </c>
    </row>
    <row r="496" spans="1:13" x14ac:dyDescent="0.35">
      <c r="A496">
        <v>487</v>
      </c>
      <c r="B496" s="9">
        <f>IFERROR(VLOOKUP($A496,'Raw - J'!$B:$S,2,FALSE),"")</f>
        <v>44365</v>
      </c>
      <c r="C496" s="4" t="str">
        <f>IFERROR(VLOOKUP($A496,'Raw - J'!$B:$S,3,FALSE),"")</f>
        <v>MARKET RASEN</v>
      </c>
      <c r="D496" s="4" t="str">
        <f>IFERROR(VLOOKUP(JUMP!A496,'Raw - J'!B:F,5,FALSE),"")</f>
        <v>Hurdle</v>
      </c>
      <c r="E496" s="4" t="str">
        <f>IFERROR(VLOOKUP($A496,'Raw - J'!$B:$S,6,FALSE),"")</f>
        <v>WFA</v>
      </c>
      <c r="F496" s="4" t="str">
        <f>IFERROR(VLOOKUP($A496,'Raw - J'!$B:$P,10,FALSE),"")</f>
        <v>3yo</v>
      </c>
      <c r="G496" s="4" t="str">
        <f>SUBSTITUTE(IFERROR(VLOOKUP($A496,'Raw - J'!$B:$P,7,FALSE),""),"0","")</f>
        <v>Open</v>
      </c>
      <c r="H496" s="4" t="str">
        <f>IFERROR(VLOOKUP($A496,'Raw - J'!$B:$P,12,FALSE)&amp;IF(VLOOKUP($A496,'Raw - J'!$B:$N,13,FALSE)&lt;&gt;"","("&amp;VLOOKUP($A496,'Raw - J'!$B:$N,13,FALSE)&amp;")",""),"")</f>
        <v>4</v>
      </c>
      <c r="I496" s="4" t="str">
        <f>IFERROR(VLOOKUP($A496,'Raw - J'!$B:$P,14,FALSE),"")</f>
        <v>Open</v>
      </c>
      <c r="J496" s="4" t="str">
        <f>IFERROR(VLOOKUP($A496,'Raw - J'!$B:$P,11,FALSE),"")</f>
        <v>A</v>
      </c>
      <c r="K496" s="4" t="str">
        <f>IFERROR(VLOOKUP($A496,'Raw - J'!$B:$Q,16,FALSE),"")</f>
        <v>2m</v>
      </c>
      <c r="L496" s="16" t="str">
        <f>SUBSTITUTE(IFERROR(VLOOKUP($A496,'Raw - J'!$B:$Q,9,FALSE),""),0,"")</f>
        <v/>
      </c>
      <c r="M496" s="16" t="str">
        <f>SUBSTITUTE(IFERROR(VLOOKUP($A496,'Raw - J'!$B:$Z,20,FALSE),""),0,"")</f>
        <v/>
      </c>
    </row>
    <row r="497" spans="1:13" x14ac:dyDescent="0.35">
      <c r="A497">
        <v>488</v>
      </c>
      <c r="B497" s="9">
        <f>IFERROR(VLOOKUP($A497,'Raw - J'!$B:$S,2,FALSE),"")</f>
        <v>44365</v>
      </c>
      <c r="C497" s="4" t="str">
        <f>IFERROR(VLOOKUP($A497,'Raw - J'!$B:$S,3,FALSE),"")</f>
        <v>MARKET RASEN</v>
      </c>
      <c r="D497" s="4" t="str">
        <f>IFERROR(VLOOKUP(JUMP!A497,'Raw - J'!B:F,5,FALSE),"")</f>
        <v>Chase</v>
      </c>
      <c r="E497" s="4" t="str">
        <f>IFERROR(VLOOKUP($A497,'Raw - J'!$B:$S,6,FALSE),"")</f>
        <v>Hcap</v>
      </c>
      <c r="F497" s="4" t="str">
        <f>IFERROR(VLOOKUP($A497,'Raw - J'!$B:$P,10,FALSE),"")</f>
        <v>5yo+</v>
      </c>
      <c r="G497" s="4" t="str">
        <f>SUBSTITUTE(IFERROR(VLOOKUP($A497,'Raw - J'!$B:$P,7,FALSE),""),"0","")</f>
        <v>Nov</v>
      </c>
      <c r="H497" s="4" t="str">
        <f>IFERROR(VLOOKUP($A497,'Raw - J'!$B:$P,12,FALSE)&amp;IF(VLOOKUP($A497,'Raw - J'!$B:$N,13,FALSE)&lt;&gt;"","("&amp;VLOOKUP($A497,'Raw - J'!$B:$N,13,FALSE)&amp;")",""),"")</f>
        <v>5</v>
      </c>
      <c r="I497" s="4" t="str">
        <f>IFERROR(VLOOKUP($A497,'Raw - J'!$B:$P,14,FALSE),"")</f>
        <v>0-105</v>
      </c>
      <c r="J497" s="4" t="str">
        <f>IFERROR(VLOOKUP($A497,'Raw - J'!$B:$P,11,FALSE),"")</f>
        <v>A</v>
      </c>
      <c r="K497" s="4" t="str">
        <f>IFERROR(VLOOKUP($A497,'Raw - J'!$B:$Q,16,FALSE),"")</f>
        <v>2m 4f</v>
      </c>
      <c r="L497" s="16" t="str">
        <f>SUBSTITUTE(IFERROR(VLOOKUP($A497,'Raw - J'!$B:$Q,9,FALSE),""),0,"")</f>
        <v/>
      </c>
      <c r="M497" s="16" t="str">
        <f>SUBSTITUTE(IFERROR(VLOOKUP($A497,'Raw - J'!$B:$Z,20,FALSE),""),0,"")</f>
        <v/>
      </c>
    </row>
    <row r="498" spans="1:13" x14ac:dyDescent="0.35">
      <c r="A498">
        <v>489</v>
      </c>
      <c r="B498" s="9">
        <f>IFERROR(VLOOKUP($A498,'Raw - J'!$B:$S,2,FALSE),"")</f>
        <v>44365</v>
      </c>
      <c r="C498" s="4" t="str">
        <f>IFERROR(VLOOKUP($A498,'Raw - J'!$B:$S,3,FALSE),"")</f>
        <v>MARKET RASEN</v>
      </c>
      <c r="D498" s="4" t="str">
        <f>IFERROR(VLOOKUP(JUMP!A498,'Raw - J'!B:F,5,FALSE),"")</f>
        <v>Chase</v>
      </c>
      <c r="E498" s="4" t="str">
        <f>IFERROR(VLOOKUP($A498,'Raw - J'!$B:$S,6,FALSE),"")</f>
        <v>Hcap</v>
      </c>
      <c r="F498" s="4" t="str">
        <f>IFERROR(VLOOKUP($A498,'Raw - J'!$B:$P,10,FALSE),"")</f>
        <v>5yo+</v>
      </c>
      <c r="G498" s="4" t="str">
        <f>SUBSTITUTE(IFERROR(VLOOKUP($A498,'Raw - J'!$B:$P,7,FALSE),""),"0","")</f>
        <v>Open</v>
      </c>
      <c r="H498" s="4" t="str">
        <f>IFERROR(VLOOKUP($A498,'Raw - J'!$B:$P,12,FALSE)&amp;IF(VLOOKUP($A498,'Raw - J'!$B:$N,13,FALSE)&lt;&gt;"","("&amp;VLOOKUP($A498,'Raw - J'!$B:$N,13,FALSE)&amp;")",""),"")</f>
        <v>3</v>
      </c>
      <c r="I498" s="4" t="str">
        <f>IFERROR(VLOOKUP($A498,'Raw - J'!$B:$P,14,FALSE),"")</f>
        <v>0-140</v>
      </c>
      <c r="J498" s="4" t="str">
        <f>IFERROR(VLOOKUP($A498,'Raw - J'!$B:$P,11,FALSE),"")</f>
        <v>A</v>
      </c>
      <c r="K498" s="4" t="str">
        <f>IFERROR(VLOOKUP($A498,'Raw - J'!$B:$Q,16,FALSE),"")</f>
        <v>2m 4f</v>
      </c>
      <c r="L498" s="16" t="str">
        <f>SUBSTITUTE(IFERROR(VLOOKUP($A498,'Raw - J'!$B:$Q,9,FALSE),""),0,"")</f>
        <v/>
      </c>
      <c r="M498" s="16" t="str">
        <f>SUBSTITUTE(IFERROR(VLOOKUP($A498,'Raw - J'!$B:$Z,20,FALSE),""),0,"")</f>
        <v/>
      </c>
    </row>
    <row r="499" spans="1:13" x14ac:dyDescent="0.35">
      <c r="A499">
        <v>490</v>
      </c>
      <c r="B499" s="9">
        <f>IFERROR(VLOOKUP($A499,'Raw - J'!$B:$S,2,FALSE),"")</f>
        <v>44366</v>
      </c>
      <c r="C499" s="4" t="str">
        <f>IFERROR(VLOOKUP($A499,'Raw - J'!$B:$S,3,FALSE),"")</f>
        <v>PERTH</v>
      </c>
      <c r="D499" s="4" t="str">
        <f>IFERROR(VLOOKUP(JUMP!A499,'Raw - J'!B:F,5,FALSE),"")</f>
        <v>Hurdle</v>
      </c>
      <c r="E499" s="4" t="str">
        <f>IFERROR(VLOOKUP($A499,'Raw - J'!$B:$S,6,FALSE),"")</f>
        <v>Hcap</v>
      </c>
      <c r="F499" s="4" t="str">
        <f>IFERROR(VLOOKUP($A499,'Raw - J'!$B:$P,10,FALSE),"")</f>
        <v>4yo+</v>
      </c>
      <c r="G499" s="4" t="str">
        <f>SUBSTITUTE(IFERROR(VLOOKUP($A499,'Raw - J'!$B:$P,7,FALSE),""),"0","")</f>
        <v>Open</v>
      </c>
      <c r="H499" s="4" t="str">
        <f>IFERROR(VLOOKUP($A499,'Raw - J'!$B:$P,12,FALSE)&amp;IF(VLOOKUP($A499,'Raw - J'!$B:$N,13,FALSE)&lt;&gt;"","("&amp;VLOOKUP($A499,'Raw - J'!$B:$N,13,FALSE)&amp;")",""),"")</f>
        <v>5</v>
      </c>
      <c r="I499" s="4" t="str">
        <f>IFERROR(VLOOKUP($A499,'Raw - J'!$B:$P,14,FALSE),"")</f>
        <v>0-105</v>
      </c>
      <c r="J499" s="4" t="str">
        <f>IFERROR(VLOOKUP($A499,'Raw - J'!$B:$P,11,FALSE),"")</f>
        <v>A</v>
      </c>
      <c r="K499" s="4" t="str">
        <f>IFERROR(VLOOKUP($A499,'Raw - J'!$B:$Q,16,FALSE),"")</f>
        <v>2m 4f</v>
      </c>
      <c r="L499" s="16" t="str">
        <f>SUBSTITUTE(IFERROR(VLOOKUP($A499,'Raw - J'!$B:$Q,9,FALSE),""),0,"")</f>
        <v/>
      </c>
      <c r="M499" s="16" t="str">
        <f>SUBSTITUTE(IFERROR(VLOOKUP($A499,'Raw - J'!$B:$Z,20,FALSE),""),0,"")</f>
        <v/>
      </c>
    </row>
    <row r="500" spans="1:13" x14ac:dyDescent="0.35">
      <c r="A500">
        <v>491</v>
      </c>
      <c r="B500" s="9">
        <f>IFERROR(VLOOKUP($A500,'Raw - J'!$B:$S,2,FALSE),"")</f>
        <v>44366</v>
      </c>
      <c r="C500" s="4" t="str">
        <f>IFERROR(VLOOKUP($A500,'Raw - J'!$B:$S,3,FALSE),"")</f>
        <v>PERTH</v>
      </c>
      <c r="D500" s="4" t="str">
        <f>IFERROR(VLOOKUP(JUMP!A500,'Raw - J'!B:F,5,FALSE),"")</f>
        <v>Hurdle</v>
      </c>
      <c r="E500" s="4" t="str">
        <f>IFERROR(VLOOKUP($A500,'Raw - J'!$B:$S,6,FALSE),"")</f>
        <v>Hcap</v>
      </c>
      <c r="F500" s="4" t="str">
        <f>IFERROR(VLOOKUP($A500,'Raw - J'!$B:$P,10,FALSE),"")</f>
        <v>4yo+</v>
      </c>
      <c r="G500" s="4" t="str">
        <f>SUBSTITUTE(IFERROR(VLOOKUP($A500,'Raw - J'!$B:$P,7,FALSE),""),"0","")</f>
        <v>Open</v>
      </c>
      <c r="H500" s="4" t="str">
        <f>IFERROR(VLOOKUP($A500,'Raw - J'!$B:$P,12,FALSE)&amp;IF(VLOOKUP($A500,'Raw - J'!$B:$N,13,FALSE)&lt;&gt;"","("&amp;VLOOKUP($A500,'Raw - J'!$B:$N,13,FALSE)&amp;")",""),"")</f>
        <v>5</v>
      </c>
      <c r="I500" s="4" t="str">
        <f>IFERROR(VLOOKUP($A500,'Raw - J'!$B:$P,14,FALSE),"")</f>
        <v>0-105</v>
      </c>
      <c r="J500" s="4" t="str">
        <f>IFERROR(VLOOKUP($A500,'Raw - J'!$B:$P,11,FALSE),"")</f>
        <v>A</v>
      </c>
      <c r="K500" s="4" t="str">
        <f>IFERROR(VLOOKUP($A500,'Raw - J'!$B:$Q,16,FALSE),"")</f>
        <v>3m</v>
      </c>
      <c r="L500" s="16" t="str">
        <f>SUBSTITUTE(IFERROR(VLOOKUP($A500,'Raw - J'!$B:$Q,9,FALSE),""),0,"")</f>
        <v/>
      </c>
      <c r="M500" s="16" t="str">
        <f>SUBSTITUTE(IFERROR(VLOOKUP($A500,'Raw - J'!$B:$Z,20,FALSE),""),0,"")</f>
        <v/>
      </c>
    </row>
    <row r="501" spans="1:13" x14ac:dyDescent="0.35">
      <c r="A501">
        <v>492</v>
      </c>
      <c r="B501" s="9">
        <f>IFERROR(VLOOKUP($A501,'Raw - J'!$B:$S,2,FALSE),"")</f>
        <v>44366</v>
      </c>
      <c r="C501" s="4" t="str">
        <f>IFERROR(VLOOKUP($A501,'Raw - J'!$B:$S,3,FALSE),"")</f>
        <v>PERTH</v>
      </c>
      <c r="D501" s="4" t="str">
        <f>IFERROR(VLOOKUP(JUMP!A501,'Raw - J'!B:F,5,FALSE),"")</f>
        <v>Hurdle</v>
      </c>
      <c r="E501" s="4" t="str">
        <f>IFERROR(VLOOKUP($A501,'Raw - J'!$B:$S,6,FALSE),"")</f>
        <v>WFA</v>
      </c>
      <c r="F501" s="4" t="str">
        <f>IFERROR(VLOOKUP($A501,'Raw - J'!$B:$P,10,FALSE),"")</f>
        <v>4yo+</v>
      </c>
      <c r="G501" s="4" t="str">
        <f>SUBSTITUTE(IFERROR(VLOOKUP($A501,'Raw - J'!$B:$P,7,FALSE),""),"0","")</f>
        <v>Mdn</v>
      </c>
      <c r="H501" s="4" t="str">
        <f>IFERROR(VLOOKUP($A501,'Raw - J'!$B:$P,12,FALSE)&amp;IF(VLOOKUP($A501,'Raw - J'!$B:$N,13,FALSE)&lt;&gt;"","("&amp;VLOOKUP($A501,'Raw - J'!$B:$N,13,FALSE)&amp;")",""),"")</f>
        <v>4</v>
      </c>
      <c r="I501" s="4" t="str">
        <f>IFERROR(VLOOKUP($A501,'Raw - J'!$B:$P,14,FALSE),"")</f>
        <v>Open</v>
      </c>
      <c r="J501" s="4" t="str">
        <f>IFERROR(VLOOKUP($A501,'Raw - J'!$B:$P,11,FALSE),"")</f>
        <v>A</v>
      </c>
      <c r="K501" s="4" t="str">
        <f>IFERROR(VLOOKUP($A501,'Raw - J'!$B:$Q,16,FALSE),"")</f>
        <v>2m</v>
      </c>
      <c r="L501" s="16" t="str">
        <f>SUBSTITUTE(IFERROR(VLOOKUP($A501,'Raw - J'!$B:$Q,9,FALSE),""),0,"")</f>
        <v/>
      </c>
      <c r="M501" s="16" t="str">
        <f>SUBSTITUTE(IFERROR(VLOOKUP($A501,'Raw - J'!$B:$Z,20,FALSE),""),0,"")</f>
        <v/>
      </c>
    </row>
    <row r="502" spans="1:13" x14ac:dyDescent="0.35">
      <c r="A502">
        <v>493</v>
      </c>
      <c r="B502" s="9">
        <f>IFERROR(VLOOKUP($A502,'Raw - J'!$B:$S,2,FALSE),"")</f>
        <v>44366</v>
      </c>
      <c r="C502" s="4" t="str">
        <f>IFERROR(VLOOKUP($A502,'Raw - J'!$B:$S,3,FALSE),"")</f>
        <v>PERTH</v>
      </c>
      <c r="D502" s="4" t="str">
        <f>IFERROR(VLOOKUP(JUMP!A502,'Raw - J'!B:F,5,FALSE),"")</f>
        <v>Chase</v>
      </c>
      <c r="E502" s="4" t="str">
        <f>IFERROR(VLOOKUP($A502,'Raw - J'!$B:$S,6,FALSE),"")</f>
        <v>Hcap</v>
      </c>
      <c r="F502" s="4" t="str">
        <f>IFERROR(VLOOKUP($A502,'Raw - J'!$B:$P,10,FALSE),"")</f>
        <v>5yo+</v>
      </c>
      <c r="G502" s="4" t="str">
        <f>SUBSTITUTE(IFERROR(VLOOKUP($A502,'Raw - J'!$B:$P,7,FALSE),""),"0","")</f>
        <v>Nov</v>
      </c>
      <c r="H502" s="4" t="str">
        <f>IFERROR(VLOOKUP($A502,'Raw - J'!$B:$P,12,FALSE)&amp;IF(VLOOKUP($A502,'Raw - J'!$B:$N,13,FALSE)&lt;&gt;"","("&amp;VLOOKUP($A502,'Raw - J'!$B:$N,13,FALSE)&amp;")",""),"")</f>
        <v>4</v>
      </c>
      <c r="I502" s="4" t="str">
        <f>IFERROR(VLOOKUP($A502,'Raw - J'!$B:$P,14,FALSE),"")</f>
        <v>0-110</v>
      </c>
      <c r="J502" s="4" t="str">
        <f>IFERROR(VLOOKUP($A502,'Raw - J'!$B:$P,11,FALSE),"")</f>
        <v>A</v>
      </c>
      <c r="K502" s="4" t="str">
        <f>IFERROR(VLOOKUP($A502,'Raw - J'!$B:$Q,16,FALSE),"")</f>
        <v>3m</v>
      </c>
      <c r="L502" s="16" t="str">
        <f>SUBSTITUTE(IFERROR(VLOOKUP($A502,'Raw - J'!$B:$Q,9,FALSE),""),0,"")</f>
        <v/>
      </c>
      <c r="M502" s="16" t="str">
        <f>SUBSTITUTE(IFERROR(VLOOKUP($A502,'Raw - J'!$B:$Z,20,FALSE),""),0,"")</f>
        <v/>
      </c>
    </row>
    <row r="503" spans="1:13" x14ac:dyDescent="0.35">
      <c r="A503">
        <v>494</v>
      </c>
      <c r="B503" s="9">
        <f>IFERROR(VLOOKUP($A503,'Raw - J'!$B:$S,2,FALSE),"")</f>
        <v>44366</v>
      </c>
      <c r="C503" s="4" t="str">
        <f>IFERROR(VLOOKUP($A503,'Raw - J'!$B:$S,3,FALSE),"")</f>
        <v>PERTH</v>
      </c>
      <c r="D503" s="4" t="str">
        <f>IFERROR(VLOOKUP(JUMP!A503,'Raw - J'!B:F,5,FALSE),"")</f>
        <v>Chase</v>
      </c>
      <c r="E503" s="4" t="str">
        <f>IFERROR(VLOOKUP($A503,'Raw - J'!$B:$S,6,FALSE),"")</f>
        <v>Hcap</v>
      </c>
      <c r="F503" s="4" t="str">
        <f>IFERROR(VLOOKUP($A503,'Raw - J'!$B:$P,10,FALSE),"")</f>
        <v>5yo+</v>
      </c>
      <c r="G503" s="4" t="str">
        <f>SUBSTITUTE(IFERROR(VLOOKUP($A503,'Raw - J'!$B:$P,7,FALSE),""),"0","")</f>
        <v>Open</v>
      </c>
      <c r="H503" s="4" t="str">
        <f>IFERROR(VLOOKUP($A503,'Raw - J'!$B:$P,12,FALSE)&amp;IF(VLOOKUP($A503,'Raw - J'!$B:$N,13,FALSE)&lt;&gt;"","("&amp;VLOOKUP($A503,'Raw - J'!$B:$N,13,FALSE)&amp;")",""),"")</f>
        <v>4</v>
      </c>
      <c r="I503" s="4" t="str">
        <f>IFERROR(VLOOKUP($A503,'Raw - J'!$B:$P,14,FALSE),"")</f>
        <v>0-120</v>
      </c>
      <c r="J503" s="4" t="str">
        <f>IFERROR(VLOOKUP($A503,'Raw - J'!$B:$P,11,FALSE),"")</f>
        <v>A</v>
      </c>
      <c r="K503" s="4" t="str">
        <f>IFERROR(VLOOKUP($A503,'Raw - J'!$B:$Q,16,FALSE),"")</f>
        <v>2m</v>
      </c>
      <c r="L503" s="16" t="str">
        <f>SUBSTITUTE(IFERROR(VLOOKUP($A503,'Raw - J'!$B:$Q,9,FALSE),""),0,"")</f>
        <v/>
      </c>
      <c r="M503" s="16" t="str">
        <f>SUBSTITUTE(IFERROR(VLOOKUP($A503,'Raw - J'!$B:$Z,20,FALSE),""),0,"")</f>
        <v/>
      </c>
    </row>
    <row r="504" spans="1:13" x14ac:dyDescent="0.35">
      <c r="A504">
        <v>495</v>
      </c>
      <c r="B504" s="9">
        <f>IFERROR(VLOOKUP($A504,'Raw - J'!$B:$S,2,FALSE),"")</f>
        <v>44366</v>
      </c>
      <c r="C504" s="4" t="str">
        <f>IFERROR(VLOOKUP($A504,'Raw - J'!$B:$S,3,FALSE),"")</f>
        <v>PERTH</v>
      </c>
      <c r="D504" s="4" t="str">
        <f>IFERROR(VLOOKUP(JUMP!A504,'Raw - J'!B:F,5,FALSE),"")</f>
        <v>Hurdle</v>
      </c>
      <c r="E504" s="4" t="str">
        <f>IFERROR(VLOOKUP($A504,'Raw - J'!$B:$S,6,FALSE),"")</f>
        <v>Hcap</v>
      </c>
      <c r="F504" s="4" t="str">
        <f>IFERROR(VLOOKUP($A504,'Raw - J'!$B:$P,10,FALSE),"")</f>
        <v>4yo+</v>
      </c>
      <c r="G504" s="4" t="str">
        <f>SUBSTITUTE(IFERROR(VLOOKUP($A504,'Raw - J'!$B:$P,7,FALSE),""),"0","")</f>
        <v>Open</v>
      </c>
      <c r="H504" s="4" t="str">
        <f>IFERROR(VLOOKUP($A504,'Raw - J'!$B:$P,12,FALSE)&amp;IF(VLOOKUP($A504,'Raw - J'!$B:$N,13,FALSE)&lt;&gt;"","("&amp;VLOOKUP($A504,'Raw - J'!$B:$N,13,FALSE)&amp;")",""),"")</f>
        <v>4</v>
      </c>
      <c r="I504" s="4" t="str">
        <f>IFERROR(VLOOKUP($A504,'Raw - J'!$B:$P,14,FALSE),"")</f>
        <v>0-120</v>
      </c>
      <c r="J504" s="4" t="str">
        <f>IFERROR(VLOOKUP($A504,'Raw - J'!$B:$P,11,FALSE),"")</f>
        <v>A</v>
      </c>
      <c r="K504" s="4" t="str">
        <f>IFERROR(VLOOKUP($A504,'Raw - J'!$B:$Q,16,FALSE),"")</f>
        <v>2m</v>
      </c>
      <c r="L504" s="16" t="str">
        <f>SUBSTITUTE(IFERROR(VLOOKUP($A504,'Raw - J'!$B:$Q,9,FALSE),""),0,"")</f>
        <v/>
      </c>
      <c r="M504" s="16" t="str">
        <f>SUBSTITUTE(IFERROR(VLOOKUP($A504,'Raw - J'!$B:$Z,20,FALSE),""),0,"")</f>
        <v/>
      </c>
    </row>
    <row r="505" spans="1:13" x14ac:dyDescent="0.35">
      <c r="A505">
        <v>496</v>
      </c>
      <c r="B505" s="9">
        <f>IFERROR(VLOOKUP($A505,'Raw - J'!$B:$S,2,FALSE),"")</f>
        <v>44366</v>
      </c>
      <c r="C505" s="4" t="str">
        <f>IFERROR(VLOOKUP($A505,'Raw - J'!$B:$S,3,FALSE),"")</f>
        <v>PERTH</v>
      </c>
      <c r="D505" s="4" t="str">
        <f>IFERROR(VLOOKUP(JUMP!A505,'Raw - J'!B:F,5,FALSE),"")</f>
        <v>Chase</v>
      </c>
      <c r="E505" s="4" t="str">
        <f>IFERROR(VLOOKUP($A505,'Raw - J'!$B:$S,6,FALSE),"")</f>
        <v>Hcap</v>
      </c>
      <c r="F505" s="4" t="str">
        <f>IFERROR(VLOOKUP($A505,'Raw - J'!$B:$P,10,FALSE),"")</f>
        <v>5yo+</v>
      </c>
      <c r="G505" s="4" t="str">
        <f>SUBSTITUTE(IFERROR(VLOOKUP($A505,'Raw - J'!$B:$P,7,FALSE),""),"0","")</f>
        <v>Open</v>
      </c>
      <c r="H505" s="4" t="str">
        <f>IFERROR(VLOOKUP($A505,'Raw - J'!$B:$P,12,FALSE)&amp;IF(VLOOKUP($A505,'Raw - J'!$B:$N,13,FALSE)&lt;&gt;"","("&amp;VLOOKUP($A505,'Raw - J'!$B:$N,13,FALSE)&amp;")",""),"")</f>
        <v>3</v>
      </c>
      <c r="I505" s="4" t="str">
        <f>IFERROR(VLOOKUP($A505,'Raw - J'!$B:$P,14,FALSE),"")</f>
        <v>0-140</v>
      </c>
      <c r="J505" s="4" t="str">
        <f>IFERROR(VLOOKUP($A505,'Raw - J'!$B:$P,11,FALSE),"")</f>
        <v>A</v>
      </c>
      <c r="K505" s="4" t="str">
        <f>IFERROR(VLOOKUP($A505,'Raw - J'!$B:$Q,16,FALSE),"")</f>
        <v>3m</v>
      </c>
      <c r="L505" s="16" t="str">
        <f>SUBSTITUTE(IFERROR(VLOOKUP($A505,'Raw - J'!$B:$Q,9,FALSE),""),0,"")</f>
        <v/>
      </c>
      <c r="M505" s="16" t="str">
        <f>SUBSTITUTE(IFERROR(VLOOKUP($A505,'Raw - J'!$B:$Z,20,FALSE),""),0,"")</f>
        <v/>
      </c>
    </row>
    <row r="506" spans="1:13" x14ac:dyDescent="0.35">
      <c r="A506">
        <v>497</v>
      </c>
      <c r="B506" s="9">
        <f>IFERROR(VLOOKUP($A506,'Raw - J'!$B:$S,2,FALSE),"")</f>
        <v>44367</v>
      </c>
      <c r="C506" s="4" t="str">
        <f>IFERROR(VLOOKUP($A506,'Raw - J'!$B:$S,3,FALSE),"")</f>
        <v>HEXHAM</v>
      </c>
      <c r="D506" s="4" t="str">
        <f>IFERROR(VLOOKUP(JUMP!A506,'Raw - J'!B:F,5,FALSE),"")</f>
        <v>NHF</v>
      </c>
      <c r="E506" s="4" t="str">
        <f>IFERROR(VLOOKUP($A506,'Raw - J'!$B:$S,6,FALSE),"")</f>
        <v>WFA</v>
      </c>
      <c r="F506" s="4" t="str">
        <f>IFERROR(VLOOKUP($A506,'Raw - J'!$B:$P,10,FALSE),"")</f>
        <v>4-6yo</v>
      </c>
      <c r="G506" s="4" t="str">
        <f>SUBSTITUTE(IFERROR(VLOOKUP($A506,'Raw - J'!$B:$P,7,FALSE),""),"0","")</f>
        <v>Open</v>
      </c>
      <c r="H506" s="4" t="str">
        <f>IFERROR(VLOOKUP($A506,'Raw - J'!$B:$P,12,FALSE)&amp;IF(VLOOKUP($A506,'Raw - J'!$B:$N,13,FALSE)&lt;&gt;"","("&amp;VLOOKUP($A506,'Raw - J'!$B:$N,13,FALSE)&amp;")",""),"")</f>
        <v>5</v>
      </c>
      <c r="I506" s="4" t="str">
        <f>IFERROR(VLOOKUP($A506,'Raw - J'!$B:$P,14,FALSE),"")</f>
        <v>Open</v>
      </c>
      <c r="J506" s="4" t="str">
        <f>IFERROR(VLOOKUP($A506,'Raw - J'!$B:$P,11,FALSE),"")</f>
        <v>A</v>
      </c>
      <c r="K506" s="4" t="str">
        <f>IFERROR(VLOOKUP($A506,'Raw - J'!$B:$Q,16,FALSE),"")</f>
        <v>2m</v>
      </c>
      <c r="L506" s="16" t="str">
        <f>SUBSTITUTE(IFERROR(VLOOKUP($A506,'Raw - J'!$B:$Q,9,FALSE),""),0,"")</f>
        <v/>
      </c>
      <c r="M506" s="16" t="str">
        <f>SUBSTITUTE(IFERROR(VLOOKUP($A506,'Raw - J'!$B:$Z,20,FALSE),""),0,"")</f>
        <v/>
      </c>
    </row>
    <row r="507" spans="1:13" x14ac:dyDescent="0.35">
      <c r="A507">
        <v>498</v>
      </c>
      <c r="B507" s="9">
        <f>IFERROR(VLOOKUP($A507,'Raw - J'!$B:$S,2,FALSE),"")</f>
        <v>44367</v>
      </c>
      <c r="C507" s="4" t="str">
        <f>IFERROR(VLOOKUP($A507,'Raw - J'!$B:$S,3,FALSE),"")</f>
        <v>HEXHAM</v>
      </c>
      <c r="D507" s="4" t="str">
        <f>IFERROR(VLOOKUP(JUMP!A507,'Raw - J'!B:F,5,FALSE),"")</f>
        <v>Hurdle</v>
      </c>
      <c r="E507" s="4" t="str">
        <f>IFERROR(VLOOKUP($A507,'Raw - J'!$B:$S,6,FALSE),"")</f>
        <v>Hcap</v>
      </c>
      <c r="F507" s="4" t="str">
        <f>IFERROR(VLOOKUP($A507,'Raw - J'!$B:$P,10,FALSE),"")</f>
        <v>4yo+</v>
      </c>
      <c r="G507" s="4" t="str">
        <f>SUBSTITUTE(IFERROR(VLOOKUP($A507,'Raw - J'!$B:$P,7,FALSE),""),"0","")</f>
        <v>Open</v>
      </c>
      <c r="H507" s="4" t="str">
        <f>IFERROR(VLOOKUP($A507,'Raw - J'!$B:$P,12,FALSE)&amp;IF(VLOOKUP($A507,'Raw - J'!$B:$N,13,FALSE)&lt;&gt;"","("&amp;VLOOKUP($A507,'Raw - J'!$B:$N,13,FALSE)&amp;")",""),"")</f>
        <v>5</v>
      </c>
      <c r="I507" s="4" t="str">
        <f>IFERROR(VLOOKUP($A507,'Raw - J'!$B:$P,14,FALSE),"")</f>
        <v>0-100</v>
      </c>
      <c r="J507" s="4" t="str">
        <f>IFERROR(VLOOKUP($A507,'Raw - J'!$B:$P,11,FALSE),"")</f>
        <v>A</v>
      </c>
      <c r="K507" s="4" t="str">
        <f>IFERROR(VLOOKUP($A507,'Raw - J'!$B:$Q,16,FALSE),"")</f>
        <v>2m</v>
      </c>
      <c r="L507" s="16" t="str">
        <f>SUBSTITUTE(IFERROR(VLOOKUP($A507,'Raw - J'!$B:$Q,9,FALSE),""),0,"")</f>
        <v/>
      </c>
      <c r="M507" s="16" t="str">
        <f>SUBSTITUTE(IFERROR(VLOOKUP($A507,'Raw - J'!$B:$Z,20,FALSE),""),0,"")</f>
        <v>Cond</v>
      </c>
    </row>
    <row r="508" spans="1:13" x14ac:dyDescent="0.35">
      <c r="A508">
        <v>499</v>
      </c>
      <c r="B508" s="9">
        <f>IFERROR(VLOOKUP($A508,'Raw - J'!$B:$S,2,FALSE),"")</f>
        <v>44367</v>
      </c>
      <c r="C508" s="4" t="str">
        <f>IFERROR(VLOOKUP($A508,'Raw - J'!$B:$S,3,FALSE),"")</f>
        <v>HEXHAM</v>
      </c>
      <c r="D508" s="4" t="str">
        <f>IFERROR(VLOOKUP(JUMP!A508,'Raw - J'!B:F,5,FALSE),"")</f>
        <v>Hurdle</v>
      </c>
      <c r="E508" s="4" t="str">
        <f>IFERROR(VLOOKUP($A508,'Raw - J'!$B:$S,6,FALSE),"")</f>
        <v>WFA</v>
      </c>
      <c r="F508" s="4" t="str">
        <f>IFERROR(VLOOKUP($A508,'Raw - J'!$B:$P,10,FALSE),"")</f>
        <v>4yo+</v>
      </c>
      <c r="G508" s="4" t="str">
        <f>SUBSTITUTE(IFERROR(VLOOKUP($A508,'Raw - J'!$B:$P,7,FALSE),""),"0","")</f>
        <v>Mdn</v>
      </c>
      <c r="H508" s="4" t="str">
        <f>IFERROR(VLOOKUP($A508,'Raw - J'!$B:$P,12,FALSE)&amp;IF(VLOOKUP($A508,'Raw - J'!$B:$N,13,FALSE)&lt;&gt;"","("&amp;VLOOKUP($A508,'Raw - J'!$B:$N,13,FALSE)&amp;")",""),"")</f>
        <v>4</v>
      </c>
      <c r="I508" s="4" t="str">
        <f>IFERROR(VLOOKUP($A508,'Raw - J'!$B:$P,14,FALSE),"")</f>
        <v>Open</v>
      </c>
      <c r="J508" s="4" t="str">
        <f>IFERROR(VLOOKUP($A508,'Raw - J'!$B:$P,11,FALSE),"")</f>
        <v>A</v>
      </c>
      <c r="K508" s="4" t="str">
        <f>IFERROR(VLOOKUP($A508,'Raw - J'!$B:$Q,16,FALSE),"")</f>
        <v>2m 4f</v>
      </c>
      <c r="L508" s="16" t="str">
        <f>SUBSTITUTE(IFERROR(VLOOKUP($A508,'Raw - J'!$B:$Q,9,FALSE),""),0,"")</f>
        <v/>
      </c>
      <c r="M508" s="16" t="str">
        <f>SUBSTITUTE(IFERROR(VLOOKUP($A508,'Raw - J'!$B:$Z,20,FALSE),""),0,"")</f>
        <v/>
      </c>
    </row>
    <row r="509" spans="1:13" x14ac:dyDescent="0.35">
      <c r="A509">
        <v>500</v>
      </c>
      <c r="B509" s="9">
        <f>IFERROR(VLOOKUP($A509,'Raw - J'!$B:$S,2,FALSE),"")</f>
        <v>44367</v>
      </c>
      <c r="C509" s="4" t="str">
        <f>IFERROR(VLOOKUP($A509,'Raw - J'!$B:$S,3,FALSE),"")</f>
        <v>HEXHAM</v>
      </c>
      <c r="D509" s="4" t="str">
        <f>IFERROR(VLOOKUP(JUMP!A509,'Raw - J'!B:F,5,FALSE),"")</f>
        <v>Chase</v>
      </c>
      <c r="E509" s="4" t="str">
        <f>IFERROR(VLOOKUP($A509,'Raw - J'!$B:$S,6,FALSE),"")</f>
        <v>WFA</v>
      </c>
      <c r="F509" s="4" t="str">
        <f>IFERROR(VLOOKUP($A509,'Raw - J'!$B:$P,10,FALSE),"")</f>
        <v>5yo+</v>
      </c>
      <c r="G509" s="4" t="str">
        <f>SUBSTITUTE(IFERROR(VLOOKUP($A509,'Raw - J'!$B:$P,7,FALSE),""),"0","")</f>
        <v>Beg</v>
      </c>
      <c r="H509" s="4" t="str">
        <f>IFERROR(VLOOKUP($A509,'Raw - J'!$B:$P,12,FALSE)&amp;IF(VLOOKUP($A509,'Raw - J'!$B:$N,13,FALSE)&lt;&gt;"","("&amp;VLOOKUP($A509,'Raw - J'!$B:$N,13,FALSE)&amp;")",""),"")</f>
        <v>4</v>
      </c>
      <c r="I509" s="4" t="str">
        <f>IFERROR(VLOOKUP($A509,'Raw - J'!$B:$P,14,FALSE),"")</f>
        <v>Open</v>
      </c>
      <c r="J509" s="4" t="str">
        <f>IFERROR(VLOOKUP($A509,'Raw - J'!$B:$P,11,FALSE),"")</f>
        <v>A</v>
      </c>
      <c r="K509" s="4" t="str">
        <f>IFERROR(VLOOKUP($A509,'Raw - J'!$B:$Q,16,FALSE),"")</f>
        <v>2m</v>
      </c>
      <c r="L509" s="16" t="str">
        <f>SUBSTITUTE(IFERROR(VLOOKUP($A509,'Raw - J'!$B:$Q,9,FALSE),""),0,"")</f>
        <v/>
      </c>
      <c r="M509" s="16" t="str">
        <f>SUBSTITUTE(IFERROR(VLOOKUP($A509,'Raw - J'!$B:$Z,20,FALSE),""),0,"")</f>
        <v/>
      </c>
    </row>
    <row r="510" spans="1:13" x14ac:dyDescent="0.35">
      <c r="A510">
        <v>501</v>
      </c>
      <c r="B510" s="9">
        <f>IFERROR(VLOOKUP($A510,'Raw - J'!$B:$S,2,FALSE),"")</f>
        <v>44367</v>
      </c>
      <c r="C510" s="4" t="str">
        <f>IFERROR(VLOOKUP($A510,'Raw - J'!$B:$S,3,FALSE),"")</f>
        <v>HEXHAM</v>
      </c>
      <c r="D510" s="4" t="str">
        <f>IFERROR(VLOOKUP(JUMP!A510,'Raw - J'!B:F,5,FALSE),"")</f>
        <v>Chase</v>
      </c>
      <c r="E510" s="4" t="str">
        <f>IFERROR(VLOOKUP($A510,'Raw - J'!$B:$S,6,FALSE),"")</f>
        <v>Hcap</v>
      </c>
      <c r="F510" s="4" t="str">
        <f>IFERROR(VLOOKUP($A510,'Raw - J'!$B:$P,10,FALSE),"")</f>
        <v>5yo+</v>
      </c>
      <c r="G510" s="4" t="str">
        <f>SUBSTITUTE(IFERROR(VLOOKUP($A510,'Raw - J'!$B:$P,7,FALSE),""),"0","")</f>
        <v>Open</v>
      </c>
      <c r="H510" s="4" t="str">
        <f>IFERROR(VLOOKUP($A510,'Raw - J'!$B:$P,12,FALSE)&amp;IF(VLOOKUP($A510,'Raw - J'!$B:$N,13,FALSE)&lt;&gt;"","("&amp;VLOOKUP($A510,'Raw - J'!$B:$N,13,FALSE)&amp;")",""),"")</f>
        <v>4</v>
      </c>
      <c r="I510" s="4" t="str">
        <f>IFERROR(VLOOKUP($A510,'Raw - J'!$B:$P,14,FALSE),"")</f>
        <v>0-115</v>
      </c>
      <c r="J510" s="4" t="str">
        <f>IFERROR(VLOOKUP($A510,'Raw - J'!$B:$P,11,FALSE),"")</f>
        <v>A</v>
      </c>
      <c r="K510" s="4" t="str">
        <f>IFERROR(VLOOKUP($A510,'Raw - J'!$B:$Q,16,FALSE),"")</f>
        <v>3m</v>
      </c>
      <c r="L510" s="16" t="str">
        <f>SUBSTITUTE(IFERROR(VLOOKUP($A510,'Raw - J'!$B:$Q,9,FALSE),""),0,"")</f>
        <v/>
      </c>
      <c r="M510" s="16" t="str">
        <f>SUBSTITUTE(IFERROR(VLOOKUP($A510,'Raw - J'!$B:$Z,20,FALSE),""),0,"")</f>
        <v/>
      </c>
    </row>
    <row r="511" spans="1:13" x14ac:dyDescent="0.35">
      <c r="A511">
        <v>502</v>
      </c>
      <c r="B511" s="9">
        <f>IFERROR(VLOOKUP($A511,'Raw - J'!$B:$S,2,FALSE),"")</f>
        <v>44367</v>
      </c>
      <c r="C511" s="4" t="str">
        <f>IFERROR(VLOOKUP($A511,'Raw - J'!$B:$S,3,FALSE),"")</f>
        <v>HEXHAM</v>
      </c>
      <c r="D511" s="4" t="str">
        <f>IFERROR(VLOOKUP(JUMP!A511,'Raw - J'!B:F,5,FALSE),"")</f>
        <v>Hurdle</v>
      </c>
      <c r="E511" s="4" t="str">
        <f>IFERROR(VLOOKUP($A511,'Raw - J'!$B:$S,6,FALSE),"")</f>
        <v>Hcap</v>
      </c>
      <c r="F511" s="4" t="str">
        <f>IFERROR(VLOOKUP($A511,'Raw - J'!$B:$P,10,FALSE),"")</f>
        <v>4yo+</v>
      </c>
      <c r="G511" s="4" t="str">
        <f>SUBSTITUTE(IFERROR(VLOOKUP($A511,'Raw - J'!$B:$P,7,FALSE),""),"0","")</f>
        <v>Open</v>
      </c>
      <c r="H511" s="4" t="str">
        <f>IFERROR(VLOOKUP($A511,'Raw - J'!$B:$P,12,FALSE)&amp;IF(VLOOKUP($A511,'Raw - J'!$B:$N,13,FALSE)&lt;&gt;"","("&amp;VLOOKUP($A511,'Raw - J'!$B:$N,13,FALSE)&amp;")",""),"")</f>
        <v>4</v>
      </c>
      <c r="I511" s="4" t="str">
        <f>IFERROR(VLOOKUP($A511,'Raw - J'!$B:$P,14,FALSE),"")</f>
        <v>0-120</v>
      </c>
      <c r="J511" s="4" t="str">
        <f>IFERROR(VLOOKUP($A511,'Raw - J'!$B:$P,11,FALSE),"")</f>
        <v>A</v>
      </c>
      <c r="K511" s="4" t="str">
        <f>IFERROR(VLOOKUP($A511,'Raw - J'!$B:$Q,16,FALSE),"")</f>
        <v>2m 4f</v>
      </c>
      <c r="L511" s="16" t="str">
        <f>SUBSTITUTE(IFERROR(VLOOKUP($A511,'Raw - J'!$B:$Q,9,FALSE),""),0,"")</f>
        <v/>
      </c>
      <c r="M511" s="16" t="str">
        <f>SUBSTITUTE(IFERROR(VLOOKUP($A511,'Raw - J'!$B:$Z,20,FALSE),""),0,"")</f>
        <v/>
      </c>
    </row>
    <row r="512" spans="1:13" x14ac:dyDescent="0.35">
      <c r="A512">
        <v>503</v>
      </c>
      <c r="B512" s="9">
        <f>IFERROR(VLOOKUP($A512,'Raw - J'!$B:$S,2,FALSE),"")</f>
        <v>44367</v>
      </c>
      <c r="C512" s="4" t="str">
        <f>IFERROR(VLOOKUP($A512,'Raw - J'!$B:$S,3,FALSE),"")</f>
        <v>HEXHAM</v>
      </c>
      <c r="D512" s="4" t="str">
        <f>IFERROR(VLOOKUP(JUMP!A512,'Raw - J'!B:F,5,FALSE),"")</f>
        <v>Chase</v>
      </c>
      <c r="E512" s="4" t="str">
        <f>IFERROR(VLOOKUP($A512,'Raw - J'!$B:$S,6,FALSE),"")</f>
        <v>Hcap</v>
      </c>
      <c r="F512" s="4" t="str">
        <f>IFERROR(VLOOKUP($A512,'Raw - J'!$B:$P,10,FALSE),"")</f>
        <v>5yo+</v>
      </c>
      <c r="G512" s="4" t="str">
        <f>SUBSTITUTE(IFERROR(VLOOKUP($A512,'Raw - J'!$B:$P,7,FALSE),""),"0","")</f>
        <v>Open</v>
      </c>
      <c r="H512" s="4" t="str">
        <f>IFERROR(VLOOKUP($A512,'Raw - J'!$B:$P,12,FALSE)&amp;IF(VLOOKUP($A512,'Raw - J'!$B:$N,13,FALSE)&lt;&gt;"","("&amp;VLOOKUP($A512,'Raw - J'!$B:$N,13,FALSE)&amp;")",""),"")</f>
        <v>4</v>
      </c>
      <c r="I512" s="4" t="str">
        <f>IFERROR(VLOOKUP($A512,'Raw - J'!$B:$P,14,FALSE),"")</f>
        <v>0-115</v>
      </c>
      <c r="J512" s="4" t="str">
        <f>IFERROR(VLOOKUP($A512,'Raw - J'!$B:$P,11,FALSE),"")</f>
        <v>A</v>
      </c>
      <c r="K512" s="4" t="str">
        <f>IFERROR(VLOOKUP($A512,'Raw - J'!$B:$Q,16,FALSE),"")</f>
        <v>2m 4f</v>
      </c>
      <c r="L512" s="16" t="str">
        <f>SUBSTITUTE(IFERROR(VLOOKUP($A512,'Raw - J'!$B:$Q,9,FALSE),""),0,"")</f>
        <v/>
      </c>
      <c r="M512" s="16" t="str">
        <f>SUBSTITUTE(IFERROR(VLOOKUP($A512,'Raw - J'!$B:$Z,20,FALSE),""),0,"")</f>
        <v/>
      </c>
    </row>
    <row r="513" spans="1:13" x14ac:dyDescent="0.35">
      <c r="A513">
        <v>504</v>
      </c>
      <c r="B513" s="9">
        <f>IFERROR(VLOOKUP($A513,'Raw - J'!$B:$S,2,FALSE),"")</f>
        <v>44367</v>
      </c>
      <c r="C513" s="4" t="str">
        <f>IFERROR(VLOOKUP($A513,'Raw - J'!$B:$S,3,FALSE),"")</f>
        <v>WORCESTER</v>
      </c>
      <c r="D513" s="4" t="str">
        <f>IFERROR(VLOOKUP(JUMP!A513,'Raw - J'!B:F,5,FALSE),"")</f>
        <v>Hurdle</v>
      </c>
      <c r="E513" s="4" t="str">
        <f>IFERROR(VLOOKUP($A513,'Raw - J'!$B:$S,6,FALSE),"")</f>
        <v>Hcap</v>
      </c>
      <c r="F513" s="4" t="str">
        <f>IFERROR(VLOOKUP($A513,'Raw - J'!$B:$P,10,FALSE),"")</f>
        <v>4yo+</v>
      </c>
      <c r="G513" s="4" t="str">
        <f>SUBSTITUTE(IFERROR(VLOOKUP($A513,'Raw - J'!$B:$P,7,FALSE),""),"0","")</f>
        <v>Nov</v>
      </c>
      <c r="H513" s="4" t="str">
        <f>IFERROR(VLOOKUP($A513,'Raw - J'!$B:$P,12,FALSE)&amp;IF(VLOOKUP($A513,'Raw - J'!$B:$N,13,FALSE)&lt;&gt;"","("&amp;VLOOKUP($A513,'Raw - J'!$B:$N,13,FALSE)&amp;")",""),"")</f>
        <v>5</v>
      </c>
      <c r="I513" s="4" t="str">
        <f>IFERROR(VLOOKUP($A513,'Raw - J'!$B:$P,14,FALSE),"")</f>
        <v>0-100</v>
      </c>
      <c r="J513" s="4" t="str">
        <f>IFERROR(VLOOKUP($A513,'Raw - J'!$B:$P,11,FALSE),"")</f>
        <v>A</v>
      </c>
      <c r="K513" s="4" t="str">
        <f>IFERROR(VLOOKUP($A513,'Raw - J'!$B:$Q,16,FALSE),"")</f>
        <v>2m</v>
      </c>
      <c r="L513" s="16" t="str">
        <f>SUBSTITUTE(IFERROR(VLOOKUP($A513,'Raw - J'!$B:$Q,9,FALSE),""),0,"")</f>
        <v/>
      </c>
      <c r="M513" s="16" t="str">
        <f>SUBSTITUTE(IFERROR(VLOOKUP($A513,'Raw - J'!$B:$Z,20,FALSE),""),0,"")</f>
        <v/>
      </c>
    </row>
    <row r="514" spans="1:13" x14ac:dyDescent="0.35">
      <c r="A514">
        <v>505</v>
      </c>
      <c r="B514" s="9">
        <f>IFERROR(VLOOKUP($A514,'Raw - J'!$B:$S,2,FALSE),"")</f>
        <v>44367</v>
      </c>
      <c r="C514" s="4" t="str">
        <f>IFERROR(VLOOKUP($A514,'Raw - J'!$B:$S,3,FALSE),"")</f>
        <v>WORCESTER</v>
      </c>
      <c r="D514" s="4" t="str">
        <f>IFERROR(VLOOKUP(JUMP!A514,'Raw - J'!B:F,5,FALSE),"")</f>
        <v>Hurdle</v>
      </c>
      <c r="E514" s="4" t="str">
        <f>IFERROR(VLOOKUP($A514,'Raw - J'!$B:$S,6,FALSE),"")</f>
        <v>Hcap</v>
      </c>
      <c r="F514" s="4" t="str">
        <f>IFERROR(VLOOKUP($A514,'Raw - J'!$B:$P,10,FALSE),"")</f>
        <v>4yo+</v>
      </c>
      <c r="G514" s="4" t="str">
        <f>SUBSTITUTE(IFERROR(VLOOKUP($A514,'Raw - J'!$B:$P,7,FALSE),""),"0","")</f>
        <v>Open</v>
      </c>
      <c r="H514" s="4" t="str">
        <f>IFERROR(VLOOKUP($A514,'Raw - J'!$B:$P,12,FALSE)&amp;IF(VLOOKUP($A514,'Raw - J'!$B:$N,13,FALSE)&lt;&gt;"","("&amp;VLOOKUP($A514,'Raw - J'!$B:$N,13,FALSE)&amp;")",""),"")</f>
        <v>5</v>
      </c>
      <c r="I514" s="4" t="str">
        <f>IFERROR(VLOOKUP($A514,'Raw - J'!$B:$P,14,FALSE),"")</f>
        <v>0-100</v>
      </c>
      <c r="J514" s="4" t="str">
        <f>IFERROR(VLOOKUP($A514,'Raw - J'!$B:$P,11,FALSE),"")</f>
        <v>A</v>
      </c>
      <c r="K514" s="4" t="str">
        <f>IFERROR(VLOOKUP($A514,'Raw - J'!$B:$Q,16,FALSE),"")</f>
        <v>2m 4f</v>
      </c>
      <c r="L514" s="16" t="str">
        <f>SUBSTITUTE(IFERROR(VLOOKUP($A514,'Raw - J'!$B:$Q,9,FALSE),""),0,"")</f>
        <v/>
      </c>
      <c r="M514" s="16" t="str">
        <f>SUBSTITUTE(IFERROR(VLOOKUP($A514,'Raw - J'!$B:$Z,20,FALSE),""),0,"")</f>
        <v/>
      </c>
    </row>
    <row r="515" spans="1:13" x14ac:dyDescent="0.35">
      <c r="A515">
        <v>506</v>
      </c>
      <c r="B515" s="9">
        <f>IFERROR(VLOOKUP($A515,'Raw - J'!$B:$S,2,FALSE),"")</f>
        <v>44367</v>
      </c>
      <c r="C515" s="4" t="str">
        <f>IFERROR(VLOOKUP($A515,'Raw - J'!$B:$S,3,FALSE),"")</f>
        <v>WORCESTER</v>
      </c>
      <c r="D515" s="4" t="str">
        <f>IFERROR(VLOOKUP(JUMP!A515,'Raw - J'!B:F,5,FALSE),"")</f>
        <v>Chase</v>
      </c>
      <c r="E515" s="4" t="str">
        <f>IFERROR(VLOOKUP($A515,'Raw - J'!$B:$S,6,FALSE),"")</f>
        <v>Hcap</v>
      </c>
      <c r="F515" s="4" t="str">
        <f>IFERROR(VLOOKUP($A515,'Raw - J'!$B:$P,10,FALSE),"")</f>
        <v>5yo+</v>
      </c>
      <c r="G515" s="4" t="str">
        <f>SUBSTITUTE(IFERROR(VLOOKUP($A515,'Raw - J'!$B:$P,7,FALSE),""),"0","")</f>
        <v>Open</v>
      </c>
      <c r="H515" s="4" t="str">
        <f>IFERROR(VLOOKUP($A515,'Raw - J'!$B:$P,12,FALSE)&amp;IF(VLOOKUP($A515,'Raw - J'!$B:$N,13,FALSE)&lt;&gt;"","("&amp;VLOOKUP($A515,'Raw - J'!$B:$N,13,FALSE)&amp;")",""),"")</f>
        <v>5</v>
      </c>
      <c r="I515" s="4" t="str">
        <f>IFERROR(VLOOKUP($A515,'Raw - J'!$B:$P,14,FALSE),"")</f>
        <v>0-100</v>
      </c>
      <c r="J515" s="4" t="str">
        <f>IFERROR(VLOOKUP($A515,'Raw - J'!$B:$P,11,FALSE),"")</f>
        <v>A</v>
      </c>
      <c r="K515" s="4" t="str">
        <f>IFERROR(VLOOKUP($A515,'Raw - J'!$B:$Q,16,FALSE),"")</f>
        <v>3m</v>
      </c>
      <c r="L515" s="16" t="str">
        <f>SUBSTITUTE(IFERROR(VLOOKUP($A515,'Raw - J'!$B:$Q,9,FALSE),""),0,"")</f>
        <v/>
      </c>
      <c r="M515" s="16" t="str">
        <f>SUBSTITUTE(IFERROR(VLOOKUP($A515,'Raw - J'!$B:$Z,20,FALSE),""),0,"")</f>
        <v/>
      </c>
    </row>
    <row r="516" spans="1:13" x14ac:dyDescent="0.35">
      <c r="A516">
        <v>507</v>
      </c>
      <c r="B516" s="9">
        <f>IFERROR(VLOOKUP($A516,'Raw - J'!$B:$S,2,FALSE),"")</f>
        <v>44367</v>
      </c>
      <c r="C516" s="4" t="str">
        <f>IFERROR(VLOOKUP($A516,'Raw - J'!$B:$S,3,FALSE),"")</f>
        <v>WORCESTER</v>
      </c>
      <c r="D516" s="4" t="str">
        <f>IFERROR(VLOOKUP(JUMP!A516,'Raw - J'!B:F,5,FALSE),"")</f>
        <v>Hurdle</v>
      </c>
      <c r="E516" s="4" t="str">
        <f>IFERROR(VLOOKUP($A516,'Raw - J'!$B:$S,6,FALSE),"")</f>
        <v>Hcap</v>
      </c>
      <c r="F516" s="4" t="str">
        <f>IFERROR(VLOOKUP($A516,'Raw - J'!$B:$P,10,FALSE),"")</f>
        <v>4yo+</v>
      </c>
      <c r="G516" s="4" t="str">
        <f>SUBSTITUTE(IFERROR(VLOOKUP($A516,'Raw - J'!$B:$P,7,FALSE),""),"0","")</f>
        <v>Open</v>
      </c>
      <c r="H516" s="4" t="str">
        <f>IFERROR(VLOOKUP($A516,'Raw - J'!$B:$P,12,FALSE)&amp;IF(VLOOKUP($A516,'Raw - J'!$B:$N,13,FALSE)&lt;&gt;"","("&amp;VLOOKUP($A516,'Raw - J'!$B:$N,13,FALSE)&amp;")",""),"")</f>
        <v>4</v>
      </c>
      <c r="I516" s="4" t="str">
        <f>IFERROR(VLOOKUP($A516,'Raw - J'!$B:$P,14,FALSE),"")</f>
        <v>0-120</v>
      </c>
      <c r="J516" s="4" t="str">
        <f>IFERROR(VLOOKUP($A516,'Raw - J'!$B:$P,11,FALSE),"")</f>
        <v>A</v>
      </c>
      <c r="K516" s="4" t="str">
        <f>IFERROR(VLOOKUP($A516,'Raw - J'!$B:$Q,16,FALSE),"")</f>
        <v>2m</v>
      </c>
      <c r="L516" s="16" t="str">
        <f>SUBSTITUTE(IFERROR(VLOOKUP($A516,'Raw - J'!$B:$Q,9,FALSE),""),0,"")</f>
        <v/>
      </c>
      <c r="M516" s="16" t="str">
        <f>SUBSTITUTE(IFERROR(VLOOKUP($A516,'Raw - J'!$B:$Z,20,FALSE),""),0,"")</f>
        <v/>
      </c>
    </row>
    <row r="517" spans="1:13" x14ac:dyDescent="0.35">
      <c r="A517">
        <v>508</v>
      </c>
      <c r="B517" s="9">
        <f>IFERROR(VLOOKUP($A517,'Raw - J'!$B:$S,2,FALSE),"")</f>
        <v>44367</v>
      </c>
      <c r="C517" s="4" t="str">
        <f>IFERROR(VLOOKUP($A517,'Raw - J'!$B:$S,3,FALSE),"")</f>
        <v>WORCESTER</v>
      </c>
      <c r="D517" s="4" t="str">
        <f>IFERROR(VLOOKUP(JUMP!A517,'Raw - J'!B:F,5,FALSE),"")</f>
        <v>Hurdle</v>
      </c>
      <c r="E517" s="4" t="str">
        <f>IFERROR(VLOOKUP($A517,'Raw - J'!$B:$S,6,FALSE),"")</f>
        <v>WFA</v>
      </c>
      <c r="F517" s="4" t="str">
        <f>IFERROR(VLOOKUP($A517,'Raw - J'!$B:$P,10,FALSE),"")</f>
        <v>4yo+</v>
      </c>
      <c r="G517" s="4" t="str">
        <f>SUBSTITUTE(IFERROR(VLOOKUP($A517,'Raw - J'!$B:$P,7,FALSE),""),"0","")</f>
        <v>Nov</v>
      </c>
      <c r="H517" s="4" t="str">
        <f>IFERROR(VLOOKUP($A517,'Raw - J'!$B:$P,12,FALSE)&amp;IF(VLOOKUP($A517,'Raw - J'!$B:$N,13,FALSE)&lt;&gt;"","("&amp;VLOOKUP($A517,'Raw - J'!$B:$N,13,FALSE)&amp;")",""),"")</f>
        <v>4</v>
      </c>
      <c r="I517" s="4" t="str">
        <f>IFERROR(VLOOKUP($A517,'Raw - J'!$B:$P,14,FALSE),"")</f>
        <v>Open</v>
      </c>
      <c r="J517" s="4" t="str">
        <f>IFERROR(VLOOKUP($A517,'Raw - J'!$B:$P,11,FALSE),"")</f>
        <v>F</v>
      </c>
      <c r="K517" s="4" t="str">
        <f>IFERROR(VLOOKUP($A517,'Raw - J'!$B:$Q,16,FALSE),"")</f>
        <v>2m</v>
      </c>
      <c r="L517" s="16" t="str">
        <f>SUBSTITUTE(IFERROR(VLOOKUP($A517,'Raw - J'!$B:$Q,9,FALSE),""),0,"")</f>
        <v/>
      </c>
      <c r="M517" s="16" t="str">
        <f>SUBSTITUTE(IFERROR(VLOOKUP($A517,'Raw - J'!$B:$Z,20,FALSE),""),0,"")</f>
        <v/>
      </c>
    </row>
    <row r="518" spans="1:13" x14ac:dyDescent="0.35">
      <c r="A518">
        <v>509</v>
      </c>
      <c r="B518" s="9">
        <f>IFERROR(VLOOKUP($A518,'Raw - J'!$B:$S,2,FALSE),"")</f>
        <v>44367</v>
      </c>
      <c r="C518" s="4" t="str">
        <f>IFERROR(VLOOKUP($A518,'Raw - J'!$B:$S,3,FALSE),"")</f>
        <v>WORCESTER</v>
      </c>
      <c r="D518" s="4" t="str">
        <f>IFERROR(VLOOKUP(JUMP!A518,'Raw - J'!B:F,5,FALSE),"")</f>
        <v>Chase</v>
      </c>
      <c r="E518" s="4" t="str">
        <f>IFERROR(VLOOKUP($A518,'Raw - J'!$B:$S,6,FALSE),"")</f>
        <v>Hcap</v>
      </c>
      <c r="F518" s="4" t="str">
        <f>IFERROR(VLOOKUP($A518,'Raw - J'!$B:$P,10,FALSE),"")</f>
        <v>5yo+</v>
      </c>
      <c r="G518" s="4" t="str">
        <f>SUBSTITUTE(IFERROR(VLOOKUP($A518,'Raw - J'!$B:$P,7,FALSE),""),"0","")</f>
        <v>Open</v>
      </c>
      <c r="H518" s="4" t="str">
        <f>IFERROR(VLOOKUP($A518,'Raw - J'!$B:$P,12,FALSE)&amp;IF(VLOOKUP($A518,'Raw - J'!$B:$N,13,FALSE)&lt;&gt;"","("&amp;VLOOKUP($A518,'Raw - J'!$B:$N,13,FALSE)&amp;")",""),"")</f>
        <v>3</v>
      </c>
      <c r="I518" s="4" t="str">
        <f>IFERROR(VLOOKUP($A518,'Raw - J'!$B:$P,14,FALSE),"")</f>
        <v>0-130</v>
      </c>
      <c r="J518" s="4" t="str">
        <f>IFERROR(VLOOKUP($A518,'Raw - J'!$B:$P,11,FALSE),"")</f>
        <v>A</v>
      </c>
      <c r="K518" s="4" t="str">
        <f>IFERROR(VLOOKUP($A518,'Raw - J'!$B:$Q,16,FALSE),"")</f>
        <v>2m 4f</v>
      </c>
      <c r="L518" s="16" t="str">
        <f>SUBSTITUTE(IFERROR(VLOOKUP($A518,'Raw - J'!$B:$Q,9,FALSE),""),0,"")</f>
        <v/>
      </c>
      <c r="M518" s="16" t="str">
        <f>SUBSTITUTE(IFERROR(VLOOKUP($A518,'Raw - J'!$B:$Z,20,FALSE),""),0,"")</f>
        <v/>
      </c>
    </row>
    <row r="519" spans="1:13" x14ac:dyDescent="0.35">
      <c r="A519">
        <v>510</v>
      </c>
      <c r="B519" s="9">
        <f>IFERROR(VLOOKUP($A519,'Raw - J'!$B:$S,2,FALSE),"")</f>
        <v>44367</v>
      </c>
      <c r="C519" s="4" t="str">
        <f>IFERROR(VLOOKUP($A519,'Raw - J'!$B:$S,3,FALSE),"")</f>
        <v>WORCESTER</v>
      </c>
      <c r="D519" s="4" t="str">
        <f>IFERROR(VLOOKUP(JUMP!A519,'Raw - J'!B:F,5,FALSE),"")</f>
        <v>Hurdle</v>
      </c>
      <c r="E519" s="4" t="str">
        <f>IFERROR(VLOOKUP($A519,'Raw - J'!$B:$S,6,FALSE),"")</f>
        <v>Hcap</v>
      </c>
      <c r="F519" s="4" t="str">
        <f>IFERROR(VLOOKUP($A519,'Raw - J'!$B:$P,10,FALSE),"")</f>
        <v>4yo+</v>
      </c>
      <c r="G519" s="4" t="str">
        <f>SUBSTITUTE(IFERROR(VLOOKUP($A519,'Raw - J'!$B:$P,7,FALSE),""),"0","")</f>
        <v>Open</v>
      </c>
      <c r="H519" s="4" t="str">
        <f>IFERROR(VLOOKUP($A519,'Raw - J'!$B:$P,12,FALSE)&amp;IF(VLOOKUP($A519,'Raw - J'!$B:$N,13,FALSE)&lt;&gt;"","("&amp;VLOOKUP($A519,'Raw - J'!$B:$N,13,FALSE)&amp;")",""),"")</f>
        <v>2</v>
      </c>
      <c r="I519" s="4" t="str">
        <f>IFERROR(VLOOKUP($A519,'Raw - J'!$B:$P,14,FALSE),"")</f>
        <v>0-150</v>
      </c>
      <c r="J519" s="4" t="str">
        <f>IFERROR(VLOOKUP($A519,'Raw - J'!$B:$P,11,FALSE),"")</f>
        <v>A</v>
      </c>
      <c r="K519" s="4" t="str">
        <f>IFERROR(VLOOKUP($A519,'Raw - J'!$B:$Q,16,FALSE),"")</f>
        <v>2m 4f</v>
      </c>
      <c r="L519" s="16" t="str">
        <f>SUBSTITUTE(IFERROR(VLOOKUP($A519,'Raw - J'!$B:$Q,9,FALSE),""),0,"")</f>
        <v/>
      </c>
      <c r="M519" s="16" t="str">
        <f>SUBSTITUTE(IFERROR(VLOOKUP($A519,'Raw - J'!$B:$Z,20,FALSE),""),0,"")</f>
        <v/>
      </c>
    </row>
    <row r="520" spans="1:13" x14ac:dyDescent="0.35">
      <c r="A520">
        <v>511</v>
      </c>
      <c r="B520" s="9">
        <f>IFERROR(VLOOKUP($A520,'Raw - J'!$B:$S,2,FALSE),"")</f>
        <v>44368</v>
      </c>
      <c r="C520" s="4" t="str">
        <f>IFERROR(VLOOKUP($A520,'Raw - J'!$B:$S,3,FALSE),"")</f>
        <v>SOUTHWELL</v>
      </c>
      <c r="D520" s="4" t="str">
        <f>IFERROR(VLOOKUP(JUMP!A520,'Raw - J'!B:F,5,FALSE),"")</f>
        <v>NHF</v>
      </c>
      <c r="E520" s="4" t="str">
        <f>IFERROR(VLOOKUP($A520,'Raw - J'!$B:$S,6,FALSE),"")</f>
        <v>WFA</v>
      </c>
      <c r="F520" s="4" t="str">
        <f>IFERROR(VLOOKUP($A520,'Raw - J'!$B:$P,10,FALSE),"")</f>
        <v>4-6yo</v>
      </c>
      <c r="G520" s="4" t="str">
        <f>SUBSTITUTE(IFERROR(VLOOKUP($A520,'Raw - J'!$B:$P,7,FALSE),""),"0","")</f>
        <v>Open</v>
      </c>
      <c r="H520" s="4" t="str">
        <f>IFERROR(VLOOKUP($A520,'Raw - J'!$B:$P,12,FALSE)&amp;IF(VLOOKUP($A520,'Raw - J'!$B:$N,13,FALSE)&lt;&gt;"","("&amp;VLOOKUP($A520,'Raw - J'!$B:$N,13,FALSE)&amp;")",""),"")</f>
        <v>5</v>
      </c>
      <c r="I520" s="4" t="str">
        <f>IFERROR(VLOOKUP($A520,'Raw - J'!$B:$P,14,FALSE),"")</f>
        <v>Open</v>
      </c>
      <c r="J520" s="4" t="str">
        <f>IFERROR(VLOOKUP($A520,'Raw - J'!$B:$P,11,FALSE),"")</f>
        <v>F</v>
      </c>
      <c r="K520" s="4" t="str">
        <f>IFERROR(VLOOKUP($A520,'Raw - J'!$B:$Q,16,FALSE),"")</f>
        <v>2m</v>
      </c>
      <c r="L520" s="16" t="str">
        <f>SUBSTITUTE(IFERROR(VLOOKUP($A520,'Raw - J'!$B:$Q,9,FALSE),""),0,"")</f>
        <v/>
      </c>
      <c r="M520" s="16" t="str">
        <f>SUBSTITUTE(IFERROR(VLOOKUP($A520,'Raw - J'!$B:$Z,20,FALSE),""),0,"")</f>
        <v/>
      </c>
    </row>
    <row r="521" spans="1:13" x14ac:dyDescent="0.35">
      <c r="A521">
        <v>512</v>
      </c>
      <c r="B521" s="9">
        <f>IFERROR(VLOOKUP($A521,'Raw - J'!$B:$S,2,FALSE),"")</f>
        <v>44368</v>
      </c>
      <c r="C521" s="4" t="str">
        <f>IFERROR(VLOOKUP($A521,'Raw - J'!$B:$S,3,FALSE),"")</f>
        <v>SOUTHWELL</v>
      </c>
      <c r="D521" s="4" t="str">
        <f>IFERROR(VLOOKUP(JUMP!A521,'Raw - J'!B:F,5,FALSE),"")</f>
        <v>Hurdle</v>
      </c>
      <c r="E521" s="4" t="str">
        <f>IFERROR(VLOOKUP($A521,'Raw - J'!$B:$S,6,FALSE),"")</f>
        <v>Hcap</v>
      </c>
      <c r="F521" s="4" t="str">
        <f>IFERROR(VLOOKUP($A521,'Raw - J'!$B:$P,10,FALSE),"")</f>
        <v>4yo+</v>
      </c>
      <c r="G521" s="4" t="str">
        <f>SUBSTITUTE(IFERROR(VLOOKUP($A521,'Raw - J'!$B:$P,7,FALSE),""),"0","")</f>
        <v>Open</v>
      </c>
      <c r="H521" s="4" t="str">
        <f>IFERROR(VLOOKUP($A521,'Raw - J'!$B:$P,12,FALSE)&amp;IF(VLOOKUP($A521,'Raw - J'!$B:$N,13,FALSE)&lt;&gt;"","("&amp;VLOOKUP($A521,'Raw - J'!$B:$N,13,FALSE)&amp;")",""),"")</f>
        <v>5</v>
      </c>
      <c r="I521" s="4" t="str">
        <f>IFERROR(VLOOKUP($A521,'Raw - J'!$B:$P,14,FALSE),"")</f>
        <v>0-100</v>
      </c>
      <c r="J521" s="4" t="str">
        <f>IFERROR(VLOOKUP($A521,'Raw - J'!$B:$P,11,FALSE),"")</f>
        <v>A</v>
      </c>
      <c r="K521" s="4" t="str">
        <f>IFERROR(VLOOKUP($A521,'Raw - J'!$B:$Q,16,FALSE),"")</f>
        <v>3m</v>
      </c>
      <c r="L521" s="16" t="str">
        <f>SUBSTITUTE(IFERROR(VLOOKUP($A521,'Raw - J'!$B:$Q,9,FALSE),""),0,"")</f>
        <v/>
      </c>
      <c r="M521" s="16" t="str">
        <f>SUBSTITUTE(IFERROR(VLOOKUP($A521,'Raw - J'!$B:$Z,20,FALSE),""),0,"")</f>
        <v/>
      </c>
    </row>
    <row r="522" spans="1:13" x14ac:dyDescent="0.35">
      <c r="A522">
        <v>513</v>
      </c>
      <c r="B522" s="9">
        <f>IFERROR(VLOOKUP($A522,'Raw - J'!$B:$S,2,FALSE),"")</f>
        <v>44368</v>
      </c>
      <c r="C522" s="4" t="str">
        <f>IFERROR(VLOOKUP($A522,'Raw - J'!$B:$S,3,FALSE),"")</f>
        <v>SOUTHWELL</v>
      </c>
      <c r="D522" s="4" t="str">
        <f>IFERROR(VLOOKUP(JUMP!A522,'Raw - J'!B:F,5,FALSE),"")</f>
        <v>Chase</v>
      </c>
      <c r="E522" s="4" t="str">
        <f>IFERROR(VLOOKUP($A522,'Raw - J'!$B:$S,6,FALSE),"")</f>
        <v>Hcap</v>
      </c>
      <c r="F522" s="4" t="str">
        <f>IFERROR(VLOOKUP($A522,'Raw - J'!$B:$P,10,FALSE),"")</f>
        <v>5yo+</v>
      </c>
      <c r="G522" s="4" t="str">
        <f>SUBSTITUTE(IFERROR(VLOOKUP($A522,'Raw - J'!$B:$P,7,FALSE),""),"0","")</f>
        <v>Open</v>
      </c>
      <c r="H522" s="4" t="str">
        <f>IFERROR(VLOOKUP($A522,'Raw - J'!$B:$P,12,FALSE)&amp;IF(VLOOKUP($A522,'Raw - J'!$B:$N,13,FALSE)&lt;&gt;"","("&amp;VLOOKUP($A522,'Raw - J'!$B:$N,13,FALSE)&amp;")",""),"")</f>
        <v>4</v>
      </c>
      <c r="I522" s="4" t="str">
        <f>IFERROR(VLOOKUP($A522,'Raw - J'!$B:$P,14,FALSE),"")</f>
        <v>0-110</v>
      </c>
      <c r="J522" s="4" t="str">
        <f>IFERROR(VLOOKUP($A522,'Raw - J'!$B:$P,11,FALSE),"")</f>
        <v>A</v>
      </c>
      <c r="K522" s="4" t="str">
        <f>IFERROR(VLOOKUP($A522,'Raw - J'!$B:$Q,16,FALSE),"")</f>
        <v>2m</v>
      </c>
      <c r="L522" s="16" t="str">
        <f>SUBSTITUTE(IFERROR(VLOOKUP($A522,'Raw - J'!$B:$Q,9,FALSE),""),0,"")</f>
        <v/>
      </c>
      <c r="M522" s="16" t="str">
        <f>SUBSTITUTE(IFERROR(VLOOKUP($A522,'Raw - J'!$B:$Z,20,FALSE),""),0,"")</f>
        <v/>
      </c>
    </row>
    <row r="523" spans="1:13" x14ac:dyDescent="0.35">
      <c r="A523">
        <v>514</v>
      </c>
      <c r="B523" s="9">
        <f>IFERROR(VLOOKUP($A523,'Raw - J'!$B:$S,2,FALSE),"")</f>
        <v>44368</v>
      </c>
      <c r="C523" s="4" t="str">
        <f>IFERROR(VLOOKUP($A523,'Raw - J'!$B:$S,3,FALSE),"")</f>
        <v>SOUTHWELL</v>
      </c>
      <c r="D523" s="4" t="str">
        <f>IFERROR(VLOOKUP(JUMP!A523,'Raw - J'!B:F,5,FALSE),"")</f>
        <v>Hurdle</v>
      </c>
      <c r="E523" s="4" t="str">
        <f>IFERROR(VLOOKUP($A523,'Raw - J'!$B:$S,6,FALSE),"")</f>
        <v>WFA</v>
      </c>
      <c r="F523" s="4" t="str">
        <f>IFERROR(VLOOKUP($A523,'Raw - J'!$B:$P,10,FALSE),"")</f>
        <v>4yo+</v>
      </c>
      <c r="G523" s="4" t="str">
        <f>SUBSTITUTE(IFERROR(VLOOKUP($A523,'Raw - J'!$B:$P,7,FALSE),""),"0","")</f>
        <v>Nov</v>
      </c>
      <c r="H523" s="4" t="str">
        <f>IFERROR(VLOOKUP($A523,'Raw - J'!$B:$P,12,FALSE)&amp;IF(VLOOKUP($A523,'Raw - J'!$B:$N,13,FALSE)&lt;&gt;"","("&amp;VLOOKUP($A523,'Raw - J'!$B:$N,13,FALSE)&amp;")",""),"")</f>
        <v>4</v>
      </c>
      <c r="I523" s="4" t="str">
        <f>IFERROR(VLOOKUP($A523,'Raw - J'!$B:$P,14,FALSE),"")</f>
        <v>Open</v>
      </c>
      <c r="J523" s="4" t="str">
        <f>IFERROR(VLOOKUP($A523,'Raw - J'!$B:$P,11,FALSE),"")</f>
        <v>A</v>
      </c>
      <c r="K523" s="4" t="str">
        <f>IFERROR(VLOOKUP($A523,'Raw - J'!$B:$Q,16,FALSE),"")</f>
        <v>2m</v>
      </c>
      <c r="L523" s="16" t="str">
        <f>SUBSTITUTE(IFERROR(VLOOKUP($A523,'Raw - J'!$B:$Q,9,FALSE),""),0,"")</f>
        <v/>
      </c>
      <c r="M523" s="16" t="str">
        <f>SUBSTITUTE(IFERROR(VLOOKUP($A523,'Raw - J'!$B:$Z,20,FALSE),""),0,"")</f>
        <v/>
      </c>
    </row>
    <row r="524" spans="1:13" x14ac:dyDescent="0.35">
      <c r="A524">
        <v>515</v>
      </c>
      <c r="B524" s="9">
        <f>IFERROR(VLOOKUP($A524,'Raw - J'!$B:$S,2,FALSE),"")</f>
        <v>44368</v>
      </c>
      <c r="C524" s="4" t="str">
        <f>IFERROR(VLOOKUP($A524,'Raw - J'!$B:$S,3,FALSE),"")</f>
        <v>SOUTHWELL</v>
      </c>
      <c r="D524" s="4" t="str">
        <f>IFERROR(VLOOKUP(JUMP!A524,'Raw - J'!B:F,5,FALSE),"")</f>
        <v>Hurdle</v>
      </c>
      <c r="E524" s="4" t="str">
        <f>IFERROR(VLOOKUP($A524,'Raw - J'!$B:$S,6,FALSE),"")</f>
        <v>Hcap</v>
      </c>
      <c r="F524" s="4" t="str">
        <f>IFERROR(VLOOKUP($A524,'Raw - J'!$B:$P,10,FALSE),"")</f>
        <v>4yo+</v>
      </c>
      <c r="G524" s="4" t="str">
        <f>SUBSTITUTE(IFERROR(VLOOKUP($A524,'Raw - J'!$B:$P,7,FALSE),""),"0","")</f>
        <v>Open</v>
      </c>
      <c r="H524" s="4" t="str">
        <f>IFERROR(VLOOKUP($A524,'Raw - J'!$B:$P,12,FALSE)&amp;IF(VLOOKUP($A524,'Raw - J'!$B:$N,13,FALSE)&lt;&gt;"","("&amp;VLOOKUP($A524,'Raw - J'!$B:$N,13,FALSE)&amp;")",""),"")</f>
        <v>4</v>
      </c>
      <c r="I524" s="4" t="str">
        <f>IFERROR(VLOOKUP($A524,'Raw - J'!$B:$P,14,FALSE),"")</f>
        <v>0-110</v>
      </c>
      <c r="J524" s="4" t="str">
        <f>IFERROR(VLOOKUP($A524,'Raw - J'!$B:$P,11,FALSE),"")</f>
        <v>A</v>
      </c>
      <c r="K524" s="4" t="str">
        <f>IFERROR(VLOOKUP($A524,'Raw - J'!$B:$Q,16,FALSE),"")</f>
        <v>2m 4f</v>
      </c>
      <c r="L524" s="16" t="str">
        <f>SUBSTITUTE(IFERROR(VLOOKUP($A524,'Raw - J'!$B:$Q,9,FALSE),""),0,"")</f>
        <v/>
      </c>
      <c r="M524" s="16" t="str">
        <f>SUBSTITUTE(IFERROR(VLOOKUP($A524,'Raw - J'!$B:$Z,20,FALSE),""),0,"")</f>
        <v>Cond</v>
      </c>
    </row>
    <row r="525" spans="1:13" x14ac:dyDescent="0.35">
      <c r="A525">
        <v>516</v>
      </c>
      <c r="B525" s="9">
        <f>IFERROR(VLOOKUP($A525,'Raw - J'!$B:$S,2,FALSE),"")</f>
        <v>44368</v>
      </c>
      <c r="C525" s="4" t="str">
        <f>IFERROR(VLOOKUP($A525,'Raw - J'!$B:$S,3,FALSE),"")</f>
        <v>SOUTHWELL</v>
      </c>
      <c r="D525" s="4" t="str">
        <f>IFERROR(VLOOKUP(JUMP!A525,'Raw - J'!B:F,5,FALSE),"")</f>
        <v>Hurdle</v>
      </c>
      <c r="E525" s="4" t="str">
        <f>IFERROR(VLOOKUP($A525,'Raw - J'!$B:$S,6,FALSE),"")</f>
        <v>Hcap</v>
      </c>
      <c r="F525" s="4" t="str">
        <f>IFERROR(VLOOKUP($A525,'Raw - J'!$B:$P,10,FALSE),"")</f>
        <v>4yo+</v>
      </c>
      <c r="G525" s="4" t="str">
        <f>SUBSTITUTE(IFERROR(VLOOKUP($A525,'Raw - J'!$B:$P,7,FALSE),""),"0","")</f>
        <v>Open</v>
      </c>
      <c r="H525" s="4" t="str">
        <f>IFERROR(VLOOKUP($A525,'Raw - J'!$B:$P,12,FALSE)&amp;IF(VLOOKUP($A525,'Raw - J'!$B:$N,13,FALSE)&lt;&gt;"","("&amp;VLOOKUP($A525,'Raw - J'!$B:$N,13,FALSE)&amp;")",""),"")</f>
        <v>4</v>
      </c>
      <c r="I525" s="4" t="str">
        <f>IFERROR(VLOOKUP($A525,'Raw - J'!$B:$P,14,FALSE),"")</f>
        <v>0-120</v>
      </c>
      <c r="J525" s="4" t="str">
        <f>IFERROR(VLOOKUP($A525,'Raw - J'!$B:$P,11,FALSE),"")</f>
        <v>F</v>
      </c>
      <c r="K525" s="4" t="str">
        <f>IFERROR(VLOOKUP($A525,'Raw - J'!$B:$Q,16,FALSE),"")</f>
        <v>2m</v>
      </c>
      <c r="L525" s="16" t="str">
        <f>SUBSTITUTE(IFERROR(VLOOKUP($A525,'Raw - J'!$B:$Q,9,FALSE),""),0,"")</f>
        <v/>
      </c>
      <c r="M525" s="16" t="str">
        <f>SUBSTITUTE(IFERROR(VLOOKUP($A525,'Raw - J'!$B:$Z,20,FALSE),""),0,"")</f>
        <v/>
      </c>
    </row>
    <row r="526" spans="1:13" x14ac:dyDescent="0.35">
      <c r="A526">
        <v>517</v>
      </c>
      <c r="B526" s="9">
        <f>IFERROR(VLOOKUP($A526,'Raw - J'!$B:$S,2,FALSE),"")</f>
        <v>44368</v>
      </c>
      <c r="C526" s="4" t="str">
        <f>IFERROR(VLOOKUP($A526,'Raw - J'!$B:$S,3,FALSE),"")</f>
        <v>SOUTHWELL</v>
      </c>
      <c r="D526" s="4" t="str">
        <f>IFERROR(VLOOKUP(JUMP!A526,'Raw - J'!B:F,5,FALSE),"")</f>
        <v>Chase</v>
      </c>
      <c r="E526" s="4" t="str">
        <f>IFERROR(VLOOKUP($A526,'Raw - J'!$B:$S,6,FALSE),"")</f>
        <v>Hcap</v>
      </c>
      <c r="F526" s="4" t="str">
        <f>IFERROR(VLOOKUP($A526,'Raw - J'!$B:$P,10,FALSE),"")</f>
        <v>5yo+</v>
      </c>
      <c r="G526" s="4" t="str">
        <f>SUBSTITUTE(IFERROR(VLOOKUP($A526,'Raw - J'!$B:$P,7,FALSE),""),"0","")</f>
        <v>Nov</v>
      </c>
      <c r="H526" s="4" t="str">
        <f>IFERROR(VLOOKUP($A526,'Raw - J'!$B:$P,12,FALSE)&amp;IF(VLOOKUP($A526,'Raw - J'!$B:$N,13,FALSE)&lt;&gt;"","("&amp;VLOOKUP($A526,'Raw - J'!$B:$N,13,FALSE)&amp;")",""),"")</f>
        <v>4</v>
      </c>
      <c r="I526" s="4" t="str">
        <f>IFERROR(VLOOKUP($A526,'Raw - J'!$B:$P,14,FALSE),"")</f>
        <v>0-120</v>
      </c>
      <c r="J526" s="4" t="str">
        <f>IFERROR(VLOOKUP($A526,'Raw - J'!$B:$P,11,FALSE),"")</f>
        <v>A</v>
      </c>
      <c r="K526" s="4" t="str">
        <f>IFERROR(VLOOKUP($A526,'Raw - J'!$B:$Q,16,FALSE),"")</f>
        <v>3m</v>
      </c>
      <c r="L526" s="16" t="str">
        <f>SUBSTITUTE(IFERROR(VLOOKUP($A526,'Raw - J'!$B:$Q,9,FALSE),""),0,"")</f>
        <v/>
      </c>
      <c r="M526" s="16" t="str">
        <f>SUBSTITUTE(IFERROR(VLOOKUP($A526,'Raw - J'!$B:$Z,20,FALSE),""),0,"")</f>
        <v/>
      </c>
    </row>
    <row r="527" spans="1:13" x14ac:dyDescent="0.35">
      <c r="A527">
        <v>518</v>
      </c>
      <c r="B527" s="9">
        <f>IFERROR(VLOOKUP($A527,'Raw - J'!$B:$S,2,FALSE),"")</f>
        <v>44369</v>
      </c>
      <c r="C527" s="4" t="str">
        <f>IFERROR(VLOOKUP($A527,'Raw - J'!$B:$S,3,FALSE),"")</f>
        <v>NEWTON ABBOT</v>
      </c>
      <c r="D527" s="4" t="str">
        <f>IFERROR(VLOOKUP(JUMP!A527,'Raw - J'!B:F,5,FALSE),"")</f>
        <v>Hurdle</v>
      </c>
      <c r="E527" s="4" t="str">
        <f>IFERROR(VLOOKUP($A527,'Raw - J'!$B:$S,6,FALSE),"")</f>
        <v>Hcap</v>
      </c>
      <c r="F527" s="4" t="str">
        <f>IFERROR(VLOOKUP($A527,'Raw - J'!$B:$P,10,FALSE),"")</f>
        <v>4yo+</v>
      </c>
      <c r="G527" s="4" t="str">
        <f>SUBSTITUTE(IFERROR(VLOOKUP($A527,'Raw - J'!$B:$P,7,FALSE),""),"0","")</f>
        <v>Nov</v>
      </c>
      <c r="H527" s="4" t="str">
        <f>IFERROR(VLOOKUP($A527,'Raw - J'!$B:$P,12,FALSE)&amp;IF(VLOOKUP($A527,'Raw - J'!$B:$N,13,FALSE)&lt;&gt;"","("&amp;VLOOKUP($A527,'Raw - J'!$B:$N,13,FALSE)&amp;")",""),"")</f>
        <v>5</v>
      </c>
      <c r="I527" s="4" t="str">
        <f>IFERROR(VLOOKUP($A527,'Raw - J'!$B:$P,14,FALSE),"")</f>
        <v>0-100</v>
      </c>
      <c r="J527" s="4" t="str">
        <f>IFERROR(VLOOKUP($A527,'Raw - J'!$B:$P,11,FALSE),"")</f>
        <v>A</v>
      </c>
      <c r="K527" s="4" t="str">
        <f>IFERROR(VLOOKUP($A527,'Raw - J'!$B:$Q,16,FALSE),"")</f>
        <v>2m 4f</v>
      </c>
      <c r="L527" s="16" t="str">
        <f>SUBSTITUTE(IFERROR(VLOOKUP($A527,'Raw - J'!$B:$Q,9,FALSE),""),0,"")</f>
        <v/>
      </c>
      <c r="M527" s="16" t="str">
        <f>SUBSTITUTE(IFERROR(VLOOKUP($A527,'Raw - J'!$B:$Z,20,FALSE),""),0,"")</f>
        <v/>
      </c>
    </row>
    <row r="528" spans="1:13" x14ac:dyDescent="0.35">
      <c r="A528">
        <v>519</v>
      </c>
      <c r="B528" s="9">
        <f>IFERROR(VLOOKUP($A528,'Raw - J'!$B:$S,2,FALSE),"")</f>
        <v>44369</v>
      </c>
      <c r="C528" s="4" t="str">
        <f>IFERROR(VLOOKUP($A528,'Raw - J'!$B:$S,3,FALSE),"")</f>
        <v>NEWTON ABBOT</v>
      </c>
      <c r="D528" s="4" t="str">
        <f>IFERROR(VLOOKUP(JUMP!A528,'Raw - J'!B:F,5,FALSE),"")</f>
        <v>Chase</v>
      </c>
      <c r="E528" s="4" t="str">
        <f>IFERROR(VLOOKUP($A528,'Raw - J'!$B:$S,6,FALSE),"")</f>
        <v>Hcap</v>
      </c>
      <c r="F528" s="4" t="str">
        <f>IFERROR(VLOOKUP($A528,'Raw - J'!$B:$P,10,FALSE),"")</f>
        <v>5yo+</v>
      </c>
      <c r="G528" s="4" t="str">
        <f>SUBSTITUTE(IFERROR(VLOOKUP($A528,'Raw - J'!$B:$P,7,FALSE),""),"0","")</f>
        <v>Nov</v>
      </c>
      <c r="H528" s="4" t="str">
        <f>IFERROR(VLOOKUP($A528,'Raw - J'!$B:$P,12,FALSE)&amp;IF(VLOOKUP($A528,'Raw - J'!$B:$N,13,FALSE)&lt;&gt;"","("&amp;VLOOKUP($A528,'Raw - J'!$B:$N,13,FALSE)&amp;")",""),"")</f>
        <v>5</v>
      </c>
      <c r="I528" s="4" t="str">
        <f>IFERROR(VLOOKUP($A528,'Raw - J'!$B:$P,14,FALSE),"")</f>
        <v>0-105</v>
      </c>
      <c r="J528" s="4" t="str">
        <f>IFERROR(VLOOKUP($A528,'Raw - J'!$B:$P,11,FALSE),"")</f>
        <v>A</v>
      </c>
      <c r="K528" s="4" t="str">
        <f>IFERROR(VLOOKUP($A528,'Raw - J'!$B:$Q,16,FALSE),"")</f>
        <v>3m</v>
      </c>
      <c r="L528" s="16" t="str">
        <f>SUBSTITUTE(IFERROR(VLOOKUP($A528,'Raw - J'!$B:$Q,9,FALSE),""),0,"")</f>
        <v/>
      </c>
      <c r="M528" s="16" t="str">
        <f>SUBSTITUTE(IFERROR(VLOOKUP($A528,'Raw - J'!$B:$Z,20,FALSE),""),0,"")</f>
        <v/>
      </c>
    </row>
    <row r="529" spans="1:13" x14ac:dyDescent="0.35">
      <c r="A529">
        <v>520</v>
      </c>
      <c r="B529" s="9">
        <f>IFERROR(VLOOKUP($A529,'Raw - J'!$B:$S,2,FALSE),"")</f>
        <v>44369</v>
      </c>
      <c r="C529" s="4" t="str">
        <f>IFERROR(VLOOKUP($A529,'Raw - J'!$B:$S,3,FALSE),"")</f>
        <v>NEWTON ABBOT</v>
      </c>
      <c r="D529" s="4" t="str">
        <f>IFERROR(VLOOKUP(JUMP!A529,'Raw - J'!B:F,5,FALSE),"")</f>
        <v>Hurdle</v>
      </c>
      <c r="E529" s="4" t="str">
        <f>IFERROR(VLOOKUP($A529,'Raw - J'!$B:$S,6,FALSE),"")</f>
        <v>Hcap</v>
      </c>
      <c r="F529" s="4" t="str">
        <f>IFERROR(VLOOKUP($A529,'Raw - J'!$B:$P,10,FALSE),"")</f>
        <v>4yo+</v>
      </c>
      <c r="G529" s="4" t="str">
        <f>SUBSTITUTE(IFERROR(VLOOKUP($A529,'Raw - J'!$B:$P,7,FALSE),""),"0","")</f>
        <v>Open</v>
      </c>
      <c r="H529" s="4" t="str">
        <f>IFERROR(VLOOKUP($A529,'Raw - J'!$B:$P,12,FALSE)&amp;IF(VLOOKUP($A529,'Raw - J'!$B:$N,13,FALSE)&lt;&gt;"","("&amp;VLOOKUP($A529,'Raw - J'!$B:$N,13,FALSE)&amp;")",""),"")</f>
        <v>4</v>
      </c>
      <c r="I529" s="4" t="str">
        <f>IFERROR(VLOOKUP($A529,'Raw - J'!$B:$P,14,FALSE),"")</f>
        <v>0-115</v>
      </c>
      <c r="J529" s="4" t="str">
        <f>IFERROR(VLOOKUP($A529,'Raw - J'!$B:$P,11,FALSE),"")</f>
        <v>A</v>
      </c>
      <c r="K529" s="4" t="str">
        <f>IFERROR(VLOOKUP($A529,'Raw - J'!$B:$Q,16,FALSE),"")</f>
        <v>3m</v>
      </c>
      <c r="L529" s="16" t="str">
        <f>SUBSTITUTE(IFERROR(VLOOKUP($A529,'Raw - J'!$B:$Q,9,FALSE),""),0,"")</f>
        <v/>
      </c>
      <c r="M529" s="16" t="str">
        <f>SUBSTITUTE(IFERROR(VLOOKUP($A529,'Raw - J'!$B:$Z,20,FALSE),""),0,"")</f>
        <v/>
      </c>
    </row>
    <row r="530" spans="1:13" x14ac:dyDescent="0.35">
      <c r="A530">
        <v>521</v>
      </c>
      <c r="B530" s="9">
        <f>IFERROR(VLOOKUP($A530,'Raw - J'!$B:$S,2,FALSE),"")</f>
        <v>44369</v>
      </c>
      <c r="C530" s="4" t="str">
        <f>IFERROR(VLOOKUP($A530,'Raw - J'!$B:$S,3,FALSE),"")</f>
        <v>NEWTON ABBOT</v>
      </c>
      <c r="D530" s="4" t="str">
        <f>IFERROR(VLOOKUP(JUMP!A530,'Raw - J'!B:F,5,FALSE),"")</f>
        <v>Hurdle</v>
      </c>
      <c r="E530" s="4" t="str">
        <f>IFERROR(VLOOKUP($A530,'Raw - J'!$B:$S,6,FALSE),"")</f>
        <v>Hcap</v>
      </c>
      <c r="F530" s="4" t="str">
        <f>IFERROR(VLOOKUP($A530,'Raw - J'!$B:$P,10,FALSE),"")</f>
        <v>4yo+</v>
      </c>
      <c r="G530" s="4" t="str">
        <f>SUBSTITUTE(IFERROR(VLOOKUP($A530,'Raw - J'!$B:$P,7,FALSE),""),"0","")</f>
        <v>Open</v>
      </c>
      <c r="H530" s="4" t="str">
        <f>IFERROR(VLOOKUP($A530,'Raw - J'!$B:$P,12,FALSE)&amp;IF(VLOOKUP($A530,'Raw - J'!$B:$N,13,FALSE)&lt;&gt;"","("&amp;VLOOKUP($A530,'Raw - J'!$B:$N,13,FALSE)&amp;")",""),"")</f>
        <v>4</v>
      </c>
      <c r="I530" s="4" t="str">
        <f>IFERROR(VLOOKUP($A530,'Raw - J'!$B:$P,14,FALSE),"")</f>
        <v>0-115</v>
      </c>
      <c r="J530" s="4" t="str">
        <f>IFERROR(VLOOKUP($A530,'Raw - J'!$B:$P,11,FALSE),"")</f>
        <v>A</v>
      </c>
      <c r="K530" s="4" t="str">
        <f>IFERROR(VLOOKUP($A530,'Raw - J'!$B:$Q,16,FALSE),"")</f>
        <v>2m</v>
      </c>
      <c r="L530" s="16" t="str">
        <f>SUBSTITUTE(IFERROR(VLOOKUP($A530,'Raw - J'!$B:$Q,9,FALSE),""),0,"")</f>
        <v/>
      </c>
      <c r="M530" s="16" t="str">
        <f>SUBSTITUTE(IFERROR(VLOOKUP($A530,'Raw - J'!$B:$Z,20,FALSE),""),0,"")</f>
        <v>Amtr</v>
      </c>
    </row>
    <row r="531" spans="1:13" x14ac:dyDescent="0.35">
      <c r="A531">
        <v>522</v>
      </c>
      <c r="B531" s="9">
        <f>IFERROR(VLOOKUP($A531,'Raw - J'!$B:$S,2,FALSE),"")</f>
        <v>44369</v>
      </c>
      <c r="C531" s="4" t="str">
        <f>IFERROR(VLOOKUP($A531,'Raw - J'!$B:$S,3,FALSE),"")</f>
        <v>NEWTON ABBOT</v>
      </c>
      <c r="D531" s="4" t="str">
        <f>IFERROR(VLOOKUP(JUMP!A531,'Raw - J'!B:F,5,FALSE),"")</f>
        <v>Chase</v>
      </c>
      <c r="E531" s="4" t="str">
        <f>IFERROR(VLOOKUP($A531,'Raw - J'!$B:$S,6,FALSE),"")</f>
        <v>Hcap</v>
      </c>
      <c r="F531" s="4" t="str">
        <f>IFERROR(VLOOKUP($A531,'Raw - J'!$B:$P,10,FALSE),"")</f>
        <v>5yo+</v>
      </c>
      <c r="G531" s="4" t="str">
        <f>SUBSTITUTE(IFERROR(VLOOKUP($A531,'Raw - J'!$B:$P,7,FALSE),""),"0","")</f>
        <v>Open</v>
      </c>
      <c r="H531" s="4" t="str">
        <f>IFERROR(VLOOKUP($A531,'Raw - J'!$B:$P,12,FALSE)&amp;IF(VLOOKUP($A531,'Raw - J'!$B:$N,13,FALSE)&lt;&gt;"","("&amp;VLOOKUP($A531,'Raw - J'!$B:$N,13,FALSE)&amp;")",""),"")</f>
        <v>4</v>
      </c>
      <c r="I531" s="4" t="str">
        <f>IFERROR(VLOOKUP($A531,'Raw - J'!$B:$P,14,FALSE),"")</f>
        <v>0-115</v>
      </c>
      <c r="J531" s="4" t="str">
        <f>IFERROR(VLOOKUP($A531,'Raw - J'!$B:$P,11,FALSE),"")</f>
        <v>A</v>
      </c>
      <c r="K531" s="4" t="str">
        <f>IFERROR(VLOOKUP($A531,'Raw - J'!$B:$Q,16,FALSE),"")</f>
        <v>2m 4f</v>
      </c>
      <c r="L531" s="16" t="str">
        <f>SUBSTITUTE(IFERROR(VLOOKUP($A531,'Raw - J'!$B:$Q,9,FALSE),""),0,"")</f>
        <v/>
      </c>
      <c r="M531" s="16" t="str">
        <f>SUBSTITUTE(IFERROR(VLOOKUP($A531,'Raw - J'!$B:$Z,20,FALSE),""),0,"")</f>
        <v/>
      </c>
    </row>
    <row r="532" spans="1:13" x14ac:dyDescent="0.35">
      <c r="A532">
        <v>523</v>
      </c>
      <c r="B532" s="9">
        <f>IFERROR(VLOOKUP($A532,'Raw - J'!$B:$S,2,FALSE),"")</f>
        <v>44369</v>
      </c>
      <c r="C532" s="4" t="str">
        <f>IFERROR(VLOOKUP($A532,'Raw - J'!$B:$S,3,FALSE),"")</f>
        <v>NEWTON ABBOT</v>
      </c>
      <c r="D532" s="4" t="str">
        <f>IFERROR(VLOOKUP(JUMP!A532,'Raw - J'!B:F,5,FALSE),"")</f>
        <v>Hurdle</v>
      </c>
      <c r="E532" s="4" t="str">
        <f>IFERROR(VLOOKUP($A532,'Raw - J'!$B:$S,6,FALSE),"")</f>
        <v>WFA</v>
      </c>
      <c r="F532" s="4" t="str">
        <f>IFERROR(VLOOKUP($A532,'Raw - J'!$B:$P,10,FALSE),"")</f>
        <v>4yo+</v>
      </c>
      <c r="G532" s="4" t="str">
        <f>SUBSTITUTE(IFERROR(VLOOKUP($A532,'Raw - J'!$B:$P,7,FALSE),""),"0","")</f>
        <v>Nov</v>
      </c>
      <c r="H532" s="4" t="str">
        <f>IFERROR(VLOOKUP($A532,'Raw - J'!$B:$P,12,FALSE)&amp;IF(VLOOKUP($A532,'Raw - J'!$B:$N,13,FALSE)&lt;&gt;"","("&amp;VLOOKUP($A532,'Raw - J'!$B:$N,13,FALSE)&amp;")",""),"")</f>
        <v>3</v>
      </c>
      <c r="I532" s="4" t="str">
        <f>IFERROR(VLOOKUP($A532,'Raw - J'!$B:$P,14,FALSE),"")</f>
        <v>Open</v>
      </c>
      <c r="J532" s="4" t="str">
        <f>IFERROR(VLOOKUP($A532,'Raw - J'!$B:$P,11,FALSE),"")</f>
        <v>A</v>
      </c>
      <c r="K532" s="4" t="str">
        <f>IFERROR(VLOOKUP($A532,'Raw - J'!$B:$Q,16,FALSE),"")</f>
        <v>2m 4f</v>
      </c>
      <c r="L532" s="16" t="str">
        <f>SUBSTITUTE(IFERROR(VLOOKUP($A532,'Raw - J'!$B:$Q,9,FALSE),""),0,"")</f>
        <v/>
      </c>
      <c r="M532" s="16" t="str">
        <f>SUBSTITUTE(IFERROR(VLOOKUP($A532,'Raw - J'!$B:$Z,20,FALSE),""),0,"")</f>
        <v/>
      </c>
    </row>
    <row r="533" spans="1:13" x14ac:dyDescent="0.35">
      <c r="A533">
        <v>524</v>
      </c>
      <c r="B533" s="9">
        <f>IFERROR(VLOOKUP($A533,'Raw - J'!$B:$S,2,FALSE),"")</f>
        <v>44369</v>
      </c>
      <c r="C533" s="4" t="str">
        <f>IFERROR(VLOOKUP($A533,'Raw - J'!$B:$S,3,FALSE),"")</f>
        <v>NEWTON ABBOT</v>
      </c>
      <c r="D533" s="4" t="str">
        <f>IFERROR(VLOOKUP(JUMP!A533,'Raw - J'!B:F,5,FALSE),"")</f>
        <v>Chase</v>
      </c>
      <c r="E533" s="4" t="str">
        <f>IFERROR(VLOOKUP($A533,'Raw - J'!$B:$S,6,FALSE),"")</f>
        <v>Hcap</v>
      </c>
      <c r="F533" s="4" t="str">
        <f>IFERROR(VLOOKUP($A533,'Raw - J'!$B:$P,10,FALSE),"")</f>
        <v>5yo+</v>
      </c>
      <c r="G533" s="4" t="str">
        <f>SUBSTITUTE(IFERROR(VLOOKUP($A533,'Raw - J'!$B:$P,7,FALSE),""),"0","")</f>
        <v>Open</v>
      </c>
      <c r="H533" s="4" t="str">
        <f>IFERROR(VLOOKUP($A533,'Raw - J'!$B:$P,12,FALSE)&amp;IF(VLOOKUP($A533,'Raw - J'!$B:$N,13,FALSE)&lt;&gt;"","("&amp;VLOOKUP($A533,'Raw - J'!$B:$N,13,FALSE)&amp;")",""),"")</f>
        <v>3</v>
      </c>
      <c r="I533" s="4" t="str">
        <f>IFERROR(VLOOKUP($A533,'Raw - J'!$B:$P,14,FALSE),"")</f>
        <v>0-140</v>
      </c>
      <c r="J533" s="4" t="str">
        <f>IFERROR(VLOOKUP($A533,'Raw - J'!$B:$P,11,FALSE),"")</f>
        <v>A</v>
      </c>
      <c r="K533" s="4" t="str">
        <f>IFERROR(VLOOKUP($A533,'Raw - J'!$B:$Q,16,FALSE),"")</f>
        <v>2m 4f</v>
      </c>
      <c r="L533" s="16" t="str">
        <f>SUBSTITUTE(IFERROR(VLOOKUP($A533,'Raw - J'!$B:$Q,9,FALSE),""),0,"")</f>
        <v/>
      </c>
      <c r="M533" s="16" t="str">
        <f>SUBSTITUTE(IFERROR(VLOOKUP($A533,'Raw - J'!$B:$Z,20,FALSE),""),0,"")</f>
        <v xml:space="preserve"> </v>
      </c>
    </row>
    <row r="534" spans="1:13" x14ac:dyDescent="0.35">
      <c r="A534">
        <v>525</v>
      </c>
      <c r="B534" s="9">
        <f>IFERROR(VLOOKUP($A534,'Raw - J'!$B:$S,2,FALSE),"")</f>
        <v>44370</v>
      </c>
      <c r="C534" s="4" t="str">
        <f>IFERROR(VLOOKUP($A534,'Raw - J'!$B:$S,3,FALSE),"")</f>
        <v>WORCESTER</v>
      </c>
      <c r="D534" s="4" t="str">
        <f>IFERROR(VLOOKUP(JUMP!A534,'Raw - J'!B:F,5,FALSE),"")</f>
        <v>NHF</v>
      </c>
      <c r="E534" s="4" t="str">
        <f>IFERROR(VLOOKUP($A534,'Raw - J'!$B:$S,6,FALSE),"")</f>
        <v>WFA</v>
      </c>
      <c r="F534" s="4" t="str">
        <f>IFERROR(VLOOKUP($A534,'Raw - J'!$B:$P,10,FALSE),"")</f>
        <v>4-6yo</v>
      </c>
      <c r="G534" s="4" t="str">
        <f>SUBSTITUTE(IFERROR(VLOOKUP($A534,'Raw - J'!$B:$P,7,FALSE),""),"0","")</f>
        <v>Open</v>
      </c>
      <c r="H534" s="4" t="str">
        <f>IFERROR(VLOOKUP($A534,'Raw - J'!$B:$P,12,FALSE)&amp;IF(VLOOKUP($A534,'Raw - J'!$B:$N,13,FALSE)&lt;&gt;"","("&amp;VLOOKUP($A534,'Raw - J'!$B:$N,13,FALSE)&amp;")",""),"")</f>
        <v>5</v>
      </c>
      <c r="I534" s="4" t="str">
        <f>IFERROR(VLOOKUP($A534,'Raw - J'!$B:$P,14,FALSE),"")</f>
        <v>Open</v>
      </c>
      <c r="J534" s="4" t="str">
        <f>IFERROR(VLOOKUP($A534,'Raw - J'!$B:$P,11,FALSE),"")</f>
        <v>A</v>
      </c>
      <c r="K534" s="4" t="str">
        <f>IFERROR(VLOOKUP($A534,'Raw - J'!$B:$Q,16,FALSE),"")</f>
        <v>2m</v>
      </c>
      <c r="L534" s="16" t="str">
        <f>SUBSTITUTE(IFERROR(VLOOKUP($A534,'Raw - J'!$B:$Q,9,FALSE),""),0,"")</f>
        <v/>
      </c>
      <c r="M534" s="16" t="str">
        <f>SUBSTITUTE(IFERROR(VLOOKUP($A534,'Raw - J'!$B:$Z,20,FALSE),""),0,"")</f>
        <v>Amtr</v>
      </c>
    </row>
    <row r="535" spans="1:13" x14ac:dyDescent="0.35">
      <c r="A535">
        <v>526</v>
      </c>
      <c r="B535" s="9">
        <f>IFERROR(VLOOKUP($A535,'Raw - J'!$B:$S,2,FALSE),"")</f>
        <v>44370</v>
      </c>
      <c r="C535" s="4" t="str">
        <f>IFERROR(VLOOKUP($A535,'Raw - J'!$B:$S,3,FALSE),"")</f>
        <v>WORCESTER</v>
      </c>
      <c r="D535" s="4" t="str">
        <f>IFERROR(VLOOKUP(JUMP!A535,'Raw - J'!B:F,5,FALSE),"")</f>
        <v>Chase</v>
      </c>
      <c r="E535" s="4" t="str">
        <f>IFERROR(VLOOKUP($A535,'Raw - J'!$B:$S,6,FALSE),"")</f>
        <v>WFA</v>
      </c>
      <c r="F535" s="4" t="str">
        <f>IFERROR(VLOOKUP($A535,'Raw - J'!$B:$P,10,FALSE),"")</f>
        <v>5yo+</v>
      </c>
      <c r="G535" s="4" t="str">
        <f>SUBSTITUTE(IFERROR(VLOOKUP($A535,'Raw - J'!$B:$P,7,FALSE),""),"0","")</f>
        <v>Nov</v>
      </c>
      <c r="H535" s="4" t="str">
        <f>IFERROR(VLOOKUP($A535,'Raw - J'!$B:$P,12,FALSE)&amp;IF(VLOOKUP($A535,'Raw - J'!$B:$N,13,FALSE)&lt;&gt;"","("&amp;VLOOKUP($A535,'Raw - J'!$B:$N,13,FALSE)&amp;")",""),"")</f>
        <v>4</v>
      </c>
      <c r="I535" s="4" t="str">
        <f>IFERROR(VLOOKUP($A535,'Raw - J'!$B:$P,14,FALSE),"")</f>
        <v>Open</v>
      </c>
      <c r="J535" s="4" t="str">
        <f>IFERROR(VLOOKUP($A535,'Raw - J'!$B:$P,11,FALSE),"")</f>
        <v>A</v>
      </c>
      <c r="K535" s="4" t="str">
        <f>IFERROR(VLOOKUP($A535,'Raw - J'!$B:$Q,16,FALSE),"")</f>
        <v>2m 4f</v>
      </c>
      <c r="L535" s="16" t="str">
        <f>SUBSTITUTE(IFERROR(VLOOKUP($A535,'Raw - J'!$B:$Q,9,FALSE),""),0,"")</f>
        <v/>
      </c>
      <c r="M535" s="16" t="str">
        <f>SUBSTITUTE(IFERROR(VLOOKUP($A535,'Raw - J'!$B:$Z,20,FALSE),""),0,"")</f>
        <v/>
      </c>
    </row>
    <row r="536" spans="1:13" x14ac:dyDescent="0.35">
      <c r="A536">
        <v>527</v>
      </c>
      <c r="B536" s="9">
        <f>IFERROR(VLOOKUP($A536,'Raw - J'!$B:$S,2,FALSE),"")</f>
        <v>44370</v>
      </c>
      <c r="C536" s="4" t="str">
        <f>IFERROR(VLOOKUP($A536,'Raw - J'!$B:$S,3,FALSE),"")</f>
        <v>WORCESTER</v>
      </c>
      <c r="D536" s="4" t="str">
        <f>IFERROR(VLOOKUP(JUMP!A536,'Raw - J'!B:F,5,FALSE),"")</f>
        <v>Chase</v>
      </c>
      <c r="E536" s="4" t="str">
        <f>IFERROR(VLOOKUP($A536,'Raw - J'!$B:$S,6,FALSE),"")</f>
        <v>Hcap</v>
      </c>
      <c r="F536" s="4" t="str">
        <f>IFERROR(VLOOKUP($A536,'Raw - J'!$B:$P,10,FALSE),"")</f>
        <v>5yo+</v>
      </c>
      <c r="G536" s="4" t="str">
        <f>SUBSTITUTE(IFERROR(VLOOKUP($A536,'Raw - J'!$B:$P,7,FALSE),""),"0","")</f>
        <v>Open</v>
      </c>
      <c r="H536" s="4" t="str">
        <f>IFERROR(VLOOKUP($A536,'Raw - J'!$B:$P,12,FALSE)&amp;IF(VLOOKUP($A536,'Raw - J'!$B:$N,13,FALSE)&lt;&gt;"","("&amp;VLOOKUP($A536,'Raw - J'!$B:$N,13,FALSE)&amp;")",""),"")</f>
        <v>4</v>
      </c>
      <c r="I536" s="4" t="str">
        <f>IFERROR(VLOOKUP($A536,'Raw - J'!$B:$P,14,FALSE),"")</f>
        <v>0-120</v>
      </c>
      <c r="J536" s="4" t="str">
        <f>IFERROR(VLOOKUP($A536,'Raw - J'!$B:$P,11,FALSE),"")</f>
        <v>A</v>
      </c>
      <c r="K536" s="4" t="str">
        <f>IFERROR(VLOOKUP($A536,'Raw - J'!$B:$Q,16,FALSE),"")</f>
        <v>2m</v>
      </c>
      <c r="L536" s="16" t="str">
        <f>SUBSTITUTE(IFERROR(VLOOKUP($A536,'Raw - J'!$B:$Q,9,FALSE),""),0,"")</f>
        <v/>
      </c>
      <c r="M536" s="16" t="str">
        <f>SUBSTITUTE(IFERROR(VLOOKUP($A536,'Raw - J'!$B:$Z,20,FALSE),""),0,"")</f>
        <v/>
      </c>
    </row>
    <row r="537" spans="1:13" x14ac:dyDescent="0.35">
      <c r="A537">
        <v>528</v>
      </c>
      <c r="B537" s="9">
        <f>IFERROR(VLOOKUP($A537,'Raw - J'!$B:$S,2,FALSE),"")</f>
        <v>44370</v>
      </c>
      <c r="C537" s="4" t="str">
        <f>IFERROR(VLOOKUP($A537,'Raw - J'!$B:$S,3,FALSE),"")</f>
        <v>WORCESTER</v>
      </c>
      <c r="D537" s="4" t="str">
        <f>IFERROR(VLOOKUP(JUMP!A537,'Raw - J'!B:F,5,FALSE),"")</f>
        <v>Hurdle</v>
      </c>
      <c r="E537" s="4" t="str">
        <f>IFERROR(VLOOKUP($A537,'Raw - J'!$B:$S,6,FALSE),"")</f>
        <v>WFA</v>
      </c>
      <c r="F537" s="4" t="str">
        <f>IFERROR(VLOOKUP($A537,'Raw - J'!$B:$P,10,FALSE),"")</f>
        <v>4yo+</v>
      </c>
      <c r="G537" s="4" t="str">
        <f>SUBSTITUTE(IFERROR(VLOOKUP($A537,'Raw - J'!$B:$P,7,FALSE),""),"0","")</f>
        <v>Mdn</v>
      </c>
      <c r="H537" s="4" t="str">
        <f>IFERROR(VLOOKUP($A537,'Raw - J'!$B:$P,12,FALSE)&amp;IF(VLOOKUP($A537,'Raw - J'!$B:$N,13,FALSE)&lt;&gt;"","("&amp;VLOOKUP($A537,'Raw - J'!$B:$N,13,FALSE)&amp;")",""),"")</f>
        <v>4</v>
      </c>
      <c r="I537" s="4" t="str">
        <f>IFERROR(VLOOKUP($A537,'Raw - J'!$B:$P,14,FALSE),"")</f>
        <v>Open</v>
      </c>
      <c r="J537" s="4" t="str">
        <f>IFERROR(VLOOKUP($A537,'Raw - J'!$B:$P,11,FALSE),"")</f>
        <v>F</v>
      </c>
      <c r="K537" s="4" t="str">
        <f>IFERROR(VLOOKUP($A537,'Raw - J'!$B:$Q,16,FALSE),"")</f>
        <v>2m 4f</v>
      </c>
      <c r="L537" s="16" t="str">
        <f>SUBSTITUTE(IFERROR(VLOOKUP($A537,'Raw - J'!$B:$Q,9,FALSE),""),0,"")</f>
        <v/>
      </c>
      <c r="M537" s="16" t="str">
        <f>SUBSTITUTE(IFERROR(VLOOKUP($A537,'Raw - J'!$B:$Z,20,FALSE),""),0,"")</f>
        <v/>
      </c>
    </row>
    <row r="538" spans="1:13" x14ac:dyDescent="0.35">
      <c r="A538">
        <v>529</v>
      </c>
      <c r="B538" s="9">
        <f>IFERROR(VLOOKUP($A538,'Raw - J'!$B:$S,2,FALSE),"")</f>
        <v>44370</v>
      </c>
      <c r="C538" s="4" t="str">
        <f>IFERROR(VLOOKUP($A538,'Raw - J'!$B:$S,3,FALSE),"")</f>
        <v>WORCESTER</v>
      </c>
      <c r="D538" s="4" t="str">
        <f>IFERROR(VLOOKUP(JUMP!A538,'Raw - J'!B:F,5,FALSE),"")</f>
        <v>Hurdle</v>
      </c>
      <c r="E538" s="4" t="str">
        <f>IFERROR(VLOOKUP($A538,'Raw - J'!$B:$S,6,FALSE),"")</f>
        <v>WFA</v>
      </c>
      <c r="F538" s="4" t="str">
        <f>IFERROR(VLOOKUP($A538,'Raw - J'!$B:$P,10,FALSE),"")</f>
        <v>4yo+</v>
      </c>
      <c r="G538" s="4" t="str">
        <f>SUBSTITUTE(IFERROR(VLOOKUP($A538,'Raw - J'!$B:$P,7,FALSE),""),"0","")</f>
        <v>Mdn</v>
      </c>
      <c r="H538" s="4" t="str">
        <f>IFERROR(VLOOKUP($A538,'Raw - J'!$B:$P,12,FALSE)&amp;IF(VLOOKUP($A538,'Raw - J'!$B:$N,13,FALSE)&lt;&gt;"","("&amp;VLOOKUP($A538,'Raw - J'!$B:$N,13,FALSE)&amp;")",""),"")</f>
        <v>4</v>
      </c>
      <c r="I538" s="4" t="str">
        <f>IFERROR(VLOOKUP($A538,'Raw - J'!$B:$P,14,FALSE),"")</f>
        <v>Open</v>
      </c>
      <c r="J538" s="4" t="str">
        <f>IFERROR(VLOOKUP($A538,'Raw - J'!$B:$P,11,FALSE),"")</f>
        <v>A</v>
      </c>
      <c r="K538" s="4" t="str">
        <f>IFERROR(VLOOKUP($A538,'Raw - J'!$B:$Q,16,FALSE),"")</f>
        <v>2m</v>
      </c>
      <c r="L538" s="16" t="str">
        <f>SUBSTITUTE(IFERROR(VLOOKUP($A538,'Raw - J'!$B:$Q,9,FALSE),""),0,"")</f>
        <v/>
      </c>
      <c r="M538" s="16" t="str">
        <f>SUBSTITUTE(IFERROR(VLOOKUP($A538,'Raw - J'!$B:$Z,20,FALSE),""),0,"")</f>
        <v/>
      </c>
    </row>
    <row r="539" spans="1:13" x14ac:dyDescent="0.35">
      <c r="A539">
        <v>530</v>
      </c>
      <c r="B539" s="9">
        <f>IFERROR(VLOOKUP($A539,'Raw - J'!$B:$S,2,FALSE),"")</f>
        <v>44370</v>
      </c>
      <c r="C539" s="4" t="str">
        <f>IFERROR(VLOOKUP($A539,'Raw - J'!$B:$S,3,FALSE),"")</f>
        <v>WORCESTER</v>
      </c>
      <c r="D539" s="4" t="str">
        <f>IFERROR(VLOOKUP(JUMP!A539,'Raw - J'!B:F,5,FALSE),"")</f>
        <v>Hurdle</v>
      </c>
      <c r="E539" s="4" t="str">
        <f>IFERROR(VLOOKUP($A539,'Raw - J'!$B:$S,6,FALSE),"")</f>
        <v>Hcap</v>
      </c>
      <c r="F539" s="4" t="str">
        <f>IFERROR(VLOOKUP($A539,'Raw - J'!$B:$P,10,FALSE),"")</f>
        <v>4yo+</v>
      </c>
      <c r="G539" s="4" t="str">
        <f>SUBSTITUTE(IFERROR(VLOOKUP($A539,'Raw - J'!$B:$P,7,FALSE),""),"0","")</f>
        <v>Open</v>
      </c>
      <c r="H539" s="4" t="str">
        <f>IFERROR(VLOOKUP($A539,'Raw - J'!$B:$P,12,FALSE)&amp;IF(VLOOKUP($A539,'Raw - J'!$B:$N,13,FALSE)&lt;&gt;"","("&amp;VLOOKUP($A539,'Raw - J'!$B:$N,13,FALSE)&amp;")",""),"")</f>
        <v>3</v>
      </c>
      <c r="I539" s="4" t="str">
        <f>IFERROR(VLOOKUP($A539,'Raw - J'!$B:$P,14,FALSE),"")</f>
        <v>0-130</v>
      </c>
      <c r="J539" s="4" t="str">
        <f>IFERROR(VLOOKUP($A539,'Raw - J'!$B:$P,11,FALSE),"")</f>
        <v>A</v>
      </c>
      <c r="K539" s="4" t="str">
        <f>IFERROR(VLOOKUP($A539,'Raw - J'!$B:$Q,16,FALSE),"")</f>
        <v>2m 4f</v>
      </c>
      <c r="L539" s="16" t="str">
        <f>SUBSTITUTE(IFERROR(VLOOKUP($A539,'Raw - J'!$B:$Q,9,FALSE),""),0,"")</f>
        <v/>
      </c>
      <c r="M539" s="16" t="str">
        <f>SUBSTITUTE(IFERROR(VLOOKUP($A539,'Raw - J'!$B:$Z,20,FALSE),""),0,"")</f>
        <v/>
      </c>
    </row>
    <row r="540" spans="1:13" x14ac:dyDescent="0.35">
      <c r="A540">
        <v>531</v>
      </c>
      <c r="B540" s="9">
        <f>IFERROR(VLOOKUP($A540,'Raw - J'!$B:$S,2,FALSE),"")</f>
        <v>44370</v>
      </c>
      <c r="C540" s="4" t="str">
        <f>IFERROR(VLOOKUP($A540,'Raw - J'!$B:$S,3,FALSE),"")</f>
        <v>WORCESTER</v>
      </c>
      <c r="D540" s="4" t="str">
        <f>IFERROR(VLOOKUP(JUMP!A540,'Raw - J'!B:F,5,FALSE),"")</f>
        <v>Chase</v>
      </c>
      <c r="E540" s="4" t="str">
        <f>IFERROR(VLOOKUP($A540,'Raw - J'!$B:$S,6,FALSE),"")</f>
        <v>Hcap</v>
      </c>
      <c r="F540" s="4" t="str">
        <f>IFERROR(VLOOKUP($A540,'Raw - J'!$B:$P,10,FALSE),"")</f>
        <v>5yo+</v>
      </c>
      <c r="G540" s="4" t="str">
        <f>SUBSTITUTE(IFERROR(VLOOKUP($A540,'Raw - J'!$B:$P,7,FALSE),""),"0","")</f>
        <v>Open</v>
      </c>
      <c r="H540" s="4" t="str">
        <f>IFERROR(VLOOKUP($A540,'Raw - J'!$B:$P,12,FALSE)&amp;IF(VLOOKUP($A540,'Raw - J'!$B:$N,13,FALSE)&lt;&gt;"","("&amp;VLOOKUP($A540,'Raw - J'!$B:$N,13,FALSE)&amp;")",""),"")</f>
        <v>3</v>
      </c>
      <c r="I540" s="4" t="str">
        <f>IFERROR(VLOOKUP($A540,'Raw - J'!$B:$P,14,FALSE),"")</f>
        <v>0-140</v>
      </c>
      <c r="J540" s="4" t="str">
        <f>IFERROR(VLOOKUP($A540,'Raw - J'!$B:$P,11,FALSE),"")</f>
        <v>A</v>
      </c>
      <c r="K540" s="4" t="str">
        <f>IFERROR(VLOOKUP($A540,'Raw - J'!$B:$Q,16,FALSE),"")</f>
        <v>3m</v>
      </c>
      <c r="L540" s="16" t="str">
        <f>SUBSTITUTE(IFERROR(VLOOKUP($A540,'Raw - J'!$B:$Q,9,FALSE),""),0,"")</f>
        <v/>
      </c>
      <c r="M540" s="16" t="str">
        <f>SUBSTITUTE(IFERROR(VLOOKUP($A540,'Raw - J'!$B:$Z,20,FALSE),""),0,"")</f>
        <v/>
      </c>
    </row>
    <row r="541" spans="1:13" x14ac:dyDescent="0.35">
      <c r="A541">
        <v>532</v>
      </c>
      <c r="B541" s="9">
        <f>IFERROR(VLOOKUP($A541,'Raw - J'!$B:$S,2,FALSE),"")</f>
        <v>44372</v>
      </c>
      <c r="C541" s="4" t="str">
        <f>IFERROR(VLOOKUP($A541,'Raw - J'!$B:$S,3,FALSE),"")</f>
        <v>CARTMEL</v>
      </c>
      <c r="D541" s="4" t="str">
        <f>IFERROR(VLOOKUP(JUMP!A541,'Raw - J'!B:F,5,FALSE),"")</f>
        <v>Hurdle</v>
      </c>
      <c r="E541" s="4" t="str">
        <f>IFERROR(VLOOKUP($A541,'Raw - J'!$B:$S,6,FALSE),"")</f>
        <v>Hcap</v>
      </c>
      <c r="F541" s="4" t="str">
        <f>IFERROR(VLOOKUP($A541,'Raw - J'!$B:$P,10,FALSE),"")</f>
        <v>4yo+</v>
      </c>
      <c r="G541" s="4" t="str">
        <f>SUBSTITUTE(IFERROR(VLOOKUP($A541,'Raw - J'!$B:$P,7,FALSE),""),"0","")</f>
        <v>Open</v>
      </c>
      <c r="H541" s="4" t="str">
        <f>IFERROR(VLOOKUP($A541,'Raw - J'!$B:$P,12,FALSE)&amp;IF(VLOOKUP($A541,'Raw - J'!$B:$N,13,FALSE)&lt;&gt;"","("&amp;VLOOKUP($A541,'Raw - J'!$B:$N,13,FALSE)&amp;")",""),"")</f>
        <v>5</v>
      </c>
      <c r="I541" s="4" t="str">
        <f>IFERROR(VLOOKUP($A541,'Raw - J'!$B:$P,14,FALSE),"")</f>
        <v>0-100</v>
      </c>
      <c r="J541" s="4" t="str">
        <f>IFERROR(VLOOKUP($A541,'Raw - J'!$B:$P,11,FALSE),"")</f>
        <v>A</v>
      </c>
      <c r="K541" s="4" t="str">
        <f>IFERROR(VLOOKUP($A541,'Raw - J'!$B:$Q,16,FALSE),"")</f>
        <v>3m</v>
      </c>
      <c r="L541" s="16" t="str">
        <f>SUBSTITUTE(IFERROR(VLOOKUP($A541,'Raw - J'!$B:$Q,9,FALSE),""),0,"")</f>
        <v/>
      </c>
      <c r="M541" s="16" t="str">
        <f>SUBSTITUTE(IFERROR(VLOOKUP($A541,'Raw - J'!$B:$Z,20,FALSE),""),0,"")</f>
        <v>Amtr</v>
      </c>
    </row>
    <row r="542" spans="1:13" x14ac:dyDescent="0.35">
      <c r="A542">
        <v>533</v>
      </c>
      <c r="B542" s="9">
        <f>IFERROR(VLOOKUP($A542,'Raw - J'!$B:$S,2,FALSE),"")</f>
        <v>44372</v>
      </c>
      <c r="C542" s="4" t="str">
        <f>IFERROR(VLOOKUP($A542,'Raw - J'!$B:$S,3,FALSE),"")</f>
        <v>CARTMEL</v>
      </c>
      <c r="D542" s="4" t="str">
        <f>IFERROR(VLOOKUP(JUMP!A542,'Raw - J'!B:F,5,FALSE),"")</f>
        <v>Chase</v>
      </c>
      <c r="E542" s="4" t="str">
        <f>IFERROR(VLOOKUP($A542,'Raw - J'!$B:$S,6,FALSE),"")</f>
        <v>Hcap</v>
      </c>
      <c r="F542" s="4" t="str">
        <f>IFERROR(VLOOKUP($A542,'Raw - J'!$B:$P,10,FALSE),"")</f>
        <v>5yo+</v>
      </c>
      <c r="G542" s="4" t="str">
        <f>SUBSTITUTE(IFERROR(VLOOKUP($A542,'Raw - J'!$B:$P,7,FALSE),""),"0","")</f>
        <v>Open</v>
      </c>
      <c r="H542" s="4" t="str">
        <f>IFERROR(VLOOKUP($A542,'Raw - J'!$B:$P,12,FALSE)&amp;IF(VLOOKUP($A542,'Raw - J'!$B:$N,13,FALSE)&lt;&gt;"","("&amp;VLOOKUP($A542,'Raw - J'!$B:$N,13,FALSE)&amp;")",""),"")</f>
        <v>5</v>
      </c>
      <c r="I542" s="4" t="str">
        <f>IFERROR(VLOOKUP($A542,'Raw - J'!$B:$P,14,FALSE),"")</f>
        <v>0-100</v>
      </c>
      <c r="J542" s="4" t="str">
        <f>IFERROR(VLOOKUP($A542,'Raw - J'!$B:$P,11,FALSE),"")</f>
        <v>A</v>
      </c>
      <c r="K542" s="4" t="str">
        <f>IFERROR(VLOOKUP($A542,'Raw - J'!$B:$Q,16,FALSE),"")</f>
        <v>2m 4f</v>
      </c>
      <c r="L542" s="16" t="str">
        <f>SUBSTITUTE(IFERROR(VLOOKUP($A542,'Raw - J'!$B:$Q,9,FALSE),""),0,"")</f>
        <v/>
      </c>
      <c r="M542" s="16" t="str">
        <f>SUBSTITUTE(IFERROR(VLOOKUP($A542,'Raw - J'!$B:$Z,20,FALSE),""),0,"")</f>
        <v/>
      </c>
    </row>
    <row r="543" spans="1:13" x14ac:dyDescent="0.35">
      <c r="A543">
        <v>534</v>
      </c>
      <c r="B543" s="9">
        <f>IFERROR(VLOOKUP($A543,'Raw - J'!$B:$S,2,FALSE),"")</f>
        <v>44372</v>
      </c>
      <c r="C543" s="4" t="str">
        <f>IFERROR(VLOOKUP($A543,'Raw - J'!$B:$S,3,FALSE),"")</f>
        <v>CARTMEL</v>
      </c>
      <c r="D543" s="4" t="str">
        <f>IFERROR(VLOOKUP(JUMP!A543,'Raw - J'!B:F,5,FALSE),"")</f>
        <v>Chase</v>
      </c>
      <c r="E543" s="4" t="str">
        <f>IFERROR(VLOOKUP($A543,'Raw - J'!$B:$S,6,FALSE),"")</f>
        <v>Hcap</v>
      </c>
      <c r="F543" s="4" t="str">
        <f>IFERROR(VLOOKUP($A543,'Raw - J'!$B:$P,10,FALSE),"")</f>
        <v>5yo+</v>
      </c>
      <c r="G543" s="4" t="str">
        <f>SUBSTITUTE(IFERROR(VLOOKUP($A543,'Raw - J'!$B:$P,7,FALSE),""),"0","")</f>
        <v>Open</v>
      </c>
      <c r="H543" s="4" t="str">
        <f>IFERROR(VLOOKUP($A543,'Raw - J'!$B:$P,12,FALSE)&amp;IF(VLOOKUP($A543,'Raw - J'!$B:$N,13,FALSE)&lt;&gt;"","("&amp;VLOOKUP($A543,'Raw - J'!$B:$N,13,FALSE)&amp;")",""),"")</f>
        <v>5</v>
      </c>
      <c r="I543" s="4" t="str">
        <f>IFERROR(VLOOKUP($A543,'Raw - J'!$B:$P,14,FALSE),"")</f>
        <v>0-100</v>
      </c>
      <c r="J543" s="4" t="str">
        <f>IFERROR(VLOOKUP($A543,'Raw - J'!$B:$P,11,FALSE),"")</f>
        <v>A</v>
      </c>
      <c r="K543" s="4" t="str">
        <f>IFERROR(VLOOKUP($A543,'Raw - J'!$B:$Q,16,FALSE),"")</f>
        <v>3m</v>
      </c>
      <c r="L543" s="16" t="str">
        <f>SUBSTITUTE(IFERROR(VLOOKUP($A543,'Raw - J'!$B:$Q,9,FALSE),""),0,"")</f>
        <v/>
      </c>
      <c r="M543" s="16" t="str">
        <f>SUBSTITUTE(IFERROR(VLOOKUP($A543,'Raw - J'!$B:$Z,20,FALSE),""),0,"")</f>
        <v/>
      </c>
    </row>
    <row r="544" spans="1:13" x14ac:dyDescent="0.35">
      <c r="A544">
        <v>535</v>
      </c>
      <c r="B544" s="9">
        <f>IFERROR(VLOOKUP($A544,'Raw - J'!$B:$S,2,FALSE),"")</f>
        <v>44372</v>
      </c>
      <c r="C544" s="4" t="str">
        <f>IFERROR(VLOOKUP($A544,'Raw - J'!$B:$S,3,FALSE),"")</f>
        <v>CARTMEL</v>
      </c>
      <c r="D544" s="4" t="str">
        <f>IFERROR(VLOOKUP(JUMP!A544,'Raw - J'!B:F,5,FALSE),"")</f>
        <v>Hurdle</v>
      </c>
      <c r="E544" s="4" t="str">
        <f>IFERROR(VLOOKUP($A544,'Raw - J'!$B:$S,6,FALSE),"")</f>
        <v>WFA</v>
      </c>
      <c r="F544" s="4" t="str">
        <f>IFERROR(VLOOKUP($A544,'Raw - J'!$B:$P,10,FALSE),"")</f>
        <v>4yo+</v>
      </c>
      <c r="G544" s="4" t="str">
        <f>SUBSTITUTE(IFERROR(VLOOKUP($A544,'Raw - J'!$B:$P,7,FALSE),""),"0","")</f>
        <v>Mdn</v>
      </c>
      <c r="H544" s="4" t="str">
        <f>IFERROR(VLOOKUP($A544,'Raw - J'!$B:$P,12,FALSE)&amp;IF(VLOOKUP($A544,'Raw - J'!$B:$N,13,FALSE)&lt;&gt;"","("&amp;VLOOKUP($A544,'Raw - J'!$B:$N,13,FALSE)&amp;")",""),"")</f>
        <v>4</v>
      </c>
      <c r="I544" s="4" t="str">
        <f>IFERROR(VLOOKUP($A544,'Raw - J'!$B:$P,14,FALSE),"")</f>
        <v>Open</v>
      </c>
      <c r="J544" s="4" t="str">
        <f>IFERROR(VLOOKUP($A544,'Raw - J'!$B:$P,11,FALSE),"")</f>
        <v>A</v>
      </c>
      <c r="K544" s="4" t="str">
        <f>IFERROR(VLOOKUP($A544,'Raw - J'!$B:$Q,16,FALSE),"")</f>
        <v>3m</v>
      </c>
      <c r="L544" s="16" t="str">
        <f>SUBSTITUTE(IFERROR(VLOOKUP($A544,'Raw - J'!$B:$Q,9,FALSE),""),0,"")</f>
        <v/>
      </c>
      <c r="M544" s="16" t="str">
        <f>SUBSTITUTE(IFERROR(VLOOKUP($A544,'Raw - J'!$B:$Z,20,FALSE),""),0,"")</f>
        <v/>
      </c>
    </row>
    <row r="545" spans="1:13" x14ac:dyDescent="0.35">
      <c r="A545">
        <v>536</v>
      </c>
      <c r="B545" s="9">
        <f>IFERROR(VLOOKUP($A545,'Raw - J'!$B:$S,2,FALSE),"")</f>
        <v>44372</v>
      </c>
      <c r="C545" s="4" t="str">
        <f>IFERROR(VLOOKUP($A545,'Raw - J'!$B:$S,3,FALSE),"")</f>
        <v>CARTMEL</v>
      </c>
      <c r="D545" s="4" t="str">
        <f>IFERROR(VLOOKUP(JUMP!A545,'Raw - J'!B:F,5,FALSE),"")</f>
        <v>Hurdle</v>
      </c>
      <c r="E545" s="4" t="str">
        <f>IFERROR(VLOOKUP($A545,'Raw - J'!$B:$S,6,FALSE),"")</f>
        <v>Hcap</v>
      </c>
      <c r="F545" s="4" t="str">
        <f>IFERROR(VLOOKUP($A545,'Raw - J'!$B:$P,10,FALSE),"")</f>
        <v>4yo+</v>
      </c>
      <c r="G545" s="4" t="str">
        <f>SUBSTITUTE(IFERROR(VLOOKUP($A545,'Raw - J'!$B:$P,7,FALSE),""),"0","")</f>
        <v>Open</v>
      </c>
      <c r="H545" s="4" t="str">
        <f>IFERROR(VLOOKUP($A545,'Raw - J'!$B:$P,12,FALSE)&amp;IF(VLOOKUP($A545,'Raw - J'!$B:$N,13,FALSE)&lt;&gt;"","("&amp;VLOOKUP($A545,'Raw - J'!$B:$N,13,FALSE)&amp;")",""),"")</f>
        <v>4</v>
      </c>
      <c r="I545" s="4" t="str">
        <f>IFERROR(VLOOKUP($A545,'Raw - J'!$B:$P,14,FALSE),"")</f>
        <v>0-110</v>
      </c>
      <c r="J545" s="4" t="str">
        <f>IFERROR(VLOOKUP($A545,'Raw - J'!$B:$P,11,FALSE),"")</f>
        <v>A</v>
      </c>
      <c r="K545" s="4" t="str">
        <f>IFERROR(VLOOKUP($A545,'Raw - J'!$B:$Q,16,FALSE),"")</f>
        <v>2m</v>
      </c>
      <c r="L545" s="16" t="str">
        <f>SUBSTITUTE(IFERROR(VLOOKUP($A545,'Raw - J'!$B:$Q,9,FALSE),""),0,"")</f>
        <v/>
      </c>
      <c r="M545" s="16" t="str">
        <f>SUBSTITUTE(IFERROR(VLOOKUP($A545,'Raw - J'!$B:$Z,20,FALSE),""),0,"")</f>
        <v/>
      </c>
    </row>
    <row r="546" spans="1:13" x14ac:dyDescent="0.35">
      <c r="A546">
        <v>537</v>
      </c>
      <c r="B546" s="9">
        <f>IFERROR(VLOOKUP($A546,'Raw - J'!$B:$S,2,FALSE),"")</f>
        <v>44372</v>
      </c>
      <c r="C546" s="4" t="str">
        <f>IFERROR(VLOOKUP($A546,'Raw - J'!$B:$S,3,FALSE),"")</f>
        <v>CARTMEL</v>
      </c>
      <c r="D546" s="4" t="str">
        <f>IFERROR(VLOOKUP(JUMP!A546,'Raw - J'!B:F,5,FALSE),"")</f>
        <v>Hurdle</v>
      </c>
      <c r="E546" s="4" t="str">
        <f>IFERROR(VLOOKUP($A546,'Raw - J'!$B:$S,6,FALSE),"")</f>
        <v>WFA</v>
      </c>
      <c r="F546" s="4" t="str">
        <f>IFERROR(VLOOKUP($A546,'Raw - J'!$B:$P,10,FALSE),"")</f>
        <v>4yo+</v>
      </c>
      <c r="G546" s="4" t="str">
        <f>SUBSTITUTE(IFERROR(VLOOKUP($A546,'Raw - J'!$B:$P,7,FALSE),""),"0","")</f>
        <v>Nov</v>
      </c>
      <c r="H546" s="4" t="str">
        <f>IFERROR(VLOOKUP($A546,'Raw - J'!$B:$P,12,FALSE)&amp;IF(VLOOKUP($A546,'Raw - J'!$B:$N,13,FALSE)&lt;&gt;"","("&amp;VLOOKUP($A546,'Raw - J'!$B:$N,13,FALSE)&amp;")",""),"")</f>
        <v>4</v>
      </c>
      <c r="I546" s="4" t="str">
        <f>IFERROR(VLOOKUP($A546,'Raw - J'!$B:$P,14,FALSE),"")</f>
        <v>Open</v>
      </c>
      <c r="J546" s="4" t="str">
        <f>IFERROR(VLOOKUP($A546,'Raw - J'!$B:$P,11,FALSE),"")</f>
        <v>A</v>
      </c>
      <c r="K546" s="4" t="str">
        <f>IFERROR(VLOOKUP($A546,'Raw - J'!$B:$Q,16,FALSE),"")</f>
        <v>2m</v>
      </c>
      <c r="L546" s="16" t="str">
        <f>SUBSTITUTE(IFERROR(VLOOKUP($A546,'Raw - J'!$B:$Q,9,FALSE),""),0,"")</f>
        <v/>
      </c>
      <c r="M546" s="16" t="str">
        <f>SUBSTITUTE(IFERROR(VLOOKUP($A546,'Raw - J'!$B:$Z,20,FALSE),""),0,"")</f>
        <v/>
      </c>
    </row>
    <row r="547" spans="1:13" x14ac:dyDescent="0.35">
      <c r="A547">
        <v>538</v>
      </c>
      <c r="B547" s="9">
        <f>IFERROR(VLOOKUP($A547,'Raw - J'!$B:$S,2,FALSE),"")</f>
        <v>44372</v>
      </c>
      <c r="C547" s="4" t="str">
        <f>IFERROR(VLOOKUP($A547,'Raw - J'!$B:$S,3,FALSE),"")</f>
        <v>CARTMEL</v>
      </c>
      <c r="D547" s="4" t="str">
        <f>IFERROR(VLOOKUP(JUMP!A547,'Raw - J'!B:F,5,FALSE),"")</f>
        <v>Chase</v>
      </c>
      <c r="E547" s="4" t="str">
        <f>IFERROR(VLOOKUP($A547,'Raw - J'!$B:$S,6,FALSE),"")</f>
        <v>WFA</v>
      </c>
      <c r="F547" s="4" t="str">
        <f>IFERROR(VLOOKUP($A547,'Raw - J'!$B:$P,10,FALSE),"")</f>
        <v>5yo+</v>
      </c>
      <c r="G547" s="4" t="str">
        <f>SUBSTITUTE(IFERROR(VLOOKUP($A547,'Raw - J'!$B:$P,7,FALSE),""),"0","")</f>
        <v>Beg</v>
      </c>
      <c r="H547" s="4" t="str">
        <f>IFERROR(VLOOKUP($A547,'Raw - J'!$B:$P,12,FALSE)&amp;IF(VLOOKUP($A547,'Raw - J'!$B:$N,13,FALSE)&lt;&gt;"","("&amp;VLOOKUP($A547,'Raw - J'!$B:$N,13,FALSE)&amp;")",""),"")</f>
        <v>4</v>
      </c>
      <c r="I547" s="4" t="str">
        <f>IFERROR(VLOOKUP($A547,'Raw - J'!$B:$P,14,FALSE),"")</f>
        <v>Open</v>
      </c>
      <c r="J547" s="4" t="str">
        <f>IFERROR(VLOOKUP($A547,'Raw - J'!$B:$P,11,FALSE),"")</f>
        <v>A</v>
      </c>
      <c r="K547" s="4" t="str">
        <f>IFERROR(VLOOKUP($A547,'Raw - J'!$B:$Q,16,FALSE),"")</f>
        <v>3m</v>
      </c>
      <c r="L547" s="16" t="str">
        <f>SUBSTITUTE(IFERROR(VLOOKUP($A547,'Raw - J'!$B:$Q,9,FALSE),""),0,"")</f>
        <v/>
      </c>
      <c r="M547" s="16" t="str">
        <f>SUBSTITUTE(IFERROR(VLOOKUP($A547,'Raw - J'!$B:$Z,20,FALSE),""),0,"")</f>
        <v/>
      </c>
    </row>
    <row r="548" spans="1:13" x14ac:dyDescent="0.35">
      <c r="A548">
        <v>539</v>
      </c>
      <c r="B548" s="9">
        <f>IFERROR(VLOOKUP($A548,'Raw - J'!$B:$S,2,FALSE),"")</f>
        <v>44374</v>
      </c>
      <c r="C548" s="4" t="str">
        <f>IFERROR(VLOOKUP($A548,'Raw - J'!$B:$S,3,FALSE),"")</f>
        <v>CARTMEL</v>
      </c>
      <c r="D548" s="4" t="str">
        <f>IFERROR(VLOOKUP(JUMP!A548,'Raw - J'!B:F,5,FALSE),"")</f>
        <v>Hurdle</v>
      </c>
      <c r="E548" s="4" t="str">
        <f>IFERROR(VLOOKUP($A548,'Raw - J'!$B:$S,6,FALSE),"")</f>
        <v>Hcap</v>
      </c>
      <c r="F548" s="4" t="str">
        <f>IFERROR(VLOOKUP($A548,'Raw - J'!$B:$P,10,FALSE),"")</f>
        <v>4yo+</v>
      </c>
      <c r="G548" s="4" t="str">
        <f>SUBSTITUTE(IFERROR(VLOOKUP($A548,'Raw - J'!$B:$P,7,FALSE),""),"0","")</f>
        <v>Open</v>
      </c>
      <c r="H548" s="4" t="str">
        <f>IFERROR(VLOOKUP($A548,'Raw - J'!$B:$P,12,FALSE)&amp;IF(VLOOKUP($A548,'Raw - J'!$B:$N,13,FALSE)&lt;&gt;"","("&amp;VLOOKUP($A548,'Raw - J'!$B:$N,13,FALSE)&amp;")",""),"")</f>
        <v>4</v>
      </c>
      <c r="I548" s="4" t="str">
        <f>IFERROR(VLOOKUP($A548,'Raw - J'!$B:$P,14,FALSE),"")</f>
        <v>0-110</v>
      </c>
      <c r="J548" s="4" t="str">
        <f>IFERROR(VLOOKUP($A548,'Raw - J'!$B:$P,11,FALSE),"")</f>
        <v>A</v>
      </c>
      <c r="K548" s="4" t="str">
        <f>IFERROR(VLOOKUP($A548,'Raw - J'!$B:$Q,16,FALSE),"")</f>
        <v>3m</v>
      </c>
      <c r="L548" s="16" t="str">
        <f>SUBSTITUTE(IFERROR(VLOOKUP($A548,'Raw - J'!$B:$Q,9,FALSE),""),0,"")</f>
        <v/>
      </c>
      <c r="M548" s="16" t="str">
        <f>SUBSTITUTE(IFERROR(VLOOKUP($A548,'Raw - J'!$B:$Z,20,FALSE),""),0,"")</f>
        <v/>
      </c>
    </row>
    <row r="549" spans="1:13" x14ac:dyDescent="0.35">
      <c r="A549">
        <v>540</v>
      </c>
      <c r="B549" s="9">
        <f>IFERROR(VLOOKUP($A549,'Raw - J'!$B:$S,2,FALSE),"")</f>
        <v>44374</v>
      </c>
      <c r="C549" s="4" t="str">
        <f>IFERROR(VLOOKUP($A549,'Raw - J'!$B:$S,3,FALSE),"")</f>
        <v>CARTMEL</v>
      </c>
      <c r="D549" s="4" t="str">
        <f>IFERROR(VLOOKUP(JUMP!A549,'Raw - J'!B:F,5,FALSE),"")</f>
        <v>Chase</v>
      </c>
      <c r="E549" s="4" t="str">
        <f>IFERROR(VLOOKUP($A549,'Raw - J'!$B:$S,6,FALSE),"")</f>
        <v>Hcap</v>
      </c>
      <c r="F549" s="4" t="str">
        <f>IFERROR(VLOOKUP($A549,'Raw - J'!$B:$P,10,FALSE),"")</f>
        <v>5yo+</v>
      </c>
      <c r="G549" s="4" t="str">
        <f>SUBSTITUTE(IFERROR(VLOOKUP($A549,'Raw - J'!$B:$P,7,FALSE),""),"0","")</f>
        <v>Open</v>
      </c>
      <c r="H549" s="4" t="str">
        <f>IFERROR(VLOOKUP($A549,'Raw - J'!$B:$P,12,FALSE)&amp;IF(VLOOKUP($A549,'Raw - J'!$B:$N,13,FALSE)&lt;&gt;"","("&amp;VLOOKUP($A549,'Raw - J'!$B:$N,13,FALSE)&amp;")",""),"")</f>
        <v>4</v>
      </c>
      <c r="I549" s="4" t="str">
        <f>IFERROR(VLOOKUP($A549,'Raw - J'!$B:$P,14,FALSE),"")</f>
        <v>0-110</v>
      </c>
      <c r="J549" s="4" t="str">
        <f>IFERROR(VLOOKUP($A549,'Raw - J'!$B:$P,11,FALSE),"")</f>
        <v>A</v>
      </c>
      <c r="K549" s="4" t="str">
        <f>IFERROR(VLOOKUP($A549,'Raw - J'!$B:$Q,16,FALSE),"")</f>
        <v>2m</v>
      </c>
      <c r="L549" s="16" t="str">
        <f>SUBSTITUTE(IFERROR(VLOOKUP($A549,'Raw - J'!$B:$Q,9,FALSE),""),0,"")</f>
        <v/>
      </c>
      <c r="M549" s="16" t="str">
        <f>SUBSTITUTE(IFERROR(VLOOKUP($A549,'Raw - J'!$B:$Z,20,FALSE),""),0,"")</f>
        <v/>
      </c>
    </row>
    <row r="550" spans="1:13" x14ac:dyDescent="0.35">
      <c r="A550">
        <v>541</v>
      </c>
      <c r="B550" s="9">
        <f>IFERROR(VLOOKUP($A550,'Raw - J'!$B:$S,2,FALSE),"")</f>
        <v>44374</v>
      </c>
      <c r="C550" s="4" t="str">
        <f>IFERROR(VLOOKUP($A550,'Raw - J'!$B:$S,3,FALSE),"")</f>
        <v>CARTMEL</v>
      </c>
      <c r="D550" s="4" t="str">
        <f>IFERROR(VLOOKUP(JUMP!A550,'Raw - J'!B:F,5,FALSE),"")</f>
        <v>Hurdle</v>
      </c>
      <c r="E550" s="4" t="str">
        <f>IFERROR(VLOOKUP($A550,'Raw - J'!$B:$S,6,FALSE),"")</f>
        <v>Hcap</v>
      </c>
      <c r="F550" s="4" t="str">
        <f>IFERROR(VLOOKUP($A550,'Raw - J'!$B:$P,10,FALSE),"")</f>
        <v>4yo+</v>
      </c>
      <c r="G550" s="4" t="str">
        <f>SUBSTITUTE(IFERROR(VLOOKUP($A550,'Raw - J'!$B:$P,7,FALSE),""),"0","")</f>
        <v>Open</v>
      </c>
      <c r="H550" s="4" t="str">
        <f>IFERROR(VLOOKUP($A550,'Raw - J'!$B:$P,12,FALSE)&amp;IF(VLOOKUP($A550,'Raw - J'!$B:$N,13,FALSE)&lt;&gt;"","("&amp;VLOOKUP($A550,'Raw - J'!$B:$N,13,FALSE)&amp;")",""),"")</f>
        <v>4</v>
      </c>
      <c r="I550" s="4" t="str">
        <f>IFERROR(VLOOKUP($A550,'Raw - J'!$B:$P,14,FALSE),"")</f>
        <v>0-120</v>
      </c>
      <c r="J550" s="4" t="str">
        <f>IFERROR(VLOOKUP($A550,'Raw - J'!$B:$P,11,FALSE),"")</f>
        <v>A</v>
      </c>
      <c r="K550" s="4" t="str">
        <f>IFERROR(VLOOKUP($A550,'Raw - J'!$B:$Q,16,FALSE),"")</f>
        <v>3m</v>
      </c>
      <c r="L550" s="16" t="str">
        <f>SUBSTITUTE(IFERROR(VLOOKUP($A550,'Raw - J'!$B:$Q,9,FALSE),""),0,"")</f>
        <v/>
      </c>
      <c r="M550" s="16" t="str">
        <f>SUBSTITUTE(IFERROR(VLOOKUP($A550,'Raw - J'!$B:$Z,20,FALSE),""),0,"")</f>
        <v/>
      </c>
    </row>
    <row r="551" spans="1:13" x14ac:dyDescent="0.35">
      <c r="A551">
        <v>542</v>
      </c>
      <c r="B551" s="9">
        <f>IFERROR(VLOOKUP($A551,'Raw - J'!$B:$S,2,FALSE),"")</f>
        <v>44374</v>
      </c>
      <c r="C551" s="4" t="str">
        <f>IFERROR(VLOOKUP($A551,'Raw - J'!$B:$S,3,FALSE),"")</f>
        <v>CARTMEL</v>
      </c>
      <c r="D551" s="4" t="str">
        <f>IFERROR(VLOOKUP(JUMP!A551,'Raw - J'!B:F,5,FALSE),"")</f>
        <v>Hurdle</v>
      </c>
      <c r="E551" s="4" t="str">
        <f>IFERROR(VLOOKUP($A551,'Raw - J'!$B:$S,6,FALSE),"")</f>
        <v>WFA</v>
      </c>
      <c r="F551" s="4" t="str">
        <f>IFERROR(VLOOKUP($A551,'Raw - J'!$B:$P,10,FALSE),"")</f>
        <v>4yo+</v>
      </c>
      <c r="G551" s="4" t="str">
        <f>SUBSTITUTE(IFERROR(VLOOKUP($A551,'Raw - J'!$B:$P,7,FALSE),""),"0","")</f>
        <v>Nov</v>
      </c>
      <c r="H551" s="4" t="str">
        <f>IFERROR(VLOOKUP($A551,'Raw - J'!$B:$P,12,FALSE)&amp;IF(VLOOKUP($A551,'Raw - J'!$B:$N,13,FALSE)&lt;&gt;"","("&amp;VLOOKUP($A551,'Raw - J'!$B:$N,13,FALSE)&amp;")",""),"")</f>
        <v>4</v>
      </c>
      <c r="I551" s="4" t="str">
        <f>IFERROR(VLOOKUP($A551,'Raw - J'!$B:$P,14,FALSE),"")</f>
        <v>Open</v>
      </c>
      <c r="J551" s="4" t="str">
        <f>IFERROR(VLOOKUP($A551,'Raw - J'!$B:$P,11,FALSE),"")</f>
        <v>F</v>
      </c>
      <c r="K551" s="4" t="str">
        <f>IFERROR(VLOOKUP($A551,'Raw - J'!$B:$Q,16,FALSE),"")</f>
        <v>2m</v>
      </c>
      <c r="L551" s="16" t="str">
        <f>SUBSTITUTE(IFERROR(VLOOKUP($A551,'Raw - J'!$B:$Q,9,FALSE),""),0,"")</f>
        <v/>
      </c>
      <c r="M551" s="16" t="str">
        <f>SUBSTITUTE(IFERROR(VLOOKUP($A551,'Raw - J'!$B:$Z,20,FALSE),""),0,"")</f>
        <v/>
      </c>
    </row>
    <row r="552" spans="1:13" x14ac:dyDescent="0.35">
      <c r="A552">
        <v>543</v>
      </c>
      <c r="B552" s="9">
        <f>IFERROR(VLOOKUP($A552,'Raw - J'!$B:$S,2,FALSE),"")</f>
        <v>44374</v>
      </c>
      <c r="C552" s="4" t="str">
        <f>IFERROR(VLOOKUP($A552,'Raw - J'!$B:$S,3,FALSE),"")</f>
        <v>CARTMEL</v>
      </c>
      <c r="D552" s="4" t="str">
        <f>IFERROR(VLOOKUP(JUMP!A552,'Raw - J'!B:F,5,FALSE),"")</f>
        <v>Chase</v>
      </c>
      <c r="E552" s="4" t="str">
        <f>IFERROR(VLOOKUP($A552,'Raw - J'!$B:$S,6,FALSE),"")</f>
        <v>Hcap</v>
      </c>
      <c r="F552" s="4" t="str">
        <f>IFERROR(VLOOKUP($A552,'Raw - J'!$B:$P,10,FALSE),"")</f>
        <v>5yo+</v>
      </c>
      <c r="G552" s="4" t="str">
        <f>SUBSTITUTE(IFERROR(VLOOKUP($A552,'Raw - J'!$B:$P,7,FALSE),""),"0","")</f>
        <v>Open</v>
      </c>
      <c r="H552" s="4" t="str">
        <f>IFERROR(VLOOKUP($A552,'Raw - J'!$B:$P,12,FALSE)&amp;IF(VLOOKUP($A552,'Raw - J'!$B:$N,13,FALSE)&lt;&gt;"","("&amp;VLOOKUP($A552,'Raw - J'!$B:$N,13,FALSE)&amp;")",""),"")</f>
        <v>4</v>
      </c>
      <c r="I552" s="4" t="str">
        <f>IFERROR(VLOOKUP($A552,'Raw - J'!$B:$P,14,FALSE),"")</f>
        <v>0-120</v>
      </c>
      <c r="J552" s="4" t="str">
        <f>IFERROR(VLOOKUP($A552,'Raw - J'!$B:$P,11,FALSE),"")</f>
        <v>A</v>
      </c>
      <c r="K552" s="4" t="str">
        <f>IFERROR(VLOOKUP($A552,'Raw - J'!$B:$Q,16,FALSE),"")</f>
        <v>3m</v>
      </c>
      <c r="L552" s="16" t="str">
        <f>SUBSTITUTE(IFERROR(VLOOKUP($A552,'Raw - J'!$B:$Q,9,FALSE),""),0,"")</f>
        <v/>
      </c>
      <c r="M552" s="16" t="str">
        <f>SUBSTITUTE(IFERROR(VLOOKUP($A552,'Raw - J'!$B:$Z,20,FALSE),""),0,"")</f>
        <v/>
      </c>
    </row>
    <row r="553" spans="1:13" x14ac:dyDescent="0.35">
      <c r="A553">
        <v>544</v>
      </c>
      <c r="B553" s="9">
        <f>IFERROR(VLOOKUP($A553,'Raw - J'!$B:$S,2,FALSE),"")</f>
        <v>44374</v>
      </c>
      <c r="C553" s="4" t="str">
        <f>IFERROR(VLOOKUP($A553,'Raw - J'!$B:$S,3,FALSE),"")</f>
        <v>CARTMEL</v>
      </c>
      <c r="D553" s="4" t="str">
        <f>IFERROR(VLOOKUP(JUMP!A553,'Raw - J'!B:F,5,FALSE),"")</f>
        <v>Chase</v>
      </c>
      <c r="E553" s="4" t="str">
        <f>IFERROR(VLOOKUP($A553,'Raw - J'!$B:$S,6,FALSE),"")</f>
        <v>Hcap</v>
      </c>
      <c r="F553" s="4" t="str">
        <f>IFERROR(VLOOKUP($A553,'Raw - J'!$B:$P,10,FALSE),"")</f>
        <v>5yo+</v>
      </c>
      <c r="G553" s="4" t="str">
        <f>SUBSTITUTE(IFERROR(VLOOKUP($A553,'Raw - J'!$B:$P,7,FALSE),""),"0","")</f>
        <v>Open</v>
      </c>
      <c r="H553" s="4" t="str">
        <f>IFERROR(VLOOKUP($A553,'Raw - J'!$B:$P,12,FALSE)&amp;IF(VLOOKUP($A553,'Raw - J'!$B:$N,13,FALSE)&lt;&gt;"","("&amp;VLOOKUP($A553,'Raw - J'!$B:$N,13,FALSE)&amp;")",""),"")</f>
        <v>2</v>
      </c>
      <c r="I553" s="4" t="str">
        <f>IFERROR(VLOOKUP($A553,'Raw - J'!$B:$P,14,FALSE),"")</f>
        <v>Open</v>
      </c>
      <c r="J553" s="4" t="str">
        <f>IFERROR(VLOOKUP($A553,'Raw - J'!$B:$P,11,FALSE),"")</f>
        <v>A</v>
      </c>
      <c r="K553" s="4" t="str">
        <f>IFERROR(VLOOKUP($A553,'Raw - J'!$B:$Q,16,FALSE),"")</f>
        <v>2m 4f</v>
      </c>
      <c r="L553" s="16" t="str">
        <f>SUBSTITUTE(IFERROR(VLOOKUP($A553,'Raw - J'!$B:$Q,9,FALSE),""),0,"")</f>
        <v/>
      </c>
      <c r="M553" s="16" t="str">
        <f>SUBSTITUTE(IFERROR(VLOOKUP($A553,'Raw - J'!$B:$Z,20,FALSE),""),0,"")</f>
        <v/>
      </c>
    </row>
    <row r="554" spans="1:13" x14ac:dyDescent="0.35">
      <c r="A554">
        <v>545</v>
      </c>
      <c r="B554" s="9">
        <f>IFERROR(VLOOKUP($A554,'Raw - J'!$B:$S,2,FALSE),"")</f>
        <v>44374</v>
      </c>
      <c r="C554" s="4" t="str">
        <f>IFERROR(VLOOKUP($A554,'Raw - J'!$B:$S,3,FALSE),"")</f>
        <v>CARTMEL</v>
      </c>
      <c r="D554" s="4" t="str">
        <f>IFERROR(VLOOKUP(JUMP!A554,'Raw - J'!B:F,5,FALSE),"")</f>
        <v>Hurdle</v>
      </c>
      <c r="E554" s="4" t="str">
        <f>IFERROR(VLOOKUP($A554,'Raw - J'!$B:$S,6,FALSE),"")</f>
        <v>Hcap</v>
      </c>
      <c r="F554" s="4" t="str">
        <f>IFERROR(VLOOKUP($A554,'Raw - J'!$B:$P,10,FALSE),"")</f>
        <v>4yo+</v>
      </c>
      <c r="G554" s="4" t="str">
        <f>SUBSTITUTE(IFERROR(VLOOKUP($A554,'Raw - J'!$B:$P,7,FALSE),""),"0","")</f>
        <v>Open</v>
      </c>
      <c r="H554" s="4" t="str">
        <f>IFERROR(VLOOKUP($A554,'Raw - J'!$B:$P,12,FALSE)&amp;IF(VLOOKUP($A554,'Raw - J'!$B:$N,13,FALSE)&lt;&gt;"","("&amp;VLOOKUP($A554,'Raw - J'!$B:$N,13,FALSE)&amp;")",""),"")</f>
        <v>2</v>
      </c>
      <c r="I554" s="4" t="str">
        <f>IFERROR(VLOOKUP($A554,'Raw - J'!$B:$P,14,FALSE),"")</f>
        <v>Open</v>
      </c>
      <c r="J554" s="4" t="str">
        <f>IFERROR(VLOOKUP($A554,'Raw - J'!$B:$P,11,FALSE),"")</f>
        <v>A</v>
      </c>
      <c r="K554" s="4" t="str">
        <f>IFERROR(VLOOKUP($A554,'Raw - J'!$B:$Q,16,FALSE),"")</f>
        <v>2m</v>
      </c>
      <c r="L554" s="16" t="str">
        <f>SUBSTITUTE(IFERROR(VLOOKUP($A554,'Raw - J'!$B:$Q,9,FALSE),""),0,"")</f>
        <v/>
      </c>
      <c r="M554" s="16" t="str">
        <f>SUBSTITUTE(IFERROR(VLOOKUP($A554,'Raw - J'!$B:$Z,20,FALSE),""),0,"")</f>
        <v/>
      </c>
    </row>
    <row r="555" spans="1:13" x14ac:dyDescent="0.35">
      <c r="A555">
        <v>546</v>
      </c>
      <c r="B555" s="9">
        <f>IFERROR(VLOOKUP($A555,'Raw - J'!$B:$S,2,FALSE),"")</f>
        <v>44374</v>
      </c>
      <c r="C555" s="4" t="str">
        <f>IFERROR(VLOOKUP($A555,'Raw - J'!$B:$S,3,FALSE),"")</f>
        <v>UTTOXETER</v>
      </c>
      <c r="D555" s="4" t="str">
        <f>IFERROR(VLOOKUP(JUMP!A555,'Raw - J'!B:F,5,FALSE),"")</f>
        <v>Hurdle</v>
      </c>
      <c r="E555" s="4" t="str">
        <f>IFERROR(VLOOKUP($A555,'Raw - J'!$B:$S,6,FALSE),"")</f>
        <v>Hcap</v>
      </c>
      <c r="F555" s="4" t="str">
        <f>IFERROR(VLOOKUP($A555,'Raw - J'!$B:$P,10,FALSE),"")</f>
        <v>4yo+</v>
      </c>
      <c r="G555" s="4" t="str">
        <f>SUBSTITUTE(IFERROR(VLOOKUP($A555,'Raw - J'!$B:$P,7,FALSE),""),"0","")</f>
        <v>Open</v>
      </c>
      <c r="H555" s="4" t="str">
        <f>IFERROR(VLOOKUP($A555,'Raw - J'!$B:$P,12,FALSE)&amp;IF(VLOOKUP($A555,'Raw - J'!$B:$N,13,FALSE)&lt;&gt;"","("&amp;VLOOKUP($A555,'Raw - J'!$B:$N,13,FALSE)&amp;")",""),"")</f>
        <v>5</v>
      </c>
      <c r="I555" s="4" t="str">
        <f>IFERROR(VLOOKUP($A555,'Raw - J'!$B:$P,14,FALSE),"")</f>
        <v>0-100</v>
      </c>
      <c r="J555" s="4" t="str">
        <f>IFERROR(VLOOKUP($A555,'Raw - J'!$B:$P,11,FALSE),"")</f>
        <v>A</v>
      </c>
      <c r="K555" s="4" t="str">
        <f>IFERROR(VLOOKUP($A555,'Raw - J'!$B:$Q,16,FALSE),"")</f>
        <v>2m</v>
      </c>
      <c r="L555" s="16" t="str">
        <f>SUBSTITUTE(IFERROR(VLOOKUP($A555,'Raw - J'!$B:$Q,9,FALSE),""),0,"")</f>
        <v/>
      </c>
      <c r="M555" s="16" t="str">
        <f>SUBSTITUTE(IFERROR(VLOOKUP($A555,'Raw - J'!$B:$Z,20,FALSE),""),0,"")</f>
        <v/>
      </c>
    </row>
    <row r="556" spans="1:13" x14ac:dyDescent="0.35">
      <c r="A556">
        <v>547</v>
      </c>
      <c r="B556" s="9">
        <f>IFERROR(VLOOKUP($A556,'Raw - J'!$B:$S,2,FALSE),"")</f>
        <v>44374</v>
      </c>
      <c r="C556" s="4" t="str">
        <f>IFERROR(VLOOKUP($A556,'Raw - J'!$B:$S,3,FALSE),"")</f>
        <v>UTTOXETER</v>
      </c>
      <c r="D556" s="4" t="str">
        <f>IFERROR(VLOOKUP(JUMP!A556,'Raw - J'!B:F,5,FALSE),"")</f>
        <v>Hurdle</v>
      </c>
      <c r="E556" s="4" t="str">
        <f>IFERROR(VLOOKUP($A556,'Raw - J'!$B:$S,6,FALSE),"")</f>
        <v>Hcap</v>
      </c>
      <c r="F556" s="4" t="str">
        <f>IFERROR(VLOOKUP($A556,'Raw - J'!$B:$P,10,FALSE),"")</f>
        <v>4yo+</v>
      </c>
      <c r="G556" s="4" t="str">
        <f>SUBSTITUTE(IFERROR(VLOOKUP($A556,'Raw - J'!$B:$P,7,FALSE),""),"0","")</f>
        <v>Open</v>
      </c>
      <c r="H556" s="4" t="str">
        <f>IFERROR(VLOOKUP($A556,'Raw - J'!$B:$P,12,FALSE)&amp;IF(VLOOKUP($A556,'Raw - J'!$B:$N,13,FALSE)&lt;&gt;"","("&amp;VLOOKUP($A556,'Raw - J'!$B:$N,13,FALSE)&amp;")",""),"")</f>
        <v>4</v>
      </c>
      <c r="I556" s="4" t="str">
        <f>IFERROR(VLOOKUP($A556,'Raw - J'!$B:$P,14,FALSE),"")</f>
        <v>0-115</v>
      </c>
      <c r="J556" s="4" t="str">
        <f>IFERROR(VLOOKUP($A556,'Raw - J'!$B:$P,11,FALSE),"")</f>
        <v>A</v>
      </c>
      <c r="K556" s="4" t="str">
        <f>IFERROR(VLOOKUP($A556,'Raw - J'!$B:$Q,16,FALSE),"")</f>
        <v>2m 4f</v>
      </c>
      <c r="L556" s="16" t="str">
        <f>SUBSTITUTE(IFERROR(VLOOKUP($A556,'Raw - J'!$B:$Q,9,FALSE),""),0,"")</f>
        <v/>
      </c>
      <c r="M556" s="16" t="str">
        <f>SUBSTITUTE(IFERROR(VLOOKUP($A556,'Raw - J'!$B:$Z,20,FALSE),""),0,"")</f>
        <v/>
      </c>
    </row>
    <row r="557" spans="1:13" x14ac:dyDescent="0.35">
      <c r="A557">
        <v>548</v>
      </c>
      <c r="B557" s="9">
        <f>IFERROR(VLOOKUP($A557,'Raw - J'!$B:$S,2,FALSE),"")</f>
        <v>44374</v>
      </c>
      <c r="C557" s="4" t="str">
        <f>IFERROR(VLOOKUP($A557,'Raw - J'!$B:$S,3,FALSE),"")</f>
        <v>UTTOXETER</v>
      </c>
      <c r="D557" s="4" t="str">
        <f>IFERROR(VLOOKUP(JUMP!A557,'Raw - J'!B:F,5,FALSE),"")</f>
        <v>Hurdle</v>
      </c>
      <c r="E557" s="4" t="str">
        <f>IFERROR(VLOOKUP($A557,'Raw - J'!$B:$S,6,FALSE),"")</f>
        <v>WFA</v>
      </c>
      <c r="F557" s="4" t="str">
        <f>IFERROR(VLOOKUP($A557,'Raw - J'!$B:$P,10,FALSE),"")</f>
        <v>4yo+</v>
      </c>
      <c r="G557" s="4" t="str">
        <f>SUBSTITUTE(IFERROR(VLOOKUP($A557,'Raw - J'!$B:$P,7,FALSE),""),"0","")</f>
        <v>Nov</v>
      </c>
      <c r="H557" s="4" t="str">
        <f>IFERROR(VLOOKUP($A557,'Raw - J'!$B:$P,12,FALSE)&amp;IF(VLOOKUP($A557,'Raw - J'!$B:$N,13,FALSE)&lt;&gt;"","("&amp;VLOOKUP($A557,'Raw - J'!$B:$N,13,FALSE)&amp;")",""),"")</f>
        <v>4</v>
      </c>
      <c r="I557" s="4" t="str">
        <f>IFERROR(VLOOKUP($A557,'Raw - J'!$B:$P,14,FALSE),"")</f>
        <v>Open</v>
      </c>
      <c r="J557" s="4" t="str">
        <f>IFERROR(VLOOKUP($A557,'Raw - J'!$B:$P,11,FALSE),"")</f>
        <v>A</v>
      </c>
      <c r="K557" s="4" t="str">
        <f>IFERROR(VLOOKUP($A557,'Raw - J'!$B:$Q,16,FALSE),"")</f>
        <v>2m 4f</v>
      </c>
      <c r="L557" s="16" t="str">
        <f>SUBSTITUTE(IFERROR(VLOOKUP($A557,'Raw - J'!$B:$Q,9,FALSE),""),0,"")</f>
        <v/>
      </c>
      <c r="M557" s="16" t="str">
        <f>SUBSTITUTE(IFERROR(VLOOKUP($A557,'Raw - J'!$B:$Z,20,FALSE),""),0,"")</f>
        <v/>
      </c>
    </row>
    <row r="558" spans="1:13" x14ac:dyDescent="0.35">
      <c r="A558">
        <v>549</v>
      </c>
      <c r="B558" s="9">
        <f>IFERROR(VLOOKUP($A558,'Raw - J'!$B:$S,2,FALSE),"")</f>
        <v>44374</v>
      </c>
      <c r="C558" s="4" t="str">
        <f>IFERROR(VLOOKUP($A558,'Raw - J'!$B:$S,3,FALSE),"")</f>
        <v>UTTOXETER</v>
      </c>
      <c r="D558" s="4" t="str">
        <f>IFERROR(VLOOKUP(JUMP!A558,'Raw - J'!B:F,5,FALSE),"")</f>
        <v>Hurdle</v>
      </c>
      <c r="E558" s="4" t="str">
        <f>IFERROR(VLOOKUP($A558,'Raw - J'!$B:$S,6,FALSE),"")</f>
        <v>WFA</v>
      </c>
      <c r="F558" s="4" t="str">
        <f>IFERROR(VLOOKUP($A558,'Raw - J'!$B:$P,10,FALSE),"")</f>
        <v>4yo+</v>
      </c>
      <c r="G558" s="4" t="str">
        <f>SUBSTITUTE(IFERROR(VLOOKUP($A558,'Raw - J'!$B:$P,7,FALSE),""),"0","")</f>
        <v>Nov</v>
      </c>
      <c r="H558" s="4" t="str">
        <f>IFERROR(VLOOKUP($A558,'Raw - J'!$B:$P,12,FALSE)&amp;IF(VLOOKUP($A558,'Raw - J'!$B:$N,13,FALSE)&lt;&gt;"","("&amp;VLOOKUP($A558,'Raw - J'!$B:$N,13,FALSE)&amp;")",""),"")</f>
        <v>4</v>
      </c>
      <c r="I558" s="4" t="str">
        <f>IFERROR(VLOOKUP($A558,'Raw - J'!$B:$P,14,FALSE),"")</f>
        <v>Open</v>
      </c>
      <c r="J558" s="4" t="str">
        <f>IFERROR(VLOOKUP($A558,'Raw - J'!$B:$P,11,FALSE),"")</f>
        <v>A</v>
      </c>
      <c r="K558" s="4" t="str">
        <f>IFERROR(VLOOKUP($A558,'Raw - J'!$B:$Q,16,FALSE),"")</f>
        <v>2m</v>
      </c>
      <c r="L558" s="16" t="str">
        <f>SUBSTITUTE(IFERROR(VLOOKUP($A558,'Raw - J'!$B:$Q,9,FALSE),""),0,"")</f>
        <v/>
      </c>
      <c r="M558" s="16" t="str">
        <f>SUBSTITUTE(IFERROR(VLOOKUP($A558,'Raw - J'!$B:$Z,20,FALSE),""),0,"")</f>
        <v/>
      </c>
    </row>
    <row r="559" spans="1:13" x14ac:dyDescent="0.35">
      <c r="A559">
        <v>550</v>
      </c>
      <c r="B559" s="9">
        <f>IFERROR(VLOOKUP($A559,'Raw - J'!$B:$S,2,FALSE),"")</f>
        <v>44374</v>
      </c>
      <c r="C559" s="4" t="str">
        <f>IFERROR(VLOOKUP($A559,'Raw - J'!$B:$S,3,FALSE),"")</f>
        <v>UTTOXETER</v>
      </c>
      <c r="D559" s="4" t="str">
        <f>IFERROR(VLOOKUP(JUMP!A559,'Raw - J'!B:F,5,FALSE),"")</f>
        <v>Hurdle</v>
      </c>
      <c r="E559" s="4" t="str">
        <f>IFERROR(VLOOKUP($A559,'Raw - J'!$B:$S,6,FALSE),"")</f>
        <v>Hcap</v>
      </c>
      <c r="F559" s="4" t="str">
        <f>IFERROR(VLOOKUP($A559,'Raw - J'!$B:$P,10,FALSE),"")</f>
        <v>4yo+</v>
      </c>
      <c r="G559" s="4" t="str">
        <f>SUBSTITUTE(IFERROR(VLOOKUP($A559,'Raw - J'!$B:$P,7,FALSE),""),"0","")</f>
        <v>Open</v>
      </c>
      <c r="H559" s="4" t="str">
        <f>IFERROR(VLOOKUP($A559,'Raw - J'!$B:$P,12,FALSE)&amp;IF(VLOOKUP($A559,'Raw - J'!$B:$N,13,FALSE)&lt;&gt;"","("&amp;VLOOKUP($A559,'Raw - J'!$B:$N,13,FALSE)&amp;")",""),"")</f>
        <v>2</v>
      </c>
      <c r="I559" s="4" t="str">
        <f>IFERROR(VLOOKUP($A559,'Raw - J'!$B:$P,14,FALSE),"")</f>
        <v>Open</v>
      </c>
      <c r="J559" s="4" t="str">
        <f>IFERROR(VLOOKUP($A559,'Raw - J'!$B:$P,11,FALSE),"")</f>
        <v>A</v>
      </c>
      <c r="K559" s="4" t="str">
        <f>IFERROR(VLOOKUP($A559,'Raw - J'!$B:$Q,16,FALSE),"")</f>
        <v>3m</v>
      </c>
      <c r="L559" s="16" t="str">
        <f>SUBSTITUTE(IFERROR(VLOOKUP($A559,'Raw - J'!$B:$Q,9,FALSE),""),0,"")</f>
        <v/>
      </c>
      <c r="M559" s="16" t="str">
        <f>SUBSTITUTE(IFERROR(VLOOKUP($A559,'Raw - J'!$B:$Z,20,FALSE),""),0,"")</f>
        <v/>
      </c>
    </row>
    <row r="560" spans="1:13" x14ac:dyDescent="0.35">
      <c r="A560">
        <v>551</v>
      </c>
      <c r="B560" s="9">
        <f>IFERROR(VLOOKUP($A560,'Raw - J'!$B:$S,2,FALSE),"")</f>
        <v>44374</v>
      </c>
      <c r="C560" s="4" t="str">
        <f>IFERROR(VLOOKUP($A560,'Raw - J'!$B:$S,3,FALSE),"")</f>
        <v>UTTOXETER</v>
      </c>
      <c r="D560" s="4" t="str">
        <f>IFERROR(VLOOKUP(JUMP!A560,'Raw - J'!B:F,5,FALSE),"")</f>
        <v>Chase</v>
      </c>
      <c r="E560" s="4" t="str">
        <f>IFERROR(VLOOKUP($A560,'Raw - J'!$B:$S,6,FALSE),"")</f>
        <v>Hcap</v>
      </c>
      <c r="F560" s="4" t="str">
        <f>IFERROR(VLOOKUP($A560,'Raw - J'!$B:$P,10,FALSE),"")</f>
        <v>5yo+</v>
      </c>
      <c r="G560" s="4" t="str">
        <f>SUBSTITUTE(IFERROR(VLOOKUP($A560,'Raw - J'!$B:$P,7,FALSE),""),"0","")</f>
        <v>Open</v>
      </c>
      <c r="H560" s="4" t="str">
        <f>IFERROR(VLOOKUP($A560,'Raw - J'!$B:$P,12,FALSE)&amp;IF(VLOOKUP($A560,'Raw - J'!$B:$N,13,FALSE)&lt;&gt;"","("&amp;VLOOKUP($A560,'Raw - J'!$B:$N,13,FALSE)&amp;")",""),"")</f>
        <v>2</v>
      </c>
      <c r="I560" s="4" t="str">
        <f>IFERROR(VLOOKUP($A560,'Raw - J'!$B:$P,14,FALSE),"")</f>
        <v>Open</v>
      </c>
      <c r="J560" s="4" t="str">
        <f>IFERROR(VLOOKUP($A560,'Raw - J'!$B:$P,11,FALSE),"")</f>
        <v>A</v>
      </c>
      <c r="K560" s="4" t="str">
        <f>IFERROR(VLOOKUP($A560,'Raw - J'!$B:$Q,16,FALSE),"")</f>
        <v>2m</v>
      </c>
      <c r="L560" s="16" t="str">
        <f>SUBSTITUTE(IFERROR(VLOOKUP($A560,'Raw - J'!$B:$Q,9,FALSE),""),0,"")</f>
        <v/>
      </c>
      <c r="M560" s="16" t="str">
        <f>SUBSTITUTE(IFERROR(VLOOKUP($A560,'Raw - J'!$B:$Z,20,FALSE),""),0,"")</f>
        <v/>
      </c>
    </row>
    <row r="561" spans="1:13" x14ac:dyDescent="0.35">
      <c r="A561">
        <v>552</v>
      </c>
      <c r="B561" s="9">
        <f>IFERROR(VLOOKUP($A561,'Raw - J'!$B:$S,2,FALSE),"")</f>
        <v>44374</v>
      </c>
      <c r="C561" s="4" t="str">
        <f>IFERROR(VLOOKUP($A561,'Raw - J'!$B:$S,3,FALSE),"")</f>
        <v>UTTOXETER</v>
      </c>
      <c r="D561" s="4" t="str">
        <f>IFERROR(VLOOKUP(JUMP!A561,'Raw - J'!B:F,5,FALSE),"")</f>
        <v>Chase</v>
      </c>
      <c r="E561" s="4" t="str">
        <f>IFERROR(VLOOKUP($A561,'Raw - J'!$B:$S,6,FALSE),"")</f>
        <v>Hcap</v>
      </c>
      <c r="F561" s="4" t="str">
        <f>IFERROR(VLOOKUP($A561,'Raw - J'!$B:$P,10,FALSE),"")</f>
        <v>5yo+</v>
      </c>
      <c r="G561" s="4" t="str">
        <f>SUBSTITUTE(IFERROR(VLOOKUP($A561,'Raw - J'!$B:$P,7,FALSE),""),"0","")</f>
        <v>Open</v>
      </c>
      <c r="H561" s="4" t="str">
        <f>IFERROR(VLOOKUP($A561,'Raw - J'!$B:$P,12,FALSE)&amp;IF(VLOOKUP($A561,'Raw - J'!$B:$N,13,FALSE)&lt;&gt;"","("&amp;VLOOKUP($A561,'Raw - J'!$B:$N,13,FALSE)&amp;")",""),"")</f>
        <v>1(Lstd)</v>
      </c>
      <c r="I561" s="4" t="str">
        <f>IFERROR(VLOOKUP($A561,'Raw - J'!$B:$P,14,FALSE),"")</f>
        <v>Open</v>
      </c>
      <c r="J561" s="4" t="str">
        <f>IFERROR(VLOOKUP($A561,'Raw - J'!$B:$P,11,FALSE),"")</f>
        <v>A</v>
      </c>
      <c r="K561" s="4" t="str">
        <f>IFERROR(VLOOKUP($A561,'Raw - J'!$B:$Q,16,FALSE),"")</f>
        <v>3m</v>
      </c>
      <c r="L561" s="16" t="str">
        <f>SUBSTITUTE(IFERROR(VLOOKUP($A561,'Raw - J'!$B:$Q,9,FALSE),""),0,"")</f>
        <v/>
      </c>
      <c r="M561" s="16" t="str">
        <f>SUBSTITUTE(IFERROR(VLOOKUP($A561,'Raw - J'!$B:$Z,20,FALSE),""),0,"")</f>
        <v/>
      </c>
    </row>
    <row r="562" spans="1:13" x14ac:dyDescent="0.35">
      <c r="A562">
        <v>553</v>
      </c>
      <c r="B562" s="9">
        <f>IFERROR(VLOOKUP($A562,'Raw - J'!$B:$S,2,FALSE),"")</f>
        <v>44375</v>
      </c>
      <c r="C562" s="4" t="str">
        <f>IFERROR(VLOOKUP($A562,'Raw - J'!$B:$S,3,FALSE),"")</f>
        <v>SOUTHWELL</v>
      </c>
      <c r="D562" s="4" t="str">
        <f>IFERROR(VLOOKUP(JUMP!A562,'Raw - J'!B:F,5,FALSE),"")</f>
        <v>Hurdle</v>
      </c>
      <c r="E562" s="4" t="str">
        <f>IFERROR(VLOOKUP($A562,'Raw - J'!$B:$S,6,FALSE),"")</f>
        <v>Hcap</v>
      </c>
      <c r="F562" s="4" t="str">
        <f>IFERROR(VLOOKUP($A562,'Raw - J'!$B:$P,10,FALSE),"")</f>
        <v>4yo+</v>
      </c>
      <c r="G562" s="4" t="str">
        <f>SUBSTITUTE(IFERROR(VLOOKUP($A562,'Raw - J'!$B:$P,7,FALSE),""),"0","")</f>
        <v>Nov</v>
      </c>
      <c r="H562" s="4" t="str">
        <f>IFERROR(VLOOKUP($A562,'Raw - J'!$B:$P,12,FALSE)&amp;IF(VLOOKUP($A562,'Raw - J'!$B:$N,13,FALSE)&lt;&gt;"","("&amp;VLOOKUP($A562,'Raw - J'!$B:$N,13,FALSE)&amp;")",""),"")</f>
        <v>5</v>
      </c>
      <c r="I562" s="4" t="str">
        <f>IFERROR(VLOOKUP($A562,'Raw - J'!$B:$P,14,FALSE),"")</f>
        <v>0-105</v>
      </c>
      <c r="J562" s="4" t="str">
        <f>IFERROR(VLOOKUP($A562,'Raw - J'!$B:$P,11,FALSE),"")</f>
        <v>A</v>
      </c>
      <c r="K562" s="4" t="str">
        <f>IFERROR(VLOOKUP($A562,'Raw - J'!$B:$Q,16,FALSE),"")</f>
        <v>3m</v>
      </c>
      <c r="L562" s="16" t="str">
        <f>SUBSTITUTE(IFERROR(VLOOKUP($A562,'Raw - J'!$B:$Q,9,FALSE),""),0,"")</f>
        <v/>
      </c>
      <c r="M562" s="16" t="str">
        <f>SUBSTITUTE(IFERROR(VLOOKUP($A562,'Raw - J'!$B:$Z,20,FALSE),""),0,"")</f>
        <v/>
      </c>
    </row>
    <row r="563" spans="1:13" x14ac:dyDescent="0.35">
      <c r="A563">
        <v>554</v>
      </c>
      <c r="B563" s="9">
        <f>IFERROR(VLOOKUP($A563,'Raw - J'!$B:$S,2,FALSE),"")</f>
        <v>44375</v>
      </c>
      <c r="C563" s="4" t="str">
        <f>IFERROR(VLOOKUP($A563,'Raw - J'!$B:$S,3,FALSE),"")</f>
        <v>SOUTHWELL</v>
      </c>
      <c r="D563" s="4" t="str">
        <f>IFERROR(VLOOKUP(JUMP!A563,'Raw - J'!B:F,5,FALSE),"")</f>
        <v>Chase</v>
      </c>
      <c r="E563" s="4" t="str">
        <f>IFERROR(VLOOKUP($A563,'Raw - J'!$B:$S,6,FALSE),"")</f>
        <v>Hcap</v>
      </c>
      <c r="F563" s="4" t="str">
        <f>IFERROR(VLOOKUP($A563,'Raw - J'!$B:$P,10,FALSE),"")</f>
        <v>4yo+</v>
      </c>
      <c r="G563" s="4" t="str">
        <f>SUBSTITUTE(IFERROR(VLOOKUP($A563,'Raw - J'!$B:$P,7,FALSE),""),"0","")</f>
        <v>Open</v>
      </c>
      <c r="H563" s="4" t="str">
        <f>IFERROR(VLOOKUP($A563,'Raw - J'!$B:$P,12,FALSE)&amp;IF(VLOOKUP($A563,'Raw - J'!$B:$N,13,FALSE)&lt;&gt;"","("&amp;VLOOKUP($A563,'Raw - J'!$B:$N,13,FALSE)&amp;")",""),"")</f>
        <v>4</v>
      </c>
      <c r="I563" s="4" t="str">
        <f>IFERROR(VLOOKUP($A563,'Raw - J'!$B:$P,14,FALSE),"")</f>
        <v>0-120</v>
      </c>
      <c r="J563" s="4" t="str">
        <f>IFERROR(VLOOKUP($A563,'Raw - J'!$B:$P,11,FALSE),"")</f>
        <v>A</v>
      </c>
      <c r="K563" s="4" t="str">
        <f>IFERROR(VLOOKUP($A563,'Raw - J'!$B:$Q,16,FALSE),"")</f>
        <v>3m</v>
      </c>
      <c r="L563" s="16" t="str">
        <f>SUBSTITUTE(IFERROR(VLOOKUP($A563,'Raw - J'!$B:$Q,9,FALSE),""),0,"")</f>
        <v/>
      </c>
      <c r="M563" s="16" t="str">
        <f>SUBSTITUTE(IFERROR(VLOOKUP($A563,'Raw - J'!$B:$Z,20,FALSE),""),0,"")</f>
        <v/>
      </c>
    </row>
    <row r="564" spans="1:13" x14ac:dyDescent="0.35">
      <c r="A564">
        <v>555</v>
      </c>
      <c r="B564" s="9">
        <f>IFERROR(VLOOKUP($A564,'Raw - J'!$B:$S,2,FALSE),"")</f>
        <v>44375</v>
      </c>
      <c r="C564" s="4" t="str">
        <f>IFERROR(VLOOKUP($A564,'Raw - J'!$B:$S,3,FALSE),"")</f>
        <v>SOUTHWELL</v>
      </c>
      <c r="D564" s="4" t="str">
        <f>IFERROR(VLOOKUP(JUMP!A564,'Raw - J'!B:F,5,FALSE),"")</f>
        <v>Chase</v>
      </c>
      <c r="E564" s="4" t="str">
        <f>IFERROR(VLOOKUP($A564,'Raw - J'!$B:$S,6,FALSE),"")</f>
        <v>Hcap</v>
      </c>
      <c r="F564" s="4" t="str">
        <f>IFERROR(VLOOKUP($A564,'Raw - J'!$B:$P,10,FALSE),"")</f>
        <v>4yo+</v>
      </c>
      <c r="G564" s="4" t="str">
        <f>SUBSTITUTE(IFERROR(VLOOKUP($A564,'Raw - J'!$B:$P,7,FALSE),""),"0","")</f>
        <v>Open</v>
      </c>
      <c r="H564" s="4" t="str">
        <f>IFERROR(VLOOKUP($A564,'Raw - J'!$B:$P,12,FALSE)&amp;IF(VLOOKUP($A564,'Raw - J'!$B:$N,13,FALSE)&lt;&gt;"","("&amp;VLOOKUP($A564,'Raw - J'!$B:$N,13,FALSE)&amp;")",""),"")</f>
        <v>5</v>
      </c>
      <c r="I564" s="4" t="str">
        <f>IFERROR(VLOOKUP($A564,'Raw - J'!$B:$P,14,FALSE),"")</f>
        <v>0-100</v>
      </c>
      <c r="J564" s="4" t="str">
        <f>IFERROR(VLOOKUP($A564,'Raw - J'!$B:$P,11,FALSE),"")</f>
        <v>A</v>
      </c>
      <c r="K564" s="4" t="str">
        <f>IFERROR(VLOOKUP($A564,'Raw - J'!$B:$Q,16,FALSE),"")</f>
        <v>2m</v>
      </c>
      <c r="L564" s="16" t="str">
        <f>SUBSTITUTE(IFERROR(VLOOKUP($A564,'Raw - J'!$B:$Q,9,FALSE),""),0,"")</f>
        <v/>
      </c>
      <c r="M564" s="16" t="str">
        <f>SUBSTITUTE(IFERROR(VLOOKUP($A564,'Raw - J'!$B:$Z,20,FALSE),""),0,"")</f>
        <v/>
      </c>
    </row>
    <row r="565" spans="1:13" x14ac:dyDescent="0.35">
      <c r="A565">
        <v>556</v>
      </c>
      <c r="B565" s="9">
        <f>IFERROR(VLOOKUP($A565,'Raw - J'!$B:$S,2,FALSE),"")</f>
        <v>44375</v>
      </c>
      <c r="C565" s="4" t="str">
        <f>IFERROR(VLOOKUP($A565,'Raw - J'!$B:$S,3,FALSE),"")</f>
        <v>SOUTHWELL</v>
      </c>
      <c r="D565" s="4" t="str">
        <f>IFERROR(VLOOKUP(JUMP!A565,'Raw - J'!B:F,5,FALSE),"")</f>
        <v>Hurdle</v>
      </c>
      <c r="E565" s="4" t="str">
        <f>IFERROR(VLOOKUP($A565,'Raw - J'!$B:$S,6,FALSE),"")</f>
        <v>Hcap</v>
      </c>
      <c r="F565" s="4" t="str">
        <f>IFERROR(VLOOKUP($A565,'Raw - J'!$B:$P,10,FALSE),"")</f>
        <v>3yo+</v>
      </c>
      <c r="G565" s="4" t="str">
        <f>SUBSTITUTE(IFERROR(VLOOKUP($A565,'Raw - J'!$B:$P,7,FALSE),""),"0","")</f>
        <v>Open</v>
      </c>
      <c r="H565" s="4" t="str">
        <f>IFERROR(VLOOKUP($A565,'Raw - J'!$B:$P,12,FALSE)&amp;IF(VLOOKUP($A565,'Raw - J'!$B:$N,13,FALSE)&lt;&gt;"","("&amp;VLOOKUP($A565,'Raw - J'!$B:$N,13,FALSE)&amp;")",""),"")</f>
        <v>4</v>
      </c>
      <c r="I565" s="4" t="str">
        <f>IFERROR(VLOOKUP($A565,'Raw - J'!$B:$P,14,FALSE),"")</f>
        <v>0-120</v>
      </c>
      <c r="J565" s="4" t="str">
        <f>IFERROR(VLOOKUP($A565,'Raw - J'!$B:$P,11,FALSE),"")</f>
        <v>A</v>
      </c>
      <c r="K565" s="4" t="str">
        <f>IFERROR(VLOOKUP($A565,'Raw - J'!$B:$Q,16,FALSE),"")</f>
        <v>2m 4f</v>
      </c>
      <c r="L565" s="16" t="str">
        <f>SUBSTITUTE(IFERROR(VLOOKUP($A565,'Raw - J'!$B:$Q,9,FALSE),""),0,"")</f>
        <v/>
      </c>
      <c r="M565" s="16" t="str">
        <f>SUBSTITUTE(IFERROR(VLOOKUP($A565,'Raw - J'!$B:$Z,20,FALSE),""),0,"")</f>
        <v/>
      </c>
    </row>
    <row r="566" spans="1:13" x14ac:dyDescent="0.35">
      <c r="A566">
        <v>557</v>
      </c>
      <c r="B566" s="9">
        <f>IFERROR(VLOOKUP($A566,'Raw - J'!$B:$S,2,FALSE),"")</f>
        <v>44375</v>
      </c>
      <c r="C566" s="4" t="str">
        <f>IFERROR(VLOOKUP($A566,'Raw - J'!$B:$S,3,FALSE),"")</f>
        <v>SOUTHWELL</v>
      </c>
      <c r="D566" s="4" t="str">
        <f>IFERROR(VLOOKUP(JUMP!A566,'Raw - J'!B:F,5,FALSE),"")</f>
        <v>Hurdle</v>
      </c>
      <c r="E566" s="4" t="str">
        <f>IFERROR(VLOOKUP($A566,'Raw - J'!$B:$S,6,FALSE),"")</f>
        <v>WFA</v>
      </c>
      <c r="F566" s="4" t="str">
        <f>IFERROR(VLOOKUP($A566,'Raw - J'!$B:$P,10,FALSE),"")</f>
        <v>4yo+</v>
      </c>
      <c r="G566" s="4" t="str">
        <f>SUBSTITUTE(IFERROR(VLOOKUP($A566,'Raw - J'!$B:$P,7,FALSE),""),"0","")</f>
        <v>Nov</v>
      </c>
      <c r="H566" s="4" t="str">
        <f>IFERROR(VLOOKUP($A566,'Raw - J'!$B:$P,12,FALSE)&amp;IF(VLOOKUP($A566,'Raw - J'!$B:$N,13,FALSE)&lt;&gt;"","("&amp;VLOOKUP($A566,'Raw - J'!$B:$N,13,FALSE)&amp;")",""),"")</f>
        <v>4</v>
      </c>
      <c r="I566" s="4" t="str">
        <f>IFERROR(VLOOKUP($A566,'Raw - J'!$B:$P,14,FALSE),"")</f>
        <v>Open</v>
      </c>
      <c r="J566" s="4" t="str">
        <f>IFERROR(VLOOKUP($A566,'Raw - J'!$B:$P,11,FALSE),"")</f>
        <v>F</v>
      </c>
      <c r="K566" s="4" t="str">
        <f>IFERROR(VLOOKUP($A566,'Raw - J'!$B:$Q,16,FALSE),"")</f>
        <v>2m 4f</v>
      </c>
      <c r="L566" s="16" t="str">
        <f>SUBSTITUTE(IFERROR(VLOOKUP($A566,'Raw - J'!$B:$Q,9,FALSE),""),0,"")</f>
        <v/>
      </c>
      <c r="M566" s="16" t="str">
        <f>SUBSTITUTE(IFERROR(VLOOKUP($A566,'Raw - J'!$B:$Z,20,FALSE),""),0,"")</f>
        <v/>
      </c>
    </row>
    <row r="567" spans="1:13" x14ac:dyDescent="0.35">
      <c r="A567">
        <v>558</v>
      </c>
      <c r="B567" s="9">
        <f>IFERROR(VLOOKUP($A567,'Raw - J'!$B:$S,2,FALSE),"")</f>
        <v>44375</v>
      </c>
      <c r="C567" s="4" t="str">
        <f>IFERROR(VLOOKUP($A567,'Raw - J'!$B:$S,3,FALSE),"")</f>
        <v>SOUTHWELL</v>
      </c>
      <c r="D567" s="4" t="str">
        <f>IFERROR(VLOOKUP(JUMP!A567,'Raw - J'!B:F,5,FALSE),"")</f>
        <v>Hurdle</v>
      </c>
      <c r="E567" s="4" t="str">
        <f>IFERROR(VLOOKUP($A567,'Raw - J'!$B:$S,6,FALSE),"")</f>
        <v>WFA</v>
      </c>
      <c r="F567" s="4" t="str">
        <f>IFERROR(VLOOKUP($A567,'Raw - J'!$B:$P,10,FALSE),"")</f>
        <v>4yo+</v>
      </c>
      <c r="G567" s="4" t="str">
        <f>SUBSTITUTE(IFERROR(VLOOKUP($A567,'Raw - J'!$B:$P,7,FALSE),""),"0","")</f>
        <v>Nov</v>
      </c>
      <c r="H567" s="4" t="str">
        <f>IFERROR(VLOOKUP($A567,'Raw - J'!$B:$P,12,FALSE)&amp;IF(VLOOKUP($A567,'Raw - J'!$B:$N,13,FALSE)&lt;&gt;"","("&amp;VLOOKUP($A567,'Raw - J'!$B:$N,13,FALSE)&amp;")",""),"")</f>
        <v>4</v>
      </c>
      <c r="I567" s="4" t="str">
        <f>IFERROR(VLOOKUP($A567,'Raw - J'!$B:$P,14,FALSE),"")</f>
        <v>Open</v>
      </c>
      <c r="J567" s="4" t="str">
        <f>IFERROR(VLOOKUP($A567,'Raw - J'!$B:$P,11,FALSE),"")</f>
        <v>A</v>
      </c>
      <c r="K567" s="4" t="str">
        <f>IFERROR(VLOOKUP($A567,'Raw - J'!$B:$Q,16,FALSE),"")</f>
        <v>2m</v>
      </c>
      <c r="L567" s="16" t="str">
        <f>SUBSTITUTE(IFERROR(VLOOKUP($A567,'Raw - J'!$B:$Q,9,FALSE),""),0,"")</f>
        <v/>
      </c>
      <c r="M567" s="16" t="str">
        <f>SUBSTITUTE(IFERROR(VLOOKUP($A567,'Raw - J'!$B:$Z,20,FALSE),""),0,"")</f>
        <v/>
      </c>
    </row>
    <row r="568" spans="1:13" x14ac:dyDescent="0.35">
      <c r="A568">
        <v>559</v>
      </c>
      <c r="B568" s="9">
        <f>IFERROR(VLOOKUP($A568,'Raw - J'!$B:$S,2,FALSE),"")</f>
        <v>44375</v>
      </c>
      <c r="C568" s="4" t="str">
        <f>IFERROR(VLOOKUP($A568,'Raw - J'!$B:$S,3,FALSE),"")</f>
        <v>SOUTHWELL</v>
      </c>
      <c r="D568" s="4" t="str">
        <f>IFERROR(VLOOKUP(JUMP!A568,'Raw - J'!B:F,5,FALSE),"")</f>
        <v>Chase</v>
      </c>
      <c r="E568" s="4" t="str">
        <f>IFERROR(VLOOKUP($A568,'Raw - J'!$B:$S,6,FALSE),"")</f>
        <v>WFA</v>
      </c>
      <c r="F568" s="4" t="str">
        <f>IFERROR(VLOOKUP($A568,'Raw - J'!$B:$P,10,FALSE),"")</f>
        <v>5yo+</v>
      </c>
      <c r="G568" s="4" t="str">
        <f>SUBSTITUTE(IFERROR(VLOOKUP($A568,'Raw - J'!$B:$P,7,FALSE),""),"0","")</f>
        <v>Nov</v>
      </c>
      <c r="H568" s="4" t="str">
        <f>IFERROR(VLOOKUP($A568,'Raw - J'!$B:$P,12,FALSE)&amp;IF(VLOOKUP($A568,'Raw - J'!$B:$N,13,FALSE)&lt;&gt;"","("&amp;VLOOKUP($A568,'Raw - J'!$B:$N,13,FALSE)&amp;")",""),"")</f>
        <v>4</v>
      </c>
      <c r="I568" s="4" t="str">
        <f>IFERROR(VLOOKUP($A568,'Raw - J'!$B:$P,14,FALSE),"")</f>
        <v>Open</v>
      </c>
      <c r="J568" s="4" t="str">
        <f>IFERROR(VLOOKUP($A568,'Raw - J'!$B:$P,11,FALSE),"")</f>
        <v>A</v>
      </c>
      <c r="K568" s="4" t="str">
        <f>IFERROR(VLOOKUP($A568,'Raw - J'!$B:$Q,16,FALSE),"")</f>
        <v>2m</v>
      </c>
      <c r="L568" s="16" t="str">
        <f>SUBSTITUTE(IFERROR(VLOOKUP($A568,'Raw - J'!$B:$Q,9,FALSE),""),0,"")</f>
        <v/>
      </c>
      <c r="M568" s="16" t="str">
        <f>SUBSTITUTE(IFERROR(VLOOKUP($A568,'Raw - J'!$B:$Z,20,FALSE),""),0,"")</f>
        <v/>
      </c>
    </row>
    <row r="569" spans="1:13" x14ac:dyDescent="0.35">
      <c r="A569">
        <v>560</v>
      </c>
      <c r="B569" s="9">
        <f>IFERROR(VLOOKUP($A569,'Raw - J'!$B:$S,2,FALSE),"")</f>
        <v>44376</v>
      </c>
      <c r="C569" s="4" t="str">
        <f>IFERROR(VLOOKUP($A569,'Raw - J'!$B:$S,3,FALSE),"")</f>
        <v>STRATFORD-ON-AVON</v>
      </c>
      <c r="D569" s="4" t="str">
        <f>IFERROR(VLOOKUP(JUMP!A569,'Raw - J'!B:F,5,FALSE),"")</f>
        <v>NHF</v>
      </c>
      <c r="E569" s="4" t="str">
        <f>IFERROR(VLOOKUP($A569,'Raw - J'!$B:$S,6,FALSE),"")</f>
        <v>WFA</v>
      </c>
      <c r="F569" s="4" t="str">
        <f>IFERROR(VLOOKUP($A569,'Raw - J'!$B:$P,10,FALSE),"")</f>
        <v>4-6yo</v>
      </c>
      <c r="G569" s="4" t="str">
        <f>SUBSTITUTE(IFERROR(VLOOKUP($A569,'Raw - J'!$B:$P,7,FALSE),""),"0","")</f>
        <v>Open</v>
      </c>
      <c r="H569" s="4" t="str">
        <f>IFERROR(VLOOKUP($A569,'Raw - J'!$B:$P,12,FALSE)&amp;IF(VLOOKUP($A569,'Raw - J'!$B:$N,13,FALSE)&lt;&gt;"","("&amp;VLOOKUP($A569,'Raw - J'!$B:$N,13,FALSE)&amp;")",""),"")</f>
        <v>5</v>
      </c>
      <c r="I569" s="4" t="str">
        <f>IFERROR(VLOOKUP($A569,'Raw - J'!$B:$P,14,FALSE),"")</f>
        <v>Open</v>
      </c>
      <c r="J569" s="4" t="str">
        <f>IFERROR(VLOOKUP($A569,'Raw - J'!$B:$P,11,FALSE),"")</f>
        <v>A</v>
      </c>
      <c r="K569" s="4" t="str">
        <f>IFERROR(VLOOKUP($A569,'Raw - J'!$B:$Q,16,FALSE),"")</f>
        <v>2m</v>
      </c>
      <c r="L569" s="16" t="str">
        <f>SUBSTITUTE(IFERROR(VLOOKUP($A569,'Raw - J'!$B:$Q,9,FALSE),""),0,"")</f>
        <v/>
      </c>
      <c r="M569" s="16" t="str">
        <f>SUBSTITUTE(IFERROR(VLOOKUP($A569,'Raw - J'!$B:$Z,20,FALSE),""),0,"")</f>
        <v>Amtr</v>
      </c>
    </row>
    <row r="570" spans="1:13" x14ac:dyDescent="0.35">
      <c r="A570">
        <v>561</v>
      </c>
      <c r="B570" s="9">
        <f>IFERROR(VLOOKUP($A570,'Raw - J'!$B:$S,2,FALSE),"")</f>
        <v>44376</v>
      </c>
      <c r="C570" s="4" t="str">
        <f>IFERROR(VLOOKUP($A570,'Raw - J'!$B:$S,3,FALSE),"")</f>
        <v>STRATFORD-ON-AVON</v>
      </c>
      <c r="D570" s="4" t="str">
        <f>IFERROR(VLOOKUP(JUMP!A570,'Raw - J'!B:F,5,FALSE),"")</f>
        <v>Hurdle</v>
      </c>
      <c r="E570" s="4" t="str">
        <f>IFERROR(VLOOKUP($A570,'Raw - J'!$B:$S,6,FALSE),"")</f>
        <v>Hcap</v>
      </c>
      <c r="F570" s="4" t="str">
        <f>IFERROR(VLOOKUP($A570,'Raw - J'!$B:$P,10,FALSE),"")</f>
        <v>4yo+</v>
      </c>
      <c r="G570" s="4" t="str">
        <f>SUBSTITUTE(IFERROR(VLOOKUP($A570,'Raw - J'!$B:$P,7,FALSE),""),"0","")</f>
        <v>Open</v>
      </c>
      <c r="H570" s="4" t="str">
        <f>IFERROR(VLOOKUP($A570,'Raw - J'!$B:$P,12,FALSE)&amp;IF(VLOOKUP($A570,'Raw - J'!$B:$N,13,FALSE)&lt;&gt;"","("&amp;VLOOKUP($A570,'Raw - J'!$B:$N,13,FALSE)&amp;")",""),"")</f>
        <v>4</v>
      </c>
      <c r="I570" s="4" t="str">
        <f>IFERROR(VLOOKUP($A570,'Raw - J'!$B:$P,14,FALSE),"")</f>
        <v>0-115</v>
      </c>
      <c r="J570" s="4" t="str">
        <f>IFERROR(VLOOKUP($A570,'Raw - J'!$B:$P,11,FALSE),"")</f>
        <v>A</v>
      </c>
      <c r="K570" s="4" t="str">
        <f>IFERROR(VLOOKUP($A570,'Raw - J'!$B:$Q,16,FALSE),"")</f>
        <v>3m</v>
      </c>
      <c r="L570" s="16" t="str">
        <f>SUBSTITUTE(IFERROR(VLOOKUP($A570,'Raw - J'!$B:$Q,9,FALSE),""),0,"")</f>
        <v/>
      </c>
      <c r="M570" s="16" t="str">
        <f>SUBSTITUTE(IFERROR(VLOOKUP($A570,'Raw - J'!$B:$Z,20,FALSE),""),0,"")</f>
        <v/>
      </c>
    </row>
    <row r="571" spans="1:13" x14ac:dyDescent="0.35">
      <c r="A571">
        <v>562</v>
      </c>
      <c r="B571" s="9">
        <f>IFERROR(VLOOKUP($A571,'Raw - J'!$B:$S,2,FALSE),"")</f>
        <v>44376</v>
      </c>
      <c r="C571" s="4" t="str">
        <f>IFERROR(VLOOKUP($A571,'Raw - J'!$B:$S,3,FALSE),"")</f>
        <v>STRATFORD-ON-AVON</v>
      </c>
      <c r="D571" s="4" t="str">
        <f>IFERROR(VLOOKUP(JUMP!A571,'Raw - J'!B:F,5,FALSE),"")</f>
        <v>Hurdle</v>
      </c>
      <c r="E571" s="4" t="str">
        <f>IFERROR(VLOOKUP($A571,'Raw - J'!$B:$S,6,FALSE),"")</f>
        <v>WFA</v>
      </c>
      <c r="F571" s="4" t="str">
        <f>IFERROR(VLOOKUP($A571,'Raw - J'!$B:$P,10,FALSE),"")</f>
        <v>4yo+</v>
      </c>
      <c r="G571" s="4" t="str">
        <f>SUBSTITUTE(IFERROR(VLOOKUP($A571,'Raw - J'!$B:$P,7,FALSE),""),"0","")</f>
        <v>Mdn</v>
      </c>
      <c r="H571" s="4" t="str">
        <f>IFERROR(VLOOKUP($A571,'Raw - J'!$B:$P,12,FALSE)&amp;IF(VLOOKUP($A571,'Raw - J'!$B:$N,13,FALSE)&lt;&gt;"","("&amp;VLOOKUP($A571,'Raw - J'!$B:$N,13,FALSE)&amp;")",""),"")</f>
        <v>4</v>
      </c>
      <c r="I571" s="4" t="str">
        <f>IFERROR(VLOOKUP($A571,'Raw - J'!$B:$P,14,FALSE),"")</f>
        <v>Open</v>
      </c>
      <c r="J571" s="4" t="str">
        <f>IFERROR(VLOOKUP($A571,'Raw - J'!$B:$P,11,FALSE),"")</f>
        <v>A</v>
      </c>
      <c r="K571" s="4" t="str">
        <f>IFERROR(VLOOKUP($A571,'Raw - J'!$B:$Q,16,FALSE),"")</f>
        <v>2m</v>
      </c>
      <c r="L571" s="16" t="str">
        <f>SUBSTITUTE(IFERROR(VLOOKUP($A571,'Raw - J'!$B:$Q,9,FALSE),""),0,"")</f>
        <v/>
      </c>
      <c r="M571" s="16" t="str">
        <f>SUBSTITUTE(IFERROR(VLOOKUP($A571,'Raw - J'!$B:$Z,20,FALSE),""),0,"")</f>
        <v/>
      </c>
    </row>
    <row r="572" spans="1:13" x14ac:dyDescent="0.35">
      <c r="A572">
        <v>563</v>
      </c>
      <c r="B572" s="9">
        <f>IFERROR(VLOOKUP($A572,'Raw - J'!$B:$S,2,FALSE),"")</f>
        <v>44376</v>
      </c>
      <c r="C572" s="4" t="str">
        <f>IFERROR(VLOOKUP($A572,'Raw - J'!$B:$S,3,FALSE),"")</f>
        <v>STRATFORD-ON-AVON</v>
      </c>
      <c r="D572" s="4" t="str">
        <f>IFERROR(VLOOKUP(JUMP!A572,'Raw - J'!B:F,5,FALSE),"")</f>
        <v>Chase</v>
      </c>
      <c r="E572" s="4" t="str">
        <f>IFERROR(VLOOKUP($A572,'Raw - J'!$B:$S,6,FALSE),"")</f>
        <v>Hcap</v>
      </c>
      <c r="F572" s="4" t="str">
        <f>IFERROR(VLOOKUP($A572,'Raw - J'!$B:$P,10,FALSE),"")</f>
        <v>5yo+</v>
      </c>
      <c r="G572" s="4" t="str">
        <f>SUBSTITUTE(IFERROR(VLOOKUP($A572,'Raw - J'!$B:$P,7,FALSE),""),"0","")</f>
        <v>Nov</v>
      </c>
      <c r="H572" s="4" t="str">
        <f>IFERROR(VLOOKUP($A572,'Raw - J'!$B:$P,12,FALSE)&amp;IF(VLOOKUP($A572,'Raw - J'!$B:$N,13,FALSE)&lt;&gt;"","("&amp;VLOOKUP($A572,'Raw - J'!$B:$N,13,FALSE)&amp;")",""),"")</f>
        <v>4</v>
      </c>
      <c r="I572" s="4" t="str">
        <f>IFERROR(VLOOKUP($A572,'Raw - J'!$B:$P,14,FALSE),"")</f>
        <v>0-110</v>
      </c>
      <c r="J572" s="4" t="str">
        <f>IFERROR(VLOOKUP($A572,'Raw - J'!$B:$P,11,FALSE),"")</f>
        <v>A</v>
      </c>
      <c r="K572" s="4" t="str">
        <f>IFERROR(VLOOKUP($A572,'Raw - J'!$B:$Q,16,FALSE),"")</f>
        <v>2m 4f</v>
      </c>
      <c r="L572" s="16" t="str">
        <f>SUBSTITUTE(IFERROR(VLOOKUP($A572,'Raw - J'!$B:$Q,9,FALSE),""),0,"")</f>
        <v/>
      </c>
      <c r="M572" s="16" t="str">
        <f>SUBSTITUTE(IFERROR(VLOOKUP($A572,'Raw - J'!$B:$Z,20,FALSE),""),0,"")</f>
        <v/>
      </c>
    </row>
    <row r="573" spans="1:13" x14ac:dyDescent="0.35">
      <c r="A573">
        <v>564</v>
      </c>
      <c r="B573" s="9">
        <f>IFERROR(VLOOKUP($A573,'Raw - J'!$B:$S,2,FALSE),"")</f>
        <v>44376</v>
      </c>
      <c r="C573" s="4" t="str">
        <f>IFERROR(VLOOKUP($A573,'Raw - J'!$B:$S,3,FALSE),"")</f>
        <v>STRATFORD-ON-AVON</v>
      </c>
      <c r="D573" s="4" t="str">
        <f>IFERROR(VLOOKUP(JUMP!A573,'Raw - J'!B:F,5,FALSE),"")</f>
        <v>Chase</v>
      </c>
      <c r="E573" s="4" t="str">
        <f>IFERROR(VLOOKUP($A573,'Raw - J'!$B:$S,6,FALSE),"")</f>
        <v>WFA</v>
      </c>
      <c r="F573" s="4" t="str">
        <f>IFERROR(VLOOKUP($A573,'Raw - J'!$B:$P,10,FALSE),"")</f>
        <v>5yo+</v>
      </c>
      <c r="G573" s="4" t="str">
        <f>SUBSTITUTE(IFERROR(VLOOKUP($A573,'Raw - J'!$B:$P,7,FALSE),""),"0","")</f>
        <v>Nov</v>
      </c>
      <c r="H573" s="4" t="str">
        <f>IFERROR(VLOOKUP($A573,'Raw - J'!$B:$P,12,FALSE)&amp;IF(VLOOKUP($A573,'Raw - J'!$B:$N,13,FALSE)&lt;&gt;"","("&amp;VLOOKUP($A573,'Raw - J'!$B:$N,13,FALSE)&amp;")",""),"")</f>
        <v>3</v>
      </c>
      <c r="I573" s="4" t="str">
        <f>IFERROR(VLOOKUP($A573,'Raw - J'!$B:$P,14,FALSE),"")</f>
        <v>Open</v>
      </c>
      <c r="J573" s="4" t="str">
        <f>IFERROR(VLOOKUP($A573,'Raw - J'!$B:$P,11,FALSE),"")</f>
        <v>A</v>
      </c>
      <c r="K573" s="4" t="str">
        <f>IFERROR(VLOOKUP($A573,'Raw - J'!$B:$Q,16,FALSE),"")</f>
        <v>3m</v>
      </c>
      <c r="L573" s="16" t="str">
        <f>SUBSTITUTE(IFERROR(VLOOKUP($A573,'Raw - J'!$B:$Q,9,FALSE),""),0,"")</f>
        <v/>
      </c>
      <c r="M573" s="16" t="str">
        <f>SUBSTITUTE(IFERROR(VLOOKUP($A573,'Raw - J'!$B:$Z,20,FALSE),""),0,"")</f>
        <v/>
      </c>
    </row>
    <row r="574" spans="1:13" x14ac:dyDescent="0.35">
      <c r="A574">
        <v>565</v>
      </c>
      <c r="B574" s="9">
        <f>IFERROR(VLOOKUP($A574,'Raw - J'!$B:$S,2,FALSE),"")</f>
        <v>44376</v>
      </c>
      <c r="C574" s="4" t="str">
        <f>IFERROR(VLOOKUP($A574,'Raw - J'!$B:$S,3,FALSE),"")</f>
        <v>STRATFORD-ON-AVON</v>
      </c>
      <c r="D574" s="4" t="str">
        <f>IFERROR(VLOOKUP(JUMP!A574,'Raw - J'!B:F,5,FALSE),"")</f>
        <v>Chase</v>
      </c>
      <c r="E574" s="4" t="str">
        <f>IFERROR(VLOOKUP($A574,'Raw - J'!$B:$S,6,FALSE),"")</f>
        <v>Hcap</v>
      </c>
      <c r="F574" s="4" t="str">
        <f>IFERROR(VLOOKUP($A574,'Raw - J'!$B:$P,10,FALSE),"")</f>
        <v>5yo+</v>
      </c>
      <c r="G574" s="4" t="str">
        <f>SUBSTITUTE(IFERROR(VLOOKUP($A574,'Raw - J'!$B:$P,7,FALSE),""),"0","")</f>
        <v>Open</v>
      </c>
      <c r="H574" s="4" t="str">
        <f>IFERROR(VLOOKUP($A574,'Raw - J'!$B:$P,12,FALSE)&amp;IF(VLOOKUP($A574,'Raw - J'!$B:$N,13,FALSE)&lt;&gt;"","("&amp;VLOOKUP($A574,'Raw - J'!$B:$N,13,FALSE)&amp;")",""),"")</f>
        <v>3</v>
      </c>
      <c r="I574" s="4" t="str">
        <f>IFERROR(VLOOKUP($A574,'Raw - J'!$B:$P,14,FALSE),"")</f>
        <v>0-130</v>
      </c>
      <c r="J574" s="4" t="str">
        <f>IFERROR(VLOOKUP($A574,'Raw - J'!$B:$P,11,FALSE),"")</f>
        <v>A</v>
      </c>
      <c r="K574" s="4" t="str">
        <f>IFERROR(VLOOKUP($A574,'Raw - J'!$B:$Q,16,FALSE),"")</f>
        <v>2m</v>
      </c>
      <c r="L574" s="16" t="str">
        <f>SUBSTITUTE(IFERROR(VLOOKUP($A574,'Raw - J'!$B:$Q,9,FALSE),""),0,"")</f>
        <v/>
      </c>
      <c r="M574" s="16" t="str">
        <f>SUBSTITUTE(IFERROR(VLOOKUP($A574,'Raw - J'!$B:$Z,20,FALSE),""),0,"")</f>
        <v/>
      </c>
    </row>
    <row r="575" spans="1:13" x14ac:dyDescent="0.35">
      <c r="A575">
        <v>566</v>
      </c>
      <c r="B575" s="9">
        <f>IFERROR(VLOOKUP($A575,'Raw - J'!$B:$S,2,FALSE),"")</f>
        <v>44377</v>
      </c>
      <c r="C575" s="4" t="str">
        <f>IFERROR(VLOOKUP($A575,'Raw - J'!$B:$S,3,FALSE),"")</f>
        <v>WORCESTER</v>
      </c>
      <c r="D575" s="4" t="str">
        <f>IFERROR(VLOOKUP(JUMP!A575,'Raw - J'!B:F,5,FALSE),"")</f>
        <v>NHF</v>
      </c>
      <c r="E575" s="4" t="str">
        <f>IFERROR(VLOOKUP($A575,'Raw - J'!$B:$S,6,FALSE),"")</f>
        <v>WFA</v>
      </c>
      <c r="F575" s="4" t="str">
        <f>IFERROR(VLOOKUP($A575,'Raw - J'!$B:$P,10,FALSE),"")</f>
        <v>4-6yo</v>
      </c>
      <c r="G575" s="4" t="str">
        <f>SUBSTITUTE(IFERROR(VLOOKUP($A575,'Raw - J'!$B:$P,7,FALSE),""),"0","")</f>
        <v>Open</v>
      </c>
      <c r="H575" s="4" t="str">
        <f>IFERROR(VLOOKUP($A575,'Raw - J'!$B:$P,12,FALSE)&amp;IF(VLOOKUP($A575,'Raw - J'!$B:$N,13,FALSE)&lt;&gt;"","("&amp;VLOOKUP($A575,'Raw - J'!$B:$N,13,FALSE)&amp;")",""),"")</f>
        <v>5</v>
      </c>
      <c r="I575" s="4" t="str">
        <f>IFERROR(VLOOKUP($A575,'Raw - J'!$B:$P,14,FALSE),"")</f>
        <v>Open</v>
      </c>
      <c r="J575" s="4" t="str">
        <f>IFERROR(VLOOKUP($A575,'Raw - J'!$B:$P,11,FALSE),"")</f>
        <v>F</v>
      </c>
      <c r="K575" s="4" t="str">
        <f>IFERROR(VLOOKUP($A575,'Raw - J'!$B:$Q,16,FALSE),"")</f>
        <v>2m</v>
      </c>
      <c r="L575" s="16" t="str">
        <f>SUBSTITUTE(IFERROR(VLOOKUP($A575,'Raw - J'!$B:$Q,9,FALSE),""),0,"")</f>
        <v/>
      </c>
      <c r="M575" s="16" t="str">
        <f>SUBSTITUTE(IFERROR(VLOOKUP($A575,'Raw - J'!$B:$Z,20,FALSE),""),0,"")</f>
        <v/>
      </c>
    </row>
    <row r="576" spans="1:13" x14ac:dyDescent="0.35">
      <c r="A576">
        <v>567</v>
      </c>
      <c r="B576" s="9">
        <f>IFERROR(VLOOKUP($A576,'Raw - J'!$B:$S,2,FALSE),"")</f>
        <v>44377</v>
      </c>
      <c r="C576" s="4" t="str">
        <f>IFERROR(VLOOKUP($A576,'Raw - J'!$B:$S,3,FALSE),"")</f>
        <v>WORCESTER</v>
      </c>
      <c r="D576" s="4" t="str">
        <f>IFERROR(VLOOKUP(JUMP!A576,'Raw - J'!B:F,5,FALSE),"")</f>
        <v>Hurdle</v>
      </c>
      <c r="E576" s="4" t="str">
        <f>IFERROR(VLOOKUP($A576,'Raw - J'!$B:$S,6,FALSE),"")</f>
        <v>Hcap</v>
      </c>
      <c r="F576" s="4" t="str">
        <f>IFERROR(VLOOKUP($A576,'Raw - J'!$B:$P,10,FALSE),"")</f>
        <v>4yo+</v>
      </c>
      <c r="G576" s="4" t="str">
        <f>SUBSTITUTE(IFERROR(VLOOKUP($A576,'Raw - J'!$B:$P,7,FALSE),""),"0","")</f>
        <v>Open</v>
      </c>
      <c r="H576" s="4" t="str">
        <f>IFERROR(VLOOKUP($A576,'Raw - J'!$B:$P,12,FALSE)&amp;IF(VLOOKUP($A576,'Raw - J'!$B:$N,13,FALSE)&lt;&gt;"","("&amp;VLOOKUP($A576,'Raw - J'!$B:$N,13,FALSE)&amp;")",""),"")</f>
        <v>5</v>
      </c>
      <c r="I576" s="4" t="str">
        <f>IFERROR(VLOOKUP($A576,'Raw - J'!$B:$P,14,FALSE),"")</f>
        <v>0-100</v>
      </c>
      <c r="J576" s="4" t="str">
        <f>IFERROR(VLOOKUP($A576,'Raw - J'!$B:$P,11,FALSE),"")</f>
        <v>A</v>
      </c>
      <c r="K576" s="4" t="str">
        <f>IFERROR(VLOOKUP($A576,'Raw - J'!$B:$Q,16,FALSE),"")</f>
        <v>2m 4f</v>
      </c>
      <c r="L576" s="16" t="str">
        <f>SUBSTITUTE(IFERROR(VLOOKUP($A576,'Raw - J'!$B:$Q,9,FALSE),""),0,"")</f>
        <v/>
      </c>
      <c r="M576" s="16" t="str">
        <f>SUBSTITUTE(IFERROR(VLOOKUP($A576,'Raw - J'!$B:$Z,20,FALSE),""),0,"")</f>
        <v>Cond</v>
      </c>
    </row>
    <row r="577" spans="1:13" x14ac:dyDescent="0.35">
      <c r="A577">
        <v>568</v>
      </c>
      <c r="B577" s="9">
        <f>IFERROR(VLOOKUP($A577,'Raw - J'!$B:$S,2,FALSE),"")</f>
        <v>44377</v>
      </c>
      <c r="C577" s="4" t="str">
        <f>IFERROR(VLOOKUP($A577,'Raw - J'!$B:$S,3,FALSE),"")</f>
        <v>WORCESTER</v>
      </c>
      <c r="D577" s="4" t="str">
        <f>IFERROR(VLOOKUP(JUMP!A577,'Raw - J'!B:F,5,FALSE),"")</f>
        <v>Chase</v>
      </c>
      <c r="E577" s="4" t="str">
        <f>IFERROR(VLOOKUP($A577,'Raw - J'!$B:$S,6,FALSE),"")</f>
        <v>Hcap</v>
      </c>
      <c r="F577" s="4" t="str">
        <f>IFERROR(VLOOKUP($A577,'Raw - J'!$B:$P,10,FALSE),"")</f>
        <v>4yo+</v>
      </c>
      <c r="G577" s="4" t="str">
        <f>SUBSTITUTE(IFERROR(VLOOKUP($A577,'Raw - J'!$B:$P,7,FALSE),""),"0","")</f>
        <v>Open</v>
      </c>
      <c r="H577" s="4" t="str">
        <f>IFERROR(VLOOKUP($A577,'Raw - J'!$B:$P,12,FALSE)&amp;IF(VLOOKUP($A577,'Raw - J'!$B:$N,13,FALSE)&lt;&gt;"","("&amp;VLOOKUP($A577,'Raw - J'!$B:$N,13,FALSE)&amp;")",""),"")</f>
        <v>5</v>
      </c>
      <c r="I577" s="4" t="str">
        <f>IFERROR(VLOOKUP($A577,'Raw - J'!$B:$P,14,FALSE),"")</f>
        <v>0-100</v>
      </c>
      <c r="J577" s="4" t="str">
        <f>IFERROR(VLOOKUP($A577,'Raw - J'!$B:$P,11,FALSE),"")</f>
        <v>A</v>
      </c>
      <c r="K577" s="4" t="str">
        <f>IFERROR(VLOOKUP($A577,'Raw - J'!$B:$Q,16,FALSE),"")</f>
        <v>2m 4f</v>
      </c>
      <c r="L577" s="16" t="str">
        <f>SUBSTITUTE(IFERROR(VLOOKUP($A577,'Raw - J'!$B:$Q,9,FALSE),""),0,"")</f>
        <v/>
      </c>
      <c r="M577" s="16" t="str">
        <f>SUBSTITUTE(IFERROR(VLOOKUP($A577,'Raw - J'!$B:$Z,20,FALSE),""),0,"")</f>
        <v/>
      </c>
    </row>
    <row r="578" spans="1:13" x14ac:dyDescent="0.35">
      <c r="A578">
        <v>569</v>
      </c>
      <c r="B578" s="9">
        <f>IFERROR(VLOOKUP($A578,'Raw - J'!$B:$S,2,FALSE),"")</f>
        <v>44377</v>
      </c>
      <c r="C578" s="4" t="str">
        <f>IFERROR(VLOOKUP($A578,'Raw - J'!$B:$S,3,FALSE),"")</f>
        <v>WORCESTER</v>
      </c>
      <c r="D578" s="4" t="str">
        <f>IFERROR(VLOOKUP(JUMP!A578,'Raw - J'!B:F,5,FALSE),"")</f>
        <v>Hurdle</v>
      </c>
      <c r="E578" s="4" t="str">
        <f>IFERROR(VLOOKUP($A578,'Raw - J'!$B:$S,6,FALSE),"")</f>
        <v>WFA</v>
      </c>
      <c r="F578" s="4" t="str">
        <f>IFERROR(VLOOKUP($A578,'Raw - J'!$B:$P,10,FALSE),"")</f>
        <v>4yo+</v>
      </c>
      <c r="G578" s="4" t="str">
        <f>SUBSTITUTE(IFERROR(VLOOKUP($A578,'Raw - J'!$B:$P,7,FALSE),""),"0","")</f>
        <v>Nov</v>
      </c>
      <c r="H578" s="4" t="str">
        <f>IFERROR(VLOOKUP($A578,'Raw - J'!$B:$P,12,FALSE)&amp;IF(VLOOKUP($A578,'Raw - J'!$B:$N,13,FALSE)&lt;&gt;"","("&amp;VLOOKUP($A578,'Raw - J'!$B:$N,13,FALSE)&amp;")",""),"")</f>
        <v>4</v>
      </c>
      <c r="I578" s="4" t="str">
        <f>IFERROR(VLOOKUP($A578,'Raw - J'!$B:$P,14,FALSE),"")</f>
        <v>Open</v>
      </c>
      <c r="J578" s="4" t="str">
        <f>IFERROR(VLOOKUP($A578,'Raw - J'!$B:$P,11,FALSE),"")</f>
        <v>A</v>
      </c>
      <c r="K578" s="4" t="str">
        <f>IFERROR(VLOOKUP($A578,'Raw - J'!$B:$Q,16,FALSE),"")</f>
        <v>2m</v>
      </c>
      <c r="L578" s="16" t="str">
        <f>SUBSTITUTE(IFERROR(VLOOKUP($A578,'Raw - J'!$B:$Q,9,FALSE),""),0,"")</f>
        <v/>
      </c>
      <c r="M578" s="16" t="str">
        <f>SUBSTITUTE(IFERROR(VLOOKUP($A578,'Raw - J'!$B:$Z,20,FALSE),""),0,"")</f>
        <v/>
      </c>
    </row>
    <row r="579" spans="1:13" x14ac:dyDescent="0.35">
      <c r="A579">
        <v>570</v>
      </c>
      <c r="B579" s="9">
        <f>IFERROR(VLOOKUP($A579,'Raw - J'!$B:$S,2,FALSE),"")</f>
        <v>44377</v>
      </c>
      <c r="C579" s="4" t="str">
        <f>IFERROR(VLOOKUP($A579,'Raw - J'!$B:$S,3,FALSE),"")</f>
        <v>WORCESTER</v>
      </c>
      <c r="D579" s="4" t="str">
        <f>IFERROR(VLOOKUP(JUMP!A579,'Raw - J'!B:F,5,FALSE),"")</f>
        <v>Chase</v>
      </c>
      <c r="E579" s="4" t="str">
        <f>IFERROR(VLOOKUP($A579,'Raw - J'!$B:$S,6,FALSE),"")</f>
        <v>Hcap</v>
      </c>
      <c r="F579" s="4" t="str">
        <f>IFERROR(VLOOKUP($A579,'Raw - J'!$B:$P,10,FALSE),"")</f>
        <v>4yo+</v>
      </c>
      <c r="G579" s="4" t="str">
        <f>SUBSTITUTE(IFERROR(VLOOKUP($A579,'Raw - J'!$B:$P,7,FALSE),""),"0","")</f>
        <v>Open</v>
      </c>
      <c r="H579" s="4" t="str">
        <f>IFERROR(VLOOKUP($A579,'Raw - J'!$B:$P,12,FALSE)&amp;IF(VLOOKUP($A579,'Raw - J'!$B:$N,13,FALSE)&lt;&gt;"","("&amp;VLOOKUP($A579,'Raw - J'!$B:$N,13,FALSE)&amp;")",""),"")</f>
        <v>5</v>
      </c>
      <c r="I579" s="4" t="str">
        <f>IFERROR(VLOOKUP($A579,'Raw - J'!$B:$P,14,FALSE),"")</f>
        <v>0-105</v>
      </c>
      <c r="J579" s="4" t="str">
        <f>IFERROR(VLOOKUP($A579,'Raw - J'!$B:$P,11,FALSE),"")</f>
        <v>A</v>
      </c>
      <c r="K579" s="4" t="str">
        <f>IFERROR(VLOOKUP($A579,'Raw - J'!$B:$Q,16,FALSE),"")</f>
        <v>3m</v>
      </c>
      <c r="L579" s="16" t="str">
        <f>SUBSTITUTE(IFERROR(VLOOKUP($A579,'Raw - J'!$B:$Q,9,FALSE),""),0,"")</f>
        <v/>
      </c>
      <c r="M579" s="16" t="str">
        <f>SUBSTITUTE(IFERROR(VLOOKUP($A579,'Raw - J'!$B:$Z,20,FALSE),""),0,"")</f>
        <v/>
      </c>
    </row>
    <row r="580" spans="1:13" x14ac:dyDescent="0.35">
      <c r="A580">
        <v>571</v>
      </c>
      <c r="B580" s="9">
        <f>IFERROR(VLOOKUP($A580,'Raw - J'!$B:$S,2,FALSE),"")</f>
        <v>44377</v>
      </c>
      <c r="C580" s="4" t="str">
        <f>IFERROR(VLOOKUP($A580,'Raw - J'!$B:$S,3,FALSE),"")</f>
        <v>WORCESTER</v>
      </c>
      <c r="D580" s="4" t="str">
        <f>IFERROR(VLOOKUP(JUMP!A580,'Raw - J'!B:F,5,FALSE),"")</f>
        <v>Chase</v>
      </c>
      <c r="E580" s="4" t="str">
        <f>IFERROR(VLOOKUP($A580,'Raw - J'!$B:$S,6,FALSE),"")</f>
        <v>WFA</v>
      </c>
      <c r="F580" s="4" t="str">
        <f>IFERROR(VLOOKUP($A580,'Raw - J'!$B:$P,10,FALSE),"")</f>
        <v>4yo+</v>
      </c>
      <c r="G580" s="4" t="str">
        <f>SUBSTITUTE(IFERROR(VLOOKUP($A580,'Raw - J'!$B:$P,7,FALSE),""),"0","")</f>
        <v>Nov</v>
      </c>
      <c r="H580" s="4" t="str">
        <f>IFERROR(VLOOKUP($A580,'Raw - J'!$B:$P,12,FALSE)&amp;IF(VLOOKUP($A580,'Raw - J'!$B:$N,13,FALSE)&lt;&gt;"","("&amp;VLOOKUP($A580,'Raw - J'!$B:$N,13,FALSE)&amp;")",""),"")</f>
        <v>4</v>
      </c>
      <c r="I580" s="4" t="str">
        <f>IFERROR(VLOOKUP($A580,'Raw - J'!$B:$P,14,FALSE),"")</f>
        <v>Open</v>
      </c>
      <c r="J580" s="4" t="str">
        <f>IFERROR(VLOOKUP($A580,'Raw - J'!$B:$P,11,FALSE),"")</f>
        <v>A</v>
      </c>
      <c r="K580" s="4" t="str">
        <f>IFERROR(VLOOKUP($A580,'Raw - J'!$B:$Q,16,FALSE),"")</f>
        <v>2m</v>
      </c>
      <c r="L580" s="16" t="str">
        <f>SUBSTITUTE(IFERROR(VLOOKUP($A580,'Raw - J'!$B:$Q,9,FALSE),""),0,"")</f>
        <v/>
      </c>
      <c r="M580" s="16" t="str">
        <f>SUBSTITUTE(IFERROR(VLOOKUP($A580,'Raw - J'!$B:$Z,20,FALSE),""),0,"")</f>
        <v/>
      </c>
    </row>
    <row r="581" spans="1:13" x14ac:dyDescent="0.35">
      <c r="A581">
        <v>572</v>
      </c>
      <c r="B581" s="9">
        <f>IFERROR(VLOOKUP($A581,'Raw - J'!$B:$S,2,FALSE),"")</f>
        <v>44377</v>
      </c>
      <c r="C581" s="4" t="str">
        <f>IFERROR(VLOOKUP($A581,'Raw - J'!$B:$S,3,FALSE),"")</f>
        <v>WORCESTER</v>
      </c>
      <c r="D581" s="4" t="str">
        <f>IFERROR(VLOOKUP(JUMP!A581,'Raw - J'!B:F,5,FALSE),"")</f>
        <v>Hurdle</v>
      </c>
      <c r="E581" s="4" t="str">
        <f>IFERROR(VLOOKUP($A581,'Raw - J'!$B:$S,6,FALSE),"")</f>
        <v>Hcap</v>
      </c>
      <c r="F581" s="4" t="str">
        <f>IFERROR(VLOOKUP($A581,'Raw - J'!$B:$P,10,FALSE),"")</f>
        <v>4yo+</v>
      </c>
      <c r="G581" s="4" t="str">
        <f>SUBSTITUTE(IFERROR(VLOOKUP($A581,'Raw - J'!$B:$P,7,FALSE),""),"0","")</f>
        <v>Open</v>
      </c>
      <c r="H581" s="4" t="str">
        <f>IFERROR(VLOOKUP($A581,'Raw - J'!$B:$P,12,FALSE)&amp;IF(VLOOKUP($A581,'Raw - J'!$B:$N,13,FALSE)&lt;&gt;"","("&amp;VLOOKUP($A581,'Raw - J'!$B:$N,13,FALSE)&amp;")",""),"")</f>
        <v>3</v>
      </c>
      <c r="I581" s="4" t="str">
        <f>IFERROR(VLOOKUP($A581,'Raw - J'!$B:$P,14,FALSE),"")</f>
        <v>0-130</v>
      </c>
      <c r="J581" s="4" t="str">
        <f>IFERROR(VLOOKUP($A581,'Raw - J'!$B:$P,11,FALSE),"")</f>
        <v>A</v>
      </c>
      <c r="K581" s="4" t="str">
        <f>IFERROR(VLOOKUP($A581,'Raw - J'!$B:$Q,16,FALSE),"")</f>
        <v>3m</v>
      </c>
      <c r="L581" s="16" t="str">
        <f>SUBSTITUTE(IFERROR(VLOOKUP($A581,'Raw - J'!$B:$Q,9,FALSE),""),0,"")</f>
        <v/>
      </c>
      <c r="M581" s="16" t="str">
        <f>SUBSTITUTE(IFERROR(VLOOKUP($A581,'Raw - J'!$B:$Z,20,FALSE),""),0,"")</f>
        <v/>
      </c>
    </row>
    <row r="582" spans="1:13" hidden="1" x14ac:dyDescent="0.35">
      <c r="A582">
        <v>573</v>
      </c>
      <c r="B582" s="9" t="str">
        <f>IFERROR(VLOOKUP($A582,'Raw - J'!$B:$S,2,FALSE),"")</f>
        <v/>
      </c>
      <c r="C582" s="4" t="str">
        <f>IFERROR(VLOOKUP($A582,'Raw - J'!$B:$S,3,FALSE),"")</f>
        <v/>
      </c>
      <c r="D582" s="4" t="str">
        <f>IFERROR(VLOOKUP(JUMP!A582,'Raw - J'!B:F,5,FALSE),"")</f>
        <v/>
      </c>
      <c r="E582" s="4" t="str">
        <f>IFERROR(VLOOKUP($A582,'Raw - J'!$B:$S,6,FALSE),"")</f>
        <v/>
      </c>
      <c r="F582" s="4" t="str">
        <f>IFERROR(VLOOKUP($A582,'Raw - J'!$B:$P,10,FALSE),"")</f>
        <v/>
      </c>
      <c r="G582" s="4" t="str">
        <f>SUBSTITUTE(IFERROR(VLOOKUP($A582,'Raw - J'!$B:$P,7,FALSE),""),"0","")</f>
        <v/>
      </c>
      <c r="H582" s="4" t="str">
        <f>IFERROR(VLOOKUP($A582,'Raw - J'!$B:$P,12,FALSE)&amp;IF(VLOOKUP($A582,'Raw - J'!$B:$N,13,FALSE)&lt;&gt;"","("&amp;VLOOKUP($A582,'Raw - J'!$B:$N,13,FALSE)&amp;")",""),"")</f>
        <v/>
      </c>
      <c r="I582" s="4" t="str">
        <f>IFERROR(VLOOKUP($A582,'Raw - J'!$B:$P,14,FALSE),"")</f>
        <v/>
      </c>
      <c r="J582" s="4" t="str">
        <f>IFERROR(VLOOKUP($A582,'Raw - J'!$B:$P,11,FALSE),"")</f>
        <v/>
      </c>
      <c r="K582" s="4" t="str">
        <f>IFERROR(VLOOKUP($A582,'Raw - J'!$B:$Q,16,FALSE),"")</f>
        <v/>
      </c>
      <c r="L582" s="16" t="str">
        <f>SUBSTITUTE(IFERROR(VLOOKUP($A582,'Raw - J'!$B:$Q,9,FALSE),""),0,"")</f>
        <v/>
      </c>
      <c r="M582" s="16" t="str">
        <f>SUBSTITUTE(IFERROR(VLOOKUP($A582,'Raw - J'!$B:$Z,20,FALSE),""),0,"")</f>
        <v/>
      </c>
    </row>
    <row r="583" spans="1:13" hidden="1" x14ac:dyDescent="0.35">
      <c r="A583">
        <v>574</v>
      </c>
      <c r="B583" s="9" t="str">
        <f>IFERROR(VLOOKUP($A583,'Raw - J'!$B:$S,2,FALSE),"")</f>
        <v/>
      </c>
      <c r="C583" s="4" t="str">
        <f>IFERROR(VLOOKUP($A583,'Raw - J'!$B:$S,3,FALSE),"")</f>
        <v/>
      </c>
      <c r="D583" s="4" t="str">
        <f>IFERROR(VLOOKUP(JUMP!A583,'Raw - J'!B:F,5,FALSE),"")</f>
        <v/>
      </c>
      <c r="E583" s="4" t="str">
        <f>IFERROR(VLOOKUP($A583,'Raw - J'!$B:$S,6,FALSE),"")</f>
        <v/>
      </c>
      <c r="F583" s="4" t="str">
        <f>IFERROR(VLOOKUP($A583,'Raw - J'!$B:$P,10,FALSE),"")</f>
        <v/>
      </c>
      <c r="G583" s="4" t="str">
        <f>SUBSTITUTE(IFERROR(VLOOKUP($A583,'Raw - J'!$B:$P,7,FALSE),""),"0","")</f>
        <v/>
      </c>
      <c r="H583" s="4" t="str">
        <f>IFERROR(VLOOKUP($A583,'Raw - J'!$B:$P,12,FALSE)&amp;IF(VLOOKUP($A583,'Raw - J'!$B:$N,13,FALSE)&lt;&gt;"","("&amp;VLOOKUP($A583,'Raw - J'!$B:$N,13,FALSE)&amp;")",""),"")</f>
        <v/>
      </c>
      <c r="I583" s="4" t="str">
        <f>IFERROR(VLOOKUP($A583,'Raw - J'!$B:$P,14,FALSE),"")</f>
        <v/>
      </c>
      <c r="J583" s="4" t="str">
        <f>IFERROR(VLOOKUP($A583,'Raw - J'!$B:$P,11,FALSE),"")</f>
        <v/>
      </c>
      <c r="K583" s="4" t="str">
        <f>IFERROR(VLOOKUP($A583,'Raw - J'!$B:$Q,16,FALSE),"")</f>
        <v/>
      </c>
      <c r="L583" s="16" t="str">
        <f>SUBSTITUTE(IFERROR(VLOOKUP($A583,'Raw - J'!$B:$Q,9,FALSE),""),0,"")</f>
        <v/>
      </c>
      <c r="M583" s="16" t="str">
        <f>SUBSTITUTE(IFERROR(VLOOKUP($A583,'Raw - J'!$B:$Z,20,FALSE),""),0,"")</f>
        <v/>
      </c>
    </row>
    <row r="584" spans="1:13" hidden="1" x14ac:dyDescent="0.35">
      <c r="A584">
        <v>575</v>
      </c>
      <c r="B584" s="9" t="str">
        <f>IFERROR(VLOOKUP($A584,'Raw - J'!$B:$S,2,FALSE),"")</f>
        <v/>
      </c>
      <c r="C584" s="4" t="str">
        <f>IFERROR(VLOOKUP($A584,'Raw - J'!$B:$S,3,FALSE),"")</f>
        <v/>
      </c>
      <c r="D584" s="4" t="str">
        <f>IFERROR(VLOOKUP(JUMP!A584,'Raw - J'!B:F,5,FALSE),"")</f>
        <v/>
      </c>
      <c r="E584" s="4" t="str">
        <f>IFERROR(VLOOKUP($A584,'Raw - J'!$B:$S,6,FALSE),"")</f>
        <v/>
      </c>
      <c r="F584" s="4" t="str">
        <f>IFERROR(VLOOKUP($A584,'Raw - J'!$B:$P,10,FALSE),"")</f>
        <v/>
      </c>
      <c r="G584" s="4" t="str">
        <f>SUBSTITUTE(IFERROR(VLOOKUP($A584,'Raw - J'!$B:$P,7,FALSE),""),"0","")</f>
        <v/>
      </c>
      <c r="H584" s="4" t="str">
        <f>IFERROR(VLOOKUP($A584,'Raw - J'!$B:$P,12,FALSE)&amp;IF(VLOOKUP($A584,'Raw - J'!$B:$N,13,FALSE)&lt;&gt;"","("&amp;VLOOKUP($A584,'Raw - J'!$B:$N,13,FALSE)&amp;")",""),"")</f>
        <v/>
      </c>
      <c r="I584" s="4" t="str">
        <f>IFERROR(VLOOKUP($A584,'Raw - J'!$B:$P,14,FALSE),"")</f>
        <v/>
      </c>
      <c r="J584" s="4" t="str">
        <f>IFERROR(VLOOKUP($A584,'Raw - J'!$B:$P,11,FALSE),"")</f>
        <v/>
      </c>
      <c r="K584" s="4" t="str">
        <f>IFERROR(VLOOKUP($A584,'Raw - J'!$B:$Q,16,FALSE),"")</f>
        <v/>
      </c>
      <c r="L584" s="16" t="str">
        <f>SUBSTITUTE(IFERROR(VLOOKUP($A584,'Raw - J'!$B:$Q,9,FALSE),""),0,"")</f>
        <v/>
      </c>
      <c r="M584" s="16" t="str">
        <f>SUBSTITUTE(IFERROR(VLOOKUP($A584,'Raw - J'!$B:$Z,20,FALSE),""),0,"")</f>
        <v/>
      </c>
    </row>
    <row r="585" spans="1:13" hidden="1" x14ac:dyDescent="0.35">
      <c r="A585">
        <v>576</v>
      </c>
      <c r="B585" s="9" t="str">
        <f>IFERROR(VLOOKUP($A585,'Raw - J'!$B:$S,2,FALSE),"")</f>
        <v/>
      </c>
      <c r="C585" s="4" t="str">
        <f>IFERROR(VLOOKUP($A585,'Raw - J'!$B:$S,3,FALSE),"")</f>
        <v/>
      </c>
      <c r="D585" s="4" t="str">
        <f>IFERROR(VLOOKUP(JUMP!A585,'Raw - J'!B:F,5,FALSE),"")</f>
        <v/>
      </c>
      <c r="E585" s="4" t="str">
        <f>IFERROR(VLOOKUP($A585,'Raw - J'!$B:$S,6,FALSE),"")</f>
        <v/>
      </c>
      <c r="F585" s="4" t="str">
        <f>IFERROR(VLOOKUP($A585,'Raw - J'!$B:$P,10,FALSE),"")</f>
        <v/>
      </c>
      <c r="G585" s="4" t="str">
        <f>SUBSTITUTE(IFERROR(VLOOKUP($A585,'Raw - J'!$B:$P,7,FALSE),""),"0","")</f>
        <v/>
      </c>
      <c r="H585" s="4" t="str">
        <f>IFERROR(VLOOKUP($A585,'Raw - J'!$B:$P,12,FALSE)&amp;IF(VLOOKUP($A585,'Raw - J'!$B:$N,13,FALSE)&lt;&gt;"","("&amp;VLOOKUP($A585,'Raw - J'!$B:$N,13,FALSE)&amp;")",""),"")</f>
        <v/>
      </c>
      <c r="I585" s="4" t="str">
        <f>IFERROR(VLOOKUP($A585,'Raw - J'!$B:$P,14,FALSE),"")</f>
        <v/>
      </c>
      <c r="J585" s="4" t="str">
        <f>IFERROR(VLOOKUP($A585,'Raw - J'!$B:$P,11,FALSE),"")</f>
        <v/>
      </c>
      <c r="K585" s="4" t="str">
        <f>IFERROR(VLOOKUP($A585,'Raw - J'!$B:$Q,16,FALSE),"")</f>
        <v/>
      </c>
      <c r="L585" s="16" t="str">
        <f>SUBSTITUTE(IFERROR(VLOOKUP($A585,'Raw - J'!$B:$Q,9,FALSE),""),0,"")</f>
        <v/>
      </c>
      <c r="M585" s="16" t="str">
        <f>SUBSTITUTE(IFERROR(VLOOKUP($A585,'Raw - J'!$B:$Z,20,FALSE),""),0,"")</f>
        <v/>
      </c>
    </row>
    <row r="586" spans="1:13" hidden="1" x14ac:dyDescent="0.35">
      <c r="A586">
        <v>577</v>
      </c>
      <c r="B586" s="9" t="str">
        <f>IFERROR(VLOOKUP($A586,'Raw - J'!$B:$S,2,FALSE),"")</f>
        <v/>
      </c>
      <c r="C586" s="4" t="str">
        <f>IFERROR(VLOOKUP($A586,'Raw - J'!$B:$S,3,FALSE),"")</f>
        <v/>
      </c>
      <c r="D586" s="4" t="str">
        <f>IFERROR(VLOOKUP(JUMP!A586,'Raw - J'!B:F,5,FALSE),"")</f>
        <v/>
      </c>
      <c r="E586" s="4" t="str">
        <f>IFERROR(VLOOKUP($A586,'Raw - J'!$B:$S,6,FALSE),"")</f>
        <v/>
      </c>
      <c r="F586" s="4" t="str">
        <f>IFERROR(VLOOKUP($A586,'Raw - J'!$B:$P,10,FALSE),"")</f>
        <v/>
      </c>
      <c r="G586" s="4" t="str">
        <f>SUBSTITUTE(IFERROR(VLOOKUP($A586,'Raw - J'!$B:$P,7,FALSE),""),"0","")</f>
        <v/>
      </c>
      <c r="H586" s="4" t="str">
        <f>IFERROR(VLOOKUP($A586,'Raw - J'!$B:$P,12,FALSE)&amp;IF(VLOOKUP($A586,'Raw - J'!$B:$N,13,FALSE)&lt;&gt;"","("&amp;VLOOKUP($A586,'Raw - J'!$B:$N,13,FALSE)&amp;")",""),"")</f>
        <v/>
      </c>
      <c r="I586" s="4" t="str">
        <f>IFERROR(VLOOKUP($A586,'Raw - J'!$B:$P,14,FALSE),"")</f>
        <v/>
      </c>
      <c r="J586" s="4" t="str">
        <f>IFERROR(VLOOKUP($A586,'Raw - J'!$B:$P,11,FALSE),"")</f>
        <v/>
      </c>
      <c r="K586" s="4" t="str">
        <f>IFERROR(VLOOKUP($A586,'Raw - J'!$B:$Q,16,FALSE),"")</f>
        <v/>
      </c>
      <c r="L586" s="16" t="str">
        <f>SUBSTITUTE(IFERROR(VLOOKUP($A586,'Raw - J'!$B:$Q,9,FALSE),""),0,"")</f>
        <v/>
      </c>
      <c r="M586" s="16" t="str">
        <f>SUBSTITUTE(IFERROR(VLOOKUP($A586,'Raw - J'!$B:$Z,20,FALSE),""),0,"")</f>
        <v/>
      </c>
    </row>
    <row r="587" spans="1:13" hidden="1" x14ac:dyDescent="0.35">
      <c r="A587">
        <v>578</v>
      </c>
      <c r="B587" s="9" t="str">
        <f>IFERROR(VLOOKUP($A587,'Raw - J'!$B:$S,2,FALSE),"")</f>
        <v/>
      </c>
      <c r="C587" s="4" t="str">
        <f>IFERROR(VLOOKUP($A587,'Raw - J'!$B:$S,3,FALSE),"")</f>
        <v/>
      </c>
      <c r="D587" s="4" t="str">
        <f>IFERROR(VLOOKUP(JUMP!A587,'Raw - J'!B:F,5,FALSE),"")</f>
        <v/>
      </c>
      <c r="E587" s="4" t="str">
        <f>IFERROR(VLOOKUP($A587,'Raw - J'!$B:$S,6,FALSE),"")</f>
        <v/>
      </c>
      <c r="F587" s="4" t="str">
        <f>IFERROR(VLOOKUP($A587,'Raw - J'!$B:$P,10,FALSE),"")</f>
        <v/>
      </c>
      <c r="G587" s="4" t="str">
        <f>SUBSTITUTE(IFERROR(VLOOKUP($A587,'Raw - J'!$B:$P,7,FALSE),""),"0","")</f>
        <v/>
      </c>
      <c r="H587" s="4" t="str">
        <f>IFERROR(VLOOKUP($A587,'Raw - J'!$B:$P,12,FALSE)&amp;IF(VLOOKUP($A587,'Raw - J'!$B:$N,13,FALSE)&lt;&gt;"","("&amp;VLOOKUP($A587,'Raw - J'!$B:$N,13,FALSE)&amp;")",""),"")</f>
        <v/>
      </c>
      <c r="I587" s="4" t="str">
        <f>IFERROR(VLOOKUP($A587,'Raw - J'!$B:$P,14,FALSE),"")</f>
        <v/>
      </c>
      <c r="J587" s="4" t="str">
        <f>IFERROR(VLOOKUP($A587,'Raw - J'!$B:$P,11,FALSE),"")</f>
        <v/>
      </c>
      <c r="K587" s="4" t="str">
        <f>IFERROR(VLOOKUP($A587,'Raw - J'!$B:$Q,16,FALSE),"")</f>
        <v/>
      </c>
      <c r="L587" s="16" t="str">
        <f>SUBSTITUTE(IFERROR(VLOOKUP($A587,'Raw - J'!$B:$Q,9,FALSE),""),0,"")</f>
        <v/>
      </c>
      <c r="M587" s="16" t="str">
        <f>SUBSTITUTE(IFERROR(VLOOKUP($A587,'Raw - J'!$B:$Z,20,FALSE),""),0,"")</f>
        <v/>
      </c>
    </row>
    <row r="588" spans="1:13" hidden="1" x14ac:dyDescent="0.35">
      <c r="A588">
        <v>579</v>
      </c>
      <c r="B588" s="9" t="str">
        <f>IFERROR(VLOOKUP($A588,'Raw - J'!$B:$S,2,FALSE),"")</f>
        <v/>
      </c>
      <c r="C588" s="4" t="str">
        <f>IFERROR(VLOOKUP($A588,'Raw - J'!$B:$S,3,FALSE),"")</f>
        <v/>
      </c>
      <c r="D588" s="4" t="str">
        <f>IFERROR(VLOOKUP(JUMP!A588,'Raw - J'!B:F,5,FALSE),"")</f>
        <v/>
      </c>
      <c r="E588" s="4" t="str">
        <f>IFERROR(VLOOKUP($A588,'Raw - J'!$B:$S,6,FALSE),"")</f>
        <v/>
      </c>
      <c r="F588" s="4" t="str">
        <f>IFERROR(VLOOKUP($A588,'Raw - J'!$B:$P,10,FALSE),"")</f>
        <v/>
      </c>
      <c r="G588" s="4" t="str">
        <f>SUBSTITUTE(IFERROR(VLOOKUP($A588,'Raw - J'!$B:$P,7,FALSE),""),"0","")</f>
        <v/>
      </c>
      <c r="H588" s="4" t="str">
        <f>IFERROR(VLOOKUP($A588,'Raw - J'!$B:$P,12,FALSE)&amp;IF(VLOOKUP($A588,'Raw - J'!$B:$N,13,FALSE)&lt;&gt;"","("&amp;VLOOKUP($A588,'Raw - J'!$B:$N,13,FALSE)&amp;")",""),"")</f>
        <v/>
      </c>
      <c r="I588" s="4" t="str">
        <f>IFERROR(VLOOKUP($A588,'Raw - J'!$B:$P,14,FALSE),"")</f>
        <v/>
      </c>
      <c r="J588" s="4" t="str">
        <f>IFERROR(VLOOKUP($A588,'Raw - J'!$B:$P,11,FALSE),"")</f>
        <v/>
      </c>
      <c r="K588" s="4" t="str">
        <f>IFERROR(VLOOKUP($A588,'Raw - J'!$B:$Q,16,FALSE),"")</f>
        <v/>
      </c>
      <c r="L588" s="16" t="str">
        <f>SUBSTITUTE(IFERROR(VLOOKUP($A588,'Raw - J'!$B:$Q,9,FALSE),""),0,"")</f>
        <v/>
      </c>
      <c r="M588" s="16" t="str">
        <f>SUBSTITUTE(IFERROR(VLOOKUP($A588,'Raw - J'!$B:$Z,20,FALSE),""),0,"")</f>
        <v/>
      </c>
    </row>
    <row r="589" spans="1:13" hidden="1" x14ac:dyDescent="0.35">
      <c r="A589">
        <v>580</v>
      </c>
      <c r="B589" s="9" t="str">
        <f>IFERROR(VLOOKUP($A589,'Raw - J'!$B:$S,2,FALSE),"")</f>
        <v/>
      </c>
      <c r="C589" s="4" t="str">
        <f>IFERROR(VLOOKUP($A589,'Raw - J'!$B:$S,3,FALSE),"")</f>
        <v/>
      </c>
      <c r="D589" s="4" t="str">
        <f>IFERROR(VLOOKUP(JUMP!A589,'Raw - J'!B:F,5,FALSE),"")</f>
        <v/>
      </c>
      <c r="E589" s="4" t="str">
        <f>IFERROR(VLOOKUP($A589,'Raw - J'!$B:$S,6,FALSE),"")</f>
        <v/>
      </c>
      <c r="F589" s="4" t="str">
        <f>IFERROR(VLOOKUP($A589,'Raw - J'!$B:$P,10,FALSE),"")</f>
        <v/>
      </c>
      <c r="G589" s="4" t="str">
        <f>SUBSTITUTE(IFERROR(VLOOKUP($A589,'Raw - J'!$B:$P,7,FALSE),""),"0","")</f>
        <v/>
      </c>
      <c r="H589" s="4" t="str">
        <f>IFERROR(VLOOKUP($A589,'Raw - J'!$B:$P,12,FALSE)&amp;IF(VLOOKUP($A589,'Raw - J'!$B:$N,13,FALSE)&lt;&gt;"","("&amp;VLOOKUP($A589,'Raw - J'!$B:$N,13,FALSE)&amp;")",""),"")</f>
        <v/>
      </c>
      <c r="I589" s="4" t="str">
        <f>IFERROR(VLOOKUP($A589,'Raw - J'!$B:$P,14,FALSE),"")</f>
        <v/>
      </c>
      <c r="J589" s="4" t="str">
        <f>IFERROR(VLOOKUP($A589,'Raw - J'!$B:$P,11,FALSE),"")</f>
        <v/>
      </c>
      <c r="K589" s="4" t="str">
        <f>IFERROR(VLOOKUP($A589,'Raw - J'!$B:$Q,16,FALSE),"")</f>
        <v/>
      </c>
      <c r="L589" s="16" t="str">
        <f>SUBSTITUTE(IFERROR(VLOOKUP($A589,'Raw - J'!$B:$Q,9,FALSE),""),0,"")</f>
        <v/>
      </c>
      <c r="M589" s="16" t="str">
        <f>SUBSTITUTE(IFERROR(VLOOKUP($A589,'Raw - J'!$B:$Z,20,FALSE),""),0,"")</f>
        <v/>
      </c>
    </row>
    <row r="590" spans="1:13" hidden="1" x14ac:dyDescent="0.35">
      <c r="A590">
        <v>581</v>
      </c>
      <c r="B590" s="9" t="str">
        <f>IFERROR(VLOOKUP($A590,'Raw - J'!$B:$S,2,FALSE),"")</f>
        <v/>
      </c>
      <c r="C590" s="4" t="str">
        <f>IFERROR(VLOOKUP($A590,'Raw - J'!$B:$S,3,FALSE),"")</f>
        <v/>
      </c>
      <c r="D590" s="4" t="str">
        <f>IFERROR(VLOOKUP(JUMP!A590,'Raw - J'!B:F,5,FALSE),"")</f>
        <v/>
      </c>
      <c r="E590" s="4" t="str">
        <f>IFERROR(VLOOKUP($A590,'Raw - J'!$B:$S,6,FALSE),"")</f>
        <v/>
      </c>
      <c r="F590" s="4" t="str">
        <f>IFERROR(VLOOKUP($A590,'Raw - J'!$B:$P,10,FALSE),"")</f>
        <v/>
      </c>
      <c r="G590" s="4" t="str">
        <f>SUBSTITUTE(IFERROR(VLOOKUP($A590,'Raw - J'!$B:$P,7,FALSE),""),"0","")</f>
        <v/>
      </c>
      <c r="H590" s="4" t="str">
        <f>IFERROR(VLOOKUP($A590,'Raw - J'!$B:$P,12,FALSE)&amp;IF(VLOOKUP($A590,'Raw - J'!$B:$N,13,FALSE)&lt;&gt;"","("&amp;VLOOKUP($A590,'Raw - J'!$B:$N,13,FALSE)&amp;")",""),"")</f>
        <v/>
      </c>
      <c r="I590" s="4" t="str">
        <f>IFERROR(VLOOKUP($A590,'Raw - J'!$B:$P,14,FALSE),"")</f>
        <v/>
      </c>
      <c r="J590" s="4" t="str">
        <f>IFERROR(VLOOKUP($A590,'Raw - J'!$B:$P,11,FALSE),"")</f>
        <v/>
      </c>
      <c r="K590" s="4" t="str">
        <f>IFERROR(VLOOKUP($A590,'Raw - J'!$B:$Q,16,FALSE),"")</f>
        <v/>
      </c>
      <c r="L590" s="16" t="str">
        <f>SUBSTITUTE(IFERROR(VLOOKUP($A590,'Raw - J'!$B:$Q,9,FALSE),""),0,"")</f>
        <v/>
      </c>
      <c r="M590" s="16" t="str">
        <f>SUBSTITUTE(IFERROR(VLOOKUP($A590,'Raw - J'!$B:$Z,20,FALSE),""),0,"")</f>
        <v/>
      </c>
    </row>
    <row r="591" spans="1:13" hidden="1" x14ac:dyDescent="0.35">
      <c r="A591">
        <v>582</v>
      </c>
      <c r="B591" s="9" t="str">
        <f>IFERROR(VLOOKUP($A591,'Raw - J'!$B:$S,2,FALSE),"")</f>
        <v/>
      </c>
      <c r="C591" s="4" t="str">
        <f>IFERROR(VLOOKUP($A591,'Raw - J'!$B:$S,3,FALSE),"")</f>
        <v/>
      </c>
      <c r="D591" s="4" t="str">
        <f>IFERROR(VLOOKUP(JUMP!A591,'Raw - J'!B:F,5,FALSE),"")</f>
        <v/>
      </c>
      <c r="E591" s="4" t="str">
        <f>IFERROR(VLOOKUP($A591,'Raw - J'!$B:$S,6,FALSE),"")</f>
        <v/>
      </c>
      <c r="F591" s="4" t="str">
        <f>IFERROR(VLOOKUP($A591,'Raw - J'!$B:$P,10,FALSE),"")</f>
        <v/>
      </c>
      <c r="G591" s="4" t="str">
        <f>SUBSTITUTE(IFERROR(VLOOKUP($A591,'Raw - J'!$B:$P,7,FALSE),""),"0","")</f>
        <v/>
      </c>
      <c r="H591" s="4" t="str">
        <f>IFERROR(VLOOKUP($A591,'Raw - J'!$B:$P,12,FALSE)&amp;IF(VLOOKUP($A591,'Raw - J'!$B:$N,13,FALSE)&lt;&gt;"","("&amp;VLOOKUP($A591,'Raw - J'!$B:$N,13,FALSE)&amp;")",""),"")</f>
        <v/>
      </c>
      <c r="I591" s="4" t="str">
        <f>IFERROR(VLOOKUP($A591,'Raw - J'!$B:$P,14,FALSE),"")</f>
        <v/>
      </c>
      <c r="J591" s="4" t="str">
        <f>IFERROR(VLOOKUP($A591,'Raw - J'!$B:$P,11,FALSE),"")</f>
        <v/>
      </c>
      <c r="K591" s="4" t="str">
        <f>IFERROR(VLOOKUP($A591,'Raw - J'!$B:$Q,16,FALSE),"")</f>
        <v/>
      </c>
      <c r="L591" s="16" t="str">
        <f>SUBSTITUTE(IFERROR(VLOOKUP($A591,'Raw - J'!$B:$Q,9,FALSE),""),0,"")</f>
        <v/>
      </c>
      <c r="M591" s="16" t="str">
        <f>SUBSTITUTE(IFERROR(VLOOKUP($A591,'Raw - J'!$B:$Z,20,FALSE),""),0,"")</f>
        <v/>
      </c>
    </row>
    <row r="592" spans="1:13" hidden="1" x14ac:dyDescent="0.35">
      <c r="A592">
        <v>583</v>
      </c>
      <c r="B592" s="9" t="str">
        <f>IFERROR(VLOOKUP($A592,'Raw - J'!$B:$S,2,FALSE),"")</f>
        <v/>
      </c>
      <c r="C592" s="4" t="str">
        <f>IFERROR(VLOOKUP($A592,'Raw - J'!$B:$S,3,FALSE),"")</f>
        <v/>
      </c>
      <c r="D592" s="4" t="str">
        <f>IFERROR(VLOOKUP(JUMP!A592,'Raw - J'!B:F,5,FALSE),"")</f>
        <v/>
      </c>
      <c r="E592" s="4" t="str">
        <f>IFERROR(VLOOKUP($A592,'Raw - J'!$B:$S,6,FALSE),"")</f>
        <v/>
      </c>
      <c r="F592" s="4" t="str">
        <f>IFERROR(VLOOKUP($A592,'Raw - J'!$B:$P,10,FALSE),"")</f>
        <v/>
      </c>
      <c r="G592" s="4" t="str">
        <f>SUBSTITUTE(IFERROR(VLOOKUP($A592,'Raw - J'!$B:$P,7,FALSE),""),"0","")</f>
        <v/>
      </c>
      <c r="H592" s="4" t="str">
        <f>IFERROR(VLOOKUP($A592,'Raw - J'!$B:$P,12,FALSE)&amp;IF(VLOOKUP($A592,'Raw - J'!$B:$N,13,FALSE)&lt;&gt;"","("&amp;VLOOKUP($A592,'Raw - J'!$B:$N,13,FALSE)&amp;")",""),"")</f>
        <v/>
      </c>
      <c r="I592" s="4" t="str">
        <f>IFERROR(VLOOKUP($A592,'Raw - J'!$B:$P,14,FALSE),"")</f>
        <v/>
      </c>
      <c r="J592" s="4" t="str">
        <f>IFERROR(VLOOKUP($A592,'Raw - J'!$B:$P,11,FALSE),"")</f>
        <v/>
      </c>
      <c r="K592" s="4" t="str">
        <f>IFERROR(VLOOKUP($A592,'Raw - J'!$B:$Q,16,FALSE),"")</f>
        <v/>
      </c>
      <c r="L592" s="16" t="str">
        <f>SUBSTITUTE(IFERROR(VLOOKUP($A592,'Raw - J'!$B:$Q,9,FALSE),""),0,"")</f>
        <v/>
      </c>
      <c r="M592" s="16" t="str">
        <f>SUBSTITUTE(IFERROR(VLOOKUP($A592,'Raw - J'!$B:$Z,20,FALSE),""),0,"")</f>
        <v/>
      </c>
    </row>
    <row r="593" spans="1:13" hidden="1" x14ac:dyDescent="0.35">
      <c r="A593">
        <v>584</v>
      </c>
      <c r="B593" s="9" t="str">
        <f>IFERROR(VLOOKUP($A593,'Raw - J'!$B:$S,2,FALSE),"")</f>
        <v/>
      </c>
      <c r="C593" s="4" t="str">
        <f>IFERROR(VLOOKUP($A593,'Raw - J'!$B:$S,3,FALSE),"")</f>
        <v/>
      </c>
      <c r="D593" s="4" t="str">
        <f>IFERROR(VLOOKUP(JUMP!A593,'Raw - J'!B:F,5,FALSE),"")</f>
        <v/>
      </c>
      <c r="E593" s="4" t="str">
        <f>IFERROR(VLOOKUP($A593,'Raw - J'!$B:$S,6,FALSE),"")</f>
        <v/>
      </c>
      <c r="F593" s="4" t="str">
        <f>IFERROR(VLOOKUP($A593,'Raw - J'!$B:$P,10,FALSE),"")</f>
        <v/>
      </c>
      <c r="G593" s="4" t="str">
        <f>SUBSTITUTE(IFERROR(VLOOKUP($A593,'Raw - J'!$B:$P,7,FALSE),""),"0","")</f>
        <v/>
      </c>
      <c r="H593" s="4" t="str">
        <f>IFERROR(VLOOKUP($A593,'Raw - J'!$B:$P,12,FALSE)&amp;IF(VLOOKUP($A593,'Raw - J'!$B:$N,13,FALSE)&lt;&gt;"","("&amp;VLOOKUP($A593,'Raw - J'!$B:$N,13,FALSE)&amp;")",""),"")</f>
        <v/>
      </c>
      <c r="I593" s="4" t="str">
        <f>IFERROR(VLOOKUP($A593,'Raw - J'!$B:$P,14,FALSE),"")</f>
        <v/>
      </c>
      <c r="J593" s="4" t="str">
        <f>IFERROR(VLOOKUP($A593,'Raw - J'!$B:$P,11,FALSE),"")</f>
        <v/>
      </c>
      <c r="K593" s="4" t="str">
        <f>IFERROR(VLOOKUP($A593,'Raw - J'!$B:$Q,16,FALSE),"")</f>
        <v/>
      </c>
      <c r="L593" s="16" t="str">
        <f>SUBSTITUTE(IFERROR(VLOOKUP($A593,'Raw - J'!$B:$Q,9,FALSE),""),0,"")</f>
        <v/>
      </c>
      <c r="M593" s="16" t="str">
        <f>SUBSTITUTE(IFERROR(VLOOKUP($A593,'Raw - J'!$B:$Z,20,FALSE),""),0,"")</f>
        <v/>
      </c>
    </row>
    <row r="594" spans="1:13" hidden="1" x14ac:dyDescent="0.35">
      <c r="A594">
        <v>585</v>
      </c>
      <c r="B594" s="9" t="str">
        <f>IFERROR(VLOOKUP($A594,'Raw - J'!$B:$S,2,FALSE),"")</f>
        <v/>
      </c>
      <c r="C594" s="4" t="str">
        <f>IFERROR(VLOOKUP($A594,'Raw - J'!$B:$S,3,FALSE),"")</f>
        <v/>
      </c>
      <c r="D594" s="4" t="str">
        <f>IFERROR(VLOOKUP(JUMP!A594,'Raw - J'!B:F,5,FALSE),"")</f>
        <v/>
      </c>
      <c r="E594" s="4" t="str">
        <f>IFERROR(VLOOKUP($A594,'Raw - J'!$B:$S,6,FALSE),"")</f>
        <v/>
      </c>
      <c r="F594" s="4" t="str">
        <f>IFERROR(VLOOKUP($A594,'Raw - J'!$B:$P,10,FALSE),"")</f>
        <v/>
      </c>
      <c r="G594" s="4" t="str">
        <f>SUBSTITUTE(IFERROR(VLOOKUP($A594,'Raw - J'!$B:$P,7,FALSE),""),"0","")</f>
        <v/>
      </c>
      <c r="H594" s="4" t="str">
        <f>IFERROR(VLOOKUP($A594,'Raw - J'!$B:$P,12,FALSE)&amp;IF(VLOOKUP($A594,'Raw - J'!$B:$N,13,FALSE)&lt;&gt;"","("&amp;VLOOKUP($A594,'Raw - J'!$B:$N,13,FALSE)&amp;")",""),"")</f>
        <v/>
      </c>
      <c r="I594" s="4" t="str">
        <f>IFERROR(VLOOKUP($A594,'Raw - J'!$B:$P,14,FALSE),"")</f>
        <v/>
      </c>
      <c r="J594" s="4" t="str">
        <f>IFERROR(VLOOKUP($A594,'Raw - J'!$B:$P,11,FALSE),"")</f>
        <v/>
      </c>
      <c r="K594" s="4" t="str">
        <f>IFERROR(VLOOKUP($A594,'Raw - J'!$B:$Q,16,FALSE),"")</f>
        <v/>
      </c>
      <c r="L594" s="16" t="str">
        <f>SUBSTITUTE(IFERROR(VLOOKUP($A594,'Raw - J'!$B:$Q,9,FALSE),""),0,"")</f>
        <v/>
      </c>
      <c r="M594" s="16" t="str">
        <f>SUBSTITUTE(IFERROR(VLOOKUP($A594,'Raw - J'!$B:$Z,20,FALSE),""),0,"")</f>
        <v/>
      </c>
    </row>
    <row r="595" spans="1:13" hidden="1" x14ac:dyDescent="0.35">
      <c r="A595">
        <v>586</v>
      </c>
      <c r="B595" s="9" t="str">
        <f>IFERROR(VLOOKUP($A595,'Raw - J'!$B:$S,2,FALSE),"")</f>
        <v/>
      </c>
      <c r="C595" s="4" t="str">
        <f>IFERROR(VLOOKUP($A595,'Raw - J'!$B:$S,3,FALSE),"")</f>
        <v/>
      </c>
      <c r="D595" s="4" t="str">
        <f>IFERROR(VLOOKUP(JUMP!A595,'Raw - J'!B:F,5,FALSE),"")</f>
        <v/>
      </c>
      <c r="E595" s="4" t="str">
        <f>IFERROR(VLOOKUP($A595,'Raw - J'!$B:$S,6,FALSE),"")</f>
        <v/>
      </c>
      <c r="F595" s="4" t="str">
        <f>IFERROR(VLOOKUP($A595,'Raw - J'!$B:$P,10,FALSE),"")</f>
        <v/>
      </c>
      <c r="G595" s="4" t="str">
        <f>SUBSTITUTE(IFERROR(VLOOKUP($A595,'Raw - J'!$B:$P,7,FALSE),""),"0","")</f>
        <v/>
      </c>
      <c r="H595" s="4" t="str">
        <f>IFERROR(VLOOKUP($A595,'Raw - J'!$B:$P,12,FALSE)&amp;IF(VLOOKUP($A595,'Raw - J'!$B:$N,13,FALSE)&lt;&gt;"","("&amp;VLOOKUP($A595,'Raw - J'!$B:$N,13,FALSE)&amp;")",""),"")</f>
        <v/>
      </c>
      <c r="I595" s="4" t="str">
        <f>IFERROR(VLOOKUP($A595,'Raw - J'!$B:$P,14,FALSE),"")</f>
        <v/>
      </c>
      <c r="J595" s="4" t="str">
        <f>IFERROR(VLOOKUP($A595,'Raw - J'!$B:$P,11,FALSE),"")</f>
        <v/>
      </c>
      <c r="K595" s="4" t="str">
        <f>IFERROR(VLOOKUP($A595,'Raw - J'!$B:$Q,16,FALSE),"")</f>
        <v/>
      </c>
      <c r="L595" s="16" t="str">
        <f>SUBSTITUTE(IFERROR(VLOOKUP($A595,'Raw - J'!$B:$Q,9,FALSE),""),0,"")</f>
        <v/>
      </c>
      <c r="M595" s="16" t="str">
        <f>SUBSTITUTE(IFERROR(VLOOKUP($A595,'Raw - J'!$B:$Z,20,FALSE),""),0,"")</f>
        <v/>
      </c>
    </row>
    <row r="596" spans="1:13" hidden="1" x14ac:dyDescent="0.35">
      <c r="A596">
        <v>587</v>
      </c>
      <c r="B596" s="9" t="str">
        <f>IFERROR(VLOOKUP($A596,'Raw - J'!$B:$S,2,FALSE),"")</f>
        <v/>
      </c>
      <c r="C596" s="4" t="str">
        <f>IFERROR(VLOOKUP($A596,'Raw - J'!$B:$S,3,FALSE),"")</f>
        <v/>
      </c>
      <c r="D596" s="4" t="str">
        <f>IFERROR(VLOOKUP(JUMP!A596,'Raw - J'!B:F,5,FALSE),"")</f>
        <v/>
      </c>
      <c r="E596" s="4" t="str">
        <f>IFERROR(VLOOKUP($A596,'Raw - J'!$B:$S,6,FALSE),"")</f>
        <v/>
      </c>
      <c r="F596" s="4" t="str">
        <f>IFERROR(VLOOKUP($A596,'Raw - J'!$B:$P,10,FALSE),"")</f>
        <v/>
      </c>
      <c r="G596" s="4" t="str">
        <f>SUBSTITUTE(IFERROR(VLOOKUP($A596,'Raw - J'!$B:$P,7,FALSE),""),"0","")</f>
        <v/>
      </c>
      <c r="H596" s="4" t="str">
        <f>IFERROR(VLOOKUP($A596,'Raw - J'!$B:$P,12,FALSE)&amp;IF(VLOOKUP($A596,'Raw - J'!$B:$N,13,FALSE)&lt;&gt;"","("&amp;VLOOKUP($A596,'Raw - J'!$B:$N,13,FALSE)&amp;")",""),"")</f>
        <v/>
      </c>
      <c r="I596" s="4" t="str">
        <f>IFERROR(VLOOKUP($A596,'Raw - J'!$B:$P,14,FALSE),"")</f>
        <v/>
      </c>
      <c r="J596" s="4" t="str">
        <f>IFERROR(VLOOKUP($A596,'Raw - J'!$B:$P,11,FALSE),"")</f>
        <v/>
      </c>
      <c r="K596" s="4" t="str">
        <f>IFERROR(VLOOKUP($A596,'Raw - J'!$B:$Q,16,FALSE),"")</f>
        <v/>
      </c>
      <c r="L596" s="16" t="str">
        <f>SUBSTITUTE(IFERROR(VLOOKUP($A596,'Raw - J'!$B:$Q,9,FALSE),""),0,"")</f>
        <v/>
      </c>
      <c r="M596" s="16" t="str">
        <f>SUBSTITUTE(IFERROR(VLOOKUP($A596,'Raw - J'!$B:$Z,20,FALSE),""),0,"")</f>
        <v/>
      </c>
    </row>
    <row r="597" spans="1:13" hidden="1" x14ac:dyDescent="0.35">
      <c r="A597">
        <v>588</v>
      </c>
      <c r="B597" s="9" t="str">
        <f>IFERROR(VLOOKUP($A597,'Raw - J'!$B:$S,2,FALSE),"")</f>
        <v/>
      </c>
      <c r="C597" s="4" t="str">
        <f>IFERROR(VLOOKUP($A597,'Raw - J'!$B:$S,3,FALSE),"")</f>
        <v/>
      </c>
      <c r="D597" s="4" t="str">
        <f>IFERROR(VLOOKUP(JUMP!A597,'Raw - J'!B:F,5,FALSE),"")</f>
        <v/>
      </c>
      <c r="E597" s="4" t="str">
        <f>IFERROR(VLOOKUP($A597,'Raw - J'!$B:$S,6,FALSE),"")</f>
        <v/>
      </c>
      <c r="F597" s="4" t="str">
        <f>IFERROR(VLOOKUP($A597,'Raw - J'!$B:$P,10,FALSE),"")</f>
        <v/>
      </c>
      <c r="G597" s="4" t="str">
        <f>SUBSTITUTE(IFERROR(VLOOKUP($A597,'Raw - J'!$B:$P,7,FALSE),""),"0","")</f>
        <v/>
      </c>
      <c r="H597" s="4" t="str">
        <f>IFERROR(VLOOKUP($A597,'Raw - J'!$B:$P,12,FALSE)&amp;IF(VLOOKUP($A597,'Raw - J'!$B:$N,13,FALSE)&lt;&gt;"","("&amp;VLOOKUP($A597,'Raw - J'!$B:$N,13,FALSE)&amp;")",""),"")</f>
        <v/>
      </c>
      <c r="I597" s="4" t="str">
        <f>IFERROR(VLOOKUP($A597,'Raw - J'!$B:$P,14,FALSE),"")</f>
        <v/>
      </c>
      <c r="J597" s="4" t="str">
        <f>IFERROR(VLOOKUP($A597,'Raw - J'!$B:$P,11,FALSE),"")</f>
        <v/>
      </c>
      <c r="K597" s="4" t="str">
        <f>IFERROR(VLOOKUP($A597,'Raw - J'!$B:$Q,16,FALSE),"")</f>
        <v/>
      </c>
      <c r="L597" s="16" t="str">
        <f>SUBSTITUTE(IFERROR(VLOOKUP($A597,'Raw - J'!$B:$Q,9,FALSE),""),0,"")</f>
        <v/>
      </c>
      <c r="M597" s="16" t="str">
        <f>SUBSTITUTE(IFERROR(VLOOKUP($A597,'Raw - J'!$B:$Z,20,FALSE),""),0,"")</f>
        <v/>
      </c>
    </row>
    <row r="598" spans="1:13" hidden="1" x14ac:dyDescent="0.35">
      <c r="A598">
        <v>589</v>
      </c>
      <c r="B598" s="9" t="str">
        <f>IFERROR(VLOOKUP($A598,'Raw - J'!$B:$S,2,FALSE),"")</f>
        <v/>
      </c>
      <c r="C598" s="4" t="str">
        <f>IFERROR(VLOOKUP($A598,'Raw - J'!$B:$S,3,FALSE),"")</f>
        <v/>
      </c>
      <c r="D598" s="4" t="str">
        <f>IFERROR(VLOOKUP(JUMP!A598,'Raw - J'!B:F,5,FALSE),"")</f>
        <v/>
      </c>
      <c r="E598" s="4" t="str">
        <f>IFERROR(VLOOKUP($A598,'Raw - J'!$B:$S,6,FALSE),"")</f>
        <v/>
      </c>
      <c r="F598" s="4" t="str">
        <f>IFERROR(VLOOKUP($A598,'Raw - J'!$B:$P,10,FALSE),"")</f>
        <v/>
      </c>
      <c r="G598" s="4" t="str">
        <f>SUBSTITUTE(IFERROR(VLOOKUP($A598,'Raw - J'!$B:$P,7,FALSE),""),"0","")</f>
        <v/>
      </c>
      <c r="H598" s="4" t="str">
        <f>IFERROR(VLOOKUP($A598,'Raw - J'!$B:$P,12,FALSE)&amp;IF(VLOOKUP($A598,'Raw - J'!$B:$N,13,FALSE)&lt;&gt;"","("&amp;VLOOKUP($A598,'Raw - J'!$B:$N,13,FALSE)&amp;")",""),"")</f>
        <v/>
      </c>
      <c r="I598" s="4" t="str">
        <f>IFERROR(VLOOKUP($A598,'Raw - J'!$B:$P,14,FALSE),"")</f>
        <v/>
      </c>
      <c r="J598" s="4" t="str">
        <f>IFERROR(VLOOKUP($A598,'Raw - J'!$B:$P,11,FALSE),"")</f>
        <v/>
      </c>
      <c r="K598" s="4" t="str">
        <f>IFERROR(VLOOKUP($A598,'Raw - J'!$B:$Q,16,FALSE),"")</f>
        <v/>
      </c>
      <c r="L598" s="16" t="str">
        <f>SUBSTITUTE(IFERROR(VLOOKUP($A598,'Raw - J'!$B:$Q,9,FALSE),""),0,"")</f>
        <v/>
      </c>
      <c r="M598" s="16" t="str">
        <f>SUBSTITUTE(IFERROR(VLOOKUP($A598,'Raw - J'!$B:$Z,20,FALSE),""),0,"")</f>
        <v/>
      </c>
    </row>
    <row r="599" spans="1:13" hidden="1" x14ac:dyDescent="0.35">
      <c r="A599">
        <v>590</v>
      </c>
      <c r="B599" s="9" t="str">
        <f>IFERROR(VLOOKUP($A599,'Raw - J'!$B:$S,2,FALSE),"")</f>
        <v/>
      </c>
      <c r="C599" s="4" t="str">
        <f>IFERROR(VLOOKUP($A599,'Raw - J'!$B:$S,3,FALSE),"")</f>
        <v/>
      </c>
      <c r="D599" s="4" t="str">
        <f>IFERROR(VLOOKUP(JUMP!A599,'Raw - J'!B:F,5,FALSE),"")</f>
        <v/>
      </c>
      <c r="E599" s="4" t="str">
        <f>IFERROR(VLOOKUP($A599,'Raw - J'!$B:$S,6,FALSE),"")</f>
        <v/>
      </c>
      <c r="F599" s="4" t="str">
        <f>IFERROR(VLOOKUP($A599,'Raw - J'!$B:$P,10,FALSE),"")</f>
        <v/>
      </c>
      <c r="G599" s="4" t="str">
        <f>SUBSTITUTE(IFERROR(VLOOKUP($A599,'Raw - J'!$B:$P,7,FALSE),""),"0","")</f>
        <v/>
      </c>
      <c r="H599" s="4" t="str">
        <f>IFERROR(VLOOKUP($A599,'Raw - J'!$B:$P,12,FALSE)&amp;IF(VLOOKUP($A599,'Raw - J'!$B:$N,13,FALSE)&lt;&gt;"","("&amp;VLOOKUP($A599,'Raw - J'!$B:$N,13,FALSE)&amp;")",""),"")</f>
        <v/>
      </c>
      <c r="I599" s="4" t="str">
        <f>IFERROR(VLOOKUP($A599,'Raw - J'!$B:$P,14,FALSE),"")</f>
        <v/>
      </c>
      <c r="J599" s="4" t="str">
        <f>IFERROR(VLOOKUP($A599,'Raw - J'!$B:$P,11,FALSE),"")</f>
        <v/>
      </c>
      <c r="K599" s="4" t="str">
        <f>IFERROR(VLOOKUP($A599,'Raw - J'!$B:$Q,16,FALSE),"")</f>
        <v/>
      </c>
      <c r="L599" s="16" t="str">
        <f>SUBSTITUTE(IFERROR(VLOOKUP($A599,'Raw - J'!$B:$Q,9,FALSE),""),0,"")</f>
        <v/>
      </c>
      <c r="M599" s="16" t="str">
        <f>SUBSTITUTE(IFERROR(VLOOKUP($A599,'Raw - J'!$B:$Z,20,FALSE),""),0,"")</f>
        <v/>
      </c>
    </row>
    <row r="600" spans="1:13" hidden="1" x14ac:dyDescent="0.35">
      <c r="A600">
        <v>591</v>
      </c>
      <c r="B600" s="9" t="str">
        <f>IFERROR(VLOOKUP($A600,'Raw - J'!$B:$S,2,FALSE),"")</f>
        <v/>
      </c>
      <c r="C600" s="4" t="str">
        <f>IFERROR(VLOOKUP($A600,'Raw - J'!$B:$S,3,FALSE),"")</f>
        <v/>
      </c>
      <c r="D600" s="4" t="str">
        <f>IFERROR(VLOOKUP(JUMP!A600,'Raw - J'!B:F,5,FALSE),"")</f>
        <v/>
      </c>
      <c r="E600" s="4" t="str">
        <f>IFERROR(VLOOKUP($A600,'Raw - J'!$B:$S,6,FALSE),"")</f>
        <v/>
      </c>
      <c r="F600" s="4" t="str">
        <f>IFERROR(VLOOKUP($A600,'Raw - J'!$B:$P,10,FALSE),"")</f>
        <v/>
      </c>
      <c r="G600" s="4" t="str">
        <f>SUBSTITUTE(IFERROR(VLOOKUP($A600,'Raw - J'!$B:$P,7,FALSE),""),"0","")</f>
        <v/>
      </c>
      <c r="H600" s="4" t="str">
        <f>IFERROR(VLOOKUP($A600,'Raw - J'!$B:$P,12,FALSE)&amp;IF(VLOOKUP($A600,'Raw - J'!$B:$N,13,FALSE)&lt;&gt;"","("&amp;VLOOKUP($A600,'Raw - J'!$B:$N,13,FALSE)&amp;")",""),"")</f>
        <v/>
      </c>
      <c r="I600" s="4" t="str">
        <f>IFERROR(VLOOKUP($A600,'Raw - J'!$B:$P,14,FALSE),"")</f>
        <v/>
      </c>
      <c r="J600" s="4" t="str">
        <f>IFERROR(VLOOKUP($A600,'Raw - J'!$B:$P,11,FALSE),"")</f>
        <v/>
      </c>
      <c r="K600" s="4" t="str">
        <f>IFERROR(VLOOKUP($A600,'Raw - J'!$B:$Q,16,FALSE),"")</f>
        <v/>
      </c>
      <c r="L600" s="16" t="str">
        <f>SUBSTITUTE(IFERROR(VLOOKUP($A600,'Raw - J'!$B:$Q,9,FALSE),""),0,"")</f>
        <v/>
      </c>
      <c r="M600" s="16" t="str">
        <f>SUBSTITUTE(IFERROR(VLOOKUP($A600,'Raw - J'!$B:$Z,20,FALSE),""),0,"")</f>
        <v/>
      </c>
    </row>
    <row r="601" spans="1:13" hidden="1" x14ac:dyDescent="0.35">
      <c r="A601">
        <v>592</v>
      </c>
      <c r="B601" s="9" t="str">
        <f>IFERROR(VLOOKUP($A601,'Raw - J'!$B:$S,2,FALSE),"")</f>
        <v/>
      </c>
      <c r="C601" s="4" t="str">
        <f>IFERROR(VLOOKUP($A601,'Raw - J'!$B:$S,3,FALSE),"")</f>
        <v/>
      </c>
      <c r="D601" s="4" t="str">
        <f>IFERROR(VLOOKUP(JUMP!A601,'Raw - J'!B:F,5,FALSE),"")</f>
        <v/>
      </c>
      <c r="E601" s="4" t="str">
        <f>IFERROR(VLOOKUP($A601,'Raw - J'!$B:$S,6,FALSE),"")</f>
        <v/>
      </c>
      <c r="F601" s="4" t="str">
        <f>IFERROR(VLOOKUP($A601,'Raw - J'!$B:$P,10,FALSE),"")</f>
        <v/>
      </c>
      <c r="G601" s="4" t="str">
        <f>SUBSTITUTE(IFERROR(VLOOKUP($A601,'Raw - J'!$B:$P,7,FALSE),""),"0","")</f>
        <v/>
      </c>
      <c r="H601" s="4" t="str">
        <f>IFERROR(VLOOKUP($A601,'Raw - J'!$B:$P,12,FALSE)&amp;IF(VLOOKUP($A601,'Raw - J'!$B:$N,13,FALSE)&lt;&gt;"","("&amp;VLOOKUP($A601,'Raw - J'!$B:$N,13,FALSE)&amp;")",""),"")</f>
        <v/>
      </c>
      <c r="I601" s="4" t="str">
        <f>IFERROR(VLOOKUP($A601,'Raw - J'!$B:$P,14,FALSE),"")</f>
        <v/>
      </c>
      <c r="J601" s="4" t="str">
        <f>IFERROR(VLOOKUP($A601,'Raw - J'!$B:$P,11,FALSE),"")</f>
        <v/>
      </c>
      <c r="K601" s="4" t="str">
        <f>IFERROR(VLOOKUP($A601,'Raw - J'!$B:$Q,16,FALSE),"")</f>
        <v/>
      </c>
      <c r="L601" s="16" t="str">
        <f>SUBSTITUTE(IFERROR(VLOOKUP($A601,'Raw - J'!$B:$Q,9,FALSE),""),0,"")</f>
        <v/>
      </c>
      <c r="M601" s="16" t="str">
        <f>SUBSTITUTE(IFERROR(VLOOKUP($A601,'Raw - J'!$B:$Z,20,FALSE),""),0,"")</f>
        <v/>
      </c>
    </row>
    <row r="602" spans="1:13" hidden="1" x14ac:dyDescent="0.35">
      <c r="A602">
        <v>593</v>
      </c>
      <c r="B602" s="9" t="str">
        <f>IFERROR(VLOOKUP($A602,'Raw - J'!$B:$S,2,FALSE),"")</f>
        <v/>
      </c>
      <c r="C602" s="4" t="str">
        <f>IFERROR(VLOOKUP($A602,'Raw - J'!$B:$S,3,FALSE),"")</f>
        <v/>
      </c>
      <c r="D602" s="4" t="str">
        <f>IFERROR(VLOOKUP(JUMP!A602,'Raw - J'!B:F,5,FALSE),"")</f>
        <v/>
      </c>
      <c r="E602" s="4" t="str">
        <f>IFERROR(VLOOKUP($A602,'Raw - J'!$B:$S,6,FALSE),"")</f>
        <v/>
      </c>
      <c r="F602" s="4" t="str">
        <f>IFERROR(VLOOKUP($A602,'Raw - J'!$B:$P,10,FALSE),"")</f>
        <v/>
      </c>
      <c r="G602" s="4" t="str">
        <f>SUBSTITUTE(IFERROR(VLOOKUP($A602,'Raw - J'!$B:$P,7,FALSE),""),"0","")</f>
        <v/>
      </c>
      <c r="H602" s="4" t="str">
        <f>IFERROR(VLOOKUP($A602,'Raw - J'!$B:$P,12,FALSE)&amp;IF(VLOOKUP($A602,'Raw - J'!$B:$N,13,FALSE)&lt;&gt;"","("&amp;VLOOKUP($A602,'Raw - J'!$B:$N,13,FALSE)&amp;")",""),"")</f>
        <v/>
      </c>
      <c r="I602" s="4" t="str">
        <f>IFERROR(VLOOKUP($A602,'Raw - J'!$B:$P,14,FALSE),"")</f>
        <v/>
      </c>
      <c r="J602" s="4" t="str">
        <f>IFERROR(VLOOKUP($A602,'Raw - J'!$B:$P,11,FALSE),"")</f>
        <v/>
      </c>
      <c r="K602" s="4" t="str">
        <f>IFERROR(VLOOKUP($A602,'Raw - J'!$B:$Q,16,FALSE),"")</f>
        <v/>
      </c>
      <c r="L602" s="16" t="str">
        <f>SUBSTITUTE(IFERROR(VLOOKUP($A602,'Raw - J'!$B:$Q,9,FALSE),""),0,"")</f>
        <v/>
      </c>
      <c r="M602" s="16" t="str">
        <f>SUBSTITUTE(IFERROR(VLOOKUP($A602,'Raw - J'!$B:$Z,20,FALSE),""),0,"")</f>
        <v/>
      </c>
    </row>
    <row r="603" spans="1:13" hidden="1" x14ac:dyDescent="0.35">
      <c r="A603">
        <v>594</v>
      </c>
      <c r="B603" s="9" t="str">
        <f>IFERROR(VLOOKUP($A603,'Raw - J'!$B:$S,2,FALSE),"")</f>
        <v/>
      </c>
      <c r="C603" s="4" t="str">
        <f>IFERROR(VLOOKUP($A603,'Raw - J'!$B:$S,3,FALSE),"")</f>
        <v/>
      </c>
      <c r="D603" s="4" t="str">
        <f>IFERROR(VLOOKUP(JUMP!A603,'Raw - J'!B:F,5,FALSE),"")</f>
        <v/>
      </c>
      <c r="E603" s="4" t="str">
        <f>IFERROR(VLOOKUP($A603,'Raw - J'!$B:$S,6,FALSE),"")</f>
        <v/>
      </c>
      <c r="F603" s="4" t="str">
        <f>IFERROR(VLOOKUP($A603,'Raw - J'!$B:$P,10,FALSE),"")</f>
        <v/>
      </c>
      <c r="G603" s="4" t="str">
        <f>SUBSTITUTE(IFERROR(VLOOKUP($A603,'Raw - J'!$B:$P,7,FALSE),""),"0","")</f>
        <v/>
      </c>
      <c r="H603" s="4" t="str">
        <f>IFERROR(VLOOKUP($A603,'Raw - J'!$B:$P,12,FALSE)&amp;IF(VLOOKUP($A603,'Raw - J'!$B:$N,13,FALSE)&lt;&gt;"","("&amp;VLOOKUP($A603,'Raw - J'!$B:$N,13,FALSE)&amp;")",""),"")</f>
        <v/>
      </c>
      <c r="I603" s="4" t="str">
        <f>IFERROR(VLOOKUP($A603,'Raw - J'!$B:$P,14,FALSE),"")</f>
        <v/>
      </c>
      <c r="J603" s="4" t="str">
        <f>IFERROR(VLOOKUP($A603,'Raw - J'!$B:$P,11,FALSE),"")</f>
        <v/>
      </c>
      <c r="K603" s="4" t="str">
        <f>IFERROR(VLOOKUP($A603,'Raw - J'!$B:$Q,16,FALSE),"")</f>
        <v/>
      </c>
      <c r="L603" s="16" t="str">
        <f>SUBSTITUTE(IFERROR(VLOOKUP($A603,'Raw - J'!$B:$Q,9,FALSE),""),0,"")</f>
        <v/>
      </c>
      <c r="M603" s="16" t="str">
        <f>SUBSTITUTE(IFERROR(VLOOKUP($A603,'Raw - J'!$B:$Z,20,FALSE),""),0,"")</f>
        <v/>
      </c>
    </row>
    <row r="604" spans="1:13" hidden="1" x14ac:dyDescent="0.35">
      <c r="A604">
        <v>595</v>
      </c>
      <c r="B604" s="9" t="str">
        <f>IFERROR(VLOOKUP($A604,'Raw - J'!$B:$S,2,FALSE),"")</f>
        <v/>
      </c>
      <c r="C604" s="4" t="str">
        <f>IFERROR(VLOOKUP($A604,'Raw - J'!$B:$S,3,FALSE),"")</f>
        <v/>
      </c>
      <c r="D604" s="4" t="str">
        <f>IFERROR(VLOOKUP(JUMP!A604,'Raw - J'!B:F,5,FALSE),"")</f>
        <v/>
      </c>
      <c r="E604" s="4" t="str">
        <f>IFERROR(VLOOKUP($A604,'Raw - J'!$B:$S,6,FALSE),"")</f>
        <v/>
      </c>
      <c r="F604" s="4" t="str">
        <f>IFERROR(VLOOKUP($A604,'Raw - J'!$B:$P,10,FALSE),"")</f>
        <v/>
      </c>
      <c r="G604" s="4" t="str">
        <f>SUBSTITUTE(IFERROR(VLOOKUP($A604,'Raw - J'!$B:$P,7,FALSE),""),"0","")</f>
        <v/>
      </c>
      <c r="H604" s="4" t="str">
        <f>IFERROR(VLOOKUP($A604,'Raw - J'!$B:$P,12,FALSE)&amp;IF(VLOOKUP($A604,'Raw - J'!$B:$N,13,FALSE)&lt;&gt;"","("&amp;VLOOKUP($A604,'Raw - J'!$B:$N,13,FALSE)&amp;")",""),"")</f>
        <v/>
      </c>
      <c r="I604" s="4" t="str">
        <f>IFERROR(VLOOKUP($A604,'Raw - J'!$B:$P,14,FALSE),"")</f>
        <v/>
      </c>
      <c r="J604" s="4" t="str">
        <f>IFERROR(VLOOKUP($A604,'Raw - J'!$B:$P,11,FALSE),"")</f>
        <v/>
      </c>
      <c r="K604" s="4" t="str">
        <f>IFERROR(VLOOKUP($A604,'Raw - J'!$B:$Q,16,FALSE),"")</f>
        <v/>
      </c>
      <c r="L604" s="16" t="str">
        <f>SUBSTITUTE(IFERROR(VLOOKUP($A604,'Raw - J'!$B:$Q,9,FALSE),""),0,"")</f>
        <v/>
      </c>
      <c r="M604" s="16" t="str">
        <f>SUBSTITUTE(IFERROR(VLOOKUP($A604,'Raw - J'!$B:$Z,20,FALSE),""),0,"")</f>
        <v/>
      </c>
    </row>
    <row r="605" spans="1:13" hidden="1" x14ac:dyDescent="0.35">
      <c r="A605">
        <v>596</v>
      </c>
      <c r="B605" s="9" t="str">
        <f>IFERROR(VLOOKUP($A605,'Raw - J'!$B:$S,2,FALSE),"")</f>
        <v/>
      </c>
      <c r="C605" s="4" t="str">
        <f>IFERROR(VLOOKUP($A605,'Raw - J'!$B:$S,3,FALSE),"")</f>
        <v/>
      </c>
      <c r="D605" s="4" t="str">
        <f>IFERROR(VLOOKUP(JUMP!A605,'Raw - J'!B:F,5,FALSE),"")</f>
        <v/>
      </c>
      <c r="E605" s="4" t="str">
        <f>IFERROR(VLOOKUP($A605,'Raw - J'!$B:$S,6,FALSE),"")</f>
        <v/>
      </c>
      <c r="F605" s="4" t="str">
        <f>IFERROR(VLOOKUP($A605,'Raw - J'!$B:$P,10,FALSE),"")</f>
        <v/>
      </c>
      <c r="G605" s="4" t="str">
        <f>SUBSTITUTE(IFERROR(VLOOKUP($A605,'Raw - J'!$B:$P,7,FALSE),""),"0","")</f>
        <v/>
      </c>
      <c r="H605" s="4" t="str">
        <f>IFERROR(VLOOKUP($A605,'Raw - J'!$B:$P,12,FALSE)&amp;IF(VLOOKUP($A605,'Raw - J'!$B:$N,13,FALSE)&lt;&gt;"","("&amp;VLOOKUP($A605,'Raw - J'!$B:$N,13,FALSE)&amp;")",""),"")</f>
        <v/>
      </c>
      <c r="I605" s="4" t="str">
        <f>IFERROR(VLOOKUP($A605,'Raw - J'!$B:$P,14,FALSE),"")</f>
        <v/>
      </c>
      <c r="J605" s="4" t="str">
        <f>IFERROR(VLOOKUP($A605,'Raw - J'!$B:$P,11,FALSE),"")</f>
        <v/>
      </c>
      <c r="K605" s="4" t="str">
        <f>IFERROR(VLOOKUP($A605,'Raw - J'!$B:$Q,16,FALSE),"")</f>
        <v/>
      </c>
      <c r="L605" s="16" t="str">
        <f>SUBSTITUTE(IFERROR(VLOOKUP($A605,'Raw - J'!$B:$Q,9,FALSE),""),0,"")</f>
        <v/>
      </c>
      <c r="M605" s="16" t="str">
        <f>SUBSTITUTE(IFERROR(VLOOKUP($A605,'Raw - J'!$B:$Z,20,FALSE),""),0,"")</f>
        <v/>
      </c>
    </row>
    <row r="606" spans="1:13" hidden="1" x14ac:dyDescent="0.35">
      <c r="A606">
        <v>597</v>
      </c>
      <c r="B606" s="9" t="str">
        <f>IFERROR(VLOOKUP($A606,'Raw - J'!$B:$S,2,FALSE),"")</f>
        <v/>
      </c>
      <c r="C606" s="4" t="str">
        <f>IFERROR(VLOOKUP($A606,'Raw - J'!$B:$S,3,FALSE),"")</f>
        <v/>
      </c>
      <c r="D606" s="4" t="str">
        <f>IFERROR(VLOOKUP(JUMP!A606,'Raw - J'!B:F,5,FALSE),"")</f>
        <v/>
      </c>
      <c r="E606" s="4" t="str">
        <f>IFERROR(VLOOKUP($A606,'Raw - J'!$B:$S,6,FALSE),"")</f>
        <v/>
      </c>
      <c r="F606" s="4" t="str">
        <f>IFERROR(VLOOKUP($A606,'Raw - J'!$B:$P,10,FALSE),"")</f>
        <v/>
      </c>
      <c r="G606" s="4" t="str">
        <f>SUBSTITUTE(IFERROR(VLOOKUP($A606,'Raw - J'!$B:$P,7,FALSE),""),"0","")</f>
        <v/>
      </c>
      <c r="H606" s="4" t="str">
        <f>IFERROR(VLOOKUP($A606,'Raw - J'!$B:$P,12,FALSE)&amp;IF(VLOOKUP($A606,'Raw - J'!$B:$N,13,FALSE)&lt;&gt;"","("&amp;VLOOKUP($A606,'Raw - J'!$B:$N,13,FALSE)&amp;")",""),"")</f>
        <v/>
      </c>
      <c r="I606" s="4" t="str">
        <f>IFERROR(VLOOKUP($A606,'Raw - J'!$B:$P,14,FALSE),"")</f>
        <v/>
      </c>
      <c r="J606" s="4" t="str">
        <f>IFERROR(VLOOKUP($A606,'Raw - J'!$B:$P,11,FALSE),"")</f>
        <v/>
      </c>
      <c r="K606" s="4" t="str">
        <f>IFERROR(VLOOKUP($A606,'Raw - J'!$B:$Q,16,FALSE),"")</f>
        <v/>
      </c>
      <c r="L606" s="16" t="str">
        <f>SUBSTITUTE(IFERROR(VLOOKUP($A606,'Raw - J'!$B:$Q,9,FALSE),""),0,"")</f>
        <v/>
      </c>
      <c r="M606" s="16" t="str">
        <f>SUBSTITUTE(IFERROR(VLOOKUP($A606,'Raw - J'!$B:$Z,20,FALSE),""),0,"")</f>
        <v/>
      </c>
    </row>
    <row r="607" spans="1:13" hidden="1" x14ac:dyDescent="0.35">
      <c r="A607">
        <v>598</v>
      </c>
      <c r="B607" s="9" t="str">
        <f>IFERROR(VLOOKUP($A607,'Raw - J'!$B:$S,2,FALSE),"")</f>
        <v/>
      </c>
      <c r="C607" s="4" t="str">
        <f>IFERROR(VLOOKUP($A607,'Raw - J'!$B:$S,3,FALSE),"")</f>
        <v/>
      </c>
      <c r="D607" s="4" t="str">
        <f>IFERROR(VLOOKUP(JUMP!A607,'Raw - J'!B:F,5,FALSE),"")</f>
        <v/>
      </c>
      <c r="E607" s="4" t="str">
        <f>IFERROR(VLOOKUP($A607,'Raw - J'!$B:$S,6,FALSE),"")</f>
        <v/>
      </c>
      <c r="F607" s="4" t="str">
        <f>IFERROR(VLOOKUP($A607,'Raw - J'!$B:$P,10,FALSE),"")</f>
        <v/>
      </c>
      <c r="G607" s="4" t="str">
        <f>SUBSTITUTE(IFERROR(VLOOKUP($A607,'Raw - J'!$B:$P,7,FALSE),""),"0","")</f>
        <v/>
      </c>
      <c r="H607" s="4" t="str">
        <f>IFERROR(VLOOKUP($A607,'Raw - J'!$B:$P,12,FALSE)&amp;IF(VLOOKUP($A607,'Raw - J'!$B:$N,13,FALSE)&lt;&gt;"","("&amp;VLOOKUP($A607,'Raw - J'!$B:$N,13,FALSE)&amp;")",""),"")</f>
        <v/>
      </c>
      <c r="I607" s="4" t="str">
        <f>IFERROR(VLOOKUP($A607,'Raw - J'!$B:$P,14,FALSE),"")</f>
        <v/>
      </c>
      <c r="J607" s="4" t="str">
        <f>IFERROR(VLOOKUP($A607,'Raw - J'!$B:$P,11,FALSE),"")</f>
        <v/>
      </c>
      <c r="K607" s="4" t="str">
        <f>IFERROR(VLOOKUP($A607,'Raw - J'!$B:$Q,16,FALSE),"")</f>
        <v/>
      </c>
      <c r="L607" s="16" t="str">
        <f>SUBSTITUTE(IFERROR(VLOOKUP($A607,'Raw - J'!$B:$Q,9,FALSE),""),0,"")</f>
        <v/>
      </c>
      <c r="M607" s="16" t="str">
        <f>SUBSTITUTE(IFERROR(VLOOKUP($A607,'Raw - J'!$B:$Z,20,FALSE),""),0,"")</f>
        <v/>
      </c>
    </row>
    <row r="608" spans="1:13" hidden="1" x14ac:dyDescent="0.35">
      <c r="A608">
        <v>599</v>
      </c>
      <c r="B608" s="9" t="str">
        <f>IFERROR(VLOOKUP($A608,'Raw - J'!$B:$S,2,FALSE),"")</f>
        <v/>
      </c>
      <c r="C608" s="4" t="str">
        <f>IFERROR(VLOOKUP($A608,'Raw - J'!$B:$S,3,FALSE),"")</f>
        <v/>
      </c>
      <c r="D608" s="4" t="str">
        <f>IFERROR(VLOOKUP(JUMP!A608,'Raw - J'!B:F,5,FALSE),"")</f>
        <v/>
      </c>
      <c r="E608" s="4" t="str">
        <f>IFERROR(VLOOKUP($A608,'Raw - J'!$B:$S,6,FALSE),"")</f>
        <v/>
      </c>
      <c r="F608" s="4" t="str">
        <f>IFERROR(VLOOKUP($A608,'Raw - J'!$B:$P,10,FALSE),"")</f>
        <v/>
      </c>
      <c r="G608" s="4" t="str">
        <f>SUBSTITUTE(IFERROR(VLOOKUP($A608,'Raw - J'!$B:$P,7,FALSE),""),"0","")</f>
        <v/>
      </c>
      <c r="H608" s="4" t="str">
        <f>IFERROR(VLOOKUP($A608,'Raw - J'!$B:$P,12,FALSE)&amp;IF(VLOOKUP($A608,'Raw - J'!$B:$N,13,FALSE)&lt;&gt;"","("&amp;VLOOKUP($A608,'Raw - J'!$B:$N,13,FALSE)&amp;")",""),"")</f>
        <v/>
      </c>
      <c r="I608" s="4" t="str">
        <f>IFERROR(VLOOKUP($A608,'Raw - J'!$B:$P,14,FALSE),"")</f>
        <v/>
      </c>
      <c r="J608" s="4" t="str">
        <f>IFERROR(VLOOKUP($A608,'Raw - J'!$B:$P,11,FALSE),"")</f>
        <v/>
      </c>
      <c r="K608" s="4" t="str">
        <f>IFERROR(VLOOKUP($A608,'Raw - J'!$B:$Q,16,FALSE),"")</f>
        <v/>
      </c>
      <c r="L608" s="16" t="str">
        <f>SUBSTITUTE(IFERROR(VLOOKUP($A608,'Raw - J'!$B:$Q,9,FALSE),""),0,"")</f>
        <v/>
      </c>
      <c r="M608" s="16" t="str">
        <f>SUBSTITUTE(IFERROR(VLOOKUP($A608,'Raw - J'!$B:$Z,20,FALSE),""),0,"")</f>
        <v/>
      </c>
    </row>
    <row r="609" spans="1:13" hidden="1" x14ac:dyDescent="0.35">
      <c r="A609">
        <v>600</v>
      </c>
      <c r="B609" s="9" t="str">
        <f>IFERROR(VLOOKUP($A609,'Raw - J'!$B:$S,2,FALSE),"")</f>
        <v/>
      </c>
      <c r="C609" s="4" t="str">
        <f>IFERROR(VLOOKUP($A609,'Raw - J'!$B:$S,3,FALSE),"")</f>
        <v/>
      </c>
      <c r="D609" s="4" t="str">
        <f>IFERROR(VLOOKUP(JUMP!A609,'Raw - J'!B:F,5,FALSE),"")</f>
        <v/>
      </c>
      <c r="E609" s="4" t="str">
        <f>IFERROR(VLOOKUP($A609,'Raw - J'!$B:$S,6,FALSE),"")</f>
        <v/>
      </c>
      <c r="F609" s="4" t="str">
        <f>IFERROR(VLOOKUP($A609,'Raw - J'!$B:$P,10,FALSE),"")</f>
        <v/>
      </c>
      <c r="G609" s="4" t="str">
        <f>SUBSTITUTE(IFERROR(VLOOKUP($A609,'Raw - J'!$B:$P,7,FALSE),""),"0","")</f>
        <v/>
      </c>
      <c r="H609" s="4" t="str">
        <f>IFERROR(VLOOKUP($A609,'Raw - J'!$B:$P,12,FALSE)&amp;IF(VLOOKUP($A609,'Raw - J'!$B:$N,13,FALSE)&lt;&gt;"","("&amp;VLOOKUP($A609,'Raw - J'!$B:$N,13,FALSE)&amp;")",""),"")</f>
        <v/>
      </c>
      <c r="I609" s="4" t="str">
        <f>IFERROR(VLOOKUP($A609,'Raw - J'!$B:$P,14,FALSE),"")</f>
        <v/>
      </c>
      <c r="J609" s="4" t="str">
        <f>IFERROR(VLOOKUP($A609,'Raw - J'!$B:$P,11,FALSE),"")</f>
        <v/>
      </c>
      <c r="K609" s="4" t="str">
        <f>IFERROR(VLOOKUP($A609,'Raw - J'!$B:$Q,16,FALSE),"")</f>
        <v/>
      </c>
      <c r="L609" s="16" t="str">
        <f>SUBSTITUTE(IFERROR(VLOOKUP($A609,'Raw - J'!$B:$Q,9,FALSE),""),0,"")</f>
        <v/>
      </c>
      <c r="M609" s="16" t="str">
        <f>SUBSTITUTE(IFERROR(VLOOKUP($A609,'Raw - J'!$B:$Z,20,FALSE),""),0,"")</f>
        <v/>
      </c>
    </row>
    <row r="610" spans="1:13" hidden="1" x14ac:dyDescent="0.35">
      <c r="A610">
        <v>601</v>
      </c>
      <c r="B610" s="9" t="str">
        <f>IFERROR(VLOOKUP($A610,'Raw - J'!$B:$S,2,FALSE),"")</f>
        <v/>
      </c>
      <c r="C610" s="4" t="str">
        <f>IFERROR(VLOOKUP($A610,'Raw - J'!$B:$S,3,FALSE),"")</f>
        <v/>
      </c>
      <c r="D610" s="4" t="str">
        <f>IFERROR(VLOOKUP(JUMP!A610,'Raw - J'!B:F,5,FALSE),"")</f>
        <v/>
      </c>
      <c r="E610" s="4" t="str">
        <f>IFERROR(VLOOKUP($A610,'Raw - J'!$B:$S,6,FALSE),"")</f>
        <v/>
      </c>
      <c r="F610" s="4" t="str">
        <f>IFERROR(VLOOKUP($A610,'Raw - J'!$B:$P,10,FALSE),"")</f>
        <v/>
      </c>
      <c r="G610" s="4" t="str">
        <f>SUBSTITUTE(IFERROR(VLOOKUP($A610,'Raw - J'!$B:$P,7,FALSE),""),"0","")</f>
        <v/>
      </c>
      <c r="H610" s="4" t="str">
        <f>IFERROR(VLOOKUP($A610,'Raw - J'!$B:$P,12,FALSE)&amp;IF(VLOOKUP($A610,'Raw - J'!$B:$N,13,FALSE)&lt;&gt;"","("&amp;VLOOKUP($A610,'Raw - J'!$B:$N,13,FALSE)&amp;")",""),"")</f>
        <v/>
      </c>
      <c r="I610" s="4" t="str">
        <f>IFERROR(VLOOKUP($A610,'Raw - J'!$B:$P,14,FALSE),"")</f>
        <v/>
      </c>
      <c r="J610" s="4" t="str">
        <f>IFERROR(VLOOKUP($A610,'Raw - J'!$B:$P,11,FALSE),"")</f>
        <v/>
      </c>
      <c r="K610" s="4" t="str">
        <f>IFERROR(VLOOKUP($A610,'Raw - J'!$B:$Q,16,FALSE),"")</f>
        <v/>
      </c>
      <c r="L610" s="16" t="str">
        <f>SUBSTITUTE(IFERROR(VLOOKUP($A610,'Raw - J'!$B:$Q,9,FALSE),""),0,"")</f>
        <v/>
      </c>
      <c r="M610" s="16" t="str">
        <f>SUBSTITUTE(IFERROR(VLOOKUP($A610,'Raw - J'!$B:$Z,20,FALSE),""),0,"")</f>
        <v/>
      </c>
    </row>
    <row r="611" spans="1:13" hidden="1" x14ac:dyDescent="0.35">
      <c r="A611">
        <v>602</v>
      </c>
      <c r="B611" s="9" t="str">
        <f>IFERROR(VLOOKUP($A611,'Raw - J'!$B:$S,2,FALSE),"")</f>
        <v/>
      </c>
      <c r="C611" s="4" t="str">
        <f>IFERROR(VLOOKUP($A611,'Raw - J'!$B:$S,3,FALSE),"")</f>
        <v/>
      </c>
      <c r="D611" s="4" t="str">
        <f>IFERROR(VLOOKUP(JUMP!A611,'Raw - J'!B:F,5,FALSE),"")</f>
        <v/>
      </c>
      <c r="E611" s="4" t="str">
        <f>IFERROR(VLOOKUP($A611,'Raw - J'!$B:$S,6,FALSE),"")</f>
        <v/>
      </c>
      <c r="F611" s="4" t="str">
        <f>IFERROR(VLOOKUP($A611,'Raw - J'!$B:$P,10,FALSE),"")</f>
        <v/>
      </c>
      <c r="G611" s="4" t="str">
        <f>SUBSTITUTE(IFERROR(VLOOKUP($A611,'Raw - J'!$B:$P,7,FALSE),""),"0","")</f>
        <v/>
      </c>
      <c r="H611" s="4" t="str">
        <f>IFERROR(VLOOKUP($A611,'Raw - J'!$B:$P,12,FALSE)&amp;IF(VLOOKUP($A611,'Raw - J'!$B:$N,13,FALSE)&lt;&gt;"","("&amp;VLOOKUP($A611,'Raw - J'!$B:$N,13,FALSE)&amp;")",""),"")</f>
        <v/>
      </c>
      <c r="I611" s="4" t="str">
        <f>IFERROR(VLOOKUP($A611,'Raw - J'!$B:$P,14,FALSE),"")</f>
        <v/>
      </c>
      <c r="J611" s="4" t="str">
        <f>IFERROR(VLOOKUP($A611,'Raw - J'!$B:$P,11,FALSE),"")</f>
        <v/>
      </c>
      <c r="K611" s="4" t="str">
        <f>IFERROR(VLOOKUP($A611,'Raw - J'!$B:$Q,16,FALSE),"")</f>
        <v/>
      </c>
      <c r="L611" s="16" t="str">
        <f>SUBSTITUTE(IFERROR(VLOOKUP($A611,'Raw - J'!$B:$Q,9,FALSE),""),0,"")</f>
        <v/>
      </c>
      <c r="M611" s="16" t="str">
        <f>SUBSTITUTE(IFERROR(VLOOKUP($A611,'Raw - J'!$B:$Z,20,FALSE),""),0,"")</f>
        <v/>
      </c>
    </row>
    <row r="612" spans="1:13" hidden="1" x14ac:dyDescent="0.35">
      <c r="A612">
        <v>603</v>
      </c>
      <c r="B612" s="9" t="str">
        <f>IFERROR(VLOOKUP($A612,'Raw - J'!$B:$S,2,FALSE),"")</f>
        <v/>
      </c>
      <c r="C612" s="4" t="str">
        <f>IFERROR(VLOOKUP($A612,'Raw - J'!$B:$S,3,FALSE),"")</f>
        <v/>
      </c>
      <c r="D612" s="4" t="str">
        <f>IFERROR(VLOOKUP(JUMP!A612,'Raw - J'!B:F,5,FALSE),"")</f>
        <v/>
      </c>
      <c r="E612" s="4" t="str">
        <f>IFERROR(VLOOKUP($A612,'Raw - J'!$B:$S,6,FALSE),"")</f>
        <v/>
      </c>
      <c r="F612" s="4" t="str">
        <f>IFERROR(VLOOKUP($A612,'Raw - J'!$B:$P,10,FALSE),"")</f>
        <v/>
      </c>
      <c r="G612" s="4" t="str">
        <f>SUBSTITUTE(IFERROR(VLOOKUP($A612,'Raw - J'!$B:$P,7,FALSE),""),"0","")</f>
        <v/>
      </c>
      <c r="H612" s="4" t="str">
        <f>IFERROR(VLOOKUP($A612,'Raw - J'!$B:$P,12,FALSE)&amp;IF(VLOOKUP($A612,'Raw - J'!$B:$N,13,FALSE)&lt;&gt;"","("&amp;VLOOKUP($A612,'Raw - J'!$B:$N,13,FALSE)&amp;")",""),"")</f>
        <v/>
      </c>
      <c r="I612" s="4" t="str">
        <f>IFERROR(VLOOKUP($A612,'Raw - J'!$B:$P,14,FALSE),"")</f>
        <v/>
      </c>
      <c r="J612" s="4" t="str">
        <f>IFERROR(VLOOKUP($A612,'Raw - J'!$B:$P,11,FALSE),"")</f>
        <v/>
      </c>
      <c r="K612" s="4" t="str">
        <f>IFERROR(VLOOKUP($A612,'Raw - J'!$B:$Q,16,FALSE),"")</f>
        <v/>
      </c>
      <c r="L612" s="16" t="str">
        <f>SUBSTITUTE(IFERROR(VLOOKUP($A612,'Raw - J'!$B:$Q,9,FALSE),""),0,"")</f>
        <v/>
      </c>
      <c r="M612" s="16" t="str">
        <f>SUBSTITUTE(IFERROR(VLOOKUP($A612,'Raw - J'!$B:$Z,20,FALSE),""),0,"")</f>
        <v/>
      </c>
    </row>
    <row r="613" spans="1:13" hidden="1" x14ac:dyDescent="0.35">
      <c r="A613">
        <v>604</v>
      </c>
      <c r="B613" s="9" t="str">
        <f>IFERROR(VLOOKUP($A613,'Raw - J'!$B:$S,2,FALSE),"")</f>
        <v/>
      </c>
      <c r="C613" s="4" t="str">
        <f>IFERROR(VLOOKUP($A613,'Raw - J'!$B:$S,3,FALSE),"")</f>
        <v/>
      </c>
      <c r="D613" s="4" t="str">
        <f>IFERROR(VLOOKUP(JUMP!A613,'Raw - J'!B:F,5,FALSE),"")</f>
        <v/>
      </c>
      <c r="E613" s="4" t="str">
        <f>IFERROR(VLOOKUP($A613,'Raw - J'!$B:$S,6,FALSE),"")</f>
        <v/>
      </c>
      <c r="F613" s="4" t="str">
        <f>IFERROR(VLOOKUP($A613,'Raw - J'!$B:$P,10,FALSE),"")</f>
        <v/>
      </c>
      <c r="G613" s="4" t="str">
        <f>SUBSTITUTE(IFERROR(VLOOKUP($A613,'Raw - J'!$B:$P,7,FALSE),""),"0","")</f>
        <v/>
      </c>
      <c r="H613" s="4" t="str">
        <f>IFERROR(VLOOKUP($A613,'Raw - J'!$B:$P,12,FALSE)&amp;IF(VLOOKUP($A613,'Raw - J'!$B:$N,13,FALSE)&lt;&gt;"","("&amp;VLOOKUP($A613,'Raw - J'!$B:$N,13,FALSE)&amp;")",""),"")</f>
        <v/>
      </c>
      <c r="I613" s="4" t="str">
        <f>IFERROR(VLOOKUP($A613,'Raw - J'!$B:$P,14,FALSE),"")</f>
        <v/>
      </c>
      <c r="J613" s="4" t="str">
        <f>IFERROR(VLOOKUP($A613,'Raw - J'!$B:$P,11,FALSE),"")</f>
        <v/>
      </c>
      <c r="K613" s="4" t="str">
        <f>IFERROR(VLOOKUP($A613,'Raw - J'!$B:$Q,16,FALSE),"")</f>
        <v/>
      </c>
      <c r="L613" s="16" t="str">
        <f>SUBSTITUTE(IFERROR(VLOOKUP($A613,'Raw - J'!$B:$Q,9,FALSE),""),0,"")</f>
        <v/>
      </c>
      <c r="M613" s="16" t="str">
        <f>SUBSTITUTE(IFERROR(VLOOKUP($A613,'Raw - J'!$B:$Z,20,FALSE),""),0,"")</f>
        <v/>
      </c>
    </row>
    <row r="614" spans="1:13" hidden="1" x14ac:dyDescent="0.35">
      <c r="A614">
        <v>605</v>
      </c>
      <c r="B614" s="9" t="str">
        <f>IFERROR(VLOOKUP($A614,'Raw - J'!$B:$S,2,FALSE),"")</f>
        <v/>
      </c>
      <c r="C614" s="4" t="str">
        <f>IFERROR(VLOOKUP($A614,'Raw - J'!$B:$S,3,FALSE),"")</f>
        <v/>
      </c>
      <c r="D614" s="4" t="str">
        <f>IFERROR(VLOOKUP(JUMP!A614,'Raw - J'!B:F,5,FALSE),"")</f>
        <v/>
      </c>
      <c r="E614" s="4" t="str">
        <f>IFERROR(VLOOKUP($A614,'Raw - J'!$B:$S,6,FALSE),"")</f>
        <v/>
      </c>
      <c r="F614" s="4" t="str">
        <f>IFERROR(VLOOKUP($A614,'Raw - J'!$B:$P,10,FALSE),"")</f>
        <v/>
      </c>
      <c r="G614" s="4" t="str">
        <f>SUBSTITUTE(IFERROR(VLOOKUP($A614,'Raw - J'!$B:$P,7,FALSE),""),"0","")</f>
        <v/>
      </c>
      <c r="H614" s="4" t="str">
        <f>IFERROR(VLOOKUP($A614,'Raw - J'!$B:$P,12,FALSE)&amp;IF(VLOOKUP($A614,'Raw - J'!$B:$N,13,FALSE)&lt;&gt;"","("&amp;VLOOKUP($A614,'Raw - J'!$B:$N,13,FALSE)&amp;")",""),"")</f>
        <v/>
      </c>
      <c r="I614" s="4" t="str">
        <f>IFERROR(VLOOKUP($A614,'Raw - J'!$B:$P,14,FALSE),"")</f>
        <v/>
      </c>
      <c r="J614" s="4" t="str">
        <f>IFERROR(VLOOKUP($A614,'Raw - J'!$B:$P,11,FALSE),"")</f>
        <v/>
      </c>
      <c r="K614" s="4" t="str">
        <f>IFERROR(VLOOKUP($A614,'Raw - J'!$B:$Q,16,FALSE),"")</f>
        <v/>
      </c>
      <c r="L614" s="16" t="str">
        <f>SUBSTITUTE(IFERROR(VLOOKUP($A614,'Raw - J'!$B:$Q,9,FALSE),""),0,"")</f>
        <v/>
      </c>
      <c r="M614" s="16" t="str">
        <f>SUBSTITUTE(IFERROR(VLOOKUP($A614,'Raw - J'!$B:$Z,20,FALSE),""),0,"")</f>
        <v/>
      </c>
    </row>
    <row r="615" spans="1:13" hidden="1" x14ac:dyDescent="0.35">
      <c r="A615">
        <v>606</v>
      </c>
      <c r="B615" s="9" t="str">
        <f>IFERROR(VLOOKUP($A615,'Raw - J'!$B:$S,2,FALSE),"")</f>
        <v/>
      </c>
      <c r="C615" s="4" t="str">
        <f>IFERROR(VLOOKUP($A615,'Raw - J'!$B:$S,3,FALSE),"")</f>
        <v/>
      </c>
      <c r="D615" s="4" t="str">
        <f>IFERROR(VLOOKUP(JUMP!A615,'Raw - J'!B:F,5,FALSE),"")</f>
        <v/>
      </c>
      <c r="E615" s="4" t="str">
        <f>IFERROR(VLOOKUP($A615,'Raw - J'!$B:$S,6,FALSE),"")</f>
        <v/>
      </c>
      <c r="F615" s="4" t="str">
        <f>IFERROR(VLOOKUP($A615,'Raw - J'!$B:$P,10,FALSE),"")</f>
        <v/>
      </c>
      <c r="G615" s="4" t="str">
        <f>SUBSTITUTE(IFERROR(VLOOKUP($A615,'Raw - J'!$B:$P,7,FALSE),""),"0","")</f>
        <v/>
      </c>
      <c r="H615" s="4" t="str">
        <f>IFERROR(VLOOKUP($A615,'Raw - J'!$B:$P,12,FALSE)&amp;IF(VLOOKUP($A615,'Raw - J'!$B:$N,13,FALSE)&lt;&gt;"","("&amp;VLOOKUP($A615,'Raw - J'!$B:$N,13,FALSE)&amp;")",""),"")</f>
        <v/>
      </c>
      <c r="I615" s="4" t="str">
        <f>IFERROR(VLOOKUP($A615,'Raw - J'!$B:$P,14,FALSE),"")</f>
        <v/>
      </c>
      <c r="J615" s="4" t="str">
        <f>IFERROR(VLOOKUP($A615,'Raw - J'!$B:$P,11,FALSE),"")</f>
        <v/>
      </c>
      <c r="K615" s="4" t="str">
        <f>IFERROR(VLOOKUP($A615,'Raw - J'!$B:$Q,16,FALSE),"")</f>
        <v/>
      </c>
      <c r="L615" s="16" t="str">
        <f>SUBSTITUTE(IFERROR(VLOOKUP($A615,'Raw - J'!$B:$Q,9,FALSE),""),0,"")</f>
        <v/>
      </c>
      <c r="M615" s="16" t="str">
        <f>SUBSTITUTE(IFERROR(VLOOKUP($A615,'Raw - J'!$B:$Z,20,FALSE),""),0,"")</f>
        <v/>
      </c>
    </row>
    <row r="616" spans="1:13" hidden="1" x14ac:dyDescent="0.35">
      <c r="A616">
        <v>607</v>
      </c>
      <c r="B616" s="9" t="str">
        <f>IFERROR(VLOOKUP($A616,'Raw - J'!$B:$S,2,FALSE),"")</f>
        <v/>
      </c>
      <c r="C616" s="4" t="str">
        <f>IFERROR(VLOOKUP($A616,'Raw - J'!$B:$S,3,FALSE),"")</f>
        <v/>
      </c>
      <c r="D616" s="4" t="str">
        <f>IFERROR(VLOOKUP(JUMP!A616,'Raw - J'!B:F,5,FALSE),"")</f>
        <v/>
      </c>
      <c r="E616" s="4" t="str">
        <f>IFERROR(VLOOKUP($A616,'Raw - J'!$B:$S,6,FALSE),"")</f>
        <v/>
      </c>
      <c r="F616" s="4" t="str">
        <f>IFERROR(VLOOKUP($A616,'Raw - J'!$B:$P,10,FALSE),"")</f>
        <v/>
      </c>
      <c r="G616" s="4" t="str">
        <f>SUBSTITUTE(IFERROR(VLOOKUP($A616,'Raw - J'!$B:$P,7,FALSE),""),"0","")</f>
        <v/>
      </c>
      <c r="H616" s="4" t="str">
        <f>IFERROR(VLOOKUP($A616,'Raw - J'!$B:$P,12,FALSE)&amp;IF(VLOOKUP($A616,'Raw - J'!$B:$N,13,FALSE)&lt;&gt;"","("&amp;VLOOKUP($A616,'Raw - J'!$B:$N,13,FALSE)&amp;")",""),"")</f>
        <v/>
      </c>
      <c r="I616" s="4" t="str">
        <f>IFERROR(VLOOKUP($A616,'Raw - J'!$B:$P,14,FALSE),"")</f>
        <v/>
      </c>
      <c r="J616" s="4" t="str">
        <f>IFERROR(VLOOKUP($A616,'Raw - J'!$B:$P,11,FALSE),"")</f>
        <v/>
      </c>
      <c r="K616" s="4" t="str">
        <f>IFERROR(VLOOKUP($A616,'Raw - J'!$B:$Q,16,FALSE),"")</f>
        <v/>
      </c>
      <c r="L616" s="16" t="str">
        <f>SUBSTITUTE(IFERROR(VLOOKUP($A616,'Raw - J'!$B:$Q,9,FALSE),""),0,"")</f>
        <v/>
      </c>
      <c r="M616" s="16" t="str">
        <f>SUBSTITUTE(IFERROR(VLOOKUP($A616,'Raw - J'!$B:$Z,20,FALSE),""),0,"")</f>
        <v/>
      </c>
    </row>
    <row r="617" spans="1:13" hidden="1" x14ac:dyDescent="0.35">
      <c r="A617">
        <v>608</v>
      </c>
      <c r="B617" s="9" t="str">
        <f>IFERROR(VLOOKUP($A617,'Raw - J'!$B:$S,2,FALSE),"")</f>
        <v/>
      </c>
      <c r="C617" s="4" t="str">
        <f>IFERROR(VLOOKUP($A617,'Raw - J'!$B:$S,3,FALSE),"")</f>
        <v/>
      </c>
      <c r="D617" s="4" t="str">
        <f>IFERROR(VLOOKUP(JUMP!A617,'Raw - J'!B:F,5,FALSE),"")</f>
        <v/>
      </c>
      <c r="E617" s="4" t="str">
        <f>IFERROR(VLOOKUP($A617,'Raw - J'!$B:$S,6,FALSE),"")</f>
        <v/>
      </c>
      <c r="F617" s="4" t="str">
        <f>IFERROR(VLOOKUP($A617,'Raw - J'!$B:$P,10,FALSE),"")</f>
        <v/>
      </c>
      <c r="G617" s="4" t="str">
        <f>SUBSTITUTE(IFERROR(VLOOKUP($A617,'Raw - J'!$B:$P,7,FALSE),""),"0","")</f>
        <v/>
      </c>
      <c r="H617" s="4" t="str">
        <f>IFERROR(VLOOKUP($A617,'Raw - J'!$B:$P,12,FALSE)&amp;IF(VLOOKUP($A617,'Raw - J'!$B:$N,13,FALSE)&lt;&gt;"","("&amp;VLOOKUP($A617,'Raw - J'!$B:$N,13,FALSE)&amp;")",""),"")</f>
        <v/>
      </c>
      <c r="I617" s="4" t="str">
        <f>IFERROR(VLOOKUP($A617,'Raw - J'!$B:$P,14,FALSE),"")</f>
        <v/>
      </c>
      <c r="J617" s="4" t="str">
        <f>IFERROR(VLOOKUP($A617,'Raw - J'!$B:$P,11,FALSE),"")</f>
        <v/>
      </c>
      <c r="K617" s="4" t="str">
        <f>IFERROR(VLOOKUP($A617,'Raw - J'!$B:$Q,16,FALSE),"")</f>
        <v/>
      </c>
      <c r="L617" s="16" t="str">
        <f>SUBSTITUTE(IFERROR(VLOOKUP($A617,'Raw - J'!$B:$Q,9,FALSE),""),0,"")</f>
        <v/>
      </c>
      <c r="M617" s="16" t="str">
        <f>SUBSTITUTE(IFERROR(VLOOKUP($A617,'Raw - J'!$B:$Z,20,FALSE),""),0,"")</f>
        <v/>
      </c>
    </row>
    <row r="618" spans="1:13" hidden="1" x14ac:dyDescent="0.35">
      <c r="A618">
        <v>609</v>
      </c>
      <c r="B618" s="9" t="str">
        <f>IFERROR(VLOOKUP($A618,'Raw - J'!$B:$S,2,FALSE),"")</f>
        <v/>
      </c>
      <c r="C618" s="4" t="str">
        <f>IFERROR(VLOOKUP($A618,'Raw - J'!$B:$S,3,FALSE),"")</f>
        <v/>
      </c>
      <c r="D618" s="4" t="str">
        <f>IFERROR(VLOOKUP(JUMP!A618,'Raw - J'!B:F,5,FALSE),"")</f>
        <v/>
      </c>
      <c r="E618" s="4" t="str">
        <f>IFERROR(VLOOKUP($A618,'Raw - J'!$B:$S,6,FALSE),"")</f>
        <v/>
      </c>
      <c r="F618" s="4" t="str">
        <f>IFERROR(VLOOKUP($A618,'Raw - J'!$B:$P,10,FALSE),"")</f>
        <v/>
      </c>
      <c r="G618" s="4" t="str">
        <f>SUBSTITUTE(IFERROR(VLOOKUP($A618,'Raw - J'!$B:$P,7,FALSE),""),"0","")</f>
        <v/>
      </c>
      <c r="H618" s="4" t="str">
        <f>IFERROR(VLOOKUP($A618,'Raw - J'!$B:$P,12,FALSE)&amp;IF(VLOOKUP($A618,'Raw - J'!$B:$N,13,FALSE)&lt;&gt;"","("&amp;VLOOKUP($A618,'Raw - J'!$B:$N,13,FALSE)&amp;")",""),"")</f>
        <v/>
      </c>
      <c r="I618" s="4" t="str">
        <f>IFERROR(VLOOKUP($A618,'Raw - J'!$B:$P,14,FALSE),"")</f>
        <v/>
      </c>
      <c r="J618" s="4" t="str">
        <f>IFERROR(VLOOKUP($A618,'Raw - J'!$B:$P,11,FALSE),"")</f>
        <v/>
      </c>
      <c r="K618" s="4" t="str">
        <f>IFERROR(VLOOKUP($A618,'Raw - J'!$B:$Q,16,FALSE),"")</f>
        <v/>
      </c>
      <c r="L618" s="16" t="str">
        <f>SUBSTITUTE(IFERROR(VLOOKUP($A618,'Raw - J'!$B:$Q,9,FALSE),""),0,"")</f>
        <v/>
      </c>
      <c r="M618" s="16" t="str">
        <f>SUBSTITUTE(IFERROR(VLOOKUP($A618,'Raw - J'!$B:$Z,20,FALSE),""),0,"")</f>
        <v/>
      </c>
    </row>
    <row r="619" spans="1:13" hidden="1" x14ac:dyDescent="0.35">
      <c r="A619">
        <v>610</v>
      </c>
      <c r="B619" s="9" t="str">
        <f>IFERROR(VLOOKUP($A619,'Raw - J'!$B:$S,2,FALSE),"")</f>
        <v/>
      </c>
      <c r="C619" s="4" t="str">
        <f>IFERROR(VLOOKUP($A619,'Raw - J'!$B:$S,3,FALSE),"")</f>
        <v/>
      </c>
      <c r="D619" s="4" t="str">
        <f>IFERROR(VLOOKUP(JUMP!A619,'Raw - J'!B:F,5,FALSE),"")</f>
        <v/>
      </c>
      <c r="E619" s="4" t="str">
        <f>IFERROR(VLOOKUP($A619,'Raw - J'!$B:$S,6,FALSE),"")</f>
        <v/>
      </c>
      <c r="F619" s="4" t="str">
        <f>IFERROR(VLOOKUP($A619,'Raw - J'!$B:$P,10,FALSE),"")</f>
        <v/>
      </c>
      <c r="G619" s="4" t="str">
        <f>SUBSTITUTE(IFERROR(VLOOKUP($A619,'Raw - J'!$B:$P,7,FALSE),""),"0","")</f>
        <v/>
      </c>
      <c r="H619" s="4" t="str">
        <f>IFERROR(VLOOKUP($A619,'Raw - J'!$B:$P,12,FALSE)&amp;IF(VLOOKUP($A619,'Raw - J'!$B:$N,13,FALSE)&lt;&gt;"","("&amp;VLOOKUP($A619,'Raw - J'!$B:$N,13,FALSE)&amp;")",""),"")</f>
        <v/>
      </c>
      <c r="I619" s="4" t="str">
        <f>IFERROR(VLOOKUP($A619,'Raw - J'!$B:$P,14,FALSE),"")</f>
        <v/>
      </c>
      <c r="J619" s="4" t="str">
        <f>IFERROR(VLOOKUP($A619,'Raw - J'!$B:$P,11,FALSE),"")</f>
        <v/>
      </c>
      <c r="K619" s="4" t="str">
        <f>IFERROR(VLOOKUP($A619,'Raw - J'!$B:$Q,16,FALSE),"")</f>
        <v/>
      </c>
      <c r="L619" s="16" t="str">
        <f>SUBSTITUTE(IFERROR(VLOOKUP($A619,'Raw - J'!$B:$Q,9,FALSE),""),0,"")</f>
        <v/>
      </c>
      <c r="M619" s="16" t="str">
        <f>SUBSTITUTE(IFERROR(VLOOKUP($A619,'Raw - J'!$B:$Z,20,FALSE),""),0,"")</f>
        <v/>
      </c>
    </row>
    <row r="620" spans="1:13" hidden="1" x14ac:dyDescent="0.35">
      <c r="A620">
        <v>611</v>
      </c>
      <c r="B620" s="9" t="str">
        <f>IFERROR(VLOOKUP($A620,'Raw - J'!$B:$S,2,FALSE),"")</f>
        <v/>
      </c>
      <c r="C620" s="4" t="str">
        <f>IFERROR(VLOOKUP($A620,'Raw - J'!$B:$S,3,FALSE),"")</f>
        <v/>
      </c>
      <c r="D620" s="4" t="str">
        <f>IFERROR(VLOOKUP(JUMP!A620,'Raw - J'!B:F,5,FALSE),"")</f>
        <v/>
      </c>
      <c r="E620" s="4" t="str">
        <f>IFERROR(VLOOKUP($A620,'Raw - J'!$B:$S,6,FALSE),"")</f>
        <v/>
      </c>
      <c r="F620" s="4" t="str">
        <f>IFERROR(VLOOKUP($A620,'Raw - J'!$B:$P,10,FALSE),"")</f>
        <v/>
      </c>
      <c r="G620" s="4" t="str">
        <f>SUBSTITUTE(IFERROR(VLOOKUP($A620,'Raw - J'!$B:$P,7,FALSE),""),"0","")</f>
        <v/>
      </c>
      <c r="H620" s="4" t="str">
        <f>IFERROR(VLOOKUP($A620,'Raw - J'!$B:$P,12,FALSE)&amp;IF(VLOOKUP($A620,'Raw - J'!$B:$N,13,FALSE)&lt;&gt;"","("&amp;VLOOKUP($A620,'Raw - J'!$B:$N,13,FALSE)&amp;")",""),"")</f>
        <v/>
      </c>
      <c r="I620" s="4" t="str">
        <f>IFERROR(VLOOKUP($A620,'Raw - J'!$B:$P,14,FALSE),"")</f>
        <v/>
      </c>
      <c r="J620" s="4" t="str">
        <f>IFERROR(VLOOKUP($A620,'Raw - J'!$B:$P,11,FALSE),"")</f>
        <v/>
      </c>
      <c r="K620" s="4" t="str">
        <f>IFERROR(VLOOKUP($A620,'Raw - J'!$B:$Q,16,FALSE),"")</f>
        <v/>
      </c>
      <c r="L620" s="16" t="str">
        <f>SUBSTITUTE(IFERROR(VLOOKUP($A620,'Raw - J'!$B:$Q,9,FALSE),""),0,"")</f>
        <v/>
      </c>
      <c r="M620" s="16" t="str">
        <f>SUBSTITUTE(IFERROR(VLOOKUP($A620,'Raw - J'!$B:$Z,20,FALSE),""),0,"")</f>
        <v/>
      </c>
    </row>
    <row r="621" spans="1:13" hidden="1" x14ac:dyDescent="0.35">
      <c r="A621">
        <v>612</v>
      </c>
      <c r="B621" s="9" t="str">
        <f>IFERROR(VLOOKUP($A621,'Raw - J'!$B:$S,2,FALSE),"")</f>
        <v/>
      </c>
      <c r="C621" s="4" t="str">
        <f>IFERROR(VLOOKUP($A621,'Raw - J'!$B:$S,3,FALSE),"")</f>
        <v/>
      </c>
      <c r="D621" s="4" t="str">
        <f>IFERROR(VLOOKUP(JUMP!A621,'Raw - J'!B:F,5,FALSE),"")</f>
        <v/>
      </c>
      <c r="E621" s="4" t="str">
        <f>IFERROR(VLOOKUP($A621,'Raw - J'!$B:$S,6,FALSE),"")</f>
        <v/>
      </c>
      <c r="F621" s="4" t="str">
        <f>IFERROR(VLOOKUP($A621,'Raw - J'!$B:$P,10,FALSE),"")</f>
        <v/>
      </c>
      <c r="G621" s="4" t="str">
        <f>SUBSTITUTE(IFERROR(VLOOKUP($A621,'Raw - J'!$B:$P,7,FALSE),""),"0","")</f>
        <v/>
      </c>
      <c r="H621" s="4" t="str">
        <f>IFERROR(VLOOKUP($A621,'Raw - J'!$B:$P,12,FALSE)&amp;IF(VLOOKUP($A621,'Raw - J'!$B:$N,13,FALSE)&lt;&gt;"","("&amp;VLOOKUP($A621,'Raw - J'!$B:$N,13,FALSE)&amp;")",""),"")</f>
        <v/>
      </c>
      <c r="I621" s="4" t="str">
        <f>IFERROR(VLOOKUP($A621,'Raw - J'!$B:$P,14,FALSE),"")</f>
        <v/>
      </c>
      <c r="J621" s="4" t="str">
        <f>IFERROR(VLOOKUP($A621,'Raw - J'!$B:$P,11,FALSE),"")</f>
        <v/>
      </c>
      <c r="K621" s="4" t="str">
        <f>IFERROR(VLOOKUP($A621,'Raw - J'!$B:$Q,16,FALSE),"")</f>
        <v/>
      </c>
      <c r="L621" s="16" t="str">
        <f>SUBSTITUTE(IFERROR(VLOOKUP($A621,'Raw - J'!$B:$Q,9,FALSE),""),0,"")</f>
        <v/>
      </c>
      <c r="M621" s="16" t="str">
        <f>SUBSTITUTE(IFERROR(VLOOKUP($A621,'Raw - J'!$B:$Z,20,FALSE),""),0,"")</f>
        <v/>
      </c>
    </row>
    <row r="622" spans="1:13" hidden="1" x14ac:dyDescent="0.35">
      <c r="A622">
        <v>613</v>
      </c>
      <c r="B622" s="9" t="str">
        <f>IFERROR(VLOOKUP($A622,'Raw - J'!$B:$S,2,FALSE),"")</f>
        <v/>
      </c>
      <c r="C622" s="4" t="str">
        <f>IFERROR(VLOOKUP($A622,'Raw - J'!$B:$S,3,FALSE),"")</f>
        <v/>
      </c>
      <c r="D622" s="4" t="str">
        <f>IFERROR(VLOOKUP(JUMP!A622,'Raw - J'!B:F,5,FALSE),"")</f>
        <v/>
      </c>
      <c r="E622" s="4" t="str">
        <f>IFERROR(VLOOKUP($A622,'Raw - J'!$B:$S,6,FALSE),"")</f>
        <v/>
      </c>
      <c r="F622" s="4" t="str">
        <f>IFERROR(VLOOKUP($A622,'Raw - J'!$B:$P,10,FALSE),"")</f>
        <v/>
      </c>
      <c r="G622" s="4" t="str">
        <f>SUBSTITUTE(IFERROR(VLOOKUP($A622,'Raw - J'!$B:$P,7,FALSE),""),"0","")</f>
        <v/>
      </c>
      <c r="H622" s="4" t="str">
        <f>IFERROR(VLOOKUP($A622,'Raw - J'!$B:$P,12,FALSE)&amp;IF(VLOOKUP($A622,'Raw - J'!$B:$N,13,FALSE)&lt;&gt;"","("&amp;VLOOKUP($A622,'Raw - J'!$B:$N,13,FALSE)&amp;")",""),"")</f>
        <v/>
      </c>
      <c r="I622" s="4" t="str">
        <f>IFERROR(VLOOKUP($A622,'Raw - J'!$B:$P,14,FALSE),"")</f>
        <v/>
      </c>
      <c r="J622" s="4" t="str">
        <f>IFERROR(VLOOKUP($A622,'Raw - J'!$B:$P,11,FALSE),"")</f>
        <v/>
      </c>
      <c r="K622" s="4" t="str">
        <f>IFERROR(VLOOKUP($A622,'Raw - J'!$B:$Q,16,FALSE),"")</f>
        <v/>
      </c>
      <c r="L622" s="16" t="str">
        <f>SUBSTITUTE(IFERROR(VLOOKUP($A622,'Raw - J'!$B:$Q,9,FALSE),""),0,"")</f>
        <v/>
      </c>
      <c r="M622" s="16" t="str">
        <f>SUBSTITUTE(IFERROR(VLOOKUP($A622,'Raw - J'!$B:$Z,20,FALSE),""),0,"")</f>
        <v/>
      </c>
    </row>
    <row r="623" spans="1:13" hidden="1" x14ac:dyDescent="0.35">
      <c r="A623">
        <v>614</v>
      </c>
      <c r="B623" s="9" t="str">
        <f>IFERROR(VLOOKUP($A623,'Raw - J'!$B:$S,2,FALSE),"")</f>
        <v/>
      </c>
      <c r="C623" s="4" t="str">
        <f>IFERROR(VLOOKUP($A623,'Raw - J'!$B:$S,3,FALSE),"")</f>
        <v/>
      </c>
      <c r="D623" s="4" t="str">
        <f>IFERROR(VLOOKUP(JUMP!A623,'Raw - J'!B:F,5,FALSE),"")</f>
        <v/>
      </c>
      <c r="E623" s="4" t="str">
        <f>IFERROR(VLOOKUP($A623,'Raw - J'!$B:$S,6,FALSE),"")</f>
        <v/>
      </c>
      <c r="F623" s="4" t="str">
        <f>IFERROR(VLOOKUP($A623,'Raw - J'!$B:$P,10,FALSE),"")</f>
        <v/>
      </c>
      <c r="G623" s="4" t="str">
        <f>SUBSTITUTE(IFERROR(VLOOKUP($A623,'Raw - J'!$B:$P,7,FALSE),""),"0","")</f>
        <v/>
      </c>
      <c r="H623" s="4" t="str">
        <f>IFERROR(VLOOKUP($A623,'Raw - J'!$B:$P,12,FALSE)&amp;IF(VLOOKUP($A623,'Raw - J'!$B:$N,13,FALSE)&lt;&gt;"","("&amp;VLOOKUP($A623,'Raw - J'!$B:$N,13,FALSE)&amp;")",""),"")</f>
        <v/>
      </c>
      <c r="I623" s="4" t="str">
        <f>IFERROR(VLOOKUP($A623,'Raw - J'!$B:$P,14,FALSE),"")</f>
        <v/>
      </c>
      <c r="J623" s="4" t="str">
        <f>IFERROR(VLOOKUP($A623,'Raw - J'!$B:$P,11,FALSE),"")</f>
        <v/>
      </c>
      <c r="K623" s="4" t="str">
        <f>IFERROR(VLOOKUP($A623,'Raw - J'!$B:$Q,16,FALSE),"")</f>
        <v/>
      </c>
      <c r="L623" s="16" t="str">
        <f>SUBSTITUTE(IFERROR(VLOOKUP($A623,'Raw - J'!$B:$Q,9,FALSE),""),0,"")</f>
        <v/>
      </c>
      <c r="M623" s="16" t="str">
        <f>SUBSTITUTE(IFERROR(VLOOKUP($A623,'Raw - J'!$B:$Z,20,FALSE),""),0,"")</f>
        <v/>
      </c>
    </row>
    <row r="624" spans="1:13" hidden="1" x14ac:dyDescent="0.35">
      <c r="A624">
        <v>615</v>
      </c>
      <c r="B624" s="9" t="str">
        <f>IFERROR(VLOOKUP($A624,'Raw - J'!$B:$S,2,FALSE),"")</f>
        <v/>
      </c>
      <c r="C624" s="4" t="str">
        <f>IFERROR(VLOOKUP($A624,'Raw - J'!$B:$S,3,FALSE),"")</f>
        <v/>
      </c>
      <c r="D624" s="4" t="str">
        <f>IFERROR(VLOOKUP(JUMP!A624,'Raw - J'!B:F,5,FALSE),"")</f>
        <v/>
      </c>
      <c r="E624" s="4" t="str">
        <f>IFERROR(VLOOKUP($A624,'Raw - J'!$B:$S,6,FALSE),"")</f>
        <v/>
      </c>
      <c r="F624" s="4" t="str">
        <f>IFERROR(VLOOKUP($A624,'Raw - J'!$B:$P,10,FALSE),"")</f>
        <v/>
      </c>
      <c r="G624" s="4" t="str">
        <f>SUBSTITUTE(IFERROR(VLOOKUP($A624,'Raw - J'!$B:$P,7,FALSE),""),"0","")</f>
        <v/>
      </c>
      <c r="H624" s="4" t="str">
        <f>IFERROR(VLOOKUP($A624,'Raw - J'!$B:$P,12,FALSE)&amp;IF(VLOOKUP($A624,'Raw - J'!$B:$N,13,FALSE)&lt;&gt;"","("&amp;VLOOKUP($A624,'Raw - J'!$B:$N,13,FALSE)&amp;")",""),"")</f>
        <v/>
      </c>
      <c r="I624" s="4" t="str">
        <f>IFERROR(VLOOKUP($A624,'Raw - J'!$B:$P,14,FALSE),"")</f>
        <v/>
      </c>
      <c r="J624" s="4" t="str">
        <f>IFERROR(VLOOKUP($A624,'Raw - J'!$B:$P,11,FALSE),"")</f>
        <v/>
      </c>
      <c r="K624" s="4" t="str">
        <f>IFERROR(VLOOKUP($A624,'Raw - J'!$B:$Q,16,FALSE),"")</f>
        <v/>
      </c>
      <c r="L624" s="16" t="str">
        <f>SUBSTITUTE(IFERROR(VLOOKUP($A624,'Raw - J'!$B:$Q,9,FALSE),""),0,"")</f>
        <v/>
      </c>
      <c r="M624" s="16" t="str">
        <f>SUBSTITUTE(IFERROR(VLOOKUP($A624,'Raw - J'!$B:$Z,20,FALSE),""),0,"")</f>
        <v/>
      </c>
    </row>
    <row r="625" spans="1:13" hidden="1" x14ac:dyDescent="0.35">
      <c r="A625">
        <v>616</v>
      </c>
      <c r="B625" s="9" t="str">
        <f>IFERROR(VLOOKUP($A625,'Raw - J'!$B:$S,2,FALSE),"")</f>
        <v/>
      </c>
      <c r="C625" s="4" t="str">
        <f>IFERROR(VLOOKUP($A625,'Raw - J'!$B:$S,3,FALSE),"")</f>
        <v/>
      </c>
      <c r="D625" s="4" t="str">
        <f>IFERROR(VLOOKUP(JUMP!A625,'Raw - J'!B:F,5,FALSE),"")</f>
        <v/>
      </c>
      <c r="E625" s="4" t="str">
        <f>IFERROR(VLOOKUP($A625,'Raw - J'!$B:$S,6,FALSE),"")</f>
        <v/>
      </c>
      <c r="F625" s="4" t="str">
        <f>IFERROR(VLOOKUP($A625,'Raw - J'!$B:$P,10,FALSE),"")</f>
        <v/>
      </c>
      <c r="G625" s="4" t="str">
        <f>SUBSTITUTE(IFERROR(VLOOKUP($A625,'Raw - J'!$B:$P,7,FALSE),""),"0","")</f>
        <v/>
      </c>
      <c r="H625" s="4" t="str">
        <f>IFERROR(VLOOKUP($A625,'Raw - J'!$B:$P,12,FALSE)&amp;IF(VLOOKUP($A625,'Raw - J'!$B:$N,13,FALSE)&lt;&gt;"","("&amp;VLOOKUP($A625,'Raw - J'!$B:$N,13,FALSE)&amp;")",""),"")</f>
        <v/>
      </c>
      <c r="I625" s="4" t="str">
        <f>IFERROR(VLOOKUP($A625,'Raw - J'!$B:$P,14,FALSE),"")</f>
        <v/>
      </c>
      <c r="J625" s="4" t="str">
        <f>IFERROR(VLOOKUP($A625,'Raw - J'!$B:$P,11,FALSE),"")</f>
        <v/>
      </c>
      <c r="K625" s="4" t="str">
        <f>IFERROR(VLOOKUP($A625,'Raw - J'!$B:$Q,16,FALSE),"")</f>
        <v/>
      </c>
      <c r="L625" s="16" t="str">
        <f>SUBSTITUTE(IFERROR(VLOOKUP($A625,'Raw - J'!$B:$Q,9,FALSE),""),0,"")</f>
        <v/>
      </c>
      <c r="M625" s="16" t="str">
        <f>SUBSTITUTE(IFERROR(VLOOKUP($A625,'Raw - J'!$B:$Z,20,FALSE),""),0,"")</f>
        <v/>
      </c>
    </row>
    <row r="626" spans="1:13" hidden="1" x14ac:dyDescent="0.35">
      <c r="A626">
        <v>617</v>
      </c>
      <c r="B626" s="9" t="str">
        <f>IFERROR(VLOOKUP($A626,'Raw - J'!$B:$S,2,FALSE),"")</f>
        <v/>
      </c>
      <c r="C626" s="4" t="str">
        <f>IFERROR(VLOOKUP($A626,'Raw - J'!$B:$S,3,FALSE),"")</f>
        <v/>
      </c>
      <c r="D626" s="4" t="str">
        <f>IFERROR(VLOOKUP(JUMP!A626,'Raw - J'!B:F,5,FALSE),"")</f>
        <v/>
      </c>
      <c r="E626" s="4" t="str">
        <f>IFERROR(VLOOKUP($A626,'Raw - J'!$B:$S,6,FALSE),"")</f>
        <v/>
      </c>
      <c r="F626" s="4" t="str">
        <f>IFERROR(VLOOKUP($A626,'Raw - J'!$B:$P,10,FALSE),"")</f>
        <v/>
      </c>
      <c r="G626" s="4" t="str">
        <f>SUBSTITUTE(IFERROR(VLOOKUP($A626,'Raw - J'!$B:$P,7,FALSE),""),"0","")</f>
        <v/>
      </c>
      <c r="H626" s="4" t="str">
        <f>IFERROR(VLOOKUP($A626,'Raw - J'!$B:$P,12,FALSE)&amp;IF(VLOOKUP($A626,'Raw - J'!$B:$N,13,FALSE)&lt;&gt;"","("&amp;VLOOKUP($A626,'Raw - J'!$B:$N,13,FALSE)&amp;")",""),"")</f>
        <v/>
      </c>
      <c r="I626" s="4" t="str">
        <f>IFERROR(VLOOKUP($A626,'Raw - J'!$B:$P,14,FALSE),"")</f>
        <v/>
      </c>
      <c r="J626" s="4" t="str">
        <f>IFERROR(VLOOKUP($A626,'Raw - J'!$B:$P,11,FALSE),"")</f>
        <v/>
      </c>
      <c r="K626" s="4" t="str">
        <f>IFERROR(VLOOKUP($A626,'Raw - J'!$B:$Q,16,FALSE),"")</f>
        <v/>
      </c>
      <c r="L626" s="16" t="str">
        <f>SUBSTITUTE(IFERROR(VLOOKUP($A626,'Raw - J'!$B:$Q,9,FALSE),""),0,"")</f>
        <v/>
      </c>
      <c r="M626" s="16" t="str">
        <f>SUBSTITUTE(IFERROR(VLOOKUP($A626,'Raw - J'!$B:$Z,20,FALSE),""),0,"")</f>
        <v/>
      </c>
    </row>
    <row r="627" spans="1:13" hidden="1" x14ac:dyDescent="0.35">
      <c r="A627">
        <v>618</v>
      </c>
      <c r="B627" s="9" t="str">
        <f>IFERROR(VLOOKUP($A627,'Raw - J'!$B:$S,2,FALSE),"")</f>
        <v/>
      </c>
      <c r="C627" s="4" t="str">
        <f>IFERROR(VLOOKUP($A627,'Raw - J'!$B:$S,3,FALSE),"")</f>
        <v/>
      </c>
      <c r="D627" s="4" t="str">
        <f>IFERROR(VLOOKUP(JUMP!A627,'Raw - J'!B:F,5,FALSE),"")</f>
        <v/>
      </c>
      <c r="E627" s="4" t="str">
        <f>IFERROR(VLOOKUP($A627,'Raw - J'!$B:$S,6,FALSE),"")</f>
        <v/>
      </c>
      <c r="F627" s="4" t="str">
        <f>IFERROR(VLOOKUP($A627,'Raw - J'!$B:$P,10,FALSE),"")</f>
        <v/>
      </c>
      <c r="G627" s="4" t="str">
        <f>SUBSTITUTE(IFERROR(VLOOKUP($A627,'Raw - J'!$B:$P,7,FALSE),""),"0","")</f>
        <v/>
      </c>
      <c r="H627" s="4" t="str">
        <f>IFERROR(VLOOKUP($A627,'Raw - J'!$B:$P,12,FALSE)&amp;IF(VLOOKUP($A627,'Raw - J'!$B:$N,13,FALSE)&lt;&gt;"","("&amp;VLOOKUP($A627,'Raw - J'!$B:$N,13,FALSE)&amp;")",""),"")</f>
        <v/>
      </c>
      <c r="I627" s="4" t="str">
        <f>IFERROR(VLOOKUP($A627,'Raw - J'!$B:$P,14,FALSE),"")</f>
        <v/>
      </c>
      <c r="J627" s="4" t="str">
        <f>IFERROR(VLOOKUP($A627,'Raw - J'!$B:$P,11,FALSE),"")</f>
        <v/>
      </c>
      <c r="K627" s="4" t="str">
        <f>IFERROR(VLOOKUP($A627,'Raw - J'!$B:$Q,16,FALSE),"")</f>
        <v/>
      </c>
      <c r="L627" s="16" t="str">
        <f>SUBSTITUTE(IFERROR(VLOOKUP($A627,'Raw - J'!$B:$Q,9,FALSE),""),0,"")</f>
        <v/>
      </c>
      <c r="M627" s="16" t="str">
        <f>SUBSTITUTE(IFERROR(VLOOKUP($A627,'Raw - J'!$B:$Z,20,FALSE),""),0,"")</f>
        <v/>
      </c>
    </row>
    <row r="628" spans="1:13" hidden="1" x14ac:dyDescent="0.35">
      <c r="A628">
        <v>619</v>
      </c>
      <c r="B628" s="9" t="str">
        <f>IFERROR(VLOOKUP($A628,'Raw - J'!$B:$S,2,FALSE),"")</f>
        <v/>
      </c>
      <c r="C628" s="4" t="str">
        <f>IFERROR(VLOOKUP($A628,'Raw - J'!$B:$S,3,FALSE),"")</f>
        <v/>
      </c>
      <c r="D628" s="4" t="str">
        <f>IFERROR(VLOOKUP(JUMP!A628,'Raw - J'!B:F,5,FALSE),"")</f>
        <v/>
      </c>
      <c r="E628" s="4" t="str">
        <f>IFERROR(VLOOKUP($A628,'Raw - J'!$B:$S,6,FALSE),"")</f>
        <v/>
      </c>
      <c r="F628" s="4" t="str">
        <f>IFERROR(VLOOKUP($A628,'Raw - J'!$B:$P,10,FALSE),"")</f>
        <v/>
      </c>
      <c r="G628" s="4" t="str">
        <f>SUBSTITUTE(IFERROR(VLOOKUP($A628,'Raw - J'!$B:$P,7,FALSE),""),"0","")</f>
        <v/>
      </c>
      <c r="H628" s="4" t="str">
        <f>IFERROR(VLOOKUP($A628,'Raw - J'!$B:$P,12,FALSE)&amp;IF(VLOOKUP($A628,'Raw - J'!$B:$N,13,FALSE)&lt;&gt;"","("&amp;VLOOKUP($A628,'Raw - J'!$B:$N,13,FALSE)&amp;")",""),"")</f>
        <v/>
      </c>
      <c r="I628" s="4" t="str">
        <f>IFERROR(VLOOKUP($A628,'Raw - J'!$B:$P,14,FALSE),"")</f>
        <v/>
      </c>
      <c r="J628" s="4" t="str">
        <f>IFERROR(VLOOKUP($A628,'Raw - J'!$B:$P,11,FALSE),"")</f>
        <v/>
      </c>
      <c r="K628" s="4" t="str">
        <f>IFERROR(VLOOKUP($A628,'Raw - J'!$B:$Q,16,FALSE),"")</f>
        <v/>
      </c>
      <c r="L628" s="16" t="str">
        <f>SUBSTITUTE(IFERROR(VLOOKUP($A628,'Raw - J'!$B:$Q,9,FALSE),""),0,"")</f>
        <v/>
      </c>
      <c r="M628" s="16" t="str">
        <f>SUBSTITUTE(IFERROR(VLOOKUP($A628,'Raw - J'!$B:$Z,20,FALSE),""),0,"")</f>
        <v/>
      </c>
    </row>
    <row r="629" spans="1:13" hidden="1" x14ac:dyDescent="0.35">
      <c r="A629">
        <v>620</v>
      </c>
      <c r="B629" s="9" t="str">
        <f>IFERROR(VLOOKUP($A629,'Raw - J'!$B:$S,2,FALSE),"")</f>
        <v/>
      </c>
      <c r="C629" s="4" t="str">
        <f>IFERROR(VLOOKUP($A629,'Raw - J'!$B:$S,3,FALSE),"")</f>
        <v/>
      </c>
      <c r="D629" s="4" t="str">
        <f>IFERROR(VLOOKUP(JUMP!A629,'Raw - J'!B:F,5,FALSE),"")</f>
        <v/>
      </c>
      <c r="E629" s="4" t="str">
        <f>IFERROR(VLOOKUP($A629,'Raw - J'!$B:$S,6,FALSE),"")</f>
        <v/>
      </c>
      <c r="F629" s="4" t="str">
        <f>IFERROR(VLOOKUP($A629,'Raw - J'!$B:$P,10,FALSE),"")</f>
        <v/>
      </c>
      <c r="G629" s="4" t="str">
        <f>SUBSTITUTE(IFERROR(VLOOKUP($A629,'Raw - J'!$B:$P,7,FALSE),""),"0","")</f>
        <v/>
      </c>
      <c r="H629" s="4" t="str">
        <f>IFERROR(VLOOKUP($A629,'Raw - J'!$B:$P,12,FALSE)&amp;IF(VLOOKUP($A629,'Raw - J'!$B:$N,13,FALSE)&lt;&gt;"","("&amp;VLOOKUP($A629,'Raw - J'!$B:$N,13,FALSE)&amp;")",""),"")</f>
        <v/>
      </c>
      <c r="I629" s="4" t="str">
        <f>IFERROR(VLOOKUP($A629,'Raw - J'!$B:$P,14,FALSE),"")</f>
        <v/>
      </c>
      <c r="J629" s="4" t="str">
        <f>IFERROR(VLOOKUP($A629,'Raw - J'!$B:$P,11,FALSE),"")</f>
        <v/>
      </c>
      <c r="K629" s="4" t="str">
        <f>IFERROR(VLOOKUP($A629,'Raw - J'!$B:$Q,16,FALSE),"")</f>
        <v/>
      </c>
      <c r="L629" s="16" t="str">
        <f>SUBSTITUTE(IFERROR(VLOOKUP($A629,'Raw - J'!$B:$Q,9,FALSE),""),0,"")</f>
        <v/>
      </c>
      <c r="M629" s="16" t="str">
        <f>SUBSTITUTE(IFERROR(VLOOKUP($A629,'Raw - J'!$B:$Z,20,FALSE),""),0,"")</f>
        <v/>
      </c>
    </row>
    <row r="630" spans="1:13" hidden="1" x14ac:dyDescent="0.35">
      <c r="A630">
        <v>621</v>
      </c>
      <c r="B630" s="9" t="str">
        <f>IFERROR(VLOOKUP($A630,'Raw - J'!$B:$S,2,FALSE),"")</f>
        <v/>
      </c>
      <c r="C630" s="4" t="str">
        <f>IFERROR(VLOOKUP($A630,'Raw - J'!$B:$S,3,FALSE),"")</f>
        <v/>
      </c>
      <c r="D630" s="4" t="str">
        <f>IFERROR(VLOOKUP(JUMP!A630,'Raw - J'!B:F,5,FALSE),"")</f>
        <v/>
      </c>
      <c r="E630" s="4" t="str">
        <f>IFERROR(VLOOKUP($A630,'Raw - J'!$B:$S,6,FALSE),"")</f>
        <v/>
      </c>
      <c r="F630" s="4" t="str">
        <f>IFERROR(VLOOKUP($A630,'Raw - J'!$B:$P,10,FALSE),"")</f>
        <v/>
      </c>
      <c r="G630" s="4" t="str">
        <f>SUBSTITUTE(IFERROR(VLOOKUP($A630,'Raw - J'!$B:$P,7,FALSE),""),"0","")</f>
        <v/>
      </c>
      <c r="H630" s="4" t="str">
        <f>IFERROR(VLOOKUP($A630,'Raw - J'!$B:$P,12,FALSE)&amp;IF(VLOOKUP($A630,'Raw - J'!$B:$N,13,FALSE)&lt;&gt;"","("&amp;VLOOKUP($A630,'Raw - J'!$B:$N,13,FALSE)&amp;")",""),"")</f>
        <v/>
      </c>
      <c r="I630" s="4" t="str">
        <f>IFERROR(VLOOKUP($A630,'Raw - J'!$B:$P,14,FALSE),"")</f>
        <v/>
      </c>
      <c r="J630" s="4" t="str">
        <f>IFERROR(VLOOKUP($A630,'Raw - J'!$B:$P,11,FALSE),"")</f>
        <v/>
      </c>
      <c r="K630" s="4" t="str">
        <f>IFERROR(VLOOKUP($A630,'Raw - J'!$B:$Q,16,FALSE),"")</f>
        <v/>
      </c>
      <c r="L630" s="16" t="str">
        <f>SUBSTITUTE(IFERROR(VLOOKUP($A630,'Raw - J'!$B:$Q,9,FALSE),""),0,"")</f>
        <v/>
      </c>
      <c r="M630" s="16" t="str">
        <f>SUBSTITUTE(IFERROR(VLOOKUP($A630,'Raw - J'!$B:$Z,20,FALSE),""),0,"")</f>
        <v/>
      </c>
    </row>
    <row r="631" spans="1:13" hidden="1" x14ac:dyDescent="0.35">
      <c r="A631">
        <v>622</v>
      </c>
      <c r="B631" s="9" t="str">
        <f>IFERROR(VLOOKUP($A631,'Raw - J'!$B:$S,2,FALSE),"")</f>
        <v/>
      </c>
      <c r="C631" s="4" t="str">
        <f>IFERROR(VLOOKUP($A631,'Raw - J'!$B:$S,3,FALSE),"")</f>
        <v/>
      </c>
      <c r="D631" s="4" t="str">
        <f>IFERROR(VLOOKUP(JUMP!A631,'Raw - J'!B:F,5,FALSE),"")</f>
        <v/>
      </c>
      <c r="E631" s="4" t="str">
        <f>IFERROR(VLOOKUP($A631,'Raw - J'!$B:$S,6,FALSE),"")</f>
        <v/>
      </c>
      <c r="F631" s="4" t="str">
        <f>IFERROR(VLOOKUP($A631,'Raw - J'!$B:$P,10,FALSE),"")</f>
        <v/>
      </c>
      <c r="G631" s="4" t="str">
        <f>SUBSTITUTE(IFERROR(VLOOKUP($A631,'Raw - J'!$B:$P,7,FALSE),""),"0","")</f>
        <v/>
      </c>
      <c r="H631" s="4" t="str">
        <f>IFERROR(VLOOKUP($A631,'Raw - J'!$B:$P,12,FALSE)&amp;IF(VLOOKUP($A631,'Raw - J'!$B:$N,13,FALSE)&lt;&gt;"","("&amp;VLOOKUP($A631,'Raw - J'!$B:$N,13,FALSE)&amp;")",""),"")</f>
        <v/>
      </c>
      <c r="I631" s="4" t="str">
        <f>IFERROR(VLOOKUP($A631,'Raw - J'!$B:$P,14,FALSE),"")</f>
        <v/>
      </c>
      <c r="J631" s="4" t="str">
        <f>IFERROR(VLOOKUP($A631,'Raw - J'!$B:$P,11,FALSE),"")</f>
        <v/>
      </c>
      <c r="K631" s="4" t="str">
        <f>IFERROR(VLOOKUP($A631,'Raw - J'!$B:$Q,16,FALSE),"")</f>
        <v/>
      </c>
      <c r="L631" s="16" t="str">
        <f>SUBSTITUTE(IFERROR(VLOOKUP($A631,'Raw - J'!$B:$Q,9,FALSE),""),0,"")</f>
        <v/>
      </c>
      <c r="M631" s="16" t="str">
        <f>SUBSTITUTE(IFERROR(VLOOKUP($A631,'Raw - J'!$B:$Z,20,FALSE),""),0,"")</f>
        <v/>
      </c>
    </row>
    <row r="632" spans="1:13" hidden="1" x14ac:dyDescent="0.35">
      <c r="A632">
        <v>623</v>
      </c>
      <c r="B632" s="9" t="str">
        <f>IFERROR(VLOOKUP($A632,'Raw - J'!$B:$S,2,FALSE),"")</f>
        <v/>
      </c>
      <c r="C632" s="4" t="str">
        <f>IFERROR(VLOOKUP($A632,'Raw - J'!$B:$S,3,FALSE),"")</f>
        <v/>
      </c>
      <c r="D632" s="4" t="str">
        <f>IFERROR(VLOOKUP(JUMP!A632,'Raw - J'!B:F,5,FALSE),"")</f>
        <v/>
      </c>
      <c r="E632" s="4" t="str">
        <f>IFERROR(VLOOKUP($A632,'Raw - J'!$B:$S,6,FALSE),"")</f>
        <v/>
      </c>
      <c r="F632" s="4" t="str">
        <f>IFERROR(VLOOKUP($A632,'Raw - J'!$B:$P,10,FALSE),"")</f>
        <v/>
      </c>
      <c r="G632" s="4" t="str">
        <f>SUBSTITUTE(IFERROR(VLOOKUP($A632,'Raw - J'!$B:$P,7,FALSE),""),"0","")</f>
        <v/>
      </c>
      <c r="H632" s="4" t="str">
        <f>IFERROR(VLOOKUP($A632,'Raw - J'!$B:$P,12,FALSE)&amp;IF(VLOOKUP($A632,'Raw - J'!$B:$N,13,FALSE)&lt;&gt;"","("&amp;VLOOKUP($A632,'Raw - J'!$B:$N,13,FALSE)&amp;")",""),"")</f>
        <v/>
      </c>
      <c r="I632" s="4" t="str">
        <f>IFERROR(VLOOKUP($A632,'Raw - J'!$B:$P,14,FALSE),"")</f>
        <v/>
      </c>
      <c r="J632" s="4" t="str">
        <f>IFERROR(VLOOKUP($A632,'Raw - J'!$B:$P,11,FALSE),"")</f>
        <v/>
      </c>
      <c r="K632" s="4" t="str">
        <f>IFERROR(VLOOKUP($A632,'Raw - J'!$B:$Q,16,FALSE),"")</f>
        <v/>
      </c>
      <c r="L632" s="16" t="str">
        <f>SUBSTITUTE(IFERROR(VLOOKUP($A632,'Raw - J'!$B:$Q,9,FALSE),""),0,"")</f>
        <v/>
      </c>
      <c r="M632" s="16" t="str">
        <f>SUBSTITUTE(IFERROR(VLOOKUP($A632,'Raw - J'!$B:$Z,20,FALSE),""),0,"")</f>
        <v/>
      </c>
    </row>
    <row r="633" spans="1:13" hidden="1" x14ac:dyDescent="0.35">
      <c r="A633">
        <v>624</v>
      </c>
      <c r="B633" s="9" t="str">
        <f>IFERROR(VLOOKUP($A633,'Raw - J'!$B:$S,2,FALSE),"")</f>
        <v/>
      </c>
      <c r="C633" s="4" t="str">
        <f>IFERROR(VLOOKUP($A633,'Raw - J'!$B:$S,3,FALSE),"")</f>
        <v/>
      </c>
      <c r="D633" s="4" t="str">
        <f>IFERROR(VLOOKUP(JUMP!A633,'Raw - J'!B:F,5,FALSE),"")</f>
        <v/>
      </c>
      <c r="E633" s="4" t="str">
        <f>IFERROR(VLOOKUP($A633,'Raw - J'!$B:$S,6,FALSE),"")</f>
        <v/>
      </c>
      <c r="F633" s="4" t="str">
        <f>IFERROR(VLOOKUP($A633,'Raw - J'!$B:$P,10,FALSE),"")</f>
        <v/>
      </c>
      <c r="G633" s="4" t="str">
        <f>SUBSTITUTE(IFERROR(VLOOKUP($A633,'Raw - J'!$B:$P,7,FALSE),""),"0","")</f>
        <v/>
      </c>
      <c r="H633" s="4" t="str">
        <f>IFERROR(VLOOKUP($A633,'Raw - J'!$B:$P,12,FALSE)&amp;IF(VLOOKUP($A633,'Raw - J'!$B:$N,13,FALSE)&lt;&gt;"","("&amp;VLOOKUP($A633,'Raw - J'!$B:$N,13,FALSE)&amp;")",""),"")</f>
        <v/>
      </c>
      <c r="I633" s="4" t="str">
        <f>IFERROR(VLOOKUP($A633,'Raw - J'!$B:$P,14,FALSE),"")</f>
        <v/>
      </c>
      <c r="J633" s="4" t="str">
        <f>IFERROR(VLOOKUP($A633,'Raw - J'!$B:$P,11,FALSE),"")</f>
        <v/>
      </c>
      <c r="K633" s="4" t="str">
        <f>IFERROR(VLOOKUP($A633,'Raw - J'!$B:$Q,16,FALSE),"")</f>
        <v/>
      </c>
      <c r="L633" s="16" t="str">
        <f>SUBSTITUTE(IFERROR(VLOOKUP($A633,'Raw - J'!$B:$Q,9,FALSE),""),0,"")</f>
        <v/>
      </c>
      <c r="M633" s="16" t="str">
        <f>SUBSTITUTE(IFERROR(VLOOKUP($A633,'Raw - J'!$B:$Z,20,FALSE),""),0,"")</f>
        <v/>
      </c>
    </row>
    <row r="634" spans="1:13" hidden="1" x14ac:dyDescent="0.35">
      <c r="A634">
        <v>625</v>
      </c>
      <c r="B634" s="9" t="str">
        <f>IFERROR(VLOOKUP($A634,'Raw - J'!$B:$S,2,FALSE),"")</f>
        <v/>
      </c>
      <c r="C634" s="4" t="str">
        <f>IFERROR(VLOOKUP($A634,'Raw - J'!$B:$S,3,FALSE),"")</f>
        <v/>
      </c>
      <c r="D634" s="4" t="str">
        <f>IFERROR(VLOOKUP(JUMP!A634,'Raw - J'!B:F,5,FALSE),"")</f>
        <v/>
      </c>
      <c r="E634" s="4" t="str">
        <f>IFERROR(VLOOKUP($A634,'Raw - J'!$B:$S,6,FALSE),"")</f>
        <v/>
      </c>
      <c r="F634" s="4" t="str">
        <f>IFERROR(VLOOKUP($A634,'Raw - J'!$B:$P,10,FALSE),"")</f>
        <v/>
      </c>
      <c r="G634" s="4" t="str">
        <f>SUBSTITUTE(IFERROR(VLOOKUP($A634,'Raw - J'!$B:$P,7,FALSE),""),"0","")</f>
        <v/>
      </c>
      <c r="H634" s="4" t="str">
        <f>IFERROR(VLOOKUP($A634,'Raw - J'!$B:$P,12,FALSE)&amp;IF(VLOOKUP($A634,'Raw - J'!$B:$N,13,FALSE)&lt;&gt;"","("&amp;VLOOKUP($A634,'Raw - J'!$B:$N,13,FALSE)&amp;")",""),"")</f>
        <v/>
      </c>
      <c r="I634" s="4" t="str">
        <f>IFERROR(VLOOKUP($A634,'Raw - J'!$B:$P,14,FALSE),"")</f>
        <v/>
      </c>
      <c r="J634" s="4" t="str">
        <f>IFERROR(VLOOKUP($A634,'Raw - J'!$B:$P,11,FALSE),"")</f>
        <v/>
      </c>
      <c r="K634" s="4" t="str">
        <f>IFERROR(VLOOKUP($A634,'Raw - J'!$B:$Q,16,FALSE),"")</f>
        <v/>
      </c>
      <c r="L634" s="16" t="str">
        <f>SUBSTITUTE(IFERROR(VLOOKUP($A634,'Raw - J'!$B:$Q,9,FALSE),""),0,"")</f>
        <v/>
      </c>
      <c r="M634" s="16" t="str">
        <f>SUBSTITUTE(IFERROR(VLOOKUP($A634,'Raw - J'!$B:$Z,20,FALSE),""),0,"")</f>
        <v/>
      </c>
    </row>
    <row r="635" spans="1:13" hidden="1" x14ac:dyDescent="0.35">
      <c r="A635">
        <v>626</v>
      </c>
      <c r="B635" s="9" t="str">
        <f>IFERROR(VLOOKUP($A635,'Raw - J'!$B:$S,2,FALSE),"")</f>
        <v/>
      </c>
      <c r="C635" s="4" t="str">
        <f>IFERROR(VLOOKUP($A635,'Raw - J'!$B:$S,3,FALSE),"")</f>
        <v/>
      </c>
      <c r="D635" s="4" t="str">
        <f>IFERROR(VLOOKUP(JUMP!A635,'Raw - J'!B:F,5,FALSE),"")</f>
        <v/>
      </c>
      <c r="E635" s="4" t="str">
        <f>IFERROR(VLOOKUP($A635,'Raw - J'!$B:$S,6,FALSE),"")</f>
        <v/>
      </c>
      <c r="F635" s="4" t="str">
        <f>IFERROR(VLOOKUP($A635,'Raw - J'!$B:$P,10,FALSE),"")</f>
        <v/>
      </c>
      <c r="G635" s="4" t="str">
        <f>SUBSTITUTE(IFERROR(VLOOKUP($A635,'Raw - J'!$B:$P,7,FALSE),""),"0","")</f>
        <v/>
      </c>
      <c r="H635" s="4" t="str">
        <f>IFERROR(VLOOKUP($A635,'Raw - J'!$B:$P,12,FALSE)&amp;IF(VLOOKUP($A635,'Raw - J'!$B:$N,13,FALSE)&lt;&gt;"","("&amp;VLOOKUP($A635,'Raw - J'!$B:$N,13,FALSE)&amp;")",""),"")</f>
        <v/>
      </c>
      <c r="I635" s="4" t="str">
        <f>IFERROR(VLOOKUP($A635,'Raw - J'!$B:$P,14,FALSE),"")</f>
        <v/>
      </c>
      <c r="J635" s="4" t="str">
        <f>IFERROR(VLOOKUP($A635,'Raw - J'!$B:$P,11,FALSE),"")</f>
        <v/>
      </c>
      <c r="K635" s="4" t="str">
        <f>IFERROR(VLOOKUP($A635,'Raw - J'!$B:$Q,16,FALSE),"")</f>
        <v/>
      </c>
      <c r="L635" s="16" t="str">
        <f>SUBSTITUTE(IFERROR(VLOOKUP($A635,'Raw - J'!$B:$Q,9,FALSE),""),0,"")</f>
        <v/>
      </c>
      <c r="M635" s="16" t="str">
        <f>SUBSTITUTE(IFERROR(VLOOKUP($A635,'Raw - J'!$B:$Z,20,FALSE),""),0,"")</f>
        <v/>
      </c>
    </row>
    <row r="636" spans="1:13" hidden="1" x14ac:dyDescent="0.35">
      <c r="A636">
        <v>627</v>
      </c>
      <c r="B636" s="9" t="str">
        <f>IFERROR(VLOOKUP($A636,'Raw - J'!$B:$S,2,FALSE),"")</f>
        <v/>
      </c>
      <c r="C636" s="4" t="str">
        <f>IFERROR(VLOOKUP($A636,'Raw - J'!$B:$S,3,FALSE),"")</f>
        <v/>
      </c>
      <c r="D636" s="4" t="str">
        <f>IFERROR(VLOOKUP(JUMP!A636,'Raw - J'!B:F,5,FALSE),"")</f>
        <v/>
      </c>
      <c r="E636" s="4" t="str">
        <f>IFERROR(VLOOKUP($A636,'Raw - J'!$B:$S,6,FALSE),"")</f>
        <v/>
      </c>
      <c r="F636" s="4" t="str">
        <f>IFERROR(VLOOKUP($A636,'Raw - J'!$B:$P,10,FALSE),"")</f>
        <v/>
      </c>
      <c r="G636" s="4" t="str">
        <f>SUBSTITUTE(IFERROR(VLOOKUP($A636,'Raw - J'!$B:$P,7,FALSE),""),"0","")</f>
        <v/>
      </c>
      <c r="H636" s="4" t="str">
        <f>IFERROR(VLOOKUP($A636,'Raw - J'!$B:$P,12,FALSE)&amp;IF(VLOOKUP($A636,'Raw - J'!$B:$N,13,FALSE)&lt;&gt;"","("&amp;VLOOKUP($A636,'Raw - J'!$B:$N,13,FALSE)&amp;")",""),"")</f>
        <v/>
      </c>
      <c r="I636" s="4" t="str">
        <f>IFERROR(VLOOKUP($A636,'Raw - J'!$B:$P,14,FALSE),"")</f>
        <v/>
      </c>
      <c r="J636" s="4" t="str">
        <f>IFERROR(VLOOKUP($A636,'Raw - J'!$B:$P,11,FALSE),"")</f>
        <v/>
      </c>
      <c r="K636" s="4" t="str">
        <f>IFERROR(VLOOKUP($A636,'Raw - J'!$B:$Q,16,FALSE),"")</f>
        <v/>
      </c>
      <c r="L636" s="16" t="str">
        <f>SUBSTITUTE(IFERROR(VLOOKUP($A636,'Raw - J'!$B:$Q,9,FALSE),""),0,"")</f>
        <v/>
      </c>
      <c r="M636" s="16" t="str">
        <f>SUBSTITUTE(IFERROR(VLOOKUP($A636,'Raw - J'!$B:$Z,20,FALSE),""),0,"")</f>
        <v/>
      </c>
    </row>
    <row r="637" spans="1:13" hidden="1" x14ac:dyDescent="0.35">
      <c r="A637">
        <v>628</v>
      </c>
      <c r="B637" s="9" t="str">
        <f>IFERROR(VLOOKUP($A637,'Raw - J'!$B:$S,2,FALSE),"")</f>
        <v/>
      </c>
      <c r="C637" s="4" t="str">
        <f>IFERROR(VLOOKUP($A637,'Raw - J'!$B:$S,3,FALSE),"")</f>
        <v/>
      </c>
      <c r="D637" s="4" t="str">
        <f>IFERROR(VLOOKUP(JUMP!A637,'Raw - J'!B:F,5,FALSE),"")</f>
        <v/>
      </c>
      <c r="E637" s="4" t="str">
        <f>IFERROR(VLOOKUP($A637,'Raw - J'!$B:$S,6,FALSE),"")</f>
        <v/>
      </c>
      <c r="F637" s="4" t="str">
        <f>IFERROR(VLOOKUP($A637,'Raw - J'!$B:$P,10,FALSE),"")</f>
        <v/>
      </c>
      <c r="G637" s="4" t="str">
        <f>SUBSTITUTE(IFERROR(VLOOKUP($A637,'Raw - J'!$B:$P,7,FALSE),""),"0","")</f>
        <v/>
      </c>
      <c r="H637" s="4" t="str">
        <f>IFERROR(VLOOKUP($A637,'Raw - J'!$B:$P,12,FALSE)&amp;IF(VLOOKUP($A637,'Raw - J'!$B:$N,13,FALSE)&lt;&gt;"","("&amp;VLOOKUP($A637,'Raw - J'!$B:$N,13,FALSE)&amp;")",""),"")</f>
        <v/>
      </c>
      <c r="I637" s="4" t="str">
        <f>IFERROR(VLOOKUP($A637,'Raw - J'!$B:$P,14,FALSE),"")</f>
        <v/>
      </c>
      <c r="J637" s="4" t="str">
        <f>IFERROR(VLOOKUP($A637,'Raw - J'!$B:$P,11,FALSE),"")</f>
        <v/>
      </c>
      <c r="K637" s="4" t="str">
        <f>IFERROR(VLOOKUP($A637,'Raw - J'!$B:$Q,16,FALSE),"")</f>
        <v/>
      </c>
      <c r="L637" s="16" t="str">
        <f>SUBSTITUTE(IFERROR(VLOOKUP($A637,'Raw - J'!$B:$Q,9,FALSE),""),0,"")</f>
        <v/>
      </c>
      <c r="M637" s="16" t="str">
        <f>SUBSTITUTE(IFERROR(VLOOKUP($A637,'Raw - J'!$B:$Z,20,FALSE),""),0,"")</f>
        <v/>
      </c>
    </row>
    <row r="638" spans="1:13" hidden="1" x14ac:dyDescent="0.35">
      <c r="A638">
        <v>629</v>
      </c>
      <c r="B638" s="9" t="str">
        <f>IFERROR(VLOOKUP($A638,'Raw - J'!$B:$S,2,FALSE),"")</f>
        <v/>
      </c>
      <c r="C638" s="4" t="str">
        <f>IFERROR(VLOOKUP($A638,'Raw - J'!$B:$S,3,FALSE),"")</f>
        <v/>
      </c>
      <c r="D638" s="4" t="str">
        <f>IFERROR(VLOOKUP(JUMP!A638,'Raw - J'!B:F,5,FALSE),"")</f>
        <v/>
      </c>
      <c r="E638" s="4" t="str">
        <f>IFERROR(VLOOKUP($A638,'Raw - J'!$B:$S,6,FALSE),"")</f>
        <v/>
      </c>
      <c r="F638" s="4" t="str">
        <f>IFERROR(VLOOKUP($A638,'Raw - J'!$B:$P,10,FALSE),"")</f>
        <v/>
      </c>
      <c r="G638" s="4" t="str">
        <f>SUBSTITUTE(IFERROR(VLOOKUP($A638,'Raw - J'!$B:$P,7,FALSE),""),"0","")</f>
        <v/>
      </c>
      <c r="H638" s="4" t="str">
        <f>IFERROR(VLOOKUP($A638,'Raw - J'!$B:$P,12,FALSE)&amp;IF(VLOOKUP($A638,'Raw - J'!$B:$N,13,FALSE)&lt;&gt;"","("&amp;VLOOKUP($A638,'Raw - J'!$B:$N,13,FALSE)&amp;")",""),"")</f>
        <v/>
      </c>
      <c r="I638" s="4" t="str">
        <f>IFERROR(VLOOKUP($A638,'Raw - J'!$B:$P,14,FALSE),"")</f>
        <v/>
      </c>
      <c r="J638" s="4" t="str">
        <f>IFERROR(VLOOKUP($A638,'Raw - J'!$B:$P,11,FALSE),"")</f>
        <v/>
      </c>
      <c r="K638" s="4" t="str">
        <f>IFERROR(VLOOKUP($A638,'Raw - J'!$B:$Q,16,FALSE),"")</f>
        <v/>
      </c>
      <c r="L638" s="16" t="str">
        <f>SUBSTITUTE(IFERROR(VLOOKUP($A638,'Raw - J'!$B:$Q,9,FALSE),""),0,"")</f>
        <v/>
      </c>
      <c r="M638" s="16" t="str">
        <f>SUBSTITUTE(IFERROR(VLOOKUP($A638,'Raw - J'!$B:$Z,20,FALSE),""),0,"")</f>
        <v/>
      </c>
    </row>
    <row r="639" spans="1:13" hidden="1" x14ac:dyDescent="0.35">
      <c r="A639">
        <v>630</v>
      </c>
      <c r="B639" s="9" t="str">
        <f>IFERROR(VLOOKUP($A639,'Raw - J'!$B:$S,2,FALSE),"")</f>
        <v/>
      </c>
      <c r="C639" s="4" t="str">
        <f>IFERROR(VLOOKUP($A639,'Raw - J'!$B:$S,3,FALSE),"")</f>
        <v/>
      </c>
      <c r="D639" s="4" t="str">
        <f>IFERROR(VLOOKUP(JUMP!A639,'Raw - J'!B:F,5,FALSE),"")</f>
        <v/>
      </c>
      <c r="E639" s="4" t="str">
        <f>IFERROR(VLOOKUP($A639,'Raw - J'!$B:$S,6,FALSE),"")</f>
        <v/>
      </c>
      <c r="F639" s="4" t="str">
        <f>IFERROR(VLOOKUP($A639,'Raw - J'!$B:$P,10,FALSE),"")</f>
        <v/>
      </c>
      <c r="G639" s="4" t="str">
        <f>SUBSTITUTE(IFERROR(VLOOKUP($A639,'Raw - J'!$B:$P,7,FALSE),""),"0","")</f>
        <v/>
      </c>
      <c r="H639" s="4" t="str">
        <f>IFERROR(VLOOKUP($A639,'Raw - J'!$B:$P,12,FALSE)&amp;IF(VLOOKUP($A639,'Raw - J'!$B:$N,13,FALSE)&lt;&gt;"","("&amp;VLOOKUP($A639,'Raw - J'!$B:$N,13,FALSE)&amp;")",""),"")</f>
        <v/>
      </c>
      <c r="I639" s="4" t="str">
        <f>IFERROR(VLOOKUP($A639,'Raw - J'!$B:$P,14,FALSE),"")</f>
        <v/>
      </c>
      <c r="J639" s="4" t="str">
        <f>IFERROR(VLOOKUP($A639,'Raw - J'!$B:$P,11,FALSE),"")</f>
        <v/>
      </c>
      <c r="K639" s="4" t="str">
        <f>IFERROR(VLOOKUP($A639,'Raw - J'!$B:$Q,16,FALSE),"")</f>
        <v/>
      </c>
      <c r="L639" s="16" t="str">
        <f>SUBSTITUTE(IFERROR(VLOOKUP($A639,'Raw - J'!$B:$Q,9,FALSE),""),0,"")</f>
        <v/>
      </c>
      <c r="M639" s="16" t="str">
        <f>SUBSTITUTE(IFERROR(VLOOKUP($A639,'Raw - J'!$B:$Z,20,FALSE),""),0,"")</f>
        <v/>
      </c>
    </row>
    <row r="640" spans="1:13" hidden="1" x14ac:dyDescent="0.35">
      <c r="A640">
        <v>631</v>
      </c>
      <c r="B640" s="9" t="str">
        <f>IFERROR(VLOOKUP($A640,'Raw - J'!$B:$S,2,FALSE),"")</f>
        <v/>
      </c>
      <c r="C640" s="4" t="str">
        <f>IFERROR(VLOOKUP($A640,'Raw - J'!$B:$S,3,FALSE),"")</f>
        <v/>
      </c>
      <c r="D640" s="4" t="str">
        <f>IFERROR(VLOOKUP(JUMP!A640,'Raw - J'!B:F,5,FALSE),"")</f>
        <v/>
      </c>
      <c r="E640" s="4" t="str">
        <f>IFERROR(VLOOKUP($A640,'Raw - J'!$B:$S,6,FALSE),"")</f>
        <v/>
      </c>
      <c r="F640" s="4" t="str">
        <f>IFERROR(VLOOKUP($A640,'Raw - J'!$B:$P,10,FALSE),"")</f>
        <v/>
      </c>
      <c r="G640" s="4" t="str">
        <f>SUBSTITUTE(IFERROR(VLOOKUP($A640,'Raw - J'!$B:$P,7,FALSE),""),"0","")</f>
        <v/>
      </c>
      <c r="H640" s="4" t="str">
        <f>IFERROR(VLOOKUP($A640,'Raw - J'!$B:$P,12,FALSE)&amp;IF(VLOOKUP($A640,'Raw - J'!$B:$N,13,FALSE)&lt;&gt;"","("&amp;VLOOKUP($A640,'Raw - J'!$B:$N,13,FALSE)&amp;")",""),"")</f>
        <v/>
      </c>
      <c r="I640" s="4" t="str">
        <f>IFERROR(VLOOKUP($A640,'Raw - J'!$B:$P,14,FALSE),"")</f>
        <v/>
      </c>
      <c r="J640" s="4" t="str">
        <f>IFERROR(VLOOKUP($A640,'Raw - J'!$B:$P,11,FALSE),"")</f>
        <v/>
      </c>
      <c r="K640" s="4" t="str">
        <f>IFERROR(VLOOKUP($A640,'Raw - J'!$B:$Q,16,FALSE),"")</f>
        <v/>
      </c>
      <c r="L640" s="16" t="str">
        <f>SUBSTITUTE(IFERROR(VLOOKUP($A640,'Raw - J'!$B:$Q,9,FALSE),""),0,"")</f>
        <v/>
      </c>
      <c r="M640" s="16" t="str">
        <f>SUBSTITUTE(IFERROR(VLOOKUP($A640,'Raw - J'!$B:$Z,20,FALSE),""),0,"")</f>
        <v/>
      </c>
    </row>
    <row r="641" spans="1:13" hidden="1" x14ac:dyDescent="0.35">
      <c r="A641">
        <v>632</v>
      </c>
      <c r="B641" s="9" t="str">
        <f>IFERROR(VLOOKUP($A641,'Raw - J'!$B:$S,2,FALSE),"")</f>
        <v/>
      </c>
      <c r="C641" s="4" t="str">
        <f>IFERROR(VLOOKUP($A641,'Raw - J'!$B:$S,3,FALSE),"")</f>
        <v/>
      </c>
      <c r="D641" s="4" t="str">
        <f>IFERROR(VLOOKUP(JUMP!A641,'Raw - J'!B:F,5,FALSE),"")</f>
        <v/>
      </c>
      <c r="E641" s="4" t="str">
        <f>IFERROR(VLOOKUP($A641,'Raw - J'!$B:$S,6,FALSE),"")</f>
        <v/>
      </c>
      <c r="F641" s="4" t="str">
        <f>IFERROR(VLOOKUP($A641,'Raw - J'!$B:$P,10,FALSE),"")</f>
        <v/>
      </c>
      <c r="G641" s="4" t="str">
        <f>SUBSTITUTE(IFERROR(VLOOKUP($A641,'Raw - J'!$B:$P,7,FALSE),""),"0","")</f>
        <v/>
      </c>
      <c r="H641" s="4" t="str">
        <f>IFERROR(VLOOKUP($A641,'Raw - J'!$B:$P,12,FALSE)&amp;IF(VLOOKUP($A641,'Raw - J'!$B:$N,13,FALSE)&lt;&gt;"","("&amp;VLOOKUP($A641,'Raw - J'!$B:$N,13,FALSE)&amp;")",""),"")</f>
        <v/>
      </c>
      <c r="I641" s="4" t="str">
        <f>IFERROR(VLOOKUP($A641,'Raw - J'!$B:$P,14,FALSE),"")</f>
        <v/>
      </c>
      <c r="J641" s="4" t="str">
        <f>IFERROR(VLOOKUP($A641,'Raw - J'!$B:$P,11,FALSE),"")</f>
        <v/>
      </c>
      <c r="K641" s="4" t="str">
        <f>IFERROR(VLOOKUP($A641,'Raw - J'!$B:$Q,16,FALSE),"")</f>
        <v/>
      </c>
      <c r="L641" s="16" t="str">
        <f>SUBSTITUTE(IFERROR(VLOOKUP($A641,'Raw - J'!$B:$Q,9,FALSE),""),0,"")</f>
        <v/>
      </c>
      <c r="M641" s="16" t="str">
        <f>SUBSTITUTE(IFERROR(VLOOKUP($A641,'Raw - J'!$B:$Z,20,FALSE),""),0,"")</f>
        <v/>
      </c>
    </row>
    <row r="642" spans="1:13" hidden="1" x14ac:dyDescent="0.35">
      <c r="A642">
        <v>633</v>
      </c>
      <c r="B642" s="9" t="str">
        <f>IFERROR(VLOOKUP($A642,'Raw - J'!$B:$S,2,FALSE),"")</f>
        <v/>
      </c>
      <c r="C642" s="4" t="str">
        <f>IFERROR(VLOOKUP($A642,'Raw - J'!$B:$S,3,FALSE),"")</f>
        <v/>
      </c>
      <c r="D642" s="4" t="str">
        <f>IFERROR(VLOOKUP(JUMP!A642,'Raw - J'!B:F,5,FALSE),"")</f>
        <v/>
      </c>
      <c r="E642" s="4" t="str">
        <f>IFERROR(VLOOKUP($A642,'Raw - J'!$B:$S,6,FALSE),"")</f>
        <v/>
      </c>
      <c r="F642" s="4" t="str">
        <f>IFERROR(VLOOKUP($A642,'Raw - J'!$B:$P,10,FALSE),"")</f>
        <v/>
      </c>
      <c r="G642" s="4" t="str">
        <f>SUBSTITUTE(IFERROR(VLOOKUP($A642,'Raw - J'!$B:$P,7,FALSE),""),"0","")</f>
        <v/>
      </c>
      <c r="H642" s="4" t="str">
        <f>IFERROR(VLOOKUP($A642,'Raw - J'!$B:$P,12,FALSE)&amp;IF(VLOOKUP($A642,'Raw - J'!$B:$N,13,FALSE)&lt;&gt;"","("&amp;VLOOKUP($A642,'Raw - J'!$B:$N,13,FALSE)&amp;")",""),"")</f>
        <v/>
      </c>
      <c r="I642" s="4" t="str">
        <f>IFERROR(VLOOKUP($A642,'Raw - J'!$B:$P,14,FALSE),"")</f>
        <v/>
      </c>
      <c r="J642" s="4" t="str">
        <f>IFERROR(VLOOKUP($A642,'Raw - J'!$B:$P,11,FALSE),"")</f>
        <v/>
      </c>
      <c r="K642" s="4" t="str">
        <f>IFERROR(VLOOKUP($A642,'Raw - J'!$B:$Q,16,FALSE),"")</f>
        <v/>
      </c>
      <c r="L642" s="16" t="str">
        <f>SUBSTITUTE(IFERROR(VLOOKUP($A642,'Raw - J'!$B:$Q,9,FALSE),""),0,"")</f>
        <v/>
      </c>
      <c r="M642" s="16" t="str">
        <f>SUBSTITUTE(IFERROR(VLOOKUP($A642,'Raw - J'!$B:$Z,20,FALSE),""),0,"")</f>
        <v/>
      </c>
    </row>
    <row r="643" spans="1:13" hidden="1" x14ac:dyDescent="0.35">
      <c r="A643">
        <v>634</v>
      </c>
      <c r="B643" s="9" t="str">
        <f>IFERROR(VLOOKUP($A643,'Raw - J'!$B:$S,2,FALSE),"")</f>
        <v/>
      </c>
      <c r="C643" s="4" t="str">
        <f>IFERROR(VLOOKUP($A643,'Raw - J'!$B:$S,3,FALSE),"")</f>
        <v/>
      </c>
      <c r="D643" s="4" t="str">
        <f>IFERROR(VLOOKUP(JUMP!A643,'Raw - J'!B:F,5,FALSE),"")</f>
        <v/>
      </c>
      <c r="E643" s="4" t="str">
        <f>IFERROR(VLOOKUP($A643,'Raw - J'!$B:$S,6,FALSE),"")</f>
        <v/>
      </c>
      <c r="F643" s="4" t="str">
        <f>IFERROR(VLOOKUP($A643,'Raw - J'!$B:$P,10,FALSE),"")</f>
        <v/>
      </c>
      <c r="G643" s="4" t="str">
        <f>SUBSTITUTE(IFERROR(VLOOKUP($A643,'Raw - J'!$B:$P,7,FALSE),""),"0","")</f>
        <v/>
      </c>
      <c r="H643" s="4" t="str">
        <f>IFERROR(VLOOKUP($A643,'Raw - J'!$B:$P,12,FALSE)&amp;IF(VLOOKUP($A643,'Raw - J'!$B:$N,13,FALSE)&lt;&gt;"","("&amp;VLOOKUP($A643,'Raw - J'!$B:$N,13,FALSE)&amp;")",""),"")</f>
        <v/>
      </c>
      <c r="I643" s="4" t="str">
        <f>IFERROR(VLOOKUP($A643,'Raw - J'!$B:$P,14,FALSE),"")</f>
        <v/>
      </c>
      <c r="J643" s="4" t="str">
        <f>IFERROR(VLOOKUP($A643,'Raw - J'!$B:$P,11,FALSE),"")</f>
        <v/>
      </c>
      <c r="K643" s="4" t="str">
        <f>IFERROR(VLOOKUP($A643,'Raw - J'!$B:$Q,16,FALSE),"")</f>
        <v/>
      </c>
      <c r="L643" s="16" t="str">
        <f>SUBSTITUTE(IFERROR(VLOOKUP($A643,'Raw - J'!$B:$Q,9,FALSE),""),0,"")</f>
        <v/>
      </c>
      <c r="M643" s="16" t="str">
        <f>SUBSTITUTE(IFERROR(VLOOKUP($A643,'Raw - J'!$B:$Z,20,FALSE),""),0,"")</f>
        <v/>
      </c>
    </row>
    <row r="644" spans="1:13" hidden="1" x14ac:dyDescent="0.35">
      <c r="A644">
        <v>635</v>
      </c>
      <c r="B644" s="9" t="str">
        <f>IFERROR(VLOOKUP($A644,'Raw - J'!$B:$S,2,FALSE),"")</f>
        <v/>
      </c>
      <c r="C644" s="4" t="str">
        <f>IFERROR(VLOOKUP($A644,'Raw - J'!$B:$S,3,FALSE),"")</f>
        <v/>
      </c>
      <c r="D644" s="4" t="str">
        <f>IFERROR(VLOOKUP(JUMP!A644,'Raw - J'!B:F,5,FALSE),"")</f>
        <v/>
      </c>
      <c r="E644" s="4" t="str">
        <f>IFERROR(VLOOKUP($A644,'Raw - J'!$B:$S,6,FALSE),"")</f>
        <v/>
      </c>
      <c r="F644" s="4" t="str">
        <f>IFERROR(VLOOKUP($A644,'Raw - J'!$B:$P,10,FALSE),"")</f>
        <v/>
      </c>
      <c r="G644" s="4" t="str">
        <f>SUBSTITUTE(IFERROR(VLOOKUP($A644,'Raw - J'!$B:$P,7,FALSE),""),"0","")</f>
        <v/>
      </c>
      <c r="H644" s="4" t="str">
        <f>IFERROR(VLOOKUP($A644,'Raw - J'!$B:$P,12,FALSE)&amp;IF(VLOOKUP($A644,'Raw - J'!$B:$N,13,FALSE)&lt;&gt;"","("&amp;VLOOKUP($A644,'Raw - J'!$B:$N,13,FALSE)&amp;")",""),"")</f>
        <v/>
      </c>
      <c r="I644" s="4" t="str">
        <f>IFERROR(VLOOKUP($A644,'Raw - J'!$B:$P,14,FALSE),"")</f>
        <v/>
      </c>
      <c r="J644" s="4" t="str">
        <f>IFERROR(VLOOKUP($A644,'Raw - J'!$B:$P,11,FALSE),"")</f>
        <v/>
      </c>
      <c r="K644" s="4" t="str">
        <f>IFERROR(VLOOKUP($A644,'Raw - J'!$B:$Q,16,FALSE),"")</f>
        <v/>
      </c>
      <c r="L644" s="16" t="str">
        <f>SUBSTITUTE(IFERROR(VLOOKUP($A644,'Raw - J'!$B:$Q,9,FALSE),""),0,"")</f>
        <v/>
      </c>
      <c r="M644" s="16" t="str">
        <f>SUBSTITUTE(IFERROR(VLOOKUP($A644,'Raw - J'!$B:$Z,20,FALSE),""),0,"")</f>
        <v/>
      </c>
    </row>
    <row r="645" spans="1:13" hidden="1" x14ac:dyDescent="0.35">
      <c r="A645">
        <v>636</v>
      </c>
      <c r="B645" s="9" t="str">
        <f>IFERROR(VLOOKUP($A645,'Raw - J'!$B:$S,2,FALSE),"")</f>
        <v/>
      </c>
      <c r="C645" s="4" t="str">
        <f>IFERROR(VLOOKUP($A645,'Raw - J'!$B:$S,3,FALSE),"")</f>
        <v/>
      </c>
      <c r="D645" s="4" t="str">
        <f>IFERROR(VLOOKUP(JUMP!A645,'Raw - J'!B:F,5,FALSE),"")</f>
        <v/>
      </c>
      <c r="E645" s="4" t="str">
        <f>IFERROR(VLOOKUP($A645,'Raw - J'!$B:$S,6,FALSE),"")</f>
        <v/>
      </c>
      <c r="F645" s="4" t="str">
        <f>IFERROR(VLOOKUP($A645,'Raw - J'!$B:$P,10,FALSE),"")</f>
        <v/>
      </c>
      <c r="G645" s="4" t="str">
        <f>SUBSTITUTE(IFERROR(VLOOKUP($A645,'Raw - J'!$B:$P,7,FALSE),""),"0","")</f>
        <v/>
      </c>
      <c r="H645" s="4" t="str">
        <f>IFERROR(VLOOKUP($A645,'Raw - J'!$B:$P,12,FALSE)&amp;IF(VLOOKUP($A645,'Raw - J'!$B:$N,13,FALSE)&lt;&gt;"","("&amp;VLOOKUP($A645,'Raw - J'!$B:$N,13,FALSE)&amp;")",""),"")</f>
        <v/>
      </c>
      <c r="I645" s="4" t="str">
        <f>IFERROR(VLOOKUP($A645,'Raw - J'!$B:$P,14,FALSE),"")</f>
        <v/>
      </c>
      <c r="J645" s="4" t="str">
        <f>IFERROR(VLOOKUP($A645,'Raw - J'!$B:$P,11,FALSE),"")</f>
        <v/>
      </c>
      <c r="K645" s="4" t="str">
        <f>IFERROR(VLOOKUP($A645,'Raw - J'!$B:$Q,16,FALSE),"")</f>
        <v/>
      </c>
      <c r="L645" s="16" t="str">
        <f>SUBSTITUTE(IFERROR(VLOOKUP($A645,'Raw - J'!$B:$Q,9,FALSE),""),0,"")</f>
        <v/>
      </c>
      <c r="M645" s="16" t="str">
        <f>SUBSTITUTE(IFERROR(VLOOKUP($A645,'Raw - J'!$B:$Z,20,FALSE),""),0,"")</f>
        <v/>
      </c>
    </row>
    <row r="646" spans="1:13" hidden="1" x14ac:dyDescent="0.35">
      <c r="A646">
        <v>637</v>
      </c>
      <c r="B646" s="9" t="str">
        <f>IFERROR(VLOOKUP($A646,'Raw - J'!$B:$S,2,FALSE),"")</f>
        <v/>
      </c>
      <c r="C646" s="4" t="str">
        <f>IFERROR(VLOOKUP($A646,'Raw - J'!$B:$S,3,FALSE),"")</f>
        <v/>
      </c>
      <c r="D646" s="4" t="str">
        <f>IFERROR(VLOOKUP(JUMP!A646,'Raw - J'!B:F,5,FALSE),"")</f>
        <v/>
      </c>
      <c r="E646" s="4" t="str">
        <f>IFERROR(VLOOKUP($A646,'Raw - J'!$B:$S,6,FALSE),"")</f>
        <v/>
      </c>
      <c r="F646" s="4" t="str">
        <f>IFERROR(VLOOKUP($A646,'Raw - J'!$B:$P,10,FALSE),"")</f>
        <v/>
      </c>
      <c r="G646" s="4" t="str">
        <f>SUBSTITUTE(IFERROR(VLOOKUP($A646,'Raw - J'!$B:$P,7,FALSE),""),"0","")</f>
        <v/>
      </c>
      <c r="H646" s="4" t="str">
        <f>IFERROR(VLOOKUP($A646,'Raw - J'!$B:$P,12,FALSE)&amp;IF(VLOOKUP($A646,'Raw - J'!$B:$N,13,FALSE)&lt;&gt;"","("&amp;VLOOKUP($A646,'Raw - J'!$B:$N,13,FALSE)&amp;")",""),"")</f>
        <v/>
      </c>
      <c r="I646" s="4" t="str">
        <f>IFERROR(VLOOKUP($A646,'Raw - J'!$B:$P,14,FALSE),"")</f>
        <v/>
      </c>
      <c r="J646" s="4" t="str">
        <f>IFERROR(VLOOKUP($A646,'Raw - J'!$B:$P,11,FALSE),"")</f>
        <v/>
      </c>
      <c r="K646" s="4" t="str">
        <f>IFERROR(VLOOKUP($A646,'Raw - J'!$B:$Q,16,FALSE),"")</f>
        <v/>
      </c>
      <c r="L646" s="16" t="str">
        <f>SUBSTITUTE(IFERROR(VLOOKUP($A646,'Raw - J'!$B:$Q,9,FALSE),""),0,"")</f>
        <v/>
      </c>
      <c r="M646" s="16" t="str">
        <f>SUBSTITUTE(IFERROR(VLOOKUP($A646,'Raw - J'!$B:$Z,20,FALSE),""),0,"")</f>
        <v/>
      </c>
    </row>
    <row r="647" spans="1:13" hidden="1" x14ac:dyDescent="0.35">
      <c r="A647">
        <v>638</v>
      </c>
      <c r="B647" s="9" t="str">
        <f>IFERROR(VLOOKUP($A647,'Raw - J'!$B:$S,2,FALSE),"")</f>
        <v/>
      </c>
      <c r="C647" s="4" t="str">
        <f>IFERROR(VLOOKUP($A647,'Raw - J'!$B:$S,3,FALSE),"")</f>
        <v/>
      </c>
      <c r="D647" s="4" t="str">
        <f>IFERROR(VLOOKUP(JUMP!A647,'Raw - J'!B:F,5,FALSE),"")</f>
        <v/>
      </c>
      <c r="E647" s="4" t="str">
        <f>IFERROR(VLOOKUP($A647,'Raw - J'!$B:$S,6,FALSE),"")</f>
        <v/>
      </c>
      <c r="F647" s="4" t="str">
        <f>IFERROR(VLOOKUP($A647,'Raw - J'!$B:$P,10,FALSE),"")</f>
        <v/>
      </c>
      <c r="G647" s="4" t="str">
        <f>SUBSTITUTE(IFERROR(VLOOKUP($A647,'Raw - J'!$B:$P,7,FALSE),""),"0","")</f>
        <v/>
      </c>
      <c r="H647" s="4" t="str">
        <f>IFERROR(VLOOKUP($A647,'Raw - J'!$B:$P,12,FALSE)&amp;IF(VLOOKUP($A647,'Raw - J'!$B:$N,13,FALSE)&lt;&gt;"","("&amp;VLOOKUP($A647,'Raw - J'!$B:$N,13,FALSE)&amp;")",""),"")</f>
        <v/>
      </c>
      <c r="I647" s="4" t="str">
        <f>IFERROR(VLOOKUP($A647,'Raw - J'!$B:$P,14,FALSE),"")</f>
        <v/>
      </c>
      <c r="J647" s="4" t="str">
        <f>IFERROR(VLOOKUP($A647,'Raw - J'!$B:$P,11,FALSE),"")</f>
        <v/>
      </c>
      <c r="K647" s="4" t="str">
        <f>IFERROR(VLOOKUP($A647,'Raw - J'!$B:$Q,16,FALSE),"")</f>
        <v/>
      </c>
      <c r="L647" s="16" t="str">
        <f>SUBSTITUTE(IFERROR(VLOOKUP($A647,'Raw - J'!$B:$Q,9,FALSE),""),0,"")</f>
        <v/>
      </c>
      <c r="M647" s="16" t="str">
        <f>SUBSTITUTE(IFERROR(VLOOKUP($A647,'Raw - J'!$B:$Z,20,FALSE),""),0,"")</f>
        <v/>
      </c>
    </row>
    <row r="648" spans="1:13" hidden="1" x14ac:dyDescent="0.35">
      <c r="A648">
        <v>639</v>
      </c>
      <c r="B648" s="9" t="str">
        <f>IFERROR(VLOOKUP($A648,'Raw - J'!$B:$S,2,FALSE),"")</f>
        <v/>
      </c>
      <c r="C648" s="4" t="str">
        <f>IFERROR(VLOOKUP($A648,'Raw - J'!$B:$S,3,FALSE),"")</f>
        <v/>
      </c>
      <c r="D648" s="4" t="str">
        <f>IFERROR(VLOOKUP(JUMP!A648,'Raw - J'!B:F,5,FALSE),"")</f>
        <v/>
      </c>
      <c r="E648" s="4" t="str">
        <f>IFERROR(VLOOKUP($A648,'Raw - J'!$B:$S,6,FALSE),"")</f>
        <v/>
      </c>
      <c r="F648" s="4" t="str">
        <f>IFERROR(VLOOKUP($A648,'Raw - J'!$B:$P,10,FALSE),"")</f>
        <v/>
      </c>
      <c r="G648" s="4" t="str">
        <f>SUBSTITUTE(IFERROR(VLOOKUP($A648,'Raw - J'!$B:$P,7,FALSE),""),"0","")</f>
        <v/>
      </c>
      <c r="H648" s="4" t="str">
        <f>IFERROR(VLOOKUP($A648,'Raw - J'!$B:$P,12,FALSE)&amp;IF(VLOOKUP($A648,'Raw - J'!$B:$N,13,FALSE)&lt;&gt;"","("&amp;VLOOKUP($A648,'Raw - J'!$B:$N,13,FALSE)&amp;")",""),"")</f>
        <v/>
      </c>
      <c r="I648" s="4" t="str">
        <f>IFERROR(VLOOKUP($A648,'Raw - J'!$B:$P,14,FALSE),"")</f>
        <v/>
      </c>
      <c r="J648" s="4" t="str">
        <f>IFERROR(VLOOKUP($A648,'Raw - J'!$B:$P,11,FALSE),"")</f>
        <v/>
      </c>
      <c r="K648" s="4" t="str">
        <f>IFERROR(VLOOKUP($A648,'Raw - J'!$B:$Q,16,FALSE),"")</f>
        <v/>
      </c>
      <c r="L648" s="16" t="str">
        <f>SUBSTITUTE(IFERROR(VLOOKUP($A648,'Raw - J'!$B:$Q,9,FALSE),""),0,"")</f>
        <v/>
      </c>
      <c r="M648" s="16" t="str">
        <f>SUBSTITUTE(IFERROR(VLOOKUP($A648,'Raw - J'!$B:$Z,20,FALSE),""),0,"")</f>
        <v/>
      </c>
    </row>
    <row r="649" spans="1:13" hidden="1" x14ac:dyDescent="0.35">
      <c r="A649">
        <v>640</v>
      </c>
      <c r="B649" s="9" t="str">
        <f>IFERROR(VLOOKUP($A649,'Raw - J'!$B:$S,2,FALSE),"")</f>
        <v/>
      </c>
      <c r="C649" s="4" t="str">
        <f>IFERROR(VLOOKUP($A649,'Raw - J'!$B:$S,3,FALSE),"")</f>
        <v/>
      </c>
      <c r="D649" s="4" t="str">
        <f>IFERROR(VLOOKUP(JUMP!A649,'Raw - J'!B:F,5,FALSE),"")</f>
        <v/>
      </c>
      <c r="E649" s="4" t="str">
        <f>IFERROR(VLOOKUP($A649,'Raw - J'!$B:$S,6,FALSE),"")</f>
        <v/>
      </c>
      <c r="F649" s="4" t="str">
        <f>IFERROR(VLOOKUP($A649,'Raw - J'!$B:$P,10,FALSE),"")</f>
        <v/>
      </c>
      <c r="G649" s="4" t="str">
        <f>SUBSTITUTE(IFERROR(VLOOKUP($A649,'Raw - J'!$B:$P,7,FALSE),""),"0","")</f>
        <v/>
      </c>
      <c r="H649" s="4" t="str">
        <f>IFERROR(VLOOKUP($A649,'Raw - J'!$B:$P,12,FALSE)&amp;IF(VLOOKUP($A649,'Raw - J'!$B:$N,13,FALSE)&lt;&gt;"","("&amp;VLOOKUP($A649,'Raw - J'!$B:$N,13,FALSE)&amp;")",""),"")</f>
        <v/>
      </c>
      <c r="I649" s="4" t="str">
        <f>IFERROR(VLOOKUP($A649,'Raw - J'!$B:$P,14,FALSE),"")</f>
        <v/>
      </c>
      <c r="J649" s="4" t="str">
        <f>IFERROR(VLOOKUP($A649,'Raw - J'!$B:$P,11,FALSE),"")</f>
        <v/>
      </c>
      <c r="K649" s="4" t="str">
        <f>IFERROR(VLOOKUP($A649,'Raw - J'!$B:$Q,16,FALSE),"")</f>
        <v/>
      </c>
      <c r="L649" s="16" t="str">
        <f>SUBSTITUTE(IFERROR(VLOOKUP($A649,'Raw - J'!$B:$Q,9,FALSE),""),0,"")</f>
        <v/>
      </c>
      <c r="M649" s="16" t="str">
        <f>SUBSTITUTE(IFERROR(VLOOKUP($A649,'Raw - J'!$B:$Z,20,FALSE),""),0,"")</f>
        <v/>
      </c>
    </row>
    <row r="650" spans="1:13" hidden="1" x14ac:dyDescent="0.35">
      <c r="A650">
        <v>641</v>
      </c>
      <c r="B650" s="9" t="str">
        <f>IFERROR(VLOOKUP($A650,'Raw - J'!$B:$S,2,FALSE),"")</f>
        <v/>
      </c>
      <c r="C650" s="4" t="str">
        <f>IFERROR(VLOOKUP($A650,'Raw - J'!$B:$S,3,FALSE),"")</f>
        <v/>
      </c>
      <c r="D650" s="4" t="str">
        <f>IFERROR(VLOOKUP(JUMP!A650,'Raw - J'!B:F,5,FALSE),"")</f>
        <v/>
      </c>
      <c r="E650" s="4" t="str">
        <f>IFERROR(VLOOKUP($A650,'Raw - J'!$B:$S,6,FALSE),"")</f>
        <v/>
      </c>
      <c r="F650" s="4" t="str">
        <f>IFERROR(VLOOKUP($A650,'Raw - J'!$B:$P,10,FALSE),"")</f>
        <v/>
      </c>
      <c r="G650" s="4" t="str">
        <f>SUBSTITUTE(IFERROR(VLOOKUP($A650,'Raw - J'!$B:$P,7,FALSE),""),"0","")</f>
        <v/>
      </c>
      <c r="H650" s="4" t="str">
        <f>IFERROR(VLOOKUP($A650,'Raw - J'!$B:$P,12,FALSE)&amp;IF(VLOOKUP($A650,'Raw - J'!$B:$N,13,FALSE)&lt;&gt;"","("&amp;VLOOKUP($A650,'Raw - J'!$B:$N,13,FALSE)&amp;")",""),"")</f>
        <v/>
      </c>
      <c r="I650" s="4" t="str">
        <f>IFERROR(VLOOKUP($A650,'Raw - J'!$B:$P,14,FALSE),"")</f>
        <v/>
      </c>
      <c r="J650" s="4" t="str">
        <f>IFERROR(VLOOKUP($A650,'Raw - J'!$B:$P,11,FALSE),"")</f>
        <v/>
      </c>
      <c r="K650" s="4" t="str">
        <f>IFERROR(VLOOKUP($A650,'Raw - J'!$B:$Q,16,FALSE),"")</f>
        <v/>
      </c>
      <c r="L650" s="16" t="str">
        <f>SUBSTITUTE(IFERROR(VLOOKUP($A650,'Raw - J'!$B:$Q,9,FALSE),""),0,"")</f>
        <v/>
      </c>
      <c r="M650" s="16" t="str">
        <f>SUBSTITUTE(IFERROR(VLOOKUP($A650,'Raw - J'!$B:$Z,20,FALSE),""),0,"")</f>
        <v/>
      </c>
    </row>
    <row r="651" spans="1:13" hidden="1" x14ac:dyDescent="0.35">
      <c r="A651">
        <v>642</v>
      </c>
      <c r="B651" s="9" t="str">
        <f>IFERROR(VLOOKUP($A651,'Raw - J'!$B:$S,2,FALSE),"")</f>
        <v/>
      </c>
      <c r="C651" s="4" t="str">
        <f>IFERROR(VLOOKUP($A651,'Raw - J'!$B:$S,3,FALSE),"")</f>
        <v/>
      </c>
      <c r="D651" s="4" t="str">
        <f>IFERROR(VLOOKUP(JUMP!A651,'Raw - J'!B:F,5,FALSE),"")</f>
        <v/>
      </c>
      <c r="E651" s="4" t="str">
        <f>IFERROR(VLOOKUP($A651,'Raw - J'!$B:$S,6,FALSE),"")</f>
        <v/>
      </c>
      <c r="F651" s="4" t="str">
        <f>IFERROR(VLOOKUP($A651,'Raw - J'!$B:$P,10,FALSE),"")</f>
        <v/>
      </c>
      <c r="G651" s="4" t="str">
        <f>SUBSTITUTE(IFERROR(VLOOKUP($A651,'Raw - J'!$B:$P,7,FALSE),""),"0","")</f>
        <v/>
      </c>
      <c r="H651" s="4" t="str">
        <f>IFERROR(VLOOKUP($A651,'Raw - J'!$B:$P,12,FALSE)&amp;IF(VLOOKUP($A651,'Raw - J'!$B:$N,13,FALSE)&lt;&gt;"","("&amp;VLOOKUP($A651,'Raw - J'!$B:$N,13,FALSE)&amp;")",""),"")</f>
        <v/>
      </c>
      <c r="I651" s="4" t="str">
        <f>IFERROR(VLOOKUP($A651,'Raw - J'!$B:$P,14,FALSE),"")</f>
        <v/>
      </c>
      <c r="J651" s="4" t="str">
        <f>IFERROR(VLOOKUP($A651,'Raw - J'!$B:$P,11,FALSE),"")</f>
        <v/>
      </c>
      <c r="K651" s="4" t="str">
        <f>IFERROR(VLOOKUP($A651,'Raw - J'!$B:$Q,16,FALSE),"")</f>
        <v/>
      </c>
      <c r="L651" s="16" t="str">
        <f>SUBSTITUTE(IFERROR(VLOOKUP($A651,'Raw - J'!$B:$Q,9,FALSE),""),0,"")</f>
        <v/>
      </c>
      <c r="M651" s="16" t="str">
        <f>SUBSTITUTE(IFERROR(VLOOKUP($A651,'Raw - J'!$B:$Z,20,FALSE),""),0,"")</f>
        <v/>
      </c>
    </row>
    <row r="652" spans="1:13" hidden="1" x14ac:dyDescent="0.35">
      <c r="A652">
        <v>643</v>
      </c>
      <c r="B652" s="9" t="str">
        <f>IFERROR(VLOOKUP($A652,'Raw - J'!$B:$S,2,FALSE),"")</f>
        <v/>
      </c>
      <c r="C652" s="4" t="str">
        <f>IFERROR(VLOOKUP($A652,'Raw - J'!$B:$S,3,FALSE),"")</f>
        <v/>
      </c>
      <c r="D652" s="4" t="str">
        <f>IFERROR(VLOOKUP(JUMP!A652,'Raw - J'!B:F,5,FALSE),"")</f>
        <v/>
      </c>
      <c r="E652" s="4" t="str">
        <f>IFERROR(VLOOKUP($A652,'Raw - J'!$B:$S,6,FALSE),"")</f>
        <v/>
      </c>
      <c r="F652" s="4" t="str">
        <f>IFERROR(VLOOKUP($A652,'Raw - J'!$B:$P,10,FALSE),"")</f>
        <v/>
      </c>
      <c r="G652" s="4" t="str">
        <f>SUBSTITUTE(IFERROR(VLOOKUP($A652,'Raw - J'!$B:$P,7,FALSE),""),"0","")</f>
        <v/>
      </c>
      <c r="H652" s="4" t="str">
        <f>IFERROR(VLOOKUP($A652,'Raw - J'!$B:$P,12,FALSE)&amp;IF(VLOOKUP($A652,'Raw - J'!$B:$N,13,FALSE)&lt;&gt;"","("&amp;VLOOKUP($A652,'Raw - J'!$B:$N,13,FALSE)&amp;")",""),"")</f>
        <v/>
      </c>
      <c r="I652" s="4" t="str">
        <f>IFERROR(VLOOKUP($A652,'Raw - J'!$B:$P,14,FALSE),"")</f>
        <v/>
      </c>
      <c r="J652" s="4" t="str">
        <f>IFERROR(VLOOKUP($A652,'Raw - J'!$B:$P,11,FALSE),"")</f>
        <v/>
      </c>
      <c r="K652" s="4" t="str">
        <f>IFERROR(VLOOKUP($A652,'Raw - J'!$B:$Q,16,FALSE),"")</f>
        <v/>
      </c>
      <c r="L652" s="16" t="str">
        <f>SUBSTITUTE(IFERROR(VLOOKUP($A652,'Raw - J'!$B:$Q,9,FALSE),""),0,"")</f>
        <v/>
      </c>
      <c r="M652" s="16" t="str">
        <f>SUBSTITUTE(IFERROR(VLOOKUP($A652,'Raw - J'!$B:$Z,20,FALSE),""),0,"")</f>
        <v/>
      </c>
    </row>
    <row r="653" spans="1:13" hidden="1" x14ac:dyDescent="0.35">
      <c r="A653">
        <v>644</v>
      </c>
      <c r="B653" s="9" t="str">
        <f>IFERROR(VLOOKUP($A653,'Raw - J'!$B:$S,2,FALSE),"")</f>
        <v/>
      </c>
      <c r="C653" s="4" t="str">
        <f>IFERROR(VLOOKUP($A653,'Raw - J'!$B:$S,3,FALSE),"")</f>
        <v/>
      </c>
      <c r="D653" s="4" t="str">
        <f>IFERROR(VLOOKUP(JUMP!A653,'Raw - J'!B:F,5,FALSE),"")</f>
        <v/>
      </c>
      <c r="E653" s="4" t="str">
        <f>IFERROR(VLOOKUP($A653,'Raw - J'!$B:$S,6,FALSE),"")</f>
        <v/>
      </c>
      <c r="F653" s="4" t="str">
        <f>IFERROR(VLOOKUP($A653,'Raw - J'!$B:$P,10,FALSE),"")</f>
        <v/>
      </c>
      <c r="G653" s="4" t="str">
        <f>SUBSTITUTE(IFERROR(VLOOKUP($A653,'Raw - J'!$B:$P,7,FALSE),""),"0","")</f>
        <v/>
      </c>
      <c r="H653" s="4" t="str">
        <f>IFERROR(VLOOKUP($A653,'Raw - J'!$B:$P,12,FALSE)&amp;IF(VLOOKUP($A653,'Raw - J'!$B:$N,13,FALSE)&lt;&gt;"","("&amp;VLOOKUP($A653,'Raw - J'!$B:$N,13,FALSE)&amp;")",""),"")</f>
        <v/>
      </c>
      <c r="I653" s="4" t="str">
        <f>IFERROR(VLOOKUP($A653,'Raw - J'!$B:$P,14,FALSE),"")</f>
        <v/>
      </c>
      <c r="J653" s="4" t="str">
        <f>IFERROR(VLOOKUP($A653,'Raw - J'!$B:$P,11,FALSE),"")</f>
        <v/>
      </c>
      <c r="K653" s="4" t="str">
        <f>IFERROR(VLOOKUP($A653,'Raw - J'!$B:$Q,16,FALSE),"")</f>
        <v/>
      </c>
      <c r="L653" s="16" t="str">
        <f>SUBSTITUTE(IFERROR(VLOOKUP($A653,'Raw - J'!$B:$Q,9,FALSE),""),0,"")</f>
        <v/>
      </c>
      <c r="M653" s="16" t="str">
        <f>SUBSTITUTE(IFERROR(VLOOKUP($A653,'Raw - J'!$B:$Z,20,FALSE),""),0,"")</f>
        <v/>
      </c>
    </row>
    <row r="654" spans="1:13" hidden="1" x14ac:dyDescent="0.35">
      <c r="A654">
        <v>645</v>
      </c>
      <c r="B654" s="9" t="str">
        <f>IFERROR(VLOOKUP($A654,'Raw - J'!$B:$S,2,FALSE),"")</f>
        <v/>
      </c>
      <c r="C654" s="4" t="str">
        <f>IFERROR(VLOOKUP($A654,'Raw - J'!$B:$S,3,FALSE),"")</f>
        <v/>
      </c>
      <c r="D654" s="4" t="str">
        <f>IFERROR(VLOOKUP(JUMP!A654,'Raw - J'!B:F,5,FALSE),"")</f>
        <v/>
      </c>
      <c r="E654" s="4" t="str">
        <f>IFERROR(VLOOKUP($A654,'Raw - J'!$B:$S,6,FALSE),"")</f>
        <v/>
      </c>
      <c r="F654" s="4" t="str">
        <f>IFERROR(VLOOKUP($A654,'Raw - J'!$B:$P,10,FALSE),"")</f>
        <v/>
      </c>
      <c r="G654" s="4" t="str">
        <f>SUBSTITUTE(IFERROR(VLOOKUP($A654,'Raw - J'!$B:$P,7,FALSE),""),"0","")</f>
        <v/>
      </c>
      <c r="H654" s="4" t="str">
        <f>IFERROR(VLOOKUP($A654,'Raw - J'!$B:$P,12,FALSE)&amp;IF(VLOOKUP($A654,'Raw - J'!$B:$N,13,FALSE)&lt;&gt;"","("&amp;VLOOKUP($A654,'Raw - J'!$B:$N,13,FALSE)&amp;")",""),"")</f>
        <v/>
      </c>
      <c r="I654" s="4" t="str">
        <f>IFERROR(VLOOKUP($A654,'Raw - J'!$B:$P,14,FALSE),"")</f>
        <v/>
      </c>
      <c r="J654" s="4" t="str">
        <f>IFERROR(VLOOKUP($A654,'Raw - J'!$B:$P,11,FALSE),"")</f>
        <v/>
      </c>
      <c r="K654" s="4" t="str">
        <f>IFERROR(VLOOKUP($A654,'Raw - J'!$B:$Q,16,FALSE),"")</f>
        <v/>
      </c>
      <c r="L654" s="16" t="str">
        <f>SUBSTITUTE(IFERROR(VLOOKUP($A654,'Raw - J'!$B:$Q,9,FALSE),""),0,"")</f>
        <v/>
      </c>
      <c r="M654" s="16" t="str">
        <f>SUBSTITUTE(IFERROR(VLOOKUP($A654,'Raw - J'!$B:$Z,20,FALSE),""),0,"")</f>
        <v/>
      </c>
    </row>
    <row r="655" spans="1:13" hidden="1" x14ac:dyDescent="0.35">
      <c r="A655">
        <v>646</v>
      </c>
      <c r="B655" s="9" t="str">
        <f>IFERROR(VLOOKUP($A655,'Raw - J'!$B:$S,2,FALSE),"")</f>
        <v/>
      </c>
      <c r="C655" s="4" t="str">
        <f>IFERROR(VLOOKUP($A655,'Raw - J'!$B:$S,3,FALSE),"")</f>
        <v/>
      </c>
      <c r="D655" s="4" t="str">
        <f>IFERROR(VLOOKUP(JUMP!A655,'Raw - J'!B:F,5,FALSE),"")</f>
        <v/>
      </c>
      <c r="E655" s="4" t="str">
        <f>IFERROR(VLOOKUP($A655,'Raw - J'!$B:$S,6,FALSE),"")</f>
        <v/>
      </c>
      <c r="F655" s="4" t="str">
        <f>IFERROR(VLOOKUP($A655,'Raw - J'!$B:$P,10,FALSE),"")</f>
        <v/>
      </c>
      <c r="G655" s="4" t="str">
        <f>SUBSTITUTE(IFERROR(VLOOKUP($A655,'Raw - J'!$B:$P,7,FALSE),""),"0","")</f>
        <v/>
      </c>
      <c r="H655" s="4" t="str">
        <f>IFERROR(VLOOKUP($A655,'Raw - J'!$B:$P,12,FALSE)&amp;IF(VLOOKUP($A655,'Raw - J'!$B:$N,13,FALSE)&lt;&gt;"","("&amp;VLOOKUP($A655,'Raw - J'!$B:$N,13,FALSE)&amp;")",""),"")</f>
        <v/>
      </c>
      <c r="I655" s="4" t="str">
        <f>IFERROR(VLOOKUP($A655,'Raw - J'!$B:$P,14,FALSE),"")</f>
        <v/>
      </c>
      <c r="J655" s="4" t="str">
        <f>IFERROR(VLOOKUP($A655,'Raw - J'!$B:$P,11,FALSE),"")</f>
        <v/>
      </c>
      <c r="K655" s="4" t="str">
        <f>IFERROR(VLOOKUP($A655,'Raw - J'!$B:$Q,16,FALSE),"")</f>
        <v/>
      </c>
      <c r="L655" s="16" t="str">
        <f>SUBSTITUTE(IFERROR(VLOOKUP($A655,'Raw - J'!$B:$Q,9,FALSE),""),0,"")</f>
        <v/>
      </c>
      <c r="M655" s="16" t="str">
        <f>SUBSTITUTE(IFERROR(VLOOKUP($A655,'Raw - J'!$B:$Z,20,FALSE),""),0,"")</f>
        <v/>
      </c>
    </row>
    <row r="656" spans="1:13" hidden="1" x14ac:dyDescent="0.35">
      <c r="A656">
        <v>647</v>
      </c>
      <c r="B656" s="9" t="str">
        <f>IFERROR(VLOOKUP($A656,'Raw - J'!$B:$S,2,FALSE),"")</f>
        <v/>
      </c>
      <c r="C656" s="4" t="str">
        <f>IFERROR(VLOOKUP($A656,'Raw - J'!$B:$S,3,FALSE),"")</f>
        <v/>
      </c>
      <c r="D656" s="4" t="str">
        <f>IFERROR(VLOOKUP(JUMP!A656,'Raw - J'!B:F,5,FALSE),"")</f>
        <v/>
      </c>
      <c r="E656" s="4" t="str">
        <f>IFERROR(VLOOKUP($A656,'Raw - J'!$B:$S,6,FALSE),"")</f>
        <v/>
      </c>
      <c r="F656" s="4" t="str">
        <f>IFERROR(VLOOKUP($A656,'Raw - J'!$B:$P,10,FALSE),"")</f>
        <v/>
      </c>
      <c r="G656" s="4" t="str">
        <f>SUBSTITUTE(IFERROR(VLOOKUP($A656,'Raw - J'!$B:$P,7,FALSE),""),"0","")</f>
        <v/>
      </c>
      <c r="H656" s="4" t="str">
        <f>IFERROR(VLOOKUP($A656,'Raw - J'!$B:$P,12,FALSE)&amp;IF(VLOOKUP($A656,'Raw - J'!$B:$N,13,FALSE)&lt;&gt;"","("&amp;VLOOKUP($A656,'Raw - J'!$B:$N,13,FALSE)&amp;")",""),"")</f>
        <v/>
      </c>
      <c r="I656" s="4" t="str">
        <f>IFERROR(VLOOKUP($A656,'Raw - J'!$B:$P,14,FALSE),"")</f>
        <v/>
      </c>
      <c r="J656" s="4" t="str">
        <f>IFERROR(VLOOKUP($A656,'Raw - J'!$B:$P,11,FALSE),"")</f>
        <v/>
      </c>
      <c r="K656" s="4" t="str">
        <f>IFERROR(VLOOKUP($A656,'Raw - J'!$B:$Q,16,FALSE),"")</f>
        <v/>
      </c>
      <c r="L656" s="16" t="str">
        <f>SUBSTITUTE(IFERROR(VLOOKUP($A656,'Raw - J'!$B:$Q,9,FALSE),""),0,"")</f>
        <v/>
      </c>
      <c r="M656" s="16" t="str">
        <f>SUBSTITUTE(IFERROR(VLOOKUP($A656,'Raw - J'!$B:$Z,20,FALSE),""),0,"")</f>
        <v/>
      </c>
    </row>
    <row r="657" spans="1:13" hidden="1" x14ac:dyDescent="0.35">
      <c r="A657">
        <v>648</v>
      </c>
      <c r="B657" s="9" t="str">
        <f>IFERROR(VLOOKUP($A657,'Raw - J'!$B:$S,2,FALSE),"")</f>
        <v/>
      </c>
      <c r="C657" s="4" t="str">
        <f>IFERROR(VLOOKUP($A657,'Raw - J'!$B:$S,3,FALSE),"")</f>
        <v/>
      </c>
      <c r="D657" s="4" t="str">
        <f>IFERROR(VLOOKUP(JUMP!A657,'Raw - J'!B:F,5,FALSE),"")</f>
        <v/>
      </c>
      <c r="E657" s="4" t="str">
        <f>IFERROR(VLOOKUP($A657,'Raw - J'!$B:$S,6,FALSE),"")</f>
        <v/>
      </c>
      <c r="F657" s="4" t="str">
        <f>IFERROR(VLOOKUP($A657,'Raw - J'!$B:$P,10,FALSE),"")</f>
        <v/>
      </c>
      <c r="G657" s="4" t="str">
        <f>SUBSTITUTE(IFERROR(VLOOKUP($A657,'Raw - J'!$B:$P,7,FALSE),""),"0","")</f>
        <v/>
      </c>
      <c r="H657" s="4" t="str">
        <f>IFERROR(VLOOKUP($A657,'Raw - J'!$B:$P,12,FALSE)&amp;IF(VLOOKUP($A657,'Raw - J'!$B:$N,13,FALSE)&lt;&gt;"","("&amp;VLOOKUP($A657,'Raw - J'!$B:$N,13,FALSE)&amp;")",""),"")</f>
        <v/>
      </c>
      <c r="I657" s="4" t="str">
        <f>IFERROR(VLOOKUP($A657,'Raw - J'!$B:$P,14,FALSE),"")</f>
        <v/>
      </c>
      <c r="J657" s="4" t="str">
        <f>IFERROR(VLOOKUP($A657,'Raw - J'!$B:$P,11,FALSE),"")</f>
        <v/>
      </c>
      <c r="K657" s="4" t="str">
        <f>IFERROR(VLOOKUP($A657,'Raw - J'!$B:$Q,16,FALSE),"")</f>
        <v/>
      </c>
      <c r="L657" s="16" t="str">
        <f>SUBSTITUTE(IFERROR(VLOOKUP($A657,'Raw - J'!$B:$Q,9,FALSE),""),0,"")</f>
        <v/>
      </c>
      <c r="M657" s="16" t="str">
        <f>SUBSTITUTE(IFERROR(VLOOKUP($A657,'Raw - J'!$B:$Z,20,FALSE),""),0,"")</f>
        <v/>
      </c>
    </row>
    <row r="658" spans="1:13" hidden="1" x14ac:dyDescent="0.35">
      <c r="A658">
        <v>649</v>
      </c>
      <c r="B658" s="9" t="str">
        <f>IFERROR(VLOOKUP($A658,'Raw - J'!$B:$S,2,FALSE),"")</f>
        <v/>
      </c>
      <c r="C658" s="4" t="str">
        <f>IFERROR(VLOOKUP($A658,'Raw - J'!$B:$S,3,FALSE),"")</f>
        <v/>
      </c>
      <c r="D658" s="4" t="str">
        <f>IFERROR(VLOOKUP(JUMP!A658,'Raw - J'!B:F,5,FALSE),"")</f>
        <v/>
      </c>
      <c r="E658" s="4" t="str">
        <f>IFERROR(VLOOKUP($A658,'Raw - J'!$B:$S,6,FALSE),"")</f>
        <v/>
      </c>
      <c r="F658" s="4" t="str">
        <f>IFERROR(VLOOKUP($A658,'Raw - J'!$B:$P,10,FALSE),"")</f>
        <v/>
      </c>
      <c r="G658" s="4" t="str">
        <f>SUBSTITUTE(IFERROR(VLOOKUP($A658,'Raw - J'!$B:$P,7,FALSE),""),"0","")</f>
        <v/>
      </c>
      <c r="H658" s="4" t="str">
        <f>IFERROR(VLOOKUP($A658,'Raw - J'!$B:$P,12,FALSE)&amp;IF(VLOOKUP($A658,'Raw - J'!$B:$N,13,FALSE)&lt;&gt;"","("&amp;VLOOKUP($A658,'Raw - J'!$B:$N,13,FALSE)&amp;")",""),"")</f>
        <v/>
      </c>
      <c r="I658" s="4" t="str">
        <f>IFERROR(VLOOKUP($A658,'Raw - J'!$B:$P,14,FALSE),"")</f>
        <v/>
      </c>
      <c r="J658" s="4" t="str">
        <f>IFERROR(VLOOKUP($A658,'Raw - J'!$B:$P,11,FALSE),"")</f>
        <v/>
      </c>
      <c r="K658" s="4" t="str">
        <f>IFERROR(VLOOKUP($A658,'Raw - J'!$B:$Q,16,FALSE),"")</f>
        <v/>
      </c>
      <c r="L658" s="16" t="str">
        <f>SUBSTITUTE(IFERROR(VLOOKUP($A658,'Raw - J'!$B:$Q,9,FALSE),""),0,"")</f>
        <v/>
      </c>
      <c r="M658" s="16" t="str">
        <f>SUBSTITUTE(IFERROR(VLOOKUP($A658,'Raw - J'!$B:$Z,20,FALSE),""),0,"")</f>
        <v/>
      </c>
    </row>
    <row r="659" spans="1:13" hidden="1" x14ac:dyDescent="0.35">
      <c r="A659">
        <v>650</v>
      </c>
      <c r="B659" s="9" t="str">
        <f>IFERROR(VLOOKUP($A659,'Raw - J'!$B:$S,2,FALSE),"")</f>
        <v/>
      </c>
      <c r="C659" s="4" t="str">
        <f>IFERROR(VLOOKUP($A659,'Raw - J'!$B:$S,3,FALSE),"")</f>
        <v/>
      </c>
      <c r="D659" s="4" t="str">
        <f>IFERROR(VLOOKUP(JUMP!A659,'Raw - J'!B:F,5,FALSE),"")</f>
        <v/>
      </c>
      <c r="E659" s="4" t="str">
        <f>IFERROR(VLOOKUP($A659,'Raw - J'!$B:$S,6,FALSE),"")</f>
        <v/>
      </c>
      <c r="F659" s="4" t="str">
        <f>IFERROR(VLOOKUP($A659,'Raw - J'!$B:$P,10,FALSE),"")</f>
        <v/>
      </c>
      <c r="G659" s="4" t="str">
        <f>SUBSTITUTE(IFERROR(VLOOKUP($A659,'Raw - J'!$B:$P,7,FALSE),""),"0","")</f>
        <v/>
      </c>
      <c r="H659" s="4" t="str">
        <f>IFERROR(VLOOKUP($A659,'Raw - J'!$B:$P,12,FALSE)&amp;IF(VLOOKUP($A659,'Raw - J'!$B:$N,13,FALSE)&lt;&gt;"","("&amp;VLOOKUP($A659,'Raw - J'!$B:$N,13,FALSE)&amp;")",""),"")</f>
        <v/>
      </c>
      <c r="I659" s="4" t="str">
        <f>IFERROR(VLOOKUP($A659,'Raw - J'!$B:$P,14,FALSE),"")</f>
        <v/>
      </c>
      <c r="J659" s="4" t="str">
        <f>IFERROR(VLOOKUP($A659,'Raw - J'!$B:$P,11,FALSE),"")</f>
        <v/>
      </c>
      <c r="K659" s="4" t="str">
        <f>IFERROR(VLOOKUP($A659,'Raw - J'!$B:$Q,16,FALSE),"")</f>
        <v/>
      </c>
      <c r="L659" s="16" t="str">
        <f>SUBSTITUTE(IFERROR(VLOOKUP($A659,'Raw - J'!$B:$Q,9,FALSE),""),0,"")</f>
        <v/>
      </c>
      <c r="M659" s="16" t="str">
        <f>SUBSTITUTE(IFERROR(VLOOKUP($A659,'Raw - J'!$B:$Z,20,FALSE),""),0,"")</f>
        <v/>
      </c>
    </row>
    <row r="660" spans="1:13" hidden="1" x14ac:dyDescent="0.35">
      <c r="A660">
        <v>651</v>
      </c>
      <c r="B660" s="9" t="str">
        <f>IFERROR(VLOOKUP($A660,'Raw - J'!$B:$S,2,FALSE),"")</f>
        <v/>
      </c>
      <c r="C660" s="4" t="str">
        <f>IFERROR(VLOOKUP($A660,'Raw - J'!$B:$S,3,FALSE),"")</f>
        <v/>
      </c>
      <c r="D660" s="4" t="str">
        <f>IFERROR(VLOOKUP(JUMP!A660,'Raw - J'!B:F,5,FALSE),"")</f>
        <v/>
      </c>
      <c r="E660" s="4" t="str">
        <f>IFERROR(VLOOKUP($A660,'Raw - J'!$B:$S,6,FALSE),"")</f>
        <v/>
      </c>
      <c r="F660" s="4" t="str">
        <f>IFERROR(VLOOKUP($A660,'Raw - J'!$B:$P,10,FALSE),"")</f>
        <v/>
      </c>
      <c r="G660" s="4" t="str">
        <f>SUBSTITUTE(IFERROR(VLOOKUP($A660,'Raw - J'!$B:$P,7,FALSE),""),"0","")</f>
        <v/>
      </c>
      <c r="H660" s="4" t="str">
        <f>IFERROR(VLOOKUP($A660,'Raw - J'!$B:$P,12,FALSE)&amp;IF(VLOOKUP($A660,'Raw - J'!$B:$N,13,FALSE)&lt;&gt;"","("&amp;VLOOKUP($A660,'Raw - J'!$B:$N,13,FALSE)&amp;")",""),"")</f>
        <v/>
      </c>
      <c r="I660" s="4" t="str">
        <f>IFERROR(VLOOKUP($A660,'Raw - J'!$B:$P,14,FALSE),"")</f>
        <v/>
      </c>
      <c r="J660" s="4" t="str">
        <f>IFERROR(VLOOKUP($A660,'Raw - J'!$B:$P,11,FALSE),"")</f>
        <v/>
      </c>
      <c r="K660" s="4" t="str">
        <f>IFERROR(VLOOKUP($A660,'Raw - J'!$B:$Q,16,FALSE),"")</f>
        <v/>
      </c>
      <c r="L660" s="16" t="str">
        <f>SUBSTITUTE(IFERROR(VLOOKUP($A660,'Raw - J'!$B:$Q,9,FALSE),""),0,"")</f>
        <v/>
      </c>
      <c r="M660" s="16" t="str">
        <f>SUBSTITUTE(IFERROR(VLOOKUP($A660,'Raw - J'!$B:$Z,20,FALSE),""),0,"")</f>
        <v/>
      </c>
    </row>
    <row r="661" spans="1:13" hidden="1" x14ac:dyDescent="0.35">
      <c r="A661">
        <v>652</v>
      </c>
      <c r="B661" s="9" t="str">
        <f>IFERROR(VLOOKUP($A661,'Raw - J'!$B:$S,2,FALSE),"")</f>
        <v/>
      </c>
      <c r="C661" s="4" t="str">
        <f>IFERROR(VLOOKUP($A661,'Raw - J'!$B:$S,3,FALSE),"")</f>
        <v/>
      </c>
      <c r="D661" s="4" t="str">
        <f>IFERROR(VLOOKUP(JUMP!A661,'Raw - J'!B:F,5,FALSE),"")</f>
        <v/>
      </c>
      <c r="E661" s="4" t="str">
        <f>IFERROR(VLOOKUP($A661,'Raw - J'!$B:$S,6,FALSE),"")</f>
        <v/>
      </c>
      <c r="F661" s="4" t="str">
        <f>IFERROR(VLOOKUP($A661,'Raw - J'!$B:$P,10,FALSE),"")</f>
        <v/>
      </c>
      <c r="G661" s="4" t="str">
        <f>SUBSTITUTE(IFERROR(VLOOKUP($A661,'Raw - J'!$B:$P,7,FALSE),""),"0","")</f>
        <v/>
      </c>
      <c r="H661" s="4" t="str">
        <f>IFERROR(VLOOKUP($A661,'Raw - J'!$B:$P,12,FALSE)&amp;IF(VLOOKUP($A661,'Raw - J'!$B:$N,13,FALSE)&lt;&gt;"","("&amp;VLOOKUP($A661,'Raw - J'!$B:$N,13,FALSE)&amp;")",""),"")</f>
        <v/>
      </c>
      <c r="I661" s="4" t="str">
        <f>IFERROR(VLOOKUP($A661,'Raw - J'!$B:$P,14,FALSE),"")</f>
        <v/>
      </c>
      <c r="J661" s="4" t="str">
        <f>IFERROR(VLOOKUP($A661,'Raw - J'!$B:$P,11,FALSE),"")</f>
        <v/>
      </c>
      <c r="K661" s="4" t="str">
        <f>IFERROR(VLOOKUP($A661,'Raw - J'!$B:$Q,16,FALSE),"")</f>
        <v/>
      </c>
      <c r="L661" s="16" t="str">
        <f>SUBSTITUTE(IFERROR(VLOOKUP($A661,'Raw - J'!$B:$Q,9,FALSE),""),0,"")</f>
        <v/>
      </c>
      <c r="M661" s="16" t="str">
        <f>SUBSTITUTE(IFERROR(VLOOKUP($A661,'Raw - J'!$B:$Z,20,FALSE),""),0,"")</f>
        <v/>
      </c>
    </row>
    <row r="662" spans="1:13" hidden="1" x14ac:dyDescent="0.35">
      <c r="A662">
        <v>653</v>
      </c>
      <c r="B662" s="9" t="str">
        <f>IFERROR(VLOOKUP($A662,'Raw - J'!$B:$S,2,FALSE),"")</f>
        <v/>
      </c>
      <c r="C662" s="4" t="str">
        <f>IFERROR(VLOOKUP($A662,'Raw - J'!$B:$S,3,FALSE),"")</f>
        <v/>
      </c>
      <c r="D662" s="4" t="str">
        <f>IFERROR(VLOOKUP(JUMP!A662,'Raw - J'!B:F,5,FALSE),"")</f>
        <v/>
      </c>
      <c r="E662" s="4" t="str">
        <f>IFERROR(VLOOKUP($A662,'Raw - J'!$B:$S,6,FALSE),"")</f>
        <v/>
      </c>
      <c r="F662" s="4" t="str">
        <f>IFERROR(VLOOKUP($A662,'Raw - J'!$B:$P,10,FALSE),"")</f>
        <v/>
      </c>
      <c r="G662" s="4" t="str">
        <f>SUBSTITUTE(IFERROR(VLOOKUP($A662,'Raw - J'!$B:$P,7,FALSE),""),"0","")</f>
        <v/>
      </c>
      <c r="H662" s="4" t="str">
        <f>IFERROR(VLOOKUP($A662,'Raw - J'!$B:$P,12,FALSE)&amp;IF(VLOOKUP($A662,'Raw - J'!$B:$N,13,FALSE)&lt;&gt;"","("&amp;VLOOKUP($A662,'Raw - J'!$B:$N,13,FALSE)&amp;")",""),"")</f>
        <v/>
      </c>
      <c r="I662" s="4" t="str">
        <f>IFERROR(VLOOKUP($A662,'Raw - J'!$B:$P,14,FALSE),"")</f>
        <v/>
      </c>
      <c r="J662" s="4" t="str">
        <f>IFERROR(VLOOKUP($A662,'Raw - J'!$B:$P,11,FALSE),"")</f>
        <v/>
      </c>
      <c r="K662" s="4" t="str">
        <f>IFERROR(VLOOKUP($A662,'Raw - J'!$B:$Q,16,FALSE),"")</f>
        <v/>
      </c>
      <c r="L662" s="16" t="str">
        <f>SUBSTITUTE(IFERROR(VLOOKUP($A662,'Raw - J'!$B:$Q,9,FALSE),""),0,"")</f>
        <v/>
      </c>
      <c r="M662" s="16" t="str">
        <f>SUBSTITUTE(IFERROR(VLOOKUP($A662,'Raw - J'!$B:$Z,20,FALSE),""),0,"")</f>
        <v/>
      </c>
    </row>
    <row r="663" spans="1:13" hidden="1" x14ac:dyDescent="0.35">
      <c r="A663">
        <v>654</v>
      </c>
      <c r="B663" s="9" t="str">
        <f>IFERROR(VLOOKUP($A663,'Raw - J'!$B:$S,2,FALSE),"")</f>
        <v/>
      </c>
      <c r="C663" s="4" t="str">
        <f>IFERROR(VLOOKUP($A663,'Raw - J'!$B:$S,3,FALSE),"")</f>
        <v/>
      </c>
      <c r="D663" s="4" t="str">
        <f>IFERROR(VLOOKUP(JUMP!A663,'Raw - J'!B:F,5,FALSE),"")</f>
        <v/>
      </c>
      <c r="E663" s="4" t="str">
        <f>IFERROR(VLOOKUP($A663,'Raw - J'!$B:$S,6,FALSE),"")</f>
        <v/>
      </c>
      <c r="F663" s="4" t="str">
        <f>IFERROR(VLOOKUP($A663,'Raw - J'!$B:$P,10,FALSE),"")</f>
        <v/>
      </c>
      <c r="G663" s="4" t="str">
        <f>SUBSTITUTE(IFERROR(VLOOKUP($A663,'Raw - J'!$B:$P,7,FALSE),""),"0","")</f>
        <v/>
      </c>
      <c r="H663" s="4" t="str">
        <f>IFERROR(VLOOKUP($A663,'Raw - J'!$B:$P,12,FALSE)&amp;IF(VLOOKUP($A663,'Raw - J'!$B:$N,13,FALSE)&lt;&gt;"","("&amp;VLOOKUP($A663,'Raw - J'!$B:$N,13,FALSE)&amp;")",""),"")</f>
        <v/>
      </c>
      <c r="I663" s="4" t="str">
        <f>IFERROR(VLOOKUP($A663,'Raw - J'!$B:$P,14,FALSE),"")</f>
        <v/>
      </c>
      <c r="J663" s="4" t="str">
        <f>IFERROR(VLOOKUP($A663,'Raw - J'!$B:$P,11,FALSE),"")</f>
        <v/>
      </c>
      <c r="K663" s="4" t="str">
        <f>IFERROR(VLOOKUP($A663,'Raw - J'!$B:$Q,16,FALSE),"")</f>
        <v/>
      </c>
      <c r="L663" s="16" t="str">
        <f>SUBSTITUTE(IFERROR(VLOOKUP($A663,'Raw - J'!$B:$Q,9,FALSE),""),0,"")</f>
        <v/>
      </c>
      <c r="M663" s="16" t="str">
        <f>SUBSTITUTE(IFERROR(VLOOKUP($A663,'Raw - J'!$B:$Z,20,FALSE),""),0,"")</f>
        <v/>
      </c>
    </row>
    <row r="664" spans="1:13" hidden="1" x14ac:dyDescent="0.35">
      <c r="A664">
        <v>655</v>
      </c>
      <c r="B664" s="9" t="str">
        <f>IFERROR(VLOOKUP($A664,'Raw - J'!$B:$S,2,FALSE),"")</f>
        <v/>
      </c>
      <c r="C664" s="4" t="str">
        <f>IFERROR(VLOOKUP($A664,'Raw - J'!$B:$S,3,FALSE),"")</f>
        <v/>
      </c>
      <c r="D664" s="4" t="str">
        <f>IFERROR(VLOOKUP(JUMP!A664,'Raw - J'!B:F,5,FALSE),"")</f>
        <v/>
      </c>
      <c r="E664" s="4" t="str">
        <f>IFERROR(VLOOKUP($A664,'Raw - J'!$B:$S,6,FALSE),"")</f>
        <v/>
      </c>
      <c r="F664" s="4" t="str">
        <f>IFERROR(VLOOKUP($A664,'Raw - J'!$B:$P,10,FALSE),"")</f>
        <v/>
      </c>
      <c r="G664" s="4" t="str">
        <f>SUBSTITUTE(IFERROR(VLOOKUP($A664,'Raw - J'!$B:$P,7,FALSE),""),"0","")</f>
        <v/>
      </c>
      <c r="H664" s="4" t="str">
        <f>IFERROR(VLOOKUP($A664,'Raw - J'!$B:$P,12,FALSE)&amp;IF(VLOOKUP($A664,'Raw - J'!$B:$N,13,FALSE)&lt;&gt;"","("&amp;VLOOKUP($A664,'Raw - J'!$B:$N,13,FALSE)&amp;")",""),"")</f>
        <v/>
      </c>
      <c r="I664" s="4" t="str">
        <f>IFERROR(VLOOKUP($A664,'Raw - J'!$B:$P,14,FALSE),"")</f>
        <v/>
      </c>
      <c r="J664" s="4" t="str">
        <f>IFERROR(VLOOKUP($A664,'Raw - J'!$B:$P,11,FALSE),"")</f>
        <v/>
      </c>
      <c r="K664" s="4" t="str">
        <f>IFERROR(VLOOKUP($A664,'Raw - J'!$B:$Q,16,FALSE),"")</f>
        <v/>
      </c>
      <c r="L664" s="16" t="str">
        <f>SUBSTITUTE(IFERROR(VLOOKUP($A664,'Raw - J'!$B:$Q,9,FALSE),""),0,"")</f>
        <v/>
      </c>
      <c r="M664" s="16" t="str">
        <f>SUBSTITUTE(IFERROR(VLOOKUP($A664,'Raw - J'!$B:$Z,20,FALSE),""),0,"")</f>
        <v/>
      </c>
    </row>
    <row r="665" spans="1:13" hidden="1" x14ac:dyDescent="0.35">
      <c r="A665">
        <v>656</v>
      </c>
      <c r="B665" s="9" t="str">
        <f>IFERROR(VLOOKUP($A665,'Raw - J'!$B:$S,2,FALSE),"")</f>
        <v/>
      </c>
      <c r="C665" s="4" t="str">
        <f>IFERROR(VLOOKUP($A665,'Raw - J'!$B:$S,3,FALSE),"")</f>
        <v/>
      </c>
      <c r="D665" s="4" t="str">
        <f>IFERROR(VLOOKUP(JUMP!A665,'Raw - J'!B:F,5,FALSE),"")</f>
        <v/>
      </c>
      <c r="E665" s="4" t="str">
        <f>IFERROR(VLOOKUP($A665,'Raw - J'!$B:$S,6,FALSE),"")</f>
        <v/>
      </c>
      <c r="F665" s="4" t="str">
        <f>IFERROR(VLOOKUP($A665,'Raw - J'!$B:$P,10,FALSE),"")</f>
        <v/>
      </c>
      <c r="G665" s="4" t="str">
        <f>SUBSTITUTE(IFERROR(VLOOKUP($A665,'Raw - J'!$B:$P,7,FALSE),""),"0","")</f>
        <v/>
      </c>
      <c r="H665" s="4" t="str">
        <f>IFERROR(VLOOKUP($A665,'Raw - J'!$B:$P,12,FALSE)&amp;IF(VLOOKUP($A665,'Raw - J'!$B:$N,13,FALSE)&lt;&gt;"","("&amp;VLOOKUP($A665,'Raw - J'!$B:$N,13,FALSE)&amp;")",""),"")</f>
        <v/>
      </c>
      <c r="I665" s="4" t="str">
        <f>IFERROR(VLOOKUP($A665,'Raw - J'!$B:$P,14,FALSE),"")</f>
        <v/>
      </c>
      <c r="J665" s="4" t="str">
        <f>IFERROR(VLOOKUP($A665,'Raw - J'!$B:$P,11,FALSE),"")</f>
        <v/>
      </c>
      <c r="K665" s="4" t="str">
        <f>IFERROR(VLOOKUP($A665,'Raw - J'!$B:$Q,16,FALSE),"")</f>
        <v/>
      </c>
      <c r="L665" s="16" t="str">
        <f>SUBSTITUTE(IFERROR(VLOOKUP($A665,'Raw - J'!$B:$Q,9,FALSE),""),0,"")</f>
        <v/>
      </c>
      <c r="M665" s="16" t="str">
        <f>SUBSTITUTE(IFERROR(VLOOKUP($A665,'Raw - J'!$B:$Z,20,FALSE),""),0,"")</f>
        <v/>
      </c>
    </row>
    <row r="666" spans="1:13" hidden="1" x14ac:dyDescent="0.35">
      <c r="A666">
        <v>657</v>
      </c>
      <c r="B666" s="9" t="str">
        <f>IFERROR(VLOOKUP($A666,'Raw - J'!$B:$S,2,FALSE),"")</f>
        <v/>
      </c>
      <c r="C666" s="4" t="str">
        <f>IFERROR(VLOOKUP($A666,'Raw - J'!$B:$S,3,FALSE),"")</f>
        <v/>
      </c>
      <c r="D666" s="4" t="str">
        <f>IFERROR(VLOOKUP(JUMP!A666,'Raw - J'!B:F,5,FALSE),"")</f>
        <v/>
      </c>
      <c r="E666" s="4" t="str">
        <f>IFERROR(VLOOKUP($A666,'Raw - J'!$B:$S,6,FALSE),"")</f>
        <v/>
      </c>
      <c r="F666" s="4" t="str">
        <f>IFERROR(VLOOKUP($A666,'Raw - J'!$B:$P,10,FALSE),"")</f>
        <v/>
      </c>
      <c r="G666" s="4" t="str">
        <f>SUBSTITUTE(IFERROR(VLOOKUP($A666,'Raw - J'!$B:$P,7,FALSE),""),"0","")</f>
        <v/>
      </c>
      <c r="H666" s="4" t="str">
        <f>IFERROR(VLOOKUP($A666,'Raw - J'!$B:$P,12,FALSE)&amp;IF(VLOOKUP($A666,'Raw - J'!$B:$N,13,FALSE)&lt;&gt;"","("&amp;VLOOKUP($A666,'Raw - J'!$B:$N,13,FALSE)&amp;")",""),"")</f>
        <v/>
      </c>
      <c r="I666" s="4" t="str">
        <f>IFERROR(VLOOKUP($A666,'Raw - J'!$B:$P,14,FALSE),"")</f>
        <v/>
      </c>
      <c r="J666" s="4" t="str">
        <f>IFERROR(VLOOKUP($A666,'Raw - J'!$B:$P,11,FALSE),"")</f>
        <v/>
      </c>
      <c r="K666" s="4" t="str">
        <f>IFERROR(VLOOKUP($A666,'Raw - J'!$B:$Q,16,FALSE),"")</f>
        <v/>
      </c>
      <c r="L666" s="16" t="str">
        <f>SUBSTITUTE(IFERROR(VLOOKUP($A666,'Raw - J'!$B:$Q,9,FALSE),""),0,"")</f>
        <v/>
      </c>
      <c r="M666" s="16" t="str">
        <f>SUBSTITUTE(IFERROR(VLOOKUP($A666,'Raw - J'!$B:$Z,20,FALSE),""),0,"")</f>
        <v/>
      </c>
    </row>
    <row r="667" spans="1:13" hidden="1" x14ac:dyDescent="0.35">
      <c r="A667">
        <v>658</v>
      </c>
      <c r="B667" s="9" t="str">
        <f>IFERROR(VLOOKUP($A667,'Raw - J'!$B:$S,2,FALSE),"")</f>
        <v/>
      </c>
      <c r="C667" s="4" t="str">
        <f>IFERROR(VLOOKUP($A667,'Raw - J'!$B:$S,3,FALSE),"")</f>
        <v/>
      </c>
      <c r="D667" s="4" t="str">
        <f>IFERROR(VLOOKUP(JUMP!A667,'Raw - J'!B:F,5,FALSE),"")</f>
        <v/>
      </c>
      <c r="E667" s="4" t="str">
        <f>IFERROR(VLOOKUP($A667,'Raw - J'!$B:$S,6,FALSE),"")</f>
        <v/>
      </c>
      <c r="F667" s="4" t="str">
        <f>IFERROR(VLOOKUP($A667,'Raw - J'!$B:$P,10,FALSE),"")</f>
        <v/>
      </c>
      <c r="G667" s="4" t="str">
        <f>SUBSTITUTE(IFERROR(VLOOKUP($A667,'Raw - J'!$B:$P,7,FALSE),""),"0","")</f>
        <v/>
      </c>
      <c r="H667" s="4" t="str">
        <f>IFERROR(VLOOKUP($A667,'Raw - J'!$B:$P,12,FALSE)&amp;IF(VLOOKUP($A667,'Raw - J'!$B:$N,13,FALSE)&lt;&gt;"","("&amp;VLOOKUP($A667,'Raw - J'!$B:$N,13,FALSE)&amp;")",""),"")</f>
        <v/>
      </c>
      <c r="I667" s="4" t="str">
        <f>IFERROR(VLOOKUP($A667,'Raw - J'!$B:$P,14,FALSE),"")</f>
        <v/>
      </c>
      <c r="J667" s="4" t="str">
        <f>IFERROR(VLOOKUP($A667,'Raw - J'!$B:$P,11,FALSE),"")</f>
        <v/>
      </c>
      <c r="K667" s="4" t="str">
        <f>IFERROR(VLOOKUP($A667,'Raw - J'!$B:$Q,16,FALSE),"")</f>
        <v/>
      </c>
      <c r="L667" s="16" t="str">
        <f>SUBSTITUTE(IFERROR(VLOOKUP($A667,'Raw - J'!$B:$Q,9,FALSE),""),0,"")</f>
        <v/>
      </c>
      <c r="M667" s="16" t="str">
        <f>SUBSTITUTE(IFERROR(VLOOKUP($A667,'Raw - J'!$B:$Z,20,FALSE),""),0,"")</f>
        <v/>
      </c>
    </row>
    <row r="668" spans="1:13" hidden="1" x14ac:dyDescent="0.35">
      <c r="A668">
        <v>659</v>
      </c>
      <c r="B668" s="9" t="str">
        <f>IFERROR(VLOOKUP($A668,'Raw - J'!$B:$S,2,FALSE),"")</f>
        <v/>
      </c>
      <c r="C668" s="4" t="str">
        <f>IFERROR(VLOOKUP($A668,'Raw - J'!$B:$S,3,FALSE),"")</f>
        <v/>
      </c>
      <c r="D668" s="4" t="str">
        <f>IFERROR(VLOOKUP(JUMP!A668,'Raw - J'!B:F,5,FALSE),"")</f>
        <v/>
      </c>
      <c r="E668" s="4" t="str">
        <f>IFERROR(VLOOKUP($A668,'Raw - J'!$B:$S,6,FALSE),"")</f>
        <v/>
      </c>
      <c r="F668" s="4" t="str">
        <f>IFERROR(VLOOKUP($A668,'Raw - J'!$B:$P,10,FALSE),"")</f>
        <v/>
      </c>
      <c r="G668" s="4" t="str">
        <f>SUBSTITUTE(IFERROR(VLOOKUP($A668,'Raw - J'!$B:$P,7,FALSE),""),"0","")</f>
        <v/>
      </c>
      <c r="H668" s="4" t="str">
        <f>IFERROR(VLOOKUP($A668,'Raw - J'!$B:$P,12,FALSE)&amp;IF(VLOOKUP($A668,'Raw - J'!$B:$N,13,FALSE)&lt;&gt;"","("&amp;VLOOKUP($A668,'Raw - J'!$B:$N,13,FALSE)&amp;")",""),"")</f>
        <v/>
      </c>
      <c r="I668" s="4" t="str">
        <f>IFERROR(VLOOKUP($A668,'Raw - J'!$B:$P,14,FALSE),"")</f>
        <v/>
      </c>
      <c r="J668" s="4" t="str">
        <f>IFERROR(VLOOKUP($A668,'Raw - J'!$B:$P,11,FALSE),"")</f>
        <v/>
      </c>
      <c r="K668" s="4" t="str">
        <f>IFERROR(VLOOKUP($A668,'Raw - J'!$B:$Q,16,FALSE),"")</f>
        <v/>
      </c>
      <c r="L668" s="16" t="str">
        <f>SUBSTITUTE(IFERROR(VLOOKUP($A668,'Raw - J'!$B:$Q,9,FALSE),""),0,"")</f>
        <v/>
      </c>
      <c r="M668" s="16" t="str">
        <f>SUBSTITUTE(IFERROR(VLOOKUP($A668,'Raw - J'!$B:$Z,20,FALSE),""),0,"")</f>
        <v/>
      </c>
    </row>
    <row r="669" spans="1:13" hidden="1" x14ac:dyDescent="0.35">
      <c r="A669">
        <v>660</v>
      </c>
      <c r="B669" s="9" t="str">
        <f>IFERROR(VLOOKUP($A669,'Raw - J'!$B:$S,2,FALSE),"")</f>
        <v/>
      </c>
      <c r="C669" s="4" t="str">
        <f>IFERROR(VLOOKUP($A669,'Raw - J'!$B:$S,3,FALSE),"")</f>
        <v/>
      </c>
      <c r="D669" s="4" t="str">
        <f>IFERROR(VLOOKUP(JUMP!A669,'Raw - J'!B:F,5,FALSE),"")</f>
        <v/>
      </c>
      <c r="E669" s="4" t="str">
        <f>IFERROR(VLOOKUP($A669,'Raw - J'!$B:$S,6,FALSE),"")</f>
        <v/>
      </c>
      <c r="F669" s="4" t="str">
        <f>IFERROR(VLOOKUP($A669,'Raw - J'!$B:$P,10,FALSE),"")</f>
        <v/>
      </c>
      <c r="G669" s="4" t="str">
        <f>SUBSTITUTE(IFERROR(VLOOKUP($A669,'Raw - J'!$B:$P,7,FALSE),""),"0","")</f>
        <v/>
      </c>
      <c r="H669" s="4" t="str">
        <f>IFERROR(VLOOKUP($A669,'Raw - J'!$B:$P,12,FALSE)&amp;IF(VLOOKUP($A669,'Raw - J'!$B:$N,13,FALSE)&lt;&gt;"","("&amp;VLOOKUP($A669,'Raw - J'!$B:$N,13,FALSE)&amp;")",""),"")</f>
        <v/>
      </c>
      <c r="I669" s="4" t="str">
        <f>IFERROR(VLOOKUP($A669,'Raw - J'!$B:$P,14,FALSE),"")</f>
        <v/>
      </c>
      <c r="J669" s="4" t="str">
        <f>IFERROR(VLOOKUP($A669,'Raw - J'!$B:$P,11,FALSE),"")</f>
        <v/>
      </c>
      <c r="K669" s="4" t="str">
        <f>IFERROR(VLOOKUP($A669,'Raw - J'!$B:$Q,16,FALSE),"")</f>
        <v/>
      </c>
      <c r="L669" s="16" t="str">
        <f>SUBSTITUTE(IFERROR(VLOOKUP($A669,'Raw - J'!$B:$Q,9,FALSE),""),0,"")</f>
        <v/>
      </c>
      <c r="M669" s="16" t="str">
        <f>SUBSTITUTE(IFERROR(VLOOKUP($A669,'Raw - J'!$B:$Z,20,FALSE),""),0,"")</f>
        <v/>
      </c>
    </row>
    <row r="670" spans="1:13" hidden="1" x14ac:dyDescent="0.35">
      <c r="A670">
        <v>661</v>
      </c>
      <c r="B670" s="9" t="str">
        <f>IFERROR(VLOOKUP($A670,'Raw - J'!$B:$S,2,FALSE),"")</f>
        <v/>
      </c>
      <c r="C670" s="4" t="str">
        <f>IFERROR(VLOOKUP($A670,'Raw - J'!$B:$S,3,FALSE),"")</f>
        <v/>
      </c>
      <c r="D670" s="4" t="str">
        <f>IFERROR(VLOOKUP(JUMP!A670,'Raw - J'!B:F,5,FALSE),"")</f>
        <v/>
      </c>
      <c r="E670" s="4" t="str">
        <f>IFERROR(VLOOKUP($A670,'Raw - J'!$B:$S,6,FALSE),"")</f>
        <v/>
      </c>
      <c r="F670" s="4" t="str">
        <f>IFERROR(VLOOKUP($A670,'Raw - J'!$B:$P,10,FALSE),"")</f>
        <v/>
      </c>
      <c r="G670" s="4" t="str">
        <f>SUBSTITUTE(IFERROR(VLOOKUP($A670,'Raw - J'!$B:$P,7,FALSE),""),"0","")</f>
        <v/>
      </c>
      <c r="H670" s="4" t="str">
        <f>IFERROR(VLOOKUP($A670,'Raw - J'!$B:$P,12,FALSE)&amp;IF(VLOOKUP($A670,'Raw - J'!$B:$N,13,FALSE)&lt;&gt;"","("&amp;VLOOKUP($A670,'Raw - J'!$B:$N,13,FALSE)&amp;")",""),"")</f>
        <v/>
      </c>
      <c r="I670" s="4" t="str">
        <f>IFERROR(VLOOKUP($A670,'Raw - J'!$B:$P,14,FALSE),"")</f>
        <v/>
      </c>
      <c r="J670" s="4" t="str">
        <f>IFERROR(VLOOKUP($A670,'Raw - J'!$B:$P,11,FALSE),"")</f>
        <v/>
      </c>
      <c r="K670" s="4" t="str">
        <f>IFERROR(VLOOKUP($A670,'Raw - J'!$B:$Q,16,FALSE),"")</f>
        <v/>
      </c>
      <c r="L670" s="16" t="str">
        <f>SUBSTITUTE(IFERROR(VLOOKUP($A670,'Raw - J'!$B:$Q,9,FALSE),""),0,"")</f>
        <v/>
      </c>
      <c r="M670" s="16" t="str">
        <f>SUBSTITUTE(IFERROR(VLOOKUP($A670,'Raw - J'!$B:$Z,20,FALSE),""),0,"")</f>
        <v/>
      </c>
    </row>
    <row r="671" spans="1:13" hidden="1" x14ac:dyDescent="0.35">
      <c r="A671">
        <v>662</v>
      </c>
      <c r="B671" s="9" t="str">
        <f>IFERROR(VLOOKUP($A671,'Raw - J'!$B:$S,2,FALSE),"")</f>
        <v/>
      </c>
      <c r="C671" s="4" t="str">
        <f>IFERROR(VLOOKUP($A671,'Raw - J'!$B:$S,3,FALSE),"")</f>
        <v/>
      </c>
      <c r="D671" s="4" t="str">
        <f>IFERROR(VLOOKUP(JUMP!A671,'Raw - J'!B:F,5,FALSE),"")</f>
        <v/>
      </c>
      <c r="E671" s="4" t="str">
        <f>IFERROR(VLOOKUP($A671,'Raw - J'!$B:$S,6,FALSE),"")</f>
        <v/>
      </c>
      <c r="F671" s="4" t="str">
        <f>IFERROR(VLOOKUP($A671,'Raw - J'!$B:$P,10,FALSE),"")</f>
        <v/>
      </c>
      <c r="G671" s="4" t="str">
        <f>SUBSTITUTE(IFERROR(VLOOKUP($A671,'Raw - J'!$B:$P,7,FALSE),""),"0","")</f>
        <v/>
      </c>
      <c r="H671" s="4" t="str">
        <f>IFERROR(VLOOKUP($A671,'Raw - J'!$B:$P,12,FALSE)&amp;IF(VLOOKUP($A671,'Raw - J'!$B:$N,13,FALSE)&lt;&gt;"","("&amp;VLOOKUP($A671,'Raw - J'!$B:$N,13,FALSE)&amp;")",""),"")</f>
        <v/>
      </c>
      <c r="I671" s="4" t="str">
        <f>IFERROR(VLOOKUP($A671,'Raw - J'!$B:$P,14,FALSE),"")</f>
        <v/>
      </c>
      <c r="J671" s="4" t="str">
        <f>IFERROR(VLOOKUP($A671,'Raw - J'!$B:$P,11,FALSE),"")</f>
        <v/>
      </c>
      <c r="K671" s="4" t="str">
        <f>IFERROR(VLOOKUP($A671,'Raw - J'!$B:$Q,16,FALSE),"")</f>
        <v/>
      </c>
      <c r="L671" s="16" t="str">
        <f>SUBSTITUTE(IFERROR(VLOOKUP($A671,'Raw - J'!$B:$Q,9,FALSE),""),0,"")</f>
        <v/>
      </c>
      <c r="M671" s="16" t="str">
        <f>SUBSTITUTE(IFERROR(VLOOKUP($A671,'Raw - J'!$B:$Z,20,FALSE),""),0,"")</f>
        <v/>
      </c>
    </row>
    <row r="672" spans="1:13" hidden="1" x14ac:dyDescent="0.35">
      <c r="A672">
        <v>663</v>
      </c>
      <c r="B672" s="9" t="str">
        <f>IFERROR(VLOOKUP($A672,'Raw - J'!$B:$S,2,FALSE),"")</f>
        <v/>
      </c>
      <c r="C672" s="4" t="str">
        <f>IFERROR(VLOOKUP($A672,'Raw - J'!$B:$S,3,FALSE),"")</f>
        <v/>
      </c>
      <c r="D672" s="4" t="str">
        <f>IFERROR(VLOOKUP(JUMP!A672,'Raw - J'!B:F,5,FALSE),"")</f>
        <v/>
      </c>
      <c r="E672" s="4" t="str">
        <f>IFERROR(VLOOKUP($A672,'Raw - J'!$B:$S,6,FALSE),"")</f>
        <v/>
      </c>
      <c r="F672" s="4" t="str">
        <f>IFERROR(VLOOKUP($A672,'Raw - J'!$B:$P,10,FALSE),"")</f>
        <v/>
      </c>
      <c r="G672" s="4" t="str">
        <f>SUBSTITUTE(IFERROR(VLOOKUP($A672,'Raw - J'!$B:$P,7,FALSE),""),"0","")</f>
        <v/>
      </c>
      <c r="H672" s="4" t="str">
        <f>IFERROR(VLOOKUP($A672,'Raw - J'!$B:$P,12,FALSE)&amp;IF(VLOOKUP($A672,'Raw - J'!$B:$N,13,FALSE)&lt;&gt;"","("&amp;VLOOKUP($A672,'Raw - J'!$B:$N,13,FALSE)&amp;")",""),"")</f>
        <v/>
      </c>
      <c r="I672" s="4" t="str">
        <f>IFERROR(VLOOKUP($A672,'Raw - J'!$B:$P,14,FALSE),"")</f>
        <v/>
      </c>
      <c r="J672" s="4" t="str">
        <f>IFERROR(VLOOKUP($A672,'Raw - J'!$B:$P,11,FALSE),"")</f>
        <v/>
      </c>
      <c r="K672" s="4" t="str">
        <f>IFERROR(VLOOKUP($A672,'Raw - J'!$B:$Q,16,FALSE),"")</f>
        <v/>
      </c>
      <c r="L672" s="16" t="str">
        <f>SUBSTITUTE(IFERROR(VLOOKUP($A672,'Raw - J'!$B:$Q,9,FALSE),""),0,"")</f>
        <v/>
      </c>
      <c r="M672" s="16" t="str">
        <f>SUBSTITUTE(IFERROR(VLOOKUP($A672,'Raw - J'!$B:$Z,20,FALSE),""),0,"")</f>
        <v/>
      </c>
    </row>
    <row r="673" spans="1:13" hidden="1" x14ac:dyDescent="0.35">
      <c r="A673">
        <v>664</v>
      </c>
      <c r="B673" s="9" t="str">
        <f>IFERROR(VLOOKUP($A673,'Raw - J'!$B:$S,2,FALSE),"")</f>
        <v/>
      </c>
      <c r="C673" s="4" t="str">
        <f>IFERROR(VLOOKUP($A673,'Raw - J'!$B:$S,3,FALSE),"")</f>
        <v/>
      </c>
      <c r="D673" s="4" t="str">
        <f>IFERROR(VLOOKUP(JUMP!A673,'Raw - J'!B:F,5,FALSE),"")</f>
        <v/>
      </c>
      <c r="E673" s="4" t="str">
        <f>IFERROR(VLOOKUP($A673,'Raw - J'!$B:$S,6,FALSE),"")</f>
        <v/>
      </c>
      <c r="F673" s="4" t="str">
        <f>IFERROR(VLOOKUP($A673,'Raw - J'!$B:$P,10,FALSE),"")</f>
        <v/>
      </c>
      <c r="G673" s="4" t="str">
        <f>SUBSTITUTE(IFERROR(VLOOKUP($A673,'Raw - J'!$B:$P,7,FALSE),""),"0","")</f>
        <v/>
      </c>
      <c r="H673" s="4" t="str">
        <f>IFERROR(VLOOKUP($A673,'Raw - J'!$B:$P,12,FALSE)&amp;IF(VLOOKUP($A673,'Raw - J'!$B:$N,13,FALSE)&lt;&gt;"","("&amp;VLOOKUP($A673,'Raw - J'!$B:$N,13,FALSE)&amp;")",""),"")</f>
        <v/>
      </c>
      <c r="I673" s="4" t="str">
        <f>IFERROR(VLOOKUP($A673,'Raw - J'!$B:$P,14,FALSE),"")</f>
        <v/>
      </c>
      <c r="J673" s="4" t="str">
        <f>IFERROR(VLOOKUP($A673,'Raw - J'!$B:$P,11,FALSE),"")</f>
        <v/>
      </c>
      <c r="K673" s="4" t="str">
        <f>IFERROR(VLOOKUP($A673,'Raw - J'!$B:$Q,16,FALSE),"")</f>
        <v/>
      </c>
      <c r="L673" s="16" t="str">
        <f>SUBSTITUTE(IFERROR(VLOOKUP($A673,'Raw - J'!$B:$Q,9,FALSE),""),0,"")</f>
        <v/>
      </c>
      <c r="M673" s="16" t="str">
        <f>SUBSTITUTE(IFERROR(VLOOKUP($A673,'Raw - J'!$B:$Z,20,FALSE),""),0,"")</f>
        <v/>
      </c>
    </row>
    <row r="674" spans="1:13" hidden="1" x14ac:dyDescent="0.35">
      <c r="A674">
        <v>665</v>
      </c>
      <c r="B674" s="9" t="str">
        <f>IFERROR(VLOOKUP($A674,'Raw - J'!$B:$S,2,FALSE),"")</f>
        <v/>
      </c>
      <c r="C674" s="4" t="str">
        <f>IFERROR(VLOOKUP($A674,'Raw - J'!$B:$S,3,FALSE),"")</f>
        <v/>
      </c>
      <c r="D674" s="4" t="str">
        <f>IFERROR(VLOOKUP(JUMP!A674,'Raw - J'!B:F,5,FALSE),"")</f>
        <v/>
      </c>
      <c r="E674" s="4" t="str">
        <f>IFERROR(VLOOKUP($A674,'Raw - J'!$B:$S,6,FALSE),"")</f>
        <v/>
      </c>
      <c r="F674" s="4" t="str">
        <f>IFERROR(VLOOKUP($A674,'Raw - J'!$B:$P,10,FALSE),"")</f>
        <v/>
      </c>
      <c r="G674" s="4" t="str">
        <f>SUBSTITUTE(IFERROR(VLOOKUP($A674,'Raw - J'!$B:$P,7,FALSE),""),"0","")</f>
        <v/>
      </c>
      <c r="H674" s="4" t="str">
        <f>IFERROR(VLOOKUP($A674,'Raw - J'!$B:$P,12,FALSE)&amp;IF(VLOOKUP($A674,'Raw - J'!$B:$N,13,FALSE)&lt;&gt;"","("&amp;VLOOKUP($A674,'Raw - J'!$B:$N,13,FALSE)&amp;")",""),"")</f>
        <v/>
      </c>
      <c r="I674" s="4" t="str">
        <f>IFERROR(VLOOKUP($A674,'Raw - J'!$B:$P,14,FALSE),"")</f>
        <v/>
      </c>
      <c r="J674" s="4" t="str">
        <f>IFERROR(VLOOKUP($A674,'Raw - J'!$B:$P,11,FALSE),"")</f>
        <v/>
      </c>
      <c r="K674" s="4" t="str">
        <f>IFERROR(VLOOKUP($A674,'Raw - J'!$B:$Q,16,FALSE),"")</f>
        <v/>
      </c>
      <c r="L674" s="16" t="str">
        <f>SUBSTITUTE(IFERROR(VLOOKUP($A674,'Raw - J'!$B:$Q,9,FALSE),""),0,"")</f>
        <v/>
      </c>
      <c r="M674" s="16" t="str">
        <f>SUBSTITUTE(IFERROR(VLOOKUP($A674,'Raw - J'!$B:$Z,20,FALSE),""),0,"")</f>
        <v/>
      </c>
    </row>
    <row r="675" spans="1:13" hidden="1" x14ac:dyDescent="0.35">
      <c r="A675">
        <v>666</v>
      </c>
      <c r="B675" s="9" t="str">
        <f>IFERROR(VLOOKUP($A675,'Raw - J'!$B:$S,2,FALSE),"")</f>
        <v/>
      </c>
      <c r="C675" s="4" t="str">
        <f>IFERROR(VLOOKUP($A675,'Raw - J'!$B:$S,3,FALSE),"")</f>
        <v/>
      </c>
      <c r="D675" s="4" t="str">
        <f>IFERROR(VLOOKUP(JUMP!A675,'Raw - J'!B:F,5,FALSE),"")</f>
        <v/>
      </c>
      <c r="E675" s="4" t="str">
        <f>IFERROR(VLOOKUP($A675,'Raw - J'!$B:$S,6,FALSE),"")</f>
        <v/>
      </c>
      <c r="F675" s="4" t="str">
        <f>IFERROR(VLOOKUP($A675,'Raw - J'!$B:$P,10,FALSE),"")</f>
        <v/>
      </c>
      <c r="G675" s="4" t="str">
        <f>SUBSTITUTE(IFERROR(VLOOKUP($A675,'Raw - J'!$B:$P,7,FALSE),""),"0","")</f>
        <v/>
      </c>
      <c r="H675" s="4" t="str">
        <f>IFERROR(VLOOKUP($A675,'Raw - J'!$B:$P,12,FALSE)&amp;IF(VLOOKUP($A675,'Raw - J'!$B:$N,13,FALSE)&lt;&gt;"","("&amp;VLOOKUP($A675,'Raw - J'!$B:$N,13,FALSE)&amp;")",""),"")</f>
        <v/>
      </c>
      <c r="I675" s="4" t="str">
        <f>IFERROR(VLOOKUP($A675,'Raw - J'!$B:$P,14,FALSE),"")</f>
        <v/>
      </c>
      <c r="J675" s="4" t="str">
        <f>IFERROR(VLOOKUP($A675,'Raw - J'!$B:$P,11,FALSE),"")</f>
        <v/>
      </c>
      <c r="K675" s="4" t="str">
        <f>IFERROR(VLOOKUP($A675,'Raw - J'!$B:$Q,16,FALSE),"")</f>
        <v/>
      </c>
      <c r="L675" s="16" t="str">
        <f>SUBSTITUTE(IFERROR(VLOOKUP($A675,'Raw - J'!$B:$Q,9,FALSE),""),0,"")</f>
        <v/>
      </c>
      <c r="M675" s="16" t="str">
        <f>SUBSTITUTE(IFERROR(VLOOKUP($A675,'Raw - J'!$B:$Z,20,FALSE),""),0,"")</f>
        <v/>
      </c>
    </row>
    <row r="676" spans="1:13" hidden="1" x14ac:dyDescent="0.35">
      <c r="A676">
        <v>667</v>
      </c>
      <c r="B676" s="9" t="str">
        <f>IFERROR(VLOOKUP($A676,'Raw - J'!$B:$S,2,FALSE),"")</f>
        <v/>
      </c>
      <c r="C676" s="4" t="str">
        <f>IFERROR(VLOOKUP($A676,'Raw - J'!$B:$S,3,FALSE),"")</f>
        <v/>
      </c>
      <c r="D676" s="4" t="str">
        <f>IFERROR(VLOOKUP(JUMP!A676,'Raw - J'!B:F,5,FALSE),"")</f>
        <v/>
      </c>
      <c r="E676" s="4" t="str">
        <f>IFERROR(VLOOKUP($A676,'Raw - J'!$B:$S,6,FALSE),"")</f>
        <v/>
      </c>
      <c r="F676" s="4" t="str">
        <f>IFERROR(VLOOKUP($A676,'Raw - J'!$B:$P,10,FALSE),"")</f>
        <v/>
      </c>
      <c r="G676" s="4" t="str">
        <f>SUBSTITUTE(IFERROR(VLOOKUP($A676,'Raw - J'!$B:$P,7,FALSE),""),"0","")</f>
        <v/>
      </c>
      <c r="H676" s="4" t="str">
        <f>IFERROR(VLOOKUP($A676,'Raw - J'!$B:$P,12,FALSE)&amp;IF(VLOOKUP($A676,'Raw - J'!$B:$N,13,FALSE)&lt;&gt;"","("&amp;VLOOKUP($A676,'Raw - J'!$B:$N,13,FALSE)&amp;")",""),"")</f>
        <v/>
      </c>
      <c r="I676" s="4" t="str">
        <f>IFERROR(VLOOKUP($A676,'Raw - J'!$B:$P,14,FALSE),"")</f>
        <v/>
      </c>
      <c r="J676" s="4" t="str">
        <f>IFERROR(VLOOKUP($A676,'Raw - J'!$B:$P,11,FALSE),"")</f>
        <v/>
      </c>
      <c r="K676" s="4" t="str">
        <f>IFERROR(VLOOKUP($A676,'Raw - J'!$B:$Q,16,FALSE),"")</f>
        <v/>
      </c>
      <c r="L676" s="16" t="str">
        <f>SUBSTITUTE(IFERROR(VLOOKUP($A676,'Raw - J'!$B:$Q,9,FALSE),""),0,"")</f>
        <v/>
      </c>
      <c r="M676" s="16" t="str">
        <f>SUBSTITUTE(IFERROR(VLOOKUP($A676,'Raw - J'!$B:$Z,20,FALSE),""),0,"")</f>
        <v/>
      </c>
    </row>
    <row r="677" spans="1:13" hidden="1" x14ac:dyDescent="0.35">
      <c r="A677">
        <v>668</v>
      </c>
      <c r="B677" s="9" t="str">
        <f>IFERROR(VLOOKUP($A677,'Raw - J'!$B:$S,2,FALSE),"")</f>
        <v/>
      </c>
      <c r="C677" s="4" t="str">
        <f>IFERROR(VLOOKUP($A677,'Raw - J'!$B:$S,3,FALSE),"")</f>
        <v/>
      </c>
      <c r="D677" s="4" t="str">
        <f>IFERROR(VLOOKUP(JUMP!A677,'Raw - J'!B:F,5,FALSE),"")</f>
        <v/>
      </c>
      <c r="E677" s="4" t="str">
        <f>IFERROR(VLOOKUP($A677,'Raw - J'!$B:$S,6,FALSE),"")</f>
        <v/>
      </c>
      <c r="F677" s="4" t="str">
        <f>IFERROR(VLOOKUP($A677,'Raw - J'!$B:$P,10,FALSE),"")</f>
        <v/>
      </c>
      <c r="G677" s="4" t="str">
        <f>SUBSTITUTE(IFERROR(VLOOKUP($A677,'Raw - J'!$B:$P,7,FALSE),""),"0","")</f>
        <v/>
      </c>
      <c r="H677" s="4" t="str">
        <f>IFERROR(VLOOKUP($A677,'Raw - J'!$B:$P,12,FALSE)&amp;IF(VLOOKUP($A677,'Raw - J'!$B:$N,13,FALSE)&lt;&gt;"","("&amp;VLOOKUP($A677,'Raw - J'!$B:$N,13,FALSE)&amp;")",""),"")</f>
        <v/>
      </c>
      <c r="I677" s="4" t="str">
        <f>IFERROR(VLOOKUP($A677,'Raw - J'!$B:$P,14,FALSE),"")</f>
        <v/>
      </c>
      <c r="J677" s="4" t="str">
        <f>IFERROR(VLOOKUP($A677,'Raw - J'!$B:$P,11,FALSE),"")</f>
        <v/>
      </c>
      <c r="K677" s="4" t="str">
        <f>IFERROR(VLOOKUP($A677,'Raw - J'!$B:$Q,16,FALSE),"")</f>
        <v/>
      </c>
      <c r="L677" s="16" t="str">
        <f>SUBSTITUTE(IFERROR(VLOOKUP($A677,'Raw - J'!$B:$Q,9,FALSE),""),0,"")</f>
        <v/>
      </c>
      <c r="M677" s="16" t="str">
        <f>SUBSTITUTE(IFERROR(VLOOKUP($A677,'Raw - J'!$B:$Z,20,FALSE),""),0,"")</f>
        <v/>
      </c>
    </row>
    <row r="678" spans="1:13" hidden="1" x14ac:dyDescent="0.35">
      <c r="A678">
        <v>669</v>
      </c>
      <c r="B678" s="9" t="str">
        <f>IFERROR(VLOOKUP($A678,'Raw - J'!$B:$S,2,FALSE),"")</f>
        <v/>
      </c>
      <c r="C678" s="4" t="str">
        <f>IFERROR(VLOOKUP($A678,'Raw - J'!$B:$S,3,FALSE),"")</f>
        <v/>
      </c>
      <c r="D678" s="4" t="str">
        <f>IFERROR(VLOOKUP(JUMP!A678,'Raw - J'!B:F,5,FALSE),"")</f>
        <v/>
      </c>
      <c r="E678" s="4" t="str">
        <f>IFERROR(VLOOKUP($A678,'Raw - J'!$B:$S,6,FALSE),"")</f>
        <v/>
      </c>
      <c r="F678" s="4" t="str">
        <f>IFERROR(VLOOKUP($A678,'Raw - J'!$B:$P,10,FALSE),"")</f>
        <v/>
      </c>
      <c r="G678" s="4" t="str">
        <f>SUBSTITUTE(IFERROR(VLOOKUP($A678,'Raw - J'!$B:$P,7,FALSE),""),"0","")</f>
        <v/>
      </c>
      <c r="H678" s="4" t="str">
        <f>IFERROR(VLOOKUP($A678,'Raw - J'!$B:$P,12,FALSE)&amp;IF(VLOOKUP($A678,'Raw - J'!$B:$N,13,FALSE)&lt;&gt;"","("&amp;VLOOKUP($A678,'Raw - J'!$B:$N,13,FALSE)&amp;")",""),"")</f>
        <v/>
      </c>
      <c r="I678" s="4" t="str">
        <f>IFERROR(VLOOKUP($A678,'Raw - J'!$B:$P,14,FALSE),"")</f>
        <v/>
      </c>
      <c r="J678" s="4" t="str">
        <f>IFERROR(VLOOKUP($A678,'Raw - J'!$B:$P,11,FALSE),"")</f>
        <v/>
      </c>
      <c r="K678" s="4" t="str">
        <f>IFERROR(VLOOKUP($A678,'Raw - J'!$B:$Q,16,FALSE),"")</f>
        <v/>
      </c>
      <c r="L678" s="16" t="str">
        <f>SUBSTITUTE(IFERROR(VLOOKUP($A678,'Raw - J'!$B:$Q,9,FALSE),""),0,"")</f>
        <v/>
      </c>
      <c r="M678" s="16" t="str">
        <f>SUBSTITUTE(IFERROR(VLOOKUP($A678,'Raw - J'!$B:$Z,20,FALSE),""),0,"")</f>
        <v/>
      </c>
    </row>
    <row r="679" spans="1:13" hidden="1" x14ac:dyDescent="0.35">
      <c r="A679">
        <v>670</v>
      </c>
      <c r="B679" s="9" t="str">
        <f>IFERROR(VLOOKUP($A679,'Raw - J'!$B:$S,2,FALSE),"")</f>
        <v/>
      </c>
      <c r="C679" s="4" t="str">
        <f>IFERROR(VLOOKUP($A679,'Raw - J'!$B:$S,3,FALSE),"")</f>
        <v/>
      </c>
      <c r="D679" s="4" t="str">
        <f>IFERROR(VLOOKUP(JUMP!A679,'Raw - J'!B:F,5,FALSE),"")</f>
        <v/>
      </c>
      <c r="E679" s="4" t="str">
        <f>IFERROR(VLOOKUP($A679,'Raw - J'!$B:$S,6,FALSE),"")</f>
        <v/>
      </c>
      <c r="F679" s="4" t="str">
        <f>IFERROR(VLOOKUP($A679,'Raw - J'!$B:$P,10,FALSE),"")</f>
        <v/>
      </c>
      <c r="G679" s="4" t="str">
        <f>SUBSTITUTE(IFERROR(VLOOKUP($A679,'Raw - J'!$B:$P,7,FALSE),""),"0","")</f>
        <v/>
      </c>
      <c r="H679" s="4" t="str">
        <f>IFERROR(VLOOKUP($A679,'Raw - J'!$B:$P,12,FALSE)&amp;IF(VLOOKUP($A679,'Raw - J'!$B:$N,13,FALSE)&lt;&gt;"","("&amp;VLOOKUP($A679,'Raw - J'!$B:$N,13,FALSE)&amp;")",""),"")</f>
        <v/>
      </c>
      <c r="I679" s="4" t="str">
        <f>IFERROR(VLOOKUP($A679,'Raw - J'!$B:$P,14,FALSE),"")</f>
        <v/>
      </c>
      <c r="J679" s="4" t="str">
        <f>IFERROR(VLOOKUP($A679,'Raw - J'!$B:$P,11,FALSE),"")</f>
        <v/>
      </c>
      <c r="K679" s="4" t="str">
        <f>IFERROR(VLOOKUP($A679,'Raw - J'!$B:$Q,16,FALSE),"")</f>
        <v/>
      </c>
      <c r="L679" s="16" t="str">
        <f>SUBSTITUTE(IFERROR(VLOOKUP($A679,'Raw - J'!$B:$Q,9,FALSE),""),0,"")</f>
        <v/>
      </c>
      <c r="M679" s="16" t="str">
        <f>SUBSTITUTE(IFERROR(VLOOKUP($A679,'Raw - J'!$B:$Z,20,FALSE),""),0,"")</f>
        <v/>
      </c>
    </row>
    <row r="680" spans="1:13" hidden="1" x14ac:dyDescent="0.35">
      <c r="A680">
        <v>671</v>
      </c>
      <c r="B680" s="9" t="str">
        <f>IFERROR(VLOOKUP($A680,'Raw - J'!$B:$S,2,FALSE),"")</f>
        <v/>
      </c>
      <c r="C680" s="4" t="str">
        <f>IFERROR(VLOOKUP($A680,'Raw - J'!$B:$S,3,FALSE),"")</f>
        <v/>
      </c>
      <c r="D680" s="4" t="str">
        <f>IFERROR(VLOOKUP(JUMP!A680,'Raw - J'!B:F,5,FALSE),"")</f>
        <v/>
      </c>
      <c r="E680" s="4" t="str">
        <f>IFERROR(VLOOKUP($A680,'Raw - J'!$B:$S,6,FALSE),"")</f>
        <v/>
      </c>
      <c r="F680" s="4" t="str">
        <f>IFERROR(VLOOKUP($A680,'Raw - J'!$B:$P,10,FALSE),"")</f>
        <v/>
      </c>
      <c r="G680" s="4" t="str">
        <f>SUBSTITUTE(IFERROR(VLOOKUP($A680,'Raw - J'!$B:$P,7,FALSE),""),"0","")</f>
        <v/>
      </c>
      <c r="H680" s="4" t="str">
        <f>IFERROR(VLOOKUP($A680,'Raw - J'!$B:$P,12,FALSE)&amp;IF(VLOOKUP($A680,'Raw - J'!$B:$N,13,FALSE)&lt;&gt;"","("&amp;VLOOKUP($A680,'Raw - J'!$B:$N,13,FALSE)&amp;")",""),"")</f>
        <v/>
      </c>
      <c r="I680" s="4" t="str">
        <f>IFERROR(VLOOKUP($A680,'Raw - J'!$B:$P,14,FALSE),"")</f>
        <v/>
      </c>
      <c r="J680" s="4" t="str">
        <f>IFERROR(VLOOKUP($A680,'Raw - J'!$B:$P,11,FALSE),"")</f>
        <v/>
      </c>
      <c r="K680" s="4" t="str">
        <f>IFERROR(VLOOKUP($A680,'Raw - J'!$B:$Q,16,FALSE),"")</f>
        <v/>
      </c>
      <c r="L680" s="16" t="str">
        <f>SUBSTITUTE(IFERROR(VLOOKUP($A680,'Raw - J'!$B:$Q,9,FALSE),""),0,"")</f>
        <v/>
      </c>
      <c r="M680" s="16" t="str">
        <f>SUBSTITUTE(IFERROR(VLOOKUP($A680,'Raw - J'!$B:$Z,20,FALSE),""),0,"")</f>
        <v/>
      </c>
    </row>
    <row r="681" spans="1:13" hidden="1" x14ac:dyDescent="0.35">
      <c r="A681">
        <v>672</v>
      </c>
      <c r="B681" s="9" t="str">
        <f>IFERROR(VLOOKUP($A681,'Raw - J'!$B:$S,2,FALSE),"")</f>
        <v/>
      </c>
      <c r="C681" s="4" t="str">
        <f>IFERROR(VLOOKUP($A681,'Raw - J'!$B:$S,3,FALSE),"")</f>
        <v/>
      </c>
      <c r="D681" s="4" t="str">
        <f>IFERROR(VLOOKUP(JUMP!A681,'Raw - J'!B:F,5,FALSE),"")</f>
        <v/>
      </c>
      <c r="E681" s="4" t="str">
        <f>IFERROR(VLOOKUP($A681,'Raw - J'!$B:$S,6,FALSE),"")</f>
        <v/>
      </c>
      <c r="F681" s="4" t="str">
        <f>IFERROR(VLOOKUP($A681,'Raw - J'!$B:$P,10,FALSE),"")</f>
        <v/>
      </c>
      <c r="G681" s="4" t="str">
        <f>SUBSTITUTE(IFERROR(VLOOKUP($A681,'Raw - J'!$B:$P,7,FALSE),""),"0","")</f>
        <v/>
      </c>
      <c r="H681" s="4" t="str">
        <f>IFERROR(VLOOKUP($A681,'Raw - J'!$B:$P,12,FALSE)&amp;IF(VLOOKUP($A681,'Raw - J'!$B:$N,13,FALSE)&lt;&gt;"","("&amp;VLOOKUP($A681,'Raw - J'!$B:$N,13,FALSE)&amp;")",""),"")</f>
        <v/>
      </c>
      <c r="I681" s="4" t="str">
        <f>IFERROR(VLOOKUP($A681,'Raw - J'!$B:$P,14,FALSE),"")</f>
        <v/>
      </c>
      <c r="J681" s="4" t="str">
        <f>IFERROR(VLOOKUP($A681,'Raw - J'!$B:$P,11,FALSE),"")</f>
        <v/>
      </c>
      <c r="K681" s="4" t="str">
        <f>IFERROR(VLOOKUP($A681,'Raw - J'!$B:$Q,16,FALSE),"")</f>
        <v/>
      </c>
      <c r="L681" s="16" t="str">
        <f>SUBSTITUTE(IFERROR(VLOOKUP($A681,'Raw - J'!$B:$Q,9,FALSE),""),0,"")</f>
        <v/>
      </c>
      <c r="M681" s="16" t="str">
        <f>SUBSTITUTE(IFERROR(VLOOKUP($A681,'Raw - J'!$B:$Z,20,FALSE),""),0,"")</f>
        <v/>
      </c>
    </row>
    <row r="682" spans="1:13" hidden="1" x14ac:dyDescent="0.35">
      <c r="A682">
        <v>673</v>
      </c>
      <c r="B682" s="9" t="str">
        <f>IFERROR(VLOOKUP($A682,'Raw - J'!$B:$S,2,FALSE),"")</f>
        <v/>
      </c>
      <c r="C682" s="4" t="str">
        <f>IFERROR(VLOOKUP($A682,'Raw - J'!$B:$S,3,FALSE),"")</f>
        <v/>
      </c>
      <c r="D682" s="4" t="str">
        <f>IFERROR(VLOOKUP(JUMP!A682,'Raw - J'!B:F,5,FALSE),"")</f>
        <v/>
      </c>
      <c r="E682" s="4" t="str">
        <f>IFERROR(VLOOKUP($A682,'Raw - J'!$B:$S,6,FALSE),"")</f>
        <v/>
      </c>
      <c r="F682" s="4" t="str">
        <f>IFERROR(VLOOKUP($A682,'Raw - J'!$B:$P,10,FALSE),"")</f>
        <v/>
      </c>
      <c r="G682" s="4" t="str">
        <f>SUBSTITUTE(IFERROR(VLOOKUP($A682,'Raw - J'!$B:$P,7,FALSE),""),"0","")</f>
        <v/>
      </c>
      <c r="H682" s="4" t="str">
        <f>IFERROR(VLOOKUP($A682,'Raw - J'!$B:$P,12,FALSE)&amp;IF(VLOOKUP($A682,'Raw - J'!$B:$N,13,FALSE)&lt;&gt;"","("&amp;VLOOKUP($A682,'Raw - J'!$B:$N,13,FALSE)&amp;")",""),"")</f>
        <v/>
      </c>
      <c r="I682" s="4" t="str">
        <f>IFERROR(VLOOKUP($A682,'Raw - J'!$B:$P,14,FALSE),"")</f>
        <v/>
      </c>
      <c r="J682" s="4" t="str">
        <f>IFERROR(VLOOKUP($A682,'Raw - J'!$B:$P,11,FALSE),"")</f>
        <v/>
      </c>
      <c r="K682" s="4" t="str">
        <f>IFERROR(VLOOKUP($A682,'Raw - J'!$B:$Q,16,FALSE),"")</f>
        <v/>
      </c>
      <c r="L682" s="16" t="str">
        <f>SUBSTITUTE(IFERROR(VLOOKUP($A682,'Raw - J'!$B:$Q,9,FALSE),""),0,"")</f>
        <v/>
      </c>
      <c r="M682" s="16" t="str">
        <f>SUBSTITUTE(IFERROR(VLOOKUP($A682,'Raw - J'!$B:$Z,20,FALSE),""),0,"")</f>
        <v/>
      </c>
    </row>
    <row r="683" spans="1:13" hidden="1" x14ac:dyDescent="0.35">
      <c r="A683">
        <v>674</v>
      </c>
      <c r="B683" s="9" t="str">
        <f>IFERROR(VLOOKUP($A683,'Raw - J'!$B:$S,2,FALSE),"")</f>
        <v/>
      </c>
      <c r="C683" s="4" t="str">
        <f>IFERROR(VLOOKUP($A683,'Raw - J'!$B:$S,3,FALSE),"")</f>
        <v/>
      </c>
      <c r="D683" s="4" t="str">
        <f>IFERROR(VLOOKUP(JUMP!A683,'Raw - J'!B:F,5,FALSE),"")</f>
        <v/>
      </c>
      <c r="E683" s="4" t="str">
        <f>IFERROR(VLOOKUP($A683,'Raw - J'!$B:$S,6,FALSE),"")</f>
        <v/>
      </c>
      <c r="F683" s="4" t="str">
        <f>IFERROR(VLOOKUP($A683,'Raw - J'!$B:$P,10,FALSE),"")</f>
        <v/>
      </c>
      <c r="G683" s="4" t="str">
        <f>SUBSTITUTE(IFERROR(VLOOKUP($A683,'Raw - J'!$B:$P,7,FALSE),""),"0","")</f>
        <v/>
      </c>
      <c r="H683" s="4" t="str">
        <f>IFERROR(VLOOKUP($A683,'Raw - J'!$B:$P,12,FALSE)&amp;IF(VLOOKUP($A683,'Raw - J'!$B:$N,13,FALSE)&lt;&gt;"","("&amp;VLOOKUP($A683,'Raw - J'!$B:$N,13,FALSE)&amp;")",""),"")</f>
        <v/>
      </c>
      <c r="I683" s="4" t="str">
        <f>IFERROR(VLOOKUP($A683,'Raw - J'!$B:$P,14,FALSE),"")</f>
        <v/>
      </c>
      <c r="J683" s="4" t="str">
        <f>IFERROR(VLOOKUP($A683,'Raw - J'!$B:$P,11,FALSE),"")</f>
        <v/>
      </c>
      <c r="K683" s="4" t="str">
        <f>IFERROR(VLOOKUP($A683,'Raw - J'!$B:$Q,16,FALSE),"")</f>
        <v/>
      </c>
      <c r="L683" s="16" t="str">
        <f>SUBSTITUTE(IFERROR(VLOOKUP($A683,'Raw - J'!$B:$Q,9,FALSE),""),0,"")</f>
        <v/>
      </c>
      <c r="M683" s="16" t="str">
        <f>SUBSTITUTE(IFERROR(VLOOKUP($A683,'Raw - J'!$B:$Z,20,FALSE),""),0,"")</f>
        <v/>
      </c>
    </row>
    <row r="684" spans="1:13" hidden="1" x14ac:dyDescent="0.35">
      <c r="A684">
        <v>675</v>
      </c>
      <c r="B684" s="9" t="str">
        <f>IFERROR(VLOOKUP($A684,'Raw - J'!$B:$S,2,FALSE),"")</f>
        <v/>
      </c>
      <c r="C684" s="4" t="str">
        <f>IFERROR(VLOOKUP($A684,'Raw - J'!$B:$S,3,FALSE),"")</f>
        <v/>
      </c>
      <c r="D684" s="4" t="str">
        <f>IFERROR(VLOOKUP(JUMP!A684,'Raw - J'!B:F,5,FALSE),"")</f>
        <v/>
      </c>
      <c r="E684" s="4" t="str">
        <f>IFERROR(VLOOKUP($A684,'Raw - J'!$B:$S,6,FALSE),"")</f>
        <v/>
      </c>
      <c r="F684" s="4" t="str">
        <f>IFERROR(VLOOKUP($A684,'Raw - J'!$B:$P,10,FALSE),"")</f>
        <v/>
      </c>
      <c r="G684" s="4" t="str">
        <f>SUBSTITUTE(IFERROR(VLOOKUP($A684,'Raw - J'!$B:$P,7,FALSE),""),"0","")</f>
        <v/>
      </c>
      <c r="H684" s="4" t="str">
        <f>IFERROR(VLOOKUP($A684,'Raw - J'!$B:$P,12,FALSE)&amp;IF(VLOOKUP($A684,'Raw - J'!$B:$N,13,FALSE)&lt;&gt;"","("&amp;VLOOKUP($A684,'Raw - J'!$B:$N,13,FALSE)&amp;")",""),"")</f>
        <v/>
      </c>
      <c r="I684" s="4" t="str">
        <f>IFERROR(VLOOKUP($A684,'Raw - J'!$B:$P,14,FALSE),"")</f>
        <v/>
      </c>
      <c r="J684" s="4" t="str">
        <f>IFERROR(VLOOKUP($A684,'Raw - J'!$B:$P,11,FALSE),"")</f>
        <v/>
      </c>
      <c r="K684" s="4" t="str">
        <f>IFERROR(VLOOKUP($A684,'Raw - J'!$B:$Q,16,FALSE),"")</f>
        <v/>
      </c>
      <c r="L684" s="16" t="str">
        <f>SUBSTITUTE(IFERROR(VLOOKUP($A684,'Raw - J'!$B:$Q,9,FALSE),""),0,"")</f>
        <v/>
      </c>
      <c r="M684" s="16" t="str">
        <f>SUBSTITUTE(IFERROR(VLOOKUP($A684,'Raw - J'!$B:$Z,20,FALSE),""),0,"")</f>
        <v/>
      </c>
    </row>
    <row r="685" spans="1:13" hidden="1" x14ac:dyDescent="0.35">
      <c r="A685">
        <v>676</v>
      </c>
      <c r="B685" s="9" t="str">
        <f>IFERROR(VLOOKUP($A685,'Raw - J'!$B:$S,2,FALSE),"")</f>
        <v/>
      </c>
      <c r="C685" s="4" t="str">
        <f>IFERROR(VLOOKUP($A685,'Raw - J'!$B:$S,3,FALSE),"")</f>
        <v/>
      </c>
      <c r="D685" s="4" t="str">
        <f>IFERROR(VLOOKUP(JUMP!A685,'Raw - J'!B:F,5,FALSE),"")</f>
        <v/>
      </c>
      <c r="E685" s="4" t="str">
        <f>IFERROR(VLOOKUP($A685,'Raw - J'!$B:$S,6,FALSE),"")</f>
        <v/>
      </c>
      <c r="F685" s="4" t="str">
        <f>IFERROR(VLOOKUP($A685,'Raw - J'!$B:$P,10,FALSE),"")</f>
        <v/>
      </c>
      <c r="G685" s="4" t="str">
        <f>SUBSTITUTE(IFERROR(VLOOKUP($A685,'Raw - J'!$B:$P,7,FALSE),""),"0","")</f>
        <v/>
      </c>
      <c r="H685" s="4" t="str">
        <f>IFERROR(VLOOKUP($A685,'Raw - J'!$B:$P,12,FALSE)&amp;IF(VLOOKUP($A685,'Raw - J'!$B:$N,13,FALSE)&lt;&gt;"","("&amp;VLOOKUP($A685,'Raw - J'!$B:$N,13,FALSE)&amp;")",""),"")</f>
        <v/>
      </c>
      <c r="I685" s="4" t="str">
        <f>IFERROR(VLOOKUP($A685,'Raw - J'!$B:$P,14,FALSE),"")</f>
        <v/>
      </c>
      <c r="J685" s="4" t="str">
        <f>IFERROR(VLOOKUP($A685,'Raw - J'!$B:$P,11,FALSE),"")</f>
        <v/>
      </c>
      <c r="K685" s="4" t="str">
        <f>IFERROR(VLOOKUP($A685,'Raw - J'!$B:$Q,16,FALSE),"")</f>
        <v/>
      </c>
      <c r="L685" s="16" t="str">
        <f>SUBSTITUTE(IFERROR(VLOOKUP($A685,'Raw - J'!$B:$Q,9,FALSE),""),0,"")</f>
        <v/>
      </c>
      <c r="M685" s="16" t="str">
        <f>SUBSTITUTE(IFERROR(VLOOKUP($A685,'Raw - J'!$B:$Z,20,FALSE),""),0,"")</f>
        <v/>
      </c>
    </row>
    <row r="686" spans="1:13" hidden="1" x14ac:dyDescent="0.35">
      <c r="A686">
        <v>677</v>
      </c>
      <c r="B686" s="9" t="str">
        <f>IFERROR(VLOOKUP($A686,'Raw - J'!$B:$S,2,FALSE),"")</f>
        <v/>
      </c>
      <c r="C686" s="4" t="str">
        <f>IFERROR(VLOOKUP($A686,'Raw - J'!$B:$S,3,FALSE),"")</f>
        <v/>
      </c>
      <c r="D686" s="4" t="str">
        <f>IFERROR(VLOOKUP(JUMP!A686,'Raw - J'!B:F,5,FALSE),"")</f>
        <v/>
      </c>
      <c r="E686" s="4" t="str">
        <f>IFERROR(VLOOKUP($A686,'Raw - J'!$B:$S,6,FALSE),"")</f>
        <v/>
      </c>
      <c r="F686" s="4" t="str">
        <f>IFERROR(VLOOKUP($A686,'Raw - J'!$B:$P,10,FALSE),"")</f>
        <v/>
      </c>
      <c r="G686" s="4" t="str">
        <f>SUBSTITUTE(IFERROR(VLOOKUP($A686,'Raw - J'!$B:$P,7,FALSE),""),"0","")</f>
        <v/>
      </c>
      <c r="H686" s="4" t="str">
        <f>IFERROR(VLOOKUP($A686,'Raw - J'!$B:$P,12,FALSE)&amp;IF(VLOOKUP($A686,'Raw - J'!$B:$N,13,FALSE)&lt;&gt;"","("&amp;VLOOKUP($A686,'Raw - J'!$B:$N,13,FALSE)&amp;")",""),"")</f>
        <v/>
      </c>
      <c r="I686" s="4" t="str">
        <f>IFERROR(VLOOKUP($A686,'Raw - J'!$B:$P,14,FALSE),"")</f>
        <v/>
      </c>
      <c r="J686" s="4" t="str">
        <f>IFERROR(VLOOKUP($A686,'Raw - J'!$B:$P,11,FALSE),"")</f>
        <v/>
      </c>
      <c r="K686" s="4" t="str">
        <f>IFERROR(VLOOKUP($A686,'Raw - J'!$B:$Q,16,FALSE),"")</f>
        <v/>
      </c>
      <c r="L686" s="16" t="str">
        <f>SUBSTITUTE(IFERROR(VLOOKUP($A686,'Raw - J'!$B:$Q,9,FALSE),""),0,"")</f>
        <v/>
      </c>
      <c r="M686" s="16" t="str">
        <f>SUBSTITUTE(IFERROR(VLOOKUP($A686,'Raw - J'!$B:$Z,20,FALSE),""),0,"")</f>
        <v/>
      </c>
    </row>
    <row r="687" spans="1:13" hidden="1" x14ac:dyDescent="0.35">
      <c r="A687">
        <v>678</v>
      </c>
      <c r="B687" s="9" t="str">
        <f>IFERROR(VLOOKUP($A687,'Raw - J'!$B:$S,2,FALSE),"")</f>
        <v/>
      </c>
      <c r="C687" s="4" t="str">
        <f>IFERROR(VLOOKUP($A687,'Raw - J'!$B:$S,3,FALSE),"")</f>
        <v/>
      </c>
      <c r="D687" s="4" t="str">
        <f>IFERROR(VLOOKUP(JUMP!A687,'Raw - J'!B:F,5,FALSE),"")</f>
        <v/>
      </c>
      <c r="E687" s="4" t="str">
        <f>IFERROR(VLOOKUP($A687,'Raw - J'!$B:$S,6,FALSE),"")</f>
        <v/>
      </c>
      <c r="F687" s="4" t="str">
        <f>IFERROR(VLOOKUP($A687,'Raw - J'!$B:$P,10,FALSE),"")</f>
        <v/>
      </c>
      <c r="G687" s="4" t="str">
        <f>SUBSTITUTE(IFERROR(VLOOKUP($A687,'Raw - J'!$B:$P,7,FALSE),""),"0","")</f>
        <v/>
      </c>
      <c r="H687" s="4" t="str">
        <f>IFERROR(VLOOKUP($A687,'Raw - J'!$B:$P,12,FALSE)&amp;IF(VLOOKUP($A687,'Raw - J'!$B:$N,13,FALSE)&lt;&gt;"","("&amp;VLOOKUP($A687,'Raw - J'!$B:$N,13,FALSE)&amp;")",""),"")</f>
        <v/>
      </c>
      <c r="I687" s="4" t="str">
        <f>IFERROR(VLOOKUP($A687,'Raw - J'!$B:$P,14,FALSE),"")</f>
        <v/>
      </c>
      <c r="J687" s="4" t="str">
        <f>IFERROR(VLOOKUP($A687,'Raw - J'!$B:$P,11,FALSE),"")</f>
        <v/>
      </c>
      <c r="K687" s="4" t="str">
        <f>IFERROR(VLOOKUP($A687,'Raw - J'!$B:$Q,16,FALSE),"")</f>
        <v/>
      </c>
      <c r="L687" s="16" t="str">
        <f>SUBSTITUTE(IFERROR(VLOOKUP($A687,'Raw - J'!$B:$Q,9,FALSE),""),0,"")</f>
        <v/>
      </c>
      <c r="M687" s="16" t="str">
        <f>SUBSTITUTE(IFERROR(VLOOKUP($A687,'Raw - J'!$B:$Z,20,FALSE),""),0,"")</f>
        <v/>
      </c>
    </row>
    <row r="688" spans="1:13" hidden="1" x14ac:dyDescent="0.35">
      <c r="A688">
        <v>679</v>
      </c>
      <c r="B688" s="9" t="str">
        <f>IFERROR(VLOOKUP($A688,'Raw - J'!$B:$S,2,FALSE),"")</f>
        <v/>
      </c>
      <c r="C688" s="4" t="str">
        <f>IFERROR(VLOOKUP($A688,'Raw - J'!$B:$S,3,FALSE),"")</f>
        <v/>
      </c>
      <c r="D688" s="4" t="str">
        <f>IFERROR(VLOOKUP(JUMP!A688,'Raw - J'!B:F,5,FALSE),"")</f>
        <v/>
      </c>
      <c r="E688" s="4" t="str">
        <f>IFERROR(VLOOKUP($A688,'Raw - J'!$B:$S,6,FALSE),"")</f>
        <v/>
      </c>
      <c r="F688" s="4" t="str">
        <f>IFERROR(VLOOKUP($A688,'Raw - J'!$B:$P,10,FALSE),"")</f>
        <v/>
      </c>
      <c r="G688" s="4" t="str">
        <f>SUBSTITUTE(IFERROR(VLOOKUP($A688,'Raw - J'!$B:$P,7,FALSE),""),"0","")</f>
        <v/>
      </c>
      <c r="H688" s="4" t="str">
        <f>IFERROR(VLOOKUP($A688,'Raw - J'!$B:$P,12,FALSE)&amp;IF(VLOOKUP($A688,'Raw - J'!$B:$N,13,FALSE)&lt;&gt;"","("&amp;VLOOKUP($A688,'Raw - J'!$B:$N,13,FALSE)&amp;")",""),"")</f>
        <v/>
      </c>
      <c r="I688" s="4" t="str">
        <f>IFERROR(VLOOKUP($A688,'Raw - J'!$B:$P,14,FALSE),"")</f>
        <v/>
      </c>
      <c r="J688" s="4" t="str">
        <f>IFERROR(VLOOKUP($A688,'Raw - J'!$B:$P,11,FALSE),"")</f>
        <v/>
      </c>
      <c r="K688" s="4" t="str">
        <f>IFERROR(VLOOKUP($A688,'Raw - J'!$B:$Q,16,FALSE),"")</f>
        <v/>
      </c>
      <c r="L688" s="16" t="str">
        <f>SUBSTITUTE(IFERROR(VLOOKUP($A688,'Raw - J'!$B:$Q,9,FALSE),""),0,"")</f>
        <v/>
      </c>
      <c r="M688" s="16" t="str">
        <f>SUBSTITUTE(IFERROR(VLOOKUP($A688,'Raw - J'!$B:$Z,20,FALSE),""),0,"")</f>
        <v/>
      </c>
    </row>
    <row r="689" spans="1:13" hidden="1" x14ac:dyDescent="0.35">
      <c r="A689">
        <v>680</v>
      </c>
      <c r="B689" s="9" t="str">
        <f>IFERROR(VLOOKUP($A689,'Raw - J'!$B:$S,2,FALSE),"")</f>
        <v/>
      </c>
      <c r="C689" s="4" t="str">
        <f>IFERROR(VLOOKUP($A689,'Raw - J'!$B:$S,3,FALSE),"")</f>
        <v/>
      </c>
      <c r="D689" s="4" t="str">
        <f>IFERROR(VLOOKUP(JUMP!A689,'Raw - J'!B:F,5,FALSE),"")</f>
        <v/>
      </c>
      <c r="E689" s="4" t="str">
        <f>IFERROR(VLOOKUP($A689,'Raw - J'!$B:$S,6,FALSE),"")</f>
        <v/>
      </c>
      <c r="F689" s="4" t="str">
        <f>IFERROR(VLOOKUP($A689,'Raw - J'!$B:$P,10,FALSE),"")</f>
        <v/>
      </c>
      <c r="G689" s="4" t="str">
        <f>SUBSTITUTE(IFERROR(VLOOKUP($A689,'Raw - J'!$B:$P,7,FALSE),""),"0","")</f>
        <v/>
      </c>
      <c r="H689" s="4" t="str">
        <f>IFERROR(VLOOKUP($A689,'Raw - J'!$B:$P,12,FALSE)&amp;IF(VLOOKUP($A689,'Raw - J'!$B:$N,13,FALSE)&lt;&gt;"","("&amp;VLOOKUP($A689,'Raw - J'!$B:$N,13,FALSE)&amp;")",""),"")</f>
        <v/>
      </c>
      <c r="I689" s="4" t="str">
        <f>IFERROR(VLOOKUP($A689,'Raw - J'!$B:$P,14,FALSE),"")</f>
        <v/>
      </c>
      <c r="J689" s="4" t="str">
        <f>IFERROR(VLOOKUP($A689,'Raw - J'!$B:$P,11,FALSE),"")</f>
        <v/>
      </c>
      <c r="K689" s="4" t="str">
        <f>IFERROR(VLOOKUP($A689,'Raw - J'!$B:$Q,16,FALSE),"")</f>
        <v/>
      </c>
      <c r="L689" s="16" t="str">
        <f>SUBSTITUTE(IFERROR(VLOOKUP($A689,'Raw - J'!$B:$Q,9,FALSE),""),0,"")</f>
        <v/>
      </c>
      <c r="M689" s="16" t="str">
        <f>SUBSTITUTE(IFERROR(VLOOKUP($A689,'Raw - J'!$B:$Z,20,FALSE),""),0,"")</f>
        <v/>
      </c>
    </row>
    <row r="690" spans="1:13" hidden="1" x14ac:dyDescent="0.35">
      <c r="A690">
        <v>681</v>
      </c>
      <c r="B690" s="9" t="str">
        <f>IFERROR(VLOOKUP($A690,'Raw - J'!$B:$S,2,FALSE),"")</f>
        <v/>
      </c>
      <c r="C690" s="4" t="str">
        <f>IFERROR(VLOOKUP($A690,'Raw - J'!$B:$S,3,FALSE),"")</f>
        <v/>
      </c>
      <c r="D690" s="4" t="str">
        <f>IFERROR(VLOOKUP(JUMP!A690,'Raw - J'!B:F,5,FALSE),"")</f>
        <v/>
      </c>
      <c r="E690" s="4" t="str">
        <f>IFERROR(VLOOKUP($A690,'Raw - J'!$B:$S,6,FALSE),"")</f>
        <v/>
      </c>
      <c r="F690" s="4" t="str">
        <f>IFERROR(VLOOKUP($A690,'Raw - J'!$B:$P,10,FALSE),"")</f>
        <v/>
      </c>
      <c r="G690" s="4" t="str">
        <f>SUBSTITUTE(IFERROR(VLOOKUP($A690,'Raw - J'!$B:$P,7,FALSE),""),"0","")</f>
        <v/>
      </c>
      <c r="H690" s="4" t="str">
        <f>IFERROR(VLOOKUP($A690,'Raw - J'!$B:$P,12,FALSE)&amp;IF(VLOOKUP($A690,'Raw - J'!$B:$N,13,FALSE)&lt;&gt;"","("&amp;VLOOKUP($A690,'Raw - J'!$B:$N,13,FALSE)&amp;")",""),"")</f>
        <v/>
      </c>
      <c r="I690" s="4" t="str">
        <f>IFERROR(VLOOKUP($A690,'Raw - J'!$B:$P,14,FALSE),"")</f>
        <v/>
      </c>
      <c r="J690" s="4" t="str">
        <f>IFERROR(VLOOKUP($A690,'Raw - J'!$B:$P,11,FALSE),"")</f>
        <v/>
      </c>
      <c r="K690" s="4" t="str">
        <f>IFERROR(VLOOKUP($A690,'Raw - J'!$B:$Q,16,FALSE),"")</f>
        <v/>
      </c>
      <c r="L690" s="16" t="str">
        <f>SUBSTITUTE(IFERROR(VLOOKUP($A690,'Raw - J'!$B:$Q,9,FALSE),""),0,"")</f>
        <v/>
      </c>
      <c r="M690" s="16" t="str">
        <f>SUBSTITUTE(IFERROR(VLOOKUP($A690,'Raw - J'!$B:$Z,20,FALSE),""),0,"")</f>
        <v/>
      </c>
    </row>
    <row r="691" spans="1:13" hidden="1" x14ac:dyDescent="0.35">
      <c r="A691">
        <v>682</v>
      </c>
      <c r="B691" s="9" t="str">
        <f>IFERROR(VLOOKUP($A691,'Raw - J'!$B:$S,2,FALSE),"")</f>
        <v/>
      </c>
      <c r="C691" s="4" t="str">
        <f>IFERROR(VLOOKUP($A691,'Raw - J'!$B:$S,3,FALSE),"")</f>
        <v/>
      </c>
      <c r="D691" s="4" t="str">
        <f>IFERROR(VLOOKUP(JUMP!A691,'Raw - J'!B:F,5,FALSE),"")</f>
        <v/>
      </c>
      <c r="E691" s="4" t="str">
        <f>IFERROR(VLOOKUP($A691,'Raw - J'!$B:$S,6,FALSE),"")</f>
        <v/>
      </c>
      <c r="F691" s="4" t="str">
        <f>IFERROR(VLOOKUP($A691,'Raw - J'!$B:$P,10,FALSE),"")</f>
        <v/>
      </c>
      <c r="G691" s="4" t="str">
        <f>SUBSTITUTE(IFERROR(VLOOKUP($A691,'Raw - J'!$B:$P,7,FALSE),""),"0","")</f>
        <v/>
      </c>
      <c r="H691" s="4" t="str">
        <f>IFERROR(VLOOKUP($A691,'Raw - J'!$B:$P,12,FALSE)&amp;IF(VLOOKUP($A691,'Raw - J'!$B:$N,13,FALSE)&lt;&gt;"","("&amp;VLOOKUP($A691,'Raw - J'!$B:$N,13,FALSE)&amp;")",""),"")</f>
        <v/>
      </c>
      <c r="I691" s="4" t="str">
        <f>IFERROR(VLOOKUP($A691,'Raw - J'!$B:$P,14,FALSE),"")</f>
        <v/>
      </c>
      <c r="J691" s="4" t="str">
        <f>IFERROR(VLOOKUP($A691,'Raw - J'!$B:$P,11,FALSE),"")</f>
        <v/>
      </c>
      <c r="K691" s="4" t="str">
        <f>IFERROR(VLOOKUP($A691,'Raw - J'!$B:$Q,16,FALSE),"")</f>
        <v/>
      </c>
      <c r="L691" s="16" t="str">
        <f>SUBSTITUTE(IFERROR(VLOOKUP($A691,'Raw - J'!$B:$Q,9,FALSE),""),0,"")</f>
        <v/>
      </c>
      <c r="M691" s="16" t="str">
        <f>SUBSTITUTE(IFERROR(VLOOKUP($A691,'Raw - J'!$B:$Z,20,FALSE),""),0,"")</f>
        <v/>
      </c>
    </row>
    <row r="692" spans="1:13" hidden="1" x14ac:dyDescent="0.35">
      <c r="A692">
        <v>683</v>
      </c>
      <c r="B692" s="9" t="str">
        <f>IFERROR(VLOOKUP($A692,'Raw - J'!$B:$S,2,FALSE),"")</f>
        <v/>
      </c>
      <c r="C692" s="4" t="str">
        <f>IFERROR(VLOOKUP($A692,'Raw - J'!$B:$S,3,FALSE),"")</f>
        <v/>
      </c>
      <c r="D692" s="4" t="str">
        <f>IFERROR(VLOOKUP(JUMP!A692,'Raw - J'!B:F,5,FALSE),"")</f>
        <v/>
      </c>
      <c r="E692" s="4" t="str">
        <f>IFERROR(VLOOKUP($A692,'Raw - J'!$B:$S,6,FALSE),"")</f>
        <v/>
      </c>
      <c r="F692" s="4" t="str">
        <f>IFERROR(VLOOKUP($A692,'Raw - J'!$B:$P,10,FALSE),"")</f>
        <v/>
      </c>
      <c r="G692" s="4" t="str">
        <f>SUBSTITUTE(IFERROR(VLOOKUP($A692,'Raw - J'!$B:$P,7,FALSE),""),"0","")</f>
        <v/>
      </c>
      <c r="H692" s="4" t="str">
        <f>IFERROR(VLOOKUP($A692,'Raw - J'!$B:$P,12,FALSE)&amp;IF(VLOOKUP($A692,'Raw - J'!$B:$N,13,FALSE)&lt;&gt;"","("&amp;VLOOKUP($A692,'Raw - J'!$B:$N,13,FALSE)&amp;")",""),"")</f>
        <v/>
      </c>
      <c r="I692" s="4" t="str">
        <f>IFERROR(VLOOKUP($A692,'Raw - J'!$B:$P,14,FALSE),"")</f>
        <v/>
      </c>
      <c r="J692" s="4" t="str">
        <f>IFERROR(VLOOKUP($A692,'Raw - J'!$B:$P,11,FALSE),"")</f>
        <v/>
      </c>
      <c r="K692" s="4" t="str">
        <f>IFERROR(VLOOKUP($A692,'Raw - J'!$B:$Q,16,FALSE),"")</f>
        <v/>
      </c>
      <c r="L692" s="16" t="str">
        <f>SUBSTITUTE(IFERROR(VLOOKUP($A692,'Raw - J'!$B:$Q,9,FALSE),""),0,"")</f>
        <v/>
      </c>
      <c r="M692" s="16" t="str">
        <f>SUBSTITUTE(IFERROR(VLOOKUP($A692,'Raw - J'!$B:$Z,20,FALSE),""),0,"")</f>
        <v/>
      </c>
    </row>
    <row r="693" spans="1:13" hidden="1" x14ac:dyDescent="0.35">
      <c r="A693">
        <v>684</v>
      </c>
      <c r="B693" s="9" t="str">
        <f>IFERROR(VLOOKUP($A693,'Raw - J'!$B:$S,2,FALSE),"")</f>
        <v/>
      </c>
      <c r="C693" s="4" t="str">
        <f>IFERROR(VLOOKUP($A693,'Raw - J'!$B:$S,3,FALSE),"")</f>
        <v/>
      </c>
      <c r="D693" s="4" t="str">
        <f>IFERROR(VLOOKUP(JUMP!A693,'Raw - J'!B:F,5,FALSE),"")</f>
        <v/>
      </c>
      <c r="E693" s="4" t="str">
        <f>IFERROR(VLOOKUP($A693,'Raw - J'!$B:$S,6,FALSE),"")</f>
        <v/>
      </c>
      <c r="F693" s="4" t="str">
        <f>IFERROR(VLOOKUP($A693,'Raw - J'!$B:$P,10,FALSE),"")</f>
        <v/>
      </c>
      <c r="G693" s="4" t="str">
        <f>SUBSTITUTE(IFERROR(VLOOKUP($A693,'Raw - J'!$B:$P,7,FALSE),""),"0","")</f>
        <v/>
      </c>
      <c r="H693" s="4" t="str">
        <f>IFERROR(VLOOKUP($A693,'Raw - J'!$B:$P,12,FALSE)&amp;IF(VLOOKUP($A693,'Raw - J'!$B:$N,13,FALSE)&lt;&gt;"","("&amp;VLOOKUP($A693,'Raw - J'!$B:$N,13,FALSE)&amp;")",""),"")</f>
        <v/>
      </c>
      <c r="I693" s="4" t="str">
        <f>IFERROR(VLOOKUP($A693,'Raw - J'!$B:$P,14,FALSE),"")</f>
        <v/>
      </c>
      <c r="J693" s="4" t="str">
        <f>IFERROR(VLOOKUP($A693,'Raw - J'!$B:$P,11,FALSE),"")</f>
        <v/>
      </c>
      <c r="K693" s="4" t="str">
        <f>IFERROR(VLOOKUP($A693,'Raw - J'!$B:$Q,16,FALSE),"")</f>
        <v/>
      </c>
      <c r="L693" s="16" t="str">
        <f>SUBSTITUTE(IFERROR(VLOOKUP($A693,'Raw - J'!$B:$Q,9,FALSE),""),0,"")</f>
        <v/>
      </c>
      <c r="M693" s="16" t="str">
        <f>SUBSTITUTE(IFERROR(VLOOKUP($A693,'Raw - J'!$B:$Z,20,FALSE),""),0,"")</f>
        <v/>
      </c>
    </row>
    <row r="694" spans="1:13" hidden="1" x14ac:dyDescent="0.35">
      <c r="A694">
        <v>685</v>
      </c>
      <c r="B694" s="9" t="str">
        <f>IFERROR(VLOOKUP($A694,'Raw - J'!$B:$S,2,FALSE),"")</f>
        <v/>
      </c>
      <c r="C694" s="4" t="str">
        <f>IFERROR(VLOOKUP($A694,'Raw - J'!$B:$S,3,FALSE),"")</f>
        <v/>
      </c>
      <c r="D694" s="4" t="str">
        <f>IFERROR(VLOOKUP(JUMP!A694,'Raw - J'!B:F,5,FALSE),"")</f>
        <v/>
      </c>
      <c r="E694" s="4" t="str">
        <f>IFERROR(VLOOKUP($A694,'Raw - J'!$B:$S,6,FALSE),"")</f>
        <v/>
      </c>
      <c r="F694" s="4" t="str">
        <f>IFERROR(VLOOKUP($A694,'Raw - J'!$B:$P,10,FALSE),"")</f>
        <v/>
      </c>
      <c r="G694" s="4" t="str">
        <f>SUBSTITUTE(IFERROR(VLOOKUP($A694,'Raw - J'!$B:$P,7,FALSE),""),"0","")</f>
        <v/>
      </c>
      <c r="H694" s="4" t="str">
        <f>IFERROR(VLOOKUP($A694,'Raw - J'!$B:$P,12,FALSE)&amp;IF(VLOOKUP($A694,'Raw - J'!$B:$N,13,FALSE)&lt;&gt;"","("&amp;VLOOKUP($A694,'Raw - J'!$B:$N,13,FALSE)&amp;")",""),"")</f>
        <v/>
      </c>
      <c r="I694" s="4" t="str">
        <f>IFERROR(VLOOKUP($A694,'Raw - J'!$B:$P,14,FALSE),"")</f>
        <v/>
      </c>
      <c r="J694" s="4" t="str">
        <f>IFERROR(VLOOKUP($A694,'Raw - J'!$B:$P,11,FALSE),"")</f>
        <v/>
      </c>
      <c r="K694" s="4" t="str">
        <f>IFERROR(VLOOKUP($A694,'Raw - J'!$B:$Q,16,FALSE),"")</f>
        <v/>
      </c>
      <c r="L694" s="16" t="str">
        <f>SUBSTITUTE(IFERROR(VLOOKUP($A694,'Raw - J'!$B:$Q,9,FALSE),""),0,"")</f>
        <v/>
      </c>
      <c r="M694" s="16" t="str">
        <f>SUBSTITUTE(IFERROR(VLOOKUP($A694,'Raw - J'!$B:$Z,20,FALSE),""),0,"")</f>
        <v/>
      </c>
    </row>
    <row r="695" spans="1:13" hidden="1" x14ac:dyDescent="0.35">
      <c r="A695">
        <v>686</v>
      </c>
      <c r="B695" s="9" t="str">
        <f>IFERROR(VLOOKUP($A695,'Raw - J'!$B:$S,2,FALSE),"")</f>
        <v/>
      </c>
      <c r="C695" s="4" t="str">
        <f>IFERROR(VLOOKUP($A695,'Raw - J'!$B:$S,3,FALSE),"")</f>
        <v/>
      </c>
      <c r="D695" s="4" t="str">
        <f>IFERROR(VLOOKUP(JUMP!A695,'Raw - J'!B:F,5,FALSE),"")</f>
        <v/>
      </c>
      <c r="E695" s="4" t="str">
        <f>IFERROR(VLOOKUP($A695,'Raw - J'!$B:$S,6,FALSE),"")</f>
        <v/>
      </c>
      <c r="F695" s="4" t="str">
        <f>IFERROR(VLOOKUP($A695,'Raw - J'!$B:$P,10,FALSE),"")</f>
        <v/>
      </c>
      <c r="G695" s="4" t="str">
        <f>SUBSTITUTE(IFERROR(VLOOKUP($A695,'Raw - J'!$B:$P,7,FALSE),""),"0","")</f>
        <v/>
      </c>
      <c r="H695" s="4" t="str">
        <f>IFERROR(VLOOKUP($A695,'Raw - J'!$B:$P,12,FALSE)&amp;IF(VLOOKUP($A695,'Raw - J'!$B:$N,13,FALSE)&lt;&gt;"","("&amp;VLOOKUP($A695,'Raw - J'!$B:$N,13,FALSE)&amp;")",""),"")</f>
        <v/>
      </c>
      <c r="I695" s="4" t="str">
        <f>IFERROR(VLOOKUP($A695,'Raw - J'!$B:$P,14,FALSE),"")</f>
        <v/>
      </c>
      <c r="J695" s="4" t="str">
        <f>IFERROR(VLOOKUP($A695,'Raw - J'!$B:$P,11,FALSE),"")</f>
        <v/>
      </c>
      <c r="K695" s="4" t="str">
        <f>IFERROR(VLOOKUP($A695,'Raw - J'!$B:$Q,16,FALSE),"")</f>
        <v/>
      </c>
      <c r="L695" s="16" t="str">
        <f>SUBSTITUTE(IFERROR(VLOOKUP($A695,'Raw - J'!$B:$Q,9,FALSE),""),0,"")</f>
        <v/>
      </c>
      <c r="M695" s="16" t="str">
        <f>SUBSTITUTE(IFERROR(VLOOKUP($A695,'Raw - J'!$B:$Z,20,FALSE),""),0,"")</f>
        <v/>
      </c>
    </row>
    <row r="696" spans="1:13" hidden="1" x14ac:dyDescent="0.35">
      <c r="A696">
        <v>687</v>
      </c>
      <c r="B696" s="9" t="str">
        <f>IFERROR(VLOOKUP($A696,'Raw - J'!$B:$S,2,FALSE),"")</f>
        <v/>
      </c>
      <c r="C696" s="4" t="str">
        <f>IFERROR(VLOOKUP($A696,'Raw - J'!$B:$S,3,FALSE),"")</f>
        <v/>
      </c>
      <c r="D696" s="4" t="str">
        <f>IFERROR(VLOOKUP(JUMP!A696,'Raw - J'!B:F,5,FALSE),"")</f>
        <v/>
      </c>
      <c r="E696" s="4" t="str">
        <f>IFERROR(VLOOKUP($A696,'Raw - J'!$B:$S,6,FALSE),"")</f>
        <v/>
      </c>
      <c r="F696" s="4" t="str">
        <f>IFERROR(VLOOKUP($A696,'Raw - J'!$B:$P,10,FALSE),"")</f>
        <v/>
      </c>
      <c r="G696" s="4" t="str">
        <f>SUBSTITUTE(IFERROR(VLOOKUP($A696,'Raw - J'!$B:$P,7,FALSE),""),"0","")</f>
        <v/>
      </c>
      <c r="H696" s="4" t="str">
        <f>IFERROR(VLOOKUP($A696,'Raw - J'!$B:$P,12,FALSE)&amp;IF(VLOOKUP($A696,'Raw - J'!$B:$N,13,FALSE)&lt;&gt;"","("&amp;VLOOKUP($A696,'Raw - J'!$B:$N,13,FALSE)&amp;")",""),"")</f>
        <v/>
      </c>
      <c r="I696" s="4" t="str">
        <f>IFERROR(VLOOKUP($A696,'Raw - J'!$B:$P,14,FALSE),"")</f>
        <v/>
      </c>
      <c r="J696" s="4" t="str">
        <f>IFERROR(VLOOKUP($A696,'Raw - J'!$B:$P,11,FALSE),"")</f>
        <v/>
      </c>
      <c r="K696" s="4" t="str">
        <f>IFERROR(VLOOKUP($A696,'Raw - J'!$B:$Q,16,FALSE),"")</f>
        <v/>
      </c>
      <c r="L696" s="16" t="str">
        <f>SUBSTITUTE(IFERROR(VLOOKUP($A696,'Raw - J'!$B:$Q,9,FALSE),""),0,"")</f>
        <v/>
      </c>
      <c r="M696" s="16" t="str">
        <f>SUBSTITUTE(IFERROR(VLOOKUP($A696,'Raw - J'!$B:$Z,20,FALSE),""),0,"")</f>
        <v/>
      </c>
    </row>
    <row r="697" spans="1:13" hidden="1" x14ac:dyDescent="0.35">
      <c r="A697">
        <v>688</v>
      </c>
      <c r="B697" s="9" t="str">
        <f>IFERROR(VLOOKUP($A697,'Raw - J'!$B:$S,2,FALSE),"")</f>
        <v/>
      </c>
      <c r="C697" s="4" t="str">
        <f>IFERROR(VLOOKUP($A697,'Raw - J'!$B:$S,3,FALSE),"")</f>
        <v/>
      </c>
      <c r="D697" s="4" t="str">
        <f>IFERROR(VLOOKUP(JUMP!A697,'Raw - J'!B:F,5,FALSE),"")</f>
        <v/>
      </c>
      <c r="E697" s="4" t="str">
        <f>IFERROR(VLOOKUP($A697,'Raw - J'!$B:$S,6,FALSE),"")</f>
        <v/>
      </c>
      <c r="F697" s="4" t="str">
        <f>IFERROR(VLOOKUP($A697,'Raw - J'!$B:$P,10,FALSE),"")</f>
        <v/>
      </c>
      <c r="G697" s="4" t="str">
        <f>SUBSTITUTE(IFERROR(VLOOKUP($A697,'Raw - J'!$B:$P,7,FALSE),""),"0","")</f>
        <v/>
      </c>
      <c r="H697" s="4" t="str">
        <f>IFERROR(VLOOKUP($A697,'Raw - J'!$B:$P,12,FALSE)&amp;IF(VLOOKUP($A697,'Raw - J'!$B:$N,13,FALSE)&lt;&gt;"","("&amp;VLOOKUP($A697,'Raw - J'!$B:$N,13,FALSE)&amp;")",""),"")</f>
        <v/>
      </c>
      <c r="I697" s="4" t="str">
        <f>IFERROR(VLOOKUP($A697,'Raw - J'!$B:$P,14,FALSE),"")</f>
        <v/>
      </c>
      <c r="J697" s="4" t="str">
        <f>IFERROR(VLOOKUP($A697,'Raw - J'!$B:$P,11,FALSE),"")</f>
        <v/>
      </c>
      <c r="K697" s="4" t="str">
        <f>IFERROR(VLOOKUP($A697,'Raw - J'!$B:$Q,16,FALSE),"")</f>
        <v/>
      </c>
      <c r="L697" s="16" t="str">
        <f>SUBSTITUTE(IFERROR(VLOOKUP($A697,'Raw - J'!$B:$Q,9,FALSE),""),0,"")</f>
        <v/>
      </c>
      <c r="M697" s="16" t="str">
        <f>SUBSTITUTE(IFERROR(VLOOKUP($A697,'Raw - J'!$B:$Z,20,FALSE),""),0,"")</f>
        <v/>
      </c>
    </row>
    <row r="698" spans="1:13" hidden="1" x14ac:dyDescent="0.35">
      <c r="A698">
        <v>689</v>
      </c>
      <c r="B698" s="9" t="str">
        <f>IFERROR(VLOOKUP($A698,'Raw - J'!$B:$S,2,FALSE),"")</f>
        <v/>
      </c>
      <c r="C698" s="4" t="str">
        <f>IFERROR(VLOOKUP($A698,'Raw - J'!$B:$S,3,FALSE),"")</f>
        <v/>
      </c>
      <c r="D698" s="4" t="str">
        <f>IFERROR(VLOOKUP(JUMP!A698,'Raw - J'!B:F,5,FALSE),"")</f>
        <v/>
      </c>
      <c r="E698" s="4" t="str">
        <f>IFERROR(VLOOKUP($A698,'Raw - J'!$B:$S,6,FALSE),"")</f>
        <v/>
      </c>
      <c r="F698" s="4" t="str">
        <f>IFERROR(VLOOKUP($A698,'Raw - J'!$B:$P,10,FALSE),"")</f>
        <v/>
      </c>
      <c r="G698" s="4" t="str">
        <f>SUBSTITUTE(IFERROR(VLOOKUP($A698,'Raw - J'!$B:$P,7,FALSE),""),"0","")</f>
        <v/>
      </c>
      <c r="H698" s="4" t="str">
        <f>IFERROR(VLOOKUP($A698,'Raw - J'!$B:$P,12,FALSE)&amp;IF(VLOOKUP($A698,'Raw - J'!$B:$N,13,FALSE)&lt;&gt;"","("&amp;VLOOKUP($A698,'Raw - J'!$B:$N,13,FALSE)&amp;")",""),"")</f>
        <v/>
      </c>
      <c r="I698" s="4" t="str">
        <f>IFERROR(VLOOKUP($A698,'Raw - J'!$B:$P,14,FALSE),"")</f>
        <v/>
      </c>
      <c r="J698" s="4" t="str">
        <f>IFERROR(VLOOKUP($A698,'Raw - J'!$B:$P,11,FALSE),"")</f>
        <v/>
      </c>
      <c r="K698" s="4" t="str">
        <f>IFERROR(VLOOKUP($A698,'Raw - J'!$B:$Q,16,FALSE),"")</f>
        <v/>
      </c>
      <c r="L698" s="16" t="str">
        <f>SUBSTITUTE(IFERROR(VLOOKUP($A698,'Raw - J'!$B:$Q,9,FALSE),""),0,"")</f>
        <v/>
      </c>
      <c r="M698" s="16" t="str">
        <f>SUBSTITUTE(IFERROR(VLOOKUP($A698,'Raw - J'!$B:$Z,20,FALSE),""),0,"")</f>
        <v/>
      </c>
    </row>
    <row r="699" spans="1:13" hidden="1" x14ac:dyDescent="0.35">
      <c r="A699">
        <v>690</v>
      </c>
      <c r="B699" s="9" t="str">
        <f>IFERROR(VLOOKUP($A699,'Raw - J'!$B:$S,2,FALSE),"")</f>
        <v/>
      </c>
      <c r="C699" s="4" t="str">
        <f>IFERROR(VLOOKUP($A699,'Raw - J'!$B:$S,3,FALSE),"")</f>
        <v/>
      </c>
      <c r="D699" s="4" t="str">
        <f>IFERROR(VLOOKUP(JUMP!A699,'Raw - J'!B:F,5,FALSE),"")</f>
        <v/>
      </c>
      <c r="E699" s="4" t="str">
        <f>IFERROR(VLOOKUP($A699,'Raw - J'!$B:$S,6,FALSE),"")</f>
        <v/>
      </c>
      <c r="F699" s="4" t="str">
        <f>IFERROR(VLOOKUP($A699,'Raw - J'!$B:$P,10,FALSE),"")</f>
        <v/>
      </c>
      <c r="G699" s="4" t="str">
        <f>SUBSTITUTE(IFERROR(VLOOKUP($A699,'Raw - J'!$B:$P,7,FALSE),""),"0","")</f>
        <v/>
      </c>
      <c r="H699" s="4" t="str">
        <f>IFERROR(VLOOKUP($A699,'Raw - J'!$B:$P,12,FALSE)&amp;IF(VLOOKUP($A699,'Raw - J'!$B:$N,13,FALSE)&lt;&gt;"","("&amp;VLOOKUP($A699,'Raw - J'!$B:$N,13,FALSE)&amp;")",""),"")</f>
        <v/>
      </c>
      <c r="I699" s="4" t="str">
        <f>IFERROR(VLOOKUP($A699,'Raw - J'!$B:$P,14,FALSE),"")</f>
        <v/>
      </c>
      <c r="J699" s="4" t="str">
        <f>IFERROR(VLOOKUP($A699,'Raw - J'!$B:$P,11,FALSE),"")</f>
        <v/>
      </c>
      <c r="K699" s="4" t="str">
        <f>IFERROR(VLOOKUP($A699,'Raw - J'!$B:$Q,16,FALSE),"")</f>
        <v/>
      </c>
      <c r="L699" s="16" t="str">
        <f>SUBSTITUTE(IFERROR(VLOOKUP($A699,'Raw - J'!$B:$Q,9,FALSE),""),0,"")</f>
        <v/>
      </c>
      <c r="M699" s="16" t="str">
        <f>SUBSTITUTE(IFERROR(VLOOKUP($A699,'Raw - J'!$B:$Z,20,FALSE),""),0,"")</f>
        <v/>
      </c>
    </row>
    <row r="700" spans="1:13" hidden="1" x14ac:dyDescent="0.35">
      <c r="A700">
        <v>691</v>
      </c>
      <c r="B700" s="9" t="str">
        <f>IFERROR(VLOOKUP($A700,'Raw - J'!$B:$S,2,FALSE),"")</f>
        <v/>
      </c>
      <c r="C700" s="4" t="str">
        <f>IFERROR(VLOOKUP($A700,'Raw - J'!$B:$S,3,FALSE),"")</f>
        <v/>
      </c>
      <c r="D700" s="4" t="str">
        <f>IFERROR(VLOOKUP(JUMP!A700,'Raw - J'!B:F,5,FALSE),"")</f>
        <v/>
      </c>
      <c r="E700" s="4" t="str">
        <f>IFERROR(VLOOKUP($A700,'Raw - J'!$B:$S,6,FALSE),"")</f>
        <v/>
      </c>
      <c r="F700" s="4" t="str">
        <f>IFERROR(VLOOKUP($A700,'Raw - J'!$B:$P,10,FALSE),"")</f>
        <v/>
      </c>
      <c r="G700" s="4" t="str">
        <f>SUBSTITUTE(IFERROR(VLOOKUP($A700,'Raw - J'!$B:$P,7,FALSE),""),"0","")</f>
        <v/>
      </c>
      <c r="H700" s="4" t="str">
        <f>IFERROR(VLOOKUP($A700,'Raw - J'!$B:$P,12,FALSE)&amp;IF(VLOOKUP($A700,'Raw - J'!$B:$N,13,FALSE)&lt;&gt;"","("&amp;VLOOKUP($A700,'Raw - J'!$B:$N,13,FALSE)&amp;")",""),"")</f>
        <v/>
      </c>
      <c r="I700" s="4" t="str">
        <f>IFERROR(VLOOKUP($A700,'Raw - J'!$B:$P,14,FALSE),"")</f>
        <v/>
      </c>
      <c r="J700" s="4" t="str">
        <f>IFERROR(VLOOKUP($A700,'Raw - J'!$B:$P,11,FALSE),"")</f>
        <v/>
      </c>
      <c r="K700" s="4" t="str">
        <f>IFERROR(VLOOKUP($A700,'Raw - J'!$B:$Q,16,FALSE),"")</f>
        <v/>
      </c>
      <c r="L700" s="16" t="str">
        <f>SUBSTITUTE(IFERROR(VLOOKUP($A700,'Raw - J'!$B:$Q,9,FALSE),""),0,"")</f>
        <v/>
      </c>
      <c r="M700" s="16" t="str">
        <f>SUBSTITUTE(IFERROR(VLOOKUP($A700,'Raw - J'!$B:$Z,20,FALSE),""),0,"")</f>
        <v/>
      </c>
    </row>
    <row r="701" spans="1:13" hidden="1" x14ac:dyDescent="0.35">
      <c r="A701">
        <v>692</v>
      </c>
      <c r="B701" s="9" t="str">
        <f>IFERROR(VLOOKUP($A701,'Raw - J'!$B:$S,2,FALSE),"")</f>
        <v/>
      </c>
      <c r="C701" s="4" t="str">
        <f>IFERROR(VLOOKUP($A701,'Raw - J'!$B:$S,3,FALSE),"")</f>
        <v/>
      </c>
      <c r="D701" s="4" t="str">
        <f>IFERROR(VLOOKUP(JUMP!A701,'Raw - J'!B:F,5,FALSE),"")</f>
        <v/>
      </c>
      <c r="E701" s="4" t="str">
        <f>IFERROR(VLOOKUP($A701,'Raw - J'!$B:$S,6,FALSE),"")</f>
        <v/>
      </c>
      <c r="F701" s="4" t="str">
        <f>IFERROR(VLOOKUP($A701,'Raw - J'!$B:$P,10,FALSE),"")</f>
        <v/>
      </c>
      <c r="G701" s="4" t="str">
        <f>SUBSTITUTE(IFERROR(VLOOKUP($A701,'Raw - J'!$B:$P,7,FALSE),""),"0","")</f>
        <v/>
      </c>
      <c r="H701" s="4" t="str">
        <f>IFERROR(VLOOKUP($A701,'Raw - J'!$B:$P,12,FALSE)&amp;IF(VLOOKUP($A701,'Raw - J'!$B:$N,13,FALSE)&lt;&gt;"","("&amp;VLOOKUP($A701,'Raw - J'!$B:$N,13,FALSE)&amp;")",""),"")</f>
        <v/>
      </c>
      <c r="I701" s="4" t="str">
        <f>IFERROR(VLOOKUP($A701,'Raw - J'!$B:$P,14,FALSE),"")</f>
        <v/>
      </c>
      <c r="J701" s="4" t="str">
        <f>IFERROR(VLOOKUP($A701,'Raw - J'!$B:$P,11,FALSE),"")</f>
        <v/>
      </c>
      <c r="K701" s="4" t="str">
        <f>IFERROR(VLOOKUP($A701,'Raw - J'!$B:$Q,16,FALSE),"")</f>
        <v/>
      </c>
      <c r="L701" s="16" t="str">
        <f>SUBSTITUTE(IFERROR(VLOOKUP($A701,'Raw - J'!$B:$Q,9,FALSE),""),0,"")</f>
        <v/>
      </c>
      <c r="M701" s="16" t="str">
        <f>SUBSTITUTE(IFERROR(VLOOKUP($A701,'Raw - J'!$B:$Z,20,FALSE),""),0,"")</f>
        <v/>
      </c>
    </row>
    <row r="702" spans="1:13" hidden="1" x14ac:dyDescent="0.35">
      <c r="A702">
        <v>693</v>
      </c>
      <c r="B702" s="9" t="str">
        <f>IFERROR(VLOOKUP($A702,'Raw - J'!$B:$S,2,FALSE),"")</f>
        <v/>
      </c>
      <c r="C702" s="4" t="str">
        <f>IFERROR(VLOOKUP($A702,'Raw - J'!$B:$S,3,FALSE),"")</f>
        <v/>
      </c>
      <c r="D702" s="4" t="str">
        <f>IFERROR(VLOOKUP(JUMP!A702,'Raw - J'!B:F,5,FALSE),"")</f>
        <v/>
      </c>
      <c r="E702" s="4" t="str">
        <f>IFERROR(VLOOKUP($A702,'Raw - J'!$B:$S,6,FALSE),"")</f>
        <v/>
      </c>
      <c r="F702" s="4" t="str">
        <f>IFERROR(VLOOKUP($A702,'Raw - J'!$B:$P,10,FALSE),"")</f>
        <v/>
      </c>
      <c r="G702" s="4" t="str">
        <f>SUBSTITUTE(IFERROR(VLOOKUP($A702,'Raw - J'!$B:$P,7,FALSE),""),"0","")</f>
        <v/>
      </c>
      <c r="H702" s="4" t="str">
        <f>IFERROR(VLOOKUP($A702,'Raw - J'!$B:$P,12,FALSE)&amp;IF(VLOOKUP($A702,'Raw - J'!$B:$N,13,FALSE)&lt;&gt;"","("&amp;VLOOKUP($A702,'Raw - J'!$B:$N,13,FALSE)&amp;")",""),"")</f>
        <v/>
      </c>
      <c r="I702" s="4" t="str">
        <f>IFERROR(VLOOKUP($A702,'Raw - J'!$B:$P,14,FALSE),"")</f>
        <v/>
      </c>
      <c r="J702" s="4" t="str">
        <f>IFERROR(VLOOKUP($A702,'Raw - J'!$B:$P,11,FALSE),"")</f>
        <v/>
      </c>
      <c r="K702" s="4" t="str">
        <f>IFERROR(VLOOKUP($A702,'Raw - J'!$B:$Q,16,FALSE),"")</f>
        <v/>
      </c>
      <c r="L702" s="16" t="str">
        <f>SUBSTITUTE(IFERROR(VLOOKUP($A702,'Raw - J'!$B:$Q,9,FALSE),""),0,"")</f>
        <v/>
      </c>
      <c r="M702" s="16" t="str">
        <f>SUBSTITUTE(IFERROR(VLOOKUP($A702,'Raw - J'!$B:$Z,20,FALSE),""),0,"")</f>
        <v/>
      </c>
    </row>
    <row r="703" spans="1:13" hidden="1" x14ac:dyDescent="0.35">
      <c r="A703">
        <v>694</v>
      </c>
      <c r="B703" s="9" t="str">
        <f>IFERROR(VLOOKUP($A703,'Raw - J'!$B:$S,2,FALSE),"")</f>
        <v/>
      </c>
      <c r="C703" s="4" t="str">
        <f>IFERROR(VLOOKUP($A703,'Raw - J'!$B:$S,3,FALSE),"")</f>
        <v/>
      </c>
      <c r="D703" s="4" t="str">
        <f>IFERROR(VLOOKUP(JUMP!A703,'Raw - J'!B:F,5,FALSE),"")</f>
        <v/>
      </c>
      <c r="E703" s="4" t="str">
        <f>IFERROR(VLOOKUP($A703,'Raw - J'!$B:$S,6,FALSE),"")</f>
        <v/>
      </c>
      <c r="F703" s="4" t="str">
        <f>IFERROR(VLOOKUP($A703,'Raw - J'!$B:$P,10,FALSE),"")</f>
        <v/>
      </c>
      <c r="G703" s="4" t="str">
        <f>SUBSTITUTE(IFERROR(VLOOKUP($A703,'Raw - J'!$B:$P,7,FALSE),""),"0","")</f>
        <v/>
      </c>
      <c r="H703" s="4" t="str">
        <f>IFERROR(VLOOKUP($A703,'Raw - J'!$B:$P,12,FALSE)&amp;IF(VLOOKUP($A703,'Raw - J'!$B:$N,13,FALSE)&lt;&gt;"","("&amp;VLOOKUP($A703,'Raw - J'!$B:$N,13,FALSE)&amp;")",""),"")</f>
        <v/>
      </c>
      <c r="I703" s="4" t="str">
        <f>IFERROR(VLOOKUP($A703,'Raw - J'!$B:$P,14,FALSE),"")</f>
        <v/>
      </c>
      <c r="J703" s="4" t="str">
        <f>IFERROR(VLOOKUP($A703,'Raw - J'!$B:$P,11,FALSE),"")</f>
        <v/>
      </c>
      <c r="K703" s="4" t="str">
        <f>IFERROR(VLOOKUP($A703,'Raw - J'!$B:$Q,16,FALSE),"")</f>
        <v/>
      </c>
      <c r="L703" s="16" t="str">
        <f>SUBSTITUTE(IFERROR(VLOOKUP($A703,'Raw - J'!$B:$Q,9,FALSE),""),0,"")</f>
        <v/>
      </c>
      <c r="M703" s="16" t="str">
        <f>SUBSTITUTE(IFERROR(VLOOKUP($A703,'Raw - J'!$B:$Z,20,FALSE),""),0,"")</f>
        <v/>
      </c>
    </row>
    <row r="704" spans="1:13" hidden="1" x14ac:dyDescent="0.35">
      <c r="A704">
        <v>695</v>
      </c>
      <c r="B704" s="9" t="str">
        <f>IFERROR(VLOOKUP($A704,'Raw - J'!$B:$S,2,FALSE),"")</f>
        <v/>
      </c>
      <c r="C704" s="4" t="str">
        <f>IFERROR(VLOOKUP($A704,'Raw - J'!$B:$S,3,FALSE),"")</f>
        <v/>
      </c>
      <c r="D704" s="4" t="str">
        <f>IFERROR(VLOOKUP(JUMP!A704,'Raw - J'!B:F,5,FALSE),"")</f>
        <v/>
      </c>
      <c r="E704" s="4" t="str">
        <f>IFERROR(VLOOKUP($A704,'Raw - J'!$B:$S,6,FALSE),"")</f>
        <v/>
      </c>
      <c r="F704" s="4" t="str">
        <f>IFERROR(VLOOKUP($A704,'Raw - J'!$B:$P,10,FALSE),"")</f>
        <v/>
      </c>
      <c r="G704" s="4" t="str">
        <f>SUBSTITUTE(IFERROR(VLOOKUP($A704,'Raw - J'!$B:$P,7,FALSE),""),"0","")</f>
        <v/>
      </c>
      <c r="H704" s="4" t="str">
        <f>IFERROR(VLOOKUP($A704,'Raw - J'!$B:$P,12,FALSE)&amp;IF(VLOOKUP($A704,'Raw - J'!$B:$N,13,FALSE)&lt;&gt;"","("&amp;VLOOKUP($A704,'Raw - J'!$B:$N,13,FALSE)&amp;")",""),"")</f>
        <v/>
      </c>
      <c r="I704" s="4" t="str">
        <f>IFERROR(VLOOKUP($A704,'Raw - J'!$B:$P,14,FALSE),"")</f>
        <v/>
      </c>
      <c r="J704" s="4" t="str">
        <f>IFERROR(VLOOKUP($A704,'Raw - J'!$B:$P,11,FALSE),"")</f>
        <v/>
      </c>
      <c r="K704" s="4" t="str">
        <f>IFERROR(VLOOKUP($A704,'Raw - J'!$B:$Q,16,FALSE),"")</f>
        <v/>
      </c>
      <c r="L704" s="16" t="str">
        <f>SUBSTITUTE(IFERROR(VLOOKUP($A704,'Raw - J'!$B:$Q,9,FALSE),""),0,"")</f>
        <v/>
      </c>
      <c r="M704" s="16" t="str">
        <f>SUBSTITUTE(IFERROR(VLOOKUP($A704,'Raw - J'!$B:$Z,20,FALSE),""),0,"")</f>
        <v/>
      </c>
    </row>
    <row r="705" spans="1:13" hidden="1" x14ac:dyDescent="0.35">
      <c r="A705">
        <v>696</v>
      </c>
      <c r="B705" s="9" t="str">
        <f>IFERROR(VLOOKUP($A705,'Raw - J'!$B:$S,2,FALSE),"")</f>
        <v/>
      </c>
      <c r="C705" s="4" t="str">
        <f>IFERROR(VLOOKUP($A705,'Raw - J'!$B:$S,3,FALSE),"")</f>
        <v/>
      </c>
      <c r="D705" s="4" t="str">
        <f>IFERROR(VLOOKUP(JUMP!A705,'Raw - J'!B:F,5,FALSE),"")</f>
        <v/>
      </c>
      <c r="E705" s="4" t="str">
        <f>IFERROR(VLOOKUP($A705,'Raw - J'!$B:$S,6,FALSE),"")</f>
        <v/>
      </c>
      <c r="F705" s="4" t="str">
        <f>IFERROR(VLOOKUP($A705,'Raw - J'!$B:$P,10,FALSE),"")</f>
        <v/>
      </c>
      <c r="G705" s="4" t="str">
        <f>SUBSTITUTE(IFERROR(VLOOKUP($A705,'Raw - J'!$B:$P,7,FALSE),""),"0","")</f>
        <v/>
      </c>
      <c r="H705" s="4" t="str">
        <f>IFERROR(VLOOKUP($A705,'Raw - J'!$B:$P,12,FALSE)&amp;IF(VLOOKUP($A705,'Raw - J'!$B:$N,13,FALSE)&lt;&gt;"","("&amp;VLOOKUP($A705,'Raw - J'!$B:$N,13,FALSE)&amp;")",""),"")</f>
        <v/>
      </c>
      <c r="I705" s="4" t="str">
        <f>IFERROR(VLOOKUP($A705,'Raw - J'!$B:$P,14,FALSE),"")</f>
        <v/>
      </c>
      <c r="J705" s="4" t="str">
        <f>IFERROR(VLOOKUP($A705,'Raw - J'!$B:$P,11,FALSE),"")</f>
        <v/>
      </c>
      <c r="K705" s="4" t="str">
        <f>IFERROR(VLOOKUP($A705,'Raw - J'!$B:$Q,16,FALSE),"")</f>
        <v/>
      </c>
      <c r="L705" s="16" t="str">
        <f>SUBSTITUTE(IFERROR(VLOOKUP($A705,'Raw - J'!$B:$Q,9,FALSE),""),0,"")</f>
        <v/>
      </c>
      <c r="M705" s="16" t="str">
        <f>SUBSTITUTE(IFERROR(VLOOKUP($A705,'Raw - J'!$B:$Z,20,FALSE),""),0,"")</f>
        <v/>
      </c>
    </row>
    <row r="706" spans="1:13" hidden="1" x14ac:dyDescent="0.35">
      <c r="A706">
        <v>697</v>
      </c>
      <c r="B706" s="9" t="str">
        <f>IFERROR(VLOOKUP($A706,'Raw - J'!$B:$S,2,FALSE),"")</f>
        <v/>
      </c>
      <c r="C706" s="4" t="str">
        <f>IFERROR(VLOOKUP($A706,'Raw - J'!$B:$S,3,FALSE),"")</f>
        <v/>
      </c>
      <c r="D706" s="4" t="str">
        <f>IFERROR(VLOOKUP(JUMP!A706,'Raw - J'!B:F,5,FALSE),"")</f>
        <v/>
      </c>
      <c r="E706" s="4" t="str">
        <f>IFERROR(VLOOKUP($A706,'Raw - J'!$B:$S,6,FALSE),"")</f>
        <v/>
      </c>
      <c r="F706" s="4" t="str">
        <f>IFERROR(VLOOKUP($A706,'Raw - J'!$B:$P,10,FALSE),"")</f>
        <v/>
      </c>
      <c r="G706" s="4" t="str">
        <f>SUBSTITUTE(IFERROR(VLOOKUP($A706,'Raw - J'!$B:$P,7,FALSE),""),"0","")</f>
        <v/>
      </c>
      <c r="H706" s="4" t="str">
        <f>IFERROR(VLOOKUP($A706,'Raw - J'!$B:$P,12,FALSE)&amp;IF(VLOOKUP($A706,'Raw - J'!$B:$N,13,FALSE)&lt;&gt;"","("&amp;VLOOKUP($A706,'Raw - J'!$B:$N,13,FALSE)&amp;")",""),"")</f>
        <v/>
      </c>
      <c r="I706" s="4" t="str">
        <f>IFERROR(VLOOKUP($A706,'Raw - J'!$B:$P,14,FALSE),"")</f>
        <v/>
      </c>
      <c r="J706" s="4" t="str">
        <f>IFERROR(VLOOKUP($A706,'Raw - J'!$B:$P,11,FALSE),"")</f>
        <v/>
      </c>
      <c r="K706" s="4" t="str">
        <f>IFERROR(VLOOKUP($A706,'Raw - J'!$B:$Q,16,FALSE),"")</f>
        <v/>
      </c>
      <c r="L706" s="16" t="str">
        <f>SUBSTITUTE(IFERROR(VLOOKUP($A706,'Raw - J'!$B:$Q,9,FALSE),""),0,"")</f>
        <v/>
      </c>
      <c r="M706" s="16" t="str">
        <f>SUBSTITUTE(IFERROR(VLOOKUP($A706,'Raw - J'!$B:$Z,20,FALSE),""),0,"")</f>
        <v/>
      </c>
    </row>
    <row r="707" spans="1:13" hidden="1" x14ac:dyDescent="0.35">
      <c r="A707">
        <v>698</v>
      </c>
      <c r="B707" s="9" t="str">
        <f>IFERROR(VLOOKUP($A707,'Raw - J'!$B:$S,2,FALSE),"")</f>
        <v/>
      </c>
      <c r="C707" s="4" t="str">
        <f>IFERROR(VLOOKUP($A707,'Raw - J'!$B:$S,3,FALSE),"")</f>
        <v/>
      </c>
      <c r="D707" s="4" t="str">
        <f>IFERROR(VLOOKUP(JUMP!A707,'Raw - J'!B:F,5,FALSE),"")</f>
        <v/>
      </c>
      <c r="E707" s="4" t="str">
        <f>IFERROR(VLOOKUP($A707,'Raw - J'!$B:$S,6,FALSE),"")</f>
        <v/>
      </c>
      <c r="F707" s="4" t="str">
        <f>IFERROR(VLOOKUP($A707,'Raw - J'!$B:$P,10,FALSE),"")</f>
        <v/>
      </c>
      <c r="G707" s="4" t="str">
        <f>SUBSTITUTE(IFERROR(VLOOKUP($A707,'Raw - J'!$B:$P,7,FALSE),""),"0","")</f>
        <v/>
      </c>
      <c r="H707" s="4" t="str">
        <f>IFERROR(VLOOKUP($A707,'Raw - J'!$B:$P,12,FALSE)&amp;IF(VLOOKUP($A707,'Raw - J'!$B:$N,13,FALSE)&lt;&gt;"","("&amp;VLOOKUP($A707,'Raw - J'!$B:$N,13,FALSE)&amp;")",""),"")</f>
        <v/>
      </c>
      <c r="I707" s="4" t="str">
        <f>IFERROR(VLOOKUP($A707,'Raw - J'!$B:$P,14,FALSE),"")</f>
        <v/>
      </c>
      <c r="J707" s="4" t="str">
        <f>IFERROR(VLOOKUP($A707,'Raw - J'!$B:$P,11,FALSE),"")</f>
        <v/>
      </c>
      <c r="K707" s="4" t="str">
        <f>IFERROR(VLOOKUP($A707,'Raw - J'!$B:$Q,16,FALSE),"")</f>
        <v/>
      </c>
      <c r="L707" s="16" t="str">
        <f>SUBSTITUTE(IFERROR(VLOOKUP($A707,'Raw - J'!$B:$Q,9,FALSE),""),0,"")</f>
        <v/>
      </c>
      <c r="M707" s="16" t="str">
        <f>SUBSTITUTE(IFERROR(VLOOKUP($A707,'Raw - J'!$B:$Z,20,FALSE),""),0,"")</f>
        <v/>
      </c>
    </row>
    <row r="708" spans="1:13" hidden="1" x14ac:dyDescent="0.35">
      <c r="A708">
        <v>699</v>
      </c>
      <c r="B708" s="9" t="str">
        <f>IFERROR(VLOOKUP($A708,'Raw - J'!$B:$S,2,FALSE),"")</f>
        <v/>
      </c>
      <c r="C708" s="4" t="str">
        <f>IFERROR(VLOOKUP($A708,'Raw - J'!$B:$S,3,FALSE),"")</f>
        <v/>
      </c>
      <c r="D708" s="4" t="str">
        <f>IFERROR(VLOOKUP(JUMP!A708,'Raw - J'!B:F,5,FALSE),"")</f>
        <v/>
      </c>
      <c r="E708" s="4" t="str">
        <f>IFERROR(VLOOKUP($A708,'Raw - J'!$B:$S,6,FALSE),"")</f>
        <v/>
      </c>
      <c r="F708" s="4" t="str">
        <f>IFERROR(VLOOKUP($A708,'Raw - J'!$B:$P,10,FALSE),"")</f>
        <v/>
      </c>
      <c r="G708" s="4" t="str">
        <f>SUBSTITUTE(IFERROR(VLOOKUP($A708,'Raw - J'!$B:$P,7,FALSE),""),"0","")</f>
        <v/>
      </c>
      <c r="H708" s="4" t="str">
        <f>IFERROR(VLOOKUP($A708,'Raw - J'!$B:$P,12,FALSE)&amp;IF(VLOOKUP($A708,'Raw - J'!$B:$N,13,FALSE)&lt;&gt;"","("&amp;VLOOKUP($A708,'Raw - J'!$B:$N,13,FALSE)&amp;")",""),"")</f>
        <v/>
      </c>
      <c r="I708" s="4" t="str">
        <f>IFERROR(VLOOKUP($A708,'Raw - J'!$B:$P,14,FALSE),"")</f>
        <v/>
      </c>
      <c r="J708" s="4" t="str">
        <f>IFERROR(VLOOKUP($A708,'Raw - J'!$B:$P,11,FALSE),"")</f>
        <v/>
      </c>
      <c r="K708" s="4" t="str">
        <f>IFERROR(VLOOKUP($A708,'Raw - J'!$B:$Q,16,FALSE),"")</f>
        <v/>
      </c>
      <c r="L708" s="16" t="str">
        <f>SUBSTITUTE(IFERROR(VLOOKUP($A708,'Raw - J'!$B:$Q,9,FALSE),""),0,"")</f>
        <v/>
      </c>
      <c r="M708" s="16" t="str">
        <f>SUBSTITUTE(IFERROR(VLOOKUP($A708,'Raw - J'!$B:$Z,20,FALSE),""),0,"")</f>
        <v/>
      </c>
    </row>
    <row r="709" spans="1:13" hidden="1" x14ac:dyDescent="0.35">
      <c r="A709">
        <v>700</v>
      </c>
      <c r="B709" s="9" t="str">
        <f>IFERROR(VLOOKUP($A709,'Raw - J'!$B:$S,2,FALSE),"")</f>
        <v/>
      </c>
      <c r="C709" s="4" t="str">
        <f>IFERROR(VLOOKUP($A709,'Raw - J'!$B:$S,3,FALSE),"")</f>
        <v/>
      </c>
      <c r="D709" s="4" t="str">
        <f>IFERROR(VLOOKUP(JUMP!A709,'Raw - J'!B:F,5,FALSE),"")</f>
        <v/>
      </c>
      <c r="E709" s="4" t="str">
        <f>IFERROR(VLOOKUP($A709,'Raw - J'!$B:$S,6,FALSE),"")</f>
        <v/>
      </c>
      <c r="F709" s="4" t="str">
        <f>IFERROR(VLOOKUP($A709,'Raw - J'!$B:$P,10,FALSE),"")</f>
        <v/>
      </c>
      <c r="G709" s="4" t="str">
        <f>SUBSTITUTE(IFERROR(VLOOKUP($A709,'Raw - J'!$B:$P,7,FALSE),""),"0","")</f>
        <v/>
      </c>
      <c r="H709" s="4" t="str">
        <f>IFERROR(VLOOKUP($A709,'Raw - J'!$B:$P,12,FALSE)&amp;IF(VLOOKUP($A709,'Raw - J'!$B:$N,13,FALSE)&lt;&gt;"","("&amp;VLOOKUP($A709,'Raw - J'!$B:$N,13,FALSE)&amp;")",""),"")</f>
        <v/>
      </c>
      <c r="I709" s="4" t="str">
        <f>IFERROR(VLOOKUP($A709,'Raw - J'!$B:$P,14,FALSE),"")</f>
        <v/>
      </c>
      <c r="J709" s="4" t="str">
        <f>IFERROR(VLOOKUP($A709,'Raw - J'!$B:$P,11,FALSE),"")</f>
        <v/>
      </c>
      <c r="K709" s="4" t="str">
        <f>IFERROR(VLOOKUP($A709,'Raw - J'!$B:$Q,16,FALSE),"")</f>
        <v/>
      </c>
      <c r="L709" s="16" t="str">
        <f>SUBSTITUTE(IFERROR(VLOOKUP($A709,'Raw - J'!$B:$Q,9,FALSE),""),0,"")</f>
        <v/>
      </c>
      <c r="M709" s="16" t="str">
        <f>SUBSTITUTE(IFERROR(VLOOKUP($A709,'Raw - J'!$B:$Z,20,FALSE),""),0,"")</f>
        <v/>
      </c>
    </row>
    <row r="710" spans="1:13" hidden="1" x14ac:dyDescent="0.35">
      <c r="A710">
        <v>701</v>
      </c>
      <c r="B710" s="9" t="str">
        <f>IFERROR(VLOOKUP($A710,'Raw - J'!$B:$S,2,FALSE),"")</f>
        <v/>
      </c>
      <c r="C710" s="4" t="str">
        <f>IFERROR(VLOOKUP($A710,'Raw - J'!$B:$S,3,FALSE),"")</f>
        <v/>
      </c>
      <c r="D710" s="4" t="str">
        <f>IFERROR(VLOOKUP(JUMP!A710,'Raw - J'!B:F,5,FALSE),"")</f>
        <v/>
      </c>
      <c r="E710" s="4" t="str">
        <f>IFERROR(VLOOKUP($A710,'Raw - J'!$B:$S,6,FALSE),"")</f>
        <v/>
      </c>
      <c r="F710" s="4" t="str">
        <f>IFERROR(VLOOKUP($A710,'Raw - J'!$B:$P,10,FALSE),"")</f>
        <v/>
      </c>
      <c r="G710" s="4" t="str">
        <f>SUBSTITUTE(IFERROR(VLOOKUP($A710,'Raw - J'!$B:$P,7,FALSE),""),"0","")</f>
        <v/>
      </c>
      <c r="H710" s="4" t="str">
        <f>IFERROR(VLOOKUP($A710,'Raw - J'!$B:$P,12,FALSE)&amp;IF(VLOOKUP($A710,'Raw - J'!$B:$N,13,FALSE)&lt;&gt;"","("&amp;VLOOKUP($A710,'Raw - J'!$B:$N,13,FALSE)&amp;")",""),"")</f>
        <v/>
      </c>
      <c r="I710" s="4" t="str">
        <f>IFERROR(VLOOKUP($A710,'Raw - J'!$B:$P,14,FALSE),"")</f>
        <v/>
      </c>
      <c r="J710" s="4" t="str">
        <f>IFERROR(VLOOKUP($A710,'Raw - J'!$B:$P,11,FALSE),"")</f>
        <v/>
      </c>
      <c r="K710" s="4" t="str">
        <f>IFERROR(VLOOKUP($A710,'Raw - J'!$B:$Q,16,FALSE),"")</f>
        <v/>
      </c>
      <c r="L710" s="16" t="str">
        <f>SUBSTITUTE(IFERROR(VLOOKUP($A710,'Raw - J'!$B:$Q,9,FALSE),""),0,"")</f>
        <v/>
      </c>
      <c r="M710" s="16" t="str">
        <f>SUBSTITUTE(IFERROR(VLOOKUP($A710,'Raw - J'!$B:$Z,20,FALSE),""),0,"")</f>
        <v/>
      </c>
    </row>
    <row r="711" spans="1:13" hidden="1" x14ac:dyDescent="0.35">
      <c r="A711">
        <v>702</v>
      </c>
      <c r="B711" s="9" t="str">
        <f>IFERROR(VLOOKUP($A711,'Raw - J'!$B:$S,2,FALSE),"")</f>
        <v/>
      </c>
      <c r="C711" s="4" t="str">
        <f>IFERROR(VLOOKUP($A711,'Raw - J'!$B:$S,3,FALSE),"")</f>
        <v/>
      </c>
      <c r="D711" s="4" t="str">
        <f>IFERROR(VLOOKUP(JUMP!A711,'Raw - J'!B:F,5,FALSE),"")</f>
        <v/>
      </c>
      <c r="E711" s="4" t="str">
        <f>IFERROR(VLOOKUP($A711,'Raw - J'!$B:$S,6,FALSE),"")</f>
        <v/>
      </c>
      <c r="F711" s="4" t="str">
        <f>IFERROR(VLOOKUP($A711,'Raw - J'!$B:$P,10,FALSE),"")</f>
        <v/>
      </c>
      <c r="G711" s="4" t="str">
        <f>SUBSTITUTE(IFERROR(VLOOKUP($A711,'Raw - J'!$B:$P,7,FALSE),""),"0","")</f>
        <v/>
      </c>
      <c r="H711" s="4" t="str">
        <f>IFERROR(VLOOKUP($A711,'Raw - J'!$B:$P,12,FALSE)&amp;IF(VLOOKUP($A711,'Raw - J'!$B:$N,13,FALSE)&lt;&gt;"","("&amp;VLOOKUP($A711,'Raw - J'!$B:$N,13,FALSE)&amp;")",""),"")</f>
        <v/>
      </c>
      <c r="I711" s="4" t="str">
        <f>IFERROR(VLOOKUP($A711,'Raw - J'!$B:$P,14,FALSE),"")</f>
        <v/>
      </c>
      <c r="J711" s="4" t="str">
        <f>IFERROR(VLOOKUP($A711,'Raw - J'!$B:$P,11,FALSE),"")</f>
        <v/>
      </c>
      <c r="K711" s="4" t="str">
        <f>IFERROR(VLOOKUP($A711,'Raw - J'!$B:$Q,16,FALSE),"")</f>
        <v/>
      </c>
      <c r="L711" s="16" t="str">
        <f>SUBSTITUTE(IFERROR(VLOOKUP($A711,'Raw - J'!$B:$Q,9,FALSE),""),0,"")</f>
        <v/>
      </c>
      <c r="M711" s="16" t="str">
        <f>SUBSTITUTE(IFERROR(VLOOKUP($A711,'Raw - J'!$B:$Z,20,FALSE),""),0,"")</f>
        <v/>
      </c>
    </row>
    <row r="712" spans="1:13" hidden="1" x14ac:dyDescent="0.35">
      <c r="A712">
        <v>703</v>
      </c>
      <c r="B712" s="9" t="str">
        <f>IFERROR(VLOOKUP($A712,'Raw - J'!$B:$S,2,FALSE),"")</f>
        <v/>
      </c>
      <c r="C712" s="4" t="str">
        <f>IFERROR(VLOOKUP($A712,'Raw - J'!$B:$S,3,FALSE),"")</f>
        <v/>
      </c>
      <c r="D712" s="4" t="str">
        <f>IFERROR(VLOOKUP(JUMP!A712,'Raw - J'!B:F,5,FALSE),"")</f>
        <v/>
      </c>
      <c r="E712" s="4" t="str">
        <f>IFERROR(VLOOKUP($A712,'Raw - J'!$B:$S,6,FALSE),"")</f>
        <v/>
      </c>
      <c r="F712" s="4" t="str">
        <f>IFERROR(VLOOKUP($A712,'Raw - J'!$B:$P,10,FALSE),"")</f>
        <v/>
      </c>
      <c r="G712" s="4" t="str">
        <f>SUBSTITUTE(IFERROR(VLOOKUP($A712,'Raw - J'!$B:$P,7,FALSE),""),"0","")</f>
        <v/>
      </c>
      <c r="H712" s="4" t="str">
        <f>IFERROR(VLOOKUP($A712,'Raw - J'!$B:$P,12,FALSE)&amp;IF(VLOOKUP($A712,'Raw - J'!$B:$N,13,FALSE)&lt;&gt;"","("&amp;VLOOKUP($A712,'Raw - J'!$B:$N,13,FALSE)&amp;")",""),"")</f>
        <v/>
      </c>
      <c r="I712" s="4" t="str">
        <f>IFERROR(VLOOKUP($A712,'Raw - J'!$B:$P,14,FALSE),"")</f>
        <v/>
      </c>
      <c r="J712" s="4" t="str">
        <f>IFERROR(VLOOKUP($A712,'Raw - J'!$B:$P,11,FALSE),"")</f>
        <v/>
      </c>
      <c r="K712" s="4" t="str">
        <f>IFERROR(VLOOKUP($A712,'Raw - J'!$B:$Q,16,FALSE),"")</f>
        <v/>
      </c>
      <c r="L712" s="16" t="str">
        <f>SUBSTITUTE(IFERROR(VLOOKUP($A712,'Raw - J'!$B:$Q,9,FALSE),""),0,"")</f>
        <v/>
      </c>
      <c r="M712" s="16" t="str">
        <f>SUBSTITUTE(IFERROR(VLOOKUP($A712,'Raw - J'!$B:$Z,20,FALSE),""),0,"")</f>
        <v/>
      </c>
    </row>
    <row r="713" spans="1:13" hidden="1" x14ac:dyDescent="0.35">
      <c r="A713">
        <v>704</v>
      </c>
      <c r="B713" s="9" t="str">
        <f>IFERROR(VLOOKUP($A713,'Raw - J'!$B:$S,2,FALSE),"")</f>
        <v/>
      </c>
      <c r="C713" s="4" t="str">
        <f>IFERROR(VLOOKUP($A713,'Raw - J'!$B:$S,3,FALSE),"")</f>
        <v/>
      </c>
      <c r="D713" s="4" t="str">
        <f>IFERROR(VLOOKUP(JUMP!A713,'Raw - J'!B:F,5,FALSE),"")</f>
        <v/>
      </c>
      <c r="E713" s="4" t="str">
        <f>IFERROR(VLOOKUP($A713,'Raw - J'!$B:$S,6,FALSE),"")</f>
        <v/>
      </c>
      <c r="F713" s="4" t="str">
        <f>IFERROR(VLOOKUP($A713,'Raw - J'!$B:$P,10,FALSE),"")</f>
        <v/>
      </c>
      <c r="G713" s="4" t="str">
        <f>SUBSTITUTE(IFERROR(VLOOKUP($A713,'Raw - J'!$B:$P,7,FALSE),""),"0","")</f>
        <v/>
      </c>
      <c r="H713" s="4" t="str">
        <f>IFERROR(VLOOKUP($A713,'Raw - J'!$B:$P,12,FALSE)&amp;IF(VLOOKUP($A713,'Raw - J'!$B:$N,13,FALSE)&lt;&gt;"","("&amp;VLOOKUP($A713,'Raw - J'!$B:$N,13,FALSE)&amp;")",""),"")</f>
        <v/>
      </c>
      <c r="I713" s="4" t="str">
        <f>IFERROR(VLOOKUP($A713,'Raw - J'!$B:$P,14,FALSE),"")</f>
        <v/>
      </c>
      <c r="J713" s="4" t="str">
        <f>IFERROR(VLOOKUP($A713,'Raw - J'!$B:$P,11,FALSE),"")</f>
        <v/>
      </c>
      <c r="K713" s="4" t="str">
        <f>IFERROR(VLOOKUP($A713,'Raw - J'!$B:$Q,16,FALSE),"")</f>
        <v/>
      </c>
      <c r="L713" s="16" t="str">
        <f>SUBSTITUTE(IFERROR(VLOOKUP($A713,'Raw - J'!$B:$Q,9,FALSE),""),0,"")</f>
        <v/>
      </c>
      <c r="M713" s="16" t="str">
        <f>SUBSTITUTE(IFERROR(VLOOKUP($A713,'Raw - J'!$B:$Z,20,FALSE),""),0,"")</f>
        <v/>
      </c>
    </row>
    <row r="714" spans="1:13" hidden="1" x14ac:dyDescent="0.35">
      <c r="A714">
        <v>705</v>
      </c>
      <c r="B714" s="9" t="str">
        <f>IFERROR(VLOOKUP($A714,'Raw - J'!$B:$S,2,FALSE),"")</f>
        <v/>
      </c>
      <c r="C714" s="4" t="str">
        <f>IFERROR(VLOOKUP($A714,'Raw - J'!$B:$S,3,FALSE),"")</f>
        <v/>
      </c>
      <c r="D714" s="4" t="str">
        <f>IFERROR(VLOOKUP(JUMP!A714,'Raw - J'!B:F,5,FALSE),"")</f>
        <v/>
      </c>
      <c r="E714" s="4" t="str">
        <f>IFERROR(VLOOKUP($A714,'Raw - J'!$B:$S,6,FALSE),"")</f>
        <v/>
      </c>
      <c r="F714" s="4" t="str">
        <f>IFERROR(VLOOKUP($A714,'Raw - J'!$B:$P,10,FALSE),"")</f>
        <v/>
      </c>
      <c r="G714" s="4" t="str">
        <f>SUBSTITUTE(IFERROR(VLOOKUP($A714,'Raw - J'!$B:$P,7,FALSE),""),"0","")</f>
        <v/>
      </c>
      <c r="H714" s="4" t="str">
        <f>IFERROR(VLOOKUP($A714,'Raw - J'!$B:$P,12,FALSE)&amp;IF(VLOOKUP($A714,'Raw - J'!$B:$N,13,FALSE)&lt;&gt;"","("&amp;VLOOKUP($A714,'Raw - J'!$B:$N,13,FALSE)&amp;")",""),"")</f>
        <v/>
      </c>
      <c r="I714" s="4" t="str">
        <f>IFERROR(VLOOKUP($A714,'Raw - J'!$B:$P,14,FALSE),"")</f>
        <v/>
      </c>
      <c r="J714" s="4" t="str">
        <f>IFERROR(VLOOKUP($A714,'Raw - J'!$B:$P,11,FALSE),"")</f>
        <v/>
      </c>
      <c r="K714" s="4" t="str">
        <f>IFERROR(VLOOKUP($A714,'Raw - J'!$B:$Q,16,FALSE),"")</f>
        <v/>
      </c>
      <c r="L714" s="16" t="str">
        <f>SUBSTITUTE(IFERROR(VLOOKUP($A714,'Raw - J'!$B:$Q,9,FALSE),""),0,"")</f>
        <v/>
      </c>
      <c r="M714" s="16" t="str">
        <f>SUBSTITUTE(IFERROR(VLOOKUP($A714,'Raw - J'!$B:$Z,20,FALSE),""),0,"")</f>
        <v/>
      </c>
    </row>
    <row r="715" spans="1:13" hidden="1" x14ac:dyDescent="0.35">
      <c r="A715">
        <v>706</v>
      </c>
      <c r="B715" s="9" t="str">
        <f>IFERROR(VLOOKUP($A715,'Raw - J'!$B:$S,2,FALSE),"")</f>
        <v/>
      </c>
      <c r="C715" s="4" t="str">
        <f>IFERROR(VLOOKUP($A715,'Raw - J'!$B:$S,3,FALSE),"")</f>
        <v/>
      </c>
      <c r="D715" s="4" t="str">
        <f>IFERROR(VLOOKUP(JUMP!A715,'Raw - J'!B:F,5,FALSE),"")</f>
        <v/>
      </c>
      <c r="E715" s="4" t="str">
        <f>IFERROR(VLOOKUP($A715,'Raw - J'!$B:$S,6,FALSE),"")</f>
        <v/>
      </c>
      <c r="F715" s="4" t="str">
        <f>IFERROR(VLOOKUP($A715,'Raw - J'!$B:$P,10,FALSE),"")</f>
        <v/>
      </c>
      <c r="G715" s="4" t="str">
        <f>SUBSTITUTE(IFERROR(VLOOKUP($A715,'Raw - J'!$B:$P,7,FALSE),""),"0","")</f>
        <v/>
      </c>
      <c r="H715" s="4" t="str">
        <f>IFERROR(VLOOKUP($A715,'Raw - J'!$B:$P,12,FALSE)&amp;IF(VLOOKUP($A715,'Raw - J'!$B:$N,13,FALSE)&lt;&gt;"","("&amp;VLOOKUP($A715,'Raw - J'!$B:$N,13,FALSE)&amp;")",""),"")</f>
        <v/>
      </c>
      <c r="I715" s="4" t="str">
        <f>IFERROR(VLOOKUP($A715,'Raw - J'!$B:$P,14,FALSE),"")</f>
        <v/>
      </c>
      <c r="J715" s="4" t="str">
        <f>IFERROR(VLOOKUP($A715,'Raw - J'!$B:$P,11,FALSE),"")</f>
        <v/>
      </c>
      <c r="K715" s="4" t="str">
        <f>IFERROR(VLOOKUP($A715,'Raw - J'!$B:$Q,16,FALSE),"")</f>
        <v/>
      </c>
      <c r="L715" s="16" t="str">
        <f>SUBSTITUTE(IFERROR(VLOOKUP($A715,'Raw - J'!$B:$Q,9,FALSE),""),0,"")</f>
        <v/>
      </c>
      <c r="M715" s="16" t="str">
        <f>SUBSTITUTE(IFERROR(VLOOKUP($A715,'Raw - J'!$B:$Z,20,FALSE),""),0,"")</f>
        <v/>
      </c>
    </row>
    <row r="716" spans="1:13" hidden="1" x14ac:dyDescent="0.35">
      <c r="A716">
        <v>707</v>
      </c>
      <c r="B716" s="9" t="str">
        <f>IFERROR(VLOOKUP($A716,'Raw - J'!$B:$S,2,FALSE),"")</f>
        <v/>
      </c>
      <c r="C716" s="4" t="str">
        <f>IFERROR(VLOOKUP($A716,'Raw - J'!$B:$S,3,FALSE),"")</f>
        <v/>
      </c>
      <c r="D716" s="4" t="str">
        <f>IFERROR(VLOOKUP(JUMP!A716,'Raw - J'!B:F,5,FALSE),"")</f>
        <v/>
      </c>
      <c r="E716" s="4" t="str">
        <f>IFERROR(VLOOKUP($A716,'Raw - J'!$B:$S,6,FALSE),"")</f>
        <v/>
      </c>
      <c r="F716" s="4" t="str">
        <f>IFERROR(VLOOKUP($A716,'Raw - J'!$B:$P,10,FALSE),"")</f>
        <v/>
      </c>
      <c r="G716" s="4" t="str">
        <f>SUBSTITUTE(IFERROR(VLOOKUP($A716,'Raw - J'!$B:$P,7,FALSE),""),"0","")</f>
        <v/>
      </c>
      <c r="H716" s="4" t="str">
        <f>IFERROR(VLOOKUP($A716,'Raw - J'!$B:$P,12,FALSE)&amp;IF(VLOOKUP($A716,'Raw - J'!$B:$N,13,FALSE)&lt;&gt;"","("&amp;VLOOKUP($A716,'Raw - J'!$B:$N,13,FALSE)&amp;")",""),"")</f>
        <v/>
      </c>
      <c r="I716" s="4" t="str">
        <f>IFERROR(VLOOKUP($A716,'Raw - J'!$B:$P,14,FALSE),"")</f>
        <v/>
      </c>
      <c r="J716" s="4" t="str">
        <f>IFERROR(VLOOKUP($A716,'Raw - J'!$B:$P,11,FALSE),"")</f>
        <v/>
      </c>
      <c r="K716" s="4" t="str">
        <f>IFERROR(VLOOKUP($A716,'Raw - J'!$B:$Q,16,FALSE),"")</f>
        <v/>
      </c>
      <c r="L716" s="16" t="str">
        <f>SUBSTITUTE(IFERROR(VLOOKUP($A716,'Raw - J'!$B:$Q,9,FALSE),""),0,"")</f>
        <v/>
      </c>
      <c r="M716" s="16" t="str">
        <f>SUBSTITUTE(IFERROR(VLOOKUP($A716,'Raw - J'!$B:$Z,20,FALSE),""),0,"")</f>
        <v/>
      </c>
    </row>
    <row r="717" spans="1:13" hidden="1" x14ac:dyDescent="0.35">
      <c r="A717">
        <v>708</v>
      </c>
      <c r="B717" s="9" t="str">
        <f>IFERROR(VLOOKUP($A717,'Raw - J'!$B:$S,2,FALSE),"")</f>
        <v/>
      </c>
      <c r="C717" s="4" t="str">
        <f>IFERROR(VLOOKUP($A717,'Raw - J'!$B:$S,3,FALSE),"")</f>
        <v/>
      </c>
      <c r="D717" s="4" t="str">
        <f>IFERROR(VLOOKUP(JUMP!A717,'Raw - J'!B:F,5,FALSE),"")</f>
        <v/>
      </c>
      <c r="E717" s="4" t="str">
        <f>IFERROR(VLOOKUP($A717,'Raw - J'!$B:$S,6,FALSE),"")</f>
        <v/>
      </c>
      <c r="F717" s="4" t="str">
        <f>IFERROR(VLOOKUP($A717,'Raw - J'!$B:$P,10,FALSE),"")</f>
        <v/>
      </c>
      <c r="G717" s="4" t="str">
        <f>SUBSTITUTE(IFERROR(VLOOKUP($A717,'Raw - J'!$B:$P,7,FALSE),""),"0","")</f>
        <v/>
      </c>
      <c r="H717" s="4" t="str">
        <f>IFERROR(VLOOKUP($A717,'Raw - J'!$B:$P,12,FALSE)&amp;IF(VLOOKUP($A717,'Raw - J'!$B:$N,13,FALSE)&lt;&gt;"","("&amp;VLOOKUP($A717,'Raw - J'!$B:$N,13,FALSE)&amp;")",""),"")</f>
        <v/>
      </c>
      <c r="I717" s="4" t="str">
        <f>IFERROR(VLOOKUP($A717,'Raw - J'!$B:$P,14,FALSE),"")</f>
        <v/>
      </c>
      <c r="J717" s="4" t="str">
        <f>IFERROR(VLOOKUP($A717,'Raw - J'!$B:$P,11,FALSE),"")</f>
        <v/>
      </c>
      <c r="K717" s="4" t="str">
        <f>IFERROR(VLOOKUP($A717,'Raw - J'!$B:$Q,16,FALSE),"")</f>
        <v/>
      </c>
      <c r="L717" s="16" t="str">
        <f>SUBSTITUTE(IFERROR(VLOOKUP($A717,'Raw - J'!$B:$Q,9,FALSE),""),0,"")</f>
        <v/>
      </c>
      <c r="M717" s="16" t="str">
        <f>SUBSTITUTE(IFERROR(VLOOKUP($A717,'Raw - J'!$B:$Z,20,FALSE),""),0,"")</f>
        <v/>
      </c>
    </row>
    <row r="718" spans="1:13" hidden="1" x14ac:dyDescent="0.35">
      <c r="A718">
        <v>709</v>
      </c>
      <c r="B718" s="9" t="str">
        <f>IFERROR(VLOOKUP($A718,'Raw - J'!$B:$S,2,FALSE),"")</f>
        <v/>
      </c>
      <c r="C718" s="4" t="str">
        <f>IFERROR(VLOOKUP($A718,'Raw - J'!$B:$S,3,FALSE),"")</f>
        <v/>
      </c>
      <c r="D718" s="4" t="str">
        <f>IFERROR(VLOOKUP(JUMP!A718,'Raw - J'!B:F,5,FALSE),"")</f>
        <v/>
      </c>
      <c r="E718" s="4" t="str">
        <f>IFERROR(VLOOKUP($A718,'Raw - J'!$B:$S,6,FALSE),"")</f>
        <v/>
      </c>
      <c r="F718" s="4" t="str">
        <f>IFERROR(VLOOKUP($A718,'Raw - J'!$B:$P,10,FALSE),"")</f>
        <v/>
      </c>
      <c r="G718" s="4" t="str">
        <f>SUBSTITUTE(IFERROR(VLOOKUP($A718,'Raw - J'!$B:$P,7,FALSE),""),"0","")</f>
        <v/>
      </c>
      <c r="H718" s="4" t="str">
        <f>IFERROR(VLOOKUP($A718,'Raw - J'!$B:$P,12,FALSE)&amp;IF(VLOOKUP($A718,'Raw - J'!$B:$N,13,FALSE)&lt;&gt;"","("&amp;VLOOKUP($A718,'Raw - J'!$B:$N,13,FALSE)&amp;")",""),"")</f>
        <v/>
      </c>
      <c r="I718" s="4" t="str">
        <f>IFERROR(VLOOKUP($A718,'Raw - J'!$B:$P,14,FALSE),"")</f>
        <v/>
      </c>
      <c r="J718" s="4" t="str">
        <f>IFERROR(VLOOKUP($A718,'Raw - J'!$B:$P,11,FALSE),"")</f>
        <v/>
      </c>
      <c r="K718" s="4" t="str">
        <f>IFERROR(VLOOKUP($A718,'Raw - J'!$B:$Q,16,FALSE),"")</f>
        <v/>
      </c>
      <c r="L718" s="16" t="str">
        <f>SUBSTITUTE(IFERROR(VLOOKUP($A718,'Raw - J'!$B:$Q,9,FALSE),""),0,"")</f>
        <v/>
      </c>
      <c r="M718" s="16" t="str">
        <f>SUBSTITUTE(IFERROR(VLOOKUP($A718,'Raw - J'!$B:$Z,20,FALSE),""),0,"")</f>
        <v/>
      </c>
    </row>
    <row r="719" spans="1:13" hidden="1" x14ac:dyDescent="0.35">
      <c r="A719">
        <v>710</v>
      </c>
      <c r="B719" s="9" t="str">
        <f>IFERROR(VLOOKUP($A719,'Raw - J'!$B:$S,2,FALSE),"")</f>
        <v/>
      </c>
      <c r="C719" s="4" t="str">
        <f>IFERROR(VLOOKUP($A719,'Raw - J'!$B:$S,3,FALSE),"")</f>
        <v/>
      </c>
      <c r="D719" s="4" t="str">
        <f>IFERROR(VLOOKUP(JUMP!A719,'Raw - J'!B:F,5,FALSE),"")</f>
        <v/>
      </c>
      <c r="E719" s="4" t="str">
        <f>IFERROR(VLOOKUP($A719,'Raw - J'!$B:$S,6,FALSE),"")</f>
        <v/>
      </c>
      <c r="F719" s="4" t="str">
        <f>IFERROR(VLOOKUP($A719,'Raw - J'!$B:$P,10,FALSE),"")</f>
        <v/>
      </c>
      <c r="G719" s="4" t="str">
        <f>SUBSTITUTE(IFERROR(VLOOKUP($A719,'Raw - J'!$B:$P,7,FALSE),""),"0","")</f>
        <v/>
      </c>
      <c r="H719" s="4" t="str">
        <f>IFERROR(VLOOKUP($A719,'Raw - J'!$B:$P,12,FALSE)&amp;IF(VLOOKUP($A719,'Raw - J'!$B:$N,13,FALSE)&lt;&gt;"","("&amp;VLOOKUP($A719,'Raw - J'!$B:$N,13,FALSE)&amp;")",""),"")</f>
        <v/>
      </c>
      <c r="I719" s="4" t="str">
        <f>IFERROR(VLOOKUP($A719,'Raw - J'!$B:$P,14,FALSE),"")</f>
        <v/>
      </c>
      <c r="J719" s="4" t="str">
        <f>IFERROR(VLOOKUP($A719,'Raw - J'!$B:$P,11,FALSE),"")</f>
        <v/>
      </c>
      <c r="K719" s="4" t="str">
        <f>IFERROR(VLOOKUP($A719,'Raw - J'!$B:$Q,16,FALSE),"")</f>
        <v/>
      </c>
      <c r="L719" s="16" t="str">
        <f>SUBSTITUTE(IFERROR(VLOOKUP($A719,'Raw - J'!$B:$Q,9,FALSE),""),0,"")</f>
        <v/>
      </c>
      <c r="M719" s="16" t="str">
        <f>SUBSTITUTE(IFERROR(VLOOKUP($A719,'Raw - J'!$B:$Z,20,FALSE),""),0,"")</f>
        <v/>
      </c>
    </row>
    <row r="720" spans="1:13" hidden="1" x14ac:dyDescent="0.35">
      <c r="A720">
        <v>711</v>
      </c>
      <c r="B720" s="9" t="str">
        <f>IFERROR(VLOOKUP($A720,'Raw - J'!$B:$S,2,FALSE),"")</f>
        <v/>
      </c>
      <c r="C720" s="4" t="str">
        <f>IFERROR(VLOOKUP($A720,'Raw - J'!$B:$S,3,FALSE),"")</f>
        <v/>
      </c>
      <c r="D720" s="4" t="str">
        <f>IFERROR(VLOOKUP(JUMP!A720,'Raw - J'!B:F,5,FALSE),"")</f>
        <v/>
      </c>
      <c r="E720" s="4" t="str">
        <f>IFERROR(VLOOKUP($A720,'Raw - J'!$B:$S,6,FALSE),"")</f>
        <v/>
      </c>
      <c r="F720" s="4" t="str">
        <f>IFERROR(VLOOKUP($A720,'Raw - J'!$B:$P,10,FALSE),"")</f>
        <v/>
      </c>
      <c r="G720" s="4" t="str">
        <f>SUBSTITUTE(IFERROR(VLOOKUP($A720,'Raw - J'!$B:$P,7,FALSE),""),"0","")</f>
        <v/>
      </c>
      <c r="H720" s="4" t="str">
        <f>IFERROR(VLOOKUP($A720,'Raw - J'!$B:$P,12,FALSE)&amp;IF(VLOOKUP($A720,'Raw - J'!$B:$N,13,FALSE)&lt;&gt;"","("&amp;VLOOKUP($A720,'Raw - J'!$B:$N,13,FALSE)&amp;")",""),"")</f>
        <v/>
      </c>
      <c r="I720" s="4" t="str">
        <f>IFERROR(VLOOKUP($A720,'Raw - J'!$B:$P,14,FALSE),"")</f>
        <v/>
      </c>
      <c r="J720" s="4" t="str">
        <f>IFERROR(VLOOKUP($A720,'Raw - J'!$B:$P,11,FALSE),"")</f>
        <v/>
      </c>
      <c r="K720" s="4" t="str">
        <f>IFERROR(VLOOKUP($A720,'Raw - J'!$B:$Q,16,FALSE),"")</f>
        <v/>
      </c>
      <c r="L720" s="16" t="str">
        <f>SUBSTITUTE(IFERROR(VLOOKUP($A720,'Raw - J'!$B:$Q,9,FALSE),""),0,"")</f>
        <v/>
      </c>
      <c r="M720" s="16" t="str">
        <f>SUBSTITUTE(IFERROR(VLOOKUP($A720,'Raw - J'!$B:$Z,20,FALSE),""),0,"")</f>
        <v/>
      </c>
    </row>
    <row r="721" spans="1:13" hidden="1" x14ac:dyDescent="0.35">
      <c r="A721">
        <v>712</v>
      </c>
      <c r="B721" s="9" t="str">
        <f>IFERROR(VLOOKUP($A721,'Raw - J'!$B:$S,2,FALSE),"")</f>
        <v/>
      </c>
      <c r="C721" s="4" t="str">
        <f>IFERROR(VLOOKUP($A721,'Raw - J'!$B:$S,3,FALSE),"")</f>
        <v/>
      </c>
      <c r="D721" s="4" t="str">
        <f>IFERROR(VLOOKUP(JUMP!A721,'Raw - J'!B:F,5,FALSE),"")</f>
        <v/>
      </c>
      <c r="E721" s="4" t="str">
        <f>IFERROR(VLOOKUP($A721,'Raw - J'!$B:$S,6,FALSE),"")</f>
        <v/>
      </c>
      <c r="F721" s="4" t="str">
        <f>IFERROR(VLOOKUP($A721,'Raw - J'!$B:$P,10,FALSE),"")</f>
        <v/>
      </c>
      <c r="G721" s="4" t="str">
        <f>SUBSTITUTE(IFERROR(VLOOKUP($A721,'Raw - J'!$B:$P,7,FALSE),""),"0","")</f>
        <v/>
      </c>
      <c r="H721" s="4" t="str">
        <f>IFERROR(VLOOKUP($A721,'Raw - J'!$B:$P,12,FALSE)&amp;IF(VLOOKUP($A721,'Raw - J'!$B:$N,13,FALSE)&lt;&gt;"","("&amp;VLOOKUP($A721,'Raw - J'!$B:$N,13,FALSE)&amp;")",""),"")</f>
        <v/>
      </c>
      <c r="I721" s="4" t="str">
        <f>IFERROR(VLOOKUP($A721,'Raw - J'!$B:$P,14,FALSE),"")</f>
        <v/>
      </c>
      <c r="J721" s="4" t="str">
        <f>IFERROR(VLOOKUP($A721,'Raw - J'!$B:$P,11,FALSE),"")</f>
        <v/>
      </c>
      <c r="K721" s="4" t="str">
        <f>IFERROR(VLOOKUP($A721,'Raw - J'!$B:$Q,16,FALSE),"")</f>
        <v/>
      </c>
      <c r="L721" s="16" t="str">
        <f>SUBSTITUTE(IFERROR(VLOOKUP($A721,'Raw - J'!$B:$Q,9,FALSE),""),0,"")</f>
        <v/>
      </c>
      <c r="M721" s="16" t="str">
        <f>SUBSTITUTE(IFERROR(VLOOKUP($A721,'Raw - J'!$B:$Z,20,FALSE),""),0,"")</f>
        <v/>
      </c>
    </row>
    <row r="722" spans="1:13" hidden="1" x14ac:dyDescent="0.35">
      <c r="A722">
        <v>713</v>
      </c>
      <c r="B722" s="9" t="str">
        <f>IFERROR(VLOOKUP($A722,'Raw - J'!$B:$S,2,FALSE),"")</f>
        <v/>
      </c>
      <c r="C722" s="4" t="str">
        <f>IFERROR(VLOOKUP($A722,'Raw - J'!$B:$S,3,FALSE),"")</f>
        <v/>
      </c>
      <c r="D722" s="4" t="str">
        <f>IFERROR(VLOOKUP(JUMP!A722,'Raw - J'!B:F,5,FALSE),"")</f>
        <v/>
      </c>
      <c r="E722" s="4" t="str">
        <f>IFERROR(VLOOKUP($A722,'Raw - J'!$B:$S,6,FALSE),"")</f>
        <v/>
      </c>
      <c r="F722" s="4" t="str">
        <f>IFERROR(VLOOKUP($A722,'Raw - J'!$B:$P,10,FALSE),"")</f>
        <v/>
      </c>
      <c r="G722" s="4" t="str">
        <f>SUBSTITUTE(IFERROR(VLOOKUP($A722,'Raw - J'!$B:$P,7,FALSE),""),"0","")</f>
        <v/>
      </c>
      <c r="H722" s="4" t="str">
        <f>IFERROR(VLOOKUP($A722,'Raw - J'!$B:$P,12,FALSE)&amp;IF(VLOOKUP($A722,'Raw - J'!$B:$N,13,FALSE)&lt;&gt;"","("&amp;VLOOKUP($A722,'Raw - J'!$B:$N,13,FALSE)&amp;")",""),"")</f>
        <v/>
      </c>
      <c r="I722" s="4" t="str">
        <f>IFERROR(VLOOKUP($A722,'Raw - J'!$B:$P,14,FALSE),"")</f>
        <v/>
      </c>
      <c r="J722" s="4" t="str">
        <f>IFERROR(VLOOKUP($A722,'Raw - J'!$B:$P,11,FALSE),"")</f>
        <v/>
      </c>
      <c r="K722" s="4" t="str">
        <f>IFERROR(VLOOKUP($A722,'Raw - J'!$B:$Q,16,FALSE),"")</f>
        <v/>
      </c>
      <c r="L722" s="16" t="str">
        <f>SUBSTITUTE(IFERROR(VLOOKUP($A722,'Raw - J'!$B:$Q,9,FALSE),""),0,"")</f>
        <v/>
      </c>
      <c r="M722" s="16" t="str">
        <f>SUBSTITUTE(IFERROR(VLOOKUP($A722,'Raw - J'!$B:$Z,20,FALSE),""),0,"")</f>
        <v/>
      </c>
    </row>
    <row r="723" spans="1:13" hidden="1" x14ac:dyDescent="0.35">
      <c r="A723">
        <v>714</v>
      </c>
      <c r="B723" s="9" t="str">
        <f>IFERROR(VLOOKUP($A723,'Raw - J'!$B:$S,2,FALSE),"")</f>
        <v/>
      </c>
      <c r="C723" s="4" t="str">
        <f>IFERROR(VLOOKUP($A723,'Raw - J'!$B:$S,3,FALSE),"")</f>
        <v/>
      </c>
      <c r="D723" s="4" t="str">
        <f>IFERROR(VLOOKUP(JUMP!A723,'Raw - J'!B:F,5,FALSE),"")</f>
        <v/>
      </c>
      <c r="E723" s="4" t="str">
        <f>IFERROR(VLOOKUP($A723,'Raw - J'!$B:$S,6,FALSE),"")</f>
        <v/>
      </c>
      <c r="F723" s="4" t="str">
        <f>IFERROR(VLOOKUP($A723,'Raw - J'!$B:$P,10,FALSE),"")</f>
        <v/>
      </c>
      <c r="G723" s="4" t="str">
        <f>SUBSTITUTE(IFERROR(VLOOKUP($A723,'Raw - J'!$B:$P,7,FALSE),""),"0","")</f>
        <v/>
      </c>
      <c r="H723" s="4" t="str">
        <f>IFERROR(VLOOKUP($A723,'Raw - J'!$B:$P,12,FALSE)&amp;IF(VLOOKUP($A723,'Raw - J'!$B:$N,13,FALSE)&lt;&gt;"","("&amp;VLOOKUP($A723,'Raw - J'!$B:$N,13,FALSE)&amp;")",""),"")</f>
        <v/>
      </c>
      <c r="I723" s="4" t="str">
        <f>IFERROR(VLOOKUP($A723,'Raw - J'!$B:$P,14,FALSE),"")</f>
        <v/>
      </c>
      <c r="J723" s="4" t="str">
        <f>IFERROR(VLOOKUP($A723,'Raw - J'!$B:$P,11,FALSE),"")</f>
        <v/>
      </c>
      <c r="K723" s="4" t="str">
        <f>IFERROR(VLOOKUP($A723,'Raw - J'!$B:$Q,16,FALSE),"")</f>
        <v/>
      </c>
      <c r="L723" s="16" t="str">
        <f>SUBSTITUTE(IFERROR(VLOOKUP($A723,'Raw - J'!$B:$Q,9,FALSE),""),0,"")</f>
        <v/>
      </c>
      <c r="M723" s="16" t="str">
        <f>SUBSTITUTE(IFERROR(VLOOKUP($A723,'Raw - J'!$B:$Z,20,FALSE),""),0,"")</f>
        <v/>
      </c>
    </row>
    <row r="724" spans="1:13" hidden="1" x14ac:dyDescent="0.35">
      <c r="A724">
        <v>715</v>
      </c>
      <c r="B724" s="9" t="str">
        <f>IFERROR(VLOOKUP($A724,'Raw - J'!$B:$S,2,FALSE),"")</f>
        <v/>
      </c>
      <c r="C724" s="4" t="str">
        <f>IFERROR(VLOOKUP($A724,'Raw - J'!$B:$S,3,FALSE),"")</f>
        <v/>
      </c>
      <c r="D724" s="4" t="str">
        <f>IFERROR(VLOOKUP(JUMP!A724,'Raw - J'!B:F,5,FALSE),"")</f>
        <v/>
      </c>
      <c r="E724" s="4" t="str">
        <f>IFERROR(VLOOKUP($A724,'Raw - J'!$B:$S,6,FALSE),"")</f>
        <v/>
      </c>
      <c r="F724" s="4" t="str">
        <f>IFERROR(VLOOKUP($A724,'Raw - J'!$B:$P,10,FALSE),"")</f>
        <v/>
      </c>
      <c r="G724" s="4" t="str">
        <f>SUBSTITUTE(IFERROR(VLOOKUP($A724,'Raw - J'!$B:$P,7,FALSE),""),"0","")</f>
        <v/>
      </c>
      <c r="H724" s="4" t="str">
        <f>IFERROR(VLOOKUP($A724,'Raw - J'!$B:$P,12,FALSE)&amp;IF(VLOOKUP($A724,'Raw - J'!$B:$N,13,FALSE)&lt;&gt;"","("&amp;VLOOKUP($A724,'Raw - J'!$B:$N,13,FALSE)&amp;")",""),"")</f>
        <v/>
      </c>
      <c r="I724" s="4" t="str">
        <f>IFERROR(VLOOKUP($A724,'Raw - J'!$B:$P,14,FALSE),"")</f>
        <v/>
      </c>
      <c r="J724" s="4" t="str">
        <f>IFERROR(VLOOKUP($A724,'Raw - J'!$B:$P,11,FALSE),"")</f>
        <v/>
      </c>
      <c r="K724" s="4" t="str">
        <f>IFERROR(VLOOKUP($A724,'Raw - J'!$B:$Q,16,FALSE),"")</f>
        <v/>
      </c>
      <c r="L724" s="16" t="str">
        <f>SUBSTITUTE(IFERROR(VLOOKUP($A724,'Raw - J'!$B:$Q,9,FALSE),""),0,"")</f>
        <v/>
      </c>
      <c r="M724" s="16" t="str">
        <f>SUBSTITUTE(IFERROR(VLOOKUP($A724,'Raw - J'!$B:$Z,20,FALSE),""),0,"")</f>
        <v/>
      </c>
    </row>
    <row r="725" spans="1:13" hidden="1" x14ac:dyDescent="0.35">
      <c r="A725">
        <v>716</v>
      </c>
      <c r="B725" s="9" t="str">
        <f>IFERROR(VLOOKUP($A725,'Raw - J'!$B:$S,2,FALSE),"")</f>
        <v/>
      </c>
      <c r="C725" s="4" t="str">
        <f>IFERROR(VLOOKUP($A725,'Raw - J'!$B:$S,3,FALSE),"")</f>
        <v/>
      </c>
      <c r="D725" s="4" t="str">
        <f>IFERROR(VLOOKUP(JUMP!A725,'Raw - J'!B:F,5,FALSE),"")</f>
        <v/>
      </c>
      <c r="E725" s="4" t="str">
        <f>IFERROR(VLOOKUP($A725,'Raw - J'!$B:$S,6,FALSE),"")</f>
        <v/>
      </c>
      <c r="F725" s="4" t="str">
        <f>IFERROR(VLOOKUP($A725,'Raw - J'!$B:$P,10,FALSE),"")</f>
        <v/>
      </c>
      <c r="G725" s="4" t="str">
        <f>SUBSTITUTE(IFERROR(VLOOKUP($A725,'Raw - J'!$B:$P,7,FALSE),""),"0","")</f>
        <v/>
      </c>
      <c r="H725" s="4" t="str">
        <f>IFERROR(VLOOKUP($A725,'Raw - J'!$B:$P,12,FALSE)&amp;IF(VLOOKUP($A725,'Raw - J'!$B:$N,13,FALSE)&lt;&gt;"","("&amp;VLOOKUP($A725,'Raw - J'!$B:$N,13,FALSE)&amp;")",""),"")</f>
        <v/>
      </c>
      <c r="I725" s="4" t="str">
        <f>IFERROR(VLOOKUP($A725,'Raw - J'!$B:$P,14,FALSE),"")</f>
        <v/>
      </c>
      <c r="J725" s="4" t="str">
        <f>IFERROR(VLOOKUP($A725,'Raw - J'!$B:$P,11,FALSE),"")</f>
        <v/>
      </c>
      <c r="K725" s="4" t="str">
        <f>IFERROR(VLOOKUP($A725,'Raw - J'!$B:$Q,16,FALSE),"")</f>
        <v/>
      </c>
      <c r="L725" s="16" t="str">
        <f>SUBSTITUTE(IFERROR(VLOOKUP($A725,'Raw - J'!$B:$Q,9,FALSE),""),0,"")</f>
        <v/>
      </c>
      <c r="M725" s="16" t="str">
        <f>SUBSTITUTE(IFERROR(VLOOKUP($A725,'Raw - J'!$B:$Z,20,FALSE),""),0,"")</f>
        <v/>
      </c>
    </row>
    <row r="726" spans="1:13" hidden="1" x14ac:dyDescent="0.35">
      <c r="A726">
        <v>717</v>
      </c>
      <c r="B726" s="9" t="str">
        <f>IFERROR(VLOOKUP($A726,'Raw - J'!$B:$S,2,FALSE),"")</f>
        <v/>
      </c>
      <c r="C726" s="4" t="str">
        <f>IFERROR(VLOOKUP($A726,'Raw - J'!$B:$S,3,FALSE),"")</f>
        <v/>
      </c>
      <c r="D726" s="4" t="str">
        <f>IFERROR(VLOOKUP(JUMP!A726,'Raw - J'!B:F,5,FALSE),"")</f>
        <v/>
      </c>
      <c r="E726" s="4" t="str">
        <f>IFERROR(VLOOKUP($A726,'Raw - J'!$B:$S,6,FALSE),"")</f>
        <v/>
      </c>
      <c r="F726" s="4" t="str">
        <f>IFERROR(VLOOKUP($A726,'Raw - J'!$B:$P,10,FALSE),"")</f>
        <v/>
      </c>
      <c r="G726" s="4" t="str">
        <f>SUBSTITUTE(IFERROR(VLOOKUP($A726,'Raw - J'!$B:$P,7,FALSE),""),"0","")</f>
        <v/>
      </c>
      <c r="H726" s="4" t="str">
        <f>IFERROR(VLOOKUP($A726,'Raw - J'!$B:$P,12,FALSE)&amp;IF(VLOOKUP($A726,'Raw - J'!$B:$N,13,FALSE)&lt;&gt;"","("&amp;VLOOKUP($A726,'Raw - J'!$B:$N,13,FALSE)&amp;")",""),"")</f>
        <v/>
      </c>
      <c r="I726" s="4" t="str">
        <f>IFERROR(VLOOKUP($A726,'Raw - J'!$B:$P,14,FALSE),"")</f>
        <v/>
      </c>
      <c r="J726" s="4" t="str">
        <f>IFERROR(VLOOKUP($A726,'Raw - J'!$B:$P,11,FALSE),"")</f>
        <v/>
      </c>
      <c r="K726" s="4" t="str">
        <f>IFERROR(VLOOKUP($A726,'Raw - J'!$B:$Q,16,FALSE),"")</f>
        <v/>
      </c>
      <c r="L726" s="16" t="str">
        <f>SUBSTITUTE(IFERROR(VLOOKUP($A726,'Raw - J'!$B:$Q,9,FALSE),""),0,"")</f>
        <v/>
      </c>
      <c r="M726" s="16" t="str">
        <f>SUBSTITUTE(IFERROR(VLOOKUP($A726,'Raw - J'!$B:$Z,20,FALSE),""),0,"")</f>
        <v/>
      </c>
    </row>
    <row r="727" spans="1:13" hidden="1" x14ac:dyDescent="0.35">
      <c r="A727">
        <v>718</v>
      </c>
      <c r="B727" s="9" t="str">
        <f>IFERROR(VLOOKUP($A727,'Raw - J'!$B:$S,2,FALSE),"")</f>
        <v/>
      </c>
      <c r="C727" s="4" t="str">
        <f>IFERROR(VLOOKUP($A727,'Raw - J'!$B:$S,3,FALSE),"")</f>
        <v/>
      </c>
      <c r="D727" s="4" t="str">
        <f>IFERROR(VLOOKUP(JUMP!A727,'Raw - J'!B:F,5,FALSE),"")</f>
        <v/>
      </c>
      <c r="E727" s="4" t="str">
        <f>IFERROR(VLOOKUP($A727,'Raw - J'!$B:$S,6,FALSE),"")</f>
        <v/>
      </c>
      <c r="F727" s="4" t="str">
        <f>IFERROR(VLOOKUP($A727,'Raw - J'!$B:$P,10,FALSE),"")</f>
        <v/>
      </c>
      <c r="G727" s="4" t="str">
        <f>SUBSTITUTE(IFERROR(VLOOKUP($A727,'Raw - J'!$B:$P,7,FALSE),""),"0","")</f>
        <v/>
      </c>
      <c r="H727" s="4" t="str">
        <f>IFERROR(VLOOKUP($A727,'Raw - J'!$B:$P,12,FALSE)&amp;IF(VLOOKUP($A727,'Raw - J'!$B:$N,13,FALSE)&lt;&gt;"","("&amp;VLOOKUP($A727,'Raw - J'!$B:$N,13,FALSE)&amp;")",""),"")</f>
        <v/>
      </c>
      <c r="I727" s="4" t="str">
        <f>IFERROR(VLOOKUP($A727,'Raw - J'!$B:$P,14,FALSE),"")</f>
        <v/>
      </c>
      <c r="J727" s="4" t="str">
        <f>IFERROR(VLOOKUP($A727,'Raw - J'!$B:$P,11,FALSE),"")</f>
        <v/>
      </c>
      <c r="K727" s="4" t="str">
        <f>IFERROR(VLOOKUP($A727,'Raw - J'!$B:$Q,16,FALSE),"")</f>
        <v/>
      </c>
      <c r="L727" s="16" t="str">
        <f>SUBSTITUTE(IFERROR(VLOOKUP($A727,'Raw - J'!$B:$Q,9,FALSE),""),0,"")</f>
        <v/>
      </c>
      <c r="M727" s="16" t="str">
        <f>SUBSTITUTE(IFERROR(VLOOKUP($A727,'Raw - J'!$B:$Z,20,FALSE),""),0,"")</f>
        <v/>
      </c>
    </row>
    <row r="728" spans="1:13" hidden="1" x14ac:dyDescent="0.35">
      <c r="A728">
        <v>719</v>
      </c>
      <c r="B728" s="9" t="str">
        <f>IFERROR(VLOOKUP($A728,'Raw - J'!$B:$S,2,FALSE),"")</f>
        <v/>
      </c>
      <c r="C728" s="4" t="str">
        <f>IFERROR(VLOOKUP($A728,'Raw - J'!$B:$S,3,FALSE),"")</f>
        <v/>
      </c>
      <c r="D728" s="4" t="str">
        <f>IFERROR(VLOOKUP(JUMP!A728,'Raw - J'!B:F,5,FALSE),"")</f>
        <v/>
      </c>
      <c r="E728" s="4" t="str">
        <f>IFERROR(VLOOKUP($A728,'Raw - J'!$B:$S,6,FALSE),"")</f>
        <v/>
      </c>
      <c r="F728" s="4" t="str">
        <f>IFERROR(VLOOKUP($A728,'Raw - J'!$B:$P,10,FALSE),"")</f>
        <v/>
      </c>
      <c r="G728" s="4" t="str">
        <f>SUBSTITUTE(IFERROR(VLOOKUP($A728,'Raw - J'!$B:$P,7,FALSE),""),"0","")</f>
        <v/>
      </c>
      <c r="H728" s="4" t="str">
        <f>IFERROR(VLOOKUP($A728,'Raw - J'!$B:$P,12,FALSE)&amp;IF(VLOOKUP($A728,'Raw - J'!$B:$N,13,FALSE)&lt;&gt;"","("&amp;VLOOKUP($A728,'Raw - J'!$B:$N,13,FALSE)&amp;")",""),"")</f>
        <v/>
      </c>
      <c r="I728" s="4" t="str">
        <f>IFERROR(VLOOKUP($A728,'Raw - J'!$B:$P,14,FALSE),"")</f>
        <v/>
      </c>
      <c r="J728" s="4" t="str">
        <f>IFERROR(VLOOKUP($A728,'Raw - J'!$B:$P,11,FALSE),"")</f>
        <v/>
      </c>
      <c r="K728" s="4" t="str">
        <f>IFERROR(VLOOKUP($A728,'Raw - J'!$B:$Q,16,FALSE),"")</f>
        <v/>
      </c>
      <c r="L728" s="16" t="str">
        <f>SUBSTITUTE(IFERROR(VLOOKUP($A728,'Raw - J'!$B:$Q,9,FALSE),""),0,"")</f>
        <v/>
      </c>
      <c r="M728" s="16" t="str">
        <f>SUBSTITUTE(IFERROR(VLOOKUP($A728,'Raw - J'!$B:$Z,20,FALSE),""),0,"")</f>
        <v/>
      </c>
    </row>
    <row r="729" spans="1:13" hidden="1" x14ac:dyDescent="0.35">
      <c r="A729">
        <v>720</v>
      </c>
      <c r="B729" s="9" t="str">
        <f>IFERROR(VLOOKUP($A729,'Raw - J'!$B:$S,2,FALSE),"")</f>
        <v/>
      </c>
      <c r="C729" s="4" t="str">
        <f>IFERROR(VLOOKUP($A729,'Raw - J'!$B:$S,3,FALSE),"")</f>
        <v/>
      </c>
      <c r="D729" s="4" t="str">
        <f>IFERROR(VLOOKUP(JUMP!A729,'Raw - J'!B:F,5,FALSE),"")</f>
        <v/>
      </c>
      <c r="E729" s="4" t="str">
        <f>IFERROR(VLOOKUP($A729,'Raw - J'!$B:$S,6,FALSE),"")</f>
        <v/>
      </c>
      <c r="F729" s="4" t="str">
        <f>IFERROR(VLOOKUP($A729,'Raw - J'!$B:$P,10,FALSE),"")</f>
        <v/>
      </c>
      <c r="G729" s="4" t="str">
        <f>SUBSTITUTE(IFERROR(VLOOKUP($A729,'Raw - J'!$B:$P,7,FALSE),""),"0","")</f>
        <v/>
      </c>
      <c r="H729" s="4" t="str">
        <f>IFERROR(VLOOKUP($A729,'Raw - J'!$B:$P,12,FALSE)&amp;IF(VLOOKUP($A729,'Raw - J'!$B:$N,13,FALSE)&lt;&gt;"","("&amp;VLOOKUP($A729,'Raw - J'!$B:$N,13,FALSE)&amp;")",""),"")</f>
        <v/>
      </c>
      <c r="I729" s="4" t="str">
        <f>IFERROR(VLOOKUP($A729,'Raw - J'!$B:$P,14,FALSE),"")</f>
        <v/>
      </c>
      <c r="J729" s="4" t="str">
        <f>IFERROR(VLOOKUP($A729,'Raw - J'!$B:$P,11,FALSE),"")</f>
        <v/>
      </c>
      <c r="K729" s="4" t="str">
        <f>IFERROR(VLOOKUP($A729,'Raw - J'!$B:$Q,16,FALSE),"")</f>
        <v/>
      </c>
      <c r="L729" s="16" t="str">
        <f>SUBSTITUTE(IFERROR(VLOOKUP($A729,'Raw - J'!$B:$Q,9,FALSE),""),0,"")</f>
        <v/>
      </c>
      <c r="M729" s="16" t="str">
        <f>SUBSTITUTE(IFERROR(VLOOKUP($A729,'Raw - J'!$B:$Z,20,FALSE),""),0,"")</f>
        <v/>
      </c>
    </row>
    <row r="730" spans="1:13" hidden="1" x14ac:dyDescent="0.35">
      <c r="A730">
        <v>721</v>
      </c>
      <c r="B730" s="9" t="str">
        <f>IFERROR(VLOOKUP($A730,'Raw - J'!$B:$S,2,FALSE),"")</f>
        <v/>
      </c>
      <c r="C730" s="4" t="str">
        <f>IFERROR(VLOOKUP($A730,'Raw - J'!$B:$S,3,FALSE),"")</f>
        <v/>
      </c>
      <c r="D730" s="4" t="str">
        <f>IFERROR(VLOOKUP(JUMP!A730,'Raw - J'!B:F,5,FALSE),"")</f>
        <v/>
      </c>
      <c r="E730" s="4" t="str">
        <f>IFERROR(VLOOKUP($A730,'Raw - J'!$B:$S,6,FALSE),"")</f>
        <v/>
      </c>
      <c r="F730" s="4" t="str">
        <f>IFERROR(VLOOKUP($A730,'Raw - J'!$B:$P,10,FALSE),"")</f>
        <v/>
      </c>
      <c r="G730" s="4" t="str">
        <f>SUBSTITUTE(IFERROR(VLOOKUP($A730,'Raw - J'!$B:$P,7,FALSE),""),"0","")</f>
        <v/>
      </c>
      <c r="H730" s="4" t="str">
        <f>IFERROR(VLOOKUP($A730,'Raw - J'!$B:$P,12,FALSE)&amp;IF(VLOOKUP($A730,'Raw - J'!$B:$N,13,FALSE)&lt;&gt;"","("&amp;VLOOKUP($A730,'Raw - J'!$B:$N,13,FALSE)&amp;")",""),"")</f>
        <v/>
      </c>
      <c r="I730" s="4" t="str">
        <f>IFERROR(VLOOKUP($A730,'Raw - J'!$B:$P,14,FALSE),"")</f>
        <v/>
      </c>
      <c r="J730" s="4" t="str">
        <f>IFERROR(VLOOKUP($A730,'Raw - J'!$B:$P,11,FALSE),"")</f>
        <v/>
      </c>
      <c r="K730" s="4" t="str">
        <f>IFERROR(VLOOKUP($A730,'Raw - J'!$B:$Q,16,FALSE),"")</f>
        <v/>
      </c>
      <c r="L730" s="16" t="str">
        <f>SUBSTITUTE(IFERROR(VLOOKUP($A730,'Raw - J'!$B:$Q,9,FALSE),""),0,"")</f>
        <v/>
      </c>
      <c r="M730" s="16" t="str">
        <f>SUBSTITUTE(IFERROR(VLOOKUP($A730,'Raw - J'!$B:$Z,20,FALSE),""),0,"")</f>
        <v/>
      </c>
    </row>
    <row r="731" spans="1:13" hidden="1" x14ac:dyDescent="0.35">
      <c r="A731">
        <v>722</v>
      </c>
      <c r="B731" s="9" t="str">
        <f>IFERROR(VLOOKUP($A731,'Raw - J'!$B:$S,2,FALSE),"")</f>
        <v/>
      </c>
      <c r="C731" s="4" t="str">
        <f>IFERROR(VLOOKUP($A731,'Raw - J'!$B:$S,3,FALSE),"")</f>
        <v/>
      </c>
      <c r="D731" s="4" t="str">
        <f>IFERROR(VLOOKUP(JUMP!A731,'Raw - J'!B:F,5,FALSE),"")</f>
        <v/>
      </c>
      <c r="E731" s="4" t="str">
        <f>IFERROR(VLOOKUP($A731,'Raw - J'!$B:$S,6,FALSE),"")</f>
        <v/>
      </c>
      <c r="F731" s="4" t="str">
        <f>IFERROR(VLOOKUP($A731,'Raw - J'!$B:$P,10,FALSE),"")</f>
        <v/>
      </c>
      <c r="G731" s="4" t="str">
        <f>SUBSTITUTE(IFERROR(VLOOKUP($A731,'Raw - J'!$B:$P,7,FALSE),""),"0","")</f>
        <v/>
      </c>
      <c r="H731" s="4" t="str">
        <f>IFERROR(VLOOKUP($A731,'Raw - J'!$B:$P,12,FALSE)&amp;IF(VLOOKUP($A731,'Raw - J'!$B:$N,13,FALSE)&lt;&gt;"","("&amp;VLOOKUP($A731,'Raw - J'!$B:$N,13,FALSE)&amp;")",""),"")</f>
        <v/>
      </c>
      <c r="I731" s="4" t="str">
        <f>IFERROR(VLOOKUP($A731,'Raw - J'!$B:$P,14,FALSE),"")</f>
        <v/>
      </c>
      <c r="J731" s="4" t="str">
        <f>IFERROR(VLOOKUP($A731,'Raw - J'!$B:$P,11,FALSE),"")</f>
        <v/>
      </c>
      <c r="K731" s="4" t="str">
        <f>IFERROR(VLOOKUP($A731,'Raw - J'!$B:$Q,16,FALSE),"")</f>
        <v/>
      </c>
      <c r="L731" s="16" t="str">
        <f>SUBSTITUTE(IFERROR(VLOOKUP($A731,'Raw - J'!$B:$Q,9,FALSE),""),0,"")</f>
        <v/>
      </c>
      <c r="M731" s="16" t="str">
        <f>SUBSTITUTE(IFERROR(VLOOKUP($A731,'Raw - J'!$B:$Z,20,FALSE),""),0,"")</f>
        <v/>
      </c>
    </row>
    <row r="732" spans="1:13" hidden="1" x14ac:dyDescent="0.35">
      <c r="A732">
        <v>723</v>
      </c>
      <c r="B732" s="9" t="str">
        <f>IFERROR(VLOOKUP($A732,'Raw - J'!$B:$S,2,FALSE),"")</f>
        <v/>
      </c>
      <c r="C732" s="4" t="str">
        <f>IFERROR(VLOOKUP($A732,'Raw - J'!$B:$S,3,FALSE),"")</f>
        <v/>
      </c>
      <c r="D732" s="4" t="str">
        <f>IFERROR(VLOOKUP(JUMP!A732,'Raw - J'!B:F,5,FALSE),"")</f>
        <v/>
      </c>
      <c r="E732" s="4" t="str">
        <f>IFERROR(VLOOKUP($A732,'Raw - J'!$B:$S,6,FALSE),"")</f>
        <v/>
      </c>
      <c r="F732" s="4" t="str">
        <f>IFERROR(VLOOKUP($A732,'Raw - J'!$B:$P,10,FALSE),"")</f>
        <v/>
      </c>
      <c r="G732" s="4" t="str">
        <f>SUBSTITUTE(IFERROR(VLOOKUP($A732,'Raw - J'!$B:$P,7,FALSE),""),"0","")</f>
        <v/>
      </c>
      <c r="H732" s="4" t="str">
        <f>IFERROR(VLOOKUP($A732,'Raw - J'!$B:$P,12,FALSE)&amp;IF(VLOOKUP($A732,'Raw - J'!$B:$N,13,FALSE)&lt;&gt;"","("&amp;VLOOKUP($A732,'Raw - J'!$B:$N,13,FALSE)&amp;")",""),"")</f>
        <v/>
      </c>
      <c r="I732" s="4" t="str">
        <f>IFERROR(VLOOKUP($A732,'Raw - J'!$B:$P,14,FALSE),"")</f>
        <v/>
      </c>
      <c r="J732" s="4" t="str">
        <f>IFERROR(VLOOKUP($A732,'Raw - J'!$B:$P,11,FALSE),"")</f>
        <v/>
      </c>
      <c r="K732" s="4" t="str">
        <f>IFERROR(VLOOKUP($A732,'Raw - J'!$B:$Q,16,FALSE),"")</f>
        <v/>
      </c>
      <c r="L732" s="16" t="str">
        <f>SUBSTITUTE(IFERROR(VLOOKUP($A732,'Raw - J'!$B:$Q,9,FALSE),""),0,"")</f>
        <v/>
      </c>
      <c r="M732" s="16" t="str">
        <f>SUBSTITUTE(IFERROR(VLOOKUP($A732,'Raw - J'!$B:$Z,20,FALSE),""),0,"")</f>
        <v/>
      </c>
    </row>
    <row r="733" spans="1:13" hidden="1" x14ac:dyDescent="0.35">
      <c r="A733">
        <v>724</v>
      </c>
      <c r="B733" s="9" t="str">
        <f>IFERROR(VLOOKUP($A733,'Raw - J'!$B:$S,2,FALSE),"")</f>
        <v/>
      </c>
      <c r="C733" s="4" t="str">
        <f>IFERROR(VLOOKUP($A733,'Raw - J'!$B:$S,3,FALSE),"")</f>
        <v/>
      </c>
      <c r="D733" s="4" t="str">
        <f>IFERROR(VLOOKUP(JUMP!A733,'Raw - J'!B:F,5,FALSE),"")</f>
        <v/>
      </c>
      <c r="E733" s="4" t="str">
        <f>IFERROR(VLOOKUP($A733,'Raw - J'!$B:$S,6,FALSE),"")</f>
        <v/>
      </c>
      <c r="F733" s="4" t="str">
        <f>IFERROR(VLOOKUP($A733,'Raw - J'!$B:$P,10,FALSE),"")</f>
        <v/>
      </c>
      <c r="G733" s="4" t="str">
        <f>SUBSTITUTE(IFERROR(VLOOKUP($A733,'Raw - J'!$B:$P,7,FALSE),""),"0","")</f>
        <v/>
      </c>
      <c r="H733" s="4" t="str">
        <f>IFERROR(VLOOKUP($A733,'Raw - J'!$B:$P,12,FALSE)&amp;IF(VLOOKUP($A733,'Raw - J'!$B:$N,13,FALSE)&lt;&gt;"","("&amp;VLOOKUP($A733,'Raw - J'!$B:$N,13,FALSE)&amp;")",""),"")</f>
        <v/>
      </c>
      <c r="I733" s="4" t="str">
        <f>IFERROR(VLOOKUP($A733,'Raw - J'!$B:$P,14,FALSE),"")</f>
        <v/>
      </c>
      <c r="J733" s="4" t="str">
        <f>IFERROR(VLOOKUP($A733,'Raw - J'!$B:$P,11,FALSE),"")</f>
        <v/>
      </c>
      <c r="K733" s="4" t="str">
        <f>IFERROR(VLOOKUP($A733,'Raw - J'!$B:$Q,16,FALSE),"")</f>
        <v/>
      </c>
      <c r="L733" s="16" t="str">
        <f>SUBSTITUTE(IFERROR(VLOOKUP($A733,'Raw - J'!$B:$Q,9,FALSE),""),0,"")</f>
        <v/>
      </c>
      <c r="M733" s="16" t="str">
        <f>SUBSTITUTE(IFERROR(VLOOKUP($A733,'Raw - J'!$B:$Z,20,FALSE),""),0,"")</f>
        <v/>
      </c>
    </row>
    <row r="734" spans="1:13" hidden="1" x14ac:dyDescent="0.35">
      <c r="A734">
        <v>725</v>
      </c>
      <c r="B734" s="9" t="str">
        <f>IFERROR(VLOOKUP($A734,'Raw - J'!$B:$S,2,FALSE),"")</f>
        <v/>
      </c>
      <c r="C734" s="4" t="str">
        <f>IFERROR(VLOOKUP($A734,'Raw - J'!$B:$S,3,FALSE),"")</f>
        <v/>
      </c>
      <c r="D734" s="4" t="str">
        <f>IFERROR(VLOOKUP(JUMP!A734,'Raw - J'!B:F,5,FALSE),"")</f>
        <v/>
      </c>
      <c r="E734" s="4" t="str">
        <f>IFERROR(VLOOKUP($A734,'Raw - J'!$B:$S,6,FALSE),"")</f>
        <v/>
      </c>
      <c r="F734" s="4" t="str">
        <f>IFERROR(VLOOKUP($A734,'Raw - J'!$B:$P,10,FALSE),"")</f>
        <v/>
      </c>
      <c r="G734" s="4" t="str">
        <f>SUBSTITUTE(IFERROR(VLOOKUP($A734,'Raw - J'!$B:$P,7,FALSE),""),"0","")</f>
        <v/>
      </c>
      <c r="H734" s="4" t="str">
        <f>IFERROR(VLOOKUP($A734,'Raw - J'!$B:$P,12,FALSE)&amp;IF(VLOOKUP($A734,'Raw - J'!$B:$N,13,FALSE)&lt;&gt;"","("&amp;VLOOKUP($A734,'Raw - J'!$B:$N,13,FALSE)&amp;")",""),"")</f>
        <v/>
      </c>
      <c r="I734" s="4" t="str">
        <f>IFERROR(VLOOKUP($A734,'Raw - J'!$B:$P,14,FALSE),"")</f>
        <v/>
      </c>
      <c r="J734" s="4" t="str">
        <f>IFERROR(VLOOKUP($A734,'Raw - J'!$B:$P,11,FALSE),"")</f>
        <v/>
      </c>
      <c r="K734" s="4" t="str">
        <f>IFERROR(VLOOKUP($A734,'Raw - J'!$B:$Q,16,FALSE),"")</f>
        <v/>
      </c>
      <c r="L734" s="16" t="str">
        <f>SUBSTITUTE(IFERROR(VLOOKUP($A734,'Raw - J'!$B:$Q,9,FALSE),""),0,"")</f>
        <v/>
      </c>
      <c r="M734" s="16" t="str">
        <f>SUBSTITUTE(IFERROR(VLOOKUP($A734,'Raw - J'!$B:$Z,20,FALSE),""),0,"")</f>
        <v/>
      </c>
    </row>
    <row r="735" spans="1:13" hidden="1" x14ac:dyDescent="0.35">
      <c r="A735">
        <v>726</v>
      </c>
      <c r="B735" s="9" t="str">
        <f>IFERROR(VLOOKUP($A735,'Raw - J'!$B:$S,2,FALSE),"")</f>
        <v/>
      </c>
      <c r="C735" s="4" t="str">
        <f>IFERROR(VLOOKUP($A735,'Raw - J'!$B:$S,3,FALSE),"")</f>
        <v/>
      </c>
      <c r="D735" s="4" t="str">
        <f>IFERROR(VLOOKUP(JUMP!A735,'Raw - J'!B:F,5,FALSE),"")</f>
        <v/>
      </c>
      <c r="E735" s="4" t="str">
        <f>IFERROR(VLOOKUP($A735,'Raw - J'!$B:$S,6,FALSE),"")</f>
        <v/>
      </c>
      <c r="F735" s="4" t="str">
        <f>IFERROR(VLOOKUP($A735,'Raw - J'!$B:$P,10,FALSE),"")</f>
        <v/>
      </c>
      <c r="G735" s="4" t="str">
        <f>SUBSTITUTE(IFERROR(VLOOKUP($A735,'Raw - J'!$B:$P,7,FALSE),""),"0","")</f>
        <v/>
      </c>
      <c r="H735" s="4" t="str">
        <f>IFERROR(VLOOKUP($A735,'Raw - J'!$B:$P,12,FALSE)&amp;IF(VLOOKUP($A735,'Raw - J'!$B:$N,13,FALSE)&lt;&gt;"","("&amp;VLOOKUP($A735,'Raw - J'!$B:$N,13,FALSE)&amp;")",""),"")</f>
        <v/>
      </c>
      <c r="I735" s="4" t="str">
        <f>IFERROR(VLOOKUP($A735,'Raw - J'!$B:$P,14,FALSE),"")</f>
        <v/>
      </c>
      <c r="J735" s="4" t="str">
        <f>IFERROR(VLOOKUP($A735,'Raw - J'!$B:$P,11,FALSE),"")</f>
        <v/>
      </c>
      <c r="K735" s="4" t="str">
        <f>IFERROR(VLOOKUP($A735,'Raw - J'!$B:$Q,16,FALSE),"")</f>
        <v/>
      </c>
      <c r="L735" s="16" t="str">
        <f>SUBSTITUTE(IFERROR(VLOOKUP($A735,'Raw - J'!$B:$Q,9,FALSE),""),0,"")</f>
        <v/>
      </c>
      <c r="M735" s="16" t="str">
        <f>SUBSTITUTE(IFERROR(VLOOKUP($A735,'Raw - J'!$B:$Z,20,FALSE),""),0,"")</f>
        <v/>
      </c>
    </row>
    <row r="736" spans="1:13" hidden="1" x14ac:dyDescent="0.35">
      <c r="A736">
        <v>727</v>
      </c>
      <c r="B736" s="9" t="str">
        <f>IFERROR(VLOOKUP($A736,'Raw - J'!$B:$S,2,FALSE),"")</f>
        <v/>
      </c>
      <c r="C736" s="4" t="str">
        <f>IFERROR(VLOOKUP($A736,'Raw - J'!$B:$S,3,FALSE),"")</f>
        <v/>
      </c>
      <c r="D736" s="4" t="str">
        <f>IFERROR(VLOOKUP(JUMP!A736,'Raw - J'!B:F,5,FALSE),"")</f>
        <v/>
      </c>
      <c r="E736" s="4" t="str">
        <f>IFERROR(VLOOKUP($A736,'Raw - J'!$B:$S,6,FALSE),"")</f>
        <v/>
      </c>
      <c r="F736" s="4" t="str">
        <f>IFERROR(VLOOKUP($A736,'Raw - J'!$B:$P,10,FALSE),"")</f>
        <v/>
      </c>
      <c r="G736" s="4" t="str">
        <f>SUBSTITUTE(IFERROR(VLOOKUP($A736,'Raw - J'!$B:$P,7,FALSE),""),"0","")</f>
        <v/>
      </c>
      <c r="H736" s="4" t="str">
        <f>IFERROR(VLOOKUP($A736,'Raw - J'!$B:$P,12,FALSE)&amp;IF(VLOOKUP($A736,'Raw - J'!$B:$N,13,FALSE)&lt;&gt;"","("&amp;VLOOKUP($A736,'Raw - J'!$B:$N,13,FALSE)&amp;")",""),"")</f>
        <v/>
      </c>
      <c r="I736" s="4" t="str">
        <f>IFERROR(VLOOKUP($A736,'Raw - J'!$B:$P,14,FALSE),"")</f>
        <v/>
      </c>
      <c r="J736" s="4" t="str">
        <f>IFERROR(VLOOKUP($A736,'Raw - J'!$B:$P,11,FALSE),"")</f>
        <v/>
      </c>
      <c r="K736" s="4" t="str">
        <f>IFERROR(VLOOKUP($A736,'Raw - J'!$B:$Q,16,FALSE),"")</f>
        <v/>
      </c>
      <c r="L736" s="16" t="str">
        <f>SUBSTITUTE(IFERROR(VLOOKUP($A736,'Raw - J'!$B:$Q,9,FALSE),""),0,"")</f>
        <v/>
      </c>
      <c r="M736" s="16" t="str">
        <f>SUBSTITUTE(IFERROR(VLOOKUP($A736,'Raw - J'!$B:$Z,20,FALSE),""),0,"")</f>
        <v/>
      </c>
    </row>
    <row r="737" spans="1:13" hidden="1" x14ac:dyDescent="0.35">
      <c r="A737">
        <v>728</v>
      </c>
      <c r="B737" s="9" t="str">
        <f>IFERROR(VLOOKUP($A737,'Raw - J'!$B:$S,2,FALSE),"")</f>
        <v/>
      </c>
      <c r="C737" s="4" t="str">
        <f>IFERROR(VLOOKUP($A737,'Raw - J'!$B:$S,3,FALSE),"")</f>
        <v/>
      </c>
      <c r="D737" s="4" t="str">
        <f>IFERROR(VLOOKUP(JUMP!A737,'Raw - J'!B:F,5,FALSE),"")</f>
        <v/>
      </c>
      <c r="E737" s="4" t="str">
        <f>IFERROR(VLOOKUP($A737,'Raw - J'!$B:$S,6,FALSE),"")</f>
        <v/>
      </c>
      <c r="F737" s="4" t="str">
        <f>IFERROR(VLOOKUP($A737,'Raw - J'!$B:$P,10,FALSE),"")</f>
        <v/>
      </c>
      <c r="G737" s="4" t="str">
        <f>SUBSTITUTE(IFERROR(VLOOKUP($A737,'Raw - J'!$B:$P,7,FALSE),""),"0","")</f>
        <v/>
      </c>
      <c r="H737" s="4" t="str">
        <f>IFERROR(VLOOKUP($A737,'Raw - J'!$B:$P,12,FALSE)&amp;IF(VLOOKUP($A737,'Raw - J'!$B:$N,13,FALSE)&lt;&gt;"","("&amp;VLOOKUP($A737,'Raw - J'!$B:$N,13,FALSE)&amp;")",""),"")</f>
        <v/>
      </c>
      <c r="I737" s="4" t="str">
        <f>IFERROR(VLOOKUP($A737,'Raw - J'!$B:$P,14,FALSE),"")</f>
        <v/>
      </c>
      <c r="J737" s="4" t="str">
        <f>IFERROR(VLOOKUP($A737,'Raw - J'!$B:$P,11,FALSE),"")</f>
        <v/>
      </c>
      <c r="K737" s="4" t="str">
        <f>IFERROR(VLOOKUP($A737,'Raw - J'!$B:$Q,16,FALSE),"")</f>
        <v/>
      </c>
      <c r="L737" s="16" t="str">
        <f>SUBSTITUTE(IFERROR(VLOOKUP($A737,'Raw - J'!$B:$Q,9,FALSE),""),0,"")</f>
        <v/>
      </c>
      <c r="M737" s="16" t="str">
        <f>SUBSTITUTE(IFERROR(VLOOKUP($A737,'Raw - J'!$B:$Z,20,FALSE),""),0,"")</f>
        <v/>
      </c>
    </row>
    <row r="738" spans="1:13" hidden="1" x14ac:dyDescent="0.35">
      <c r="A738">
        <v>729</v>
      </c>
      <c r="B738" s="9" t="str">
        <f>IFERROR(VLOOKUP($A738,'Raw - J'!$B:$S,2,FALSE),"")</f>
        <v/>
      </c>
      <c r="C738" s="4" t="str">
        <f>IFERROR(VLOOKUP($A738,'Raw - J'!$B:$S,3,FALSE),"")</f>
        <v/>
      </c>
      <c r="D738" s="4" t="str">
        <f>IFERROR(VLOOKUP(JUMP!A738,'Raw - J'!B:F,5,FALSE),"")</f>
        <v/>
      </c>
      <c r="E738" s="4" t="str">
        <f>IFERROR(VLOOKUP($A738,'Raw - J'!$B:$S,6,FALSE),"")</f>
        <v/>
      </c>
      <c r="F738" s="4" t="str">
        <f>IFERROR(VLOOKUP($A738,'Raw - J'!$B:$P,10,FALSE),"")</f>
        <v/>
      </c>
      <c r="G738" s="4" t="str">
        <f>SUBSTITUTE(IFERROR(VLOOKUP($A738,'Raw - J'!$B:$P,7,FALSE),""),"0","")</f>
        <v/>
      </c>
      <c r="H738" s="4" t="str">
        <f>IFERROR(VLOOKUP($A738,'Raw - J'!$B:$P,12,FALSE)&amp;IF(VLOOKUP($A738,'Raw - J'!$B:$N,13,FALSE)&lt;&gt;"","("&amp;VLOOKUP($A738,'Raw - J'!$B:$N,13,FALSE)&amp;")",""),"")</f>
        <v/>
      </c>
      <c r="I738" s="4" t="str">
        <f>IFERROR(VLOOKUP($A738,'Raw - J'!$B:$P,14,FALSE),"")</f>
        <v/>
      </c>
      <c r="J738" s="4" t="str">
        <f>IFERROR(VLOOKUP($A738,'Raw - J'!$B:$P,11,FALSE),"")</f>
        <v/>
      </c>
      <c r="K738" s="4" t="str">
        <f>IFERROR(VLOOKUP($A738,'Raw - J'!$B:$Q,16,FALSE),"")</f>
        <v/>
      </c>
      <c r="L738" s="16" t="str">
        <f>SUBSTITUTE(IFERROR(VLOOKUP($A738,'Raw - J'!$B:$Q,9,FALSE),""),0,"")</f>
        <v/>
      </c>
      <c r="M738" s="16" t="str">
        <f>SUBSTITUTE(IFERROR(VLOOKUP($A738,'Raw - J'!$B:$Z,20,FALSE),""),0,"")</f>
        <v/>
      </c>
    </row>
    <row r="739" spans="1:13" hidden="1" x14ac:dyDescent="0.35">
      <c r="A739">
        <v>730</v>
      </c>
      <c r="B739" s="9" t="str">
        <f>IFERROR(VLOOKUP($A739,'Raw - J'!$B:$S,2,FALSE),"")</f>
        <v/>
      </c>
      <c r="C739" s="4" t="str">
        <f>IFERROR(VLOOKUP($A739,'Raw - J'!$B:$S,3,FALSE),"")</f>
        <v/>
      </c>
      <c r="D739" s="4" t="str">
        <f>IFERROR(VLOOKUP(JUMP!A739,'Raw - J'!B:F,5,FALSE),"")</f>
        <v/>
      </c>
      <c r="E739" s="4" t="str">
        <f>IFERROR(VLOOKUP($A739,'Raw - J'!$B:$S,6,FALSE),"")</f>
        <v/>
      </c>
      <c r="F739" s="4" t="str">
        <f>IFERROR(VLOOKUP($A739,'Raw - J'!$B:$P,10,FALSE),"")</f>
        <v/>
      </c>
      <c r="G739" s="4" t="str">
        <f>SUBSTITUTE(IFERROR(VLOOKUP($A739,'Raw - J'!$B:$P,7,FALSE),""),"0","")</f>
        <v/>
      </c>
      <c r="H739" s="4" t="str">
        <f>IFERROR(VLOOKUP($A739,'Raw - J'!$B:$P,12,FALSE)&amp;IF(VLOOKUP($A739,'Raw - J'!$B:$N,13,FALSE)&lt;&gt;"","("&amp;VLOOKUP($A739,'Raw - J'!$B:$N,13,FALSE)&amp;")",""),"")</f>
        <v/>
      </c>
      <c r="I739" s="4" t="str">
        <f>IFERROR(VLOOKUP($A739,'Raw - J'!$B:$P,14,FALSE),"")</f>
        <v/>
      </c>
      <c r="J739" s="4" t="str">
        <f>IFERROR(VLOOKUP($A739,'Raw - J'!$B:$P,11,FALSE),"")</f>
        <v/>
      </c>
      <c r="K739" s="4" t="str">
        <f>IFERROR(VLOOKUP($A739,'Raw - J'!$B:$Q,16,FALSE),"")</f>
        <v/>
      </c>
      <c r="L739" s="16" t="str">
        <f>SUBSTITUTE(IFERROR(VLOOKUP($A739,'Raw - J'!$B:$Q,9,FALSE),""),0,"")</f>
        <v/>
      </c>
      <c r="M739" s="16" t="str">
        <f>SUBSTITUTE(IFERROR(VLOOKUP($A739,'Raw - J'!$B:$Z,20,FALSE),""),0,"")</f>
        <v/>
      </c>
    </row>
    <row r="740" spans="1:13" hidden="1" x14ac:dyDescent="0.35">
      <c r="A740">
        <v>731</v>
      </c>
      <c r="B740" s="9" t="str">
        <f>IFERROR(VLOOKUP($A740,'Raw - J'!$B:$S,2,FALSE),"")</f>
        <v/>
      </c>
      <c r="C740" s="4" t="str">
        <f>IFERROR(VLOOKUP($A740,'Raw - J'!$B:$S,3,FALSE),"")</f>
        <v/>
      </c>
      <c r="D740" s="4" t="str">
        <f>IFERROR(VLOOKUP(JUMP!A740,'Raw - J'!B:F,5,FALSE),"")</f>
        <v/>
      </c>
      <c r="E740" s="4" t="str">
        <f>IFERROR(VLOOKUP($A740,'Raw - J'!$B:$S,6,FALSE),"")</f>
        <v/>
      </c>
      <c r="F740" s="4" t="str">
        <f>IFERROR(VLOOKUP($A740,'Raw - J'!$B:$P,10,FALSE),"")</f>
        <v/>
      </c>
      <c r="G740" s="4" t="str">
        <f>SUBSTITUTE(IFERROR(VLOOKUP($A740,'Raw - J'!$B:$P,7,FALSE),""),"0","")</f>
        <v/>
      </c>
      <c r="H740" s="4" t="str">
        <f>IFERROR(VLOOKUP($A740,'Raw - J'!$B:$P,12,FALSE)&amp;IF(VLOOKUP($A740,'Raw - J'!$B:$N,13,FALSE)&lt;&gt;"","("&amp;VLOOKUP($A740,'Raw - J'!$B:$N,13,FALSE)&amp;")",""),"")</f>
        <v/>
      </c>
      <c r="I740" s="4" t="str">
        <f>IFERROR(VLOOKUP($A740,'Raw - J'!$B:$P,14,FALSE),"")</f>
        <v/>
      </c>
      <c r="J740" s="4" t="str">
        <f>IFERROR(VLOOKUP($A740,'Raw - J'!$B:$P,11,FALSE),"")</f>
        <v/>
      </c>
      <c r="K740" s="4" t="str">
        <f>IFERROR(VLOOKUP($A740,'Raw - J'!$B:$Q,16,FALSE),"")</f>
        <v/>
      </c>
      <c r="L740" s="16" t="str">
        <f>SUBSTITUTE(IFERROR(VLOOKUP($A740,'Raw - J'!$B:$Q,9,FALSE),""),0,"")</f>
        <v/>
      </c>
      <c r="M740" s="16" t="str">
        <f>SUBSTITUTE(IFERROR(VLOOKUP($A740,'Raw - J'!$B:$Z,20,FALSE),""),0,"")</f>
        <v/>
      </c>
    </row>
    <row r="741" spans="1:13" hidden="1" x14ac:dyDescent="0.35">
      <c r="A741">
        <v>732</v>
      </c>
      <c r="B741" s="9" t="str">
        <f>IFERROR(VLOOKUP($A741,'Raw - J'!$B:$S,2,FALSE),"")</f>
        <v/>
      </c>
      <c r="C741" s="4" t="str">
        <f>IFERROR(VLOOKUP($A741,'Raw - J'!$B:$S,3,FALSE),"")</f>
        <v/>
      </c>
      <c r="D741" s="4" t="str">
        <f>IFERROR(VLOOKUP(JUMP!A741,'Raw - J'!B:F,5,FALSE),"")</f>
        <v/>
      </c>
      <c r="E741" s="4" t="str">
        <f>IFERROR(VLOOKUP($A741,'Raw - J'!$B:$S,6,FALSE),"")</f>
        <v/>
      </c>
      <c r="F741" s="4" t="str">
        <f>IFERROR(VLOOKUP($A741,'Raw - J'!$B:$P,10,FALSE),"")</f>
        <v/>
      </c>
      <c r="G741" s="4" t="str">
        <f>SUBSTITUTE(IFERROR(VLOOKUP($A741,'Raw - J'!$B:$P,7,FALSE),""),"0","")</f>
        <v/>
      </c>
      <c r="H741" s="4" t="str">
        <f>IFERROR(VLOOKUP($A741,'Raw - J'!$B:$P,12,FALSE)&amp;IF(VLOOKUP($A741,'Raw - J'!$B:$N,13,FALSE)&lt;&gt;"","("&amp;VLOOKUP($A741,'Raw - J'!$B:$N,13,FALSE)&amp;")",""),"")</f>
        <v/>
      </c>
      <c r="I741" s="4" t="str">
        <f>IFERROR(VLOOKUP($A741,'Raw - J'!$B:$P,14,FALSE),"")</f>
        <v/>
      </c>
      <c r="J741" s="4" t="str">
        <f>IFERROR(VLOOKUP($A741,'Raw - J'!$B:$P,11,FALSE),"")</f>
        <v/>
      </c>
      <c r="K741" s="4" t="str">
        <f>IFERROR(VLOOKUP($A741,'Raw - J'!$B:$Q,16,FALSE),"")</f>
        <v/>
      </c>
      <c r="L741" s="16" t="str">
        <f>SUBSTITUTE(IFERROR(VLOOKUP($A741,'Raw - J'!$B:$Q,9,FALSE),""),0,"")</f>
        <v/>
      </c>
      <c r="M741" s="16" t="str">
        <f>SUBSTITUTE(IFERROR(VLOOKUP($A741,'Raw - J'!$B:$Z,20,FALSE),""),0,"")</f>
        <v/>
      </c>
    </row>
    <row r="742" spans="1:13" hidden="1" x14ac:dyDescent="0.35">
      <c r="A742">
        <v>733</v>
      </c>
      <c r="B742" s="9" t="str">
        <f>IFERROR(VLOOKUP($A742,'Raw - J'!$B:$S,2,FALSE),"")</f>
        <v/>
      </c>
      <c r="C742" s="4" t="str">
        <f>IFERROR(VLOOKUP($A742,'Raw - J'!$B:$S,3,FALSE),"")</f>
        <v/>
      </c>
      <c r="D742" s="4" t="str">
        <f>IFERROR(VLOOKUP(JUMP!A742,'Raw - J'!B:F,5,FALSE),"")</f>
        <v/>
      </c>
      <c r="E742" s="4" t="str">
        <f>IFERROR(VLOOKUP($A742,'Raw - J'!$B:$S,6,FALSE),"")</f>
        <v/>
      </c>
      <c r="F742" s="4" t="str">
        <f>IFERROR(VLOOKUP($A742,'Raw - J'!$B:$P,10,FALSE),"")</f>
        <v/>
      </c>
      <c r="G742" s="4" t="str">
        <f>SUBSTITUTE(IFERROR(VLOOKUP($A742,'Raw - J'!$B:$P,7,FALSE),""),"0","")</f>
        <v/>
      </c>
      <c r="H742" s="4" t="str">
        <f>IFERROR(VLOOKUP($A742,'Raw - J'!$B:$P,12,FALSE)&amp;IF(VLOOKUP($A742,'Raw - J'!$B:$N,13,FALSE)&lt;&gt;"","("&amp;VLOOKUP($A742,'Raw - J'!$B:$N,13,FALSE)&amp;")",""),"")</f>
        <v/>
      </c>
      <c r="I742" s="4" t="str">
        <f>IFERROR(VLOOKUP($A742,'Raw - J'!$B:$P,14,FALSE),"")</f>
        <v/>
      </c>
      <c r="J742" s="4" t="str">
        <f>IFERROR(VLOOKUP($A742,'Raw - J'!$B:$P,11,FALSE),"")</f>
        <v/>
      </c>
      <c r="K742" s="4" t="str">
        <f>IFERROR(VLOOKUP($A742,'Raw - J'!$B:$Q,16,FALSE),"")</f>
        <v/>
      </c>
      <c r="L742" s="16" t="str">
        <f>SUBSTITUTE(IFERROR(VLOOKUP($A742,'Raw - J'!$B:$Q,9,FALSE),""),0,"")</f>
        <v/>
      </c>
      <c r="M742" s="16" t="str">
        <f>SUBSTITUTE(IFERROR(VLOOKUP($A742,'Raw - J'!$B:$Z,20,FALSE),""),0,"")</f>
        <v/>
      </c>
    </row>
    <row r="743" spans="1:13" hidden="1" x14ac:dyDescent="0.35">
      <c r="A743">
        <v>734</v>
      </c>
      <c r="B743" s="9" t="str">
        <f>IFERROR(VLOOKUP($A743,'Raw - J'!$B:$S,2,FALSE),"")</f>
        <v/>
      </c>
      <c r="C743" s="4" t="str">
        <f>IFERROR(VLOOKUP($A743,'Raw - J'!$B:$S,3,FALSE),"")</f>
        <v/>
      </c>
      <c r="D743" s="4" t="str">
        <f>IFERROR(VLOOKUP(JUMP!A743,'Raw - J'!B:F,5,FALSE),"")</f>
        <v/>
      </c>
      <c r="E743" s="4" t="str">
        <f>IFERROR(VLOOKUP($A743,'Raw - J'!$B:$S,6,FALSE),"")</f>
        <v/>
      </c>
      <c r="F743" s="4" t="str">
        <f>IFERROR(VLOOKUP($A743,'Raw - J'!$B:$P,10,FALSE),"")</f>
        <v/>
      </c>
      <c r="G743" s="4" t="str">
        <f>SUBSTITUTE(IFERROR(VLOOKUP($A743,'Raw - J'!$B:$P,7,FALSE),""),"0","")</f>
        <v/>
      </c>
      <c r="H743" s="4" t="str">
        <f>IFERROR(VLOOKUP($A743,'Raw - J'!$B:$P,12,FALSE)&amp;IF(VLOOKUP($A743,'Raw - J'!$B:$N,13,FALSE)&lt;&gt;"","("&amp;VLOOKUP($A743,'Raw - J'!$B:$N,13,FALSE)&amp;")",""),"")</f>
        <v/>
      </c>
      <c r="I743" s="4" t="str">
        <f>IFERROR(VLOOKUP($A743,'Raw - J'!$B:$P,14,FALSE),"")</f>
        <v/>
      </c>
      <c r="J743" s="4" t="str">
        <f>IFERROR(VLOOKUP($A743,'Raw - J'!$B:$P,11,FALSE),"")</f>
        <v/>
      </c>
      <c r="K743" s="4" t="str">
        <f>IFERROR(VLOOKUP($A743,'Raw - J'!$B:$Q,16,FALSE),"")</f>
        <v/>
      </c>
      <c r="L743" s="16" t="str">
        <f>SUBSTITUTE(IFERROR(VLOOKUP($A743,'Raw - J'!$B:$Q,9,FALSE),""),0,"")</f>
        <v/>
      </c>
      <c r="M743" s="16" t="str">
        <f>SUBSTITUTE(IFERROR(VLOOKUP($A743,'Raw - J'!$B:$Z,20,FALSE),""),0,"")</f>
        <v/>
      </c>
    </row>
    <row r="744" spans="1:13" hidden="1" x14ac:dyDescent="0.35">
      <c r="A744">
        <v>735</v>
      </c>
      <c r="B744" s="9" t="str">
        <f>IFERROR(VLOOKUP($A744,'Raw - J'!$B:$S,2,FALSE),"")</f>
        <v/>
      </c>
      <c r="C744" s="4" t="str">
        <f>IFERROR(VLOOKUP($A744,'Raw - J'!$B:$S,3,FALSE),"")</f>
        <v/>
      </c>
      <c r="D744" s="4" t="str">
        <f>IFERROR(VLOOKUP(JUMP!A744,'Raw - J'!B:F,5,FALSE),"")</f>
        <v/>
      </c>
      <c r="E744" s="4" t="str">
        <f>IFERROR(VLOOKUP($A744,'Raw - J'!$B:$S,6,FALSE),"")</f>
        <v/>
      </c>
      <c r="F744" s="4" t="str">
        <f>IFERROR(VLOOKUP($A744,'Raw - J'!$B:$P,10,FALSE),"")</f>
        <v/>
      </c>
      <c r="G744" s="4" t="str">
        <f>SUBSTITUTE(IFERROR(VLOOKUP($A744,'Raw - J'!$B:$P,7,FALSE),""),"0","")</f>
        <v/>
      </c>
      <c r="H744" s="4" t="str">
        <f>IFERROR(VLOOKUP($A744,'Raw - J'!$B:$P,12,FALSE)&amp;IF(VLOOKUP($A744,'Raw - J'!$B:$N,13,FALSE)&lt;&gt;"","("&amp;VLOOKUP($A744,'Raw - J'!$B:$N,13,FALSE)&amp;")",""),"")</f>
        <v/>
      </c>
      <c r="I744" s="4" t="str">
        <f>IFERROR(VLOOKUP($A744,'Raw - J'!$B:$P,14,FALSE),"")</f>
        <v/>
      </c>
      <c r="J744" s="4" t="str">
        <f>IFERROR(VLOOKUP($A744,'Raw - J'!$B:$P,11,FALSE),"")</f>
        <v/>
      </c>
      <c r="K744" s="4" t="str">
        <f>IFERROR(VLOOKUP($A744,'Raw - J'!$B:$Q,16,FALSE),"")</f>
        <v/>
      </c>
      <c r="L744" s="16" t="str">
        <f>SUBSTITUTE(IFERROR(VLOOKUP($A744,'Raw - J'!$B:$Q,9,FALSE),""),0,"")</f>
        <v/>
      </c>
      <c r="M744" s="16" t="str">
        <f>SUBSTITUTE(IFERROR(VLOOKUP($A744,'Raw - J'!$B:$Z,20,FALSE),""),0,"")</f>
        <v/>
      </c>
    </row>
    <row r="745" spans="1:13" hidden="1" x14ac:dyDescent="0.35">
      <c r="A745">
        <v>736</v>
      </c>
      <c r="B745" s="9" t="str">
        <f>IFERROR(VLOOKUP($A745,'Raw - J'!$B:$S,2,FALSE),"")</f>
        <v/>
      </c>
      <c r="C745" s="4" t="str">
        <f>IFERROR(VLOOKUP($A745,'Raw - J'!$B:$S,3,FALSE),"")</f>
        <v/>
      </c>
      <c r="D745" s="4" t="str">
        <f>IFERROR(VLOOKUP(JUMP!A745,'Raw - J'!B:F,5,FALSE),"")</f>
        <v/>
      </c>
      <c r="E745" s="4" t="str">
        <f>IFERROR(VLOOKUP($A745,'Raw - J'!$B:$S,6,FALSE),"")</f>
        <v/>
      </c>
      <c r="F745" s="4" t="str">
        <f>IFERROR(VLOOKUP($A745,'Raw - J'!$B:$P,10,FALSE),"")</f>
        <v/>
      </c>
      <c r="G745" s="4" t="str">
        <f>SUBSTITUTE(IFERROR(VLOOKUP($A745,'Raw - J'!$B:$P,7,FALSE),""),"0","")</f>
        <v/>
      </c>
      <c r="H745" s="4" t="str">
        <f>IFERROR(VLOOKUP($A745,'Raw - J'!$B:$P,12,FALSE)&amp;IF(VLOOKUP($A745,'Raw - J'!$B:$N,13,FALSE)&lt;&gt;"","("&amp;VLOOKUP($A745,'Raw - J'!$B:$N,13,FALSE)&amp;")",""),"")</f>
        <v/>
      </c>
      <c r="I745" s="4" t="str">
        <f>IFERROR(VLOOKUP($A745,'Raw - J'!$B:$P,14,FALSE),"")</f>
        <v/>
      </c>
      <c r="J745" s="4" t="str">
        <f>IFERROR(VLOOKUP($A745,'Raw - J'!$B:$P,11,FALSE),"")</f>
        <v/>
      </c>
      <c r="K745" s="4" t="str">
        <f>IFERROR(VLOOKUP($A745,'Raw - J'!$B:$Q,16,FALSE),"")</f>
        <v/>
      </c>
      <c r="L745" s="16" t="str">
        <f>SUBSTITUTE(IFERROR(VLOOKUP($A745,'Raw - J'!$B:$Q,9,FALSE),""),0,"")</f>
        <v/>
      </c>
      <c r="M745" s="16" t="str">
        <f>SUBSTITUTE(IFERROR(VLOOKUP($A745,'Raw - J'!$B:$Z,20,FALSE),""),0,"")</f>
        <v/>
      </c>
    </row>
    <row r="746" spans="1:13" hidden="1" x14ac:dyDescent="0.35">
      <c r="A746">
        <v>737</v>
      </c>
      <c r="B746" s="9" t="str">
        <f>IFERROR(VLOOKUP($A746,'Raw - J'!$B:$S,2,FALSE),"")</f>
        <v/>
      </c>
      <c r="C746" s="4" t="str">
        <f>IFERROR(VLOOKUP($A746,'Raw - J'!$B:$S,3,FALSE),"")</f>
        <v/>
      </c>
      <c r="D746" s="4" t="str">
        <f>IFERROR(VLOOKUP(JUMP!A746,'Raw - J'!B:F,5,FALSE),"")</f>
        <v/>
      </c>
      <c r="E746" s="4" t="str">
        <f>IFERROR(VLOOKUP($A746,'Raw - J'!$B:$S,6,FALSE),"")</f>
        <v/>
      </c>
      <c r="F746" s="4" t="str">
        <f>IFERROR(VLOOKUP($A746,'Raw - J'!$B:$P,10,FALSE),"")</f>
        <v/>
      </c>
      <c r="G746" s="4" t="str">
        <f>SUBSTITUTE(IFERROR(VLOOKUP($A746,'Raw - J'!$B:$P,7,FALSE),""),"0","")</f>
        <v/>
      </c>
      <c r="H746" s="4" t="str">
        <f>IFERROR(VLOOKUP($A746,'Raw - J'!$B:$P,12,FALSE)&amp;IF(VLOOKUP($A746,'Raw - J'!$B:$N,13,FALSE)&lt;&gt;"","("&amp;VLOOKUP($A746,'Raw - J'!$B:$N,13,FALSE)&amp;")",""),"")</f>
        <v/>
      </c>
      <c r="I746" s="4" t="str">
        <f>IFERROR(VLOOKUP($A746,'Raw - J'!$B:$P,14,FALSE),"")</f>
        <v/>
      </c>
      <c r="J746" s="4" t="str">
        <f>IFERROR(VLOOKUP($A746,'Raw - J'!$B:$P,11,FALSE),"")</f>
        <v/>
      </c>
      <c r="K746" s="4" t="str">
        <f>IFERROR(VLOOKUP($A746,'Raw - J'!$B:$Q,16,FALSE),"")</f>
        <v/>
      </c>
      <c r="L746" s="16" t="str">
        <f>SUBSTITUTE(IFERROR(VLOOKUP($A746,'Raw - J'!$B:$Q,9,FALSE),""),0,"")</f>
        <v/>
      </c>
      <c r="M746" s="16" t="str">
        <f>SUBSTITUTE(IFERROR(VLOOKUP($A746,'Raw - J'!$B:$Z,20,FALSE),""),0,"")</f>
        <v/>
      </c>
    </row>
    <row r="747" spans="1:13" hidden="1" x14ac:dyDescent="0.35">
      <c r="A747">
        <v>738</v>
      </c>
      <c r="B747" s="9" t="str">
        <f>IFERROR(VLOOKUP($A747,'Raw - J'!$B:$S,2,FALSE),"")</f>
        <v/>
      </c>
      <c r="C747" s="4" t="str">
        <f>IFERROR(VLOOKUP($A747,'Raw - J'!$B:$S,3,FALSE),"")</f>
        <v/>
      </c>
      <c r="D747" s="4" t="str">
        <f>IFERROR(VLOOKUP(JUMP!A747,'Raw - J'!B:F,5,FALSE),"")</f>
        <v/>
      </c>
      <c r="E747" s="4" t="str">
        <f>IFERROR(VLOOKUP($A747,'Raw - J'!$B:$S,6,FALSE),"")</f>
        <v/>
      </c>
      <c r="F747" s="4" t="str">
        <f>IFERROR(VLOOKUP($A747,'Raw - J'!$B:$P,10,FALSE),"")</f>
        <v/>
      </c>
      <c r="G747" s="4" t="str">
        <f>SUBSTITUTE(IFERROR(VLOOKUP($A747,'Raw - J'!$B:$P,7,FALSE),""),"0","")</f>
        <v/>
      </c>
      <c r="H747" s="4" t="str">
        <f>IFERROR(VLOOKUP($A747,'Raw - J'!$B:$P,12,FALSE)&amp;IF(VLOOKUP($A747,'Raw - J'!$B:$N,13,FALSE)&lt;&gt;"","("&amp;VLOOKUP($A747,'Raw - J'!$B:$N,13,FALSE)&amp;")",""),"")</f>
        <v/>
      </c>
      <c r="I747" s="4" t="str">
        <f>IFERROR(VLOOKUP($A747,'Raw - J'!$B:$P,14,FALSE),"")</f>
        <v/>
      </c>
      <c r="J747" s="4" t="str">
        <f>IFERROR(VLOOKUP($A747,'Raw - J'!$B:$P,11,FALSE),"")</f>
        <v/>
      </c>
      <c r="K747" s="4" t="str">
        <f>IFERROR(VLOOKUP($A747,'Raw - J'!$B:$Q,16,FALSE),"")</f>
        <v/>
      </c>
      <c r="L747" s="16" t="str">
        <f>SUBSTITUTE(IFERROR(VLOOKUP($A747,'Raw - J'!$B:$Q,9,FALSE),""),0,"")</f>
        <v/>
      </c>
      <c r="M747" s="16" t="str">
        <f>SUBSTITUTE(IFERROR(VLOOKUP($A747,'Raw - J'!$B:$Z,20,FALSE),""),0,"")</f>
        <v/>
      </c>
    </row>
    <row r="748" spans="1:13" hidden="1" x14ac:dyDescent="0.35">
      <c r="A748">
        <v>739</v>
      </c>
      <c r="B748" s="9" t="str">
        <f>IFERROR(VLOOKUP($A748,'Raw - J'!$B:$S,2,FALSE),"")</f>
        <v/>
      </c>
      <c r="C748" s="4" t="str">
        <f>IFERROR(VLOOKUP($A748,'Raw - J'!$B:$S,3,FALSE),"")</f>
        <v/>
      </c>
      <c r="D748" s="4" t="str">
        <f>IFERROR(VLOOKUP(JUMP!A748,'Raw - J'!B:F,5,FALSE),"")</f>
        <v/>
      </c>
      <c r="E748" s="4" t="str">
        <f>IFERROR(VLOOKUP($A748,'Raw - J'!$B:$S,6,FALSE),"")</f>
        <v/>
      </c>
      <c r="F748" s="4" t="str">
        <f>IFERROR(VLOOKUP($A748,'Raw - J'!$B:$P,10,FALSE),"")</f>
        <v/>
      </c>
      <c r="G748" s="4" t="str">
        <f>SUBSTITUTE(IFERROR(VLOOKUP($A748,'Raw - J'!$B:$P,7,FALSE),""),"0","")</f>
        <v/>
      </c>
      <c r="H748" s="4" t="str">
        <f>IFERROR(VLOOKUP($A748,'Raw - J'!$B:$P,12,FALSE)&amp;IF(VLOOKUP($A748,'Raw - J'!$B:$N,13,FALSE)&lt;&gt;"","("&amp;VLOOKUP($A748,'Raw - J'!$B:$N,13,FALSE)&amp;")",""),"")</f>
        <v/>
      </c>
      <c r="I748" s="4" t="str">
        <f>IFERROR(VLOOKUP($A748,'Raw - J'!$B:$P,14,FALSE),"")</f>
        <v/>
      </c>
      <c r="J748" s="4" t="str">
        <f>IFERROR(VLOOKUP($A748,'Raw - J'!$B:$P,11,FALSE),"")</f>
        <v/>
      </c>
      <c r="K748" s="4" t="str">
        <f>IFERROR(VLOOKUP($A748,'Raw - J'!$B:$Q,16,FALSE),"")</f>
        <v/>
      </c>
      <c r="L748" s="16" t="str">
        <f>SUBSTITUTE(IFERROR(VLOOKUP($A748,'Raw - J'!$B:$Q,9,FALSE),""),0,"")</f>
        <v/>
      </c>
      <c r="M748" s="16" t="str">
        <f>SUBSTITUTE(IFERROR(VLOOKUP($A748,'Raw - J'!$B:$Z,20,FALSE),""),0,"")</f>
        <v/>
      </c>
    </row>
    <row r="749" spans="1:13" hidden="1" x14ac:dyDescent="0.35">
      <c r="A749">
        <v>740</v>
      </c>
      <c r="B749" s="9" t="str">
        <f>IFERROR(VLOOKUP($A749,'Raw - J'!$B:$S,2,FALSE),"")</f>
        <v/>
      </c>
      <c r="C749" s="4" t="str">
        <f>IFERROR(VLOOKUP($A749,'Raw - J'!$B:$S,3,FALSE),"")</f>
        <v/>
      </c>
      <c r="D749" s="4" t="str">
        <f>IFERROR(VLOOKUP(JUMP!A749,'Raw - J'!B:F,5,FALSE),"")</f>
        <v/>
      </c>
      <c r="E749" s="4" t="str">
        <f>IFERROR(VLOOKUP($A749,'Raw - J'!$B:$S,6,FALSE),"")</f>
        <v/>
      </c>
      <c r="F749" s="4" t="str">
        <f>IFERROR(VLOOKUP($A749,'Raw - J'!$B:$P,10,FALSE),"")</f>
        <v/>
      </c>
      <c r="G749" s="4" t="str">
        <f>SUBSTITUTE(IFERROR(VLOOKUP($A749,'Raw - J'!$B:$P,7,FALSE),""),"0","")</f>
        <v/>
      </c>
      <c r="H749" s="4" t="str">
        <f>IFERROR(VLOOKUP($A749,'Raw - J'!$B:$P,12,FALSE)&amp;IF(VLOOKUP($A749,'Raw - J'!$B:$N,13,FALSE)&lt;&gt;"","("&amp;VLOOKUP($A749,'Raw - J'!$B:$N,13,FALSE)&amp;")",""),"")</f>
        <v/>
      </c>
      <c r="I749" s="4" t="str">
        <f>IFERROR(VLOOKUP($A749,'Raw - J'!$B:$P,14,FALSE),"")</f>
        <v/>
      </c>
      <c r="J749" s="4" t="str">
        <f>IFERROR(VLOOKUP($A749,'Raw - J'!$B:$P,11,FALSE),"")</f>
        <v/>
      </c>
      <c r="K749" s="4" t="str">
        <f>IFERROR(VLOOKUP($A749,'Raw - J'!$B:$Q,16,FALSE),"")</f>
        <v/>
      </c>
      <c r="L749" s="16" t="str">
        <f>SUBSTITUTE(IFERROR(VLOOKUP($A749,'Raw - J'!$B:$Q,9,FALSE),""),0,"")</f>
        <v/>
      </c>
      <c r="M749" s="16" t="str">
        <f>SUBSTITUTE(IFERROR(VLOOKUP($A749,'Raw - J'!$B:$Z,20,FALSE),""),0,"")</f>
        <v/>
      </c>
    </row>
    <row r="750" spans="1:13" hidden="1" x14ac:dyDescent="0.35">
      <c r="A750">
        <v>741</v>
      </c>
      <c r="B750" s="9" t="str">
        <f>IFERROR(VLOOKUP($A750,'Raw - J'!$B:$S,2,FALSE),"")</f>
        <v/>
      </c>
      <c r="C750" s="4" t="str">
        <f>IFERROR(VLOOKUP($A750,'Raw - J'!$B:$S,3,FALSE),"")</f>
        <v/>
      </c>
      <c r="D750" s="4" t="str">
        <f>IFERROR(VLOOKUP(JUMP!A750,'Raw - J'!B:F,5,FALSE),"")</f>
        <v/>
      </c>
      <c r="E750" s="4" t="str">
        <f>IFERROR(VLOOKUP($A750,'Raw - J'!$B:$S,6,FALSE),"")</f>
        <v/>
      </c>
      <c r="F750" s="4" t="str">
        <f>IFERROR(VLOOKUP($A750,'Raw - J'!$B:$P,10,FALSE),"")</f>
        <v/>
      </c>
      <c r="G750" s="4" t="str">
        <f>SUBSTITUTE(IFERROR(VLOOKUP($A750,'Raw - J'!$B:$P,7,FALSE),""),"0","")</f>
        <v/>
      </c>
      <c r="H750" s="4" t="str">
        <f>IFERROR(VLOOKUP($A750,'Raw - J'!$B:$P,12,FALSE)&amp;IF(VLOOKUP($A750,'Raw - J'!$B:$N,13,FALSE)&lt;&gt;"","("&amp;VLOOKUP($A750,'Raw - J'!$B:$N,13,FALSE)&amp;")",""),"")</f>
        <v/>
      </c>
      <c r="I750" s="4" t="str">
        <f>IFERROR(VLOOKUP($A750,'Raw - J'!$B:$P,14,FALSE),"")</f>
        <v/>
      </c>
      <c r="J750" s="4" t="str">
        <f>IFERROR(VLOOKUP($A750,'Raw - J'!$B:$P,11,FALSE),"")</f>
        <v/>
      </c>
      <c r="K750" s="4" t="str">
        <f>IFERROR(VLOOKUP($A750,'Raw - J'!$B:$Q,16,FALSE),"")</f>
        <v/>
      </c>
      <c r="L750" s="16" t="str">
        <f>SUBSTITUTE(IFERROR(VLOOKUP($A750,'Raw - J'!$B:$Q,9,FALSE),""),0,"")</f>
        <v/>
      </c>
      <c r="M750" s="16" t="str">
        <f>SUBSTITUTE(IFERROR(VLOOKUP($A750,'Raw - J'!$B:$Z,20,FALSE),""),0,"")</f>
        <v/>
      </c>
    </row>
    <row r="751" spans="1:13" hidden="1" x14ac:dyDescent="0.35">
      <c r="A751">
        <v>742</v>
      </c>
      <c r="B751" s="9" t="str">
        <f>IFERROR(VLOOKUP($A751,'Raw - J'!$B:$S,2,FALSE),"")</f>
        <v/>
      </c>
      <c r="C751" s="4" t="str">
        <f>IFERROR(VLOOKUP($A751,'Raw - J'!$B:$S,3,FALSE),"")</f>
        <v/>
      </c>
      <c r="D751" s="4" t="str">
        <f>IFERROR(VLOOKUP(JUMP!A751,'Raw - J'!B:F,5,FALSE),"")</f>
        <v/>
      </c>
      <c r="E751" s="4" t="str">
        <f>IFERROR(VLOOKUP($A751,'Raw - J'!$B:$S,6,FALSE),"")</f>
        <v/>
      </c>
      <c r="F751" s="4" t="str">
        <f>IFERROR(VLOOKUP($A751,'Raw - J'!$B:$P,10,FALSE),"")</f>
        <v/>
      </c>
      <c r="G751" s="4" t="str">
        <f>SUBSTITUTE(IFERROR(VLOOKUP($A751,'Raw - J'!$B:$P,7,FALSE),""),"0","")</f>
        <v/>
      </c>
      <c r="H751" s="4" t="str">
        <f>IFERROR(VLOOKUP($A751,'Raw - J'!$B:$P,12,FALSE)&amp;IF(VLOOKUP($A751,'Raw - J'!$B:$N,13,FALSE)&lt;&gt;"","("&amp;VLOOKUP($A751,'Raw - J'!$B:$N,13,FALSE)&amp;")",""),"")</f>
        <v/>
      </c>
      <c r="I751" s="4" t="str">
        <f>IFERROR(VLOOKUP($A751,'Raw - J'!$B:$P,14,FALSE),"")</f>
        <v/>
      </c>
      <c r="J751" s="4" t="str">
        <f>IFERROR(VLOOKUP($A751,'Raw - J'!$B:$P,11,FALSE),"")</f>
        <v/>
      </c>
      <c r="K751" s="4" t="str">
        <f>IFERROR(VLOOKUP($A751,'Raw - J'!$B:$Q,16,FALSE),"")</f>
        <v/>
      </c>
      <c r="L751" s="16" t="str">
        <f>SUBSTITUTE(IFERROR(VLOOKUP($A751,'Raw - J'!$B:$Q,9,FALSE),""),0,"")</f>
        <v/>
      </c>
      <c r="M751" s="16" t="str">
        <f>SUBSTITUTE(IFERROR(VLOOKUP($A751,'Raw - J'!$B:$Z,20,FALSE),""),0,"")</f>
        <v/>
      </c>
    </row>
    <row r="752" spans="1:13" hidden="1" x14ac:dyDescent="0.35">
      <c r="A752">
        <v>743</v>
      </c>
      <c r="B752" s="9" t="str">
        <f>IFERROR(VLOOKUP($A752,'Raw - J'!$B:$S,2,FALSE),"")</f>
        <v/>
      </c>
      <c r="C752" s="4" t="str">
        <f>IFERROR(VLOOKUP($A752,'Raw - J'!$B:$S,3,FALSE),"")</f>
        <v/>
      </c>
      <c r="D752" s="4" t="str">
        <f>IFERROR(VLOOKUP(JUMP!A752,'Raw - J'!B:F,5,FALSE),"")</f>
        <v/>
      </c>
      <c r="E752" s="4" t="str">
        <f>IFERROR(VLOOKUP($A752,'Raw - J'!$B:$S,6,FALSE),"")</f>
        <v/>
      </c>
      <c r="F752" s="4" t="str">
        <f>IFERROR(VLOOKUP($A752,'Raw - J'!$B:$P,10,FALSE),"")</f>
        <v/>
      </c>
      <c r="G752" s="4" t="str">
        <f>SUBSTITUTE(IFERROR(VLOOKUP($A752,'Raw - J'!$B:$P,7,FALSE),""),"0","")</f>
        <v/>
      </c>
      <c r="H752" s="4" t="str">
        <f>IFERROR(VLOOKUP($A752,'Raw - J'!$B:$P,12,FALSE)&amp;IF(VLOOKUP($A752,'Raw - J'!$B:$N,13,FALSE)&lt;&gt;"","("&amp;VLOOKUP($A752,'Raw - J'!$B:$N,13,FALSE)&amp;")",""),"")</f>
        <v/>
      </c>
      <c r="I752" s="4" t="str">
        <f>IFERROR(VLOOKUP($A752,'Raw - J'!$B:$P,14,FALSE),"")</f>
        <v/>
      </c>
      <c r="J752" s="4" t="str">
        <f>IFERROR(VLOOKUP($A752,'Raw - J'!$B:$P,11,FALSE),"")</f>
        <v/>
      </c>
      <c r="K752" s="4" t="str">
        <f>IFERROR(VLOOKUP($A752,'Raw - J'!$B:$Q,16,FALSE),"")</f>
        <v/>
      </c>
      <c r="L752" s="16" t="str">
        <f>SUBSTITUTE(IFERROR(VLOOKUP($A752,'Raw - J'!$B:$Q,9,FALSE),""),0,"")</f>
        <v/>
      </c>
      <c r="M752" s="16" t="str">
        <f>SUBSTITUTE(IFERROR(VLOOKUP($A752,'Raw - J'!$B:$Z,20,FALSE),""),0,"")</f>
        <v/>
      </c>
    </row>
    <row r="753" spans="1:13" hidden="1" x14ac:dyDescent="0.35">
      <c r="A753">
        <v>744</v>
      </c>
      <c r="B753" s="9" t="str">
        <f>IFERROR(VLOOKUP($A753,'Raw - J'!$B:$S,2,FALSE),"")</f>
        <v/>
      </c>
      <c r="C753" s="4" t="str">
        <f>IFERROR(VLOOKUP($A753,'Raw - J'!$B:$S,3,FALSE),"")</f>
        <v/>
      </c>
      <c r="D753" s="4" t="str">
        <f>IFERROR(VLOOKUP(JUMP!A753,'Raw - J'!B:F,5,FALSE),"")</f>
        <v/>
      </c>
      <c r="E753" s="4" t="str">
        <f>IFERROR(VLOOKUP($A753,'Raw - J'!$B:$S,6,FALSE),"")</f>
        <v/>
      </c>
      <c r="F753" s="4" t="str">
        <f>IFERROR(VLOOKUP($A753,'Raw - J'!$B:$P,10,FALSE),"")</f>
        <v/>
      </c>
      <c r="G753" s="4" t="str">
        <f>SUBSTITUTE(IFERROR(VLOOKUP($A753,'Raw - J'!$B:$P,7,FALSE),""),"0","")</f>
        <v/>
      </c>
      <c r="H753" s="4" t="str">
        <f>IFERROR(VLOOKUP($A753,'Raw - J'!$B:$P,12,FALSE)&amp;IF(VLOOKUP($A753,'Raw - J'!$B:$N,13,FALSE)&lt;&gt;"","("&amp;VLOOKUP($A753,'Raw - J'!$B:$N,13,FALSE)&amp;")",""),"")</f>
        <v/>
      </c>
      <c r="I753" s="4" t="str">
        <f>IFERROR(VLOOKUP($A753,'Raw - J'!$B:$P,14,FALSE),"")</f>
        <v/>
      </c>
      <c r="J753" s="4" t="str">
        <f>IFERROR(VLOOKUP($A753,'Raw - J'!$B:$P,11,FALSE),"")</f>
        <v/>
      </c>
      <c r="K753" s="4" t="str">
        <f>IFERROR(VLOOKUP($A753,'Raw - J'!$B:$Q,16,FALSE),"")</f>
        <v/>
      </c>
      <c r="L753" s="16" t="str">
        <f>SUBSTITUTE(IFERROR(VLOOKUP($A753,'Raw - J'!$B:$Q,9,FALSE),""),0,"")</f>
        <v/>
      </c>
      <c r="M753" s="16" t="str">
        <f>SUBSTITUTE(IFERROR(VLOOKUP($A753,'Raw - J'!$B:$Z,20,FALSE),""),0,"")</f>
        <v/>
      </c>
    </row>
    <row r="754" spans="1:13" hidden="1" x14ac:dyDescent="0.35">
      <c r="A754">
        <v>745</v>
      </c>
      <c r="B754" s="9" t="str">
        <f>IFERROR(VLOOKUP($A754,'Raw - J'!$B:$S,2,FALSE),"")</f>
        <v/>
      </c>
      <c r="C754" s="4" t="str">
        <f>IFERROR(VLOOKUP($A754,'Raw - J'!$B:$S,3,FALSE),"")</f>
        <v/>
      </c>
      <c r="D754" s="4" t="str">
        <f>IFERROR(VLOOKUP(JUMP!A754,'Raw - J'!B:F,5,FALSE),"")</f>
        <v/>
      </c>
      <c r="E754" s="4" t="str">
        <f>IFERROR(VLOOKUP($A754,'Raw - J'!$B:$S,6,FALSE),"")</f>
        <v/>
      </c>
      <c r="F754" s="4" t="str">
        <f>IFERROR(VLOOKUP($A754,'Raw - J'!$B:$P,10,FALSE),"")</f>
        <v/>
      </c>
      <c r="G754" s="4" t="str">
        <f>SUBSTITUTE(IFERROR(VLOOKUP($A754,'Raw - J'!$B:$P,7,FALSE),""),"0","")</f>
        <v/>
      </c>
      <c r="H754" s="4" t="str">
        <f>IFERROR(VLOOKUP($A754,'Raw - J'!$B:$P,12,FALSE)&amp;IF(VLOOKUP($A754,'Raw - J'!$B:$N,13,FALSE)&lt;&gt;"","("&amp;VLOOKUP($A754,'Raw - J'!$B:$N,13,FALSE)&amp;")",""),"")</f>
        <v/>
      </c>
      <c r="I754" s="4" t="str">
        <f>IFERROR(VLOOKUP($A754,'Raw - J'!$B:$P,14,FALSE),"")</f>
        <v/>
      </c>
      <c r="J754" s="4" t="str">
        <f>IFERROR(VLOOKUP($A754,'Raw - J'!$B:$P,11,FALSE),"")</f>
        <v/>
      </c>
      <c r="K754" s="4" t="str">
        <f>IFERROR(VLOOKUP($A754,'Raw - J'!$B:$Q,16,FALSE),"")</f>
        <v/>
      </c>
      <c r="L754" s="16" t="str">
        <f>SUBSTITUTE(IFERROR(VLOOKUP($A754,'Raw - J'!$B:$Q,9,FALSE),""),0,"")</f>
        <v/>
      </c>
      <c r="M754" s="16" t="str">
        <f>SUBSTITUTE(IFERROR(VLOOKUP($A754,'Raw - J'!$B:$Z,20,FALSE),""),0,"")</f>
        <v/>
      </c>
    </row>
    <row r="755" spans="1:13" hidden="1" x14ac:dyDescent="0.35">
      <c r="A755">
        <v>746</v>
      </c>
      <c r="B755" s="9" t="str">
        <f>IFERROR(VLOOKUP($A755,'Raw - J'!$B:$S,2,FALSE),"")</f>
        <v/>
      </c>
      <c r="C755" s="4" t="str">
        <f>IFERROR(VLOOKUP($A755,'Raw - J'!$B:$S,3,FALSE),"")</f>
        <v/>
      </c>
      <c r="D755" s="4" t="str">
        <f>IFERROR(VLOOKUP(JUMP!A755,'Raw - J'!B:F,5,FALSE),"")</f>
        <v/>
      </c>
      <c r="E755" s="4" t="str">
        <f>IFERROR(VLOOKUP($A755,'Raw - J'!$B:$S,6,FALSE),"")</f>
        <v/>
      </c>
      <c r="F755" s="4" t="str">
        <f>IFERROR(VLOOKUP($A755,'Raw - J'!$B:$P,10,FALSE),"")</f>
        <v/>
      </c>
      <c r="G755" s="4" t="str">
        <f>SUBSTITUTE(IFERROR(VLOOKUP($A755,'Raw - J'!$B:$P,7,FALSE),""),"0","")</f>
        <v/>
      </c>
      <c r="H755" s="4" t="str">
        <f>IFERROR(VLOOKUP($A755,'Raw - J'!$B:$P,12,FALSE)&amp;IF(VLOOKUP($A755,'Raw - J'!$B:$N,13,FALSE)&lt;&gt;"","("&amp;VLOOKUP($A755,'Raw - J'!$B:$N,13,FALSE)&amp;")",""),"")</f>
        <v/>
      </c>
      <c r="I755" s="4" t="str">
        <f>IFERROR(VLOOKUP($A755,'Raw - J'!$B:$P,14,FALSE),"")</f>
        <v/>
      </c>
      <c r="J755" s="4" t="str">
        <f>IFERROR(VLOOKUP($A755,'Raw - J'!$B:$P,11,FALSE),"")</f>
        <v/>
      </c>
      <c r="K755" s="4" t="str">
        <f>IFERROR(VLOOKUP($A755,'Raw - J'!$B:$Q,16,FALSE),"")</f>
        <v/>
      </c>
      <c r="L755" s="16" t="str">
        <f>SUBSTITUTE(IFERROR(VLOOKUP($A755,'Raw - J'!$B:$Q,9,FALSE),""),0,"")</f>
        <v/>
      </c>
      <c r="M755" s="16" t="str">
        <f>SUBSTITUTE(IFERROR(VLOOKUP($A755,'Raw - J'!$B:$Z,20,FALSE),""),0,"")</f>
        <v/>
      </c>
    </row>
    <row r="756" spans="1:13" hidden="1" x14ac:dyDescent="0.35">
      <c r="A756">
        <v>747</v>
      </c>
      <c r="B756" s="9" t="str">
        <f>IFERROR(VLOOKUP($A756,'Raw - J'!$B:$S,2,FALSE),"")</f>
        <v/>
      </c>
      <c r="C756" s="4" t="str">
        <f>IFERROR(VLOOKUP($A756,'Raw - J'!$B:$S,3,FALSE),"")</f>
        <v/>
      </c>
      <c r="D756" s="4" t="str">
        <f>IFERROR(VLOOKUP(JUMP!A756,'Raw - J'!B:F,5,FALSE),"")</f>
        <v/>
      </c>
      <c r="E756" s="4" t="str">
        <f>IFERROR(VLOOKUP($A756,'Raw - J'!$B:$S,6,FALSE),"")</f>
        <v/>
      </c>
      <c r="F756" s="4" t="str">
        <f>IFERROR(VLOOKUP($A756,'Raw - J'!$B:$P,10,FALSE),"")</f>
        <v/>
      </c>
      <c r="G756" s="4" t="str">
        <f>SUBSTITUTE(IFERROR(VLOOKUP($A756,'Raw - J'!$B:$P,7,FALSE),""),"0","")</f>
        <v/>
      </c>
      <c r="H756" s="4" t="str">
        <f>IFERROR(VLOOKUP($A756,'Raw - J'!$B:$P,12,FALSE)&amp;IF(VLOOKUP($A756,'Raw - J'!$B:$N,13,FALSE)&lt;&gt;"","("&amp;VLOOKUP($A756,'Raw - J'!$B:$N,13,FALSE)&amp;")",""),"")</f>
        <v/>
      </c>
      <c r="I756" s="4" t="str">
        <f>IFERROR(VLOOKUP($A756,'Raw - J'!$B:$P,14,FALSE),"")</f>
        <v/>
      </c>
      <c r="J756" s="4" t="str">
        <f>IFERROR(VLOOKUP($A756,'Raw - J'!$B:$P,11,FALSE),"")</f>
        <v/>
      </c>
      <c r="K756" s="4" t="str">
        <f>IFERROR(VLOOKUP($A756,'Raw - J'!$B:$Q,16,FALSE),"")</f>
        <v/>
      </c>
      <c r="L756" s="16" t="str">
        <f>SUBSTITUTE(IFERROR(VLOOKUP($A756,'Raw - J'!$B:$Q,9,FALSE),""),0,"")</f>
        <v/>
      </c>
      <c r="M756" s="16" t="str">
        <f>SUBSTITUTE(IFERROR(VLOOKUP($A756,'Raw - J'!$B:$Z,20,FALSE),""),0,"")</f>
        <v/>
      </c>
    </row>
    <row r="757" spans="1:13" hidden="1" x14ac:dyDescent="0.35">
      <c r="A757">
        <v>748</v>
      </c>
      <c r="B757" s="9" t="str">
        <f>IFERROR(VLOOKUP($A757,'Raw - J'!$B:$S,2,FALSE),"")</f>
        <v/>
      </c>
      <c r="C757" s="4" t="str">
        <f>IFERROR(VLOOKUP($A757,'Raw - J'!$B:$S,3,FALSE),"")</f>
        <v/>
      </c>
      <c r="D757" s="4" t="str">
        <f>IFERROR(VLOOKUP(JUMP!A757,'Raw - J'!B:F,5,FALSE),"")</f>
        <v/>
      </c>
      <c r="E757" s="4" t="str">
        <f>IFERROR(VLOOKUP($A757,'Raw - J'!$B:$S,6,FALSE),"")</f>
        <v/>
      </c>
      <c r="F757" s="4" t="str">
        <f>IFERROR(VLOOKUP($A757,'Raw - J'!$B:$P,10,FALSE),"")</f>
        <v/>
      </c>
      <c r="G757" s="4" t="str">
        <f>SUBSTITUTE(IFERROR(VLOOKUP($A757,'Raw - J'!$B:$P,7,FALSE),""),"0","")</f>
        <v/>
      </c>
      <c r="H757" s="4" t="str">
        <f>IFERROR(VLOOKUP($A757,'Raw - J'!$B:$P,12,FALSE)&amp;IF(VLOOKUP($A757,'Raw - J'!$B:$N,13,FALSE)&lt;&gt;"","("&amp;VLOOKUP($A757,'Raw - J'!$B:$N,13,FALSE)&amp;")",""),"")</f>
        <v/>
      </c>
      <c r="I757" s="4" t="str">
        <f>IFERROR(VLOOKUP($A757,'Raw - J'!$B:$P,14,FALSE),"")</f>
        <v/>
      </c>
      <c r="J757" s="4" t="str">
        <f>IFERROR(VLOOKUP($A757,'Raw - J'!$B:$P,11,FALSE),"")</f>
        <v/>
      </c>
      <c r="K757" s="4" t="str">
        <f>IFERROR(VLOOKUP($A757,'Raw - J'!$B:$Q,16,FALSE),"")</f>
        <v/>
      </c>
      <c r="L757" s="16" t="str">
        <f>SUBSTITUTE(IFERROR(VLOOKUP($A757,'Raw - J'!$B:$Q,9,FALSE),""),0,"")</f>
        <v/>
      </c>
      <c r="M757" s="16" t="str">
        <f>SUBSTITUTE(IFERROR(VLOOKUP($A757,'Raw - J'!$B:$Z,20,FALSE),""),0,"")</f>
        <v/>
      </c>
    </row>
    <row r="758" spans="1:13" hidden="1" x14ac:dyDescent="0.35">
      <c r="A758">
        <v>749</v>
      </c>
      <c r="B758" s="9" t="str">
        <f>IFERROR(VLOOKUP($A758,'Raw - J'!$B:$S,2,FALSE),"")</f>
        <v/>
      </c>
      <c r="C758" s="4" t="str">
        <f>IFERROR(VLOOKUP($A758,'Raw - J'!$B:$S,3,FALSE),"")</f>
        <v/>
      </c>
      <c r="D758" s="4" t="str">
        <f>IFERROR(VLOOKUP(JUMP!A758,'Raw - J'!B:F,5,FALSE),"")</f>
        <v/>
      </c>
      <c r="E758" s="4" t="str">
        <f>IFERROR(VLOOKUP($A758,'Raw - J'!$B:$S,6,FALSE),"")</f>
        <v/>
      </c>
      <c r="F758" s="4" t="str">
        <f>IFERROR(VLOOKUP($A758,'Raw - J'!$B:$P,10,FALSE),"")</f>
        <v/>
      </c>
      <c r="G758" s="4" t="str">
        <f>SUBSTITUTE(IFERROR(VLOOKUP($A758,'Raw - J'!$B:$P,7,FALSE),""),"0","")</f>
        <v/>
      </c>
      <c r="H758" s="4" t="str">
        <f>IFERROR(VLOOKUP($A758,'Raw - J'!$B:$P,12,FALSE)&amp;IF(VLOOKUP($A758,'Raw - J'!$B:$N,13,FALSE)&lt;&gt;"","("&amp;VLOOKUP($A758,'Raw - J'!$B:$N,13,FALSE)&amp;")",""),"")</f>
        <v/>
      </c>
      <c r="I758" s="4" t="str">
        <f>IFERROR(VLOOKUP($A758,'Raw - J'!$B:$P,14,FALSE),"")</f>
        <v/>
      </c>
      <c r="J758" s="4" t="str">
        <f>IFERROR(VLOOKUP($A758,'Raw - J'!$B:$P,11,FALSE),"")</f>
        <v/>
      </c>
      <c r="K758" s="4" t="str">
        <f>IFERROR(VLOOKUP($A758,'Raw - J'!$B:$Q,16,FALSE),"")</f>
        <v/>
      </c>
      <c r="L758" s="16" t="str">
        <f>SUBSTITUTE(IFERROR(VLOOKUP($A758,'Raw - J'!$B:$Q,9,FALSE),""),0,"")</f>
        <v/>
      </c>
      <c r="M758" s="16" t="str">
        <f>SUBSTITUTE(IFERROR(VLOOKUP($A758,'Raw - J'!$B:$Z,20,FALSE),""),0,"")</f>
        <v/>
      </c>
    </row>
    <row r="759" spans="1:13" hidden="1" x14ac:dyDescent="0.35">
      <c r="A759">
        <v>750</v>
      </c>
      <c r="B759" s="9" t="str">
        <f>IFERROR(VLOOKUP($A759,'Raw - J'!$B:$S,2,FALSE),"")</f>
        <v/>
      </c>
      <c r="C759" s="4" t="str">
        <f>IFERROR(VLOOKUP($A759,'Raw - J'!$B:$S,3,FALSE),"")</f>
        <v/>
      </c>
      <c r="D759" s="4" t="str">
        <f>IFERROR(VLOOKUP(JUMP!A759,'Raw - J'!B:F,5,FALSE),"")</f>
        <v/>
      </c>
      <c r="E759" s="4" t="str">
        <f>IFERROR(VLOOKUP($A759,'Raw - J'!$B:$S,6,FALSE),"")</f>
        <v/>
      </c>
      <c r="F759" s="4" t="str">
        <f>IFERROR(VLOOKUP($A759,'Raw - J'!$B:$P,10,FALSE),"")</f>
        <v/>
      </c>
      <c r="G759" s="4" t="str">
        <f>SUBSTITUTE(IFERROR(VLOOKUP($A759,'Raw - J'!$B:$P,7,FALSE),""),"0","")</f>
        <v/>
      </c>
      <c r="H759" s="4" t="str">
        <f>IFERROR(VLOOKUP($A759,'Raw - J'!$B:$P,12,FALSE)&amp;IF(VLOOKUP($A759,'Raw - J'!$B:$N,13,FALSE)&lt;&gt;"","("&amp;VLOOKUP($A759,'Raw - J'!$B:$N,13,FALSE)&amp;")",""),"")</f>
        <v/>
      </c>
      <c r="I759" s="4" t="str">
        <f>IFERROR(VLOOKUP($A759,'Raw - J'!$B:$P,14,FALSE),"")</f>
        <v/>
      </c>
      <c r="J759" s="4" t="str">
        <f>IFERROR(VLOOKUP($A759,'Raw - J'!$B:$P,11,FALSE),"")</f>
        <v/>
      </c>
      <c r="K759" s="4" t="str">
        <f>IFERROR(VLOOKUP($A759,'Raw - J'!$B:$Q,16,FALSE),"")</f>
        <v/>
      </c>
      <c r="L759" s="16" t="str">
        <f>SUBSTITUTE(IFERROR(VLOOKUP($A759,'Raw - J'!$B:$Q,9,FALSE),""),0,"")</f>
        <v/>
      </c>
      <c r="M759" s="16" t="str">
        <f>SUBSTITUTE(IFERROR(VLOOKUP($A759,'Raw - J'!$B:$Z,20,FALSE),""),0,"")</f>
        <v/>
      </c>
    </row>
    <row r="760" spans="1:13" hidden="1" x14ac:dyDescent="0.35">
      <c r="A760">
        <v>751</v>
      </c>
      <c r="B760" s="9" t="str">
        <f>IFERROR(VLOOKUP($A760,'Raw - J'!$B:$S,2,FALSE),"")</f>
        <v/>
      </c>
      <c r="C760" s="4" t="str">
        <f>IFERROR(VLOOKUP($A760,'Raw - J'!$B:$S,3,FALSE),"")</f>
        <v/>
      </c>
      <c r="D760" s="4" t="str">
        <f>IFERROR(VLOOKUP(JUMP!A760,'Raw - J'!B:F,5,FALSE),"")</f>
        <v/>
      </c>
      <c r="E760" s="4" t="str">
        <f>IFERROR(VLOOKUP($A760,'Raw - J'!$B:$S,6,FALSE),"")</f>
        <v/>
      </c>
      <c r="F760" s="4" t="str">
        <f>IFERROR(VLOOKUP($A760,'Raw - J'!$B:$P,10,FALSE),"")</f>
        <v/>
      </c>
      <c r="G760" s="4" t="str">
        <f>SUBSTITUTE(IFERROR(VLOOKUP($A760,'Raw - J'!$B:$P,7,FALSE),""),"0","")</f>
        <v/>
      </c>
      <c r="H760" s="4" t="str">
        <f>IFERROR(VLOOKUP($A760,'Raw - J'!$B:$P,12,FALSE)&amp;IF(VLOOKUP($A760,'Raw - J'!$B:$N,13,FALSE)&lt;&gt;"","("&amp;VLOOKUP($A760,'Raw - J'!$B:$N,13,FALSE)&amp;")",""),"")</f>
        <v/>
      </c>
      <c r="I760" s="4" t="str">
        <f>IFERROR(VLOOKUP($A760,'Raw - J'!$B:$P,14,FALSE),"")</f>
        <v/>
      </c>
      <c r="J760" s="4" t="str">
        <f>IFERROR(VLOOKUP($A760,'Raw - J'!$B:$P,11,FALSE),"")</f>
        <v/>
      </c>
      <c r="K760" s="4" t="str">
        <f>IFERROR(VLOOKUP($A760,'Raw - J'!$B:$Q,16,FALSE),"")</f>
        <v/>
      </c>
      <c r="L760" s="16" t="str">
        <f>SUBSTITUTE(IFERROR(VLOOKUP($A760,'Raw - J'!$B:$Q,9,FALSE),""),0,"")</f>
        <v/>
      </c>
      <c r="M760" s="16" t="str">
        <f>SUBSTITUTE(IFERROR(VLOOKUP($A760,'Raw - J'!$B:$Z,20,FALSE),""),0,"")</f>
        <v/>
      </c>
    </row>
    <row r="761" spans="1:13" hidden="1" x14ac:dyDescent="0.35">
      <c r="A761">
        <v>752</v>
      </c>
      <c r="B761" s="9" t="str">
        <f>IFERROR(VLOOKUP($A761,'Raw - J'!$B:$S,2,FALSE),"")</f>
        <v/>
      </c>
      <c r="C761" s="4" t="str">
        <f>IFERROR(VLOOKUP($A761,'Raw - J'!$B:$S,3,FALSE),"")</f>
        <v/>
      </c>
      <c r="D761" s="4" t="str">
        <f>IFERROR(VLOOKUP(JUMP!A761,'Raw - J'!B:F,5,FALSE),"")</f>
        <v/>
      </c>
      <c r="E761" s="4" t="str">
        <f>IFERROR(VLOOKUP($A761,'Raw - J'!$B:$S,6,FALSE),"")</f>
        <v/>
      </c>
      <c r="F761" s="4" t="str">
        <f>IFERROR(VLOOKUP($A761,'Raw - J'!$B:$P,10,FALSE),"")</f>
        <v/>
      </c>
      <c r="G761" s="4" t="str">
        <f>SUBSTITUTE(IFERROR(VLOOKUP($A761,'Raw - J'!$B:$P,7,FALSE),""),"0","")</f>
        <v/>
      </c>
      <c r="H761" s="4" t="str">
        <f>IFERROR(VLOOKUP($A761,'Raw - J'!$B:$P,12,FALSE)&amp;IF(VLOOKUP($A761,'Raw - J'!$B:$N,13,FALSE)&lt;&gt;"","("&amp;VLOOKUP($A761,'Raw - J'!$B:$N,13,FALSE)&amp;")",""),"")</f>
        <v/>
      </c>
      <c r="I761" s="4" t="str">
        <f>IFERROR(VLOOKUP($A761,'Raw - J'!$B:$P,14,FALSE),"")</f>
        <v/>
      </c>
      <c r="J761" s="4" t="str">
        <f>IFERROR(VLOOKUP($A761,'Raw - J'!$B:$P,11,FALSE),"")</f>
        <v/>
      </c>
      <c r="K761" s="4" t="str">
        <f>IFERROR(VLOOKUP($A761,'Raw - J'!$B:$Q,16,FALSE),"")</f>
        <v/>
      </c>
      <c r="L761" s="16" t="str">
        <f>SUBSTITUTE(IFERROR(VLOOKUP($A761,'Raw - J'!$B:$Q,9,FALSE),""),0,"")</f>
        <v/>
      </c>
      <c r="M761" s="16" t="str">
        <f>SUBSTITUTE(IFERROR(VLOOKUP($A761,'Raw - J'!$B:$Z,20,FALSE),""),0,"")</f>
        <v/>
      </c>
    </row>
    <row r="762" spans="1:13" hidden="1" x14ac:dyDescent="0.35">
      <c r="A762">
        <v>753</v>
      </c>
      <c r="B762" s="9" t="str">
        <f>IFERROR(VLOOKUP($A762,'Raw - J'!$B:$S,2,FALSE),"")</f>
        <v/>
      </c>
      <c r="C762" s="4" t="str">
        <f>IFERROR(VLOOKUP($A762,'Raw - J'!$B:$S,3,FALSE),"")</f>
        <v/>
      </c>
      <c r="D762" s="4" t="str">
        <f>IFERROR(VLOOKUP(JUMP!A762,'Raw - J'!B:F,5,FALSE),"")</f>
        <v/>
      </c>
      <c r="E762" s="4" t="str">
        <f>IFERROR(VLOOKUP($A762,'Raw - J'!$B:$S,6,FALSE),"")</f>
        <v/>
      </c>
      <c r="F762" s="4" t="str">
        <f>IFERROR(VLOOKUP($A762,'Raw - J'!$B:$P,10,FALSE),"")</f>
        <v/>
      </c>
      <c r="G762" s="4" t="str">
        <f>SUBSTITUTE(IFERROR(VLOOKUP($A762,'Raw - J'!$B:$P,7,FALSE),""),"0","")</f>
        <v/>
      </c>
      <c r="H762" s="4" t="str">
        <f>IFERROR(VLOOKUP($A762,'Raw - J'!$B:$P,12,FALSE)&amp;IF(VLOOKUP($A762,'Raw - J'!$B:$N,13,FALSE)&lt;&gt;"","("&amp;VLOOKUP($A762,'Raw - J'!$B:$N,13,FALSE)&amp;")",""),"")</f>
        <v/>
      </c>
      <c r="I762" s="4" t="str">
        <f>IFERROR(VLOOKUP($A762,'Raw - J'!$B:$P,14,FALSE),"")</f>
        <v/>
      </c>
      <c r="J762" s="4" t="str">
        <f>IFERROR(VLOOKUP($A762,'Raw - J'!$B:$P,11,FALSE),"")</f>
        <v/>
      </c>
      <c r="K762" s="4" t="str">
        <f>IFERROR(VLOOKUP($A762,'Raw - J'!$B:$Q,16,FALSE),"")</f>
        <v/>
      </c>
      <c r="L762" s="16" t="str">
        <f>SUBSTITUTE(IFERROR(VLOOKUP($A762,'Raw - J'!$B:$Q,9,FALSE),""),0,"")</f>
        <v/>
      </c>
      <c r="M762" s="16" t="str">
        <f>SUBSTITUTE(IFERROR(VLOOKUP($A762,'Raw - J'!$B:$Z,20,FALSE),""),0,"")</f>
        <v/>
      </c>
    </row>
    <row r="763" spans="1:13" hidden="1" x14ac:dyDescent="0.35">
      <c r="A763">
        <v>754</v>
      </c>
      <c r="B763" s="9" t="str">
        <f>IFERROR(VLOOKUP($A763,'Raw - J'!$B:$S,2,FALSE),"")</f>
        <v/>
      </c>
      <c r="C763" s="4" t="str">
        <f>IFERROR(VLOOKUP($A763,'Raw - J'!$B:$S,3,FALSE),"")</f>
        <v/>
      </c>
      <c r="D763" s="4" t="str">
        <f>IFERROR(VLOOKUP(JUMP!A763,'Raw - J'!B:F,5,FALSE),"")</f>
        <v/>
      </c>
      <c r="E763" s="4" t="str">
        <f>IFERROR(VLOOKUP($A763,'Raw - J'!$B:$S,6,FALSE),"")</f>
        <v/>
      </c>
      <c r="F763" s="4" t="str">
        <f>IFERROR(VLOOKUP($A763,'Raw - J'!$B:$P,10,FALSE),"")</f>
        <v/>
      </c>
      <c r="G763" s="4" t="str">
        <f>SUBSTITUTE(IFERROR(VLOOKUP($A763,'Raw - J'!$B:$P,7,FALSE),""),"0","")</f>
        <v/>
      </c>
      <c r="H763" s="4" t="str">
        <f>IFERROR(VLOOKUP($A763,'Raw - J'!$B:$P,12,FALSE)&amp;IF(VLOOKUP($A763,'Raw - J'!$B:$N,13,FALSE)&lt;&gt;"","("&amp;VLOOKUP($A763,'Raw - J'!$B:$N,13,FALSE)&amp;")",""),"")</f>
        <v/>
      </c>
      <c r="I763" s="4" t="str">
        <f>IFERROR(VLOOKUP($A763,'Raw - J'!$B:$P,14,FALSE),"")</f>
        <v/>
      </c>
      <c r="J763" s="4" t="str">
        <f>IFERROR(VLOOKUP($A763,'Raw - J'!$B:$P,11,FALSE),"")</f>
        <v/>
      </c>
      <c r="K763" s="4" t="str">
        <f>IFERROR(VLOOKUP($A763,'Raw - J'!$B:$Q,16,FALSE),"")</f>
        <v/>
      </c>
      <c r="L763" s="16" t="str">
        <f>SUBSTITUTE(IFERROR(VLOOKUP($A763,'Raw - J'!$B:$Q,9,FALSE),""),0,"")</f>
        <v/>
      </c>
      <c r="M763" s="16" t="str">
        <f>SUBSTITUTE(IFERROR(VLOOKUP($A763,'Raw - J'!$B:$Z,20,FALSE),""),0,"")</f>
        <v/>
      </c>
    </row>
    <row r="764" spans="1:13" hidden="1" x14ac:dyDescent="0.35">
      <c r="A764">
        <v>755</v>
      </c>
      <c r="B764" s="9" t="str">
        <f>IFERROR(VLOOKUP($A764,'Raw - J'!$B:$S,2,FALSE),"")</f>
        <v/>
      </c>
      <c r="C764" s="4" t="str">
        <f>IFERROR(VLOOKUP($A764,'Raw - J'!$B:$S,3,FALSE),"")</f>
        <v/>
      </c>
      <c r="D764" s="4" t="str">
        <f>IFERROR(VLOOKUP(JUMP!A764,'Raw - J'!B:F,5,FALSE),"")</f>
        <v/>
      </c>
      <c r="E764" s="4" t="str">
        <f>IFERROR(VLOOKUP($A764,'Raw - J'!$B:$S,6,FALSE),"")</f>
        <v/>
      </c>
      <c r="F764" s="4" t="str">
        <f>IFERROR(VLOOKUP($A764,'Raw - J'!$B:$P,10,FALSE),"")</f>
        <v/>
      </c>
      <c r="G764" s="4" t="str">
        <f>SUBSTITUTE(IFERROR(VLOOKUP($A764,'Raw - J'!$B:$P,7,FALSE),""),"0","")</f>
        <v/>
      </c>
      <c r="H764" s="4" t="str">
        <f>IFERROR(VLOOKUP($A764,'Raw - J'!$B:$P,12,FALSE)&amp;IF(VLOOKUP($A764,'Raw - J'!$B:$N,13,FALSE)&lt;&gt;"","("&amp;VLOOKUP($A764,'Raw - J'!$B:$N,13,FALSE)&amp;")",""),"")</f>
        <v/>
      </c>
      <c r="I764" s="4" t="str">
        <f>IFERROR(VLOOKUP($A764,'Raw - J'!$B:$P,14,FALSE),"")</f>
        <v/>
      </c>
      <c r="J764" s="4" t="str">
        <f>IFERROR(VLOOKUP($A764,'Raw - J'!$B:$P,11,FALSE),"")</f>
        <v/>
      </c>
      <c r="K764" s="4" t="str">
        <f>IFERROR(VLOOKUP($A764,'Raw - J'!$B:$Q,16,FALSE),"")</f>
        <v/>
      </c>
      <c r="L764" s="16" t="str">
        <f>SUBSTITUTE(IFERROR(VLOOKUP($A764,'Raw - J'!$B:$Q,9,FALSE),""),0,"")</f>
        <v/>
      </c>
      <c r="M764" s="16" t="str">
        <f>SUBSTITUTE(IFERROR(VLOOKUP($A764,'Raw - J'!$B:$Z,20,FALSE),""),0,"")</f>
        <v/>
      </c>
    </row>
    <row r="765" spans="1:13" hidden="1" x14ac:dyDescent="0.35">
      <c r="A765">
        <v>756</v>
      </c>
      <c r="B765" s="9" t="str">
        <f>IFERROR(VLOOKUP($A765,'Raw - J'!$B:$S,2,FALSE),"")</f>
        <v/>
      </c>
      <c r="C765" s="4" t="str">
        <f>IFERROR(VLOOKUP($A765,'Raw - J'!$B:$S,3,FALSE),"")</f>
        <v/>
      </c>
      <c r="D765" s="4" t="str">
        <f>IFERROR(VLOOKUP(JUMP!A765,'Raw - J'!B:F,5,FALSE),"")</f>
        <v/>
      </c>
      <c r="E765" s="4" t="str">
        <f>IFERROR(VLOOKUP($A765,'Raw - J'!$B:$S,6,FALSE),"")</f>
        <v/>
      </c>
      <c r="F765" s="4" t="str">
        <f>IFERROR(VLOOKUP($A765,'Raw - J'!$B:$P,10,FALSE),"")</f>
        <v/>
      </c>
      <c r="G765" s="4" t="str">
        <f>SUBSTITUTE(IFERROR(VLOOKUP($A765,'Raw - J'!$B:$P,7,FALSE),""),"0","")</f>
        <v/>
      </c>
      <c r="H765" s="4" t="str">
        <f>IFERROR(VLOOKUP($A765,'Raw - J'!$B:$P,12,FALSE)&amp;IF(VLOOKUP($A765,'Raw - J'!$B:$N,13,FALSE)&lt;&gt;"","("&amp;VLOOKUP($A765,'Raw - J'!$B:$N,13,FALSE)&amp;")",""),"")</f>
        <v/>
      </c>
      <c r="I765" s="4" t="str">
        <f>IFERROR(VLOOKUP($A765,'Raw - J'!$B:$P,14,FALSE),"")</f>
        <v/>
      </c>
      <c r="J765" s="4" t="str">
        <f>IFERROR(VLOOKUP($A765,'Raw - J'!$B:$P,11,FALSE),"")</f>
        <v/>
      </c>
      <c r="K765" s="4" t="str">
        <f>IFERROR(VLOOKUP($A765,'Raw - J'!$B:$Q,16,FALSE),"")</f>
        <v/>
      </c>
      <c r="L765" s="16" t="str">
        <f>SUBSTITUTE(IFERROR(VLOOKUP($A765,'Raw - J'!$B:$Q,9,FALSE),""),0,"")</f>
        <v/>
      </c>
      <c r="M765" s="16" t="str">
        <f>SUBSTITUTE(IFERROR(VLOOKUP($A765,'Raw - J'!$B:$Z,20,FALSE),""),0,"")</f>
        <v/>
      </c>
    </row>
    <row r="766" spans="1:13" hidden="1" x14ac:dyDescent="0.35">
      <c r="A766">
        <v>757</v>
      </c>
      <c r="B766" s="9" t="str">
        <f>IFERROR(VLOOKUP($A766,'Raw - J'!$B:$S,2,FALSE),"")</f>
        <v/>
      </c>
      <c r="C766" s="4" t="str">
        <f>IFERROR(VLOOKUP($A766,'Raw - J'!$B:$S,3,FALSE),"")</f>
        <v/>
      </c>
      <c r="D766" s="4" t="str">
        <f>IFERROR(VLOOKUP(JUMP!A766,'Raw - J'!B:F,5,FALSE),"")</f>
        <v/>
      </c>
      <c r="E766" s="4" t="str">
        <f>IFERROR(VLOOKUP($A766,'Raw - J'!$B:$S,6,FALSE),"")</f>
        <v/>
      </c>
      <c r="F766" s="4" t="str">
        <f>IFERROR(VLOOKUP($A766,'Raw - J'!$B:$P,10,FALSE),"")</f>
        <v/>
      </c>
      <c r="G766" s="4" t="str">
        <f>SUBSTITUTE(IFERROR(VLOOKUP($A766,'Raw - J'!$B:$P,7,FALSE),""),"0","")</f>
        <v/>
      </c>
      <c r="H766" s="4" t="str">
        <f>IFERROR(VLOOKUP($A766,'Raw - J'!$B:$P,12,FALSE)&amp;IF(VLOOKUP($A766,'Raw - J'!$B:$N,13,FALSE)&lt;&gt;"","("&amp;VLOOKUP($A766,'Raw - J'!$B:$N,13,FALSE)&amp;")",""),"")</f>
        <v/>
      </c>
      <c r="I766" s="4" t="str">
        <f>IFERROR(VLOOKUP($A766,'Raw - J'!$B:$P,14,FALSE),"")</f>
        <v/>
      </c>
      <c r="J766" s="4" t="str">
        <f>IFERROR(VLOOKUP($A766,'Raw - J'!$B:$P,11,FALSE),"")</f>
        <v/>
      </c>
      <c r="K766" s="4" t="str">
        <f>IFERROR(VLOOKUP($A766,'Raw - J'!$B:$Q,16,FALSE),"")</f>
        <v/>
      </c>
      <c r="L766" s="16" t="str">
        <f>SUBSTITUTE(IFERROR(VLOOKUP($A766,'Raw - J'!$B:$Q,9,FALSE),""),0,"")</f>
        <v/>
      </c>
      <c r="M766" s="16" t="str">
        <f>SUBSTITUTE(IFERROR(VLOOKUP($A766,'Raw - J'!$B:$Z,20,FALSE),""),0,"")</f>
        <v/>
      </c>
    </row>
    <row r="767" spans="1:13" hidden="1" x14ac:dyDescent="0.35">
      <c r="A767">
        <v>758</v>
      </c>
      <c r="B767" s="9" t="str">
        <f>IFERROR(VLOOKUP($A767,'Raw - J'!$B:$S,2,FALSE),"")</f>
        <v/>
      </c>
      <c r="C767" s="4" t="str">
        <f>IFERROR(VLOOKUP($A767,'Raw - J'!$B:$S,3,FALSE),"")</f>
        <v/>
      </c>
      <c r="D767" s="4" t="str">
        <f>IFERROR(VLOOKUP(JUMP!A767,'Raw - J'!B:F,5,FALSE),"")</f>
        <v/>
      </c>
      <c r="E767" s="4" t="str">
        <f>IFERROR(VLOOKUP($A767,'Raw - J'!$B:$S,6,FALSE),"")</f>
        <v/>
      </c>
      <c r="F767" s="4" t="str">
        <f>IFERROR(VLOOKUP($A767,'Raw - J'!$B:$P,10,FALSE),"")</f>
        <v/>
      </c>
      <c r="G767" s="4" t="str">
        <f>SUBSTITUTE(IFERROR(VLOOKUP($A767,'Raw - J'!$B:$P,7,FALSE),""),"0","")</f>
        <v/>
      </c>
      <c r="H767" s="4" t="str">
        <f>IFERROR(VLOOKUP($A767,'Raw - J'!$B:$P,12,FALSE)&amp;IF(VLOOKUP($A767,'Raw - J'!$B:$N,13,FALSE)&lt;&gt;"","("&amp;VLOOKUP($A767,'Raw - J'!$B:$N,13,FALSE)&amp;")",""),"")</f>
        <v/>
      </c>
      <c r="I767" s="4" t="str">
        <f>IFERROR(VLOOKUP($A767,'Raw - J'!$B:$P,14,FALSE),"")</f>
        <v/>
      </c>
      <c r="J767" s="4" t="str">
        <f>IFERROR(VLOOKUP($A767,'Raw - J'!$B:$P,11,FALSE),"")</f>
        <v/>
      </c>
      <c r="K767" s="4" t="str">
        <f>IFERROR(VLOOKUP($A767,'Raw - J'!$B:$Q,16,FALSE),"")</f>
        <v/>
      </c>
      <c r="L767" s="16" t="str">
        <f>SUBSTITUTE(IFERROR(VLOOKUP($A767,'Raw - J'!$B:$Q,9,FALSE),""),0,"")</f>
        <v/>
      </c>
      <c r="M767" s="16" t="str">
        <f>SUBSTITUTE(IFERROR(VLOOKUP($A767,'Raw - J'!$B:$Z,20,FALSE),""),0,"")</f>
        <v/>
      </c>
    </row>
    <row r="768" spans="1:13" hidden="1" x14ac:dyDescent="0.35">
      <c r="A768">
        <v>759</v>
      </c>
      <c r="B768" s="9" t="str">
        <f>IFERROR(VLOOKUP($A768,'Raw - J'!$B:$S,2,FALSE),"")</f>
        <v/>
      </c>
      <c r="C768" s="4" t="str">
        <f>IFERROR(VLOOKUP($A768,'Raw - J'!$B:$S,3,FALSE),"")</f>
        <v/>
      </c>
      <c r="D768" s="4" t="str">
        <f>IFERROR(VLOOKUP(JUMP!A768,'Raw - J'!B:F,5,FALSE),"")</f>
        <v/>
      </c>
      <c r="E768" s="4" t="str">
        <f>IFERROR(VLOOKUP($A768,'Raw - J'!$B:$S,6,FALSE),"")</f>
        <v/>
      </c>
      <c r="F768" s="4" t="str">
        <f>IFERROR(VLOOKUP($A768,'Raw - J'!$B:$P,10,FALSE),"")</f>
        <v/>
      </c>
      <c r="G768" s="4" t="str">
        <f>SUBSTITUTE(IFERROR(VLOOKUP($A768,'Raw - J'!$B:$P,7,FALSE),""),"0","")</f>
        <v/>
      </c>
      <c r="H768" s="4" t="str">
        <f>IFERROR(VLOOKUP($A768,'Raw - J'!$B:$P,12,FALSE)&amp;IF(VLOOKUP($A768,'Raw - J'!$B:$N,13,FALSE)&lt;&gt;"","("&amp;VLOOKUP($A768,'Raw - J'!$B:$N,13,FALSE)&amp;")",""),"")</f>
        <v/>
      </c>
      <c r="I768" s="4" t="str">
        <f>IFERROR(VLOOKUP($A768,'Raw - J'!$B:$P,14,FALSE),"")</f>
        <v/>
      </c>
      <c r="J768" s="4" t="str">
        <f>IFERROR(VLOOKUP($A768,'Raw - J'!$B:$P,11,FALSE),"")</f>
        <v/>
      </c>
      <c r="K768" s="4" t="str">
        <f>IFERROR(VLOOKUP($A768,'Raw - J'!$B:$Q,16,FALSE),"")</f>
        <v/>
      </c>
      <c r="L768" s="16" t="str">
        <f>SUBSTITUTE(IFERROR(VLOOKUP($A768,'Raw - J'!$B:$Q,9,FALSE),""),0,"")</f>
        <v/>
      </c>
      <c r="M768" s="16" t="str">
        <f>SUBSTITUTE(IFERROR(VLOOKUP($A768,'Raw - J'!$B:$Z,20,FALSE),""),0,"")</f>
        <v/>
      </c>
    </row>
    <row r="769" spans="1:13" hidden="1" x14ac:dyDescent="0.35">
      <c r="A769">
        <v>760</v>
      </c>
      <c r="B769" s="9" t="str">
        <f>IFERROR(VLOOKUP($A769,'Raw - J'!$B:$S,2,FALSE),"")</f>
        <v/>
      </c>
      <c r="C769" s="4" t="str">
        <f>IFERROR(VLOOKUP($A769,'Raw - J'!$B:$S,3,FALSE),"")</f>
        <v/>
      </c>
      <c r="D769" s="4" t="str">
        <f>IFERROR(VLOOKUP(JUMP!A769,'Raw - J'!B:F,5,FALSE),"")</f>
        <v/>
      </c>
      <c r="E769" s="4" t="str">
        <f>IFERROR(VLOOKUP($A769,'Raw - J'!$B:$S,6,FALSE),"")</f>
        <v/>
      </c>
      <c r="F769" s="4" t="str">
        <f>IFERROR(VLOOKUP($A769,'Raw - J'!$B:$P,10,FALSE),"")</f>
        <v/>
      </c>
      <c r="G769" s="4" t="str">
        <f>SUBSTITUTE(IFERROR(VLOOKUP($A769,'Raw - J'!$B:$P,7,FALSE),""),"0","")</f>
        <v/>
      </c>
      <c r="H769" s="4" t="str">
        <f>IFERROR(VLOOKUP($A769,'Raw - J'!$B:$P,12,FALSE)&amp;IF(VLOOKUP($A769,'Raw - J'!$B:$N,13,FALSE)&lt;&gt;"","("&amp;VLOOKUP($A769,'Raw - J'!$B:$N,13,FALSE)&amp;")",""),"")</f>
        <v/>
      </c>
      <c r="I769" s="4" t="str">
        <f>IFERROR(VLOOKUP($A769,'Raw - J'!$B:$P,14,FALSE),"")</f>
        <v/>
      </c>
      <c r="J769" s="4" t="str">
        <f>IFERROR(VLOOKUP($A769,'Raw - J'!$B:$P,11,FALSE),"")</f>
        <v/>
      </c>
      <c r="K769" s="4" t="str">
        <f>IFERROR(VLOOKUP($A769,'Raw - J'!$B:$Q,16,FALSE),"")</f>
        <v/>
      </c>
      <c r="L769" s="16" t="str">
        <f>SUBSTITUTE(IFERROR(VLOOKUP($A769,'Raw - J'!$B:$Q,9,FALSE),""),0,"")</f>
        <v/>
      </c>
      <c r="M769" s="16" t="str">
        <f>SUBSTITUTE(IFERROR(VLOOKUP($A769,'Raw - J'!$B:$Z,20,FALSE),""),0,"")</f>
        <v/>
      </c>
    </row>
    <row r="770" spans="1:13" hidden="1" x14ac:dyDescent="0.35">
      <c r="A770">
        <v>761</v>
      </c>
      <c r="B770" s="9" t="str">
        <f>IFERROR(VLOOKUP($A770,'Raw - J'!$B:$S,2,FALSE),"")</f>
        <v/>
      </c>
      <c r="C770" s="4" t="str">
        <f>IFERROR(VLOOKUP($A770,'Raw - J'!$B:$S,3,FALSE),"")</f>
        <v/>
      </c>
      <c r="D770" s="4" t="str">
        <f>IFERROR(VLOOKUP(JUMP!A770,'Raw - J'!B:F,5,FALSE),"")</f>
        <v/>
      </c>
      <c r="E770" s="4" t="str">
        <f>IFERROR(VLOOKUP($A770,'Raw - J'!$B:$S,6,FALSE),"")</f>
        <v/>
      </c>
      <c r="F770" s="4" t="str">
        <f>IFERROR(VLOOKUP($A770,'Raw - J'!$B:$P,10,FALSE),"")</f>
        <v/>
      </c>
      <c r="G770" s="4" t="str">
        <f>SUBSTITUTE(IFERROR(VLOOKUP($A770,'Raw - J'!$B:$P,7,FALSE),""),"0","")</f>
        <v/>
      </c>
      <c r="H770" s="4" t="str">
        <f>IFERROR(VLOOKUP($A770,'Raw - J'!$B:$P,12,FALSE)&amp;IF(VLOOKUP($A770,'Raw - J'!$B:$N,13,FALSE)&lt;&gt;"","("&amp;VLOOKUP($A770,'Raw - J'!$B:$N,13,FALSE)&amp;")",""),"")</f>
        <v/>
      </c>
      <c r="I770" s="4" t="str">
        <f>IFERROR(VLOOKUP($A770,'Raw - J'!$B:$P,14,FALSE),"")</f>
        <v/>
      </c>
      <c r="J770" s="4" t="str">
        <f>IFERROR(VLOOKUP($A770,'Raw - J'!$B:$P,11,FALSE),"")</f>
        <v/>
      </c>
      <c r="K770" s="4" t="str">
        <f>IFERROR(VLOOKUP($A770,'Raw - J'!$B:$Q,16,FALSE),"")</f>
        <v/>
      </c>
      <c r="L770" s="16" t="str">
        <f>SUBSTITUTE(IFERROR(VLOOKUP($A770,'Raw - J'!$B:$Q,9,FALSE),""),0,"")</f>
        <v/>
      </c>
      <c r="M770" s="16" t="str">
        <f>SUBSTITUTE(IFERROR(VLOOKUP($A770,'Raw - J'!$B:$Z,20,FALSE),""),0,"")</f>
        <v/>
      </c>
    </row>
    <row r="771" spans="1:13" hidden="1" x14ac:dyDescent="0.35">
      <c r="A771">
        <v>762</v>
      </c>
      <c r="B771" s="9" t="str">
        <f>IFERROR(VLOOKUP($A771,'Raw - J'!$B:$S,2,FALSE),"")</f>
        <v/>
      </c>
      <c r="C771" s="4" t="str">
        <f>IFERROR(VLOOKUP($A771,'Raw - J'!$B:$S,3,FALSE),"")</f>
        <v/>
      </c>
      <c r="D771" s="4" t="str">
        <f>IFERROR(VLOOKUP(JUMP!A771,'Raw - J'!B:F,5,FALSE),"")</f>
        <v/>
      </c>
      <c r="E771" s="4" t="str">
        <f>IFERROR(VLOOKUP($A771,'Raw - J'!$B:$S,6,FALSE),"")</f>
        <v/>
      </c>
      <c r="F771" s="4" t="str">
        <f>IFERROR(VLOOKUP($A771,'Raw - J'!$B:$P,10,FALSE),"")</f>
        <v/>
      </c>
      <c r="G771" s="4" t="str">
        <f>SUBSTITUTE(IFERROR(VLOOKUP($A771,'Raw - J'!$B:$P,7,FALSE),""),"0","")</f>
        <v/>
      </c>
      <c r="H771" s="4" t="str">
        <f>IFERROR(VLOOKUP($A771,'Raw - J'!$B:$P,12,FALSE)&amp;IF(VLOOKUP($A771,'Raw - J'!$B:$N,13,FALSE)&lt;&gt;"","("&amp;VLOOKUP($A771,'Raw - J'!$B:$N,13,FALSE)&amp;")",""),"")</f>
        <v/>
      </c>
      <c r="I771" s="4" t="str">
        <f>IFERROR(VLOOKUP($A771,'Raw - J'!$B:$P,14,FALSE),"")</f>
        <v/>
      </c>
      <c r="J771" s="4" t="str">
        <f>IFERROR(VLOOKUP($A771,'Raw - J'!$B:$P,11,FALSE),"")</f>
        <v/>
      </c>
      <c r="K771" s="4" t="str">
        <f>IFERROR(VLOOKUP($A771,'Raw - J'!$B:$Q,16,FALSE),"")</f>
        <v/>
      </c>
      <c r="L771" s="16" t="str">
        <f>SUBSTITUTE(IFERROR(VLOOKUP($A771,'Raw - J'!$B:$Q,9,FALSE),""),0,"")</f>
        <v/>
      </c>
      <c r="M771" s="16" t="str">
        <f>SUBSTITUTE(IFERROR(VLOOKUP($A771,'Raw - J'!$B:$Z,20,FALSE),""),0,"")</f>
        <v/>
      </c>
    </row>
    <row r="772" spans="1:13" hidden="1" x14ac:dyDescent="0.35">
      <c r="A772">
        <v>763</v>
      </c>
      <c r="B772" s="9" t="str">
        <f>IFERROR(VLOOKUP($A772,'Raw - J'!$B:$S,2,FALSE),"")</f>
        <v/>
      </c>
      <c r="C772" s="4" t="str">
        <f>IFERROR(VLOOKUP($A772,'Raw - J'!$B:$S,3,FALSE),"")</f>
        <v/>
      </c>
      <c r="D772" s="4" t="str">
        <f>IFERROR(VLOOKUP(JUMP!A772,'Raw - J'!B:F,5,FALSE),"")</f>
        <v/>
      </c>
      <c r="E772" s="4" t="str">
        <f>IFERROR(VLOOKUP($A772,'Raw - J'!$B:$S,6,FALSE),"")</f>
        <v/>
      </c>
      <c r="F772" s="4" t="str">
        <f>IFERROR(VLOOKUP($A772,'Raw - J'!$B:$P,10,FALSE),"")</f>
        <v/>
      </c>
      <c r="G772" s="4" t="str">
        <f>SUBSTITUTE(IFERROR(VLOOKUP($A772,'Raw - J'!$B:$P,7,FALSE),""),"0","")</f>
        <v/>
      </c>
      <c r="H772" s="4" t="str">
        <f>IFERROR(VLOOKUP($A772,'Raw - J'!$B:$P,12,FALSE)&amp;IF(VLOOKUP($A772,'Raw - J'!$B:$N,13,FALSE)&lt;&gt;"","("&amp;VLOOKUP($A772,'Raw - J'!$B:$N,13,FALSE)&amp;")",""),"")</f>
        <v/>
      </c>
      <c r="I772" s="4" t="str">
        <f>IFERROR(VLOOKUP($A772,'Raw - J'!$B:$P,14,FALSE),"")</f>
        <v/>
      </c>
      <c r="J772" s="4" t="str">
        <f>IFERROR(VLOOKUP($A772,'Raw - J'!$B:$P,11,FALSE),"")</f>
        <v/>
      </c>
      <c r="K772" s="4" t="str">
        <f>IFERROR(VLOOKUP($A772,'Raw - J'!$B:$Q,16,FALSE),"")</f>
        <v/>
      </c>
      <c r="L772" s="16" t="str">
        <f>SUBSTITUTE(IFERROR(VLOOKUP($A772,'Raw - J'!$B:$Q,9,FALSE),""),0,"")</f>
        <v/>
      </c>
      <c r="M772" s="16" t="str">
        <f>SUBSTITUTE(IFERROR(VLOOKUP($A772,'Raw - J'!$B:$Z,20,FALSE),""),0,"")</f>
        <v/>
      </c>
    </row>
    <row r="773" spans="1:13" hidden="1" x14ac:dyDescent="0.35">
      <c r="A773">
        <v>764</v>
      </c>
      <c r="B773" s="9" t="str">
        <f>IFERROR(VLOOKUP($A773,'Raw - J'!$B:$S,2,FALSE),"")</f>
        <v/>
      </c>
      <c r="C773" s="4" t="str">
        <f>IFERROR(VLOOKUP($A773,'Raw - J'!$B:$S,3,FALSE),"")</f>
        <v/>
      </c>
      <c r="D773" s="4" t="str">
        <f>IFERROR(VLOOKUP(JUMP!A773,'Raw - J'!B:F,5,FALSE),"")</f>
        <v/>
      </c>
      <c r="E773" s="4" t="str">
        <f>IFERROR(VLOOKUP($A773,'Raw - J'!$B:$S,6,FALSE),"")</f>
        <v/>
      </c>
      <c r="F773" s="4" t="str">
        <f>IFERROR(VLOOKUP($A773,'Raw - J'!$B:$P,10,FALSE),"")</f>
        <v/>
      </c>
      <c r="G773" s="4" t="str">
        <f>SUBSTITUTE(IFERROR(VLOOKUP($A773,'Raw - J'!$B:$P,7,FALSE),""),"0","")</f>
        <v/>
      </c>
      <c r="H773" s="4" t="str">
        <f>IFERROR(VLOOKUP($A773,'Raw - J'!$B:$P,12,FALSE)&amp;IF(VLOOKUP($A773,'Raw - J'!$B:$N,13,FALSE)&lt;&gt;"","("&amp;VLOOKUP($A773,'Raw - J'!$B:$N,13,FALSE)&amp;")",""),"")</f>
        <v/>
      </c>
      <c r="I773" s="4" t="str">
        <f>IFERROR(VLOOKUP($A773,'Raw - J'!$B:$P,14,FALSE),"")</f>
        <v/>
      </c>
      <c r="J773" s="4" t="str">
        <f>IFERROR(VLOOKUP($A773,'Raw - J'!$B:$P,11,FALSE),"")</f>
        <v/>
      </c>
      <c r="K773" s="4" t="str">
        <f>IFERROR(VLOOKUP($A773,'Raw - J'!$B:$Q,16,FALSE),"")</f>
        <v/>
      </c>
      <c r="L773" s="16" t="str">
        <f>SUBSTITUTE(IFERROR(VLOOKUP($A773,'Raw - J'!$B:$Q,9,FALSE),""),0,"")</f>
        <v/>
      </c>
      <c r="M773" s="16" t="str">
        <f>SUBSTITUTE(IFERROR(VLOOKUP($A773,'Raw - J'!$B:$Z,20,FALSE),""),0,"")</f>
        <v/>
      </c>
    </row>
    <row r="774" spans="1:13" hidden="1" x14ac:dyDescent="0.35">
      <c r="A774">
        <v>765</v>
      </c>
      <c r="B774" s="9" t="str">
        <f>IFERROR(VLOOKUP($A774,'Raw - J'!$B:$S,2,FALSE),"")</f>
        <v/>
      </c>
      <c r="C774" s="4" t="str">
        <f>IFERROR(VLOOKUP($A774,'Raw - J'!$B:$S,3,FALSE),"")</f>
        <v/>
      </c>
      <c r="D774" s="4" t="str">
        <f>IFERROR(VLOOKUP(JUMP!A774,'Raw - J'!B:F,5,FALSE),"")</f>
        <v/>
      </c>
      <c r="E774" s="4" t="str">
        <f>IFERROR(VLOOKUP($A774,'Raw - J'!$B:$S,6,FALSE),"")</f>
        <v/>
      </c>
      <c r="F774" s="4" t="str">
        <f>IFERROR(VLOOKUP($A774,'Raw - J'!$B:$P,10,FALSE),"")</f>
        <v/>
      </c>
      <c r="G774" s="4" t="str">
        <f>SUBSTITUTE(IFERROR(VLOOKUP($A774,'Raw - J'!$B:$P,7,FALSE),""),"0","")</f>
        <v/>
      </c>
      <c r="H774" s="4" t="str">
        <f>IFERROR(VLOOKUP($A774,'Raw - J'!$B:$P,12,FALSE)&amp;IF(VLOOKUP($A774,'Raw - J'!$B:$N,13,FALSE)&lt;&gt;"","("&amp;VLOOKUP($A774,'Raw - J'!$B:$N,13,FALSE)&amp;")",""),"")</f>
        <v/>
      </c>
      <c r="I774" s="4" t="str">
        <f>IFERROR(VLOOKUP($A774,'Raw - J'!$B:$P,14,FALSE),"")</f>
        <v/>
      </c>
      <c r="J774" s="4" t="str">
        <f>IFERROR(VLOOKUP($A774,'Raw - J'!$B:$P,11,FALSE),"")</f>
        <v/>
      </c>
      <c r="K774" s="4" t="str">
        <f>IFERROR(VLOOKUP($A774,'Raw - J'!$B:$Q,16,FALSE),"")</f>
        <v/>
      </c>
      <c r="L774" s="16" t="str">
        <f>SUBSTITUTE(IFERROR(VLOOKUP($A774,'Raw - J'!$B:$Q,9,FALSE),""),0,"")</f>
        <v/>
      </c>
      <c r="M774" s="16" t="str">
        <f>SUBSTITUTE(IFERROR(VLOOKUP($A774,'Raw - J'!$B:$Z,20,FALSE),""),0,"")</f>
        <v/>
      </c>
    </row>
    <row r="775" spans="1:13" hidden="1" x14ac:dyDescent="0.35">
      <c r="A775">
        <v>766</v>
      </c>
      <c r="B775" s="9" t="str">
        <f>IFERROR(VLOOKUP($A775,'Raw - J'!$B:$S,2,FALSE),"")</f>
        <v/>
      </c>
      <c r="C775" s="4" t="str">
        <f>IFERROR(VLOOKUP($A775,'Raw - J'!$B:$S,3,FALSE),"")</f>
        <v/>
      </c>
      <c r="D775" s="4" t="str">
        <f>IFERROR(VLOOKUP(JUMP!A775,'Raw - J'!B:F,5,FALSE),"")</f>
        <v/>
      </c>
      <c r="E775" s="4" t="str">
        <f>IFERROR(VLOOKUP($A775,'Raw - J'!$B:$S,6,FALSE),"")</f>
        <v/>
      </c>
      <c r="F775" s="4" t="str">
        <f>IFERROR(VLOOKUP($A775,'Raw - J'!$B:$P,10,FALSE),"")</f>
        <v/>
      </c>
      <c r="G775" s="4" t="str">
        <f>SUBSTITUTE(IFERROR(VLOOKUP($A775,'Raw - J'!$B:$P,7,FALSE),""),"0","")</f>
        <v/>
      </c>
      <c r="H775" s="4" t="str">
        <f>IFERROR(VLOOKUP($A775,'Raw - J'!$B:$P,12,FALSE)&amp;IF(VLOOKUP($A775,'Raw - J'!$B:$N,13,FALSE)&lt;&gt;"","("&amp;VLOOKUP($A775,'Raw - J'!$B:$N,13,FALSE)&amp;")",""),"")</f>
        <v/>
      </c>
      <c r="I775" s="4" t="str">
        <f>IFERROR(VLOOKUP($A775,'Raw - J'!$B:$P,14,FALSE),"")</f>
        <v/>
      </c>
      <c r="J775" s="4" t="str">
        <f>IFERROR(VLOOKUP($A775,'Raw - J'!$B:$P,11,FALSE),"")</f>
        <v/>
      </c>
      <c r="K775" s="4" t="str">
        <f>IFERROR(VLOOKUP($A775,'Raw - J'!$B:$Q,16,FALSE),"")</f>
        <v/>
      </c>
      <c r="L775" s="16" t="str">
        <f>SUBSTITUTE(IFERROR(VLOOKUP($A775,'Raw - J'!$B:$Q,9,FALSE),""),0,"")</f>
        <v/>
      </c>
      <c r="M775" s="16" t="str">
        <f>SUBSTITUTE(IFERROR(VLOOKUP($A775,'Raw - J'!$B:$Z,20,FALSE),""),0,"")</f>
        <v/>
      </c>
    </row>
    <row r="776" spans="1:13" hidden="1" x14ac:dyDescent="0.35">
      <c r="A776">
        <v>767</v>
      </c>
      <c r="B776" s="9" t="str">
        <f>IFERROR(VLOOKUP($A776,'Raw - J'!$B:$S,2,FALSE),"")</f>
        <v/>
      </c>
      <c r="C776" s="4" t="str">
        <f>IFERROR(VLOOKUP($A776,'Raw - J'!$B:$S,3,FALSE),"")</f>
        <v/>
      </c>
      <c r="D776" s="4" t="str">
        <f>IFERROR(VLOOKUP(JUMP!A776,'Raw - J'!B:F,5,FALSE),"")</f>
        <v/>
      </c>
      <c r="E776" s="4" t="str">
        <f>IFERROR(VLOOKUP($A776,'Raw - J'!$B:$S,6,FALSE),"")</f>
        <v/>
      </c>
      <c r="F776" s="4" t="str">
        <f>IFERROR(VLOOKUP($A776,'Raw - J'!$B:$P,10,FALSE),"")</f>
        <v/>
      </c>
      <c r="G776" s="4" t="str">
        <f>SUBSTITUTE(IFERROR(VLOOKUP($A776,'Raw - J'!$B:$P,7,FALSE),""),"0","")</f>
        <v/>
      </c>
      <c r="H776" s="4" t="str">
        <f>IFERROR(VLOOKUP($A776,'Raw - J'!$B:$P,12,FALSE)&amp;IF(VLOOKUP($A776,'Raw - J'!$B:$N,13,FALSE)&lt;&gt;"","("&amp;VLOOKUP($A776,'Raw - J'!$B:$N,13,FALSE)&amp;")",""),"")</f>
        <v/>
      </c>
      <c r="I776" s="4" t="str">
        <f>IFERROR(VLOOKUP($A776,'Raw - J'!$B:$P,14,FALSE),"")</f>
        <v/>
      </c>
      <c r="J776" s="4" t="str">
        <f>IFERROR(VLOOKUP($A776,'Raw - J'!$B:$P,11,FALSE),"")</f>
        <v/>
      </c>
      <c r="K776" s="4" t="str">
        <f>IFERROR(VLOOKUP($A776,'Raw - J'!$B:$Q,16,FALSE),"")</f>
        <v/>
      </c>
      <c r="L776" s="16" t="str">
        <f>SUBSTITUTE(IFERROR(VLOOKUP($A776,'Raw - J'!$B:$Q,9,FALSE),""),0,"")</f>
        <v/>
      </c>
      <c r="M776" s="16" t="str">
        <f>SUBSTITUTE(IFERROR(VLOOKUP($A776,'Raw - J'!$B:$Z,20,FALSE),""),0,"")</f>
        <v/>
      </c>
    </row>
    <row r="777" spans="1:13" hidden="1" x14ac:dyDescent="0.35">
      <c r="A777">
        <v>768</v>
      </c>
      <c r="B777" s="9" t="str">
        <f>IFERROR(VLOOKUP($A777,'Raw - J'!$B:$S,2,FALSE),"")</f>
        <v/>
      </c>
      <c r="C777" s="4" t="str">
        <f>IFERROR(VLOOKUP($A777,'Raw - J'!$B:$S,3,FALSE),"")</f>
        <v/>
      </c>
      <c r="D777" s="4" t="str">
        <f>IFERROR(VLOOKUP(JUMP!A777,'Raw - J'!B:F,5,FALSE),"")</f>
        <v/>
      </c>
      <c r="E777" s="4" t="str">
        <f>IFERROR(VLOOKUP($A777,'Raw - J'!$B:$S,6,FALSE),"")</f>
        <v/>
      </c>
      <c r="F777" s="4" t="str">
        <f>IFERROR(VLOOKUP($A777,'Raw - J'!$B:$P,10,FALSE),"")</f>
        <v/>
      </c>
      <c r="G777" s="4" t="str">
        <f>SUBSTITUTE(IFERROR(VLOOKUP($A777,'Raw - J'!$B:$P,7,FALSE),""),"0","")</f>
        <v/>
      </c>
      <c r="H777" s="4" t="str">
        <f>IFERROR(VLOOKUP($A777,'Raw - J'!$B:$P,12,FALSE)&amp;IF(VLOOKUP($A777,'Raw - J'!$B:$N,13,FALSE)&lt;&gt;"","("&amp;VLOOKUP($A777,'Raw - J'!$B:$N,13,FALSE)&amp;")",""),"")</f>
        <v/>
      </c>
      <c r="I777" s="4" t="str">
        <f>IFERROR(VLOOKUP($A777,'Raw - J'!$B:$P,14,FALSE),"")</f>
        <v/>
      </c>
      <c r="J777" s="4" t="str">
        <f>IFERROR(VLOOKUP($A777,'Raw - J'!$B:$P,11,FALSE),"")</f>
        <v/>
      </c>
      <c r="K777" s="4" t="str">
        <f>IFERROR(VLOOKUP($A777,'Raw - J'!$B:$Q,16,FALSE),"")</f>
        <v/>
      </c>
      <c r="L777" s="16" t="str">
        <f>SUBSTITUTE(IFERROR(VLOOKUP($A777,'Raw - J'!$B:$Q,9,FALSE),""),0,"")</f>
        <v/>
      </c>
      <c r="M777" s="16" t="str">
        <f>SUBSTITUTE(IFERROR(VLOOKUP($A777,'Raw - J'!$B:$Z,20,FALSE),""),0,"")</f>
        <v/>
      </c>
    </row>
    <row r="778" spans="1:13" hidden="1" x14ac:dyDescent="0.35">
      <c r="A778">
        <v>769</v>
      </c>
      <c r="B778" s="9" t="str">
        <f>IFERROR(VLOOKUP($A778,'Raw - J'!$B:$S,2,FALSE),"")</f>
        <v/>
      </c>
      <c r="C778" s="4" t="str">
        <f>IFERROR(VLOOKUP($A778,'Raw - J'!$B:$S,3,FALSE),"")</f>
        <v/>
      </c>
      <c r="D778" s="4" t="str">
        <f>IFERROR(VLOOKUP(JUMP!A778,'Raw - J'!B:F,5,FALSE),"")</f>
        <v/>
      </c>
      <c r="E778" s="4" t="str">
        <f>IFERROR(VLOOKUP($A778,'Raw - J'!$B:$S,6,FALSE),"")</f>
        <v/>
      </c>
      <c r="F778" s="4" t="str">
        <f>IFERROR(VLOOKUP($A778,'Raw - J'!$B:$P,10,FALSE),"")</f>
        <v/>
      </c>
      <c r="G778" s="4" t="str">
        <f>SUBSTITUTE(IFERROR(VLOOKUP($A778,'Raw - J'!$B:$P,7,FALSE),""),"0","")</f>
        <v/>
      </c>
      <c r="H778" s="4" t="str">
        <f>IFERROR(VLOOKUP($A778,'Raw - J'!$B:$P,12,FALSE)&amp;IF(VLOOKUP($A778,'Raw - J'!$B:$N,13,FALSE)&lt;&gt;"","("&amp;VLOOKUP($A778,'Raw - J'!$B:$N,13,FALSE)&amp;")",""),"")</f>
        <v/>
      </c>
      <c r="I778" s="4" t="str">
        <f>IFERROR(VLOOKUP($A778,'Raw - J'!$B:$P,14,FALSE),"")</f>
        <v/>
      </c>
      <c r="J778" s="4" t="str">
        <f>IFERROR(VLOOKUP($A778,'Raw - J'!$B:$P,11,FALSE),"")</f>
        <v/>
      </c>
      <c r="K778" s="4" t="str">
        <f>IFERROR(VLOOKUP($A778,'Raw - J'!$B:$Q,16,FALSE),"")</f>
        <v/>
      </c>
      <c r="L778" s="16" t="str">
        <f>SUBSTITUTE(IFERROR(VLOOKUP($A778,'Raw - J'!$B:$Q,9,FALSE),""),0,"")</f>
        <v/>
      </c>
      <c r="M778" s="16" t="str">
        <f>SUBSTITUTE(IFERROR(VLOOKUP($A778,'Raw - J'!$B:$Z,20,FALSE),""),0,"")</f>
        <v/>
      </c>
    </row>
    <row r="779" spans="1:13" hidden="1" x14ac:dyDescent="0.35">
      <c r="A779">
        <v>770</v>
      </c>
      <c r="B779" s="9" t="str">
        <f>IFERROR(VLOOKUP($A779,'Raw - J'!$B:$S,2,FALSE),"")</f>
        <v/>
      </c>
      <c r="C779" s="4" t="str">
        <f>IFERROR(VLOOKUP($A779,'Raw - J'!$B:$S,3,FALSE),"")</f>
        <v/>
      </c>
      <c r="D779" s="4" t="str">
        <f>IFERROR(VLOOKUP(JUMP!A779,'Raw - J'!B:F,5,FALSE),"")</f>
        <v/>
      </c>
      <c r="E779" s="4" t="str">
        <f>IFERROR(VLOOKUP($A779,'Raw - J'!$B:$S,6,FALSE),"")</f>
        <v/>
      </c>
      <c r="F779" s="4" t="str">
        <f>IFERROR(VLOOKUP($A779,'Raw - J'!$B:$P,10,FALSE),"")</f>
        <v/>
      </c>
      <c r="G779" s="4" t="str">
        <f>SUBSTITUTE(IFERROR(VLOOKUP($A779,'Raw - J'!$B:$P,7,FALSE),""),"0","")</f>
        <v/>
      </c>
      <c r="H779" s="4" t="str">
        <f>IFERROR(VLOOKUP($A779,'Raw - J'!$B:$P,12,FALSE)&amp;IF(VLOOKUP($A779,'Raw - J'!$B:$N,13,FALSE)&lt;&gt;"","("&amp;VLOOKUP($A779,'Raw - J'!$B:$N,13,FALSE)&amp;")",""),"")</f>
        <v/>
      </c>
      <c r="I779" s="4" t="str">
        <f>IFERROR(VLOOKUP($A779,'Raw - J'!$B:$P,14,FALSE),"")</f>
        <v/>
      </c>
      <c r="J779" s="4" t="str">
        <f>IFERROR(VLOOKUP($A779,'Raw - J'!$B:$P,11,FALSE),"")</f>
        <v/>
      </c>
      <c r="K779" s="4" t="str">
        <f>IFERROR(VLOOKUP($A779,'Raw - J'!$B:$Q,16,FALSE),"")</f>
        <v/>
      </c>
      <c r="L779" s="16" t="str">
        <f>SUBSTITUTE(IFERROR(VLOOKUP($A779,'Raw - J'!$B:$Q,9,FALSE),""),0,"")</f>
        <v/>
      </c>
      <c r="M779" s="16" t="str">
        <f>SUBSTITUTE(IFERROR(VLOOKUP($A779,'Raw - J'!$B:$Z,20,FALSE),""),0,"")</f>
        <v/>
      </c>
    </row>
    <row r="780" spans="1:13" hidden="1" x14ac:dyDescent="0.35">
      <c r="A780">
        <v>771</v>
      </c>
      <c r="B780" s="9" t="str">
        <f>IFERROR(VLOOKUP($A780,'Raw - J'!$B:$S,2,FALSE),"")</f>
        <v/>
      </c>
      <c r="C780" s="4" t="str">
        <f>IFERROR(VLOOKUP($A780,'Raw - J'!$B:$S,3,FALSE),"")</f>
        <v/>
      </c>
      <c r="D780" s="4" t="str">
        <f>IFERROR(VLOOKUP(JUMP!A780,'Raw - J'!B:F,5,FALSE),"")</f>
        <v/>
      </c>
      <c r="E780" s="4" t="str">
        <f>IFERROR(VLOOKUP($A780,'Raw - J'!$B:$S,6,FALSE),"")</f>
        <v/>
      </c>
      <c r="F780" s="4" t="str">
        <f>IFERROR(VLOOKUP($A780,'Raw - J'!$B:$P,10,FALSE),"")</f>
        <v/>
      </c>
      <c r="G780" s="4" t="str">
        <f>SUBSTITUTE(IFERROR(VLOOKUP($A780,'Raw - J'!$B:$P,7,FALSE),""),"0","")</f>
        <v/>
      </c>
      <c r="H780" s="4" t="str">
        <f>IFERROR(VLOOKUP($A780,'Raw - J'!$B:$P,12,FALSE)&amp;IF(VLOOKUP($A780,'Raw - J'!$B:$N,13,FALSE)&lt;&gt;"","("&amp;VLOOKUP($A780,'Raw - J'!$B:$N,13,FALSE)&amp;")",""),"")</f>
        <v/>
      </c>
      <c r="I780" s="4" t="str">
        <f>IFERROR(VLOOKUP($A780,'Raw - J'!$B:$P,14,FALSE),"")</f>
        <v/>
      </c>
      <c r="J780" s="4" t="str">
        <f>IFERROR(VLOOKUP($A780,'Raw - J'!$B:$P,11,FALSE),"")</f>
        <v/>
      </c>
      <c r="K780" s="4" t="str">
        <f>IFERROR(VLOOKUP($A780,'Raw - J'!$B:$Q,16,FALSE),"")</f>
        <v/>
      </c>
      <c r="L780" s="16" t="str">
        <f>SUBSTITUTE(IFERROR(VLOOKUP($A780,'Raw - J'!$B:$Q,9,FALSE),""),0,"")</f>
        <v/>
      </c>
      <c r="M780" s="16" t="str">
        <f>SUBSTITUTE(IFERROR(VLOOKUP($A780,'Raw - J'!$B:$Z,20,FALSE),""),0,"")</f>
        <v/>
      </c>
    </row>
    <row r="781" spans="1:13" hidden="1" x14ac:dyDescent="0.35">
      <c r="A781">
        <v>772</v>
      </c>
      <c r="B781" s="9" t="str">
        <f>IFERROR(VLOOKUP($A781,'Raw - J'!$B:$S,2,FALSE),"")</f>
        <v/>
      </c>
      <c r="C781" s="4" t="str">
        <f>IFERROR(VLOOKUP($A781,'Raw - J'!$B:$S,3,FALSE),"")</f>
        <v/>
      </c>
      <c r="D781" s="4" t="str">
        <f>IFERROR(VLOOKUP(JUMP!A781,'Raw - J'!B:F,5,FALSE),"")</f>
        <v/>
      </c>
      <c r="E781" s="4" t="str">
        <f>IFERROR(VLOOKUP($A781,'Raw - J'!$B:$S,6,FALSE),"")</f>
        <v/>
      </c>
      <c r="F781" s="4" t="str">
        <f>IFERROR(VLOOKUP($A781,'Raw - J'!$B:$P,10,FALSE),"")</f>
        <v/>
      </c>
      <c r="G781" s="4" t="str">
        <f>SUBSTITUTE(IFERROR(VLOOKUP($A781,'Raw - J'!$B:$P,7,FALSE),""),"0","")</f>
        <v/>
      </c>
      <c r="H781" s="4" t="str">
        <f>IFERROR(VLOOKUP($A781,'Raw - J'!$B:$P,12,FALSE)&amp;IF(VLOOKUP($A781,'Raw - J'!$B:$N,13,FALSE)&lt;&gt;"","("&amp;VLOOKUP($A781,'Raw - J'!$B:$N,13,FALSE)&amp;")",""),"")</f>
        <v/>
      </c>
      <c r="I781" s="4" t="str">
        <f>IFERROR(VLOOKUP($A781,'Raw - J'!$B:$P,14,FALSE),"")</f>
        <v/>
      </c>
      <c r="J781" s="4" t="str">
        <f>IFERROR(VLOOKUP($A781,'Raw - J'!$B:$P,11,FALSE),"")</f>
        <v/>
      </c>
      <c r="K781" s="4" t="str">
        <f>IFERROR(VLOOKUP($A781,'Raw - J'!$B:$Q,16,FALSE),"")</f>
        <v/>
      </c>
      <c r="L781" s="16" t="str">
        <f>SUBSTITUTE(IFERROR(VLOOKUP($A781,'Raw - J'!$B:$Q,9,FALSE),""),0,"")</f>
        <v/>
      </c>
      <c r="M781" s="16" t="str">
        <f>SUBSTITUTE(IFERROR(VLOOKUP($A781,'Raw - J'!$B:$Z,20,FALSE),""),0,"")</f>
        <v/>
      </c>
    </row>
    <row r="782" spans="1:13" hidden="1" x14ac:dyDescent="0.35">
      <c r="A782">
        <v>773</v>
      </c>
      <c r="B782" s="9" t="str">
        <f>IFERROR(VLOOKUP($A782,'Raw - J'!$B:$S,2,FALSE),"")</f>
        <v/>
      </c>
      <c r="C782" s="4" t="str">
        <f>IFERROR(VLOOKUP($A782,'Raw - J'!$B:$S,3,FALSE),"")</f>
        <v/>
      </c>
      <c r="D782" s="4" t="str">
        <f>IFERROR(VLOOKUP(JUMP!A782,'Raw - J'!B:F,5,FALSE),"")</f>
        <v/>
      </c>
      <c r="E782" s="4" t="str">
        <f>IFERROR(VLOOKUP($A782,'Raw - J'!$B:$S,6,FALSE),"")</f>
        <v/>
      </c>
      <c r="F782" s="4" t="str">
        <f>IFERROR(VLOOKUP($A782,'Raw - J'!$B:$P,10,FALSE),"")</f>
        <v/>
      </c>
      <c r="G782" s="4" t="str">
        <f>SUBSTITUTE(IFERROR(VLOOKUP($A782,'Raw - J'!$B:$P,7,FALSE),""),"0","")</f>
        <v/>
      </c>
      <c r="H782" s="4" t="str">
        <f>IFERROR(VLOOKUP($A782,'Raw - J'!$B:$P,12,FALSE)&amp;IF(VLOOKUP($A782,'Raw - J'!$B:$N,13,FALSE)&lt;&gt;"","("&amp;VLOOKUP($A782,'Raw - J'!$B:$N,13,FALSE)&amp;")",""),"")</f>
        <v/>
      </c>
      <c r="I782" s="4" t="str">
        <f>IFERROR(VLOOKUP($A782,'Raw - J'!$B:$P,14,FALSE),"")</f>
        <v/>
      </c>
      <c r="J782" s="4" t="str">
        <f>IFERROR(VLOOKUP($A782,'Raw - J'!$B:$P,11,FALSE),"")</f>
        <v/>
      </c>
      <c r="K782" s="4" t="str">
        <f>IFERROR(VLOOKUP($A782,'Raw - J'!$B:$Q,16,FALSE),"")</f>
        <v/>
      </c>
      <c r="L782" s="16" t="str">
        <f>SUBSTITUTE(IFERROR(VLOOKUP($A782,'Raw - J'!$B:$Q,9,FALSE),""),0,"")</f>
        <v/>
      </c>
      <c r="M782" s="16" t="str">
        <f>SUBSTITUTE(IFERROR(VLOOKUP($A782,'Raw - J'!$B:$Z,20,FALSE),""),0,"")</f>
        <v/>
      </c>
    </row>
    <row r="783" spans="1:13" hidden="1" x14ac:dyDescent="0.35">
      <c r="A783">
        <v>774</v>
      </c>
      <c r="B783" s="9" t="str">
        <f>IFERROR(VLOOKUP($A783,'Raw - J'!$B:$S,2,FALSE),"")</f>
        <v/>
      </c>
      <c r="C783" s="4" t="str">
        <f>IFERROR(VLOOKUP($A783,'Raw - J'!$B:$S,3,FALSE),"")</f>
        <v/>
      </c>
      <c r="D783" s="4" t="str">
        <f>IFERROR(VLOOKUP(JUMP!A783,'Raw - J'!B:F,5,FALSE),"")</f>
        <v/>
      </c>
      <c r="E783" s="4" t="str">
        <f>IFERROR(VLOOKUP($A783,'Raw - J'!$B:$S,6,FALSE),"")</f>
        <v/>
      </c>
      <c r="F783" s="4" t="str">
        <f>IFERROR(VLOOKUP($A783,'Raw - J'!$B:$P,10,FALSE),"")</f>
        <v/>
      </c>
      <c r="G783" s="4" t="str">
        <f>SUBSTITUTE(IFERROR(VLOOKUP($A783,'Raw - J'!$B:$P,7,FALSE),""),"0","")</f>
        <v/>
      </c>
      <c r="H783" s="4" t="str">
        <f>IFERROR(VLOOKUP($A783,'Raw - J'!$B:$P,12,FALSE)&amp;IF(VLOOKUP($A783,'Raw - J'!$B:$N,13,FALSE)&lt;&gt;"","("&amp;VLOOKUP($A783,'Raw - J'!$B:$N,13,FALSE)&amp;")",""),"")</f>
        <v/>
      </c>
      <c r="I783" s="4" t="str">
        <f>IFERROR(VLOOKUP($A783,'Raw - J'!$B:$P,14,FALSE),"")</f>
        <v/>
      </c>
      <c r="J783" s="4" t="str">
        <f>IFERROR(VLOOKUP($A783,'Raw - J'!$B:$P,11,FALSE),"")</f>
        <v/>
      </c>
      <c r="K783" s="4" t="str">
        <f>IFERROR(VLOOKUP($A783,'Raw - J'!$B:$Q,16,FALSE),"")</f>
        <v/>
      </c>
      <c r="L783" s="16" t="str">
        <f>SUBSTITUTE(IFERROR(VLOOKUP($A783,'Raw - J'!$B:$Q,9,FALSE),""),0,"")</f>
        <v/>
      </c>
      <c r="M783" s="16" t="str">
        <f>SUBSTITUTE(IFERROR(VLOOKUP($A783,'Raw - J'!$B:$Z,20,FALSE),""),0,"")</f>
        <v/>
      </c>
    </row>
    <row r="784" spans="1:13" hidden="1" x14ac:dyDescent="0.35">
      <c r="A784">
        <v>775</v>
      </c>
      <c r="B784" s="9" t="str">
        <f>IFERROR(VLOOKUP($A784,'Raw - J'!$B:$S,2,FALSE),"")</f>
        <v/>
      </c>
      <c r="C784" s="4" t="str">
        <f>IFERROR(VLOOKUP($A784,'Raw - J'!$B:$S,3,FALSE),"")</f>
        <v/>
      </c>
      <c r="D784" s="4" t="str">
        <f>IFERROR(VLOOKUP(JUMP!A784,'Raw - J'!B:F,5,FALSE),"")</f>
        <v/>
      </c>
      <c r="E784" s="4" t="str">
        <f>IFERROR(VLOOKUP($A784,'Raw - J'!$B:$S,6,FALSE),"")</f>
        <v/>
      </c>
      <c r="F784" s="4" t="str">
        <f>IFERROR(VLOOKUP($A784,'Raw - J'!$B:$P,10,FALSE),"")</f>
        <v/>
      </c>
      <c r="G784" s="4" t="str">
        <f>SUBSTITUTE(IFERROR(VLOOKUP($A784,'Raw - J'!$B:$P,7,FALSE),""),"0","")</f>
        <v/>
      </c>
      <c r="H784" s="4" t="str">
        <f>IFERROR(VLOOKUP($A784,'Raw - J'!$B:$P,12,FALSE)&amp;IF(VLOOKUP($A784,'Raw - J'!$B:$N,13,FALSE)&lt;&gt;"","("&amp;VLOOKUP($A784,'Raw - J'!$B:$N,13,FALSE)&amp;")",""),"")</f>
        <v/>
      </c>
      <c r="I784" s="4" t="str">
        <f>IFERROR(VLOOKUP($A784,'Raw - J'!$B:$P,14,FALSE),"")</f>
        <v/>
      </c>
      <c r="J784" s="4" t="str">
        <f>IFERROR(VLOOKUP($A784,'Raw - J'!$B:$P,11,FALSE),"")</f>
        <v/>
      </c>
      <c r="K784" s="4" t="str">
        <f>IFERROR(VLOOKUP($A784,'Raw - J'!$B:$Q,16,FALSE),"")</f>
        <v/>
      </c>
      <c r="L784" s="16" t="str">
        <f>SUBSTITUTE(IFERROR(VLOOKUP($A784,'Raw - J'!$B:$Q,9,FALSE),""),0,"")</f>
        <v/>
      </c>
      <c r="M784" s="16" t="str">
        <f>SUBSTITUTE(IFERROR(VLOOKUP($A784,'Raw - J'!$B:$Z,20,FALSE),""),0,"")</f>
        <v/>
      </c>
    </row>
    <row r="785" spans="1:13" hidden="1" x14ac:dyDescent="0.35">
      <c r="A785">
        <v>776</v>
      </c>
      <c r="B785" s="9" t="str">
        <f>IFERROR(VLOOKUP($A785,'Raw - J'!$B:$S,2,FALSE),"")</f>
        <v/>
      </c>
      <c r="C785" s="4" t="str">
        <f>IFERROR(VLOOKUP($A785,'Raw - J'!$B:$S,3,FALSE),"")</f>
        <v/>
      </c>
      <c r="D785" s="4" t="str">
        <f>IFERROR(VLOOKUP(JUMP!A785,'Raw - J'!B:F,5,FALSE),"")</f>
        <v/>
      </c>
      <c r="E785" s="4" t="str">
        <f>IFERROR(VLOOKUP($A785,'Raw - J'!$B:$S,6,FALSE),"")</f>
        <v/>
      </c>
      <c r="F785" s="4" t="str">
        <f>IFERROR(VLOOKUP($A785,'Raw - J'!$B:$P,10,FALSE),"")</f>
        <v/>
      </c>
      <c r="G785" s="4" t="str">
        <f>SUBSTITUTE(IFERROR(VLOOKUP($A785,'Raw - J'!$B:$P,7,FALSE),""),"0","")</f>
        <v/>
      </c>
      <c r="H785" s="4" t="str">
        <f>IFERROR(VLOOKUP($A785,'Raw - J'!$B:$P,12,FALSE)&amp;IF(VLOOKUP($A785,'Raw - J'!$B:$N,13,FALSE)&lt;&gt;"","("&amp;VLOOKUP($A785,'Raw - J'!$B:$N,13,FALSE)&amp;")",""),"")</f>
        <v/>
      </c>
      <c r="I785" s="4" t="str">
        <f>IFERROR(VLOOKUP($A785,'Raw - J'!$B:$P,14,FALSE),"")</f>
        <v/>
      </c>
      <c r="J785" s="4" t="str">
        <f>IFERROR(VLOOKUP($A785,'Raw - J'!$B:$P,11,FALSE),"")</f>
        <v/>
      </c>
      <c r="K785" s="4" t="str">
        <f>IFERROR(VLOOKUP($A785,'Raw - J'!$B:$Q,16,FALSE),"")</f>
        <v/>
      </c>
      <c r="L785" s="16" t="str">
        <f>SUBSTITUTE(IFERROR(VLOOKUP($A785,'Raw - J'!$B:$Q,9,FALSE),""),0,"")</f>
        <v/>
      </c>
      <c r="M785" s="16" t="str">
        <f>SUBSTITUTE(IFERROR(VLOOKUP($A785,'Raw - J'!$B:$Z,20,FALSE),""),0,"")</f>
        <v/>
      </c>
    </row>
    <row r="786" spans="1:13" hidden="1" x14ac:dyDescent="0.35">
      <c r="A786">
        <v>777</v>
      </c>
      <c r="B786" s="9" t="str">
        <f>IFERROR(VLOOKUP($A786,'Raw - J'!$B:$S,2,FALSE),"")</f>
        <v/>
      </c>
      <c r="C786" s="4" t="str">
        <f>IFERROR(VLOOKUP($A786,'Raw - J'!$B:$S,3,FALSE),"")</f>
        <v/>
      </c>
      <c r="D786" s="4" t="str">
        <f>IFERROR(VLOOKUP(JUMP!A786,'Raw - J'!B:F,5,FALSE),"")</f>
        <v/>
      </c>
      <c r="E786" s="4" t="str">
        <f>IFERROR(VLOOKUP($A786,'Raw - J'!$B:$S,6,FALSE),"")</f>
        <v/>
      </c>
      <c r="F786" s="4" t="str">
        <f>IFERROR(VLOOKUP($A786,'Raw - J'!$B:$P,10,FALSE),"")</f>
        <v/>
      </c>
      <c r="G786" s="4" t="str">
        <f>SUBSTITUTE(IFERROR(VLOOKUP($A786,'Raw - J'!$B:$P,7,FALSE),""),"0","")</f>
        <v/>
      </c>
      <c r="H786" s="4" t="str">
        <f>IFERROR(VLOOKUP($A786,'Raw - J'!$B:$P,12,FALSE)&amp;IF(VLOOKUP($A786,'Raw - J'!$B:$N,13,FALSE)&lt;&gt;"","("&amp;VLOOKUP($A786,'Raw - J'!$B:$N,13,FALSE)&amp;")",""),"")</f>
        <v/>
      </c>
      <c r="I786" s="4" t="str">
        <f>IFERROR(VLOOKUP($A786,'Raw - J'!$B:$P,14,FALSE),"")</f>
        <v/>
      </c>
      <c r="J786" s="4" t="str">
        <f>IFERROR(VLOOKUP($A786,'Raw - J'!$B:$P,11,FALSE),"")</f>
        <v/>
      </c>
      <c r="K786" s="4" t="str">
        <f>IFERROR(VLOOKUP($A786,'Raw - J'!$B:$Q,16,FALSE),"")</f>
        <v/>
      </c>
      <c r="L786" s="16" t="str">
        <f>SUBSTITUTE(IFERROR(VLOOKUP($A786,'Raw - J'!$B:$Q,9,FALSE),""),0,"")</f>
        <v/>
      </c>
      <c r="M786" s="16" t="str">
        <f>SUBSTITUTE(IFERROR(VLOOKUP($A786,'Raw - J'!$B:$Z,20,FALSE),""),0,"")</f>
        <v/>
      </c>
    </row>
    <row r="787" spans="1:13" hidden="1" x14ac:dyDescent="0.35">
      <c r="A787">
        <v>778</v>
      </c>
      <c r="B787" s="9" t="str">
        <f>IFERROR(VLOOKUP($A787,'Raw - J'!$B:$S,2,FALSE),"")</f>
        <v/>
      </c>
      <c r="C787" s="4" t="str">
        <f>IFERROR(VLOOKUP($A787,'Raw - J'!$B:$S,3,FALSE),"")</f>
        <v/>
      </c>
      <c r="D787" s="4" t="str">
        <f>IFERROR(VLOOKUP(JUMP!A787,'Raw - J'!B:F,5,FALSE),"")</f>
        <v/>
      </c>
      <c r="E787" s="4" t="str">
        <f>IFERROR(VLOOKUP($A787,'Raw - J'!$B:$S,6,FALSE),"")</f>
        <v/>
      </c>
      <c r="F787" s="4" t="str">
        <f>IFERROR(VLOOKUP($A787,'Raw - J'!$B:$P,10,FALSE),"")</f>
        <v/>
      </c>
      <c r="G787" s="4" t="str">
        <f>SUBSTITUTE(IFERROR(VLOOKUP($A787,'Raw - J'!$B:$P,7,FALSE),""),"0","")</f>
        <v/>
      </c>
      <c r="H787" s="4" t="str">
        <f>IFERROR(VLOOKUP($A787,'Raw - J'!$B:$P,12,FALSE)&amp;IF(VLOOKUP($A787,'Raw - J'!$B:$N,13,FALSE)&lt;&gt;"","("&amp;VLOOKUP($A787,'Raw - J'!$B:$N,13,FALSE)&amp;")",""),"")</f>
        <v/>
      </c>
      <c r="I787" s="4" t="str">
        <f>IFERROR(VLOOKUP($A787,'Raw - J'!$B:$P,14,FALSE),"")</f>
        <v/>
      </c>
      <c r="J787" s="4" t="str">
        <f>IFERROR(VLOOKUP($A787,'Raw - J'!$B:$P,11,FALSE),"")</f>
        <v/>
      </c>
      <c r="K787" s="4" t="str">
        <f>IFERROR(VLOOKUP($A787,'Raw - J'!$B:$Q,16,FALSE),"")</f>
        <v/>
      </c>
      <c r="L787" s="16" t="str">
        <f>SUBSTITUTE(IFERROR(VLOOKUP($A787,'Raw - J'!$B:$Q,9,FALSE),""),0,"")</f>
        <v/>
      </c>
      <c r="M787" s="16" t="str">
        <f>SUBSTITUTE(IFERROR(VLOOKUP($A787,'Raw - J'!$B:$Z,20,FALSE),""),0,"")</f>
        <v/>
      </c>
    </row>
    <row r="788" spans="1:13" hidden="1" x14ac:dyDescent="0.35">
      <c r="A788">
        <v>779</v>
      </c>
      <c r="B788" s="9" t="str">
        <f>IFERROR(VLOOKUP($A788,'Raw - J'!$B:$S,2,FALSE),"")</f>
        <v/>
      </c>
      <c r="C788" s="4" t="str">
        <f>IFERROR(VLOOKUP($A788,'Raw - J'!$B:$S,3,FALSE),"")</f>
        <v/>
      </c>
      <c r="D788" s="4" t="str">
        <f>IFERROR(VLOOKUP(JUMP!A788,'Raw - J'!B:F,5,FALSE),"")</f>
        <v/>
      </c>
      <c r="E788" s="4" t="str">
        <f>IFERROR(VLOOKUP($A788,'Raw - J'!$B:$S,6,FALSE),"")</f>
        <v/>
      </c>
      <c r="F788" s="4" t="str">
        <f>IFERROR(VLOOKUP($A788,'Raw - J'!$B:$P,10,FALSE),"")</f>
        <v/>
      </c>
      <c r="G788" s="4" t="str">
        <f>SUBSTITUTE(IFERROR(VLOOKUP($A788,'Raw - J'!$B:$P,7,FALSE),""),"0","")</f>
        <v/>
      </c>
      <c r="H788" s="4" t="str">
        <f>IFERROR(VLOOKUP($A788,'Raw - J'!$B:$P,12,FALSE)&amp;IF(VLOOKUP($A788,'Raw - J'!$B:$N,13,FALSE)&lt;&gt;"","("&amp;VLOOKUP($A788,'Raw - J'!$B:$N,13,FALSE)&amp;")",""),"")</f>
        <v/>
      </c>
      <c r="I788" s="4" t="str">
        <f>IFERROR(VLOOKUP($A788,'Raw - J'!$B:$P,14,FALSE),"")</f>
        <v/>
      </c>
      <c r="J788" s="4" t="str">
        <f>IFERROR(VLOOKUP($A788,'Raw - J'!$B:$P,11,FALSE),"")</f>
        <v/>
      </c>
      <c r="K788" s="4" t="str">
        <f>IFERROR(VLOOKUP($A788,'Raw - J'!$B:$Q,16,FALSE),"")</f>
        <v/>
      </c>
      <c r="L788" s="16" t="str">
        <f>SUBSTITUTE(IFERROR(VLOOKUP($A788,'Raw - J'!$B:$Q,9,FALSE),""),0,"")</f>
        <v/>
      </c>
      <c r="M788" s="16" t="str">
        <f>SUBSTITUTE(IFERROR(VLOOKUP($A788,'Raw - J'!$B:$Z,20,FALSE),""),0,"")</f>
        <v/>
      </c>
    </row>
    <row r="789" spans="1:13" hidden="1" x14ac:dyDescent="0.35">
      <c r="A789">
        <v>780</v>
      </c>
      <c r="B789" s="9" t="str">
        <f>IFERROR(VLOOKUP($A789,'Raw - J'!$B:$S,2,FALSE),"")</f>
        <v/>
      </c>
      <c r="C789" s="4" t="str">
        <f>IFERROR(VLOOKUP($A789,'Raw - J'!$B:$S,3,FALSE),"")</f>
        <v/>
      </c>
      <c r="D789" s="4" t="str">
        <f>IFERROR(VLOOKUP(JUMP!A789,'Raw - J'!B:F,5,FALSE),"")</f>
        <v/>
      </c>
      <c r="E789" s="4" t="str">
        <f>IFERROR(VLOOKUP($A789,'Raw - J'!$B:$S,6,FALSE),"")</f>
        <v/>
      </c>
      <c r="F789" s="4" t="str">
        <f>IFERROR(VLOOKUP($A789,'Raw - J'!$B:$P,10,FALSE),"")</f>
        <v/>
      </c>
      <c r="G789" s="4" t="str">
        <f>SUBSTITUTE(IFERROR(VLOOKUP($A789,'Raw - J'!$B:$P,7,FALSE),""),"0","")</f>
        <v/>
      </c>
      <c r="H789" s="4" t="str">
        <f>IFERROR(VLOOKUP($A789,'Raw - J'!$B:$P,12,FALSE)&amp;IF(VLOOKUP($A789,'Raw - J'!$B:$N,13,FALSE)&lt;&gt;"","("&amp;VLOOKUP($A789,'Raw - J'!$B:$N,13,FALSE)&amp;")",""),"")</f>
        <v/>
      </c>
      <c r="I789" s="4" t="str">
        <f>IFERROR(VLOOKUP($A789,'Raw - J'!$B:$P,14,FALSE),"")</f>
        <v/>
      </c>
      <c r="J789" s="4" t="str">
        <f>IFERROR(VLOOKUP($A789,'Raw - J'!$B:$P,11,FALSE),"")</f>
        <v/>
      </c>
      <c r="K789" s="4" t="str">
        <f>IFERROR(VLOOKUP($A789,'Raw - J'!$B:$Q,16,FALSE),"")</f>
        <v/>
      </c>
      <c r="L789" s="16" t="str">
        <f>SUBSTITUTE(IFERROR(VLOOKUP($A789,'Raw - J'!$B:$Q,9,FALSE),""),0,"")</f>
        <v/>
      </c>
      <c r="M789" s="16" t="str">
        <f>SUBSTITUTE(IFERROR(VLOOKUP($A789,'Raw - J'!$B:$Z,20,FALSE),""),0,"")</f>
        <v/>
      </c>
    </row>
    <row r="790" spans="1:13" hidden="1" x14ac:dyDescent="0.35">
      <c r="A790">
        <v>781</v>
      </c>
      <c r="B790" s="9" t="str">
        <f>IFERROR(VLOOKUP($A790,'Raw - J'!$B:$S,2,FALSE),"")</f>
        <v/>
      </c>
      <c r="C790" s="4" t="str">
        <f>IFERROR(VLOOKUP($A790,'Raw - J'!$B:$S,3,FALSE),"")</f>
        <v/>
      </c>
      <c r="D790" s="4" t="str">
        <f>IFERROR(VLOOKUP(JUMP!A790,'Raw - J'!B:F,5,FALSE),"")</f>
        <v/>
      </c>
      <c r="E790" s="4" t="str">
        <f>IFERROR(VLOOKUP($A790,'Raw - J'!$B:$S,6,FALSE),"")</f>
        <v/>
      </c>
      <c r="F790" s="4" t="str">
        <f>IFERROR(VLOOKUP($A790,'Raw - J'!$B:$P,10,FALSE),"")</f>
        <v/>
      </c>
      <c r="G790" s="4" t="str">
        <f>SUBSTITUTE(IFERROR(VLOOKUP($A790,'Raw - J'!$B:$P,7,FALSE),""),"0","")</f>
        <v/>
      </c>
      <c r="H790" s="4" t="str">
        <f>IFERROR(VLOOKUP($A790,'Raw - J'!$B:$P,12,FALSE)&amp;IF(VLOOKUP($A790,'Raw - J'!$B:$N,13,FALSE)&lt;&gt;"","("&amp;VLOOKUP($A790,'Raw - J'!$B:$N,13,FALSE)&amp;")",""),"")</f>
        <v/>
      </c>
      <c r="I790" s="4" t="str">
        <f>IFERROR(VLOOKUP($A790,'Raw - J'!$B:$P,14,FALSE),"")</f>
        <v/>
      </c>
      <c r="J790" s="4" t="str">
        <f>IFERROR(VLOOKUP($A790,'Raw - J'!$B:$P,11,FALSE),"")</f>
        <v/>
      </c>
      <c r="K790" s="4" t="str">
        <f>IFERROR(VLOOKUP($A790,'Raw - J'!$B:$Q,16,FALSE),"")</f>
        <v/>
      </c>
      <c r="L790" s="16" t="str">
        <f>SUBSTITUTE(IFERROR(VLOOKUP($A790,'Raw - J'!$B:$Q,9,FALSE),""),0,"")</f>
        <v/>
      </c>
      <c r="M790" s="16" t="str">
        <f>SUBSTITUTE(IFERROR(VLOOKUP($A790,'Raw - J'!$B:$Z,20,FALSE),""),0,"")</f>
        <v/>
      </c>
    </row>
    <row r="791" spans="1:13" hidden="1" x14ac:dyDescent="0.35">
      <c r="A791">
        <v>782</v>
      </c>
      <c r="B791" s="9" t="str">
        <f>IFERROR(VLOOKUP($A791,'Raw - J'!$B:$S,2,FALSE),"")</f>
        <v/>
      </c>
      <c r="C791" s="4" t="str">
        <f>IFERROR(VLOOKUP($A791,'Raw - J'!$B:$S,3,FALSE),"")</f>
        <v/>
      </c>
      <c r="D791" s="4" t="str">
        <f>IFERROR(VLOOKUP(JUMP!A791,'Raw - J'!B:F,5,FALSE),"")</f>
        <v/>
      </c>
      <c r="E791" s="4" t="str">
        <f>IFERROR(VLOOKUP($A791,'Raw - J'!$B:$S,6,FALSE),"")</f>
        <v/>
      </c>
      <c r="F791" s="4" t="str">
        <f>IFERROR(VLOOKUP($A791,'Raw - J'!$B:$P,10,FALSE),"")</f>
        <v/>
      </c>
      <c r="G791" s="4" t="str">
        <f>SUBSTITUTE(IFERROR(VLOOKUP($A791,'Raw - J'!$B:$P,7,FALSE),""),"0","")</f>
        <v/>
      </c>
      <c r="H791" s="4" t="str">
        <f>IFERROR(VLOOKUP($A791,'Raw - J'!$B:$P,12,FALSE)&amp;IF(VLOOKUP($A791,'Raw - J'!$B:$N,13,FALSE)&lt;&gt;"","("&amp;VLOOKUP($A791,'Raw - J'!$B:$N,13,FALSE)&amp;")",""),"")</f>
        <v/>
      </c>
      <c r="I791" s="4" t="str">
        <f>IFERROR(VLOOKUP($A791,'Raw - J'!$B:$P,14,FALSE),"")</f>
        <v/>
      </c>
      <c r="J791" s="4" t="str">
        <f>IFERROR(VLOOKUP($A791,'Raw - J'!$B:$P,11,FALSE),"")</f>
        <v/>
      </c>
      <c r="K791" s="4" t="str">
        <f>IFERROR(VLOOKUP($A791,'Raw - J'!$B:$Q,16,FALSE),"")</f>
        <v/>
      </c>
      <c r="L791" s="16" t="str">
        <f>SUBSTITUTE(IFERROR(VLOOKUP($A791,'Raw - J'!$B:$Q,9,FALSE),""),0,"")</f>
        <v/>
      </c>
      <c r="M791" s="16" t="str">
        <f>SUBSTITUTE(IFERROR(VLOOKUP($A791,'Raw - J'!$B:$Z,20,FALSE),""),0,"")</f>
        <v/>
      </c>
    </row>
    <row r="792" spans="1:13" hidden="1" x14ac:dyDescent="0.35">
      <c r="A792">
        <v>783</v>
      </c>
      <c r="B792" s="9" t="str">
        <f>IFERROR(VLOOKUP($A792,'Raw - J'!$B:$S,2,FALSE),"")</f>
        <v/>
      </c>
      <c r="C792" s="4" t="str">
        <f>IFERROR(VLOOKUP($A792,'Raw - J'!$B:$S,3,FALSE),"")</f>
        <v/>
      </c>
      <c r="D792" s="4" t="str">
        <f>IFERROR(VLOOKUP(JUMP!A792,'Raw - J'!B:F,5,FALSE),"")</f>
        <v/>
      </c>
      <c r="E792" s="4" t="str">
        <f>IFERROR(VLOOKUP($A792,'Raw - J'!$B:$S,6,FALSE),"")</f>
        <v/>
      </c>
      <c r="F792" s="4" t="str">
        <f>IFERROR(VLOOKUP($A792,'Raw - J'!$B:$P,10,FALSE),"")</f>
        <v/>
      </c>
      <c r="G792" s="4" t="str">
        <f>SUBSTITUTE(IFERROR(VLOOKUP($A792,'Raw - J'!$B:$P,7,FALSE),""),"0","")</f>
        <v/>
      </c>
      <c r="H792" s="4" t="str">
        <f>IFERROR(VLOOKUP($A792,'Raw - J'!$B:$P,12,FALSE)&amp;IF(VLOOKUP($A792,'Raw - J'!$B:$N,13,FALSE)&lt;&gt;"","("&amp;VLOOKUP($A792,'Raw - J'!$B:$N,13,FALSE)&amp;")",""),"")</f>
        <v/>
      </c>
      <c r="I792" s="4" t="str">
        <f>IFERROR(VLOOKUP($A792,'Raw - J'!$B:$P,14,FALSE),"")</f>
        <v/>
      </c>
      <c r="J792" s="4" t="str">
        <f>IFERROR(VLOOKUP($A792,'Raw - J'!$B:$P,11,FALSE),"")</f>
        <v/>
      </c>
      <c r="K792" s="4" t="str">
        <f>IFERROR(VLOOKUP($A792,'Raw - J'!$B:$Q,16,FALSE),"")</f>
        <v/>
      </c>
      <c r="L792" s="16" t="str">
        <f>SUBSTITUTE(IFERROR(VLOOKUP($A792,'Raw - J'!$B:$Q,9,FALSE),""),0,"")</f>
        <v/>
      </c>
      <c r="M792" s="16" t="str">
        <f>SUBSTITUTE(IFERROR(VLOOKUP($A792,'Raw - J'!$B:$Z,20,FALSE),""),0,"")</f>
        <v/>
      </c>
    </row>
    <row r="793" spans="1:13" hidden="1" x14ac:dyDescent="0.35">
      <c r="A793">
        <v>784</v>
      </c>
      <c r="B793" s="9" t="str">
        <f>IFERROR(VLOOKUP($A793,'Raw - J'!$B:$S,2,FALSE),"")</f>
        <v/>
      </c>
      <c r="C793" s="4" t="str">
        <f>IFERROR(VLOOKUP($A793,'Raw - J'!$B:$S,3,FALSE),"")</f>
        <v/>
      </c>
      <c r="D793" s="4" t="str">
        <f>IFERROR(VLOOKUP(JUMP!A793,'Raw - J'!B:F,5,FALSE),"")</f>
        <v/>
      </c>
      <c r="E793" s="4" t="str">
        <f>IFERROR(VLOOKUP($A793,'Raw - J'!$B:$S,6,FALSE),"")</f>
        <v/>
      </c>
      <c r="F793" s="4" t="str">
        <f>IFERROR(VLOOKUP($A793,'Raw - J'!$B:$P,10,FALSE),"")</f>
        <v/>
      </c>
      <c r="G793" s="4" t="str">
        <f>SUBSTITUTE(IFERROR(VLOOKUP($A793,'Raw - J'!$B:$P,7,FALSE),""),"0","")</f>
        <v/>
      </c>
      <c r="H793" s="4" t="str">
        <f>IFERROR(VLOOKUP($A793,'Raw - J'!$B:$P,12,FALSE)&amp;IF(VLOOKUP($A793,'Raw - J'!$B:$N,13,FALSE)&lt;&gt;"","("&amp;VLOOKUP($A793,'Raw - J'!$B:$N,13,FALSE)&amp;")",""),"")</f>
        <v/>
      </c>
      <c r="I793" s="4" t="str">
        <f>IFERROR(VLOOKUP($A793,'Raw - J'!$B:$P,14,FALSE),"")</f>
        <v/>
      </c>
      <c r="J793" s="4" t="str">
        <f>IFERROR(VLOOKUP($A793,'Raw - J'!$B:$P,11,FALSE),"")</f>
        <v/>
      </c>
      <c r="K793" s="4" t="str">
        <f>IFERROR(VLOOKUP($A793,'Raw - J'!$B:$Q,16,FALSE),"")</f>
        <v/>
      </c>
      <c r="L793" s="16" t="str">
        <f>SUBSTITUTE(IFERROR(VLOOKUP($A793,'Raw - J'!$B:$Q,9,FALSE),""),0,"")</f>
        <v/>
      </c>
      <c r="M793" s="16" t="str">
        <f>SUBSTITUTE(IFERROR(VLOOKUP($A793,'Raw - J'!$B:$Z,20,FALSE),""),0,"")</f>
        <v/>
      </c>
    </row>
    <row r="794" spans="1:13" hidden="1" x14ac:dyDescent="0.35">
      <c r="A794">
        <v>785</v>
      </c>
      <c r="B794" s="9" t="str">
        <f>IFERROR(VLOOKUP($A794,'Raw - J'!$B:$S,2,FALSE),"")</f>
        <v/>
      </c>
      <c r="C794" s="4" t="str">
        <f>IFERROR(VLOOKUP($A794,'Raw - J'!$B:$S,3,FALSE),"")</f>
        <v/>
      </c>
      <c r="D794" s="4" t="str">
        <f>IFERROR(VLOOKUP(JUMP!A794,'Raw - J'!B:F,5,FALSE),"")</f>
        <v/>
      </c>
      <c r="E794" s="4" t="str">
        <f>IFERROR(VLOOKUP($A794,'Raw - J'!$B:$S,6,FALSE),"")</f>
        <v/>
      </c>
      <c r="F794" s="4" t="str">
        <f>IFERROR(VLOOKUP($A794,'Raw - J'!$B:$P,10,FALSE),"")</f>
        <v/>
      </c>
      <c r="G794" s="4" t="str">
        <f>SUBSTITUTE(IFERROR(VLOOKUP($A794,'Raw - J'!$B:$P,7,FALSE),""),"0","")</f>
        <v/>
      </c>
      <c r="H794" s="4" t="str">
        <f>IFERROR(VLOOKUP($A794,'Raw - J'!$B:$P,12,FALSE)&amp;IF(VLOOKUP($A794,'Raw - J'!$B:$N,13,FALSE)&lt;&gt;"","("&amp;VLOOKUP($A794,'Raw - J'!$B:$N,13,FALSE)&amp;")",""),"")</f>
        <v/>
      </c>
      <c r="I794" s="4" t="str">
        <f>IFERROR(VLOOKUP($A794,'Raw - J'!$B:$P,14,FALSE),"")</f>
        <v/>
      </c>
      <c r="J794" s="4" t="str">
        <f>IFERROR(VLOOKUP($A794,'Raw - J'!$B:$P,11,FALSE),"")</f>
        <v/>
      </c>
      <c r="K794" s="4" t="str">
        <f>IFERROR(VLOOKUP($A794,'Raw - J'!$B:$Q,16,FALSE),"")</f>
        <v/>
      </c>
      <c r="L794" s="16" t="str">
        <f>SUBSTITUTE(IFERROR(VLOOKUP($A794,'Raw - J'!$B:$Q,9,FALSE),""),0,"")</f>
        <v/>
      </c>
      <c r="M794" s="16" t="str">
        <f>SUBSTITUTE(IFERROR(VLOOKUP($A794,'Raw - J'!$B:$Z,20,FALSE),""),0,"")</f>
        <v/>
      </c>
    </row>
    <row r="795" spans="1:13" hidden="1" x14ac:dyDescent="0.35">
      <c r="A795">
        <v>786</v>
      </c>
      <c r="B795" s="9" t="str">
        <f>IFERROR(VLOOKUP($A795,'Raw - J'!$B:$S,2,FALSE),"")</f>
        <v/>
      </c>
      <c r="C795" s="4" t="str">
        <f>IFERROR(VLOOKUP($A795,'Raw - J'!$B:$S,3,FALSE),"")</f>
        <v/>
      </c>
      <c r="D795" s="4" t="str">
        <f>IFERROR(VLOOKUP(JUMP!A795,'Raw - J'!B:F,5,FALSE),"")</f>
        <v/>
      </c>
      <c r="E795" s="4" t="str">
        <f>IFERROR(VLOOKUP($A795,'Raw - J'!$B:$S,6,FALSE),"")</f>
        <v/>
      </c>
      <c r="F795" s="4" t="str">
        <f>IFERROR(VLOOKUP($A795,'Raw - J'!$B:$P,10,FALSE),"")</f>
        <v/>
      </c>
      <c r="G795" s="4" t="str">
        <f>SUBSTITUTE(IFERROR(VLOOKUP($A795,'Raw - J'!$B:$P,7,FALSE),""),"0","")</f>
        <v/>
      </c>
      <c r="H795" s="4" t="str">
        <f>IFERROR(VLOOKUP($A795,'Raw - J'!$B:$P,12,FALSE)&amp;IF(VLOOKUP($A795,'Raw - J'!$B:$N,13,FALSE)&lt;&gt;"","("&amp;VLOOKUP($A795,'Raw - J'!$B:$N,13,FALSE)&amp;")",""),"")</f>
        <v/>
      </c>
      <c r="I795" s="4" t="str">
        <f>IFERROR(VLOOKUP($A795,'Raw - J'!$B:$P,14,FALSE),"")</f>
        <v/>
      </c>
      <c r="J795" s="4" t="str">
        <f>IFERROR(VLOOKUP($A795,'Raw - J'!$B:$P,11,FALSE),"")</f>
        <v/>
      </c>
      <c r="K795" s="4" t="str">
        <f>IFERROR(VLOOKUP($A795,'Raw - J'!$B:$Q,16,FALSE),"")</f>
        <v/>
      </c>
      <c r="L795" s="16" t="str">
        <f>SUBSTITUTE(IFERROR(VLOOKUP($A795,'Raw - J'!$B:$Q,9,FALSE),""),0,"")</f>
        <v/>
      </c>
      <c r="M795" s="16" t="str">
        <f>SUBSTITUTE(IFERROR(VLOOKUP($A795,'Raw - J'!$B:$Z,20,FALSE),""),0,"")</f>
        <v/>
      </c>
    </row>
    <row r="796" spans="1:13" hidden="1" x14ac:dyDescent="0.35">
      <c r="A796">
        <v>787</v>
      </c>
      <c r="B796" s="9" t="str">
        <f>IFERROR(VLOOKUP($A796,'Raw - J'!$B:$S,2,FALSE),"")</f>
        <v/>
      </c>
      <c r="C796" s="4" t="str">
        <f>IFERROR(VLOOKUP($A796,'Raw - J'!$B:$S,3,FALSE),"")</f>
        <v/>
      </c>
      <c r="D796" s="4" t="str">
        <f>IFERROR(VLOOKUP(JUMP!A796,'Raw - J'!B:F,5,FALSE),"")</f>
        <v/>
      </c>
      <c r="E796" s="4" t="str">
        <f>IFERROR(VLOOKUP($A796,'Raw - J'!$B:$S,6,FALSE),"")</f>
        <v/>
      </c>
      <c r="F796" s="4" t="str">
        <f>IFERROR(VLOOKUP($A796,'Raw - J'!$B:$P,10,FALSE),"")</f>
        <v/>
      </c>
      <c r="G796" s="4" t="str">
        <f>SUBSTITUTE(IFERROR(VLOOKUP($A796,'Raw - J'!$B:$P,7,FALSE),""),"0","")</f>
        <v/>
      </c>
      <c r="H796" s="4" t="str">
        <f>IFERROR(VLOOKUP($A796,'Raw - J'!$B:$P,12,FALSE)&amp;IF(VLOOKUP($A796,'Raw - J'!$B:$N,13,FALSE)&lt;&gt;"","("&amp;VLOOKUP($A796,'Raw - J'!$B:$N,13,FALSE)&amp;")",""),"")</f>
        <v/>
      </c>
      <c r="I796" s="4" t="str">
        <f>IFERROR(VLOOKUP($A796,'Raw - J'!$B:$P,14,FALSE),"")</f>
        <v/>
      </c>
      <c r="J796" s="4" t="str">
        <f>IFERROR(VLOOKUP($A796,'Raw - J'!$B:$P,11,FALSE),"")</f>
        <v/>
      </c>
      <c r="K796" s="4" t="str">
        <f>IFERROR(VLOOKUP($A796,'Raw - J'!$B:$Q,16,FALSE),"")</f>
        <v/>
      </c>
      <c r="L796" s="16" t="str">
        <f>SUBSTITUTE(IFERROR(VLOOKUP($A796,'Raw - J'!$B:$Q,9,FALSE),""),0,"")</f>
        <v/>
      </c>
      <c r="M796" s="16" t="str">
        <f>SUBSTITUTE(IFERROR(VLOOKUP($A796,'Raw - J'!$B:$Z,20,FALSE),""),0,"")</f>
        <v/>
      </c>
    </row>
    <row r="797" spans="1:13" hidden="1" x14ac:dyDescent="0.35">
      <c r="A797">
        <v>788</v>
      </c>
      <c r="B797" s="9" t="str">
        <f>IFERROR(VLOOKUP($A797,'Raw - J'!$B:$S,2,FALSE),"")</f>
        <v/>
      </c>
      <c r="C797" s="4" t="str">
        <f>IFERROR(VLOOKUP($A797,'Raw - J'!$B:$S,3,FALSE),"")</f>
        <v/>
      </c>
      <c r="D797" s="4" t="str">
        <f>IFERROR(VLOOKUP(JUMP!A797,'Raw - J'!B:F,5,FALSE),"")</f>
        <v/>
      </c>
      <c r="E797" s="4" t="str">
        <f>IFERROR(VLOOKUP($A797,'Raw - J'!$B:$S,6,FALSE),"")</f>
        <v/>
      </c>
      <c r="F797" s="4" t="str">
        <f>IFERROR(VLOOKUP($A797,'Raw - J'!$B:$P,10,FALSE),"")</f>
        <v/>
      </c>
      <c r="G797" s="4" t="str">
        <f>SUBSTITUTE(IFERROR(VLOOKUP($A797,'Raw - J'!$B:$P,7,FALSE),""),"0","")</f>
        <v/>
      </c>
      <c r="H797" s="4" t="str">
        <f>IFERROR(VLOOKUP($A797,'Raw - J'!$B:$P,12,FALSE)&amp;IF(VLOOKUP($A797,'Raw - J'!$B:$N,13,FALSE)&lt;&gt;"","("&amp;VLOOKUP($A797,'Raw - J'!$B:$N,13,FALSE)&amp;")",""),"")</f>
        <v/>
      </c>
      <c r="I797" s="4" t="str">
        <f>IFERROR(VLOOKUP($A797,'Raw - J'!$B:$P,14,FALSE),"")</f>
        <v/>
      </c>
      <c r="J797" s="4" t="str">
        <f>IFERROR(VLOOKUP($A797,'Raw - J'!$B:$P,11,FALSE),"")</f>
        <v/>
      </c>
      <c r="K797" s="4" t="str">
        <f>IFERROR(VLOOKUP($A797,'Raw - J'!$B:$Q,16,FALSE),"")</f>
        <v/>
      </c>
      <c r="L797" s="16" t="str">
        <f>SUBSTITUTE(IFERROR(VLOOKUP($A797,'Raw - J'!$B:$Q,9,FALSE),""),0,"")</f>
        <v/>
      </c>
      <c r="M797" s="16" t="str">
        <f>SUBSTITUTE(IFERROR(VLOOKUP($A797,'Raw - J'!$B:$Z,20,FALSE),""),0,"")</f>
        <v/>
      </c>
    </row>
    <row r="798" spans="1:13" hidden="1" x14ac:dyDescent="0.35">
      <c r="A798">
        <v>789</v>
      </c>
      <c r="B798" s="9" t="str">
        <f>IFERROR(VLOOKUP($A798,'Raw - J'!$B:$S,2,FALSE),"")</f>
        <v/>
      </c>
      <c r="C798" s="4" t="str">
        <f>IFERROR(VLOOKUP($A798,'Raw - J'!$B:$S,3,FALSE),"")</f>
        <v/>
      </c>
      <c r="D798" s="4" t="str">
        <f>IFERROR(VLOOKUP(JUMP!A798,'Raw - J'!B:F,5,FALSE),"")</f>
        <v/>
      </c>
      <c r="E798" s="4" t="str">
        <f>IFERROR(VLOOKUP($A798,'Raw - J'!$B:$S,6,FALSE),"")</f>
        <v/>
      </c>
      <c r="F798" s="4" t="str">
        <f>IFERROR(VLOOKUP($A798,'Raw - J'!$B:$P,10,FALSE),"")</f>
        <v/>
      </c>
      <c r="G798" s="4" t="str">
        <f>SUBSTITUTE(IFERROR(VLOOKUP($A798,'Raw - J'!$B:$P,7,FALSE),""),"0","")</f>
        <v/>
      </c>
      <c r="H798" s="4" t="str">
        <f>IFERROR(VLOOKUP($A798,'Raw - J'!$B:$P,12,FALSE)&amp;IF(VLOOKUP($A798,'Raw - J'!$B:$N,13,FALSE)&lt;&gt;"","("&amp;VLOOKUP($A798,'Raw - J'!$B:$N,13,FALSE)&amp;")",""),"")</f>
        <v/>
      </c>
      <c r="I798" s="4" t="str">
        <f>IFERROR(VLOOKUP($A798,'Raw - J'!$B:$P,14,FALSE),"")</f>
        <v/>
      </c>
      <c r="J798" s="4" t="str">
        <f>IFERROR(VLOOKUP($A798,'Raw - J'!$B:$P,11,FALSE),"")</f>
        <v/>
      </c>
      <c r="K798" s="4" t="str">
        <f>IFERROR(VLOOKUP($A798,'Raw - J'!$B:$Q,16,FALSE),"")</f>
        <v/>
      </c>
      <c r="L798" s="16" t="str">
        <f>SUBSTITUTE(IFERROR(VLOOKUP($A798,'Raw - J'!$B:$Q,9,FALSE),""),0,"")</f>
        <v/>
      </c>
      <c r="M798" s="16" t="str">
        <f>SUBSTITUTE(IFERROR(VLOOKUP($A798,'Raw - J'!$B:$Z,20,FALSE),""),0,"")</f>
        <v/>
      </c>
    </row>
    <row r="799" spans="1:13" hidden="1" x14ac:dyDescent="0.35">
      <c r="A799">
        <v>790</v>
      </c>
      <c r="B799" s="9" t="str">
        <f>IFERROR(VLOOKUP($A799,'Raw - J'!$B:$S,2,FALSE),"")</f>
        <v/>
      </c>
      <c r="C799" s="4" t="str">
        <f>IFERROR(VLOOKUP($A799,'Raw - J'!$B:$S,3,FALSE),"")</f>
        <v/>
      </c>
      <c r="D799" s="4" t="str">
        <f>IFERROR(VLOOKUP(JUMP!A799,'Raw - J'!B:F,5,FALSE),"")</f>
        <v/>
      </c>
      <c r="E799" s="4" t="str">
        <f>IFERROR(VLOOKUP($A799,'Raw - J'!$B:$S,6,FALSE),"")</f>
        <v/>
      </c>
      <c r="F799" s="4" t="str">
        <f>IFERROR(VLOOKUP($A799,'Raw - J'!$B:$P,10,FALSE),"")</f>
        <v/>
      </c>
      <c r="G799" s="4" t="str">
        <f>SUBSTITUTE(IFERROR(VLOOKUP($A799,'Raw - J'!$B:$P,7,FALSE),""),"0","")</f>
        <v/>
      </c>
      <c r="H799" s="4" t="str">
        <f>IFERROR(VLOOKUP($A799,'Raw - J'!$B:$P,12,FALSE)&amp;IF(VLOOKUP($A799,'Raw - J'!$B:$N,13,FALSE)&lt;&gt;"","("&amp;VLOOKUP($A799,'Raw - J'!$B:$N,13,FALSE)&amp;")",""),"")</f>
        <v/>
      </c>
      <c r="I799" s="4" t="str">
        <f>IFERROR(VLOOKUP($A799,'Raw - J'!$B:$P,14,FALSE),"")</f>
        <v/>
      </c>
      <c r="J799" s="4" t="str">
        <f>IFERROR(VLOOKUP($A799,'Raw - J'!$B:$P,11,FALSE),"")</f>
        <v/>
      </c>
      <c r="K799" s="4" t="str">
        <f>IFERROR(VLOOKUP($A799,'Raw - J'!$B:$Q,16,FALSE),"")</f>
        <v/>
      </c>
      <c r="L799" s="16" t="str">
        <f>SUBSTITUTE(IFERROR(VLOOKUP($A799,'Raw - J'!$B:$Q,9,FALSE),""),0,"")</f>
        <v/>
      </c>
      <c r="M799" s="16" t="str">
        <f>SUBSTITUTE(IFERROR(VLOOKUP($A799,'Raw - J'!$B:$Z,20,FALSE),""),0,"")</f>
        <v/>
      </c>
    </row>
    <row r="800" spans="1:13" hidden="1" x14ac:dyDescent="0.35">
      <c r="A800">
        <v>791</v>
      </c>
      <c r="B800" s="9" t="str">
        <f>IFERROR(VLOOKUP($A800,'Raw - J'!$B:$S,2,FALSE),"")</f>
        <v/>
      </c>
      <c r="C800" s="4" t="str">
        <f>IFERROR(VLOOKUP($A800,'Raw - J'!$B:$S,3,FALSE),"")</f>
        <v/>
      </c>
      <c r="D800" s="4" t="str">
        <f>IFERROR(VLOOKUP(JUMP!A800,'Raw - J'!B:F,5,FALSE),"")</f>
        <v/>
      </c>
      <c r="E800" s="4" t="str">
        <f>IFERROR(VLOOKUP($A800,'Raw - J'!$B:$S,6,FALSE),"")</f>
        <v/>
      </c>
      <c r="F800" s="4" t="str">
        <f>IFERROR(VLOOKUP($A800,'Raw - J'!$B:$P,10,FALSE),"")</f>
        <v/>
      </c>
      <c r="G800" s="4" t="str">
        <f>SUBSTITUTE(IFERROR(VLOOKUP($A800,'Raw - J'!$B:$P,7,FALSE),""),"0","")</f>
        <v/>
      </c>
      <c r="H800" s="4" t="str">
        <f>IFERROR(VLOOKUP($A800,'Raw - J'!$B:$P,12,FALSE)&amp;IF(VLOOKUP($A800,'Raw - J'!$B:$N,13,FALSE)&lt;&gt;"","("&amp;VLOOKUP($A800,'Raw - J'!$B:$N,13,FALSE)&amp;")",""),"")</f>
        <v/>
      </c>
      <c r="I800" s="4" t="str">
        <f>IFERROR(VLOOKUP($A800,'Raw - J'!$B:$P,14,FALSE),"")</f>
        <v/>
      </c>
      <c r="J800" s="4" t="str">
        <f>IFERROR(VLOOKUP($A800,'Raw - J'!$B:$P,11,FALSE),"")</f>
        <v/>
      </c>
      <c r="K800" s="4" t="str">
        <f>IFERROR(VLOOKUP($A800,'Raw - J'!$B:$Q,16,FALSE),"")</f>
        <v/>
      </c>
      <c r="L800" s="16" t="str">
        <f>SUBSTITUTE(IFERROR(VLOOKUP($A800,'Raw - J'!$B:$Q,9,FALSE),""),0,"")</f>
        <v/>
      </c>
      <c r="M800" s="16" t="str">
        <f>SUBSTITUTE(IFERROR(VLOOKUP($A800,'Raw - J'!$B:$Z,20,FALSE),""),0,"")</f>
        <v/>
      </c>
    </row>
    <row r="801" spans="1:13" hidden="1" x14ac:dyDescent="0.35">
      <c r="A801">
        <v>792</v>
      </c>
      <c r="B801" s="9" t="str">
        <f>IFERROR(VLOOKUP($A801,'Raw - J'!$B:$S,2,FALSE),"")</f>
        <v/>
      </c>
      <c r="C801" s="4" t="str">
        <f>IFERROR(VLOOKUP($A801,'Raw - J'!$B:$S,3,FALSE),"")</f>
        <v/>
      </c>
      <c r="D801" s="4" t="str">
        <f>IFERROR(VLOOKUP(JUMP!A801,'Raw - J'!B:F,5,FALSE),"")</f>
        <v/>
      </c>
      <c r="E801" s="4" t="str">
        <f>IFERROR(VLOOKUP($A801,'Raw - J'!$B:$S,6,FALSE),"")</f>
        <v/>
      </c>
      <c r="F801" s="4" t="str">
        <f>IFERROR(VLOOKUP($A801,'Raw - J'!$B:$P,10,FALSE),"")</f>
        <v/>
      </c>
      <c r="G801" s="4" t="str">
        <f>SUBSTITUTE(IFERROR(VLOOKUP($A801,'Raw - J'!$B:$P,7,FALSE),""),"0","")</f>
        <v/>
      </c>
      <c r="H801" s="4" t="str">
        <f>IFERROR(VLOOKUP($A801,'Raw - J'!$B:$P,12,FALSE)&amp;IF(VLOOKUP($A801,'Raw - J'!$B:$N,13,FALSE)&lt;&gt;"","("&amp;VLOOKUP($A801,'Raw - J'!$B:$N,13,FALSE)&amp;")",""),"")</f>
        <v/>
      </c>
      <c r="I801" s="4" t="str">
        <f>IFERROR(VLOOKUP($A801,'Raw - J'!$B:$P,14,FALSE),"")</f>
        <v/>
      </c>
      <c r="J801" s="4" t="str">
        <f>IFERROR(VLOOKUP($A801,'Raw - J'!$B:$P,11,FALSE),"")</f>
        <v/>
      </c>
      <c r="K801" s="4" t="str">
        <f>IFERROR(VLOOKUP($A801,'Raw - J'!$B:$Q,16,FALSE),"")</f>
        <v/>
      </c>
      <c r="L801" s="16" t="str">
        <f>SUBSTITUTE(IFERROR(VLOOKUP($A801,'Raw - J'!$B:$Q,9,FALSE),""),0,"")</f>
        <v/>
      </c>
      <c r="M801" s="16" t="str">
        <f>SUBSTITUTE(IFERROR(VLOOKUP($A801,'Raw - J'!$B:$Z,20,FALSE),""),0,"")</f>
        <v/>
      </c>
    </row>
    <row r="802" spans="1:13" hidden="1" x14ac:dyDescent="0.35">
      <c r="A802">
        <v>793</v>
      </c>
      <c r="B802" s="9" t="str">
        <f>IFERROR(VLOOKUP($A802,'Raw - J'!$B:$S,2,FALSE),"")</f>
        <v/>
      </c>
      <c r="C802" s="4" t="str">
        <f>IFERROR(VLOOKUP($A802,'Raw - J'!$B:$S,3,FALSE),"")</f>
        <v/>
      </c>
      <c r="D802" s="4" t="str">
        <f>IFERROR(VLOOKUP(JUMP!A802,'Raw - J'!B:F,5,FALSE),"")</f>
        <v/>
      </c>
      <c r="E802" s="4" t="str">
        <f>IFERROR(VLOOKUP($A802,'Raw - J'!$B:$S,6,FALSE),"")</f>
        <v/>
      </c>
      <c r="F802" s="4" t="str">
        <f>IFERROR(VLOOKUP($A802,'Raw - J'!$B:$P,10,FALSE),"")</f>
        <v/>
      </c>
      <c r="G802" s="4" t="str">
        <f>SUBSTITUTE(IFERROR(VLOOKUP($A802,'Raw - J'!$B:$P,7,FALSE),""),"0","")</f>
        <v/>
      </c>
      <c r="H802" s="4" t="str">
        <f>IFERROR(VLOOKUP($A802,'Raw - J'!$B:$P,12,FALSE)&amp;IF(VLOOKUP($A802,'Raw - J'!$B:$N,13,FALSE)&lt;&gt;"","("&amp;VLOOKUP($A802,'Raw - J'!$B:$N,13,FALSE)&amp;")",""),"")</f>
        <v/>
      </c>
      <c r="I802" s="4" t="str">
        <f>IFERROR(VLOOKUP($A802,'Raw - J'!$B:$P,14,FALSE),"")</f>
        <v/>
      </c>
      <c r="J802" s="4" t="str">
        <f>IFERROR(VLOOKUP($A802,'Raw - J'!$B:$P,11,FALSE),"")</f>
        <v/>
      </c>
      <c r="K802" s="4" t="str">
        <f>IFERROR(VLOOKUP($A802,'Raw - J'!$B:$Q,16,FALSE),"")</f>
        <v/>
      </c>
      <c r="L802" s="16" t="str">
        <f>SUBSTITUTE(IFERROR(VLOOKUP($A802,'Raw - J'!$B:$Q,9,FALSE),""),0,"")</f>
        <v/>
      </c>
      <c r="M802" s="16" t="str">
        <f>SUBSTITUTE(IFERROR(VLOOKUP($A802,'Raw - J'!$B:$Z,20,FALSE),""),0,"")</f>
        <v/>
      </c>
    </row>
    <row r="803" spans="1:13" hidden="1" x14ac:dyDescent="0.35">
      <c r="A803">
        <v>794</v>
      </c>
      <c r="B803" s="9" t="str">
        <f>IFERROR(VLOOKUP($A803,'Raw - J'!$B:$S,2,FALSE),"")</f>
        <v/>
      </c>
      <c r="C803" s="4" t="str">
        <f>IFERROR(VLOOKUP($A803,'Raw - J'!$B:$S,3,FALSE),"")</f>
        <v/>
      </c>
      <c r="D803" s="4" t="str">
        <f>IFERROR(VLOOKUP(JUMP!A803,'Raw - J'!B:F,5,FALSE),"")</f>
        <v/>
      </c>
      <c r="E803" s="4" t="str">
        <f>IFERROR(VLOOKUP($A803,'Raw - J'!$B:$S,6,FALSE),"")</f>
        <v/>
      </c>
      <c r="F803" s="4" t="str">
        <f>IFERROR(VLOOKUP($A803,'Raw - J'!$B:$P,10,FALSE),"")</f>
        <v/>
      </c>
      <c r="G803" s="4" t="str">
        <f>SUBSTITUTE(IFERROR(VLOOKUP($A803,'Raw - J'!$B:$P,7,FALSE),""),"0","")</f>
        <v/>
      </c>
      <c r="H803" s="4" t="str">
        <f>IFERROR(VLOOKUP($A803,'Raw - J'!$B:$P,12,FALSE)&amp;IF(VLOOKUP($A803,'Raw - J'!$B:$N,13,FALSE)&lt;&gt;"","("&amp;VLOOKUP($A803,'Raw - J'!$B:$N,13,FALSE)&amp;")",""),"")</f>
        <v/>
      </c>
      <c r="I803" s="4" t="str">
        <f>IFERROR(VLOOKUP($A803,'Raw - J'!$B:$P,14,FALSE),"")</f>
        <v/>
      </c>
      <c r="J803" s="4" t="str">
        <f>IFERROR(VLOOKUP($A803,'Raw - J'!$B:$P,11,FALSE),"")</f>
        <v/>
      </c>
      <c r="K803" s="4" t="str">
        <f>IFERROR(VLOOKUP($A803,'Raw - J'!$B:$Q,16,FALSE),"")</f>
        <v/>
      </c>
      <c r="L803" s="16" t="str">
        <f>SUBSTITUTE(IFERROR(VLOOKUP($A803,'Raw - J'!$B:$Q,9,FALSE),""),0,"")</f>
        <v/>
      </c>
      <c r="M803" s="16" t="str">
        <f>SUBSTITUTE(IFERROR(VLOOKUP($A803,'Raw - J'!$B:$Z,20,FALSE),""),0,"")</f>
        <v/>
      </c>
    </row>
    <row r="804" spans="1:13" hidden="1" x14ac:dyDescent="0.35">
      <c r="A804">
        <v>795</v>
      </c>
      <c r="B804" s="9" t="str">
        <f>IFERROR(VLOOKUP($A804,'Raw - J'!$B:$S,2,FALSE),"")</f>
        <v/>
      </c>
      <c r="C804" s="4" t="str">
        <f>IFERROR(VLOOKUP($A804,'Raw - J'!$B:$S,3,FALSE),"")</f>
        <v/>
      </c>
      <c r="D804" s="4" t="str">
        <f>IFERROR(VLOOKUP(JUMP!A804,'Raw - J'!B:F,5,FALSE),"")</f>
        <v/>
      </c>
      <c r="E804" s="4" t="str">
        <f>IFERROR(VLOOKUP($A804,'Raw - J'!$B:$S,6,FALSE),"")</f>
        <v/>
      </c>
      <c r="F804" s="4" t="str">
        <f>IFERROR(VLOOKUP($A804,'Raw - J'!$B:$P,10,FALSE),"")</f>
        <v/>
      </c>
      <c r="G804" s="4" t="str">
        <f>SUBSTITUTE(IFERROR(VLOOKUP($A804,'Raw - J'!$B:$P,7,FALSE),""),"0","")</f>
        <v/>
      </c>
      <c r="H804" s="4" t="str">
        <f>IFERROR(VLOOKUP($A804,'Raw - J'!$B:$P,12,FALSE)&amp;IF(VLOOKUP($A804,'Raw - J'!$B:$N,13,FALSE)&lt;&gt;"","("&amp;VLOOKUP($A804,'Raw - J'!$B:$N,13,FALSE)&amp;")",""),"")</f>
        <v/>
      </c>
      <c r="I804" s="4" t="str">
        <f>IFERROR(VLOOKUP($A804,'Raw - J'!$B:$P,14,FALSE),"")</f>
        <v/>
      </c>
      <c r="J804" s="4" t="str">
        <f>IFERROR(VLOOKUP($A804,'Raw - J'!$B:$P,11,FALSE),"")</f>
        <v/>
      </c>
      <c r="K804" s="4" t="str">
        <f>IFERROR(VLOOKUP($A804,'Raw - J'!$B:$Q,16,FALSE),"")</f>
        <v/>
      </c>
      <c r="L804" s="16" t="str">
        <f>SUBSTITUTE(IFERROR(VLOOKUP($A804,'Raw - J'!$B:$Q,9,FALSE),""),0,"")</f>
        <v/>
      </c>
      <c r="M804" s="16" t="str">
        <f>SUBSTITUTE(IFERROR(VLOOKUP($A804,'Raw - J'!$B:$Z,20,FALSE),""),0,"")</f>
        <v/>
      </c>
    </row>
    <row r="805" spans="1:13" hidden="1" x14ac:dyDescent="0.35">
      <c r="A805">
        <v>796</v>
      </c>
      <c r="B805" s="9" t="str">
        <f>IFERROR(VLOOKUP($A805,'Raw - J'!$B:$S,2,FALSE),"")</f>
        <v/>
      </c>
      <c r="C805" s="4" t="str">
        <f>IFERROR(VLOOKUP($A805,'Raw - J'!$B:$S,3,FALSE),"")</f>
        <v/>
      </c>
      <c r="D805" s="4" t="str">
        <f>IFERROR(VLOOKUP(JUMP!A805,'Raw - J'!B:F,5,FALSE),"")</f>
        <v/>
      </c>
      <c r="E805" s="4" t="str">
        <f>IFERROR(VLOOKUP($A805,'Raw - J'!$B:$S,6,FALSE),"")</f>
        <v/>
      </c>
      <c r="F805" s="4" t="str">
        <f>IFERROR(VLOOKUP($A805,'Raw - J'!$B:$P,10,FALSE),"")</f>
        <v/>
      </c>
      <c r="G805" s="4" t="str">
        <f>SUBSTITUTE(IFERROR(VLOOKUP($A805,'Raw - J'!$B:$P,7,FALSE),""),"0","")</f>
        <v/>
      </c>
      <c r="H805" s="4" t="str">
        <f>IFERROR(VLOOKUP($A805,'Raw - J'!$B:$P,12,FALSE)&amp;IF(VLOOKUP($A805,'Raw - J'!$B:$N,13,FALSE)&lt;&gt;"","("&amp;VLOOKUP($A805,'Raw - J'!$B:$N,13,FALSE)&amp;")",""),"")</f>
        <v/>
      </c>
      <c r="I805" s="4" t="str">
        <f>IFERROR(VLOOKUP($A805,'Raw - J'!$B:$P,14,FALSE),"")</f>
        <v/>
      </c>
      <c r="J805" s="4" t="str">
        <f>IFERROR(VLOOKUP($A805,'Raw - J'!$B:$P,11,FALSE),"")</f>
        <v/>
      </c>
      <c r="K805" s="4" t="str">
        <f>IFERROR(VLOOKUP($A805,'Raw - J'!$B:$Q,16,FALSE),"")</f>
        <v/>
      </c>
      <c r="L805" s="16" t="str">
        <f>SUBSTITUTE(IFERROR(VLOOKUP($A805,'Raw - J'!$B:$Q,9,FALSE),""),0,"")</f>
        <v/>
      </c>
      <c r="M805" s="16" t="str">
        <f>SUBSTITUTE(IFERROR(VLOOKUP($A805,'Raw - J'!$B:$Z,20,FALSE),""),0,"")</f>
        <v/>
      </c>
    </row>
    <row r="806" spans="1:13" hidden="1" x14ac:dyDescent="0.35">
      <c r="A806">
        <v>797</v>
      </c>
      <c r="B806" s="9" t="str">
        <f>IFERROR(VLOOKUP($A806,'Raw - J'!$B:$S,2,FALSE),"")</f>
        <v/>
      </c>
      <c r="C806" s="4" t="str">
        <f>IFERROR(VLOOKUP($A806,'Raw - J'!$B:$S,3,FALSE),"")</f>
        <v/>
      </c>
      <c r="D806" s="4" t="str">
        <f>IFERROR(VLOOKUP(JUMP!A806,'Raw - J'!B:F,5,FALSE),"")</f>
        <v/>
      </c>
      <c r="E806" s="4" t="str">
        <f>IFERROR(VLOOKUP($A806,'Raw - J'!$B:$S,6,FALSE),"")</f>
        <v/>
      </c>
      <c r="F806" s="4" t="str">
        <f>IFERROR(VLOOKUP($A806,'Raw - J'!$B:$P,10,FALSE),"")</f>
        <v/>
      </c>
      <c r="G806" s="4" t="str">
        <f>SUBSTITUTE(IFERROR(VLOOKUP($A806,'Raw - J'!$B:$P,7,FALSE),""),"0","")</f>
        <v/>
      </c>
      <c r="H806" s="4" t="str">
        <f>IFERROR(VLOOKUP($A806,'Raw - J'!$B:$P,12,FALSE)&amp;IF(VLOOKUP($A806,'Raw - J'!$B:$N,13,FALSE)&lt;&gt;"","("&amp;VLOOKUP($A806,'Raw - J'!$B:$N,13,FALSE)&amp;")",""),"")</f>
        <v/>
      </c>
      <c r="I806" s="4" t="str">
        <f>IFERROR(VLOOKUP($A806,'Raw - J'!$B:$P,14,FALSE),"")</f>
        <v/>
      </c>
      <c r="J806" s="4" t="str">
        <f>IFERROR(VLOOKUP($A806,'Raw - J'!$B:$P,11,FALSE),"")</f>
        <v/>
      </c>
      <c r="K806" s="4" t="str">
        <f>IFERROR(VLOOKUP($A806,'Raw - J'!$B:$Q,16,FALSE),"")</f>
        <v/>
      </c>
      <c r="L806" s="16" t="str">
        <f>SUBSTITUTE(IFERROR(VLOOKUP($A806,'Raw - J'!$B:$Q,9,FALSE),""),0,"")</f>
        <v/>
      </c>
      <c r="M806" s="16" t="str">
        <f>SUBSTITUTE(IFERROR(VLOOKUP($A806,'Raw - J'!$B:$Z,20,FALSE),""),0,"")</f>
        <v/>
      </c>
    </row>
    <row r="807" spans="1:13" hidden="1" x14ac:dyDescent="0.35">
      <c r="A807">
        <v>798</v>
      </c>
      <c r="B807" s="9" t="str">
        <f>IFERROR(VLOOKUP($A807,'Raw - J'!$B:$S,2,FALSE),"")</f>
        <v/>
      </c>
      <c r="C807" s="4" t="str">
        <f>IFERROR(VLOOKUP($A807,'Raw - J'!$B:$S,3,FALSE),"")</f>
        <v/>
      </c>
      <c r="D807" s="4" t="str">
        <f>IFERROR(VLOOKUP(JUMP!A807,'Raw - J'!B:F,5,FALSE),"")</f>
        <v/>
      </c>
      <c r="E807" s="4" t="str">
        <f>IFERROR(VLOOKUP($A807,'Raw - J'!$B:$S,6,FALSE),"")</f>
        <v/>
      </c>
      <c r="F807" s="4" t="str">
        <f>IFERROR(VLOOKUP($A807,'Raw - J'!$B:$P,10,FALSE),"")</f>
        <v/>
      </c>
      <c r="G807" s="4" t="str">
        <f>SUBSTITUTE(IFERROR(VLOOKUP($A807,'Raw - J'!$B:$P,7,FALSE),""),"0","")</f>
        <v/>
      </c>
      <c r="H807" s="4" t="str">
        <f>IFERROR(VLOOKUP($A807,'Raw - J'!$B:$P,12,FALSE)&amp;IF(VLOOKUP($A807,'Raw - J'!$B:$N,13,FALSE)&lt;&gt;"","("&amp;VLOOKUP($A807,'Raw - J'!$B:$N,13,FALSE)&amp;")",""),"")</f>
        <v/>
      </c>
      <c r="I807" s="4" t="str">
        <f>IFERROR(VLOOKUP($A807,'Raw - J'!$B:$P,14,FALSE),"")</f>
        <v/>
      </c>
      <c r="J807" s="4" t="str">
        <f>IFERROR(VLOOKUP($A807,'Raw - J'!$B:$P,11,FALSE),"")</f>
        <v/>
      </c>
      <c r="K807" s="4" t="str">
        <f>IFERROR(VLOOKUP($A807,'Raw - J'!$B:$Q,16,FALSE),"")</f>
        <v/>
      </c>
      <c r="L807" s="16" t="str">
        <f>SUBSTITUTE(IFERROR(VLOOKUP($A807,'Raw - J'!$B:$Q,9,FALSE),""),0,"")</f>
        <v/>
      </c>
      <c r="M807" s="16" t="str">
        <f>SUBSTITUTE(IFERROR(VLOOKUP($A807,'Raw - J'!$B:$Z,20,FALSE),""),0,"")</f>
        <v/>
      </c>
    </row>
    <row r="808" spans="1:13" hidden="1" x14ac:dyDescent="0.35">
      <c r="A808">
        <v>799</v>
      </c>
      <c r="B808" s="9" t="str">
        <f>IFERROR(VLOOKUP($A808,'Raw - J'!$B:$S,2,FALSE),"")</f>
        <v/>
      </c>
      <c r="C808" s="4" t="str">
        <f>IFERROR(VLOOKUP($A808,'Raw - J'!$B:$S,3,FALSE),"")</f>
        <v/>
      </c>
      <c r="D808" s="4" t="str">
        <f>IFERROR(VLOOKUP(JUMP!A808,'Raw - J'!B:F,5,FALSE),"")</f>
        <v/>
      </c>
      <c r="E808" s="4" t="str">
        <f>IFERROR(VLOOKUP($A808,'Raw - J'!$B:$S,6,FALSE),"")</f>
        <v/>
      </c>
      <c r="F808" s="4" t="str">
        <f>IFERROR(VLOOKUP($A808,'Raw - J'!$B:$P,10,FALSE),"")</f>
        <v/>
      </c>
      <c r="G808" s="4" t="str">
        <f>SUBSTITUTE(IFERROR(VLOOKUP($A808,'Raw - J'!$B:$P,7,FALSE),""),"0","")</f>
        <v/>
      </c>
      <c r="H808" s="4" t="str">
        <f>IFERROR(VLOOKUP($A808,'Raw - J'!$B:$P,12,FALSE)&amp;IF(VLOOKUP($A808,'Raw - J'!$B:$N,13,FALSE)&lt;&gt;"","("&amp;VLOOKUP($A808,'Raw - J'!$B:$N,13,FALSE)&amp;")",""),"")</f>
        <v/>
      </c>
      <c r="I808" s="4" t="str">
        <f>IFERROR(VLOOKUP($A808,'Raw - J'!$B:$P,14,FALSE),"")</f>
        <v/>
      </c>
      <c r="J808" s="4" t="str">
        <f>IFERROR(VLOOKUP($A808,'Raw - J'!$B:$P,11,FALSE),"")</f>
        <v/>
      </c>
      <c r="K808" s="4" t="str">
        <f>IFERROR(VLOOKUP($A808,'Raw - J'!$B:$Q,16,FALSE),"")</f>
        <v/>
      </c>
      <c r="L808" s="16" t="str">
        <f>SUBSTITUTE(IFERROR(VLOOKUP($A808,'Raw - J'!$B:$Q,9,FALSE),""),0,"")</f>
        <v/>
      </c>
      <c r="M808" s="16" t="str">
        <f>SUBSTITUTE(IFERROR(VLOOKUP($A808,'Raw - J'!$B:$Z,20,FALSE),""),0,"")</f>
        <v/>
      </c>
    </row>
    <row r="809" spans="1:13" hidden="1" x14ac:dyDescent="0.35">
      <c r="A809">
        <v>800</v>
      </c>
      <c r="B809" s="9" t="str">
        <f>IFERROR(VLOOKUP($A809,'Raw - J'!$B:$S,2,FALSE),"")</f>
        <v/>
      </c>
      <c r="C809" s="4" t="str">
        <f>IFERROR(VLOOKUP($A809,'Raw - J'!$B:$S,3,FALSE),"")</f>
        <v/>
      </c>
      <c r="D809" s="4" t="str">
        <f>IFERROR(VLOOKUP(JUMP!A809,'Raw - J'!B:F,5,FALSE),"")</f>
        <v/>
      </c>
      <c r="E809" s="4" t="str">
        <f>IFERROR(VLOOKUP($A809,'Raw - J'!$B:$S,6,FALSE),"")</f>
        <v/>
      </c>
      <c r="F809" s="4" t="str">
        <f>IFERROR(VLOOKUP($A809,'Raw - J'!$B:$P,10,FALSE),"")</f>
        <v/>
      </c>
      <c r="G809" s="4" t="str">
        <f>SUBSTITUTE(IFERROR(VLOOKUP($A809,'Raw - J'!$B:$P,7,FALSE),""),"0","")</f>
        <v/>
      </c>
      <c r="H809" s="4" t="str">
        <f>IFERROR(VLOOKUP($A809,'Raw - J'!$B:$P,12,FALSE)&amp;IF(VLOOKUP($A809,'Raw - J'!$B:$N,13,FALSE)&lt;&gt;"","("&amp;VLOOKUP($A809,'Raw - J'!$B:$N,13,FALSE)&amp;")",""),"")</f>
        <v/>
      </c>
      <c r="I809" s="4" t="str">
        <f>IFERROR(VLOOKUP($A809,'Raw - J'!$B:$P,14,FALSE),"")</f>
        <v/>
      </c>
      <c r="J809" s="4" t="str">
        <f>IFERROR(VLOOKUP($A809,'Raw - J'!$B:$P,11,FALSE),"")</f>
        <v/>
      </c>
      <c r="K809" s="4" t="str">
        <f>IFERROR(VLOOKUP($A809,'Raw - J'!$B:$Q,16,FALSE),"")</f>
        <v/>
      </c>
      <c r="L809" s="16" t="str">
        <f>SUBSTITUTE(IFERROR(VLOOKUP($A809,'Raw - J'!$B:$Q,9,FALSE),""),0,"")</f>
        <v/>
      </c>
      <c r="M809" s="16" t="str">
        <f>SUBSTITUTE(IFERROR(VLOOKUP($A809,'Raw - J'!$B:$Z,20,FALSE),""),0,"")</f>
        <v/>
      </c>
    </row>
    <row r="810" spans="1:13" hidden="1" x14ac:dyDescent="0.35">
      <c r="A810">
        <v>801</v>
      </c>
      <c r="B810" s="9" t="str">
        <f>IFERROR(VLOOKUP($A810,'Raw - J'!$B:$S,2,FALSE),"")</f>
        <v/>
      </c>
      <c r="C810" s="4" t="str">
        <f>IFERROR(VLOOKUP($A810,'Raw - J'!$B:$S,3,FALSE),"")</f>
        <v/>
      </c>
      <c r="D810" s="4" t="str">
        <f>IFERROR(VLOOKUP(JUMP!A810,'Raw - J'!B:F,5,FALSE),"")</f>
        <v/>
      </c>
      <c r="E810" s="4" t="str">
        <f>IFERROR(VLOOKUP($A810,'Raw - J'!$B:$S,6,FALSE),"")</f>
        <v/>
      </c>
      <c r="F810" s="4" t="str">
        <f>IFERROR(VLOOKUP($A810,'Raw - J'!$B:$P,10,FALSE),"")</f>
        <v/>
      </c>
      <c r="G810" s="4" t="str">
        <f>SUBSTITUTE(IFERROR(VLOOKUP($A810,'Raw - J'!$B:$P,7,FALSE),""),"0","")</f>
        <v/>
      </c>
      <c r="H810" s="4" t="str">
        <f>IFERROR(VLOOKUP($A810,'Raw - J'!$B:$P,12,FALSE)&amp;IF(VLOOKUP($A810,'Raw - J'!$B:$N,13,FALSE)&lt;&gt;"","("&amp;VLOOKUP($A810,'Raw - J'!$B:$N,13,FALSE)&amp;")",""),"")</f>
        <v/>
      </c>
      <c r="I810" s="4" t="str">
        <f>IFERROR(VLOOKUP($A810,'Raw - J'!$B:$P,14,FALSE),"")</f>
        <v/>
      </c>
      <c r="J810" s="4" t="str">
        <f>IFERROR(VLOOKUP($A810,'Raw - J'!$B:$P,11,FALSE),"")</f>
        <v/>
      </c>
      <c r="K810" s="4" t="str">
        <f>IFERROR(VLOOKUP($A810,'Raw - J'!$B:$Q,16,FALSE),"")</f>
        <v/>
      </c>
      <c r="L810" s="16" t="str">
        <f>SUBSTITUTE(IFERROR(VLOOKUP($A810,'Raw - J'!$B:$Q,9,FALSE),""),0,"")</f>
        <v/>
      </c>
      <c r="M810" s="16" t="str">
        <f>SUBSTITUTE(IFERROR(VLOOKUP($A810,'Raw - J'!$B:$Z,20,FALSE),""),0,"")</f>
        <v/>
      </c>
    </row>
    <row r="811" spans="1:13" hidden="1" x14ac:dyDescent="0.35">
      <c r="A811">
        <v>802</v>
      </c>
      <c r="B811" s="9" t="str">
        <f>IFERROR(VLOOKUP($A811,'Raw - J'!$B:$S,2,FALSE),"")</f>
        <v/>
      </c>
      <c r="C811" s="4" t="str">
        <f>IFERROR(VLOOKUP($A811,'Raw - J'!$B:$S,3,FALSE),"")</f>
        <v/>
      </c>
      <c r="D811" s="4" t="str">
        <f>IFERROR(VLOOKUP(JUMP!A811,'Raw - J'!B:F,5,FALSE),"")</f>
        <v/>
      </c>
      <c r="E811" s="4" t="str">
        <f>IFERROR(VLOOKUP($A811,'Raw - J'!$B:$S,6,FALSE),"")</f>
        <v/>
      </c>
      <c r="F811" s="4" t="str">
        <f>IFERROR(VLOOKUP($A811,'Raw - J'!$B:$P,10,FALSE),"")</f>
        <v/>
      </c>
      <c r="G811" s="4" t="str">
        <f>SUBSTITUTE(IFERROR(VLOOKUP($A811,'Raw - J'!$B:$P,7,FALSE),""),"0","")</f>
        <v/>
      </c>
      <c r="H811" s="4" t="str">
        <f>IFERROR(VLOOKUP($A811,'Raw - J'!$B:$P,12,FALSE)&amp;IF(VLOOKUP($A811,'Raw - J'!$B:$N,13,FALSE)&lt;&gt;"","("&amp;VLOOKUP($A811,'Raw - J'!$B:$N,13,FALSE)&amp;")",""),"")</f>
        <v/>
      </c>
      <c r="I811" s="4" t="str">
        <f>IFERROR(VLOOKUP($A811,'Raw - J'!$B:$P,14,FALSE),"")</f>
        <v/>
      </c>
      <c r="J811" s="4" t="str">
        <f>IFERROR(VLOOKUP($A811,'Raw - J'!$B:$P,11,FALSE),"")</f>
        <v/>
      </c>
      <c r="K811" s="4" t="str">
        <f>IFERROR(VLOOKUP($A811,'Raw - J'!$B:$Q,16,FALSE),"")</f>
        <v/>
      </c>
      <c r="L811" s="16" t="str">
        <f>SUBSTITUTE(IFERROR(VLOOKUP($A811,'Raw - J'!$B:$Q,9,FALSE),""),0,"")</f>
        <v/>
      </c>
      <c r="M811" s="16" t="str">
        <f>SUBSTITUTE(IFERROR(VLOOKUP($A811,'Raw - J'!$B:$Z,20,FALSE),""),0,"")</f>
        <v/>
      </c>
    </row>
    <row r="812" spans="1:13" hidden="1" x14ac:dyDescent="0.35">
      <c r="A812">
        <v>803</v>
      </c>
      <c r="B812" s="9" t="str">
        <f>IFERROR(VLOOKUP($A812,'Raw - J'!$B:$S,2,FALSE),"")</f>
        <v/>
      </c>
      <c r="C812" s="4" t="str">
        <f>IFERROR(VLOOKUP($A812,'Raw - J'!$B:$S,3,FALSE),"")</f>
        <v/>
      </c>
      <c r="D812" s="4" t="str">
        <f>IFERROR(VLOOKUP(JUMP!A812,'Raw - J'!B:F,5,FALSE),"")</f>
        <v/>
      </c>
      <c r="E812" s="4" t="str">
        <f>IFERROR(VLOOKUP($A812,'Raw - J'!$B:$S,6,FALSE),"")</f>
        <v/>
      </c>
      <c r="F812" s="4" t="str">
        <f>IFERROR(VLOOKUP($A812,'Raw - J'!$B:$P,10,FALSE),"")</f>
        <v/>
      </c>
      <c r="G812" s="4" t="str">
        <f>SUBSTITUTE(IFERROR(VLOOKUP($A812,'Raw - J'!$B:$P,7,FALSE),""),"0","")</f>
        <v/>
      </c>
      <c r="H812" s="4" t="str">
        <f>IFERROR(VLOOKUP($A812,'Raw - J'!$B:$P,12,FALSE)&amp;IF(VLOOKUP($A812,'Raw - J'!$B:$N,13,FALSE)&lt;&gt;"","("&amp;VLOOKUP($A812,'Raw - J'!$B:$N,13,FALSE)&amp;")",""),"")</f>
        <v/>
      </c>
      <c r="I812" s="4" t="str">
        <f>IFERROR(VLOOKUP($A812,'Raw - J'!$B:$P,14,FALSE),"")</f>
        <v/>
      </c>
      <c r="J812" s="4" t="str">
        <f>IFERROR(VLOOKUP($A812,'Raw - J'!$B:$P,11,FALSE),"")</f>
        <v/>
      </c>
      <c r="K812" s="4" t="str">
        <f>IFERROR(VLOOKUP($A812,'Raw - J'!$B:$Q,16,FALSE),"")</f>
        <v/>
      </c>
      <c r="L812" s="16" t="str">
        <f>SUBSTITUTE(IFERROR(VLOOKUP($A812,'Raw - J'!$B:$Q,9,FALSE),""),0,"")</f>
        <v/>
      </c>
      <c r="M812" s="16" t="str">
        <f>SUBSTITUTE(IFERROR(VLOOKUP($A812,'Raw - J'!$B:$Z,20,FALSE),""),0,"")</f>
        <v/>
      </c>
    </row>
    <row r="813" spans="1:13" hidden="1" x14ac:dyDescent="0.35">
      <c r="A813">
        <v>804</v>
      </c>
      <c r="B813" s="9" t="str">
        <f>IFERROR(VLOOKUP($A813,'Raw - J'!$B:$S,2,FALSE),"")</f>
        <v/>
      </c>
      <c r="C813" s="4" t="str">
        <f>IFERROR(VLOOKUP($A813,'Raw - J'!$B:$S,3,FALSE),"")</f>
        <v/>
      </c>
      <c r="D813" s="4" t="str">
        <f>IFERROR(VLOOKUP(JUMP!A813,'Raw - J'!B:F,5,FALSE),"")</f>
        <v/>
      </c>
      <c r="E813" s="4" t="str">
        <f>IFERROR(VLOOKUP($A813,'Raw - J'!$B:$S,6,FALSE),"")</f>
        <v/>
      </c>
      <c r="F813" s="4" t="str">
        <f>IFERROR(VLOOKUP($A813,'Raw - J'!$B:$P,10,FALSE),"")</f>
        <v/>
      </c>
      <c r="G813" s="4" t="str">
        <f>SUBSTITUTE(IFERROR(VLOOKUP($A813,'Raw - J'!$B:$P,7,FALSE),""),"0","")</f>
        <v/>
      </c>
      <c r="H813" s="4" t="str">
        <f>IFERROR(VLOOKUP($A813,'Raw - J'!$B:$P,12,FALSE)&amp;IF(VLOOKUP($A813,'Raw - J'!$B:$N,13,FALSE)&lt;&gt;"","("&amp;VLOOKUP($A813,'Raw - J'!$B:$N,13,FALSE)&amp;")",""),"")</f>
        <v/>
      </c>
      <c r="I813" s="4" t="str">
        <f>IFERROR(VLOOKUP($A813,'Raw - J'!$B:$P,14,FALSE),"")</f>
        <v/>
      </c>
      <c r="J813" s="4" t="str">
        <f>IFERROR(VLOOKUP($A813,'Raw - J'!$B:$P,11,FALSE),"")</f>
        <v/>
      </c>
      <c r="K813" s="4" t="str">
        <f>IFERROR(VLOOKUP($A813,'Raw - J'!$B:$Q,16,FALSE),"")</f>
        <v/>
      </c>
      <c r="L813" s="16" t="str">
        <f>SUBSTITUTE(IFERROR(VLOOKUP($A813,'Raw - J'!$B:$Q,9,FALSE),""),0,"")</f>
        <v/>
      </c>
      <c r="M813" s="16" t="str">
        <f>SUBSTITUTE(IFERROR(VLOOKUP($A813,'Raw - J'!$B:$Z,20,FALSE),""),0,"")</f>
        <v/>
      </c>
    </row>
    <row r="814" spans="1:13" hidden="1" x14ac:dyDescent="0.35">
      <c r="A814">
        <v>805</v>
      </c>
      <c r="B814" s="9" t="str">
        <f>IFERROR(VLOOKUP($A814,'Raw - J'!$B:$S,2,FALSE),"")</f>
        <v/>
      </c>
      <c r="C814" s="4" t="str">
        <f>IFERROR(VLOOKUP($A814,'Raw - J'!$B:$S,3,FALSE),"")</f>
        <v/>
      </c>
      <c r="D814" s="4" t="str">
        <f>IFERROR(VLOOKUP(JUMP!A814,'Raw - J'!B:F,5,FALSE),"")</f>
        <v/>
      </c>
      <c r="E814" s="4" t="str">
        <f>IFERROR(VLOOKUP($A814,'Raw - J'!$B:$S,6,FALSE),"")</f>
        <v/>
      </c>
      <c r="F814" s="4" t="str">
        <f>IFERROR(VLOOKUP($A814,'Raw - J'!$B:$P,10,FALSE),"")</f>
        <v/>
      </c>
      <c r="G814" s="4" t="str">
        <f>SUBSTITUTE(IFERROR(VLOOKUP($A814,'Raw - J'!$B:$P,7,FALSE),""),"0","")</f>
        <v/>
      </c>
      <c r="H814" s="4" t="str">
        <f>IFERROR(VLOOKUP($A814,'Raw - J'!$B:$P,12,FALSE)&amp;IF(VLOOKUP($A814,'Raw - J'!$B:$N,13,FALSE)&lt;&gt;"","("&amp;VLOOKUP($A814,'Raw - J'!$B:$N,13,FALSE)&amp;")",""),"")</f>
        <v/>
      </c>
      <c r="I814" s="4" t="str">
        <f>IFERROR(VLOOKUP($A814,'Raw - J'!$B:$P,14,FALSE),"")</f>
        <v/>
      </c>
      <c r="J814" s="4" t="str">
        <f>IFERROR(VLOOKUP($A814,'Raw - J'!$B:$P,11,FALSE),"")</f>
        <v/>
      </c>
      <c r="K814" s="4" t="str">
        <f>IFERROR(VLOOKUP($A814,'Raw - J'!$B:$Q,16,FALSE),"")</f>
        <v/>
      </c>
      <c r="L814" s="16" t="str">
        <f>SUBSTITUTE(IFERROR(VLOOKUP($A814,'Raw - J'!$B:$Q,9,FALSE),""),0,"")</f>
        <v/>
      </c>
      <c r="M814" s="16" t="str">
        <f>SUBSTITUTE(IFERROR(VLOOKUP($A814,'Raw - J'!$B:$Z,20,FALSE),""),0,"")</f>
        <v/>
      </c>
    </row>
    <row r="815" spans="1:13" hidden="1" x14ac:dyDescent="0.35">
      <c r="A815">
        <v>806</v>
      </c>
      <c r="B815" s="9" t="str">
        <f>IFERROR(VLOOKUP($A815,'Raw - J'!$B:$S,2,FALSE),"")</f>
        <v/>
      </c>
      <c r="C815" s="4" t="str">
        <f>IFERROR(VLOOKUP($A815,'Raw - J'!$B:$S,3,FALSE),"")</f>
        <v/>
      </c>
      <c r="D815" s="4" t="str">
        <f>IFERROR(VLOOKUP(JUMP!A815,'Raw - J'!B:F,5,FALSE),"")</f>
        <v/>
      </c>
      <c r="E815" s="4" t="str">
        <f>IFERROR(VLOOKUP($A815,'Raw - J'!$B:$S,6,FALSE),"")</f>
        <v/>
      </c>
      <c r="F815" s="4" t="str">
        <f>IFERROR(VLOOKUP($A815,'Raw - J'!$B:$P,10,FALSE),"")</f>
        <v/>
      </c>
      <c r="G815" s="4" t="str">
        <f>SUBSTITUTE(IFERROR(VLOOKUP($A815,'Raw - J'!$B:$P,7,FALSE),""),"0","")</f>
        <v/>
      </c>
      <c r="H815" s="4" t="str">
        <f>IFERROR(VLOOKUP($A815,'Raw - J'!$B:$P,12,FALSE)&amp;IF(VLOOKUP($A815,'Raw - J'!$B:$N,13,FALSE)&lt;&gt;"","("&amp;VLOOKUP($A815,'Raw - J'!$B:$N,13,FALSE)&amp;")",""),"")</f>
        <v/>
      </c>
      <c r="I815" s="4" t="str">
        <f>IFERROR(VLOOKUP($A815,'Raw - J'!$B:$P,14,FALSE),"")</f>
        <v/>
      </c>
      <c r="J815" s="4" t="str">
        <f>IFERROR(VLOOKUP($A815,'Raw - J'!$B:$P,11,FALSE),"")</f>
        <v/>
      </c>
      <c r="K815" s="4" t="str">
        <f>IFERROR(VLOOKUP($A815,'Raw - J'!$B:$Q,16,FALSE),"")</f>
        <v/>
      </c>
      <c r="L815" s="16" t="str">
        <f>SUBSTITUTE(IFERROR(VLOOKUP($A815,'Raw - J'!$B:$Q,9,FALSE),""),0,"")</f>
        <v/>
      </c>
      <c r="M815" s="16" t="str">
        <f>SUBSTITUTE(IFERROR(VLOOKUP($A815,'Raw - J'!$B:$Z,20,FALSE),""),0,"")</f>
        <v/>
      </c>
    </row>
    <row r="816" spans="1:13" hidden="1" x14ac:dyDescent="0.35">
      <c r="A816">
        <v>807</v>
      </c>
      <c r="B816" s="9" t="str">
        <f>IFERROR(VLOOKUP($A816,'Raw - J'!$B:$S,2,FALSE),"")</f>
        <v/>
      </c>
      <c r="C816" s="4" t="str">
        <f>IFERROR(VLOOKUP($A816,'Raw - J'!$B:$S,3,FALSE),"")</f>
        <v/>
      </c>
      <c r="D816" s="4" t="str">
        <f>IFERROR(VLOOKUP(JUMP!A816,'Raw - J'!B:F,5,FALSE),"")</f>
        <v/>
      </c>
      <c r="E816" s="4" t="str">
        <f>IFERROR(VLOOKUP($A816,'Raw - J'!$B:$S,6,FALSE),"")</f>
        <v/>
      </c>
      <c r="F816" s="4" t="str">
        <f>IFERROR(VLOOKUP($A816,'Raw - J'!$B:$P,10,FALSE),"")</f>
        <v/>
      </c>
      <c r="G816" s="4" t="str">
        <f>SUBSTITUTE(IFERROR(VLOOKUP($A816,'Raw - J'!$B:$P,7,FALSE),""),"0","")</f>
        <v/>
      </c>
      <c r="H816" s="4" t="str">
        <f>IFERROR(VLOOKUP($A816,'Raw - J'!$B:$P,12,FALSE)&amp;IF(VLOOKUP($A816,'Raw - J'!$B:$N,13,FALSE)&lt;&gt;"","("&amp;VLOOKUP($A816,'Raw - J'!$B:$N,13,FALSE)&amp;")",""),"")</f>
        <v/>
      </c>
      <c r="I816" s="4" t="str">
        <f>IFERROR(VLOOKUP($A816,'Raw - J'!$B:$P,14,FALSE),"")</f>
        <v/>
      </c>
      <c r="J816" s="4" t="str">
        <f>IFERROR(VLOOKUP($A816,'Raw - J'!$B:$P,11,FALSE),"")</f>
        <v/>
      </c>
      <c r="K816" s="4" t="str">
        <f>IFERROR(VLOOKUP($A816,'Raw - J'!$B:$Q,16,FALSE),"")</f>
        <v/>
      </c>
      <c r="L816" s="16" t="str">
        <f>SUBSTITUTE(IFERROR(VLOOKUP($A816,'Raw - J'!$B:$Q,9,FALSE),""),0,"")</f>
        <v/>
      </c>
      <c r="M816" s="16" t="str">
        <f>SUBSTITUTE(IFERROR(VLOOKUP($A816,'Raw - J'!$B:$Z,20,FALSE),""),0,"")</f>
        <v/>
      </c>
    </row>
    <row r="817" spans="1:13" hidden="1" x14ac:dyDescent="0.35">
      <c r="A817">
        <v>808</v>
      </c>
      <c r="B817" s="9" t="str">
        <f>IFERROR(VLOOKUP($A817,'Raw - J'!$B:$S,2,FALSE),"")</f>
        <v/>
      </c>
      <c r="C817" s="4" t="str">
        <f>IFERROR(VLOOKUP($A817,'Raw - J'!$B:$S,3,FALSE),"")</f>
        <v/>
      </c>
      <c r="D817" s="4" t="str">
        <f>IFERROR(VLOOKUP(JUMP!A817,'Raw - J'!B:F,5,FALSE),"")</f>
        <v/>
      </c>
      <c r="E817" s="4" t="str">
        <f>IFERROR(VLOOKUP($A817,'Raw - J'!$B:$S,6,FALSE),"")</f>
        <v/>
      </c>
      <c r="F817" s="4" t="str">
        <f>IFERROR(VLOOKUP($A817,'Raw - J'!$B:$P,10,FALSE),"")</f>
        <v/>
      </c>
      <c r="G817" s="4" t="str">
        <f>SUBSTITUTE(IFERROR(VLOOKUP($A817,'Raw - J'!$B:$P,7,FALSE),""),"0","")</f>
        <v/>
      </c>
      <c r="H817" s="4" t="str">
        <f>IFERROR(VLOOKUP($A817,'Raw - J'!$B:$P,12,FALSE)&amp;IF(VLOOKUP($A817,'Raw - J'!$B:$N,13,FALSE)&lt;&gt;"","("&amp;VLOOKUP($A817,'Raw - J'!$B:$N,13,FALSE)&amp;")",""),"")</f>
        <v/>
      </c>
      <c r="I817" s="4" t="str">
        <f>IFERROR(VLOOKUP($A817,'Raw - J'!$B:$P,14,FALSE),"")</f>
        <v/>
      </c>
      <c r="J817" s="4" t="str">
        <f>IFERROR(VLOOKUP($A817,'Raw - J'!$B:$P,11,FALSE),"")</f>
        <v/>
      </c>
      <c r="K817" s="4" t="str">
        <f>IFERROR(VLOOKUP($A817,'Raw - J'!$B:$Q,16,FALSE),"")</f>
        <v/>
      </c>
      <c r="L817" s="16" t="str">
        <f>SUBSTITUTE(IFERROR(VLOOKUP($A817,'Raw - J'!$B:$Q,9,FALSE),""),0,"")</f>
        <v/>
      </c>
      <c r="M817" s="16" t="str">
        <f>SUBSTITUTE(IFERROR(VLOOKUP($A817,'Raw - J'!$B:$Z,20,FALSE),""),0,"")</f>
        <v/>
      </c>
    </row>
    <row r="818" spans="1:13" hidden="1" x14ac:dyDescent="0.35">
      <c r="A818">
        <v>809</v>
      </c>
      <c r="B818" s="9" t="str">
        <f>IFERROR(VLOOKUP($A818,'Raw - J'!$B:$S,2,FALSE),"")</f>
        <v/>
      </c>
      <c r="C818" s="4" t="str">
        <f>IFERROR(VLOOKUP($A818,'Raw - J'!$B:$S,3,FALSE),"")</f>
        <v/>
      </c>
      <c r="D818" s="4" t="str">
        <f>IFERROR(VLOOKUP(JUMP!A818,'Raw - J'!B:F,5,FALSE),"")</f>
        <v/>
      </c>
      <c r="E818" s="4" t="str">
        <f>IFERROR(VLOOKUP($A818,'Raw - J'!$B:$S,6,FALSE),"")</f>
        <v/>
      </c>
      <c r="F818" s="4" t="str">
        <f>IFERROR(VLOOKUP($A818,'Raw - J'!$B:$P,10,FALSE),"")</f>
        <v/>
      </c>
      <c r="G818" s="4" t="str">
        <f>SUBSTITUTE(IFERROR(VLOOKUP($A818,'Raw - J'!$B:$P,7,FALSE),""),"0","")</f>
        <v/>
      </c>
      <c r="H818" s="4" t="str">
        <f>IFERROR(VLOOKUP($A818,'Raw - J'!$B:$P,12,FALSE)&amp;IF(VLOOKUP($A818,'Raw - J'!$B:$N,13,FALSE)&lt;&gt;"","("&amp;VLOOKUP($A818,'Raw - J'!$B:$N,13,FALSE)&amp;")",""),"")</f>
        <v/>
      </c>
      <c r="I818" s="4" t="str">
        <f>IFERROR(VLOOKUP($A818,'Raw - J'!$B:$P,14,FALSE),"")</f>
        <v/>
      </c>
      <c r="J818" s="4" t="str">
        <f>IFERROR(VLOOKUP($A818,'Raw - J'!$B:$P,11,FALSE),"")</f>
        <v/>
      </c>
      <c r="K818" s="4" t="str">
        <f>IFERROR(VLOOKUP($A818,'Raw - J'!$B:$Q,16,FALSE),"")</f>
        <v/>
      </c>
      <c r="L818" s="16" t="str">
        <f>SUBSTITUTE(IFERROR(VLOOKUP($A818,'Raw - J'!$B:$Q,9,FALSE),""),0,"")</f>
        <v/>
      </c>
      <c r="M818" s="16" t="str">
        <f>SUBSTITUTE(IFERROR(VLOOKUP($A818,'Raw - J'!$B:$Z,20,FALSE),""),0,"")</f>
        <v/>
      </c>
    </row>
    <row r="819" spans="1:13" hidden="1" x14ac:dyDescent="0.35">
      <c r="A819">
        <v>810</v>
      </c>
      <c r="B819" s="9" t="str">
        <f>IFERROR(VLOOKUP($A819,'Raw - J'!$B:$S,2,FALSE),"")</f>
        <v/>
      </c>
      <c r="C819" s="4" t="str">
        <f>IFERROR(VLOOKUP($A819,'Raw - J'!$B:$S,3,FALSE),"")</f>
        <v/>
      </c>
      <c r="D819" s="4" t="str">
        <f>IFERROR(VLOOKUP(JUMP!A819,'Raw - J'!B:F,5,FALSE),"")</f>
        <v/>
      </c>
      <c r="E819" s="4" t="str">
        <f>IFERROR(VLOOKUP($A819,'Raw - J'!$B:$S,6,FALSE),"")</f>
        <v/>
      </c>
      <c r="F819" s="4" t="str">
        <f>IFERROR(VLOOKUP($A819,'Raw - J'!$B:$P,10,FALSE),"")</f>
        <v/>
      </c>
      <c r="G819" s="4" t="str">
        <f>SUBSTITUTE(IFERROR(VLOOKUP($A819,'Raw - J'!$B:$P,7,FALSE),""),"0","")</f>
        <v/>
      </c>
      <c r="H819" s="4" t="str">
        <f>IFERROR(VLOOKUP($A819,'Raw - J'!$B:$P,12,FALSE)&amp;IF(VLOOKUP($A819,'Raw - J'!$B:$N,13,FALSE)&lt;&gt;"","("&amp;VLOOKUP($A819,'Raw - J'!$B:$N,13,FALSE)&amp;")",""),"")</f>
        <v/>
      </c>
      <c r="I819" s="4" t="str">
        <f>IFERROR(VLOOKUP($A819,'Raw - J'!$B:$P,14,FALSE),"")</f>
        <v/>
      </c>
      <c r="J819" s="4" t="str">
        <f>IFERROR(VLOOKUP($A819,'Raw - J'!$B:$P,11,FALSE),"")</f>
        <v/>
      </c>
      <c r="K819" s="4" t="str">
        <f>IFERROR(VLOOKUP($A819,'Raw - J'!$B:$Q,16,FALSE),"")</f>
        <v/>
      </c>
      <c r="L819" s="16" t="str">
        <f>SUBSTITUTE(IFERROR(VLOOKUP($A819,'Raw - J'!$B:$Q,9,FALSE),""),0,"")</f>
        <v/>
      </c>
      <c r="M819" s="16" t="str">
        <f>SUBSTITUTE(IFERROR(VLOOKUP($A819,'Raw - J'!$B:$Z,20,FALSE),""),0,"")</f>
        <v/>
      </c>
    </row>
    <row r="820" spans="1:13" hidden="1" x14ac:dyDescent="0.35">
      <c r="A820">
        <v>811</v>
      </c>
      <c r="B820" s="9" t="str">
        <f>IFERROR(VLOOKUP($A820,'Raw - J'!$B:$S,2,FALSE),"")</f>
        <v/>
      </c>
      <c r="C820" s="4" t="str">
        <f>IFERROR(VLOOKUP($A820,'Raw - J'!$B:$S,3,FALSE),"")</f>
        <v/>
      </c>
      <c r="D820" s="4" t="str">
        <f>IFERROR(VLOOKUP(JUMP!A820,'Raw - J'!B:F,5,FALSE),"")</f>
        <v/>
      </c>
      <c r="E820" s="4" t="str">
        <f>IFERROR(VLOOKUP($A820,'Raw - J'!$B:$S,6,FALSE),"")</f>
        <v/>
      </c>
      <c r="F820" s="4" t="str">
        <f>IFERROR(VLOOKUP($A820,'Raw - J'!$B:$P,10,FALSE),"")</f>
        <v/>
      </c>
      <c r="G820" s="4" t="str">
        <f>SUBSTITUTE(IFERROR(VLOOKUP($A820,'Raw - J'!$B:$P,7,FALSE),""),"0","")</f>
        <v/>
      </c>
      <c r="H820" s="4" t="str">
        <f>IFERROR(VLOOKUP($A820,'Raw - J'!$B:$P,12,FALSE)&amp;IF(VLOOKUP($A820,'Raw - J'!$B:$N,13,FALSE)&lt;&gt;"","("&amp;VLOOKUP($A820,'Raw - J'!$B:$N,13,FALSE)&amp;")",""),"")</f>
        <v/>
      </c>
      <c r="I820" s="4" t="str">
        <f>IFERROR(VLOOKUP($A820,'Raw - J'!$B:$P,14,FALSE),"")</f>
        <v/>
      </c>
      <c r="J820" s="4" t="str">
        <f>IFERROR(VLOOKUP($A820,'Raw - J'!$B:$P,11,FALSE),"")</f>
        <v/>
      </c>
      <c r="K820" s="4" t="str">
        <f>IFERROR(VLOOKUP($A820,'Raw - J'!$B:$Q,16,FALSE),"")</f>
        <v/>
      </c>
      <c r="L820" s="16" t="str">
        <f>SUBSTITUTE(IFERROR(VLOOKUP($A820,'Raw - J'!$B:$Q,9,FALSE),""),0,"")</f>
        <v/>
      </c>
      <c r="M820" s="16" t="str">
        <f>SUBSTITUTE(IFERROR(VLOOKUP($A820,'Raw - J'!$B:$Z,20,FALSE),""),0,"")</f>
        <v/>
      </c>
    </row>
    <row r="821" spans="1:13" hidden="1" x14ac:dyDescent="0.35">
      <c r="A821">
        <v>812</v>
      </c>
      <c r="B821" s="9" t="str">
        <f>IFERROR(VLOOKUP($A821,'Raw - J'!$B:$S,2,FALSE),"")</f>
        <v/>
      </c>
      <c r="C821" s="4" t="str">
        <f>IFERROR(VLOOKUP($A821,'Raw - J'!$B:$S,3,FALSE),"")</f>
        <v/>
      </c>
      <c r="D821" s="4" t="str">
        <f>IFERROR(VLOOKUP(JUMP!A821,'Raw - J'!B:F,5,FALSE),"")</f>
        <v/>
      </c>
      <c r="E821" s="4" t="str">
        <f>IFERROR(VLOOKUP($A821,'Raw - J'!$B:$S,6,FALSE),"")</f>
        <v/>
      </c>
      <c r="F821" s="4" t="str">
        <f>IFERROR(VLOOKUP($A821,'Raw - J'!$B:$P,10,FALSE),"")</f>
        <v/>
      </c>
      <c r="G821" s="4" t="str">
        <f>SUBSTITUTE(IFERROR(VLOOKUP($A821,'Raw - J'!$B:$P,7,FALSE),""),"0","")</f>
        <v/>
      </c>
      <c r="H821" s="4" t="str">
        <f>IFERROR(VLOOKUP($A821,'Raw - J'!$B:$P,12,FALSE)&amp;IF(VLOOKUP($A821,'Raw - J'!$B:$N,13,FALSE)&lt;&gt;"","("&amp;VLOOKUP($A821,'Raw - J'!$B:$N,13,FALSE)&amp;")",""),"")</f>
        <v/>
      </c>
      <c r="I821" s="4" t="str">
        <f>IFERROR(VLOOKUP($A821,'Raw - J'!$B:$P,14,FALSE),"")</f>
        <v/>
      </c>
      <c r="J821" s="4" t="str">
        <f>IFERROR(VLOOKUP($A821,'Raw - J'!$B:$P,11,FALSE),"")</f>
        <v/>
      </c>
      <c r="K821" s="4" t="str">
        <f>IFERROR(VLOOKUP($A821,'Raw - J'!$B:$Q,16,FALSE),"")</f>
        <v/>
      </c>
      <c r="L821" s="16" t="str">
        <f>SUBSTITUTE(IFERROR(VLOOKUP($A821,'Raw - J'!$B:$Q,9,FALSE),""),0,"")</f>
        <v/>
      </c>
      <c r="M821" s="16" t="str">
        <f>SUBSTITUTE(IFERROR(VLOOKUP($A821,'Raw - J'!$B:$Z,20,FALSE),""),0,"")</f>
        <v/>
      </c>
    </row>
    <row r="822" spans="1:13" hidden="1" x14ac:dyDescent="0.35">
      <c r="A822">
        <v>813</v>
      </c>
      <c r="B822" s="9" t="str">
        <f>IFERROR(VLOOKUP($A822,'Raw - J'!$B:$S,2,FALSE),"")</f>
        <v/>
      </c>
      <c r="C822" s="4" t="str">
        <f>IFERROR(VLOOKUP($A822,'Raw - J'!$B:$S,3,FALSE),"")</f>
        <v/>
      </c>
      <c r="D822" s="4" t="str">
        <f>IFERROR(VLOOKUP(JUMP!A822,'Raw - J'!B:F,5,FALSE),"")</f>
        <v/>
      </c>
      <c r="E822" s="4" t="str">
        <f>IFERROR(VLOOKUP($A822,'Raw - J'!$B:$S,6,FALSE),"")</f>
        <v/>
      </c>
      <c r="F822" s="4" t="str">
        <f>IFERROR(VLOOKUP($A822,'Raw - J'!$B:$P,10,FALSE),"")</f>
        <v/>
      </c>
      <c r="G822" s="4" t="str">
        <f>SUBSTITUTE(IFERROR(VLOOKUP($A822,'Raw - J'!$B:$P,7,FALSE),""),"0","")</f>
        <v/>
      </c>
      <c r="H822" s="4" t="str">
        <f>IFERROR(VLOOKUP($A822,'Raw - J'!$B:$P,12,FALSE)&amp;IF(VLOOKUP($A822,'Raw - J'!$B:$N,13,FALSE)&lt;&gt;"","("&amp;VLOOKUP($A822,'Raw - J'!$B:$N,13,FALSE)&amp;")",""),"")</f>
        <v/>
      </c>
      <c r="I822" s="4" t="str">
        <f>IFERROR(VLOOKUP($A822,'Raw - J'!$B:$P,14,FALSE),"")</f>
        <v/>
      </c>
      <c r="J822" s="4" t="str">
        <f>IFERROR(VLOOKUP($A822,'Raw - J'!$B:$P,11,FALSE),"")</f>
        <v/>
      </c>
      <c r="K822" s="4" t="str">
        <f>IFERROR(VLOOKUP($A822,'Raw - J'!$B:$Q,16,FALSE),"")</f>
        <v/>
      </c>
      <c r="L822" s="16" t="str">
        <f>SUBSTITUTE(IFERROR(VLOOKUP($A822,'Raw - J'!$B:$Q,9,FALSE),""),0,"")</f>
        <v/>
      </c>
      <c r="M822" s="16" t="str">
        <f>SUBSTITUTE(IFERROR(VLOOKUP($A822,'Raw - J'!$B:$Z,20,FALSE),""),0,"")</f>
        <v/>
      </c>
    </row>
    <row r="823" spans="1:13" hidden="1" x14ac:dyDescent="0.35">
      <c r="A823">
        <v>814</v>
      </c>
      <c r="B823" s="9" t="str">
        <f>IFERROR(VLOOKUP($A823,'Raw - J'!$B:$S,2,FALSE),"")</f>
        <v/>
      </c>
      <c r="C823" s="4" t="str">
        <f>IFERROR(VLOOKUP($A823,'Raw - J'!$B:$S,3,FALSE),"")</f>
        <v/>
      </c>
      <c r="D823" s="4" t="str">
        <f>IFERROR(VLOOKUP(JUMP!A823,'Raw - J'!B:F,5,FALSE),"")</f>
        <v/>
      </c>
      <c r="E823" s="4" t="str">
        <f>IFERROR(VLOOKUP($A823,'Raw - J'!$B:$S,6,FALSE),"")</f>
        <v/>
      </c>
      <c r="F823" s="4" t="str">
        <f>IFERROR(VLOOKUP($A823,'Raw - J'!$B:$P,10,FALSE),"")</f>
        <v/>
      </c>
      <c r="G823" s="4" t="str">
        <f>SUBSTITUTE(IFERROR(VLOOKUP($A823,'Raw - J'!$B:$P,7,FALSE),""),"0","")</f>
        <v/>
      </c>
      <c r="H823" s="4" t="str">
        <f>IFERROR(VLOOKUP($A823,'Raw - J'!$B:$P,12,FALSE)&amp;IF(VLOOKUP($A823,'Raw - J'!$B:$N,13,FALSE)&lt;&gt;"","("&amp;VLOOKUP($A823,'Raw - J'!$B:$N,13,FALSE)&amp;")",""),"")</f>
        <v/>
      </c>
      <c r="I823" s="4" t="str">
        <f>IFERROR(VLOOKUP($A823,'Raw - J'!$B:$P,14,FALSE),"")</f>
        <v/>
      </c>
      <c r="J823" s="4" t="str">
        <f>IFERROR(VLOOKUP($A823,'Raw - J'!$B:$P,11,FALSE),"")</f>
        <v/>
      </c>
      <c r="K823" s="4" t="str">
        <f>IFERROR(VLOOKUP($A823,'Raw - J'!$B:$Q,16,FALSE),"")</f>
        <v/>
      </c>
      <c r="L823" s="16" t="str">
        <f>SUBSTITUTE(IFERROR(VLOOKUP($A823,'Raw - J'!$B:$Q,9,FALSE),""),0,"")</f>
        <v/>
      </c>
      <c r="M823" s="16" t="str">
        <f>SUBSTITUTE(IFERROR(VLOOKUP($A823,'Raw - J'!$B:$Z,20,FALSE),""),0,"")</f>
        <v/>
      </c>
    </row>
    <row r="824" spans="1:13" hidden="1" x14ac:dyDescent="0.35">
      <c r="A824">
        <v>815</v>
      </c>
      <c r="B824" s="9" t="str">
        <f>IFERROR(VLOOKUP($A824,'Raw - J'!$B:$S,2,FALSE),"")</f>
        <v/>
      </c>
      <c r="C824" s="4" t="str">
        <f>IFERROR(VLOOKUP($A824,'Raw - J'!$B:$S,3,FALSE),"")</f>
        <v/>
      </c>
      <c r="D824" s="4" t="str">
        <f>IFERROR(VLOOKUP(JUMP!A824,'Raw - J'!B:F,5,FALSE),"")</f>
        <v/>
      </c>
      <c r="E824" s="4" t="str">
        <f>IFERROR(VLOOKUP($A824,'Raw - J'!$B:$S,6,FALSE),"")</f>
        <v/>
      </c>
      <c r="F824" s="4" t="str">
        <f>IFERROR(VLOOKUP($A824,'Raw - J'!$B:$P,10,FALSE),"")</f>
        <v/>
      </c>
      <c r="G824" s="4" t="str">
        <f>SUBSTITUTE(IFERROR(VLOOKUP($A824,'Raw - J'!$B:$P,7,FALSE),""),"0","")</f>
        <v/>
      </c>
      <c r="H824" s="4" t="str">
        <f>IFERROR(VLOOKUP($A824,'Raw - J'!$B:$P,12,FALSE)&amp;IF(VLOOKUP($A824,'Raw - J'!$B:$N,13,FALSE)&lt;&gt;"","("&amp;VLOOKUP($A824,'Raw - J'!$B:$N,13,FALSE)&amp;")",""),"")</f>
        <v/>
      </c>
      <c r="I824" s="4" t="str">
        <f>IFERROR(VLOOKUP($A824,'Raw - J'!$B:$P,14,FALSE),"")</f>
        <v/>
      </c>
      <c r="J824" s="4" t="str">
        <f>IFERROR(VLOOKUP($A824,'Raw - J'!$B:$P,11,FALSE),"")</f>
        <v/>
      </c>
      <c r="K824" s="4" t="str">
        <f>IFERROR(VLOOKUP($A824,'Raw - J'!$B:$Q,16,FALSE),"")</f>
        <v/>
      </c>
      <c r="L824" s="16" t="str">
        <f>SUBSTITUTE(IFERROR(VLOOKUP($A824,'Raw - J'!$B:$Q,9,FALSE),""),0,"")</f>
        <v/>
      </c>
      <c r="M824" s="16" t="str">
        <f>SUBSTITUTE(IFERROR(VLOOKUP($A824,'Raw - J'!$B:$Z,20,FALSE),""),0,"")</f>
        <v/>
      </c>
    </row>
    <row r="825" spans="1:13" hidden="1" x14ac:dyDescent="0.35">
      <c r="A825">
        <v>816</v>
      </c>
      <c r="B825" s="9" t="str">
        <f>IFERROR(VLOOKUP($A825,'Raw - J'!$B:$S,2,FALSE),"")</f>
        <v/>
      </c>
      <c r="C825" s="4" t="str">
        <f>IFERROR(VLOOKUP($A825,'Raw - J'!$B:$S,3,FALSE),"")</f>
        <v/>
      </c>
      <c r="D825" s="4" t="str">
        <f>IFERROR(VLOOKUP(JUMP!A825,'Raw - J'!B:F,5,FALSE),"")</f>
        <v/>
      </c>
      <c r="E825" s="4" t="str">
        <f>IFERROR(VLOOKUP($A825,'Raw - J'!$B:$S,6,FALSE),"")</f>
        <v/>
      </c>
      <c r="F825" s="4" t="str">
        <f>IFERROR(VLOOKUP($A825,'Raw - J'!$B:$P,10,FALSE),"")</f>
        <v/>
      </c>
      <c r="G825" s="4" t="str">
        <f>SUBSTITUTE(IFERROR(VLOOKUP($A825,'Raw - J'!$B:$P,7,FALSE),""),"0","")</f>
        <v/>
      </c>
      <c r="H825" s="4" t="str">
        <f>IFERROR(VLOOKUP($A825,'Raw - J'!$B:$P,12,FALSE)&amp;IF(VLOOKUP($A825,'Raw - J'!$B:$N,13,FALSE)&lt;&gt;"","("&amp;VLOOKUP($A825,'Raw - J'!$B:$N,13,FALSE)&amp;")",""),"")</f>
        <v/>
      </c>
      <c r="I825" s="4" t="str">
        <f>IFERROR(VLOOKUP($A825,'Raw - J'!$B:$P,14,FALSE),"")</f>
        <v/>
      </c>
      <c r="J825" s="4" t="str">
        <f>IFERROR(VLOOKUP($A825,'Raw - J'!$B:$P,11,FALSE),"")</f>
        <v/>
      </c>
      <c r="K825" s="4" t="str">
        <f>IFERROR(VLOOKUP($A825,'Raw - J'!$B:$Q,16,FALSE),"")</f>
        <v/>
      </c>
      <c r="L825" s="16" t="str">
        <f>SUBSTITUTE(IFERROR(VLOOKUP($A825,'Raw - J'!$B:$Q,9,FALSE),""),0,"")</f>
        <v/>
      </c>
      <c r="M825" s="16" t="str">
        <f>SUBSTITUTE(IFERROR(VLOOKUP($A825,'Raw - J'!$B:$Z,20,FALSE),""),0,"")</f>
        <v/>
      </c>
    </row>
    <row r="826" spans="1:13" hidden="1" x14ac:dyDescent="0.35">
      <c r="A826">
        <v>817</v>
      </c>
      <c r="B826" s="9" t="str">
        <f>IFERROR(VLOOKUP($A826,'Raw - J'!$B:$S,2,FALSE),"")</f>
        <v/>
      </c>
      <c r="C826" s="4" t="str">
        <f>IFERROR(VLOOKUP($A826,'Raw - J'!$B:$S,3,FALSE),"")</f>
        <v/>
      </c>
      <c r="D826" s="4" t="str">
        <f>IFERROR(VLOOKUP(JUMP!A826,'Raw - J'!B:F,5,FALSE),"")</f>
        <v/>
      </c>
      <c r="E826" s="4" t="str">
        <f>IFERROR(VLOOKUP($A826,'Raw - J'!$B:$S,6,FALSE),"")</f>
        <v/>
      </c>
      <c r="F826" s="4" t="str">
        <f>IFERROR(VLOOKUP($A826,'Raw - J'!$B:$P,10,FALSE),"")</f>
        <v/>
      </c>
      <c r="G826" s="4" t="str">
        <f>SUBSTITUTE(IFERROR(VLOOKUP($A826,'Raw - J'!$B:$P,7,FALSE),""),"0","")</f>
        <v/>
      </c>
      <c r="H826" s="4" t="str">
        <f>IFERROR(VLOOKUP($A826,'Raw - J'!$B:$P,12,FALSE)&amp;IF(VLOOKUP($A826,'Raw - J'!$B:$N,13,FALSE)&lt;&gt;"","("&amp;VLOOKUP($A826,'Raw - J'!$B:$N,13,FALSE)&amp;")",""),"")</f>
        <v/>
      </c>
      <c r="I826" s="4" t="str">
        <f>IFERROR(VLOOKUP($A826,'Raw - J'!$B:$P,14,FALSE),"")</f>
        <v/>
      </c>
      <c r="J826" s="4" t="str">
        <f>IFERROR(VLOOKUP($A826,'Raw - J'!$B:$P,11,FALSE),"")</f>
        <v/>
      </c>
      <c r="K826" s="4" t="str">
        <f>IFERROR(VLOOKUP($A826,'Raw - J'!$B:$Q,16,FALSE),"")</f>
        <v/>
      </c>
      <c r="L826" s="16" t="str">
        <f>SUBSTITUTE(IFERROR(VLOOKUP($A826,'Raw - J'!$B:$Q,9,FALSE),""),0,"")</f>
        <v/>
      </c>
      <c r="M826" s="16" t="str">
        <f>SUBSTITUTE(IFERROR(VLOOKUP($A826,'Raw - J'!$B:$Z,20,FALSE),""),0,"")</f>
        <v/>
      </c>
    </row>
    <row r="827" spans="1:13" hidden="1" x14ac:dyDescent="0.35">
      <c r="A827">
        <v>818</v>
      </c>
      <c r="B827" s="9" t="str">
        <f>IFERROR(VLOOKUP($A827,'Raw - J'!$B:$S,2,FALSE),"")</f>
        <v/>
      </c>
      <c r="C827" s="4" t="str">
        <f>IFERROR(VLOOKUP($A827,'Raw - J'!$B:$S,3,FALSE),"")</f>
        <v/>
      </c>
      <c r="D827" s="4" t="str">
        <f>IFERROR(VLOOKUP(JUMP!A827,'Raw - J'!B:F,5,FALSE),"")</f>
        <v/>
      </c>
      <c r="E827" s="4" t="str">
        <f>IFERROR(VLOOKUP($A827,'Raw - J'!$B:$S,6,FALSE),"")</f>
        <v/>
      </c>
      <c r="F827" s="4" t="str">
        <f>IFERROR(VLOOKUP($A827,'Raw - J'!$B:$P,10,FALSE),"")</f>
        <v/>
      </c>
      <c r="G827" s="4" t="str">
        <f>SUBSTITUTE(IFERROR(VLOOKUP($A827,'Raw - J'!$B:$P,7,FALSE),""),"0","")</f>
        <v/>
      </c>
      <c r="H827" s="4" t="str">
        <f>IFERROR(VLOOKUP($A827,'Raw - J'!$B:$P,12,FALSE)&amp;IF(VLOOKUP($A827,'Raw - J'!$B:$N,13,FALSE)&lt;&gt;"","("&amp;VLOOKUP($A827,'Raw - J'!$B:$N,13,FALSE)&amp;")",""),"")</f>
        <v/>
      </c>
      <c r="I827" s="4" t="str">
        <f>IFERROR(VLOOKUP($A827,'Raw - J'!$B:$P,14,FALSE),"")</f>
        <v/>
      </c>
      <c r="J827" s="4" t="str">
        <f>IFERROR(VLOOKUP($A827,'Raw - J'!$B:$P,11,FALSE),"")</f>
        <v/>
      </c>
      <c r="K827" s="4" t="str">
        <f>IFERROR(VLOOKUP($A827,'Raw - J'!$B:$Q,16,FALSE),"")</f>
        <v/>
      </c>
      <c r="L827" s="16" t="str">
        <f>SUBSTITUTE(IFERROR(VLOOKUP($A827,'Raw - J'!$B:$Q,9,FALSE),""),0,"")</f>
        <v/>
      </c>
      <c r="M827" s="16" t="str">
        <f>SUBSTITUTE(IFERROR(VLOOKUP($A827,'Raw - J'!$B:$Z,20,FALSE),""),0,"")</f>
        <v/>
      </c>
    </row>
    <row r="828" spans="1:13" hidden="1" x14ac:dyDescent="0.35">
      <c r="A828">
        <v>819</v>
      </c>
      <c r="B828" s="9" t="str">
        <f>IFERROR(VLOOKUP($A828,'Raw - J'!$B:$S,2,FALSE),"")</f>
        <v/>
      </c>
      <c r="C828" s="4" t="str">
        <f>IFERROR(VLOOKUP($A828,'Raw - J'!$B:$S,3,FALSE),"")</f>
        <v/>
      </c>
      <c r="D828" s="4" t="str">
        <f>IFERROR(VLOOKUP(JUMP!A828,'Raw - J'!B:F,5,FALSE),"")</f>
        <v/>
      </c>
      <c r="E828" s="4" t="str">
        <f>IFERROR(VLOOKUP($A828,'Raw - J'!$B:$S,6,FALSE),"")</f>
        <v/>
      </c>
      <c r="F828" s="4" t="str">
        <f>IFERROR(VLOOKUP($A828,'Raw - J'!$B:$P,10,FALSE),"")</f>
        <v/>
      </c>
      <c r="G828" s="4" t="str">
        <f>SUBSTITUTE(IFERROR(VLOOKUP($A828,'Raw - J'!$B:$P,7,FALSE),""),"0","")</f>
        <v/>
      </c>
      <c r="H828" s="4" t="str">
        <f>IFERROR(VLOOKUP($A828,'Raw - J'!$B:$P,12,FALSE)&amp;IF(VLOOKUP($A828,'Raw - J'!$B:$N,13,FALSE)&lt;&gt;"","("&amp;VLOOKUP($A828,'Raw - J'!$B:$N,13,FALSE)&amp;")",""),"")</f>
        <v/>
      </c>
      <c r="I828" s="4" t="str">
        <f>IFERROR(VLOOKUP($A828,'Raw - J'!$B:$P,14,FALSE),"")</f>
        <v/>
      </c>
      <c r="J828" s="4" t="str">
        <f>IFERROR(VLOOKUP($A828,'Raw - J'!$B:$P,11,FALSE),"")</f>
        <v/>
      </c>
      <c r="K828" s="4" t="str">
        <f>IFERROR(VLOOKUP($A828,'Raw - J'!$B:$Q,16,FALSE),"")</f>
        <v/>
      </c>
      <c r="L828" s="16" t="str">
        <f>SUBSTITUTE(IFERROR(VLOOKUP($A828,'Raw - J'!$B:$Q,9,FALSE),""),0,"")</f>
        <v/>
      </c>
      <c r="M828" s="16" t="str">
        <f>SUBSTITUTE(IFERROR(VLOOKUP($A828,'Raw - J'!$B:$Z,20,FALSE),""),0,"")</f>
        <v/>
      </c>
    </row>
    <row r="829" spans="1:13" hidden="1" x14ac:dyDescent="0.35">
      <c r="A829">
        <v>820</v>
      </c>
      <c r="B829" s="9" t="str">
        <f>IFERROR(VLOOKUP($A829,'Raw - J'!$B:$S,2,FALSE),"")</f>
        <v/>
      </c>
      <c r="C829" s="4" t="str">
        <f>IFERROR(VLOOKUP($A829,'Raw - J'!$B:$S,3,FALSE),"")</f>
        <v/>
      </c>
      <c r="D829" s="4" t="str">
        <f>IFERROR(VLOOKUP(JUMP!A829,'Raw - J'!B:F,5,FALSE),"")</f>
        <v/>
      </c>
      <c r="E829" s="4" t="str">
        <f>IFERROR(VLOOKUP($A829,'Raw - J'!$B:$S,6,FALSE),"")</f>
        <v/>
      </c>
      <c r="F829" s="4" t="str">
        <f>IFERROR(VLOOKUP($A829,'Raw - J'!$B:$P,10,FALSE),"")</f>
        <v/>
      </c>
      <c r="G829" s="4" t="str">
        <f>SUBSTITUTE(IFERROR(VLOOKUP($A829,'Raw - J'!$B:$P,7,FALSE),""),"0","")</f>
        <v/>
      </c>
      <c r="H829" s="4" t="str">
        <f>IFERROR(VLOOKUP($A829,'Raw - J'!$B:$P,12,FALSE)&amp;IF(VLOOKUP($A829,'Raw - J'!$B:$N,13,FALSE)&lt;&gt;"","("&amp;VLOOKUP($A829,'Raw - J'!$B:$N,13,FALSE)&amp;")",""),"")</f>
        <v/>
      </c>
      <c r="I829" s="4" t="str">
        <f>IFERROR(VLOOKUP($A829,'Raw - J'!$B:$P,14,FALSE),"")</f>
        <v/>
      </c>
      <c r="J829" s="4" t="str">
        <f>IFERROR(VLOOKUP($A829,'Raw - J'!$B:$P,11,FALSE),"")</f>
        <v/>
      </c>
      <c r="K829" s="4" t="str">
        <f>IFERROR(VLOOKUP($A829,'Raw - J'!$B:$Q,16,FALSE),"")</f>
        <v/>
      </c>
      <c r="L829" s="16" t="str">
        <f>SUBSTITUTE(IFERROR(VLOOKUP($A829,'Raw - J'!$B:$Q,9,FALSE),""),0,"")</f>
        <v/>
      </c>
      <c r="M829" s="16" t="str">
        <f>SUBSTITUTE(IFERROR(VLOOKUP($A829,'Raw - J'!$B:$Z,20,FALSE),""),0,"")</f>
        <v/>
      </c>
    </row>
    <row r="830" spans="1:13" hidden="1" x14ac:dyDescent="0.35">
      <c r="A830">
        <v>821</v>
      </c>
      <c r="B830" s="9" t="str">
        <f>IFERROR(VLOOKUP($A830,'Raw - J'!$B:$S,2,FALSE),"")</f>
        <v/>
      </c>
      <c r="C830" s="4" t="str">
        <f>IFERROR(VLOOKUP($A830,'Raw - J'!$B:$S,3,FALSE),"")</f>
        <v/>
      </c>
      <c r="D830" s="4" t="str">
        <f>IFERROR(VLOOKUP(JUMP!A830,'Raw - J'!B:F,5,FALSE),"")</f>
        <v/>
      </c>
      <c r="E830" s="4" t="str">
        <f>IFERROR(VLOOKUP($A830,'Raw - J'!$B:$S,6,FALSE),"")</f>
        <v/>
      </c>
      <c r="F830" s="4" t="str">
        <f>IFERROR(VLOOKUP($A830,'Raw - J'!$B:$P,10,FALSE),"")</f>
        <v/>
      </c>
      <c r="G830" s="4" t="str">
        <f>SUBSTITUTE(IFERROR(VLOOKUP($A830,'Raw - J'!$B:$P,7,FALSE),""),"0","")</f>
        <v/>
      </c>
      <c r="H830" s="4" t="str">
        <f>IFERROR(VLOOKUP($A830,'Raw - J'!$B:$P,12,FALSE)&amp;IF(VLOOKUP($A830,'Raw - J'!$B:$N,13,FALSE)&lt;&gt;"","("&amp;VLOOKUP($A830,'Raw - J'!$B:$N,13,FALSE)&amp;")",""),"")</f>
        <v/>
      </c>
      <c r="I830" s="4" t="str">
        <f>IFERROR(VLOOKUP($A830,'Raw - J'!$B:$P,14,FALSE),"")</f>
        <v/>
      </c>
      <c r="J830" s="4" t="str">
        <f>IFERROR(VLOOKUP($A830,'Raw - J'!$B:$P,11,FALSE),"")</f>
        <v/>
      </c>
      <c r="K830" s="4" t="str">
        <f>IFERROR(VLOOKUP($A830,'Raw - J'!$B:$Q,16,FALSE),"")</f>
        <v/>
      </c>
      <c r="L830" s="16" t="str">
        <f>SUBSTITUTE(IFERROR(VLOOKUP($A830,'Raw - J'!$B:$Q,9,FALSE),""),0,"")</f>
        <v/>
      </c>
      <c r="M830" s="16" t="str">
        <f>SUBSTITUTE(IFERROR(VLOOKUP($A830,'Raw - J'!$B:$Z,20,FALSE),""),0,"")</f>
        <v/>
      </c>
    </row>
    <row r="831" spans="1:13" hidden="1" x14ac:dyDescent="0.35">
      <c r="A831">
        <v>822</v>
      </c>
      <c r="B831" s="9" t="str">
        <f>IFERROR(VLOOKUP($A831,'Raw - J'!$B:$S,2,FALSE),"")</f>
        <v/>
      </c>
      <c r="C831" s="4" t="str">
        <f>IFERROR(VLOOKUP($A831,'Raw - J'!$B:$S,3,FALSE),"")</f>
        <v/>
      </c>
      <c r="D831" s="4" t="str">
        <f>IFERROR(VLOOKUP(JUMP!A831,'Raw - J'!B:F,5,FALSE),"")</f>
        <v/>
      </c>
      <c r="E831" s="4" t="str">
        <f>IFERROR(VLOOKUP($A831,'Raw - J'!$B:$S,6,FALSE),"")</f>
        <v/>
      </c>
      <c r="F831" s="4" t="str">
        <f>IFERROR(VLOOKUP($A831,'Raw - J'!$B:$P,10,FALSE),"")</f>
        <v/>
      </c>
      <c r="G831" s="4" t="str">
        <f>SUBSTITUTE(IFERROR(VLOOKUP($A831,'Raw - J'!$B:$P,7,FALSE),""),"0","")</f>
        <v/>
      </c>
      <c r="H831" s="4" t="str">
        <f>IFERROR(VLOOKUP($A831,'Raw - J'!$B:$P,12,FALSE)&amp;IF(VLOOKUP($A831,'Raw - J'!$B:$N,13,FALSE)&lt;&gt;"","("&amp;VLOOKUP($A831,'Raw - J'!$B:$N,13,FALSE)&amp;")",""),"")</f>
        <v/>
      </c>
      <c r="I831" s="4" t="str">
        <f>IFERROR(VLOOKUP($A831,'Raw - J'!$B:$P,14,FALSE),"")</f>
        <v/>
      </c>
      <c r="J831" s="4" t="str">
        <f>IFERROR(VLOOKUP($A831,'Raw - J'!$B:$P,11,FALSE),"")</f>
        <v/>
      </c>
      <c r="K831" s="4" t="str">
        <f>IFERROR(VLOOKUP($A831,'Raw - J'!$B:$Q,16,FALSE),"")</f>
        <v/>
      </c>
      <c r="L831" s="16" t="str">
        <f>SUBSTITUTE(IFERROR(VLOOKUP($A831,'Raw - J'!$B:$Q,9,FALSE),""),0,"")</f>
        <v/>
      </c>
      <c r="M831" s="16" t="str">
        <f>SUBSTITUTE(IFERROR(VLOOKUP($A831,'Raw - J'!$B:$Z,20,FALSE),""),0,"")</f>
        <v/>
      </c>
    </row>
    <row r="832" spans="1:13" hidden="1" x14ac:dyDescent="0.35">
      <c r="A832">
        <v>823</v>
      </c>
      <c r="B832" s="9" t="str">
        <f>IFERROR(VLOOKUP($A832,'Raw - J'!$B:$S,2,FALSE),"")</f>
        <v/>
      </c>
      <c r="C832" s="4" t="str">
        <f>IFERROR(VLOOKUP($A832,'Raw - J'!$B:$S,3,FALSE),"")</f>
        <v/>
      </c>
      <c r="D832" s="4" t="str">
        <f>IFERROR(VLOOKUP(JUMP!A832,'Raw - J'!B:F,5,FALSE),"")</f>
        <v/>
      </c>
      <c r="E832" s="4" t="str">
        <f>IFERROR(VLOOKUP($A832,'Raw - J'!$B:$S,6,FALSE),"")</f>
        <v/>
      </c>
      <c r="F832" s="4" t="str">
        <f>IFERROR(VLOOKUP($A832,'Raw - J'!$B:$P,10,FALSE),"")</f>
        <v/>
      </c>
      <c r="G832" s="4" t="str">
        <f>SUBSTITUTE(IFERROR(VLOOKUP($A832,'Raw - J'!$B:$P,7,FALSE),""),"0","")</f>
        <v/>
      </c>
      <c r="H832" s="4" t="str">
        <f>IFERROR(VLOOKUP($A832,'Raw - J'!$B:$P,12,FALSE)&amp;IF(VLOOKUP($A832,'Raw - J'!$B:$N,13,FALSE)&lt;&gt;"","("&amp;VLOOKUP($A832,'Raw - J'!$B:$N,13,FALSE)&amp;")",""),"")</f>
        <v/>
      </c>
      <c r="I832" s="4" t="str">
        <f>IFERROR(VLOOKUP($A832,'Raw - J'!$B:$P,14,FALSE),"")</f>
        <v/>
      </c>
      <c r="J832" s="4" t="str">
        <f>IFERROR(VLOOKUP($A832,'Raw - J'!$B:$P,11,FALSE),"")</f>
        <v/>
      </c>
      <c r="K832" s="4" t="str">
        <f>IFERROR(VLOOKUP($A832,'Raw - J'!$B:$Q,16,FALSE),"")</f>
        <v/>
      </c>
      <c r="L832" s="16" t="str">
        <f>SUBSTITUTE(IFERROR(VLOOKUP($A832,'Raw - J'!$B:$Q,9,FALSE),""),0,"")</f>
        <v/>
      </c>
      <c r="M832" s="16" t="str">
        <f>SUBSTITUTE(IFERROR(VLOOKUP($A832,'Raw - J'!$B:$Z,20,FALSE),""),0,"")</f>
        <v/>
      </c>
    </row>
    <row r="833" spans="1:13" hidden="1" x14ac:dyDescent="0.35">
      <c r="A833">
        <v>824</v>
      </c>
      <c r="B833" s="9" t="str">
        <f>IFERROR(VLOOKUP($A833,'Raw - J'!$B:$S,2,FALSE),"")</f>
        <v/>
      </c>
      <c r="C833" s="4" t="str">
        <f>IFERROR(VLOOKUP($A833,'Raw - J'!$B:$S,3,FALSE),"")</f>
        <v/>
      </c>
      <c r="D833" s="4" t="str">
        <f>IFERROR(VLOOKUP(JUMP!A833,'Raw - J'!B:F,5,FALSE),"")</f>
        <v/>
      </c>
      <c r="E833" s="4" t="str">
        <f>IFERROR(VLOOKUP($A833,'Raw - J'!$B:$S,6,FALSE),"")</f>
        <v/>
      </c>
      <c r="F833" s="4" t="str">
        <f>IFERROR(VLOOKUP($A833,'Raw - J'!$B:$P,10,FALSE),"")</f>
        <v/>
      </c>
      <c r="G833" s="4" t="str">
        <f>SUBSTITUTE(IFERROR(VLOOKUP($A833,'Raw - J'!$B:$P,7,FALSE),""),"0","")</f>
        <v/>
      </c>
      <c r="H833" s="4" t="str">
        <f>IFERROR(VLOOKUP($A833,'Raw - J'!$B:$P,12,FALSE)&amp;IF(VLOOKUP($A833,'Raw - J'!$B:$N,13,FALSE)&lt;&gt;"","("&amp;VLOOKUP($A833,'Raw - J'!$B:$N,13,FALSE)&amp;")",""),"")</f>
        <v/>
      </c>
      <c r="I833" s="4" t="str">
        <f>IFERROR(VLOOKUP($A833,'Raw - J'!$B:$P,14,FALSE),"")</f>
        <v/>
      </c>
      <c r="J833" s="4" t="str">
        <f>IFERROR(VLOOKUP($A833,'Raw - J'!$B:$P,11,FALSE),"")</f>
        <v/>
      </c>
      <c r="K833" s="4" t="str">
        <f>IFERROR(VLOOKUP($A833,'Raw - J'!$B:$Q,16,FALSE),"")</f>
        <v/>
      </c>
      <c r="L833" s="16" t="str">
        <f>SUBSTITUTE(IFERROR(VLOOKUP($A833,'Raw - J'!$B:$Q,9,FALSE),""),0,"")</f>
        <v/>
      </c>
      <c r="M833" s="16" t="str">
        <f>SUBSTITUTE(IFERROR(VLOOKUP($A833,'Raw - J'!$B:$Z,20,FALSE),""),0,"")</f>
        <v/>
      </c>
    </row>
    <row r="834" spans="1:13" hidden="1" x14ac:dyDescent="0.35">
      <c r="A834">
        <v>825</v>
      </c>
      <c r="B834" s="9" t="str">
        <f>IFERROR(VLOOKUP($A834,'Raw - J'!$B:$S,2,FALSE),"")</f>
        <v/>
      </c>
      <c r="C834" s="4" t="str">
        <f>IFERROR(VLOOKUP($A834,'Raw - J'!$B:$S,3,FALSE),"")</f>
        <v/>
      </c>
      <c r="D834" s="4" t="str">
        <f>IFERROR(VLOOKUP(JUMP!A834,'Raw - J'!B:F,5,FALSE),"")</f>
        <v/>
      </c>
      <c r="E834" s="4" t="str">
        <f>IFERROR(VLOOKUP($A834,'Raw - J'!$B:$S,6,FALSE),"")</f>
        <v/>
      </c>
      <c r="F834" s="4" t="str">
        <f>IFERROR(VLOOKUP($A834,'Raw - J'!$B:$P,10,FALSE),"")</f>
        <v/>
      </c>
      <c r="G834" s="4" t="str">
        <f>SUBSTITUTE(IFERROR(VLOOKUP($A834,'Raw - J'!$B:$P,7,FALSE),""),"0","")</f>
        <v/>
      </c>
      <c r="H834" s="4" t="str">
        <f>IFERROR(VLOOKUP($A834,'Raw - J'!$B:$P,12,FALSE)&amp;IF(VLOOKUP($A834,'Raw - J'!$B:$N,13,FALSE)&lt;&gt;"","("&amp;VLOOKUP($A834,'Raw - J'!$B:$N,13,FALSE)&amp;")",""),"")</f>
        <v/>
      </c>
      <c r="I834" s="4" t="str">
        <f>IFERROR(VLOOKUP($A834,'Raw - J'!$B:$P,14,FALSE),"")</f>
        <v/>
      </c>
      <c r="J834" s="4" t="str">
        <f>IFERROR(VLOOKUP($A834,'Raw - J'!$B:$P,11,FALSE),"")</f>
        <v/>
      </c>
      <c r="K834" s="4" t="str">
        <f>IFERROR(VLOOKUP($A834,'Raw - J'!$B:$Q,16,FALSE),"")</f>
        <v/>
      </c>
      <c r="L834" s="16" t="str">
        <f>SUBSTITUTE(IFERROR(VLOOKUP($A834,'Raw - J'!$B:$Q,9,FALSE),""),0,"")</f>
        <v/>
      </c>
      <c r="M834" s="16" t="str">
        <f>SUBSTITUTE(IFERROR(VLOOKUP($A834,'Raw - J'!$B:$Z,20,FALSE),""),0,"")</f>
        <v/>
      </c>
    </row>
    <row r="835" spans="1:13" hidden="1" x14ac:dyDescent="0.35">
      <c r="A835">
        <v>826</v>
      </c>
      <c r="B835" s="9" t="str">
        <f>IFERROR(VLOOKUP($A835,'Raw - J'!$B:$S,2,FALSE),"")</f>
        <v/>
      </c>
      <c r="C835" s="4" t="str">
        <f>IFERROR(VLOOKUP($A835,'Raw - J'!$B:$S,3,FALSE),"")</f>
        <v/>
      </c>
      <c r="D835" s="4" t="str">
        <f>IFERROR(VLOOKUP(JUMP!A835,'Raw - J'!B:F,5,FALSE),"")</f>
        <v/>
      </c>
      <c r="E835" s="4" t="str">
        <f>IFERROR(VLOOKUP($A835,'Raw - J'!$B:$S,6,FALSE),"")</f>
        <v/>
      </c>
      <c r="F835" s="4" t="str">
        <f>IFERROR(VLOOKUP($A835,'Raw - J'!$B:$P,10,FALSE),"")</f>
        <v/>
      </c>
      <c r="G835" s="4" t="str">
        <f>SUBSTITUTE(IFERROR(VLOOKUP($A835,'Raw - J'!$B:$P,7,FALSE),""),"0","")</f>
        <v/>
      </c>
      <c r="H835" s="4" t="str">
        <f>IFERROR(VLOOKUP($A835,'Raw - J'!$B:$P,12,FALSE)&amp;IF(VLOOKUP($A835,'Raw - J'!$B:$N,13,FALSE)&lt;&gt;"","("&amp;VLOOKUP($A835,'Raw - J'!$B:$N,13,FALSE)&amp;")",""),"")</f>
        <v/>
      </c>
      <c r="I835" s="4" t="str">
        <f>IFERROR(VLOOKUP($A835,'Raw - J'!$B:$P,14,FALSE),"")</f>
        <v/>
      </c>
      <c r="J835" s="4" t="str">
        <f>IFERROR(VLOOKUP($A835,'Raw - J'!$B:$P,11,FALSE),"")</f>
        <v/>
      </c>
      <c r="K835" s="4" t="str">
        <f>IFERROR(VLOOKUP($A835,'Raw - J'!$B:$Q,16,FALSE),"")</f>
        <v/>
      </c>
      <c r="L835" s="16" t="str">
        <f>SUBSTITUTE(IFERROR(VLOOKUP($A835,'Raw - J'!$B:$Q,9,FALSE),""),0,"")</f>
        <v/>
      </c>
      <c r="M835" s="16" t="str">
        <f>SUBSTITUTE(IFERROR(VLOOKUP($A835,'Raw - J'!$B:$Z,20,FALSE),""),0,"")</f>
        <v/>
      </c>
    </row>
    <row r="836" spans="1:13" hidden="1" x14ac:dyDescent="0.35">
      <c r="A836">
        <v>827</v>
      </c>
      <c r="B836" s="9" t="str">
        <f>IFERROR(VLOOKUP($A836,'Raw - J'!$B:$S,2,FALSE),"")</f>
        <v/>
      </c>
      <c r="C836" s="4" t="str">
        <f>IFERROR(VLOOKUP($A836,'Raw - J'!$B:$S,3,FALSE),"")</f>
        <v/>
      </c>
      <c r="D836" s="4" t="str">
        <f>IFERROR(VLOOKUP(JUMP!A836,'Raw - J'!B:F,5,FALSE),"")</f>
        <v/>
      </c>
      <c r="E836" s="4" t="str">
        <f>IFERROR(VLOOKUP($A836,'Raw - J'!$B:$S,6,FALSE),"")</f>
        <v/>
      </c>
      <c r="F836" s="4" t="str">
        <f>IFERROR(VLOOKUP($A836,'Raw - J'!$B:$P,10,FALSE),"")</f>
        <v/>
      </c>
      <c r="G836" s="4" t="str">
        <f>SUBSTITUTE(IFERROR(VLOOKUP($A836,'Raw - J'!$B:$P,7,FALSE),""),"0","")</f>
        <v/>
      </c>
      <c r="H836" s="4" t="str">
        <f>IFERROR(VLOOKUP($A836,'Raw - J'!$B:$P,12,FALSE)&amp;IF(VLOOKUP($A836,'Raw - J'!$B:$N,13,FALSE)&lt;&gt;"","("&amp;VLOOKUP($A836,'Raw - J'!$B:$N,13,FALSE)&amp;")",""),"")</f>
        <v/>
      </c>
      <c r="I836" s="4" t="str">
        <f>IFERROR(VLOOKUP($A836,'Raw - J'!$B:$P,14,FALSE),"")</f>
        <v/>
      </c>
      <c r="J836" s="4" t="str">
        <f>IFERROR(VLOOKUP($A836,'Raw - J'!$B:$P,11,FALSE),"")</f>
        <v/>
      </c>
      <c r="K836" s="4" t="str">
        <f>IFERROR(VLOOKUP($A836,'Raw - J'!$B:$Q,16,FALSE),"")</f>
        <v/>
      </c>
      <c r="L836" s="16" t="str">
        <f>SUBSTITUTE(IFERROR(VLOOKUP($A836,'Raw - J'!$B:$Q,9,FALSE),""),0,"")</f>
        <v/>
      </c>
      <c r="M836" s="16" t="str">
        <f>SUBSTITUTE(IFERROR(VLOOKUP($A836,'Raw - J'!$B:$Z,20,FALSE),""),0,"")</f>
        <v/>
      </c>
    </row>
    <row r="837" spans="1:13" hidden="1" x14ac:dyDescent="0.35">
      <c r="A837">
        <v>828</v>
      </c>
      <c r="B837" s="9" t="str">
        <f>IFERROR(VLOOKUP($A837,'Raw - J'!$B:$S,2,FALSE),"")</f>
        <v/>
      </c>
      <c r="C837" s="4" t="str">
        <f>IFERROR(VLOOKUP($A837,'Raw - J'!$B:$S,3,FALSE),"")</f>
        <v/>
      </c>
      <c r="D837" s="4" t="str">
        <f>IFERROR(VLOOKUP(JUMP!A837,'Raw - J'!B:F,5,FALSE),"")</f>
        <v/>
      </c>
      <c r="E837" s="4" t="str">
        <f>IFERROR(VLOOKUP($A837,'Raw - J'!$B:$S,6,FALSE),"")</f>
        <v/>
      </c>
      <c r="F837" s="4" t="str">
        <f>IFERROR(VLOOKUP($A837,'Raw - J'!$B:$P,10,FALSE),"")</f>
        <v/>
      </c>
      <c r="G837" s="4" t="str">
        <f>SUBSTITUTE(IFERROR(VLOOKUP($A837,'Raw - J'!$B:$P,7,FALSE),""),"0","")</f>
        <v/>
      </c>
      <c r="H837" s="4" t="str">
        <f>IFERROR(VLOOKUP($A837,'Raw - J'!$B:$P,12,FALSE)&amp;IF(VLOOKUP($A837,'Raw - J'!$B:$N,13,FALSE)&lt;&gt;"","("&amp;VLOOKUP($A837,'Raw - J'!$B:$N,13,FALSE)&amp;")",""),"")</f>
        <v/>
      </c>
      <c r="I837" s="4" t="str">
        <f>IFERROR(VLOOKUP($A837,'Raw - J'!$B:$P,14,FALSE),"")</f>
        <v/>
      </c>
      <c r="J837" s="4" t="str">
        <f>IFERROR(VLOOKUP($A837,'Raw - J'!$B:$P,11,FALSE),"")</f>
        <v/>
      </c>
      <c r="K837" s="4" t="str">
        <f>IFERROR(VLOOKUP($A837,'Raw - J'!$B:$Q,16,FALSE),"")</f>
        <v/>
      </c>
      <c r="L837" s="16" t="str">
        <f>SUBSTITUTE(IFERROR(VLOOKUP($A837,'Raw - J'!$B:$Q,9,FALSE),""),0,"")</f>
        <v/>
      </c>
      <c r="M837" s="16" t="str">
        <f>SUBSTITUTE(IFERROR(VLOOKUP($A837,'Raw - J'!$B:$Z,20,FALSE),""),0,"")</f>
        <v/>
      </c>
    </row>
    <row r="838" spans="1:13" hidden="1" x14ac:dyDescent="0.35">
      <c r="A838">
        <v>829</v>
      </c>
      <c r="B838" s="9" t="str">
        <f>IFERROR(VLOOKUP($A838,'Raw - J'!$B:$S,2,FALSE),"")</f>
        <v/>
      </c>
      <c r="C838" s="4" t="str">
        <f>IFERROR(VLOOKUP($A838,'Raw - J'!$B:$S,3,FALSE),"")</f>
        <v/>
      </c>
      <c r="D838" s="4" t="str">
        <f>IFERROR(VLOOKUP(JUMP!A838,'Raw - J'!B:F,5,FALSE),"")</f>
        <v/>
      </c>
      <c r="E838" s="4" t="str">
        <f>IFERROR(VLOOKUP($A838,'Raw - J'!$B:$S,6,FALSE),"")</f>
        <v/>
      </c>
      <c r="F838" s="4" t="str">
        <f>IFERROR(VLOOKUP($A838,'Raw - J'!$B:$P,10,FALSE),"")</f>
        <v/>
      </c>
      <c r="G838" s="4" t="str">
        <f>SUBSTITUTE(IFERROR(VLOOKUP($A838,'Raw - J'!$B:$P,7,FALSE),""),"0","")</f>
        <v/>
      </c>
      <c r="H838" s="4" t="str">
        <f>IFERROR(VLOOKUP($A838,'Raw - J'!$B:$P,12,FALSE)&amp;IF(VLOOKUP($A838,'Raw - J'!$B:$N,13,FALSE)&lt;&gt;"","("&amp;VLOOKUP($A838,'Raw - J'!$B:$N,13,FALSE)&amp;")",""),"")</f>
        <v/>
      </c>
      <c r="I838" s="4" t="str">
        <f>IFERROR(VLOOKUP($A838,'Raw - J'!$B:$P,14,FALSE),"")</f>
        <v/>
      </c>
      <c r="J838" s="4" t="str">
        <f>IFERROR(VLOOKUP($A838,'Raw - J'!$B:$P,11,FALSE),"")</f>
        <v/>
      </c>
      <c r="K838" s="4" t="str">
        <f>IFERROR(VLOOKUP($A838,'Raw - J'!$B:$Q,16,FALSE),"")</f>
        <v/>
      </c>
      <c r="L838" s="16" t="str">
        <f>SUBSTITUTE(IFERROR(VLOOKUP($A838,'Raw - J'!$B:$Q,9,FALSE),""),0,"")</f>
        <v/>
      </c>
      <c r="M838" s="16" t="str">
        <f>SUBSTITUTE(IFERROR(VLOOKUP($A838,'Raw - J'!$B:$Z,20,FALSE),""),0,"")</f>
        <v/>
      </c>
    </row>
    <row r="839" spans="1:13" hidden="1" x14ac:dyDescent="0.35">
      <c r="A839">
        <v>830</v>
      </c>
      <c r="B839" s="9" t="str">
        <f>IFERROR(VLOOKUP($A839,'Raw - J'!$B:$S,2,FALSE),"")</f>
        <v/>
      </c>
      <c r="C839" s="4" t="str">
        <f>IFERROR(VLOOKUP($A839,'Raw - J'!$B:$S,3,FALSE),"")</f>
        <v/>
      </c>
      <c r="D839" s="4" t="str">
        <f>IFERROR(VLOOKUP(JUMP!A839,'Raw - J'!B:F,5,FALSE),"")</f>
        <v/>
      </c>
      <c r="E839" s="4" t="str">
        <f>IFERROR(VLOOKUP($A839,'Raw - J'!$B:$S,6,FALSE),"")</f>
        <v/>
      </c>
      <c r="F839" s="4" t="str">
        <f>IFERROR(VLOOKUP($A839,'Raw - J'!$B:$P,10,FALSE),"")</f>
        <v/>
      </c>
      <c r="G839" s="4" t="str">
        <f>SUBSTITUTE(IFERROR(VLOOKUP($A839,'Raw - J'!$B:$P,7,FALSE),""),"0","")</f>
        <v/>
      </c>
      <c r="H839" s="4" t="str">
        <f>IFERROR(VLOOKUP($A839,'Raw - J'!$B:$P,12,FALSE)&amp;IF(VLOOKUP($A839,'Raw - J'!$B:$N,13,FALSE)&lt;&gt;"","("&amp;VLOOKUP($A839,'Raw - J'!$B:$N,13,FALSE)&amp;")",""),"")</f>
        <v/>
      </c>
      <c r="I839" s="4" t="str">
        <f>IFERROR(VLOOKUP($A839,'Raw - J'!$B:$P,14,FALSE),"")</f>
        <v/>
      </c>
      <c r="J839" s="4" t="str">
        <f>IFERROR(VLOOKUP($A839,'Raw - J'!$B:$P,11,FALSE),"")</f>
        <v/>
      </c>
      <c r="K839" s="4" t="str">
        <f>IFERROR(VLOOKUP($A839,'Raw - J'!$B:$Q,16,FALSE),"")</f>
        <v/>
      </c>
      <c r="L839" s="16" t="str">
        <f>SUBSTITUTE(IFERROR(VLOOKUP($A839,'Raw - J'!$B:$Q,9,FALSE),""),0,"")</f>
        <v/>
      </c>
      <c r="M839" s="16" t="str">
        <f>SUBSTITUTE(IFERROR(VLOOKUP($A839,'Raw - J'!$B:$Z,20,FALSE),""),0,"")</f>
        <v/>
      </c>
    </row>
    <row r="840" spans="1:13" hidden="1" x14ac:dyDescent="0.35">
      <c r="A840">
        <v>831</v>
      </c>
      <c r="B840" s="9" t="str">
        <f>IFERROR(VLOOKUP($A840,'Raw - J'!$B:$S,2,FALSE),"")</f>
        <v/>
      </c>
      <c r="C840" s="4" t="str">
        <f>IFERROR(VLOOKUP($A840,'Raw - J'!$B:$S,3,FALSE),"")</f>
        <v/>
      </c>
      <c r="D840" s="4" t="str">
        <f>IFERROR(VLOOKUP(JUMP!A840,'Raw - J'!B:F,5,FALSE),"")</f>
        <v/>
      </c>
      <c r="E840" s="4" t="str">
        <f>IFERROR(VLOOKUP($A840,'Raw - J'!$B:$S,6,FALSE),"")</f>
        <v/>
      </c>
      <c r="F840" s="4" t="str">
        <f>IFERROR(VLOOKUP($A840,'Raw - J'!$B:$P,10,FALSE),"")</f>
        <v/>
      </c>
      <c r="G840" s="4" t="str">
        <f>SUBSTITUTE(IFERROR(VLOOKUP($A840,'Raw - J'!$B:$P,7,FALSE),""),"0","")</f>
        <v/>
      </c>
      <c r="H840" s="4" t="str">
        <f>IFERROR(VLOOKUP($A840,'Raw - J'!$B:$P,12,FALSE)&amp;IF(VLOOKUP($A840,'Raw - J'!$B:$N,13,FALSE)&lt;&gt;"","("&amp;VLOOKUP($A840,'Raw - J'!$B:$N,13,FALSE)&amp;")",""),"")</f>
        <v/>
      </c>
      <c r="I840" s="4" t="str">
        <f>IFERROR(VLOOKUP($A840,'Raw - J'!$B:$P,14,FALSE),"")</f>
        <v/>
      </c>
      <c r="J840" s="4" t="str">
        <f>IFERROR(VLOOKUP($A840,'Raw - J'!$B:$P,11,FALSE),"")</f>
        <v/>
      </c>
      <c r="K840" s="4" t="str">
        <f>IFERROR(VLOOKUP($A840,'Raw - J'!$B:$Q,16,FALSE),"")</f>
        <v/>
      </c>
      <c r="L840" s="16" t="str">
        <f>SUBSTITUTE(IFERROR(VLOOKUP($A840,'Raw - J'!$B:$Q,9,FALSE),""),0,"")</f>
        <v/>
      </c>
      <c r="M840" s="16" t="str">
        <f>SUBSTITUTE(IFERROR(VLOOKUP($A840,'Raw - J'!$B:$Z,20,FALSE),""),0,"")</f>
        <v/>
      </c>
    </row>
    <row r="841" spans="1:13" hidden="1" x14ac:dyDescent="0.35">
      <c r="A841">
        <v>832</v>
      </c>
      <c r="B841" s="9" t="str">
        <f>IFERROR(VLOOKUP($A841,'Raw - J'!$B:$S,2,FALSE),"")</f>
        <v/>
      </c>
      <c r="C841" s="4" t="str">
        <f>IFERROR(VLOOKUP($A841,'Raw - J'!$B:$S,3,FALSE),"")</f>
        <v/>
      </c>
      <c r="D841" s="4" t="str">
        <f>IFERROR(VLOOKUP(JUMP!A841,'Raw - J'!B:F,5,FALSE),"")</f>
        <v/>
      </c>
      <c r="E841" s="4" t="str">
        <f>IFERROR(VLOOKUP($A841,'Raw - J'!$B:$S,6,FALSE),"")</f>
        <v/>
      </c>
      <c r="F841" s="4" t="str">
        <f>IFERROR(VLOOKUP($A841,'Raw - J'!$B:$P,10,FALSE),"")</f>
        <v/>
      </c>
      <c r="G841" s="4" t="str">
        <f>SUBSTITUTE(IFERROR(VLOOKUP($A841,'Raw - J'!$B:$P,7,FALSE),""),"0","")</f>
        <v/>
      </c>
      <c r="H841" s="4" t="str">
        <f>IFERROR(VLOOKUP($A841,'Raw - J'!$B:$P,12,FALSE)&amp;IF(VLOOKUP($A841,'Raw - J'!$B:$N,13,FALSE)&lt;&gt;"","("&amp;VLOOKUP($A841,'Raw - J'!$B:$N,13,FALSE)&amp;")",""),"")</f>
        <v/>
      </c>
      <c r="I841" s="4" t="str">
        <f>IFERROR(VLOOKUP($A841,'Raw - J'!$B:$P,14,FALSE),"")</f>
        <v/>
      </c>
      <c r="J841" s="4" t="str">
        <f>IFERROR(VLOOKUP($A841,'Raw - J'!$B:$P,11,FALSE),"")</f>
        <v/>
      </c>
      <c r="K841" s="4" t="str">
        <f>IFERROR(VLOOKUP($A841,'Raw - J'!$B:$Q,16,FALSE),"")</f>
        <v/>
      </c>
      <c r="L841" s="16" t="str">
        <f>SUBSTITUTE(IFERROR(VLOOKUP($A841,'Raw - J'!$B:$Q,9,FALSE),""),0,"")</f>
        <v/>
      </c>
      <c r="M841" s="16" t="str">
        <f>SUBSTITUTE(IFERROR(VLOOKUP($A841,'Raw - J'!$B:$Z,20,FALSE),""),0,"")</f>
        <v/>
      </c>
    </row>
    <row r="842" spans="1:13" hidden="1" x14ac:dyDescent="0.35">
      <c r="A842">
        <v>833</v>
      </c>
      <c r="B842" s="9" t="str">
        <f>IFERROR(VLOOKUP($A842,'Raw - J'!$B:$S,2,FALSE),"")</f>
        <v/>
      </c>
      <c r="C842" s="4" t="str">
        <f>IFERROR(VLOOKUP($A842,'Raw - J'!$B:$S,3,FALSE),"")</f>
        <v/>
      </c>
      <c r="D842" s="4" t="str">
        <f>IFERROR(VLOOKUP(JUMP!A842,'Raw - J'!B:F,5,FALSE),"")</f>
        <v/>
      </c>
      <c r="E842" s="4" t="str">
        <f>IFERROR(VLOOKUP($A842,'Raw - J'!$B:$S,6,FALSE),"")</f>
        <v/>
      </c>
      <c r="F842" s="4" t="str">
        <f>IFERROR(VLOOKUP($A842,'Raw - J'!$B:$P,10,FALSE),"")</f>
        <v/>
      </c>
      <c r="G842" s="4" t="str">
        <f>SUBSTITUTE(IFERROR(VLOOKUP($A842,'Raw - J'!$B:$P,7,FALSE),""),"0","")</f>
        <v/>
      </c>
      <c r="H842" s="4" t="str">
        <f>IFERROR(VLOOKUP($A842,'Raw - J'!$B:$P,12,FALSE)&amp;IF(VLOOKUP($A842,'Raw - J'!$B:$N,13,FALSE)&lt;&gt;"","("&amp;VLOOKUP($A842,'Raw - J'!$B:$N,13,FALSE)&amp;")",""),"")</f>
        <v/>
      </c>
      <c r="I842" s="4" t="str">
        <f>IFERROR(VLOOKUP($A842,'Raw - J'!$B:$P,14,FALSE),"")</f>
        <v/>
      </c>
      <c r="J842" s="4" t="str">
        <f>IFERROR(VLOOKUP($A842,'Raw - J'!$B:$P,11,FALSE),"")</f>
        <v/>
      </c>
      <c r="K842" s="4" t="str">
        <f>IFERROR(VLOOKUP($A842,'Raw - J'!$B:$Q,16,FALSE),"")</f>
        <v/>
      </c>
      <c r="L842" s="16" t="str">
        <f>SUBSTITUTE(IFERROR(VLOOKUP($A842,'Raw - J'!$B:$Q,9,FALSE),""),0,"")</f>
        <v/>
      </c>
      <c r="M842" s="16" t="str">
        <f>SUBSTITUTE(IFERROR(VLOOKUP($A842,'Raw - J'!$B:$Z,20,FALSE),""),0,"")</f>
        <v/>
      </c>
    </row>
    <row r="843" spans="1:13" hidden="1" x14ac:dyDescent="0.35">
      <c r="A843">
        <v>834</v>
      </c>
      <c r="B843" s="9" t="str">
        <f>IFERROR(VLOOKUP($A843,'Raw - J'!$B:$S,2,FALSE),"")</f>
        <v/>
      </c>
      <c r="C843" s="4" t="str">
        <f>IFERROR(VLOOKUP($A843,'Raw - J'!$B:$S,3,FALSE),"")</f>
        <v/>
      </c>
      <c r="D843" s="4" t="str">
        <f>IFERROR(VLOOKUP(JUMP!A843,'Raw - J'!B:F,5,FALSE),"")</f>
        <v/>
      </c>
      <c r="E843" s="4" t="str">
        <f>IFERROR(VLOOKUP($A843,'Raw - J'!$B:$S,6,FALSE),"")</f>
        <v/>
      </c>
      <c r="F843" s="4" t="str">
        <f>IFERROR(VLOOKUP($A843,'Raw - J'!$B:$P,10,FALSE),"")</f>
        <v/>
      </c>
      <c r="G843" s="4" t="str">
        <f>SUBSTITUTE(IFERROR(VLOOKUP($A843,'Raw - J'!$B:$P,7,FALSE),""),"0","")</f>
        <v/>
      </c>
      <c r="H843" s="4" t="str">
        <f>IFERROR(VLOOKUP($A843,'Raw - J'!$B:$P,12,FALSE)&amp;IF(VLOOKUP($A843,'Raw - J'!$B:$N,13,FALSE)&lt;&gt;"","("&amp;VLOOKUP($A843,'Raw - J'!$B:$N,13,FALSE)&amp;")",""),"")</f>
        <v/>
      </c>
      <c r="I843" s="4" t="str">
        <f>IFERROR(VLOOKUP($A843,'Raw - J'!$B:$P,14,FALSE),"")</f>
        <v/>
      </c>
      <c r="J843" s="4" t="str">
        <f>IFERROR(VLOOKUP($A843,'Raw - J'!$B:$P,11,FALSE),"")</f>
        <v/>
      </c>
      <c r="K843" s="4" t="str">
        <f>IFERROR(VLOOKUP($A843,'Raw - J'!$B:$Q,16,FALSE),"")</f>
        <v/>
      </c>
      <c r="L843" s="16" t="str">
        <f>SUBSTITUTE(IFERROR(VLOOKUP($A843,'Raw - J'!$B:$Q,9,FALSE),""),0,"")</f>
        <v/>
      </c>
      <c r="M843" s="16" t="str">
        <f>SUBSTITUTE(IFERROR(VLOOKUP($A843,'Raw - J'!$B:$Z,20,FALSE),""),0,"")</f>
        <v/>
      </c>
    </row>
    <row r="844" spans="1:13" hidden="1" x14ac:dyDescent="0.35">
      <c r="A844">
        <v>835</v>
      </c>
      <c r="B844" s="9" t="str">
        <f>IFERROR(VLOOKUP($A844,'Raw - J'!$B:$S,2,FALSE),"")</f>
        <v/>
      </c>
      <c r="C844" s="4" t="str">
        <f>IFERROR(VLOOKUP($A844,'Raw - J'!$B:$S,3,FALSE),"")</f>
        <v/>
      </c>
      <c r="D844" s="4" t="str">
        <f>IFERROR(VLOOKUP(JUMP!A844,'Raw - J'!B:F,5,FALSE),"")</f>
        <v/>
      </c>
      <c r="E844" s="4" t="str">
        <f>IFERROR(VLOOKUP($A844,'Raw - J'!$B:$S,6,FALSE),"")</f>
        <v/>
      </c>
      <c r="F844" s="4" t="str">
        <f>IFERROR(VLOOKUP($A844,'Raw - J'!$B:$P,10,FALSE),"")</f>
        <v/>
      </c>
      <c r="G844" s="4" t="str">
        <f>SUBSTITUTE(IFERROR(VLOOKUP($A844,'Raw - J'!$B:$P,7,FALSE),""),"0","")</f>
        <v/>
      </c>
      <c r="H844" s="4" t="str">
        <f>IFERROR(VLOOKUP($A844,'Raw - J'!$B:$P,12,FALSE)&amp;IF(VLOOKUP($A844,'Raw - J'!$B:$N,13,FALSE)&lt;&gt;"","("&amp;VLOOKUP($A844,'Raw - J'!$B:$N,13,FALSE)&amp;")",""),"")</f>
        <v/>
      </c>
      <c r="I844" s="4" t="str">
        <f>IFERROR(VLOOKUP($A844,'Raw - J'!$B:$P,14,FALSE),"")</f>
        <v/>
      </c>
      <c r="J844" s="4" t="str">
        <f>IFERROR(VLOOKUP($A844,'Raw - J'!$B:$P,11,FALSE),"")</f>
        <v/>
      </c>
      <c r="K844" s="4" t="str">
        <f>IFERROR(VLOOKUP($A844,'Raw - J'!$B:$Q,16,FALSE),"")</f>
        <v/>
      </c>
      <c r="L844" s="16" t="str">
        <f>SUBSTITUTE(IFERROR(VLOOKUP($A844,'Raw - J'!$B:$Q,9,FALSE),""),0,"")</f>
        <v/>
      </c>
      <c r="M844" s="16" t="str">
        <f>SUBSTITUTE(IFERROR(VLOOKUP($A844,'Raw - J'!$B:$Z,20,FALSE),""),0,"")</f>
        <v/>
      </c>
    </row>
    <row r="845" spans="1:13" hidden="1" x14ac:dyDescent="0.35">
      <c r="A845">
        <v>836</v>
      </c>
      <c r="B845" s="9" t="str">
        <f>IFERROR(VLOOKUP($A845,'Raw - J'!$B:$S,2,FALSE),"")</f>
        <v/>
      </c>
      <c r="C845" s="4" t="str">
        <f>IFERROR(VLOOKUP($A845,'Raw - J'!$B:$S,3,FALSE),"")</f>
        <v/>
      </c>
      <c r="D845" s="4" t="str">
        <f>IFERROR(VLOOKUP(JUMP!A845,'Raw - J'!B:F,5,FALSE),"")</f>
        <v/>
      </c>
      <c r="E845" s="4" t="str">
        <f>IFERROR(VLOOKUP($A845,'Raw - J'!$B:$S,6,FALSE),"")</f>
        <v/>
      </c>
      <c r="F845" s="4" t="str">
        <f>IFERROR(VLOOKUP($A845,'Raw - J'!$B:$P,10,FALSE),"")</f>
        <v/>
      </c>
      <c r="G845" s="4" t="str">
        <f>SUBSTITUTE(IFERROR(VLOOKUP($A845,'Raw - J'!$B:$P,7,FALSE),""),"0","")</f>
        <v/>
      </c>
      <c r="H845" s="4" t="str">
        <f>IFERROR(VLOOKUP($A845,'Raw - J'!$B:$P,12,FALSE)&amp;IF(VLOOKUP($A845,'Raw - J'!$B:$N,13,FALSE)&lt;&gt;"","("&amp;VLOOKUP($A845,'Raw - J'!$B:$N,13,FALSE)&amp;")",""),"")</f>
        <v/>
      </c>
      <c r="I845" s="4" t="str">
        <f>IFERROR(VLOOKUP($A845,'Raw - J'!$B:$P,14,FALSE),"")</f>
        <v/>
      </c>
      <c r="J845" s="4" t="str">
        <f>IFERROR(VLOOKUP($A845,'Raw - J'!$B:$P,11,FALSE),"")</f>
        <v/>
      </c>
      <c r="K845" s="4" t="str">
        <f>IFERROR(VLOOKUP($A845,'Raw - J'!$B:$Q,16,FALSE),"")</f>
        <v/>
      </c>
      <c r="L845" s="16" t="str">
        <f>SUBSTITUTE(IFERROR(VLOOKUP($A845,'Raw - J'!$B:$Q,9,FALSE),""),0,"")</f>
        <v/>
      </c>
      <c r="M845" s="16" t="str">
        <f>SUBSTITUTE(IFERROR(VLOOKUP($A845,'Raw - J'!$B:$Z,20,FALSE),""),0,"")</f>
        <v/>
      </c>
    </row>
    <row r="846" spans="1:13" hidden="1" x14ac:dyDescent="0.35">
      <c r="A846">
        <v>837</v>
      </c>
      <c r="B846" s="9" t="str">
        <f>IFERROR(VLOOKUP($A846,'Raw - J'!$B:$S,2,FALSE),"")</f>
        <v/>
      </c>
      <c r="C846" s="4" t="str">
        <f>IFERROR(VLOOKUP($A846,'Raw - J'!$B:$S,3,FALSE),"")</f>
        <v/>
      </c>
      <c r="D846" s="4" t="str">
        <f>IFERROR(VLOOKUP(JUMP!A846,'Raw - J'!B:F,5,FALSE),"")</f>
        <v/>
      </c>
      <c r="E846" s="4" t="str">
        <f>IFERROR(VLOOKUP($A846,'Raw - J'!$B:$S,6,FALSE),"")</f>
        <v/>
      </c>
      <c r="F846" s="4" t="str">
        <f>IFERROR(VLOOKUP($A846,'Raw - J'!$B:$P,10,FALSE),"")</f>
        <v/>
      </c>
      <c r="G846" s="4" t="str">
        <f>SUBSTITUTE(IFERROR(VLOOKUP($A846,'Raw - J'!$B:$P,7,FALSE),""),"0","")</f>
        <v/>
      </c>
      <c r="H846" s="4" t="str">
        <f>IFERROR(VLOOKUP($A846,'Raw - J'!$B:$P,12,FALSE)&amp;IF(VLOOKUP($A846,'Raw - J'!$B:$N,13,FALSE)&lt;&gt;"","("&amp;VLOOKUP($A846,'Raw - J'!$B:$N,13,FALSE)&amp;")",""),"")</f>
        <v/>
      </c>
      <c r="I846" s="4" t="str">
        <f>IFERROR(VLOOKUP($A846,'Raw - J'!$B:$P,14,FALSE),"")</f>
        <v/>
      </c>
      <c r="J846" s="4" t="str">
        <f>IFERROR(VLOOKUP($A846,'Raw - J'!$B:$P,11,FALSE),"")</f>
        <v/>
      </c>
      <c r="K846" s="4" t="str">
        <f>IFERROR(VLOOKUP($A846,'Raw - J'!$B:$Q,16,FALSE),"")</f>
        <v/>
      </c>
      <c r="L846" s="16" t="str">
        <f>SUBSTITUTE(IFERROR(VLOOKUP($A846,'Raw - J'!$B:$Q,9,FALSE),""),0,"")</f>
        <v/>
      </c>
      <c r="M846" s="16" t="str">
        <f>SUBSTITUTE(IFERROR(VLOOKUP($A846,'Raw - J'!$B:$Z,20,FALSE),""),0,"")</f>
        <v/>
      </c>
    </row>
    <row r="847" spans="1:13" hidden="1" x14ac:dyDescent="0.35">
      <c r="A847">
        <v>838</v>
      </c>
      <c r="B847" s="9" t="str">
        <f>IFERROR(VLOOKUP($A847,'Raw - J'!$B:$S,2,FALSE),"")</f>
        <v/>
      </c>
      <c r="C847" s="4" t="str">
        <f>IFERROR(VLOOKUP($A847,'Raw - J'!$B:$S,3,FALSE),"")</f>
        <v/>
      </c>
      <c r="D847" s="4" t="str">
        <f>IFERROR(VLOOKUP(JUMP!A847,'Raw - J'!B:F,5,FALSE),"")</f>
        <v/>
      </c>
      <c r="E847" s="4" t="str">
        <f>IFERROR(VLOOKUP($A847,'Raw - J'!$B:$S,6,FALSE),"")</f>
        <v/>
      </c>
      <c r="F847" s="4" t="str">
        <f>IFERROR(VLOOKUP($A847,'Raw - J'!$B:$P,10,FALSE),"")</f>
        <v/>
      </c>
      <c r="G847" s="4" t="str">
        <f>SUBSTITUTE(IFERROR(VLOOKUP($A847,'Raw - J'!$B:$P,7,FALSE),""),"0","")</f>
        <v/>
      </c>
      <c r="H847" s="4" t="str">
        <f>IFERROR(VLOOKUP($A847,'Raw - J'!$B:$P,12,FALSE)&amp;IF(VLOOKUP($A847,'Raw - J'!$B:$N,13,FALSE)&lt;&gt;"","("&amp;VLOOKUP($A847,'Raw - J'!$B:$N,13,FALSE)&amp;")",""),"")</f>
        <v/>
      </c>
      <c r="I847" s="4" t="str">
        <f>IFERROR(VLOOKUP($A847,'Raw - J'!$B:$P,14,FALSE),"")</f>
        <v/>
      </c>
      <c r="J847" s="4" t="str">
        <f>IFERROR(VLOOKUP($A847,'Raw - J'!$B:$P,11,FALSE),"")</f>
        <v/>
      </c>
      <c r="K847" s="4" t="str">
        <f>IFERROR(VLOOKUP($A847,'Raw - J'!$B:$Q,16,FALSE),"")</f>
        <v/>
      </c>
      <c r="L847" s="16" t="str">
        <f>SUBSTITUTE(IFERROR(VLOOKUP($A847,'Raw - J'!$B:$Q,9,FALSE),""),0,"")</f>
        <v/>
      </c>
      <c r="M847" s="16" t="str">
        <f>SUBSTITUTE(IFERROR(VLOOKUP($A847,'Raw - J'!$B:$Z,20,FALSE),""),0,"")</f>
        <v/>
      </c>
    </row>
    <row r="848" spans="1:13" hidden="1" x14ac:dyDescent="0.35">
      <c r="A848">
        <v>839</v>
      </c>
      <c r="B848" s="9" t="str">
        <f>IFERROR(VLOOKUP($A848,'Raw - J'!$B:$S,2,FALSE),"")</f>
        <v/>
      </c>
      <c r="C848" s="4" t="str">
        <f>IFERROR(VLOOKUP($A848,'Raw - J'!$B:$S,3,FALSE),"")</f>
        <v/>
      </c>
      <c r="D848" s="4" t="str">
        <f>IFERROR(VLOOKUP(JUMP!A848,'Raw - J'!B:F,5,FALSE),"")</f>
        <v/>
      </c>
      <c r="E848" s="4" t="str">
        <f>IFERROR(VLOOKUP($A848,'Raw - J'!$B:$S,6,FALSE),"")</f>
        <v/>
      </c>
      <c r="F848" s="4" t="str">
        <f>IFERROR(VLOOKUP($A848,'Raw - J'!$B:$P,10,FALSE),"")</f>
        <v/>
      </c>
      <c r="G848" s="4" t="str">
        <f>SUBSTITUTE(IFERROR(VLOOKUP($A848,'Raw - J'!$B:$P,7,FALSE),""),"0","")</f>
        <v/>
      </c>
      <c r="H848" s="4" t="str">
        <f>IFERROR(VLOOKUP($A848,'Raw - J'!$B:$P,12,FALSE)&amp;IF(VLOOKUP($A848,'Raw - J'!$B:$N,13,FALSE)&lt;&gt;"","("&amp;VLOOKUP($A848,'Raw - J'!$B:$N,13,FALSE)&amp;")",""),"")</f>
        <v/>
      </c>
      <c r="I848" s="4" t="str">
        <f>IFERROR(VLOOKUP($A848,'Raw - J'!$B:$P,14,FALSE),"")</f>
        <v/>
      </c>
      <c r="J848" s="4" t="str">
        <f>IFERROR(VLOOKUP($A848,'Raw - J'!$B:$P,11,FALSE),"")</f>
        <v/>
      </c>
      <c r="K848" s="4" t="str">
        <f>IFERROR(VLOOKUP($A848,'Raw - J'!$B:$Q,16,FALSE),"")</f>
        <v/>
      </c>
      <c r="L848" s="16" t="str">
        <f>SUBSTITUTE(IFERROR(VLOOKUP($A848,'Raw - J'!$B:$Q,9,FALSE),""),0,"")</f>
        <v/>
      </c>
      <c r="M848" s="16" t="str">
        <f>SUBSTITUTE(IFERROR(VLOOKUP($A848,'Raw - J'!$B:$Z,20,FALSE),""),0,"")</f>
        <v/>
      </c>
    </row>
    <row r="849" spans="1:13" hidden="1" x14ac:dyDescent="0.35">
      <c r="A849">
        <v>840</v>
      </c>
      <c r="B849" s="9" t="str">
        <f>IFERROR(VLOOKUP($A849,'Raw - J'!$B:$S,2,FALSE),"")</f>
        <v/>
      </c>
      <c r="C849" s="4" t="str">
        <f>IFERROR(VLOOKUP($A849,'Raw - J'!$B:$S,3,FALSE),"")</f>
        <v/>
      </c>
      <c r="D849" s="4" t="str">
        <f>IFERROR(VLOOKUP(JUMP!A849,'Raw - J'!B:F,5,FALSE),"")</f>
        <v/>
      </c>
      <c r="E849" s="4" t="str">
        <f>IFERROR(VLOOKUP($A849,'Raw - J'!$B:$S,6,FALSE),"")</f>
        <v/>
      </c>
      <c r="F849" s="4" t="str">
        <f>IFERROR(VLOOKUP($A849,'Raw - J'!$B:$P,10,FALSE),"")</f>
        <v/>
      </c>
      <c r="G849" s="4" t="str">
        <f>SUBSTITUTE(IFERROR(VLOOKUP($A849,'Raw - J'!$B:$P,7,FALSE),""),"0","")</f>
        <v/>
      </c>
      <c r="H849" s="4" t="str">
        <f>IFERROR(VLOOKUP($A849,'Raw - J'!$B:$P,12,FALSE)&amp;IF(VLOOKUP($A849,'Raw - J'!$B:$N,13,FALSE)&lt;&gt;"","("&amp;VLOOKUP($A849,'Raw - J'!$B:$N,13,FALSE)&amp;")",""),"")</f>
        <v/>
      </c>
      <c r="I849" s="4" t="str">
        <f>IFERROR(VLOOKUP($A849,'Raw - J'!$B:$P,14,FALSE),"")</f>
        <v/>
      </c>
      <c r="J849" s="4" t="str">
        <f>IFERROR(VLOOKUP($A849,'Raw - J'!$B:$P,11,FALSE),"")</f>
        <v/>
      </c>
      <c r="K849" s="4" t="str">
        <f>IFERROR(VLOOKUP($A849,'Raw - J'!$B:$Q,16,FALSE),"")</f>
        <v/>
      </c>
      <c r="L849" s="16" t="str">
        <f>SUBSTITUTE(IFERROR(VLOOKUP($A849,'Raw - J'!$B:$Q,9,FALSE),""),0,"")</f>
        <v/>
      </c>
      <c r="M849" s="16" t="str">
        <f>SUBSTITUTE(IFERROR(VLOOKUP($A849,'Raw - J'!$B:$Z,20,FALSE),""),0,"")</f>
        <v/>
      </c>
    </row>
    <row r="850" spans="1:13" hidden="1" x14ac:dyDescent="0.35">
      <c r="A850">
        <v>841</v>
      </c>
      <c r="B850" s="9" t="str">
        <f>IFERROR(VLOOKUP($A850,'Raw - J'!$B:$S,2,FALSE),"")</f>
        <v/>
      </c>
      <c r="C850" s="4" t="str">
        <f>IFERROR(VLOOKUP($A850,'Raw - J'!$B:$S,3,FALSE),"")</f>
        <v/>
      </c>
      <c r="D850" s="4" t="str">
        <f>IFERROR(VLOOKUP(JUMP!A850,'Raw - J'!B:F,5,FALSE),"")</f>
        <v/>
      </c>
      <c r="E850" s="4" t="str">
        <f>IFERROR(VLOOKUP($A850,'Raw - J'!$B:$S,6,FALSE),"")</f>
        <v/>
      </c>
      <c r="F850" s="4" t="str">
        <f>IFERROR(VLOOKUP($A850,'Raw - J'!$B:$P,10,FALSE),"")</f>
        <v/>
      </c>
      <c r="G850" s="4" t="str">
        <f>SUBSTITUTE(IFERROR(VLOOKUP($A850,'Raw - J'!$B:$P,7,FALSE),""),"0","")</f>
        <v/>
      </c>
      <c r="H850" s="4" t="str">
        <f>IFERROR(VLOOKUP($A850,'Raw - J'!$B:$P,12,FALSE)&amp;IF(VLOOKUP($A850,'Raw - J'!$B:$N,13,FALSE)&lt;&gt;"","("&amp;VLOOKUP($A850,'Raw - J'!$B:$N,13,FALSE)&amp;")",""),"")</f>
        <v/>
      </c>
      <c r="I850" s="4" t="str">
        <f>IFERROR(VLOOKUP($A850,'Raw - J'!$B:$P,14,FALSE),"")</f>
        <v/>
      </c>
      <c r="J850" s="4" t="str">
        <f>IFERROR(VLOOKUP($A850,'Raw - J'!$B:$P,11,FALSE),"")</f>
        <v/>
      </c>
      <c r="K850" s="4" t="str">
        <f>IFERROR(VLOOKUP($A850,'Raw - J'!$B:$Q,16,FALSE),"")</f>
        <v/>
      </c>
      <c r="L850" s="16" t="str">
        <f>SUBSTITUTE(IFERROR(VLOOKUP($A850,'Raw - J'!$B:$Q,9,FALSE),""),0,"")</f>
        <v/>
      </c>
      <c r="M850" s="16" t="str">
        <f>SUBSTITUTE(IFERROR(VLOOKUP($A850,'Raw - J'!$B:$Z,20,FALSE),""),0,"")</f>
        <v/>
      </c>
    </row>
    <row r="851" spans="1:13" hidden="1" x14ac:dyDescent="0.35">
      <c r="A851">
        <v>842</v>
      </c>
      <c r="B851" s="9" t="str">
        <f>IFERROR(VLOOKUP($A851,'Raw - J'!$B:$S,2,FALSE),"")</f>
        <v/>
      </c>
      <c r="C851" s="4" t="str">
        <f>IFERROR(VLOOKUP($A851,'Raw - J'!$B:$S,3,FALSE),"")</f>
        <v/>
      </c>
      <c r="D851" s="4" t="str">
        <f>IFERROR(VLOOKUP(JUMP!A851,'Raw - J'!B:F,5,FALSE),"")</f>
        <v/>
      </c>
      <c r="E851" s="4" t="str">
        <f>IFERROR(VLOOKUP($A851,'Raw - J'!$B:$S,6,FALSE),"")</f>
        <v/>
      </c>
      <c r="F851" s="4" t="str">
        <f>IFERROR(VLOOKUP($A851,'Raw - J'!$B:$P,10,FALSE),"")</f>
        <v/>
      </c>
      <c r="G851" s="4" t="str">
        <f>SUBSTITUTE(IFERROR(VLOOKUP($A851,'Raw - J'!$B:$P,7,FALSE),""),"0","")</f>
        <v/>
      </c>
      <c r="H851" s="4" t="str">
        <f>IFERROR(VLOOKUP($A851,'Raw - J'!$B:$P,12,FALSE)&amp;IF(VLOOKUP($A851,'Raw - J'!$B:$N,13,FALSE)&lt;&gt;"","("&amp;VLOOKUP($A851,'Raw - J'!$B:$N,13,FALSE)&amp;")",""),"")</f>
        <v/>
      </c>
      <c r="I851" s="4" t="str">
        <f>IFERROR(VLOOKUP($A851,'Raw - J'!$B:$P,14,FALSE),"")</f>
        <v/>
      </c>
      <c r="J851" s="4" t="str">
        <f>IFERROR(VLOOKUP($A851,'Raw - J'!$B:$P,11,FALSE),"")</f>
        <v/>
      </c>
      <c r="K851" s="4" t="str">
        <f>IFERROR(VLOOKUP($A851,'Raw - J'!$B:$Q,16,FALSE),"")</f>
        <v/>
      </c>
      <c r="L851" s="16" t="str">
        <f>SUBSTITUTE(IFERROR(VLOOKUP($A851,'Raw - J'!$B:$Q,9,FALSE),""),0,"")</f>
        <v/>
      </c>
      <c r="M851" s="16" t="str">
        <f>SUBSTITUTE(IFERROR(VLOOKUP($A851,'Raw - J'!$B:$Z,20,FALSE),""),0,"")</f>
        <v/>
      </c>
    </row>
    <row r="852" spans="1:13" hidden="1" x14ac:dyDescent="0.35">
      <c r="A852">
        <v>843</v>
      </c>
      <c r="B852" s="9" t="str">
        <f>IFERROR(VLOOKUP($A852,'Raw - J'!$B:$S,2,FALSE),"")</f>
        <v/>
      </c>
      <c r="C852" s="4" t="str">
        <f>IFERROR(VLOOKUP($A852,'Raw - J'!$B:$S,3,FALSE),"")</f>
        <v/>
      </c>
      <c r="D852" s="4" t="str">
        <f>IFERROR(VLOOKUP(JUMP!A852,'Raw - J'!B:F,5,FALSE),"")</f>
        <v/>
      </c>
      <c r="E852" s="4" t="str">
        <f>IFERROR(VLOOKUP($A852,'Raw - J'!$B:$S,6,FALSE),"")</f>
        <v/>
      </c>
      <c r="F852" s="4" t="str">
        <f>IFERROR(VLOOKUP($A852,'Raw - J'!$B:$P,10,FALSE),"")</f>
        <v/>
      </c>
      <c r="G852" s="4" t="str">
        <f>SUBSTITUTE(IFERROR(VLOOKUP($A852,'Raw - J'!$B:$P,7,FALSE),""),"0","")</f>
        <v/>
      </c>
      <c r="H852" s="4" t="str">
        <f>IFERROR(VLOOKUP($A852,'Raw - J'!$B:$P,12,FALSE)&amp;IF(VLOOKUP($A852,'Raw - J'!$B:$N,13,FALSE)&lt;&gt;"","("&amp;VLOOKUP($A852,'Raw - J'!$B:$N,13,FALSE)&amp;")",""),"")</f>
        <v/>
      </c>
      <c r="I852" s="4" t="str">
        <f>IFERROR(VLOOKUP($A852,'Raw - J'!$B:$P,14,FALSE),"")</f>
        <v/>
      </c>
      <c r="J852" s="4" t="str">
        <f>IFERROR(VLOOKUP($A852,'Raw - J'!$B:$P,11,FALSE),"")</f>
        <v/>
      </c>
      <c r="K852" s="4" t="str">
        <f>IFERROR(VLOOKUP($A852,'Raw - J'!$B:$Q,16,FALSE),"")</f>
        <v/>
      </c>
      <c r="L852" s="16" t="str">
        <f>SUBSTITUTE(IFERROR(VLOOKUP($A852,'Raw - J'!$B:$Q,9,FALSE),""),0,"")</f>
        <v/>
      </c>
      <c r="M852" s="16" t="str">
        <f>SUBSTITUTE(IFERROR(VLOOKUP($A852,'Raw - J'!$B:$Z,20,FALSE),""),0,"")</f>
        <v/>
      </c>
    </row>
    <row r="853" spans="1:13" hidden="1" x14ac:dyDescent="0.35">
      <c r="A853">
        <v>844</v>
      </c>
      <c r="B853" s="9" t="str">
        <f>IFERROR(VLOOKUP($A853,'Raw - J'!$B:$S,2,FALSE),"")</f>
        <v/>
      </c>
      <c r="C853" s="4" t="str">
        <f>IFERROR(VLOOKUP($A853,'Raw - J'!$B:$S,3,FALSE),"")</f>
        <v/>
      </c>
      <c r="D853" s="4" t="str">
        <f>IFERROR(VLOOKUP(JUMP!A853,'Raw - J'!B:F,5,FALSE),"")</f>
        <v/>
      </c>
      <c r="E853" s="4" t="str">
        <f>IFERROR(VLOOKUP($A853,'Raw - J'!$B:$S,6,FALSE),"")</f>
        <v/>
      </c>
      <c r="F853" s="4" t="str">
        <f>IFERROR(VLOOKUP($A853,'Raw - J'!$B:$P,10,FALSE),"")</f>
        <v/>
      </c>
      <c r="G853" s="4" t="str">
        <f>SUBSTITUTE(IFERROR(VLOOKUP($A853,'Raw - J'!$B:$P,7,FALSE),""),"0","")</f>
        <v/>
      </c>
      <c r="H853" s="4" t="str">
        <f>IFERROR(VLOOKUP($A853,'Raw - J'!$B:$P,12,FALSE)&amp;IF(VLOOKUP($A853,'Raw - J'!$B:$N,13,FALSE)&lt;&gt;"","("&amp;VLOOKUP($A853,'Raw - J'!$B:$N,13,FALSE)&amp;")",""),"")</f>
        <v/>
      </c>
      <c r="I853" s="4" t="str">
        <f>IFERROR(VLOOKUP($A853,'Raw - J'!$B:$P,14,FALSE),"")</f>
        <v/>
      </c>
      <c r="J853" s="4" t="str">
        <f>IFERROR(VLOOKUP($A853,'Raw - J'!$B:$P,11,FALSE),"")</f>
        <v/>
      </c>
      <c r="K853" s="4" t="str">
        <f>IFERROR(VLOOKUP($A853,'Raw - J'!$B:$Q,16,FALSE),"")</f>
        <v/>
      </c>
      <c r="L853" s="16" t="str">
        <f>SUBSTITUTE(IFERROR(VLOOKUP($A853,'Raw - J'!$B:$Q,9,FALSE),""),0,"")</f>
        <v/>
      </c>
      <c r="M853" s="16" t="str">
        <f>SUBSTITUTE(IFERROR(VLOOKUP($A853,'Raw - J'!$B:$Z,20,FALSE),""),0,"")</f>
        <v/>
      </c>
    </row>
    <row r="854" spans="1:13" hidden="1" x14ac:dyDescent="0.35">
      <c r="A854">
        <v>845</v>
      </c>
      <c r="B854" s="9" t="str">
        <f>IFERROR(VLOOKUP($A854,'Raw - J'!$B:$S,2,FALSE),"")</f>
        <v/>
      </c>
      <c r="C854" s="4" t="str">
        <f>IFERROR(VLOOKUP($A854,'Raw - J'!$B:$S,3,FALSE),"")</f>
        <v/>
      </c>
      <c r="D854" s="4" t="str">
        <f>IFERROR(VLOOKUP(JUMP!A854,'Raw - J'!B:F,5,FALSE),"")</f>
        <v/>
      </c>
      <c r="E854" s="4" t="str">
        <f>IFERROR(VLOOKUP($A854,'Raw - J'!$B:$S,6,FALSE),"")</f>
        <v/>
      </c>
      <c r="F854" s="4" t="str">
        <f>IFERROR(VLOOKUP($A854,'Raw - J'!$B:$P,10,FALSE),"")</f>
        <v/>
      </c>
      <c r="G854" s="4" t="str">
        <f>SUBSTITUTE(IFERROR(VLOOKUP($A854,'Raw - J'!$B:$P,7,FALSE),""),"0","")</f>
        <v/>
      </c>
      <c r="H854" s="4" t="str">
        <f>IFERROR(VLOOKUP($A854,'Raw - J'!$B:$P,12,FALSE)&amp;IF(VLOOKUP($A854,'Raw - J'!$B:$N,13,FALSE)&lt;&gt;"","("&amp;VLOOKUP($A854,'Raw - J'!$B:$N,13,FALSE)&amp;")",""),"")</f>
        <v/>
      </c>
      <c r="I854" s="4" t="str">
        <f>IFERROR(VLOOKUP($A854,'Raw - J'!$B:$P,14,FALSE),"")</f>
        <v/>
      </c>
      <c r="J854" s="4" t="str">
        <f>IFERROR(VLOOKUP($A854,'Raw - J'!$B:$P,11,FALSE),"")</f>
        <v/>
      </c>
      <c r="K854" s="4" t="str">
        <f>IFERROR(VLOOKUP($A854,'Raw - J'!$B:$Q,16,FALSE),"")</f>
        <v/>
      </c>
      <c r="L854" s="16" t="str">
        <f>SUBSTITUTE(IFERROR(VLOOKUP($A854,'Raw - J'!$B:$Q,9,FALSE),""),0,"")</f>
        <v/>
      </c>
      <c r="M854" s="16" t="str">
        <f>SUBSTITUTE(IFERROR(VLOOKUP($A854,'Raw - J'!$B:$Z,20,FALSE),""),0,"")</f>
        <v/>
      </c>
    </row>
    <row r="855" spans="1:13" hidden="1" x14ac:dyDescent="0.35">
      <c r="A855">
        <v>846</v>
      </c>
      <c r="B855" s="9" t="str">
        <f>IFERROR(VLOOKUP($A855,'Raw - J'!$B:$S,2,FALSE),"")</f>
        <v/>
      </c>
      <c r="C855" s="4" t="str">
        <f>IFERROR(VLOOKUP($A855,'Raw - J'!$B:$S,3,FALSE),"")</f>
        <v/>
      </c>
      <c r="D855" s="4" t="str">
        <f>IFERROR(VLOOKUP(JUMP!A855,'Raw - J'!B:F,5,FALSE),"")</f>
        <v/>
      </c>
      <c r="E855" s="4" t="str">
        <f>IFERROR(VLOOKUP($A855,'Raw - J'!$B:$S,6,FALSE),"")</f>
        <v/>
      </c>
      <c r="F855" s="4" t="str">
        <f>IFERROR(VLOOKUP($A855,'Raw - J'!$B:$P,10,FALSE),"")</f>
        <v/>
      </c>
      <c r="G855" s="4" t="str">
        <f>SUBSTITUTE(IFERROR(VLOOKUP($A855,'Raw - J'!$B:$P,7,FALSE),""),"0","")</f>
        <v/>
      </c>
      <c r="H855" s="4" t="str">
        <f>IFERROR(VLOOKUP($A855,'Raw - J'!$B:$P,12,FALSE)&amp;IF(VLOOKUP($A855,'Raw - J'!$B:$N,13,FALSE)&lt;&gt;"","("&amp;VLOOKUP($A855,'Raw - J'!$B:$N,13,FALSE)&amp;")",""),"")</f>
        <v/>
      </c>
      <c r="I855" s="4" t="str">
        <f>IFERROR(VLOOKUP($A855,'Raw - J'!$B:$P,14,FALSE),"")</f>
        <v/>
      </c>
      <c r="J855" s="4" t="str">
        <f>IFERROR(VLOOKUP($A855,'Raw - J'!$B:$P,11,FALSE),"")</f>
        <v/>
      </c>
      <c r="K855" s="4" t="str">
        <f>IFERROR(VLOOKUP($A855,'Raw - J'!$B:$Q,16,FALSE),"")</f>
        <v/>
      </c>
      <c r="L855" s="16" t="str">
        <f>SUBSTITUTE(IFERROR(VLOOKUP($A855,'Raw - J'!$B:$Q,9,FALSE),""),0,"")</f>
        <v/>
      </c>
      <c r="M855" s="16" t="str">
        <f>SUBSTITUTE(IFERROR(VLOOKUP($A855,'Raw - J'!$B:$Z,20,FALSE),""),0,"")</f>
        <v/>
      </c>
    </row>
    <row r="856" spans="1:13" hidden="1" x14ac:dyDescent="0.35">
      <c r="A856">
        <v>847</v>
      </c>
      <c r="B856" s="9" t="str">
        <f>IFERROR(VLOOKUP($A856,'Raw - J'!$B:$S,2,FALSE),"")</f>
        <v/>
      </c>
      <c r="C856" s="4" t="str">
        <f>IFERROR(VLOOKUP($A856,'Raw - J'!$B:$S,3,FALSE),"")</f>
        <v/>
      </c>
      <c r="D856" s="4" t="str">
        <f>IFERROR(VLOOKUP(JUMP!A856,'Raw - J'!B:F,5,FALSE),"")</f>
        <v/>
      </c>
      <c r="E856" s="4" t="str">
        <f>IFERROR(VLOOKUP($A856,'Raw - J'!$B:$S,6,FALSE),"")</f>
        <v/>
      </c>
      <c r="F856" s="4" t="str">
        <f>IFERROR(VLOOKUP($A856,'Raw - J'!$B:$P,10,FALSE),"")</f>
        <v/>
      </c>
      <c r="G856" s="4" t="str">
        <f>SUBSTITUTE(IFERROR(VLOOKUP($A856,'Raw - J'!$B:$P,7,FALSE),""),"0","")</f>
        <v/>
      </c>
      <c r="H856" s="4" t="str">
        <f>IFERROR(VLOOKUP($A856,'Raw - J'!$B:$P,12,FALSE)&amp;IF(VLOOKUP($A856,'Raw - J'!$B:$N,13,FALSE)&lt;&gt;"","("&amp;VLOOKUP($A856,'Raw - J'!$B:$N,13,FALSE)&amp;")",""),"")</f>
        <v/>
      </c>
      <c r="I856" s="4" t="str">
        <f>IFERROR(VLOOKUP($A856,'Raw - J'!$B:$P,14,FALSE),"")</f>
        <v/>
      </c>
      <c r="J856" s="4" t="str">
        <f>IFERROR(VLOOKUP($A856,'Raw - J'!$B:$P,11,FALSE),"")</f>
        <v/>
      </c>
      <c r="K856" s="4" t="str">
        <f>IFERROR(VLOOKUP($A856,'Raw - J'!$B:$Q,16,FALSE),"")</f>
        <v/>
      </c>
      <c r="L856" s="16" t="str">
        <f>SUBSTITUTE(IFERROR(VLOOKUP($A856,'Raw - J'!$B:$Q,9,FALSE),""),0,"")</f>
        <v/>
      </c>
      <c r="M856" s="16" t="str">
        <f>SUBSTITUTE(IFERROR(VLOOKUP($A856,'Raw - J'!$B:$Z,20,FALSE),""),0,"")</f>
        <v/>
      </c>
    </row>
    <row r="857" spans="1:13" hidden="1" x14ac:dyDescent="0.35">
      <c r="A857">
        <v>848</v>
      </c>
      <c r="B857" s="9" t="str">
        <f>IFERROR(VLOOKUP($A857,'Raw - J'!$B:$S,2,FALSE),"")</f>
        <v/>
      </c>
      <c r="C857" s="4" t="str">
        <f>IFERROR(VLOOKUP($A857,'Raw - J'!$B:$S,3,FALSE),"")</f>
        <v/>
      </c>
      <c r="D857" s="4" t="str">
        <f>IFERROR(VLOOKUP(JUMP!A857,'Raw - J'!B:F,5,FALSE),"")</f>
        <v/>
      </c>
      <c r="E857" s="4" t="str">
        <f>IFERROR(VLOOKUP($A857,'Raw - J'!$B:$S,6,FALSE),"")</f>
        <v/>
      </c>
      <c r="F857" s="4" t="str">
        <f>IFERROR(VLOOKUP($A857,'Raw - J'!$B:$P,10,FALSE),"")</f>
        <v/>
      </c>
      <c r="G857" s="4" t="str">
        <f>SUBSTITUTE(IFERROR(VLOOKUP($A857,'Raw - J'!$B:$P,7,FALSE),""),"0","")</f>
        <v/>
      </c>
      <c r="H857" s="4" t="str">
        <f>IFERROR(VLOOKUP($A857,'Raw - J'!$B:$P,12,FALSE)&amp;IF(VLOOKUP($A857,'Raw - J'!$B:$N,13,FALSE)&lt;&gt;"","("&amp;VLOOKUP($A857,'Raw - J'!$B:$N,13,FALSE)&amp;")",""),"")</f>
        <v/>
      </c>
      <c r="I857" s="4" t="str">
        <f>IFERROR(VLOOKUP($A857,'Raw - J'!$B:$P,14,FALSE),"")</f>
        <v/>
      </c>
      <c r="J857" s="4" t="str">
        <f>IFERROR(VLOOKUP($A857,'Raw - J'!$B:$P,11,FALSE),"")</f>
        <v/>
      </c>
      <c r="K857" s="4" t="str">
        <f>IFERROR(VLOOKUP($A857,'Raw - J'!$B:$Q,16,FALSE),"")</f>
        <v/>
      </c>
      <c r="L857" s="16" t="str">
        <f>SUBSTITUTE(IFERROR(VLOOKUP($A857,'Raw - J'!$B:$Q,9,FALSE),""),0,"")</f>
        <v/>
      </c>
      <c r="M857" s="16" t="str">
        <f>SUBSTITUTE(IFERROR(VLOOKUP($A857,'Raw - J'!$B:$Z,20,FALSE),""),0,"")</f>
        <v/>
      </c>
    </row>
    <row r="858" spans="1:13" hidden="1" x14ac:dyDescent="0.35">
      <c r="A858">
        <v>849</v>
      </c>
      <c r="B858" s="9" t="str">
        <f>IFERROR(VLOOKUP($A858,'Raw - J'!$B:$S,2,FALSE),"")</f>
        <v/>
      </c>
      <c r="C858" s="4" t="str">
        <f>IFERROR(VLOOKUP($A858,'Raw - J'!$B:$S,3,FALSE),"")</f>
        <v/>
      </c>
      <c r="D858" s="4" t="str">
        <f>IFERROR(VLOOKUP(JUMP!A858,'Raw - J'!B:F,5,FALSE),"")</f>
        <v/>
      </c>
      <c r="E858" s="4" t="str">
        <f>IFERROR(VLOOKUP($A858,'Raw - J'!$B:$S,6,FALSE),"")</f>
        <v/>
      </c>
      <c r="F858" s="4" t="str">
        <f>IFERROR(VLOOKUP($A858,'Raw - J'!$B:$P,10,FALSE),"")</f>
        <v/>
      </c>
      <c r="G858" s="4" t="str">
        <f>SUBSTITUTE(IFERROR(VLOOKUP($A858,'Raw - J'!$B:$P,7,FALSE),""),"0","")</f>
        <v/>
      </c>
      <c r="H858" s="4" t="str">
        <f>IFERROR(VLOOKUP($A858,'Raw - J'!$B:$P,12,FALSE)&amp;IF(VLOOKUP($A858,'Raw - J'!$B:$N,13,FALSE)&lt;&gt;"","("&amp;VLOOKUP($A858,'Raw - J'!$B:$N,13,FALSE)&amp;")",""),"")</f>
        <v/>
      </c>
      <c r="I858" s="4" t="str">
        <f>IFERROR(VLOOKUP($A858,'Raw - J'!$B:$P,14,FALSE),"")</f>
        <v/>
      </c>
      <c r="J858" s="4" t="str">
        <f>IFERROR(VLOOKUP($A858,'Raw - J'!$B:$P,11,FALSE),"")</f>
        <v/>
      </c>
      <c r="K858" s="4" t="str">
        <f>IFERROR(VLOOKUP($A858,'Raw - J'!$B:$Q,16,FALSE),"")</f>
        <v/>
      </c>
      <c r="L858" s="16" t="str">
        <f>SUBSTITUTE(IFERROR(VLOOKUP($A858,'Raw - J'!$B:$Q,9,FALSE),""),0,"")</f>
        <v/>
      </c>
      <c r="M858" s="16" t="str">
        <f>SUBSTITUTE(IFERROR(VLOOKUP($A858,'Raw - J'!$B:$Z,20,FALSE),""),0,"")</f>
        <v/>
      </c>
    </row>
    <row r="859" spans="1:13" hidden="1" x14ac:dyDescent="0.35">
      <c r="A859">
        <v>850</v>
      </c>
      <c r="B859" s="9" t="str">
        <f>IFERROR(VLOOKUP($A859,'Raw - J'!$B:$S,2,FALSE),"")</f>
        <v/>
      </c>
      <c r="C859" s="4" t="str">
        <f>IFERROR(VLOOKUP($A859,'Raw - J'!$B:$S,3,FALSE),"")</f>
        <v/>
      </c>
      <c r="D859" s="4" t="str">
        <f>IFERROR(VLOOKUP(JUMP!A859,'Raw - J'!B:F,5,FALSE),"")</f>
        <v/>
      </c>
      <c r="E859" s="4" t="str">
        <f>IFERROR(VLOOKUP($A859,'Raw - J'!$B:$S,6,FALSE),"")</f>
        <v/>
      </c>
      <c r="F859" s="4" t="str">
        <f>IFERROR(VLOOKUP($A859,'Raw - J'!$B:$P,10,FALSE),"")</f>
        <v/>
      </c>
      <c r="G859" s="4" t="str">
        <f>SUBSTITUTE(IFERROR(VLOOKUP($A859,'Raw - J'!$B:$P,7,FALSE),""),"0","")</f>
        <v/>
      </c>
      <c r="H859" s="4" t="str">
        <f>IFERROR(VLOOKUP($A859,'Raw - J'!$B:$P,12,FALSE)&amp;IF(VLOOKUP($A859,'Raw - J'!$B:$N,13,FALSE)&lt;&gt;"","("&amp;VLOOKUP($A859,'Raw - J'!$B:$N,13,FALSE)&amp;")",""),"")</f>
        <v/>
      </c>
      <c r="I859" s="4" t="str">
        <f>IFERROR(VLOOKUP($A859,'Raw - J'!$B:$P,14,FALSE),"")</f>
        <v/>
      </c>
      <c r="J859" s="4" t="str">
        <f>IFERROR(VLOOKUP($A859,'Raw - J'!$B:$P,11,FALSE),"")</f>
        <v/>
      </c>
      <c r="K859" s="4" t="str">
        <f>IFERROR(VLOOKUP($A859,'Raw - J'!$B:$Q,16,FALSE),"")</f>
        <v/>
      </c>
      <c r="L859" s="16" t="str">
        <f>SUBSTITUTE(IFERROR(VLOOKUP($A859,'Raw - J'!$B:$Q,9,FALSE),""),0,"")</f>
        <v/>
      </c>
      <c r="M859" s="16" t="str">
        <f>SUBSTITUTE(IFERROR(VLOOKUP($A859,'Raw - J'!$B:$Z,20,FALSE),""),0,"")</f>
        <v/>
      </c>
    </row>
    <row r="860" spans="1:13" hidden="1" x14ac:dyDescent="0.35">
      <c r="A860">
        <v>851</v>
      </c>
      <c r="B860" s="9" t="str">
        <f>IFERROR(VLOOKUP($A860,'Raw - J'!$B:$S,2,FALSE),"")</f>
        <v/>
      </c>
      <c r="C860" s="4" t="str">
        <f>IFERROR(VLOOKUP($A860,'Raw - J'!$B:$S,3,FALSE),"")</f>
        <v/>
      </c>
      <c r="D860" s="4" t="str">
        <f>IFERROR(VLOOKUP(JUMP!A860,'Raw - J'!B:F,5,FALSE),"")</f>
        <v/>
      </c>
      <c r="E860" s="4" t="str">
        <f>IFERROR(VLOOKUP($A860,'Raw - J'!$B:$S,6,FALSE),"")</f>
        <v/>
      </c>
      <c r="F860" s="4" t="str">
        <f>IFERROR(VLOOKUP($A860,'Raw - J'!$B:$P,10,FALSE),"")</f>
        <v/>
      </c>
      <c r="G860" s="4" t="str">
        <f>SUBSTITUTE(IFERROR(VLOOKUP($A860,'Raw - J'!$B:$P,7,FALSE),""),"0","")</f>
        <v/>
      </c>
      <c r="H860" s="4" t="str">
        <f>IFERROR(VLOOKUP($A860,'Raw - J'!$B:$P,12,FALSE)&amp;IF(VLOOKUP($A860,'Raw - J'!$B:$N,13,FALSE)&lt;&gt;"","("&amp;VLOOKUP($A860,'Raw - J'!$B:$N,13,FALSE)&amp;")",""),"")</f>
        <v/>
      </c>
      <c r="I860" s="4" t="str">
        <f>IFERROR(VLOOKUP($A860,'Raw - J'!$B:$P,14,FALSE),"")</f>
        <v/>
      </c>
      <c r="J860" s="4" t="str">
        <f>IFERROR(VLOOKUP($A860,'Raw - J'!$B:$P,11,FALSE),"")</f>
        <v/>
      </c>
      <c r="K860" s="4" t="str">
        <f>IFERROR(VLOOKUP($A860,'Raw - J'!$B:$Q,16,FALSE),"")</f>
        <v/>
      </c>
      <c r="L860" s="16" t="str">
        <f>SUBSTITUTE(IFERROR(VLOOKUP($A860,'Raw - J'!$B:$Q,9,FALSE),""),0,"")</f>
        <v/>
      </c>
      <c r="M860" s="16" t="str">
        <f>SUBSTITUTE(IFERROR(VLOOKUP($A860,'Raw - J'!$B:$Z,20,FALSE),""),0,"")</f>
        <v/>
      </c>
    </row>
    <row r="861" spans="1:13" hidden="1" x14ac:dyDescent="0.35">
      <c r="A861">
        <v>852</v>
      </c>
      <c r="B861" s="9" t="str">
        <f>IFERROR(VLOOKUP($A861,'Raw - J'!$B:$S,2,FALSE),"")</f>
        <v/>
      </c>
      <c r="C861" s="4" t="str">
        <f>IFERROR(VLOOKUP($A861,'Raw - J'!$B:$S,3,FALSE),"")</f>
        <v/>
      </c>
      <c r="D861" s="4" t="str">
        <f>IFERROR(VLOOKUP(JUMP!A861,'Raw - J'!B:F,5,FALSE),"")</f>
        <v/>
      </c>
      <c r="E861" s="4" t="str">
        <f>IFERROR(VLOOKUP($A861,'Raw - J'!$B:$S,6,FALSE),"")</f>
        <v/>
      </c>
      <c r="F861" s="4" t="str">
        <f>IFERROR(VLOOKUP($A861,'Raw - J'!$B:$P,10,FALSE),"")</f>
        <v/>
      </c>
      <c r="G861" s="4" t="str">
        <f>SUBSTITUTE(IFERROR(VLOOKUP($A861,'Raw - J'!$B:$P,7,FALSE),""),"0","")</f>
        <v/>
      </c>
      <c r="H861" s="4" t="str">
        <f>IFERROR(VLOOKUP($A861,'Raw - J'!$B:$P,12,FALSE)&amp;IF(VLOOKUP($A861,'Raw - J'!$B:$N,13,FALSE)&lt;&gt;"","("&amp;VLOOKUP($A861,'Raw - J'!$B:$N,13,FALSE)&amp;")",""),"")</f>
        <v/>
      </c>
      <c r="I861" s="4" t="str">
        <f>IFERROR(VLOOKUP($A861,'Raw - J'!$B:$P,14,FALSE),"")</f>
        <v/>
      </c>
      <c r="J861" s="4" t="str">
        <f>IFERROR(VLOOKUP($A861,'Raw - J'!$B:$P,11,FALSE),"")</f>
        <v/>
      </c>
      <c r="K861" s="4" t="str">
        <f>IFERROR(VLOOKUP($A861,'Raw - J'!$B:$Q,16,FALSE),"")</f>
        <v/>
      </c>
      <c r="L861" s="16" t="str">
        <f>SUBSTITUTE(IFERROR(VLOOKUP($A861,'Raw - J'!$B:$Q,9,FALSE),""),0,"")</f>
        <v/>
      </c>
      <c r="M861" s="16" t="str">
        <f>SUBSTITUTE(IFERROR(VLOOKUP($A861,'Raw - J'!$B:$Z,20,FALSE),""),0,"")</f>
        <v/>
      </c>
    </row>
    <row r="862" spans="1:13" hidden="1" x14ac:dyDescent="0.35">
      <c r="A862">
        <v>853</v>
      </c>
      <c r="B862" s="9" t="str">
        <f>IFERROR(VLOOKUP($A862,'Raw - J'!$B:$S,2,FALSE),"")</f>
        <v/>
      </c>
      <c r="C862" s="4" t="str">
        <f>IFERROR(VLOOKUP($A862,'Raw - J'!$B:$S,3,FALSE),"")</f>
        <v/>
      </c>
      <c r="D862" s="4" t="str">
        <f>IFERROR(VLOOKUP(JUMP!A862,'Raw - J'!B:F,5,FALSE),"")</f>
        <v/>
      </c>
      <c r="E862" s="4" t="str">
        <f>IFERROR(VLOOKUP($A862,'Raw - J'!$B:$S,6,FALSE),"")</f>
        <v/>
      </c>
      <c r="F862" s="4" t="str">
        <f>IFERROR(VLOOKUP($A862,'Raw - J'!$B:$P,10,FALSE),"")</f>
        <v/>
      </c>
      <c r="G862" s="4" t="str">
        <f>SUBSTITUTE(IFERROR(VLOOKUP($A862,'Raw - J'!$B:$P,7,FALSE),""),"0","")</f>
        <v/>
      </c>
      <c r="H862" s="4" t="str">
        <f>IFERROR(VLOOKUP($A862,'Raw - J'!$B:$P,12,FALSE)&amp;IF(VLOOKUP($A862,'Raw - J'!$B:$N,13,FALSE)&lt;&gt;"","("&amp;VLOOKUP($A862,'Raw - J'!$B:$N,13,FALSE)&amp;")",""),"")</f>
        <v/>
      </c>
      <c r="I862" s="4" t="str">
        <f>IFERROR(VLOOKUP($A862,'Raw - J'!$B:$P,14,FALSE),"")</f>
        <v/>
      </c>
      <c r="J862" s="4" t="str">
        <f>IFERROR(VLOOKUP($A862,'Raw - J'!$B:$P,11,FALSE),"")</f>
        <v/>
      </c>
      <c r="K862" s="4" t="str">
        <f>IFERROR(VLOOKUP($A862,'Raw - J'!$B:$Q,16,FALSE),"")</f>
        <v/>
      </c>
      <c r="L862" s="16" t="str">
        <f>SUBSTITUTE(IFERROR(VLOOKUP($A862,'Raw - J'!$B:$Q,9,FALSE),""),0,"")</f>
        <v/>
      </c>
      <c r="M862" s="16" t="str">
        <f>SUBSTITUTE(IFERROR(VLOOKUP($A862,'Raw - J'!$B:$Z,20,FALSE),""),0,"")</f>
        <v/>
      </c>
    </row>
    <row r="863" spans="1:13" hidden="1" x14ac:dyDescent="0.35">
      <c r="A863">
        <v>854</v>
      </c>
      <c r="B863" s="9" t="str">
        <f>IFERROR(VLOOKUP($A863,'Raw - J'!$B:$S,2,FALSE),"")</f>
        <v/>
      </c>
      <c r="C863" s="4" t="str">
        <f>IFERROR(VLOOKUP($A863,'Raw - J'!$B:$S,3,FALSE),"")</f>
        <v/>
      </c>
      <c r="D863" s="4" t="str">
        <f>IFERROR(VLOOKUP(JUMP!A863,'Raw - J'!B:F,5,FALSE),"")</f>
        <v/>
      </c>
      <c r="E863" s="4" t="str">
        <f>IFERROR(VLOOKUP($A863,'Raw - J'!$B:$S,6,FALSE),"")</f>
        <v/>
      </c>
      <c r="F863" s="4" t="str">
        <f>IFERROR(VLOOKUP($A863,'Raw - J'!$B:$P,10,FALSE),"")</f>
        <v/>
      </c>
      <c r="G863" s="4" t="str">
        <f>SUBSTITUTE(IFERROR(VLOOKUP($A863,'Raw - J'!$B:$P,7,FALSE),""),"0","")</f>
        <v/>
      </c>
      <c r="H863" s="4" t="str">
        <f>IFERROR(VLOOKUP($A863,'Raw - J'!$B:$P,12,FALSE)&amp;IF(VLOOKUP($A863,'Raw - J'!$B:$N,13,FALSE)&lt;&gt;"","("&amp;VLOOKUP($A863,'Raw - J'!$B:$N,13,FALSE)&amp;")",""),"")</f>
        <v/>
      </c>
      <c r="I863" s="4" t="str">
        <f>IFERROR(VLOOKUP($A863,'Raw - J'!$B:$P,14,FALSE),"")</f>
        <v/>
      </c>
      <c r="J863" s="4" t="str">
        <f>IFERROR(VLOOKUP($A863,'Raw - J'!$B:$P,11,FALSE),"")</f>
        <v/>
      </c>
      <c r="K863" s="4" t="str">
        <f>IFERROR(VLOOKUP($A863,'Raw - J'!$B:$Q,16,FALSE),"")</f>
        <v/>
      </c>
      <c r="L863" s="16" t="str">
        <f>SUBSTITUTE(IFERROR(VLOOKUP($A863,'Raw - J'!$B:$Q,9,FALSE),""),0,"")</f>
        <v/>
      </c>
      <c r="M863" s="16" t="str">
        <f>SUBSTITUTE(IFERROR(VLOOKUP($A863,'Raw - J'!$B:$Z,20,FALSE),""),0,"")</f>
        <v/>
      </c>
    </row>
    <row r="864" spans="1:13" hidden="1" x14ac:dyDescent="0.35">
      <c r="A864">
        <v>855</v>
      </c>
      <c r="B864" s="9" t="str">
        <f>IFERROR(VLOOKUP($A864,'Raw - J'!$B:$S,2,FALSE),"")</f>
        <v/>
      </c>
      <c r="C864" s="4" t="str">
        <f>IFERROR(VLOOKUP($A864,'Raw - J'!$B:$S,3,FALSE),"")</f>
        <v/>
      </c>
      <c r="D864" s="4" t="str">
        <f>IFERROR(VLOOKUP(JUMP!A864,'Raw - J'!B:F,5,FALSE),"")</f>
        <v/>
      </c>
      <c r="E864" s="4" t="str">
        <f>IFERROR(VLOOKUP($A864,'Raw - J'!$B:$S,6,FALSE),"")</f>
        <v/>
      </c>
      <c r="F864" s="4" t="str">
        <f>IFERROR(VLOOKUP($A864,'Raw - J'!$B:$P,10,FALSE),"")</f>
        <v/>
      </c>
      <c r="G864" s="4" t="str">
        <f>SUBSTITUTE(IFERROR(VLOOKUP($A864,'Raw - J'!$B:$P,7,FALSE),""),"0","")</f>
        <v/>
      </c>
      <c r="H864" s="4" t="str">
        <f>IFERROR(VLOOKUP($A864,'Raw - J'!$B:$P,12,FALSE)&amp;IF(VLOOKUP($A864,'Raw - J'!$B:$N,13,FALSE)&lt;&gt;"","("&amp;VLOOKUP($A864,'Raw - J'!$B:$N,13,FALSE)&amp;")",""),"")</f>
        <v/>
      </c>
      <c r="I864" s="4" t="str">
        <f>IFERROR(VLOOKUP($A864,'Raw - J'!$B:$P,14,FALSE),"")</f>
        <v/>
      </c>
      <c r="J864" s="4" t="str">
        <f>IFERROR(VLOOKUP($A864,'Raw - J'!$B:$P,11,FALSE),"")</f>
        <v/>
      </c>
      <c r="K864" s="4" t="str">
        <f>IFERROR(VLOOKUP($A864,'Raw - J'!$B:$Q,16,FALSE),"")</f>
        <v/>
      </c>
      <c r="L864" s="16" t="str">
        <f>SUBSTITUTE(IFERROR(VLOOKUP($A864,'Raw - J'!$B:$Q,9,FALSE),""),0,"")</f>
        <v/>
      </c>
      <c r="M864" s="16" t="str">
        <f>SUBSTITUTE(IFERROR(VLOOKUP($A864,'Raw - J'!$B:$Z,20,FALSE),""),0,"")</f>
        <v/>
      </c>
    </row>
    <row r="865" spans="1:13" hidden="1" x14ac:dyDescent="0.35">
      <c r="A865">
        <v>856</v>
      </c>
      <c r="B865" s="9" t="str">
        <f>IFERROR(VLOOKUP($A865,'Raw - J'!$B:$S,2,FALSE),"")</f>
        <v/>
      </c>
      <c r="C865" s="4" t="str">
        <f>IFERROR(VLOOKUP($A865,'Raw - J'!$B:$S,3,FALSE),"")</f>
        <v/>
      </c>
      <c r="D865" s="4" t="str">
        <f>IFERROR(VLOOKUP(JUMP!A865,'Raw - J'!B:F,5,FALSE),"")</f>
        <v/>
      </c>
      <c r="E865" s="4" t="str">
        <f>IFERROR(VLOOKUP($A865,'Raw - J'!$B:$S,6,FALSE),"")</f>
        <v/>
      </c>
      <c r="F865" s="4" t="str">
        <f>IFERROR(VLOOKUP($A865,'Raw - J'!$B:$P,10,FALSE),"")</f>
        <v/>
      </c>
      <c r="G865" s="4" t="str">
        <f>SUBSTITUTE(IFERROR(VLOOKUP($A865,'Raw - J'!$B:$P,7,FALSE),""),"0","")</f>
        <v/>
      </c>
      <c r="H865" s="4" t="str">
        <f>IFERROR(VLOOKUP($A865,'Raw - J'!$B:$P,12,FALSE)&amp;IF(VLOOKUP($A865,'Raw - J'!$B:$N,13,FALSE)&lt;&gt;"","("&amp;VLOOKUP($A865,'Raw - J'!$B:$N,13,FALSE)&amp;")",""),"")</f>
        <v/>
      </c>
      <c r="I865" s="4" t="str">
        <f>IFERROR(VLOOKUP($A865,'Raw - J'!$B:$P,14,FALSE),"")</f>
        <v/>
      </c>
      <c r="J865" s="4" t="str">
        <f>IFERROR(VLOOKUP($A865,'Raw - J'!$B:$P,11,FALSE),"")</f>
        <v/>
      </c>
      <c r="K865" s="4" t="str">
        <f>IFERROR(VLOOKUP($A865,'Raw - J'!$B:$Q,16,FALSE),"")</f>
        <v/>
      </c>
      <c r="L865" s="16" t="str">
        <f>SUBSTITUTE(IFERROR(VLOOKUP($A865,'Raw - J'!$B:$Q,9,FALSE),""),0,"")</f>
        <v/>
      </c>
      <c r="M865" s="16" t="str">
        <f>SUBSTITUTE(IFERROR(VLOOKUP($A865,'Raw - J'!$B:$Z,20,FALSE),""),0,"")</f>
        <v/>
      </c>
    </row>
    <row r="866" spans="1:13" hidden="1" x14ac:dyDescent="0.35">
      <c r="A866">
        <v>857</v>
      </c>
      <c r="B866" s="9" t="str">
        <f>IFERROR(VLOOKUP($A866,'Raw - J'!$B:$S,2,FALSE),"")</f>
        <v/>
      </c>
      <c r="C866" s="4" t="str">
        <f>IFERROR(VLOOKUP($A866,'Raw - J'!$B:$S,3,FALSE),"")</f>
        <v/>
      </c>
      <c r="D866" s="4" t="str">
        <f>IFERROR(VLOOKUP(JUMP!A866,'Raw - J'!B:F,5,FALSE),"")</f>
        <v/>
      </c>
      <c r="E866" s="4" t="str">
        <f>IFERROR(VLOOKUP($A866,'Raw - J'!$B:$S,6,FALSE),"")</f>
        <v/>
      </c>
      <c r="F866" s="4" t="str">
        <f>IFERROR(VLOOKUP($A866,'Raw - J'!$B:$P,10,FALSE),"")</f>
        <v/>
      </c>
      <c r="G866" s="4" t="str">
        <f>SUBSTITUTE(IFERROR(VLOOKUP($A866,'Raw - J'!$B:$P,7,FALSE),""),"0","")</f>
        <v/>
      </c>
      <c r="H866" s="4" t="str">
        <f>IFERROR(VLOOKUP($A866,'Raw - J'!$B:$P,12,FALSE)&amp;IF(VLOOKUP($A866,'Raw - J'!$B:$N,13,FALSE)&lt;&gt;"","("&amp;VLOOKUP($A866,'Raw - J'!$B:$N,13,FALSE)&amp;")",""),"")</f>
        <v/>
      </c>
      <c r="I866" s="4" t="str">
        <f>IFERROR(VLOOKUP($A866,'Raw - J'!$B:$P,14,FALSE),"")</f>
        <v/>
      </c>
      <c r="J866" s="4" t="str">
        <f>IFERROR(VLOOKUP($A866,'Raw - J'!$B:$P,11,FALSE),"")</f>
        <v/>
      </c>
      <c r="K866" s="4" t="str">
        <f>IFERROR(VLOOKUP($A866,'Raw - J'!$B:$Q,16,FALSE),"")</f>
        <v/>
      </c>
      <c r="L866" s="16" t="str">
        <f>SUBSTITUTE(IFERROR(VLOOKUP($A866,'Raw - J'!$B:$Q,9,FALSE),""),0,"")</f>
        <v/>
      </c>
      <c r="M866" s="16" t="str">
        <f>SUBSTITUTE(IFERROR(VLOOKUP($A866,'Raw - J'!$B:$Z,20,FALSE),""),0,"")</f>
        <v/>
      </c>
    </row>
    <row r="867" spans="1:13" hidden="1" x14ac:dyDescent="0.35">
      <c r="A867">
        <v>858</v>
      </c>
      <c r="B867" s="9" t="str">
        <f>IFERROR(VLOOKUP($A867,'Raw - J'!$B:$S,2,FALSE),"")</f>
        <v/>
      </c>
      <c r="C867" s="4" t="str">
        <f>IFERROR(VLOOKUP($A867,'Raw - J'!$B:$S,3,FALSE),"")</f>
        <v/>
      </c>
      <c r="D867" s="4" t="str">
        <f>IFERROR(VLOOKUP(JUMP!A867,'Raw - J'!B:F,5,FALSE),"")</f>
        <v/>
      </c>
      <c r="E867" s="4" t="str">
        <f>IFERROR(VLOOKUP($A867,'Raw - J'!$B:$S,6,FALSE),"")</f>
        <v/>
      </c>
      <c r="F867" s="4" t="str">
        <f>IFERROR(VLOOKUP($A867,'Raw - J'!$B:$P,10,FALSE),"")</f>
        <v/>
      </c>
      <c r="G867" s="4" t="str">
        <f>SUBSTITUTE(IFERROR(VLOOKUP($A867,'Raw - J'!$B:$P,7,FALSE),""),"0","")</f>
        <v/>
      </c>
      <c r="H867" s="4" t="str">
        <f>IFERROR(VLOOKUP($A867,'Raw - J'!$B:$P,12,FALSE)&amp;IF(VLOOKUP($A867,'Raw - J'!$B:$N,13,FALSE)&lt;&gt;"","("&amp;VLOOKUP($A867,'Raw - J'!$B:$N,13,FALSE)&amp;")",""),"")</f>
        <v/>
      </c>
      <c r="I867" s="4" t="str">
        <f>IFERROR(VLOOKUP($A867,'Raw - J'!$B:$P,14,FALSE),"")</f>
        <v/>
      </c>
      <c r="J867" s="4" t="str">
        <f>IFERROR(VLOOKUP($A867,'Raw - J'!$B:$P,11,FALSE),"")</f>
        <v/>
      </c>
      <c r="K867" s="4" t="str">
        <f>IFERROR(VLOOKUP($A867,'Raw - J'!$B:$Q,16,FALSE),"")</f>
        <v/>
      </c>
      <c r="L867" s="16" t="str">
        <f>SUBSTITUTE(IFERROR(VLOOKUP($A867,'Raw - J'!$B:$Q,9,FALSE),""),0,"")</f>
        <v/>
      </c>
      <c r="M867" s="16" t="str">
        <f>SUBSTITUTE(IFERROR(VLOOKUP($A867,'Raw - J'!$B:$Z,20,FALSE),""),0,"")</f>
        <v/>
      </c>
    </row>
    <row r="868" spans="1:13" hidden="1" x14ac:dyDescent="0.35">
      <c r="A868">
        <v>859</v>
      </c>
      <c r="B868" s="9" t="str">
        <f>IFERROR(VLOOKUP($A868,'Raw - J'!$B:$S,2,FALSE),"")</f>
        <v/>
      </c>
      <c r="C868" s="4" t="str">
        <f>IFERROR(VLOOKUP($A868,'Raw - J'!$B:$S,3,FALSE),"")</f>
        <v/>
      </c>
      <c r="D868" s="4" t="str">
        <f>IFERROR(VLOOKUP(JUMP!A868,'Raw - J'!B:F,5,FALSE),"")</f>
        <v/>
      </c>
      <c r="E868" s="4" t="str">
        <f>IFERROR(VLOOKUP($A868,'Raw - J'!$B:$S,6,FALSE),"")</f>
        <v/>
      </c>
      <c r="F868" s="4" t="str">
        <f>IFERROR(VLOOKUP($A868,'Raw - J'!$B:$P,10,FALSE),"")</f>
        <v/>
      </c>
      <c r="G868" s="4" t="str">
        <f>SUBSTITUTE(IFERROR(VLOOKUP($A868,'Raw - J'!$B:$P,7,FALSE),""),"0","")</f>
        <v/>
      </c>
      <c r="H868" s="4" t="str">
        <f>IFERROR(VLOOKUP($A868,'Raw - J'!$B:$P,12,FALSE)&amp;IF(VLOOKUP($A868,'Raw - J'!$B:$N,13,FALSE)&lt;&gt;"","("&amp;VLOOKUP($A868,'Raw - J'!$B:$N,13,FALSE)&amp;")",""),"")</f>
        <v/>
      </c>
      <c r="I868" s="4" t="str">
        <f>IFERROR(VLOOKUP($A868,'Raw - J'!$B:$P,14,FALSE),"")</f>
        <v/>
      </c>
      <c r="J868" s="4" t="str">
        <f>IFERROR(VLOOKUP($A868,'Raw - J'!$B:$P,11,FALSE),"")</f>
        <v/>
      </c>
      <c r="K868" s="4" t="str">
        <f>IFERROR(VLOOKUP($A868,'Raw - J'!$B:$Q,16,FALSE),"")</f>
        <v/>
      </c>
      <c r="L868" s="16" t="str">
        <f>SUBSTITUTE(IFERROR(VLOOKUP($A868,'Raw - J'!$B:$Q,9,FALSE),""),0,"")</f>
        <v/>
      </c>
      <c r="M868" s="16" t="str">
        <f>SUBSTITUTE(IFERROR(VLOOKUP($A868,'Raw - J'!$B:$Z,20,FALSE),""),0,"")</f>
        <v/>
      </c>
    </row>
    <row r="869" spans="1:13" hidden="1" x14ac:dyDescent="0.35">
      <c r="A869">
        <v>860</v>
      </c>
      <c r="B869" s="9" t="str">
        <f>IFERROR(VLOOKUP($A869,'Raw - J'!$B:$S,2,FALSE),"")</f>
        <v/>
      </c>
      <c r="C869" s="4" t="str">
        <f>IFERROR(VLOOKUP($A869,'Raw - J'!$B:$S,3,FALSE),"")</f>
        <v/>
      </c>
      <c r="D869" s="4" t="str">
        <f>IFERROR(VLOOKUP(JUMP!A869,'Raw - J'!B:F,5,FALSE),"")</f>
        <v/>
      </c>
      <c r="E869" s="4" t="str">
        <f>IFERROR(VLOOKUP($A869,'Raw - J'!$B:$S,6,FALSE),"")</f>
        <v/>
      </c>
      <c r="F869" s="4" t="str">
        <f>IFERROR(VLOOKUP($A869,'Raw - J'!$B:$P,10,FALSE),"")</f>
        <v/>
      </c>
      <c r="G869" s="4" t="str">
        <f>SUBSTITUTE(IFERROR(VLOOKUP($A869,'Raw - J'!$B:$P,7,FALSE),""),"0","")</f>
        <v/>
      </c>
      <c r="H869" s="4" t="str">
        <f>IFERROR(VLOOKUP($A869,'Raw - J'!$B:$P,12,FALSE)&amp;IF(VLOOKUP($A869,'Raw - J'!$B:$N,13,FALSE)&lt;&gt;"","("&amp;VLOOKUP($A869,'Raw - J'!$B:$N,13,FALSE)&amp;")",""),"")</f>
        <v/>
      </c>
      <c r="I869" s="4" t="str">
        <f>IFERROR(VLOOKUP($A869,'Raw - J'!$B:$P,14,FALSE),"")</f>
        <v/>
      </c>
      <c r="J869" s="4" t="str">
        <f>IFERROR(VLOOKUP($A869,'Raw - J'!$B:$P,11,FALSE),"")</f>
        <v/>
      </c>
      <c r="K869" s="4" t="str">
        <f>IFERROR(VLOOKUP($A869,'Raw - J'!$B:$Q,16,FALSE),"")</f>
        <v/>
      </c>
      <c r="L869" s="16" t="str">
        <f>SUBSTITUTE(IFERROR(VLOOKUP($A869,'Raw - J'!$B:$Q,9,FALSE),""),0,"")</f>
        <v/>
      </c>
      <c r="M869" s="16" t="str">
        <f>SUBSTITUTE(IFERROR(VLOOKUP($A869,'Raw - J'!$B:$Z,20,FALSE),""),0,"")</f>
        <v/>
      </c>
    </row>
    <row r="870" spans="1:13" hidden="1" x14ac:dyDescent="0.35">
      <c r="A870">
        <v>861</v>
      </c>
      <c r="B870" s="9" t="str">
        <f>IFERROR(VLOOKUP($A870,'Raw - J'!$B:$S,2,FALSE),"")</f>
        <v/>
      </c>
      <c r="C870" s="4" t="str">
        <f>IFERROR(VLOOKUP($A870,'Raw - J'!$B:$S,3,FALSE),"")</f>
        <v/>
      </c>
      <c r="D870" s="4" t="str">
        <f>IFERROR(VLOOKUP(JUMP!A870,'Raw - J'!B:F,5,FALSE),"")</f>
        <v/>
      </c>
      <c r="E870" s="4" t="str">
        <f>IFERROR(VLOOKUP($A870,'Raw - J'!$B:$S,6,FALSE),"")</f>
        <v/>
      </c>
      <c r="F870" s="4" t="str">
        <f>IFERROR(VLOOKUP($A870,'Raw - J'!$B:$P,10,FALSE),"")</f>
        <v/>
      </c>
      <c r="G870" s="4" t="str">
        <f>SUBSTITUTE(IFERROR(VLOOKUP($A870,'Raw - J'!$B:$P,7,FALSE),""),"0","")</f>
        <v/>
      </c>
      <c r="H870" s="4" t="str">
        <f>IFERROR(VLOOKUP($A870,'Raw - J'!$B:$P,12,FALSE)&amp;IF(VLOOKUP($A870,'Raw - J'!$B:$N,13,FALSE)&lt;&gt;"","("&amp;VLOOKUP($A870,'Raw - J'!$B:$N,13,FALSE)&amp;")",""),"")</f>
        <v/>
      </c>
      <c r="I870" s="4" t="str">
        <f>IFERROR(VLOOKUP($A870,'Raw - J'!$B:$P,14,FALSE),"")</f>
        <v/>
      </c>
      <c r="J870" s="4" t="str">
        <f>IFERROR(VLOOKUP($A870,'Raw - J'!$B:$P,11,FALSE),"")</f>
        <v/>
      </c>
      <c r="K870" s="4" t="str">
        <f>IFERROR(VLOOKUP($A870,'Raw - J'!$B:$Q,16,FALSE),"")</f>
        <v/>
      </c>
      <c r="L870" s="16" t="str">
        <f>SUBSTITUTE(IFERROR(VLOOKUP($A870,'Raw - J'!$B:$Q,9,FALSE),""),0,"")</f>
        <v/>
      </c>
      <c r="M870" s="16" t="str">
        <f>SUBSTITUTE(IFERROR(VLOOKUP($A870,'Raw - J'!$B:$Z,20,FALSE),""),0,"")</f>
        <v/>
      </c>
    </row>
    <row r="871" spans="1:13" hidden="1" x14ac:dyDescent="0.35">
      <c r="A871">
        <v>862</v>
      </c>
      <c r="B871" s="9" t="str">
        <f>IFERROR(VLOOKUP($A871,'Raw - J'!$B:$S,2,FALSE),"")</f>
        <v/>
      </c>
      <c r="C871" s="4" t="str">
        <f>IFERROR(VLOOKUP($A871,'Raw - J'!$B:$S,3,FALSE),"")</f>
        <v/>
      </c>
      <c r="D871" s="4" t="str">
        <f>IFERROR(VLOOKUP(JUMP!A871,'Raw - J'!B:F,5,FALSE),"")</f>
        <v/>
      </c>
      <c r="E871" s="4" t="str">
        <f>IFERROR(VLOOKUP($A871,'Raw - J'!$B:$S,6,FALSE),"")</f>
        <v/>
      </c>
      <c r="F871" s="4" t="str">
        <f>IFERROR(VLOOKUP($A871,'Raw - J'!$B:$P,10,FALSE),"")</f>
        <v/>
      </c>
      <c r="G871" s="4" t="str">
        <f>SUBSTITUTE(IFERROR(VLOOKUP($A871,'Raw - J'!$B:$P,7,FALSE),""),"0","")</f>
        <v/>
      </c>
      <c r="H871" s="4" t="str">
        <f>IFERROR(VLOOKUP($A871,'Raw - J'!$B:$P,12,FALSE)&amp;IF(VLOOKUP($A871,'Raw - J'!$B:$N,13,FALSE)&lt;&gt;"","("&amp;VLOOKUP($A871,'Raw - J'!$B:$N,13,FALSE)&amp;")",""),"")</f>
        <v/>
      </c>
      <c r="I871" s="4" t="str">
        <f>IFERROR(VLOOKUP($A871,'Raw - J'!$B:$P,14,FALSE),"")</f>
        <v/>
      </c>
      <c r="J871" s="4" t="str">
        <f>IFERROR(VLOOKUP($A871,'Raw - J'!$B:$P,11,FALSE),"")</f>
        <v/>
      </c>
      <c r="K871" s="4" t="str">
        <f>IFERROR(VLOOKUP($A871,'Raw - J'!$B:$Q,16,FALSE),"")</f>
        <v/>
      </c>
      <c r="L871" s="16" t="str">
        <f>SUBSTITUTE(IFERROR(VLOOKUP($A871,'Raw - J'!$B:$Q,9,FALSE),""),0,"")</f>
        <v/>
      </c>
      <c r="M871" s="16" t="str">
        <f>SUBSTITUTE(IFERROR(VLOOKUP($A871,'Raw - J'!$B:$Z,20,FALSE),""),0,"")</f>
        <v/>
      </c>
    </row>
    <row r="872" spans="1:13" hidden="1" x14ac:dyDescent="0.35">
      <c r="A872">
        <v>863</v>
      </c>
      <c r="B872" s="9" t="str">
        <f>IFERROR(VLOOKUP($A872,'Raw - J'!$B:$S,2,FALSE),"")</f>
        <v/>
      </c>
      <c r="C872" s="4" t="str">
        <f>IFERROR(VLOOKUP($A872,'Raw - J'!$B:$S,3,FALSE),"")</f>
        <v/>
      </c>
      <c r="D872" s="4" t="str">
        <f>IFERROR(VLOOKUP(JUMP!A872,'Raw - J'!B:F,5,FALSE),"")</f>
        <v/>
      </c>
      <c r="E872" s="4" t="str">
        <f>IFERROR(VLOOKUP($A872,'Raw - J'!$B:$S,6,FALSE),"")</f>
        <v/>
      </c>
      <c r="F872" s="4" t="str">
        <f>IFERROR(VLOOKUP($A872,'Raw - J'!$B:$P,10,FALSE),"")</f>
        <v/>
      </c>
      <c r="G872" s="4" t="str">
        <f>SUBSTITUTE(IFERROR(VLOOKUP($A872,'Raw - J'!$B:$P,7,FALSE),""),"0","")</f>
        <v/>
      </c>
      <c r="H872" s="4" t="str">
        <f>IFERROR(VLOOKUP($A872,'Raw - J'!$B:$P,12,FALSE)&amp;IF(VLOOKUP($A872,'Raw - J'!$B:$N,13,FALSE)&lt;&gt;"","("&amp;VLOOKUP($A872,'Raw - J'!$B:$N,13,FALSE)&amp;")",""),"")</f>
        <v/>
      </c>
      <c r="I872" s="4" t="str">
        <f>IFERROR(VLOOKUP($A872,'Raw - J'!$B:$P,14,FALSE),"")</f>
        <v/>
      </c>
      <c r="J872" s="4" t="str">
        <f>IFERROR(VLOOKUP($A872,'Raw - J'!$B:$P,11,FALSE),"")</f>
        <v/>
      </c>
      <c r="K872" s="4" t="str">
        <f>IFERROR(VLOOKUP($A872,'Raw - J'!$B:$Q,16,FALSE),"")</f>
        <v/>
      </c>
      <c r="L872" s="16" t="str">
        <f>SUBSTITUTE(IFERROR(VLOOKUP($A872,'Raw - J'!$B:$Q,9,FALSE),""),0,"")</f>
        <v/>
      </c>
      <c r="M872" s="16" t="str">
        <f>SUBSTITUTE(IFERROR(VLOOKUP($A872,'Raw - J'!$B:$Z,20,FALSE),""),0,"")</f>
        <v/>
      </c>
    </row>
    <row r="873" spans="1:13" hidden="1" x14ac:dyDescent="0.35">
      <c r="A873">
        <v>864</v>
      </c>
      <c r="B873" s="9" t="str">
        <f>IFERROR(VLOOKUP($A873,'Raw - J'!$B:$S,2,FALSE),"")</f>
        <v/>
      </c>
      <c r="C873" s="4" t="str">
        <f>IFERROR(VLOOKUP($A873,'Raw - J'!$B:$S,3,FALSE),"")</f>
        <v/>
      </c>
      <c r="D873" s="4" t="str">
        <f>IFERROR(VLOOKUP(JUMP!A873,'Raw - J'!B:F,5,FALSE),"")</f>
        <v/>
      </c>
      <c r="E873" s="4" t="str">
        <f>IFERROR(VLOOKUP($A873,'Raw - J'!$B:$S,6,FALSE),"")</f>
        <v/>
      </c>
      <c r="F873" s="4" t="str">
        <f>IFERROR(VLOOKUP($A873,'Raw - J'!$B:$P,10,FALSE),"")</f>
        <v/>
      </c>
      <c r="G873" s="4" t="str">
        <f>SUBSTITUTE(IFERROR(VLOOKUP($A873,'Raw - J'!$B:$P,7,FALSE),""),"0","")</f>
        <v/>
      </c>
      <c r="H873" s="4" t="str">
        <f>IFERROR(VLOOKUP($A873,'Raw - J'!$B:$P,12,FALSE)&amp;IF(VLOOKUP($A873,'Raw - J'!$B:$N,13,FALSE)&lt;&gt;"","("&amp;VLOOKUP($A873,'Raw - J'!$B:$N,13,FALSE)&amp;")",""),"")</f>
        <v/>
      </c>
      <c r="I873" s="4" t="str">
        <f>IFERROR(VLOOKUP($A873,'Raw - J'!$B:$P,14,FALSE),"")</f>
        <v/>
      </c>
      <c r="J873" s="4" t="str">
        <f>IFERROR(VLOOKUP($A873,'Raw - J'!$B:$P,11,FALSE),"")</f>
        <v/>
      </c>
      <c r="K873" s="4" t="str">
        <f>IFERROR(VLOOKUP($A873,'Raw - J'!$B:$Q,16,FALSE),"")</f>
        <v/>
      </c>
      <c r="L873" s="16" t="str">
        <f>SUBSTITUTE(IFERROR(VLOOKUP($A873,'Raw - J'!$B:$Q,9,FALSE),""),0,"")</f>
        <v/>
      </c>
      <c r="M873" s="16" t="str">
        <f>SUBSTITUTE(IFERROR(VLOOKUP($A873,'Raw - J'!$B:$Z,20,FALSE),""),0,"")</f>
        <v/>
      </c>
    </row>
    <row r="874" spans="1:13" hidden="1" x14ac:dyDescent="0.35">
      <c r="A874">
        <v>865</v>
      </c>
      <c r="B874" s="9" t="str">
        <f>IFERROR(VLOOKUP($A874,'Raw - J'!$B:$S,2,FALSE),"")</f>
        <v/>
      </c>
      <c r="C874" s="4" t="str">
        <f>IFERROR(VLOOKUP($A874,'Raw - J'!$B:$S,3,FALSE),"")</f>
        <v/>
      </c>
      <c r="D874" s="4" t="str">
        <f>IFERROR(VLOOKUP(JUMP!A874,'Raw - J'!B:F,5,FALSE),"")</f>
        <v/>
      </c>
      <c r="E874" s="4" t="str">
        <f>IFERROR(VLOOKUP($A874,'Raw - J'!$B:$S,6,FALSE),"")</f>
        <v/>
      </c>
      <c r="F874" s="4" t="str">
        <f>IFERROR(VLOOKUP($A874,'Raw - J'!$B:$P,10,FALSE),"")</f>
        <v/>
      </c>
      <c r="G874" s="4" t="str">
        <f>SUBSTITUTE(IFERROR(VLOOKUP($A874,'Raw - J'!$B:$P,7,FALSE),""),"0","")</f>
        <v/>
      </c>
      <c r="H874" s="4" t="str">
        <f>IFERROR(VLOOKUP($A874,'Raw - J'!$B:$P,12,FALSE)&amp;IF(VLOOKUP($A874,'Raw - J'!$B:$N,13,FALSE)&lt;&gt;"","("&amp;VLOOKUP($A874,'Raw - J'!$B:$N,13,FALSE)&amp;")",""),"")</f>
        <v/>
      </c>
      <c r="I874" s="4" t="str">
        <f>IFERROR(VLOOKUP($A874,'Raw - J'!$B:$P,14,FALSE),"")</f>
        <v/>
      </c>
      <c r="J874" s="4" t="str">
        <f>IFERROR(VLOOKUP($A874,'Raw - J'!$B:$P,11,FALSE),"")</f>
        <v/>
      </c>
      <c r="K874" s="4" t="str">
        <f>IFERROR(VLOOKUP($A874,'Raw - J'!$B:$Q,16,FALSE),"")</f>
        <v/>
      </c>
      <c r="L874" s="16" t="str">
        <f>SUBSTITUTE(IFERROR(VLOOKUP($A874,'Raw - J'!$B:$Q,9,FALSE),""),0,"")</f>
        <v/>
      </c>
      <c r="M874" s="16" t="str">
        <f>SUBSTITUTE(IFERROR(VLOOKUP($A874,'Raw - J'!$B:$Z,20,FALSE),""),0,"")</f>
        <v/>
      </c>
    </row>
    <row r="875" spans="1:13" hidden="1" x14ac:dyDescent="0.35">
      <c r="A875">
        <v>866</v>
      </c>
      <c r="B875" s="9" t="str">
        <f>IFERROR(VLOOKUP($A875,'Raw - J'!$B:$S,2,FALSE),"")</f>
        <v/>
      </c>
      <c r="C875" s="4" t="str">
        <f>IFERROR(VLOOKUP($A875,'Raw - J'!$B:$S,3,FALSE),"")</f>
        <v/>
      </c>
      <c r="D875" s="4" t="str">
        <f>IFERROR(VLOOKUP(JUMP!A875,'Raw - J'!B:F,5,FALSE),"")</f>
        <v/>
      </c>
      <c r="E875" s="4" t="str">
        <f>IFERROR(VLOOKUP($A875,'Raw - J'!$B:$S,6,FALSE),"")</f>
        <v/>
      </c>
      <c r="F875" s="4" t="str">
        <f>IFERROR(VLOOKUP($A875,'Raw - J'!$B:$P,10,FALSE),"")</f>
        <v/>
      </c>
      <c r="G875" s="4" t="str">
        <f>SUBSTITUTE(IFERROR(VLOOKUP($A875,'Raw - J'!$B:$P,7,FALSE),""),"0","")</f>
        <v/>
      </c>
      <c r="H875" s="4" t="str">
        <f>IFERROR(VLOOKUP($A875,'Raw - J'!$B:$P,12,FALSE)&amp;IF(VLOOKUP($A875,'Raw - J'!$B:$N,13,FALSE)&lt;&gt;"","("&amp;VLOOKUP($A875,'Raw - J'!$B:$N,13,FALSE)&amp;")",""),"")</f>
        <v/>
      </c>
      <c r="I875" s="4" t="str">
        <f>IFERROR(VLOOKUP($A875,'Raw - J'!$B:$P,14,FALSE),"")</f>
        <v/>
      </c>
      <c r="J875" s="4" t="str">
        <f>IFERROR(VLOOKUP($A875,'Raw - J'!$B:$P,11,FALSE),"")</f>
        <v/>
      </c>
      <c r="K875" s="4" t="str">
        <f>IFERROR(VLOOKUP($A875,'Raw - J'!$B:$Q,16,FALSE),"")</f>
        <v/>
      </c>
      <c r="L875" s="16" t="str">
        <f>SUBSTITUTE(IFERROR(VLOOKUP($A875,'Raw - J'!$B:$Q,9,FALSE),""),0,"")</f>
        <v/>
      </c>
      <c r="M875" s="16" t="str">
        <f>SUBSTITUTE(IFERROR(VLOOKUP($A875,'Raw - J'!$B:$Z,20,FALSE),""),0,"")</f>
        <v/>
      </c>
    </row>
    <row r="876" spans="1:13" hidden="1" x14ac:dyDescent="0.35">
      <c r="A876">
        <v>867</v>
      </c>
      <c r="B876" s="9" t="str">
        <f>IFERROR(VLOOKUP($A876,'Raw - J'!$B:$S,2,FALSE),"")</f>
        <v/>
      </c>
      <c r="C876" s="4" t="str">
        <f>IFERROR(VLOOKUP($A876,'Raw - J'!$B:$S,3,FALSE),"")</f>
        <v/>
      </c>
      <c r="D876" s="4" t="str">
        <f>IFERROR(VLOOKUP(JUMP!A876,'Raw - J'!B:F,5,FALSE),"")</f>
        <v/>
      </c>
      <c r="E876" s="4" t="str">
        <f>IFERROR(VLOOKUP($A876,'Raw - J'!$B:$S,6,FALSE),"")</f>
        <v/>
      </c>
      <c r="F876" s="4" t="str">
        <f>IFERROR(VLOOKUP($A876,'Raw - J'!$B:$P,10,FALSE),"")</f>
        <v/>
      </c>
      <c r="G876" s="4" t="str">
        <f>SUBSTITUTE(IFERROR(VLOOKUP($A876,'Raw - J'!$B:$P,7,FALSE),""),"0","")</f>
        <v/>
      </c>
      <c r="H876" s="4" t="str">
        <f>IFERROR(VLOOKUP($A876,'Raw - J'!$B:$P,12,FALSE)&amp;IF(VLOOKUP($A876,'Raw - J'!$B:$N,13,FALSE)&lt;&gt;"","("&amp;VLOOKUP($A876,'Raw - J'!$B:$N,13,FALSE)&amp;")",""),"")</f>
        <v/>
      </c>
      <c r="I876" s="4" t="str">
        <f>IFERROR(VLOOKUP($A876,'Raw - J'!$B:$P,14,FALSE),"")</f>
        <v/>
      </c>
      <c r="J876" s="4" t="str">
        <f>IFERROR(VLOOKUP($A876,'Raw - J'!$B:$P,11,FALSE),"")</f>
        <v/>
      </c>
      <c r="K876" s="4" t="str">
        <f>IFERROR(VLOOKUP($A876,'Raw - J'!$B:$Q,16,FALSE),"")</f>
        <v/>
      </c>
      <c r="L876" s="16" t="str">
        <f>SUBSTITUTE(IFERROR(VLOOKUP($A876,'Raw - J'!$B:$Q,9,FALSE),""),0,"")</f>
        <v/>
      </c>
      <c r="M876" s="16" t="str">
        <f>SUBSTITUTE(IFERROR(VLOOKUP($A876,'Raw - J'!$B:$Z,20,FALSE),""),0,"")</f>
        <v/>
      </c>
    </row>
    <row r="877" spans="1:13" hidden="1" x14ac:dyDescent="0.35">
      <c r="A877">
        <v>868</v>
      </c>
      <c r="B877" s="9" t="str">
        <f>IFERROR(VLOOKUP($A877,'Raw - J'!$B:$S,2,FALSE),"")</f>
        <v/>
      </c>
      <c r="C877" s="4" t="str">
        <f>IFERROR(VLOOKUP($A877,'Raw - J'!$B:$S,3,FALSE),"")</f>
        <v/>
      </c>
      <c r="D877" s="4" t="str">
        <f>IFERROR(VLOOKUP(JUMP!A877,'Raw - J'!B:F,5,FALSE),"")</f>
        <v/>
      </c>
      <c r="E877" s="4" t="str">
        <f>IFERROR(VLOOKUP($A877,'Raw - J'!$B:$S,6,FALSE),"")</f>
        <v/>
      </c>
      <c r="F877" s="4" t="str">
        <f>IFERROR(VLOOKUP($A877,'Raw - J'!$B:$P,10,FALSE),"")</f>
        <v/>
      </c>
      <c r="G877" s="4" t="str">
        <f>SUBSTITUTE(IFERROR(VLOOKUP($A877,'Raw - J'!$B:$P,7,FALSE),""),"0","")</f>
        <v/>
      </c>
      <c r="H877" s="4" t="str">
        <f>IFERROR(VLOOKUP($A877,'Raw - J'!$B:$P,12,FALSE)&amp;IF(VLOOKUP($A877,'Raw - J'!$B:$N,13,FALSE)&lt;&gt;"","("&amp;VLOOKUP($A877,'Raw - J'!$B:$N,13,FALSE)&amp;")",""),"")</f>
        <v/>
      </c>
      <c r="I877" s="4" t="str">
        <f>IFERROR(VLOOKUP($A877,'Raw - J'!$B:$P,14,FALSE),"")</f>
        <v/>
      </c>
      <c r="J877" s="4" t="str">
        <f>IFERROR(VLOOKUP($A877,'Raw - J'!$B:$P,11,FALSE),"")</f>
        <v/>
      </c>
      <c r="K877" s="4" t="str">
        <f>IFERROR(VLOOKUP($A877,'Raw - J'!$B:$Q,16,FALSE),"")</f>
        <v/>
      </c>
      <c r="L877" s="16" t="str">
        <f>SUBSTITUTE(IFERROR(VLOOKUP($A877,'Raw - J'!$B:$Q,9,FALSE),""),0,"")</f>
        <v/>
      </c>
      <c r="M877" s="16" t="str">
        <f>SUBSTITUTE(IFERROR(VLOOKUP($A877,'Raw - J'!$B:$Z,20,FALSE),""),0,"")</f>
        <v/>
      </c>
    </row>
    <row r="878" spans="1:13" hidden="1" x14ac:dyDescent="0.35">
      <c r="A878">
        <v>869</v>
      </c>
      <c r="B878" s="9" t="str">
        <f>IFERROR(VLOOKUP($A878,'Raw - J'!$B:$S,2,FALSE),"")</f>
        <v/>
      </c>
      <c r="C878" s="4" t="str">
        <f>IFERROR(VLOOKUP($A878,'Raw - J'!$B:$S,3,FALSE),"")</f>
        <v/>
      </c>
      <c r="D878" s="4" t="str">
        <f>IFERROR(VLOOKUP(JUMP!A878,'Raw - J'!B:F,5,FALSE),"")</f>
        <v/>
      </c>
      <c r="E878" s="4" t="str">
        <f>IFERROR(VLOOKUP($A878,'Raw - J'!$B:$S,6,FALSE),"")</f>
        <v/>
      </c>
      <c r="F878" s="4" t="str">
        <f>IFERROR(VLOOKUP($A878,'Raw - J'!$B:$P,10,FALSE),"")</f>
        <v/>
      </c>
      <c r="G878" s="4" t="str">
        <f>SUBSTITUTE(IFERROR(VLOOKUP($A878,'Raw - J'!$B:$P,7,FALSE),""),"0","")</f>
        <v/>
      </c>
      <c r="H878" s="4" t="str">
        <f>IFERROR(VLOOKUP($A878,'Raw - J'!$B:$P,12,FALSE)&amp;IF(VLOOKUP($A878,'Raw - J'!$B:$N,13,FALSE)&lt;&gt;"","("&amp;VLOOKUP($A878,'Raw - J'!$B:$N,13,FALSE)&amp;")",""),"")</f>
        <v/>
      </c>
      <c r="I878" s="4" t="str">
        <f>IFERROR(VLOOKUP($A878,'Raw - J'!$B:$P,14,FALSE),"")</f>
        <v/>
      </c>
      <c r="J878" s="4" t="str">
        <f>IFERROR(VLOOKUP($A878,'Raw - J'!$B:$P,11,FALSE),"")</f>
        <v/>
      </c>
      <c r="K878" s="4" t="str">
        <f>IFERROR(VLOOKUP($A878,'Raw - J'!$B:$Q,16,FALSE),"")</f>
        <v/>
      </c>
      <c r="L878" s="16" t="str">
        <f>SUBSTITUTE(IFERROR(VLOOKUP($A878,'Raw - J'!$B:$Q,9,FALSE),""),0,"")</f>
        <v/>
      </c>
      <c r="M878" s="16" t="str">
        <f>SUBSTITUTE(IFERROR(VLOOKUP($A878,'Raw - J'!$B:$Z,20,FALSE),""),0,"")</f>
        <v/>
      </c>
    </row>
    <row r="879" spans="1:13" hidden="1" x14ac:dyDescent="0.35">
      <c r="A879">
        <v>870</v>
      </c>
      <c r="B879" s="9" t="str">
        <f>IFERROR(VLOOKUP($A879,'Raw - J'!$B:$S,2,FALSE),"")</f>
        <v/>
      </c>
      <c r="C879" s="4" t="str">
        <f>IFERROR(VLOOKUP($A879,'Raw - J'!$B:$S,3,FALSE),"")</f>
        <v/>
      </c>
      <c r="D879" s="4" t="str">
        <f>IFERROR(VLOOKUP(JUMP!A879,'Raw - J'!B:F,5,FALSE),"")</f>
        <v/>
      </c>
      <c r="E879" s="4" t="str">
        <f>IFERROR(VLOOKUP($A879,'Raw - J'!$B:$S,6,FALSE),"")</f>
        <v/>
      </c>
      <c r="F879" s="4" t="str">
        <f>IFERROR(VLOOKUP($A879,'Raw - J'!$B:$P,10,FALSE),"")</f>
        <v/>
      </c>
      <c r="G879" s="4" t="str">
        <f>SUBSTITUTE(IFERROR(VLOOKUP($A879,'Raw - J'!$B:$P,7,FALSE),""),"0","")</f>
        <v/>
      </c>
      <c r="H879" s="4" t="str">
        <f>IFERROR(VLOOKUP($A879,'Raw - J'!$B:$P,12,FALSE)&amp;IF(VLOOKUP($A879,'Raw - J'!$B:$N,13,FALSE)&lt;&gt;"","("&amp;VLOOKUP($A879,'Raw - J'!$B:$N,13,FALSE)&amp;")",""),"")</f>
        <v/>
      </c>
      <c r="I879" s="4" t="str">
        <f>IFERROR(VLOOKUP($A879,'Raw - J'!$B:$P,14,FALSE),"")</f>
        <v/>
      </c>
      <c r="J879" s="4" t="str">
        <f>IFERROR(VLOOKUP($A879,'Raw - J'!$B:$P,11,FALSE),"")</f>
        <v/>
      </c>
      <c r="K879" s="4" t="str">
        <f>IFERROR(VLOOKUP($A879,'Raw - J'!$B:$Q,16,FALSE),"")</f>
        <v/>
      </c>
      <c r="L879" s="16" t="str">
        <f>SUBSTITUTE(IFERROR(VLOOKUP($A879,'Raw - J'!$B:$Q,9,FALSE),""),0,"")</f>
        <v/>
      </c>
      <c r="M879" s="16" t="str">
        <f>SUBSTITUTE(IFERROR(VLOOKUP($A879,'Raw - J'!$B:$Z,20,FALSE),""),0,"")</f>
        <v/>
      </c>
    </row>
    <row r="880" spans="1:13" hidden="1" x14ac:dyDescent="0.35">
      <c r="A880">
        <v>871</v>
      </c>
      <c r="B880" s="9" t="str">
        <f>IFERROR(VLOOKUP($A880,'Raw - J'!$B:$S,2,FALSE),"")</f>
        <v/>
      </c>
      <c r="C880" s="4" t="str">
        <f>IFERROR(VLOOKUP($A880,'Raw - J'!$B:$S,3,FALSE),"")</f>
        <v/>
      </c>
      <c r="D880" s="4" t="str">
        <f>IFERROR(VLOOKUP(JUMP!A880,'Raw - J'!B:F,5,FALSE),"")</f>
        <v/>
      </c>
      <c r="E880" s="4" t="str">
        <f>IFERROR(VLOOKUP($A880,'Raw - J'!$B:$S,6,FALSE),"")</f>
        <v/>
      </c>
      <c r="F880" s="4" t="str">
        <f>IFERROR(VLOOKUP($A880,'Raw - J'!$B:$P,10,FALSE),"")</f>
        <v/>
      </c>
      <c r="G880" s="4" t="str">
        <f>SUBSTITUTE(IFERROR(VLOOKUP($A880,'Raw - J'!$B:$P,7,FALSE),""),"0","")</f>
        <v/>
      </c>
      <c r="H880" s="4" t="str">
        <f>IFERROR(VLOOKUP($A880,'Raw - J'!$B:$P,12,FALSE)&amp;IF(VLOOKUP($A880,'Raw - J'!$B:$N,13,FALSE)&lt;&gt;"","("&amp;VLOOKUP($A880,'Raw - J'!$B:$N,13,FALSE)&amp;")",""),"")</f>
        <v/>
      </c>
      <c r="I880" s="4" t="str">
        <f>IFERROR(VLOOKUP($A880,'Raw - J'!$B:$P,14,FALSE),"")</f>
        <v/>
      </c>
      <c r="J880" s="4" t="str">
        <f>IFERROR(VLOOKUP($A880,'Raw - J'!$B:$P,11,FALSE),"")</f>
        <v/>
      </c>
      <c r="K880" s="4" t="str">
        <f>IFERROR(VLOOKUP($A880,'Raw - J'!$B:$Q,16,FALSE),"")</f>
        <v/>
      </c>
      <c r="L880" s="16" t="str">
        <f>SUBSTITUTE(IFERROR(VLOOKUP($A880,'Raw - J'!$B:$Q,9,FALSE),""),0,"")</f>
        <v/>
      </c>
      <c r="M880" s="16" t="str">
        <f>SUBSTITUTE(IFERROR(VLOOKUP($A880,'Raw - J'!$B:$Z,20,FALSE),""),0,"")</f>
        <v/>
      </c>
    </row>
    <row r="881" spans="1:13" hidden="1" x14ac:dyDescent="0.35">
      <c r="A881">
        <v>872</v>
      </c>
      <c r="B881" s="9" t="str">
        <f>IFERROR(VLOOKUP($A881,'Raw - J'!$B:$S,2,FALSE),"")</f>
        <v/>
      </c>
      <c r="C881" s="4" t="str">
        <f>IFERROR(VLOOKUP($A881,'Raw - J'!$B:$S,3,FALSE),"")</f>
        <v/>
      </c>
      <c r="D881" s="4" t="str">
        <f>IFERROR(VLOOKUP(JUMP!A881,'Raw - J'!B:F,5,FALSE),"")</f>
        <v/>
      </c>
      <c r="E881" s="4" t="str">
        <f>IFERROR(VLOOKUP($A881,'Raw - J'!$B:$S,6,FALSE),"")</f>
        <v/>
      </c>
      <c r="F881" s="4" t="str">
        <f>IFERROR(VLOOKUP($A881,'Raw - J'!$B:$P,10,FALSE),"")</f>
        <v/>
      </c>
      <c r="G881" s="4" t="str">
        <f>SUBSTITUTE(IFERROR(VLOOKUP($A881,'Raw - J'!$B:$P,7,FALSE),""),"0","")</f>
        <v/>
      </c>
      <c r="H881" s="4" t="str">
        <f>IFERROR(VLOOKUP($A881,'Raw - J'!$B:$P,12,FALSE)&amp;IF(VLOOKUP($A881,'Raw - J'!$B:$N,13,FALSE)&lt;&gt;"","("&amp;VLOOKUP($A881,'Raw - J'!$B:$N,13,FALSE)&amp;")",""),"")</f>
        <v/>
      </c>
      <c r="I881" s="4" t="str">
        <f>IFERROR(VLOOKUP($A881,'Raw - J'!$B:$P,14,FALSE),"")</f>
        <v/>
      </c>
      <c r="J881" s="4" t="str">
        <f>IFERROR(VLOOKUP($A881,'Raw - J'!$B:$P,11,FALSE),"")</f>
        <v/>
      </c>
      <c r="K881" s="4" t="str">
        <f>IFERROR(VLOOKUP($A881,'Raw - J'!$B:$Q,16,FALSE),"")</f>
        <v/>
      </c>
      <c r="L881" s="16" t="str">
        <f>SUBSTITUTE(IFERROR(VLOOKUP($A881,'Raw - J'!$B:$Q,9,FALSE),""),0,"")</f>
        <v/>
      </c>
      <c r="M881" s="16" t="str">
        <f>SUBSTITUTE(IFERROR(VLOOKUP($A881,'Raw - J'!$B:$Z,20,FALSE),""),0,"")</f>
        <v/>
      </c>
    </row>
    <row r="882" spans="1:13" hidden="1" x14ac:dyDescent="0.35">
      <c r="A882">
        <v>873</v>
      </c>
      <c r="B882" s="9" t="str">
        <f>IFERROR(VLOOKUP($A882,'Raw - J'!$B:$S,2,FALSE),"")</f>
        <v/>
      </c>
      <c r="C882" s="4" t="str">
        <f>IFERROR(VLOOKUP($A882,'Raw - J'!$B:$S,3,FALSE),"")</f>
        <v/>
      </c>
      <c r="D882" s="4" t="str">
        <f>IFERROR(VLOOKUP(JUMP!A882,'Raw - J'!B:F,5,FALSE),"")</f>
        <v/>
      </c>
      <c r="E882" s="4" t="str">
        <f>IFERROR(VLOOKUP($A882,'Raw - J'!$B:$S,6,FALSE),"")</f>
        <v/>
      </c>
      <c r="F882" s="4" t="str">
        <f>IFERROR(VLOOKUP($A882,'Raw - J'!$B:$P,10,FALSE),"")</f>
        <v/>
      </c>
      <c r="G882" s="4" t="str">
        <f>SUBSTITUTE(IFERROR(VLOOKUP($A882,'Raw - J'!$B:$P,7,FALSE),""),"0","")</f>
        <v/>
      </c>
      <c r="H882" s="4" t="str">
        <f>IFERROR(VLOOKUP($A882,'Raw - J'!$B:$P,12,FALSE)&amp;IF(VLOOKUP($A882,'Raw - J'!$B:$N,13,FALSE)&lt;&gt;"","("&amp;VLOOKUP($A882,'Raw - J'!$B:$N,13,FALSE)&amp;")",""),"")</f>
        <v/>
      </c>
      <c r="I882" s="4" t="str">
        <f>IFERROR(VLOOKUP($A882,'Raw - J'!$B:$P,14,FALSE),"")</f>
        <v/>
      </c>
      <c r="J882" s="4" t="str">
        <f>IFERROR(VLOOKUP($A882,'Raw - J'!$B:$P,11,FALSE),"")</f>
        <v/>
      </c>
      <c r="K882" s="4" t="str">
        <f>IFERROR(VLOOKUP($A882,'Raw - J'!$B:$Q,16,FALSE),"")</f>
        <v/>
      </c>
      <c r="L882" s="16" t="str">
        <f>SUBSTITUTE(IFERROR(VLOOKUP($A882,'Raw - J'!$B:$Q,9,FALSE),""),0,"")</f>
        <v/>
      </c>
      <c r="M882" s="16" t="str">
        <f>SUBSTITUTE(IFERROR(VLOOKUP($A882,'Raw - J'!$B:$Z,20,FALSE),""),0,"")</f>
        <v/>
      </c>
    </row>
    <row r="883" spans="1:13" hidden="1" x14ac:dyDescent="0.35">
      <c r="A883">
        <v>874</v>
      </c>
      <c r="B883" s="9" t="str">
        <f>IFERROR(VLOOKUP($A883,'Raw - J'!$B:$S,2,FALSE),"")</f>
        <v/>
      </c>
      <c r="C883" s="4" t="str">
        <f>IFERROR(VLOOKUP($A883,'Raw - J'!$B:$S,3,FALSE),"")</f>
        <v/>
      </c>
      <c r="D883" s="4" t="str">
        <f>IFERROR(VLOOKUP(JUMP!A883,'Raw - J'!B:F,5,FALSE),"")</f>
        <v/>
      </c>
      <c r="E883" s="4" t="str">
        <f>IFERROR(VLOOKUP($A883,'Raw - J'!$B:$S,6,FALSE),"")</f>
        <v/>
      </c>
      <c r="F883" s="4" t="str">
        <f>IFERROR(VLOOKUP($A883,'Raw - J'!$B:$P,10,FALSE),"")</f>
        <v/>
      </c>
      <c r="G883" s="4" t="str">
        <f>SUBSTITUTE(IFERROR(VLOOKUP($A883,'Raw - J'!$B:$P,7,FALSE),""),"0","")</f>
        <v/>
      </c>
      <c r="H883" s="4" t="str">
        <f>IFERROR(VLOOKUP($A883,'Raw - J'!$B:$P,12,FALSE)&amp;IF(VLOOKUP($A883,'Raw - J'!$B:$N,13,FALSE)&lt;&gt;"","("&amp;VLOOKUP($A883,'Raw - J'!$B:$N,13,FALSE)&amp;")",""),"")</f>
        <v/>
      </c>
      <c r="I883" s="4" t="str">
        <f>IFERROR(VLOOKUP($A883,'Raw - J'!$B:$P,14,FALSE),"")</f>
        <v/>
      </c>
      <c r="J883" s="4" t="str">
        <f>IFERROR(VLOOKUP($A883,'Raw - J'!$B:$P,11,FALSE),"")</f>
        <v/>
      </c>
      <c r="K883" s="4" t="str">
        <f>IFERROR(VLOOKUP($A883,'Raw - J'!$B:$Q,16,FALSE),"")</f>
        <v/>
      </c>
      <c r="L883" s="16" t="str">
        <f>SUBSTITUTE(IFERROR(VLOOKUP($A883,'Raw - J'!$B:$Q,9,FALSE),""),0,"")</f>
        <v/>
      </c>
      <c r="M883" s="16" t="str">
        <f>SUBSTITUTE(IFERROR(VLOOKUP($A883,'Raw - J'!$B:$Z,20,FALSE),""),0,"")</f>
        <v/>
      </c>
    </row>
    <row r="884" spans="1:13" hidden="1" x14ac:dyDescent="0.35">
      <c r="A884">
        <v>875</v>
      </c>
      <c r="B884" s="9" t="str">
        <f>IFERROR(VLOOKUP($A884,'Raw - J'!$B:$S,2,FALSE),"")</f>
        <v/>
      </c>
      <c r="C884" s="4" t="str">
        <f>IFERROR(VLOOKUP($A884,'Raw - J'!$B:$S,3,FALSE),"")</f>
        <v/>
      </c>
      <c r="D884" s="4" t="str">
        <f>IFERROR(VLOOKUP(JUMP!A884,'Raw - J'!B:F,5,FALSE),"")</f>
        <v/>
      </c>
      <c r="E884" s="4" t="str">
        <f>IFERROR(VLOOKUP($A884,'Raw - J'!$B:$S,6,FALSE),"")</f>
        <v/>
      </c>
      <c r="F884" s="4" t="str">
        <f>IFERROR(VLOOKUP($A884,'Raw - J'!$B:$P,10,FALSE),"")</f>
        <v/>
      </c>
      <c r="G884" s="4" t="str">
        <f>SUBSTITUTE(IFERROR(VLOOKUP($A884,'Raw - J'!$B:$P,7,FALSE),""),"0","")</f>
        <v/>
      </c>
      <c r="H884" s="4" t="str">
        <f>IFERROR(VLOOKUP($A884,'Raw - J'!$B:$P,12,FALSE)&amp;IF(VLOOKUP($A884,'Raw - J'!$B:$N,13,FALSE)&lt;&gt;"","("&amp;VLOOKUP($A884,'Raw - J'!$B:$N,13,FALSE)&amp;")",""),"")</f>
        <v/>
      </c>
      <c r="I884" s="4" t="str">
        <f>IFERROR(VLOOKUP($A884,'Raw - J'!$B:$P,14,FALSE),"")</f>
        <v/>
      </c>
      <c r="J884" s="4" t="str">
        <f>IFERROR(VLOOKUP($A884,'Raw - J'!$B:$P,11,FALSE),"")</f>
        <v/>
      </c>
      <c r="K884" s="4" t="str">
        <f>IFERROR(VLOOKUP($A884,'Raw - J'!$B:$Q,16,FALSE),"")</f>
        <v/>
      </c>
      <c r="L884" s="16" t="str">
        <f>SUBSTITUTE(IFERROR(VLOOKUP($A884,'Raw - J'!$B:$Q,9,FALSE),""),0,"")</f>
        <v/>
      </c>
      <c r="M884" s="16" t="str">
        <f>SUBSTITUTE(IFERROR(VLOOKUP($A884,'Raw - J'!$B:$Z,20,FALSE),""),0,"")</f>
        <v/>
      </c>
    </row>
    <row r="885" spans="1:13" hidden="1" x14ac:dyDescent="0.35">
      <c r="A885">
        <v>876</v>
      </c>
      <c r="B885" s="9" t="str">
        <f>IFERROR(VLOOKUP($A885,'Raw - J'!$B:$S,2,FALSE),"")</f>
        <v/>
      </c>
      <c r="C885" s="4" t="str">
        <f>IFERROR(VLOOKUP($A885,'Raw - J'!$B:$S,3,FALSE),"")</f>
        <v/>
      </c>
      <c r="D885" s="4" t="str">
        <f>IFERROR(VLOOKUP(JUMP!A885,'Raw - J'!B:F,5,FALSE),"")</f>
        <v/>
      </c>
      <c r="E885" s="4" t="str">
        <f>IFERROR(VLOOKUP($A885,'Raw - J'!$B:$S,6,FALSE),"")</f>
        <v/>
      </c>
      <c r="F885" s="4" t="str">
        <f>IFERROR(VLOOKUP($A885,'Raw - J'!$B:$P,10,FALSE),"")</f>
        <v/>
      </c>
      <c r="G885" s="4" t="str">
        <f>SUBSTITUTE(IFERROR(VLOOKUP($A885,'Raw - J'!$B:$P,7,FALSE),""),"0","")</f>
        <v/>
      </c>
      <c r="H885" s="4" t="str">
        <f>IFERROR(VLOOKUP($A885,'Raw - J'!$B:$P,12,FALSE)&amp;IF(VLOOKUP($A885,'Raw - J'!$B:$N,13,FALSE)&lt;&gt;"","("&amp;VLOOKUP($A885,'Raw - J'!$B:$N,13,FALSE)&amp;")",""),"")</f>
        <v/>
      </c>
      <c r="I885" s="4" t="str">
        <f>IFERROR(VLOOKUP($A885,'Raw - J'!$B:$P,14,FALSE),"")</f>
        <v/>
      </c>
      <c r="J885" s="4" t="str">
        <f>IFERROR(VLOOKUP($A885,'Raw - J'!$B:$P,11,FALSE),"")</f>
        <v/>
      </c>
      <c r="K885" s="4" t="str">
        <f>IFERROR(VLOOKUP($A885,'Raw - J'!$B:$Q,16,FALSE),"")</f>
        <v/>
      </c>
      <c r="L885" s="16" t="str">
        <f>SUBSTITUTE(IFERROR(VLOOKUP($A885,'Raw - J'!$B:$Q,9,FALSE),""),0,"")</f>
        <v/>
      </c>
      <c r="M885" s="16" t="str">
        <f>SUBSTITUTE(IFERROR(VLOOKUP($A885,'Raw - J'!$B:$Z,20,FALSE),""),0,"")</f>
        <v/>
      </c>
    </row>
    <row r="886" spans="1:13" hidden="1" x14ac:dyDescent="0.35">
      <c r="A886">
        <v>877</v>
      </c>
      <c r="B886" s="9" t="str">
        <f>IFERROR(VLOOKUP($A886,'Raw - J'!$B:$S,2,FALSE),"")</f>
        <v/>
      </c>
      <c r="C886" s="4" t="str">
        <f>IFERROR(VLOOKUP($A886,'Raw - J'!$B:$S,3,FALSE),"")</f>
        <v/>
      </c>
      <c r="D886" s="4" t="str">
        <f>IFERROR(VLOOKUP(JUMP!A886,'Raw - J'!B:F,5,FALSE),"")</f>
        <v/>
      </c>
      <c r="E886" s="4" t="str">
        <f>IFERROR(VLOOKUP($A886,'Raw - J'!$B:$S,6,FALSE),"")</f>
        <v/>
      </c>
      <c r="F886" s="4" t="str">
        <f>IFERROR(VLOOKUP($A886,'Raw - J'!$B:$P,10,FALSE),"")</f>
        <v/>
      </c>
      <c r="G886" s="4" t="str">
        <f>SUBSTITUTE(IFERROR(VLOOKUP($A886,'Raw - J'!$B:$P,7,FALSE),""),"0","")</f>
        <v/>
      </c>
      <c r="H886" s="4" t="str">
        <f>IFERROR(VLOOKUP($A886,'Raw - J'!$B:$P,12,FALSE)&amp;IF(VLOOKUP($A886,'Raw - J'!$B:$N,13,FALSE)&lt;&gt;"","("&amp;VLOOKUP($A886,'Raw - J'!$B:$N,13,FALSE)&amp;")",""),"")</f>
        <v/>
      </c>
      <c r="I886" s="4" t="str">
        <f>IFERROR(VLOOKUP($A886,'Raw - J'!$B:$P,14,FALSE),"")</f>
        <v/>
      </c>
      <c r="J886" s="4" t="str">
        <f>IFERROR(VLOOKUP($A886,'Raw - J'!$B:$P,11,FALSE),"")</f>
        <v/>
      </c>
      <c r="K886" s="4" t="str">
        <f>IFERROR(VLOOKUP($A886,'Raw - J'!$B:$Q,16,FALSE),"")</f>
        <v/>
      </c>
      <c r="L886" s="16" t="str">
        <f>SUBSTITUTE(IFERROR(VLOOKUP($A886,'Raw - J'!$B:$Q,9,FALSE),""),0,"")</f>
        <v/>
      </c>
      <c r="M886" s="16" t="str">
        <f>SUBSTITUTE(IFERROR(VLOOKUP($A886,'Raw - J'!$B:$Z,20,FALSE),""),0,"")</f>
        <v/>
      </c>
    </row>
    <row r="887" spans="1:13" hidden="1" x14ac:dyDescent="0.35">
      <c r="A887">
        <v>878</v>
      </c>
      <c r="B887" s="9" t="str">
        <f>IFERROR(VLOOKUP($A887,'Raw - J'!$B:$S,2,FALSE),"")</f>
        <v/>
      </c>
      <c r="C887" s="4" t="str">
        <f>IFERROR(VLOOKUP($A887,'Raw - J'!$B:$S,3,FALSE),"")</f>
        <v/>
      </c>
      <c r="D887" s="4" t="str">
        <f>IFERROR(VLOOKUP(JUMP!A887,'Raw - J'!B:F,5,FALSE),"")</f>
        <v/>
      </c>
      <c r="E887" s="4" t="str">
        <f>IFERROR(VLOOKUP($A887,'Raw - J'!$B:$S,6,FALSE),"")</f>
        <v/>
      </c>
      <c r="F887" s="4" t="str">
        <f>IFERROR(VLOOKUP($A887,'Raw - J'!$B:$P,10,FALSE),"")</f>
        <v/>
      </c>
      <c r="G887" s="4" t="str">
        <f>SUBSTITUTE(IFERROR(VLOOKUP($A887,'Raw - J'!$B:$P,7,FALSE),""),"0","")</f>
        <v/>
      </c>
      <c r="H887" s="4" t="str">
        <f>IFERROR(VLOOKUP($A887,'Raw - J'!$B:$P,12,FALSE)&amp;IF(VLOOKUP($A887,'Raw - J'!$B:$N,13,FALSE)&lt;&gt;"","("&amp;VLOOKUP($A887,'Raw - J'!$B:$N,13,FALSE)&amp;")",""),"")</f>
        <v/>
      </c>
      <c r="I887" s="4" t="str">
        <f>IFERROR(VLOOKUP($A887,'Raw - J'!$B:$P,14,FALSE),"")</f>
        <v/>
      </c>
      <c r="J887" s="4" t="str">
        <f>IFERROR(VLOOKUP($A887,'Raw - J'!$B:$P,11,FALSE),"")</f>
        <v/>
      </c>
      <c r="K887" s="4" t="str">
        <f>IFERROR(VLOOKUP($A887,'Raw - J'!$B:$Q,16,FALSE),"")</f>
        <v/>
      </c>
      <c r="L887" s="16" t="str">
        <f>SUBSTITUTE(IFERROR(VLOOKUP($A887,'Raw - J'!$B:$Q,9,FALSE),""),0,"")</f>
        <v/>
      </c>
      <c r="M887" s="16" t="str">
        <f>SUBSTITUTE(IFERROR(VLOOKUP($A887,'Raw - J'!$B:$Z,20,FALSE),""),0,"")</f>
        <v/>
      </c>
    </row>
    <row r="888" spans="1:13" hidden="1" x14ac:dyDescent="0.35">
      <c r="A888">
        <v>879</v>
      </c>
      <c r="B888" s="9" t="str">
        <f>IFERROR(VLOOKUP($A888,'Raw - J'!$B:$S,2,FALSE),"")</f>
        <v/>
      </c>
      <c r="C888" s="4" t="str">
        <f>IFERROR(VLOOKUP($A888,'Raw - J'!$B:$S,3,FALSE),"")</f>
        <v/>
      </c>
      <c r="D888" s="4" t="str">
        <f>IFERROR(VLOOKUP(JUMP!A888,'Raw - J'!B:F,5,FALSE),"")</f>
        <v/>
      </c>
      <c r="E888" s="4" t="str">
        <f>IFERROR(VLOOKUP($A888,'Raw - J'!$B:$S,6,FALSE),"")</f>
        <v/>
      </c>
      <c r="F888" s="4" t="str">
        <f>IFERROR(VLOOKUP($A888,'Raw - J'!$B:$P,10,FALSE),"")</f>
        <v/>
      </c>
      <c r="G888" s="4" t="str">
        <f>SUBSTITUTE(IFERROR(VLOOKUP($A888,'Raw - J'!$B:$P,7,FALSE),""),"0","")</f>
        <v/>
      </c>
      <c r="H888" s="4" t="str">
        <f>IFERROR(VLOOKUP($A888,'Raw - J'!$B:$P,12,FALSE)&amp;IF(VLOOKUP($A888,'Raw - J'!$B:$N,13,FALSE)&lt;&gt;"","("&amp;VLOOKUP($A888,'Raw - J'!$B:$N,13,FALSE)&amp;")",""),"")</f>
        <v/>
      </c>
      <c r="I888" s="4" t="str">
        <f>IFERROR(VLOOKUP($A888,'Raw - J'!$B:$P,14,FALSE),"")</f>
        <v/>
      </c>
      <c r="J888" s="4" t="str">
        <f>IFERROR(VLOOKUP($A888,'Raw - J'!$B:$P,11,FALSE),"")</f>
        <v/>
      </c>
      <c r="K888" s="4" t="str">
        <f>IFERROR(VLOOKUP($A888,'Raw - J'!$B:$Q,16,FALSE),"")</f>
        <v/>
      </c>
      <c r="L888" s="16" t="str">
        <f>SUBSTITUTE(IFERROR(VLOOKUP($A888,'Raw - J'!$B:$Q,9,FALSE),""),0,"")</f>
        <v/>
      </c>
      <c r="M888" s="16" t="str">
        <f>SUBSTITUTE(IFERROR(VLOOKUP($A888,'Raw - J'!$B:$Z,20,FALSE),""),0,"")</f>
        <v/>
      </c>
    </row>
    <row r="889" spans="1:13" hidden="1" x14ac:dyDescent="0.35">
      <c r="A889">
        <v>880</v>
      </c>
      <c r="B889" s="9" t="str">
        <f>IFERROR(VLOOKUP($A889,'Raw - J'!$B:$S,2,FALSE),"")</f>
        <v/>
      </c>
      <c r="C889" s="4" t="str">
        <f>IFERROR(VLOOKUP($A889,'Raw - J'!$B:$S,3,FALSE),"")</f>
        <v/>
      </c>
      <c r="D889" s="4" t="str">
        <f>IFERROR(VLOOKUP(JUMP!A889,'Raw - J'!B:F,5,FALSE),"")</f>
        <v/>
      </c>
      <c r="E889" s="4" t="str">
        <f>IFERROR(VLOOKUP($A889,'Raw - J'!$B:$S,6,FALSE),"")</f>
        <v/>
      </c>
      <c r="F889" s="4" t="str">
        <f>IFERROR(VLOOKUP($A889,'Raw - J'!$B:$P,10,FALSE),"")</f>
        <v/>
      </c>
      <c r="G889" s="4" t="str">
        <f>SUBSTITUTE(IFERROR(VLOOKUP($A889,'Raw - J'!$B:$P,7,FALSE),""),"0","")</f>
        <v/>
      </c>
      <c r="H889" s="4" t="str">
        <f>IFERROR(VLOOKUP($A889,'Raw - J'!$B:$P,12,FALSE)&amp;IF(VLOOKUP($A889,'Raw - J'!$B:$N,13,FALSE)&lt;&gt;"","("&amp;VLOOKUP($A889,'Raw - J'!$B:$N,13,FALSE)&amp;")",""),"")</f>
        <v/>
      </c>
      <c r="I889" s="4" t="str">
        <f>IFERROR(VLOOKUP($A889,'Raw - J'!$B:$P,14,FALSE),"")</f>
        <v/>
      </c>
      <c r="J889" s="4" t="str">
        <f>IFERROR(VLOOKUP($A889,'Raw - J'!$B:$P,11,FALSE),"")</f>
        <v/>
      </c>
      <c r="K889" s="4" t="str">
        <f>IFERROR(VLOOKUP($A889,'Raw - J'!$B:$Q,16,FALSE),"")</f>
        <v/>
      </c>
      <c r="L889" s="16" t="str">
        <f>SUBSTITUTE(IFERROR(VLOOKUP($A889,'Raw - J'!$B:$Q,9,FALSE),""),0,"")</f>
        <v/>
      </c>
      <c r="M889" s="16" t="str">
        <f>SUBSTITUTE(IFERROR(VLOOKUP($A889,'Raw - J'!$B:$Z,20,FALSE),""),0,"")</f>
        <v/>
      </c>
    </row>
    <row r="890" spans="1:13" hidden="1" x14ac:dyDescent="0.35">
      <c r="A890">
        <v>881</v>
      </c>
      <c r="B890" s="9" t="str">
        <f>IFERROR(VLOOKUP($A890,'Raw - J'!$B:$S,2,FALSE),"")</f>
        <v/>
      </c>
      <c r="C890" s="4" t="str">
        <f>IFERROR(VLOOKUP($A890,'Raw - J'!$B:$S,3,FALSE),"")</f>
        <v/>
      </c>
      <c r="D890" s="4" t="str">
        <f>IFERROR(VLOOKUP(JUMP!A890,'Raw - J'!B:F,5,FALSE),"")</f>
        <v/>
      </c>
      <c r="E890" s="4" t="str">
        <f>IFERROR(VLOOKUP($A890,'Raw - J'!$B:$S,6,FALSE),"")</f>
        <v/>
      </c>
      <c r="F890" s="4" t="str">
        <f>IFERROR(VLOOKUP($A890,'Raw - J'!$B:$P,10,FALSE),"")</f>
        <v/>
      </c>
      <c r="G890" s="4" t="str">
        <f>SUBSTITUTE(IFERROR(VLOOKUP($A890,'Raw - J'!$B:$P,7,FALSE),""),"0","")</f>
        <v/>
      </c>
      <c r="H890" s="4" t="str">
        <f>IFERROR(VLOOKUP($A890,'Raw - J'!$B:$P,12,FALSE)&amp;IF(VLOOKUP($A890,'Raw - J'!$B:$N,13,FALSE)&lt;&gt;"","("&amp;VLOOKUP($A890,'Raw - J'!$B:$N,13,FALSE)&amp;")",""),"")</f>
        <v/>
      </c>
      <c r="I890" s="4" t="str">
        <f>IFERROR(VLOOKUP($A890,'Raw - J'!$B:$P,14,FALSE),"")</f>
        <v/>
      </c>
      <c r="J890" s="4" t="str">
        <f>IFERROR(VLOOKUP($A890,'Raw - J'!$B:$P,11,FALSE),"")</f>
        <v/>
      </c>
      <c r="K890" s="4" t="str">
        <f>IFERROR(VLOOKUP($A890,'Raw - J'!$B:$Q,16,FALSE),"")</f>
        <v/>
      </c>
      <c r="L890" s="16" t="str">
        <f>SUBSTITUTE(IFERROR(VLOOKUP($A890,'Raw - J'!$B:$Q,9,FALSE),""),0,"")</f>
        <v/>
      </c>
      <c r="M890" s="16" t="str">
        <f>SUBSTITUTE(IFERROR(VLOOKUP($A890,'Raw - J'!$B:$Z,20,FALSE),""),0,"")</f>
        <v/>
      </c>
    </row>
    <row r="891" spans="1:13" hidden="1" x14ac:dyDescent="0.35">
      <c r="A891">
        <v>882</v>
      </c>
      <c r="B891" s="9" t="str">
        <f>IFERROR(VLOOKUP($A891,'Raw - J'!$B:$S,2,FALSE),"")</f>
        <v/>
      </c>
      <c r="C891" s="4" t="str">
        <f>IFERROR(VLOOKUP($A891,'Raw - J'!$B:$S,3,FALSE),"")</f>
        <v/>
      </c>
      <c r="D891" s="4" t="str">
        <f>IFERROR(VLOOKUP(JUMP!A891,'Raw - J'!B:F,5,FALSE),"")</f>
        <v/>
      </c>
      <c r="E891" s="4" t="str">
        <f>IFERROR(VLOOKUP($A891,'Raw - J'!$B:$S,6,FALSE),"")</f>
        <v/>
      </c>
      <c r="F891" s="4" t="str">
        <f>IFERROR(VLOOKUP($A891,'Raw - J'!$B:$P,10,FALSE),"")</f>
        <v/>
      </c>
      <c r="G891" s="4" t="str">
        <f>SUBSTITUTE(IFERROR(VLOOKUP($A891,'Raw - J'!$B:$P,7,FALSE),""),"0","")</f>
        <v/>
      </c>
      <c r="H891" s="4" t="str">
        <f>IFERROR(VLOOKUP($A891,'Raw - J'!$B:$P,12,FALSE)&amp;IF(VLOOKUP($A891,'Raw - J'!$B:$N,13,FALSE)&lt;&gt;"","("&amp;VLOOKUP($A891,'Raw - J'!$B:$N,13,FALSE)&amp;")",""),"")</f>
        <v/>
      </c>
      <c r="I891" s="4" t="str">
        <f>IFERROR(VLOOKUP($A891,'Raw - J'!$B:$P,14,FALSE),"")</f>
        <v/>
      </c>
      <c r="J891" s="4" t="str">
        <f>IFERROR(VLOOKUP($A891,'Raw - J'!$B:$P,11,FALSE),"")</f>
        <v/>
      </c>
      <c r="K891" s="4" t="str">
        <f>IFERROR(VLOOKUP($A891,'Raw - J'!$B:$Q,16,FALSE),"")</f>
        <v/>
      </c>
      <c r="L891" s="16" t="str">
        <f>SUBSTITUTE(IFERROR(VLOOKUP($A891,'Raw - J'!$B:$Q,9,FALSE),""),0,"")</f>
        <v/>
      </c>
      <c r="M891" s="16" t="str">
        <f>SUBSTITUTE(IFERROR(VLOOKUP($A891,'Raw - J'!$B:$Z,20,FALSE),""),0,"")</f>
        <v/>
      </c>
    </row>
    <row r="892" spans="1:13" hidden="1" x14ac:dyDescent="0.35">
      <c r="A892">
        <v>883</v>
      </c>
      <c r="B892" s="9" t="str">
        <f>IFERROR(VLOOKUP($A892,'Raw - J'!$B:$S,2,FALSE),"")</f>
        <v/>
      </c>
      <c r="C892" s="4" t="str">
        <f>IFERROR(VLOOKUP($A892,'Raw - J'!$B:$S,3,FALSE),"")</f>
        <v/>
      </c>
      <c r="D892" s="4" t="str">
        <f>IFERROR(VLOOKUP(JUMP!A892,'Raw - J'!B:F,5,FALSE),"")</f>
        <v/>
      </c>
      <c r="E892" s="4" t="str">
        <f>IFERROR(VLOOKUP($A892,'Raw - J'!$B:$S,6,FALSE),"")</f>
        <v/>
      </c>
      <c r="F892" s="4" t="str">
        <f>IFERROR(VLOOKUP($A892,'Raw - J'!$B:$P,10,FALSE),"")</f>
        <v/>
      </c>
      <c r="G892" s="4" t="str">
        <f>SUBSTITUTE(IFERROR(VLOOKUP($A892,'Raw - J'!$B:$P,7,FALSE),""),"0","")</f>
        <v/>
      </c>
      <c r="H892" s="4" t="str">
        <f>IFERROR(VLOOKUP($A892,'Raw - J'!$B:$P,12,FALSE)&amp;IF(VLOOKUP($A892,'Raw - J'!$B:$N,13,FALSE)&lt;&gt;"","("&amp;VLOOKUP($A892,'Raw - J'!$B:$N,13,FALSE)&amp;")",""),"")</f>
        <v/>
      </c>
      <c r="I892" s="4" t="str">
        <f>IFERROR(VLOOKUP($A892,'Raw - J'!$B:$P,14,FALSE),"")</f>
        <v/>
      </c>
      <c r="J892" s="4" t="str">
        <f>IFERROR(VLOOKUP($A892,'Raw - J'!$B:$P,11,FALSE),"")</f>
        <v/>
      </c>
      <c r="K892" s="4" t="str">
        <f>IFERROR(VLOOKUP($A892,'Raw - J'!$B:$Q,16,FALSE),"")</f>
        <v/>
      </c>
      <c r="L892" s="16" t="str">
        <f>SUBSTITUTE(IFERROR(VLOOKUP($A892,'Raw - J'!$B:$Q,9,FALSE),""),0,"")</f>
        <v/>
      </c>
      <c r="M892" s="16" t="str">
        <f>SUBSTITUTE(IFERROR(VLOOKUP($A892,'Raw - J'!$B:$Z,20,FALSE),""),0,"")</f>
        <v/>
      </c>
    </row>
    <row r="893" spans="1:13" hidden="1" x14ac:dyDescent="0.35">
      <c r="A893">
        <v>884</v>
      </c>
      <c r="B893" s="9" t="str">
        <f>IFERROR(VLOOKUP($A893,'Raw - J'!$B:$S,2,FALSE),"")</f>
        <v/>
      </c>
      <c r="C893" s="4" t="str">
        <f>IFERROR(VLOOKUP($A893,'Raw - J'!$B:$S,3,FALSE),"")</f>
        <v/>
      </c>
      <c r="D893" s="4" t="str">
        <f>IFERROR(VLOOKUP(JUMP!A893,'Raw - J'!B:F,5,FALSE),"")</f>
        <v/>
      </c>
      <c r="E893" s="4" t="str">
        <f>IFERROR(VLOOKUP($A893,'Raw - J'!$B:$S,6,FALSE),"")</f>
        <v/>
      </c>
      <c r="F893" s="4" t="str">
        <f>IFERROR(VLOOKUP($A893,'Raw - J'!$B:$P,10,FALSE),"")</f>
        <v/>
      </c>
      <c r="G893" s="4" t="str">
        <f>SUBSTITUTE(IFERROR(VLOOKUP($A893,'Raw - J'!$B:$P,7,FALSE),""),"0","")</f>
        <v/>
      </c>
      <c r="H893" s="4" t="str">
        <f>IFERROR(VLOOKUP($A893,'Raw - J'!$B:$P,12,FALSE)&amp;IF(VLOOKUP($A893,'Raw - J'!$B:$N,13,FALSE)&lt;&gt;"","("&amp;VLOOKUP($A893,'Raw - J'!$B:$N,13,FALSE)&amp;")",""),"")</f>
        <v/>
      </c>
      <c r="I893" s="4" t="str">
        <f>IFERROR(VLOOKUP($A893,'Raw - J'!$B:$P,14,FALSE),"")</f>
        <v/>
      </c>
      <c r="J893" s="4" t="str">
        <f>IFERROR(VLOOKUP($A893,'Raw - J'!$B:$P,11,FALSE),"")</f>
        <v/>
      </c>
      <c r="K893" s="4" t="str">
        <f>IFERROR(VLOOKUP($A893,'Raw - J'!$B:$Q,16,FALSE),"")</f>
        <v/>
      </c>
      <c r="L893" s="16" t="str">
        <f>SUBSTITUTE(IFERROR(VLOOKUP($A893,'Raw - J'!$B:$Q,9,FALSE),""),0,"")</f>
        <v/>
      </c>
      <c r="M893" s="16" t="str">
        <f>SUBSTITUTE(IFERROR(VLOOKUP($A893,'Raw - J'!$B:$Z,20,FALSE),""),0,"")</f>
        <v/>
      </c>
    </row>
    <row r="894" spans="1:13" hidden="1" x14ac:dyDescent="0.35">
      <c r="A894">
        <v>885</v>
      </c>
      <c r="B894" s="9" t="str">
        <f>IFERROR(VLOOKUP($A894,'Raw - J'!$B:$S,2,FALSE),"")</f>
        <v/>
      </c>
      <c r="C894" s="4" t="str">
        <f>IFERROR(VLOOKUP($A894,'Raw - J'!$B:$S,3,FALSE),"")</f>
        <v/>
      </c>
      <c r="D894" s="4" t="str">
        <f>IFERROR(VLOOKUP(JUMP!A894,'Raw - J'!B:F,5,FALSE),"")</f>
        <v/>
      </c>
      <c r="E894" s="4" t="str">
        <f>IFERROR(VLOOKUP($A894,'Raw - J'!$B:$S,6,FALSE),"")</f>
        <v/>
      </c>
      <c r="F894" s="4" t="str">
        <f>IFERROR(VLOOKUP($A894,'Raw - J'!$B:$P,10,FALSE),"")</f>
        <v/>
      </c>
      <c r="G894" s="4" t="str">
        <f>SUBSTITUTE(IFERROR(VLOOKUP($A894,'Raw - J'!$B:$P,7,FALSE),""),"0","")</f>
        <v/>
      </c>
      <c r="H894" s="4" t="str">
        <f>IFERROR(VLOOKUP($A894,'Raw - J'!$B:$P,12,FALSE)&amp;IF(VLOOKUP($A894,'Raw - J'!$B:$N,13,FALSE)&lt;&gt;"","("&amp;VLOOKUP($A894,'Raw - J'!$B:$N,13,FALSE)&amp;")",""),"")</f>
        <v/>
      </c>
      <c r="I894" s="4" t="str">
        <f>IFERROR(VLOOKUP($A894,'Raw - J'!$B:$P,14,FALSE),"")</f>
        <v/>
      </c>
      <c r="J894" s="4" t="str">
        <f>IFERROR(VLOOKUP($A894,'Raw - J'!$B:$P,11,FALSE),"")</f>
        <v/>
      </c>
      <c r="K894" s="4" t="str">
        <f>IFERROR(VLOOKUP($A894,'Raw - J'!$B:$Q,16,FALSE),"")</f>
        <v/>
      </c>
      <c r="L894" s="16" t="str">
        <f>SUBSTITUTE(IFERROR(VLOOKUP($A894,'Raw - J'!$B:$Q,9,FALSE),""),0,"")</f>
        <v/>
      </c>
      <c r="M894" s="16" t="str">
        <f>SUBSTITUTE(IFERROR(VLOOKUP($A894,'Raw - J'!$B:$Z,20,FALSE),""),0,"")</f>
        <v/>
      </c>
    </row>
    <row r="895" spans="1:13" hidden="1" x14ac:dyDescent="0.35">
      <c r="A895">
        <v>886</v>
      </c>
      <c r="B895" s="9" t="str">
        <f>IFERROR(VLOOKUP($A895,'Raw - J'!$B:$S,2,FALSE),"")</f>
        <v/>
      </c>
      <c r="C895" s="4" t="str">
        <f>IFERROR(VLOOKUP($A895,'Raw - J'!$B:$S,3,FALSE),"")</f>
        <v/>
      </c>
      <c r="D895" s="4" t="str">
        <f>IFERROR(VLOOKUP(JUMP!A895,'Raw - J'!B:F,5,FALSE),"")</f>
        <v/>
      </c>
      <c r="E895" s="4" t="str">
        <f>IFERROR(VLOOKUP($A895,'Raw - J'!$B:$S,6,FALSE),"")</f>
        <v/>
      </c>
      <c r="F895" s="4" t="str">
        <f>IFERROR(VLOOKUP($A895,'Raw - J'!$B:$P,10,FALSE),"")</f>
        <v/>
      </c>
      <c r="G895" s="4" t="str">
        <f>SUBSTITUTE(IFERROR(VLOOKUP($A895,'Raw - J'!$B:$P,7,FALSE),""),"0","")</f>
        <v/>
      </c>
      <c r="H895" s="4" t="str">
        <f>IFERROR(VLOOKUP($A895,'Raw - J'!$B:$P,12,FALSE)&amp;IF(VLOOKUP($A895,'Raw - J'!$B:$N,13,FALSE)&lt;&gt;"","("&amp;VLOOKUP($A895,'Raw - J'!$B:$N,13,FALSE)&amp;")",""),"")</f>
        <v/>
      </c>
      <c r="I895" s="4" t="str">
        <f>IFERROR(VLOOKUP($A895,'Raw - J'!$B:$P,14,FALSE),"")</f>
        <v/>
      </c>
      <c r="J895" s="4" t="str">
        <f>IFERROR(VLOOKUP($A895,'Raw - J'!$B:$P,11,FALSE),"")</f>
        <v/>
      </c>
      <c r="K895" s="4" t="str">
        <f>IFERROR(VLOOKUP($A895,'Raw - J'!$B:$Q,16,FALSE),"")</f>
        <v/>
      </c>
      <c r="L895" s="16" t="str">
        <f>SUBSTITUTE(IFERROR(VLOOKUP($A895,'Raw - J'!$B:$Q,9,FALSE),""),0,"")</f>
        <v/>
      </c>
      <c r="M895" s="16" t="str">
        <f>SUBSTITUTE(IFERROR(VLOOKUP($A895,'Raw - J'!$B:$Z,20,FALSE),""),0,"")</f>
        <v/>
      </c>
    </row>
    <row r="896" spans="1:13" hidden="1" x14ac:dyDescent="0.35">
      <c r="A896">
        <v>887</v>
      </c>
      <c r="B896" s="9" t="str">
        <f>IFERROR(VLOOKUP($A896,'Raw - J'!$B:$S,2,FALSE),"")</f>
        <v/>
      </c>
      <c r="C896" s="4" t="str">
        <f>IFERROR(VLOOKUP($A896,'Raw - J'!$B:$S,3,FALSE),"")</f>
        <v/>
      </c>
      <c r="D896" s="4" t="str">
        <f>IFERROR(VLOOKUP(JUMP!A896,'Raw - J'!B:F,5,FALSE),"")</f>
        <v/>
      </c>
      <c r="E896" s="4" t="str">
        <f>IFERROR(VLOOKUP($A896,'Raw - J'!$B:$S,6,FALSE),"")</f>
        <v/>
      </c>
      <c r="F896" s="4" t="str">
        <f>IFERROR(VLOOKUP($A896,'Raw - J'!$B:$P,10,FALSE),"")</f>
        <v/>
      </c>
      <c r="G896" s="4" t="str">
        <f>SUBSTITUTE(IFERROR(VLOOKUP($A896,'Raw - J'!$B:$P,7,FALSE),""),"0","")</f>
        <v/>
      </c>
      <c r="H896" s="4" t="str">
        <f>IFERROR(VLOOKUP($A896,'Raw - J'!$B:$P,12,FALSE)&amp;IF(VLOOKUP($A896,'Raw - J'!$B:$N,13,FALSE)&lt;&gt;"","("&amp;VLOOKUP($A896,'Raw - J'!$B:$N,13,FALSE)&amp;")",""),"")</f>
        <v/>
      </c>
      <c r="I896" s="4" t="str">
        <f>IFERROR(VLOOKUP($A896,'Raw - J'!$B:$P,14,FALSE),"")</f>
        <v/>
      </c>
      <c r="J896" s="4" t="str">
        <f>IFERROR(VLOOKUP($A896,'Raw - J'!$B:$P,11,FALSE),"")</f>
        <v/>
      </c>
      <c r="K896" s="4" t="str">
        <f>IFERROR(VLOOKUP($A896,'Raw - J'!$B:$Q,16,FALSE),"")</f>
        <v/>
      </c>
      <c r="L896" s="16" t="str">
        <f>SUBSTITUTE(IFERROR(VLOOKUP($A896,'Raw - J'!$B:$Q,9,FALSE),""),0,"")</f>
        <v/>
      </c>
      <c r="M896" s="16" t="str">
        <f>SUBSTITUTE(IFERROR(VLOOKUP($A896,'Raw - J'!$B:$Z,20,FALSE),""),0,"")</f>
        <v/>
      </c>
    </row>
    <row r="897" spans="1:13" hidden="1" x14ac:dyDescent="0.35">
      <c r="A897">
        <v>888</v>
      </c>
      <c r="B897" s="9" t="str">
        <f>IFERROR(VLOOKUP($A897,'Raw - J'!$B:$S,2,FALSE),"")</f>
        <v/>
      </c>
      <c r="C897" s="4" t="str">
        <f>IFERROR(VLOOKUP($A897,'Raw - J'!$B:$S,3,FALSE),"")</f>
        <v/>
      </c>
      <c r="D897" s="4" t="str">
        <f>IFERROR(VLOOKUP(JUMP!A897,'Raw - J'!B:F,5,FALSE),"")</f>
        <v/>
      </c>
      <c r="E897" s="4" t="str">
        <f>IFERROR(VLOOKUP($A897,'Raw - J'!$B:$S,6,FALSE),"")</f>
        <v/>
      </c>
      <c r="F897" s="4" t="str">
        <f>IFERROR(VLOOKUP($A897,'Raw - J'!$B:$P,10,FALSE),"")</f>
        <v/>
      </c>
      <c r="G897" s="4" t="str">
        <f>SUBSTITUTE(IFERROR(VLOOKUP($A897,'Raw - J'!$B:$P,7,FALSE),""),"0","")</f>
        <v/>
      </c>
      <c r="H897" s="4" t="str">
        <f>IFERROR(VLOOKUP($A897,'Raw - J'!$B:$P,12,FALSE)&amp;IF(VLOOKUP($A897,'Raw - J'!$B:$N,13,FALSE)&lt;&gt;"","("&amp;VLOOKUP($A897,'Raw - J'!$B:$N,13,FALSE)&amp;")",""),"")</f>
        <v/>
      </c>
      <c r="I897" s="4" t="str">
        <f>IFERROR(VLOOKUP($A897,'Raw - J'!$B:$P,14,FALSE),"")</f>
        <v/>
      </c>
      <c r="J897" s="4" t="str">
        <f>IFERROR(VLOOKUP($A897,'Raw - J'!$B:$P,11,FALSE),"")</f>
        <v/>
      </c>
      <c r="K897" s="4" t="str">
        <f>IFERROR(VLOOKUP($A897,'Raw - J'!$B:$Q,16,FALSE),"")</f>
        <v/>
      </c>
      <c r="L897" s="16" t="str">
        <f>SUBSTITUTE(IFERROR(VLOOKUP($A897,'Raw - J'!$B:$Q,9,FALSE),""),0,"")</f>
        <v/>
      </c>
      <c r="M897" s="16" t="str">
        <f>SUBSTITUTE(IFERROR(VLOOKUP($A897,'Raw - J'!$B:$Z,20,FALSE),""),0,"")</f>
        <v/>
      </c>
    </row>
    <row r="898" spans="1:13" hidden="1" x14ac:dyDescent="0.35">
      <c r="A898">
        <v>889</v>
      </c>
      <c r="B898" s="9" t="str">
        <f>IFERROR(VLOOKUP($A898,'Raw - J'!$B:$S,2,FALSE),"")</f>
        <v/>
      </c>
      <c r="C898" s="4" t="str">
        <f>IFERROR(VLOOKUP($A898,'Raw - J'!$B:$S,3,FALSE),"")</f>
        <v/>
      </c>
      <c r="D898" s="4" t="str">
        <f>IFERROR(VLOOKUP(JUMP!A898,'Raw - J'!B:F,5,FALSE),"")</f>
        <v/>
      </c>
      <c r="E898" s="4" t="str">
        <f>IFERROR(VLOOKUP($A898,'Raw - J'!$B:$S,6,FALSE),"")</f>
        <v/>
      </c>
      <c r="F898" s="4" t="str">
        <f>IFERROR(VLOOKUP($A898,'Raw - J'!$B:$P,10,FALSE),"")</f>
        <v/>
      </c>
      <c r="G898" s="4" t="str">
        <f>SUBSTITUTE(IFERROR(VLOOKUP($A898,'Raw - J'!$B:$P,7,FALSE),""),"0","")</f>
        <v/>
      </c>
      <c r="H898" s="4" t="str">
        <f>IFERROR(VLOOKUP($A898,'Raw - J'!$B:$P,12,FALSE)&amp;IF(VLOOKUP($A898,'Raw - J'!$B:$N,13,FALSE)&lt;&gt;"","("&amp;VLOOKUP($A898,'Raw - J'!$B:$N,13,FALSE)&amp;")",""),"")</f>
        <v/>
      </c>
      <c r="I898" s="4" t="str">
        <f>IFERROR(VLOOKUP($A898,'Raw - J'!$B:$P,14,FALSE),"")</f>
        <v/>
      </c>
      <c r="J898" s="4" t="str">
        <f>IFERROR(VLOOKUP($A898,'Raw - J'!$B:$P,11,FALSE),"")</f>
        <v/>
      </c>
      <c r="K898" s="4" t="str">
        <f>IFERROR(VLOOKUP($A898,'Raw - J'!$B:$Q,16,FALSE),"")</f>
        <v/>
      </c>
      <c r="L898" s="16" t="str">
        <f>SUBSTITUTE(IFERROR(VLOOKUP($A898,'Raw - J'!$B:$Q,9,FALSE),""),0,"")</f>
        <v/>
      </c>
      <c r="M898" s="16" t="str">
        <f>SUBSTITUTE(IFERROR(VLOOKUP($A898,'Raw - J'!$B:$Z,20,FALSE),""),0,"")</f>
        <v/>
      </c>
    </row>
    <row r="899" spans="1:13" hidden="1" x14ac:dyDescent="0.35">
      <c r="A899">
        <v>890</v>
      </c>
      <c r="B899" s="9" t="str">
        <f>IFERROR(VLOOKUP($A899,'Raw - J'!$B:$S,2,FALSE),"")</f>
        <v/>
      </c>
      <c r="C899" s="4" t="str">
        <f>IFERROR(VLOOKUP($A899,'Raw - J'!$B:$S,3,FALSE),"")</f>
        <v/>
      </c>
      <c r="D899" s="4" t="str">
        <f>IFERROR(VLOOKUP(JUMP!A899,'Raw - J'!B:F,5,FALSE),"")</f>
        <v/>
      </c>
      <c r="E899" s="4" t="str">
        <f>IFERROR(VLOOKUP($A899,'Raw - J'!$B:$S,6,FALSE),"")</f>
        <v/>
      </c>
      <c r="F899" s="4" t="str">
        <f>IFERROR(VLOOKUP($A899,'Raw - J'!$B:$P,10,FALSE),"")</f>
        <v/>
      </c>
      <c r="G899" s="4" t="str">
        <f>SUBSTITUTE(IFERROR(VLOOKUP($A899,'Raw - J'!$B:$P,7,FALSE),""),"0","")</f>
        <v/>
      </c>
      <c r="H899" s="4" t="str">
        <f>IFERROR(VLOOKUP($A899,'Raw - J'!$B:$P,12,FALSE)&amp;IF(VLOOKUP($A899,'Raw - J'!$B:$N,13,FALSE)&lt;&gt;"","("&amp;VLOOKUP($A899,'Raw - J'!$B:$N,13,FALSE)&amp;")",""),"")</f>
        <v/>
      </c>
      <c r="I899" s="4" t="str">
        <f>IFERROR(VLOOKUP($A899,'Raw - J'!$B:$P,14,FALSE),"")</f>
        <v/>
      </c>
      <c r="J899" s="4" t="str">
        <f>IFERROR(VLOOKUP($A899,'Raw - J'!$B:$P,11,FALSE),"")</f>
        <v/>
      </c>
      <c r="K899" s="4" t="str">
        <f>IFERROR(VLOOKUP($A899,'Raw - J'!$B:$Q,16,FALSE),"")</f>
        <v/>
      </c>
      <c r="L899" s="16" t="str">
        <f>SUBSTITUTE(IFERROR(VLOOKUP($A899,'Raw - J'!$B:$Q,9,FALSE),""),0,"")</f>
        <v/>
      </c>
      <c r="M899" s="16" t="str">
        <f>SUBSTITUTE(IFERROR(VLOOKUP($A899,'Raw - J'!$B:$Z,20,FALSE),""),0,"")</f>
        <v/>
      </c>
    </row>
    <row r="900" spans="1:13" hidden="1" x14ac:dyDescent="0.35">
      <c r="A900">
        <v>891</v>
      </c>
      <c r="B900" s="9" t="str">
        <f>IFERROR(VLOOKUP($A900,'Raw - J'!$B:$S,2,FALSE),"")</f>
        <v/>
      </c>
      <c r="C900" s="4" t="str">
        <f>IFERROR(VLOOKUP($A900,'Raw - J'!$B:$S,3,FALSE),"")</f>
        <v/>
      </c>
      <c r="D900" s="4" t="str">
        <f>IFERROR(VLOOKUP(JUMP!A900,'Raw - J'!B:F,5,FALSE),"")</f>
        <v/>
      </c>
      <c r="E900" s="4" t="str">
        <f>IFERROR(VLOOKUP($A900,'Raw - J'!$B:$S,6,FALSE),"")</f>
        <v/>
      </c>
      <c r="F900" s="4" t="str">
        <f>IFERROR(VLOOKUP($A900,'Raw - J'!$B:$P,10,FALSE),"")</f>
        <v/>
      </c>
      <c r="G900" s="4" t="str">
        <f>SUBSTITUTE(IFERROR(VLOOKUP($A900,'Raw - J'!$B:$P,7,FALSE),""),"0","")</f>
        <v/>
      </c>
      <c r="H900" s="4" t="str">
        <f>IFERROR(VLOOKUP($A900,'Raw - J'!$B:$P,12,FALSE)&amp;IF(VLOOKUP($A900,'Raw - J'!$B:$N,13,FALSE)&lt;&gt;"","("&amp;VLOOKUP($A900,'Raw - J'!$B:$N,13,FALSE)&amp;")",""),"")</f>
        <v/>
      </c>
      <c r="I900" s="4" t="str">
        <f>IFERROR(VLOOKUP($A900,'Raw - J'!$B:$P,14,FALSE),"")</f>
        <v/>
      </c>
      <c r="J900" s="4" t="str">
        <f>IFERROR(VLOOKUP($A900,'Raw - J'!$B:$P,11,FALSE),"")</f>
        <v/>
      </c>
      <c r="K900" s="4" t="str">
        <f>IFERROR(VLOOKUP($A900,'Raw - J'!$B:$Q,16,FALSE),"")</f>
        <v/>
      </c>
      <c r="L900" s="16" t="str">
        <f>SUBSTITUTE(IFERROR(VLOOKUP($A900,'Raw - J'!$B:$Q,9,FALSE),""),0,"")</f>
        <v/>
      </c>
      <c r="M900" s="16" t="str">
        <f>SUBSTITUTE(IFERROR(VLOOKUP($A900,'Raw - J'!$B:$Z,20,FALSE),""),0,"")</f>
        <v/>
      </c>
    </row>
    <row r="901" spans="1:13" hidden="1" x14ac:dyDescent="0.35">
      <c r="A901">
        <v>892</v>
      </c>
      <c r="B901" s="9" t="str">
        <f>IFERROR(VLOOKUP($A901,'Raw - J'!$B:$S,2,FALSE),"")</f>
        <v/>
      </c>
      <c r="C901" s="4" t="str">
        <f>IFERROR(VLOOKUP($A901,'Raw - J'!$B:$S,3,FALSE),"")</f>
        <v/>
      </c>
      <c r="D901" s="4" t="str">
        <f>IFERROR(VLOOKUP(JUMP!A901,'Raw - J'!B:F,5,FALSE),"")</f>
        <v/>
      </c>
      <c r="E901" s="4" t="str">
        <f>IFERROR(VLOOKUP($A901,'Raw - J'!$B:$S,6,FALSE),"")</f>
        <v/>
      </c>
      <c r="F901" s="4" t="str">
        <f>IFERROR(VLOOKUP($A901,'Raw - J'!$B:$P,10,FALSE),"")</f>
        <v/>
      </c>
      <c r="G901" s="4" t="str">
        <f>SUBSTITUTE(IFERROR(VLOOKUP($A901,'Raw - J'!$B:$P,7,FALSE),""),"0","")</f>
        <v/>
      </c>
      <c r="H901" s="4" t="str">
        <f>IFERROR(VLOOKUP($A901,'Raw - J'!$B:$P,12,FALSE)&amp;IF(VLOOKUP($A901,'Raw - J'!$B:$N,13,FALSE)&lt;&gt;"","("&amp;VLOOKUP($A901,'Raw - J'!$B:$N,13,FALSE)&amp;")",""),"")</f>
        <v/>
      </c>
      <c r="I901" s="4" t="str">
        <f>IFERROR(VLOOKUP($A901,'Raw - J'!$B:$P,14,FALSE),"")</f>
        <v/>
      </c>
      <c r="J901" s="4" t="str">
        <f>IFERROR(VLOOKUP($A901,'Raw - J'!$B:$P,11,FALSE),"")</f>
        <v/>
      </c>
      <c r="K901" s="4" t="str">
        <f>IFERROR(VLOOKUP($A901,'Raw - J'!$B:$Q,16,FALSE),"")</f>
        <v/>
      </c>
      <c r="L901" s="16" t="str">
        <f>SUBSTITUTE(IFERROR(VLOOKUP($A901,'Raw - J'!$B:$Q,9,FALSE),""),0,"")</f>
        <v/>
      </c>
      <c r="M901" s="16" t="str">
        <f>SUBSTITUTE(IFERROR(VLOOKUP($A901,'Raw - J'!$B:$Z,20,FALSE),""),0,"")</f>
        <v/>
      </c>
    </row>
    <row r="902" spans="1:13" hidden="1" x14ac:dyDescent="0.35">
      <c r="A902">
        <v>893</v>
      </c>
      <c r="B902" s="9" t="str">
        <f>IFERROR(VLOOKUP($A902,'Raw - J'!$B:$S,2,FALSE),"")</f>
        <v/>
      </c>
      <c r="C902" s="4" t="str">
        <f>IFERROR(VLOOKUP($A902,'Raw - J'!$B:$S,3,FALSE),"")</f>
        <v/>
      </c>
      <c r="D902" s="4" t="str">
        <f>IFERROR(VLOOKUP(JUMP!A902,'Raw - J'!B:F,5,FALSE),"")</f>
        <v/>
      </c>
      <c r="E902" s="4" t="str">
        <f>IFERROR(VLOOKUP($A902,'Raw - J'!$B:$S,6,FALSE),"")</f>
        <v/>
      </c>
      <c r="F902" s="4" t="str">
        <f>IFERROR(VLOOKUP($A902,'Raw - J'!$B:$P,10,FALSE),"")</f>
        <v/>
      </c>
      <c r="G902" s="4" t="str">
        <f>SUBSTITUTE(IFERROR(VLOOKUP($A902,'Raw - J'!$B:$P,7,FALSE),""),"0","")</f>
        <v/>
      </c>
      <c r="H902" s="4" t="str">
        <f>IFERROR(VLOOKUP($A902,'Raw - J'!$B:$P,12,FALSE)&amp;IF(VLOOKUP($A902,'Raw - J'!$B:$N,13,FALSE)&lt;&gt;"","("&amp;VLOOKUP($A902,'Raw - J'!$B:$N,13,FALSE)&amp;")",""),"")</f>
        <v/>
      </c>
      <c r="I902" s="4" t="str">
        <f>IFERROR(VLOOKUP($A902,'Raw - J'!$B:$P,14,FALSE),"")</f>
        <v/>
      </c>
      <c r="J902" s="4" t="str">
        <f>IFERROR(VLOOKUP($A902,'Raw - J'!$B:$P,11,FALSE),"")</f>
        <v/>
      </c>
      <c r="K902" s="4" t="str">
        <f>IFERROR(VLOOKUP($A902,'Raw - J'!$B:$Q,16,FALSE),"")</f>
        <v/>
      </c>
      <c r="L902" s="16" t="str">
        <f>SUBSTITUTE(IFERROR(VLOOKUP($A902,'Raw - J'!$B:$Q,9,FALSE),""),0,"")</f>
        <v/>
      </c>
      <c r="M902" s="16" t="str">
        <f>SUBSTITUTE(IFERROR(VLOOKUP($A902,'Raw - J'!$B:$Z,20,FALSE),""),0,"")</f>
        <v/>
      </c>
    </row>
    <row r="903" spans="1:13" hidden="1" x14ac:dyDescent="0.35">
      <c r="A903">
        <v>894</v>
      </c>
      <c r="B903" s="9" t="str">
        <f>IFERROR(VLOOKUP($A903,'Raw - J'!$B:$S,2,FALSE),"")</f>
        <v/>
      </c>
      <c r="C903" s="4" t="str">
        <f>IFERROR(VLOOKUP($A903,'Raw - J'!$B:$S,3,FALSE),"")</f>
        <v/>
      </c>
      <c r="D903" s="4" t="str">
        <f>IFERROR(VLOOKUP(JUMP!A903,'Raw - J'!B:F,5,FALSE),"")</f>
        <v/>
      </c>
      <c r="E903" s="4" t="str">
        <f>IFERROR(VLOOKUP($A903,'Raw - J'!$B:$S,6,FALSE),"")</f>
        <v/>
      </c>
      <c r="F903" s="4" t="str">
        <f>IFERROR(VLOOKUP($A903,'Raw - J'!$B:$P,10,FALSE),"")</f>
        <v/>
      </c>
      <c r="G903" s="4" t="str">
        <f>SUBSTITUTE(IFERROR(VLOOKUP($A903,'Raw - J'!$B:$P,7,FALSE),""),"0","")</f>
        <v/>
      </c>
      <c r="H903" s="4" t="str">
        <f>IFERROR(VLOOKUP($A903,'Raw - J'!$B:$P,12,FALSE)&amp;IF(VLOOKUP($A903,'Raw - J'!$B:$N,13,FALSE)&lt;&gt;"","("&amp;VLOOKUP($A903,'Raw - J'!$B:$N,13,FALSE)&amp;")",""),"")</f>
        <v/>
      </c>
      <c r="I903" s="4" t="str">
        <f>IFERROR(VLOOKUP($A903,'Raw - J'!$B:$P,14,FALSE),"")</f>
        <v/>
      </c>
      <c r="J903" s="4" t="str">
        <f>IFERROR(VLOOKUP($A903,'Raw - J'!$B:$P,11,FALSE),"")</f>
        <v/>
      </c>
      <c r="K903" s="4" t="str">
        <f>IFERROR(VLOOKUP($A903,'Raw - J'!$B:$Q,16,FALSE),"")</f>
        <v/>
      </c>
      <c r="L903" s="16" t="str">
        <f>SUBSTITUTE(IFERROR(VLOOKUP($A903,'Raw - J'!$B:$Q,9,FALSE),""),0,"")</f>
        <v/>
      </c>
      <c r="M903" s="16" t="str">
        <f>SUBSTITUTE(IFERROR(VLOOKUP($A903,'Raw - J'!$B:$Z,20,FALSE),""),0,"")</f>
        <v/>
      </c>
    </row>
    <row r="904" spans="1:13" hidden="1" x14ac:dyDescent="0.35">
      <c r="A904">
        <v>895</v>
      </c>
      <c r="B904" s="9" t="str">
        <f>IFERROR(VLOOKUP($A904,'Raw - J'!$B:$S,2,FALSE),"")</f>
        <v/>
      </c>
      <c r="C904" s="4" t="str">
        <f>IFERROR(VLOOKUP($A904,'Raw - J'!$B:$S,3,FALSE),"")</f>
        <v/>
      </c>
      <c r="D904" s="4" t="str">
        <f>IFERROR(VLOOKUP(JUMP!A904,'Raw - J'!B:F,5,FALSE),"")</f>
        <v/>
      </c>
      <c r="E904" s="4" t="str">
        <f>IFERROR(VLOOKUP($A904,'Raw - J'!$B:$S,6,FALSE),"")</f>
        <v/>
      </c>
      <c r="F904" s="4" t="str">
        <f>IFERROR(VLOOKUP($A904,'Raw - J'!$B:$P,10,FALSE),"")</f>
        <v/>
      </c>
      <c r="G904" s="4" t="str">
        <f>SUBSTITUTE(IFERROR(VLOOKUP($A904,'Raw - J'!$B:$P,7,FALSE),""),"0","")</f>
        <v/>
      </c>
      <c r="H904" s="4" t="str">
        <f>IFERROR(VLOOKUP($A904,'Raw - J'!$B:$P,12,FALSE)&amp;IF(VLOOKUP($A904,'Raw - J'!$B:$N,13,FALSE)&lt;&gt;"","("&amp;VLOOKUP($A904,'Raw - J'!$B:$N,13,FALSE)&amp;")",""),"")</f>
        <v/>
      </c>
      <c r="I904" s="4" t="str">
        <f>IFERROR(VLOOKUP($A904,'Raw - J'!$B:$P,14,FALSE),"")</f>
        <v/>
      </c>
      <c r="J904" s="4" t="str">
        <f>IFERROR(VLOOKUP($A904,'Raw - J'!$B:$P,11,FALSE),"")</f>
        <v/>
      </c>
      <c r="K904" s="4" t="str">
        <f>IFERROR(VLOOKUP($A904,'Raw - J'!$B:$Q,16,FALSE),"")</f>
        <v/>
      </c>
      <c r="L904" s="16" t="str">
        <f>SUBSTITUTE(IFERROR(VLOOKUP($A904,'Raw - J'!$B:$Q,9,FALSE),""),0,"")</f>
        <v/>
      </c>
      <c r="M904" s="16" t="str">
        <f>SUBSTITUTE(IFERROR(VLOOKUP($A904,'Raw - J'!$B:$Z,20,FALSE),""),0,"")</f>
        <v/>
      </c>
    </row>
    <row r="905" spans="1:13" hidden="1" x14ac:dyDescent="0.35">
      <c r="A905">
        <v>896</v>
      </c>
      <c r="B905" s="9" t="str">
        <f>IFERROR(VLOOKUP($A905,'Raw - J'!$B:$S,2,FALSE),"")</f>
        <v/>
      </c>
      <c r="C905" s="4" t="str">
        <f>IFERROR(VLOOKUP($A905,'Raw - J'!$B:$S,3,FALSE),"")</f>
        <v/>
      </c>
      <c r="D905" s="4" t="str">
        <f>IFERROR(VLOOKUP(JUMP!A905,'Raw - J'!B:F,5,FALSE),"")</f>
        <v/>
      </c>
      <c r="E905" s="4" t="str">
        <f>IFERROR(VLOOKUP($A905,'Raw - J'!$B:$S,6,FALSE),"")</f>
        <v/>
      </c>
      <c r="F905" s="4" t="str">
        <f>IFERROR(VLOOKUP($A905,'Raw - J'!$B:$P,10,FALSE),"")</f>
        <v/>
      </c>
      <c r="G905" s="4" t="str">
        <f>SUBSTITUTE(IFERROR(VLOOKUP($A905,'Raw - J'!$B:$P,7,FALSE),""),"0","")</f>
        <v/>
      </c>
      <c r="H905" s="4" t="str">
        <f>IFERROR(VLOOKUP($A905,'Raw - J'!$B:$P,12,FALSE)&amp;IF(VLOOKUP($A905,'Raw - J'!$B:$N,13,FALSE)&lt;&gt;"","("&amp;VLOOKUP($A905,'Raw - J'!$B:$N,13,FALSE)&amp;")",""),"")</f>
        <v/>
      </c>
      <c r="I905" s="4" t="str">
        <f>IFERROR(VLOOKUP($A905,'Raw - J'!$B:$P,14,FALSE),"")</f>
        <v/>
      </c>
      <c r="J905" s="4" t="str">
        <f>IFERROR(VLOOKUP($A905,'Raw - J'!$B:$P,11,FALSE),"")</f>
        <v/>
      </c>
      <c r="K905" s="4" t="str">
        <f>IFERROR(VLOOKUP($A905,'Raw - J'!$B:$Q,16,FALSE),"")</f>
        <v/>
      </c>
      <c r="L905" s="16" t="str">
        <f>SUBSTITUTE(IFERROR(VLOOKUP($A905,'Raw - J'!$B:$Q,9,FALSE),""),0,"")</f>
        <v/>
      </c>
      <c r="M905" s="16" t="str">
        <f>SUBSTITUTE(IFERROR(VLOOKUP($A905,'Raw - J'!$B:$Z,20,FALSE),""),0,"")</f>
        <v/>
      </c>
    </row>
    <row r="906" spans="1:13" hidden="1" x14ac:dyDescent="0.35">
      <c r="A906">
        <v>897</v>
      </c>
      <c r="B906" s="9" t="str">
        <f>IFERROR(VLOOKUP($A906,'Raw - J'!$B:$S,2,FALSE),"")</f>
        <v/>
      </c>
      <c r="C906" s="4" t="str">
        <f>IFERROR(VLOOKUP($A906,'Raw - J'!$B:$S,3,FALSE),"")</f>
        <v/>
      </c>
      <c r="D906" s="4" t="str">
        <f>IFERROR(VLOOKUP(JUMP!A906,'Raw - J'!B:F,5,FALSE),"")</f>
        <v/>
      </c>
      <c r="E906" s="4" t="str">
        <f>IFERROR(VLOOKUP($A906,'Raw - J'!$B:$S,6,FALSE),"")</f>
        <v/>
      </c>
      <c r="F906" s="4" t="str">
        <f>IFERROR(VLOOKUP($A906,'Raw - J'!$B:$P,10,FALSE),"")</f>
        <v/>
      </c>
      <c r="G906" s="4" t="str">
        <f>SUBSTITUTE(IFERROR(VLOOKUP($A906,'Raw - J'!$B:$P,7,FALSE),""),"0","")</f>
        <v/>
      </c>
      <c r="H906" s="4" t="str">
        <f>IFERROR(VLOOKUP($A906,'Raw - J'!$B:$P,12,FALSE)&amp;IF(VLOOKUP($A906,'Raw - J'!$B:$N,13,FALSE)&lt;&gt;"","("&amp;VLOOKUP($A906,'Raw - J'!$B:$N,13,FALSE)&amp;")",""),"")</f>
        <v/>
      </c>
      <c r="I906" s="4" t="str">
        <f>IFERROR(VLOOKUP($A906,'Raw - J'!$B:$P,14,FALSE),"")</f>
        <v/>
      </c>
      <c r="J906" s="4" t="str">
        <f>IFERROR(VLOOKUP($A906,'Raw - J'!$B:$P,11,FALSE),"")</f>
        <v/>
      </c>
      <c r="K906" s="4" t="str">
        <f>IFERROR(VLOOKUP($A906,'Raw - J'!$B:$Q,16,FALSE),"")</f>
        <v/>
      </c>
      <c r="L906" s="16" t="str">
        <f>SUBSTITUTE(IFERROR(VLOOKUP($A906,'Raw - J'!$B:$Q,9,FALSE),""),0,"")</f>
        <v/>
      </c>
      <c r="M906" s="16" t="str">
        <f>SUBSTITUTE(IFERROR(VLOOKUP($A906,'Raw - J'!$B:$Z,20,FALSE),""),0,"")</f>
        <v/>
      </c>
    </row>
    <row r="907" spans="1:13" hidden="1" x14ac:dyDescent="0.35">
      <c r="A907">
        <v>898</v>
      </c>
      <c r="B907" s="9" t="str">
        <f>IFERROR(VLOOKUP($A907,'Raw - J'!$B:$S,2,FALSE),"")</f>
        <v/>
      </c>
      <c r="C907" s="4" t="str">
        <f>IFERROR(VLOOKUP($A907,'Raw - J'!$B:$S,3,FALSE),"")</f>
        <v/>
      </c>
      <c r="D907" s="4" t="str">
        <f>IFERROR(VLOOKUP(JUMP!A907,'Raw - J'!B:F,5,FALSE),"")</f>
        <v/>
      </c>
      <c r="E907" s="4" t="str">
        <f>IFERROR(VLOOKUP($A907,'Raw - J'!$B:$S,6,FALSE),"")</f>
        <v/>
      </c>
      <c r="F907" s="4" t="str">
        <f>IFERROR(VLOOKUP($A907,'Raw - J'!$B:$P,10,FALSE),"")</f>
        <v/>
      </c>
      <c r="G907" s="4" t="str">
        <f>SUBSTITUTE(IFERROR(VLOOKUP($A907,'Raw - J'!$B:$P,7,FALSE),""),"0","")</f>
        <v/>
      </c>
      <c r="H907" s="4" t="str">
        <f>IFERROR(VLOOKUP($A907,'Raw - J'!$B:$P,12,FALSE)&amp;IF(VLOOKUP($A907,'Raw - J'!$B:$N,13,FALSE)&lt;&gt;"","("&amp;VLOOKUP($A907,'Raw - J'!$B:$N,13,FALSE)&amp;")",""),"")</f>
        <v/>
      </c>
      <c r="I907" s="4" t="str">
        <f>IFERROR(VLOOKUP($A907,'Raw - J'!$B:$P,14,FALSE),"")</f>
        <v/>
      </c>
      <c r="J907" s="4" t="str">
        <f>IFERROR(VLOOKUP($A907,'Raw - J'!$B:$P,11,FALSE),"")</f>
        <v/>
      </c>
      <c r="K907" s="4" t="str">
        <f>IFERROR(VLOOKUP($A907,'Raw - J'!$B:$Q,16,FALSE),"")</f>
        <v/>
      </c>
      <c r="L907" s="16" t="str">
        <f>SUBSTITUTE(IFERROR(VLOOKUP($A907,'Raw - J'!$B:$Q,9,FALSE),""),0,"")</f>
        <v/>
      </c>
      <c r="M907" s="16" t="str">
        <f>SUBSTITUTE(IFERROR(VLOOKUP($A907,'Raw - J'!$B:$Z,20,FALSE),""),0,"")</f>
        <v/>
      </c>
    </row>
    <row r="908" spans="1:13" hidden="1" x14ac:dyDescent="0.35">
      <c r="A908">
        <v>899</v>
      </c>
      <c r="B908" s="9" t="str">
        <f>IFERROR(VLOOKUP($A908,'Raw - J'!$B:$S,2,FALSE),"")</f>
        <v/>
      </c>
      <c r="C908" s="4" t="str">
        <f>IFERROR(VLOOKUP($A908,'Raw - J'!$B:$S,3,FALSE),"")</f>
        <v/>
      </c>
      <c r="D908" s="4" t="str">
        <f>IFERROR(VLOOKUP(JUMP!A908,'Raw - J'!B:F,5,FALSE),"")</f>
        <v/>
      </c>
      <c r="E908" s="4" t="str">
        <f>IFERROR(VLOOKUP($A908,'Raw - J'!$B:$S,6,FALSE),"")</f>
        <v/>
      </c>
      <c r="F908" s="4" t="str">
        <f>IFERROR(VLOOKUP($A908,'Raw - J'!$B:$P,10,FALSE),"")</f>
        <v/>
      </c>
      <c r="G908" s="4" t="str">
        <f>SUBSTITUTE(IFERROR(VLOOKUP($A908,'Raw - J'!$B:$P,7,FALSE),""),"0","")</f>
        <v/>
      </c>
      <c r="H908" s="4" t="str">
        <f>IFERROR(VLOOKUP($A908,'Raw - J'!$B:$P,12,FALSE)&amp;IF(VLOOKUP($A908,'Raw - J'!$B:$N,13,FALSE)&lt;&gt;"","("&amp;VLOOKUP($A908,'Raw - J'!$B:$N,13,FALSE)&amp;")",""),"")</f>
        <v/>
      </c>
      <c r="I908" s="4" t="str">
        <f>IFERROR(VLOOKUP($A908,'Raw - J'!$B:$P,14,FALSE),"")</f>
        <v/>
      </c>
      <c r="J908" s="4" t="str">
        <f>IFERROR(VLOOKUP($A908,'Raw - J'!$B:$P,11,FALSE),"")</f>
        <v/>
      </c>
      <c r="K908" s="4" t="str">
        <f>IFERROR(VLOOKUP($A908,'Raw - J'!$B:$Q,16,FALSE),"")</f>
        <v/>
      </c>
      <c r="L908" s="16" t="str">
        <f>SUBSTITUTE(IFERROR(VLOOKUP($A908,'Raw - J'!$B:$Q,9,FALSE),""),0,"")</f>
        <v/>
      </c>
      <c r="M908" s="16" t="str">
        <f>SUBSTITUTE(IFERROR(VLOOKUP($A908,'Raw - J'!$B:$Z,20,FALSE),""),0,"")</f>
        <v/>
      </c>
    </row>
    <row r="909" spans="1:13" hidden="1" x14ac:dyDescent="0.35">
      <c r="A909">
        <v>900</v>
      </c>
      <c r="B909" s="9" t="str">
        <f>IFERROR(VLOOKUP($A909,'Raw - J'!$B:$S,2,FALSE),"")</f>
        <v/>
      </c>
      <c r="C909" s="4" t="str">
        <f>IFERROR(VLOOKUP($A909,'Raw - J'!$B:$S,3,FALSE),"")</f>
        <v/>
      </c>
      <c r="D909" s="4" t="str">
        <f>IFERROR(VLOOKUP(JUMP!A909,'Raw - J'!B:F,5,FALSE),"")</f>
        <v/>
      </c>
      <c r="E909" s="4" t="str">
        <f>IFERROR(VLOOKUP($A909,'Raw - J'!$B:$S,6,FALSE),"")</f>
        <v/>
      </c>
      <c r="F909" s="4" t="str">
        <f>IFERROR(VLOOKUP($A909,'Raw - J'!$B:$P,10,FALSE),"")</f>
        <v/>
      </c>
      <c r="G909" s="4" t="str">
        <f>SUBSTITUTE(IFERROR(VLOOKUP($A909,'Raw - J'!$B:$P,7,FALSE),""),"0","")</f>
        <v/>
      </c>
      <c r="H909" s="4" t="str">
        <f>IFERROR(VLOOKUP($A909,'Raw - J'!$B:$P,12,FALSE)&amp;IF(VLOOKUP($A909,'Raw - J'!$B:$N,13,FALSE)&lt;&gt;"","("&amp;VLOOKUP($A909,'Raw - J'!$B:$N,13,FALSE)&amp;")",""),"")</f>
        <v/>
      </c>
      <c r="I909" s="4" t="str">
        <f>IFERROR(VLOOKUP($A909,'Raw - J'!$B:$P,14,FALSE),"")</f>
        <v/>
      </c>
      <c r="J909" s="4" t="str">
        <f>IFERROR(VLOOKUP($A909,'Raw - J'!$B:$P,11,FALSE),"")</f>
        <v/>
      </c>
      <c r="K909" s="4" t="str">
        <f>IFERROR(VLOOKUP($A909,'Raw - J'!$B:$Q,16,FALSE),"")</f>
        <v/>
      </c>
      <c r="L909" s="16" t="str">
        <f>SUBSTITUTE(IFERROR(VLOOKUP($A909,'Raw - J'!$B:$Q,9,FALSE),""),0,"")</f>
        <v/>
      </c>
      <c r="M909" s="16" t="str">
        <f>SUBSTITUTE(IFERROR(VLOOKUP($A909,'Raw - J'!$B:$Z,20,FALSE),""),0,"")</f>
        <v/>
      </c>
    </row>
    <row r="910" spans="1:13" hidden="1" x14ac:dyDescent="0.35">
      <c r="A910">
        <v>901</v>
      </c>
      <c r="B910" s="9" t="str">
        <f>IFERROR(VLOOKUP($A910,'Raw - J'!$B:$S,2,FALSE),"")</f>
        <v/>
      </c>
      <c r="C910" s="4" t="str">
        <f>IFERROR(VLOOKUP($A910,'Raw - J'!$B:$S,3,FALSE),"")</f>
        <v/>
      </c>
      <c r="D910" s="4" t="str">
        <f>IFERROR(VLOOKUP(JUMP!A910,'Raw - J'!B:F,5,FALSE),"")</f>
        <v/>
      </c>
      <c r="E910" s="4" t="str">
        <f>IFERROR(VLOOKUP($A910,'Raw - J'!$B:$S,6,FALSE),"")</f>
        <v/>
      </c>
      <c r="F910" s="4" t="str">
        <f>IFERROR(VLOOKUP($A910,'Raw - J'!$B:$P,10,FALSE),"")</f>
        <v/>
      </c>
      <c r="G910" s="4" t="str">
        <f>SUBSTITUTE(IFERROR(VLOOKUP($A910,'Raw - J'!$B:$P,7,FALSE),""),"0","")</f>
        <v/>
      </c>
      <c r="H910" s="4" t="str">
        <f>IFERROR(VLOOKUP($A910,'Raw - J'!$B:$P,12,FALSE)&amp;IF(VLOOKUP($A910,'Raw - J'!$B:$N,13,FALSE)&lt;&gt;"","("&amp;VLOOKUP($A910,'Raw - J'!$B:$N,13,FALSE)&amp;")",""),"")</f>
        <v/>
      </c>
      <c r="I910" s="4" t="str">
        <f>IFERROR(VLOOKUP($A910,'Raw - J'!$B:$P,14,FALSE),"")</f>
        <v/>
      </c>
      <c r="J910" s="4" t="str">
        <f>IFERROR(VLOOKUP($A910,'Raw - J'!$B:$P,11,FALSE),"")</f>
        <v/>
      </c>
      <c r="K910" s="4" t="str">
        <f>IFERROR(VLOOKUP($A910,'Raw - J'!$B:$Q,16,FALSE),"")</f>
        <v/>
      </c>
      <c r="L910" s="16" t="str">
        <f>SUBSTITUTE(IFERROR(VLOOKUP($A910,'Raw - J'!$B:$Q,9,FALSE),""),0,"")</f>
        <v/>
      </c>
      <c r="M910" s="16" t="str">
        <f>SUBSTITUTE(IFERROR(VLOOKUP($A910,'Raw - J'!$B:$Z,20,FALSE),""),0,"")</f>
        <v/>
      </c>
    </row>
    <row r="911" spans="1:13" hidden="1" x14ac:dyDescent="0.35">
      <c r="A911">
        <v>902</v>
      </c>
      <c r="B911" s="9" t="str">
        <f>IFERROR(VLOOKUP($A911,'Raw - J'!$B:$S,2,FALSE),"")</f>
        <v/>
      </c>
      <c r="C911" s="4" t="str">
        <f>IFERROR(VLOOKUP($A911,'Raw - J'!$B:$S,3,FALSE),"")</f>
        <v/>
      </c>
      <c r="D911" s="4" t="str">
        <f>IFERROR(VLOOKUP(JUMP!A911,'Raw - J'!B:F,5,FALSE),"")</f>
        <v/>
      </c>
      <c r="E911" s="4" t="str">
        <f>IFERROR(VLOOKUP($A911,'Raw - J'!$B:$S,6,FALSE),"")</f>
        <v/>
      </c>
      <c r="F911" s="4" t="str">
        <f>IFERROR(VLOOKUP($A911,'Raw - J'!$B:$P,10,FALSE),"")</f>
        <v/>
      </c>
      <c r="G911" s="4" t="str">
        <f>SUBSTITUTE(IFERROR(VLOOKUP($A911,'Raw - J'!$B:$P,7,FALSE),""),"0","")</f>
        <v/>
      </c>
      <c r="H911" s="4" t="str">
        <f>IFERROR(VLOOKUP($A911,'Raw - J'!$B:$P,12,FALSE)&amp;IF(VLOOKUP($A911,'Raw - J'!$B:$N,13,FALSE)&lt;&gt;"","("&amp;VLOOKUP($A911,'Raw - J'!$B:$N,13,FALSE)&amp;")",""),"")</f>
        <v/>
      </c>
      <c r="I911" s="4" t="str">
        <f>IFERROR(VLOOKUP($A911,'Raw - J'!$B:$P,14,FALSE),"")</f>
        <v/>
      </c>
      <c r="J911" s="4" t="str">
        <f>IFERROR(VLOOKUP($A911,'Raw - J'!$B:$P,11,FALSE),"")</f>
        <v/>
      </c>
      <c r="K911" s="4" t="str">
        <f>IFERROR(VLOOKUP($A911,'Raw - J'!$B:$Q,16,FALSE),"")</f>
        <v/>
      </c>
      <c r="L911" s="16" t="str">
        <f>SUBSTITUTE(IFERROR(VLOOKUP($A911,'Raw - J'!$B:$Q,9,FALSE),""),0,"")</f>
        <v/>
      </c>
      <c r="M911" s="16" t="str">
        <f>SUBSTITUTE(IFERROR(VLOOKUP($A911,'Raw - J'!$B:$Z,20,FALSE),""),0,"")</f>
        <v/>
      </c>
    </row>
    <row r="912" spans="1:13" hidden="1" x14ac:dyDescent="0.35">
      <c r="A912">
        <v>903</v>
      </c>
      <c r="B912" s="9" t="str">
        <f>IFERROR(VLOOKUP($A912,'Raw - J'!$B:$S,2,FALSE),"")</f>
        <v/>
      </c>
      <c r="C912" s="4" t="str">
        <f>IFERROR(VLOOKUP($A912,'Raw - J'!$B:$S,3,FALSE),"")</f>
        <v/>
      </c>
      <c r="D912" s="4" t="str">
        <f>IFERROR(VLOOKUP(JUMP!A912,'Raw - J'!B:F,5,FALSE),"")</f>
        <v/>
      </c>
      <c r="E912" s="4" t="str">
        <f>IFERROR(VLOOKUP($A912,'Raw - J'!$B:$S,6,FALSE),"")</f>
        <v/>
      </c>
      <c r="F912" s="4" t="str">
        <f>IFERROR(VLOOKUP($A912,'Raw - J'!$B:$P,10,FALSE),"")</f>
        <v/>
      </c>
      <c r="G912" s="4" t="str">
        <f>SUBSTITUTE(IFERROR(VLOOKUP($A912,'Raw - J'!$B:$P,7,FALSE),""),"0","")</f>
        <v/>
      </c>
      <c r="H912" s="4" t="str">
        <f>IFERROR(VLOOKUP($A912,'Raw - J'!$B:$P,12,FALSE)&amp;IF(VLOOKUP($A912,'Raw - J'!$B:$N,13,FALSE)&lt;&gt;"","("&amp;VLOOKUP($A912,'Raw - J'!$B:$N,13,FALSE)&amp;")",""),"")</f>
        <v/>
      </c>
      <c r="I912" s="4" t="str">
        <f>IFERROR(VLOOKUP($A912,'Raw - J'!$B:$P,14,FALSE),"")</f>
        <v/>
      </c>
      <c r="J912" s="4" t="str">
        <f>IFERROR(VLOOKUP($A912,'Raw - J'!$B:$P,11,FALSE),"")</f>
        <v/>
      </c>
      <c r="K912" s="4" t="str">
        <f>IFERROR(VLOOKUP($A912,'Raw - J'!$B:$Q,16,FALSE),"")</f>
        <v/>
      </c>
      <c r="L912" s="16" t="str">
        <f>SUBSTITUTE(IFERROR(VLOOKUP($A912,'Raw - J'!$B:$Q,9,FALSE),""),0,"")</f>
        <v/>
      </c>
      <c r="M912" s="16" t="str">
        <f>SUBSTITUTE(IFERROR(VLOOKUP($A912,'Raw - J'!$B:$Z,20,FALSE),""),0,"")</f>
        <v/>
      </c>
    </row>
    <row r="913" spans="1:13" hidden="1" x14ac:dyDescent="0.35">
      <c r="A913">
        <v>904</v>
      </c>
      <c r="B913" s="9" t="str">
        <f>IFERROR(VLOOKUP($A913,'Raw - J'!$B:$S,2,FALSE),"")</f>
        <v/>
      </c>
      <c r="C913" s="4" t="str">
        <f>IFERROR(VLOOKUP($A913,'Raw - J'!$B:$S,3,FALSE),"")</f>
        <v/>
      </c>
      <c r="D913" s="4" t="str">
        <f>IFERROR(VLOOKUP(JUMP!A913,'Raw - J'!B:F,5,FALSE),"")</f>
        <v/>
      </c>
      <c r="E913" s="4" t="str">
        <f>IFERROR(VLOOKUP($A913,'Raw - J'!$B:$S,6,FALSE),"")</f>
        <v/>
      </c>
      <c r="F913" s="4" t="str">
        <f>IFERROR(VLOOKUP($A913,'Raw - J'!$B:$P,10,FALSE),"")</f>
        <v/>
      </c>
      <c r="G913" s="4" t="str">
        <f>SUBSTITUTE(IFERROR(VLOOKUP($A913,'Raw - J'!$B:$P,7,FALSE),""),"0","")</f>
        <v/>
      </c>
      <c r="H913" s="4" t="str">
        <f>IFERROR(VLOOKUP($A913,'Raw - J'!$B:$P,12,FALSE)&amp;IF(VLOOKUP($A913,'Raw - J'!$B:$N,13,FALSE)&lt;&gt;"","("&amp;VLOOKUP($A913,'Raw - J'!$B:$N,13,FALSE)&amp;")",""),"")</f>
        <v/>
      </c>
      <c r="I913" s="4" t="str">
        <f>IFERROR(VLOOKUP($A913,'Raw - J'!$B:$P,14,FALSE),"")</f>
        <v/>
      </c>
      <c r="J913" s="4" t="str">
        <f>IFERROR(VLOOKUP($A913,'Raw - J'!$B:$P,11,FALSE),"")</f>
        <v/>
      </c>
      <c r="K913" s="4" t="str">
        <f>IFERROR(VLOOKUP($A913,'Raw - J'!$B:$Q,16,FALSE),"")</f>
        <v/>
      </c>
      <c r="L913" s="16" t="str">
        <f>SUBSTITUTE(IFERROR(VLOOKUP($A913,'Raw - J'!$B:$Q,9,FALSE),""),0,"")</f>
        <v/>
      </c>
      <c r="M913" s="16" t="str">
        <f>SUBSTITUTE(IFERROR(VLOOKUP($A913,'Raw - J'!$B:$Z,20,FALSE),""),0,"")</f>
        <v/>
      </c>
    </row>
    <row r="914" spans="1:13" hidden="1" x14ac:dyDescent="0.35">
      <c r="A914">
        <v>905</v>
      </c>
      <c r="B914" s="9" t="str">
        <f>IFERROR(VLOOKUP($A914,'Raw - J'!$B:$S,2,FALSE),"")</f>
        <v/>
      </c>
      <c r="C914" s="4" t="str">
        <f>IFERROR(VLOOKUP($A914,'Raw - J'!$B:$S,3,FALSE),"")</f>
        <v/>
      </c>
      <c r="D914" s="4" t="str">
        <f>IFERROR(VLOOKUP(JUMP!A914,'Raw - J'!B:F,5,FALSE),"")</f>
        <v/>
      </c>
      <c r="E914" s="4" t="str">
        <f>IFERROR(VLOOKUP($A914,'Raw - J'!$B:$S,6,FALSE),"")</f>
        <v/>
      </c>
      <c r="F914" s="4" t="str">
        <f>IFERROR(VLOOKUP($A914,'Raw - J'!$B:$P,10,FALSE),"")</f>
        <v/>
      </c>
      <c r="G914" s="4" t="str">
        <f>SUBSTITUTE(IFERROR(VLOOKUP($A914,'Raw - J'!$B:$P,7,FALSE),""),"0","")</f>
        <v/>
      </c>
      <c r="H914" s="4" t="str">
        <f>IFERROR(VLOOKUP($A914,'Raw - J'!$B:$P,12,FALSE)&amp;IF(VLOOKUP($A914,'Raw - J'!$B:$N,13,FALSE)&lt;&gt;"","("&amp;VLOOKUP($A914,'Raw - J'!$B:$N,13,FALSE)&amp;")",""),"")</f>
        <v/>
      </c>
      <c r="I914" s="4" t="str">
        <f>IFERROR(VLOOKUP($A914,'Raw - J'!$B:$P,14,FALSE),"")</f>
        <v/>
      </c>
      <c r="J914" s="4" t="str">
        <f>IFERROR(VLOOKUP($A914,'Raw - J'!$B:$P,11,FALSE),"")</f>
        <v/>
      </c>
      <c r="K914" s="4" t="str">
        <f>IFERROR(VLOOKUP($A914,'Raw - J'!$B:$Q,16,FALSE),"")</f>
        <v/>
      </c>
      <c r="L914" s="16" t="str">
        <f>SUBSTITUTE(IFERROR(VLOOKUP($A914,'Raw - J'!$B:$Q,9,FALSE),""),0,"")</f>
        <v/>
      </c>
      <c r="M914" s="16" t="str">
        <f>SUBSTITUTE(IFERROR(VLOOKUP($A914,'Raw - J'!$B:$Z,20,FALSE),""),0,"")</f>
        <v/>
      </c>
    </row>
    <row r="915" spans="1:13" hidden="1" x14ac:dyDescent="0.35">
      <c r="A915">
        <v>906</v>
      </c>
      <c r="B915" s="9" t="str">
        <f>IFERROR(VLOOKUP($A915,'Raw - J'!$B:$S,2,FALSE),"")</f>
        <v/>
      </c>
      <c r="C915" s="4" t="str">
        <f>IFERROR(VLOOKUP($A915,'Raw - J'!$B:$S,3,FALSE),"")</f>
        <v/>
      </c>
      <c r="D915" s="4" t="str">
        <f>IFERROR(VLOOKUP(JUMP!A915,'Raw - J'!B:F,5,FALSE),"")</f>
        <v/>
      </c>
      <c r="E915" s="4" t="str">
        <f>IFERROR(VLOOKUP($A915,'Raw - J'!$B:$S,6,FALSE),"")</f>
        <v/>
      </c>
      <c r="F915" s="4" t="str">
        <f>IFERROR(VLOOKUP($A915,'Raw - J'!$B:$P,10,FALSE),"")</f>
        <v/>
      </c>
      <c r="G915" s="4" t="str">
        <f>SUBSTITUTE(IFERROR(VLOOKUP($A915,'Raw - J'!$B:$P,7,FALSE),""),"0","")</f>
        <v/>
      </c>
      <c r="H915" s="4" t="str">
        <f>IFERROR(VLOOKUP($A915,'Raw - J'!$B:$P,12,FALSE)&amp;IF(VLOOKUP($A915,'Raw - J'!$B:$N,13,FALSE)&lt;&gt;"","("&amp;VLOOKUP($A915,'Raw - J'!$B:$N,13,FALSE)&amp;")",""),"")</f>
        <v/>
      </c>
      <c r="I915" s="4" t="str">
        <f>IFERROR(VLOOKUP($A915,'Raw - J'!$B:$P,14,FALSE),"")</f>
        <v/>
      </c>
      <c r="J915" s="4" t="str">
        <f>IFERROR(VLOOKUP($A915,'Raw - J'!$B:$P,11,FALSE),"")</f>
        <v/>
      </c>
      <c r="K915" s="4" t="str">
        <f>IFERROR(VLOOKUP($A915,'Raw - J'!$B:$Q,16,FALSE),"")</f>
        <v/>
      </c>
      <c r="L915" s="16" t="str">
        <f>SUBSTITUTE(IFERROR(VLOOKUP($A915,'Raw - J'!$B:$Q,9,FALSE),""),0,"")</f>
        <v/>
      </c>
      <c r="M915" s="16" t="str">
        <f>SUBSTITUTE(IFERROR(VLOOKUP($A915,'Raw - J'!$B:$Z,20,FALSE),""),0,"")</f>
        <v/>
      </c>
    </row>
    <row r="916" spans="1:13" hidden="1" x14ac:dyDescent="0.35">
      <c r="A916">
        <v>907</v>
      </c>
      <c r="B916" s="9" t="str">
        <f>IFERROR(VLOOKUP($A916,'Raw - J'!$B:$S,2,FALSE),"")</f>
        <v/>
      </c>
      <c r="C916" s="4" t="str">
        <f>IFERROR(VLOOKUP($A916,'Raw - J'!$B:$S,3,FALSE),"")</f>
        <v/>
      </c>
      <c r="D916" s="4" t="str">
        <f>IFERROR(VLOOKUP(JUMP!A916,'Raw - J'!B:F,5,FALSE),"")</f>
        <v/>
      </c>
      <c r="E916" s="4" t="str">
        <f>IFERROR(VLOOKUP($A916,'Raw - J'!$B:$S,6,FALSE),"")</f>
        <v/>
      </c>
      <c r="F916" s="4" t="str">
        <f>IFERROR(VLOOKUP($A916,'Raw - J'!$B:$P,10,FALSE),"")</f>
        <v/>
      </c>
      <c r="G916" s="4" t="str">
        <f>SUBSTITUTE(IFERROR(VLOOKUP($A916,'Raw - J'!$B:$P,7,FALSE),""),"0","")</f>
        <v/>
      </c>
      <c r="H916" s="4" t="str">
        <f>IFERROR(VLOOKUP($A916,'Raw - J'!$B:$P,12,FALSE)&amp;IF(VLOOKUP($A916,'Raw - J'!$B:$N,13,FALSE)&lt;&gt;"","("&amp;VLOOKUP($A916,'Raw - J'!$B:$N,13,FALSE)&amp;")",""),"")</f>
        <v/>
      </c>
      <c r="I916" s="4" t="str">
        <f>IFERROR(VLOOKUP($A916,'Raw - J'!$B:$P,14,FALSE),"")</f>
        <v/>
      </c>
      <c r="J916" s="4" t="str">
        <f>IFERROR(VLOOKUP($A916,'Raw - J'!$B:$P,11,FALSE),"")</f>
        <v/>
      </c>
      <c r="K916" s="4" t="str">
        <f>IFERROR(VLOOKUP($A916,'Raw - J'!$B:$Q,16,FALSE),"")</f>
        <v/>
      </c>
      <c r="L916" s="16" t="str">
        <f>SUBSTITUTE(IFERROR(VLOOKUP($A916,'Raw - J'!$B:$Q,9,FALSE),""),0,"")</f>
        <v/>
      </c>
      <c r="M916" s="16" t="str">
        <f>SUBSTITUTE(IFERROR(VLOOKUP($A916,'Raw - J'!$B:$Z,20,FALSE),""),0,"")</f>
        <v/>
      </c>
    </row>
    <row r="917" spans="1:13" hidden="1" x14ac:dyDescent="0.35">
      <c r="A917">
        <v>908</v>
      </c>
      <c r="B917" s="9" t="str">
        <f>IFERROR(VLOOKUP($A917,'Raw - J'!$B:$S,2,FALSE),"")</f>
        <v/>
      </c>
      <c r="C917" s="4" t="str">
        <f>IFERROR(VLOOKUP($A917,'Raw - J'!$B:$S,3,FALSE),"")</f>
        <v/>
      </c>
      <c r="D917" s="4" t="str">
        <f>IFERROR(VLOOKUP(JUMP!A917,'Raw - J'!B:F,5,FALSE),"")</f>
        <v/>
      </c>
      <c r="E917" s="4" t="str">
        <f>IFERROR(VLOOKUP($A917,'Raw - J'!$B:$S,6,FALSE),"")</f>
        <v/>
      </c>
      <c r="F917" s="4" t="str">
        <f>IFERROR(VLOOKUP($A917,'Raw - J'!$B:$P,10,FALSE),"")</f>
        <v/>
      </c>
      <c r="G917" s="4" t="str">
        <f>SUBSTITUTE(IFERROR(VLOOKUP($A917,'Raw - J'!$B:$P,7,FALSE),""),"0","")</f>
        <v/>
      </c>
      <c r="H917" s="4" t="str">
        <f>IFERROR(VLOOKUP($A917,'Raw - J'!$B:$P,12,FALSE)&amp;IF(VLOOKUP($A917,'Raw - J'!$B:$N,13,FALSE)&lt;&gt;"","("&amp;VLOOKUP($A917,'Raw - J'!$B:$N,13,FALSE)&amp;")",""),"")</f>
        <v/>
      </c>
      <c r="I917" s="4" t="str">
        <f>IFERROR(VLOOKUP($A917,'Raw - J'!$B:$P,14,FALSE),"")</f>
        <v/>
      </c>
      <c r="J917" s="4" t="str">
        <f>IFERROR(VLOOKUP($A917,'Raw - J'!$B:$P,11,FALSE),"")</f>
        <v/>
      </c>
      <c r="K917" s="4" t="str">
        <f>IFERROR(VLOOKUP($A917,'Raw - J'!$B:$Q,16,FALSE),"")</f>
        <v/>
      </c>
      <c r="L917" s="16" t="str">
        <f>SUBSTITUTE(IFERROR(VLOOKUP($A917,'Raw - J'!$B:$Q,9,FALSE),""),0,"")</f>
        <v/>
      </c>
      <c r="M917" s="16" t="str">
        <f>SUBSTITUTE(IFERROR(VLOOKUP($A917,'Raw - J'!$B:$Z,20,FALSE),""),0,"")</f>
        <v/>
      </c>
    </row>
    <row r="918" spans="1:13" hidden="1" x14ac:dyDescent="0.35">
      <c r="A918">
        <v>909</v>
      </c>
      <c r="B918" s="9" t="str">
        <f>IFERROR(VLOOKUP($A918,'Raw - J'!$B:$S,2,FALSE),"")</f>
        <v/>
      </c>
      <c r="C918" s="4" t="str">
        <f>IFERROR(VLOOKUP($A918,'Raw - J'!$B:$S,3,FALSE),"")</f>
        <v/>
      </c>
      <c r="D918" s="4" t="str">
        <f>IFERROR(VLOOKUP(JUMP!A918,'Raw - J'!B:F,5,FALSE),"")</f>
        <v/>
      </c>
      <c r="E918" s="4" t="str">
        <f>IFERROR(VLOOKUP($A918,'Raw - J'!$B:$S,6,FALSE),"")</f>
        <v/>
      </c>
      <c r="F918" s="4" t="str">
        <f>IFERROR(VLOOKUP($A918,'Raw - J'!$B:$P,10,FALSE),"")</f>
        <v/>
      </c>
      <c r="G918" s="4" t="str">
        <f>SUBSTITUTE(IFERROR(VLOOKUP($A918,'Raw - J'!$B:$P,7,FALSE),""),"0","")</f>
        <v/>
      </c>
      <c r="H918" s="4" t="str">
        <f>IFERROR(VLOOKUP($A918,'Raw - J'!$B:$P,12,FALSE)&amp;IF(VLOOKUP($A918,'Raw - J'!$B:$N,13,FALSE)&lt;&gt;"","("&amp;VLOOKUP($A918,'Raw - J'!$B:$N,13,FALSE)&amp;")",""),"")</f>
        <v/>
      </c>
      <c r="I918" s="4" t="str">
        <f>IFERROR(VLOOKUP($A918,'Raw - J'!$B:$P,14,FALSE),"")</f>
        <v/>
      </c>
      <c r="J918" s="4" t="str">
        <f>IFERROR(VLOOKUP($A918,'Raw - J'!$B:$P,11,FALSE),"")</f>
        <v/>
      </c>
      <c r="K918" s="4" t="str">
        <f>IFERROR(VLOOKUP($A918,'Raw - J'!$B:$Q,16,FALSE),"")</f>
        <v/>
      </c>
      <c r="L918" s="16" t="str">
        <f>SUBSTITUTE(IFERROR(VLOOKUP($A918,'Raw - J'!$B:$Q,9,FALSE),""),0,"")</f>
        <v/>
      </c>
      <c r="M918" s="16" t="str">
        <f>SUBSTITUTE(IFERROR(VLOOKUP($A918,'Raw - J'!$B:$Z,20,FALSE),""),0,"")</f>
        <v/>
      </c>
    </row>
    <row r="919" spans="1:13" hidden="1" x14ac:dyDescent="0.35">
      <c r="A919">
        <v>910</v>
      </c>
      <c r="B919" s="9" t="str">
        <f>IFERROR(VLOOKUP($A919,'Raw - J'!$B:$S,2,FALSE),"")</f>
        <v/>
      </c>
      <c r="C919" s="4" t="str">
        <f>IFERROR(VLOOKUP($A919,'Raw - J'!$B:$S,3,FALSE),"")</f>
        <v/>
      </c>
      <c r="D919" s="4" t="str">
        <f>IFERROR(VLOOKUP(JUMP!A919,'Raw - J'!B:F,5,FALSE),"")</f>
        <v/>
      </c>
      <c r="E919" s="4" t="str">
        <f>IFERROR(VLOOKUP($A919,'Raw - J'!$B:$S,6,FALSE),"")</f>
        <v/>
      </c>
      <c r="F919" s="4" t="str">
        <f>IFERROR(VLOOKUP($A919,'Raw - J'!$B:$P,10,FALSE),"")</f>
        <v/>
      </c>
      <c r="G919" s="4" t="str">
        <f>SUBSTITUTE(IFERROR(VLOOKUP($A919,'Raw - J'!$B:$P,7,FALSE),""),"0","")</f>
        <v/>
      </c>
      <c r="H919" s="4" t="str">
        <f>IFERROR(VLOOKUP($A919,'Raw - J'!$B:$P,12,FALSE)&amp;IF(VLOOKUP($A919,'Raw - J'!$B:$N,13,FALSE)&lt;&gt;"","("&amp;VLOOKUP($A919,'Raw - J'!$B:$N,13,FALSE)&amp;")",""),"")</f>
        <v/>
      </c>
      <c r="I919" s="4" t="str">
        <f>IFERROR(VLOOKUP($A919,'Raw - J'!$B:$P,14,FALSE),"")</f>
        <v/>
      </c>
      <c r="J919" s="4" t="str">
        <f>IFERROR(VLOOKUP($A919,'Raw - J'!$B:$P,11,FALSE),"")</f>
        <v/>
      </c>
      <c r="K919" s="4" t="str">
        <f>IFERROR(VLOOKUP($A919,'Raw - J'!$B:$Q,16,FALSE),"")</f>
        <v/>
      </c>
      <c r="L919" s="16" t="str">
        <f>SUBSTITUTE(IFERROR(VLOOKUP($A919,'Raw - J'!$B:$Q,9,FALSE),""),0,"")</f>
        <v/>
      </c>
      <c r="M919" s="16" t="str">
        <f>SUBSTITUTE(IFERROR(VLOOKUP($A919,'Raw - J'!$B:$Z,20,FALSE),""),0,"")</f>
        <v/>
      </c>
    </row>
    <row r="920" spans="1:13" hidden="1" x14ac:dyDescent="0.35">
      <c r="A920">
        <v>911</v>
      </c>
      <c r="B920" s="9" t="str">
        <f>IFERROR(VLOOKUP($A920,'Raw - J'!$B:$S,2,FALSE),"")</f>
        <v/>
      </c>
      <c r="C920" s="4" t="str">
        <f>IFERROR(VLOOKUP($A920,'Raw - J'!$B:$S,3,FALSE),"")</f>
        <v/>
      </c>
      <c r="D920" s="4" t="str">
        <f>IFERROR(VLOOKUP(JUMP!A920,'Raw - J'!B:F,5,FALSE),"")</f>
        <v/>
      </c>
      <c r="E920" s="4" t="str">
        <f>IFERROR(VLOOKUP($A920,'Raw - J'!$B:$S,6,FALSE),"")</f>
        <v/>
      </c>
      <c r="F920" s="4" t="str">
        <f>IFERROR(VLOOKUP($A920,'Raw - J'!$B:$P,10,FALSE),"")</f>
        <v/>
      </c>
      <c r="G920" s="4" t="str">
        <f>SUBSTITUTE(IFERROR(VLOOKUP($A920,'Raw - J'!$B:$P,7,FALSE),""),"0","")</f>
        <v/>
      </c>
      <c r="H920" s="4" t="str">
        <f>IFERROR(VLOOKUP($A920,'Raw - J'!$B:$P,12,FALSE)&amp;IF(VLOOKUP($A920,'Raw - J'!$B:$N,13,FALSE)&lt;&gt;"","("&amp;VLOOKUP($A920,'Raw - J'!$B:$N,13,FALSE)&amp;")",""),"")</f>
        <v/>
      </c>
      <c r="I920" s="4" t="str">
        <f>IFERROR(VLOOKUP($A920,'Raw - J'!$B:$P,14,FALSE),"")</f>
        <v/>
      </c>
      <c r="J920" s="4" t="str">
        <f>IFERROR(VLOOKUP($A920,'Raw - J'!$B:$P,11,FALSE),"")</f>
        <v/>
      </c>
      <c r="K920" s="4" t="str">
        <f>IFERROR(VLOOKUP($A920,'Raw - J'!$B:$Q,16,FALSE),"")</f>
        <v/>
      </c>
      <c r="L920" s="16" t="str">
        <f>SUBSTITUTE(IFERROR(VLOOKUP($A920,'Raw - J'!$B:$Q,9,FALSE),""),0,"")</f>
        <v/>
      </c>
      <c r="M920" s="16" t="str">
        <f>SUBSTITUTE(IFERROR(VLOOKUP($A920,'Raw - J'!$B:$Z,20,FALSE),""),0,"")</f>
        <v/>
      </c>
    </row>
    <row r="921" spans="1:13" hidden="1" x14ac:dyDescent="0.35">
      <c r="A921">
        <v>912</v>
      </c>
      <c r="B921" s="9" t="str">
        <f>IFERROR(VLOOKUP($A921,'Raw - J'!$B:$S,2,FALSE),"")</f>
        <v/>
      </c>
      <c r="C921" s="4" t="str">
        <f>IFERROR(VLOOKUP($A921,'Raw - J'!$B:$S,3,FALSE),"")</f>
        <v/>
      </c>
      <c r="D921" s="4" t="str">
        <f>IFERROR(VLOOKUP(JUMP!A921,'Raw - J'!B:F,5,FALSE),"")</f>
        <v/>
      </c>
      <c r="E921" s="4" t="str">
        <f>IFERROR(VLOOKUP($A921,'Raw - J'!$B:$S,6,FALSE),"")</f>
        <v/>
      </c>
      <c r="F921" s="4" t="str">
        <f>IFERROR(VLOOKUP($A921,'Raw - J'!$B:$P,10,FALSE),"")</f>
        <v/>
      </c>
      <c r="G921" s="4" t="str">
        <f>SUBSTITUTE(IFERROR(VLOOKUP($A921,'Raw - J'!$B:$P,7,FALSE),""),"0","")</f>
        <v/>
      </c>
      <c r="H921" s="4" t="str">
        <f>IFERROR(VLOOKUP($A921,'Raw - J'!$B:$P,12,FALSE)&amp;IF(VLOOKUP($A921,'Raw - J'!$B:$N,13,FALSE)&lt;&gt;"","("&amp;VLOOKUP($A921,'Raw - J'!$B:$N,13,FALSE)&amp;")",""),"")</f>
        <v/>
      </c>
      <c r="I921" s="4" t="str">
        <f>IFERROR(VLOOKUP($A921,'Raw - J'!$B:$P,14,FALSE),"")</f>
        <v/>
      </c>
      <c r="J921" s="4" t="str">
        <f>IFERROR(VLOOKUP($A921,'Raw - J'!$B:$P,11,FALSE),"")</f>
        <v/>
      </c>
      <c r="K921" s="4" t="str">
        <f>IFERROR(VLOOKUP($A921,'Raw - J'!$B:$Q,16,FALSE),"")</f>
        <v/>
      </c>
      <c r="L921" s="16" t="str">
        <f>SUBSTITUTE(IFERROR(VLOOKUP($A921,'Raw - J'!$B:$Q,9,FALSE),""),0,"")</f>
        <v/>
      </c>
      <c r="M921" s="16" t="str">
        <f>SUBSTITUTE(IFERROR(VLOOKUP($A921,'Raw - J'!$B:$Z,20,FALSE),""),0,"")</f>
        <v/>
      </c>
    </row>
    <row r="922" spans="1:13" hidden="1" x14ac:dyDescent="0.35">
      <c r="A922">
        <v>913</v>
      </c>
      <c r="B922" s="9" t="str">
        <f>IFERROR(VLOOKUP($A922,'Raw - J'!$B:$S,2,FALSE),"")</f>
        <v/>
      </c>
      <c r="C922" s="4" t="str">
        <f>IFERROR(VLOOKUP($A922,'Raw - J'!$B:$S,3,FALSE),"")</f>
        <v/>
      </c>
      <c r="D922" s="4" t="str">
        <f>IFERROR(VLOOKUP(JUMP!A922,'Raw - J'!B:F,5,FALSE),"")</f>
        <v/>
      </c>
      <c r="E922" s="4" t="str">
        <f>IFERROR(VLOOKUP($A922,'Raw - J'!$B:$S,6,FALSE),"")</f>
        <v/>
      </c>
      <c r="F922" s="4" t="str">
        <f>IFERROR(VLOOKUP($A922,'Raw - J'!$B:$P,10,FALSE),"")</f>
        <v/>
      </c>
      <c r="G922" s="4" t="str">
        <f>SUBSTITUTE(IFERROR(VLOOKUP($A922,'Raw - J'!$B:$P,7,FALSE),""),"0","")</f>
        <v/>
      </c>
      <c r="H922" s="4" t="str">
        <f>IFERROR(VLOOKUP($A922,'Raw - J'!$B:$P,12,FALSE)&amp;IF(VLOOKUP($A922,'Raw - J'!$B:$N,13,FALSE)&lt;&gt;"","("&amp;VLOOKUP($A922,'Raw - J'!$B:$N,13,FALSE)&amp;")",""),"")</f>
        <v/>
      </c>
      <c r="I922" s="4" t="str">
        <f>IFERROR(VLOOKUP($A922,'Raw - J'!$B:$P,14,FALSE),"")</f>
        <v/>
      </c>
      <c r="J922" s="4" t="str">
        <f>IFERROR(VLOOKUP($A922,'Raw - J'!$B:$P,11,FALSE),"")</f>
        <v/>
      </c>
      <c r="K922" s="4" t="str">
        <f>IFERROR(VLOOKUP($A922,'Raw - J'!$B:$Q,16,FALSE),"")</f>
        <v/>
      </c>
      <c r="L922" s="16" t="str">
        <f>SUBSTITUTE(IFERROR(VLOOKUP($A922,'Raw - J'!$B:$Q,9,FALSE),""),0,"")</f>
        <v/>
      </c>
      <c r="M922" s="16" t="str">
        <f>SUBSTITUTE(IFERROR(VLOOKUP($A922,'Raw - J'!$B:$Z,20,FALSE),""),0,"")</f>
        <v/>
      </c>
    </row>
    <row r="923" spans="1:13" hidden="1" x14ac:dyDescent="0.35">
      <c r="A923">
        <v>914</v>
      </c>
      <c r="B923" s="9" t="str">
        <f>IFERROR(VLOOKUP($A923,'Raw - J'!$B:$S,2,FALSE),"")</f>
        <v/>
      </c>
      <c r="C923" s="4" t="str">
        <f>IFERROR(VLOOKUP($A923,'Raw - J'!$B:$S,3,FALSE),"")</f>
        <v/>
      </c>
      <c r="D923" s="4" t="str">
        <f>IFERROR(VLOOKUP(JUMP!A923,'Raw - J'!B:F,5,FALSE),"")</f>
        <v/>
      </c>
      <c r="E923" s="4" t="str">
        <f>IFERROR(VLOOKUP($A923,'Raw - J'!$B:$S,6,FALSE),"")</f>
        <v/>
      </c>
      <c r="F923" s="4" t="str">
        <f>IFERROR(VLOOKUP($A923,'Raw - J'!$B:$P,10,FALSE),"")</f>
        <v/>
      </c>
      <c r="G923" s="4" t="str">
        <f>SUBSTITUTE(IFERROR(VLOOKUP($A923,'Raw - J'!$B:$P,7,FALSE),""),"0","")</f>
        <v/>
      </c>
      <c r="H923" s="4" t="str">
        <f>IFERROR(VLOOKUP($A923,'Raw - J'!$B:$P,12,FALSE)&amp;IF(VLOOKUP($A923,'Raw - J'!$B:$N,13,FALSE)&lt;&gt;"","("&amp;VLOOKUP($A923,'Raw - J'!$B:$N,13,FALSE)&amp;")",""),"")</f>
        <v/>
      </c>
      <c r="I923" s="4" t="str">
        <f>IFERROR(VLOOKUP($A923,'Raw - J'!$B:$P,14,FALSE),"")</f>
        <v/>
      </c>
      <c r="J923" s="4" t="str">
        <f>IFERROR(VLOOKUP($A923,'Raw - J'!$B:$P,11,FALSE),"")</f>
        <v/>
      </c>
      <c r="K923" s="4" t="str">
        <f>IFERROR(VLOOKUP($A923,'Raw - J'!$B:$Q,16,FALSE),"")</f>
        <v/>
      </c>
      <c r="L923" s="16" t="str">
        <f>SUBSTITUTE(IFERROR(VLOOKUP($A923,'Raw - J'!$B:$Q,9,FALSE),""),0,"")</f>
        <v/>
      </c>
      <c r="M923" s="16" t="str">
        <f>SUBSTITUTE(IFERROR(VLOOKUP($A923,'Raw - J'!$B:$Z,20,FALSE),""),0,"")</f>
        <v/>
      </c>
    </row>
    <row r="924" spans="1:13" hidden="1" x14ac:dyDescent="0.35">
      <c r="A924">
        <v>915</v>
      </c>
      <c r="B924" s="9" t="str">
        <f>IFERROR(VLOOKUP($A924,'Raw - J'!$B:$S,2,FALSE),"")</f>
        <v/>
      </c>
      <c r="C924" s="4" t="str">
        <f>IFERROR(VLOOKUP($A924,'Raw - J'!$B:$S,3,FALSE),"")</f>
        <v/>
      </c>
      <c r="D924" s="4" t="str">
        <f>IFERROR(VLOOKUP(JUMP!A924,'Raw - J'!B:F,5,FALSE),"")</f>
        <v/>
      </c>
      <c r="E924" s="4" t="str">
        <f>IFERROR(VLOOKUP($A924,'Raw - J'!$B:$S,6,FALSE),"")</f>
        <v/>
      </c>
      <c r="F924" s="4" t="str">
        <f>IFERROR(VLOOKUP($A924,'Raw - J'!$B:$P,10,FALSE),"")</f>
        <v/>
      </c>
      <c r="G924" s="4" t="str">
        <f>SUBSTITUTE(IFERROR(VLOOKUP($A924,'Raw - J'!$B:$P,7,FALSE),""),"0","")</f>
        <v/>
      </c>
      <c r="H924" s="4" t="str">
        <f>IFERROR(VLOOKUP($A924,'Raw - J'!$B:$P,12,FALSE)&amp;IF(VLOOKUP($A924,'Raw - J'!$B:$N,13,FALSE)&lt;&gt;"","("&amp;VLOOKUP($A924,'Raw - J'!$B:$N,13,FALSE)&amp;")",""),"")</f>
        <v/>
      </c>
      <c r="I924" s="4" t="str">
        <f>IFERROR(VLOOKUP($A924,'Raw - J'!$B:$P,14,FALSE),"")</f>
        <v/>
      </c>
      <c r="J924" s="4" t="str">
        <f>IFERROR(VLOOKUP($A924,'Raw - J'!$B:$P,11,FALSE),"")</f>
        <v/>
      </c>
      <c r="K924" s="4" t="str">
        <f>IFERROR(VLOOKUP($A924,'Raw - J'!$B:$Q,16,FALSE),"")</f>
        <v/>
      </c>
      <c r="L924" s="16" t="str">
        <f>SUBSTITUTE(IFERROR(VLOOKUP($A924,'Raw - J'!$B:$Q,9,FALSE),""),0,"")</f>
        <v/>
      </c>
      <c r="M924" s="16" t="str">
        <f>SUBSTITUTE(IFERROR(VLOOKUP($A924,'Raw - J'!$B:$Z,20,FALSE),""),0,"")</f>
        <v/>
      </c>
    </row>
    <row r="925" spans="1:13" hidden="1" x14ac:dyDescent="0.35">
      <c r="A925">
        <v>916</v>
      </c>
      <c r="B925" s="9" t="str">
        <f>IFERROR(VLOOKUP($A925,'Raw - J'!$B:$S,2,FALSE),"")</f>
        <v/>
      </c>
      <c r="C925" s="4" t="str">
        <f>IFERROR(VLOOKUP($A925,'Raw - J'!$B:$S,3,FALSE),"")</f>
        <v/>
      </c>
      <c r="D925" s="4" t="str">
        <f>IFERROR(VLOOKUP(JUMP!A925,'Raw - J'!B:F,5,FALSE),"")</f>
        <v/>
      </c>
      <c r="E925" s="4" t="str">
        <f>IFERROR(VLOOKUP($A925,'Raw - J'!$B:$S,6,FALSE),"")</f>
        <v/>
      </c>
      <c r="F925" s="4" t="str">
        <f>IFERROR(VLOOKUP($A925,'Raw - J'!$B:$P,10,FALSE),"")</f>
        <v/>
      </c>
      <c r="G925" s="4" t="str">
        <f>SUBSTITUTE(IFERROR(VLOOKUP($A925,'Raw - J'!$B:$P,7,FALSE),""),"0","")</f>
        <v/>
      </c>
      <c r="H925" s="4" t="str">
        <f>IFERROR(VLOOKUP($A925,'Raw - J'!$B:$P,12,FALSE)&amp;IF(VLOOKUP($A925,'Raw - J'!$B:$N,13,FALSE)&lt;&gt;"","("&amp;VLOOKUP($A925,'Raw - J'!$B:$N,13,FALSE)&amp;")",""),"")</f>
        <v/>
      </c>
      <c r="I925" s="4" t="str">
        <f>IFERROR(VLOOKUP($A925,'Raw - J'!$B:$P,14,FALSE),"")</f>
        <v/>
      </c>
      <c r="J925" s="4" t="str">
        <f>IFERROR(VLOOKUP($A925,'Raw - J'!$B:$P,11,FALSE),"")</f>
        <v/>
      </c>
      <c r="K925" s="4" t="str">
        <f>IFERROR(VLOOKUP($A925,'Raw - J'!$B:$Q,16,FALSE),"")</f>
        <v/>
      </c>
      <c r="L925" s="16" t="str">
        <f>SUBSTITUTE(IFERROR(VLOOKUP($A925,'Raw - J'!$B:$Q,9,FALSE),""),0,"")</f>
        <v/>
      </c>
      <c r="M925" s="16" t="str">
        <f>SUBSTITUTE(IFERROR(VLOOKUP($A925,'Raw - J'!$B:$Z,20,FALSE),""),0,"")</f>
        <v/>
      </c>
    </row>
    <row r="926" spans="1:13" hidden="1" x14ac:dyDescent="0.35">
      <c r="A926">
        <v>917</v>
      </c>
      <c r="B926" s="9" t="str">
        <f>IFERROR(VLOOKUP($A926,'Raw - J'!$B:$S,2,FALSE),"")</f>
        <v/>
      </c>
      <c r="C926" s="4" t="str">
        <f>IFERROR(VLOOKUP($A926,'Raw - J'!$B:$S,3,FALSE),"")</f>
        <v/>
      </c>
      <c r="D926" s="4" t="str">
        <f>IFERROR(VLOOKUP(JUMP!A926,'Raw - J'!B:F,5,FALSE),"")</f>
        <v/>
      </c>
      <c r="E926" s="4" t="str">
        <f>IFERROR(VLOOKUP($A926,'Raw - J'!$B:$S,6,FALSE),"")</f>
        <v/>
      </c>
      <c r="F926" s="4" t="str">
        <f>IFERROR(VLOOKUP($A926,'Raw - J'!$B:$P,10,FALSE),"")</f>
        <v/>
      </c>
      <c r="G926" s="4" t="str">
        <f>SUBSTITUTE(IFERROR(VLOOKUP($A926,'Raw - J'!$B:$P,7,FALSE),""),"0","")</f>
        <v/>
      </c>
      <c r="H926" s="4" t="str">
        <f>IFERROR(VLOOKUP($A926,'Raw - J'!$B:$P,12,FALSE)&amp;IF(VLOOKUP($A926,'Raw - J'!$B:$N,13,FALSE)&lt;&gt;"","("&amp;VLOOKUP($A926,'Raw - J'!$B:$N,13,FALSE)&amp;")",""),"")</f>
        <v/>
      </c>
      <c r="I926" s="4" t="str">
        <f>IFERROR(VLOOKUP($A926,'Raw - J'!$B:$P,14,FALSE),"")</f>
        <v/>
      </c>
      <c r="J926" s="4" t="str">
        <f>IFERROR(VLOOKUP($A926,'Raw - J'!$B:$P,11,FALSE),"")</f>
        <v/>
      </c>
      <c r="K926" s="4" t="str">
        <f>IFERROR(VLOOKUP($A926,'Raw - J'!$B:$Q,16,FALSE),"")</f>
        <v/>
      </c>
      <c r="L926" s="16" t="str">
        <f>SUBSTITUTE(IFERROR(VLOOKUP($A926,'Raw - J'!$B:$Q,9,FALSE),""),0,"")</f>
        <v/>
      </c>
      <c r="M926" s="16" t="str">
        <f>SUBSTITUTE(IFERROR(VLOOKUP($A926,'Raw - J'!$B:$Z,20,FALSE),""),0,"")</f>
        <v/>
      </c>
    </row>
    <row r="927" spans="1:13" hidden="1" x14ac:dyDescent="0.35">
      <c r="A927">
        <v>918</v>
      </c>
      <c r="B927" s="9" t="str">
        <f>IFERROR(VLOOKUP($A927,'Raw - J'!$B:$S,2,FALSE),"")</f>
        <v/>
      </c>
      <c r="C927" s="4" t="str">
        <f>IFERROR(VLOOKUP($A927,'Raw - J'!$B:$S,3,FALSE),"")</f>
        <v/>
      </c>
      <c r="D927" s="4" t="str">
        <f>IFERROR(VLOOKUP(JUMP!A927,'Raw - J'!B:F,5,FALSE),"")</f>
        <v/>
      </c>
      <c r="E927" s="4" t="str">
        <f>IFERROR(VLOOKUP($A927,'Raw - J'!$B:$S,6,FALSE),"")</f>
        <v/>
      </c>
      <c r="F927" s="4" t="str">
        <f>IFERROR(VLOOKUP($A927,'Raw - J'!$B:$P,10,FALSE),"")</f>
        <v/>
      </c>
      <c r="G927" s="4" t="str">
        <f>SUBSTITUTE(IFERROR(VLOOKUP($A927,'Raw - J'!$B:$P,7,FALSE),""),"0","")</f>
        <v/>
      </c>
      <c r="H927" s="4" t="str">
        <f>IFERROR(VLOOKUP($A927,'Raw - J'!$B:$P,12,FALSE)&amp;IF(VLOOKUP($A927,'Raw - J'!$B:$N,13,FALSE)&lt;&gt;"","("&amp;VLOOKUP($A927,'Raw - J'!$B:$N,13,FALSE)&amp;")",""),"")</f>
        <v/>
      </c>
      <c r="I927" s="4" t="str">
        <f>IFERROR(VLOOKUP($A927,'Raw - J'!$B:$P,14,FALSE),"")</f>
        <v/>
      </c>
      <c r="J927" s="4" t="str">
        <f>IFERROR(VLOOKUP($A927,'Raw - J'!$B:$P,11,FALSE),"")</f>
        <v/>
      </c>
      <c r="K927" s="4" t="str">
        <f>IFERROR(VLOOKUP($A927,'Raw - J'!$B:$Q,16,FALSE),"")</f>
        <v/>
      </c>
      <c r="L927" s="16" t="str">
        <f>SUBSTITUTE(IFERROR(VLOOKUP($A927,'Raw - J'!$B:$Q,9,FALSE),""),0,"")</f>
        <v/>
      </c>
      <c r="M927" s="16" t="str">
        <f>SUBSTITUTE(IFERROR(VLOOKUP($A927,'Raw - J'!$B:$Z,20,FALSE),""),0,"")</f>
        <v/>
      </c>
    </row>
    <row r="928" spans="1:13" hidden="1" x14ac:dyDescent="0.35">
      <c r="A928">
        <v>919</v>
      </c>
      <c r="B928" s="9" t="str">
        <f>IFERROR(VLOOKUP($A928,'Raw - J'!$B:$S,2,FALSE),"")</f>
        <v/>
      </c>
      <c r="C928" s="4" t="str">
        <f>IFERROR(VLOOKUP($A928,'Raw - J'!$B:$S,3,FALSE),"")</f>
        <v/>
      </c>
      <c r="D928" s="4" t="str">
        <f>IFERROR(VLOOKUP(JUMP!A928,'Raw - J'!B:F,5,FALSE),"")</f>
        <v/>
      </c>
      <c r="E928" s="4" t="str">
        <f>IFERROR(VLOOKUP($A928,'Raw - J'!$B:$S,6,FALSE),"")</f>
        <v/>
      </c>
      <c r="F928" s="4" t="str">
        <f>IFERROR(VLOOKUP($A928,'Raw - J'!$B:$P,10,FALSE),"")</f>
        <v/>
      </c>
      <c r="G928" s="4" t="str">
        <f>SUBSTITUTE(IFERROR(VLOOKUP($A928,'Raw - J'!$B:$P,7,FALSE),""),"0","")</f>
        <v/>
      </c>
      <c r="H928" s="4" t="str">
        <f>IFERROR(VLOOKUP($A928,'Raw - J'!$B:$P,12,FALSE)&amp;IF(VLOOKUP($A928,'Raw - J'!$B:$N,13,FALSE)&lt;&gt;"","("&amp;VLOOKUP($A928,'Raw - J'!$B:$N,13,FALSE)&amp;")",""),"")</f>
        <v/>
      </c>
      <c r="I928" s="4" t="str">
        <f>IFERROR(VLOOKUP($A928,'Raw - J'!$B:$P,14,FALSE),"")</f>
        <v/>
      </c>
      <c r="J928" s="4" t="str">
        <f>IFERROR(VLOOKUP($A928,'Raw - J'!$B:$P,11,FALSE),"")</f>
        <v/>
      </c>
      <c r="K928" s="4" t="str">
        <f>IFERROR(VLOOKUP($A928,'Raw - J'!$B:$Q,16,FALSE),"")</f>
        <v/>
      </c>
      <c r="L928" s="16" t="str">
        <f>SUBSTITUTE(IFERROR(VLOOKUP($A928,'Raw - J'!$B:$Q,9,FALSE),""),0,"")</f>
        <v/>
      </c>
      <c r="M928" s="16" t="str">
        <f>SUBSTITUTE(IFERROR(VLOOKUP($A928,'Raw - J'!$B:$Z,20,FALSE),""),0,"")</f>
        <v/>
      </c>
    </row>
    <row r="929" spans="1:13" hidden="1" x14ac:dyDescent="0.35">
      <c r="A929">
        <v>920</v>
      </c>
      <c r="B929" s="9" t="str">
        <f>IFERROR(VLOOKUP($A929,'Raw - J'!$B:$S,2,FALSE),"")</f>
        <v/>
      </c>
      <c r="C929" s="4" t="str">
        <f>IFERROR(VLOOKUP($A929,'Raw - J'!$B:$S,3,FALSE),"")</f>
        <v/>
      </c>
      <c r="D929" s="4" t="str">
        <f>IFERROR(VLOOKUP(JUMP!A929,'Raw - J'!B:F,5,FALSE),"")</f>
        <v/>
      </c>
      <c r="E929" s="4" t="str">
        <f>IFERROR(VLOOKUP($A929,'Raw - J'!$B:$S,6,FALSE),"")</f>
        <v/>
      </c>
      <c r="F929" s="4" t="str">
        <f>IFERROR(VLOOKUP($A929,'Raw - J'!$B:$P,10,FALSE),"")</f>
        <v/>
      </c>
      <c r="G929" s="4" t="str">
        <f>SUBSTITUTE(IFERROR(VLOOKUP($A929,'Raw - J'!$B:$P,7,FALSE),""),"0","")</f>
        <v/>
      </c>
      <c r="H929" s="4" t="str">
        <f>IFERROR(VLOOKUP($A929,'Raw - J'!$B:$P,12,FALSE)&amp;IF(VLOOKUP($A929,'Raw - J'!$B:$N,13,FALSE)&lt;&gt;"","("&amp;VLOOKUP($A929,'Raw - J'!$B:$N,13,FALSE)&amp;")",""),"")</f>
        <v/>
      </c>
      <c r="I929" s="4" t="str">
        <f>IFERROR(VLOOKUP($A929,'Raw - J'!$B:$P,14,FALSE),"")</f>
        <v/>
      </c>
      <c r="J929" s="4" t="str">
        <f>IFERROR(VLOOKUP($A929,'Raw - J'!$B:$P,11,FALSE),"")</f>
        <v/>
      </c>
      <c r="K929" s="4" t="str">
        <f>IFERROR(VLOOKUP($A929,'Raw - J'!$B:$Q,16,FALSE),"")</f>
        <v/>
      </c>
      <c r="L929" s="16" t="str">
        <f>SUBSTITUTE(IFERROR(VLOOKUP($A929,'Raw - J'!$B:$Q,9,FALSE),""),0,"")</f>
        <v/>
      </c>
      <c r="M929" s="16" t="str">
        <f>SUBSTITUTE(IFERROR(VLOOKUP($A929,'Raw - J'!$B:$Z,20,FALSE),""),0,"")</f>
        <v/>
      </c>
    </row>
    <row r="930" spans="1:13" hidden="1" x14ac:dyDescent="0.35">
      <c r="A930">
        <v>921</v>
      </c>
      <c r="B930" s="9" t="str">
        <f>IFERROR(VLOOKUP($A930,'Raw - J'!$B:$S,2,FALSE),"")</f>
        <v/>
      </c>
      <c r="C930" s="4" t="str">
        <f>IFERROR(VLOOKUP($A930,'Raw - J'!$B:$S,3,FALSE),"")</f>
        <v/>
      </c>
      <c r="D930" s="4" t="str">
        <f>IFERROR(VLOOKUP(JUMP!A930,'Raw - J'!B:F,5,FALSE),"")</f>
        <v/>
      </c>
      <c r="E930" s="4" t="str">
        <f>IFERROR(VLOOKUP($A930,'Raw - J'!$B:$S,6,FALSE),"")</f>
        <v/>
      </c>
      <c r="F930" s="4" t="str">
        <f>IFERROR(VLOOKUP($A930,'Raw - J'!$B:$P,10,FALSE),"")</f>
        <v/>
      </c>
      <c r="G930" s="4" t="str">
        <f>SUBSTITUTE(IFERROR(VLOOKUP($A930,'Raw - J'!$B:$P,7,FALSE),""),"0","")</f>
        <v/>
      </c>
      <c r="H930" s="4" t="str">
        <f>IFERROR(VLOOKUP($A930,'Raw - J'!$B:$P,12,FALSE)&amp;IF(VLOOKUP($A930,'Raw - J'!$B:$N,13,FALSE)&lt;&gt;"","("&amp;VLOOKUP($A930,'Raw - J'!$B:$N,13,FALSE)&amp;")",""),"")</f>
        <v/>
      </c>
      <c r="I930" s="4" t="str">
        <f>IFERROR(VLOOKUP($A930,'Raw - J'!$B:$P,14,FALSE),"")</f>
        <v/>
      </c>
      <c r="J930" s="4" t="str">
        <f>IFERROR(VLOOKUP($A930,'Raw - J'!$B:$P,11,FALSE),"")</f>
        <v/>
      </c>
      <c r="K930" s="4" t="str">
        <f>IFERROR(VLOOKUP($A930,'Raw - J'!$B:$Q,16,FALSE),"")</f>
        <v/>
      </c>
      <c r="L930" s="16" t="str">
        <f>SUBSTITUTE(IFERROR(VLOOKUP($A930,'Raw - J'!$B:$Q,9,FALSE),""),0,"")</f>
        <v/>
      </c>
      <c r="M930" s="16" t="str">
        <f>SUBSTITUTE(IFERROR(VLOOKUP($A930,'Raw - J'!$B:$Z,20,FALSE),""),0,"")</f>
        <v/>
      </c>
    </row>
    <row r="931" spans="1:13" hidden="1" x14ac:dyDescent="0.35">
      <c r="A931">
        <v>922</v>
      </c>
      <c r="B931" s="9" t="str">
        <f>IFERROR(VLOOKUP($A931,'Raw - J'!$B:$S,2,FALSE),"")</f>
        <v/>
      </c>
      <c r="C931" s="4" t="str">
        <f>IFERROR(VLOOKUP($A931,'Raw - J'!$B:$S,3,FALSE),"")</f>
        <v/>
      </c>
      <c r="D931" s="4" t="str">
        <f>IFERROR(VLOOKUP(JUMP!A931,'Raw - J'!B:F,5,FALSE),"")</f>
        <v/>
      </c>
      <c r="E931" s="4" t="str">
        <f>IFERROR(VLOOKUP($A931,'Raw - J'!$B:$S,6,FALSE),"")</f>
        <v/>
      </c>
      <c r="F931" s="4" t="str">
        <f>IFERROR(VLOOKUP($A931,'Raw - J'!$B:$P,10,FALSE),"")</f>
        <v/>
      </c>
      <c r="G931" s="4" t="str">
        <f>SUBSTITUTE(IFERROR(VLOOKUP($A931,'Raw - J'!$B:$P,7,FALSE),""),"0","")</f>
        <v/>
      </c>
      <c r="H931" s="4" t="str">
        <f>IFERROR(VLOOKUP($A931,'Raw - J'!$B:$P,12,FALSE)&amp;IF(VLOOKUP($A931,'Raw - J'!$B:$N,13,FALSE)&lt;&gt;"","("&amp;VLOOKUP($A931,'Raw - J'!$B:$N,13,FALSE)&amp;")",""),"")</f>
        <v/>
      </c>
      <c r="I931" s="4" t="str">
        <f>IFERROR(VLOOKUP($A931,'Raw - J'!$B:$P,14,FALSE),"")</f>
        <v/>
      </c>
      <c r="J931" s="4" t="str">
        <f>IFERROR(VLOOKUP($A931,'Raw - J'!$B:$P,11,FALSE),"")</f>
        <v/>
      </c>
      <c r="K931" s="4" t="str">
        <f>IFERROR(VLOOKUP($A931,'Raw - J'!$B:$Q,16,FALSE),"")</f>
        <v/>
      </c>
      <c r="L931" s="16" t="str">
        <f>SUBSTITUTE(IFERROR(VLOOKUP($A931,'Raw - J'!$B:$Q,9,FALSE),""),0,"")</f>
        <v/>
      </c>
      <c r="M931" s="16" t="str">
        <f>SUBSTITUTE(IFERROR(VLOOKUP($A931,'Raw - J'!$B:$Z,20,FALSE),""),0,"")</f>
        <v/>
      </c>
    </row>
    <row r="932" spans="1:13" hidden="1" x14ac:dyDescent="0.35">
      <c r="A932">
        <v>923</v>
      </c>
      <c r="B932" s="9" t="str">
        <f>IFERROR(VLOOKUP($A932,'Raw - J'!$B:$S,2,FALSE),"")</f>
        <v/>
      </c>
      <c r="C932" s="4" t="str">
        <f>IFERROR(VLOOKUP($A932,'Raw - J'!$B:$S,3,FALSE),"")</f>
        <v/>
      </c>
      <c r="D932" s="4" t="str">
        <f>IFERROR(VLOOKUP(JUMP!A932,'Raw - J'!B:F,5,FALSE),"")</f>
        <v/>
      </c>
      <c r="E932" s="4" t="str">
        <f>IFERROR(VLOOKUP($A932,'Raw - J'!$B:$S,6,FALSE),"")</f>
        <v/>
      </c>
      <c r="F932" s="4" t="str">
        <f>IFERROR(VLOOKUP($A932,'Raw - J'!$B:$P,10,FALSE),"")</f>
        <v/>
      </c>
      <c r="G932" s="4" t="str">
        <f>SUBSTITUTE(IFERROR(VLOOKUP($A932,'Raw - J'!$B:$P,7,FALSE),""),"0","")</f>
        <v/>
      </c>
      <c r="H932" s="4" t="str">
        <f>IFERROR(VLOOKUP($A932,'Raw - J'!$B:$P,12,FALSE)&amp;IF(VLOOKUP($A932,'Raw - J'!$B:$N,13,FALSE)&lt;&gt;"","("&amp;VLOOKUP($A932,'Raw - J'!$B:$N,13,FALSE)&amp;")",""),"")</f>
        <v/>
      </c>
      <c r="I932" s="4" t="str">
        <f>IFERROR(VLOOKUP($A932,'Raw - J'!$B:$P,14,FALSE),"")</f>
        <v/>
      </c>
      <c r="J932" s="4" t="str">
        <f>IFERROR(VLOOKUP($A932,'Raw - J'!$B:$P,11,FALSE),"")</f>
        <v/>
      </c>
      <c r="K932" s="4" t="str">
        <f>IFERROR(VLOOKUP($A932,'Raw - J'!$B:$Q,16,FALSE),"")</f>
        <v/>
      </c>
      <c r="L932" s="16" t="str">
        <f>SUBSTITUTE(IFERROR(VLOOKUP($A932,'Raw - J'!$B:$Q,9,FALSE),""),0,"")</f>
        <v/>
      </c>
      <c r="M932" s="16" t="str">
        <f>SUBSTITUTE(IFERROR(VLOOKUP($A932,'Raw - J'!$B:$Z,20,FALSE),""),0,"")</f>
        <v/>
      </c>
    </row>
    <row r="933" spans="1:13" hidden="1" x14ac:dyDescent="0.35">
      <c r="A933">
        <v>924</v>
      </c>
      <c r="B933" s="9" t="str">
        <f>IFERROR(VLOOKUP($A933,'Raw - J'!$B:$S,2,FALSE),"")</f>
        <v/>
      </c>
      <c r="C933" s="4" t="str">
        <f>IFERROR(VLOOKUP($A933,'Raw - J'!$B:$S,3,FALSE),"")</f>
        <v/>
      </c>
      <c r="D933" s="4" t="str">
        <f>IFERROR(VLOOKUP(JUMP!A933,'Raw - J'!B:F,5,FALSE),"")</f>
        <v/>
      </c>
      <c r="E933" s="4" t="str">
        <f>IFERROR(VLOOKUP($A933,'Raw - J'!$B:$S,6,FALSE),"")</f>
        <v/>
      </c>
      <c r="F933" s="4" t="str">
        <f>IFERROR(VLOOKUP($A933,'Raw - J'!$B:$P,10,FALSE),"")</f>
        <v/>
      </c>
      <c r="G933" s="4" t="str">
        <f>SUBSTITUTE(IFERROR(VLOOKUP($A933,'Raw - J'!$B:$P,7,FALSE),""),"0","")</f>
        <v/>
      </c>
      <c r="H933" s="4" t="str">
        <f>IFERROR(VLOOKUP($A933,'Raw - J'!$B:$P,12,FALSE)&amp;IF(VLOOKUP($A933,'Raw - J'!$B:$N,13,FALSE)&lt;&gt;"","("&amp;VLOOKUP($A933,'Raw - J'!$B:$N,13,FALSE)&amp;")",""),"")</f>
        <v/>
      </c>
      <c r="I933" s="4" t="str">
        <f>IFERROR(VLOOKUP($A933,'Raw - J'!$B:$P,14,FALSE),"")</f>
        <v/>
      </c>
      <c r="J933" s="4" t="str">
        <f>IFERROR(VLOOKUP($A933,'Raw - J'!$B:$P,11,FALSE),"")</f>
        <v/>
      </c>
      <c r="K933" s="4" t="str">
        <f>IFERROR(VLOOKUP($A933,'Raw - J'!$B:$Q,16,FALSE),"")</f>
        <v/>
      </c>
      <c r="L933" s="16" t="str">
        <f>SUBSTITUTE(IFERROR(VLOOKUP($A933,'Raw - J'!$B:$Q,9,FALSE),""),0,"")</f>
        <v/>
      </c>
      <c r="M933" s="16" t="str">
        <f>SUBSTITUTE(IFERROR(VLOOKUP($A933,'Raw - J'!$B:$Z,20,FALSE),""),0,"")</f>
        <v/>
      </c>
    </row>
    <row r="934" spans="1:13" hidden="1" x14ac:dyDescent="0.35">
      <c r="A934">
        <v>925</v>
      </c>
      <c r="B934" s="9" t="str">
        <f>IFERROR(VLOOKUP($A934,'Raw - J'!$B:$S,2,FALSE),"")</f>
        <v/>
      </c>
      <c r="C934" s="4" t="str">
        <f>IFERROR(VLOOKUP($A934,'Raw - J'!$B:$S,3,FALSE),"")</f>
        <v/>
      </c>
      <c r="D934" s="4" t="str">
        <f>IFERROR(VLOOKUP(JUMP!A934,'Raw - J'!B:F,5,FALSE),"")</f>
        <v/>
      </c>
      <c r="E934" s="4" t="str">
        <f>IFERROR(VLOOKUP($A934,'Raw - J'!$B:$S,6,FALSE),"")</f>
        <v/>
      </c>
      <c r="F934" s="4" t="str">
        <f>IFERROR(VLOOKUP($A934,'Raw - J'!$B:$P,10,FALSE),"")</f>
        <v/>
      </c>
      <c r="G934" s="4" t="str">
        <f>SUBSTITUTE(IFERROR(VLOOKUP($A934,'Raw - J'!$B:$P,7,FALSE),""),"0","")</f>
        <v/>
      </c>
      <c r="H934" s="4" t="str">
        <f>IFERROR(VLOOKUP($A934,'Raw - J'!$B:$P,12,FALSE)&amp;IF(VLOOKUP($A934,'Raw - J'!$B:$N,13,FALSE)&lt;&gt;"","("&amp;VLOOKUP($A934,'Raw - J'!$B:$N,13,FALSE)&amp;")",""),"")</f>
        <v/>
      </c>
      <c r="I934" s="4" t="str">
        <f>IFERROR(VLOOKUP($A934,'Raw - J'!$B:$P,14,FALSE),"")</f>
        <v/>
      </c>
      <c r="J934" s="4" t="str">
        <f>IFERROR(VLOOKUP($A934,'Raw - J'!$B:$P,11,FALSE),"")</f>
        <v/>
      </c>
      <c r="K934" s="4" t="str">
        <f>IFERROR(VLOOKUP($A934,'Raw - J'!$B:$Q,16,FALSE),"")</f>
        <v/>
      </c>
      <c r="L934" s="16" t="str">
        <f>SUBSTITUTE(IFERROR(VLOOKUP($A934,'Raw - J'!$B:$Q,9,FALSE),""),0,"")</f>
        <v/>
      </c>
      <c r="M934" s="16" t="str">
        <f>SUBSTITUTE(IFERROR(VLOOKUP($A934,'Raw - J'!$B:$Z,20,FALSE),""),0,"")</f>
        <v/>
      </c>
    </row>
    <row r="935" spans="1:13" hidden="1" x14ac:dyDescent="0.35">
      <c r="A935">
        <v>926</v>
      </c>
      <c r="B935" s="9" t="str">
        <f>IFERROR(VLOOKUP($A935,'Raw - J'!$B:$S,2,FALSE),"")</f>
        <v/>
      </c>
      <c r="C935" s="4" t="str">
        <f>IFERROR(VLOOKUP($A935,'Raw - J'!$B:$S,3,FALSE),"")</f>
        <v/>
      </c>
      <c r="D935" s="4" t="str">
        <f>IFERROR(VLOOKUP(JUMP!A935,'Raw - J'!B:F,5,FALSE),"")</f>
        <v/>
      </c>
      <c r="E935" s="4" t="str">
        <f>IFERROR(VLOOKUP($A935,'Raw - J'!$B:$S,6,FALSE),"")</f>
        <v/>
      </c>
      <c r="F935" s="4" t="str">
        <f>IFERROR(VLOOKUP($A935,'Raw - J'!$B:$P,10,FALSE),"")</f>
        <v/>
      </c>
      <c r="G935" s="4" t="str">
        <f>SUBSTITUTE(IFERROR(VLOOKUP($A935,'Raw - J'!$B:$P,7,FALSE),""),"0","")</f>
        <v/>
      </c>
      <c r="H935" s="4" t="str">
        <f>IFERROR(VLOOKUP($A935,'Raw - J'!$B:$P,12,FALSE)&amp;IF(VLOOKUP($A935,'Raw - J'!$B:$N,13,FALSE)&lt;&gt;"","("&amp;VLOOKUP($A935,'Raw - J'!$B:$N,13,FALSE)&amp;")",""),"")</f>
        <v/>
      </c>
      <c r="I935" s="4" t="str">
        <f>IFERROR(VLOOKUP($A935,'Raw - J'!$B:$P,14,FALSE),"")</f>
        <v/>
      </c>
      <c r="J935" s="4" t="str">
        <f>IFERROR(VLOOKUP($A935,'Raw - J'!$B:$P,11,FALSE),"")</f>
        <v/>
      </c>
      <c r="K935" s="4" t="str">
        <f>IFERROR(VLOOKUP($A935,'Raw - J'!$B:$Q,16,FALSE),"")</f>
        <v/>
      </c>
      <c r="L935" s="16" t="str">
        <f>SUBSTITUTE(IFERROR(VLOOKUP($A935,'Raw - J'!$B:$Q,9,FALSE),""),0,"")</f>
        <v/>
      </c>
      <c r="M935" s="16" t="str">
        <f>SUBSTITUTE(IFERROR(VLOOKUP($A935,'Raw - J'!$B:$Z,20,FALSE),""),0,"")</f>
        <v/>
      </c>
    </row>
    <row r="936" spans="1:13" hidden="1" x14ac:dyDescent="0.35">
      <c r="A936">
        <v>927</v>
      </c>
      <c r="B936" s="9" t="str">
        <f>IFERROR(VLOOKUP($A936,'Raw - J'!$B:$S,2,FALSE),"")</f>
        <v/>
      </c>
      <c r="C936" s="4" t="str">
        <f>IFERROR(VLOOKUP($A936,'Raw - J'!$B:$S,3,FALSE),"")</f>
        <v/>
      </c>
      <c r="D936" s="4" t="str">
        <f>IFERROR(VLOOKUP(JUMP!A936,'Raw - J'!B:F,5,FALSE),"")</f>
        <v/>
      </c>
      <c r="E936" s="4" t="str">
        <f>IFERROR(VLOOKUP($A936,'Raw - J'!$B:$S,6,FALSE),"")</f>
        <v/>
      </c>
      <c r="F936" s="4" t="str">
        <f>IFERROR(VLOOKUP($A936,'Raw - J'!$B:$P,10,FALSE),"")</f>
        <v/>
      </c>
      <c r="G936" s="4" t="str">
        <f>SUBSTITUTE(IFERROR(VLOOKUP($A936,'Raw - J'!$B:$P,7,FALSE),""),"0","")</f>
        <v/>
      </c>
      <c r="H936" s="4" t="str">
        <f>IFERROR(VLOOKUP($A936,'Raw - J'!$B:$P,12,FALSE)&amp;IF(VLOOKUP($A936,'Raw - J'!$B:$N,13,FALSE)&lt;&gt;"","("&amp;VLOOKUP($A936,'Raw - J'!$B:$N,13,FALSE)&amp;")",""),"")</f>
        <v/>
      </c>
      <c r="I936" s="4" t="str">
        <f>IFERROR(VLOOKUP($A936,'Raw - J'!$B:$P,14,FALSE),"")</f>
        <v/>
      </c>
      <c r="J936" s="4" t="str">
        <f>IFERROR(VLOOKUP($A936,'Raw - J'!$B:$P,11,FALSE),"")</f>
        <v/>
      </c>
      <c r="K936" s="4" t="str">
        <f>IFERROR(VLOOKUP($A936,'Raw - J'!$B:$Q,16,FALSE),"")</f>
        <v/>
      </c>
      <c r="L936" s="16" t="str">
        <f>SUBSTITUTE(IFERROR(VLOOKUP($A936,'Raw - J'!$B:$Q,9,FALSE),""),0,"")</f>
        <v/>
      </c>
      <c r="M936" s="16" t="str">
        <f>SUBSTITUTE(IFERROR(VLOOKUP($A936,'Raw - J'!$B:$Z,20,FALSE),""),0,"")</f>
        <v/>
      </c>
    </row>
    <row r="937" spans="1:13" hidden="1" x14ac:dyDescent="0.35">
      <c r="A937">
        <v>928</v>
      </c>
      <c r="B937" s="9" t="str">
        <f>IFERROR(VLOOKUP($A937,'Raw - J'!$B:$S,2,FALSE),"")</f>
        <v/>
      </c>
      <c r="C937" s="4" t="str">
        <f>IFERROR(VLOOKUP($A937,'Raw - J'!$B:$S,3,FALSE),"")</f>
        <v/>
      </c>
      <c r="D937" s="4" t="str">
        <f>IFERROR(VLOOKUP(JUMP!A937,'Raw - J'!B:F,5,FALSE),"")</f>
        <v/>
      </c>
      <c r="E937" s="4" t="str">
        <f>IFERROR(VLOOKUP($A937,'Raw - J'!$B:$S,6,FALSE),"")</f>
        <v/>
      </c>
      <c r="F937" s="4" t="str">
        <f>IFERROR(VLOOKUP($A937,'Raw - J'!$B:$P,10,FALSE),"")</f>
        <v/>
      </c>
      <c r="G937" s="4" t="str">
        <f>SUBSTITUTE(IFERROR(VLOOKUP($A937,'Raw - J'!$B:$P,7,FALSE),""),"0","")</f>
        <v/>
      </c>
      <c r="H937" s="4" t="str">
        <f>IFERROR(VLOOKUP($A937,'Raw - J'!$B:$P,12,FALSE)&amp;IF(VLOOKUP($A937,'Raw - J'!$B:$N,13,FALSE)&lt;&gt;"","("&amp;VLOOKUP($A937,'Raw - J'!$B:$N,13,FALSE)&amp;")",""),"")</f>
        <v/>
      </c>
      <c r="I937" s="4" t="str">
        <f>IFERROR(VLOOKUP($A937,'Raw - J'!$B:$P,14,FALSE),"")</f>
        <v/>
      </c>
      <c r="J937" s="4" t="str">
        <f>IFERROR(VLOOKUP($A937,'Raw - J'!$B:$P,11,FALSE),"")</f>
        <v/>
      </c>
      <c r="K937" s="4" t="str">
        <f>IFERROR(VLOOKUP($A937,'Raw - J'!$B:$Q,16,FALSE),"")</f>
        <v/>
      </c>
      <c r="L937" s="16" t="str">
        <f>SUBSTITUTE(IFERROR(VLOOKUP($A937,'Raw - J'!$B:$Q,9,FALSE),""),0,"")</f>
        <v/>
      </c>
      <c r="M937" s="16" t="str">
        <f>SUBSTITUTE(IFERROR(VLOOKUP($A937,'Raw - J'!$B:$Z,20,FALSE),""),0,"")</f>
        <v/>
      </c>
    </row>
    <row r="938" spans="1:13" hidden="1" x14ac:dyDescent="0.35">
      <c r="A938">
        <v>929</v>
      </c>
      <c r="B938" s="9" t="str">
        <f>IFERROR(VLOOKUP($A938,'Raw - J'!$B:$S,2,FALSE),"")</f>
        <v/>
      </c>
      <c r="C938" s="4" t="str">
        <f>IFERROR(VLOOKUP($A938,'Raw - J'!$B:$S,3,FALSE),"")</f>
        <v/>
      </c>
      <c r="D938" s="4" t="str">
        <f>IFERROR(VLOOKUP(JUMP!A938,'Raw - J'!B:F,5,FALSE),"")</f>
        <v/>
      </c>
      <c r="E938" s="4" t="str">
        <f>IFERROR(VLOOKUP($A938,'Raw - J'!$B:$S,6,FALSE),"")</f>
        <v/>
      </c>
      <c r="F938" s="4" t="str">
        <f>IFERROR(VLOOKUP($A938,'Raw - J'!$B:$P,10,FALSE),"")</f>
        <v/>
      </c>
      <c r="G938" s="4" t="str">
        <f>SUBSTITUTE(IFERROR(VLOOKUP($A938,'Raw - J'!$B:$P,7,FALSE),""),"0","")</f>
        <v/>
      </c>
      <c r="H938" s="4" t="str">
        <f>IFERROR(VLOOKUP($A938,'Raw - J'!$B:$P,12,FALSE)&amp;IF(VLOOKUP($A938,'Raw - J'!$B:$N,13,FALSE)&lt;&gt;"","("&amp;VLOOKUP($A938,'Raw - J'!$B:$N,13,FALSE)&amp;")",""),"")</f>
        <v/>
      </c>
      <c r="I938" s="4" t="str">
        <f>IFERROR(VLOOKUP($A938,'Raw - J'!$B:$P,14,FALSE),"")</f>
        <v/>
      </c>
      <c r="J938" s="4" t="str">
        <f>IFERROR(VLOOKUP($A938,'Raw - J'!$B:$P,11,FALSE),"")</f>
        <v/>
      </c>
      <c r="K938" s="4" t="str">
        <f>IFERROR(VLOOKUP($A938,'Raw - J'!$B:$Q,16,FALSE),"")</f>
        <v/>
      </c>
      <c r="L938" s="16" t="str">
        <f>SUBSTITUTE(IFERROR(VLOOKUP($A938,'Raw - J'!$B:$Q,9,FALSE),""),0,"")</f>
        <v/>
      </c>
      <c r="M938" s="16" t="str">
        <f>SUBSTITUTE(IFERROR(VLOOKUP($A938,'Raw - J'!$B:$Z,20,FALSE),""),0,"")</f>
        <v/>
      </c>
    </row>
    <row r="939" spans="1:13" hidden="1" x14ac:dyDescent="0.35">
      <c r="A939">
        <v>930</v>
      </c>
      <c r="B939" s="9" t="str">
        <f>IFERROR(VLOOKUP($A939,'Raw - J'!$B:$S,2,FALSE),"")</f>
        <v/>
      </c>
      <c r="C939" s="4" t="str">
        <f>IFERROR(VLOOKUP($A939,'Raw - J'!$B:$S,3,FALSE),"")</f>
        <v/>
      </c>
      <c r="D939" s="4" t="str">
        <f>IFERROR(VLOOKUP(JUMP!A939,'Raw - J'!B:F,5,FALSE),"")</f>
        <v/>
      </c>
      <c r="E939" s="4" t="str">
        <f>IFERROR(VLOOKUP($A939,'Raw - J'!$B:$S,6,FALSE),"")</f>
        <v/>
      </c>
      <c r="F939" s="4" t="str">
        <f>IFERROR(VLOOKUP($A939,'Raw - J'!$B:$P,10,FALSE),"")</f>
        <v/>
      </c>
      <c r="G939" s="4" t="str">
        <f>SUBSTITUTE(IFERROR(VLOOKUP($A939,'Raw - J'!$B:$P,7,FALSE),""),"0","")</f>
        <v/>
      </c>
      <c r="H939" s="4" t="str">
        <f>IFERROR(VLOOKUP($A939,'Raw - J'!$B:$P,12,FALSE)&amp;IF(VLOOKUP($A939,'Raw - J'!$B:$N,13,FALSE)&lt;&gt;"","("&amp;VLOOKUP($A939,'Raw - J'!$B:$N,13,FALSE)&amp;")",""),"")</f>
        <v/>
      </c>
      <c r="I939" s="4" t="str">
        <f>IFERROR(VLOOKUP($A939,'Raw - J'!$B:$P,14,FALSE),"")</f>
        <v/>
      </c>
      <c r="J939" s="4" t="str">
        <f>IFERROR(VLOOKUP($A939,'Raw - J'!$B:$P,11,FALSE),"")</f>
        <v/>
      </c>
      <c r="K939" s="4" t="str">
        <f>IFERROR(VLOOKUP($A939,'Raw - J'!$B:$Q,16,FALSE),"")</f>
        <v/>
      </c>
      <c r="L939" s="16" t="str">
        <f>SUBSTITUTE(IFERROR(VLOOKUP($A939,'Raw - J'!$B:$Q,9,FALSE),""),0,"")</f>
        <v/>
      </c>
      <c r="M939" s="16" t="str">
        <f>SUBSTITUTE(IFERROR(VLOOKUP($A939,'Raw - J'!$B:$Z,20,FALSE),""),0,"")</f>
        <v/>
      </c>
    </row>
    <row r="940" spans="1:13" hidden="1" x14ac:dyDescent="0.35">
      <c r="A940">
        <v>931</v>
      </c>
      <c r="B940" s="9" t="str">
        <f>IFERROR(VLOOKUP($A940,'Raw - J'!$B:$S,2,FALSE),"")</f>
        <v/>
      </c>
      <c r="C940" s="4" t="str">
        <f>IFERROR(VLOOKUP($A940,'Raw - J'!$B:$S,3,FALSE),"")</f>
        <v/>
      </c>
      <c r="D940" s="4" t="str">
        <f>IFERROR(VLOOKUP(JUMP!A940,'Raw - J'!B:F,5,FALSE),"")</f>
        <v/>
      </c>
      <c r="E940" s="4" t="str">
        <f>IFERROR(VLOOKUP($A940,'Raw - J'!$B:$S,6,FALSE),"")</f>
        <v/>
      </c>
      <c r="F940" s="4" t="str">
        <f>IFERROR(VLOOKUP($A940,'Raw - J'!$B:$P,10,FALSE),"")</f>
        <v/>
      </c>
      <c r="G940" s="4" t="str">
        <f>SUBSTITUTE(IFERROR(VLOOKUP($A940,'Raw - J'!$B:$P,7,FALSE),""),"0","")</f>
        <v/>
      </c>
      <c r="H940" s="4" t="str">
        <f>IFERROR(VLOOKUP($A940,'Raw - J'!$B:$P,12,FALSE)&amp;IF(VLOOKUP($A940,'Raw - J'!$B:$N,13,FALSE)&lt;&gt;"","("&amp;VLOOKUP($A940,'Raw - J'!$B:$N,13,FALSE)&amp;")",""),"")</f>
        <v/>
      </c>
      <c r="I940" s="4" t="str">
        <f>IFERROR(VLOOKUP($A940,'Raw - J'!$B:$P,14,FALSE),"")</f>
        <v/>
      </c>
      <c r="J940" s="4" t="str">
        <f>IFERROR(VLOOKUP($A940,'Raw - J'!$B:$P,11,FALSE),"")</f>
        <v/>
      </c>
      <c r="K940" s="4" t="str">
        <f>IFERROR(VLOOKUP($A940,'Raw - J'!$B:$Q,16,FALSE),"")</f>
        <v/>
      </c>
      <c r="L940" s="16" t="str">
        <f>SUBSTITUTE(IFERROR(VLOOKUP($A940,'Raw - J'!$B:$Q,9,FALSE),""),0,"")</f>
        <v/>
      </c>
      <c r="M940" s="16" t="str">
        <f>SUBSTITUTE(IFERROR(VLOOKUP($A940,'Raw - J'!$B:$Z,20,FALSE),""),0,"")</f>
        <v/>
      </c>
    </row>
    <row r="941" spans="1:13" hidden="1" x14ac:dyDescent="0.35">
      <c r="A941">
        <v>932</v>
      </c>
      <c r="B941" s="9" t="str">
        <f>IFERROR(VLOOKUP($A941,'Raw - J'!$B:$S,2,FALSE),"")</f>
        <v/>
      </c>
      <c r="C941" s="4" t="str">
        <f>IFERROR(VLOOKUP($A941,'Raw - J'!$B:$S,3,FALSE),"")</f>
        <v/>
      </c>
      <c r="D941" s="4" t="str">
        <f>IFERROR(VLOOKUP(JUMP!A941,'Raw - J'!B:F,5,FALSE),"")</f>
        <v/>
      </c>
      <c r="E941" s="4" t="str">
        <f>IFERROR(VLOOKUP($A941,'Raw - J'!$B:$S,6,FALSE),"")</f>
        <v/>
      </c>
      <c r="F941" s="4" t="str">
        <f>IFERROR(VLOOKUP($A941,'Raw - J'!$B:$P,10,FALSE),"")</f>
        <v/>
      </c>
      <c r="G941" s="4" t="str">
        <f>SUBSTITUTE(IFERROR(VLOOKUP($A941,'Raw - J'!$B:$P,7,FALSE),""),"0","")</f>
        <v/>
      </c>
      <c r="H941" s="4" t="str">
        <f>IFERROR(VLOOKUP($A941,'Raw - J'!$B:$P,12,FALSE)&amp;IF(VLOOKUP($A941,'Raw - J'!$B:$N,13,FALSE)&lt;&gt;"","("&amp;VLOOKUP($A941,'Raw - J'!$B:$N,13,FALSE)&amp;")",""),"")</f>
        <v/>
      </c>
      <c r="I941" s="4" t="str">
        <f>IFERROR(VLOOKUP($A941,'Raw - J'!$B:$P,14,FALSE),"")</f>
        <v/>
      </c>
      <c r="J941" s="4" t="str">
        <f>IFERROR(VLOOKUP($A941,'Raw - J'!$B:$P,11,FALSE),"")</f>
        <v/>
      </c>
      <c r="K941" s="4" t="str">
        <f>IFERROR(VLOOKUP($A941,'Raw - J'!$B:$Q,16,FALSE),"")</f>
        <v/>
      </c>
      <c r="L941" s="16" t="str">
        <f>SUBSTITUTE(IFERROR(VLOOKUP($A941,'Raw - J'!$B:$Q,9,FALSE),""),0,"")</f>
        <v/>
      </c>
      <c r="M941" s="16" t="str">
        <f>SUBSTITUTE(IFERROR(VLOOKUP($A941,'Raw - J'!$B:$Z,20,FALSE),""),0,"")</f>
        <v/>
      </c>
    </row>
    <row r="942" spans="1:13" hidden="1" x14ac:dyDescent="0.35">
      <c r="A942">
        <v>933</v>
      </c>
      <c r="B942" s="9" t="str">
        <f>IFERROR(VLOOKUP($A942,'Raw - J'!$B:$S,2,FALSE),"")</f>
        <v/>
      </c>
      <c r="C942" s="4" t="str">
        <f>IFERROR(VLOOKUP($A942,'Raw - J'!$B:$S,3,FALSE),"")</f>
        <v/>
      </c>
      <c r="D942" s="4" t="str">
        <f>IFERROR(VLOOKUP(JUMP!A942,'Raw - J'!B:F,5,FALSE),"")</f>
        <v/>
      </c>
      <c r="E942" s="4" t="str">
        <f>IFERROR(VLOOKUP($A942,'Raw - J'!$B:$S,6,FALSE),"")</f>
        <v/>
      </c>
      <c r="F942" s="4" t="str">
        <f>IFERROR(VLOOKUP($A942,'Raw - J'!$B:$P,10,FALSE),"")</f>
        <v/>
      </c>
      <c r="G942" s="4" t="str">
        <f>SUBSTITUTE(IFERROR(VLOOKUP($A942,'Raw - J'!$B:$P,7,FALSE),""),"0","")</f>
        <v/>
      </c>
      <c r="H942" s="4" t="str">
        <f>IFERROR(VLOOKUP($A942,'Raw - J'!$B:$P,12,FALSE)&amp;IF(VLOOKUP($A942,'Raw - J'!$B:$N,13,FALSE)&lt;&gt;"","("&amp;VLOOKUP($A942,'Raw - J'!$B:$N,13,FALSE)&amp;")",""),"")</f>
        <v/>
      </c>
      <c r="I942" s="4" t="str">
        <f>IFERROR(VLOOKUP($A942,'Raw - J'!$B:$P,14,FALSE),"")</f>
        <v/>
      </c>
      <c r="J942" s="4" t="str">
        <f>IFERROR(VLOOKUP($A942,'Raw - J'!$B:$P,11,FALSE),"")</f>
        <v/>
      </c>
      <c r="K942" s="4" t="str">
        <f>IFERROR(VLOOKUP($A942,'Raw - J'!$B:$Q,16,FALSE),"")</f>
        <v/>
      </c>
      <c r="L942" s="16" t="str">
        <f>SUBSTITUTE(IFERROR(VLOOKUP($A942,'Raw - J'!$B:$Q,9,FALSE),""),0,"")</f>
        <v/>
      </c>
      <c r="M942" s="16" t="str">
        <f>SUBSTITUTE(IFERROR(VLOOKUP($A942,'Raw - J'!$B:$Z,20,FALSE),""),0,"")</f>
        <v/>
      </c>
    </row>
    <row r="943" spans="1:13" hidden="1" x14ac:dyDescent="0.35">
      <c r="A943">
        <v>934</v>
      </c>
      <c r="B943" s="9" t="str">
        <f>IFERROR(VLOOKUP($A943,'Raw - J'!$B:$S,2,FALSE),"")</f>
        <v/>
      </c>
      <c r="C943" s="4" t="str">
        <f>IFERROR(VLOOKUP($A943,'Raw - J'!$B:$S,3,FALSE),"")</f>
        <v/>
      </c>
      <c r="D943" s="4" t="str">
        <f>IFERROR(VLOOKUP(JUMP!A943,'Raw - J'!B:F,5,FALSE),"")</f>
        <v/>
      </c>
      <c r="E943" s="4" t="str">
        <f>IFERROR(VLOOKUP($A943,'Raw - J'!$B:$S,6,FALSE),"")</f>
        <v/>
      </c>
      <c r="F943" s="4" t="str">
        <f>IFERROR(VLOOKUP($A943,'Raw - J'!$B:$P,10,FALSE),"")</f>
        <v/>
      </c>
      <c r="G943" s="4" t="str">
        <f>SUBSTITUTE(IFERROR(VLOOKUP($A943,'Raw - J'!$B:$P,7,FALSE),""),"0","")</f>
        <v/>
      </c>
      <c r="H943" s="4" t="str">
        <f>IFERROR(VLOOKUP($A943,'Raw - J'!$B:$P,12,FALSE)&amp;IF(VLOOKUP($A943,'Raw - J'!$B:$N,13,FALSE)&lt;&gt;"","("&amp;VLOOKUP($A943,'Raw - J'!$B:$N,13,FALSE)&amp;")",""),"")</f>
        <v/>
      </c>
      <c r="I943" s="4" t="str">
        <f>IFERROR(VLOOKUP($A943,'Raw - J'!$B:$P,14,FALSE),"")</f>
        <v/>
      </c>
      <c r="J943" s="4" t="str">
        <f>IFERROR(VLOOKUP($A943,'Raw - J'!$B:$P,11,FALSE),"")</f>
        <v/>
      </c>
      <c r="K943" s="4" t="str">
        <f>IFERROR(VLOOKUP($A943,'Raw - J'!$B:$Q,16,FALSE),"")</f>
        <v/>
      </c>
      <c r="L943" s="16" t="str">
        <f>SUBSTITUTE(IFERROR(VLOOKUP($A943,'Raw - J'!$B:$Q,9,FALSE),""),0,"")</f>
        <v/>
      </c>
      <c r="M943" s="16" t="str">
        <f>SUBSTITUTE(IFERROR(VLOOKUP($A943,'Raw - J'!$B:$Z,20,FALSE),""),0,"")</f>
        <v/>
      </c>
    </row>
    <row r="944" spans="1:13" hidden="1" x14ac:dyDescent="0.35">
      <c r="A944">
        <v>935</v>
      </c>
      <c r="B944" s="9" t="str">
        <f>IFERROR(VLOOKUP($A944,'Raw - J'!$B:$S,2,FALSE),"")</f>
        <v/>
      </c>
      <c r="C944" s="4" t="str">
        <f>IFERROR(VLOOKUP($A944,'Raw - J'!$B:$S,3,FALSE),"")</f>
        <v/>
      </c>
      <c r="D944" s="4" t="str">
        <f>IFERROR(VLOOKUP(JUMP!A944,'Raw - J'!B:F,5,FALSE),"")</f>
        <v/>
      </c>
      <c r="E944" s="4" t="str">
        <f>IFERROR(VLOOKUP($A944,'Raw - J'!$B:$S,6,FALSE),"")</f>
        <v/>
      </c>
      <c r="F944" s="4" t="str">
        <f>IFERROR(VLOOKUP($A944,'Raw - J'!$B:$P,10,FALSE),"")</f>
        <v/>
      </c>
      <c r="G944" s="4" t="str">
        <f>SUBSTITUTE(IFERROR(VLOOKUP($A944,'Raw - J'!$B:$P,7,FALSE),""),"0","")</f>
        <v/>
      </c>
      <c r="H944" s="4" t="str">
        <f>IFERROR(VLOOKUP($A944,'Raw - J'!$B:$P,12,FALSE)&amp;IF(VLOOKUP($A944,'Raw - J'!$B:$N,13,FALSE)&lt;&gt;"","("&amp;VLOOKUP($A944,'Raw - J'!$B:$N,13,FALSE)&amp;")",""),"")</f>
        <v/>
      </c>
      <c r="I944" s="4" t="str">
        <f>IFERROR(VLOOKUP($A944,'Raw - J'!$B:$P,14,FALSE),"")</f>
        <v/>
      </c>
      <c r="J944" s="4" t="str">
        <f>IFERROR(VLOOKUP($A944,'Raw - J'!$B:$P,11,FALSE),"")</f>
        <v/>
      </c>
      <c r="K944" s="4" t="str">
        <f>IFERROR(VLOOKUP($A944,'Raw - J'!$B:$Q,16,FALSE),"")</f>
        <v/>
      </c>
      <c r="L944" s="16" t="str">
        <f>SUBSTITUTE(IFERROR(VLOOKUP($A944,'Raw - J'!$B:$Q,9,FALSE),""),0,"")</f>
        <v/>
      </c>
      <c r="M944" s="16" t="str">
        <f>SUBSTITUTE(IFERROR(VLOOKUP($A944,'Raw - J'!$B:$Z,20,FALSE),""),0,"")</f>
        <v/>
      </c>
    </row>
    <row r="945" spans="1:13" hidden="1" x14ac:dyDescent="0.35">
      <c r="A945">
        <v>936</v>
      </c>
      <c r="B945" s="9" t="str">
        <f>IFERROR(VLOOKUP($A945,'Raw - J'!$B:$S,2,FALSE),"")</f>
        <v/>
      </c>
      <c r="C945" s="4" t="str">
        <f>IFERROR(VLOOKUP($A945,'Raw - J'!$B:$S,3,FALSE),"")</f>
        <v/>
      </c>
      <c r="D945" s="4" t="str">
        <f>IFERROR(VLOOKUP(JUMP!A945,'Raw - J'!B:F,5,FALSE),"")</f>
        <v/>
      </c>
      <c r="E945" s="4" t="str">
        <f>IFERROR(VLOOKUP($A945,'Raw - J'!$B:$S,6,FALSE),"")</f>
        <v/>
      </c>
      <c r="F945" s="4" t="str">
        <f>IFERROR(VLOOKUP($A945,'Raw - J'!$B:$P,10,FALSE),"")</f>
        <v/>
      </c>
      <c r="G945" s="4" t="str">
        <f>SUBSTITUTE(IFERROR(VLOOKUP($A945,'Raw - J'!$B:$P,7,FALSE),""),"0","")</f>
        <v/>
      </c>
      <c r="H945" s="4" t="str">
        <f>IFERROR(VLOOKUP($A945,'Raw - J'!$B:$P,12,FALSE)&amp;IF(VLOOKUP($A945,'Raw - J'!$B:$N,13,FALSE)&lt;&gt;"","("&amp;VLOOKUP($A945,'Raw - J'!$B:$N,13,FALSE)&amp;")",""),"")</f>
        <v/>
      </c>
      <c r="I945" s="4" t="str">
        <f>IFERROR(VLOOKUP($A945,'Raw - J'!$B:$P,14,FALSE),"")</f>
        <v/>
      </c>
      <c r="J945" s="4" t="str">
        <f>IFERROR(VLOOKUP($A945,'Raw - J'!$B:$P,11,FALSE),"")</f>
        <v/>
      </c>
      <c r="K945" s="4" t="str">
        <f>IFERROR(VLOOKUP($A945,'Raw - J'!$B:$Q,16,FALSE),"")</f>
        <v/>
      </c>
      <c r="L945" s="16" t="str">
        <f>SUBSTITUTE(IFERROR(VLOOKUP($A945,'Raw - J'!$B:$Q,9,FALSE),""),0,"")</f>
        <v/>
      </c>
      <c r="M945" s="16" t="str">
        <f>SUBSTITUTE(IFERROR(VLOOKUP($A945,'Raw - J'!$B:$Z,20,FALSE),""),0,"")</f>
        <v/>
      </c>
    </row>
    <row r="946" spans="1:13" hidden="1" x14ac:dyDescent="0.35">
      <c r="A946">
        <v>937</v>
      </c>
      <c r="B946" s="9" t="str">
        <f>IFERROR(VLOOKUP($A946,'Raw - J'!$B:$S,2,FALSE),"")</f>
        <v/>
      </c>
      <c r="C946" s="4" t="str">
        <f>IFERROR(VLOOKUP($A946,'Raw - J'!$B:$S,3,FALSE),"")</f>
        <v/>
      </c>
      <c r="D946" s="4" t="str">
        <f>IFERROR(VLOOKUP(JUMP!A946,'Raw - J'!B:F,5,FALSE),"")</f>
        <v/>
      </c>
      <c r="E946" s="4" t="str">
        <f>IFERROR(VLOOKUP($A946,'Raw - J'!$B:$S,6,FALSE),"")</f>
        <v/>
      </c>
      <c r="F946" s="4" t="str">
        <f>IFERROR(VLOOKUP($A946,'Raw - J'!$B:$P,10,FALSE),"")</f>
        <v/>
      </c>
      <c r="G946" s="4" t="str">
        <f>SUBSTITUTE(IFERROR(VLOOKUP($A946,'Raw - J'!$B:$P,7,FALSE),""),"0","")</f>
        <v/>
      </c>
      <c r="H946" s="4" t="str">
        <f>IFERROR(VLOOKUP($A946,'Raw - J'!$B:$P,12,FALSE)&amp;IF(VLOOKUP($A946,'Raw - J'!$B:$N,13,FALSE)&lt;&gt;"","("&amp;VLOOKUP($A946,'Raw - J'!$B:$N,13,FALSE)&amp;")",""),"")</f>
        <v/>
      </c>
      <c r="I946" s="4" t="str">
        <f>IFERROR(VLOOKUP($A946,'Raw - J'!$B:$P,14,FALSE),"")</f>
        <v/>
      </c>
      <c r="J946" s="4" t="str">
        <f>IFERROR(VLOOKUP($A946,'Raw - J'!$B:$P,11,FALSE),"")</f>
        <v/>
      </c>
      <c r="K946" s="4" t="str">
        <f>IFERROR(VLOOKUP($A946,'Raw - J'!$B:$Q,16,FALSE),"")</f>
        <v/>
      </c>
      <c r="L946" s="16" t="str">
        <f>SUBSTITUTE(IFERROR(VLOOKUP($A946,'Raw - J'!$B:$Q,9,FALSE),""),0,"")</f>
        <v/>
      </c>
      <c r="M946" s="16" t="str">
        <f>SUBSTITUTE(IFERROR(VLOOKUP($A946,'Raw - J'!$B:$Z,20,FALSE),""),0,"")</f>
        <v/>
      </c>
    </row>
    <row r="947" spans="1:13" hidden="1" x14ac:dyDescent="0.35">
      <c r="A947">
        <v>938</v>
      </c>
      <c r="B947" s="9" t="str">
        <f>IFERROR(VLOOKUP($A947,'Raw - J'!$B:$S,2,FALSE),"")</f>
        <v/>
      </c>
      <c r="C947" s="4" t="str">
        <f>IFERROR(VLOOKUP($A947,'Raw - J'!$B:$S,3,FALSE),"")</f>
        <v/>
      </c>
      <c r="D947" s="4" t="str">
        <f>IFERROR(VLOOKUP(JUMP!A947,'Raw - J'!B:F,5,FALSE),"")</f>
        <v/>
      </c>
      <c r="E947" s="4" t="str">
        <f>IFERROR(VLOOKUP($A947,'Raw - J'!$B:$S,6,FALSE),"")</f>
        <v/>
      </c>
      <c r="F947" s="4" t="str">
        <f>IFERROR(VLOOKUP($A947,'Raw - J'!$B:$P,10,FALSE),"")</f>
        <v/>
      </c>
      <c r="G947" s="4" t="str">
        <f>SUBSTITUTE(IFERROR(VLOOKUP($A947,'Raw - J'!$B:$P,7,FALSE),""),"0","")</f>
        <v/>
      </c>
      <c r="H947" s="4" t="str">
        <f>IFERROR(VLOOKUP($A947,'Raw - J'!$B:$P,12,FALSE)&amp;IF(VLOOKUP($A947,'Raw - J'!$B:$N,13,FALSE)&lt;&gt;"","("&amp;VLOOKUP($A947,'Raw - J'!$B:$N,13,FALSE)&amp;")",""),"")</f>
        <v/>
      </c>
      <c r="I947" s="4" t="str">
        <f>IFERROR(VLOOKUP($A947,'Raw - J'!$B:$P,14,FALSE),"")</f>
        <v/>
      </c>
      <c r="J947" s="4" t="str">
        <f>IFERROR(VLOOKUP($A947,'Raw - J'!$B:$P,11,FALSE),"")</f>
        <v/>
      </c>
      <c r="K947" s="4" t="str">
        <f>IFERROR(VLOOKUP($A947,'Raw - J'!$B:$Q,16,FALSE),"")</f>
        <v/>
      </c>
      <c r="L947" s="16" t="str">
        <f>SUBSTITUTE(IFERROR(VLOOKUP($A947,'Raw - J'!$B:$Q,9,FALSE),""),0,"")</f>
        <v/>
      </c>
      <c r="M947" s="16" t="str">
        <f>SUBSTITUTE(IFERROR(VLOOKUP($A947,'Raw - J'!$B:$Z,20,FALSE),""),0,"")</f>
        <v/>
      </c>
    </row>
    <row r="948" spans="1:13" hidden="1" x14ac:dyDescent="0.35">
      <c r="A948">
        <v>939</v>
      </c>
      <c r="B948" s="9" t="str">
        <f>IFERROR(VLOOKUP($A948,'Raw - J'!$B:$S,2,FALSE),"")</f>
        <v/>
      </c>
      <c r="C948" s="4" t="str">
        <f>IFERROR(VLOOKUP($A948,'Raw - J'!$B:$S,3,FALSE),"")</f>
        <v/>
      </c>
      <c r="D948" s="4" t="str">
        <f>IFERROR(VLOOKUP(JUMP!A948,'Raw - J'!B:F,5,FALSE),"")</f>
        <v/>
      </c>
      <c r="E948" s="4" t="str">
        <f>IFERROR(VLOOKUP($A948,'Raw - J'!$B:$S,6,FALSE),"")</f>
        <v/>
      </c>
      <c r="F948" s="4" t="str">
        <f>IFERROR(VLOOKUP($A948,'Raw - J'!$B:$P,10,FALSE),"")</f>
        <v/>
      </c>
      <c r="G948" s="4" t="str">
        <f>SUBSTITUTE(IFERROR(VLOOKUP($A948,'Raw - J'!$B:$P,7,FALSE),""),"0","")</f>
        <v/>
      </c>
      <c r="H948" s="4" t="str">
        <f>IFERROR(VLOOKUP($A948,'Raw - J'!$B:$P,12,FALSE)&amp;IF(VLOOKUP($A948,'Raw - J'!$B:$N,13,FALSE)&lt;&gt;"","("&amp;VLOOKUP($A948,'Raw - J'!$B:$N,13,FALSE)&amp;")",""),"")</f>
        <v/>
      </c>
      <c r="I948" s="4" t="str">
        <f>IFERROR(VLOOKUP($A948,'Raw - J'!$B:$P,14,FALSE),"")</f>
        <v/>
      </c>
      <c r="J948" s="4" t="str">
        <f>IFERROR(VLOOKUP($A948,'Raw - J'!$B:$P,11,FALSE),"")</f>
        <v/>
      </c>
      <c r="K948" s="4" t="str">
        <f>IFERROR(VLOOKUP($A948,'Raw - J'!$B:$Q,16,FALSE),"")</f>
        <v/>
      </c>
      <c r="L948" s="16" t="str">
        <f>SUBSTITUTE(IFERROR(VLOOKUP($A948,'Raw - J'!$B:$Q,9,FALSE),""),0,"")</f>
        <v/>
      </c>
      <c r="M948" s="16" t="str">
        <f>SUBSTITUTE(IFERROR(VLOOKUP($A948,'Raw - J'!$B:$Z,20,FALSE),""),0,"")</f>
        <v/>
      </c>
    </row>
    <row r="949" spans="1:13" hidden="1" x14ac:dyDescent="0.35">
      <c r="A949">
        <v>940</v>
      </c>
      <c r="B949" s="9" t="str">
        <f>IFERROR(VLOOKUP($A949,'Raw - J'!$B:$S,2,FALSE),"")</f>
        <v/>
      </c>
      <c r="C949" s="4" t="str">
        <f>IFERROR(VLOOKUP($A949,'Raw - J'!$B:$S,3,FALSE),"")</f>
        <v/>
      </c>
      <c r="D949" s="4" t="str">
        <f>IFERROR(VLOOKUP(JUMP!A949,'Raw - J'!B:F,5,FALSE),"")</f>
        <v/>
      </c>
      <c r="E949" s="4" t="str">
        <f>IFERROR(VLOOKUP($A949,'Raw - J'!$B:$S,6,FALSE),"")</f>
        <v/>
      </c>
      <c r="F949" s="4" t="str">
        <f>IFERROR(VLOOKUP($A949,'Raw - J'!$B:$P,10,FALSE),"")</f>
        <v/>
      </c>
      <c r="G949" s="4" t="str">
        <f>SUBSTITUTE(IFERROR(VLOOKUP($A949,'Raw - J'!$B:$P,7,FALSE),""),"0","")</f>
        <v/>
      </c>
      <c r="H949" s="4" t="str">
        <f>IFERROR(VLOOKUP($A949,'Raw - J'!$B:$P,12,FALSE)&amp;IF(VLOOKUP($A949,'Raw - J'!$B:$N,13,FALSE)&lt;&gt;"","("&amp;VLOOKUP($A949,'Raw - J'!$B:$N,13,FALSE)&amp;")",""),"")</f>
        <v/>
      </c>
      <c r="I949" s="4" t="str">
        <f>IFERROR(VLOOKUP($A949,'Raw - J'!$B:$P,14,FALSE),"")</f>
        <v/>
      </c>
      <c r="J949" s="4" t="str">
        <f>IFERROR(VLOOKUP($A949,'Raw - J'!$B:$P,11,FALSE),"")</f>
        <v/>
      </c>
      <c r="K949" s="4" t="str">
        <f>IFERROR(VLOOKUP($A949,'Raw - J'!$B:$Q,16,FALSE),"")</f>
        <v/>
      </c>
      <c r="L949" s="16" t="str">
        <f>SUBSTITUTE(IFERROR(VLOOKUP($A949,'Raw - J'!$B:$Q,9,FALSE),""),0,"")</f>
        <v/>
      </c>
      <c r="M949" s="16" t="str">
        <f>SUBSTITUTE(IFERROR(VLOOKUP($A949,'Raw - J'!$B:$Z,20,FALSE),""),0,"")</f>
        <v/>
      </c>
    </row>
    <row r="950" spans="1:13" hidden="1" x14ac:dyDescent="0.35">
      <c r="A950">
        <v>941</v>
      </c>
      <c r="B950" s="9" t="str">
        <f>IFERROR(VLOOKUP($A950,'Raw - J'!$B:$S,2,FALSE),"")</f>
        <v/>
      </c>
      <c r="C950" s="4" t="str">
        <f>IFERROR(VLOOKUP($A950,'Raw - J'!$B:$S,3,FALSE),"")</f>
        <v/>
      </c>
      <c r="D950" s="4" t="str">
        <f>IFERROR(VLOOKUP(JUMP!A950,'Raw - J'!B:F,5,FALSE),"")</f>
        <v/>
      </c>
      <c r="E950" s="4" t="str">
        <f>IFERROR(VLOOKUP($A950,'Raw - J'!$B:$S,6,FALSE),"")</f>
        <v/>
      </c>
      <c r="F950" s="4" t="str">
        <f>IFERROR(VLOOKUP($A950,'Raw - J'!$B:$P,10,FALSE),"")</f>
        <v/>
      </c>
      <c r="G950" s="4" t="str">
        <f>SUBSTITUTE(IFERROR(VLOOKUP($A950,'Raw - J'!$B:$P,7,FALSE),""),"0","")</f>
        <v/>
      </c>
      <c r="H950" s="4" t="str">
        <f>IFERROR(VLOOKUP($A950,'Raw - J'!$B:$P,12,FALSE)&amp;IF(VLOOKUP($A950,'Raw - J'!$B:$N,13,FALSE)&lt;&gt;"","("&amp;VLOOKUP($A950,'Raw - J'!$B:$N,13,FALSE)&amp;")",""),"")</f>
        <v/>
      </c>
      <c r="I950" s="4" t="str">
        <f>IFERROR(VLOOKUP($A950,'Raw - J'!$B:$P,14,FALSE),"")</f>
        <v/>
      </c>
      <c r="J950" s="4" t="str">
        <f>IFERROR(VLOOKUP($A950,'Raw - J'!$B:$P,11,FALSE),"")</f>
        <v/>
      </c>
      <c r="K950" s="4" t="str">
        <f>IFERROR(VLOOKUP($A950,'Raw - J'!$B:$Q,16,FALSE),"")</f>
        <v/>
      </c>
      <c r="L950" s="16" t="str">
        <f>SUBSTITUTE(IFERROR(VLOOKUP($A950,'Raw - J'!$B:$Q,9,FALSE),""),0,"")</f>
        <v/>
      </c>
      <c r="M950" s="16" t="str">
        <f>SUBSTITUTE(IFERROR(VLOOKUP($A950,'Raw - J'!$B:$Z,20,FALSE),""),0,"")</f>
        <v/>
      </c>
    </row>
    <row r="951" spans="1:13" hidden="1" x14ac:dyDescent="0.35">
      <c r="A951">
        <v>942</v>
      </c>
      <c r="B951" s="9" t="str">
        <f>IFERROR(VLOOKUP($A951,'Raw - J'!$B:$S,2,FALSE),"")</f>
        <v/>
      </c>
      <c r="C951" s="4" t="str">
        <f>IFERROR(VLOOKUP($A951,'Raw - J'!$B:$S,3,FALSE),"")</f>
        <v/>
      </c>
      <c r="D951" s="4" t="str">
        <f>IFERROR(VLOOKUP(JUMP!A951,'Raw - J'!B:F,5,FALSE),"")</f>
        <v/>
      </c>
      <c r="E951" s="4" t="str">
        <f>IFERROR(VLOOKUP($A951,'Raw - J'!$B:$S,6,FALSE),"")</f>
        <v/>
      </c>
      <c r="F951" s="4" t="str">
        <f>IFERROR(VLOOKUP($A951,'Raw - J'!$B:$P,10,FALSE),"")</f>
        <v/>
      </c>
      <c r="G951" s="4" t="str">
        <f>SUBSTITUTE(IFERROR(VLOOKUP($A951,'Raw - J'!$B:$P,7,FALSE),""),"0","")</f>
        <v/>
      </c>
      <c r="H951" s="4" t="str">
        <f>IFERROR(VLOOKUP($A951,'Raw - J'!$B:$P,12,FALSE)&amp;IF(VLOOKUP($A951,'Raw - J'!$B:$N,13,FALSE)&lt;&gt;"","("&amp;VLOOKUP($A951,'Raw - J'!$B:$N,13,FALSE)&amp;")",""),"")</f>
        <v/>
      </c>
      <c r="I951" s="4" t="str">
        <f>IFERROR(VLOOKUP($A951,'Raw - J'!$B:$P,14,FALSE),"")</f>
        <v/>
      </c>
      <c r="J951" s="4" t="str">
        <f>IFERROR(VLOOKUP($A951,'Raw - J'!$B:$P,11,FALSE),"")</f>
        <v/>
      </c>
      <c r="K951" s="4" t="str">
        <f>IFERROR(VLOOKUP($A951,'Raw - J'!$B:$Q,16,FALSE),"")</f>
        <v/>
      </c>
      <c r="L951" s="16" t="str">
        <f>SUBSTITUTE(IFERROR(VLOOKUP($A951,'Raw - J'!$B:$Q,9,FALSE),""),0,"")</f>
        <v/>
      </c>
      <c r="M951" s="16" t="str">
        <f>SUBSTITUTE(IFERROR(VLOOKUP($A951,'Raw - J'!$B:$Z,20,FALSE),""),0,"")</f>
        <v/>
      </c>
    </row>
    <row r="952" spans="1:13" hidden="1" x14ac:dyDescent="0.35">
      <c r="A952">
        <v>943</v>
      </c>
      <c r="B952" s="9" t="str">
        <f>IFERROR(VLOOKUP($A952,'Raw - J'!$B:$S,2,FALSE),"")</f>
        <v/>
      </c>
      <c r="C952" s="4" t="str">
        <f>IFERROR(VLOOKUP($A952,'Raw - J'!$B:$S,3,FALSE),"")</f>
        <v/>
      </c>
      <c r="D952" s="4" t="str">
        <f>IFERROR(VLOOKUP(JUMP!A952,'Raw - J'!B:F,5,FALSE),"")</f>
        <v/>
      </c>
      <c r="E952" s="4" t="str">
        <f>IFERROR(VLOOKUP($A952,'Raw - J'!$B:$S,6,FALSE),"")</f>
        <v/>
      </c>
      <c r="F952" s="4" t="str">
        <f>IFERROR(VLOOKUP($A952,'Raw - J'!$B:$P,10,FALSE),"")</f>
        <v/>
      </c>
      <c r="G952" s="4" t="str">
        <f>SUBSTITUTE(IFERROR(VLOOKUP($A952,'Raw - J'!$B:$P,7,FALSE),""),"0","")</f>
        <v/>
      </c>
      <c r="H952" s="4" t="str">
        <f>IFERROR(VLOOKUP($A952,'Raw - J'!$B:$P,12,FALSE)&amp;IF(VLOOKUP($A952,'Raw - J'!$B:$N,13,FALSE)&lt;&gt;"","("&amp;VLOOKUP($A952,'Raw - J'!$B:$N,13,FALSE)&amp;")",""),"")</f>
        <v/>
      </c>
      <c r="I952" s="4" t="str">
        <f>IFERROR(VLOOKUP($A952,'Raw - J'!$B:$P,14,FALSE),"")</f>
        <v/>
      </c>
      <c r="J952" s="4" t="str">
        <f>IFERROR(VLOOKUP($A952,'Raw - J'!$B:$P,11,FALSE),"")</f>
        <v/>
      </c>
      <c r="K952" s="4" t="str">
        <f>IFERROR(VLOOKUP($A952,'Raw - J'!$B:$Q,16,FALSE),"")</f>
        <v/>
      </c>
      <c r="L952" s="16" t="str">
        <f>SUBSTITUTE(IFERROR(VLOOKUP($A952,'Raw - J'!$B:$Q,9,FALSE),""),0,"")</f>
        <v/>
      </c>
      <c r="M952" s="16" t="str">
        <f>SUBSTITUTE(IFERROR(VLOOKUP($A952,'Raw - J'!$B:$Z,20,FALSE),""),0,"")</f>
        <v/>
      </c>
    </row>
    <row r="953" spans="1:13" hidden="1" x14ac:dyDescent="0.35">
      <c r="A953">
        <v>944</v>
      </c>
      <c r="B953" s="9" t="str">
        <f>IFERROR(VLOOKUP($A953,'Raw - J'!$B:$S,2,FALSE),"")</f>
        <v/>
      </c>
      <c r="C953" s="4" t="str">
        <f>IFERROR(VLOOKUP($A953,'Raw - J'!$B:$S,3,FALSE),"")</f>
        <v/>
      </c>
      <c r="D953" s="4" t="str">
        <f>IFERROR(VLOOKUP(JUMP!A953,'Raw - J'!B:F,5,FALSE),"")</f>
        <v/>
      </c>
      <c r="E953" s="4" t="str">
        <f>IFERROR(VLOOKUP($A953,'Raw - J'!$B:$S,6,FALSE),"")</f>
        <v/>
      </c>
      <c r="F953" s="4" t="str">
        <f>IFERROR(VLOOKUP($A953,'Raw - J'!$B:$P,10,FALSE),"")</f>
        <v/>
      </c>
      <c r="G953" s="4" t="str">
        <f>SUBSTITUTE(IFERROR(VLOOKUP($A953,'Raw - J'!$B:$P,7,FALSE),""),"0","")</f>
        <v/>
      </c>
      <c r="H953" s="4" t="str">
        <f>IFERROR(VLOOKUP($A953,'Raw - J'!$B:$P,12,FALSE)&amp;IF(VLOOKUP($A953,'Raw - J'!$B:$N,13,FALSE)&lt;&gt;"","("&amp;VLOOKUP($A953,'Raw - J'!$B:$N,13,FALSE)&amp;")",""),"")</f>
        <v/>
      </c>
      <c r="I953" s="4" t="str">
        <f>IFERROR(VLOOKUP($A953,'Raw - J'!$B:$P,14,FALSE),"")</f>
        <v/>
      </c>
      <c r="J953" s="4" t="str">
        <f>IFERROR(VLOOKUP($A953,'Raw - J'!$B:$P,11,FALSE),"")</f>
        <v/>
      </c>
      <c r="K953" s="4" t="str">
        <f>IFERROR(VLOOKUP($A953,'Raw - J'!$B:$Q,16,FALSE),"")</f>
        <v/>
      </c>
      <c r="L953" s="16" t="str">
        <f>SUBSTITUTE(IFERROR(VLOOKUP($A953,'Raw - J'!$B:$Q,9,FALSE),""),0,"")</f>
        <v/>
      </c>
      <c r="M953" s="16" t="str">
        <f>SUBSTITUTE(IFERROR(VLOOKUP($A953,'Raw - J'!$B:$Z,20,FALSE),""),0,"")</f>
        <v/>
      </c>
    </row>
    <row r="954" spans="1:13" hidden="1" x14ac:dyDescent="0.35">
      <c r="A954">
        <v>945</v>
      </c>
      <c r="B954" s="9" t="str">
        <f>IFERROR(VLOOKUP($A954,'Raw - J'!$B:$S,2,FALSE),"")</f>
        <v/>
      </c>
      <c r="C954" s="4" t="str">
        <f>IFERROR(VLOOKUP($A954,'Raw - J'!$B:$S,3,FALSE),"")</f>
        <v/>
      </c>
      <c r="D954" s="4" t="str">
        <f>IFERROR(VLOOKUP(JUMP!A954,'Raw - J'!B:F,5,FALSE),"")</f>
        <v/>
      </c>
      <c r="E954" s="4" t="str">
        <f>IFERROR(VLOOKUP($A954,'Raw - J'!$B:$S,6,FALSE),"")</f>
        <v/>
      </c>
      <c r="F954" s="4" t="str">
        <f>IFERROR(VLOOKUP($A954,'Raw - J'!$B:$P,10,FALSE),"")</f>
        <v/>
      </c>
      <c r="G954" s="4" t="str">
        <f>SUBSTITUTE(IFERROR(VLOOKUP($A954,'Raw - J'!$B:$P,7,FALSE),""),"0","")</f>
        <v/>
      </c>
      <c r="H954" s="4" t="str">
        <f>IFERROR(VLOOKUP($A954,'Raw - J'!$B:$P,12,FALSE)&amp;IF(VLOOKUP($A954,'Raw - J'!$B:$N,13,FALSE)&lt;&gt;"","("&amp;VLOOKUP($A954,'Raw - J'!$B:$N,13,FALSE)&amp;")",""),"")</f>
        <v/>
      </c>
      <c r="I954" s="4" t="str">
        <f>IFERROR(VLOOKUP($A954,'Raw - J'!$B:$P,14,FALSE),"")</f>
        <v/>
      </c>
      <c r="J954" s="4" t="str">
        <f>IFERROR(VLOOKUP($A954,'Raw - J'!$B:$P,11,FALSE),"")</f>
        <v/>
      </c>
      <c r="K954" s="4" t="str">
        <f>IFERROR(VLOOKUP($A954,'Raw - J'!$B:$Q,16,FALSE),"")</f>
        <v/>
      </c>
      <c r="L954" s="16" t="str">
        <f>SUBSTITUTE(IFERROR(VLOOKUP($A954,'Raw - J'!$B:$Q,9,FALSE),""),0,"")</f>
        <v/>
      </c>
      <c r="M954" s="16" t="str">
        <f>SUBSTITUTE(IFERROR(VLOOKUP($A954,'Raw - J'!$B:$Z,20,FALSE),""),0,"")</f>
        <v/>
      </c>
    </row>
    <row r="955" spans="1:13" hidden="1" x14ac:dyDescent="0.35">
      <c r="A955">
        <v>946</v>
      </c>
      <c r="B955" s="9" t="str">
        <f>IFERROR(VLOOKUP($A955,'Raw - J'!$B:$S,2,FALSE),"")</f>
        <v/>
      </c>
      <c r="C955" s="4" t="str">
        <f>IFERROR(VLOOKUP($A955,'Raw - J'!$B:$S,3,FALSE),"")</f>
        <v/>
      </c>
      <c r="D955" s="4" t="str">
        <f>IFERROR(VLOOKUP(JUMP!A955,'Raw - J'!B:F,5,FALSE),"")</f>
        <v/>
      </c>
      <c r="E955" s="4" t="str">
        <f>IFERROR(VLOOKUP($A955,'Raw - J'!$B:$S,6,FALSE),"")</f>
        <v/>
      </c>
      <c r="F955" s="4" t="str">
        <f>IFERROR(VLOOKUP($A955,'Raw - J'!$B:$P,10,FALSE),"")</f>
        <v/>
      </c>
      <c r="G955" s="4" t="str">
        <f>SUBSTITUTE(IFERROR(VLOOKUP($A955,'Raw - J'!$B:$P,7,FALSE),""),"0","")</f>
        <v/>
      </c>
      <c r="H955" s="4" t="str">
        <f>IFERROR(VLOOKUP($A955,'Raw - J'!$B:$P,12,FALSE)&amp;IF(VLOOKUP($A955,'Raw - J'!$B:$N,13,FALSE)&lt;&gt;"","("&amp;VLOOKUP($A955,'Raw - J'!$B:$N,13,FALSE)&amp;")",""),"")</f>
        <v/>
      </c>
      <c r="I955" s="4" t="str">
        <f>IFERROR(VLOOKUP($A955,'Raw - J'!$B:$P,14,FALSE),"")</f>
        <v/>
      </c>
      <c r="J955" s="4" t="str">
        <f>IFERROR(VLOOKUP($A955,'Raw - J'!$B:$P,11,FALSE),"")</f>
        <v/>
      </c>
      <c r="K955" s="4" t="str">
        <f>IFERROR(VLOOKUP($A955,'Raw - J'!$B:$Q,16,FALSE),"")</f>
        <v/>
      </c>
      <c r="L955" s="16" t="str">
        <f>SUBSTITUTE(IFERROR(VLOOKUP($A955,'Raw - J'!$B:$Q,9,FALSE),""),0,"")</f>
        <v/>
      </c>
      <c r="M955" s="16" t="str">
        <f>SUBSTITUTE(IFERROR(VLOOKUP($A955,'Raw - J'!$B:$Z,20,FALSE),""),0,"")</f>
        <v/>
      </c>
    </row>
    <row r="956" spans="1:13" hidden="1" x14ac:dyDescent="0.35">
      <c r="A956">
        <v>947</v>
      </c>
      <c r="B956" s="9" t="str">
        <f>IFERROR(VLOOKUP($A956,'Raw - J'!$B:$S,2,FALSE),"")</f>
        <v/>
      </c>
      <c r="C956" s="4" t="str">
        <f>IFERROR(VLOOKUP($A956,'Raw - J'!$B:$S,3,FALSE),"")</f>
        <v/>
      </c>
      <c r="D956" s="4" t="str">
        <f>IFERROR(VLOOKUP(JUMP!A956,'Raw - J'!B:F,5,FALSE),"")</f>
        <v/>
      </c>
      <c r="E956" s="4" t="str">
        <f>IFERROR(VLOOKUP($A956,'Raw - J'!$B:$S,6,FALSE),"")</f>
        <v/>
      </c>
      <c r="F956" s="4" t="str">
        <f>IFERROR(VLOOKUP($A956,'Raw - J'!$B:$P,10,FALSE),"")</f>
        <v/>
      </c>
      <c r="G956" s="4" t="str">
        <f>SUBSTITUTE(IFERROR(VLOOKUP($A956,'Raw - J'!$B:$P,7,FALSE),""),"0","")</f>
        <v/>
      </c>
      <c r="H956" s="4" t="str">
        <f>IFERROR(VLOOKUP($A956,'Raw - J'!$B:$P,12,FALSE)&amp;IF(VLOOKUP($A956,'Raw - J'!$B:$N,13,FALSE)&lt;&gt;"","("&amp;VLOOKUP($A956,'Raw - J'!$B:$N,13,FALSE)&amp;")",""),"")</f>
        <v/>
      </c>
      <c r="I956" s="4" t="str">
        <f>IFERROR(VLOOKUP($A956,'Raw - J'!$B:$P,14,FALSE),"")</f>
        <v/>
      </c>
      <c r="J956" s="4" t="str">
        <f>IFERROR(VLOOKUP($A956,'Raw - J'!$B:$P,11,FALSE),"")</f>
        <v/>
      </c>
      <c r="K956" s="4" t="str">
        <f>IFERROR(VLOOKUP($A956,'Raw - J'!$B:$Q,16,FALSE),"")</f>
        <v/>
      </c>
      <c r="L956" s="16" t="str">
        <f>SUBSTITUTE(IFERROR(VLOOKUP($A956,'Raw - J'!$B:$Q,9,FALSE),""),0,"")</f>
        <v/>
      </c>
      <c r="M956" s="16" t="str">
        <f>SUBSTITUTE(IFERROR(VLOOKUP($A956,'Raw - J'!$B:$Z,20,FALSE),""),0,"")</f>
        <v/>
      </c>
    </row>
    <row r="957" spans="1:13" hidden="1" x14ac:dyDescent="0.35">
      <c r="A957">
        <v>948</v>
      </c>
      <c r="B957" s="9" t="str">
        <f>IFERROR(VLOOKUP($A957,'Raw - J'!$B:$S,2,FALSE),"")</f>
        <v/>
      </c>
      <c r="C957" s="4" t="str">
        <f>IFERROR(VLOOKUP($A957,'Raw - J'!$B:$S,3,FALSE),"")</f>
        <v/>
      </c>
      <c r="D957" s="4" t="str">
        <f>IFERROR(VLOOKUP(JUMP!A957,'Raw - J'!B:F,5,FALSE),"")</f>
        <v/>
      </c>
      <c r="E957" s="4" t="str">
        <f>IFERROR(VLOOKUP($A957,'Raw - J'!$B:$S,6,FALSE),"")</f>
        <v/>
      </c>
      <c r="F957" s="4" t="str">
        <f>IFERROR(VLOOKUP($A957,'Raw - J'!$B:$P,10,FALSE),"")</f>
        <v/>
      </c>
      <c r="G957" s="4" t="str">
        <f>SUBSTITUTE(IFERROR(VLOOKUP($A957,'Raw - J'!$B:$P,7,FALSE),""),"0","")</f>
        <v/>
      </c>
      <c r="H957" s="4" t="str">
        <f>IFERROR(VLOOKUP($A957,'Raw - J'!$B:$P,12,FALSE)&amp;IF(VLOOKUP($A957,'Raw - J'!$B:$N,13,FALSE)&lt;&gt;"","("&amp;VLOOKUP($A957,'Raw - J'!$B:$N,13,FALSE)&amp;")",""),"")</f>
        <v/>
      </c>
      <c r="I957" s="4" t="str">
        <f>IFERROR(VLOOKUP($A957,'Raw - J'!$B:$P,14,FALSE),"")</f>
        <v/>
      </c>
      <c r="J957" s="4" t="str">
        <f>IFERROR(VLOOKUP($A957,'Raw - J'!$B:$P,11,FALSE),"")</f>
        <v/>
      </c>
      <c r="K957" s="4" t="str">
        <f>IFERROR(VLOOKUP($A957,'Raw - J'!$B:$Q,16,FALSE),"")</f>
        <v/>
      </c>
      <c r="L957" s="16" t="str">
        <f>SUBSTITUTE(IFERROR(VLOOKUP($A957,'Raw - J'!$B:$Q,9,FALSE),""),0,"")</f>
        <v/>
      </c>
      <c r="M957" s="16" t="str">
        <f>SUBSTITUTE(IFERROR(VLOOKUP($A957,'Raw - J'!$B:$Z,20,FALSE),""),0,"")</f>
        <v/>
      </c>
    </row>
    <row r="958" spans="1:13" hidden="1" x14ac:dyDescent="0.35">
      <c r="A958">
        <v>949</v>
      </c>
      <c r="B958" s="9" t="str">
        <f>IFERROR(VLOOKUP($A958,'Raw - J'!$B:$S,2,FALSE),"")</f>
        <v/>
      </c>
      <c r="C958" s="4" t="str">
        <f>IFERROR(VLOOKUP($A958,'Raw - J'!$B:$S,3,FALSE),"")</f>
        <v/>
      </c>
      <c r="D958" s="4" t="str">
        <f>IFERROR(VLOOKUP(JUMP!A958,'Raw - J'!B:F,5,FALSE),"")</f>
        <v/>
      </c>
      <c r="E958" s="4" t="str">
        <f>IFERROR(VLOOKUP($A958,'Raw - J'!$B:$S,6,FALSE),"")</f>
        <v/>
      </c>
      <c r="F958" s="4" t="str">
        <f>IFERROR(VLOOKUP($A958,'Raw - J'!$B:$P,10,FALSE),"")</f>
        <v/>
      </c>
      <c r="G958" s="4" t="str">
        <f>SUBSTITUTE(IFERROR(VLOOKUP($A958,'Raw - J'!$B:$P,7,FALSE),""),"0","")</f>
        <v/>
      </c>
      <c r="H958" s="4" t="str">
        <f>IFERROR(VLOOKUP($A958,'Raw - J'!$B:$P,12,FALSE)&amp;IF(VLOOKUP($A958,'Raw - J'!$B:$N,13,FALSE)&lt;&gt;"","("&amp;VLOOKUP($A958,'Raw - J'!$B:$N,13,FALSE)&amp;")",""),"")</f>
        <v/>
      </c>
      <c r="I958" s="4" t="str">
        <f>IFERROR(VLOOKUP($A958,'Raw - J'!$B:$P,14,FALSE),"")</f>
        <v/>
      </c>
      <c r="J958" s="4" t="str">
        <f>IFERROR(VLOOKUP($A958,'Raw - J'!$B:$P,11,FALSE),"")</f>
        <v/>
      </c>
      <c r="K958" s="4" t="str">
        <f>IFERROR(VLOOKUP($A958,'Raw - J'!$B:$Q,16,FALSE),"")</f>
        <v/>
      </c>
      <c r="L958" s="16" t="str">
        <f>SUBSTITUTE(IFERROR(VLOOKUP($A958,'Raw - J'!$B:$Q,9,FALSE),""),0,"")</f>
        <v/>
      </c>
      <c r="M958" s="16" t="str">
        <f>SUBSTITUTE(IFERROR(VLOOKUP($A958,'Raw - J'!$B:$Z,20,FALSE),""),0,"")</f>
        <v/>
      </c>
    </row>
    <row r="959" spans="1:13" hidden="1" x14ac:dyDescent="0.35">
      <c r="A959">
        <v>950</v>
      </c>
      <c r="B959" s="9" t="str">
        <f>IFERROR(VLOOKUP($A959,'Raw - J'!$B:$S,2,FALSE),"")</f>
        <v/>
      </c>
      <c r="C959" s="4" t="str">
        <f>IFERROR(VLOOKUP($A959,'Raw - J'!$B:$S,3,FALSE),"")</f>
        <v/>
      </c>
      <c r="D959" s="4" t="str">
        <f>IFERROR(VLOOKUP(JUMP!A959,'Raw - J'!B:F,5,FALSE),"")</f>
        <v/>
      </c>
      <c r="E959" s="4" t="str">
        <f>IFERROR(VLOOKUP($A959,'Raw - J'!$B:$S,6,FALSE),"")</f>
        <v/>
      </c>
      <c r="F959" s="4" t="str">
        <f>IFERROR(VLOOKUP($A959,'Raw - J'!$B:$P,10,FALSE),"")</f>
        <v/>
      </c>
      <c r="G959" s="4" t="str">
        <f>SUBSTITUTE(IFERROR(VLOOKUP($A959,'Raw - J'!$B:$P,7,FALSE),""),"0","")</f>
        <v/>
      </c>
      <c r="H959" s="4" t="str">
        <f>IFERROR(VLOOKUP($A959,'Raw - J'!$B:$P,12,FALSE)&amp;IF(VLOOKUP($A959,'Raw - J'!$B:$N,13,FALSE)&lt;&gt;"","("&amp;VLOOKUP($A959,'Raw - J'!$B:$N,13,FALSE)&amp;")",""),"")</f>
        <v/>
      </c>
      <c r="I959" s="4" t="str">
        <f>IFERROR(VLOOKUP($A959,'Raw - J'!$B:$P,14,FALSE),"")</f>
        <v/>
      </c>
      <c r="J959" s="4" t="str">
        <f>IFERROR(VLOOKUP($A959,'Raw - J'!$B:$P,11,FALSE),"")</f>
        <v/>
      </c>
      <c r="K959" s="4" t="str">
        <f>IFERROR(VLOOKUP($A959,'Raw - J'!$B:$Q,16,FALSE),"")</f>
        <v/>
      </c>
      <c r="L959" s="16" t="str">
        <f>SUBSTITUTE(IFERROR(VLOOKUP($A959,'Raw - J'!$B:$Q,9,FALSE),""),0,"")</f>
        <v/>
      </c>
      <c r="M959" s="16" t="str">
        <f>SUBSTITUTE(IFERROR(VLOOKUP($A959,'Raw - J'!$B:$Z,20,FALSE),""),0,"")</f>
        <v/>
      </c>
    </row>
    <row r="960" spans="1:13" hidden="1" x14ac:dyDescent="0.35">
      <c r="A960">
        <v>951</v>
      </c>
      <c r="B960" s="9" t="str">
        <f>IFERROR(VLOOKUP($A960,'Raw - J'!$B:$S,2,FALSE),"")</f>
        <v/>
      </c>
      <c r="C960" s="4" t="str">
        <f>IFERROR(VLOOKUP($A960,'Raw - J'!$B:$S,3,FALSE),"")</f>
        <v/>
      </c>
      <c r="D960" s="4" t="str">
        <f>IFERROR(VLOOKUP(JUMP!A960,'Raw - J'!B:F,5,FALSE),"")</f>
        <v/>
      </c>
      <c r="E960" s="4" t="str">
        <f>IFERROR(VLOOKUP($A960,'Raw - J'!$B:$S,6,FALSE),"")</f>
        <v/>
      </c>
      <c r="F960" s="4" t="str">
        <f>IFERROR(VLOOKUP($A960,'Raw - J'!$B:$P,10,FALSE),"")</f>
        <v/>
      </c>
      <c r="G960" s="4" t="str">
        <f>SUBSTITUTE(IFERROR(VLOOKUP($A960,'Raw - J'!$B:$P,7,FALSE),""),"0","")</f>
        <v/>
      </c>
      <c r="H960" s="4" t="str">
        <f>IFERROR(VLOOKUP($A960,'Raw - J'!$B:$P,12,FALSE)&amp;IF(VLOOKUP($A960,'Raw - J'!$B:$N,13,FALSE)&lt;&gt;"","("&amp;VLOOKUP($A960,'Raw - J'!$B:$N,13,FALSE)&amp;")",""),"")</f>
        <v/>
      </c>
      <c r="I960" s="4" t="str">
        <f>IFERROR(VLOOKUP($A960,'Raw - J'!$B:$P,14,FALSE),"")</f>
        <v/>
      </c>
      <c r="J960" s="4" t="str">
        <f>IFERROR(VLOOKUP($A960,'Raw - J'!$B:$P,11,FALSE),"")</f>
        <v/>
      </c>
      <c r="K960" s="4" t="str">
        <f>IFERROR(VLOOKUP($A960,'Raw - J'!$B:$Q,16,FALSE),"")</f>
        <v/>
      </c>
      <c r="L960" s="16" t="str">
        <f>SUBSTITUTE(IFERROR(VLOOKUP($A960,'Raw - J'!$B:$Q,9,FALSE),""),0,"")</f>
        <v/>
      </c>
      <c r="M960" s="16" t="str">
        <f>SUBSTITUTE(IFERROR(VLOOKUP($A960,'Raw - J'!$B:$Z,20,FALSE),""),0,"")</f>
        <v/>
      </c>
    </row>
    <row r="961" spans="1:13" hidden="1" x14ac:dyDescent="0.35">
      <c r="A961">
        <v>952</v>
      </c>
      <c r="B961" s="9" t="str">
        <f>IFERROR(VLOOKUP($A961,'Raw - J'!$B:$S,2,FALSE),"")</f>
        <v/>
      </c>
      <c r="C961" s="4" t="str">
        <f>IFERROR(VLOOKUP($A961,'Raw - J'!$B:$S,3,FALSE),"")</f>
        <v/>
      </c>
      <c r="D961" s="4" t="str">
        <f>IFERROR(VLOOKUP(JUMP!A961,'Raw - J'!B:F,5,FALSE),"")</f>
        <v/>
      </c>
      <c r="E961" s="4" t="str">
        <f>IFERROR(VLOOKUP($A961,'Raw - J'!$B:$S,6,FALSE),"")</f>
        <v/>
      </c>
      <c r="F961" s="4" t="str">
        <f>IFERROR(VLOOKUP($A961,'Raw - J'!$B:$P,10,FALSE),"")</f>
        <v/>
      </c>
      <c r="G961" s="4" t="str">
        <f>SUBSTITUTE(IFERROR(VLOOKUP($A961,'Raw - J'!$B:$P,7,FALSE),""),"0","")</f>
        <v/>
      </c>
      <c r="H961" s="4" t="str">
        <f>IFERROR(VLOOKUP($A961,'Raw - J'!$B:$P,12,FALSE)&amp;IF(VLOOKUP($A961,'Raw - J'!$B:$N,13,FALSE)&lt;&gt;"","("&amp;VLOOKUP($A961,'Raw - J'!$B:$N,13,FALSE)&amp;")",""),"")</f>
        <v/>
      </c>
      <c r="I961" s="4" t="str">
        <f>IFERROR(VLOOKUP($A961,'Raw - J'!$B:$P,14,FALSE),"")</f>
        <v/>
      </c>
      <c r="J961" s="4" t="str">
        <f>IFERROR(VLOOKUP($A961,'Raw - J'!$B:$P,11,FALSE),"")</f>
        <v/>
      </c>
      <c r="K961" s="4" t="str">
        <f>IFERROR(VLOOKUP($A961,'Raw - J'!$B:$Q,16,FALSE),"")</f>
        <v/>
      </c>
      <c r="L961" s="16" t="str">
        <f>SUBSTITUTE(IFERROR(VLOOKUP($A961,'Raw - J'!$B:$Q,9,FALSE),""),0,"")</f>
        <v/>
      </c>
      <c r="M961" s="16" t="str">
        <f>SUBSTITUTE(IFERROR(VLOOKUP($A961,'Raw - J'!$B:$Z,20,FALSE),""),0,"")</f>
        <v/>
      </c>
    </row>
    <row r="962" spans="1:13" hidden="1" x14ac:dyDescent="0.35">
      <c r="A962">
        <v>953</v>
      </c>
      <c r="B962" s="9" t="str">
        <f>IFERROR(VLOOKUP($A962,'Raw - J'!$B:$S,2,FALSE),"")</f>
        <v/>
      </c>
      <c r="C962" s="4" t="str">
        <f>IFERROR(VLOOKUP($A962,'Raw - J'!$B:$S,3,FALSE),"")</f>
        <v/>
      </c>
      <c r="D962" s="4" t="str">
        <f>IFERROR(VLOOKUP(JUMP!A962,'Raw - J'!B:F,5,FALSE),"")</f>
        <v/>
      </c>
      <c r="E962" s="4" t="str">
        <f>IFERROR(VLOOKUP($A962,'Raw - J'!$B:$S,6,FALSE),"")</f>
        <v/>
      </c>
      <c r="F962" s="4" t="str">
        <f>IFERROR(VLOOKUP($A962,'Raw - J'!$B:$P,10,FALSE),"")</f>
        <v/>
      </c>
      <c r="G962" s="4" t="str">
        <f>SUBSTITUTE(IFERROR(VLOOKUP($A962,'Raw - J'!$B:$P,7,FALSE),""),"0","")</f>
        <v/>
      </c>
      <c r="H962" s="4" t="str">
        <f>IFERROR(VLOOKUP($A962,'Raw - J'!$B:$P,12,FALSE)&amp;IF(VLOOKUP($A962,'Raw - J'!$B:$N,13,FALSE)&lt;&gt;"","("&amp;VLOOKUP($A962,'Raw - J'!$B:$N,13,FALSE)&amp;")",""),"")</f>
        <v/>
      </c>
      <c r="I962" s="4" t="str">
        <f>IFERROR(VLOOKUP($A962,'Raw - J'!$B:$P,14,FALSE),"")</f>
        <v/>
      </c>
      <c r="J962" s="4" t="str">
        <f>IFERROR(VLOOKUP($A962,'Raw - J'!$B:$P,11,FALSE),"")</f>
        <v/>
      </c>
      <c r="K962" s="4" t="str">
        <f>IFERROR(VLOOKUP($A962,'Raw - J'!$B:$Q,16,FALSE),"")</f>
        <v/>
      </c>
      <c r="L962" s="16" t="str">
        <f>SUBSTITUTE(IFERROR(VLOOKUP($A962,'Raw - J'!$B:$Q,9,FALSE),""),0,"")</f>
        <v/>
      </c>
      <c r="M962" s="16" t="str">
        <f>SUBSTITUTE(IFERROR(VLOOKUP($A962,'Raw - J'!$B:$Z,20,FALSE),""),0,"")</f>
        <v/>
      </c>
    </row>
    <row r="963" spans="1:13" hidden="1" x14ac:dyDescent="0.35">
      <c r="A963">
        <v>954</v>
      </c>
      <c r="B963" s="9" t="str">
        <f>IFERROR(VLOOKUP($A963,'Raw - J'!$B:$S,2,FALSE),"")</f>
        <v/>
      </c>
      <c r="C963" s="4" t="str">
        <f>IFERROR(VLOOKUP($A963,'Raw - J'!$B:$S,3,FALSE),"")</f>
        <v/>
      </c>
      <c r="D963" s="4" t="str">
        <f>IFERROR(VLOOKUP(JUMP!A963,'Raw - J'!B:F,5,FALSE),"")</f>
        <v/>
      </c>
      <c r="E963" s="4" t="str">
        <f>IFERROR(VLOOKUP($A963,'Raw - J'!$B:$S,6,FALSE),"")</f>
        <v/>
      </c>
      <c r="F963" s="4" t="str">
        <f>IFERROR(VLOOKUP($A963,'Raw - J'!$B:$P,10,FALSE),"")</f>
        <v/>
      </c>
      <c r="G963" s="4" t="str">
        <f>SUBSTITUTE(IFERROR(VLOOKUP($A963,'Raw - J'!$B:$P,7,FALSE),""),"0","")</f>
        <v/>
      </c>
      <c r="H963" s="4" t="str">
        <f>IFERROR(VLOOKUP($A963,'Raw - J'!$B:$P,12,FALSE)&amp;IF(VLOOKUP($A963,'Raw - J'!$B:$N,13,FALSE)&lt;&gt;"","("&amp;VLOOKUP($A963,'Raw - J'!$B:$N,13,FALSE)&amp;")",""),"")</f>
        <v/>
      </c>
      <c r="I963" s="4" t="str">
        <f>IFERROR(VLOOKUP($A963,'Raw - J'!$B:$P,14,FALSE),"")</f>
        <v/>
      </c>
      <c r="J963" s="4" t="str">
        <f>IFERROR(VLOOKUP($A963,'Raw - J'!$B:$P,11,FALSE),"")</f>
        <v/>
      </c>
      <c r="K963" s="4" t="str">
        <f>IFERROR(VLOOKUP($A963,'Raw - J'!$B:$Q,16,FALSE),"")</f>
        <v/>
      </c>
      <c r="L963" s="16" t="str">
        <f>SUBSTITUTE(IFERROR(VLOOKUP($A963,'Raw - J'!$B:$Q,9,FALSE),""),0,"")</f>
        <v/>
      </c>
      <c r="M963" s="16" t="str">
        <f>SUBSTITUTE(IFERROR(VLOOKUP($A963,'Raw - J'!$B:$Z,20,FALSE),""),0,"")</f>
        <v/>
      </c>
    </row>
    <row r="964" spans="1:13" hidden="1" x14ac:dyDescent="0.35">
      <c r="A964">
        <v>955</v>
      </c>
      <c r="B964" s="9" t="str">
        <f>IFERROR(VLOOKUP($A964,'Raw - J'!$B:$S,2,FALSE),"")</f>
        <v/>
      </c>
      <c r="C964" s="4" t="str">
        <f>IFERROR(VLOOKUP($A964,'Raw - J'!$B:$S,3,FALSE),"")</f>
        <v/>
      </c>
      <c r="D964" s="4" t="str">
        <f>IFERROR(VLOOKUP(JUMP!A964,'Raw - J'!B:F,5,FALSE),"")</f>
        <v/>
      </c>
      <c r="E964" s="4" t="str">
        <f>IFERROR(VLOOKUP($A964,'Raw - J'!$B:$S,6,FALSE),"")</f>
        <v/>
      </c>
      <c r="F964" s="4" t="str">
        <f>IFERROR(VLOOKUP($A964,'Raw - J'!$B:$P,10,FALSE),"")</f>
        <v/>
      </c>
      <c r="G964" s="4" t="str">
        <f>SUBSTITUTE(IFERROR(VLOOKUP($A964,'Raw - J'!$B:$P,7,FALSE),""),"0","")</f>
        <v/>
      </c>
      <c r="H964" s="4" t="str">
        <f>IFERROR(VLOOKUP($A964,'Raw - J'!$B:$P,12,FALSE)&amp;IF(VLOOKUP($A964,'Raw - J'!$B:$N,13,FALSE)&lt;&gt;"","("&amp;VLOOKUP($A964,'Raw - J'!$B:$N,13,FALSE)&amp;")",""),"")</f>
        <v/>
      </c>
      <c r="I964" s="4" t="str">
        <f>IFERROR(VLOOKUP($A964,'Raw - J'!$B:$P,14,FALSE),"")</f>
        <v/>
      </c>
      <c r="J964" s="4" t="str">
        <f>IFERROR(VLOOKUP($A964,'Raw - J'!$B:$P,11,FALSE),"")</f>
        <v/>
      </c>
      <c r="K964" s="4" t="str">
        <f>IFERROR(VLOOKUP($A964,'Raw - J'!$B:$Q,16,FALSE),"")</f>
        <v/>
      </c>
      <c r="L964" s="16" t="str">
        <f>SUBSTITUTE(IFERROR(VLOOKUP($A964,'Raw - J'!$B:$Q,9,FALSE),""),0,"")</f>
        <v/>
      </c>
      <c r="M964" s="16" t="str">
        <f>SUBSTITUTE(IFERROR(VLOOKUP($A964,'Raw - J'!$B:$Z,20,FALSE),""),0,"")</f>
        <v/>
      </c>
    </row>
    <row r="965" spans="1:13" hidden="1" x14ac:dyDescent="0.35">
      <c r="A965">
        <v>956</v>
      </c>
      <c r="B965" s="9" t="str">
        <f>IFERROR(VLOOKUP($A965,'Raw - J'!$B:$S,2,FALSE),"")</f>
        <v/>
      </c>
      <c r="C965" s="4" t="str">
        <f>IFERROR(VLOOKUP($A965,'Raw - J'!$B:$S,3,FALSE),"")</f>
        <v/>
      </c>
      <c r="D965" s="4" t="str">
        <f>IFERROR(VLOOKUP(JUMP!A965,'Raw - J'!B:F,5,FALSE),"")</f>
        <v/>
      </c>
      <c r="E965" s="4" t="str">
        <f>IFERROR(VLOOKUP($A965,'Raw - J'!$B:$S,6,FALSE),"")</f>
        <v/>
      </c>
      <c r="F965" s="4" t="str">
        <f>IFERROR(VLOOKUP($A965,'Raw - J'!$B:$P,10,FALSE),"")</f>
        <v/>
      </c>
      <c r="G965" s="4" t="str">
        <f>SUBSTITUTE(IFERROR(VLOOKUP($A965,'Raw - J'!$B:$P,7,FALSE),""),"0","")</f>
        <v/>
      </c>
      <c r="H965" s="4" t="str">
        <f>IFERROR(VLOOKUP($A965,'Raw - J'!$B:$P,12,FALSE)&amp;IF(VLOOKUP($A965,'Raw - J'!$B:$N,13,FALSE)&lt;&gt;"","("&amp;VLOOKUP($A965,'Raw - J'!$B:$N,13,FALSE)&amp;")",""),"")</f>
        <v/>
      </c>
      <c r="I965" s="4" t="str">
        <f>IFERROR(VLOOKUP($A965,'Raw - J'!$B:$P,14,FALSE),"")</f>
        <v/>
      </c>
      <c r="J965" s="4" t="str">
        <f>IFERROR(VLOOKUP($A965,'Raw - J'!$B:$P,11,FALSE),"")</f>
        <v/>
      </c>
      <c r="K965" s="4" t="str">
        <f>IFERROR(VLOOKUP($A965,'Raw - J'!$B:$Q,16,FALSE),"")</f>
        <v/>
      </c>
      <c r="L965" s="16" t="str">
        <f>SUBSTITUTE(IFERROR(VLOOKUP($A965,'Raw - J'!$B:$Q,9,FALSE),""),0,"")</f>
        <v/>
      </c>
      <c r="M965" s="16" t="str">
        <f>SUBSTITUTE(IFERROR(VLOOKUP($A965,'Raw - J'!$B:$Z,20,FALSE),""),0,"")</f>
        <v/>
      </c>
    </row>
    <row r="966" spans="1:13" hidden="1" x14ac:dyDescent="0.35">
      <c r="A966">
        <v>957</v>
      </c>
      <c r="B966" s="9" t="str">
        <f>IFERROR(VLOOKUP($A966,'Raw - J'!$B:$S,2,FALSE),"")</f>
        <v/>
      </c>
      <c r="C966" s="4" t="str">
        <f>IFERROR(VLOOKUP($A966,'Raw - J'!$B:$S,3,FALSE),"")</f>
        <v/>
      </c>
      <c r="D966" s="4" t="str">
        <f>IFERROR(VLOOKUP(JUMP!A966,'Raw - J'!B:F,5,FALSE),"")</f>
        <v/>
      </c>
      <c r="E966" s="4" t="str">
        <f>IFERROR(VLOOKUP($A966,'Raw - J'!$B:$S,6,FALSE),"")</f>
        <v/>
      </c>
      <c r="F966" s="4" t="str">
        <f>IFERROR(VLOOKUP($A966,'Raw - J'!$B:$P,10,FALSE),"")</f>
        <v/>
      </c>
      <c r="G966" s="4" t="str">
        <f>SUBSTITUTE(IFERROR(VLOOKUP($A966,'Raw - J'!$B:$P,7,FALSE),""),"0","")</f>
        <v/>
      </c>
      <c r="H966" s="4" t="str">
        <f>IFERROR(VLOOKUP($A966,'Raw - J'!$B:$P,12,FALSE)&amp;IF(VLOOKUP($A966,'Raw - J'!$B:$N,13,FALSE)&lt;&gt;"","("&amp;VLOOKUP($A966,'Raw - J'!$B:$N,13,FALSE)&amp;")",""),"")</f>
        <v/>
      </c>
      <c r="I966" s="4" t="str">
        <f>IFERROR(VLOOKUP($A966,'Raw - J'!$B:$P,14,FALSE),"")</f>
        <v/>
      </c>
      <c r="J966" s="4" t="str">
        <f>IFERROR(VLOOKUP($A966,'Raw - J'!$B:$P,11,FALSE),"")</f>
        <v/>
      </c>
      <c r="K966" s="4" t="str">
        <f>IFERROR(VLOOKUP($A966,'Raw - J'!$B:$Q,16,FALSE),"")</f>
        <v/>
      </c>
      <c r="L966" s="16" t="str">
        <f>SUBSTITUTE(IFERROR(VLOOKUP($A966,'Raw - J'!$B:$Q,9,FALSE),""),0,"")</f>
        <v/>
      </c>
      <c r="M966" s="16" t="str">
        <f>SUBSTITUTE(IFERROR(VLOOKUP($A966,'Raw - J'!$B:$Z,20,FALSE),""),0,"")</f>
        <v/>
      </c>
    </row>
    <row r="967" spans="1:13" hidden="1" x14ac:dyDescent="0.35">
      <c r="A967">
        <v>958</v>
      </c>
      <c r="B967" s="9" t="str">
        <f>IFERROR(VLOOKUP($A967,'Raw - J'!$B:$S,2,FALSE),"")</f>
        <v/>
      </c>
      <c r="C967" s="4" t="str">
        <f>IFERROR(VLOOKUP($A967,'Raw - J'!$B:$S,3,FALSE),"")</f>
        <v/>
      </c>
      <c r="D967" s="4" t="str">
        <f>IFERROR(VLOOKUP(JUMP!A967,'Raw - J'!B:F,5,FALSE),"")</f>
        <v/>
      </c>
      <c r="E967" s="4" t="str">
        <f>IFERROR(VLOOKUP($A967,'Raw - J'!$B:$S,6,FALSE),"")</f>
        <v/>
      </c>
      <c r="F967" s="4" t="str">
        <f>IFERROR(VLOOKUP($A967,'Raw - J'!$B:$P,10,FALSE),"")</f>
        <v/>
      </c>
      <c r="G967" s="4" t="str">
        <f>SUBSTITUTE(IFERROR(VLOOKUP($A967,'Raw - J'!$B:$P,7,FALSE),""),"0","")</f>
        <v/>
      </c>
      <c r="H967" s="4" t="str">
        <f>IFERROR(VLOOKUP($A967,'Raw - J'!$B:$P,12,FALSE)&amp;IF(VLOOKUP($A967,'Raw - J'!$B:$N,13,FALSE)&lt;&gt;"","("&amp;VLOOKUP($A967,'Raw - J'!$B:$N,13,FALSE)&amp;")",""),"")</f>
        <v/>
      </c>
      <c r="I967" s="4" t="str">
        <f>IFERROR(VLOOKUP($A967,'Raw - J'!$B:$P,14,FALSE),"")</f>
        <v/>
      </c>
      <c r="J967" s="4" t="str">
        <f>IFERROR(VLOOKUP($A967,'Raw - J'!$B:$P,11,FALSE),"")</f>
        <v/>
      </c>
      <c r="K967" s="4" t="str">
        <f>IFERROR(VLOOKUP($A967,'Raw - J'!$B:$Q,16,FALSE),"")</f>
        <v/>
      </c>
      <c r="L967" s="16" t="str">
        <f>SUBSTITUTE(IFERROR(VLOOKUP($A967,'Raw - J'!$B:$Q,9,FALSE),""),0,"")</f>
        <v/>
      </c>
      <c r="M967" s="16" t="str">
        <f>SUBSTITUTE(IFERROR(VLOOKUP($A967,'Raw - J'!$B:$Z,20,FALSE),""),0,"")</f>
        <v/>
      </c>
    </row>
    <row r="968" spans="1:13" hidden="1" x14ac:dyDescent="0.35">
      <c r="A968">
        <v>959</v>
      </c>
      <c r="B968" s="9" t="str">
        <f>IFERROR(VLOOKUP($A968,'Raw - J'!$B:$S,2,FALSE),"")</f>
        <v/>
      </c>
      <c r="C968" s="4" t="str">
        <f>IFERROR(VLOOKUP($A968,'Raw - J'!$B:$S,3,FALSE),"")</f>
        <v/>
      </c>
      <c r="D968" s="4" t="str">
        <f>IFERROR(VLOOKUP(JUMP!A968,'Raw - J'!B:F,5,FALSE),"")</f>
        <v/>
      </c>
      <c r="E968" s="4" t="str">
        <f>IFERROR(VLOOKUP($A968,'Raw - J'!$B:$S,6,FALSE),"")</f>
        <v/>
      </c>
      <c r="F968" s="4" t="str">
        <f>IFERROR(VLOOKUP($A968,'Raw - J'!$B:$P,10,FALSE),"")</f>
        <v/>
      </c>
      <c r="G968" s="4" t="str">
        <f>SUBSTITUTE(IFERROR(VLOOKUP($A968,'Raw - J'!$B:$P,7,FALSE),""),"0","")</f>
        <v/>
      </c>
      <c r="H968" s="4" t="str">
        <f>IFERROR(VLOOKUP($A968,'Raw - J'!$B:$P,12,FALSE)&amp;IF(VLOOKUP($A968,'Raw - J'!$B:$N,13,FALSE)&lt;&gt;"","("&amp;VLOOKUP($A968,'Raw - J'!$B:$N,13,FALSE)&amp;")",""),"")</f>
        <v/>
      </c>
      <c r="I968" s="4" t="str">
        <f>IFERROR(VLOOKUP($A968,'Raw - J'!$B:$P,14,FALSE),"")</f>
        <v/>
      </c>
      <c r="J968" s="4" t="str">
        <f>IFERROR(VLOOKUP($A968,'Raw - J'!$B:$P,11,FALSE),"")</f>
        <v/>
      </c>
      <c r="K968" s="4" t="str">
        <f>IFERROR(VLOOKUP($A968,'Raw - J'!$B:$Q,16,FALSE),"")</f>
        <v/>
      </c>
      <c r="L968" s="16" t="str">
        <f>SUBSTITUTE(IFERROR(VLOOKUP($A968,'Raw - J'!$B:$Q,9,FALSE),""),0,"")</f>
        <v/>
      </c>
      <c r="M968" s="16" t="str">
        <f>SUBSTITUTE(IFERROR(VLOOKUP($A968,'Raw - J'!$B:$Z,20,FALSE),""),0,"")</f>
        <v/>
      </c>
    </row>
    <row r="969" spans="1:13" hidden="1" x14ac:dyDescent="0.35">
      <c r="A969">
        <v>960</v>
      </c>
      <c r="B969" s="9" t="str">
        <f>IFERROR(VLOOKUP($A969,'Raw - J'!$B:$S,2,FALSE),"")</f>
        <v/>
      </c>
      <c r="C969" s="4" t="str">
        <f>IFERROR(VLOOKUP($A969,'Raw - J'!$B:$S,3,FALSE),"")</f>
        <v/>
      </c>
      <c r="D969" s="4" t="str">
        <f>IFERROR(VLOOKUP(JUMP!A969,'Raw - J'!B:F,5,FALSE),"")</f>
        <v/>
      </c>
      <c r="E969" s="4" t="str">
        <f>IFERROR(VLOOKUP($A969,'Raw - J'!$B:$S,6,FALSE),"")</f>
        <v/>
      </c>
      <c r="F969" s="4" t="str">
        <f>IFERROR(VLOOKUP($A969,'Raw - J'!$B:$P,10,FALSE),"")</f>
        <v/>
      </c>
      <c r="G969" s="4" t="str">
        <f>SUBSTITUTE(IFERROR(VLOOKUP($A969,'Raw - J'!$B:$P,7,FALSE),""),"0","")</f>
        <v/>
      </c>
      <c r="H969" s="4" t="str">
        <f>IFERROR(VLOOKUP($A969,'Raw - J'!$B:$P,12,FALSE)&amp;IF(VLOOKUP($A969,'Raw - J'!$B:$N,13,FALSE)&lt;&gt;"","("&amp;VLOOKUP($A969,'Raw - J'!$B:$N,13,FALSE)&amp;")",""),"")</f>
        <v/>
      </c>
      <c r="I969" s="4" t="str">
        <f>IFERROR(VLOOKUP($A969,'Raw - J'!$B:$P,14,FALSE),"")</f>
        <v/>
      </c>
      <c r="J969" s="4" t="str">
        <f>IFERROR(VLOOKUP($A969,'Raw - J'!$B:$P,11,FALSE),"")</f>
        <v/>
      </c>
      <c r="K969" s="4" t="str">
        <f>IFERROR(VLOOKUP($A969,'Raw - J'!$B:$Q,16,FALSE),"")</f>
        <v/>
      </c>
      <c r="L969" s="16" t="str">
        <f>SUBSTITUTE(IFERROR(VLOOKUP($A969,'Raw - J'!$B:$Q,9,FALSE),""),0,"")</f>
        <v/>
      </c>
      <c r="M969" s="16" t="str">
        <f>SUBSTITUTE(IFERROR(VLOOKUP($A969,'Raw - J'!$B:$Z,20,FALSE),""),0,"")</f>
        <v/>
      </c>
    </row>
    <row r="970" spans="1:13" hidden="1" x14ac:dyDescent="0.35">
      <c r="A970">
        <v>961</v>
      </c>
      <c r="B970" s="9" t="str">
        <f>IFERROR(VLOOKUP($A970,'Raw - J'!$B:$S,2,FALSE),"")</f>
        <v/>
      </c>
      <c r="C970" s="4" t="str">
        <f>IFERROR(VLOOKUP($A970,'Raw - J'!$B:$S,3,FALSE),"")</f>
        <v/>
      </c>
      <c r="D970" s="4" t="str">
        <f>IFERROR(VLOOKUP(JUMP!A970,'Raw - J'!B:F,5,FALSE),"")</f>
        <v/>
      </c>
      <c r="E970" s="4" t="str">
        <f>IFERROR(VLOOKUP($A970,'Raw - J'!$B:$S,6,FALSE),"")</f>
        <v/>
      </c>
      <c r="F970" s="4" t="str">
        <f>IFERROR(VLOOKUP($A970,'Raw - J'!$B:$P,10,FALSE),"")</f>
        <v/>
      </c>
      <c r="G970" s="4" t="str">
        <f>SUBSTITUTE(IFERROR(VLOOKUP($A970,'Raw - J'!$B:$P,7,FALSE),""),"0","")</f>
        <v/>
      </c>
      <c r="H970" s="4" t="str">
        <f>IFERROR(VLOOKUP($A970,'Raw - J'!$B:$P,12,FALSE)&amp;IF(VLOOKUP($A970,'Raw - J'!$B:$N,13,FALSE)&lt;&gt;"","("&amp;VLOOKUP($A970,'Raw - J'!$B:$N,13,FALSE)&amp;")",""),"")</f>
        <v/>
      </c>
      <c r="I970" s="4" t="str">
        <f>IFERROR(VLOOKUP($A970,'Raw - J'!$B:$P,14,FALSE),"")</f>
        <v/>
      </c>
      <c r="J970" s="4" t="str">
        <f>IFERROR(VLOOKUP($A970,'Raw - J'!$B:$P,11,FALSE),"")</f>
        <v/>
      </c>
      <c r="K970" s="4" t="str">
        <f>IFERROR(VLOOKUP($A970,'Raw - J'!$B:$Q,16,FALSE),"")</f>
        <v/>
      </c>
      <c r="L970" s="16" t="str">
        <f>SUBSTITUTE(IFERROR(VLOOKUP($A970,'Raw - J'!$B:$Q,9,FALSE),""),0,"")</f>
        <v/>
      </c>
      <c r="M970" s="16" t="str">
        <f>SUBSTITUTE(IFERROR(VLOOKUP($A970,'Raw - J'!$B:$Z,20,FALSE),""),0,"")</f>
        <v/>
      </c>
    </row>
    <row r="971" spans="1:13" hidden="1" x14ac:dyDescent="0.35">
      <c r="A971">
        <v>962</v>
      </c>
      <c r="B971" s="9" t="str">
        <f>IFERROR(VLOOKUP($A971,'Raw - J'!$B:$S,2,FALSE),"")</f>
        <v/>
      </c>
      <c r="C971" s="4" t="str">
        <f>IFERROR(VLOOKUP($A971,'Raw - J'!$B:$S,3,FALSE),"")</f>
        <v/>
      </c>
      <c r="D971" s="4" t="str">
        <f>IFERROR(VLOOKUP(JUMP!A971,'Raw - J'!B:F,5,FALSE),"")</f>
        <v/>
      </c>
      <c r="E971" s="4" t="str">
        <f>IFERROR(VLOOKUP($A971,'Raw - J'!$B:$S,6,FALSE),"")</f>
        <v/>
      </c>
      <c r="F971" s="4" t="str">
        <f>IFERROR(VLOOKUP($A971,'Raw - J'!$B:$P,10,FALSE),"")</f>
        <v/>
      </c>
      <c r="G971" s="4" t="str">
        <f>SUBSTITUTE(IFERROR(VLOOKUP($A971,'Raw - J'!$B:$P,7,FALSE),""),"0","")</f>
        <v/>
      </c>
      <c r="H971" s="4" t="str">
        <f>IFERROR(VLOOKUP($A971,'Raw - J'!$B:$P,12,FALSE)&amp;IF(VLOOKUP($A971,'Raw - J'!$B:$N,13,FALSE)&lt;&gt;"","("&amp;VLOOKUP($A971,'Raw - J'!$B:$N,13,FALSE)&amp;")",""),"")</f>
        <v/>
      </c>
      <c r="I971" s="4" t="str">
        <f>IFERROR(VLOOKUP($A971,'Raw - J'!$B:$P,14,FALSE),"")</f>
        <v/>
      </c>
      <c r="J971" s="4" t="str">
        <f>IFERROR(VLOOKUP($A971,'Raw - J'!$B:$P,11,FALSE),"")</f>
        <v/>
      </c>
      <c r="K971" s="4" t="str">
        <f>IFERROR(VLOOKUP($A971,'Raw - J'!$B:$Q,16,FALSE),"")</f>
        <v/>
      </c>
      <c r="L971" s="16" t="str">
        <f>SUBSTITUTE(IFERROR(VLOOKUP($A971,'Raw - J'!$B:$Q,9,FALSE),""),0,"")</f>
        <v/>
      </c>
      <c r="M971" s="16" t="str">
        <f>SUBSTITUTE(IFERROR(VLOOKUP($A971,'Raw - J'!$B:$Z,20,FALSE),""),0,"")</f>
        <v/>
      </c>
    </row>
    <row r="972" spans="1:13" hidden="1" x14ac:dyDescent="0.35">
      <c r="A972">
        <v>963</v>
      </c>
      <c r="B972" s="9" t="str">
        <f>IFERROR(VLOOKUP($A972,'Raw - J'!$B:$S,2,FALSE),"")</f>
        <v/>
      </c>
      <c r="C972" s="4" t="str">
        <f>IFERROR(VLOOKUP($A972,'Raw - J'!$B:$S,3,FALSE),"")</f>
        <v/>
      </c>
      <c r="D972" s="4" t="str">
        <f>IFERROR(VLOOKUP(JUMP!A972,'Raw - J'!B:F,5,FALSE),"")</f>
        <v/>
      </c>
      <c r="E972" s="4" t="str">
        <f>IFERROR(VLOOKUP($A972,'Raw - J'!$B:$S,6,FALSE),"")</f>
        <v/>
      </c>
      <c r="F972" s="4" t="str">
        <f>IFERROR(VLOOKUP($A972,'Raw - J'!$B:$P,10,FALSE),"")</f>
        <v/>
      </c>
      <c r="G972" s="4" t="str">
        <f>SUBSTITUTE(IFERROR(VLOOKUP($A972,'Raw - J'!$B:$P,7,FALSE),""),"0","")</f>
        <v/>
      </c>
      <c r="H972" s="4" t="str">
        <f>IFERROR(VLOOKUP($A972,'Raw - J'!$B:$P,12,FALSE)&amp;IF(VLOOKUP($A972,'Raw - J'!$B:$N,13,FALSE)&lt;&gt;"","("&amp;VLOOKUP($A972,'Raw - J'!$B:$N,13,FALSE)&amp;")",""),"")</f>
        <v/>
      </c>
      <c r="I972" s="4" t="str">
        <f>IFERROR(VLOOKUP($A972,'Raw - J'!$B:$P,14,FALSE),"")</f>
        <v/>
      </c>
      <c r="J972" s="4" t="str">
        <f>IFERROR(VLOOKUP($A972,'Raw - J'!$B:$P,11,FALSE),"")</f>
        <v/>
      </c>
      <c r="K972" s="4" t="str">
        <f>IFERROR(VLOOKUP($A972,'Raw - J'!$B:$Q,16,FALSE),"")</f>
        <v/>
      </c>
      <c r="L972" s="16" t="str">
        <f>SUBSTITUTE(IFERROR(VLOOKUP($A972,'Raw - J'!$B:$Q,9,FALSE),""),0,"")</f>
        <v/>
      </c>
      <c r="M972" s="16" t="str">
        <f>SUBSTITUTE(IFERROR(VLOOKUP($A972,'Raw - J'!$B:$Z,20,FALSE),""),0,"")</f>
        <v/>
      </c>
    </row>
    <row r="973" spans="1:13" hidden="1" x14ac:dyDescent="0.35">
      <c r="A973">
        <v>964</v>
      </c>
      <c r="B973" s="9" t="str">
        <f>IFERROR(VLOOKUP($A973,'Raw - J'!$B:$S,2,FALSE),"")</f>
        <v/>
      </c>
      <c r="C973" s="4" t="str">
        <f>IFERROR(VLOOKUP($A973,'Raw - J'!$B:$S,3,FALSE),"")</f>
        <v/>
      </c>
      <c r="D973" s="4" t="str">
        <f>IFERROR(VLOOKUP(JUMP!A973,'Raw - J'!B:F,5,FALSE),"")</f>
        <v/>
      </c>
      <c r="E973" s="4" t="str">
        <f>IFERROR(VLOOKUP($A973,'Raw - J'!$B:$S,6,FALSE),"")</f>
        <v/>
      </c>
      <c r="F973" s="4" t="str">
        <f>IFERROR(VLOOKUP($A973,'Raw - J'!$B:$P,10,FALSE),"")</f>
        <v/>
      </c>
      <c r="G973" s="4" t="str">
        <f>SUBSTITUTE(IFERROR(VLOOKUP($A973,'Raw - J'!$B:$P,7,FALSE),""),"0","")</f>
        <v/>
      </c>
      <c r="H973" s="4" t="str">
        <f>IFERROR(VLOOKUP($A973,'Raw - J'!$B:$P,12,FALSE)&amp;IF(VLOOKUP($A973,'Raw - J'!$B:$N,13,FALSE)&lt;&gt;"","("&amp;VLOOKUP($A973,'Raw - J'!$B:$N,13,FALSE)&amp;")",""),"")</f>
        <v/>
      </c>
      <c r="I973" s="4" t="str">
        <f>IFERROR(VLOOKUP($A973,'Raw - J'!$B:$P,14,FALSE),"")</f>
        <v/>
      </c>
      <c r="J973" s="4" t="str">
        <f>IFERROR(VLOOKUP($A973,'Raw - J'!$B:$P,11,FALSE),"")</f>
        <v/>
      </c>
      <c r="K973" s="4" t="str">
        <f>IFERROR(VLOOKUP($A973,'Raw - J'!$B:$Q,16,FALSE),"")</f>
        <v/>
      </c>
      <c r="L973" s="16" t="str">
        <f>SUBSTITUTE(IFERROR(VLOOKUP($A973,'Raw - J'!$B:$Q,9,FALSE),""),0,"")</f>
        <v/>
      </c>
      <c r="M973" s="16" t="str">
        <f>SUBSTITUTE(IFERROR(VLOOKUP($A973,'Raw - J'!$B:$Z,20,FALSE),""),0,"")</f>
        <v/>
      </c>
    </row>
    <row r="974" spans="1:13" hidden="1" x14ac:dyDescent="0.35">
      <c r="A974">
        <v>965</v>
      </c>
      <c r="B974" s="9" t="str">
        <f>IFERROR(VLOOKUP($A974,'Raw - J'!$B:$S,2,FALSE),"")</f>
        <v/>
      </c>
      <c r="C974" s="4" t="str">
        <f>IFERROR(VLOOKUP($A974,'Raw - J'!$B:$S,3,FALSE),"")</f>
        <v/>
      </c>
      <c r="D974" s="4" t="str">
        <f>IFERROR(VLOOKUP(JUMP!A974,'Raw - J'!B:F,5,FALSE),"")</f>
        <v/>
      </c>
      <c r="E974" s="4" t="str">
        <f>IFERROR(VLOOKUP($A974,'Raw - J'!$B:$S,6,FALSE),"")</f>
        <v/>
      </c>
      <c r="F974" s="4" t="str">
        <f>IFERROR(VLOOKUP($A974,'Raw - J'!$B:$P,10,FALSE),"")</f>
        <v/>
      </c>
      <c r="G974" s="4" t="str">
        <f>SUBSTITUTE(IFERROR(VLOOKUP($A974,'Raw - J'!$B:$P,7,FALSE),""),"0","")</f>
        <v/>
      </c>
      <c r="H974" s="4" t="str">
        <f>IFERROR(VLOOKUP($A974,'Raw - J'!$B:$P,12,FALSE)&amp;IF(VLOOKUP($A974,'Raw - J'!$B:$N,13,FALSE)&lt;&gt;"","("&amp;VLOOKUP($A974,'Raw - J'!$B:$N,13,FALSE)&amp;")",""),"")</f>
        <v/>
      </c>
      <c r="I974" s="4" t="str">
        <f>IFERROR(VLOOKUP($A974,'Raw - J'!$B:$P,14,FALSE),"")</f>
        <v/>
      </c>
      <c r="J974" s="4" t="str">
        <f>IFERROR(VLOOKUP($A974,'Raw - J'!$B:$P,11,FALSE),"")</f>
        <v/>
      </c>
      <c r="K974" s="4" t="str">
        <f>IFERROR(VLOOKUP($A974,'Raw - J'!$B:$Q,16,FALSE),"")</f>
        <v/>
      </c>
      <c r="L974" s="16" t="str">
        <f>SUBSTITUTE(IFERROR(VLOOKUP($A974,'Raw - J'!$B:$Q,9,FALSE),""),0,"")</f>
        <v/>
      </c>
      <c r="M974" s="16" t="str">
        <f>SUBSTITUTE(IFERROR(VLOOKUP($A974,'Raw - J'!$B:$Z,20,FALSE),""),0,"")</f>
        <v/>
      </c>
    </row>
    <row r="975" spans="1:13" hidden="1" x14ac:dyDescent="0.35">
      <c r="A975">
        <v>966</v>
      </c>
      <c r="B975" s="9" t="str">
        <f>IFERROR(VLOOKUP($A975,'Raw - J'!$B:$S,2,FALSE),"")</f>
        <v/>
      </c>
      <c r="C975" s="4" t="str">
        <f>IFERROR(VLOOKUP($A975,'Raw - J'!$B:$S,3,FALSE),"")</f>
        <v/>
      </c>
      <c r="D975" s="4" t="str">
        <f>IFERROR(VLOOKUP(JUMP!A975,'Raw - J'!B:F,5,FALSE),"")</f>
        <v/>
      </c>
      <c r="E975" s="4" t="str">
        <f>IFERROR(VLOOKUP($A975,'Raw - J'!$B:$S,6,FALSE),"")</f>
        <v/>
      </c>
      <c r="F975" s="4" t="str">
        <f>IFERROR(VLOOKUP($A975,'Raw - J'!$B:$P,10,FALSE),"")</f>
        <v/>
      </c>
      <c r="G975" s="4" t="str">
        <f>SUBSTITUTE(IFERROR(VLOOKUP($A975,'Raw - J'!$B:$P,7,FALSE),""),"0","")</f>
        <v/>
      </c>
      <c r="H975" s="4" t="str">
        <f>IFERROR(VLOOKUP($A975,'Raw - J'!$B:$P,12,FALSE)&amp;IF(VLOOKUP($A975,'Raw - J'!$B:$N,13,FALSE)&lt;&gt;"","("&amp;VLOOKUP($A975,'Raw - J'!$B:$N,13,FALSE)&amp;")",""),"")</f>
        <v/>
      </c>
      <c r="I975" s="4" t="str">
        <f>IFERROR(VLOOKUP($A975,'Raw - J'!$B:$P,14,FALSE),"")</f>
        <v/>
      </c>
      <c r="J975" s="4" t="str">
        <f>IFERROR(VLOOKUP($A975,'Raw - J'!$B:$P,11,FALSE),"")</f>
        <v/>
      </c>
      <c r="K975" s="4" t="str">
        <f>IFERROR(VLOOKUP($A975,'Raw - J'!$B:$Q,16,FALSE),"")</f>
        <v/>
      </c>
      <c r="L975" s="16" t="str">
        <f>SUBSTITUTE(IFERROR(VLOOKUP($A975,'Raw - J'!$B:$Q,9,FALSE),""),0,"")</f>
        <v/>
      </c>
      <c r="M975" s="16" t="str">
        <f>SUBSTITUTE(IFERROR(VLOOKUP($A975,'Raw - J'!$B:$Z,20,FALSE),""),0,"")</f>
        <v/>
      </c>
    </row>
    <row r="976" spans="1:13" hidden="1" x14ac:dyDescent="0.35">
      <c r="A976">
        <v>967</v>
      </c>
      <c r="B976" s="9" t="str">
        <f>IFERROR(VLOOKUP($A976,'Raw - J'!$B:$S,2,FALSE),"")</f>
        <v/>
      </c>
      <c r="C976" s="4" t="str">
        <f>IFERROR(VLOOKUP($A976,'Raw - J'!$B:$S,3,FALSE),"")</f>
        <v/>
      </c>
      <c r="D976" s="4" t="str">
        <f>IFERROR(VLOOKUP(JUMP!A976,'Raw - J'!B:F,5,FALSE),"")</f>
        <v/>
      </c>
      <c r="E976" s="4" t="str">
        <f>IFERROR(VLOOKUP($A976,'Raw - J'!$B:$S,6,FALSE),"")</f>
        <v/>
      </c>
      <c r="F976" s="4" t="str">
        <f>IFERROR(VLOOKUP($A976,'Raw - J'!$B:$P,10,FALSE),"")</f>
        <v/>
      </c>
      <c r="G976" s="4" t="str">
        <f>SUBSTITUTE(IFERROR(VLOOKUP($A976,'Raw - J'!$B:$P,7,FALSE),""),"0","")</f>
        <v/>
      </c>
      <c r="H976" s="4" t="str">
        <f>IFERROR(VLOOKUP($A976,'Raw - J'!$B:$P,12,FALSE)&amp;IF(VLOOKUP($A976,'Raw - J'!$B:$N,13,FALSE)&lt;&gt;"","("&amp;VLOOKUP($A976,'Raw - J'!$B:$N,13,FALSE)&amp;")",""),"")</f>
        <v/>
      </c>
      <c r="I976" s="4" t="str">
        <f>IFERROR(VLOOKUP($A976,'Raw - J'!$B:$P,14,FALSE),"")</f>
        <v/>
      </c>
      <c r="J976" s="4" t="str">
        <f>IFERROR(VLOOKUP($A976,'Raw - J'!$B:$P,11,FALSE),"")</f>
        <v/>
      </c>
      <c r="K976" s="4" t="str">
        <f>IFERROR(VLOOKUP($A976,'Raw - J'!$B:$Q,16,FALSE),"")</f>
        <v/>
      </c>
      <c r="L976" s="16" t="str">
        <f>SUBSTITUTE(IFERROR(VLOOKUP($A976,'Raw - J'!$B:$Q,9,FALSE),""),0,"")</f>
        <v/>
      </c>
      <c r="M976" s="16" t="str">
        <f>SUBSTITUTE(IFERROR(VLOOKUP($A976,'Raw - J'!$B:$Z,20,FALSE),""),0,"")</f>
        <v/>
      </c>
    </row>
    <row r="977" spans="1:13" hidden="1" x14ac:dyDescent="0.35">
      <c r="A977">
        <v>968</v>
      </c>
      <c r="B977" s="9" t="str">
        <f>IFERROR(VLOOKUP($A977,'Raw - J'!$B:$S,2,FALSE),"")</f>
        <v/>
      </c>
      <c r="C977" s="4" t="str">
        <f>IFERROR(VLOOKUP($A977,'Raw - J'!$B:$S,3,FALSE),"")</f>
        <v/>
      </c>
      <c r="D977" s="4" t="str">
        <f>IFERROR(VLOOKUP(JUMP!A977,'Raw - J'!B:F,5,FALSE),"")</f>
        <v/>
      </c>
      <c r="E977" s="4" t="str">
        <f>IFERROR(VLOOKUP($A977,'Raw - J'!$B:$S,6,FALSE),"")</f>
        <v/>
      </c>
      <c r="F977" s="4" t="str">
        <f>IFERROR(VLOOKUP($A977,'Raw - J'!$B:$P,10,FALSE),"")</f>
        <v/>
      </c>
      <c r="G977" s="4" t="str">
        <f>SUBSTITUTE(IFERROR(VLOOKUP($A977,'Raw - J'!$B:$P,7,FALSE),""),"0","")</f>
        <v/>
      </c>
      <c r="H977" s="4" t="str">
        <f>IFERROR(VLOOKUP($A977,'Raw - J'!$B:$P,12,FALSE)&amp;IF(VLOOKUP($A977,'Raw - J'!$B:$N,13,FALSE)&lt;&gt;"","("&amp;VLOOKUP($A977,'Raw - J'!$B:$N,13,FALSE)&amp;")",""),"")</f>
        <v/>
      </c>
      <c r="I977" s="4" t="str">
        <f>IFERROR(VLOOKUP($A977,'Raw - J'!$B:$P,14,FALSE),"")</f>
        <v/>
      </c>
      <c r="J977" s="4" t="str">
        <f>IFERROR(VLOOKUP($A977,'Raw - J'!$B:$P,11,FALSE),"")</f>
        <v/>
      </c>
      <c r="K977" s="4" t="str">
        <f>IFERROR(VLOOKUP($A977,'Raw - J'!$B:$Q,16,FALSE),"")</f>
        <v/>
      </c>
      <c r="L977" s="16" t="str">
        <f>SUBSTITUTE(IFERROR(VLOOKUP($A977,'Raw - J'!$B:$Q,9,FALSE),""),0,"")</f>
        <v/>
      </c>
      <c r="M977" s="16" t="str">
        <f>SUBSTITUTE(IFERROR(VLOOKUP($A977,'Raw - J'!$B:$Z,20,FALSE),""),0,"")</f>
        <v/>
      </c>
    </row>
    <row r="978" spans="1:13" hidden="1" x14ac:dyDescent="0.35">
      <c r="A978">
        <v>969</v>
      </c>
      <c r="B978" s="9" t="str">
        <f>IFERROR(VLOOKUP($A978,'Raw - J'!$B:$S,2,FALSE),"")</f>
        <v/>
      </c>
      <c r="C978" s="4" t="str">
        <f>IFERROR(VLOOKUP($A978,'Raw - J'!$B:$S,3,FALSE),"")</f>
        <v/>
      </c>
      <c r="D978" s="4" t="str">
        <f>IFERROR(VLOOKUP(JUMP!A978,'Raw - J'!B:F,5,FALSE),"")</f>
        <v/>
      </c>
      <c r="E978" s="4" t="str">
        <f>IFERROR(VLOOKUP($A978,'Raw - J'!$B:$S,6,FALSE),"")</f>
        <v/>
      </c>
      <c r="F978" s="4" t="str">
        <f>IFERROR(VLOOKUP($A978,'Raw - J'!$B:$P,10,FALSE),"")</f>
        <v/>
      </c>
      <c r="G978" s="4" t="str">
        <f>SUBSTITUTE(IFERROR(VLOOKUP($A978,'Raw - J'!$B:$P,7,FALSE),""),"0","")</f>
        <v/>
      </c>
      <c r="H978" s="4" t="str">
        <f>IFERROR(VLOOKUP($A978,'Raw - J'!$B:$P,12,FALSE)&amp;IF(VLOOKUP($A978,'Raw - J'!$B:$N,13,FALSE)&lt;&gt;"","("&amp;VLOOKUP($A978,'Raw - J'!$B:$N,13,FALSE)&amp;")",""),"")</f>
        <v/>
      </c>
      <c r="I978" s="4" t="str">
        <f>IFERROR(VLOOKUP($A978,'Raw - J'!$B:$P,14,FALSE),"")</f>
        <v/>
      </c>
      <c r="J978" s="4" t="str">
        <f>IFERROR(VLOOKUP($A978,'Raw - J'!$B:$P,11,FALSE),"")</f>
        <v/>
      </c>
      <c r="K978" s="4" t="str">
        <f>IFERROR(VLOOKUP($A978,'Raw - J'!$B:$Q,16,FALSE),"")</f>
        <v/>
      </c>
      <c r="L978" s="16" t="str">
        <f>SUBSTITUTE(IFERROR(VLOOKUP($A978,'Raw - J'!$B:$Q,9,FALSE),""),0,"")</f>
        <v/>
      </c>
      <c r="M978" s="16" t="str">
        <f>SUBSTITUTE(IFERROR(VLOOKUP($A978,'Raw - J'!$B:$Z,20,FALSE),""),0,"")</f>
        <v/>
      </c>
    </row>
    <row r="979" spans="1:13" hidden="1" x14ac:dyDescent="0.35">
      <c r="A979">
        <v>970</v>
      </c>
      <c r="B979" s="9" t="str">
        <f>IFERROR(VLOOKUP($A979,'Raw - J'!$B:$S,2,FALSE),"")</f>
        <v/>
      </c>
      <c r="C979" s="4" t="str">
        <f>IFERROR(VLOOKUP($A979,'Raw - J'!$B:$S,3,FALSE),"")</f>
        <v/>
      </c>
      <c r="D979" s="4" t="str">
        <f>IFERROR(VLOOKUP(JUMP!A979,'Raw - J'!B:F,5,FALSE),"")</f>
        <v/>
      </c>
      <c r="E979" s="4" t="str">
        <f>IFERROR(VLOOKUP($A979,'Raw - J'!$B:$S,6,FALSE),"")</f>
        <v/>
      </c>
      <c r="F979" s="4" t="str">
        <f>IFERROR(VLOOKUP($A979,'Raw - J'!$B:$P,10,FALSE),"")</f>
        <v/>
      </c>
      <c r="G979" s="4" t="str">
        <f>SUBSTITUTE(IFERROR(VLOOKUP($A979,'Raw - J'!$B:$P,7,FALSE),""),"0","")</f>
        <v/>
      </c>
      <c r="H979" s="4" t="str">
        <f>IFERROR(VLOOKUP($A979,'Raw - J'!$B:$P,12,FALSE)&amp;IF(VLOOKUP($A979,'Raw - J'!$B:$N,13,FALSE)&lt;&gt;"","("&amp;VLOOKUP($A979,'Raw - J'!$B:$N,13,FALSE)&amp;")",""),"")</f>
        <v/>
      </c>
      <c r="I979" s="4" t="str">
        <f>IFERROR(VLOOKUP($A979,'Raw - J'!$B:$P,14,FALSE),"")</f>
        <v/>
      </c>
      <c r="J979" s="4" t="str">
        <f>IFERROR(VLOOKUP($A979,'Raw - J'!$B:$P,11,FALSE),"")</f>
        <v/>
      </c>
      <c r="K979" s="4" t="str">
        <f>IFERROR(VLOOKUP($A979,'Raw - J'!$B:$Q,16,FALSE),"")</f>
        <v/>
      </c>
      <c r="L979" s="16" t="str">
        <f>SUBSTITUTE(IFERROR(VLOOKUP($A979,'Raw - J'!$B:$Q,9,FALSE),""),0,"")</f>
        <v/>
      </c>
      <c r="M979" s="16" t="str">
        <f>SUBSTITUTE(IFERROR(VLOOKUP($A979,'Raw - J'!$B:$Z,20,FALSE),""),0,"")</f>
        <v/>
      </c>
    </row>
    <row r="980" spans="1:13" hidden="1" x14ac:dyDescent="0.35">
      <c r="A980">
        <v>971</v>
      </c>
      <c r="B980" s="9" t="str">
        <f>IFERROR(VLOOKUP($A980,'Raw - J'!$B:$S,2,FALSE),"")</f>
        <v/>
      </c>
      <c r="C980" s="4" t="str">
        <f>IFERROR(VLOOKUP($A980,'Raw - J'!$B:$S,3,FALSE),"")</f>
        <v/>
      </c>
      <c r="D980" s="4" t="str">
        <f>IFERROR(VLOOKUP(JUMP!A980,'Raw - J'!B:F,5,FALSE),"")</f>
        <v/>
      </c>
      <c r="E980" s="4" t="str">
        <f>IFERROR(VLOOKUP($A980,'Raw - J'!$B:$S,6,FALSE),"")</f>
        <v/>
      </c>
      <c r="F980" s="4" t="str">
        <f>IFERROR(VLOOKUP($A980,'Raw - J'!$B:$P,10,FALSE),"")</f>
        <v/>
      </c>
      <c r="G980" s="4" t="str">
        <f>SUBSTITUTE(IFERROR(VLOOKUP($A980,'Raw - J'!$B:$P,7,FALSE),""),"0","")</f>
        <v/>
      </c>
      <c r="H980" s="4" t="str">
        <f>IFERROR(VLOOKUP($A980,'Raw - J'!$B:$P,12,FALSE)&amp;IF(VLOOKUP($A980,'Raw - J'!$B:$N,13,FALSE)&lt;&gt;"","("&amp;VLOOKUP($A980,'Raw - J'!$B:$N,13,FALSE)&amp;")",""),"")</f>
        <v/>
      </c>
      <c r="I980" s="4" t="str">
        <f>IFERROR(VLOOKUP($A980,'Raw - J'!$B:$P,14,FALSE),"")</f>
        <v/>
      </c>
      <c r="J980" s="4" t="str">
        <f>IFERROR(VLOOKUP($A980,'Raw - J'!$B:$P,11,FALSE),"")</f>
        <v/>
      </c>
      <c r="K980" s="4" t="str">
        <f>IFERROR(VLOOKUP($A980,'Raw - J'!$B:$Q,16,FALSE),"")</f>
        <v/>
      </c>
      <c r="L980" s="16" t="str">
        <f>SUBSTITUTE(IFERROR(VLOOKUP($A980,'Raw - J'!$B:$Q,9,FALSE),""),0,"")</f>
        <v/>
      </c>
      <c r="M980" s="16" t="str">
        <f>SUBSTITUTE(IFERROR(VLOOKUP($A980,'Raw - J'!$B:$Z,20,FALSE),""),0,"")</f>
        <v/>
      </c>
    </row>
    <row r="981" spans="1:13" hidden="1" x14ac:dyDescent="0.35">
      <c r="A981">
        <v>972</v>
      </c>
      <c r="B981" s="9" t="str">
        <f>IFERROR(VLOOKUP($A981,'Raw - J'!$B:$S,2,FALSE),"")</f>
        <v/>
      </c>
      <c r="C981" s="4" t="str">
        <f>IFERROR(VLOOKUP($A981,'Raw - J'!$B:$S,3,FALSE),"")</f>
        <v/>
      </c>
      <c r="D981" s="4" t="str">
        <f>IFERROR(VLOOKUP(JUMP!A981,'Raw - J'!B:F,5,FALSE),"")</f>
        <v/>
      </c>
      <c r="E981" s="4" t="str">
        <f>IFERROR(VLOOKUP($A981,'Raw - J'!$B:$S,6,FALSE),"")</f>
        <v/>
      </c>
      <c r="F981" s="4" t="str">
        <f>IFERROR(VLOOKUP($A981,'Raw - J'!$B:$P,10,FALSE),"")</f>
        <v/>
      </c>
      <c r="G981" s="4" t="str">
        <f>SUBSTITUTE(IFERROR(VLOOKUP($A981,'Raw - J'!$B:$P,7,FALSE),""),"0","")</f>
        <v/>
      </c>
      <c r="H981" s="4" t="str">
        <f>IFERROR(VLOOKUP($A981,'Raw - J'!$B:$P,12,FALSE)&amp;IF(VLOOKUP($A981,'Raw - J'!$B:$N,13,FALSE)&lt;&gt;"","("&amp;VLOOKUP($A981,'Raw - J'!$B:$N,13,FALSE)&amp;")",""),"")</f>
        <v/>
      </c>
      <c r="I981" s="4" t="str">
        <f>IFERROR(VLOOKUP($A981,'Raw - J'!$B:$P,14,FALSE),"")</f>
        <v/>
      </c>
      <c r="J981" s="4" t="str">
        <f>IFERROR(VLOOKUP($A981,'Raw - J'!$B:$P,11,FALSE),"")</f>
        <v/>
      </c>
      <c r="K981" s="4" t="str">
        <f>IFERROR(VLOOKUP($A981,'Raw - J'!$B:$Q,16,FALSE),"")</f>
        <v/>
      </c>
      <c r="L981" s="16" t="str">
        <f>SUBSTITUTE(IFERROR(VLOOKUP($A981,'Raw - J'!$B:$Q,9,FALSE),""),0,"")</f>
        <v/>
      </c>
      <c r="M981" s="16" t="str">
        <f>SUBSTITUTE(IFERROR(VLOOKUP($A981,'Raw - J'!$B:$Z,20,FALSE),""),0,"")</f>
        <v/>
      </c>
    </row>
    <row r="982" spans="1:13" hidden="1" x14ac:dyDescent="0.35">
      <c r="A982">
        <v>973</v>
      </c>
      <c r="B982" s="9" t="str">
        <f>IFERROR(VLOOKUP($A982,'Raw - J'!$B:$S,2,FALSE),"")</f>
        <v/>
      </c>
      <c r="C982" s="4" t="str">
        <f>IFERROR(VLOOKUP($A982,'Raw - J'!$B:$S,3,FALSE),"")</f>
        <v/>
      </c>
      <c r="D982" s="4" t="str">
        <f>IFERROR(VLOOKUP(JUMP!A982,'Raw - J'!B:F,5,FALSE),"")</f>
        <v/>
      </c>
      <c r="E982" s="4" t="str">
        <f>IFERROR(VLOOKUP($A982,'Raw - J'!$B:$S,6,FALSE),"")</f>
        <v/>
      </c>
      <c r="F982" s="4" t="str">
        <f>IFERROR(VLOOKUP($A982,'Raw - J'!$B:$P,10,FALSE),"")</f>
        <v/>
      </c>
      <c r="G982" s="4" t="str">
        <f>SUBSTITUTE(IFERROR(VLOOKUP($A982,'Raw - J'!$B:$P,7,FALSE),""),"0","")</f>
        <v/>
      </c>
      <c r="H982" s="4" t="str">
        <f>IFERROR(VLOOKUP($A982,'Raw - J'!$B:$P,12,FALSE)&amp;IF(VLOOKUP($A982,'Raw - J'!$B:$N,13,FALSE)&lt;&gt;"","("&amp;VLOOKUP($A982,'Raw - J'!$B:$N,13,FALSE)&amp;")",""),"")</f>
        <v/>
      </c>
      <c r="I982" s="4" t="str">
        <f>IFERROR(VLOOKUP($A982,'Raw - J'!$B:$P,14,FALSE),"")</f>
        <v/>
      </c>
      <c r="J982" s="4" t="str">
        <f>IFERROR(VLOOKUP($A982,'Raw - J'!$B:$P,11,FALSE),"")</f>
        <v/>
      </c>
      <c r="K982" s="4" t="str">
        <f>IFERROR(VLOOKUP($A982,'Raw - J'!$B:$Q,16,FALSE),"")</f>
        <v/>
      </c>
      <c r="L982" s="16" t="str">
        <f>SUBSTITUTE(IFERROR(VLOOKUP($A982,'Raw - J'!$B:$Q,9,FALSE),""),0,"")</f>
        <v/>
      </c>
      <c r="M982" s="16" t="str">
        <f>SUBSTITUTE(IFERROR(VLOOKUP($A982,'Raw - J'!$B:$Z,20,FALSE),""),0,"")</f>
        <v/>
      </c>
    </row>
    <row r="983" spans="1:13" hidden="1" x14ac:dyDescent="0.35">
      <c r="A983">
        <v>974</v>
      </c>
      <c r="B983" s="9" t="str">
        <f>IFERROR(VLOOKUP($A983,'Raw - J'!$B:$S,2,FALSE),"")</f>
        <v/>
      </c>
      <c r="C983" s="4" t="str">
        <f>IFERROR(VLOOKUP($A983,'Raw - J'!$B:$S,3,FALSE),"")</f>
        <v/>
      </c>
      <c r="D983" s="4" t="str">
        <f>IFERROR(VLOOKUP(JUMP!A983,'Raw - J'!B:F,5,FALSE),"")</f>
        <v/>
      </c>
      <c r="E983" s="4" t="str">
        <f>IFERROR(VLOOKUP($A983,'Raw - J'!$B:$S,6,FALSE),"")</f>
        <v/>
      </c>
      <c r="F983" s="4" t="str">
        <f>IFERROR(VLOOKUP($A983,'Raw - J'!$B:$P,10,FALSE),"")</f>
        <v/>
      </c>
      <c r="G983" s="4" t="str">
        <f>SUBSTITUTE(IFERROR(VLOOKUP($A983,'Raw - J'!$B:$P,7,FALSE),""),"0","")</f>
        <v/>
      </c>
      <c r="H983" s="4" t="str">
        <f>IFERROR(VLOOKUP($A983,'Raw - J'!$B:$P,12,FALSE)&amp;IF(VLOOKUP($A983,'Raw - J'!$B:$N,13,FALSE)&lt;&gt;"","("&amp;VLOOKUP($A983,'Raw - J'!$B:$N,13,FALSE)&amp;")",""),"")</f>
        <v/>
      </c>
      <c r="I983" s="4" t="str">
        <f>IFERROR(VLOOKUP($A983,'Raw - J'!$B:$P,14,FALSE),"")</f>
        <v/>
      </c>
      <c r="J983" s="4" t="str">
        <f>IFERROR(VLOOKUP($A983,'Raw - J'!$B:$P,11,FALSE),"")</f>
        <v/>
      </c>
      <c r="K983" s="4" t="str">
        <f>IFERROR(VLOOKUP($A983,'Raw - J'!$B:$Q,16,FALSE),"")</f>
        <v/>
      </c>
      <c r="L983" s="16" t="str">
        <f>SUBSTITUTE(IFERROR(VLOOKUP($A983,'Raw - J'!$B:$Q,9,FALSE),""),0,"")</f>
        <v/>
      </c>
      <c r="M983" s="16" t="str">
        <f>SUBSTITUTE(IFERROR(VLOOKUP($A983,'Raw - J'!$B:$Z,20,FALSE),""),0,"")</f>
        <v/>
      </c>
    </row>
    <row r="984" spans="1:13" hidden="1" x14ac:dyDescent="0.35">
      <c r="A984">
        <v>975</v>
      </c>
      <c r="B984" s="9" t="str">
        <f>IFERROR(VLOOKUP($A984,'Raw - J'!$B:$S,2,FALSE),"")</f>
        <v/>
      </c>
      <c r="C984" s="4" t="str">
        <f>IFERROR(VLOOKUP($A984,'Raw - J'!$B:$S,3,FALSE),"")</f>
        <v/>
      </c>
      <c r="D984" s="4" t="str">
        <f>IFERROR(VLOOKUP(JUMP!A984,'Raw - J'!B:F,5,FALSE),"")</f>
        <v/>
      </c>
      <c r="E984" s="4" t="str">
        <f>IFERROR(VLOOKUP($A984,'Raw - J'!$B:$S,6,FALSE),"")</f>
        <v/>
      </c>
      <c r="F984" s="4" t="str">
        <f>IFERROR(VLOOKUP($A984,'Raw - J'!$B:$P,10,FALSE),"")</f>
        <v/>
      </c>
      <c r="G984" s="4" t="str">
        <f>SUBSTITUTE(IFERROR(VLOOKUP($A984,'Raw - J'!$B:$P,7,FALSE),""),"0","")</f>
        <v/>
      </c>
      <c r="H984" s="4" t="str">
        <f>IFERROR(VLOOKUP($A984,'Raw - J'!$B:$P,12,FALSE)&amp;IF(VLOOKUP($A984,'Raw - J'!$B:$N,13,FALSE)&lt;&gt;"","("&amp;VLOOKUP($A984,'Raw - J'!$B:$N,13,FALSE)&amp;")",""),"")</f>
        <v/>
      </c>
      <c r="I984" s="4" t="str">
        <f>IFERROR(VLOOKUP($A984,'Raw - J'!$B:$P,14,FALSE),"")</f>
        <v/>
      </c>
      <c r="J984" s="4" t="str">
        <f>IFERROR(VLOOKUP($A984,'Raw - J'!$B:$P,11,FALSE),"")</f>
        <v/>
      </c>
      <c r="K984" s="4" t="str">
        <f>IFERROR(VLOOKUP($A984,'Raw - J'!$B:$Q,16,FALSE),"")</f>
        <v/>
      </c>
      <c r="L984" s="16" t="str">
        <f>SUBSTITUTE(IFERROR(VLOOKUP($A984,'Raw - J'!$B:$Q,9,FALSE),""),0,"")</f>
        <v/>
      </c>
      <c r="M984" s="16" t="str">
        <f>SUBSTITUTE(IFERROR(VLOOKUP($A984,'Raw - J'!$B:$Z,20,FALSE),""),0,"")</f>
        <v/>
      </c>
    </row>
    <row r="985" spans="1:13" hidden="1" x14ac:dyDescent="0.35">
      <c r="A985">
        <v>976</v>
      </c>
      <c r="B985" s="9" t="str">
        <f>IFERROR(VLOOKUP($A985,'Raw - J'!$B:$S,2,FALSE),"")</f>
        <v/>
      </c>
      <c r="C985" s="4" t="str">
        <f>IFERROR(VLOOKUP($A985,'Raw - J'!$B:$S,3,FALSE),"")</f>
        <v/>
      </c>
      <c r="D985" s="4" t="str">
        <f>IFERROR(VLOOKUP(JUMP!A985,'Raw - J'!B:F,5,FALSE),"")</f>
        <v/>
      </c>
      <c r="E985" s="4" t="str">
        <f>IFERROR(VLOOKUP($A985,'Raw - J'!$B:$S,6,FALSE),"")</f>
        <v/>
      </c>
      <c r="F985" s="4" t="str">
        <f>IFERROR(VLOOKUP($A985,'Raw - J'!$B:$P,10,FALSE),"")</f>
        <v/>
      </c>
      <c r="G985" s="4" t="str">
        <f>SUBSTITUTE(IFERROR(VLOOKUP($A985,'Raw - J'!$B:$P,7,FALSE),""),"0","")</f>
        <v/>
      </c>
      <c r="H985" s="4" t="str">
        <f>IFERROR(VLOOKUP($A985,'Raw - J'!$B:$P,12,FALSE)&amp;IF(VLOOKUP($A985,'Raw - J'!$B:$N,13,FALSE)&lt;&gt;"","("&amp;VLOOKUP($A985,'Raw - J'!$B:$N,13,FALSE)&amp;")",""),"")</f>
        <v/>
      </c>
      <c r="I985" s="4" t="str">
        <f>IFERROR(VLOOKUP($A985,'Raw - J'!$B:$P,14,FALSE),"")</f>
        <v/>
      </c>
      <c r="J985" s="4" t="str">
        <f>IFERROR(VLOOKUP($A985,'Raw - J'!$B:$P,11,FALSE),"")</f>
        <v/>
      </c>
      <c r="K985" s="4" t="str">
        <f>IFERROR(VLOOKUP($A985,'Raw - J'!$B:$Q,16,FALSE),"")</f>
        <v/>
      </c>
      <c r="L985" s="16" t="str">
        <f>SUBSTITUTE(IFERROR(VLOOKUP($A985,'Raw - J'!$B:$Q,9,FALSE),""),0,"")</f>
        <v/>
      </c>
      <c r="M985" s="16" t="str">
        <f>SUBSTITUTE(IFERROR(VLOOKUP($A985,'Raw - J'!$B:$Z,20,FALSE),""),0,"")</f>
        <v/>
      </c>
    </row>
    <row r="986" spans="1:13" hidden="1" x14ac:dyDescent="0.35">
      <c r="A986">
        <v>977</v>
      </c>
      <c r="B986" s="9" t="str">
        <f>IFERROR(VLOOKUP($A986,'Raw - J'!$B:$S,2,FALSE),"")</f>
        <v/>
      </c>
      <c r="C986" s="4" t="str">
        <f>IFERROR(VLOOKUP($A986,'Raw - J'!$B:$S,3,FALSE),"")</f>
        <v/>
      </c>
      <c r="D986" s="4" t="str">
        <f>IFERROR(VLOOKUP(JUMP!A986,'Raw - J'!B:F,5,FALSE),"")</f>
        <v/>
      </c>
      <c r="E986" s="4" t="str">
        <f>IFERROR(VLOOKUP($A986,'Raw - J'!$B:$S,6,FALSE),"")</f>
        <v/>
      </c>
      <c r="F986" s="4" t="str">
        <f>IFERROR(VLOOKUP($A986,'Raw - J'!$B:$P,10,FALSE),"")</f>
        <v/>
      </c>
      <c r="G986" s="4" t="str">
        <f>SUBSTITUTE(IFERROR(VLOOKUP($A986,'Raw - J'!$B:$P,7,FALSE),""),"0","")</f>
        <v/>
      </c>
      <c r="H986" s="4" t="str">
        <f>IFERROR(VLOOKUP($A986,'Raw - J'!$B:$P,12,FALSE)&amp;IF(VLOOKUP($A986,'Raw - J'!$B:$N,13,FALSE)&lt;&gt;"","("&amp;VLOOKUP($A986,'Raw - J'!$B:$N,13,FALSE)&amp;")",""),"")</f>
        <v/>
      </c>
      <c r="I986" s="4" t="str">
        <f>IFERROR(VLOOKUP($A986,'Raw - J'!$B:$P,14,FALSE),"")</f>
        <v/>
      </c>
      <c r="J986" s="4" t="str">
        <f>IFERROR(VLOOKUP($A986,'Raw - J'!$B:$P,11,FALSE),"")</f>
        <v/>
      </c>
      <c r="K986" s="4" t="str">
        <f>IFERROR(VLOOKUP($A986,'Raw - J'!$B:$Q,16,FALSE),"")</f>
        <v/>
      </c>
      <c r="L986" s="16" t="str">
        <f>SUBSTITUTE(IFERROR(VLOOKUP($A986,'Raw - J'!$B:$Q,9,FALSE),""),0,"")</f>
        <v/>
      </c>
      <c r="M986" s="16" t="str">
        <f>SUBSTITUTE(IFERROR(VLOOKUP($A986,'Raw - J'!$B:$Z,20,FALSE),""),0,"")</f>
        <v/>
      </c>
    </row>
    <row r="987" spans="1:13" hidden="1" x14ac:dyDescent="0.35">
      <c r="A987">
        <v>978</v>
      </c>
      <c r="B987" s="9" t="str">
        <f>IFERROR(VLOOKUP($A987,'Raw - J'!$B:$S,2,FALSE),"")</f>
        <v/>
      </c>
      <c r="C987" s="4" t="str">
        <f>IFERROR(VLOOKUP($A987,'Raw - J'!$B:$S,3,FALSE),"")</f>
        <v/>
      </c>
      <c r="D987" s="4" t="str">
        <f>IFERROR(VLOOKUP(JUMP!A987,'Raw - J'!B:F,5,FALSE),"")</f>
        <v/>
      </c>
      <c r="E987" s="4" t="str">
        <f>IFERROR(VLOOKUP($A987,'Raw - J'!$B:$S,6,FALSE),"")</f>
        <v/>
      </c>
      <c r="F987" s="4" t="str">
        <f>IFERROR(VLOOKUP($A987,'Raw - J'!$B:$P,10,FALSE),"")</f>
        <v/>
      </c>
      <c r="G987" s="4" t="str">
        <f>SUBSTITUTE(IFERROR(VLOOKUP($A987,'Raw - J'!$B:$P,7,FALSE),""),"0","")</f>
        <v/>
      </c>
      <c r="H987" s="4" t="str">
        <f>IFERROR(VLOOKUP($A987,'Raw - J'!$B:$P,12,FALSE)&amp;IF(VLOOKUP($A987,'Raw - J'!$B:$N,13,FALSE)&lt;&gt;"","("&amp;VLOOKUP($A987,'Raw - J'!$B:$N,13,FALSE)&amp;")",""),"")</f>
        <v/>
      </c>
      <c r="I987" s="4" t="str">
        <f>IFERROR(VLOOKUP($A987,'Raw - J'!$B:$P,14,FALSE),"")</f>
        <v/>
      </c>
      <c r="J987" s="4" t="str">
        <f>IFERROR(VLOOKUP($A987,'Raw - J'!$B:$P,11,FALSE),"")</f>
        <v/>
      </c>
      <c r="K987" s="4" t="str">
        <f>IFERROR(VLOOKUP($A987,'Raw - J'!$B:$Q,16,FALSE),"")</f>
        <v/>
      </c>
      <c r="L987" s="16" t="str">
        <f>SUBSTITUTE(IFERROR(VLOOKUP($A987,'Raw - J'!$B:$Q,9,FALSE),""),0,"")</f>
        <v/>
      </c>
      <c r="M987" s="16" t="str">
        <f>SUBSTITUTE(IFERROR(VLOOKUP($A987,'Raw - J'!$B:$Z,20,FALSE),""),0,"")</f>
        <v/>
      </c>
    </row>
    <row r="988" spans="1:13" hidden="1" x14ac:dyDescent="0.35">
      <c r="A988">
        <v>979</v>
      </c>
      <c r="B988" s="9" t="str">
        <f>IFERROR(VLOOKUP($A988,'Raw - J'!$B:$S,2,FALSE),"")</f>
        <v/>
      </c>
      <c r="C988" s="4" t="str">
        <f>IFERROR(VLOOKUP($A988,'Raw - J'!$B:$S,3,FALSE),"")</f>
        <v/>
      </c>
      <c r="D988" s="4" t="str">
        <f>IFERROR(VLOOKUP(JUMP!A988,'Raw - J'!B:F,5,FALSE),"")</f>
        <v/>
      </c>
      <c r="E988" s="4" t="str">
        <f>IFERROR(VLOOKUP($A988,'Raw - J'!$B:$S,6,FALSE),"")</f>
        <v/>
      </c>
      <c r="F988" s="4" t="str">
        <f>IFERROR(VLOOKUP($A988,'Raw - J'!$B:$P,10,FALSE),"")</f>
        <v/>
      </c>
      <c r="G988" s="4" t="str">
        <f>SUBSTITUTE(IFERROR(VLOOKUP($A988,'Raw - J'!$B:$P,7,FALSE),""),"0","")</f>
        <v/>
      </c>
      <c r="H988" s="4" t="str">
        <f>IFERROR(VLOOKUP($A988,'Raw - J'!$B:$P,12,FALSE)&amp;IF(VLOOKUP($A988,'Raw - J'!$B:$N,13,FALSE)&lt;&gt;"","("&amp;VLOOKUP($A988,'Raw - J'!$B:$N,13,FALSE)&amp;")",""),"")</f>
        <v/>
      </c>
      <c r="I988" s="4" t="str">
        <f>IFERROR(VLOOKUP($A988,'Raw - J'!$B:$P,14,FALSE),"")</f>
        <v/>
      </c>
      <c r="J988" s="4" t="str">
        <f>IFERROR(VLOOKUP($A988,'Raw - J'!$B:$P,11,FALSE),"")</f>
        <v/>
      </c>
      <c r="K988" s="4" t="str">
        <f>IFERROR(VLOOKUP($A988,'Raw - J'!$B:$Q,16,FALSE),"")</f>
        <v/>
      </c>
      <c r="L988" s="16" t="str">
        <f>SUBSTITUTE(IFERROR(VLOOKUP($A988,'Raw - J'!$B:$Q,9,FALSE),""),0,"")</f>
        <v/>
      </c>
      <c r="M988" s="16" t="str">
        <f>SUBSTITUTE(IFERROR(VLOOKUP($A988,'Raw - J'!$B:$Z,20,FALSE),""),0,"")</f>
        <v/>
      </c>
    </row>
    <row r="989" spans="1:13" hidden="1" x14ac:dyDescent="0.35">
      <c r="A989">
        <v>980</v>
      </c>
      <c r="B989" s="9" t="str">
        <f>IFERROR(VLOOKUP($A989,'Raw - J'!$B:$S,2,FALSE),"")</f>
        <v/>
      </c>
      <c r="C989" s="4" t="str">
        <f>IFERROR(VLOOKUP($A989,'Raw - J'!$B:$S,3,FALSE),"")</f>
        <v/>
      </c>
      <c r="D989" s="4" t="str">
        <f>IFERROR(VLOOKUP(JUMP!A989,'Raw - J'!B:F,5,FALSE),"")</f>
        <v/>
      </c>
      <c r="E989" s="4" t="str">
        <f>IFERROR(VLOOKUP($A989,'Raw - J'!$B:$S,6,FALSE),"")</f>
        <v/>
      </c>
      <c r="F989" s="4" t="str">
        <f>IFERROR(VLOOKUP($A989,'Raw - J'!$B:$P,10,FALSE),"")</f>
        <v/>
      </c>
      <c r="G989" s="4" t="str">
        <f>SUBSTITUTE(IFERROR(VLOOKUP($A989,'Raw - J'!$B:$P,7,FALSE),""),"0","")</f>
        <v/>
      </c>
      <c r="H989" s="4" t="str">
        <f>IFERROR(VLOOKUP($A989,'Raw - J'!$B:$P,12,FALSE)&amp;IF(VLOOKUP($A989,'Raw - J'!$B:$N,13,FALSE)&lt;&gt;"","("&amp;VLOOKUP($A989,'Raw - J'!$B:$N,13,FALSE)&amp;")",""),"")</f>
        <v/>
      </c>
      <c r="I989" s="4" t="str">
        <f>IFERROR(VLOOKUP($A989,'Raw - J'!$B:$P,14,FALSE),"")</f>
        <v/>
      </c>
      <c r="J989" s="4" t="str">
        <f>IFERROR(VLOOKUP($A989,'Raw - J'!$B:$P,11,FALSE),"")</f>
        <v/>
      </c>
      <c r="K989" s="4" t="str">
        <f>IFERROR(VLOOKUP($A989,'Raw - J'!$B:$Q,16,FALSE),"")</f>
        <v/>
      </c>
      <c r="L989" s="16" t="str">
        <f>SUBSTITUTE(IFERROR(VLOOKUP($A989,'Raw - J'!$B:$Q,9,FALSE),""),0,"")</f>
        <v/>
      </c>
      <c r="M989" s="16" t="str">
        <f>SUBSTITUTE(IFERROR(VLOOKUP($A989,'Raw - J'!$B:$Z,20,FALSE),""),0,"")</f>
        <v/>
      </c>
    </row>
    <row r="990" spans="1:13" hidden="1" x14ac:dyDescent="0.35">
      <c r="A990">
        <v>981</v>
      </c>
      <c r="B990" s="9" t="str">
        <f>IFERROR(VLOOKUP($A990,'Raw - J'!$B:$S,2,FALSE),"")</f>
        <v/>
      </c>
      <c r="C990" s="4" t="str">
        <f>IFERROR(VLOOKUP($A990,'Raw - J'!$B:$S,3,FALSE),"")</f>
        <v/>
      </c>
      <c r="D990" s="4" t="str">
        <f>IFERROR(VLOOKUP(JUMP!A990,'Raw - J'!B:F,5,FALSE),"")</f>
        <v/>
      </c>
      <c r="E990" s="4" t="str">
        <f>IFERROR(VLOOKUP($A990,'Raw - J'!$B:$S,6,FALSE),"")</f>
        <v/>
      </c>
      <c r="F990" s="4" t="str">
        <f>IFERROR(VLOOKUP($A990,'Raw - J'!$B:$P,10,FALSE),"")</f>
        <v/>
      </c>
      <c r="G990" s="4" t="str">
        <f>SUBSTITUTE(IFERROR(VLOOKUP($A990,'Raw - J'!$B:$P,7,FALSE),""),"0","")</f>
        <v/>
      </c>
      <c r="H990" s="4" t="str">
        <f>IFERROR(VLOOKUP($A990,'Raw - J'!$B:$P,12,FALSE)&amp;IF(VLOOKUP($A990,'Raw - J'!$B:$N,13,FALSE)&lt;&gt;"","("&amp;VLOOKUP($A990,'Raw - J'!$B:$N,13,FALSE)&amp;")",""),"")</f>
        <v/>
      </c>
      <c r="I990" s="4" t="str">
        <f>IFERROR(VLOOKUP($A990,'Raw - J'!$B:$P,14,FALSE),"")</f>
        <v/>
      </c>
      <c r="J990" s="4" t="str">
        <f>IFERROR(VLOOKUP($A990,'Raw - J'!$B:$P,11,FALSE),"")</f>
        <v/>
      </c>
      <c r="K990" s="4" t="str">
        <f>IFERROR(VLOOKUP($A990,'Raw - J'!$B:$Q,16,FALSE),"")</f>
        <v/>
      </c>
      <c r="L990" s="16" t="str">
        <f>SUBSTITUTE(IFERROR(VLOOKUP($A990,'Raw - J'!$B:$Q,9,FALSE),""),0,"")</f>
        <v/>
      </c>
      <c r="M990" s="16" t="str">
        <f>SUBSTITUTE(IFERROR(VLOOKUP($A990,'Raw - J'!$B:$Z,20,FALSE),""),0,"")</f>
        <v/>
      </c>
    </row>
    <row r="991" spans="1:13" hidden="1" x14ac:dyDescent="0.35">
      <c r="A991">
        <v>982</v>
      </c>
      <c r="B991" s="9" t="str">
        <f>IFERROR(VLOOKUP($A991,'Raw - J'!$B:$S,2,FALSE),"")</f>
        <v/>
      </c>
      <c r="C991" s="4" t="str">
        <f>IFERROR(VLOOKUP($A991,'Raw - J'!$B:$S,3,FALSE),"")</f>
        <v/>
      </c>
      <c r="D991" s="4" t="str">
        <f>IFERROR(VLOOKUP(JUMP!A991,'Raw - J'!B:F,5,FALSE),"")</f>
        <v/>
      </c>
      <c r="E991" s="4" t="str">
        <f>IFERROR(VLOOKUP($A991,'Raw - J'!$B:$S,6,FALSE),"")</f>
        <v/>
      </c>
      <c r="F991" s="4" t="str">
        <f>IFERROR(VLOOKUP($A991,'Raw - J'!$B:$P,10,FALSE),"")</f>
        <v/>
      </c>
      <c r="G991" s="4" t="str">
        <f>SUBSTITUTE(IFERROR(VLOOKUP($A991,'Raw - J'!$B:$P,7,FALSE),""),"0","")</f>
        <v/>
      </c>
      <c r="H991" s="4" t="str">
        <f>IFERROR(VLOOKUP($A991,'Raw - J'!$B:$P,12,FALSE)&amp;IF(VLOOKUP($A991,'Raw - J'!$B:$N,13,FALSE)&lt;&gt;"","("&amp;VLOOKUP($A991,'Raw - J'!$B:$N,13,FALSE)&amp;")",""),"")</f>
        <v/>
      </c>
      <c r="I991" s="4" t="str">
        <f>IFERROR(VLOOKUP($A991,'Raw - J'!$B:$P,14,FALSE),"")</f>
        <v/>
      </c>
      <c r="J991" s="4" t="str">
        <f>IFERROR(VLOOKUP($A991,'Raw - J'!$B:$P,11,FALSE),"")</f>
        <v/>
      </c>
      <c r="K991" s="4" t="str">
        <f>IFERROR(VLOOKUP($A991,'Raw - J'!$B:$Q,16,FALSE),"")</f>
        <v/>
      </c>
      <c r="L991" s="16" t="str">
        <f>SUBSTITUTE(IFERROR(VLOOKUP($A991,'Raw - J'!$B:$Q,9,FALSE),""),0,"")</f>
        <v/>
      </c>
      <c r="M991" s="16" t="str">
        <f>SUBSTITUTE(IFERROR(VLOOKUP($A991,'Raw - J'!$B:$Z,20,FALSE),""),0,"")</f>
        <v/>
      </c>
    </row>
    <row r="992" spans="1:13" hidden="1" x14ac:dyDescent="0.35">
      <c r="A992">
        <v>983</v>
      </c>
      <c r="B992" s="9" t="str">
        <f>IFERROR(VLOOKUP($A992,'Raw - J'!$B:$S,2,FALSE),"")</f>
        <v/>
      </c>
      <c r="C992" s="4" t="str">
        <f>IFERROR(VLOOKUP($A992,'Raw - J'!$B:$S,3,FALSE),"")</f>
        <v/>
      </c>
      <c r="D992" s="4" t="str">
        <f>IFERROR(VLOOKUP(JUMP!A992,'Raw - J'!B:F,5,FALSE),"")</f>
        <v/>
      </c>
      <c r="E992" s="4" t="str">
        <f>IFERROR(VLOOKUP($A992,'Raw - J'!$B:$S,6,FALSE),"")</f>
        <v/>
      </c>
      <c r="F992" s="4" t="str">
        <f>IFERROR(VLOOKUP($A992,'Raw - J'!$B:$P,10,FALSE),"")</f>
        <v/>
      </c>
      <c r="G992" s="4" t="str">
        <f>SUBSTITUTE(IFERROR(VLOOKUP($A992,'Raw - J'!$B:$P,7,FALSE),""),"0","")</f>
        <v/>
      </c>
      <c r="H992" s="4" t="str">
        <f>IFERROR(VLOOKUP($A992,'Raw - J'!$B:$P,12,FALSE)&amp;IF(VLOOKUP($A992,'Raw - J'!$B:$N,13,FALSE)&lt;&gt;"","("&amp;VLOOKUP($A992,'Raw - J'!$B:$N,13,FALSE)&amp;")",""),"")</f>
        <v/>
      </c>
      <c r="I992" s="4" t="str">
        <f>IFERROR(VLOOKUP($A992,'Raw - J'!$B:$P,14,FALSE),"")</f>
        <v/>
      </c>
      <c r="J992" s="4" t="str">
        <f>IFERROR(VLOOKUP($A992,'Raw - J'!$B:$P,11,FALSE),"")</f>
        <v/>
      </c>
      <c r="K992" s="4" t="str">
        <f>IFERROR(VLOOKUP($A992,'Raw - J'!$B:$Q,16,FALSE),"")</f>
        <v/>
      </c>
      <c r="L992" s="16" t="str">
        <f>SUBSTITUTE(IFERROR(VLOOKUP($A992,'Raw - J'!$B:$Q,9,FALSE),""),0,"")</f>
        <v/>
      </c>
      <c r="M992" s="16" t="str">
        <f>SUBSTITUTE(IFERROR(VLOOKUP($A992,'Raw - J'!$B:$Z,20,FALSE),""),0,"")</f>
        <v/>
      </c>
    </row>
    <row r="993" spans="1:13" hidden="1" x14ac:dyDescent="0.35">
      <c r="A993">
        <v>984</v>
      </c>
      <c r="B993" s="9" t="str">
        <f>IFERROR(VLOOKUP($A993,'Raw - J'!$B:$S,2,FALSE),"")</f>
        <v/>
      </c>
      <c r="C993" s="4" t="str">
        <f>IFERROR(VLOOKUP($A993,'Raw - J'!$B:$S,3,FALSE),"")</f>
        <v/>
      </c>
      <c r="D993" s="4" t="str">
        <f>IFERROR(VLOOKUP(JUMP!A993,'Raw - J'!B:F,5,FALSE),"")</f>
        <v/>
      </c>
      <c r="E993" s="4" t="str">
        <f>IFERROR(VLOOKUP($A993,'Raw - J'!$B:$S,6,FALSE),"")</f>
        <v/>
      </c>
      <c r="F993" s="4" t="str">
        <f>IFERROR(VLOOKUP($A993,'Raw - J'!$B:$P,10,FALSE),"")</f>
        <v/>
      </c>
      <c r="G993" s="4" t="str">
        <f>SUBSTITUTE(IFERROR(VLOOKUP($A993,'Raw - J'!$B:$P,7,FALSE),""),"0","")</f>
        <v/>
      </c>
      <c r="H993" s="4" t="str">
        <f>IFERROR(VLOOKUP($A993,'Raw - J'!$B:$P,12,FALSE)&amp;IF(VLOOKUP($A993,'Raw - J'!$B:$N,13,FALSE)&lt;&gt;"","("&amp;VLOOKUP($A993,'Raw - J'!$B:$N,13,FALSE)&amp;")",""),"")</f>
        <v/>
      </c>
      <c r="I993" s="4" t="str">
        <f>IFERROR(VLOOKUP($A993,'Raw - J'!$B:$P,14,FALSE),"")</f>
        <v/>
      </c>
      <c r="J993" s="4" t="str">
        <f>IFERROR(VLOOKUP($A993,'Raw - J'!$B:$P,11,FALSE),"")</f>
        <v/>
      </c>
      <c r="K993" s="4" t="str">
        <f>IFERROR(VLOOKUP($A993,'Raw - J'!$B:$Q,16,FALSE),"")</f>
        <v/>
      </c>
      <c r="L993" s="16" t="str">
        <f>SUBSTITUTE(IFERROR(VLOOKUP($A993,'Raw - J'!$B:$Q,9,FALSE),""),0,"")</f>
        <v/>
      </c>
      <c r="M993" s="16" t="str">
        <f>SUBSTITUTE(IFERROR(VLOOKUP($A993,'Raw - J'!$B:$Z,20,FALSE),""),0,"")</f>
        <v/>
      </c>
    </row>
    <row r="994" spans="1:13" hidden="1" x14ac:dyDescent="0.35">
      <c r="A994">
        <v>985</v>
      </c>
      <c r="B994" s="9" t="str">
        <f>IFERROR(VLOOKUP($A994,'Raw - J'!$B:$S,2,FALSE),"")</f>
        <v/>
      </c>
      <c r="C994" s="4" t="str">
        <f>IFERROR(VLOOKUP($A994,'Raw - J'!$B:$S,3,FALSE),"")</f>
        <v/>
      </c>
      <c r="D994" s="4" t="str">
        <f>IFERROR(VLOOKUP(JUMP!A994,'Raw - J'!B:F,5,FALSE),"")</f>
        <v/>
      </c>
      <c r="E994" s="4" t="str">
        <f>IFERROR(VLOOKUP($A994,'Raw - J'!$B:$S,6,FALSE),"")</f>
        <v/>
      </c>
      <c r="F994" s="4" t="str">
        <f>IFERROR(VLOOKUP($A994,'Raw - J'!$B:$P,10,FALSE),"")</f>
        <v/>
      </c>
      <c r="G994" s="4" t="str">
        <f>SUBSTITUTE(IFERROR(VLOOKUP($A994,'Raw - J'!$B:$P,7,FALSE),""),"0","")</f>
        <v/>
      </c>
      <c r="H994" s="4" t="str">
        <f>IFERROR(VLOOKUP($A994,'Raw - J'!$B:$P,12,FALSE)&amp;IF(VLOOKUP($A994,'Raw - J'!$B:$N,13,FALSE)&lt;&gt;"","("&amp;VLOOKUP($A994,'Raw - J'!$B:$N,13,FALSE)&amp;")",""),"")</f>
        <v/>
      </c>
      <c r="I994" s="4" t="str">
        <f>IFERROR(VLOOKUP($A994,'Raw - J'!$B:$P,14,FALSE),"")</f>
        <v/>
      </c>
      <c r="J994" s="4" t="str">
        <f>IFERROR(VLOOKUP($A994,'Raw - J'!$B:$P,11,FALSE),"")</f>
        <v/>
      </c>
      <c r="K994" s="4" t="str">
        <f>IFERROR(VLOOKUP($A994,'Raw - J'!$B:$Q,16,FALSE),"")</f>
        <v/>
      </c>
      <c r="L994" s="16" t="str">
        <f>SUBSTITUTE(IFERROR(VLOOKUP($A994,'Raw - J'!$B:$Q,9,FALSE),""),0,"")</f>
        <v/>
      </c>
      <c r="M994" s="16" t="str">
        <f>SUBSTITUTE(IFERROR(VLOOKUP($A994,'Raw - J'!$B:$Z,20,FALSE),""),0,"")</f>
        <v/>
      </c>
    </row>
    <row r="995" spans="1:13" hidden="1" x14ac:dyDescent="0.35">
      <c r="A995">
        <v>986</v>
      </c>
      <c r="B995" s="9" t="str">
        <f>IFERROR(VLOOKUP($A995,'Raw - J'!$B:$S,2,FALSE),"")</f>
        <v/>
      </c>
      <c r="C995" s="4" t="str">
        <f>IFERROR(VLOOKUP($A995,'Raw - J'!$B:$S,3,FALSE),"")</f>
        <v/>
      </c>
      <c r="D995" s="4" t="str">
        <f>IFERROR(VLOOKUP(JUMP!A995,'Raw - J'!B:F,5,FALSE),"")</f>
        <v/>
      </c>
      <c r="E995" s="4" t="str">
        <f>IFERROR(VLOOKUP($A995,'Raw - J'!$B:$S,6,FALSE),"")</f>
        <v/>
      </c>
      <c r="F995" s="4" t="str">
        <f>IFERROR(VLOOKUP($A995,'Raw - J'!$B:$P,10,FALSE),"")</f>
        <v/>
      </c>
      <c r="G995" s="4" t="str">
        <f>SUBSTITUTE(IFERROR(VLOOKUP($A995,'Raw - J'!$B:$P,7,FALSE),""),"0","")</f>
        <v/>
      </c>
      <c r="H995" s="4" t="str">
        <f>IFERROR(VLOOKUP($A995,'Raw - J'!$B:$P,12,FALSE)&amp;IF(VLOOKUP($A995,'Raw - J'!$B:$N,13,FALSE)&lt;&gt;"","("&amp;VLOOKUP($A995,'Raw - J'!$B:$N,13,FALSE)&amp;")",""),"")</f>
        <v/>
      </c>
      <c r="I995" s="4" t="str">
        <f>IFERROR(VLOOKUP($A995,'Raw - J'!$B:$P,14,FALSE),"")</f>
        <v/>
      </c>
      <c r="J995" s="4" t="str">
        <f>IFERROR(VLOOKUP($A995,'Raw - J'!$B:$P,11,FALSE),"")</f>
        <v/>
      </c>
      <c r="K995" s="4" t="str">
        <f>IFERROR(VLOOKUP($A995,'Raw - J'!$B:$Q,16,FALSE),"")</f>
        <v/>
      </c>
      <c r="L995" s="16" t="str">
        <f>SUBSTITUTE(IFERROR(VLOOKUP($A995,'Raw - J'!$B:$Q,9,FALSE),""),0,"")</f>
        <v/>
      </c>
      <c r="M995" s="16" t="str">
        <f>SUBSTITUTE(IFERROR(VLOOKUP($A995,'Raw - J'!$B:$Z,20,FALSE),""),0,"")</f>
        <v/>
      </c>
    </row>
    <row r="996" spans="1:13" hidden="1" x14ac:dyDescent="0.35">
      <c r="A996">
        <v>987</v>
      </c>
      <c r="B996" s="9" t="str">
        <f>IFERROR(VLOOKUP($A996,'Raw - J'!$B:$S,2,FALSE),"")</f>
        <v/>
      </c>
      <c r="C996" s="4" t="str">
        <f>IFERROR(VLOOKUP($A996,'Raw - J'!$B:$S,3,FALSE),"")</f>
        <v/>
      </c>
      <c r="D996" s="4" t="str">
        <f>IFERROR(VLOOKUP(JUMP!A996,'Raw - J'!B:F,5,FALSE),"")</f>
        <v/>
      </c>
      <c r="E996" s="4" t="str">
        <f>IFERROR(VLOOKUP($A996,'Raw - J'!$B:$S,6,FALSE),"")</f>
        <v/>
      </c>
      <c r="F996" s="4" t="str">
        <f>IFERROR(VLOOKUP($A996,'Raw - J'!$B:$P,10,FALSE),"")</f>
        <v/>
      </c>
      <c r="G996" s="4" t="str">
        <f>SUBSTITUTE(IFERROR(VLOOKUP($A996,'Raw - J'!$B:$P,7,FALSE),""),"0","")</f>
        <v/>
      </c>
      <c r="H996" s="4" t="str">
        <f>IFERROR(VLOOKUP($A996,'Raw - J'!$B:$P,12,FALSE)&amp;IF(VLOOKUP($A996,'Raw - J'!$B:$N,13,FALSE)&lt;&gt;"","("&amp;VLOOKUP($A996,'Raw - J'!$B:$N,13,FALSE)&amp;")",""),"")</f>
        <v/>
      </c>
      <c r="I996" s="4" t="str">
        <f>IFERROR(VLOOKUP($A996,'Raw - J'!$B:$P,14,FALSE),"")</f>
        <v/>
      </c>
      <c r="J996" s="4" t="str">
        <f>IFERROR(VLOOKUP($A996,'Raw - J'!$B:$P,11,FALSE),"")</f>
        <v/>
      </c>
      <c r="K996" s="4" t="str">
        <f>IFERROR(VLOOKUP($A996,'Raw - J'!$B:$Q,16,FALSE),"")</f>
        <v/>
      </c>
      <c r="L996" s="16" t="str">
        <f>SUBSTITUTE(IFERROR(VLOOKUP($A996,'Raw - J'!$B:$Q,9,FALSE),""),0,"")</f>
        <v/>
      </c>
      <c r="M996" s="16" t="str">
        <f>SUBSTITUTE(IFERROR(VLOOKUP($A996,'Raw - J'!$B:$Z,20,FALSE),""),0,"")</f>
        <v/>
      </c>
    </row>
    <row r="997" spans="1:13" hidden="1" x14ac:dyDescent="0.35">
      <c r="A997">
        <v>988</v>
      </c>
      <c r="B997" s="9" t="str">
        <f>IFERROR(VLOOKUP($A997,'Raw - J'!$B:$S,2,FALSE),"")</f>
        <v/>
      </c>
      <c r="C997" s="4" t="str">
        <f>IFERROR(VLOOKUP($A997,'Raw - J'!$B:$S,3,FALSE),"")</f>
        <v/>
      </c>
      <c r="D997" s="4" t="str">
        <f>IFERROR(VLOOKUP(JUMP!A997,'Raw - J'!B:F,5,FALSE),"")</f>
        <v/>
      </c>
      <c r="E997" s="4" t="str">
        <f>IFERROR(VLOOKUP($A997,'Raw - J'!$B:$S,6,FALSE),"")</f>
        <v/>
      </c>
      <c r="F997" s="4" t="str">
        <f>IFERROR(VLOOKUP($A997,'Raw - J'!$B:$P,10,FALSE),"")</f>
        <v/>
      </c>
      <c r="G997" s="4" t="str">
        <f>SUBSTITUTE(IFERROR(VLOOKUP($A997,'Raw - J'!$B:$P,7,FALSE),""),"0","")</f>
        <v/>
      </c>
      <c r="H997" s="4" t="str">
        <f>IFERROR(VLOOKUP($A997,'Raw - J'!$B:$P,12,FALSE)&amp;IF(VLOOKUP($A997,'Raw - J'!$B:$N,13,FALSE)&lt;&gt;"","("&amp;VLOOKUP($A997,'Raw - J'!$B:$N,13,FALSE)&amp;")",""),"")</f>
        <v/>
      </c>
      <c r="I997" s="4" t="str">
        <f>IFERROR(VLOOKUP($A997,'Raw - J'!$B:$P,14,FALSE),"")</f>
        <v/>
      </c>
      <c r="J997" s="4" t="str">
        <f>IFERROR(VLOOKUP($A997,'Raw - J'!$B:$P,11,FALSE),"")</f>
        <v/>
      </c>
      <c r="K997" s="4" t="str">
        <f>IFERROR(VLOOKUP($A997,'Raw - J'!$B:$Q,16,FALSE),"")</f>
        <v/>
      </c>
      <c r="L997" s="16" t="str">
        <f>SUBSTITUTE(IFERROR(VLOOKUP($A997,'Raw - J'!$B:$Q,9,FALSE),""),0,"")</f>
        <v/>
      </c>
      <c r="M997" s="16" t="str">
        <f>SUBSTITUTE(IFERROR(VLOOKUP($A997,'Raw - J'!$B:$Z,20,FALSE),""),0,"")</f>
        <v/>
      </c>
    </row>
    <row r="998" spans="1:13" hidden="1" x14ac:dyDescent="0.35">
      <c r="A998">
        <v>989</v>
      </c>
      <c r="B998" s="9" t="str">
        <f>IFERROR(VLOOKUP($A998,'Raw - J'!$B:$S,2,FALSE),"")</f>
        <v/>
      </c>
      <c r="C998" s="4" t="str">
        <f>IFERROR(VLOOKUP($A998,'Raw - J'!$B:$S,3,FALSE),"")</f>
        <v/>
      </c>
      <c r="D998" s="4" t="str">
        <f>IFERROR(VLOOKUP(JUMP!A998,'Raw - J'!B:F,5,FALSE),"")</f>
        <v/>
      </c>
      <c r="E998" s="4" t="str">
        <f>IFERROR(VLOOKUP($A998,'Raw - J'!$B:$S,6,FALSE),"")</f>
        <v/>
      </c>
      <c r="F998" s="4" t="str">
        <f>IFERROR(VLOOKUP($A998,'Raw - J'!$B:$P,10,FALSE),"")</f>
        <v/>
      </c>
      <c r="G998" s="4" t="str">
        <f>SUBSTITUTE(IFERROR(VLOOKUP($A998,'Raw - J'!$B:$P,7,FALSE),""),"0","")</f>
        <v/>
      </c>
      <c r="H998" s="4" t="str">
        <f>IFERROR(VLOOKUP($A998,'Raw - J'!$B:$P,12,FALSE)&amp;IF(VLOOKUP($A998,'Raw - J'!$B:$N,13,FALSE)&lt;&gt;"","("&amp;VLOOKUP($A998,'Raw - J'!$B:$N,13,FALSE)&amp;")",""),"")</f>
        <v/>
      </c>
      <c r="I998" s="4" t="str">
        <f>IFERROR(VLOOKUP($A998,'Raw - J'!$B:$P,14,FALSE),"")</f>
        <v/>
      </c>
      <c r="J998" s="4" t="str">
        <f>IFERROR(VLOOKUP($A998,'Raw - J'!$B:$P,11,FALSE),"")</f>
        <v/>
      </c>
      <c r="K998" s="4" t="str">
        <f>IFERROR(VLOOKUP($A998,'Raw - J'!$B:$Q,16,FALSE),"")</f>
        <v/>
      </c>
      <c r="L998" s="16" t="str">
        <f>SUBSTITUTE(IFERROR(VLOOKUP($A998,'Raw - J'!$B:$Q,9,FALSE),""),0,"")</f>
        <v/>
      </c>
      <c r="M998" s="16" t="str">
        <f>SUBSTITUTE(IFERROR(VLOOKUP($A998,'Raw - J'!$B:$Z,20,FALSE),""),0,"")</f>
        <v/>
      </c>
    </row>
    <row r="999" spans="1:13" hidden="1" x14ac:dyDescent="0.35">
      <c r="A999">
        <v>990</v>
      </c>
      <c r="B999" s="9" t="str">
        <f>IFERROR(VLOOKUP($A999,'Raw - J'!$B:$S,2,FALSE),"")</f>
        <v/>
      </c>
      <c r="C999" s="4" t="str">
        <f>IFERROR(VLOOKUP($A999,'Raw - J'!$B:$S,3,FALSE),"")</f>
        <v/>
      </c>
      <c r="D999" s="4" t="str">
        <f>IFERROR(VLOOKUP(JUMP!A999,'Raw - J'!B:F,5,FALSE),"")</f>
        <v/>
      </c>
      <c r="E999" s="4" t="str">
        <f>IFERROR(VLOOKUP($A999,'Raw - J'!$B:$S,6,FALSE),"")</f>
        <v/>
      </c>
      <c r="F999" s="4" t="str">
        <f>IFERROR(VLOOKUP($A999,'Raw - J'!$B:$P,10,FALSE),"")</f>
        <v/>
      </c>
      <c r="G999" s="4" t="str">
        <f>SUBSTITUTE(IFERROR(VLOOKUP($A999,'Raw - J'!$B:$P,7,FALSE),""),"0","")</f>
        <v/>
      </c>
      <c r="H999" s="4" t="str">
        <f>IFERROR(VLOOKUP($A999,'Raw - J'!$B:$P,12,FALSE)&amp;IF(VLOOKUP($A999,'Raw - J'!$B:$N,13,FALSE)&lt;&gt;"","("&amp;VLOOKUP($A999,'Raw - J'!$B:$N,13,FALSE)&amp;")",""),"")</f>
        <v/>
      </c>
      <c r="I999" s="4" t="str">
        <f>IFERROR(VLOOKUP($A999,'Raw - J'!$B:$P,14,FALSE),"")</f>
        <v/>
      </c>
      <c r="J999" s="4" t="str">
        <f>IFERROR(VLOOKUP($A999,'Raw - J'!$B:$P,11,FALSE),"")</f>
        <v/>
      </c>
      <c r="K999" s="4" t="str">
        <f>IFERROR(VLOOKUP($A999,'Raw - J'!$B:$Q,16,FALSE),"")</f>
        <v/>
      </c>
      <c r="L999" s="16" t="str">
        <f>SUBSTITUTE(IFERROR(VLOOKUP($A999,'Raw - J'!$B:$Q,9,FALSE),""),0,"")</f>
        <v/>
      </c>
      <c r="M999" s="16" t="str">
        <f>SUBSTITUTE(IFERROR(VLOOKUP($A999,'Raw - J'!$B:$Z,20,FALSE),""),0,"")</f>
        <v/>
      </c>
    </row>
    <row r="1000" spans="1:13" hidden="1" x14ac:dyDescent="0.35">
      <c r="A1000">
        <v>991</v>
      </c>
      <c r="B1000" s="9" t="str">
        <f>IFERROR(VLOOKUP($A1000,'Raw - J'!$B:$S,2,FALSE),"")</f>
        <v/>
      </c>
      <c r="C1000" s="4" t="str">
        <f>IFERROR(VLOOKUP($A1000,'Raw - J'!$B:$S,3,FALSE),"")</f>
        <v/>
      </c>
      <c r="D1000" s="4" t="str">
        <f>IFERROR(VLOOKUP(JUMP!A1000,'Raw - J'!B:F,5,FALSE),"")</f>
        <v/>
      </c>
      <c r="E1000" s="4" t="str">
        <f>IFERROR(VLOOKUP($A1000,'Raw - J'!$B:$S,6,FALSE),"")</f>
        <v/>
      </c>
      <c r="F1000" s="4" t="str">
        <f>IFERROR(VLOOKUP($A1000,'Raw - J'!$B:$P,10,FALSE),"")</f>
        <v/>
      </c>
      <c r="G1000" s="4" t="str">
        <f>SUBSTITUTE(IFERROR(VLOOKUP($A1000,'Raw - J'!$B:$P,7,FALSE),""),"0","")</f>
        <v/>
      </c>
      <c r="H1000" s="4" t="str">
        <f>IFERROR(VLOOKUP($A1000,'Raw - J'!$B:$P,12,FALSE)&amp;IF(VLOOKUP($A1000,'Raw - J'!$B:$N,13,FALSE)&lt;&gt;"","("&amp;VLOOKUP($A1000,'Raw - J'!$B:$N,13,FALSE)&amp;")",""),"")</f>
        <v/>
      </c>
      <c r="I1000" s="4" t="str">
        <f>IFERROR(VLOOKUP($A1000,'Raw - J'!$B:$P,14,FALSE),"")</f>
        <v/>
      </c>
      <c r="J1000" s="4" t="str">
        <f>IFERROR(VLOOKUP($A1000,'Raw - J'!$B:$P,11,FALSE),"")</f>
        <v/>
      </c>
      <c r="K1000" s="4" t="str">
        <f>IFERROR(VLOOKUP($A1000,'Raw - J'!$B:$Q,16,FALSE),"")</f>
        <v/>
      </c>
      <c r="L1000" s="16" t="str">
        <f>SUBSTITUTE(IFERROR(VLOOKUP($A1000,'Raw - J'!$B:$Q,9,FALSE),""),0,"")</f>
        <v/>
      </c>
      <c r="M1000" s="16" t="str">
        <f>SUBSTITUTE(IFERROR(VLOOKUP($A1000,'Raw - J'!$B:$Z,20,FALSE),""),0,"")</f>
        <v/>
      </c>
    </row>
    <row r="1001" spans="1:13" hidden="1" x14ac:dyDescent="0.35">
      <c r="A1001">
        <v>992</v>
      </c>
      <c r="B1001" s="9" t="str">
        <f>IFERROR(VLOOKUP($A1001,'Raw - J'!$B:$S,2,FALSE),"")</f>
        <v/>
      </c>
      <c r="C1001" s="4" t="str">
        <f>IFERROR(VLOOKUP($A1001,'Raw - J'!$B:$S,3,FALSE),"")</f>
        <v/>
      </c>
      <c r="D1001" s="4" t="str">
        <f>IFERROR(VLOOKUP(JUMP!A1001,'Raw - J'!B:F,5,FALSE),"")</f>
        <v/>
      </c>
      <c r="E1001" s="4" t="str">
        <f>IFERROR(VLOOKUP($A1001,'Raw - J'!$B:$S,6,FALSE),"")</f>
        <v/>
      </c>
      <c r="F1001" s="4" t="str">
        <f>IFERROR(VLOOKUP($A1001,'Raw - J'!$B:$P,10,FALSE),"")</f>
        <v/>
      </c>
      <c r="G1001" s="4" t="str">
        <f>SUBSTITUTE(IFERROR(VLOOKUP($A1001,'Raw - J'!$B:$P,7,FALSE),""),"0","")</f>
        <v/>
      </c>
      <c r="H1001" s="4" t="str">
        <f>IFERROR(VLOOKUP($A1001,'Raw - J'!$B:$P,12,FALSE)&amp;IF(VLOOKUP($A1001,'Raw - J'!$B:$N,13,FALSE)&lt;&gt;"","("&amp;VLOOKUP($A1001,'Raw - J'!$B:$N,13,FALSE)&amp;")",""),"")</f>
        <v/>
      </c>
      <c r="I1001" s="4" t="str">
        <f>IFERROR(VLOOKUP($A1001,'Raw - J'!$B:$P,14,FALSE),"")</f>
        <v/>
      </c>
      <c r="J1001" s="4" t="str">
        <f>IFERROR(VLOOKUP($A1001,'Raw - J'!$B:$P,11,FALSE),"")</f>
        <v/>
      </c>
      <c r="K1001" s="4" t="str">
        <f>IFERROR(VLOOKUP($A1001,'Raw - J'!$B:$Q,16,FALSE),"")</f>
        <v/>
      </c>
      <c r="L1001" s="16" t="str">
        <f>SUBSTITUTE(IFERROR(VLOOKUP($A1001,'Raw - J'!$B:$Q,9,FALSE),""),0,"")</f>
        <v/>
      </c>
      <c r="M1001" s="16" t="str">
        <f>SUBSTITUTE(IFERROR(VLOOKUP($A1001,'Raw - J'!$B:$Z,20,FALSE),""),0,"")</f>
        <v/>
      </c>
    </row>
    <row r="1002" spans="1:13" hidden="1" x14ac:dyDescent="0.35">
      <c r="A1002">
        <v>993</v>
      </c>
      <c r="B1002" s="9" t="str">
        <f>IFERROR(VLOOKUP($A1002,'Raw - J'!$B:$S,2,FALSE),"")</f>
        <v/>
      </c>
      <c r="C1002" s="4" t="str">
        <f>IFERROR(VLOOKUP($A1002,'Raw - J'!$B:$S,3,FALSE),"")</f>
        <v/>
      </c>
      <c r="D1002" s="4" t="str">
        <f>IFERROR(VLOOKUP(JUMP!A1002,'Raw - J'!B:F,5,FALSE),"")</f>
        <v/>
      </c>
      <c r="E1002" s="4" t="str">
        <f>IFERROR(VLOOKUP($A1002,'Raw - J'!$B:$S,6,FALSE),"")</f>
        <v/>
      </c>
      <c r="F1002" s="4" t="str">
        <f>IFERROR(VLOOKUP($A1002,'Raw - J'!$B:$P,10,FALSE),"")</f>
        <v/>
      </c>
      <c r="G1002" s="4" t="str">
        <f>SUBSTITUTE(IFERROR(VLOOKUP($A1002,'Raw - J'!$B:$P,7,FALSE),""),"0","")</f>
        <v/>
      </c>
      <c r="H1002" s="4" t="str">
        <f>IFERROR(VLOOKUP($A1002,'Raw - J'!$B:$P,12,FALSE)&amp;IF(VLOOKUP($A1002,'Raw - J'!$B:$N,13,FALSE)&lt;&gt;"","("&amp;VLOOKUP($A1002,'Raw - J'!$B:$N,13,FALSE)&amp;")",""),"")</f>
        <v/>
      </c>
      <c r="I1002" s="4" t="str">
        <f>IFERROR(VLOOKUP($A1002,'Raw - J'!$B:$P,14,FALSE),"")</f>
        <v/>
      </c>
      <c r="J1002" s="4" t="str">
        <f>IFERROR(VLOOKUP($A1002,'Raw - J'!$B:$P,11,FALSE),"")</f>
        <v/>
      </c>
      <c r="K1002" s="4" t="str">
        <f>IFERROR(VLOOKUP($A1002,'Raw - J'!$B:$Q,16,FALSE),"")</f>
        <v/>
      </c>
      <c r="L1002" s="16" t="str">
        <f>SUBSTITUTE(IFERROR(VLOOKUP($A1002,'Raw - J'!$B:$Q,9,FALSE),""),0,"")</f>
        <v/>
      </c>
      <c r="M1002" s="16" t="str">
        <f>SUBSTITUTE(IFERROR(VLOOKUP($A1002,'Raw - J'!$B:$Z,20,FALSE),""),0,"")</f>
        <v/>
      </c>
    </row>
    <row r="1003" spans="1:13" hidden="1" x14ac:dyDescent="0.35">
      <c r="A1003">
        <v>994</v>
      </c>
      <c r="B1003" s="9" t="str">
        <f>IFERROR(VLOOKUP($A1003,'Raw - J'!$B:$S,2,FALSE),"")</f>
        <v/>
      </c>
      <c r="C1003" s="4" t="str">
        <f>IFERROR(VLOOKUP($A1003,'Raw - J'!$B:$S,3,FALSE),"")</f>
        <v/>
      </c>
      <c r="D1003" s="4" t="str">
        <f>IFERROR(VLOOKUP(JUMP!A1003,'Raw - J'!B:F,5,FALSE),"")</f>
        <v/>
      </c>
      <c r="E1003" s="4" t="str">
        <f>IFERROR(VLOOKUP($A1003,'Raw - J'!$B:$S,6,FALSE),"")</f>
        <v/>
      </c>
      <c r="F1003" s="4" t="str">
        <f>IFERROR(VLOOKUP($A1003,'Raw - J'!$B:$P,10,FALSE),"")</f>
        <v/>
      </c>
      <c r="G1003" s="4" t="str">
        <f>SUBSTITUTE(IFERROR(VLOOKUP($A1003,'Raw - J'!$B:$P,7,FALSE),""),"0","")</f>
        <v/>
      </c>
      <c r="H1003" s="4" t="str">
        <f>IFERROR(VLOOKUP($A1003,'Raw - J'!$B:$P,12,FALSE)&amp;IF(VLOOKUP($A1003,'Raw - J'!$B:$N,13,FALSE)&lt;&gt;"","("&amp;VLOOKUP($A1003,'Raw - J'!$B:$N,13,FALSE)&amp;")",""),"")</f>
        <v/>
      </c>
      <c r="I1003" s="4" t="str">
        <f>IFERROR(VLOOKUP($A1003,'Raw - J'!$B:$P,14,FALSE),"")</f>
        <v/>
      </c>
      <c r="J1003" s="4" t="str">
        <f>IFERROR(VLOOKUP($A1003,'Raw - J'!$B:$P,11,FALSE),"")</f>
        <v/>
      </c>
      <c r="K1003" s="4" t="str">
        <f>IFERROR(VLOOKUP($A1003,'Raw - J'!$B:$Q,16,FALSE),"")</f>
        <v/>
      </c>
      <c r="L1003" s="16" t="str">
        <f>SUBSTITUTE(IFERROR(VLOOKUP($A1003,'Raw - J'!$B:$Q,9,FALSE),""),0,"")</f>
        <v/>
      </c>
      <c r="M1003" s="16" t="str">
        <f>SUBSTITUTE(IFERROR(VLOOKUP($A1003,'Raw - J'!$B:$Z,20,FALSE),""),0,"")</f>
        <v/>
      </c>
    </row>
    <row r="1004" spans="1:13" hidden="1" x14ac:dyDescent="0.35">
      <c r="A1004">
        <v>995</v>
      </c>
      <c r="B1004" s="9" t="str">
        <f>IFERROR(VLOOKUP($A1004,'Raw - J'!$B:$S,2,FALSE),"")</f>
        <v/>
      </c>
      <c r="C1004" s="4" t="str">
        <f>IFERROR(VLOOKUP($A1004,'Raw - J'!$B:$S,3,FALSE),"")</f>
        <v/>
      </c>
      <c r="D1004" s="4" t="str">
        <f>IFERROR(VLOOKUP(JUMP!A1004,'Raw - J'!B:F,5,FALSE),"")</f>
        <v/>
      </c>
      <c r="E1004" s="4" t="str">
        <f>IFERROR(VLOOKUP($A1004,'Raw - J'!$B:$S,6,FALSE),"")</f>
        <v/>
      </c>
      <c r="F1004" s="4" t="str">
        <f>IFERROR(VLOOKUP($A1004,'Raw - J'!$B:$P,10,FALSE),"")</f>
        <v/>
      </c>
      <c r="G1004" s="4" t="str">
        <f>SUBSTITUTE(IFERROR(VLOOKUP($A1004,'Raw - J'!$B:$P,7,FALSE),""),"0","")</f>
        <v/>
      </c>
      <c r="H1004" s="4" t="str">
        <f>IFERROR(VLOOKUP($A1004,'Raw - J'!$B:$P,12,FALSE)&amp;IF(VLOOKUP($A1004,'Raw - J'!$B:$N,13,FALSE)&lt;&gt;"","("&amp;VLOOKUP($A1004,'Raw - J'!$B:$N,13,FALSE)&amp;")",""),"")</f>
        <v/>
      </c>
      <c r="I1004" s="4" t="str">
        <f>IFERROR(VLOOKUP($A1004,'Raw - J'!$B:$P,14,FALSE),"")</f>
        <v/>
      </c>
      <c r="J1004" s="4" t="str">
        <f>IFERROR(VLOOKUP($A1004,'Raw - J'!$B:$P,11,FALSE),"")</f>
        <v/>
      </c>
      <c r="K1004" s="4" t="str">
        <f>IFERROR(VLOOKUP($A1004,'Raw - J'!$B:$Q,16,FALSE),"")</f>
        <v/>
      </c>
      <c r="L1004" s="16" t="str">
        <f>SUBSTITUTE(IFERROR(VLOOKUP($A1004,'Raw - J'!$B:$Q,9,FALSE),""),0,"")</f>
        <v/>
      </c>
      <c r="M1004" s="16" t="str">
        <f>SUBSTITUTE(IFERROR(VLOOKUP($A1004,'Raw - J'!$B:$Z,20,FALSE),""),0,"")</f>
        <v/>
      </c>
    </row>
    <row r="1005" spans="1:13" hidden="1" x14ac:dyDescent="0.35">
      <c r="A1005">
        <v>996</v>
      </c>
      <c r="B1005" s="9" t="str">
        <f>IFERROR(VLOOKUP($A1005,'Raw - J'!$B:$S,2,FALSE),"")</f>
        <v/>
      </c>
      <c r="C1005" s="4" t="str">
        <f>IFERROR(VLOOKUP($A1005,'Raw - J'!$B:$S,3,FALSE),"")</f>
        <v/>
      </c>
      <c r="D1005" s="4" t="str">
        <f>IFERROR(VLOOKUP(JUMP!A1005,'Raw - J'!B:F,5,FALSE),"")</f>
        <v/>
      </c>
      <c r="E1005" s="4" t="str">
        <f>IFERROR(VLOOKUP($A1005,'Raw - J'!$B:$S,6,FALSE),"")</f>
        <v/>
      </c>
      <c r="F1005" s="4" t="str">
        <f>IFERROR(VLOOKUP($A1005,'Raw - J'!$B:$P,10,FALSE),"")</f>
        <v/>
      </c>
      <c r="G1005" s="4" t="str">
        <f>SUBSTITUTE(IFERROR(VLOOKUP($A1005,'Raw - J'!$B:$P,7,FALSE),""),"0","")</f>
        <v/>
      </c>
      <c r="H1005" s="4" t="str">
        <f>IFERROR(VLOOKUP($A1005,'Raw - J'!$B:$P,12,FALSE)&amp;IF(VLOOKUP($A1005,'Raw - J'!$B:$N,13,FALSE)&lt;&gt;"","("&amp;VLOOKUP($A1005,'Raw - J'!$B:$N,13,FALSE)&amp;")",""),"")</f>
        <v/>
      </c>
      <c r="I1005" s="4" t="str">
        <f>IFERROR(VLOOKUP($A1005,'Raw - J'!$B:$P,14,FALSE),"")</f>
        <v/>
      </c>
      <c r="J1005" s="4" t="str">
        <f>IFERROR(VLOOKUP($A1005,'Raw - J'!$B:$P,11,FALSE),"")</f>
        <v/>
      </c>
      <c r="K1005" s="4" t="str">
        <f>IFERROR(VLOOKUP($A1005,'Raw - J'!$B:$Q,16,FALSE),"")</f>
        <v/>
      </c>
      <c r="L1005" s="16" t="str">
        <f>SUBSTITUTE(IFERROR(VLOOKUP($A1005,'Raw - J'!$B:$Q,9,FALSE),""),0,"")</f>
        <v/>
      </c>
      <c r="M1005" s="16" t="str">
        <f>SUBSTITUTE(IFERROR(VLOOKUP($A1005,'Raw - J'!$B:$Z,20,FALSE),""),0,"")</f>
        <v/>
      </c>
    </row>
    <row r="1006" spans="1:13" hidden="1" x14ac:dyDescent="0.35">
      <c r="A1006">
        <v>997</v>
      </c>
      <c r="B1006" s="9" t="str">
        <f>IFERROR(VLOOKUP($A1006,'Raw - J'!$B:$S,2,FALSE),"")</f>
        <v/>
      </c>
      <c r="C1006" s="4" t="str">
        <f>IFERROR(VLOOKUP($A1006,'Raw - J'!$B:$S,3,FALSE),"")</f>
        <v/>
      </c>
      <c r="D1006" s="4" t="str">
        <f>IFERROR(VLOOKUP(JUMP!A1006,'Raw - J'!B:F,5,FALSE),"")</f>
        <v/>
      </c>
      <c r="E1006" s="4" t="str">
        <f>IFERROR(VLOOKUP($A1006,'Raw - J'!$B:$S,6,FALSE),"")</f>
        <v/>
      </c>
      <c r="F1006" s="4" t="str">
        <f>IFERROR(VLOOKUP($A1006,'Raw - J'!$B:$P,10,FALSE),"")</f>
        <v/>
      </c>
      <c r="G1006" s="4" t="str">
        <f>SUBSTITUTE(IFERROR(VLOOKUP($A1006,'Raw - J'!$B:$P,7,FALSE),""),"0","")</f>
        <v/>
      </c>
      <c r="H1006" s="4" t="str">
        <f>IFERROR(VLOOKUP($A1006,'Raw - J'!$B:$P,12,FALSE)&amp;IF(VLOOKUP($A1006,'Raw - J'!$B:$N,13,FALSE)&lt;&gt;"","("&amp;VLOOKUP($A1006,'Raw - J'!$B:$N,13,FALSE)&amp;")",""),"")</f>
        <v/>
      </c>
      <c r="I1006" s="4" t="str">
        <f>IFERROR(VLOOKUP($A1006,'Raw - J'!$B:$P,14,FALSE),"")</f>
        <v/>
      </c>
      <c r="J1006" s="4" t="str">
        <f>IFERROR(VLOOKUP($A1006,'Raw - J'!$B:$P,11,FALSE),"")</f>
        <v/>
      </c>
      <c r="K1006" s="4" t="str">
        <f>IFERROR(VLOOKUP($A1006,'Raw - J'!$B:$Q,16,FALSE),"")</f>
        <v/>
      </c>
      <c r="L1006" s="16" t="str">
        <f>SUBSTITUTE(IFERROR(VLOOKUP($A1006,'Raw - J'!$B:$Q,9,FALSE),""),0,"")</f>
        <v/>
      </c>
      <c r="M1006" s="16" t="str">
        <f>SUBSTITUTE(IFERROR(VLOOKUP($A1006,'Raw - J'!$B:$Z,20,FALSE),""),0,"")</f>
        <v/>
      </c>
    </row>
    <row r="1007" spans="1:13" hidden="1" x14ac:dyDescent="0.35">
      <c r="A1007">
        <v>998</v>
      </c>
      <c r="B1007" s="9" t="str">
        <f>IFERROR(VLOOKUP($A1007,'Raw - J'!$B:$S,2,FALSE),"")</f>
        <v/>
      </c>
      <c r="C1007" s="4" t="str">
        <f>IFERROR(VLOOKUP($A1007,'Raw - J'!$B:$S,3,FALSE),"")</f>
        <v/>
      </c>
      <c r="D1007" s="4" t="str">
        <f>IFERROR(VLOOKUP(JUMP!A1007,'Raw - J'!B:F,5,FALSE),"")</f>
        <v/>
      </c>
      <c r="E1007" s="4" t="str">
        <f>IFERROR(VLOOKUP($A1007,'Raw - J'!$B:$S,6,FALSE),"")</f>
        <v/>
      </c>
      <c r="F1007" s="4" t="str">
        <f>IFERROR(VLOOKUP($A1007,'Raw - J'!$B:$P,10,FALSE),"")</f>
        <v/>
      </c>
      <c r="G1007" s="4" t="str">
        <f>SUBSTITUTE(IFERROR(VLOOKUP($A1007,'Raw - J'!$B:$P,7,FALSE),""),"0","")</f>
        <v/>
      </c>
      <c r="H1007" s="4" t="str">
        <f>IFERROR(VLOOKUP($A1007,'Raw - J'!$B:$P,12,FALSE)&amp;IF(VLOOKUP($A1007,'Raw - J'!$B:$N,13,FALSE)&lt;&gt;"","("&amp;VLOOKUP($A1007,'Raw - J'!$B:$N,13,FALSE)&amp;")",""),"")</f>
        <v/>
      </c>
      <c r="I1007" s="4" t="str">
        <f>IFERROR(VLOOKUP($A1007,'Raw - J'!$B:$P,14,FALSE),"")</f>
        <v/>
      </c>
      <c r="J1007" s="4" t="str">
        <f>IFERROR(VLOOKUP($A1007,'Raw - J'!$B:$P,11,FALSE),"")</f>
        <v/>
      </c>
      <c r="K1007" s="4" t="str">
        <f>IFERROR(VLOOKUP($A1007,'Raw - J'!$B:$Q,16,FALSE),"")</f>
        <v/>
      </c>
      <c r="L1007" s="16" t="str">
        <f>SUBSTITUTE(IFERROR(VLOOKUP($A1007,'Raw - J'!$B:$Q,9,FALSE),""),0,"")</f>
        <v/>
      </c>
      <c r="M1007" s="16" t="str">
        <f>SUBSTITUTE(IFERROR(VLOOKUP($A1007,'Raw - J'!$B:$Z,20,FALSE),""),0,"")</f>
        <v/>
      </c>
    </row>
    <row r="1008" spans="1:13" hidden="1" x14ac:dyDescent="0.35">
      <c r="A1008">
        <v>999</v>
      </c>
      <c r="B1008" s="9" t="str">
        <f>IFERROR(VLOOKUP($A1008,'Raw - J'!$B:$S,2,FALSE),"")</f>
        <v/>
      </c>
      <c r="C1008" s="4" t="str">
        <f>IFERROR(VLOOKUP($A1008,'Raw - J'!$B:$S,3,FALSE),"")</f>
        <v/>
      </c>
      <c r="D1008" s="4" t="str">
        <f>IFERROR(VLOOKUP(JUMP!A1008,'Raw - J'!B:F,5,FALSE),"")</f>
        <v/>
      </c>
      <c r="E1008" s="4" t="str">
        <f>IFERROR(VLOOKUP($A1008,'Raw - J'!$B:$S,6,FALSE),"")</f>
        <v/>
      </c>
      <c r="F1008" s="4" t="str">
        <f>IFERROR(VLOOKUP($A1008,'Raw - J'!$B:$P,10,FALSE),"")</f>
        <v/>
      </c>
      <c r="G1008" s="4" t="str">
        <f>SUBSTITUTE(IFERROR(VLOOKUP($A1008,'Raw - J'!$B:$P,7,FALSE),""),"0","")</f>
        <v/>
      </c>
      <c r="H1008" s="4" t="str">
        <f>IFERROR(VLOOKUP($A1008,'Raw - J'!$B:$P,12,FALSE)&amp;IF(VLOOKUP($A1008,'Raw - J'!$B:$N,13,FALSE)&lt;&gt;"","("&amp;VLOOKUP($A1008,'Raw - J'!$B:$N,13,FALSE)&amp;")",""),"")</f>
        <v/>
      </c>
      <c r="I1008" s="4" t="str">
        <f>IFERROR(VLOOKUP($A1008,'Raw - J'!$B:$P,14,FALSE),"")</f>
        <v/>
      </c>
      <c r="J1008" s="4" t="str">
        <f>IFERROR(VLOOKUP($A1008,'Raw - J'!$B:$P,11,FALSE),"")</f>
        <v/>
      </c>
      <c r="K1008" s="4" t="str">
        <f>IFERROR(VLOOKUP($A1008,'Raw - J'!$B:$Q,16,FALSE),"")</f>
        <v/>
      </c>
      <c r="L1008" s="16" t="str">
        <f>SUBSTITUTE(IFERROR(VLOOKUP($A1008,'Raw - J'!$B:$Q,9,FALSE),""),0,"")</f>
        <v/>
      </c>
      <c r="M1008" s="16" t="str">
        <f>SUBSTITUTE(IFERROR(VLOOKUP($A1008,'Raw - J'!$B:$Z,20,FALSE),""),0,"")</f>
        <v/>
      </c>
    </row>
    <row r="1009" spans="1:13" hidden="1" x14ac:dyDescent="0.35">
      <c r="A1009">
        <v>1000</v>
      </c>
      <c r="B1009" s="9" t="str">
        <f>IFERROR(VLOOKUP($A1009,'Raw - J'!$B:$S,2,FALSE),"")</f>
        <v/>
      </c>
      <c r="C1009" s="4" t="str">
        <f>IFERROR(VLOOKUP($A1009,'Raw - J'!$B:$S,3,FALSE),"")</f>
        <v/>
      </c>
      <c r="D1009" s="4" t="str">
        <f>IFERROR(VLOOKUP(JUMP!A1009,'Raw - J'!B:F,5,FALSE),"")</f>
        <v/>
      </c>
      <c r="E1009" s="4" t="str">
        <f>IFERROR(VLOOKUP($A1009,'Raw - J'!$B:$S,6,FALSE),"")</f>
        <v/>
      </c>
      <c r="F1009" s="4" t="str">
        <f>IFERROR(VLOOKUP($A1009,'Raw - J'!$B:$P,10,FALSE),"")</f>
        <v/>
      </c>
      <c r="G1009" s="4" t="str">
        <f>SUBSTITUTE(IFERROR(VLOOKUP($A1009,'Raw - J'!$B:$P,7,FALSE),""),"0","")</f>
        <v/>
      </c>
      <c r="H1009" s="4" t="str">
        <f>IFERROR(VLOOKUP($A1009,'Raw - J'!$B:$P,12,FALSE)&amp;IF(VLOOKUP($A1009,'Raw - J'!$B:$N,13,FALSE)&lt;&gt;"","("&amp;VLOOKUP($A1009,'Raw - J'!$B:$N,13,FALSE)&amp;")",""),"")</f>
        <v/>
      </c>
      <c r="I1009" s="4" t="str">
        <f>IFERROR(VLOOKUP($A1009,'Raw - J'!$B:$P,14,FALSE),"")</f>
        <v/>
      </c>
      <c r="J1009" s="4" t="str">
        <f>IFERROR(VLOOKUP($A1009,'Raw - J'!$B:$P,11,FALSE),"")</f>
        <v/>
      </c>
      <c r="K1009" s="4" t="str">
        <f>IFERROR(VLOOKUP($A1009,'Raw - J'!$B:$Q,16,FALSE),"")</f>
        <v/>
      </c>
      <c r="L1009" s="16" t="str">
        <f>SUBSTITUTE(IFERROR(VLOOKUP($A1009,'Raw - J'!$B:$Q,9,FALSE),""),0,"")</f>
        <v/>
      </c>
      <c r="M1009" s="16" t="str">
        <f>SUBSTITUTE(IFERROR(VLOOKUP($A1009,'Raw - J'!$B:$Z,20,FALSE),""),0,"")</f>
        <v/>
      </c>
    </row>
    <row r="1010" spans="1:13" hidden="1" x14ac:dyDescent="0.35">
      <c r="A1010">
        <v>1001</v>
      </c>
      <c r="B1010" s="9" t="str">
        <f>IFERROR(VLOOKUP($A1010,'Raw - J'!$B:$S,2,FALSE),"")</f>
        <v/>
      </c>
      <c r="C1010" s="4" t="str">
        <f>IFERROR(VLOOKUP($A1010,'Raw - J'!$B:$S,3,FALSE),"")</f>
        <v/>
      </c>
      <c r="D1010" s="4" t="str">
        <f>IFERROR(VLOOKUP(JUMP!A1010,'Raw - J'!B:F,5,FALSE),"")</f>
        <v/>
      </c>
      <c r="E1010" s="4" t="str">
        <f>IFERROR(VLOOKUP($A1010,'Raw - J'!$B:$S,6,FALSE),"")</f>
        <v/>
      </c>
      <c r="F1010" s="4" t="str">
        <f>IFERROR(VLOOKUP($A1010,'Raw - J'!$B:$P,10,FALSE),"")</f>
        <v/>
      </c>
      <c r="G1010" s="4" t="str">
        <f>SUBSTITUTE(IFERROR(VLOOKUP($A1010,'Raw - J'!$B:$P,7,FALSE),""),"0","")</f>
        <v/>
      </c>
      <c r="H1010" s="4" t="str">
        <f>IFERROR(VLOOKUP($A1010,'Raw - J'!$B:$P,12,FALSE)&amp;IF(VLOOKUP($A1010,'Raw - J'!$B:$N,13,FALSE)&lt;&gt;"","("&amp;VLOOKUP($A1010,'Raw - J'!$B:$N,13,FALSE)&amp;")",""),"")</f>
        <v/>
      </c>
      <c r="I1010" s="4" t="str">
        <f>IFERROR(VLOOKUP($A1010,'Raw - J'!$B:$P,14,FALSE),"")</f>
        <v/>
      </c>
      <c r="J1010" s="4" t="str">
        <f>IFERROR(VLOOKUP($A1010,'Raw - J'!$B:$P,11,FALSE),"")</f>
        <v/>
      </c>
      <c r="K1010" s="4" t="str">
        <f>IFERROR(VLOOKUP($A1010,'Raw - J'!$B:$Q,16,FALSE),"")</f>
        <v/>
      </c>
      <c r="L1010" s="16" t="str">
        <f>SUBSTITUTE(IFERROR(VLOOKUP($A1010,'Raw - J'!$B:$Q,9,FALSE),""),0,"")</f>
        <v/>
      </c>
      <c r="M1010" s="16" t="str">
        <f>SUBSTITUTE(IFERROR(VLOOKUP($A1010,'Raw - J'!$B:$Z,20,FALSE),""),0,"")</f>
        <v/>
      </c>
    </row>
    <row r="1011" spans="1:13" hidden="1" x14ac:dyDescent="0.35">
      <c r="A1011">
        <v>1002</v>
      </c>
      <c r="B1011" s="9" t="str">
        <f>IFERROR(VLOOKUP($A1011,'Raw - J'!$B:$S,2,FALSE),"")</f>
        <v/>
      </c>
      <c r="C1011" s="4" t="str">
        <f>IFERROR(VLOOKUP($A1011,'Raw - J'!$B:$S,3,FALSE),"")</f>
        <v/>
      </c>
      <c r="D1011" s="4" t="str">
        <f>IFERROR(VLOOKUP(JUMP!A1011,'Raw - J'!B:F,5,FALSE),"")</f>
        <v/>
      </c>
      <c r="E1011" s="4" t="str">
        <f>IFERROR(VLOOKUP($A1011,'Raw - J'!$B:$S,6,FALSE),"")</f>
        <v/>
      </c>
      <c r="F1011" s="4" t="str">
        <f>IFERROR(VLOOKUP($A1011,'Raw - J'!$B:$P,10,FALSE),"")</f>
        <v/>
      </c>
      <c r="G1011" s="4" t="str">
        <f>SUBSTITUTE(IFERROR(VLOOKUP($A1011,'Raw - J'!$B:$P,7,FALSE),""),"0","")</f>
        <v/>
      </c>
      <c r="H1011" s="4" t="str">
        <f>IFERROR(VLOOKUP($A1011,'Raw - J'!$B:$P,12,FALSE)&amp;IF(VLOOKUP($A1011,'Raw - J'!$B:$N,13,FALSE)&lt;&gt;"","("&amp;VLOOKUP($A1011,'Raw - J'!$B:$N,13,FALSE)&amp;")",""),"")</f>
        <v/>
      </c>
      <c r="I1011" s="4" t="str">
        <f>IFERROR(VLOOKUP($A1011,'Raw - J'!$B:$P,14,FALSE),"")</f>
        <v/>
      </c>
      <c r="J1011" s="4" t="str">
        <f>IFERROR(VLOOKUP($A1011,'Raw - J'!$B:$P,11,FALSE),"")</f>
        <v/>
      </c>
      <c r="K1011" s="4" t="str">
        <f>IFERROR(VLOOKUP($A1011,'Raw - J'!$B:$Q,16,FALSE),"")</f>
        <v/>
      </c>
      <c r="L1011" s="16" t="str">
        <f>SUBSTITUTE(IFERROR(VLOOKUP($A1011,'Raw - J'!$B:$Q,9,FALSE),""),0,"")</f>
        <v/>
      </c>
      <c r="M1011" s="16" t="str">
        <f>SUBSTITUTE(IFERROR(VLOOKUP($A1011,'Raw - J'!$B:$Z,20,FALSE),""),0,"")</f>
        <v/>
      </c>
    </row>
    <row r="1012" spans="1:13" hidden="1" x14ac:dyDescent="0.35">
      <c r="A1012">
        <v>1003</v>
      </c>
      <c r="B1012" s="9" t="str">
        <f>IFERROR(VLOOKUP($A1012,'Raw - J'!$B:$S,2,FALSE),"")</f>
        <v/>
      </c>
      <c r="C1012" s="4" t="str">
        <f>IFERROR(VLOOKUP($A1012,'Raw - J'!$B:$S,3,FALSE),"")</f>
        <v/>
      </c>
      <c r="D1012" s="4" t="str">
        <f>IFERROR(VLOOKUP(JUMP!A1012,'Raw - J'!B:F,5,FALSE),"")</f>
        <v/>
      </c>
      <c r="E1012" s="4" t="str">
        <f>IFERROR(VLOOKUP($A1012,'Raw - J'!$B:$S,6,FALSE),"")</f>
        <v/>
      </c>
      <c r="F1012" s="4" t="str">
        <f>IFERROR(VLOOKUP($A1012,'Raw - J'!$B:$P,10,FALSE),"")</f>
        <v/>
      </c>
      <c r="G1012" s="4" t="str">
        <f>SUBSTITUTE(IFERROR(VLOOKUP($A1012,'Raw - J'!$B:$P,7,FALSE),""),"0","")</f>
        <v/>
      </c>
      <c r="H1012" s="4" t="str">
        <f>IFERROR(VLOOKUP($A1012,'Raw - J'!$B:$P,12,FALSE)&amp;IF(VLOOKUP($A1012,'Raw - J'!$B:$N,13,FALSE)&lt;&gt;"","("&amp;VLOOKUP($A1012,'Raw - J'!$B:$N,13,FALSE)&amp;")",""),"")</f>
        <v/>
      </c>
      <c r="I1012" s="4" t="str">
        <f>IFERROR(VLOOKUP($A1012,'Raw - J'!$B:$P,14,FALSE),"")</f>
        <v/>
      </c>
      <c r="J1012" s="4" t="str">
        <f>IFERROR(VLOOKUP($A1012,'Raw - J'!$B:$P,11,FALSE),"")</f>
        <v/>
      </c>
      <c r="K1012" s="4" t="str">
        <f>IFERROR(VLOOKUP($A1012,'Raw - J'!$B:$Q,16,FALSE),"")</f>
        <v/>
      </c>
      <c r="L1012" s="16" t="str">
        <f>SUBSTITUTE(IFERROR(VLOOKUP($A1012,'Raw - J'!$B:$Q,9,FALSE),""),0,"")</f>
        <v/>
      </c>
      <c r="M1012" s="16" t="str">
        <f>SUBSTITUTE(IFERROR(VLOOKUP($A1012,'Raw - J'!$B:$Z,20,FALSE),""),0,"")</f>
        <v/>
      </c>
    </row>
    <row r="1013" spans="1:13" hidden="1" x14ac:dyDescent="0.35">
      <c r="A1013">
        <v>1004</v>
      </c>
      <c r="B1013" s="9" t="str">
        <f>IFERROR(VLOOKUP($A1013,'Raw - J'!$B:$S,2,FALSE),"")</f>
        <v/>
      </c>
      <c r="C1013" s="4" t="str">
        <f>IFERROR(VLOOKUP($A1013,'Raw - J'!$B:$S,3,FALSE),"")</f>
        <v/>
      </c>
      <c r="D1013" s="4" t="str">
        <f>IFERROR(VLOOKUP(JUMP!A1013,'Raw - J'!B:F,5,FALSE),"")</f>
        <v/>
      </c>
      <c r="E1013" s="4" t="str">
        <f>IFERROR(VLOOKUP($A1013,'Raw - J'!$B:$S,6,FALSE),"")</f>
        <v/>
      </c>
      <c r="F1013" s="4" t="str">
        <f>IFERROR(VLOOKUP($A1013,'Raw - J'!$B:$P,10,FALSE),"")</f>
        <v/>
      </c>
      <c r="G1013" s="4" t="str">
        <f>SUBSTITUTE(IFERROR(VLOOKUP($A1013,'Raw - J'!$B:$P,7,FALSE),""),"0","")</f>
        <v/>
      </c>
      <c r="H1013" s="4" t="str">
        <f>IFERROR(VLOOKUP($A1013,'Raw - J'!$B:$P,12,FALSE)&amp;IF(VLOOKUP($A1013,'Raw - J'!$B:$N,13,FALSE)&lt;&gt;"","("&amp;VLOOKUP($A1013,'Raw - J'!$B:$N,13,FALSE)&amp;")",""),"")</f>
        <v/>
      </c>
      <c r="I1013" s="4" t="str">
        <f>IFERROR(VLOOKUP($A1013,'Raw - J'!$B:$P,14,FALSE),"")</f>
        <v/>
      </c>
      <c r="J1013" s="4" t="str">
        <f>IFERROR(VLOOKUP($A1013,'Raw - J'!$B:$P,11,FALSE),"")</f>
        <v/>
      </c>
      <c r="K1013" s="4" t="str">
        <f>IFERROR(VLOOKUP($A1013,'Raw - J'!$B:$Q,16,FALSE),"")</f>
        <v/>
      </c>
      <c r="L1013" s="16" t="str">
        <f>SUBSTITUTE(IFERROR(VLOOKUP($A1013,'Raw - J'!$B:$Q,9,FALSE),""),0,"")</f>
        <v/>
      </c>
      <c r="M1013" s="16" t="str">
        <f>SUBSTITUTE(IFERROR(VLOOKUP($A1013,'Raw - J'!$B:$Z,20,FALSE),""),0,"")</f>
        <v/>
      </c>
    </row>
    <row r="1014" spans="1:13" hidden="1" x14ac:dyDescent="0.35">
      <c r="A1014">
        <v>1005</v>
      </c>
      <c r="B1014" s="9" t="str">
        <f>IFERROR(VLOOKUP($A1014,'Raw - J'!$B:$S,2,FALSE),"")</f>
        <v/>
      </c>
      <c r="C1014" s="4" t="str">
        <f>IFERROR(VLOOKUP($A1014,'Raw - J'!$B:$S,3,FALSE),"")</f>
        <v/>
      </c>
      <c r="D1014" s="4" t="str">
        <f>IFERROR(VLOOKUP(JUMP!A1014,'Raw - J'!B:F,5,FALSE),"")</f>
        <v/>
      </c>
      <c r="E1014" s="4" t="str">
        <f>IFERROR(VLOOKUP($A1014,'Raw - J'!$B:$S,6,FALSE),"")</f>
        <v/>
      </c>
      <c r="F1014" s="4" t="str">
        <f>IFERROR(VLOOKUP($A1014,'Raw - J'!$B:$P,10,FALSE),"")</f>
        <v/>
      </c>
      <c r="G1014" s="4" t="str">
        <f>SUBSTITUTE(IFERROR(VLOOKUP($A1014,'Raw - J'!$B:$P,7,FALSE),""),"0","")</f>
        <v/>
      </c>
      <c r="H1014" s="4" t="str">
        <f>IFERROR(VLOOKUP($A1014,'Raw - J'!$B:$P,12,FALSE)&amp;IF(VLOOKUP($A1014,'Raw - J'!$B:$N,13,FALSE)&lt;&gt;"","("&amp;VLOOKUP($A1014,'Raw - J'!$B:$N,13,FALSE)&amp;")",""),"")</f>
        <v/>
      </c>
      <c r="I1014" s="4" t="str">
        <f>IFERROR(VLOOKUP($A1014,'Raw - J'!$B:$P,14,FALSE),"")</f>
        <v/>
      </c>
      <c r="J1014" s="4" t="str">
        <f>IFERROR(VLOOKUP($A1014,'Raw - J'!$B:$P,11,FALSE),"")</f>
        <v/>
      </c>
      <c r="K1014" s="4" t="str">
        <f>IFERROR(VLOOKUP($A1014,'Raw - J'!$B:$Q,16,FALSE),"")</f>
        <v/>
      </c>
      <c r="L1014" s="16" t="str">
        <f>SUBSTITUTE(IFERROR(VLOOKUP($A1014,'Raw - J'!$B:$Q,9,FALSE),""),0,"")</f>
        <v/>
      </c>
      <c r="M1014" s="16" t="str">
        <f>SUBSTITUTE(IFERROR(VLOOKUP($A1014,'Raw - J'!$B:$Z,20,FALSE),""),0,"")</f>
        <v/>
      </c>
    </row>
    <row r="1015" spans="1:13" hidden="1" x14ac:dyDescent="0.35">
      <c r="A1015">
        <v>1006</v>
      </c>
      <c r="B1015" s="9" t="str">
        <f>IFERROR(VLOOKUP($A1015,'Raw - J'!$B:$S,2,FALSE),"")</f>
        <v/>
      </c>
      <c r="C1015" s="4" t="str">
        <f>IFERROR(VLOOKUP($A1015,'Raw - J'!$B:$S,3,FALSE),"")</f>
        <v/>
      </c>
      <c r="D1015" s="4" t="str">
        <f>IFERROR(VLOOKUP(JUMP!A1015,'Raw - J'!B:F,5,FALSE),"")</f>
        <v/>
      </c>
      <c r="E1015" s="4" t="str">
        <f>IFERROR(VLOOKUP($A1015,'Raw - J'!$B:$S,6,FALSE),"")</f>
        <v/>
      </c>
      <c r="F1015" s="4" t="str">
        <f>IFERROR(VLOOKUP($A1015,'Raw - J'!$B:$P,10,FALSE),"")</f>
        <v/>
      </c>
      <c r="G1015" s="4" t="str">
        <f>SUBSTITUTE(IFERROR(VLOOKUP($A1015,'Raw - J'!$B:$P,7,FALSE),""),"0","")</f>
        <v/>
      </c>
      <c r="H1015" s="4" t="str">
        <f>IFERROR(VLOOKUP($A1015,'Raw - J'!$B:$P,12,FALSE)&amp;IF(VLOOKUP($A1015,'Raw - J'!$B:$N,13,FALSE)&lt;&gt;"","("&amp;VLOOKUP($A1015,'Raw - J'!$B:$N,13,FALSE)&amp;")",""),"")</f>
        <v/>
      </c>
      <c r="I1015" s="4" t="str">
        <f>IFERROR(VLOOKUP($A1015,'Raw - J'!$B:$P,14,FALSE),"")</f>
        <v/>
      </c>
      <c r="J1015" s="4" t="str">
        <f>IFERROR(VLOOKUP($A1015,'Raw - J'!$B:$P,11,FALSE),"")</f>
        <v/>
      </c>
      <c r="K1015" s="4" t="str">
        <f>IFERROR(VLOOKUP($A1015,'Raw - J'!$B:$Q,16,FALSE),"")</f>
        <v/>
      </c>
      <c r="L1015" s="16" t="str">
        <f>SUBSTITUTE(IFERROR(VLOOKUP($A1015,'Raw - J'!$B:$Q,9,FALSE),""),0,"")</f>
        <v/>
      </c>
      <c r="M1015" s="16" t="str">
        <f>SUBSTITUTE(IFERROR(VLOOKUP($A1015,'Raw - J'!$B:$Z,20,FALSE),""),0,"")</f>
        <v/>
      </c>
    </row>
    <row r="1016" spans="1:13" hidden="1" x14ac:dyDescent="0.35">
      <c r="A1016">
        <v>1007</v>
      </c>
      <c r="B1016" s="9" t="str">
        <f>IFERROR(VLOOKUP($A1016,'Raw - J'!$B:$S,2,FALSE),"")</f>
        <v/>
      </c>
      <c r="C1016" s="4" t="str">
        <f>IFERROR(VLOOKUP($A1016,'Raw - J'!$B:$S,3,FALSE),"")</f>
        <v/>
      </c>
      <c r="D1016" s="4" t="str">
        <f>IFERROR(VLOOKUP(JUMP!A1016,'Raw - J'!B:F,5,FALSE),"")</f>
        <v/>
      </c>
      <c r="E1016" s="4" t="str">
        <f>IFERROR(VLOOKUP($A1016,'Raw - J'!$B:$S,6,FALSE),"")</f>
        <v/>
      </c>
      <c r="F1016" s="4" t="str">
        <f>IFERROR(VLOOKUP($A1016,'Raw - J'!$B:$P,10,FALSE),"")</f>
        <v/>
      </c>
      <c r="G1016" s="4" t="str">
        <f>SUBSTITUTE(IFERROR(VLOOKUP($A1016,'Raw - J'!$B:$P,7,FALSE),""),"0","")</f>
        <v/>
      </c>
      <c r="H1016" s="4" t="str">
        <f>IFERROR(VLOOKUP($A1016,'Raw - J'!$B:$P,12,FALSE)&amp;IF(VLOOKUP($A1016,'Raw - J'!$B:$N,13,FALSE)&lt;&gt;"","("&amp;VLOOKUP($A1016,'Raw - J'!$B:$N,13,FALSE)&amp;")",""),"")</f>
        <v/>
      </c>
      <c r="I1016" s="4" t="str">
        <f>IFERROR(VLOOKUP($A1016,'Raw - J'!$B:$P,14,FALSE),"")</f>
        <v/>
      </c>
      <c r="J1016" s="4" t="str">
        <f>IFERROR(VLOOKUP($A1016,'Raw - J'!$B:$P,11,FALSE),"")</f>
        <v/>
      </c>
      <c r="K1016" s="4" t="str">
        <f>IFERROR(VLOOKUP($A1016,'Raw - J'!$B:$Q,16,FALSE),"")</f>
        <v/>
      </c>
      <c r="L1016" s="16" t="str">
        <f>SUBSTITUTE(IFERROR(VLOOKUP($A1016,'Raw - J'!$B:$Q,9,FALSE),""),0,"")</f>
        <v/>
      </c>
      <c r="M1016" s="16" t="str">
        <f>SUBSTITUTE(IFERROR(VLOOKUP($A1016,'Raw - J'!$B:$Z,20,FALSE),""),0,"")</f>
        <v/>
      </c>
    </row>
    <row r="1017" spans="1:13" hidden="1" x14ac:dyDescent="0.35">
      <c r="A1017">
        <v>1008</v>
      </c>
      <c r="B1017" s="9" t="str">
        <f>IFERROR(VLOOKUP($A1017,'Raw - J'!$B:$S,2,FALSE),"")</f>
        <v/>
      </c>
      <c r="C1017" s="4" t="str">
        <f>IFERROR(VLOOKUP($A1017,'Raw - J'!$B:$S,3,FALSE),"")</f>
        <v/>
      </c>
      <c r="D1017" s="4" t="str">
        <f>IFERROR(VLOOKUP(JUMP!A1017,'Raw - J'!B:F,5,FALSE),"")</f>
        <v/>
      </c>
      <c r="E1017" s="4" t="str">
        <f>IFERROR(VLOOKUP($A1017,'Raw - J'!$B:$S,6,FALSE),"")</f>
        <v/>
      </c>
      <c r="F1017" s="4" t="str">
        <f>IFERROR(VLOOKUP($A1017,'Raw - J'!$B:$P,10,FALSE),"")</f>
        <v/>
      </c>
      <c r="G1017" s="4" t="str">
        <f>SUBSTITUTE(IFERROR(VLOOKUP($A1017,'Raw - J'!$B:$P,7,FALSE),""),"0","")</f>
        <v/>
      </c>
      <c r="H1017" s="4" t="str">
        <f>IFERROR(VLOOKUP($A1017,'Raw - J'!$B:$P,12,FALSE)&amp;IF(VLOOKUP($A1017,'Raw - J'!$B:$N,13,FALSE)&lt;&gt;"","("&amp;VLOOKUP($A1017,'Raw - J'!$B:$N,13,FALSE)&amp;")",""),"")</f>
        <v/>
      </c>
      <c r="I1017" s="4" t="str">
        <f>IFERROR(VLOOKUP($A1017,'Raw - J'!$B:$P,14,FALSE),"")</f>
        <v/>
      </c>
      <c r="J1017" s="4" t="str">
        <f>IFERROR(VLOOKUP($A1017,'Raw - J'!$B:$P,11,FALSE),"")</f>
        <v/>
      </c>
      <c r="K1017" s="4" t="str">
        <f>IFERROR(VLOOKUP($A1017,'Raw - J'!$B:$Q,16,FALSE),"")</f>
        <v/>
      </c>
      <c r="L1017" s="16" t="str">
        <f>SUBSTITUTE(IFERROR(VLOOKUP($A1017,'Raw - J'!$B:$Q,9,FALSE),""),0,"")</f>
        <v/>
      </c>
      <c r="M1017" s="16" t="str">
        <f>SUBSTITUTE(IFERROR(VLOOKUP($A1017,'Raw - J'!$B:$Z,20,FALSE),""),0,"")</f>
        <v/>
      </c>
    </row>
    <row r="1018" spans="1:13" hidden="1" x14ac:dyDescent="0.35">
      <c r="A1018">
        <v>1009</v>
      </c>
      <c r="B1018" s="9" t="str">
        <f>IFERROR(VLOOKUP($A1018,'Raw - J'!$B:$S,2,FALSE),"")</f>
        <v/>
      </c>
      <c r="C1018" s="4" t="str">
        <f>IFERROR(VLOOKUP($A1018,'Raw - J'!$B:$S,3,FALSE),"")</f>
        <v/>
      </c>
      <c r="D1018" s="4" t="str">
        <f>IFERROR(VLOOKUP(JUMP!A1018,'Raw - J'!B:F,5,FALSE),"")</f>
        <v/>
      </c>
      <c r="E1018" s="4" t="str">
        <f>IFERROR(VLOOKUP($A1018,'Raw - J'!$B:$S,6,FALSE),"")</f>
        <v/>
      </c>
      <c r="F1018" s="4" t="str">
        <f>IFERROR(VLOOKUP($A1018,'Raw - J'!$B:$P,10,FALSE),"")</f>
        <v/>
      </c>
      <c r="G1018" s="4" t="str">
        <f>SUBSTITUTE(IFERROR(VLOOKUP($A1018,'Raw - J'!$B:$P,7,FALSE),""),"0","")</f>
        <v/>
      </c>
      <c r="H1018" s="4" t="str">
        <f>IFERROR(VLOOKUP($A1018,'Raw - J'!$B:$P,12,FALSE)&amp;IF(VLOOKUP($A1018,'Raw - J'!$B:$N,13,FALSE)&lt;&gt;"","("&amp;VLOOKUP($A1018,'Raw - J'!$B:$N,13,FALSE)&amp;")",""),"")</f>
        <v/>
      </c>
      <c r="I1018" s="4" t="str">
        <f>IFERROR(VLOOKUP($A1018,'Raw - J'!$B:$P,14,FALSE),"")</f>
        <v/>
      </c>
      <c r="J1018" s="4" t="str">
        <f>IFERROR(VLOOKUP($A1018,'Raw - J'!$B:$P,11,FALSE),"")</f>
        <v/>
      </c>
      <c r="K1018" s="4" t="str">
        <f>IFERROR(VLOOKUP($A1018,'Raw - J'!$B:$Q,16,FALSE),"")</f>
        <v/>
      </c>
      <c r="L1018" s="16" t="str">
        <f>SUBSTITUTE(IFERROR(VLOOKUP($A1018,'Raw - J'!$B:$Q,9,FALSE),""),0,"")</f>
        <v/>
      </c>
      <c r="M1018" s="16" t="str">
        <f>SUBSTITUTE(IFERROR(VLOOKUP($A1018,'Raw - J'!$B:$Z,20,FALSE),""),0,"")</f>
        <v/>
      </c>
    </row>
    <row r="1019" spans="1:13" hidden="1" x14ac:dyDescent="0.35">
      <c r="A1019">
        <v>1010</v>
      </c>
      <c r="B1019" s="9" t="str">
        <f>IFERROR(VLOOKUP($A1019,'Raw - J'!$B:$S,2,FALSE),"")</f>
        <v/>
      </c>
      <c r="C1019" s="4" t="str">
        <f>IFERROR(VLOOKUP($A1019,'Raw - J'!$B:$S,3,FALSE),"")</f>
        <v/>
      </c>
      <c r="D1019" s="4" t="str">
        <f>IFERROR(VLOOKUP(JUMP!A1019,'Raw - J'!B:F,5,FALSE),"")</f>
        <v/>
      </c>
      <c r="E1019" s="4" t="str">
        <f>IFERROR(VLOOKUP($A1019,'Raw - J'!$B:$S,6,FALSE),"")</f>
        <v/>
      </c>
      <c r="F1019" s="4" t="str">
        <f>IFERROR(VLOOKUP($A1019,'Raw - J'!$B:$P,10,FALSE),"")</f>
        <v/>
      </c>
      <c r="G1019" s="4" t="str">
        <f>SUBSTITUTE(IFERROR(VLOOKUP($A1019,'Raw - J'!$B:$P,7,FALSE),""),"0","")</f>
        <v/>
      </c>
      <c r="H1019" s="4" t="str">
        <f>IFERROR(VLOOKUP($A1019,'Raw - J'!$B:$P,12,FALSE)&amp;IF(VLOOKUP($A1019,'Raw - J'!$B:$N,13,FALSE)&lt;&gt;"","("&amp;VLOOKUP($A1019,'Raw - J'!$B:$N,13,FALSE)&amp;")",""),"")</f>
        <v/>
      </c>
      <c r="I1019" s="4" t="str">
        <f>IFERROR(VLOOKUP($A1019,'Raw - J'!$B:$P,14,FALSE),"")</f>
        <v/>
      </c>
      <c r="J1019" s="4" t="str">
        <f>IFERROR(VLOOKUP($A1019,'Raw - J'!$B:$P,11,FALSE),"")</f>
        <v/>
      </c>
      <c r="K1019" s="4" t="str">
        <f>IFERROR(VLOOKUP($A1019,'Raw - J'!$B:$Q,16,FALSE),"")</f>
        <v/>
      </c>
      <c r="L1019" s="16" t="str">
        <f>SUBSTITUTE(IFERROR(VLOOKUP($A1019,'Raw - J'!$B:$Q,9,FALSE),""),0,"")</f>
        <v/>
      </c>
      <c r="M1019" s="16" t="str">
        <f>SUBSTITUTE(IFERROR(VLOOKUP($A1019,'Raw - J'!$B:$Z,20,FALSE),""),0,"")</f>
        <v/>
      </c>
    </row>
    <row r="1020" spans="1:13" hidden="1" x14ac:dyDescent="0.35">
      <c r="A1020">
        <v>1011</v>
      </c>
      <c r="B1020" s="9" t="str">
        <f>IFERROR(VLOOKUP($A1020,'Raw - J'!$B:$S,2,FALSE),"")</f>
        <v/>
      </c>
      <c r="C1020" s="4" t="str">
        <f>IFERROR(VLOOKUP($A1020,'Raw - J'!$B:$S,3,FALSE),"")</f>
        <v/>
      </c>
      <c r="D1020" s="4" t="str">
        <f>IFERROR(VLOOKUP(JUMP!A1020,'Raw - J'!B:F,5,FALSE),"")</f>
        <v/>
      </c>
      <c r="E1020" s="4" t="str">
        <f>IFERROR(VLOOKUP($A1020,'Raw - J'!$B:$S,6,FALSE),"")</f>
        <v/>
      </c>
      <c r="F1020" s="4" t="str">
        <f>IFERROR(VLOOKUP($A1020,'Raw - J'!$B:$P,10,FALSE),"")</f>
        <v/>
      </c>
      <c r="G1020" s="4" t="str">
        <f>SUBSTITUTE(IFERROR(VLOOKUP($A1020,'Raw - J'!$B:$P,7,FALSE),""),"0","")</f>
        <v/>
      </c>
      <c r="H1020" s="4" t="str">
        <f>IFERROR(VLOOKUP($A1020,'Raw - J'!$B:$P,12,FALSE)&amp;IF(VLOOKUP($A1020,'Raw - J'!$B:$N,13,FALSE)&lt;&gt;"","("&amp;VLOOKUP($A1020,'Raw - J'!$B:$N,13,FALSE)&amp;")",""),"")</f>
        <v/>
      </c>
      <c r="I1020" s="4" t="str">
        <f>IFERROR(VLOOKUP($A1020,'Raw - J'!$B:$P,14,FALSE),"")</f>
        <v/>
      </c>
      <c r="J1020" s="4" t="str">
        <f>IFERROR(VLOOKUP($A1020,'Raw - J'!$B:$P,11,FALSE),"")</f>
        <v/>
      </c>
      <c r="K1020" s="4" t="str">
        <f>IFERROR(VLOOKUP($A1020,'Raw - J'!$B:$Q,16,FALSE),"")</f>
        <v/>
      </c>
      <c r="L1020" s="16" t="str">
        <f>SUBSTITUTE(IFERROR(VLOOKUP($A1020,'Raw - J'!$B:$Q,9,FALSE),""),0,"")</f>
        <v/>
      </c>
      <c r="M1020" s="16" t="str">
        <f>SUBSTITUTE(IFERROR(VLOOKUP($A1020,'Raw - J'!$B:$Z,20,FALSE),""),0,"")</f>
        <v/>
      </c>
    </row>
    <row r="1021" spans="1:13" hidden="1" x14ac:dyDescent="0.35">
      <c r="A1021">
        <v>1012</v>
      </c>
      <c r="B1021" s="9" t="str">
        <f>IFERROR(VLOOKUP($A1021,'Raw - J'!$B:$S,2,FALSE),"")</f>
        <v/>
      </c>
      <c r="C1021" s="4" t="str">
        <f>IFERROR(VLOOKUP($A1021,'Raw - J'!$B:$S,3,FALSE),"")</f>
        <v/>
      </c>
      <c r="D1021" s="4" t="str">
        <f>IFERROR(VLOOKUP(JUMP!A1021,'Raw - J'!B:F,5,FALSE),"")</f>
        <v/>
      </c>
      <c r="E1021" s="4" t="str">
        <f>IFERROR(VLOOKUP($A1021,'Raw - J'!$B:$S,6,FALSE),"")</f>
        <v/>
      </c>
      <c r="F1021" s="4" t="str">
        <f>IFERROR(VLOOKUP($A1021,'Raw - J'!$B:$P,10,FALSE),"")</f>
        <v/>
      </c>
      <c r="G1021" s="4" t="str">
        <f>SUBSTITUTE(IFERROR(VLOOKUP($A1021,'Raw - J'!$B:$P,7,FALSE),""),"0","")</f>
        <v/>
      </c>
      <c r="H1021" s="4" t="str">
        <f>IFERROR(VLOOKUP($A1021,'Raw - J'!$B:$P,12,FALSE)&amp;IF(VLOOKUP($A1021,'Raw - J'!$B:$N,13,FALSE)&lt;&gt;"","("&amp;VLOOKUP($A1021,'Raw - J'!$B:$N,13,FALSE)&amp;")",""),"")</f>
        <v/>
      </c>
      <c r="I1021" s="4" t="str">
        <f>IFERROR(VLOOKUP($A1021,'Raw - J'!$B:$P,14,FALSE),"")</f>
        <v/>
      </c>
      <c r="J1021" s="4" t="str">
        <f>IFERROR(VLOOKUP($A1021,'Raw - J'!$B:$P,11,FALSE),"")</f>
        <v/>
      </c>
      <c r="K1021" s="4" t="str">
        <f>IFERROR(VLOOKUP($A1021,'Raw - J'!$B:$Q,16,FALSE),"")</f>
        <v/>
      </c>
      <c r="L1021" s="16" t="str">
        <f>SUBSTITUTE(IFERROR(VLOOKUP($A1021,'Raw - J'!$B:$Q,9,FALSE),""),0,"")</f>
        <v/>
      </c>
      <c r="M1021" s="16" t="str">
        <f>SUBSTITUTE(IFERROR(VLOOKUP($A1021,'Raw - J'!$B:$Z,20,FALSE),""),0,"")</f>
        <v/>
      </c>
    </row>
    <row r="1022" spans="1:13" hidden="1" x14ac:dyDescent="0.35">
      <c r="A1022">
        <v>1013</v>
      </c>
      <c r="B1022" s="9" t="str">
        <f>IFERROR(VLOOKUP($A1022,'Raw - J'!$B:$S,2,FALSE),"")</f>
        <v/>
      </c>
      <c r="C1022" s="4" t="str">
        <f>IFERROR(VLOOKUP($A1022,'Raw - J'!$B:$S,3,FALSE),"")</f>
        <v/>
      </c>
      <c r="D1022" s="4" t="str">
        <f>IFERROR(VLOOKUP(JUMP!A1022,'Raw - J'!B:F,5,FALSE),"")</f>
        <v/>
      </c>
      <c r="E1022" s="4" t="str">
        <f>IFERROR(VLOOKUP($A1022,'Raw - J'!$B:$S,6,FALSE),"")</f>
        <v/>
      </c>
      <c r="F1022" s="4" t="str">
        <f>IFERROR(VLOOKUP($A1022,'Raw - J'!$B:$P,10,FALSE),"")</f>
        <v/>
      </c>
      <c r="G1022" s="4" t="str">
        <f>SUBSTITUTE(IFERROR(VLOOKUP($A1022,'Raw - J'!$B:$P,7,FALSE),""),"0","")</f>
        <v/>
      </c>
      <c r="H1022" s="4" t="str">
        <f>IFERROR(VLOOKUP($A1022,'Raw - J'!$B:$P,12,FALSE)&amp;IF(VLOOKUP($A1022,'Raw - J'!$B:$N,13,FALSE)&lt;&gt;"","("&amp;VLOOKUP($A1022,'Raw - J'!$B:$N,13,FALSE)&amp;")",""),"")</f>
        <v/>
      </c>
      <c r="I1022" s="4" t="str">
        <f>IFERROR(VLOOKUP($A1022,'Raw - J'!$B:$P,14,FALSE),"")</f>
        <v/>
      </c>
      <c r="J1022" s="4" t="str">
        <f>IFERROR(VLOOKUP($A1022,'Raw - J'!$B:$P,11,FALSE),"")</f>
        <v/>
      </c>
      <c r="K1022" s="4" t="str">
        <f>IFERROR(VLOOKUP($A1022,'Raw - J'!$B:$Q,16,FALSE),"")</f>
        <v/>
      </c>
      <c r="L1022" s="16" t="str">
        <f>SUBSTITUTE(IFERROR(VLOOKUP($A1022,'Raw - J'!$B:$Q,9,FALSE),""),0,"")</f>
        <v/>
      </c>
      <c r="M1022" s="16" t="str">
        <f>SUBSTITUTE(IFERROR(VLOOKUP($A1022,'Raw - J'!$B:$Z,20,FALSE),""),0,"")</f>
        <v/>
      </c>
    </row>
    <row r="1023" spans="1:13" hidden="1" x14ac:dyDescent="0.35">
      <c r="A1023">
        <v>1014</v>
      </c>
      <c r="B1023" s="9" t="str">
        <f>IFERROR(VLOOKUP($A1023,'Raw - J'!$B:$S,2,FALSE),"")</f>
        <v/>
      </c>
      <c r="C1023" s="4" t="str">
        <f>IFERROR(VLOOKUP($A1023,'Raw - J'!$B:$S,3,FALSE),"")</f>
        <v/>
      </c>
      <c r="D1023" s="4" t="str">
        <f>IFERROR(VLOOKUP(JUMP!A1023,'Raw - J'!B:F,5,FALSE),"")</f>
        <v/>
      </c>
      <c r="E1023" s="4" t="str">
        <f>IFERROR(VLOOKUP($A1023,'Raw - J'!$B:$S,6,FALSE),"")</f>
        <v/>
      </c>
      <c r="F1023" s="4" t="str">
        <f>IFERROR(VLOOKUP($A1023,'Raw - J'!$B:$P,10,FALSE),"")</f>
        <v/>
      </c>
      <c r="G1023" s="4" t="str">
        <f>SUBSTITUTE(IFERROR(VLOOKUP($A1023,'Raw - J'!$B:$P,7,FALSE),""),"0","")</f>
        <v/>
      </c>
      <c r="H1023" s="4" t="str">
        <f>IFERROR(VLOOKUP($A1023,'Raw - J'!$B:$P,12,FALSE)&amp;IF(VLOOKUP($A1023,'Raw - J'!$B:$N,13,FALSE)&lt;&gt;"","("&amp;VLOOKUP($A1023,'Raw - J'!$B:$N,13,FALSE)&amp;")",""),"")</f>
        <v/>
      </c>
      <c r="I1023" s="4" t="str">
        <f>IFERROR(VLOOKUP($A1023,'Raw - J'!$B:$P,14,FALSE),"")</f>
        <v/>
      </c>
      <c r="J1023" s="4" t="str">
        <f>IFERROR(VLOOKUP($A1023,'Raw - J'!$B:$P,11,FALSE),"")</f>
        <v/>
      </c>
      <c r="K1023" s="4" t="str">
        <f>IFERROR(VLOOKUP($A1023,'Raw - J'!$B:$Q,16,FALSE),"")</f>
        <v/>
      </c>
      <c r="L1023" s="16" t="str">
        <f>SUBSTITUTE(IFERROR(VLOOKUP($A1023,'Raw - J'!$B:$Q,9,FALSE),""),0,"")</f>
        <v/>
      </c>
      <c r="M1023" s="16" t="str">
        <f>SUBSTITUTE(IFERROR(VLOOKUP($A1023,'Raw - J'!$B:$Z,20,FALSE),""),0,"")</f>
        <v/>
      </c>
    </row>
    <row r="1024" spans="1:13" hidden="1" x14ac:dyDescent="0.35">
      <c r="A1024">
        <v>1015</v>
      </c>
      <c r="B1024" s="9" t="str">
        <f>IFERROR(VLOOKUP($A1024,'Raw - J'!$B:$S,2,FALSE),"")</f>
        <v/>
      </c>
      <c r="C1024" s="4" t="str">
        <f>IFERROR(VLOOKUP($A1024,'Raw - J'!$B:$S,3,FALSE),"")</f>
        <v/>
      </c>
      <c r="D1024" s="4" t="str">
        <f>IFERROR(VLOOKUP(JUMP!A1024,'Raw - J'!B:F,5,FALSE),"")</f>
        <v/>
      </c>
      <c r="E1024" s="4" t="str">
        <f>IFERROR(VLOOKUP($A1024,'Raw - J'!$B:$S,6,FALSE),"")</f>
        <v/>
      </c>
      <c r="F1024" s="4" t="str">
        <f>IFERROR(VLOOKUP($A1024,'Raw - J'!$B:$P,10,FALSE),"")</f>
        <v/>
      </c>
      <c r="G1024" s="4" t="str">
        <f>SUBSTITUTE(IFERROR(VLOOKUP($A1024,'Raw - J'!$B:$P,7,FALSE),""),"0","")</f>
        <v/>
      </c>
      <c r="H1024" s="4" t="str">
        <f>IFERROR(VLOOKUP($A1024,'Raw - J'!$B:$P,12,FALSE)&amp;IF(VLOOKUP($A1024,'Raw - J'!$B:$N,13,FALSE)&lt;&gt;"","("&amp;VLOOKUP($A1024,'Raw - J'!$B:$N,13,FALSE)&amp;")",""),"")</f>
        <v/>
      </c>
      <c r="I1024" s="4" t="str">
        <f>IFERROR(VLOOKUP($A1024,'Raw - J'!$B:$P,14,FALSE),"")</f>
        <v/>
      </c>
      <c r="J1024" s="4" t="str">
        <f>IFERROR(VLOOKUP($A1024,'Raw - J'!$B:$P,11,FALSE),"")</f>
        <v/>
      </c>
      <c r="K1024" s="4" t="str">
        <f>IFERROR(VLOOKUP($A1024,'Raw - J'!$B:$Q,16,FALSE),"")</f>
        <v/>
      </c>
      <c r="L1024" s="16" t="str">
        <f>SUBSTITUTE(IFERROR(VLOOKUP($A1024,'Raw - J'!$B:$Q,9,FALSE),""),0,"")</f>
        <v/>
      </c>
      <c r="M1024" s="16" t="str">
        <f>SUBSTITUTE(IFERROR(VLOOKUP($A1024,'Raw - J'!$B:$Z,20,FALSE),""),0,"")</f>
        <v/>
      </c>
    </row>
    <row r="1025" spans="1:13" hidden="1" x14ac:dyDescent="0.35">
      <c r="A1025">
        <v>1016</v>
      </c>
      <c r="B1025" s="9" t="str">
        <f>IFERROR(VLOOKUP($A1025,'Raw - J'!$B:$S,2,FALSE),"")</f>
        <v/>
      </c>
      <c r="C1025" s="4" t="str">
        <f>IFERROR(VLOOKUP($A1025,'Raw - J'!$B:$S,3,FALSE),"")</f>
        <v/>
      </c>
      <c r="D1025" s="4" t="str">
        <f>IFERROR(VLOOKUP(JUMP!A1025,'Raw - J'!B:F,5,FALSE),"")</f>
        <v/>
      </c>
      <c r="E1025" s="4" t="str">
        <f>IFERROR(VLOOKUP($A1025,'Raw - J'!$B:$S,6,FALSE),"")</f>
        <v/>
      </c>
      <c r="F1025" s="4" t="str">
        <f>IFERROR(VLOOKUP($A1025,'Raw - J'!$B:$P,10,FALSE),"")</f>
        <v/>
      </c>
      <c r="G1025" s="4" t="str">
        <f>SUBSTITUTE(IFERROR(VLOOKUP($A1025,'Raw - J'!$B:$P,7,FALSE),""),"0","")</f>
        <v/>
      </c>
      <c r="H1025" s="4" t="str">
        <f>IFERROR(VLOOKUP($A1025,'Raw - J'!$B:$P,12,FALSE)&amp;IF(VLOOKUP($A1025,'Raw - J'!$B:$N,13,FALSE)&lt;&gt;"","("&amp;VLOOKUP($A1025,'Raw - J'!$B:$N,13,FALSE)&amp;")",""),"")</f>
        <v/>
      </c>
      <c r="I1025" s="4" t="str">
        <f>IFERROR(VLOOKUP($A1025,'Raw - J'!$B:$P,14,FALSE),"")</f>
        <v/>
      </c>
      <c r="J1025" s="4" t="str">
        <f>IFERROR(VLOOKUP($A1025,'Raw - J'!$B:$P,11,FALSE),"")</f>
        <v/>
      </c>
      <c r="K1025" s="4" t="str">
        <f>IFERROR(VLOOKUP($A1025,'Raw - J'!$B:$Q,16,FALSE),"")</f>
        <v/>
      </c>
      <c r="L1025" s="16" t="str">
        <f>SUBSTITUTE(IFERROR(VLOOKUP($A1025,'Raw - J'!$B:$Q,9,FALSE),""),0,"")</f>
        <v/>
      </c>
      <c r="M1025" s="16" t="str">
        <f>SUBSTITUTE(IFERROR(VLOOKUP($A1025,'Raw - J'!$B:$Z,20,FALSE),""),0,"")</f>
        <v/>
      </c>
    </row>
    <row r="1026" spans="1:13" hidden="1" x14ac:dyDescent="0.35">
      <c r="A1026">
        <v>1017</v>
      </c>
      <c r="B1026" s="9" t="str">
        <f>IFERROR(VLOOKUP($A1026,'Raw - J'!$B:$S,2,FALSE),"")</f>
        <v/>
      </c>
      <c r="C1026" s="4" t="str">
        <f>IFERROR(VLOOKUP($A1026,'Raw - J'!$B:$S,3,FALSE),"")</f>
        <v/>
      </c>
      <c r="D1026" s="4" t="str">
        <f>IFERROR(VLOOKUP(JUMP!A1026,'Raw - J'!B:F,5,FALSE),"")</f>
        <v/>
      </c>
      <c r="E1026" s="4" t="str">
        <f>IFERROR(VLOOKUP($A1026,'Raw - J'!$B:$S,6,FALSE),"")</f>
        <v/>
      </c>
      <c r="F1026" s="4" t="str">
        <f>IFERROR(VLOOKUP($A1026,'Raw - J'!$B:$P,10,FALSE),"")</f>
        <v/>
      </c>
      <c r="G1026" s="4" t="str">
        <f>SUBSTITUTE(IFERROR(VLOOKUP($A1026,'Raw - J'!$B:$P,7,FALSE),""),"0","")</f>
        <v/>
      </c>
      <c r="H1026" s="4" t="str">
        <f>IFERROR(VLOOKUP($A1026,'Raw - J'!$B:$P,12,FALSE)&amp;IF(VLOOKUP($A1026,'Raw - J'!$B:$N,13,FALSE)&lt;&gt;"","("&amp;VLOOKUP($A1026,'Raw - J'!$B:$N,13,FALSE)&amp;")",""),"")</f>
        <v/>
      </c>
      <c r="I1026" s="4" t="str">
        <f>IFERROR(VLOOKUP($A1026,'Raw - J'!$B:$P,14,FALSE),"")</f>
        <v/>
      </c>
      <c r="J1026" s="4" t="str">
        <f>IFERROR(VLOOKUP($A1026,'Raw - J'!$B:$P,11,FALSE),"")</f>
        <v/>
      </c>
      <c r="K1026" s="4" t="str">
        <f>IFERROR(VLOOKUP($A1026,'Raw - J'!$B:$Q,16,FALSE),"")</f>
        <v/>
      </c>
      <c r="L1026" s="16" t="str">
        <f>SUBSTITUTE(IFERROR(VLOOKUP($A1026,'Raw - J'!$B:$Q,9,FALSE),""),0,"")</f>
        <v/>
      </c>
      <c r="M1026" s="16" t="str">
        <f>SUBSTITUTE(IFERROR(VLOOKUP($A1026,'Raw - J'!$B:$Z,20,FALSE),""),0,"")</f>
        <v/>
      </c>
    </row>
    <row r="1027" spans="1:13" hidden="1" x14ac:dyDescent="0.35">
      <c r="A1027">
        <v>1018</v>
      </c>
      <c r="B1027" s="9" t="str">
        <f>IFERROR(VLOOKUP($A1027,'Raw - J'!$B:$S,2,FALSE),"")</f>
        <v/>
      </c>
      <c r="C1027" s="4" t="str">
        <f>IFERROR(VLOOKUP($A1027,'Raw - J'!$B:$S,3,FALSE),"")</f>
        <v/>
      </c>
      <c r="D1027" s="4" t="str">
        <f>IFERROR(VLOOKUP(JUMP!A1027,'Raw - J'!B:F,5,FALSE),"")</f>
        <v/>
      </c>
      <c r="E1027" s="4" t="str">
        <f>IFERROR(VLOOKUP($A1027,'Raw - J'!$B:$S,6,FALSE),"")</f>
        <v/>
      </c>
      <c r="F1027" s="4" t="str">
        <f>IFERROR(VLOOKUP($A1027,'Raw - J'!$B:$P,10,FALSE),"")</f>
        <v/>
      </c>
      <c r="G1027" s="4" t="str">
        <f>SUBSTITUTE(IFERROR(VLOOKUP($A1027,'Raw - J'!$B:$P,7,FALSE),""),"0","")</f>
        <v/>
      </c>
      <c r="H1027" s="4" t="str">
        <f>IFERROR(VLOOKUP($A1027,'Raw - J'!$B:$P,12,FALSE)&amp;IF(VLOOKUP($A1027,'Raw - J'!$B:$N,13,FALSE)&lt;&gt;"","("&amp;VLOOKUP($A1027,'Raw - J'!$B:$N,13,FALSE)&amp;")",""),"")</f>
        <v/>
      </c>
      <c r="I1027" s="4" t="str">
        <f>IFERROR(VLOOKUP($A1027,'Raw - J'!$B:$P,14,FALSE),"")</f>
        <v/>
      </c>
      <c r="J1027" s="4" t="str">
        <f>IFERROR(VLOOKUP($A1027,'Raw - J'!$B:$P,11,FALSE),"")</f>
        <v/>
      </c>
      <c r="K1027" s="4" t="str">
        <f>IFERROR(VLOOKUP($A1027,'Raw - J'!$B:$Q,16,FALSE),"")</f>
        <v/>
      </c>
      <c r="L1027" s="16" t="str">
        <f>SUBSTITUTE(IFERROR(VLOOKUP($A1027,'Raw - J'!$B:$Q,9,FALSE),""),0,"")</f>
        <v/>
      </c>
      <c r="M1027" s="16" t="str">
        <f>SUBSTITUTE(IFERROR(VLOOKUP($A1027,'Raw - J'!$B:$Z,20,FALSE),""),0,"")</f>
        <v/>
      </c>
    </row>
    <row r="1028" spans="1:13" hidden="1" x14ac:dyDescent="0.35">
      <c r="A1028">
        <v>1019</v>
      </c>
      <c r="B1028" s="9" t="str">
        <f>IFERROR(VLOOKUP($A1028,'Raw - J'!$B:$S,2,FALSE),"")</f>
        <v/>
      </c>
      <c r="C1028" s="4" t="str">
        <f>IFERROR(VLOOKUP($A1028,'Raw - J'!$B:$S,3,FALSE),"")</f>
        <v/>
      </c>
      <c r="D1028" s="4" t="str">
        <f>IFERROR(VLOOKUP(JUMP!A1028,'Raw - J'!B:F,5,FALSE),"")</f>
        <v/>
      </c>
      <c r="E1028" s="4" t="str">
        <f>IFERROR(VLOOKUP($A1028,'Raw - J'!$B:$S,6,FALSE),"")</f>
        <v/>
      </c>
      <c r="F1028" s="4" t="str">
        <f>IFERROR(VLOOKUP($A1028,'Raw - J'!$B:$P,10,FALSE),"")</f>
        <v/>
      </c>
      <c r="G1028" s="4" t="str">
        <f>SUBSTITUTE(IFERROR(VLOOKUP($A1028,'Raw - J'!$B:$P,7,FALSE),""),"0","")</f>
        <v/>
      </c>
      <c r="H1028" s="4" t="str">
        <f>IFERROR(VLOOKUP($A1028,'Raw - J'!$B:$P,12,FALSE)&amp;IF(VLOOKUP($A1028,'Raw - J'!$B:$N,13,FALSE)&lt;&gt;"","("&amp;VLOOKUP($A1028,'Raw - J'!$B:$N,13,FALSE)&amp;")",""),"")</f>
        <v/>
      </c>
      <c r="I1028" s="4" t="str">
        <f>IFERROR(VLOOKUP($A1028,'Raw - J'!$B:$P,14,FALSE),"")</f>
        <v/>
      </c>
      <c r="J1028" s="4" t="str">
        <f>IFERROR(VLOOKUP($A1028,'Raw - J'!$B:$P,11,FALSE),"")</f>
        <v/>
      </c>
      <c r="K1028" s="4" t="str">
        <f>IFERROR(VLOOKUP($A1028,'Raw - J'!$B:$Q,16,FALSE),"")</f>
        <v/>
      </c>
      <c r="L1028" s="16" t="str">
        <f>SUBSTITUTE(IFERROR(VLOOKUP($A1028,'Raw - J'!$B:$Q,9,FALSE),""),0,"")</f>
        <v/>
      </c>
      <c r="M1028" s="16" t="str">
        <f>SUBSTITUTE(IFERROR(VLOOKUP($A1028,'Raw - J'!$B:$Z,20,FALSE),""),0,"")</f>
        <v/>
      </c>
    </row>
    <row r="1029" spans="1:13" hidden="1" x14ac:dyDescent="0.35">
      <c r="A1029">
        <v>1020</v>
      </c>
      <c r="B1029" s="9" t="str">
        <f>IFERROR(VLOOKUP($A1029,'Raw - J'!$B:$S,2,FALSE),"")</f>
        <v/>
      </c>
      <c r="C1029" s="4" t="str">
        <f>IFERROR(VLOOKUP($A1029,'Raw - J'!$B:$S,3,FALSE),"")</f>
        <v/>
      </c>
      <c r="D1029" s="4" t="str">
        <f>IFERROR(VLOOKUP(JUMP!A1029,'Raw - J'!B:F,5,FALSE),"")</f>
        <v/>
      </c>
      <c r="E1029" s="4" t="str">
        <f>IFERROR(VLOOKUP($A1029,'Raw - J'!$B:$S,6,FALSE),"")</f>
        <v/>
      </c>
      <c r="F1029" s="4" t="str">
        <f>IFERROR(VLOOKUP($A1029,'Raw - J'!$B:$P,10,FALSE),"")</f>
        <v/>
      </c>
      <c r="G1029" s="4" t="str">
        <f>SUBSTITUTE(IFERROR(VLOOKUP($A1029,'Raw - J'!$B:$P,7,FALSE),""),"0","")</f>
        <v/>
      </c>
      <c r="H1029" s="4" t="str">
        <f>IFERROR(VLOOKUP($A1029,'Raw - J'!$B:$P,12,FALSE)&amp;IF(VLOOKUP($A1029,'Raw - J'!$B:$N,13,FALSE)&lt;&gt;"","("&amp;VLOOKUP($A1029,'Raw - J'!$B:$N,13,FALSE)&amp;")",""),"")</f>
        <v/>
      </c>
      <c r="I1029" s="4" t="str">
        <f>IFERROR(VLOOKUP($A1029,'Raw - J'!$B:$P,14,FALSE),"")</f>
        <v/>
      </c>
      <c r="J1029" s="4" t="str">
        <f>IFERROR(VLOOKUP($A1029,'Raw - J'!$B:$P,11,FALSE),"")</f>
        <v/>
      </c>
      <c r="K1029" s="4" t="str">
        <f>IFERROR(VLOOKUP($A1029,'Raw - J'!$B:$Q,16,FALSE),"")</f>
        <v/>
      </c>
      <c r="L1029" s="16" t="str">
        <f>SUBSTITUTE(IFERROR(VLOOKUP($A1029,'Raw - J'!$B:$Q,9,FALSE),""),0,"")</f>
        <v/>
      </c>
      <c r="M1029" s="16" t="str">
        <f>SUBSTITUTE(IFERROR(VLOOKUP($A1029,'Raw - J'!$B:$Z,20,FALSE),""),0,"")</f>
        <v/>
      </c>
    </row>
    <row r="1030" spans="1:13" hidden="1" x14ac:dyDescent="0.35">
      <c r="A1030">
        <v>1021</v>
      </c>
      <c r="B1030" s="9" t="str">
        <f>IFERROR(VLOOKUP($A1030,'Raw - J'!$B:$S,2,FALSE),"")</f>
        <v/>
      </c>
      <c r="C1030" s="4" t="str">
        <f>IFERROR(VLOOKUP($A1030,'Raw - J'!$B:$S,3,FALSE),"")</f>
        <v/>
      </c>
      <c r="D1030" s="4" t="str">
        <f>IFERROR(VLOOKUP(JUMP!A1030,'Raw - J'!B:F,5,FALSE),"")</f>
        <v/>
      </c>
      <c r="E1030" s="4" t="str">
        <f>IFERROR(VLOOKUP($A1030,'Raw - J'!$B:$S,6,FALSE),"")</f>
        <v/>
      </c>
      <c r="F1030" s="4" t="str">
        <f>IFERROR(VLOOKUP($A1030,'Raw - J'!$B:$P,10,FALSE),"")</f>
        <v/>
      </c>
      <c r="G1030" s="4" t="str">
        <f>SUBSTITUTE(IFERROR(VLOOKUP($A1030,'Raw - J'!$B:$P,7,FALSE),""),"0","")</f>
        <v/>
      </c>
      <c r="H1030" s="4" t="str">
        <f>IFERROR(VLOOKUP($A1030,'Raw - J'!$B:$P,12,FALSE)&amp;IF(VLOOKUP($A1030,'Raw - J'!$B:$N,13,FALSE)&lt;&gt;"","("&amp;VLOOKUP($A1030,'Raw - J'!$B:$N,13,FALSE)&amp;")",""),"")</f>
        <v/>
      </c>
      <c r="I1030" s="4" t="str">
        <f>IFERROR(VLOOKUP($A1030,'Raw - J'!$B:$P,14,FALSE),"")</f>
        <v/>
      </c>
      <c r="J1030" s="4" t="str">
        <f>IFERROR(VLOOKUP($A1030,'Raw - J'!$B:$P,11,FALSE),"")</f>
        <v/>
      </c>
      <c r="K1030" s="4" t="str">
        <f>IFERROR(VLOOKUP($A1030,'Raw - J'!$B:$Q,16,FALSE),"")</f>
        <v/>
      </c>
      <c r="L1030" s="16" t="str">
        <f>SUBSTITUTE(IFERROR(VLOOKUP($A1030,'Raw - J'!$B:$Q,9,FALSE),""),0,"")</f>
        <v/>
      </c>
      <c r="M1030" s="16" t="str">
        <f>SUBSTITUTE(IFERROR(VLOOKUP($A1030,'Raw - J'!$B:$Z,20,FALSE),""),0,"")</f>
        <v/>
      </c>
    </row>
    <row r="1031" spans="1:13" hidden="1" x14ac:dyDescent="0.35">
      <c r="A1031">
        <v>1022</v>
      </c>
      <c r="B1031" s="9" t="str">
        <f>IFERROR(VLOOKUP($A1031,'Raw - J'!$B:$S,2,FALSE),"")</f>
        <v/>
      </c>
      <c r="C1031" s="4" t="str">
        <f>IFERROR(VLOOKUP($A1031,'Raw - J'!$B:$S,3,FALSE),"")</f>
        <v/>
      </c>
      <c r="D1031" s="4" t="str">
        <f>IFERROR(VLOOKUP(JUMP!A1031,'Raw - J'!B:F,5,FALSE),"")</f>
        <v/>
      </c>
      <c r="E1031" s="4" t="str">
        <f>IFERROR(VLOOKUP($A1031,'Raw - J'!$B:$S,6,FALSE),"")</f>
        <v/>
      </c>
      <c r="F1031" s="4" t="str">
        <f>IFERROR(VLOOKUP($A1031,'Raw - J'!$B:$P,10,FALSE),"")</f>
        <v/>
      </c>
      <c r="G1031" s="4" t="str">
        <f>SUBSTITUTE(IFERROR(VLOOKUP($A1031,'Raw - J'!$B:$P,7,FALSE),""),"0","")</f>
        <v/>
      </c>
      <c r="H1031" s="4" t="str">
        <f>IFERROR(VLOOKUP($A1031,'Raw - J'!$B:$P,12,FALSE)&amp;IF(VLOOKUP($A1031,'Raw - J'!$B:$N,13,FALSE)&lt;&gt;"","("&amp;VLOOKUP($A1031,'Raw - J'!$B:$N,13,FALSE)&amp;")",""),"")</f>
        <v/>
      </c>
      <c r="I1031" s="4" t="str">
        <f>IFERROR(VLOOKUP($A1031,'Raw - J'!$B:$P,14,FALSE),"")</f>
        <v/>
      </c>
      <c r="J1031" s="4" t="str">
        <f>IFERROR(VLOOKUP($A1031,'Raw - J'!$B:$P,11,FALSE),"")</f>
        <v/>
      </c>
      <c r="K1031" s="4" t="str">
        <f>IFERROR(VLOOKUP($A1031,'Raw - J'!$B:$Q,16,FALSE),"")</f>
        <v/>
      </c>
      <c r="L1031" s="16" t="str">
        <f>SUBSTITUTE(IFERROR(VLOOKUP($A1031,'Raw - J'!$B:$Q,9,FALSE),""),0,"")</f>
        <v/>
      </c>
      <c r="M1031" s="16" t="str">
        <f>SUBSTITUTE(IFERROR(VLOOKUP($A1031,'Raw - J'!$B:$Z,20,FALSE),""),0,"")</f>
        <v/>
      </c>
    </row>
    <row r="1032" spans="1:13" hidden="1" x14ac:dyDescent="0.35">
      <c r="A1032">
        <v>1023</v>
      </c>
      <c r="B1032" s="9" t="str">
        <f>IFERROR(VLOOKUP($A1032,'Raw - J'!$B:$S,2,FALSE),"")</f>
        <v/>
      </c>
      <c r="C1032" s="4" t="str">
        <f>IFERROR(VLOOKUP($A1032,'Raw - J'!$B:$S,3,FALSE),"")</f>
        <v/>
      </c>
      <c r="D1032" s="4" t="str">
        <f>IFERROR(VLOOKUP(JUMP!A1032,'Raw - J'!B:F,5,FALSE),"")</f>
        <v/>
      </c>
      <c r="E1032" s="4" t="str">
        <f>IFERROR(VLOOKUP($A1032,'Raw - J'!$B:$S,6,FALSE),"")</f>
        <v/>
      </c>
      <c r="F1032" s="4" t="str">
        <f>IFERROR(VLOOKUP($A1032,'Raw - J'!$B:$P,10,FALSE),"")</f>
        <v/>
      </c>
      <c r="G1032" s="4" t="str">
        <f>SUBSTITUTE(IFERROR(VLOOKUP($A1032,'Raw - J'!$B:$P,7,FALSE),""),"0","")</f>
        <v/>
      </c>
      <c r="H1032" s="4" t="str">
        <f>IFERROR(VLOOKUP($A1032,'Raw - J'!$B:$P,12,FALSE)&amp;IF(VLOOKUP($A1032,'Raw - J'!$B:$N,13,FALSE)&lt;&gt;"","("&amp;VLOOKUP($A1032,'Raw - J'!$B:$N,13,FALSE)&amp;")",""),"")</f>
        <v/>
      </c>
      <c r="I1032" s="4" t="str">
        <f>IFERROR(VLOOKUP($A1032,'Raw - J'!$B:$P,14,FALSE),"")</f>
        <v/>
      </c>
      <c r="J1032" s="4" t="str">
        <f>IFERROR(VLOOKUP($A1032,'Raw - J'!$B:$P,11,FALSE),"")</f>
        <v/>
      </c>
      <c r="K1032" s="4" t="str">
        <f>IFERROR(VLOOKUP($A1032,'Raw - J'!$B:$Q,16,FALSE),"")</f>
        <v/>
      </c>
      <c r="L1032" s="16" t="str">
        <f>SUBSTITUTE(IFERROR(VLOOKUP($A1032,'Raw - J'!$B:$Q,9,FALSE),""),0,"")</f>
        <v/>
      </c>
      <c r="M1032" s="16" t="str">
        <f>SUBSTITUTE(IFERROR(VLOOKUP($A1032,'Raw - J'!$B:$Z,20,FALSE),""),0,"")</f>
        <v/>
      </c>
    </row>
    <row r="1033" spans="1:13" hidden="1" x14ac:dyDescent="0.35">
      <c r="A1033">
        <v>1024</v>
      </c>
      <c r="B1033" s="9" t="str">
        <f>IFERROR(VLOOKUP($A1033,'Raw - J'!$B:$S,2,FALSE),"")</f>
        <v/>
      </c>
      <c r="C1033" s="4" t="str">
        <f>IFERROR(VLOOKUP($A1033,'Raw - J'!$B:$S,3,FALSE),"")</f>
        <v/>
      </c>
      <c r="D1033" s="4" t="str">
        <f>IFERROR(VLOOKUP(JUMP!A1033,'Raw - J'!B:F,5,FALSE),"")</f>
        <v/>
      </c>
      <c r="E1033" s="4" t="str">
        <f>IFERROR(VLOOKUP($A1033,'Raw - J'!$B:$S,6,FALSE),"")</f>
        <v/>
      </c>
      <c r="F1033" s="4" t="str">
        <f>IFERROR(VLOOKUP($A1033,'Raw - J'!$B:$P,10,FALSE),"")</f>
        <v/>
      </c>
      <c r="G1033" s="4" t="str">
        <f>SUBSTITUTE(IFERROR(VLOOKUP($A1033,'Raw - J'!$B:$P,7,FALSE),""),"0","")</f>
        <v/>
      </c>
      <c r="H1033" s="4" t="str">
        <f>IFERROR(VLOOKUP($A1033,'Raw - J'!$B:$P,12,FALSE)&amp;IF(VLOOKUP($A1033,'Raw - J'!$B:$N,13,FALSE)&lt;&gt;"","("&amp;VLOOKUP($A1033,'Raw - J'!$B:$N,13,FALSE)&amp;")",""),"")</f>
        <v/>
      </c>
      <c r="I1033" s="4" t="str">
        <f>IFERROR(VLOOKUP($A1033,'Raw - J'!$B:$P,14,FALSE),"")</f>
        <v/>
      </c>
      <c r="J1033" s="4" t="str">
        <f>IFERROR(VLOOKUP($A1033,'Raw - J'!$B:$P,11,FALSE),"")</f>
        <v/>
      </c>
      <c r="K1033" s="4" t="str">
        <f>IFERROR(VLOOKUP($A1033,'Raw - J'!$B:$Q,16,FALSE),"")</f>
        <v/>
      </c>
      <c r="L1033" s="16" t="str">
        <f>SUBSTITUTE(IFERROR(VLOOKUP($A1033,'Raw - J'!$B:$Q,9,FALSE),""),0,"")</f>
        <v/>
      </c>
      <c r="M1033" s="16" t="str">
        <f>SUBSTITUTE(IFERROR(VLOOKUP($A1033,'Raw - J'!$B:$Z,20,FALSE),""),0,"")</f>
        <v/>
      </c>
    </row>
    <row r="1034" spans="1:13" hidden="1" x14ac:dyDescent="0.35">
      <c r="A1034">
        <v>1025</v>
      </c>
      <c r="B1034" s="9" t="str">
        <f>IFERROR(VLOOKUP($A1034,'Raw - J'!$B:$S,2,FALSE),"")</f>
        <v/>
      </c>
      <c r="C1034" s="4" t="str">
        <f>IFERROR(VLOOKUP($A1034,'Raw - J'!$B:$S,3,FALSE),"")</f>
        <v/>
      </c>
      <c r="D1034" s="4" t="str">
        <f>IFERROR(VLOOKUP(JUMP!A1034,'Raw - J'!B:F,5,FALSE),"")</f>
        <v/>
      </c>
      <c r="E1034" s="4" t="str">
        <f>IFERROR(VLOOKUP($A1034,'Raw - J'!$B:$S,6,FALSE),"")</f>
        <v/>
      </c>
      <c r="F1034" s="4" t="str">
        <f>IFERROR(VLOOKUP($A1034,'Raw - J'!$B:$P,10,FALSE),"")</f>
        <v/>
      </c>
      <c r="G1034" s="4" t="str">
        <f>SUBSTITUTE(IFERROR(VLOOKUP($A1034,'Raw - J'!$B:$P,7,FALSE),""),"0","")</f>
        <v/>
      </c>
      <c r="H1034" s="4" t="str">
        <f>IFERROR(VLOOKUP($A1034,'Raw - J'!$B:$P,12,FALSE)&amp;IF(VLOOKUP($A1034,'Raw - J'!$B:$N,13,FALSE)&lt;&gt;"","("&amp;VLOOKUP($A1034,'Raw - J'!$B:$N,13,FALSE)&amp;")",""),"")</f>
        <v/>
      </c>
      <c r="I1034" s="4" t="str">
        <f>IFERROR(VLOOKUP($A1034,'Raw - J'!$B:$P,14,FALSE),"")</f>
        <v/>
      </c>
      <c r="J1034" s="4" t="str">
        <f>IFERROR(VLOOKUP($A1034,'Raw - J'!$B:$P,11,FALSE),"")</f>
        <v/>
      </c>
      <c r="K1034" s="4" t="str">
        <f>IFERROR(VLOOKUP($A1034,'Raw - J'!$B:$Q,16,FALSE),"")</f>
        <v/>
      </c>
      <c r="L1034" s="16" t="str">
        <f>SUBSTITUTE(IFERROR(VLOOKUP($A1034,'Raw - J'!$B:$Q,9,FALSE),""),0,"")</f>
        <v/>
      </c>
      <c r="M1034" s="16" t="str">
        <f>SUBSTITUTE(IFERROR(VLOOKUP($A1034,'Raw - J'!$B:$Z,20,FALSE),""),0,"")</f>
        <v/>
      </c>
    </row>
    <row r="1035" spans="1:13" hidden="1" x14ac:dyDescent="0.35">
      <c r="A1035">
        <v>1026</v>
      </c>
      <c r="B1035" s="9" t="str">
        <f>IFERROR(VLOOKUP($A1035,'Raw - J'!$B:$S,2,FALSE),"")</f>
        <v/>
      </c>
      <c r="C1035" s="4" t="str">
        <f>IFERROR(VLOOKUP($A1035,'Raw - J'!$B:$S,3,FALSE),"")</f>
        <v/>
      </c>
      <c r="D1035" s="4" t="str">
        <f>IFERROR(VLOOKUP(JUMP!A1035,'Raw - J'!B:F,5,FALSE),"")</f>
        <v/>
      </c>
      <c r="E1035" s="4" t="str">
        <f>IFERROR(VLOOKUP($A1035,'Raw - J'!$B:$S,6,FALSE),"")</f>
        <v/>
      </c>
      <c r="F1035" s="4" t="str">
        <f>IFERROR(VLOOKUP($A1035,'Raw - J'!$B:$P,10,FALSE),"")</f>
        <v/>
      </c>
      <c r="G1035" s="4" t="str">
        <f>SUBSTITUTE(IFERROR(VLOOKUP($A1035,'Raw - J'!$B:$P,7,FALSE),""),"0","")</f>
        <v/>
      </c>
      <c r="H1035" s="4" t="str">
        <f>IFERROR(VLOOKUP($A1035,'Raw - J'!$B:$P,12,FALSE)&amp;IF(VLOOKUP($A1035,'Raw - J'!$B:$N,13,FALSE)&lt;&gt;"","("&amp;VLOOKUP($A1035,'Raw - J'!$B:$N,13,FALSE)&amp;")",""),"")</f>
        <v/>
      </c>
      <c r="I1035" s="4" t="str">
        <f>IFERROR(VLOOKUP($A1035,'Raw - J'!$B:$P,14,FALSE),"")</f>
        <v/>
      </c>
      <c r="J1035" s="4" t="str">
        <f>IFERROR(VLOOKUP($A1035,'Raw - J'!$B:$P,11,FALSE),"")</f>
        <v/>
      </c>
      <c r="K1035" s="4" t="str">
        <f>IFERROR(VLOOKUP($A1035,'Raw - J'!$B:$Q,16,FALSE),"")</f>
        <v/>
      </c>
      <c r="L1035" s="16" t="str">
        <f>SUBSTITUTE(IFERROR(VLOOKUP($A1035,'Raw - J'!$B:$Q,9,FALSE),""),0,"")</f>
        <v/>
      </c>
      <c r="M1035" s="16" t="str">
        <f>SUBSTITUTE(IFERROR(VLOOKUP($A1035,'Raw - J'!$B:$Z,20,FALSE),""),0,"")</f>
        <v/>
      </c>
    </row>
    <row r="1036" spans="1:13" hidden="1" x14ac:dyDescent="0.35">
      <c r="A1036">
        <v>1027</v>
      </c>
      <c r="B1036" s="9" t="str">
        <f>IFERROR(VLOOKUP($A1036,'Raw - J'!$B:$S,2,FALSE),"")</f>
        <v/>
      </c>
      <c r="C1036" s="4" t="str">
        <f>IFERROR(VLOOKUP($A1036,'Raw - J'!$B:$S,3,FALSE),"")</f>
        <v/>
      </c>
      <c r="D1036" s="4" t="str">
        <f>IFERROR(VLOOKUP(JUMP!A1036,'Raw - J'!B:F,5,FALSE),"")</f>
        <v/>
      </c>
      <c r="E1036" s="4" t="str">
        <f>IFERROR(VLOOKUP($A1036,'Raw - J'!$B:$S,6,FALSE),"")</f>
        <v/>
      </c>
      <c r="F1036" s="4" t="str">
        <f>IFERROR(VLOOKUP($A1036,'Raw - J'!$B:$P,10,FALSE),"")</f>
        <v/>
      </c>
      <c r="G1036" s="4" t="str">
        <f>SUBSTITUTE(IFERROR(VLOOKUP($A1036,'Raw - J'!$B:$P,7,FALSE),""),"0","")</f>
        <v/>
      </c>
      <c r="H1036" s="4" t="str">
        <f>IFERROR(VLOOKUP($A1036,'Raw - J'!$B:$P,12,FALSE)&amp;IF(VLOOKUP($A1036,'Raw - J'!$B:$N,13,FALSE)&lt;&gt;"","("&amp;VLOOKUP($A1036,'Raw - J'!$B:$N,13,FALSE)&amp;")",""),"")</f>
        <v/>
      </c>
      <c r="I1036" s="4" t="str">
        <f>IFERROR(VLOOKUP($A1036,'Raw - J'!$B:$P,14,FALSE),"")</f>
        <v/>
      </c>
      <c r="J1036" s="4" t="str">
        <f>IFERROR(VLOOKUP($A1036,'Raw - J'!$B:$P,11,FALSE),"")</f>
        <v/>
      </c>
      <c r="K1036" s="4" t="str">
        <f>IFERROR(VLOOKUP($A1036,'Raw - J'!$B:$Q,16,FALSE),"")</f>
        <v/>
      </c>
      <c r="L1036" s="16" t="str">
        <f>SUBSTITUTE(IFERROR(VLOOKUP($A1036,'Raw - J'!$B:$Q,9,FALSE),""),0,"")</f>
        <v/>
      </c>
      <c r="M1036" s="16" t="str">
        <f>SUBSTITUTE(IFERROR(VLOOKUP($A1036,'Raw - J'!$B:$Z,20,FALSE),""),0,"")</f>
        <v/>
      </c>
    </row>
    <row r="1037" spans="1:13" hidden="1" x14ac:dyDescent="0.35">
      <c r="A1037">
        <v>1028</v>
      </c>
      <c r="B1037" s="9" t="str">
        <f>IFERROR(VLOOKUP($A1037,'Raw - J'!$B:$S,2,FALSE),"")</f>
        <v/>
      </c>
      <c r="C1037" s="4" t="str">
        <f>IFERROR(VLOOKUP($A1037,'Raw - J'!$B:$S,3,FALSE),"")</f>
        <v/>
      </c>
      <c r="D1037" s="4" t="str">
        <f>IFERROR(VLOOKUP(JUMP!A1037,'Raw - J'!B:F,5,FALSE),"")</f>
        <v/>
      </c>
      <c r="E1037" s="4" t="str">
        <f>IFERROR(VLOOKUP($A1037,'Raw - J'!$B:$S,6,FALSE),"")</f>
        <v/>
      </c>
      <c r="F1037" s="4" t="str">
        <f>IFERROR(VLOOKUP($A1037,'Raw - J'!$B:$P,10,FALSE),"")</f>
        <v/>
      </c>
      <c r="G1037" s="4" t="str">
        <f>SUBSTITUTE(IFERROR(VLOOKUP($A1037,'Raw - J'!$B:$P,7,FALSE),""),"0","")</f>
        <v/>
      </c>
      <c r="H1037" s="4" t="str">
        <f>IFERROR(VLOOKUP($A1037,'Raw - J'!$B:$P,12,FALSE)&amp;IF(VLOOKUP($A1037,'Raw - J'!$B:$N,13,FALSE)&lt;&gt;"","("&amp;VLOOKUP($A1037,'Raw - J'!$B:$N,13,FALSE)&amp;")",""),"")</f>
        <v/>
      </c>
      <c r="I1037" s="4" t="str">
        <f>IFERROR(VLOOKUP($A1037,'Raw - J'!$B:$P,14,FALSE),"")</f>
        <v/>
      </c>
      <c r="J1037" s="4" t="str">
        <f>IFERROR(VLOOKUP($A1037,'Raw - J'!$B:$P,11,FALSE),"")</f>
        <v/>
      </c>
      <c r="K1037" s="4" t="str">
        <f>IFERROR(VLOOKUP($A1037,'Raw - J'!$B:$Q,16,FALSE),"")</f>
        <v/>
      </c>
      <c r="L1037" s="16" t="str">
        <f>SUBSTITUTE(IFERROR(VLOOKUP($A1037,'Raw - J'!$B:$Q,9,FALSE),""),0,"")</f>
        <v/>
      </c>
      <c r="M1037" s="16" t="str">
        <f>SUBSTITUTE(IFERROR(VLOOKUP($A1037,'Raw - J'!$B:$Z,20,FALSE),""),0,"")</f>
        <v/>
      </c>
    </row>
    <row r="1038" spans="1:13" hidden="1" x14ac:dyDescent="0.35">
      <c r="A1038">
        <v>1029</v>
      </c>
      <c r="B1038" s="9" t="str">
        <f>IFERROR(VLOOKUP($A1038,'Raw - J'!$B:$S,2,FALSE),"")</f>
        <v/>
      </c>
      <c r="C1038" s="4" t="str">
        <f>IFERROR(VLOOKUP($A1038,'Raw - J'!$B:$S,3,FALSE),"")</f>
        <v/>
      </c>
      <c r="D1038" s="4" t="str">
        <f>IFERROR(VLOOKUP(JUMP!A1038,'Raw - J'!B:F,5,FALSE),"")</f>
        <v/>
      </c>
      <c r="E1038" s="4" t="str">
        <f>IFERROR(VLOOKUP($A1038,'Raw - J'!$B:$S,6,FALSE),"")</f>
        <v/>
      </c>
      <c r="F1038" s="4" t="str">
        <f>IFERROR(VLOOKUP($A1038,'Raw - J'!$B:$P,10,FALSE),"")</f>
        <v/>
      </c>
      <c r="G1038" s="4" t="str">
        <f>SUBSTITUTE(IFERROR(VLOOKUP($A1038,'Raw - J'!$B:$P,7,FALSE),""),"0","")</f>
        <v/>
      </c>
      <c r="H1038" s="4" t="str">
        <f>IFERROR(VLOOKUP($A1038,'Raw - J'!$B:$P,12,FALSE)&amp;IF(VLOOKUP($A1038,'Raw - J'!$B:$N,13,FALSE)&lt;&gt;"","("&amp;VLOOKUP($A1038,'Raw - J'!$B:$N,13,FALSE)&amp;")",""),"")</f>
        <v/>
      </c>
      <c r="I1038" s="4" t="str">
        <f>IFERROR(VLOOKUP($A1038,'Raw - J'!$B:$P,14,FALSE),"")</f>
        <v/>
      </c>
      <c r="J1038" s="4" t="str">
        <f>IFERROR(VLOOKUP($A1038,'Raw - J'!$B:$P,11,FALSE),"")</f>
        <v/>
      </c>
      <c r="K1038" s="4" t="str">
        <f>IFERROR(VLOOKUP($A1038,'Raw - J'!$B:$Q,16,FALSE),"")</f>
        <v/>
      </c>
      <c r="L1038" s="16" t="str">
        <f>SUBSTITUTE(IFERROR(VLOOKUP($A1038,'Raw - J'!$B:$Q,9,FALSE),""),0,"")</f>
        <v/>
      </c>
      <c r="M1038" s="16" t="str">
        <f>SUBSTITUTE(IFERROR(VLOOKUP($A1038,'Raw - J'!$B:$Z,20,FALSE),""),0,"")</f>
        <v/>
      </c>
    </row>
    <row r="1039" spans="1:13" hidden="1" x14ac:dyDescent="0.35">
      <c r="A1039">
        <v>1030</v>
      </c>
      <c r="B1039" s="9" t="str">
        <f>IFERROR(VLOOKUP($A1039,'Raw - J'!$B:$S,2,FALSE),"")</f>
        <v/>
      </c>
      <c r="C1039" s="4" t="str">
        <f>IFERROR(VLOOKUP($A1039,'Raw - J'!$B:$S,3,FALSE),"")</f>
        <v/>
      </c>
      <c r="D1039" s="4" t="str">
        <f>IFERROR(VLOOKUP(JUMP!A1039,'Raw - J'!B:F,5,FALSE),"")</f>
        <v/>
      </c>
      <c r="E1039" s="4" t="str">
        <f>IFERROR(VLOOKUP($A1039,'Raw - J'!$B:$S,6,FALSE),"")</f>
        <v/>
      </c>
      <c r="F1039" s="4" t="str">
        <f>IFERROR(VLOOKUP($A1039,'Raw - J'!$B:$P,10,FALSE),"")</f>
        <v/>
      </c>
      <c r="G1039" s="4" t="str">
        <f>SUBSTITUTE(IFERROR(VLOOKUP($A1039,'Raw - J'!$B:$P,7,FALSE),""),"0","")</f>
        <v/>
      </c>
      <c r="H1039" s="4" t="str">
        <f>IFERROR(VLOOKUP($A1039,'Raw - J'!$B:$P,12,FALSE)&amp;IF(VLOOKUP($A1039,'Raw - J'!$B:$N,13,FALSE)&lt;&gt;"","("&amp;VLOOKUP($A1039,'Raw - J'!$B:$N,13,FALSE)&amp;")",""),"")</f>
        <v/>
      </c>
      <c r="I1039" s="4" t="str">
        <f>IFERROR(VLOOKUP($A1039,'Raw - J'!$B:$P,14,FALSE),"")</f>
        <v/>
      </c>
      <c r="J1039" s="4" t="str">
        <f>IFERROR(VLOOKUP($A1039,'Raw - J'!$B:$P,11,FALSE),"")</f>
        <v/>
      </c>
      <c r="K1039" s="4" t="str">
        <f>IFERROR(VLOOKUP($A1039,'Raw - J'!$B:$Q,16,FALSE),"")</f>
        <v/>
      </c>
      <c r="L1039" s="16" t="str">
        <f>SUBSTITUTE(IFERROR(VLOOKUP($A1039,'Raw - J'!$B:$Q,9,FALSE),""),0,"")</f>
        <v/>
      </c>
      <c r="M1039" s="16" t="str">
        <f>SUBSTITUTE(IFERROR(VLOOKUP($A1039,'Raw - J'!$B:$Z,20,FALSE),""),0,"")</f>
        <v/>
      </c>
    </row>
    <row r="1040" spans="1:13" hidden="1" x14ac:dyDescent="0.35">
      <c r="A1040">
        <v>1031</v>
      </c>
      <c r="B1040" s="9" t="str">
        <f>IFERROR(VLOOKUP($A1040,'Raw - J'!$B:$S,2,FALSE),"")</f>
        <v/>
      </c>
      <c r="C1040" s="4" t="str">
        <f>IFERROR(VLOOKUP($A1040,'Raw - J'!$B:$S,3,FALSE),"")</f>
        <v/>
      </c>
      <c r="D1040" s="4" t="str">
        <f>IFERROR(VLOOKUP(JUMP!A1040,'Raw - J'!B:F,5,FALSE),"")</f>
        <v/>
      </c>
      <c r="E1040" s="4" t="str">
        <f>IFERROR(VLOOKUP($A1040,'Raw - J'!$B:$S,6,FALSE),"")</f>
        <v/>
      </c>
      <c r="F1040" s="4" t="str">
        <f>IFERROR(VLOOKUP($A1040,'Raw - J'!$B:$P,10,FALSE),"")</f>
        <v/>
      </c>
      <c r="G1040" s="4" t="str">
        <f>SUBSTITUTE(IFERROR(VLOOKUP($A1040,'Raw - J'!$B:$P,7,FALSE),""),"0","")</f>
        <v/>
      </c>
      <c r="H1040" s="4" t="str">
        <f>IFERROR(VLOOKUP($A1040,'Raw - J'!$B:$P,12,FALSE)&amp;IF(VLOOKUP($A1040,'Raw - J'!$B:$N,13,FALSE)&lt;&gt;"","("&amp;VLOOKUP($A1040,'Raw - J'!$B:$N,13,FALSE)&amp;")",""),"")</f>
        <v/>
      </c>
      <c r="I1040" s="4" t="str">
        <f>IFERROR(VLOOKUP($A1040,'Raw - J'!$B:$P,14,FALSE),"")</f>
        <v/>
      </c>
      <c r="J1040" s="4" t="str">
        <f>IFERROR(VLOOKUP($A1040,'Raw - J'!$B:$P,11,FALSE),"")</f>
        <v/>
      </c>
      <c r="K1040" s="4" t="str">
        <f>IFERROR(VLOOKUP($A1040,'Raw - J'!$B:$Q,16,FALSE),"")</f>
        <v/>
      </c>
      <c r="L1040" s="16" t="str">
        <f>SUBSTITUTE(IFERROR(VLOOKUP($A1040,'Raw - J'!$B:$Q,9,FALSE),""),0,"")</f>
        <v/>
      </c>
      <c r="M1040" s="16" t="str">
        <f>SUBSTITUTE(IFERROR(VLOOKUP($A1040,'Raw - J'!$B:$Z,20,FALSE),""),0,"")</f>
        <v/>
      </c>
    </row>
    <row r="1041" spans="1:13" hidden="1" x14ac:dyDescent="0.35">
      <c r="A1041">
        <v>1032</v>
      </c>
      <c r="B1041" s="9" t="str">
        <f>IFERROR(VLOOKUP($A1041,'Raw - J'!$B:$S,2,FALSE),"")</f>
        <v/>
      </c>
      <c r="C1041" s="4" t="str">
        <f>IFERROR(VLOOKUP($A1041,'Raw - J'!$B:$S,3,FALSE),"")</f>
        <v/>
      </c>
      <c r="D1041" s="4" t="str">
        <f>IFERROR(VLOOKUP(JUMP!A1041,'Raw - J'!B:F,5,FALSE),"")</f>
        <v/>
      </c>
      <c r="E1041" s="4" t="str">
        <f>IFERROR(VLOOKUP($A1041,'Raw - J'!$B:$S,6,FALSE),"")</f>
        <v/>
      </c>
      <c r="F1041" s="4" t="str">
        <f>IFERROR(VLOOKUP($A1041,'Raw - J'!$B:$P,10,FALSE),"")</f>
        <v/>
      </c>
      <c r="G1041" s="4" t="str">
        <f>SUBSTITUTE(IFERROR(VLOOKUP($A1041,'Raw - J'!$B:$P,7,FALSE),""),"0","")</f>
        <v/>
      </c>
      <c r="H1041" s="4" t="str">
        <f>IFERROR(VLOOKUP($A1041,'Raw - J'!$B:$P,12,FALSE)&amp;IF(VLOOKUP($A1041,'Raw - J'!$B:$N,13,FALSE)&lt;&gt;"","("&amp;VLOOKUP($A1041,'Raw - J'!$B:$N,13,FALSE)&amp;")",""),"")</f>
        <v/>
      </c>
      <c r="I1041" s="4" t="str">
        <f>IFERROR(VLOOKUP($A1041,'Raw - J'!$B:$P,14,FALSE),"")</f>
        <v/>
      </c>
      <c r="J1041" s="4" t="str">
        <f>IFERROR(VLOOKUP($A1041,'Raw - J'!$B:$P,11,FALSE),"")</f>
        <v/>
      </c>
      <c r="K1041" s="4" t="str">
        <f>IFERROR(VLOOKUP($A1041,'Raw - J'!$B:$Q,16,FALSE),"")</f>
        <v/>
      </c>
      <c r="L1041" s="16" t="str">
        <f>SUBSTITUTE(IFERROR(VLOOKUP($A1041,'Raw - J'!$B:$Q,9,FALSE),""),0,"")</f>
        <v/>
      </c>
      <c r="M1041" s="16" t="str">
        <f>SUBSTITUTE(IFERROR(VLOOKUP($A1041,'Raw - J'!$B:$Z,20,FALSE),""),0,"")</f>
        <v/>
      </c>
    </row>
    <row r="1042" spans="1:13" hidden="1" x14ac:dyDescent="0.35">
      <c r="A1042">
        <v>1033</v>
      </c>
      <c r="B1042" s="9" t="str">
        <f>IFERROR(VLOOKUP($A1042,'Raw - J'!$B:$S,2,FALSE),"")</f>
        <v/>
      </c>
      <c r="C1042" s="4" t="str">
        <f>IFERROR(VLOOKUP($A1042,'Raw - J'!$B:$S,3,FALSE),"")</f>
        <v/>
      </c>
      <c r="D1042" s="4" t="str">
        <f>IFERROR(VLOOKUP(JUMP!A1042,'Raw - J'!B:F,5,FALSE),"")</f>
        <v/>
      </c>
      <c r="E1042" s="4" t="str">
        <f>IFERROR(VLOOKUP($A1042,'Raw - J'!$B:$S,6,FALSE),"")</f>
        <v/>
      </c>
      <c r="F1042" s="4" t="str">
        <f>IFERROR(VLOOKUP($A1042,'Raw - J'!$B:$P,10,FALSE),"")</f>
        <v/>
      </c>
      <c r="G1042" s="4" t="str">
        <f>SUBSTITUTE(IFERROR(VLOOKUP($A1042,'Raw - J'!$B:$P,7,FALSE),""),"0","")</f>
        <v/>
      </c>
      <c r="H1042" s="4" t="str">
        <f>IFERROR(VLOOKUP($A1042,'Raw - J'!$B:$P,12,FALSE)&amp;IF(VLOOKUP($A1042,'Raw - J'!$B:$N,13,FALSE)&lt;&gt;"","("&amp;VLOOKUP($A1042,'Raw - J'!$B:$N,13,FALSE)&amp;")",""),"")</f>
        <v/>
      </c>
      <c r="I1042" s="4" t="str">
        <f>IFERROR(VLOOKUP($A1042,'Raw - J'!$B:$P,14,FALSE),"")</f>
        <v/>
      </c>
      <c r="J1042" s="4" t="str">
        <f>IFERROR(VLOOKUP($A1042,'Raw - J'!$B:$P,11,FALSE),"")</f>
        <v/>
      </c>
      <c r="K1042" s="4" t="str">
        <f>IFERROR(VLOOKUP($A1042,'Raw - J'!$B:$Q,16,FALSE),"")</f>
        <v/>
      </c>
      <c r="L1042" s="16" t="str">
        <f>SUBSTITUTE(IFERROR(VLOOKUP($A1042,'Raw - J'!$B:$Q,9,FALSE),""),0,"")</f>
        <v/>
      </c>
      <c r="M1042" s="16" t="str">
        <f>SUBSTITUTE(IFERROR(VLOOKUP($A1042,'Raw - J'!$B:$Z,20,FALSE),""),0,"")</f>
        <v/>
      </c>
    </row>
    <row r="1043" spans="1:13" hidden="1" x14ac:dyDescent="0.35">
      <c r="A1043">
        <v>1034</v>
      </c>
      <c r="B1043" s="9" t="str">
        <f>IFERROR(VLOOKUP($A1043,'Raw - J'!$B:$S,2,FALSE),"")</f>
        <v/>
      </c>
      <c r="C1043" s="4" t="str">
        <f>IFERROR(VLOOKUP($A1043,'Raw - J'!$B:$S,3,FALSE),"")</f>
        <v/>
      </c>
      <c r="D1043" s="4" t="str">
        <f>IFERROR(VLOOKUP(JUMP!A1043,'Raw - J'!B:F,5,FALSE),"")</f>
        <v/>
      </c>
      <c r="E1043" s="4" t="str">
        <f>IFERROR(VLOOKUP($A1043,'Raw - J'!$B:$S,6,FALSE),"")</f>
        <v/>
      </c>
      <c r="F1043" s="4" t="str">
        <f>IFERROR(VLOOKUP($A1043,'Raw - J'!$B:$P,10,FALSE),"")</f>
        <v/>
      </c>
      <c r="G1043" s="4" t="str">
        <f>SUBSTITUTE(IFERROR(VLOOKUP($A1043,'Raw - J'!$B:$P,7,FALSE),""),"0","")</f>
        <v/>
      </c>
      <c r="H1043" s="4" t="str">
        <f>IFERROR(VLOOKUP($A1043,'Raw - J'!$B:$P,12,FALSE)&amp;IF(VLOOKUP($A1043,'Raw - J'!$B:$N,13,FALSE)&lt;&gt;"","("&amp;VLOOKUP($A1043,'Raw - J'!$B:$N,13,FALSE)&amp;")",""),"")</f>
        <v/>
      </c>
      <c r="I1043" s="4" t="str">
        <f>IFERROR(VLOOKUP($A1043,'Raw - J'!$B:$P,14,FALSE),"")</f>
        <v/>
      </c>
      <c r="J1043" s="4" t="str">
        <f>IFERROR(VLOOKUP($A1043,'Raw - J'!$B:$P,11,FALSE),"")</f>
        <v/>
      </c>
      <c r="K1043" s="4" t="str">
        <f>IFERROR(VLOOKUP($A1043,'Raw - J'!$B:$Q,16,FALSE),"")</f>
        <v/>
      </c>
      <c r="L1043" s="16" t="str">
        <f>SUBSTITUTE(IFERROR(VLOOKUP($A1043,'Raw - J'!$B:$Q,9,FALSE),""),0,"")</f>
        <v/>
      </c>
      <c r="M1043" s="16" t="str">
        <f>SUBSTITUTE(IFERROR(VLOOKUP($A1043,'Raw - J'!$B:$Z,20,FALSE),""),0,"")</f>
        <v/>
      </c>
    </row>
    <row r="1044" spans="1:13" hidden="1" x14ac:dyDescent="0.35">
      <c r="A1044">
        <v>1035</v>
      </c>
      <c r="B1044" s="9" t="str">
        <f>IFERROR(VLOOKUP($A1044,'Raw - J'!$B:$S,2,FALSE),"")</f>
        <v/>
      </c>
      <c r="C1044" s="4" t="str">
        <f>IFERROR(VLOOKUP($A1044,'Raw - J'!$B:$S,3,FALSE),"")</f>
        <v/>
      </c>
      <c r="D1044" s="4" t="str">
        <f>IFERROR(VLOOKUP(JUMP!A1044,'Raw - J'!B:F,5,FALSE),"")</f>
        <v/>
      </c>
      <c r="E1044" s="4" t="str">
        <f>IFERROR(VLOOKUP($A1044,'Raw - J'!$B:$S,6,FALSE),"")</f>
        <v/>
      </c>
      <c r="F1044" s="4" t="str">
        <f>IFERROR(VLOOKUP($A1044,'Raw - J'!$B:$P,10,FALSE),"")</f>
        <v/>
      </c>
      <c r="G1044" s="4" t="str">
        <f>SUBSTITUTE(IFERROR(VLOOKUP($A1044,'Raw - J'!$B:$P,7,FALSE),""),"0","")</f>
        <v/>
      </c>
      <c r="H1044" s="4" t="str">
        <f>IFERROR(VLOOKUP($A1044,'Raw - J'!$B:$P,12,FALSE)&amp;IF(VLOOKUP($A1044,'Raw - J'!$B:$N,13,FALSE)&lt;&gt;"","("&amp;VLOOKUP($A1044,'Raw - J'!$B:$N,13,FALSE)&amp;")",""),"")</f>
        <v/>
      </c>
      <c r="I1044" s="4" t="str">
        <f>IFERROR(VLOOKUP($A1044,'Raw - J'!$B:$P,14,FALSE),"")</f>
        <v/>
      </c>
      <c r="J1044" s="4" t="str">
        <f>IFERROR(VLOOKUP($A1044,'Raw - J'!$B:$P,11,FALSE),"")</f>
        <v/>
      </c>
      <c r="K1044" s="4" t="str">
        <f>IFERROR(VLOOKUP($A1044,'Raw - J'!$B:$Q,16,FALSE),"")</f>
        <v/>
      </c>
      <c r="L1044" s="16" t="str">
        <f>SUBSTITUTE(IFERROR(VLOOKUP($A1044,'Raw - J'!$B:$Q,9,FALSE),""),0,"")</f>
        <v/>
      </c>
      <c r="M1044" s="16" t="str">
        <f>SUBSTITUTE(IFERROR(VLOOKUP($A1044,'Raw - J'!$B:$Z,20,FALSE),""),0,"")</f>
        <v/>
      </c>
    </row>
    <row r="1045" spans="1:13" hidden="1" x14ac:dyDescent="0.35">
      <c r="A1045">
        <v>1036</v>
      </c>
      <c r="B1045" s="9" t="str">
        <f>IFERROR(VLOOKUP($A1045,'Raw - J'!$B:$S,2,FALSE),"")</f>
        <v/>
      </c>
      <c r="C1045" s="4" t="str">
        <f>IFERROR(VLOOKUP($A1045,'Raw - J'!$B:$S,3,FALSE),"")</f>
        <v/>
      </c>
      <c r="D1045" s="4" t="str">
        <f>IFERROR(VLOOKUP(JUMP!A1045,'Raw - J'!B:F,5,FALSE),"")</f>
        <v/>
      </c>
      <c r="E1045" s="4" t="str">
        <f>IFERROR(VLOOKUP($A1045,'Raw - J'!$B:$S,6,FALSE),"")</f>
        <v/>
      </c>
      <c r="F1045" s="4" t="str">
        <f>IFERROR(VLOOKUP($A1045,'Raw - J'!$B:$P,10,FALSE),"")</f>
        <v/>
      </c>
      <c r="G1045" s="4" t="str">
        <f>SUBSTITUTE(IFERROR(VLOOKUP($A1045,'Raw - J'!$B:$P,7,FALSE),""),"0","")</f>
        <v/>
      </c>
      <c r="H1045" s="4" t="str">
        <f>IFERROR(VLOOKUP($A1045,'Raw - J'!$B:$P,12,FALSE)&amp;IF(VLOOKUP($A1045,'Raw - J'!$B:$N,13,FALSE)&lt;&gt;"","("&amp;VLOOKUP($A1045,'Raw - J'!$B:$N,13,FALSE)&amp;")",""),"")</f>
        <v/>
      </c>
      <c r="I1045" s="4" t="str">
        <f>IFERROR(VLOOKUP($A1045,'Raw - J'!$B:$P,14,FALSE),"")</f>
        <v/>
      </c>
      <c r="J1045" s="4" t="str">
        <f>IFERROR(VLOOKUP($A1045,'Raw - J'!$B:$P,11,FALSE),"")</f>
        <v/>
      </c>
      <c r="K1045" s="4" t="str">
        <f>IFERROR(VLOOKUP($A1045,'Raw - J'!$B:$Q,16,FALSE),"")</f>
        <v/>
      </c>
      <c r="L1045" s="16" t="str">
        <f>SUBSTITUTE(IFERROR(VLOOKUP($A1045,'Raw - J'!$B:$Q,9,FALSE),""),0,"")</f>
        <v/>
      </c>
      <c r="M1045" s="16" t="str">
        <f>SUBSTITUTE(IFERROR(VLOOKUP($A1045,'Raw - J'!$B:$Z,20,FALSE),""),0,"")</f>
        <v/>
      </c>
    </row>
    <row r="1046" spans="1:13" hidden="1" x14ac:dyDescent="0.35">
      <c r="A1046">
        <v>1037</v>
      </c>
      <c r="B1046" s="9" t="str">
        <f>IFERROR(VLOOKUP($A1046,'Raw - J'!$B:$S,2,FALSE),"")</f>
        <v/>
      </c>
      <c r="C1046" s="4" t="str">
        <f>IFERROR(VLOOKUP($A1046,'Raw - J'!$B:$S,3,FALSE),"")</f>
        <v/>
      </c>
      <c r="D1046" s="4" t="str">
        <f>IFERROR(VLOOKUP(JUMP!A1046,'Raw - J'!B:F,5,FALSE),"")</f>
        <v/>
      </c>
      <c r="E1046" s="4" t="str">
        <f>IFERROR(VLOOKUP($A1046,'Raw - J'!$B:$S,6,FALSE),"")</f>
        <v/>
      </c>
      <c r="F1046" s="4" t="str">
        <f>IFERROR(VLOOKUP($A1046,'Raw - J'!$B:$P,10,FALSE),"")</f>
        <v/>
      </c>
      <c r="G1046" s="4" t="str">
        <f>SUBSTITUTE(IFERROR(VLOOKUP($A1046,'Raw - J'!$B:$P,7,FALSE),""),"0","")</f>
        <v/>
      </c>
      <c r="H1046" s="4" t="str">
        <f>IFERROR(VLOOKUP($A1046,'Raw - J'!$B:$P,12,FALSE)&amp;IF(VLOOKUP($A1046,'Raw - J'!$B:$N,13,FALSE)&lt;&gt;"","("&amp;VLOOKUP($A1046,'Raw - J'!$B:$N,13,FALSE)&amp;")",""),"")</f>
        <v/>
      </c>
      <c r="I1046" s="4" t="str">
        <f>IFERROR(VLOOKUP($A1046,'Raw - J'!$B:$P,14,FALSE),"")</f>
        <v/>
      </c>
      <c r="J1046" s="4" t="str">
        <f>IFERROR(VLOOKUP($A1046,'Raw - J'!$B:$P,11,FALSE),"")</f>
        <v/>
      </c>
      <c r="K1046" s="4" t="str">
        <f>IFERROR(VLOOKUP($A1046,'Raw - J'!$B:$Q,16,FALSE),"")</f>
        <v/>
      </c>
      <c r="L1046" s="16" t="str">
        <f>SUBSTITUTE(IFERROR(VLOOKUP($A1046,'Raw - J'!$B:$Q,9,FALSE),""),0,"")</f>
        <v/>
      </c>
      <c r="M1046" s="16" t="str">
        <f>SUBSTITUTE(IFERROR(VLOOKUP($A1046,'Raw - J'!$B:$Z,20,FALSE),""),0,"")</f>
        <v/>
      </c>
    </row>
    <row r="1047" spans="1:13" hidden="1" x14ac:dyDescent="0.35">
      <c r="A1047">
        <v>1038</v>
      </c>
      <c r="B1047" s="9" t="str">
        <f>IFERROR(VLOOKUP($A1047,'Raw - J'!$B:$S,2,FALSE),"")</f>
        <v/>
      </c>
      <c r="C1047" s="4" t="str">
        <f>IFERROR(VLOOKUP($A1047,'Raw - J'!$B:$S,3,FALSE),"")</f>
        <v/>
      </c>
      <c r="D1047" s="4" t="str">
        <f>IFERROR(VLOOKUP(JUMP!A1047,'Raw - J'!B:F,5,FALSE),"")</f>
        <v/>
      </c>
      <c r="E1047" s="4" t="str">
        <f>IFERROR(VLOOKUP($A1047,'Raw - J'!$B:$S,6,FALSE),"")</f>
        <v/>
      </c>
      <c r="F1047" s="4" t="str">
        <f>IFERROR(VLOOKUP($A1047,'Raw - J'!$B:$P,10,FALSE),"")</f>
        <v/>
      </c>
      <c r="G1047" s="4" t="str">
        <f>SUBSTITUTE(IFERROR(VLOOKUP($A1047,'Raw - J'!$B:$P,7,FALSE),""),"0","")</f>
        <v/>
      </c>
      <c r="H1047" s="4" t="str">
        <f>IFERROR(VLOOKUP($A1047,'Raw - J'!$B:$P,12,FALSE)&amp;IF(VLOOKUP($A1047,'Raw - J'!$B:$N,13,FALSE)&lt;&gt;"","("&amp;VLOOKUP($A1047,'Raw - J'!$B:$N,13,FALSE)&amp;")",""),"")</f>
        <v/>
      </c>
      <c r="I1047" s="4" t="str">
        <f>IFERROR(VLOOKUP($A1047,'Raw - J'!$B:$P,14,FALSE),"")</f>
        <v/>
      </c>
      <c r="J1047" s="4" t="str">
        <f>IFERROR(VLOOKUP($A1047,'Raw - J'!$B:$P,11,FALSE),"")</f>
        <v/>
      </c>
      <c r="K1047" s="4" t="str">
        <f>IFERROR(VLOOKUP($A1047,'Raw - J'!$B:$Q,16,FALSE),"")</f>
        <v/>
      </c>
      <c r="L1047" s="16" t="str">
        <f>SUBSTITUTE(IFERROR(VLOOKUP($A1047,'Raw - J'!$B:$Q,9,FALSE),""),0,"")</f>
        <v/>
      </c>
      <c r="M1047" s="16" t="str">
        <f>SUBSTITUTE(IFERROR(VLOOKUP($A1047,'Raw - J'!$B:$Z,20,FALSE),""),0,"")</f>
        <v/>
      </c>
    </row>
    <row r="1048" spans="1:13" hidden="1" x14ac:dyDescent="0.35">
      <c r="A1048">
        <v>1039</v>
      </c>
      <c r="B1048" s="9" t="str">
        <f>IFERROR(VLOOKUP($A1048,'Raw - J'!$B:$S,2,FALSE),"")</f>
        <v/>
      </c>
      <c r="C1048" s="4" t="str">
        <f>IFERROR(VLOOKUP($A1048,'Raw - J'!$B:$S,3,FALSE),"")</f>
        <v/>
      </c>
      <c r="D1048" s="4" t="str">
        <f>IFERROR(VLOOKUP(JUMP!A1048,'Raw - J'!B:F,5,FALSE),"")</f>
        <v/>
      </c>
      <c r="E1048" s="4" t="str">
        <f>IFERROR(VLOOKUP($A1048,'Raw - J'!$B:$S,6,FALSE),"")</f>
        <v/>
      </c>
      <c r="F1048" s="4" t="str">
        <f>IFERROR(VLOOKUP($A1048,'Raw - J'!$B:$P,10,FALSE),"")</f>
        <v/>
      </c>
      <c r="G1048" s="4" t="str">
        <f>SUBSTITUTE(IFERROR(VLOOKUP($A1048,'Raw - J'!$B:$P,7,FALSE),""),"0","")</f>
        <v/>
      </c>
      <c r="H1048" s="4" t="str">
        <f>IFERROR(VLOOKUP($A1048,'Raw - J'!$B:$P,12,FALSE)&amp;IF(VLOOKUP($A1048,'Raw - J'!$B:$N,13,FALSE)&lt;&gt;"","("&amp;VLOOKUP($A1048,'Raw - J'!$B:$N,13,FALSE)&amp;")",""),"")</f>
        <v/>
      </c>
      <c r="I1048" s="4" t="str">
        <f>IFERROR(VLOOKUP($A1048,'Raw - J'!$B:$P,14,FALSE),"")</f>
        <v/>
      </c>
      <c r="J1048" s="4" t="str">
        <f>IFERROR(VLOOKUP($A1048,'Raw - J'!$B:$P,11,FALSE),"")</f>
        <v/>
      </c>
      <c r="K1048" s="4" t="str">
        <f>IFERROR(VLOOKUP($A1048,'Raw - J'!$B:$Q,16,FALSE),"")</f>
        <v/>
      </c>
      <c r="L1048" s="16" t="str">
        <f>SUBSTITUTE(IFERROR(VLOOKUP($A1048,'Raw - J'!$B:$Q,9,FALSE),""),0,"")</f>
        <v/>
      </c>
      <c r="M1048" s="16" t="str">
        <f>SUBSTITUTE(IFERROR(VLOOKUP($A1048,'Raw - J'!$B:$Z,20,FALSE),""),0,"")</f>
        <v/>
      </c>
    </row>
    <row r="1049" spans="1:13" hidden="1" x14ac:dyDescent="0.35">
      <c r="A1049">
        <v>1040</v>
      </c>
      <c r="B1049" s="9" t="str">
        <f>IFERROR(VLOOKUP($A1049,'Raw - J'!$B:$S,2,FALSE),"")</f>
        <v/>
      </c>
      <c r="C1049" s="4" t="str">
        <f>IFERROR(VLOOKUP($A1049,'Raw - J'!$B:$S,3,FALSE),"")</f>
        <v/>
      </c>
      <c r="D1049" s="4" t="str">
        <f>IFERROR(VLOOKUP(JUMP!A1049,'Raw - J'!B:F,5,FALSE),"")</f>
        <v/>
      </c>
      <c r="E1049" s="4" t="str">
        <f>IFERROR(VLOOKUP($A1049,'Raw - J'!$B:$S,6,FALSE),"")</f>
        <v/>
      </c>
      <c r="F1049" s="4" t="str">
        <f>IFERROR(VLOOKUP($A1049,'Raw - J'!$B:$P,10,FALSE),"")</f>
        <v/>
      </c>
      <c r="G1049" s="4" t="str">
        <f>SUBSTITUTE(IFERROR(VLOOKUP($A1049,'Raw - J'!$B:$P,7,FALSE),""),"0","")</f>
        <v/>
      </c>
      <c r="H1049" s="4" t="str">
        <f>IFERROR(VLOOKUP($A1049,'Raw - J'!$B:$P,12,FALSE)&amp;IF(VLOOKUP($A1049,'Raw - J'!$B:$N,13,FALSE)&lt;&gt;"","("&amp;VLOOKUP($A1049,'Raw - J'!$B:$N,13,FALSE)&amp;")",""),"")</f>
        <v/>
      </c>
      <c r="I1049" s="4" t="str">
        <f>IFERROR(VLOOKUP($A1049,'Raw - J'!$B:$P,14,FALSE),"")</f>
        <v/>
      </c>
      <c r="J1049" s="4" t="str">
        <f>IFERROR(VLOOKUP($A1049,'Raw - J'!$B:$P,11,FALSE),"")</f>
        <v/>
      </c>
      <c r="K1049" s="4" t="str">
        <f>IFERROR(VLOOKUP($A1049,'Raw - J'!$B:$Q,16,FALSE),"")</f>
        <v/>
      </c>
      <c r="L1049" s="16" t="str">
        <f>SUBSTITUTE(IFERROR(VLOOKUP($A1049,'Raw - J'!$B:$Q,9,FALSE),""),0,"")</f>
        <v/>
      </c>
      <c r="M1049" s="16" t="str">
        <f>SUBSTITUTE(IFERROR(VLOOKUP($A1049,'Raw - J'!$B:$Z,20,FALSE),""),0,"")</f>
        <v/>
      </c>
    </row>
    <row r="1050" spans="1:13" hidden="1" x14ac:dyDescent="0.35">
      <c r="A1050">
        <v>1041</v>
      </c>
      <c r="B1050" s="9" t="str">
        <f>IFERROR(VLOOKUP($A1050,'Raw - J'!$B:$S,2,FALSE),"")</f>
        <v/>
      </c>
      <c r="C1050" s="4" t="str">
        <f>IFERROR(VLOOKUP($A1050,'Raw - J'!$B:$S,3,FALSE),"")</f>
        <v/>
      </c>
      <c r="D1050" s="4" t="str">
        <f>IFERROR(VLOOKUP(JUMP!A1050,'Raw - J'!B:F,5,FALSE),"")</f>
        <v/>
      </c>
      <c r="E1050" s="4" t="str">
        <f>IFERROR(VLOOKUP($A1050,'Raw - J'!$B:$S,6,FALSE),"")</f>
        <v/>
      </c>
      <c r="F1050" s="4" t="str">
        <f>IFERROR(VLOOKUP($A1050,'Raw - J'!$B:$P,10,FALSE),"")</f>
        <v/>
      </c>
      <c r="G1050" s="4" t="str">
        <f>SUBSTITUTE(IFERROR(VLOOKUP($A1050,'Raw - J'!$B:$P,7,FALSE),""),"0","")</f>
        <v/>
      </c>
      <c r="H1050" s="4" t="str">
        <f>IFERROR(VLOOKUP($A1050,'Raw - J'!$B:$P,12,FALSE)&amp;IF(VLOOKUP($A1050,'Raw - J'!$B:$N,13,FALSE)&lt;&gt;"","("&amp;VLOOKUP($A1050,'Raw - J'!$B:$N,13,FALSE)&amp;")",""),"")</f>
        <v/>
      </c>
      <c r="I1050" s="4" t="str">
        <f>IFERROR(VLOOKUP($A1050,'Raw - J'!$B:$P,14,FALSE),"")</f>
        <v/>
      </c>
      <c r="J1050" s="4" t="str">
        <f>IFERROR(VLOOKUP($A1050,'Raw - J'!$B:$P,11,FALSE),"")</f>
        <v/>
      </c>
      <c r="K1050" s="4" t="str">
        <f>IFERROR(VLOOKUP($A1050,'Raw - J'!$B:$Q,16,FALSE),"")</f>
        <v/>
      </c>
      <c r="L1050" s="16" t="str">
        <f>SUBSTITUTE(IFERROR(VLOOKUP($A1050,'Raw - J'!$B:$Q,9,FALSE),""),0,"")</f>
        <v/>
      </c>
      <c r="M1050" s="16" t="str">
        <f>SUBSTITUTE(IFERROR(VLOOKUP($A1050,'Raw - J'!$B:$Z,20,FALSE),""),0,"")</f>
        <v/>
      </c>
    </row>
    <row r="1051" spans="1:13" hidden="1" x14ac:dyDescent="0.35">
      <c r="A1051">
        <v>1042</v>
      </c>
      <c r="B1051" s="9" t="str">
        <f>IFERROR(VLOOKUP($A1051,'Raw - J'!$B:$S,2,FALSE),"")</f>
        <v/>
      </c>
      <c r="C1051" s="4" t="str">
        <f>IFERROR(VLOOKUP($A1051,'Raw - J'!$B:$S,3,FALSE),"")</f>
        <v/>
      </c>
      <c r="D1051" s="4" t="str">
        <f>IFERROR(VLOOKUP(JUMP!A1051,'Raw - J'!B:F,5,FALSE),"")</f>
        <v/>
      </c>
      <c r="E1051" s="4" t="str">
        <f>IFERROR(VLOOKUP($A1051,'Raw - J'!$B:$S,6,FALSE),"")</f>
        <v/>
      </c>
      <c r="F1051" s="4" t="str">
        <f>IFERROR(VLOOKUP($A1051,'Raw - J'!$B:$P,10,FALSE),"")</f>
        <v/>
      </c>
      <c r="G1051" s="4" t="str">
        <f>SUBSTITUTE(IFERROR(VLOOKUP($A1051,'Raw - J'!$B:$P,7,FALSE),""),"0","")</f>
        <v/>
      </c>
      <c r="H1051" s="4" t="str">
        <f>IFERROR(VLOOKUP($A1051,'Raw - J'!$B:$P,12,FALSE)&amp;IF(VLOOKUP($A1051,'Raw - J'!$B:$N,13,FALSE)&lt;&gt;"","("&amp;VLOOKUP($A1051,'Raw - J'!$B:$N,13,FALSE)&amp;")",""),"")</f>
        <v/>
      </c>
      <c r="I1051" s="4" t="str">
        <f>IFERROR(VLOOKUP($A1051,'Raw - J'!$B:$P,14,FALSE),"")</f>
        <v/>
      </c>
      <c r="J1051" s="4" t="str">
        <f>IFERROR(VLOOKUP($A1051,'Raw - J'!$B:$P,11,FALSE),"")</f>
        <v/>
      </c>
      <c r="K1051" s="4" t="str">
        <f>IFERROR(VLOOKUP($A1051,'Raw - J'!$B:$Q,16,FALSE),"")</f>
        <v/>
      </c>
      <c r="L1051" s="16" t="str">
        <f>SUBSTITUTE(IFERROR(VLOOKUP($A1051,'Raw - J'!$B:$Q,9,FALSE),""),0,"")</f>
        <v/>
      </c>
      <c r="M1051" s="16" t="str">
        <f>SUBSTITUTE(IFERROR(VLOOKUP($A1051,'Raw - J'!$B:$Z,20,FALSE),""),0,"")</f>
        <v/>
      </c>
    </row>
    <row r="1052" spans="1:13" hidden="1" x14ac:dyDescent="0.35">
      <c r="A1052">
        <v>1043</v>
      </c>
      <c r="B1052" s="9" t="str">
        <f>IFERROR(VLOOKUP($A1052,'Raw - J'!$B:$S,2,FALSE),"")</f>
        <v/>
      </c>
      <c r="C1052" s="4" t="str">
        <f>IFERROR(VLOOKUP($A1052,'Raw - J'!$B:$S,3,FALSE),"")</f>
        <v/>
      </c>
      <c r="D1052" s="4" t="str">
        <f>IFERROR(VLOOKUP(JUMP!A1052,'Raw - J'!B:F,5,FALSE),"")</f>
        <v/>
      </c>
      <c r="E1052" s="4" t="str">
        <f>IFERROR(VLOOKUP($A1052,'Raw - J'!$B:$S,6,FALSE),"")</f>
        <v/>
      </c>
      <c r="F1052" s="4" t="str">
        <f>IFERROR(VLOOKUP($A1052,'Raw - J'!$B:$P,10,FALSE),"")</f>
        <v/>
      </c>
      <c r="G1052" s="4" t="str">
        <f>SUBSTITUTE(IFERROR(VLOOKUP($A1052,'Raw - J'!$B:$P,7,FALSE),""),"0","")</f>
        <v/>
      </c>
      <c r="H1052" s="4" t="str">
        <f>IFERROR(VLOOKUP($A1052,'Raw - J'!$B:$P,12,FALSE)&amp;IF(VLOOKUP($A1052,'Raw - J'!$B:$N,13,FALSE)&lt;&gt;"","("&amp;VLOOKUP($A1052,'Raw - J'!$B:$N,13,FALSE)&amp;")",""),"")</f>
        <v/>
      </c>
      <c r="I1052" s="4" t="str">
        <f>IFERROR(VLOOKUP($A1052,'Raw - J'!$B:$P,14,FALSE),"")</f>
        <v/>
      </c>
      <c r="J1052" s="4" t="str">
        <f>IFERROR(VLOOKUP($A1052,'Raw - J'!$B:$P,11,FALSE),"")</f>
        <v/>
      </c>
      <c r="K1052" s="4" t="str">
        <f>IFERROR(VLOOKUP($A1052,'Raw - J'!$B:$Q,16,FALSE),"")</f>
        <v/>
      </c>
      <c r="L1052" s="16" t="str">
        <f>SUBSTITUTE(IFERROR(VLOOKUP($A1052,'Raw - J'!$B:$Q,9,FALSE),""),0,"")</f>
        <v/>
      </c>
      <c r="M1052" s="16" t="str">
        <f>SUBSTITUTE(IFERROR(VLOOKUP($A1052,'Raw - J'!$B:$Z,20,FALSE),""),0,"")</f>
        <v/>
      </c>
    </row>
    <row r="1053" spans="1:13" hidden="1" x14ac:dyDescent="0.35">
      <c r="A1053">
        <v>1044</v>
      </c>
      <c r="B1053" s="9" t="str">
        <f>IFERROR(VLOOKUP($A1053,'Raw - J'!$B:$S,2,FALSE),"")</f>
        <v/>
      </c>
      <c r="C1053" s="4" t="str">
        <f>IFERROR(VLOOKUP($A1053,'Raw - J'!$B:$S,3,FALSE),"")</f>
        <v/>
      </c>
      <c r="D1053" s="4" t="str">
        <f>IFERROR(VLOOKUP(JUMP!A1053,'Raw - J'!B:F,5,FALSE),"")</f>
        <v/>
      </c>
      <c r="E1053" s="4" t="str">
        <f>IFERROR(VLOOKUP($A1053,'Raw - J'!$B:$S,6,FALSE),"")</f>
        <v/>
      </c>
      <c r="F1053" s="4" t="str">
        <f>IFERROR(VLOOKUP($A1053,'Raw - J'!$B:$P,10,FALSE),"")</f>
        <v/>
      </c>
      <c r="G1053" s="4" t="str">
        <f>SUBSTITUTE(IFERROR(VLOOKUP($A1053,'Raw - J'!$B:$P,7,FALSE),""),"0","")</f>
        <v/>
      </c>
      <c r="H1053" s="4" t="str">
        <f>IFERROR(VLOOKUP($A1053,'Raw - J'!$B:$P,12,FALSE)&amp;IF(VLOOKUP($A1053,'Raw - J'!$B:$N,13,FALSE)&lt;&gt;"","("&amp;VLOOKUP($A1053,'Raw - J'!$B:$N,13,FALSE)&amp;")",""),"")</f>
        <v/>
      </c>
      <c r="I1053" s="4" t="str">
        <f>IFERROR(VLOOKUP($A1053,'Raw - J'!$B:$P,14,FALSE),"")</f>
        <v/>
      </c>
      <c r="J1053" s="4" t="str">
        <f>IFERROR(VLOOKUP($A1053,'Raw - J'!$B:$P,11,FALSE),"")</f>
        <v/>
      </c>
      <c r="K1053" s="4" t="str">
        <f>IFERROR(VLOOKUP($A1053,'Raw - J'!$B:$Q,16,FALSE),"")</f>
        <v/>
      </c>
      <c r="L1053" s="16" t="str">
        <f>SUBSTITUTE(IFERROR(VLOOKUP($A1053,'Raw - J'!$B:$Q,9,FALSE),""),0,"")</f>
        <v/>
      </c>
      <c r="M1053" s="16" t="str">
        <f>SUBSTITUTE(IFERROR(VLOOKUP($A1053,'Raw - J'!$B:$Z,20,FALSE),""),0,"")</f>
        <v/>
      </c>
    </row>
    <row r="1054" spans="1:13" hidden="1" x14ac:dyDescent="0.35">
      <c r="A1054">
        <v>1045</v>
      </c>
      <c r="B1054" s="9" t="str">
        <f>IFERROR(VLOOKUP($A1054,'Raw - J'!$B:$S,2,FALSE),"")</f>
        <v/>
      </c>
      <c r="C1054" s="4" t="str">
        <f>IFERROR(VLOOKUP($A1054,'Raw - J'!$B:$S,3,FALSE),"")</f>
        <v/>
      </c>
      <c r="D1054" s="4" t="str">
        <f>IFERROR(VLOOKUP(JUMP!A1054,'Raw - J'!B:F,5,FALSE),"")</f>
        <v/>
      </c>
      <c r="E1054" s="4" t="str">
        <f>IFERROR(VLOOKUP($A1054,'Raw - J'!$B:$S,6,FALSE),"")</f>
        <v/>
      </c>
      <c r="F1054" s="4" t="str">
        <f>IFERROR(VLOOKUP($A1054,'Raw - J'!$B:$P,10,FALSE),"")</f>
        <v/>
      </c>
      <c r="G1054" s="4" t="str">
        <f>SUBSTITUTE(IFERROR(VLOOKUP($A1054,'Raw - J'!$B:$P,7,FALSE),""),"0","")</f>
        <v/>
      </c>
      <c r="H1054" s="4" t="str">
        <f>IFERROR(VLOOKUP($A1054,'Raw - J'!$B:$P,12,FALSE)&amp;IF(VLOOKUP($A1054,'Raw - J'!$B:$N,13,FALSE)&lt;&gt;"","("&amp;VLOOKUP($A1054,'Raw - J'!$B:$N,13,FALSE)&amp;")",""),"")</f>
        <v/>
      </c>
      <c r="I1054" s="4" t="str">
        <f>IFERROR(VLOOKUP($A1054,'Raw - J'!$B:$P,14,FALSE),"")</f>
        <v/>
      </c>
      <c r="J1054" s="4" t="str">
        <f>IFERROR(VLOOKUP($A1054,'Raw - J'!$B:$P,11,FALSE),"")</f>
        <v/>
      </c>
      <c r="K1054" s="4" t="str">
        <f>IFERROR(VLOOKUP($A1054,'Raw - J'!$B:$Q,16,FALSE),"")</f>
        <v/>
      </c>
      <c r="L1054" s="16" t="str">
        <f>SUBSTITUTE(IFERROR(VLOOKUP($A1054,'Raw - J'!$B:$Q,9,FALSE),""),0,"")</f>
        <v/>
      </c>
      <c r="M1054" s="16" t="str">
        <f>SUBSTITUTE(IFERROR(VLOOKUP($A1054,'Raw - J'!$B:$Z,20,FALSE),""),0,"")</f>
        <v/>
      </c>
    </row>
    <row r="1055" spans="1:13" hidden="1" x14ac:dyDescent="0.35">
      <c r="A1055">
        <v>1046</v>
      </c>
      <c r="B1055" s="9" t="str">
        <f>IFERROR(VLOOKUP($A1055,'Raw - J'!$B:$S,2,FALSE),"")</f>
        <v/>
      </c>
      <c r="C1055" s="4" t="str">
        <f>IFERROR(VLOOKUP($A1055,'Raw - J'!$B:$S,3,FALSE),"")</f>
        <v/>
      </c>
      <c r="D1055" s="4" t="str">
        <f>IFERROR(VLOOKUP(JUMP!A1055,'Raw - J'!B:F,5,FALSE),"")</f>
        <v/>
      </c>
      <c r="E1055" s="4" t="str">
        <f>IFERROR(VLOOKUP($A1055,'Raw - J'!$B:$S,6,FALSE),"")</f>
        <v/>
      </c>
      <c r="F1055" s="4" t="str">
        <f>IFERROR(VLOOKUP($A1055,'Raw - J'!$B:$P,10,FALSE),"")</f>
        <v/>
      </c>
      <c r="G1055" s="4" t="str">
        <f>SUBSTITUTE(IFERROR(VLOOKUP($A1055,'Raw - J'!$B:$P,7,FALSE),""),"0","")</f>
        <v/>
      </c>
      <c r="H1055" s="4" t="str">
        <f>IFERROR(VLOOKUP($A1055,'Raw - J'!$B:$P,12,FALSE)&amp;IF(VLOOKUP($A1055,'Raw - J'!$B:$N,13,FALSE)&lt;&gt;"","("&amp;VLOOKUP($A1055,'Raw - J'!$B:$N,13,FALSE)&amp;")",""),"")</f>
        <v/>
      </c>
      <c r="I1055" s="4" t="str">
        <f>IFERROR(VLOOKUP($A1055,'Raw - J'!$B:$P,14,FALSE),"")</f>
        <v/>
      </c>
      <c r="J1055" s="4" t="str">
        <f>IFERROR(VLOOKUP($A1055,'Raw - J'!$B:$P,11,FALSE),"")</f>
        <v/>
      </c>
      <c r="K1055" s="4" t="str">
        <f>IFERROR(VLOOKUP($A1055,'Raw - J'!$B:$Q,16,FALSE),"")</f>
        <v/>
      </c>
      <c r="L1055" s="16" t="str">
        <f>SUBSTITUTE(IFERROR(VLOOKUP($A1055,'Raw - J'!$B:$Q,9,FALSE),""),0,"")</f>
        <v/>
      </c>
      <c r="M1055" s="16" t="str">
        <f>SUBSTITUTE(IFERROR(VLOOKUP($A1055,'Raw - J'!$B:$Z,20,FALSE),""),0,"")</f>
        <v/>
      </c>
    </row>
    <row r="1056" spans="1:13" hidden="1" x14ac:dyDescent="0.35">
      <c r="A1056">
        <v>1047</v>
      </c>
      <c r="B1056" s="9" t="str">
        <f>IFERROR(VLOOKUP($A1056,'Raw - J'!$B:$S,2,FALSE),"")</f>
        <v/>
      </c>
      <c r="C1056" s="4" t="str">
        <f>IFERROR(VLOOKUP($A1056,'Raw - J'!$B:$S,3,FALSE),"")</f>
        <v/>
      </c>
      <c r="D1056" s="4" t="str">
        <f>IFERROR(VLOOKUP(JUMP!A1056,'Raw - J'!B:F,5,FALSE),"")</f>
        <v/>
      </c>
      <c r="E1056" s="4" t="str">
        <f>IFERROR(VLOOKUP($A1056,'Raw - J'!$B:$S,6,FALSE),"")</f>
        <v/>
      </c>
      <c r="F1056" s="4" t="str">
        <f>IFERROR(VLOOKUP($A1056,'Raw - J'!$B:$P,10,FALSE),"")</f>
        <v/>
      </c>
      <c r="G1056" s="4" t="str">
        <f>SUBSTITUTE(IFERROR(VLOOKUP($A1056,'Raw - J'!$B:$P,7,FALSE),""),"0","")</f>
        <v/>
      </c>
      <c r="H1056" s="4" t="str">
        <f>IFERROR(VLOOKUP($A1056,'Raw - J'!$B:$P,12,FALSE)&amp;IF(VLOOKUP($A1056,'Raw - J'!$B:$N,13,FALSE)&lt;&gt;"","("&amp;VLOOKUP($A1056,'Raw - J'!$B:$N,13,FALSE)&amp;")",""),"")</f>
        <v/>
      </c>
      <c r="I1056" s="4" t="str">
        <f>IFERROR(VLOOKUP($A1056,'Raw - J'!$B:$P,14,FALSE),"")</f>
        <v/>
      </c>
      <c r="J1056" s="4" t="str">
        <f>IFERROR(VLOOKUP($A1056,'Raw - J'!$B:$P,11,FALSE),"")</f>
        <v/>
      </c>
      <c r="K1056" s="4" t="str">
        <f>IFERROR(VLOOKUP($A1056,'Raw - J'!$B:$Q,16,FALSE),"")</f>
        <v/>
      </c>
      <c r="L1056" s="16" t="str">
        <f>SUBSTITUTE(IFERROR(VLOOKUP($A1056,'Raw - J'!$B:$Q,9,FALSE),""),0,"")</f>
        <v/>
      </c>
      <c r="M1056" s="16" t="str">
        <f>SUBSTITUTE(IFERROR(VLOOKUP($A1056,'Raw - J'!$B:$Z,20,FALSE),""),0,"")</f>
        <v/>
      </c>
    </row>
    <row r="1057" spans="1:13" hidden="1" x14ac:dyDescent="0.35">
      <c r="A1057">
        <v>1048</v>
      </c>
      <c r="B1057" s="9" t="str">
        <f>IFERROR(VLOOKUP($A1057,'Raw - J'!$B:$S,2,FALSE),"")</f>
        <v/>
      </c>
      <c r="C1057" s="4" t="str">
        <f>IFERROR(VLOOKUP($A1057,'Raw - J'!$B:$S,3,FALSE),"")</f>
        <v/>
      </c>
      <c r="D1057" s="4" t="str">
        <f>IFERROR(VLOOKUP(JUMP!A1057,'Raw - J'!B:F,5,FALSE),"")</f>
        <v/>
      </c>
      <c r="E1057" s="4" t="str">
        <f>IFERROR(VLOOKUP($A1057,'Raw - J'!$B:$S,6,FALSE),"")</f>
        <v/>
      </c>
      <c r="F1057" s="4" t="str">
        <f>IFERROR(VLOOKUP($A1057,'Raw - J'!$B:$P,10,FALSE),"")</f>
        <v/>
      </c>
      <c r="G1057" s="4" t="str">
        <f>SUBSTITUTE(IFERROR(VLOOKUP($A1057,'Raw - J'!$B:$P,7,FALSE),""),"0","")</f>
        <v/>
      </c>
      <c r="H1057" s="4" t="str">
        <f>IFERROR(VLOOKUP($A1057,'Raw - J'!$B:$P,12,FALSE)&amp;IF(VLOOKUP($A1057,'Raw - J'!$B:$N,13,FALSE)&lt;&gt;"","("&amp;VLOOKUP($A1057,'Raw - J'!$B:$N,13,FALSE)&amp;")",""),"")</f>
        <v/>
      </c>
      <c r="I1057" s="4" t="str">
        <f>IFERROR(VLOOKUP($A1057,'Raw - J'!$B:$P,14,FALSE),"")</f>
        <v/>
      </c>
      <c r="J1057" s="4" t="str">
        <f>IFERROR(VLOOKUP($A1057,'Raw - J'!$B:$P,11,FALSE),"")</f>
        <v/>
      </c>
      <c r="K1057" s="4" t="str">
        <f>IFERROR(VLOOKUP($A1057,'Raw - J'!$B:$Q,16,FALSE),"")</f>
        <v/>
      </c>
      <c r="L1057" s="16" t="str">
        <f>SUBSTITUTE(IFERROR(VLOOKUP($A1057,'Raw - J'!$B:$Q,9,FALSE),""),0,"")</f>
        <v/>
      </c>
      <c r="M1057" s="16" t="str">
        <f>SUBSTITUTE(IFERROR(VLOOKUP($A1057,'Raw - J'!$B:$Z,20,FALSE),""),0,"")</f>
        <v/>
      </c>
    </row>
    <row r="1058" spans="1:13" hidden="1" x14ac:dyDescent="0.35">
      <c r="A1058">
        <v>1049</v>
      </c>
      <c r="B1058" s="9" t="str">
        <f>IFERROR(VLOOKUP($A1058,'Raw - J'!$B:$S,2,FALSE),"")</f>
        <v/>
      </c>
      <c r="C1058" s="4" t="str">
        <f>IFERROR(VLOOKUP($A1058,'Raw - J'!$B:$S,3,FALSE),"")</f>
        <v/>
      </c>
      <c r="D1058" s="4" t="str">
        <f>IFERROR(VLOOKUP(JUMP!A1058,'Raw - J'!B:F,5,FALSE),"")</f>
        <v/>
      </c>
      <c r="E1058" s="4" t="str">
        <f>IFERROR(VLOOKUP($A1058,'Raw - J'!$B:$S,6,FALSE),"")</f>
        <v/>
      </c>
      <c r="F1058" s="4" t="str">
        <f>IFERROR(VLOOKUP($A1058,'Raw - J'!$B:$P,10,FALSE),"")</f>
        <v/>
      </c>
      <c r="G1058" s="4" t="str">
        <f>SUBSTITUTE(IFERROR(VLOOKUP($A1058,'Raw - J'!$B:$P,7,FALSE),""),"0","")</f>
        <v/>
      </c>
      <c r="H1058" s="4" t="str">
        <f>IFERROR(VLOOKUP($A1058,'Raw - J'!$B:$P,12,FALSE)&amp;IF(VLOOKUP($A1058,'Raw - J'!$B:$N,13,FALSE)&lt;&gt;"","("&amp;VLOOKUP($A1058,'Raw - J'!$B:$N,13,FALSE)&amp;")",""),"")</f>
        <v/>
      </c>
      <c r="I1058" s="4" t="str">
        <f>IFERROR(VLOOKUP($A1058,'Raw - J'!$B:$P,14,FALSE),"")</f>
        <v/>
      </c>
      <c r="J1058" s="4" t="str">
        <f>IFERROR(VLOOKUP($A1058,'Raw - J'!$B:$P,11,FALSE),"")</f>
        <v/>
      </c>
      <c r="K1058" s="4" t="str">
        <f>IFERROR(VLOOKUP($A1058,'Raw - J'!$B:$Q,16,FALSE),"")</f>
        <v/>
      </c>
      <c r="L1058" s="16" t="str">
        <f>SUBSTITUTE(IFERROR(VLOOKUP($A1058,'Raw - J'!$B:$Q,9,FALSE),""),0,"")</f>
        <v/>
      </c>
      <c r="M1058" s="16" t="str">
        <f>SUBSTITUTE(IFERROR(VLOOKUP($A1058,'Raw - J'!$B:$Z,20,FALSE),""),0,"")</f>
        <v/>
      </c>
    </row>
    <row r="1059" spans="1:13" hidden="1" x14ac:dyDescent="0.35">
      <c r="A1059">
        <v>1050</v>
      </c>
      <c r="B1059" s="9" t="str">
        <f>IFERROR(VLOOKUP($A1059,'Raw - J'!$B:$S,2,FALSE),"")</f>
        <v/>
      </c>
      <c r="C1059" s="4" t="str">
        <f>IFERROR(VLOOKUP($A1059,'Raw - J'!$B:$S,3,FALSE),"")</f>
        <v/>
      </c>
      <c r="D1059" s="4" t="str">
        <f>IFERROR(VLOOKUP(JUMP!A1059,'Raw - J'!B:F,5,FALSE),"")</f>
        <v/>
      </c>
      <c r="E1059" s="4" t="str">
        <f>IFERROR(VLOOKUP($A1059,'Raw - J'!$B:$S,6,FALSE),"")</f>
        <v/>
      </c>
      <c r="F1059" s="4" t="str">
        <f>IFERROR(VLOOKUP($A1059,'Raw - J'!$B:$P,10,FALSE),"")</f>
        <v/>
      </c>
      <c r="G1059" s="4" t="str">
        <f>SUBSTITUTE(IFERROR(VLOOKUP($A1059,'Raw - J'!$B:$P,7,FALSE),""),"0","")</f>
        <v/>
      </c>
      <c r="H1059" s="4" t="str">
        <f>IFERROR(VLOOKUP($A1059,'Raw - J'!$B:$P,12,FALSE)&amp;IF(VLOOKUP($A1059,'Raw - J'!$B:$N,13,FALSE)&lt;&gt;"","("&amp;VLOOKUP($A1059,'Raw - J'!$B:$N,13,FALSE)&amp;")",""),"")</f>
        <v/>
      </c>
      <c r="I1059" s="4" t="str">
        <f>IFERROR(VLOOKUP($A1059,'Raw - J'!$B:$P,14,FALSE),"")</f>
        <v/>
      </c>
      <c r="J1059" s="4" t="str">
        <f>IFERROR(VLOOKUP($A1059,'Raw - J'!$B:$P,11,FALSE),"")</f>
        <v/>
      </c>
      <c r="K1059" s="4" t="str">
        <f>IFERROR(VLOOKUP($A1059,'Raw - J'!$B:$Q,16,FALSE),"")</f>
        <v/>
      </c>
      <c r="L1059" s="16" t="str">
        <f>SUBSTITUTE(IFERROR(VLOOKUP($A1059,'Raw - J'!$B:$Q,9,FALSE),""),0,"")</f>
        <v/>
      </c>
      <c r="M1059" s="16" t="str">
        <f>SUBSTITUTE(IFERROR(VLOOKUP($A1059,'Raw - J'!$B:$Z,20,FALSE),""),0,"")</f>
        <v/>
      </c>
    </row>
    <row r="1060" spans="1:13" hidden="1" x14ac:dyDescent="0.35">
      <c r="A1060">
        <v>1051</v>
      </c>
      <c r="B1060" s="9" t="str">
        <f>IFERROR(VLOOKUP($A1060,'Raw - J'!$B:$S,2,FALSE),"")</f>
        <v/>
      </c>
      <c r="C1060" s="4" t="str">
        <f>IFERROR(VLOOKUP($A1060,'Raw - J'!$B:$S,3,FALSE),"")</f>
        <v/>
      </c>
      <c r="D1060" s="4" t="str">
        <f>IFERROR(VLOOKUP(JUMP!A1060,'Raw - J'!B:F,5,FALSE),"")</f>
        <v/>
      </c>
      <c r="E1060" s="4" t="str">
        <f>IFERROR(VLOOKUP($A1060,'Raw - J'!$B:$S,6,FALSE),"")</f>
        <v/>
      </c>
      <c r="F1060" s="4" t="str">
        <f>IFERROR(VLOOKUP($A1060,'Raw - J'!$B:$P,10,FALSE),"")</f>
        <v/>
      </c>
      <c r="G1060" s="4" t="str">
        <f>SUBSTITUTE(IFERROR(VLOOKUP($A1060,'Raw - J'!$B:$P,7,FALSE),""),"0","")</f>
        <v/>
      </c>
      <c r="H1060" s="4" t="str">
        <f>IFERROR(VLOOKUP($A1060,'Raw - J'!$B:$P,12,FALSE)&amp;IF(VLOOKUP($A1060,'Raw - J'!$B:$N,13,FALSE)&lt;&gt;"","("&amp;VLOOKUP($A1060,'Raw - J'!$B:$N,13,FALSE)&amp;")",""),"")</f>
        <v/>
      </c>
      <c r="I1060" s="4" t="str">
        <f>IFERROR(VLOOKUP($A1060,'Raw - J'!$B:$P,14,FALSE),"")</f>
        <v/>
      </c>
      <c r="J1060" s="4" t="str">
        <f>IFERROR(VLOOKUP($A1060,'Raw - J'!$B:$P,11,FALSE),"")</f>
        <v/>
      </c>
      <c r="K1060" s="4" t="str">
        <f>IFERROR(VLOOKUP($A1060,'Raw - J'!$B:$Q,16,FALSE),"")</f>
        <v/>
      </c>
      <c r="L1060" s="16" t="str">
        <f>SUBSTITUTE(IFERROR(VLOOKUP($A1060,'Raw - J'!$B:$Q,9,FALSE),""),0,"")</f>
        <v/>
      </c>
      <c r="M1060" s="16" t="str">
        <f>SUBSTITUTE(IFERROR(VLOOKUP($A1060,'Raw - J'!$B:$Z,20,FALSE),""),0,"")</f>
        <v/>
      </c>
    </row>
    <row r="1061" spans="1:13" hidden="1" x14ac:dyDescent="0.35">
      <c r="A1061">
        <v>1052</v>
      </c>
      <c r="B1061" s="9" t="str">
        <f>IFERROR(VLOOKUP($A1061,'Raw - J'!$B:$S,2,FALSE),"")</f>
        <v/>
      </c>
      <c r="C1061" s="4" t="str">
        <f>IFERROR(VLOOKUP($A1061,'Raw - J'!$B:$S,3,FALSE),"")</f>
        <v/>
      </c>
      <c r="D1061" s="4" t="str">
        <f>IFERROR(VLOOKUP(JUMP!A1061,'Raw - J'!B:F,5,FALSE),"")</f>
        <v/>
      </c>
      <c r="E1061" s="4" t="str">
        <f>IFERROR(VLOOKUP($A1061,'Raw - J'!$B:$S,6,FALSE),"")</f>
        <v/>
      </c>
      <c r="F1061" s="4" t="str">
        <f>IFERROR(VLOOKUP($A1061,'Raw - J'!$B:$P,10,FALSE),"")</f>
        <v/>
      </c>
      <c r="G1061" s="4" t="str">
        <f>SUBSTITUTE(IFERROR(VLOOKUP($A1061,'Raw - J'!$B:$P,7,FALSE),""),"0","")</f>
        <v/>
      </c>
      <c r="H1061" s="4" t="str">
        <f>IFERROR(VLOOKUP($A1061,'Raw - J'!$B:$P,12,FALSE)&amp;IF(VLOOKUP($A1061,'Raw - J'!$B:$N,13,FALSE)&lt;&gt;"","("&amp;VLOOKUP($A1061,'Raw - J'!$B:$N,13,FALSE)&amp;")",""),"")</f>
        <v/>
      </c>
      <c r="I1061" s="4" t="str">
        <f>IFERROR(VLOOKUP($A1061,'Raw - J'!$B:$P,14,FALSE),"")</f>
        <v/>
      </c>
      <c r="J1061" s="4" t="str">
        <f>IFERROR(VLOOKUP($A1061,'Raw - J'!$B:$P,11,FALSE),"")</f>
        <v/>
      </c>
      <c r="K1061" s="4" t="str">
        <f>IFERROR(VLOOKUP($A1061,'Raw - J'!$B:$Q,16,FALSE),"")</f>
        <v/>
      </c>
      <c r="L1061" s="16" t="str">
        <f>SUBSTITUTE(IFERROR(VLOOKUP($A1061,'Raw - J'!$B:$Q,9,FALSE),""),0,"")</f>
        <v/>
      </c>
      <c r="M1061" s="16" t="str">
        <f>SUBSTITUTE(IFERROR(VLOOKUP($A1061,'Raw - J'!$B:$Z,20,FALSE),""),0,"")</f>
        <v/>
      </c>
    </row>
    <row r="1062" spans="1:13" hidden="1" x14ac:dyDescent="0.35">
      <c r="A1062">
        <v>1053</v>
      </c>
      <c r="B1062" s="9" t="str">
        <f>IFERROR(VLOOKUP($A1062,'Raw - J'!$B:$S,2,FALSE),"")</f>
        <v/>
      </c>
      <c r="C1062" s="4" t="str">
        <f>IFERROR(VLOOKUP($A1062,'Raw - J'!$B:$S,3,FALSE),"")</f>
        <v/>
      </c>
      <c r="D1062" s="4" t="str">
        <f>IFERROR(VLOOKUP(JUMP!A1062,'Raw - J'!B:F,5,FALSE),"")</f>
        <v/>
      </c>
      <c r="E1062" s="4" t="str">
        <f>IFERROR(VLOOKUP($A1062,'Raw - J'!$B:$S,6,FALSE),"")</f>
        <v/>
      </c>
      <c r="F1062" s="4" t="str">
        <f>IFERROR(VLOOKUP($A1062,'Raw - J'!$B:$P,10,FALSE),"")</f>
        <v/>
      </c>
      <c r="G1062" s="4" t="str">
        <f>SUBSTITUTE(IFERROR(VLOOKUP($A1062,'Raw - J'!$B:$P,7,FALSE),""),"0","")</f>
        <v/>
      </c>
      <c r="H1062" s="4" t="str">
        <f>IFERROR(VLOOKUP($A1062,'Raw - J'!$B:$P,12,FALSE)&amp;IF(VLOOKUP($A1062,'Raw - J'!$B:$N,13,FALSE)&lt;&gt;"","("&amp;VLOOKUP($A1062,'Raw - J'!$B:$N,13,FALSE)&amp;")",""),"")</f>
        <v/>
      </c>
      <c r="I1062" s="4" t="str">
        <f>IFERROR(VLOOKUP($A1062,'Raw - J'!$B:$P,14,FALSE),"")</f>
        <v/>
      </c>
      <c r="J1062" s="4" t="str">
        <f>IFERROR(VLOOKUP($A1062,'Raw - J'!$B:$P,11,FALSE),"")</f>
        <v/>
      </c>
      <c r="K1062" s="4" t="str">
        <f>IFERROR(VLOOKUP($A1062,'Raw - J'!$B:$Q,16,FALSE),"")</f>
        <v/>
      </c>
      <c r="L1062" s="16" t="str">
        <f>SUBSTITUTE(IFERROR(VLOOKUP($A1062,'Raw - J'!$B:$Q,9,FALSE),""),0,"")</f>
        <v/>
      </c>
      <c r="M1062" s="16" t="str">
        <f>SUBSTITUTE(IFERROR(VLOOKUP($A1062,'Raw - J'!$B:$Z,20,FALSE),""),0,"")</f>
        <v/>
      </c>
    </row>
    <row r="1063" spans="1:13" hidden="1" x14ac:dyDescent="0.35">
      <c r="A1063">
        <v>1054</v>
      </c>
      <c r="B1063" s="9" t="str">
        <f>IFERROR(VLOOKUP($A1063,'Raw - J'!$B:$S,2,FALSE),"")</f>
        <v/>
      </c>
      <c r="C1063" s="4" t="str">
        <f>IFERROR(VLOOKUP($A1063,'Raw - J'!$B:$S,3,FALSE),"")</f>
        <v/>
      </c>
      <c r="D1063" s="4" t="str">
        <f>IFERROR(VLOOKUP(JUMP!A1063,'Raw - J'!B:F,5,FALSE),"")</f>
        <v/>
      </c>
      <c r="E1063" s="4" t="str">
        <f>IFERROR(VLOOKUP($A1063,'Raw - J'!$B:$S,6,FALSE),"")</f>
        <v/>
      </c>
      <c r="F1063" s="4" t="str">
        <f>IFERROR(VLOOKUP($A1063,'Raw - J'!$B:$P,10,FALSE),"")</f>
        <v/>
      </c>
      <c r="G1063" s="4" t="str">
        <f>SUBSTITUTE(IFERROR(VLOOKUP($A1063,'Raw - J'!$B:$P,7,FALSE),""),"0","")</f>
        <v/>
      </c>
      <c r="H1063" s="4" t="str">
        <f>IFERROR(VLOOKUP($A1063,'Raw - J'!$B:$P,12,FALSE)&amp;IF(VLOOKUP($A1063,'Raw - J'!$B:$N,13,FALSE)&lt;&gt;"","("&amp;VLOOKUP($A1063,'Raw - J'!$B:$N,13,FALSE)&amp;")",""),"")</f>
        <v/>
      </c>
      <c r="I1063" s="4" t="str">
        <f>IFERROR(VLOOKUP($A1063,'Raw - J'!$B:$P,14,FALSE),"")</f>
        <v/>
      </c>
      <c r="J1063" s="4" t="str">
        <f>IFERROR(VLOOKUP($A1063,'Raw - J'!$B:$P,11,FALSE),"")</f>
        <v/>
      </c>
      <c r="K1063" s="4" t="str">
        <f>IFERROR(VLOOKUP($A1063,'Raw - J'!$B:$Q,16,FALSE),"")</f>
        <v/>
      </c>
      <c r="L1063" s="16" t="str">
        <f>SUBSTITUTE(IFERROR(VLOOKUP($A1063,'Raw - J'!$B:$Q,9,FALSE),""),0,"")</f>
        <v/>
      </c>
      <c r="M1063" s="16" t="str">
        <f>SUBSTITUTE(IFERROR(VLOOKUP($A1063,'Raw - J'!$B:$Z,20,FALSE),""),0,"")</f>
        <v/>
      </c>
    </row>
    <row r="1064" spans="1:13" hidden="1" x14ac:dyDescent="0.35">
      <c r="A1064">
        <v>1055</v>
      </c>
      <c r="B1064" s="9" t="str">
        <f>IFERROR(VLOOKUP($A1064,'Raw - J'!$B:$S,2,FALSE),"")</f>
        <v/>
      </c>
      <c r="C1064" s="4" t="str">
        <f>IFERROR(VLOOKUP($A1064,'Raw - J'!$B:$S,3,FALSE),"")</f>
        <v/>
      </c>
      <c r="D1064" s="4" t="str">
        <f>IFERROR(VLOOKUP(JUMP!A1064,'Raw - J'!B:F,5,FALSE),"")</f>
        <v/>
      </c>
      <c r="E1064" s="4" t="str">
        <f>IFERROR(VLOOKUP($A1064,'Raw - J'!$B:$S,6,FALSE),"")</f>
        <v/>
      </c>
      <c r="F1064" s="4" t="str">
        <f>IFERROR(VLOOKUP($A1064,'Raw - J'!$B:$P,10,FALSE),"")</f>
        <v/>
      </c>
      <c r="G1064" s="4" t="str">
        <f>SUBSTITUTE(IFERROR(VLOOKUP($A1064,'Raw - J'!$B:$P,7,FALSE),""),"0","")</f>
        <v/>
      </c>
      <c r="H1064" s="4" t="str">
        <f>IFERROR(VLOOKUP($A1064,'Raw - J'!$B:$P,12,FALSE)&amp;IF(VLOOKUP($A1064,'Raw - J'!$B:$N,13,FALSE)&lt;&gt;"","("&amp;VLOOKUP($A1064,'Raw - J'!$B:$N,13,FALSE)&amp;")",""),"")</f>
        <v/>
      </c>
      <c r="I1064" s="4" t="str">
        <f>IFERROR(VLOOKUP($A1064,'Raw - J'!$B:$P,14,FALSE),"")</f>
        <v/>
      </c>
      <c r="J1064" s="4" t="str">
        <f>IFERROR(VLOOKUP($A1064,'Raw - J'!$B:$P,11,FALSE),"")</f>
        <v/>
      </c>
      <c r="K1064" s="4" t="str">
        <f>IFERROR(VLOOKUP($A1064,'Raw - J'!$B:$Q,16,FALSE),"")</f>
        <v/>
      </c>
      <c r="L1064" s="16" t="str">
        <f>SUBSTITUTE(IFERROR(VLOOKUP($A1064,'Raw - J'!$B:$Q,9,FALSE),""),0,"")</f>
        <v/>
      </c>
      <c r="M1064" s="16" t="str">
        <f>SUBSTITUTE(IFERROR(VLOOKUP($A1064,'Raw - J'!$B:$Z,20,FALSE),""),0,"")</f>
        <v/>
      </c>
    </row>
    <row r="1065" spans="1:13" hidden="1" x14ac:dyDescent="0.35">
      <c r="A1065">
        <v>1056</v>
      </c>
      <c r="B1065" s="9" t="str">
        <f>IFERROR(VLOOKUP($A1065,'Raw - J'!$B:$S,2,FALSE),"")</f>
        <v/>
      </c>
      <c r="C1065" s="4" t="str">
        <f>IFERROR(VLOOKUP($A1065,'Raw - J'!$B:$S,3,FALSE),"")</f>
        <v/>
      </c>
      <c r="D1065" s="4" t="str">
        <f>IFERROR(VLOOKUP(JUMP!A1065,'Raw - J'!B:F,5,FALSE),"")</f>
        <v/>
      </c>
      <c r="E1065" s="4" t="str">
        <f>IFERROR(VLOOKUP($A1065,'Raw - J'!$B:$S,6,FALSE),"")</f>
        <v/>
      </c>
      <c r="F1065" s="4" t="str">
        <f>IFERROR(VLOOKUP($A1065,'Raw - J'!$B:$P,10,FALSE),"")</f>
        <v/>
      </c>
      <c r="G1065" s="4" t="str">
        <f>SUBSTITUTE(IFERROR(VLOOKUP($A1065,'Raw - J'!$B:$P,7,FALSE),""),"0","")</f>
        <v/>
      </c>
      <c r="H1065" s="4" t="str">
        <f>IFERROR(VLOOKUP($A1065,'Raw - J'!$B:$P,12,FALSE)&amp;IF(VLOOKUP($A1065,'Raw - J'!$B:$N,13,FALSE)&lt;&gt;"","("&amp;VLOOKUP($A1065,'Raw - J'!$B:$N,13,FALSE)&amp;")",""),"")</f>
        <v/>
      </c>
      <c r="I1065" s="4" t="str">
        <f>IFERROR(VLOOKUP($A1065,'Raw - J'!$B:$P,14,FALSE),"")</f>
        <v/>
      </c>
      <c r="J1065" s="4" t="str">
        <f>IFERROR(VLOOKUP($A1065,'Raw - J'!$B:$P,11,FALSE),"")</f>
        <v/>
      </c>
      <c r="K1065" s="4" t="str">
        <f>IFERROR(VLOOKUP($A1065,'Raw - J'!$B:$Q,16,FALSE),"")</f>
        <v/>
      </c>
      <c r="L1065" s="16" t="str">
        <f>SUBSTITUTE(IFERROR(VLOOKUP($A1065,'Raw - J'!$B:$Q,9,FALSE),""),0,"")</f>
        <v/>
      </c>
      <c r="M1065" s="16" t="str">
        <f>SUBSTITUTE(IFERROR(VLOOKUP($A1065,'Raw - J'!$B:$Z,20,FALSE),""),0,"")</f>
        <v/>
      </c>
    </row>
    <row r="1066" spans="1:13" hidden="1" x14ac:dyDescent="0.35">
      <c r="A1066">
        <v>1057</v>
      </c>
      <c r="B1066" s="9" t="str">
        <f>IFERROR(VLOOKUP($A1066,'Raw - J'!$B:$S,2,FALSE),"")</f>
        <v/>
      </c>
      <c r="C1066" s="4" t="str">
        <f>IFERROR(VLOOKUP($A1066,'Raw - J'!$B:$S,3,FALSE),"")</f>
        <v/>
      </c>
      <c r="D1066" s="4" t="str">
        <f>IFERROR(VLOOKUP(JUMP!A1066,'Raw - J'!B:F,5,FALSE),"")</f>
        <v/>
      </c>
      <c r="E1066" s="4" t="str">
        <f>IFERROR(VLOOKUP($A1066,'Raw - J'!$B:$S,6,FALSE),"")</f>
        <v/>
      </c>
      <c r="F1066" s="4" t="str">
        <f>IFERROR(VLOOKUP($A1066,'Raw - J'!$B:$P,10,FALSE),"")</f>
        <v/>
      </c>
      <c r="G1066" s="4" t="str">
        <f>SUBSTITUTE(IFERROR(VLOOKUP($A1066,'Raw - J'!$B:$P,7,FALSE),""),"0","")</f>
        <v/>
      </c>
      <c r="H1066" s="4" t="str">
        <f>IFERROR(VLOOKUP($A1066,'Raw - J'!$B:$P,12,FALSE)&amp;IF(VLOOKUP($A1066,'Raw - J'!$B:$N,13,FALSE)&lt;&gt;"","("&amp;VLOOKUP($A1066,'Raw - J'!$B:$N,13,FALSE)&amp;")",""),"")</f>
        <v/>
      </c>
      <c r="I1066" s="4" t="str">
        <f>IFERROR(VLOOKUP($A1066,'Raw - J'!$B:$P,14,FALSE),"")</f>
        <v/>
      </c>
      <c r="J1066" s="4" t="str">
        <f>IFERROR(VLOOKUP($A1066,'Raw - J'!$B:$P,11,FALSE),"")</f>
        <v/>
      </c>
      <c r="K1066" s="4" t="str">
        <f>IFERROR(VLOOKUP($A1066,'Raw - J'!$B:$Q,16,FALSE),"")</f>
        <v/>
      </c>
      <c r="L1066" s="16" t="str">
        <f>SUBSTITUTE(IFERROR(VLOOKUP($A1066,'Raw - J'!$B:$Q,9,FALSE),""),0,"")</f>
        <v/>
      </c>
      <c r="M1066" s="16" t="str">
        <f>SUBSTITUTE(IFERROR(VLOOKUP($A1066,'Raw - J'!$B:$Z,20,FALSE),""),0,"")</f>
        <v/>
      </c>
    </row>
    <row r="1067" spans="1:13" hidden="1" x14ac:dyDescent="0.35">
      <c r="A1067">
        <v>1058</v>
      </c>
      <c r="B1067" s="9" t="str">
        <f>IFERROR(VLOOKUP($A1067,'Raw - J'!$B:$S,2,FALSE),"")</f>
        <v/>
      </c>
      <c r="C1067" s="4" t="str">
        <f>IFERROR(VLOOKUP($A1067,'Raw - J'!$B:$S,3,FALSE),"")</f>
        <v/>
      </c>
      <c r="D1067" s="4" t="str">
        <f>IFERROR(VLOOKUP(JUMP!A1067,'Raw - J'!B:F,5,FALSE),"")</f>
        <v/>
      </c>
      <c r="E1067" s="4" t="str">
        <f>IFERROR(VLOOKUP($A1067,'Raw - J'!$B:$S,6,FALSE),"")</f>
        <v/>
      </c>
      <c r="F1067" s="4" t="str">
        <f>IFERROR(VLOOKUP($A1067,'Raw - J'!$B:$P,10,FALSE),"")</f>
        <v/>
      </c>
      <c r="G1067" s="4" t="str">
        <f>SUBSTITUTE(IFERROR(VLOOKUP($A1067,'Raw - J'!$B:$P,7,FALSE),""),"0","")</f>
        <v/>
      </c>
      <c r="H1067" s="4" t="str">
        <f>IFERROR(VLOOKUP($A1067,'Raw - J'!$B:$P,12,FALSE)&amp;IF(VLOOKUP($A1067,'Raw - J'!$B:$N,13,FALSE)&lt;&gt;"","("&amp;VLOOKUP($A1067,'Raw - J'!$B:$N,13,FALSE)&amp;")",""),"")</f>
        <v/>
      </c>
      <c r="I1067" s="4" t="str">
        <f>IFERROR(VLOOKUP($A1067,'Raw - J'!$B:$P,14,FALSE),"")</f>
        <v/>
      </c>
      <c r="J1067" s="4" t="str">
        <f>IFERROR(VLOOKUP($A1067,'Raw - J'!$B:$P,11,FALSE),"")</f>
        <v/>
      </c>
      <c r="K1067" s="4" t="str">
        <f>IFERROR(VLOOKUP($A1067,'Raw - J'!$B:$Q,16,FALSE),"")</f>
        <v/>
      </c>
      <c r="L1067" s="16" t="str">
        <f>SUBSTITUTE(IFERROR(VLOOKUP($A1067,'Raw - J'!$B:$Q,9,FALSE),""),0,"")</f>
        <v/>
      </c>
      <c r="M1067" s="16" t="str">
        <f>SUBSTITUTE(IFERROR(VLOOKUP($A1067,'Raw - J'!$B:$Z,20,FALSE),""),0,"")</f>
        <v/>
      </c>
    </row>
    <row r="1068" spans="1:13" hidden="1" x14ac:dyDescent="0.35">
      <c r="A1068">
        <v>1059</v>
      </c>
      <c r="B1068" s="9" t="str">
        <f>IFERROR(VLOOKUP($A1068,'Raw - J'!$B:$S,2,FALSE),"")</f>
        <v/>
      </c>
      <c r="C1068" s="4" t="str">
        <f>IFERROR(VLOOKUP($A1068,'Raw - J'!$B:$S,3,FALSE),"")</f>
        <v/>
      </c>
      <c r="D1068" s="4" t="str">
        <f>IFERROR(VLOOKUP(JUMP!A1068,'Raw - J'!B:F,5,FALSE),"")</f>
        <v/>
      </c>
      <c r="E1068" s="4" t="str">
        <f>IFERROR(VLOOKUP($A1068,'Raw - J'!$B:$S,6,FALSE),"")</f>
        <v/>
      </c>
      <c r="F1068" s="4" t="str">
        <f>IFERROR(VLOOKUP($A1068,'Raw - J'!$B:$P,10,FALSE),"")</f>
        <v/>
      </c>
      <c r="G1068" s="4" t="str">
        <f>SUBSTITUTE(IFERROR(VLOOKUP($A1068,'Raw - J'!$B:$P,7,FALSE),""),"0","")</f>
        <v/>
      </c>
      <c r="H1068" s="4" t="str">
        <f>IFERROR(VLOOKUP($A1068,'Raw - J'!$B:$P,12,FALSE)&amp;IF(VLOOKUP($A1068,'Raw - J'!$B:$N,13,FALSE)&lt;&gt;"","("&amp;VLOOKUP($A1068,'Raw - J'!$B:$N,13,FALSE)&amp;")",""),"")</f>
        <v/>
      </c>
      <c r="I1068" s="4" t="str">
        <f>IFERROR(VLOOKUP($A1068,'Raw - J'!$B:$P,14,FALSE),"")</f>
        <v/>
      </c>
      <c r="J1068" s="4" t="str">
        <f>IFERROR(VLOOKUP($A1068,'Raw - J'!$B:$P,11,FALSE),"")</f>
        <v/>
      </c>
      <c r="K1068" s="4" t="str">
        <f>IFERROR(VLOOKUP($A1068,'Raw - J'!$B:$Q,16,FALSE),"")</f>
        <v/>
      </c>
      <c r="L1068" s="16" t="str">
        <f>SUBSTITUTE(IFERROR(VLOOKUP($A1068,'Raw - J'!$B:$Q,9,FALSE),""),0,"")</f>
        <v/>
      </c>
      <c r="M1068" s="16" t="str">
        <f>SUBSTITUTE(IFERROR(VLOOKUP($A1068,'Raw - J'!$B:$Z,20,FALSE),""),0,"")</f>
        <v/>
      </c>
    </row>
    <row r="1069" spans="1:13" hidden="1" x14ac:dyDescent="0.35">
      <c r="A1069">
        <v>1060</v>
      </c>
      <c r="B1069" s="9" t="str">
        <f>IFERROR(VLOOKUP($A1069,'Raw - J'!$B:$S,2,FALSE),"")</f>
        <v/>
      </c>
      <c r="C1069" s="4" t="str">
        <f>IFERROR(VLOOKUP($A1069,'Raw - J'!$B:$S,3,FALSE),"")</f>
        <v/>
      </c>
      <c r="D1069" s="4" t="str">
        <f>IFERROR(VLOOKUP(JUMP!A1069,'Raw - J'!B:F,5,FALSE),"")</f>
        <v/>
      </c>
      <c r="E1069" s="4" t="str">
        <f>IFERROR(VLOOKUP($A1069,'Raw - J'!$B:$S,6,FALSE),"")</f>
        <v/>
      </c>
      <c r="F1069" s="4" t="str">
        <f>IFERROR(VLOOKUP($A1069,'Raw - J'!$B:$P,10,FALSE),"")</f>
        <v/>
      </c>
      <c r="G1069" s="4" t="str">
        <f>SUBSTITUTE(IFERROR(VLOOKUP($A1069,'Raw - J'!$B:$P,7,FALSE),""),"0","")</f>
        <v/>
      </c>
      <c r="H1069" s="4" t="str">
        <f>IFERROR(VLOOKUP($A1069,'Raw - J'!$B:$P,12,FALSE)&amp;IF(VLOOKUP($A1069,'Raw - J'!$B:$N,13,FALSE)&lt;&gt;"","("&amp;VLOOKUP($A1069,'Raw - J'!$B:$N,13,FALSE)&amp;")",""),"")</f>
        <v/>
      </c>
      <c r="I1069" s="4" t="str">
        <f>IFERROR(VLOOKUP($A1069,'Raw - J'!$B:$P,14,FALSE),"")</f>
        <v/>
      </c>
      <c r="J1069" s="4" t="str">
        <f>IFERROR(VLOOKUP($A1069,'Raw - J'!$B:$P,11,FALSE),"")</f>
        <v/>
      </c>
      <c r="K1069" s="4" t="str">
        <f>IFERROR(VLOOKUP($A1069,'Raw - J'!$B:$Q,16,FALSE),"")</f>
        <v/>
      </c>
      <c r="L1069" s="16" t="str">
        <f>SUBSTITUTE(IFERROR(VLOOKUP($A1069,'Raw - J'!$B:$Q,9,FALSE),""),0,"")</f>
        <v/>
      </c>
      <c r="M1069" s="16" t="str">
        <f>SUBSTITUTE(IFERROR(VLOOKUP($A1069,'Raw - J'!$B:$Z,20,FALSE),""),0,"")</f>
        <v/>
      </c>
    </row>
    <row r="1070" spans="1:13" hidden="1" x14ac:dyDescent="0.35">
      <c r="A1070">
        <v>1061</v>
      </c>
      <c r="B1070" s="9" t="str">
        <f>IFERROR(VLOOKUP($A1070,'Raw - J'!$B:$S,2,FALSE),"")</f>
        <v/>
      </c>
      <c r="C1070" s="4" t="str">
        <f>IFERROR(VLOOKUP($A1070,'Raw - J'!$B:$S,3,FALSE),"")</f>
        <v/>
      </c>
      <c r="D1070" s="4" t="str">
        <f>IFERROR(VLOOKUP(JUMP!A1070,'Raw - J'!B:F,5,FALSE),"")</f>
        <v/>
      </c>
      <c r="E1070" s="4" t="str">
        <f>IFERROR(VLOOKUP($A1070,'Raw - J'!$B:$S,6,FALSE),"")</f>
        <v/>
      </c>
      <c r="F1070" s="4" t="str">
        <f>IFERROR(VLOOKUP($A1070,'Raw - J'!$B:$P,10,FALSE),"")</f>
        <v/>
      </c>
      <c r="G1070" s="4" t="str">
        <f>SUBSTITUTE(IFERROR(VLOOKUP($A1070,'Raw - J'!$B:$P,7,FALSE),""),"0","")</f>
        <v/>
      </c>
      <c r="H1070" s="4" t="str">
        <f>IFERROR(VLOOKUP($A1070,'Raw - J'!$B:$P,12,FALSE)&amp;IF(VLOOKUP($A1070,'Raw - J'!$B:$N,13,FALSE)&lt;&gt;"","("&amp;VLOOKUP($A1070,'Raw - J'!$B:$N,13,FALSE)&amp;")",""),"")</f>
        <v/>
      </c>
      <c r="I1070" s="4" t="str">
        <f>IFERROR(VLOOKUP($A1070,'Raw - J'!$B:$P,14,FALSE),"")</f>
        <v/>
      </c>
      <c r="J1070" s="4" t="str">
        <f>IFERROR(VLOOKUP($A1070,'Raw - J'!$B:$P,11,FALSE),"")</f>
        <v/>
      </c>
      <c r="K1070" s="4" t="str">
        <f>IFERROR(VLOOKUP($A1070,'Raw - J'!$B:$Q,16,FALSE),"")</f>
        <v/>
      </c>
      <c r="L1070" s="16" t="str">
        <f>SUBSTITUTE(IFERROR(VLOOKUP($A1070,'Raw - J'!$B:$Q,9,FALSE),""),0,"")</f>
        <v/>
      </c>
      <c r="M1070" s="16" t="str">
        <f>SUBSTITUTE(IFERROR(VLOOKUP($A1070,'Raw - J'!$B:$Z,20,FALSE),""),0,"")</f>
        <v/>
      </c>
    </row>
    <row r="1071" spans="1:13" hidden="1" x14ac:dyDescent="0.35">
      <c r="A1071">
        <v>1062</v>
      </c>
      <c r="B1071" s="9" t="str">
        <f>IFERROR(VLOOKUP($A1071,'Raw - J'!$B:$S,2,FALSE),"")</f>
        <v/>
      </c>
      <c r="C1071" s="4" t="str">
        <f>IFERROR(VLOOKUP($A1071,'Raw - J'!$B:$S,3,FALSE),"")</f>
        <v/>
      </c>
      <c r="D1071" s="4" t="str">
        <f>IFERROR(VLOOKUP(JUMP!A1071,'Raw - J'!B:F,5,FALSE),"")</f>
        <v/>
      </c>
      <c r="E1071" s="4" t="str">
        <f>IFERROR(VLOOKUP($A1071,'Raw - J'!$B:$S,6,FALSE),"")</f>
        <v/>
      </c>
      <c r="F1071" s="4" t="str">
        <f>IFERROR(VLOOKUP($A1071,'Raw - J'!$B:$P,10,FALSE),"")</f>
        <v/>
      </c>
      <c r="G1071" s="4" t="str">
        <f>SUBSTITUTE(IFERROR(VLOOKUP($A1071,'Raw - J'!$B:$P,7,FALSE),""),"0","")</f>
        <v/>
      </c>
      <c r="H1071" s="4" t="str">
        <f>IFERROR(VLOOKUP($A1071,'Raw - J'!$B:$P,12,FALSE)&amp;IF(VLOOKUP($A1071,'Raw - J'!$B:$N,13,FALSE)&lt;&gt;"","("&amp;VLOOKUP($A1071,'Raw - J'!$B:$N,13,FALSE)&amp;")",""),"")</f>
        <v/>
      </c>
      <c r="I1071" s="4" t="str">
        <f>IFERROR(VLOOKUP($A1071,'Raw - J'!$B:$P,14,FALSE),"")</f>
        <v/>
      </c>
      <c r="J1071" s="4" t="str">
        <f>IFERROR(VLOOKUP($A1071,'Raw - J'!$B:$P,11,FALSE),"")</f>
        <v/>
      </c>
      <c r="K1071" s="4" t="str">
        <f>IFERROR(VLOOKUP($A1071,'Raw - J'!$B:$Q,16,FALSE),"")</f>
        <v/>
      </c>
      <c r="L1071" s="16" t="str">
        <f>SUBSTITUTE(IFERROR(VLOOKUP($A1071,'Raw - J'!$B:$Q,9,FALSE),""),0,"")</f>
        <v/>
      </c>
      <c r="M1071" s="16" t="str">
        <f>SUBSTITUTE(IFERROR(VLOOKUP($A1071,'Raw - J'!$B:$Z,20,FALSE),""),0,"")</f>
        <v/>
      </c>
    </row>
    <row r="1072" spans="1:13" hidden="1" x14ac:dyDescent="0.35">
      <c r="A1072">
        <v>1063</v>
      </c>
      <c r="B1072" s="9" t="str">
        <f>IFERROR(VLOOKUP($A1072,'Raw - J'!$B:$S,2,FALSE),"")</f>
        <v/>
      </c>
      <c r="C1072" s="4" t="str">
        <f>IFERROR(VLOOKUP($A1072,'Raw - J'!$B:$S,3,FALSE),"")</f>
        <v/>
      </c>
      <c r="D1072" s="4" t="str">
        <f>IFERROR(VLOOKUP(JUMP!A1072,'Raw - J'!B:F,5,FALSE),"")</f>
        <v/>
      </c>
      <c r="E1072" s="4" t="str">
        <f>IFERROR(VLOOKUP($A1072,'Raw - J'!$B:$S,6,FALSE),"")</f>
        <v/>
      </c>
      <c r="F1072" s="4" t="str">
        <f>IFERROR(VLOOKUP($A1072,'Raw - J'!$B:$P,10,FALSE),"")</f>
        <v/>
      </c>
      <c r="G1072" s="4" t="str">
        <f>SUBSTITUTE(IFERROR(VLOOKUP($A1072,'Raw - J'!$B:$P,7,FALSE),""),"0","")</f>
        <v/>
      </c>
      <c r="H1072" s="4" t="str">
        <f>IFERROR(VLOOKUP($A1072,'Raw - J'!$B:$P,12,FALSE)&amp;IF(VLOOKUP($A1072,'Raw - J'!$B:$N,13,FALSE)&lt;&gt;"","("&amp;VLOOKUP($A1072,'Raw - J'!$B:$N,13,FALSE)&amp;")",""),"")</f>
        <v/>
      </c>
      <c r="I1072" s="4" t="str">
        <f>IFERROR(VLOOKUP($A1072,'Raw - J'!$B:$P,14,FALSE),"")</f>
        <v/>
      </c>
      <c r="J1072" s="4" t="str">
        <f>IFERROR(VLOOKUP($A1072,'Raw - J'!$B:$P,11,FALSE),"")</f>
        <v/>
      </c>
      <c r="K1072" s="4" t="str">
        <f>IFERROR(VLOOKUP($A1072,'Raw - J'!$B:$Q,16,FALSE),"")</f>
        <v/>
      </c>
      <c r="L1072" s="16" t="str">
        <f>SUBSTITUTE(IFERROR(VLOOKUP($A1072,'Raw - J'!$B:$Q,9,FALSE),""),0,"")</f>
        <v/>
      </c>
      <c r="M1072" s="16" t="str">
        <f>SUBSTITUTE(IFERROR(VLOOKUP($A1072,'Raw - J'!$B:$Z,20,FALSE),""),0,"")</f>
        <v/>
      </c>
    </row>
    <row r="1073" spans="1:13" hidden="1" x14ac:dyDescent="0.35">
      <c r="A1073">
        <v>1064</v>
      </c>
      <c r="B1073" s="9" t="str">
        <f>IFERROR(VLOOKUP($A1073,'Raw - J'!$B:$S,2,FALSE),"")</f>
        <v/>
      </c>
      <c r="C1073" s="4" t="str">
        <f>IFERROR(VLOOKUP($A1073,'Raw - J'!$B:$S,3,FALSE),"")</f>
        <v/>
      </c>
      <c r="D1073" s="4" t="str">
        <f>IFERROR(VLOOKUP(JUMP!A1073,'Raw - J'!B:F,5,FALSE),"")</f>
        <v/>
      </c>
      <c r="E1073" s="4" t="str">
        <f>IFERROR(VLOOKUP($A1073,'Raw - J'!$B:$S,6,FALSE),"")</f>
        <v/>
      </c>
      <c r="F1073" s="4" t="str">
        <f>IFERROR(VLOOKUP($A1073,'Raw - J'!$B:$P,10,FALSE),"")</f>
        <v/>
      </c>
      <c r="G1073" s="4" t="str">
        <f>SUBSTITUTE(IFERROR(VLOOKUP($A1073,'Raw - J'!$B:$P,7,FALSE),""),"0","")</f>
        <v/>
      </c>
      <c r="H1073" s="4" t="str">
        <f>IFERROR(VLOOKUP($A1073,'Raw - J'!$B:$P,12,FALSE)&amp;IF(VLOOKUP($A1073,'Raw - J'!$B:$N,13,FALSE)&lt;&gt;"","("&amp;VLOOKUP($A1073,'Raw - J'!$B:$N,13,FALSE)&amp;")",""),"")</f>
        <v/>
      </c>
      <c r="I1073" s="4" t="str">
        <f>IFERROR(VLOOKUP($A1073,'Raw - J'!$B:$P,14,FALSE),"")</f>
        <v/>
      </c>
      <c r="J1073" s="4" t="str">
        <f>IFERROR(VLOOKUP($A1073,'Raw - J'!$B:$P,11,FALSE),"")</f>
        <v/>
      </c>
      <c r="K1073" s="4" t="str">
        <f>IFERROR(VLOOKUP($A1073,'Raw - J'!$B:$Q,16,FALSE),"")</f>
        <v/>
      </c>
      <c r="L1073" s="16" t="str">
        <f>SUBSTITUTE(IFERROR(VLOOKUP($A1073,'Raw - J'!$B:$Q,9,FALSE),""),0,"")</f>
        <v/>
      </c>
      <c r="M1073" s="16" t="str">
        <f>SUBSTITUTE(IFERROR(VLOOKUP($A1073,'Raw - J'!$B:$Z,20,FALSE),""),0,"")</f>
        <v/>
      </c>
    </row>
    <row r="1074" spans="1:13" hidden="1" x14ac:dyDescent="0.35">
      <c r="A1074">
        <v>1065</v>
      </c>
      <c r="B1074" s="9" t="str">
        <f>IFERROR(VLOOKUP($A1074,'Raw - J'!$B:$S,2,FALSE),"")</f>
        <v/>
      </c>
      <c r="C1074" s="4" t="str">
        <f>IFERROR(VLOOKUP($A1074,'Raw - J'!$B:$S,3,FALSE),"")</f>
        <v/>
      </c>
      <c r="D1074" s="4" t="str">
        <f>IFERROR(VLOOKUP(JUMP!A1074,'Raw - J'!B:F,5,FALSE),"")</f>
        <v/>
      </c>
      <c r="E1074" s="4" t="str">
        <f>IFERROR(VLOOKUP($A1074,'Raw - J'!$B:$S,6,FALSE),"")</f>
        <v/>
      </c>
      <c r="F1074" s="4" t="str">
        <f>IFERROR(VLOOKUP($A1074,'Raw - J'!$B:$P,10,FALSE),"")</f>
        <v/>
      </c>
      <c r="G1074" s="4" t="str">
        <f>SUBSTITUTE(IFERROR(VLOOKUP($A1074,'Raw - J'!$B:$P,7,FALSE),""),"0","")</f>
        <v/>
      </c>
      <c r="H1074" s="4" t="str">
        <f>IFERROR(VLOOKUP($A1074,'Raw - J'!$B:$P,12,FALSE)&amp;IF(VLOOKUP($A1074,'Raw - J'!$B:$N,13,FALSE)&lt;&gt;"","("&amp;VLOOKUP($A1074,'Raw - J'!$B:$N,13,FALSE)&amp;")",""),"")</f>
        <v/>
      </c>
      <c r="I1074" s="4" t="str">
        <f>IFERROR(VLOOKUP($A1074,'Raw - J'!$B:$P,14,FALSE),"")</f>
        <v/>
      </c>
      <c r="J1074" s="4" t="str">
        <f>IFERROR(VLOOKUP($A1074,'Raw - J'!$B:$P,11,FALSE),"")</f>
        <v/>
      </c>
      <c r="K1074" s="4" t="str">
        <f>IFERROR(VLOOKUP($A1074,'Raw - J'!$B:$Q,16,FALSE),"")</f>
        <v/>
      </c>
      <c r="L1074" s="16" t="str">
        <f>SUBSTITUTE(IFERROR(VLOOKUP($A1074,'Raw - J'!$B:$Q,9,FALSE),""),0,"")</f>
        <v/>
      </c>
      <c r="M1074" s="16" t="str">
        <f>SUBSTITUTE(IFERROR(VLOOKUP($A1074,'Raw - J'!$B:$Z,20,FALSE),""),0,"")</f>
        <v/>
      </c>
    </row>
    <row r="1075" spans="1:13" hidden="1" x14ac:dyDescent="0.35">
      <c r="A1075">
        <v>1066</v>
      </c>
      <c r="B1075" s="9" t="str">
        <f>IFERROR(VLOOKUP($A1075,'Raw - J'!$B:$S,2,FALSE),"")</f>
        <v/>
      </c>
      <c r="C1075" s="4" t="str">
        <f>IFERROR(VLOOKUP($A1075,'Raw - J'!$B:$S,3,FALSE),"")</f>
        <v/>
      </c>
      <c r="D1075" s="4" t="str">
        <f>IFERROR(VLOOKUP(JUMP!A1075,'Raw - J'!B:F,5,FALSE),"")</f>
        <v/>
      </c>
      <c r="E1075" s="4" t="str">
        <f>IFERROR(VLOOKUP($A1075,'Raw - J'!$B:$S,6,FALSE),"")</f>
        <v/>
      </c>
      <c r="F1075" s="4" t="str">
        <f>IFERROR(VLOOKUP($A1075,'Raw - J'!$B:$P,10,FALSE),"")</f>
        <v/>
      </c>
      <c r="G1075" s="4" t="str">
        <f>SUBSTITUTE(IFERROR(VLOOKUP($A1075,'Raw - J'!$B:$P,7,FALSE),""),"0","")</f>
        <v/>
      </c>
      <c r="H1075" s="4" t="str">
        <f>IFERROR(VLOOKUP($A1075,'Raw - J'!$B:$P,12,FALSE)&amp;IF(VLOOKUP($A1075,'Raw - J'!$B:$N,13,FALSE)&lt;&gt;"","("&amp;VLOOKUP($A1075,'Raw - J'!$B:$N,13,FALSE)&amp;")",""),"")</f>
        <v/>
      </c>
      <c r="I1075" s="4" t="str">
        <f>IFERROR(VLOOKUP($A1075,'Raw - J'!$B:$P,14,FALSE),"")</f>
        <v/>
      </c>
      <c r="J1075" s="4" t="str">
        <f>IFERROR(VLOOKUP($A1075,'Raw - J'!$B:$P,11,FALSE),"")</f>
        <v/>
      </c>
      <c r="K1075" s="4" t="str">
        <f>IFERROR(VLOOKUP($A1075,'Raw - J'!$B:$Q,16,FALSE),"")</f>
        <v/>
      </c>
      <c r="L1075" s="16" t="str">
        <f>SUBSTITUTE(IFERROR(VLOOKUP($A1075,'Raw - J'!$B:$Q,9,FALSE),""),0,"")</f>
        <v/>
      </c>
      <c r="M1075" s="16" t="str">
        <f>SUBSTITUTE(IFERROR(VLOOKUP($A1075,'Raw - J'!$B:$Z,20,FALSE),""),0,"")</f>
        <v/>
      </c>
    </row>
    <row r="1076" spans="1:13" hidden="1" x14ac:dyDescent="0.35">
      <c r="A1076">
        <v>1067</v>
      </c>
      <c r="B1076" s="9" t="str">
        <f>IFERROR(VLOOKUP($A1076,'Raw - J'!$B:$S,2,FALSE),"")</f>
        <v/>
      </c>
      <c r="C1076" s="4" t="str">
        <f>IFERROR(VLOOKUP($A1076,'Raw - J'!$B:$S,3,FALSE),"")</f>
        <v/>
      </c>
      <c r="D1076" s="4" t="str">
        <f>IFERROR(VLOOKUP(JUMP!A1076,'Raw - J'!B:F,5,FALSE),"")</f>
        <v/>
      </c>
      <c r="E1076" s="4" t="str">
        <f>IFERROR(VLOOKUP($A1076,'Raw - J'!$B:$S,6,FALSE),"")</f>
        <v/>
      </c>
      <c r="F1076" s="4" t="str">
        <f>IFERROR(VLOOKUP($A1076,'Raw - J'!$B:$P,10,FALSE),"")</f>
        <v/>
      </c>
      <c r="G1076" s="4" t="str">
        <f>SUBSTITUTE(IFERROR(VLOOKUP($A1076,'Raw - J'!$B:$P,7,FALSE),""),"0","")</f>
        <v/>
      </c>
      <c r="H1076" s="4" t="str">
        <f>IFERROR(VLOOKUP($A1076,'Raw - J'!$B:$P,12,FALSE)&amp;IF(VLOOKUP($A1076,'Raw - J'!$B:$N,13,FALSE)&lt;&gt;"","("&amp;VLOOKUP($A1076,'Raw - J'!$B:$N,13,FALSE)&amp;")",""),"")</f>
        <v/>
      </c>
      <c r="I1076" s="4" t="str">
        <f>IFERROR(VLOOKUP($A1076,'Raw - J'!$B:$P,14,FALSE),"")</f>
        <v/>
      </c>
      <c r="J1076" s="4" t="str">
        <f>IFERROR(VLOOKUP($A1076,'Raw - J'!$B:$P,11,FALSE),"")</f>
        <v/>
      </c>
      <c r="K1076" s="4" t="str">
        <f>IFERROR(VLOOKUP($A1076,'Raw - J'!$B:$Q,16,FALSE),"")</f>
        <v/>
      </c>
      <c r="L1076" s="16" t="str">
        <f>SUBSTITUTE(IFERROR(VLOOKUP($A1076,'Raw - J'!$B:$Q,9,FALSE),""),0,"")</f>
        <v/>
      </c>
      <c r="M1076" s="16" t="str">
        <f>SUBSTITUTE(IFERROR(VLOOKUP($A1076,'Raw - J'!$B:$Z,20,FALSE),""),0,"")</f>
        <v/>
      </c>
    </row>
    <row r="1077" spans="1:13" hidden="1" x14ac:dyDescent="0.35">
      <c r="A1077">
        <v>1068</v>
      </c>
      <c r="B1077" s="9" t="str">
        <f>IFERROR(VLOOKUP($A1077,'Raw - J'!$B:$S,2,FALSE),"")</f>
        <v/>
      </c>
      <c r="C1077" s="4" t="str">
        <f>IFERROR(VLOOKUP($A1077,'Raw - J'!$B:$S,3,FALSE),"")</f>
        <v/>
      </c>
      <c r="D1077" s="4" t="str">
        <f>IFERROR(VLOOKUP(JUMP!A1077,'Raw - J'!B:F,5,FALSE),"")</f>
        <v/>
      </c>
      <c r="E1077" s="4" t="str">
        <f>IFERROR(VLOOKUP($A1077,'Raw - J'!$B:$S,6,FALSE),"")</f>
        <v/>
      </c>
      <c r="F1077" s="4" t="str">
        <f>IFERROR(VLOOKUP($A1077,'Raw - J'!$B:$P,10,FALSE),"")</f>
        <v/>
      </c>
      <c r="G1077" s="4" t="str">
        <f>SUBSTITUTE(IFERROR(VLOOKUP($A1077,'Raw - J'!$B:$P,7,FALSE),""),"0","")</f>
        <v/>
      </c>
      <c r="H1077" s="4" t="str">
        <f>IFERROR(VLOOKUP($A1077,'Raw - J'!$B:$P,12,FALSE)&amp;IF(VLOOKUP($A1077,'Raw - J'!$B:$N,13,FALSE)&lt;&gt;"","("&amp;VLOOKUP($A1077,'Raw - J'!$B:$N,13,FALSE)&amp;")",""),"")</f>
        <v/>
      </c>
      <c r="I1077" s="4" t="str">
        <f>IFERROR(VLOOKUP($A1077,'Raw - J'!$B:$P,14,FALSE),"")</f>
        <v/>
      </c>
      <c r="J1077" s="4" t="str">
        <f>IFERROR(VLOOKUP($A1077,'Raw - J'!$B:$P,11,FALSE),"")</f>
        <v/>
      </c>
      <c r="K1077" s="4" t="str">
        <f>IFERROR(VLOOKUP($A1077,'Raw - J'!$B:$Q,16,FALSE),"")</f>
        <v/>
      </c>
      <c r="L1077" s="16" t="str">
        <f>SUBSTITUTE(IFERROR(VLOOKUP($A1077,'Raw - J'!$B:$Q,9,FALSE),""),0,"")</f>
        <v/>
      </c>
      <c r="M1077" s="16" t="str">
        <f>SUBSTITUTE(IFERROR(VLOOKUP($A1077,'Raw - J'!$B:$Z,20,FALSE),""),0,"")</f>
        <v/>
      </c>
    </row>
    <row r="1078" spans="1:13" hidden="1" x14ac:dyDescent="0.35">
      <c r="A1078">
        <v>1069</v>
      </c>
      <c r="B1078" s="9" t="str">
        <f>IFERROR(VLOOKUP($A1078,'Raw - J'!$B:$S,2,FALSE),"")</f>
        <v/>
      </c>
      <c r="C1078" s="4" t="str">
        <f>IFERROR(VLOOKUP($A1078,'Raw - J'!$B:$S,3,FALSE),"")</f>
        <v/>
      </c>
      <c r="D1078" s="4" t="str">
        <f>IFERROR(VLOOKUP(JUMP!A1078,'Raw - J'!B:F,5,FALSE),"")</f>
        <v/>
      </c>
      <c r="E1078" s="4" t="str">
        <f>IFERROR(VLOOKUP($A1078,'Raw - J'!$B:$S,6,FALSE),"")</f>
        <v/>
      </c>
      <c r="F1078" s="4" t="str">
        <f>IFERROR(VLOOKUP($A1078,'Raw - J'!$B:$P,10,FALSE),"")</f>
        <v/>
      </c>
      <c r="G1078" s="4" t="str">
        <f>SUBSTITUTE(IFERROR(VLOOKUP($A1078,'Raw - J'!$B:$P,7,FALSE),""),"0","")</f>
        <v/>
      </c>
      <c r="H1078" s="4" t="str">
        <f>IFERROR(VLOOKUP($A1078,'Raw - J'!$B:$P,12,FALSE)&amp;IF(VLOOKUP($A1078,'Raw - J'!$B:$N,13,FALSE)&lt;&gt;"","("&amp;VLOOKUP($A1078,'Raw - J'!$B:$N,13,FALSE)&amp;")",""),"")</f>
        <v/>
      </c>
      <c r="I1078" s="4" t="str">
        <f>IFERROR(VLOOKUP($A1078,'Raw - J'!$B:$P,14,FALSE),"")</f>
        <v/>
      </c>
      <c r="J1078" s="4" t="str">
        <f>IFERROR(VLOOKUP($A1078,'Raw - J'!$B:$P,11,FALSE),"")</f>
        <v/>
      </c>
      <c r="K1078" s="4" t="str">
        <f>IFERROR(VLOOKUP($A1078,'Raw - J'!$B:$Q,16,FALSE),"")</f>
        <v/>
      </c>
      <c r="L1078" s="16" t="str">
        <f>SUBSTITUTE(IFERROR(VLOOKUP($A1078,'Raw - J'!$B:$Q,9,FALSE),""),0,"")</f>
        <v/>
      </c>
      <c r="M1078" s="16" t="str">
        <f>SUBSTITUTE(IFERROR(VLOOKUP($A1078,'Raw - J'!$B:$Z,20,FALSE),""),0,"")</f>
        <v/>
      </c>
    </row>
    <row r="1079" spans="1:13" hidden="1" x14ac:dyDescent="0.35">
      <c r="A1079">
        <v>1070</v>
      </c>
      <c r="B1079" s="9" t="str">
        <f>IFERROR(VLOOKUP($A1079,'Raw - J'!$B:$S,2,FALSE),"")</f>
        <v/>
      </c>
      <c r="C1079" s="4" t="str">
        <f>IFERROR(VLOOKUP($A1079,'Raw - J'!$B:$S,3,FALSE),"")</f>
        <v/>
      </c>
      <c r="D1079" s="4" t="str">
        <f>IFERROR(VLOOKUP(JUMP!A1079,'Raw - J'!B:F,5,FALSE),"")</f>
        <v/>
      </c>
      <c r="E1079" s="4" t="str">
        <f>IFERROR(VLOOKUP($A1079,'Raw - J'!$B:$S,6,FALSE),"")</f>
        <v/>
      </c>
      <c r="F1079" s="4" t="str">
        <f>IFERROR(VLOOKUP($A1079,'Raw - J'!$B:$P,10,FALSE),"")</f>
        <v/>
      </c>
      <c r="G1079" s="4" t="str">
        <f>SUBSTITUTE(IFERROR(VLOOKUP($A1079,'Raw - J'!$B:$P,7,FALSE),""),"0","")</f>
        <v/>
      </c>
      <c r="H1079" s="4" t="str">
        <f>IFERROR(VLOOKUP($A1079,'Raw - J'!$B:$P,12,FALSE)&amp;IF(VLOOKUP($A1079,'Raw - J'!$B:$N,13,FALSE)&lt;&gt;"","("&amp;VLOOKUP($A1079,'Raw - J'!$B:$N,13,FALSE)&amp;")",""),"")</f>
        <v/>
      </c>
      <c r="I1079" s="4" t="str">
        <f>IFERROR(VLOOKUP($A1079,'Raw - J'!$B:$P,14,FALSE),"")</f>
        <v/>
      </c>
      <c r="J1079" s="4" t="str">
        <f>IFERROR(VLOOKUP($A1079,'Raw - J'!$B:$P,11,FALSE),"")</f>
        <v/>
      </c>
      <c r="K1079" s="4" t="str">
        <f>IFERROR(VLOOKUP($A1079,'Raw - J'!$B:$Q,16,FALSE),"")</f>
        <v/>
      </c>
      <c r="L1079" s="16" t="str">
        <f>SUBSTITUTE(IFERROR(VLOOKUP($A1079,'Raw - J'!$B:$Q,9,FALSE),""),0,"")</f>
        <v/>
      </c>
      <c r="M1079" s="16" t="str">
        <f>SUBSTITUTE(IFERROR(VLOOKUP($A1079,'Raw - J'!$B:$Z,20,FALSE),""),0,"")</f>
        <v/>
      </c>
    </row>
    <row r="1080" spans="1:13" hidden="1" x14ac:dyDescent="0.35">
      <c r="A1080">
        <v>1071</v>
      </c>
      <c r="B1080" s="9" t="str">
        <f>IFERROR(VLOOKUP($A1080,'Raw - J'!$B:$S,2,FALSE),"")</f>
        <v/>
      </c>
      <c r="C1080" s="4" t="str">
        <f>IFERROR(VLOOKUP($A1080,'Raw - J'!$B:$S,3,FALSE),"")</f>
        <v/>
      </c>
      <c r="D1080" s="4" t="str">
        <f>IFERROR(VLOOKUP(JUMP!A1080,'Raw - J'!B:F,5,FALSE),"")</f>
        <v/>
      </c>
      <c r="E1080" s="4" t="str">
        <f>IFERROR(VLOOKUP($A1080,'Raw - J'!$B:$S,6,FALSE),"")</f>
        <v/>
      </c>
      <c r="F1080" s="4" t="str">
        <f>IFERROR(VLOOKUP($A1080,'Raw - J'!$B:$P,10,FALSE),"")</f>
        <v/>
      </c>
      <c r="G1080" s="4" t="str">
        <f>SUBSTITUTE(IFERROR(VLOOKUP($A1080,'Raw - J'!$B:$P,7,FALSE),""),"0","")</f>
        <v/>
      </c>
      <c r="H1080" s="4" t="str">
        <f>IFERROR(VLOOKUP($A1080,'Raw - J'!$B:$P,12,FALSE)&amp;IF(VLOOKUP($A1080,'Raw - J'!$B:$N,13,FALSE)&lt;&gt;"","("&amp;VLOOKUP($A1080,'Raw - J'!$B:$N,13,FALSE)&amp;")",""),"")</f>
        <v/>
      </c>
      <c r="I1080" s="4" t="str">
        <f>IFERROR(VLOOKUP($A1080,'Raw - J'!$B:$P,14,FALSE),"")</f>
        <v/>
      </c>
      <c r="J1080" s="4" t="str">
        <f>IFERROR(VLOOKUP($A1080,'Raw - J'!$B:$P,11,FALSE),"")</f>
        <v/>
      </c>
      <c r="K1080" s="4" t="str">
        <f>IFERROR(VLOOKUP($A1080,'Raw - J'!$B:$Q,16,FALSE),"")</f>
        <v/>
      </c>
      <c r="L1080" s="16" t="str">
        <f>SUBSTITUTE(IFERROR(VLOOKUP($A1080,'Raw - J'!$B:$Q,9,FALSE),""),0,"")</f>
        <v/>
      </c>
      <c r="M1080" s="16" t="str">
        <f>SUBSTITUTE(IFERROR(VLOOKUP($A1080,'Raw - J'!$B:$Z,20,FALSE),""),0,"")</f>
        <v/>
      </c>
    </row>
    <row r="1081" spans="1:13" hidden="1" x14ac:dyDescent="0.35">
      <c r="A1081">
        <v>1072</v>
      </c>
      <c r="B1081" s="9" t="str">
        <f>IFERROR(VLOOKUP($A1081,'Raw - J'!$B:$S,2,FALSE),"")</f>
        <v/>
      </c>
      <c r="C1081" s="4" t="str">
        <f>IFERROR(VLOOKUP($A1081,'Raw - J'!$B:$S,3,FALSE),"")</f>
        <v/>
      </c>
      <c r="D1081" s="4" t="str">
        <f>IFERROR(VLOOKUP(JUMP!A1081,'Raw - J'!B:F,5,FALSE),"")</f>
        <v/>
      </c>
      <c r="E1081" s="4" t="str">
        <f>IFERROR(VLOOKUP($A1081,'Raw - J'!$B:$S,6,FALSE),"")</f>
        <v/>
      </c>
      <c r="F1081" s="4" t="str">
        <f>IFERROR(VLOOKUP($A1081,'Raw - J'!$B:$P,10,FALSE),"")</f>
        <v/>
      </c>
      <c r="G1081" s="4" t="str">
        <f>SUBSTITUTE(IFERROR(VLOOKUP($A1081,'Raw - J'!$B:$P,7,FALSE),""),"0","")</f>
        <v/>
      </c>
      <c r="H1081" s="4" t="str">
        <f>IFERROR(VLOOKUP($A1081,'Raw - J'!$B:$P,12,FALSE)&amp;IF(VLOOKUP($A1081,'Raw - J'!$B:$N,13,FALSE)&lt;&gt;"","("&amp;VLOOKUP($A1081,'Raw - J'!$B:$N,13,FALSE)&amp;")",""),"")</f>
        <v/>
      </c>
      <c r="I1081" s="4" t="str">
        <f>IFERROR(VLOOKUP($A1081,'Raw - J'!$B:$P,14,FALSE),"")</f>
        <v/>
      </c>
      <c r="J1081" s="4" t="str">
        <f>IFERROR(VLOOKUP($A1081,'Raw - J'!$B:$P,11,FALSE),"")</f>
        <v/>
      </c>
      <c r="K1081" s="4" t="str">
        <f>IFERROR(VLOOKUP($A1081,'Raw - J'!$B:$Q,16,FALSE),"")</f>
        <v/>
      </c>
      <c r="L1081" s="16" t="str">
        <f>SUBSTITUTE(IFERROR(VLOOKUP($A1081,'Raw - J'!$B:$Q,9,FALSE),""),0,"")</f>
        <v/>
      </c>
      <c r="M1081" s="16" t="str">
        <f>SUBSTITUTE(IFERROR(VLOOKUP($A1081,'Raw - J'!$B:$Z,20,FALSE),""),0,"")</f>
        <v/>
      </c>
    </row>
    <row r="1082" spans="1:13" hidden="1" x14ac:dyDescent="0.35">
      <c r="A1082">
        <v>1073</v>
      </c>
      <c r="B1082" s="9" t="str">
        <f>IFERROR(VLOOKUP($A1082,'Raw - J'!$B:$S,2,FALSE),"")</f>
        <v/>
      </c>
      <c r="C1082" s="4" t="str">
        <f>IFERROR(VLOOKUP($A1082,'Raw - J'!$B:$S,3,FALSE),"")</f>
        <v/>
      </c>
      <c r="D1082" s="4" t="str">
        <f>IFERROR(VLOOKUP(JUMP!A1082,'Raw - J'!B:F,5,FALSE),"")</f>
        <v/>
      </c>
      <c r="E1082" s="4" t="str">
        <f>IFERROR(VLOOKUP($A1082,'Raw - J'!$B:$S,6,FALSE),"")</f>
        <v/>
      </c>
      <c r="F1082" s="4" t="str">
        <f>IFERROR(VLOOKUP($A1082,'Raw - J'!$B:$P,10,FALSE),"")</f>
        <v/>
      </c>
      <c r="G1082" s="4" t="str">
        <f>SUBSTITUTE(IFERROR(VLOOKUP($A1082,'Raw - J'!$B:$P,7,FALSE),""),"0","")</f>
        <v/>
      </c>
      <c r="H1082" s="4" t="str">
        <f>IFERROR(VLOOKUP($A1082,'Raw - J'!$B:$P,12,FALSE)&amp;IF(VLOOKUP($A1082,'Raw - J'!$B:$N,13,FALSE)&lt;&gt;"","("&amp;VLOOKUP($A1082,'Raw - J'!$B:$N,13,FALSE)&amp;")",""),"")</f>
        <v/>
      </c>
      <c r="I1082" s="4" t="str">
        <f>IFERROR(VLOOKUP($A1082,'Raw - J'!$B:$P,14,FALSE),"")</f>
        <v/>
      </c>
      <c r="J1082" s="4" t="str">
        <f>IFERROR(VLOOKUP($A1082,'Raw - J'!$B:$P,11,FALSE),"")</f>
        <v/>
      </c>
      <c r="K1082" s="4" t="str">
        <f>IFERROR(VLOOKUP($A1082,'Raw - J'!$B:$Q,16,FALSE),"")</f>
        <v/>
      </c>
      <c r="L1082" s="16" t="str">
        <f>SUBSTITUTE(IFERROR(VLOOKUP($A1082,'Raw - J'!$B:$Q,9,FALSE),""),0,"")</f>
        <v/>
      </c>
      <c r="M1082" s="16" t="str">
        <f>SUBSTITUTE(IFERROR(VLOOKUP($A1082,'Raw - J'!$B:$Z,20,FALSE),""),0,"")</f>
        <v/>
      </c>
    </row>
    <row r="1083" spans="1:13" hidden="1" x14ac:dyDescent="0.35">
      <c r="A1083">
        <v>1074</v>
      </c>
      <c r="B1083" s="9" t="str">
        <f>IFERROR(VLOOKUP($A1083,'Raw - J'!$B:$S,2,FALSE),"")</f>
        <v/>
      </c>
      <c r="C1083" s="4" t="str">
        <f>IFERROR(VLOOKUP($A1083,'Raw - J'!$B:$S,3,FALSE),"")</f>
        <v/>
      </c>
      <c r="D1083" s="4" t="str">
        <f>IFERROR(VLOOKUP(JUMP!A1083,'Raw - J'!B:F,5,FALSE),"")</f>
        <v/>
      </c>
      <c r="E1083" s="4" t="str">
        <f>IFERROR(VLOOKUP($A1083,'Raw - J'!$B:$S,6,FALSE),"")</f>
        <v/>
      </c>
      <c r="F1083" s="4" t="str">
        <f>IFERROR(VLOOKUP($A1083,'Raw - J'!$B:$P,10,FALSE),"")</f>
        <v/>
      </c>
      <c r="G1083" s="4" t="str">
        <f>SUBSTITUTE(IFERROR(VLOOKUP($A1083,'Raw - J'!$B:$P,7,FALSE),""),"0","")</f>
        <v/>
      </c>
      <c r="H1083" s="4" t="str">
        <f>IFERROR(VLOOKUP($A1083,'Raw - J'!$B:$P,12,FALSE)&amp;IF(VLOOKUP($A1083,'Raw - J'!$B:$N,13,FALSE)&lt;&gt;"","("&amp;VLOOKUP($A1083,'Raw - J'!$B:$N,13,FALSE)&amp;")",""),"")</f>
        <v/>
      </c>
      <c r="I1083" s="4" t="str">
        <f>IFERROR(VLOOKUP($A1083,'Raw - J'!$B:$P,14,FALSE),"")</f>
        <v/>
      </c>
      <c r="J1083" s="4" t="str">
        <f>IFERROR(VLOOKUP($A1083,'Raw - J'!$B:$P,11,FALSE),"")</f>
        <v/>
      </c>
      <c r="K1083" s="4" t="str">
        <f>IFERROR(VLOOKUP($A1083,'Raw - J'!$B:$Q,16,FALSE),"")</f>
        <v/>
      </c>
      <c r="L1083" s="16" t="str">
        <f>SUBSTITUTE(IFERROR(VLOOKUP($A1083,'Raw - J'!$B:$Q,9,FALSE),""),0,"")</f>
        <v/>
      </c>
      <c r="M1083" s="16" t="str">
        <f>SUBSTITUTE(IFERROR(VLOOKUP($A1083,'Raw - J'!$B:$Z,20,FALSE),""),0,"")</f>
        <v/>
      </c>
    </row>
    <row r="1084" spans="1:13" hidden="1" x14ac:dyDescent="0.35">
      <c r="A1084">
        <v>1075</v>
      </c>
      <c r="B1084" s="9" t="str">
        <f>IFERROR(VLOOKUP($A1084,'Raw - J'!$B:$S,2,FALSE),"")</f>
        <v/>
      </c>
      <c r="C1084" s="4" t="str">
        <f>IFERROR(VLOOKUP($A1084,'Raw - J'!$B:$S,3,FALSE),"")</f>
        <v/>
      </c>
      <c r="D1084" s="4" t="str">
        <f>IFERROR(VLOOKUP(JUMP!A1084,'Raw - J'!B:F,5,FALSE),"")</f>
        <v/>
      </c>
      <c r="E1084" s="4" t="str">
        <f>IFERROR(VLOOKUP($A1084,'Raw - J'!$B:$S,6,FALSE),"")</f>
        <v/>
      </c>
      <c r="F1084" s="4" t="str">
        <f>IFERROR(VLOOKUP($A1084,'Raw - J'!$B:$P,10,FALSE),"")</f>
        <v/>
      </c>
      <c r="G1084" s="4" t="str">
        <f>SUBSTITUTE(IFERROR(VLOOKUP($A1084,'Raw - J'!$B:$P,7,FALSE),""),"0","")</f>
        <v/>
      </c>
      <c r="H1084" s="4" t="str">
        <f>IFERROR(VLOOKUP($A1084,'Raw - J'!$B:$P,12,FALSE)&amp;IF(VLOOKUP($A1084,'Raw - J'!$B:$N,13,FALSE)&lt;&gt;"","("&amp;VLOOKUP($A1084,'Raw - J'!$B:$N,13,FALSE)&amp;")",""),"")</f>
        <v/>
      </c>
      <c r="I1084" s="4" t="str">
        <f>IFERROR(VLOOKUP($A1084,'Raw - J'!$B:$P,14,FALSE),"")</f>
        <v/>
      </c>
      <c r="J1084" s="4" t="str">
        <f>IFERROR(VLOOKUP($A1084,'Raw - J'!$B:$P,11,FALSE),"")</f>
        <v/>
      </c>
      <c r="K1084" s="4" t="str">
        <f>IFERROR(VLOOKUP($A1084,'Raw - J'!$B:$Q,16,FALSE),"")</f>
        <v/>
      </c>
      <c r="L1084" s="16" t="str">
        <f>SUBSTITUTE(IFERROR(VLOOKUP($A1084,'Raw - J'!$B:$Q,9,FALSE),""),0,"")</f>
        <v/>
      </c>
      <c r="M1084" s="16" t="str">
        <f>SUBSTITUTE(IFERROR(VLOOKUP($A1084,'Raw - J'!$B:$Z,20,FALSE),""),0,"")</f>
        <v/>
      </c>
    </row>
    <row r="1085" spans="1:13" hidden="1" x14ac:dyDescent="0.35">
      <c r="A1085">
        <v>1076</v>
      </c>
      <c r="B1085" s="9" t="str">
        <f>IFERROR(VLOOKUP($A1085,'Raw - J'!$B:$S,2,FALSE),"")</f>
        <v/>
      </c>
      <c r="C1085" s="4" t="str">
        <f>IFERROR(VLOOKUP($A1085,'Raw - J'!$B:$S,3,FALSE),"")</f>
        <v/>
      </c>
      <c r="D1085" s="4" t="str">
        <f>IFERROR(VLOOKUP(JUMP!A1085,'Raw - J'!B:F,5,FALSE),"")</f>
        <v/>
      </c>
      <c r="E1085" s="4" t="str">
        <f>IFERROR(VLOOKUP($A1085,'Raw - J'!$B:$S,6,FALSE),"")</f>
        <v/>
      </c>
      <c r="F1085" s="4" t="str">
        <f>IFERROR(VLOOKUP($A1085,'Raw - J'!$B:$P,10,FALSE),"")</f>
        <v/>
      </c>
      <c r="G1085" s="4" t="str">
        <f>SUBSTITUTE(IFERROR(VLOOKUP($A1085,'Raw - J'!$B:$P,7,FALSE),""),"0","")</f>
        <v/>
      </c>
      <c r="H1085" s="4" t="str">
        <f>IFERROR(VLOOKUP($A1085,'Raw - J'!$B:$P,12,FALSE)&amp;IF(VLOOKUP($A1085,'Raw - J'!$B:$N,13,FALSE)&lt;&gt;"","("&amp;VLOOKUP($A1085,'Raw - J'!$B:$N,13,FALSE)&amp;")",""),"")</f>
        <v/>
      </c>
      <c r="I1085" s="4" t="str">
        <f>IFERROR(VLOOKUP($A1085,'Raw - J'!$B:$P,14,FALSE),"")</f>
        <v/>
      </c>
      <c r="J1085" s="4" t="str">
        <f>IFERROR(VLOOKUP($A1085,'Raw - J'!$B:$P,11,FALSE),"")</f>
        <v/>
      </c>
      <c r="K1085" s="4" t="str">
        <f>IFERROR(VLOOKUP($A1085,'Raw - J'!$B:$Q,16,FALSE),"")</f>
        <v/>
      </c>
      <c r="L1085" s="16" t="str">
        <f>SUBSTITUTE(IFERROR(VLOOKUP($A1085,'Raw - J'!$B:$Q,9,FALSE),""),0,"")</f>
        <v/>
      </c>
      <c r="M1085" s="16" t="str">
        <f>SUBSTITUTE(IFERROR(VLOOKUP($A1085,'Raw - J'!$B:$Z,20,FALSE),""),0,"")</f>
        <v/>
      </c>
    </row>
    <row r="1086" spans="1:13" hidden="1" x14ac:dyDescent="0.35">
      <c r="A1086">
        <v>1077</v>
      </c>
      <c r="B1086" s="9" t="str">
        <f>IFERROR(VLOOKUP($A1086,'Raw - J'!$B:$S,2,FALSE),"")</f>
        <v/>
      </c>
      <c r="C1086" s="4" t="str">
        <f>IFERROR(VLOOKUP($A1086,'Raw - J'!$B:$S,3,FALSE),"")</f>
        <v/>
      </c>
      <c r="D1086" s="4" t="str">
        <f>IFERROR(VLOOKUP(JUMP!A1086,'Raw - J'!B:F,5,FALSE),"")</f>
        <v/>
      </c>
      <c r="E1086" s="4" t="str">
        <f>IFERROR(VLOOKUP($A1086,'Raw - J'!$B:$S,6,FALSE),"")</f>
        <v/>
      </c>
      <c r="F1086" s="4" t="str">
        <f>IFERROR(VLOOKUP($A1086,'Raw - J'!$B:$P,10,FALSE),"")</f>
        <v/>
      </c>
      <c r="G1086" s="4" t="str">
        <f>SUBSTITUTE(IFERROR(VLOOKUP($A1086,'Raw - J'!$B:$P,7,FALSE),""),"0","")</f>
        <v/>
      </c>
      <c r="H1086" s="4" t="str">
        <f>IFERROR(VLOOKUP($A1086,'Raw - J'!$B:$P,12,FALSE)&amp;IF(VLOOKUP($A1086,'Raw - J'!$B:$N,13,FALSE)&lt;&gt;"","("&amp;VLOOKUP($A1086,'Raw - J'!$B:$N,13,FALSE)&amp;")",""),"")</f>
        <v/>
      </c>
      <c r="I1086" s="4" t="str">
        <f>IFERROR(VLOOKUP($A1086,'Raw - J'!$B:$P,14,FALSE),"")</f>
        <v/>
      </c>
      <c r="J1086" s="4" t="str">
        <f>IFERROR(VLOOKUP($A1086,'Raw - J'!$B:$P,11,FALSE),"")</f>
        <v/>
      </c>
      <c r="K1086" s="4" t="str">
        <f>IFERROR(VLOOKUP($A1086,'Raw - J'!$B:$Q,16,FALSE),"")</f>
        <v/>
      </c>
      <c r="L1086" s="16" t="str">
        <f>SUBSTITUTE(IFERROR(VLOOKUP($A1086,'Raw - J'!$B:$Q,9,FALSE),""),0,"")</f>
        <v/>
      </c>
      <c r="M1086" s="16" t="str">
        <f>SUBSTITUTE(IFERROR(VLOOKUP($A1086,'Raw - J'!$B:$Z,20,FALSE),""),0,"")</f>
        <v/>
      </c>
    </row>
    <row r="1087" spans="1:13" hidden="1" x14ac:dyDescent="0.35">
      <c r="A1087">
        <v>1078</v>
      </c>
      <c r="B1087" s="9" t="str">
        <f>IFERROR(VLOOKUP($A1087,'Raw - J'!$B:$S,2,FALSE),"")</f>
        <v/>
      </c>
      <c r="C1087" s="4" t="str">
        <f>IFERROR(VLOOKUP($A1087,'Raw - J'!$B:$S,3,FALSE),"")</f>
        <v/>
      </c>
      <c r="D1087" s="4" t="str">
        <f>IFERROR(VLOOKUP(JUMP!A1087,'Raw - J'!B:F,5,FALSE),"")</f>
        <v/>
      </c>
      <c r="E1087" s="4" t="str">
        <f>IFERROR(VLOOKUP($A1087,'Raw - J'!$B:$S,6,FALSE),"")</f>
        <v/>
      </c>
      <c r="F1087" s="4" t="str">
        <f>IFERROR(VLOOKUP($A1087,'Raw - J'!$B:$P,10,FALSE),"")</f>
        <v/>
      </c>
      <c r="G1087" s="4" t="str">
        <f>SUBSTITUTE(IFERROR(VLOOKUP($A1087,'Raw - J'!$B:$P,7,FALSE),""),"0","")</f>
        <v/>
      </c>
      <c r="H1087" s="4" t="str">
        <f>IFERROR(VLOOKUP($A1087,'Raw - J'!$B:$P,12,FALSE)&amp;IF(VLOOKUP($A1087,'Raw - J'!$B:$N,13,FALSE)&lt;&gt;"","("&amp;VLOOKUP($A1087,'Raw - J'!$B:$N,13,FALSE)&amp;")",""),"")</f>
        <v/>
      </c>
      <c r="I1087" s="4" t="str">
        <f>IFERROR(VLOOKUP($A1087,'Raw - J'!$B:$P,14,FALSE),"")</f>
        <v/>
      </c>
      <c r="J1087" s="4" t="str">
        <f>IFERROR(VLOOKUP($A1087,'Raw - J'!$B:$P,11,FALSE),"")</f>
        <v/>
      </c>
      <c r="K1087" s="4" t="str">
        <f>IFERROR(VLOOKUP($A1087,'Raw - J'!$B:$Q,16,FALSE),"")</f>
        <v/>
      </c>
      <c r="L1087" s="16" t="str">
        <f>SUBSTITUTE(IFERROR(VLOOKUP($A1087,'Raw - J'!$B:$Q,9,FALSE),""),0,"")</f>
        <v/>
      </c>
      <c r="M1087" s="16" t="str">
        <f>SUBSTITUTE(IFERROR(VLOOKUP($A1087,'Raw - J'!$B:$Z,20,FALSE),""),0,"")</f>
        <v/>
      </c>
    </row>
    <row r="1088" spans="1:13" hidden="1" x14ac:dyDescent="0.35">
      <c r="A1088">
        <v>1079</v>
      </c>
      <c r="B1088" s="9" t="str">
        <f>IFERROR(VLOOKUP($A1088,'Raw - J'!$B:$S,2,FALSE),"")</f>
        <v/>
      </c>
      <c r="C1088" s="4" t="str">
        <f>IFERROR(VLOOKUP($A1088,'Raw - J'!$B:$S,3,FALSE),"")</f>
        <v/>
      </c>
      <c r="D1088" s="4" t="str">
        <f>IFERROR(VLOOKUP(JUMP!A1088,'Raw - J'!B:F,5,FALSE),"")</f>
        <v/>
      </c>
      <c r="E1088" s="4" t="str">
        <f>IFERROR(VLOOKUP($A1088,'Raw - J'!$B:$S,6,FALSE),"")</f>
        <v/>
      </c>
      <c r="F1088" s="4" t="str">
        <f>IFERROR(VLOOKUP($A1088,'Raw - J'!$B:$P,10,FALSE),"")</f>
        <v/>
      </c>
      <c r="G1088" s="4" t="str">
        <f>SUBSTITUTE(IFERROR(VLOOKUP($A1088,'Raw - J'!$B:$P,7,FALSE),""),"0","")</f>
        <v/>
      </c>
      <c r="H1088" s="4" t="str">
        <f>IFERROR(VLOOKUP($A1088,'Raw - J'!$B:$P,12,FALSE)&amp;IF(VLOOKUP($A1088,'Raw - J'!$B:$N,13,FALSE)&lt;&gt;"","("&amp;VLOOKUP($A1088,'Raw - J'!$B:$N,13,FALSE)&amp;")",""),"")</f>
        <v/>
      </c>
      <c r="I1088" s="4" t="str">
        <f>IFERROR(VLOOKUP($A1088,'Raw - J'!$B:$P,14,FALSE),"")</f>
        <v/>
      </c>
      <c r="J1088" s="4" t="str">
        <f>IFERROR(VLOOKUP($A1088,'Raw - J'!$B:$P,11,FALSE),"")</f>
        <v/>
      </c>
      <c r="K1088" s="4" t="str">
        <f>IFERROR(VLOOKUP($A1088,'Raw - J'!$B:$Q,16,FALSE),"")</f>
        <v/>
      </c>
      <c r="L1088" s="16" t="str">
        <f>SUBSTITUTE(IFERROR(VLOOKUP($A1088,'Raw - J'!$B:$Q,9,FALSE),""),0,"")</f>
        <v/>
      </c>
      <c r="M1088" s="16" t="str">
        <f>SUBSTITUTE(IFERROR(VLOOKUP($A1088,'Raw - J'!$B:$Z,20,FALSE),""),0,"")</f>
        <v/>
      </c>
    </row>
    <row r="1089" spans="1:13" hidden="1" x14ac:dyDescent="0.35">
      <c r="A1089">
        <v>1080</v>
      </c>
      <c r="B1089" s="9" t="str">
        <f>IFERROR(VLOOKUP($A1089,'Raw - J'!$B:$S,2,FALSE),"")</f>
        <v/>
      </c>
      <c r="C1089" s="4" t="str">
        <f>IFERROR(VLOOKUP($A1089,'Raw - J'!$B:$S,3,FALSE),"")</f>
        <v/>
      </c>
      <c r="D1089" s="4" t="str">
        <f>IFERROR(VLOOKUP(JUMP!A1089,'Raw - J'!B:F,5,FALSE),"")</f>
        <v/>
      </c>
      <c r="E1089" s="4" t="str">
        <f>IFERROR(VLOOKUP($A1089,'Raw - J'!$B:$S,6,FALSE),"")</f>
        <v/>
      </c>
      <c r="F1089" s="4" t="str">
        <f>IFERROR(VLOOKUP($A1089,'Raw - J'!$B:$P,10,FALSE),"")</f>
        <v/>
      </c>
      <c r="G1089" s="4" t="str">
        <f>SUBSTITUTE(IFERROR(VLOOKUP($A1089,'Raw - J'!$B:$P,7,FALSE),""),"0","")</f>
        <v/>
      </c>
      <c r="H1089" s="4" t="str">
        <f>IFERROR(VLOOKUP($A1089,'Raw - J'!$B:$P,12,FALSE)&amp;IF(VLOOKUP($A1089,'Raw - J'!$B:$N,13,FALSE)&lt;&gt;"","("&amp;VLOOKUP($A1089,'Raw - J'!$B:$N,13,FALSE)&amp;")",""),"")</f>
        <v/>
      </c>
      <c r="I1089" s="4" t="str">
        <f>IFERROR(VLOOKUP($A1089,'Raw - J'!$B:$P,14,FALSE),"")</f>
        <v/>
      </c>
      <c r="J1089" s="4" t="str">
        <f>IFERROR(VLOOKUP($A1089,'Raw - J'!$B:$P,11,FALSE),"")</f>
        <v/>
      </c>
      <c r="K1089" s="4" t="str">
        <f>IFERROR(VLOOKUP($A1089,'Raw - J'!$B:$Q,16,FALSE),"")</f>
        <v/>
      </c>
      <c r="L1089" s="16" t="str">
        <f>SUBSTITUTE(IFERROR(VLOOKUP($A1089,'Raw - J'!$B:$Q,9,FALSE),""),0,"")</f>
        <v/>
      </c>
      <c r="M1089" s="16" t="str">
        <f>SUBSTITUTE(IFERROR(VLOOKUP($A1089,'Raw - J'!$B:$Z,20,FALSE),""),0,"")</f>
        <v/>
      </c>
    </row>
    <row r="1090" spans="1:13" hidden="1" x14ac:dyDescent="0.35">
      <c r="A1090">
        <v>1081</v>
      </c>
      <c r="B1090" s="9" t="str">
        <f>IFERROR(VLOOKUP($A1090,'Raw - J'!$B:$S,2,FALSE),"")</f>
        <v/>
      </c>
      <c r="C1090" s="4" t="str">
        <f>IFERROR(VLOOKUP($A1090,'Raw - J'!$B:$S,3,FALSE),"")</f>
        <v/>
      </c>
      <c r="D1090" s="4" t="str">
        <f>IFERROR(VLOOKUP(JUMP!A1090,'Raw - J'!B:F,5,FALSE),"")</f>
        <v/>
      </c>
      <c r="E1090" s="4" t="str">
        <f>IFERROR(VLOOKUP($A1090,'Raw - J'!$B:$S,6,FALSE),"")</f>
        <v/>
      </c>
      <c r="F1090" s="4" t="str">
        <f>IFERROR(VLOOKUP($A1090,'Raw - J'!$B:$P,10,FALSE),"")</f>
        <v/>
      </c>
      <c r="G1090" s="4" t="str">
        <f>SUBSTITUTE(IFERROR(VLOOKUP($A1090,'Raw - J'!$B:$P,7,FALSE),""),"0","")</f>
        <v/>
      </c>
      <c r="H1090" s="4" t="str">
        <f>IFERROR(VLOOKUP($A1090,'Raw - J'!$B:$P,12,FALSE)&amp;IF(VLOOKUP($A1090,'Raw - J'!$B:$N,13,FALSE)&lt;&gt;"","("&amp;VLOOKUP($A1090,'Raw - J'!$B:$N,13,FALSE)&amp;")",""),"")</f>
        <v/>
      </c>
      <c r="I1090" s="4" t="str">
        <f>IFERROR(VLOOKUP($A1090,'Raw - J'!$B:$P,14,FALSE),"")</f>
        <v/>
      </c>
      <c r="J1090" s="4" t="str">
        <f>IFERROR(VLOOKUP($A1090,'Raw - J'!$B:$P,11,FALSE),"")</f>
        <v/>
      </c>
      <c r="K1090" s="4" t="str">
        <f>IFERROR(VLOOKUP($A1090,'Raw - J'!$B:$Q,16,FALSE),"")</f>
        <v/>
      </c>
      <c r="L1090" s="16" t="str">
        <f>SUBSTITUTE(IFERROR(VLOOKUP($A1090,'Raw - J'!$B:$Q,9,FALSE),""),0,"")</f>
        <v/>
      </c>
      <c r="M1090" s="16" t="str">
        <f>SUBSTITUTE(IFERROR(VLOOKUP($A1090,'Raw - J'!$B:$Z,20,FALSE),""),0,"")</f>
        <v/>
      </c>
    </row>
    <row r="1091" spans="1:13" hidden="1" x14ac:dyDescent="0.35">
      <c r="A1091">
        <v>1082</v>
      </c>
      <c r="B1091" s="9" t="str">
        <f>IFERROR(VLOOKUP($A1091,'Raw - J'!$B:$S,2,FALSE),"")</f>
        <v/>
      </c>
      <c r="C1091" s="4" t="str">
        <f>IFERROR(VLOOKUP($A1091,'Raw - J'!$B:$S,3,FALSE),"")</f>
        <v/>
      </c>
      <c r="D1091" s="4" t="str">
        <f>IFERROR(VLOOKUP(JUMP!A1091,'Raw - J'!B:F,5,FALSE),"")</f>
        <v/>
      </c>
      <c r="E1091" s="4" t="str">
        <f>IFERROR(VLOOKUP($A1091,'Raw - J'!$B:$S,6,FALSE),"")</f>
        <v/>
      </c>
      <c r="F1091" s="4" t="str">
        <f>IFERROR(VLOOKUP($A1091,'Raw - J'!$B:$P,10,FALSE),"")</f>
        <v/>
      </c>
      <c r="G1091" s="4" t="str">
        <f>SUBSTITUTE(IFERROR(VLOOKUP($A1091,'Raw - J'!$B:$P,7,FALSE),""),"0","")</f>
        <v/>
      </c>
      <c r="H1091" s="4" t="str">
        <f>IFERROR(VLOOKUP($A1091,'Raw - J'!$B:$P,12,FALSE)&amp;IF(VLOOKUP($A1091,'Raw - J'!$B:$N,13,FALSE)&lt;&gt;"","("&amp;VLOOKUP($A1091,'Raw - J'!$B:$N,13,FALSE)&amp;")",""),"")</f>
        <v/>
      </c>
      <c r="I1091" s="4" t="str">
        <f>IFERROR(VLOOKUP($A1091,'Raw - J'!$B:$P,14,FALSE),"")</f>
        <v/>
      </c>
      <c r="J1091" s="4" t="str">
        <f>IFERROR(VLOOKUP($A1091,'Raw - J'!$B:$P,11,FALSE),"")</f>
        <v/>
      </c>
      <c r="K1091" s="4" t="str">
        <f>IFERROR(VLOOKUP($A1091,'Raw - J'!$B:$Q,16,FALSE),"")</f>
        <v/>
      </c>
      <c r="L1091" s="16" t="str">
        <f>SUBSTITUTE(IFERROR(VLOOKUP($A1091,'Raw - J'!$B:$Q,9,FALSE),""),0,"")</f>
        <v/>
      </c>
      <c r="M1091" s="16" t="str">
        <f>SUBSTITUTE(IFERROR(VLOOKUP($A1091,'Raw - J'!$B:$Z,20,FALSE),""),0,"")</f>
        <v/>
      </c>
    </row>
    <row r="1092" spans="1:13" hidden="1" x14ac:dyDescent="0.35">
      <c r="A1092">
        <v>1083</v>
      </c>
      <c r="B1092" s="9" t="str">
        <f>IFERROR(VLOOKUP($A1092,'Raw - J'!$B:$S,2,FALSE),"")</f>
        <v/>
      </c>
      <c r="C1092" s="4" t="str">
        <f>IFERROR(VLOOKUP($A1092,'Raw - J'!$B:$S,3,FALSE),"")</f>
        <v/>
      </c>
      <c r="D1092" s="4" t="str">
        <f>IFERROR(VLOOKUP(JUMP!A1092,'Raw - J'!B:F,5,FALSE),"")</f>
        <v/>
      </c>
      <c r="E1092" s="4" t="str">
        <f>IFERROR(VLOOKUP($A1092,'Raw - J'!$B:$S,6,FALSE),"")</f>
        <v/>
      </c>
      <c r="F1092" s="4" t="str">
        <f>IFERROR(VLOOKUP($A1092,'Raw - J'!$B:$P,10,FALSE),"")</f>
        <v/>
      </c>
      <c r="G1092" s="4" t="str">
        <f>SUBSTITUTE(IFERROR(VLOOKUP($A1092,'Raw - J'!$B:$P,7,FALSE),""),"0","")</f>
        <v/>
      </c>
      <c r="H1092" s="4" t="str">
        <f>IFERROR(VLOOKUP($A1092,'Raw - J'!$B:$P,12,FALSE)&amp;IF(VLOOKUP($A1092,'Raw - J'!$B:$N,13,FALSE)&lt;&gt;"","("&amp;VLOOKUP($A1092,'Raw - J'!$B:$N,13,FALSE)&amp;")",""),"")</f>
        <v/>
      </c>
      <c r="I1092" s="4" t="str">
        <f>IFERROR(VLOOKUP($A1092,'Raw - J'!$B:$P,14,FALSE),"")</f>
        <v/>
      </c>
      <c r="J1092" s="4" t="str">
        <f>IFERROR(VLOOKUP($A1092,'Raw - J'!$B:$P,11,FALSE),"")</f>
        <v/>
      </c>
      <c r="K1092" s="4" t="str">
        <f>IFERROR(VLOOKUP($A1092,'Raw - J'!$B:$Q,16,FALSE),"")</f>
        <v/>
      </c>
      <c r="L1092" s="16" t="str">
        <f>SUBSTITUTE(IFERROR(VLOOKUP($A1092,'Raw - J'!$B:$Q,9,FALSE),""),0,"")</f>
        <v/>
      </c>
      <c r="M1092" s="16" t="str">
        <f>SUBSTITUTE(IFERROR(VLOOKUP($A1092,'Raw - J'!$B:$Z,20,FALSE),""),0,"")</f>
        <v/>
      </c>
    </row>
    <row r="1093" spans="1:13" hidden="1" x14ac:dyDescent="0.35">
      <c r="A1093">
        <v>1084</v>
      </c>
      <c r="B1093" s="9" t="str">
        <f>IFERROR(VLOOKUP($A1093,'Raw - J'!$B:$S,2,FALSE),"")</f>
        <v/>
      </c>
      <c r="C1093" s="4" t="str">
        <f>IFERROR(VLOOKUP($A1093,'Raw - J'!$B:$S,3,FALSE),"")</f>
        <v/>
      </c>
      <c r="D1093" s="4" t="str">
        <f>IFERROR(VLOOKUP(JUMP!A1093,'Raw - J'!B:F,5,FALSE),"")</f>
        <v/>
      </c>
      <c r="E1093" s="4" t="str">
        <f>IFERROR(VLOOKUP($A1093,'Raw - J'!$B:$S,6,FALSE),"")</f>
        <v/>
      </c>
      <c r="F1093" s="4" t="str">
        <f>IFERROR(VLOOKUP($A1093,'Raw - J'!$B:$P,10,FALSE),"")</f>
        <v/>
      </c>
      <c r="G1093" s="4" t="str">
        <f>SUBSTITUTE(IFERROR(VLOOKUP($A1093,'Raw - J'!$B:$P,7,FALSE),""),"0","")</f>
        <v/>
      </c>
      <c r="H1093" s="4" t="str">
        <f>IFERROR(VLOOKUP($A1093,'Raw - J'!$B:$P,12,FALSE)&amp;IF(VLOOKUP($A1093,'Raw - J'!$B:$N,13,FALSE)&lt;&gt;"","("&amp;VLOOKUP($A1093,'Raw - J'!$B:$N,13,FALSE)&amp;")",""),"")</f>
        <v/>
      </c>
      <c r="I1093" s="4" t="str">
        <f>IFERROR(VLOOKUP($A1093,'Raw - J'!$B:$P,14,FALSE),"")</f>
        <v/>
      </c>
      <c r="J1093" s="4" t="str">
        <f>IFERROR(VLOOKUP($A1093,'Raw - J'!$B:$P,11,FALSE),"")</f>
        <v/>
      </c>
      <c r="K1093" s="4" t="str">
        <f>IFERROR(VLOOKUP($A1093,'Raw - J'!$B:$Q,16,FALSE),"")</f>
        <v/>
      </c>
      <c r="L1093" s="16" t="str">
        <f>SUBSTITUTE(IFERROR(VLOOKUP($A1093,'Raw - J'!$B:$Q,9,FALSE),""),0,"")</f>
        <v/>
      </c>
      <c r="M1093" s="16" t="str">
        <f>SUBSTITUTE(IFERROR(VLOOKUP($A1093,'Raw - J'!$B:$Z,20,FALSE),""),0,"")</f>
        <v/>
      </c>
    </row>
    <row r="1094" spans="1:13" hidden="1" x14ac:dyDescent="0.35">
      <c r="A1094">
        <v>1085</v>
      </c>
      <c r="B1094" s="9" t="str">
        <f>IFERROR(VLOOKUP($A1094,'Raw - J'!$B:$S,2,FALSE),"")</f>
        <v/>
      </c>
      <c r="C1094" s="4" t="str">
        <f>IFERROR(VLOOKUP($A1094,'Raw - J'!$B:$S,3,FALSE),"")</f>
        <v/>
      </c>
      <c r="D1094" s="4" t="str">
        <f>IFERROR(VLOOKUP(JUMP!A1094,'Raw - J'!B:F,5,FALSE),"")</f>
        <v/>
      </c>
      <c r="E1094" s="4" t="str">
        <f>IFERROR(VLOOKUP($A1094,'Raw - J'!$B:$S,6,FALSE),"")</f>
        <v/>
      </c>
      <c r="F1094" s="4" t="str">
        <f>IFERROR(VLOOKUP($A1094,'Raw - J'!$B:$P,10,FALSE),"")</f>
        <v/>
      </c>
      <c r="G1094" s="4" t="str">
        <f>SUBSTITUTE(IFERROR(VLOOKUP($A1094,'Raw - J'!$B:$P,7,FALSE),""),"0","")</f>
        <v/>
      </c>
      <c r="H1094" s="4" t="str">
        <f>IFERROR(VLOOKUP($A1094,'Raw - J'!$B:$P,12,FALSE)&amp;IF(VLOOKUP($A1094,'Raw - J'!$B:$N,13,FALSE)&lt;&gt;"","("&amp;VLOOKUP($A1094,'Raw - J'!$B:$N,13,FALSE)&amp;")",""),"")</f>
        <v/>
      </c>
      <c r="I1094" s="4" t="str">
        <f>IFERROR(VLOOKUP($A1094,'Raw - J'!$B:$P,14,FALSE),"")</f>
        <v/>
      </c>
      <c r="J1094" s="4" t="str">
        <f>IFERROR(VLOOKUP($A1094,'Raw - J'!$B:$P,11,FALSE),"")</f>
        <v/>
      </c>
      <c r="K1094" s="4" t="str">
        <f>IFERROR(VLOOKUP($A1094,'Raw - J'!$B:$Q,16,FALSE),"")</f>
        <v/>
      </c>
      <c r="L1094" s="16" t="str">
        <f>SUBSTITUTE(IFERROR(VLOOKUP($A1094,'Raw - J'!$B:$Q,9,FALSE),""),0,"")</f>
        <v/>
      </c>
      <c r="M1094" s="16" t="str">
        <f>SUBSTITUTE(IFERROR(VLOOKUP($A1094,'Raw - J'!$B:$Z,20,FALSE),""),0,"")</f>
        <v/>
      </c>
    </row>
    <row r="1095" spans="1:13" hidden="1" x14ac:dyDescent="0.35">
      <c r="A1095">
        <v>1086</v>
      </c>
      <c r="B1095" s="9" t="str">
        <f>IFERROR(VLOOKUP($A1095,'Raw - J'!$B:$S,2,FALSE),"")</f>
        <v/>
      </c>
      <c r="C1095" s="4" t="str">
        <f>IFERROR(VLOOKUP($A1095,'Raw - J'!$B:$S,3,FALSE),"")</f>
        <v/>
      </c>
      <c r="D1095" s="4" t="str">
        <f>IFERROR(VLOOKUP(JUMP!A1095,'Raw - J'!B:F,5,FALSE),"")</f>
        <v/>
      </c>
      <c r="E1095" s="4" t="str">
        <f>IFERROR(VLOOKUP($A1095,'Raw - J'!$B:$S,6,FALSE),"")</f>
        <v/>
      </c>
      <c r="F1095" s="4" t="str">
        <f>IFERROR(VLOOKUP($A1095,'Raw - J'!$B:$P,10,FALSE),"")</f>
        <v/>
      </c>
      <c r="G1095" s="4" t="str">
        <f>SUBSTITUTE(IFERROR(VLOOKUP($A1095,'Raw - J'!$B:$P,7,FALSE),""),"0","")</f>
        <v/>
      </c>
      <c r="H1095" s="4" t="str">
        <f>IFERROR(VLOOKUP($A1095,'Raw - J'!$B:$P,12,FALSE)&amp;IF(VLOOKUP($A1095,'Raw - J'!$B:$N,13,FALSE)&lt;&gt;"","("&amp;VLOOKUP($A1095,'Raw - J'!$B:$N,13,FALSE)&amp;")",""),"")</f>
        <v/>
      </c>
      <c r="I1095" s="4" t="str">
        <f>IFERROR(VLOOKUP($A1095,'Raw - J'!$B:$P,14,FALSE),"")</f>
        <v/>
      </c>
      <c r="J1095" s="4" t="str">
        <f>IFERROR(VLOOKUP($A1095,'Raw - J'!$B:$P,11,FALSE),"")</f>
        <v/>
      </c>
      <c r="K1095" s="4" t="str">
        <f>IFERROR(VLOOKUP($A1095,'Raw - J'!$B:$Q,16,FALSE),"")</f>
        <v/>
      </c>
      <c r="L1095" s="16" t="str">
        <f>SUBSTITUTE(IFERROR(VLOOKUP($A1095,'Raw - J'!$B:$Q,9,FALSE),""),0,"")</f>
        <v/>
      </c>
      <c r="M1095" s="16" t="str">
        <f>SUBSTITUTE(IFERROR(VLOOKUP($A1095,'Raw - J'!$B:$Z,20,FALSE),""),0,"")</f>
        <v/>
      </c>
    </row>
    <row r="1096" spans="1:13" hidden="1" x14ac:dyDescent="0.35">
      <c r="A1096">
        <v>1087</v>
      </c>
      <c r="B1096" s="9" t="str">
        <f>IFERROR(VLOOKUP($A1096,'Raw - J'!$B:$S,2,FALSE),"")</f>
        <v/>
      </c>
      <c r="C1096" s="4" t="str">
        <f>IFERROR(VLOOKUP($A1096,'Raw - J'!$B:$S,3,FALSE),"")</f>
        <v/>
      </c>
      <c r="D1096" s="4" t="str">
        <f>IFERROR(VLOOKUP(JUMP!A1096,'Raw - J'!B:F,5,FALSE),"")</f>
        <v/>
      </c>
      <c r="E1096" s="4" t="str">
        <f>IFERROR(VLOOKUP($A1096,'Raw - J'!$B:$S,6,FALSE),"")</f>
        <v/>
      </c>
      <c r="F1096" s="4" t="str">
        <f>IFERROR(VLOOKUP($A1096,'Raw - J'!$B:$P,10,FALSE),"")</f>
        <v/>
      </c>
      <c r="G1096" s="4" t="str">
        <f>SUBSTITUTE(IFERROR(VLOOKUP($A1096,'Raw - J'!$B:$P,7,FALSE),""),"0","")</f>
        <v/>
      </c>
      <c r="H1096" s="4" t="str">
        <f>IFERROR(VLOOKUP($A1096,'Raw - J'!$B:$P,12,FALSE)&amp;IF(VLOOKUP($A1096,'Raw - J'!$B:$N,13,FALSE)&lt;&gt;"","("&amp;VLOOKUP($A1096,'Raw - J'!$B:$N,13,FALSE)&amp;")",""),"")</f>
        <v/>
      </c>
      <c r="I1096" s="4" t="str">
        <f>IFERROR(VLOOKUP($A1096,'Raw - J'!$B:$P,14,FALSE),"")</f>
        <v/>
      </c>
      <c r="J1096" s="4" t="str">
        <f>IFERROR(VLOOKUP($A1096,'Raw - J'!$B:$P,11,FALSE),"")</f>
        <v/>
      </c>
      <c r="K1096" s="4" t="str">
        <f>IFERROR(VLOOKUP($A1096,'Raw - J'!$B:$Q,16,FALSE),"")</f>
        <v/>
      </c>
      <c r="L1096" s="16" t="str">
        <f>SUBSTITUTE(IFERROR(VLOOKUP($A1096,'Raw - J'!$B:$Q,9,FALSE),""),0,"")</f>
        <v/>
      </c>
      <c r="M1096" s="16" t="str">
        <f>SUBSTITUTE(IFERROR(VLOOKUP($A1096,'Raw - J'!$B:$Z,20,FALSE),""),0,"")</f>
        <v/>
      </c>
    </row>
    <row r="1097" spans="1:13" hidden="1" x14ac:dyDescent="0.35">
      <c r="A1097">
        <v>1088</v>
      </c>
      <c r="B1097" s="9" t="str">
        <f>IFERROR(VLOOKUP($A1097,'Raw - J'!$B:$S,2,FALSE),"")</f>
        <v/>
      </c>
      <c r="C1097" s="4" t="str">
        <f>IFERROR(VLOOKUP($A1097,'Raw - J'!$B:$S,3,FALSE),"")</f>
        <v/>
      </c>
      <c r="D1097" s="4" t="str">
        <f>IFERROR(VLOOKUP(JUMP!A1097,'Raw - J'!B:F,5,FALSE),"")</f>
        <v/>
      </c>
      <c r="E1097" s="4" t="str">
        <f>IFERROR(VLOOKUP($A1097,'Raw - J'!$B:$S,6,FALSE),"")</f>
        <v/>
      </c>
      <c r="F1097" s="4" t="str">
        <f>IFERROR(VLOOKUP($A1097,'Raw - J'!$B:$P,10,FALSE),"")</f>
        <v/>
      </c>
      <c r="G1097" s="4" t="str">
        <f>SUBSTITUTE(IFERROR(VLOOKUP($A1097,'Raw - J'!$B:$P,7,FALSE),""),"0","")</f>
        <v/>
      </c>
      <c r="H1097" s="4" t="str">
        <f>IFERROR(VLOOKUP($A1097,'Raw - J'!$B:$P,12,FALSE)&amp;IF(VLOOKUP($A1097,'Raw - J'!$B:$N,13,FALSE)&lt;&gt;"","("&amp;VLOOKUP($A1097,'Raw - J'!$B:$N,13,FALSE)&amp;")",""),"")</f>
        <v/>
      </c>
      <c r="I1097" s="4" t="str">
        <f>IFERROR(VLOOKUP($A1097,'Raw - J'!$B:$P,14,FALSE),"")</f>
        <v/>
      </c>
      <c r="J1097" s="4" t="str">
        <f>IFERROR(VLOOKUP($A1097,'Raw - J'!$B:$P,11,FALSE),"")</f>
        <v/>
      </c>
      <c r="K1097" s="4" t="str">
        <f>IFERROR(VLOOKUP($A1097,'Raw - J'!$B:$Q,16,FALSE),"")</f>
        <v/>
      </c>
      <c r="L1097" s="16" t="str">
        <f>SUBSTITUTE(IFERROR(VLOOKUP($A1097,'Raw - J'!$B:$Q,9,FALSE),""),0,"")</f>
        <v/>
      </c>
      <c r="M1097" s="16" t="str">
        <f>SUBSTITUTE(IFERROR(VLOOKUP($A1097,'Raw - J'!$B:$Z,20,FALSE),""),0,"")</f>
        <v/>
      </c>
    </row>
    <row r="1098" spans="1:13" hidden="1" x14ac:dyDescent="0.35">
      <c r="A1098">
        <v>1089</v>
      </c>
      <c r="B1098" s="9" t="str">
        <f>IFERROR(VLOOKUP($A1098,'Raw - J'!$B:$S,2,FALSE),"")</f>
        <v/>
      </c>
      <c r="C1098" s="4" t="str">
        <f>IFERROR(VLOOKUP($A1098,'Raw - J'!$B:$S,3,FALSE),"")</f>
        <v/>
      </c>
      <c r="D1098" s="4" t="str">
        <f>IFERROR(VLOOKUP(JUMP!A1098,'Raw - J'!B:F,5,FALSE),"")</f>
        <v/>
      </c>
      <c r="E1098" s="4" t="str">
        <f>IFERROR(VLOOKUP($A1098,'Raw - J'!$B:$S,6,FALSE),"")</f>
        <v/>
      </c>
      <c r="F1098" s="4" t="str">
        <f>IFERROR(VLOOKUP($A1098,'Raw - J'!$B:$P,10,FALSE),"")</f>
        <v/>
      </c>
      <c r="G1098" s="4" t="str">
        <f>SUBSTITUTE(IFERROR(VLOOKUP($A1098,'Raw - J'!$B:$P,7,FALSE),""),"0","")</f>
        <v/>
      </c>
      <c r="H1098" s="4" t="str">
        <f>IFERROR(VLOOKUP($A1098,'Raw - J'!$B:$P,12,FALSE)&amp;IF(VLOOKUP($A1098,'Raw - J'!$B:$N,13,FALSE)&lt;&gt;"","("&amp;VLOOKUP($A1098,'Raw - J'!$B:$N,13,FALSE)&amp;")",""),"")</f>
        <v/>
      </c>
      <c r="I1098" s="4" t="str">
        <f>IFERROR(VLOOKUP($A1098,'Raw - J'!$B:$P,14,FALSE),"")</f>
        <v/>
      </c>
      <c r="J1098" s="4" t="str">
        <f>IFERROR(VLOOKUP($A1098,'Raw - J'!$B:$P,11,FALSE),"")</f>
        <v/>
      </c>
      <c r="K1098" s="4" t="str">
        <f>IFERROR(VLOOKUP($A1098,'Raw - J'!$B:$Q,16,FALSE),"")</f>
        <v/>
      </c>
      <c r="L1098" s="16" t="str">
        <f>SUBSTITUTE(IFERROR(VLOOKUP($A1098,'Raw - J'!$B:$Q,9,FALSE),""),0,"")</f>
        <v/>
      </c>
      <c r="M1098" s="16" t="str">
        <f>SUBSTITUTE(IFERROR(VLOOKUP($A1098,'Raw - J'!$B:$Z,20,FALSE),""),0,"")</f>
        <v/>
      </c>
    </row>
    <row r="1099" spans="1:13" hidden="1" x14ac:dyDescent="0.35">
      <c r="A1099">
        <v>1090</v>
      </c>
      <c r="B1099" s="9" t="str">
        <f>IFERROR(VLOOKUP($A1099,'Raw - J'!$B:$S,2,FALSE),"")</f>
        <v/>
      </c>
      <c r="C1099" s="4" t="str">
        <f>IFERROR(VLOOKUP($A1099,'Raw - J'!$B:$S,3,FALSE),"")</f>
        <v/>
      </c>
      <c r="D1099" s="4" t="str">
        <f>IFERROR(VLOOKUP(JUMP!A1099,'Raw - J'!B:F,5,FALSE),"")</f>
        <v/>
      </c>
      <c r="E1099" s="4" t="str">
        <f>IFERROR(VLOOKUP($A1099,'Raw - J'!$B:$S,6,FALSE),"")</f>
        <v/>
      </c>
      <c r="F1099" s="4" t="str">
        <f>IFERROR(VLOOKUP($A1099,'Raw - J'!$B:$P,10,FALSE),"")</f>
        <v/>
      </c>
      <c r="G1099" s="4" t="str">
        <f>SUBSTITUTE(IFERROR(VLOOKUP($A1099,'Raw - J'!$B:$P,7,FALSE),""),"0","")</f>
        <v/>
      </c>
      <c r="H1099" s="4" t="str">
        <f>IFERROR(VLOOKUP($A1099,'Raw - J'!$B:$P,12,FALSE)&amp;IF(VLOOKUP($A1099,'Raw - J'!$B:$N,13,FALSE)&lt;&gt;"","("&amp;VLOOKUP($A1099,'Raw - J'!$B:$N,13,FALSE)&amp;")",""),"")</f>
        <v/>
      </c>
      <c r="I1099" s="4" t="str">
        <f>IFERROR(VLOOKUP($A1099,'Raw - J'!$B:$P,14,FALSE),"")</f>
        <v/>
      </c>
      <c r="J1099" s="4" t="str">
        <f>IFERROR(VLOOKUP($A1099,'Raw - J'!$B:$P,11,FALSE),"")</f>
        <v/>
      </c>
      <c r="K1099" s="4" t="str">
        <f>IFERROR(VLOOKUP($A1099,'Raw - J'!$B:$Q,16,FALSE),"")</f>
        <v/>
      </c>
      <c r="L1099" s="16" t="str">
        <f>SUBSTITUTE(IFERROR(VLOOKUP($A1099,'Raw - J'!$B:$Q,9,FALSE),""),0,"")</f>
        <v/>
      </c>
      <c r="M1099" s="16" t="str">
        <f>SUBSTITUTE(IFERROR(VLOOKUP($A1099,'Raw - J'!$B:$Z,20,FALSE),""),0,"")</f>
        <v/>
      </c>
    </row>
    <row r="1100" spans="1:13" hidden="1" x14ac:dyDescent="0.35">
      <c r="A1100">
        <v>1091</v>
      </c>
      <c r="B1100" s="9" t="str">
        <f>IFERROR(VLOOKUP($A1100,'Raw - J'!$B:$S,2,FALSE),"")</f>
        <v/>
      </c>
      <c r="C1100" s="4" t="str">
        <f>IFERROR(VLOOKUP($A1100,'Raw - J'!$B:$S,3,FALSE),"")</f>
        <v/>
      </c>
      <c r="D1100" s="4" t="str">
        <f>IFERROR(VLOOKUP(JUMP!A1100,'Raw - J'!B:F,5,FALSE),"")</f>
        <v/>
      </c>
      <c r="E1100" s="4" t="str">
        <f>IFERROR(VLOOKUP($A1100,'Raw - J'!$B:$S,6,FALSE),"")</f>
        <v/>
      </c>
      <c r="F1100" s="4" t="str">
        <f>IFERROR(VLOOKUP($A1100,'Raw - J'!$B:$P,10,FALSE),"")</f>
        <v/>
      </c>
      <c r="G1100" s="4" t="str">
        <f>SUBSTITUTE(IFERROR(VLOOKUP($A1100,'Raw - J'!$B:$P,7,FALSE),""),"0","")</f>
        <v/>
      </c>
      <c r="H1100" s="4" t="str">
        <f>IFERROR(VLOOKUP($A1100,'Raw - J'!$B:$P,12,FALSE)&amp;IF(VLOOKUP($A1100,'Raw - J'!$B:$N,13,FALSE)&lt;&gt;"","("&amp;VLOOKUP($A1100,'Raw - J'!$B:$N,13,FALSE)&amp;")",""),"")</f>
        <v/>
      </c>
      <c r="I1100" s="4" t="str">
        <f>IFERROR(VLOOKUP($A1100,'Raw - J'!$B:$P,14,FALSE),"")</f>
        <v/>
      </c>
      <c r="J1100" s="4" t="str">
        <f>IFERROR(VLOOKUP($A1100,'Raw - J'!$B:$P,11,FALSE),"")</f>
        <v/>
      </c>
      <c r="K1100" s="4" t="str">
        <f>IFERROR(VLOOKUP($A1100,'Raw - J'!$B:$Q,16,FALSE),"")</f>
        <v/>
      </c>
      <c r="L1100" s="16" t="str">
        <f>SUBSTITUTE(IFERROR(VLOOKUP($A1100,'Raw - J'!$B:$Q,9,FALSE),""),0,"")</f>
        <v/>
      </c>
      <c r="M1100" s="16" t="str">
        <f>SUBSTITUTE(IFERROR(VLOOKUP($A1100,'Raw - J'!$B:$Z,20,FALSE),""),0,"")</f>
        <v/>
      </c>
    </row>
    <row r="1101" spans="1:13" hidden="1" x14ac:dyDescent="0.35">
      <c r="A1101">
        <v>1092</v>
      </c>
      <c r="B1101" s="9" t="str">
        <f>IFERROR(VLOOKUP($A1101,'Raw - J'!$B:$S,2,FALSE),"")</f>
        <v/>
      </c>
      <c r="C1101" s="4" t="str">
        <f>IFERROR(VLOOKUP($A1101,'Raw - J'!$B:$S,3,FALSE),"")</f>
        <v/>
      </c>
      <c r="D1101" s="4" t="str">
        <f>IFERROR(VLOOKUP(JUMP!A1101,'Raw - J'!B:F,5,FALSE),"")</f>
        <v/>
      </c>
      <c r="E1101" s="4" t="str">
        <f>IFERROR(VLOOKUP($A1101,'Raw - J'!$B:$S,6,FALSE),"")</f>
        <v/>
      </c>
      <c r="F1101" s="4" t="str">
        <f>IFERROR(VLOOKUP($A1101,'Raw - J'!$B:$P,10,FALSE),"")</f>
        <v/>
      </c>
      <c r="G1101" s="4" t="str">
        <f>SUBSTITUTE(IFERROR(VLOOKUP($A1101,'Raw - J'!$B:$P,7,FALSE),""),"0","")</f>
        <v/>
      </c>
      <c r="H1101" s="4" t="str">
        <f>IFERROR(VLOOKUP($A1101,'Raw - J'!$B:$P,12,FALSE)&amp;IF(VLOOKUP($A1101,'Raw - J'!$B:$N,13,FALSE)&lt;&gt;"","("&amp;VLOOKUP($A1101,'Raw - J'!$B:$N,13,FALSE)&amp;")",""),"")</f>
        <v/>
      </c>
      <c r="I1101" s="4" t="str">
        <f>IFERROR(VLOOKUP($A1101,'Raw - J'!$B:$P,14,FALSE),"")</f>
        <v/>
      </c>
      <c r="J1101" s="4" t="str">
        <f>IFERROR(VLOOKUP($A1101,'Raw - J'!$B:$P,11,FALSE),"")</f>
        <v/>
      </c>
      <c r="K1101" s="4" t="str">
        <f>IFERROR(VLOOKUP($A1101,'Raw - J'!$B:$Q,16,FALSE),"")</f>
        <v/>
      </c>
      <c r="L1101" s="16" t="str">
        <f>SUBSTITUTE(IFERROR(VLOOKUP($A1101,'Raw - J'!$B:$Q,9,FALSE),""),0,"")</f>
        <v/>
      </c>
      <c r="M1101" s="16" t="str">
        <f>SUBSTITUTE(IFERROR(VLOOKUP($A1101,'Raw - J'!$B:$Z,20,FALSE),""),0,"")</f>
        <v/>
      </c>
    </row>
    <row r="1102" spans="1:13" hidden="1" x14ac:dyDescent="0.35">
      <c r="A1102">
        <v>1093</v>
      </c>
      <c r="B1102" s="9" t="str">
        <f>IFERROR(VLOOKUP($A1102,'Raw - J'!$B:$S,2,FALSE),"")</f>
        <v/>
      </c>
      <c r="C1102" s="4" t="str">
        <f>IFERROR(VLOOKUP($A1102,'Raw - J'!$B:$S,3,FALSE),"")</f>
        <v/>
      </c>
      <c r="D1102" s="4" t="str">
        <f>IFERROR(VLOOKUP(JUMP!A1102,'Raw - J'!B:F,5,FALSE),"")</f>
        <v/>
      </c>
      <c r="E1102" s="4" t="str">
        <f>IFERROR(VLOOKUP($A1102,'Raw - J'!$B:$S,6,FALSE),"")</f>
        <v/>
      </c>
      <c r="F1102" s="4" t="str">
        <f>IFERROR(VLOOKUP($A1102,'Raw - J'!$B:$P,10,FALSE),"")</f>
        <v/>
      </c>
      <c r="G1102" s="4" t="str">
        <f>SUBSTITUTE(IFERROR(VLOOKUP($A1102,'Raw - J'!$B:$P,7,FALSE),""),"0","")</f>
        <v/>
      </c>
      <c r="H1102" s="4" t="str">
        <f>IFERROR(VLOOKUP($A1102,'Raw - J'!$B:$P,12,FALSE)&amp;IF(VLOOKUP($A1102,'Raw - J'!$B:$N,13,FALSE)&lt;&gt;"","("&amp;VLOOKUP($A1102,'Raw - J'!$B:$N,13,FALSE)&amp;")",""),"")</f>
        <v/>
      </c>
      <c r="I1102" s="4" t="str">
        <f>IFERROR(VLOOKUP($A1102,'Raw - J'!$B:$P,14,FALSE),"")</f>
        <v/>
      </c>
      <c r="J1102" s="4" t="str">
        <f>IFERROR(VLOOKUP($A1102,'Raw - J'!$B:$P,11,FALSE),"")</f>
        <v/>
      </c>
      <c r="K1102" s="4" t="str">
        <f>IFERROR(VLOOKUP($A1102,'Raw - J'!$B:$Q,16,FALSE),"")</f>
        <v/>
      </c>
      <c r="L1102" s="16" t="str">
        <f>SUBSTITUTE(IFERROR(VLOOKUP($A1102,'Raw - J'!$B:$Q,9,FALSE),""),0,"")</f>
        <v/>
      </c>
      <c r="M1102" s="16" t="str">
        <f>SUBSTITUTE(IFERROR(VLOOKUP($A1102,'Raw - J'!$B:$Z,20,FALSE),""),0,"")</f>
        <v/>
      </c>
    </row>
    <row r="1103" spans="1:13" hidden="1" x14ac:dyDescent="0.35">
      <c r="A1103">
        <v>1094</v>
      </c>
      <c r="B1103" s="9" t="str">
        <f>IFERROR(VLOOKUP($A1103,'Raw - J'!$B:$S,2,FALSE),"")</f>
        <v/>
      </c>
      <c r="C1103" s="4" t="str">
        <f>IFERROR(VLOOKUP($A1103,'Raw - J'!$B:$S,3,FALSE),"")</f>
        <v/>
      </c>
      <c r="D1103" s="4" t="str">
        <f>IFERROR(VLOOKUP(JUMP!A1103,'Raw - J'!B:F,5,FALSE),"")</f>
        <v/>
      </c>
      <c r="E1103" s="4" t="str">
        <f>IFERROR(VLOOKUP($A1103,'Raw - J'!$B:$S,6,FALSE),"")</f>
        <v/>
      </c>
      <c r="F1103" s="4" t="str">
        <f>IFERROR(VLOOKUP($A1103,'Raw - J'!$B:$P,10,FALSE),"")</f>
        <v/>
      </c>
      <c r="G1103" s="4" t="str">
        <f>SUBSTITUTE(IFERROR(VLOOKUP($A1103,'Raw - J'!$B:$P,7,FALSE),""),"0","")</f>
        <v/>
      </c>
      <c r="H1103" s="4" t="str">
        <f>IFERROR(VLOOKUP($A1103,'Raw - J'!$B:$P,12,FALSE)&amp;IF(VLOOKUP($A1103,'Raw - J'!$B:$N,13,FALSE)&lt;&gt;"","("&amp;VLOOKUP($A1103,'Raw - J'!$B:$N,13,FALSE)&amp;")",""),"")</f>
        <v/>
      </c>
      <c r="I1103" s="4" t="str">
        <f>IFERROR(VLOOKUP($A1103,'Raw - J'!$B:$P,14,FALSE),"")</f>
        <v/>
      </c>
      <c r="J1103" s="4" t="str">
        <f>IFERROR(VLOOKUP($A1103,'Raw - J'!$B:$P,11,FALSE),"")</f>
        <v/>
      </c>
      <c r="K1103" s="4" t="str">
        <f>IFERROR(VLOOKUP($A1103,'Raw - J'!$B:$Q,16,FALSE),"")</f>
        <v/>
      </c>
      <c r="L1103" s="16" t="str">
        <f>SUBSTITUTE(IFERROR(VLOOKUP($A1103,'Raw - J'!$B:$Q,9,FALSE),""),0,"")</f>
        <v/>
      </c>
      <c r="M1103" s="16" t="str">
        <f>SUBSTITUTE(IFERROR(VLOOKUP($A1103,'Raw - J'!$B:$Z,20,FALSE),""),0,"")</f>
        <v/>
      </c>
    </row>
    <row r="1104" spans="1:13" hidden="1" x14ac:dyDescent="0.35">
      <c r="A1104">
        <v>1095</v>
      </c>
      <c r="B1104" s="9" t="str">
        <f>IFERROR(VLOOKUP($A1104,'Raw - J'!$B:$S,2,FALSE),"")</f>
        <v/>
      </c>
      <c r="C1104" s="4" t="str">
        <f>IFERROR(VLOOKUP($A1104,'Raw - J'!$B:$S,3,FALSE),"")</f>
        <v/>
      </c>
      <c r="D1104" s="4" t="str">
        <f>IFERROR(VLOOKUP(JUMP!A1104,'Raw - J'!B:F,5,FALSE),"")</f>
        <v/>
      </c>
      <c r="E1104" s="4" t="str">
        <f>IFERROR(VLOOKUP($A1104,'Raw - J'!$B:$S,6,FALSE),"")</f>
        <v/>
      </c>
      <c r="F1104" s="4" t="str">
        <f>IFERROR(VLOOKUP($A1104,'Raw - J'!$B:$P,10,FALSE),"")</f>
        <v/>
      </c>
      <c r="G1104" s="4" t="str">
        <f>SUBSTITUTE(IFERROR(VLOOKUP($A1104,'Raw - J'!$B:$P,7,FALSE),""),"0","")</f>
        <v/>
      </c>
      <c r="H1104" s="4" t="str">
        <f>IFERROR(VLOOKUP($A1104,'Raw - J'!$B:$P,12,FALSE)&amp;IF(VLOOKUP($A1104,'Raw - J'!$B:$N,13,FALSE)&lt;&gt;"","("&amp;VLOOKUP($A1104,'Raw - J'!$B:$N,13,FALSE)&amp;")",""),"")</f>
        <v/>
      </c>
      <c r="I1104" s="4" t="str">
        <f>IFERROR(VLOOKUP($A1104,'Raw - J'!$B:$P,14,FALSE),"")</f>
        <v/>
      </c>
      <c r="J1104" s="4" t="str">
        <f>IFERROR(VLOOKUP($A1104,'Raw - J'!$B:$P,11,FALSE),"")</f>
        <v/>
      </c>
      <c r="K1104" s="4" t="str">
        <f>IFERROR(VLOOKUP($A1104,'Raw - J'!$B:$Q,16,FALSE),"")</f>
        <v/>
      </c>
      <c r="L1104" s="16" t="str">
        <f>SUBSTITUTE(IFERROR(VLOOKUP($A1104,'Raw - J'!$B:$Q,9,FALSE),""),0,"")</f>
        <v/>
      </c>
      <c r="M1104" s="16" t="str">
        <f>SUBSTITUTE(IFERROR(VLOOKUP($A1104,'Raw - J'!$B:$Z,20,FALSE),""),0,"")</f>
        <v/>
      </c>
    </row>
    <row r="1105" spans="1:13" hidden="1" x14ac:dyDescent="0.35">
      <c r="A1105">
        <v>1096</v>
      </c>
      <c r="B1105" s="9" t="str">
        <f>IFERROR(VLOOKUP($A1105,'Raw - J'!$B:$S,2,FALSE),"")</f>
        <v/>
      </c>
      <c r="C1105" s="4" t="str">
        <f>IFERROR(VLOOKUP($A1105,'Raw - J'!$B:$S,3,FALSE),"")</f>
        <v/>
      </c>
      <c r="D1105" s="4" t="str">
        <f>IFERROR(VLOOKUP(JUMP!A1105,'Raw - J'!B:F,5,FALSE),"")</f>
        <v/>
      </c>
      <c r="E1105" s="4" t="str">
        <f>IFERROR(VLOOKUP($A1105,'Raw - J'!$B:$S,6,FALSE),"")</f>
        <v/>
      </c>
      <c r="F1105" s="4" t="str">
        <f>IFERROR(VLOOKUP($A1105,'Raw - J'!$B:$P,10,FALSE),"")</f>
        <v/>
      </c>
      <c r="G1105" s="4" t="str">
        <f>SUBSTITUTE(IFERROR(VLOOKUP($A1105,'Raw - J'!$B:$P,7,FALSE),""),"0","")</f>
        <v/>
      </c>
      <c r="H1105" s="4" t="str">
        <f>IFERROR(VLOOKUP($A1105,'Raw - J'!$B:$P,12,FALSE)&amp;IF(VLOOKUP($A1105,'Raw - J'!$B:$N,13,FALSE)&lt;&gt;"","("&amp;VLOOKUP($A1105,'Raw - J'!$B:$N,13,FALSE)&amp;")",""),"")</f>
        <v/>
      </c>
      <c r="I1105" s="4" t="str">
        <f>IFERROR(VLOOKUP($A1105,'Raw - J'!$B:$P,14,FALSE),"")</f>
        <v/>
      </c>
      <c r="J1105" s="4" t="str">
        <f>IFERROR(VLOOKUP($A1105,'Raw - J'!$B:$P,11,FALSE),"")</f>
        <v/>
      </c>
      <c r="K1105" s="4" t="str">
        <f>IFERROR(VLOOKUP($A1105,'Raw - J'!$B:$Q,16,FALSE),"")</f>
        <v/>
      </c>
      <c r="L1105" s="16" t="str">
        <f>SUBSTITUTE(IFERROR(VLOOKUP($A1105,'Raw - J'!$B:$Q,9,FALSE),""),0,"")</f>
        <v/>
      </c>
      <c r="M1105" s="16" t="str">
        <f>SUBSTITUTE(IFERROR(VLOOKUP($A1105,'Raw - J'!$B:$Z,20,FALSE),""),0,"")</f>
        <v/>
      </c>
    </row>
    <row r="1106" spans="1:13" hidden="1" x14ac:dyDescent="0.35">
      <c r="A1106">
        <v>1097</v>
      </c>
      <c r="B1106" s="9" t="str">
        <f>IFERROR(VLOOKUP($A1106,'Raw - J'!$B:$S,2,FALSE),"")</f>
        <v/>
      </c>
      <c r="C1106" s="4" t="str">
        <f>IFERROR(VLOOKUP($A1106,'Raw - J'!$B:$S,3,FALSE),"")</f>
        <v/>
      </c>
      <c r="D1106" s="4" t="str">
        <f>IFERROR(VLOOKUP(JUMP!A1106,'Raw - J'!B:F,5,FALSE),"")</f>
        <v/>
      </c>
      <c r="E1106" s="4" t="str">
        <f>IFERROR(VLOOKUP($A1106,'Raw - J'!$B:$S,6,FALSE),"")</f>
        <v/>
      </c>
      <c r="F1106" s="4" t="str">
        <f>IFERROR(VLOOKUP($A1106,'Raw - J'!$B:$P,10,FALSE),"")</f>
        <v/>
      </c>
      <c r="G1106" s="4" t="str">
        <f>SUBSTITUTE(IFERROR(VLOOKUP($A1106,'Raw - J'!$B:$P,7,FALSE),""),"0","")</f>
        <v/>
      </c>
      <c r="H1106" s="4" t="str">
        <f>IFERROR(VLOOKUP($A1106,'Raw - J'!$B:$P,12,FALSE)&amp;IF(VLOOKUP($A1106,'Raw - J'!$B:$N,13,FALSE)&lt;&gt;"","("&amp;VLOOKUP($A1106,'Raw - J'!$B:$N,13,FALSE)&amp;")",""),"")</f>
        <v/>
      </c>
      <c r="I1106" s="4" t="str">
        <f>IFERROR(VLOOKUP($A1106,'Raw - J'!$B:$P,14,FALSE),"")</f>
        <v/>
      </c>
      <c r="J1106" s="4" t="str">
        <f>IFERROR(VLOOKUP($A1106,'Raw - J'!$B:$P,11,FALSE),"")</f>
        <v/>
      </c>
      <c r="K1106" s="4" t="str">
        <f>IFERROR(VLOOKUP($A1106,'Raw - J'!$B:$Q,16,FALSE),"")</f>
        <v/>
      </c>
      <c r="L1106" s="16" t="str">
        <f>SUBSTITUTE(IFERROR(VLOOKUP($A1106,'Raw - J'!$B:$Q,9,FALSE),""),0,"")</f>
        <v/>
      </c>
      <c r="M1106" s="16" t="str">
        <f>SUBSTITUTE(IFERROR(VLOOKUP($A1106,'Raw - J'!$B:$Z,20,FALSE),""),0,"")</f>
        <v/>
      </c>
    </row>
    <row r="1107" spans="1:13" hidden="1" x14ac:dyDescent="0.35">
      <c r="A1107">
        <v>1098</v>
      </c>
      <c r="B1107" s="9" t="str">
        <f>IFERROR(VLOOKUP($A1107,'Raw - J'!$B:$S,2,FALSE),"")</f>
        <v/>
      </c>
      <c r="C1107" s="4" t="str">
        <f>IFERROR(VLOOKUP($A1107,'Raw - J'!$B:$S,3,FALSE),"")</f>
        <v/>
      </c>
      <c r="D1107" s="4" t="str">
        <f>IFERROR(VLOOKUP(JUMP!A1107,'Raw - J'!B:F,5,FALSE),"")</f>
        <v/>
      </c>
      <c r="E1107" s="4" t="str">
        <f>IFERROR(VLOOKUP($A1107,'Raw - J'!$B:$S,6,FALSE),"")</f>
        <v/>
      </c>
      <c r="F1107" s="4" t="str">
        <f>IFERROR(VLOOKUP($A1107,'Raw - J'!$B:$P,10,FALSE),"")</f>
        <v/>
      </c>
      <c r="G1107" s="4" t="str">
        <f>SUBSTITUTE(IFERROR(VLOOKUP($A1107,'Raw - J'!$B:$P,7,FALSE),""),"0","")</f>
        <v/>
      </c>
      <c r="H1107" s="4" t="str">
        <f>IFERROR(VLOOKUP($A1107,'Raw - J'!$B:$P,12,FALSE)&amp;IF(VLOOKUP($A1107,'Raw - J'!$B:$N,13,FALSE)&lt;&gt;"","("&amp;VLOOKUP($A1107,'Raw - J'!$B:$N,13,FALSE)&amp;")",""),"")</f>
        <v/>
      </c>
      <c r="I1107" s="4" t="str">
        <f>IFERROR(VLOOKUP($A1107,'Raw - J'!$B:$P,14,FALSE),"")</f>
        <v/>
      </c>
      <c r="J1107" s="4" t="str">
        <f>IFERROR(VLOOKUP($A1107,'Raw - J'!$B:$P,11,FALSE),"")</f>
        <v/>
      </c>
      <c r="K1107" s="4" t="str">
        <f>IFERROR(VLOOKUP($A1107,'Raw - J'!$B:$Q,16,FALSE),"")</f>
        <v/>
      </c>
      <c r="L1107" s="16" t="str">
        <f>SUBSTITUTE(IFERROR(VLOOKUP($A1107,'Raw - J'!$B:$Q,9,FALSE),""),0,"")</f>
        <v/>
      </c>
      <c r="M1107" s="16" t="str">
        <f>SUBSTITUTE(IFERROR(VLOOKUP($A1107,'Raw - J'!$B:$Z,20,FALSE),""),0,"")</f>
        <v/>
      </c>
    </row>
    <row r="1108" spans="1:13" hidden="1" x14ac:dyDescent="0.35">
      <c r="A1108">
        <v>1099</v>
      </c>
      <c r="B1108" s="9" t="str">
        <f>IFERROR(VLOOKUP($A1108,'Raw - J'!$B:$S,2,FALSE),"")</f>
        <v/>
      </c>
      <c r="C1108" s="4" t="str">
        <f>IFERROR(VLOOKUP($A1108,'Raw - J'!$B:$S,3,FALSE),"")</f>
        <v/>
      </c>
      <c r="D1108" s="4" t="str">
        <f>IFERROR(VLOOKUP(JUMP!A1108,'Raw - J'!B:F,5,FALSE),"")</f>
        <v/>
      </c>
      <c r="E1108" s="4" t="str">
        <f>IFERROR(VLOOKUP($A1108,'Raw - J'!$B:$S,6,FALSE),"")</f>
        <v/>
      </c>
      <c r="F1108" s="4" t="str">
        <f>IFERROR(VLOOKUP($A1108,'Raw - J'!$B:$P,10,FALSE),"")</f>
        <v/>
      </c>
      <c r="G1108" s="4" t="str">
        <f>SUBSTITUTE(IFERROR(VLOOKUP($A1108,'Raw - J'!$B:$P,7,FALSE),""),"0","")</f>
        <v/>
      </c>
      <c r="H1108" s="4" t="str">
        <f>IFERROR(VLOOKUP($A1108,'Raw - J'!$B:$P,12,FALSE)&amp;IF(VLOOKUP($A1108,'Raw - J'!$B:$N,13,FALSE)&lt;&gt;"","("&amp;VLOOKUP($A1108,'Raw - J'!$B:$N,13,FALSE)&amp;")",""),"")</f>
        <v/>
      </c>
      <c r="I1108" s="4" t="str">
        <f>IFERROR(VLOOKUP($A1108,'Raw - J'!$B:$P,14,FALSE),"")</f>
        <v/>
      </c>
      <c r="J1108" s="4" t="str">
        <f>IFERROR(VLOOKUP($A1108,'Raw - J'!$B:$P,11,FALSE),"")</f>
        <v/>
      </c>
      <c r="K1108" s="4" t="str">
        <f>IFERROR(VLOOKUP($A1108,'Raw - J'!$B:$Q,16,FALSE),"")</f>
        <v/>
      </c>
      <c r="L1108" s="16" t="str">
        <f>SUBSTITUTE(IFERROR(VLOOKUP($A1108,'Raw - J'!$B:$Q,9,FALSE),""),0,"")</f>
        <v/>
      </c>
      <c r="M1108" s="16" t="str">
        <f>SUBSTITUTE(IFERROR(VLOOKUP($A1108,'Raw - J'!$B:$Z,20,FALSE),""),0,"")</f>
        <v/>
      </c>
    </row>
    <row r="1109" spans="1:13" hidden="1" x14ac:dyDescent="0.35">
      <c r="A1109">
        <v>1100</v>
      </c>
      <c r="B1109" s="9" t="str">
        <f>IFERROR(VLOOKUP($A1109,'Raw - J'!$B:$S,2,FALSE),"")</f>
        <v/>
      </c>
      <c r="C1109" s="4" t="str">
        <f>IFERROR(VLOOKUP($A1109,'Raw - J'!$B:$S,3,FALSE),"")</f>
        <v/>
      </c>
      <c r="D1109" s="4" t="str">
        <f>IFERROR(VLOOKUP(JUMP!A1109,'Raw - J'!B:F,5,FALSE),"")</f>
        <v/>
      </c>
      <c r="E1109" s="4" t="str">
        <f>IFERROR(VLOOKUP($A1109,'Raw - J'!$B:$S,6,FALSE),"")</f>
        <v/>
      </c>
      <c r="F1109" s="4" t="str">
        <f>IFERROR(VLOOKUP($A1109,'Raw - J'!$B:$P,10,FALSE),"")</f>
        <v/>
      </c>
      <c r="G1109" s="4" t="str">
        <f>SUBSTITUTE(IFERROR(VLOOKUP($A1109,'Raw - J'!$B:$P,7,FALSE),""),"0","")</f>
        <v/>
      </c>
      <c r="H1109" s="4" t="str">
        <f>IFERROR(VLOOKUP($A1109,'Raw - J'!$B:$P,12,FALSE)&amp;IF(VLOOKUP($A1109,'Raw - J'!$B:$N,13,FALSE)&lt;&gt;"","("&amp;VLOOKUP($A1109,'Raw - J'!$B:$N,13,FALSE)&amp;")",""),"")</f>
        <v/>
      </c>
      <c r="I1109" s="4" t="str">
        <f>IFERROR(VLOOKUP($A1109,'Raw - J'!$B:$P,14,FALSE),"")</f>
        <v/>
      </c>
      <c r="J1109" s="4" t="str">
        <f>IFERROR(VLOOKUP($A1109,'Raw - J'!$B:$P,11,FALSE),"")</f>
        <v/>
      </c>
      <c r="K1109" s="4" t="str">
        <f>IFERROR(VLOOKUP($A1109,'Raw - J'!$B:$Q,16,FALSE),"")</f>
        <v/>
      </c>
      <c r="L1109" s="16" t="str">
        <f>SUBSTITUTE(IFERROR(VLOOKUP($A1109,'Raw - J'!$B:$Q,9,FALSE),""),0,"")</f>
        <v/>
      </c>
      <c r="M1109" s="16" t="str">
        <f>SUBSTITUTE(IFERROR(VLOOKUP($A1109,'Raw - J'!$B:$Z,20,FALSE),""),0,"")</f>
        <v/>
      </c>
    </row>
    <row r="1110" spans="1:13" hidden="1" x14ac:dyDescent="0.35">
      <c r="A1110">
        <v>1101</v>
      </c>
      <c r="B1110" s="9" t="str">
        <f>IFERROR(VLOOKUP($A1110,'Raw - J'!$B:$S,2,FALSE),"")</f>
        <v/>
      </c>
      <c r="C1110" s="4" t="str">
        <f>IFERROR(VLOOKUP($A1110,'Raw - J'!$B:$S,3,FALSE),"")</f>
        <v/>
      </c>
      <c r="D1110" s="4" t="str">
        <f>IFERROR(VLOOKUP(JUMP!A1110,'Raw - J'!B:F,5,FALSE),"")</f>
        <v/>
      </c>
      <c r="E1110" s="4" t="str">
        <f>IFERROR(VLOOKUP($A1110,'Raw - J'!$B:$S,6,FALSE),"")</f>
        <v/>
      </c>
      <c r="F1110" s="4" t="str">
        <f>IFERROR(VLOOKUP($A1110,'Raw - J'!$B:$P,10,FALSE),"")</f>
        <v/>
      </c>
      <c r="G1110" s="4" t="str">
        <f>SUBSTITUTE(IFERROR(VLOOKUP($A1110,'Raw - J'!$B:$P,7,FALSE),""),"0","")</f>
        <v/>
      </c>
      <c r="H1110" s="4" t="str">
        <f>IFERROR(VLOOKUP($A1110,'Raw - J'!$B:$P,12,FALSE)&amp;IF(VLOOKUP($A1110,'Raw - J'!$B:$N,13,FALSE)&lt;&gt;"","("&amp;VLOOKUP($A1110,'Raw - J'!$B:$N,13,FALSE)&amp;")",""),"")</f>
        <v/>
      </c>
      <c r="I1110" s="4" t="str">
        <f>IFERROR(VLOOKUP($A1110,'Raw - J'!$B:$P,14,FALSE),"")</f>
        <v/>
      </c>
      <c r="J1110" s="4" t="str">
        <f>IFERROR(VLOOKUP($A1110,'Raw - J'!$B:$P,11,FALSE),"")</f>
        <v/>
      </c>
      <c r="K1110" s="4" t="str">
        <f>IFERROR(VLOOKUP($A1110,'Raw - J'!$B:$Q,16,FALSE),"")</f>
        <v/>
      </c>
      <c r="L1110" s="16" t="str">
        <f>SUBSTITUTE(IFERROR(VLOOKUP($A1110,'Raw - J'!$B:$Q,9,FALSE),""),0,"")</f>
        <v/>
      </c>
      <c r="M1110" s="16" t="str">
        <f>SUBSTITUTE(IFERROR(VLOOKUP($A1110,'Raw - J'!$B:$Z,20,FALSE),""),0,"")</f>
        <v/>
      </c>
    </row>
    <row r="1111" spans="1:13" hidden="1" x14ac:dyDescent="0.35">
      <c r="A1111">
        <v>1102</v>
      </c>
      <c r="B1111" s="9" t="str">
        <f>IFERROR(VLOOKUP($A1111,'Raw - J'!$B:$S,2,FALSE),"")</f>
        <v/>
      </c>
      <c r="C1111" s="4" t="str">
        <f>IFERROR(VLOOKUP($A1111,'Raw - J'!$B:$S,3,FALSE),"")</f>
        <v/>
      </c>
      <c r="D1111" s="4" t="str">
        <f>IFERROR(VLOOKUP(JUMP!A1111,'Raw - J'!B:F,5,FALSE),"")</f>
        <v/>
      </c>
      <c r="E1111" s="4" t="str">
        <f>IFERROR(VLOOKUP($A1111,'Raw - J'!$B:$S,6,FALSE),"")</f>
        <v/>
      </c>
      <c r="F1111" s="4" t="str">
        <f>IFERROR(VLOOKUP($A1111,'Raw - J'!$B:$P,10,FALSE),"")</f>
        <v/>
      </c>
      <c r="G1111" s="4" t="str">
        <f>SUBSTITUTE(IFERROR(VLOOKUP($A1111,'Raw - J'!$B:$P,7,FALSE),""),"0","")</f>
        <v/>
      </c>
      <c r="H1111" s="4" t="str">
        <f>IFERROR(VLOOKUP($A1111,'Raw - J'!$B:$P,12,FALSE)&amp;IF(VLOOKUP($A1111,'Raw - J'!$B:$N,13,FALSE)&lt;&gt;"","("&amp;VLOOKUP($A1111,'Raw - J'!$B:$N,13,FALSE)&amp;")",""),"")</f>
        <v/>
      </c>
      <c r="I1111" s="4" t="str">
        <f>IFERROR(VLOOKUP($A1111,'Raw - J'!$B:$P,14,FALSE),"")</f>
        <v/>
      </c>
      <c r="J1111" s="4" t="str">
        <f>IFERROR(VLOOKUP($A1111,'Raw - J'!$B:$P,11,FALSE),"")</f>
        <v/>
      </c>
      <c r="K1111" s="4" t="str">
        <f>IFERROR(VLOOKUP($A1111,'Raw - J'!$B:$Q,16,FALSE),"")</f>
        <v/>
      </c>
      <c r="L1111" s="16" t="str">
        <f>SUBSTITUTE(IFERROR(VLOOKUP($A1111,'Raw - J'!$B:$Q,9,FALSE),""),0,"")</f>
        <v/>
      </c>
      <c r="M1111" s="16" t="str">
        <f>SUBSTITUTE(IFERROR(VLOOKUP($A1111,'Raw - J'!$B:$Z,20,FALSE),""),0,"")</f>
        <v/>
      </c>
    </row>
    <row r="1112" spans="1:13" hidden="1" x14ac:dyDescent="0.35">
      <c r="A1112">
        <v>1103</v>
      </c>
      <c r="B1112" s="9" t="str">
        <f>IFERROR(VLOOKUP($A1112,'Raw - J'!$B:$S,2,FALSE),"")</f>
        <v/>
      </c>
      <c r="C1112" s="4" t="str">
        <f>IFERROR(VLOOKUP($A1112,'Raw - J'!$B:$S,3,FALSE),"")</f>
        <v/>
      </c>
      <c r="D1112" s="4" t="str">
        <f>IFERROR(VLOOKUP(JUMP!A1112,'Raw - J'!B:F,5,FALSE),"")</f>
        <v/>
      </c>
      <c r="E1112" s="4" t="str">
        <f>IFERROR(VLOOKUP($A1112,'Raw - J'!$B:$S,6,FALSE),"")</f>
        <v/>
      </c>
      <c r="F1112" s="4" t="str">
        <f>IFERROR(VLOOKUP($A1112,'Raw - J'!$B:$P,10,FALSE),"")</f>
        <v/>
      </c>
      <c r="G1112" s="4" t="str">
        <f>SUBSTITUTE(IFERROR(VLOOKUP($A1112,'Raw - J'!$B:$P,7,FALSE),""),"0","")</f>
        <v/>
      </c>
      <c r="H1112" s="4" t="str">
        <f>IFERROR(VLOOKUP($A1112,'Raw - J'!$B:$P,12,FALSE)&amp;IF(VLOOKUP($A1112,'Raw - J'!$B:$N,13,FALSE)&lt;&gt;"","("&amp;VLOOKUP($A1112,'Raw - J'!$B:$N,13,FALSE)&amp;")",""),"")</f>
        <v/>
      </c>
      <c r="I1112" s="4" t="str">
        <f>IFERROR(VLOOKUP($A1112,'Raw - J'!$B:$P,14,FALSE),"")</f>
        <v/>
      </c>
      <c r="J1112" s="4" t="str">
        <f>IFERROR(VLOOKUP($A1112,'Raw - J'!$B:$P,11,FALSE),"")</f>
        <v/>
      </c>
      <c r="K1112" s="4" t="str">
        <f>IFERROR(VLOOKUP($A1112,'Raw - J'!$B:$Q,16,FALSE),"")</f>
        <v/>
      </c>
      <c r="L1112" s="16" t="str">
        <f>SUBSTITUTE(IFERROR(VLOOKUP($A1112,'Raw - J'!$B:$Q,9,FALSE),""),0,"")</f>
        <v/>
      </c>
      <c r="M1112" s="16" t="str">
        <f>SUBSTITUTE(IFERROR(VLOOKUP($A1112,'Raw - J'!$B:$Z,20,FALSE),""),0,"")</f>
        <v/>
      </c>
    </row>
    <row r="1113" spans="1:13" hidden="1" x14ac:dyDescent="0.35">
      <c r="A1113">
        <v>1104</v>
      </c>
      <c r="B1113" s="9" t="str">
        <f>IFERROR(VLOOKUP($A1113,'Raw - J'!$B:$S,2,FALSE),"")</f>
        <v/>
      </c>
      <c r="C1113" s="4" t="str">
        <f>IFERROR(VLOOKUP($A1113,'Raw - J'!$B:$S,3,FALSE),"")</f>
        <v/>
      </c>
      <c r="D1113" s="4" t="str">
        <f>IFERROR(VLOOKUP(JUMP!A1113,'Raw - J'!B:F,5,FALSE),"")</f>
        <v/>
      </c>
      <c r="E1113" s="4" t="str">
        <f>IFERROR(VLOOKUP($A1113,'Raw - J'!$B:$S,6,FALSE),"")</f>
        <v/>
      </c>
      <c r="F1113" s="4" t="str">
        <f>IFERROR(VLOOKUP($A1113,'Raw - J'!$B:$P,10,FALSE),"")</f>
        <v/>
      </c>
      <c r="G1113" s="4" t="str">
        <f>SUBSTITUTE(IFERROR(VLOOKUP($A1113,'Raw - J'!$B:$P,7,FALSE),""),"0","")</f>
        <v/>
      </c>
      <c r="H1113" s="4" t="str">
        <f>IFERROR(VLOOKUP($A1113,'Raw - J'!$B:$P,12,FALSE)&amp;IF(VLOOKUP($A1113,'Raw - J'!$B:$N,13,FALSE)&lt;&gt;"","("&amp;VLOOKUP($A1113,'Raw - J'!$B:$N,13,FALSE)&amp;")",""),"")</f>
        <v/>
      </c>
      <c r="I1113" s="4" t="str">
        <f>IFERROR(VLOOKUP($A1113,'Raw - J'!$B:$P,14,FALSE),"")</f>
        <v/>
      </c>
      <c r="J1113" s="4" t="str">
        <f>IFERROR(VLOOKUP($A1113,'Raw - J'!$B:$P,11,FALSE),"")</f>
        <v/>
      </c>
      <c r="K1113" s="4" t="str">
        <f>IFERROR(VLOOKUP($A1113,'Raw - J'!$B:$Q,16,FALSE),"")</f>
        <v/>
      </c>
      <c r="L1113" s="16" t="str">
        <f>SUBSTITUTE(IFERROR(VLOOKUP($A1113,'Raw - J'!$B:$Q,9,FALSE),""),0,"")</f>
        <v/>
      </c>
      <c r="M1113" s="16" t="str">
        <f>SUBSTITUTE(IFERROR(VLOOKUP($A1113,'Raw - J'!$B:$Z,20,FALSE),""),0,"")</f>
        <v/>
      </c>
    </row>
    <row r="1114" spans="1:13" hidden="1" x14ac:dyDescent="0.35">
      <c r="A1114">
        <v>1105</v>
      </c>
      <c r="B1114" s="9" t="str">
        <f>IFERROR(VLOOKUP($A1114,'Raw - J'!$B:$S,2,FALSE),"")</f>
        <v/>
      </c>
      <c r="C1114" s="4" t="str">
        <f>IFERROR(VLOOKUP($A1114,'Raw - J'!$B:$S,3,FALSE),"")</f>
        <v/>
      </c>
      <c r="D1114" s="4" t="str">
        <f>IFERROR(VLOOKUP(JUMP!A1114,'Raw - J'!B:F,5,FALSE),"")</f>
        <v/>
      </c>
      <c r="E1114" s="4" t="str">
        <f>IFERROR(VLOOKUP($A1114,'Raw - J'!$B:$S,6,FALSE),"")</f>
        <v/>
      </c>
      <c r="F1114" s="4" t="str">
        <f>IFERROR(VLOOKUP($A1114,'Raw - J'!$B:$P,10,FALSE),"")</f>
        <v/>
      </c>
      <c r="G1114" s="4" t="str">
        <f>SUBSTITUTE(IFERROR(VLOOKUP($A1114,'Raw - J'!$B:$P,7,FALSE),""),"0","")</f>
        <v/>
      </c>
      <c r="H1114" s="4" t="str">
        <f>IFERROR(VLOOKUP($A1114,'Raw - J'!$B:$P,12,FALSE)&amp;IF(VLOOKUP($A1114,'Raw - J'!$B:$N,13,FALSE)&lt;&gt;"","("&amp;VLOOKUP($A1114,'Raw - J'!$B:$N,13,FALSE)&amp;")",""),"")</f>
        <v/>
      </c>
      <c r="I1114" s="4" t="str">
        <f>IFERROR(VLOOKUP($A1114,'Raw - J'!$B:$P,14,FALSE),"")</f>
        <v/>
      </c>
      <c r="J1114" s="4" t="str">
        <f>IFERROR(VLOOKUP($A1114,'Raw - J'!$B:$P,11,FALSE),"")</f>
        <v/>
      </c>
      <c r="K1114" s="4" t="str">
        <f>IFERROR(VLOOKUP($A1114,'Raw - J'!$B:$Q,16,FALSE),"")</f>
        <v/>
      </c>
      <c r="L1114" s="16" t="str">
        <f>SUBSTITUTE(IFERROR(VLOOKUP($A1114,'Raw - J'!$B:$Q,9,FALSE),""),0,"")</f>
        <v/>
      </c>
      <c r="M1114" s="16" t="str">
        <f>SUBSTITUTE(IFERROR(VLOOKUP($A1114,'Raw - J'!$B:$Z,20,FALSE),""),0,"")</f>
        <v/>
      </c>
    </row>
    <row r="1115" spans="1:13" hidden="1" x14ac:dyDescent="0.35">
      <c r="A1115">
        <v>1106</v>
      </c>
      <c r="B1115" s="9" t="str">
        <f>IFERROR(VLOOKUP($A1115,'Raw - J'!$B:$S,2,FALSE),"")</f>
        <v/>
      </c>
      <c r="C1115" s="4" t="str">
        <f>IFERROR(VLOOKUP($A1115,'Raw - J'!$B:$S,3,FALSE),"")</f>
        <v/>
      </c>
      <c r="D1115" s="4" t="str">
        <f>IFERROR(VLOOKUP(JUMP!A1115,'Raw - J'!B:F,5,FALSE),"")</f>
        <v/>
      </c>
      <c r="E1115" s="4" t="str">
        <f>IFERROR(VLOOKUP($A1115,'Raw - J'!$B:$S,6,FALSE),"")</f>
        <v/>
      </c>
      <c r="F1115" s="4" t="str">
        <f>IFERROR(VLOOKUP($A1115,'Raw - J'!$B:$P,10,FALSE),"")</f>
        <v/>
      </c>
      <c r="G1115" s="4" t="str">
        <f>SUBSTITUTE(IFERROR(VLOOKUP($A1115,'Raw - J'!$B:$P,7,FALSE),""),"0","")</f>
        <v/>
      </c>
      <c r="H1115" s="4" t="str">
        <f>IFERROR(VLOOKUP($A1115,'Raw - J'!$B:$P,12,FALSE)&amp;IF(VLOOKUP($A1115,'Raw - J'!$B:$N,13,FALSE)&lt;&gt;"","("&amp;VLOOKUP($A1115,'Raw - J'!$B:$N,13,FALSE)&amp;")",""),"")</f>
        <v/>
      </c>
      <c r="I1115" s="4" t="str">
        <f>IFERROR(VLOOKUP($A1115,'Raw - J'!$B:$P,14,FALSE),"")</f>
        <v/>
      </c>
      <c r="J1115" s="4" t="str">
        <f>IFERROR(VLOOKUP($A1115,'Raw - J'!$B:$P,11,FALSE),"")</f>
        <v/>
      </c>
      <c r="K1115" s="4" t="str">
        <f>IFERROR(VLOOKUP($A1115,'Raw - J'!$B:$Q,16,FALSE),"")</f>
        <v/>
      </c>
      <c r="L1115" s="16" t="str">
        <f>SUBSTITUTE(IFERROR(VLOOKUP($A1115,'Raw - J'!$B:$Q,9,FALSE),""),0,"")</f>
        <v/>
      </c>
      <c r="M1115" s="16" t="str">
        <f>SUBSTITUTE(IFERROR(VLOOKUP($A1115,'Raw - J'!$B:$Z,20,FALSE),""),0,"")</f>
        <v/>
      </c>
    </row>
    <row r="1116" spans="1:13" hidden="1" x14ac:dyDescent="0.35">
      <c r="A1116">
        <v>1107</v>
      </c>
      <c r="B1116" s="9" t="str">
        <f>IFERROR(VLOOKUP($A1116,'Raw - J'!$B:$S,2,FALSE),"")</f>
        <v/>
      </c>
      <c r="C1116" s="4" t="str">
        <f>IFERROR(VLOOKUP($A1116,'Raw - J'!$B:$S,3,FALSE),"")</f>
        <v/>
      </c>
      <c r="D1116" s="4" t="str">
        <f>IFERROR(VLOOKUP(JUMP!A1116,'Raw - J'!B:F,5,FALSE),"")</f>
        <v/>
      </c>
      <c r="E1116" s="4" t="str">
        <f>IFERROR(VLOOKUP($A1116,'Raw - J'!$B:$S,6,FALSE),"")</f>
        <v/>
      </c>
      <c r="F1116" s="4" t="str">
        <f>IFERROR(VLOOKUP($A1116,'Raw - J'!$B:$P,10,FALSE),"")</f>
        <v/>
      </c>
      <c r="G1116" s="4" t="str">
        <f>SUBSTITUTE(IFERROR(VLOOKUP($A1116,'Raw - J'!$B:$P,7,FALSE),""),"0","")</f>
        <v/>
      </c>
      <c r="H1116" s="4" t="str">
        <f>IFERROR(VLOOKUP($A1116,'Raw - J'!$B:$P,12,FALSE)&amp;IF(VLOOKUP($A1116,'Raw - J'!$B:$N,13,FALSE)&lt;&gt;"","("&amp;VLOOKUP($A1116,'Raw - J'!$B:$N,13,FALSE)&amp;")",""),"")</f>
        <v/>
      </c>
      <c r="I1116" s="4" t="str">
        <f>IFERROR(VLOOKUP($A1116,'Raw - J'!$B:$P,14,FALSE),"")</f>
        <v/>
      </c>
      <c r="J1116" s="4" t="str">
        <f>IFERROR(VLOOKUP($A1116,'Raw - J'!$B:$P,11,FALSE),"")</f>
        <v/>
      </c>
      <c r="K1116" s="4" t="str">
        <f>IFERROR(VLOOKUP($A1116,'Raw - J'!$B:$Q,16,FALSE),"")</f>
        <v/>
      </c>
      <c r="L1116" s="16" t="str">
        <f>SUBSTITUTE(IFERROR(VLOOKUP($A1116,'Raw - J'!$B:$Q,9,FALSE),""),0,"")</f>
        <v/>
      </c>
      <c r="M1116" s="16" t="str">
        <f>SUBSTITUTE(IFERROR(VLOOKUP($A1116,'Raw - J'!$B:$Z,20,FALSE),""),0,"")</f>
        <v/>
      </c>
    </row>
    <row r="1117" spans="1:13" hidden="1" x14ac:dyDescent="0.35">
      <c r="A1117">
        <v>1108</v>
      </c>
      <c r="B1117" s="9" t="str">
        <f>IFERROR(VLOOKUP($A1117,'Raw - J'!$B:$S,2,FALSE),"")</f>
        <v/>
      </c>
      <c r="C1117" s="4" t="str">
        <f>IFERROR(VLOOKUP($A1117,'Raw - J'!$B:$S,3,FALSE),"")</f>
        <v/>
      </c>
      <c r="D1117" s="4" t="str">
        <f>IFERROR(VLOOKUP(JUMP!A1117,'Raw - J'!B:F,5,FALSE),"")</f>
        <v/>
      </c>
      <c r="E1117" s="4" t="str">
        <f>IFERROR(VLOOKUP($A1117,'Raw - J'!$B:$S,6,FALSE),"")</f>
        <v/>
      </c>
      <c r="F1117" s="4" t="str">
        <f>IFERROR(VLOOKUP($A1117,'Raw - J'!$B:$P,10,FALSE),"")</f>
        <v/>
      </c>
      <c r="G1117" s="4" t="str">
        <f>SUBSTITUTE(IFERROR(VLOOKUP($A1117,'Raw - J'!$B:$P,7,FALSE),""),"0","")</f>
        <v/>
      </c>
      <c r="H1117" s="4" t="str">
        <f>IFERROR(VLOOKUP($A1117,'Raw - J'!$B:$P,12,FALSE)&amp;IF(VLOOKUP($A1117,'Raw - J'!$B:$N,13,FALSE)&lt;&gt;"","("&amp;VLOOKUP($A1117,'Raw - J'!$B:$N,13,FALSE)&amp;")",""),"")</f>
        <v/>
      </c>
      <c r="I1117" s="4" t="str">
        <f>IFERROR(VLOOKUP($A1117,'Raw - J'!$B:$P,14,FALSE),"")</f>
        <v/>
      </c>
      <c r="J1117" s="4" t="str">
        <f>IFERROR(VLOOKUP($A1117,'Raw - J'!$B:$P,11,FALSE),"")</f>
        <v/>
      </c>
      <c r="K1117" s="4" t="str">
        <f>IFERROR(VLOOKUP($A1117,'Raw - J'!$B:$Q,16,FALSE),"")</f>
        <v/>
      </c>
      <c r="L1117" s="16" t="str">
        <f>SUBSTITUTE(IFERROR(VLOOKUP($A1117,'Raw - J'!$B:$Q,9,FALSE),""),0,"")</f>
        <v/>
      </c>
      <c r="M1117" s="16" t="str">
        <f>SUBSTITUTE(IFERROR(VLOOKUP($A1117,'Raw - J'!$B:$Z,20,FALSE),""),0,"")</f>
        <v/>
      </c>
    </row>
    <row r="1118" spans="1:13" hidden="1" x14ac:dyDescent="0.35">
      <c r="A1118">
        <v>1109</v>
      </c>
      <c r="B1118" s="9" t="str">
        <f>IFERROR(VLOOKUP($A1118,'Raw - J'!$B:$S,2,FALSE),"")</f>
        <v/>
      </c>
      <c r="C1118" s="4" t="str">
        <f>IFERROR(VLOOKUP($A1118,'Raw - J'!$B:$S,3,FALSE),"")</f>
        <v/>
      </c>
      <c r="D1118" s="4" t="str">
        <f>IFERROR(VLOOKUP(JUMP!A1118,'Raw - J'!B:F,5,FALSE),"")</f>
        <v/>
      </c>
      <c r="E1118" s="4" t="str">
        <f>IFERROR(VLOOKUP($A1118,'Raw - J'!$B:$S,6,FALSE),"")</f>
        <v/>
      </c>
      <c r="F1118" s="4" t="str">
        <f>IFERROR(VLOOKUP($A1118,'Raw - J'!$B:$P,10,FALSE),"")</f>
        <v/>
      </c>
      <c r="G1118" s="4" t="str">
        <f>SUBSTITUTE(IFERROR(VLOOKUP($A1118,'Raw - J'!$B:$P,7,FALSE),""),"0","")</f>
        <v/>
      </c>
      <c r="H1118" s="4" t="str">
        <f>IFERROR(VLOOKUP($A1118,'Raw - J'!$B:$P,12,FALSE)&amp;IF(VLOOKUP($A1118,'Raw - J'!$B:$N,13,FALSE)&lt;&gt;"","("&amp;VLOOKUP($A1118,'Raw - J'!$B:$N,13,FALSE)&amp;")",""),"")</f>
        <v/>
      </c>
      <c r="I1118" s="4" t="str">
        <f>IFERROR(VLOOKUP($A1118,'Raw - J'!$B:$P,14,FALSE),"")</f>
        <v/>
      </c>
      <c r="J1118" s="4" t="str">
        <f>IFERROR(VLOOKUP($A1118,'Raw - J'!$B:$P,11,FALSE),"")</f>
        <v/>
      </c>
      <c r="K1118" s="4" t="str">
        <f>IFERROR(VLOOKUP($A1118,'Raw - J'!$B:$Q,16,FALSE),"")</f>
        <v/>
      </c>
      <c r="L1118" s="16" t="str">
        <f>SUBSTITUTE(IFERROR(VLOOKUP($A1118,'Raw - J'!$B:$Q,9,FALSE),""),0,"")</f>
        <v/>
      </c>
      <c r="M1118" s="16" t="str">
        <f>SUBSTITUTE(IFERROR(VLOOKUP($A1118,'Raw - J'!$B:$Z,20,FALSE),""),0,"")</f>
        <v/>
      </c>
    </row>
    <row r="1119" spans="1:13" hidden="1" x14ac:dyDescent="0.35">
      <c r="A1119">
        <v>1110</v>
      </c>
      <c r="B1119" s="9" t="str">
        <f>IFERROR(VLOOKUP($A1119,'Raw - J'!$B:$S,2,FALSE),"")</f>
        <v/>
      </c>
      <c r="C1119" s="4" t="str">
        <f>IFERROR(VLOOKUP($A1119,'Raw - J'!$B:$S,3,FALSE),"")</f>
        <v/>
      </c>
      <c r="D1119" s="4" t="str">
        <f>IFERROR(VLOOKUP(JUMP!A1119,'Raw - J'!B:F,5,FALSE),"")</f>
        <v/>
      </c>
      <c r="E1119" s="4" t="str">
        <f>IFERROR(VLOOKUP($A1119,'Raw - J'!$B:$S,6,FALSE),"")</f>
        <v/>
      </c>
      <c r="F1119" s="4" t="str">
        <f>IFERROR(VLOOKUP($A1119,'Raw - J'!$B:$P,10,FALSE),"")</f>
        <v/>
      </c>
      <c r="G1119" s="4" t="str">
        <f>SUBSTITUTE(IFERROR(VLOOKUP($A1119,'Raw - J'!$B:$P,7,FALSE),""),"0","")</f>
        <v/>
      </c>
      <c r="H1119" s="4" t="str">
        <f>IFERROR(VLOOKUP($A1119,'Raw - J'!$B:$P,12,FALSE)&amp;IF(VLOOKUP($A1119,'Raw - J'!$B:$N,13,FALSE)&lt;&gt;"","("&amp;VLOOKUP($A1119,'Raw - J'!$B:$N,13,FALSE)&amp;")",""),"")</f>
        <v/>
      </c>
      <c r="I1119" s="4" t="str">
        <f>IFERROR(VLOOKUP($A1119,'Raw - J'!$B:$P,14,FALSE),"")</f>
        <v/>
      </c>
      <c r="J1119" s="4" t="str">
        <f>IFERROR(VLOOKUP($A1119,'Raw - J'!$B:$P,11,FALSE),"")</f>
        <v/>
      </c>
      <c r="K1119" s="4" t="str">
        <f>IFERROR(VLOOKUP($A1119,'Raw - J'!$B:$Q,16,FALSE),"")</f>
        <v/>
      </c>
      <c r="L1119" s="16" t="str">
        <f>SUBSTITUTE(IFERROR(VLOOKUP($A1119,'Raw - J'!$B:$Q,9,FALSE),""),0,"")</f>
        <v/>
      </c>
      <c r="M1119" s="16" t="str">
        <f>SUBSTITUTE(IFERROR(VLOOKUP($A1119,'Raw - J'!$B:$Z,20,FALSE),""),0,"")</f>
        <v/>
      </c>
    </row>
    <row r="1120" spans="1:13" hidden="1" x14ac:dyDescent="0.35">
      <c r="A1120">
        <v>1111</v>
      </c>
      <c r="B1120" s="9" t="str">
        <f>IFERROR(VLOOKUP($A1120,'Raw - J'!$B:$S,2,FALSE),"")</f>
        <v/>
      </c>
      <c r="C1120" s="4" t="str">
        <f>IFERROR(VLOOKUP($A1120,'Raw - J'!$B:$S,3,FALSE),"")</f>
        <v/>
      </c>
      <c r="D1120" s="4" t="str">
        <f>IFERROR(VLOOKUP(JUMP!A1120,'Raw - J'!B:F,5,FALSE),"")</f>
        <v/>
      </c>
      <c r="E1120" s="4" t="str">
        <f>IFERROR(VLOOKUP($A1120,'Raw - J'!$B:$S,6,FALSE),"")</f>
        <v/>
      </c>
      <c r="F1120" s="4" t="str">
        <f>IFERROR(VLOOKUP($A1120,'Raw - J'!$B:$P,10,FALSE),"")</f>
        <v/>
      </c>
      <c r="G1120" s="4" t="str">
        <f>SUBSTITUTE(IFERROR(VLOOKUP($A1120,'Raw - J'!$B:$P,7,FALSE),""),"0","")</f>
        <v/>
      </c>
      <c r="H1120" s="4" t="str">
        <f>IFERROR(VLOOKUP($A1120,'Raw - J'!$B:$P,12,FALSE)&amp;IF(VLOOKUP($A1120,'Raw - J'!$B:$N,13,FALSE)&lt;&gt;"","("&amp;VLOOKUP($A1120,'Raw - J'!$B:$N,13,FALSE)&amp;")",""),"")</f>
        <v/>
      </c>
      <c r="I1120" s="4" t="str">
        <f>IFERROR(VLOOKUP($A1120,'Raw - J'!$B:$P,14,FALSE),"")</f>
        <v/>
      </c>
      <c r="J1120" s="4" t="str">
        <f>IFERROR(VLOOKUP($A1120,'Raw - J'!$B:$P,11,FALSE),"")</f>
        <v/>
      </c>
      <c r="K1120" s="4" t="str">
        <f>IFERROR(VLOOKUP($A1120,'Raw - J'!$B:$Q,16,FALSE),"")</f>
        <v/>
      </c>
      <c r="L1120" s="16" t="str">
        <f>SUBSTITUTE(IFERROR(VLOOKUP($A1120,'Raw - J'!$B:$Q,9,FALSE),""),0,"")</f>
        <v/>
      </c>
      <c r="M1120" s="16" t="str">
        <f>SUBSTITUTE(IFERROR(VLOOKUP($A1120,'Raw - J'!$B:$Z,20,FALSE),""),0,"")</f>
        <v/>
      </c>
    </row>
    <row r="1121" spans="1:13" hidden="1" x14ac:dyDescent="0.35">
      <c r="A1121">
        <v>1112</v>
      </c>
      <c r="B1121" s="9" t="str">
        <f>IFERROR(VLOOKUP($A1121,'Raw - J'!$B:$S,2,FALSE),"")</f>
        <v/>
      </c>
      <c r="C1121" s="4" t="str">
        <f>IFERROR(VLOOKUP($A1121,'Raw - J'!$B:$S,3,FALSE),"")</f>
        <v/>
      </c>
      <c r="D1121" s="4" t="str">
        <f>IFERROR(VLOOKUP(JUMP!A1121,'Raw - J'!B:F,5,FALSE),"")</f>
        <v/>
      </c>
      <c r="E1121" s="4" t="str">
        <f>IFERROR(VLOOKUP($A1121,'Raw - J'!$B:$S,6,FALSE),"")</f>
        <v/>
      </c>
      <c r="F1121" s="4" t="str">
        <f>IFERROR(VLOOKUP($A1121,'Raw - J'!$B:$P,10,FALSE),"")</f>
        <v/>
      </c>
      <c r="G1121" s="4" t="str">
        <f>SUBSTITUTE(IFERROR(VLOOKUP($A1121,'Raw - J'!$B:$P,7,FALSE),""),"0","")</f>
        <v/>
      </c>
      <c r="H1121" s="4" t="str">
        <f>IFERROR(VLOOKUP($A1121,'Raw - J'!$B:$P,12,FALSE)&amp;IF(VLOOKUP($A1121,'Raw - J'!$B:$N,13,FALSE)&lt;&gt;"","("&amp;VLOOKUP($A1121,'Raw - J'!$B:$N,13,FALSE)&amp;")",""),"")</f>
        <v/>
      </c>
      <c r="I1121" s="4" t="str">
        <f>IFERROR(VLOOKUP($A1121,'Raw - J'!$B:$P,14,FALSE),"")</f>
        <v/>
      </c>
      <c r="J1121" s="4" t="str">
        <f>IFERROR(VLOOKUP($A1121,'Raw - J'!$B:$P,11,FALSE),"")</f>
        <v/>
      </c>
      <c r="K1121" s="4" t="str">
        <f>IFERROR(VLOOKUP($A1121,'Raw - J'!$B:$Q,16,FALSE),"")</f>
        <v/>
      </c>
      <c r="L1121" s="16" t="str">
        <f>SUBSTITUTE(IFERROR(VLOOKUP($A1121,'Raw - J'!$B:$Q,9,FALSE),""),0,"")</f>
        <v/>
      </c>
      <c r="M1121" s="16" t="str">
        <f>SUBSTITUTE(IFERROR(VLOOKUP($A1121,'Raw - J'!$B:$Z,20,FALSE),""),0,"")</f>
        <v/>
      </c>
    </row>
    <row r="1122" spans="1:13" hidden="1" x14ac:dyDescent="0.35">
      <c r="A1122">
        <v>1113</v>
      </c>
      <c r="B1122" s="9" t="str">
        <f>IFERROR(VLOOKUP($A1122,'Raw - J'!$B:$S,2,FALSE),"")</f>
        <v/>
      </c>
      <c r="C1122" s="4" t="str">
        <f>IFERROR(VLOOKUP($A1122,'Raw - J'!$B:$S,3,FALSE),"")</f>
        <v/>
      </c>
      <c r="D1122" s="4" t="str">
        <f>IFERROR(VLOOKUP(JUMP!A1122,'Raw - J'!B:F,5,FALSE),"")</f>
        <v/>
      </c>
      <c r="E1122" s="4" t="str">
        <f>IFERROR(VLOOKUP($A1122,'Raw - J'!$B:$S,6,FALSE),"")</f>
        <v/>
      </c>
      <c r="F1122" s="4" t="str">
        <f>IFERROR(VLOOKUP($A1122,'Raw - J'!$B:$P,10,FALSE),"")</f>
        <v/>
      </c>
      <c r="G1122" s="4" t="str">
        <f>SUBSTITUTE(IFERROR(VLOOKUP($A1122,'Raw - J'!$B:$P,7,FALSE),""),"0","")</f>
        <v/>
      </c>
      <c r="H1122" s="4" t="str">
        <f>IFERROR(VLOOKUP($A1122,'Raw - J'!$B:$P,12,FALSE)&amp;IF(VLOOKUP($A1122,'Raw - J'!$B:$N,13,FALSE)&lt;&gt;"","("&amp;VLOOKUP($A1122,'Raw - J'!$B:$N,13,FALSE)&amp;")",""),"")</f>
        <v/>
      </c>
      <c r="I1122" s="4" t="str">
        <f>IFERROR(VLOOKUP($A1122,'Raw - J'!$B:$P,14,FALSE),"")</f>
        <v/>
      </c>
      <c r="J1122" s="4" t="str">
        <f>IFERROR(VLOOKUP($A1122,'Raw - J'!$B:$P,11,FALSE),"")</f>
        <v/>
      </c>
      <c r="K1122" s="4" t="str">
        <f>IFERROR(VLOOKUP($A1122,'Raw - J'!$B:$Q,16,FALSE),"")</f>
        <v/>
      </c>
      <c r="L1122" s="16" t="str">
        <f>SUBSTITUTE(IFERROR(VLOOKUP($A1122,'Raw - J'!$B:$Q,9,FALSE),""),0,"")</f>
        <v/>
      </c>
      <c r="M1122" s="16" t="str">
        <f>SUBSTITUTE(IFERROR(VLOOKUP($A1122,'Raw - J'!$B:$Z,20,FALSE),""),0,"")</f>
        <v/>
      </c>
    </row>
    <row r="1123" spans="1:13" hidden="1" x14ac:dyDescent="0.35">
      <c r="A1123">
        <v>1114</v>
      </c>
      <c r="B1123" s="9" t="str">
        <f>IFERROR(VLOOKUP($A1123,'Raw - J'!$B:$S,2,FALSE),"")</f>
        <v/>
      </c>
      <c r="C1123" s="4" t="str">
        <f>IFERROR(VLOOKUP($A1123,'Raw - J'!$B:$S,3,FALSE),"")</f>
        <v/>
      </c>
      <c r="D1123" s="4" t="str">
        <f>IFERROR(VLOOKUP(JUMP!A1123,'Raw - J'!B:F,5,FALSE),"")</f>
        <v/>
      </c>
      <c r="E1123" s="4" t="str">
        <f>IFERROR(VLOOKUP($A1123,'Raw - J'!$B:$S,6,FALSE),"")</f>
        <v/>
      </c>
      <c r="F1123" s="4" t="str">
        <f>IFERROR(VLOOKUP($A1123,'Raw - J'!$B:$P,10,FALSE),"")</f>
        <v/>
      </c>
      <c r="G1123" s="4" t="str">
        <f>SUBSTITUTE(IFERROR(VLOOKUP($A1123,'Raw - J'!$B:$P,7,FALSE),""),"0","")</f>
        <v/>
      </c>
      <c r="H1123" s="4" t="str">
        <f>IFERROR(VLOOKUP($A1123,'Raw - J'!$B:$P,12,FALSE)&amp;IF(VLOOKUP($A1123,'Raw - J'!$B:$N,13,FALSE)&lt;&gt;"","("&amp;VLOOKUP($A1123,'Raw - J'!$B:$N,13,FALSE)&amp;")",""),"")</f>
        <v/>
      </c>
      <c r="I1123" s="4" t="str">
        <f>IFERROR(VLOOKUP($A1123,'Raw - J'!$B:$P,14,FALSE),"")</f>
        <v/>
      </c>
      <c r="J1123" s="4" t="str">
        <f>IFERROR(VLOOKUP($A1123,'Raw - J'!$B:$P,11,FALSE),"")</f>
        <v/>
      </c>
      <c r="K1123" s="4" t="str">
        <f>IFERROR(VLOOKUP($A1123,'Raw - J'!$B:$Q,16,FALSE),"")</f>
        <v/>
      </c>
      <c r="L1123" s="16" t="str">
        <f>SUBSTITUTE(IFERROR(VLOOKUP($A1123,'Raw - J'!$B:$Q,9,FALSE),""),0,"")</f>
        <v/>
      </c>
      <c r="M1123" s="16" t="str">
        <f>SUBSTITUTE(IFERROR(VLOOKUP($A1123,'Raw - J'!$B:$Z,20,FALSE),""),0,"")</f>
        <v/>
      </c>
    </row>
    <row r="1124" spans="1:13" hidden="1" x14ac:dyDescent="0.35">
      <c r="A1124">
        <v>1115</v>
      </c>
      <c r="B1124" s="9" t="str">
        <f>IFERROR(VLOOKUP($A1124,'Raw - J'!$B:$S,2,FALSE),"")</f>
        <v/>
      </c>
      <c r="C1124" s="4" t="str">
        <f>IFERROR(VLOOKUP($A1124,'Raw - J'!$B:$S,3,FALSE),"")</f>
        <v/>
      </c>
      <c r="D1124" s="4" t="str">
        <f>IFERROR(VLOOKUP(JUMP!A1124,'Raw - J'!B:F,5,FALSE),"")</f>
        <v/>
      </c>
      <c r="E1124" s="4" t="str">
        <f>IFERROR(VLOOKUP($A1124,'Raw - J'!$B:$S,6,FALSE),"")</f>
        <v/>
      </c>
      <c r="F1124" s="4" t="str">
        <f>IFERROR(VLOOKUP($A1124,'Raw - J'!$B:$P,10,FALSE),"")</f>
        <v/>
      </c>
      <c r="G1124" s="4" t="str">
        <f>SUBSTITUTE(IFERROR(VLOOKUP($A1124,'Raw - J'!$B:$P,7,FALSE),""),"0","")</f>
        <v/>
      </c>
      <c r="H1124" s="4" t="str">
        <f>IFERROR(VLOOKUP($A1124,'Raw - J'!$B:$P,12,FALSE)&amp;IF(VLOOKUP($A1124,'Raw - J'!$B:$N,13,FALSE)&lt;&gt;"","("&amp;VLOOKUP($A1124,'Raw - J'!$B:$N,13,FALSE)&amp;")",""),"")</f>
        <v/>
      </c>
      <c r="I1124" s="4" t="str">
        <f>IFERROR(VLOOKUP($A1124,'Raw - J'!$B:$P,14,FALSE),"")</f>
        <v/>
      </c>
      <c r="J1124" s="4" t="str">
        <f>IFERROR(VLOOKUP($A1124,'Raw - J'!$B:$P,11,FALSE),"")</f>
        <v/>
      </c>
      <c r="K1124" s="4" t="str">
        <f>IFERROR(VLOOKUP($A1124,'Raw - J'!$B:$Q,16,FALSE),"")</f>
        <v/>
      </c>
      <c r="L1124" s="16" t="str">
        <f>SUBSTITUTE(IFERROR(VLOOKUP($A1124,'Raw - J'!$B:$Q,9,FALSE),""),0,"")</f>
        <v/>
      </c>
      <c r="M1124" s="16" t="str">
        <f>SUBSTITUTE(IFERROR(VLOOKUP($A1124,'Raw - J'!$B:$Z,20,FALSE),""),0,"")</f>
        <v/>
      </c>
    </row>
    <row r="1125" spans="1:13" hidden="1" x14ac:dyDescent="0.35">
      <c r="A1125">
        <v>1116</v>
      </c>
      <c r="B1125" s="9" t="str">
        <f>IFERROR(VLOOKUP($A1125,'Raw - J'!$B:$S,2,FALSE),"")</f>
        <v/>
      </c>
      <c r="C1125" s="4" t="str">
        <f>IFERROR(VLOOKUP($A1125,'Raw - J'!$B:$S,3,FALSE),"")</f>
        <v/>
      </c>
      <c r="D1125" s="4" t="str">
        <f>IFERROR(VLOOKUP(JUMP!A1125,'Raw - J'!B:F,5,FALSE),"")</f>
        <v/>
      </c>
      <c r="E1125" s="4" t="str">
        <f>IFERROR(VLOOKUP($A1125,'Raw - J'!$B:$S,6,FALSE),"")</f>
        <v/>
      </c>
      <c r="F1125" s="4" t="str">
        <f>IFERROR(VLOOKUP($A1125,'Raw - J'!$B:$P,10,FALSE),"")</f>
        <v/>
      </c>
      <c r="G1125" s="4" t="str">
        <f>SUBSTITUTE(IFERROR(VLOOKUP($A1125,'Raw - J'!$B:$P,7,FALSE),""),"0","")</f>
        <v/>
      </c>
      <c r="H1125" s="4" t="str">
        <f>IFERROR(VLOOKUP($A1125,'Raw - J'!$B:$P,12,FALSE)&amp;IF(VLOOKUP($A1125,'Raw - J'!$B:$N,13,FALSE)&lt;&gt;"","("&amp;VLOOKUP($A1125,'Raw - J'!$B:$N,13,FALSE)&amp;")",""),"")</f>
        <v/>
      </c>
      <c r="I1125" s="4" t="str">
        <f>IFERROR(VLOOKUP($A1125,'Raw - J'!$B:$P,14,FALSE),"")</f>
        <v/>
      </c>
      <c r="J1125" s="4" t="str">
        <f>IFERROR(VLOOKUP($A1125,'Raw - J'!$B:$P,11,FALSE),"")</f>
        <v/>
      </c>
      <c r="K1125" s="4" t="str">
        <f>IFERROR(VLOOKUP($A1125,'Raw - J'!$B:$Q,16,FALSE),"")</f>
        <v/>
      </c>
      <c r="L1125" s="16" t="str">
        <f>SUBSTITUTE(IFERROR(VLOOKUP($A1125,'Raw - J'!$B:$Q,9,FALSE),""),0,"")</f>
        <v/>
      </c>
      <c r="M1125" s="16" t="str">
        <f>SUBSTITUTE(IFERROR(VLOOKUP($A1125,'Raw - J'!$B:$Z,20,FALSE),""),0,"")</f>
        <v/>
      </c>
    </row>
    <row r="1126" spans="1:13" hidden="1" x14ac:dyDescent="0.35">
      <c r="A1126">
        <v>1117</v>
      </c>
      <c r="B1126" s="9" t="str">
        <f>IFERROR(VLOOKUP($A1126,'Raw - J'!$B:$S,2,FALSE),"")</f>
        <v/>
      </c>
      <c r="C1126" s="4" t="str">
        <f>IFERROR(VLOOKUP($A1126,'Raw - J'!$B:$S,3,FALSE),"")</f>
        <v/>
      </c>
      <c r="D1126" s="4" t="str">
        <f>IFERROR(VLOOKUP(JUMP!A1126,'Raw - J'!B:F,5,FALSE),"")</f>
        <v/>
      </c>
      <c r="E1126" s="4" t="str">
        <f>IFERROR(VLOOKUP($A1126,'Raw - J'!$B:$S,6,FALSE),"")</f>
        <v/>
      </c>
      <c r="F1126" s="4" t="str">
        <f>IFERROR(VLOOKUP($A1126,'Raw - J'!$B:$P,10,FALSE),"")</f>
        <v/>
      </c>
      <c r="G1126" s="4" t="str">
        <f>SUBSTITUTE(IFERROR(VLOOKUP($A1126,'Raw - J'!$B:$P,7,FALSE),""),"0","")</f>
        <v/>
      </c>
      <c r="H1126" s="4" t="str">
        <f>IFERROR(VLOOKUP($A1126,'Raw - J'!$B:$P,12,FALSE)&amp;IF(VLOOKUP($A1126,'Raw - J'!$B:$N,13,FALSE)&lt;&gt;"","("&amp;VLOOKUP($A1126,'Raw - J'!$B:$N,13,FALSE)&amp;")",""),"")</f>
        <v/>
      </c>
      <c r="I1126" s="4" t="str">
        <f>IFERROR(VLOOKUP($A1126,'Raw - J'!$B:$P,14,FALSE),"")</f>
        <v/>
      </c>
      <c r="J1126" s="4" t="str">
        <f>IFERROR(VLOOKUP($A1126,'Raw - J'!$B:$P,11,FALSE),"")</f>
        <v/>
      </c>
      <c r="K1126" s="4" t="str">
        <f>IFERROR(VLOOKUP($A1126,'Raw - J'!$B:$Q,16,FALSE),"")</f>
        <v/>
      </c>
      <c r="L1126" s="16" t="str">
        <f>SUBSTITUTE(IFERROR(VLOOKUP($A1126,'Raw - J'!$B:$Q,9,FALSE),""),0,"")</f>
        <v/>
      </c>
      <c r="M1126" s="16" t="str">
        <f>SUBSTITUTE(IFERROR(VLOOKUP($A1126,'Raw - J'!$B:$Z,20,FALSE),""),0,"")</f>
        <v/>
      </c>
    </row>
    <row r="1127" spans="1:13" hidden="1" x14ac:dyDescent="0.35">
      <c r="A1127">
        <v>1118</v>
      </c>
      <c r="B1127" s="9" t="str">
        <f>IFERROR(VLOOKUP($A1127,'Raw - J'!$B:$S,2,FALSE),"")</f>
        <v/>
      </c>
      <c r="C1127" s="4" t="str">
        <f>IFERROR(VLOOKUP($A1127,'Raw - J'!$B:$S,3,FALSE),"")</f>
        <v/>
      </c>
      <c r="D1127" s="4" t="str">
        <f>IFERROR(VLOOKUP(JUMP!A1127,'Raw - J'!B:F,5,FALSE),"")</f>
        <v/>
      </c>
      <c r="E1127" s="4" t="str">
        <f>IFERROR(VLOOKUP($A1127,'Raw - J'!$B:$S,6,FALSE),"")</f>
        <v/>
      </c>
      <c r="F1127" s="4" t="str">
        <f>IFERROR(VLOOKUP($A1127,'Raw - J'!$B:$P,10,FALSE),"")</f>
        <v/>
      </c>
      <c r="G1127" s="4" t="str">
        <f>SUBSTITUTE(IFERROR(VLOOKUP($A1127,'Raw - J'!$B:$P,7,FALSE),""),"0","")</f>
        <v/>
      </c>
      <c r="H1127" s="4" t="str">
        <f>IFERROR(VLOOKUP($A1127,'Raw - J'!$B:$P,12,FALSE)&amp;IF(VLOOKUP($A1127,'Raw - J'!$B:$N,13,FALSE)&lt;&gt;"","("&amp;VLOOKUP($A1127,'Raw - J'!$B:$N,13,FALSE)&amp;")",""),"")</f>
        <v/>
      </c>
      <c r="I1127" s="4" t="str">
        <f>IFERROR(VLOOKUP($A1127,'Raw - J'!$B:$P,14,FALSE),"")</f>
        <v/>
      </c>
      <c r="J1127" s="4" t="str">
        <f>IFERROR(VLOOKUP($A1127,'Raw - J'!$B:$P,11,FALSE),"")</f>
        <v/>
      </c>
      <c r="K1127" s="4" t="str">
        <f>IFERROR(VLOOKUP($A1127,'Raw - J'!$B:$Q,16,FALSE),"")</f>
        <v/>
      </c>
      <c r="L1127" s="16" t="str">
        <f>SUBSTITUTE(IFERROR(VLOOKUP($A1127,'Raw - J'!$B:$Q,9,FALSE),""),0,"")</f>
        <v/>
      </c>
      <c r="M1127" s="16" t="str">
        <f>SUBSTITUTE(IFERROR(VLOOKUP($A1127,'Raw - J'!$B:$Z,20,FALSE),""),0,"")</f>
        <v/>
      </c>
    </row>
    <row r="1128" spans="1:13" hidden="1" x14ac:dyDescent="0.35">
      <c r="A1128">
        <v>1119</v>
      </c>
      <c r="B1128" s="9" t="str">
        <f>IFERROR(VLOOKUP($A1128,'Raw - J'!$B:$S,2,FALSE),"")</f>
        <v/>
      </c>
      <c r="C1128" s="4" t="str">
        <f>IFERROR(VLOOKUP($A1128,'Raw - J'!$B:$S,3,FALSE),"")</f>
        <v/>
      </c>
      <c r="D1128" s="4" t="str">
        <f>IFERROR(VLOOKUP(JUMP!A1128,'Raw - J'!B:F,5,FALSE),"")</f>
        <v/>
      </c>
      <c r="E1128" s="4" t="str">
        <f>IFERROR(VLOOKUP($A1128,'Raw - J'!$B:$S,6,FALSE),"")</f>
        <v/>
      </c>
      <c r="F1128" s="4" t="str">
        <f>IFERROR(VLOOKUP($A1128,'Raw - J'!$B:$P,10,FALSE),"")</f>
        <v/>
      </c>
      <c r="G1128" s="4" t="str">
        <f>SUBSTITUTE(IFERROR(VLOOKUP($A1128,'Raw - J'!$B:$P,7,FALSE),""),"0","")</f>
        <v/>
      </c>
      <c r="H1128" s="4" t="str">
        <f>IFERROR(VLOOKUP($A1128,'Raw - J'!$B:$P,12,FALSE)&amp;IF(VLOOKUP($A1128,'Raw - J'!$B:$N,13,FALSE)&lt;&gt;"","("&amp;VLOOKUP($A1128,'Raw - J'!$B:$N,13,FALSE)&amp;")",""),"")</f>
        <v/>
      </c>
      <c r="I1128" s="4" t="str">
        <f>IFERROR(VLOOKUP($A1128,'Raw - J'!$B:$P,14,FALSE),"")</f>
        <v/>
      </c>
      <c r="J1128" s="4" t="str">
        <f>IFERROR(VLOOKUP($A1128,'Raw - J'!$B:$P,11,FALSE),"")</f>
        <v/>
      </c>
      <c r="K1128" s="4" t="str">
        <f>IFERROR(VLOOKUP($A1128,'Raw - J'!$B:$Q,16,FALSE),"")</f>
        <v/>
      </c>
      <c r="L1128" s="16" t="str">
        <f>SUBSTITUTE(IFERROR(VLOOKUP($A1128,'Raw - J'!$B:$Q,9,FALSE),""),0,"")</f>
        <v/>
      </c>
      <c r="M1128" s="16" t="str">
        <f>SUBSTITUTE(IFERROR(VLOOKUP($A1128,'Raw - J'!$B:$Z,20,FALSE),""),0,"")</f>
        <v/>
      </c>
    </row>
    <row r="1129" spans="1:13" hidden="1" x14ac:dyDescent="0.35">
      <c r="A1129">
        <v>1120</v>
      </c>
      <c r="B1129" s="9" t="str">
        <f>IFERROR(VLOOKUP($A1129,'Raw - J'!$B:$S,2,FALSE),"")</f>
        <v/>
      </c>
      <c r="C1129" s="4" t="str">
        <f>IFERROR(VLOOKUP($A1129,'Raw - J'!$B:$S,3,FALSE),"")</f>
        <v/>
      </c>
      <c r="D1129" s="4" t="str">
        <f>IFERROR(VLOOKUP(JUMP!A1129,'Raw - J'!B:F,5,FALSE),"")</f>
        <v/>
      </c>
      <c r="E1129" s="4" t="str">
        <f>IFERROR(VLOOKUP($A1129,'Raw - J'!$B:$S,6,FALSE),"")</f>
        <v/>
      </c>
      <c r="F1129" s="4" t="str">
        <f>IFERROR(VLOOKUP($A1129,'Raw - J'!$B:$P,10,FALSE),"")</f>
        <v/>
      </c>
      <c r="G1129" s="4" t="str">
        <f>SUBSTITUTE(IFERROR(VLOOKUP($A1129,'Raw - J'!$B:$P,7,FALSE),""),"0","")</f>
        <v/>
      </c>
      <c r="H1129" s="4" t="str">
        <f>IFERROR(VLOOKUP($A1129,'Raw - J'!$B:$P,12,FALSE)&amp;IF(VLOOKUP($A1129,'Raw - J'!$B:$N,13,FALSE)&lt;&gt;"","("&amp;VLOOKUP($A1129,'Raw - J'!$B:$N,13,FALSE)&amp;")",""),"")</f>
        <v/>
      </c>
      <c r="I1129" s="4" t="str">
        <f>IFERROR(VLOOKUP($A1129,'Raw - J'!$B:$P,14,FALSE),"")</f>
        <v/>
      </c>
      <c r="J1129" s="4" t="str">
        <f>IFERROR(VLOOKUP($A1129,'Raw - J'!$B:$P,11,FALSE),"")</f>
        <v/>
      </c>
      <c r="K1129" s="4" t="str">
        <f>IFERROR(VLOOKUP($A1129,'Raw - J'!$B:$Q,16,FALSE),"")</f>
        <v/>
      </c>
      <c r="L1129" s="16" t="str">
        <f>SUBSTITUTE(IFERROR(VLOOKUP($A1129,'Raw - J'!$B:$Q,9,FALSE),""),0,"")</f>
        <v/>
      </c>
      <c r="M1129" s="16" t="str">
        <f>SUBSTITUTE(IFERROR(VLOOKUP($A1129,'Raw - J'!$B:$Z,20,FALSE),""),0,"")</f>
        <v/>
      </c>
    </row>
    <row r="1130" spans="1:13" hidden="1" x14ac:dyDescent="0.35">
      <c r="A1130">
        <v>1121</v>
      </c>
      <c r="B1130" s="9" t="str">
        <f>IFERROR(VLOOKUP($A1130,'Raw - J'!$B:$S,2,FALSE),"")</f>
        <v/>
      </c>
      <c r="C1130" s="4" t="str">
        <f>IFERROR(VLOOKUP($A1130,'Raw - J'!$B:$S,3,FALSE),"")</f>
        <v/>
      </c>
      <c r="D1130" s="4" t="str">
        <f>IFERROR(VLOOKUP(JUMP!A1130,'Raw - J'!B:F,5,FALSE),"")</f>
        <v/>
      </c>
      <c r="E1130" s="4" t="str">
        <f>IFERROR(VLOOKUP($A1130,'Raw - J'!$B:$S,6,FALSE),"")</f>
        <v/>
      </c>
      <c r="F1130" s="4" t="str">
        <f>IFERROR(VLOOKUP($A1130,'Raw - J'!$B:$P,10,FALSE),"")</f>
        <v/>
      </c>
      <c r="G1130" s="4" t="str">
        <f>SUBSTITUTE(IFERROR(VLOOKUP($A1130,'Raw - J'!$B:$P,7,FALSE),""),"0","")</f>
        <v/>
      </c>
      <c r="H1130" s="4" t="str">
        <f>IFERROR(VLOOKUP($A1130,'Raw - J'!$B:$P,12,FALSE)&amp;IF(VLOOKUP($A1130,'Raw - J'!$B:$N,13,FALSE)&lt;&gt;"","("&amp;VLOOKUP($A1130,'Raw - J'!$B:$N,13,FALSE)&amp;")",""),"")</f>
        <v/>
      </c>
      <c r="I1130" s="4" t="str">
        <f>IFERROR(VLOOKUP($A1130,'Raw - J'!$B:$P,14,FALSE),"")</f>
        <v/>
      </c>
      <c r="J1130" s="4" t="str">
        <f>IFERROR(VLOOKUP($A1130,'Raw - J'!$B:$P,11,FALSE),"")</f>
        <v/>
      </c>
      <c r="K1130" s="4" t="str">
        <f>IFERROR(VLOOKUP($A1130,'Raw - J'!$B:$Q,16,FALSE),"")</f>
        <v/>
      </c>
      <c r="L1130" s="16" t="str">
        <f>SUBSTITUTE(IFERROR(VLOOKUP($A1130,'Raw - J'!$B:$Q,9,FALSE),""),0,"")</f>
        <v/>
      </c>
      <c r="M1130" s="16" t="str">
        <f>SUBSTITUTE(IFERROR(VLOOKUP($A1130,'Raw - J'!$B:$Z,20,FALSE),""),0,"")</f>
        <v/>
      </c>
    </row>
    <row r="1131" spans="1:13" hidden="1" x14ac:dyDescent="0.35">
      <c r="A1131">
        <v>1122</v>
      </c>
      <c r="B1131" s="9" t="str">
        <f>IFERROR(VLOOKUP($A1131,'Raw - J'!$B:$S,2,FALSE),"")</f>
        <v/>
      </c>
      <c r="C1131" s="4" t="str">
        <f>IFERROR(VLOOKUP($A1131,'Raw - J'!$B:$S,3,FALSE),"")</f>
        <v/>
      </c>
      <c r="D1131" s="4" t="str">
        <f>IFERROR(VLOOKUP(JUMP!A1131,'Raw - J'!B:F,5,FALSE),"")</f>
        <v/>
      </c>
      <c r="E1131" s="4" t="str">
        <f>IFERROR(VLOOKUP($A1131,'Raw - J'!$B:$S,6,FALSE),"")</f>
        <v/>
      </c>
      <c r="F1131" s="4" t="str">
        <f>IFERROR(VLOOKUP($A1131,'Raw - J'!$B:$P,10,FALSE),"")</f>
        <v/>
      </c>
      <c r="G1131" s="4" t="str">
        <f>SUBSTITUTE(IFERROR(VLOOKUP($A1131,'Raw - J'!$B:$P,7,FALSE),""),"0","")</f>
        <v/>
      </c>
      <c r="H1131" s="4" t="str">
        <f>IFERROR(VLOOKUP($A1131,'Raw - J'!$B:$P,12,FALSE)&amp;IF(VLOOKUP($A1131,'Raw - J'!$B:$N,13,FALSE)&lt;&gt;"","("&amp;VLOOKUP($A1131,'Raw - J'!$B:$N,13,FALSE)&amp;")",""),"")</f>
        <v/>
      </c>
      <c r="I1131" s="4" t="str">
        <f>IFERROR(VLOOKUP($A1131,'Raw - J'!$B:$P,14,FALSE),"")</f>
        <v/>
      </c>
      <c r="J1131" s="4" t="str">
        <f>IFERROR(VLOOKUP($A1131,'Raw - J'!$B:$P,11,FALSE),"")</f>
        <v/>
      </c>
      <c r="K1131" s="4" t="str">
        <f>IFERROR(VLOOKUP($A1131,'Raw - J'!$B:$Q,16,FALSE),"")</f>
        <v/>
      </c>
      <c r="L1131" s="16" t="str">
        <f>SUBSTITUTE(IFERROR(VLOOKUP($A1131,'Raw - J'!$B:$Q,9,FALSE),""),0,"")</f>
        <v/>
      </c>
      <c r="M1131" s="16" t="str">
        <f>SUBSTITUTE(IFERROR(VLOOKUP($A1131,'Raw - J'!$B:$Z,20,FALSE),""),0,"")</f>
        <v/>
      </c>
    </row>
    <row r="1132" spans="1:13" hidden="1" x14ac:dyDescent="0.35">
      <c r="A1132">
        <v>1123</v>
      </c>
      <c r="B1132" s="9" t="str">
        <f>IFERROR(VLOOKUP($A1132,'Raw - J'!$B:$S,2,FALSE),"")</f>
        <v/>
      </c>
      <c r="C1132" s="4" t="str">
        <f>IFERROR(VLOOKUP($A1132,'Raw - J'!$B:$S,3,FALSE),"")</f>
        <v/>
      </c>
      <c r="D1132" s="4" t="str">
        <f>IFERROR(VLOOKUP(JUMP!A1132,'Raw - J'!B:F,5,FALSE),"")</f>
        <v/>
      </c>
      <c r="E1132" s="4" t="str">
        <f>IFERROR(VLOOKUP($A1132,'Raw - J'!$B:$S,6,FALSE),"")</f>
        <v/>
      </c>
      <c r="F1132" s="4" t="str">
        <f>IFERROR(VLOOKUP($A1132,'Raw - J'!$B:$P,10,FALSE),"")</f>
        <v/>
      </c>
      <c r="G1132" s="4" t="str">
        <f>SUBSTITUTE(IFERROR(VLOOKUP($A1132,'Raw - J'!$B:$P,7,FALSE),""),"0","")</f>
        <v/>
      </c>
      <c r="H1132" s="4" t="str">
        <f>IFERROR(VLOOKUP($A1132,'Raw - J'!$B:$P,12,FALSE)&amp;IF(VLOOKUP($A1132,'Raw - J'!$B:$N,13,FALSE)&lt;&gt;"","("&amp;VLOOKUP($A1132,'Raw - J'!$B:$N,13,FALSE)&amp;")",""),"")</f>
        <v/>
      </c>
      <c r="I1132" s="4" t="str">
        <f>IFERROR(VLOOKUP($A1132,'Raw - J'!$B:$P,14,FALSE),"")</f>
        <v/>
      </c>
      <c r="J1132" s="4" t="str">
        <f>IFERROR(VLOOKUP($A1132,'Raw - J'!$B:$P,11,FALSE),"")</f>
        <v/>
      </c>
      <c r="K1132" s="4" t="str">
        <f>IFERROR(VLOOKUP($A1132,'Raw - J'!$B:$Q,16,FALSE),"")</f>
        <v/>
      </c>
      <c r="L1132" s="16" t="str">
        <f>SUBSTITUTE(IFERROR(VLOOKUP($A1132,'Raw - J'!$B:$Q,9,FALSE),""),0,"")</f>
        <v/>
      </c>
      <c r="M1132" s="16" t="str">
        <f>SUBSTITUTE(IFERROR(VLOOKUP($A1132,'Raw - J'!$B:$Z,20,FALSE),""),0,"")</f>
        <v/>
      </c>
    </row>
    <row r="1133" spans="1:13" hidden="1" x14ac:dyDescent="0.35">
      <c r="A1133">
        <v>1124</v>
      </c>
      <c r="B1133" s="9" t="str">
        <f>IFERROR(VLOOKUP($A1133,'Raw - J'!$B:$S,2,FALSE),"")</f>
        <v/>
      </c>
      <c r="C1133" s="4" t="str">
        <f>IFERROR(VLOOKUP($A1133,'Raw - J'!$B:$S,3,FALSE),"")</f>
        <v/>
      </c>
      <c r="D1133" s="4" t="str">
        <f>IFERROR(VLOOKUP(JUMP!A1133,'Raw - J'!B:F,5,FALSE),"")</f>
        <v/>
      </c>
      <c r="E1133" s="4" t="str">
        <f>IFERROR(VLOOKUP($A1133,'Raw - J'!$B:$S,6,FALSE),"")</f>
        <v/>
      </c>
      <c r="F1133" s="4" t="str">
        <f>IFERROR(VLOOKUP($A1133,'Raw - J'!$B:$P,10,FALSE),"")</f>
        <v/>
      </c>
      <c r="G1133" s="4" t="str">
        <f>SUBSTITUTE(IFERROR(VLOOKUP($A1133,'Raw - J'!$B:$P,7,FALSE),""),"0","")</f>
        <v/>
      </c>
      <c r="H1133" s="4" t="str">
        <f>IFERROR(VLOOKUP($A1133,'Raw - J'!$B:$P,12,FALSE)&amp;IF(VLOOKUP($A1133,'Raw - J'!$B:$N,13,FALSE)&lt;&gt;"","("&amp;VLOOKUP($A1133,'Raw - J'!$B:$N,13,FALSE)&amp;")",""),"")</f>
        <v/>
      </c>
      <c r="I1133" s="4" t="str">
        <f>IFERROR(VLOOKUP($A1133,'Raw - J'!$B:$P,14,FALSE),"")</f>
        <v/>
      </c>
      <c r="J1133" s="4" t="str">
        <f>IFERROR(VLOOKUP($A1133,'Raw - J'!$B:$P,11,FALSE),"")</f>
        <v/>
      </c>
      <c r="K1133" s="4" t="str">
        <f>IFERROR(VLOOKUP($A1133,'Raw - J'!$B:$Q,16,FALSE),"")</f>
        <v/>
      </c>
      <c r="L1133" s="16" t="str">
        <f>SUBSTITUTE(IFERROR(VLOOKUP($A1133,'Raw - J'!$B:$Q,9,FALSE),""),0,"")</f>
        <v/>
      </c>
      <c r="M1133" s="16" t="str">
        <f>SUBSTITUTE(IFERROR(VLOOKUP($A1133,'Raw - J'!$B:$Z,20,FALSE),""),0,"")</f>
        <v/>
      </c>
    </row>
    <row r="1134" spans="1:13" hidden="1" x14ac:dyDescent="0.35">
      <c r="A1134">
        <v>1125</v>
      </c>
      <c r="B1134" s="9" t="str">
        <f>IFERROR(VLOOKUP($A1134,'Raw - J'!$B:$S,2,FALSE),"")</f>
        <v/>
      </c>
      <c r="C1134" s="4" t="str">
        <f>IFERROR(VLOOKUP($A1134,'Raw - J'!$B:$S,3,FALSE),"")</f>
        <v/>
      </c>
      <c r="D1134" s="4" t="str">
        <f>IFERROR(VLOOKUP(JUMP!A1134,'Raw - J'!B:F,5,FALSE),"")</f>
        <v/>
      </c>
      <c r="E1134" s="4" t="str">
        <f>IFERROR(VLOOKUP($A1134,'Raw - J'!$B:$S,6,FALSE),"")</f>
        <v/>
      </c>
      <c r="F1134" s="4" t="str">
        <f>IFERROR(VLOOKUP($A1134,'Raw - J'!$B:$P,10,FALSE),"")</f>
        <v/>
      </c>
      <c r="G1134" s="4" t="str">
        <f>SUBSTITUTE(IFERROR(VLOOKUP($A1134,'Raw - J'!$B:$P,7,FALSE),""),"0","")</f>
        <v/>
      </c>
      <c r="H1134" s="4" t="str">
        <f>IFERROR(VLOOKUP($A1134,'Raw - J'!$B:$P,12,FALSE)&amp;IF(VLOOKUP($A1134,'Raw - J'!$B:$N,13,FALSE)&lt;&gt;"","("&amp;VLOOKUP($A1134,'Raw - J'!$B:$N,13,FALSE)&amp;")",""),"")</f>
        <v/>
      </c>
      <c r="I1134" s="4" t="str">
        <f>IFERROR(VLOOKUP($A1134,'Raw - J'!$B:$P,14,FALSE),"")</f>
        <v/>
      </c>
      <c r="J1134" s="4" t="str">
        <f>IFERROR(VLOOKUP($A1134,'Raw - J'!$B:$P,11,FALSE),"")</f>
        <v/>
      </c>
      <c r="K1134" s="4" t="str">
        <f>IFERROR(VLOOKUP($A1134,'Raw - J'!$B:$Q,16,FALSE),"")</f>
        <v/>
      </c>
      <c r="L1134" s="16" t="str">
        <f>SUBSTITUTE(IFERROR(VLOOKUP($A1134,'Raw - J'!$B:$Q,9,FALSE),""),0,"")</f>
        <v/>
      </c>
      <c r="M1134" s="16" t="str">
        <f>SUBSTITUTE(IFERROR(VLOOKUP($A1134,'Raw - J'!$B:$Z,20,FALSE),""),0,"")</f>
        <v/>
      </c>
    </row>
    <row r="1135" spans="1:13" hidden="1" x14ac:dyDescent="0.35">
      <c r="A1135">
        <v>1126</v>
      </c>
      <c r="B1135" s="9" t="str">
        <f>IFERROR(VLOOKUP($A1135,'Raw - J'!$B:$S,2,FALSE),"")</f>
        <v/>
      </c>
      <c r="C1135" s="4" t="str">
        <f>IFERROR(VLOOKUP($A1135,'Raw - J'!$B:$S,3,FALSE),"")</f>
        <v/>
      </c>
      <c r="D1135" s="4" t="str">
        <f>IFERROR(VLOOKUP(JUMP!A1135,'Raw - J'!B:F,5,FALSE),"")</f>
        <v/>
      </c>
      <c r="E1135" s="4" t="str">
        <f>IFERROR(VLOOKUP($A1135,'Raw - J'!$B:$S,6,FALSE),"")</f>
        <v/>
      </c>
      <c r="F1135" s="4" t="str">
        <f>IFERROR(VLOOKUP($A1135,'Raw - J'!$B:$P,10,FALSE),"")</f>
        <v/>
      </c>
      <c r="G1135" s="4" t="str">
        <f>SUBSTITUTE(IFERROR(VLOOKUP($A1135,'Raw - J'!$B:$P,7,FALSE),""),"0","")</f>
        <v/>
      </c>
      <c r="H1135" s="4" t="str">
        <f>IFERROR(VLOOKUP($A1135,'Raw - J'!$B:$P,12,FALSE)&amp;IF(VLOOKUP($A1135,'Raw - J'!$B:$N,13,FALSE)&lt;&gt;"","("&amp;VLOOKUP($A1135,'Raw - J'!$B:$N,13,FALSE)&amp;")",""),"")</f>
        <v/>
      </c>
      <c r="I1135" s="4" t="str">
        <f>IFERROR(VLOOKUP($A1135,'Raw - J'!$B:$P,14,FALSE),"")</f>
        <v/>
      </c>
      <c r="J1135" s="4" t="str">
        <f>IFERROR(VLOOKUP($A1135,'Raw - J'!$B:$P,11,FALSE),"")</f>
        <v/>
      </c>
      <c r="K1135" s="4" t="str">
        <f>IFERROR(VLOOKUP($A1135,'Raw - J'!$B:$Q,16,FALSE),"")</f>
        <v/>
      </c>
      <c r="L1135" s="16" t="str">
        <f>SUBSTITUTE(IFERROR(VLOOKUP($A1135,'Raw - J'!$B:$Q,9,FALSE),""),0,"")</f>
        <v/>
      </c>
      <c r="M1135" s="16" t="str">
        <f>SUBSTITUTE(IFERROR(VLOOKUP($A1135,'Raw - J'!$B:$Z,20,FALSE),""),0,"")</f>
        <v/>
      </c>
    </row>
    <row r="1136" spans="1:13" hidden="1" x14ac:dyDescent="0.35">
      <c r="A1136">
        <v>1127</v>
      </c>
      <c r="B1136" s="9" t="str">
        <f>IFERROR(VLOOKUP($A1136,'Raw - J'!$B:$S,2,FALSE),"")</f>
        <v/>
      </c>
      <c r="C1136" s="4" t="str">
        <f>IFERROR(VLOOKUP($A1136,'Raw - J'!$B:$S,3,FALSE),"")</f>
        <v/>
      </c>
      <c r="D1136" s="4" t="str">
        <f>IFERROR(VLOOKUP(JUMP!A1136,'Raw - J'!B:F,5,FALSE),"")</f>
        <v/>
      </c>
      <c r="E1136" s="4" t="str">
        <f>IFERROR(VLOOKUP($A1136,'Raw - J'!$B:$S,6,FALSE),"")</f>
        <v/>
      </c>
      <c r="F1136" s="4" t="str">
        <f>IFERROR(VLOOKUP($A1136,'Raw - J'!$B:$P,10,FALSE),"")</f>
        <v/>
      </c>
      <c r="G1136" s="4" t="str">
        <f>SUBSTITUTE(IFERROR(VLOOKUP($A1136,'Raw - J'!$B:$P,7,FALSE),""),"0","")</f>
        <v/>
      </c>
      <c r="H1136" s="4" t="str">
        <f>IFERROR(VLOOKUP($A1136,'Raw - J'!$B:$P,12,FALSE)&amp;IF(VLOOKUP($A1136,'Raw - J'!$B:$N,13,FALSE)&lt;&gt;"","("&amp;VLOOKUP($A1136,'Raw - J'!$B:$N,13,FALSE)&amp;")",""),"")</f>
        <v/>
      </c>
      <c r="I1136" s="4" t="str">
        <f>IFERROR(VLOOKUP($A1136,'Raw - J'!$B:$P,14,FALSE),"")</f>
        <v/>
      </c>
      <c r="J1136" s="4" t="str">
        <f>IFERROR(VLOOKUP($A1136,'Raw - J'!$B:$P,11,FALSE),"")</f>
        <v/>
      </c>
      <c r="K1136" s="4" t="str">
        <f>IFERROR(VLOOKUP($A1136,'Raw - J'!$B:$Q,16,FALSE),"")</f>
        <v/>
      </c>
      <c r="L1136" s="16" t="str">
        <f>SUBSTITUTE(IFERROR(VLOOKUP($A1136,'Raw - J'!$B:$Q,9,FALSE),""),0,"")</f>
        <v/>
      </c>
      <c r="M1136" s="16" t="str">
        <f>SUBSTITUTE(IFERROR(VLOOKUP($A1136,'Raw - J'!$B:$Z,20,FALSE),""),0,"")</f>
        <v/>
      </c>
    </row>
    <row r="1137" spans="1:13" hidden="1" x14ac:dyDescent="0.35">
      <c r="A1137">
        <v>1128</v>
      </c>
      <c r="B1137" s="9" t="str">
        <f>IFERROR(VLOOKUP($A1137,'Raw - J'!$B:$S,2,FALSE),"")</f>
        <v/>
      </c>
      <c r="C1137" s="4" t="str">
        <f>IFERROR(VLOOKUP($A1137,'Raw - J'!$B:$S,3,FALSE),"")</f>
        <v/>
      </c>
      <c r="D1137" s="4" t="str">
        <f>IFERROR(VLOOKUP(JUMP!A1137,'Raw - J'!B:F,5,FALSE),"")</f>
        <v/>
      </c>
      <c r="E1137" s="4" t="str">
        <f>IFERROR(VLOOKUP($A1137,'Raw - J'!$B:$S,6,FALSE),"")</f>
        <v/>
      </c>
      <c r="F1137" s="4" t="str">
        <f>IFERROR(VLOOKUP($A1137,'Raw - J'!$B:$P,10,FALSE),"")</f>
        <v/>
      </c>
      <c r="G1137" s="4" t="str">
        <f>SUBSTITUTE(IFERROR(VLOOKUP($A1137,'Raw - J'!$B:$P,7,FALSE),""),"0","")</f>
        <v/>
      </c>
      <c r="H1137" s="4" t="str">
        <f>IFERROR(VLOOKUP($A1137,'Raw - J'!$B:$P,12,FALSE)&amp;IF(VLOOKUP($A1137,'Raw - J'!$B:$N,13,FALSE)&lt;&gt;"","("&amp;VLOOKUP($A1137,'Raw - J'!$B:$N,13,FALSE)&amp;")",""),"")</f>
        <v/>
      </c>
      <c r="I1137" s="4" t="str">
        <f>IFERROR(VLOOKUP($A1137,'Raw - J'!$B:$P,14,FALSE),"")</f>
        <v/>
      </c>
      <c r="J1137" s="4" t="str">
        <f>IFERROR(VLOOKUP($A1137,'Raw - J'!$B:$P,11,FALSE),"")</f>
        <v/>
      </c>
      <c r="K1137" s="4" t="str">
        <f>IFERROR(VLOOKUP($A1137,'Raw - J'!$B:$Q,16,FALSE),"")</f>
        <v/>
      </c>
      <c r="L1137" s="16" t="str">
        <f>SUBSTITUTE(IFERROR(VLOOKUP($A1137,'Raw - J'!$B:$Q,9,FALSE),""),0,"")</f>
        <v/>
      </c>
      <c r="M1137" s="16" t="str">
        <f>SUBSTITUTE(IFERROR(VLOOKUP($A1137,'Raw - J'!$B:$Z,20,FALSE),""),0,"")</f>
        <v/>
      </c>
    </row>
    <row r="1138" spans="1:13" hidden="1" x14ac:dyDescent="0.35">
      <c r="A1138">
        <v>1129</v>
      </c>
      <c r="B1138" s="9" t="str">
        <f>IFERROR(VLOOKUP($A1138,'Raw - J'!$B:$S,2,FALSE),"")</f>
        <v/>
      </c>
      <c r="C1138" s="4" t="str">
        <f>IFERROR(VLOOKUP($A1138,'Raw - J'!$B:$S,3,FALSE),"")</f>
        <v/>
      </c>
      <c r="D1138" s="4" t="str">
        <f>IFERROR(VLOOKUP(JUMP!A1138,'Raw - J'!B:F,5,FALSE),"")</f>
        <v/>
      </c>
      <c r="E1138" s="4" t="str">
        <f>IFERROR(VLOOKUP($A1138,'Raw - J'!$B:$S,6,FALSE),"")</f>
        <v/>
      </c>
      <c r="F1138" s="4" t="str">
        <f>IFERROR(VLOOKUP($A1138,'Raw - J'!$B:$P,10,FALSE),"")</f>
        <v/>
      </c>
      <c r="G1138" s="4" t="str">
        <f>SUBSTITUTE(IFERROR(VLOOKUP($A1138,'Raw - J'!$B:$P,7,FALSE),""),"0","")</f>
        <v/>
      </c>
      <c r="H1138" s="4" t="str">
        <f>IFERROR(VLOOKUP($A1138,'Raw - J'!$B:$P,12,FALSE)&amp;IF(VLOOKUP($A1138,'Raw - J'!$B:$N,13,FALSE)&lt;&gt;"","("&amp;VLOOKUP($A1138,'Raw - J'!$B:$N,13,FALSE)&amp;")",""),"")</f>
        <v/>
      </c>
      <c r="I1138" s="4" t="str">
        <f>IFERROR(VLOOKUP($A1138,'Raw - J'!$B:$P,14,FALSE),"")</f>
        <v/>
      </c>
      <c r="J1138" s="4" t="str">
        <f>IFERROR(VLOOKUP($A1138,'Raw - J'!$B:$P,11,FALSE),"")</f>
        <v/>
      </c>
      <c r="K1138" s="4" t="str">
        <f>IFERROR(VLOOKUP($A1138,'Raw - J'!$B:$Q,16,FALSE),"")</f>
        <v/>
      </c>
      <c r="L1138" s="16" t="str">
        <f>SUBSTITUTE(IFERROR(VLOOKUP($A1138,'Raw - J'!$B:$Q,9,FALSE),""),0,"")</f>
        <v/>
      </c>
      <c r="M1138" s="16" t="str">
        <f>SUBSTITUTE(IFERROR(VLOOKUP($A1138,'Raw - J'!$B:$Z,20,FALSE),""),0,"")</f>
        <v/>
      </c>
    </row>
    <row r="1139" spans="1:13" hidden="1" x14ac:dyDescent="0.35">
      <c r="A1139">
        <v>1130</v>
      </c>
      <c r="B1139" s="9" t="str">
        <f>IFERROR(VLOOKUP($A1139,'Raw - J'!$B:$S,2,FALSE),"")</f>
        <v/>
      </c>
      <c r="C1139" s="4" t="str">
        <f>IFERROR(VLOOKUP($A1139,'Raw - J'!$B:$S,3,FALSE),"")</f>
        <v/>
      </c>
      <c r="D1139" s="4" t="str">
        <f>IFERROR(VLOOKUP(JUMP!A1139,'Raw - J'!B:F,5,FALSE),"")</f>
        <v/>
      </c>
      <c r="E1139" s="4" t="str">
        <f>IFERROR(VLOOKUP($A1139,'Raw - J'!$B:$S,6,FALSE),"")</f>
        <v/>
      </c>
      <c r="F1139" s="4" t="str">
        <f>IFERROR(VLOOKUP($A1139,'Raw - J'!$B:$P,10,FALSE),"")</f>
        <v/>
      </c>
      <c r="G1139" s="4" t="str">
        <f>SUBSTITUTE(IFERROR(VLOOKUP($A1139,'Raw - J'!$B:$P,7,FALSE),""),"0","")</f>
        <v/>
      </c>
      <c r="H1139" s="4" t="str">
        <f>IFERROR(VLOOKUP($A1139,'Raw - J'!$B:$P,12,FALSE)&amp;IF(VLOOKUP($A1139,'Raw - J'!$B:$N,13,FALSE)&lt;&gt;"","("&amp;VLOOKUP($A1139,'Raw - J'!$B:$N,13,FALSE)&amp;")",""),"")</f>
        <v/>
      </c>
      <c r="I1139" s="4" t="str">
        <f>IFERROR(VLOOKUP($A1139,'Raw - J'!$B:$P,14,FALSE),"")</f>
        <v/>
      </c>
      <c r="J1139" s="4" t="str">
        <f>IFERROR(VLOOKUP($A1139,'Raw - J'!$B:$P,11,FALSE),"")</f>
        <v/>
      </c>
      <c r="K1139" s="4" t="str">
        <f>IFERROR(VLOOKUP($A1139,'Raw - J'!$B:$Q,16,FALSE),"")</f>
        <v/>
      </c>
      <c r="L1139" s="16" t="str">
        <f>SUBSTITUTE(IFERROR(VLOOKUP($A1139,'Raw - J'!$B:$Q,9,FALSE),""),0,"")</f>
        <v/>
      </c>
      <c r="M1139" s="16" t="str">
        <f>SUBSTITUTE(IFERROR(VLOOKUP($A1139,'Raw - J'!$B:$Z,20,FALSE),""),0,"")</f>
        <v/>
      </c>
    </row>
    <row r="1140" spans="1:13" hidden="1" x14ac:dyDescent="0.35">
      <c r="A1140">
        <v>1131</v>
      </c>
      <c r="B1140" s="9" t="str">
        <f>IFERROR(VLOOKUP($A1140,'Raw - J'!$B:$S,2,FALSE),"")</f>
        <v/>
      </c>
      <c r="C1140" s="4" t="str">
        <f>IFERROR(VLOOKUP($A1140,'Raw - J'!$B:$S,3,FALSE),"")</f>
        <v/>
      </c>
      <c r="D1140" s="4" t="str">
        <f>IFERROR(VLOOKUP(JUMP!A1140,'Raw - J'!B:F,5,FALSE),"")</f>
        <v/>
      </c>
      <c r="E1140" s="4" t="str">
        <f>IFERROR(VLOOKUP($A1140,'Raw - J'!$B:$S,6,FALSE),"")</f>
        <v/>
      </c>
      <c r="F1140" s="4" t="str">
        <f>IFERROR(VLOOKUP($A1140,'Raw - J'!$B:$P,10,FALSE),"")</f>
        <v/>
      </c>
      <c r="G1140" s="4" t="str">
        <f>SUBSTITUTE(IFERROR(VLOOKUP($A1140,'Raw - J'!$B:$P,7,FALSE),""),"0","")</f>
        <v/>
      </c>
      <c r="H1140" s="4" t="str">
        <f>IFERROR(VLOOKUP($A1140,'Raw - J'!$B:$P,12,FALSE)&amp;IF(VLOOKUP($A1140,'Raw - J'!$B:$N,13,FALSE)&lt;&gt;"","("&amp;VLOOKUP($A1140,'Raw - J'!$B:$N,13,FALSE)&amp;")",""),"")</f>
        <v/>
      </c>
      <c r="I1140" s="4" t="str">
        <f>IFERROR(VLOOKUP($A1140,'Raw - J'!$B:$P,14,FALSE),"")</f>
        <v/>
      </c>
      <c r="J1140" s="4" t="str">
        <f>IFERROR(VLOOKUP($A1140,'Raw - J'!$B:$P,11,FALSE),"")</f>
        <v/>
      </c>
      <c r="K1140" s="4" t="str">
        <f>IFERROR(VLOOKUP($A1140,'Raw - J'!$B:$Q,16,FALSE),"")</f>
        <v/>
      </c>
      <c r="L1140" s="16" t="str">
        <f>SUBSTITUTE(IFERROR(VLOOKUP($A1140,'Raw - J'!$B:$Q,9,FALSE),""),0,"")</f>
        <v/>
      </c>
      <c r="M1140" s="16" t="str">
        <f>SUBSTITUTE(IFERROR(VLOOKUP($A1140,'Raw - J'!$B:$Z,20,FALSE),""),0,"")</f>
        <v/>
      </c>
    </row>
    <row r="1141" spans="1:13" hidden="1" x14ac:dyDescent="0.35">
      <c r="A1141">
        <v>1132</v>
      </c>
      <c r="B1141" s="9" t="str">
        <f>IFERROR(VLOOKUP($A1141,'Raw - J'!$B:$S,2,FALSE),"")</f>
        <v/>
      </c>
      <c r="C1141" s="4" t="str">
        <f>IFERROR(VLOOKUP($A1141,'Raw - J'!$B:$S,3,FALSE),"")</f>
        <v/>
      </c>
      <c r="D1141" s="4" t="str">
        <f>IFERROR(VLOOKUP(JUMP!A1141,'Raw - J'!B:F,5,FALSE),"")</f>
        <v/>
      </c>
      <c r="E1141" s="4" t="str">
        <f>IFERROR(VLOOKUP($A1141,'Raw - J'!$B:$S,6,FALSE),"")</f>
        <v/>
      </c>
      <c r="F1141" s="4" t="str">
        <f>IFERROR(VLOOKUP($A1141,'Raw - J'!$B:$P,10,FALSE),"")</f>
        <v/>
      </c>
      <c r="G1141" s="4" t="str">
        <f>SUBSTITUTE(IFERROR(VLOOKUP($A1141,'Raw - J'!$B:$P,7,FALSE),""),"0","")</f>
        <v/>
      </c>
      <c r="H1141" s="4" t="str">
        <f>IFERROR(VLOOKUP($A1141,'Raw - J'!$B:$P,12,FALSE)&amp;IF(VLOOKUP($A1141,'Raw - J'!$B:$N,13,FALSE)&lt;&gt;"","("&amp;VLOOKUP($A1141,'Raw - J'!$B:$N,13,FALSE)&amp;")",""),"")</f>
        <v/>
      </c>
      <c r="I1141" s="4" t="str">
        <f>IFERROR(VLOOKUP($A1141,'Raw - J'!$B:$P,14,FALSE),"")</f>
        <v/>
      </c>
      <c r="J1141" s="4" t="str">
        <f>IFERROR(VLOOKUP($A1141,'Raw - J'!$B:$P,11,FALSE),"")</f>
        <v/>
      </c>
      <c r="K1141" s="4" t="str">
        <f>IFERROR(VLOOKUP($A1141,'Raw - J'!$B:$Q,16,FALSE),"")</f>
        <v/>
      </c>
      <c r="L1141" s="16" t="str">
        <f>SUBSTITUTE(IFERROR(VLOOKUP($A1141,'Raw - J'!$B:$Q,9,FALSE),""),0,"")</f>
        <v/>
      </c>
      <c r="M1141" s="16" t="str">
        <f>SUBSTITUTE(IFERROR(VLOOKUP($A1141,'Raw - J'!$B:$Z,20,FALSE),""),0,"")</f>
        <v/>
      </c>
    </row>
    <row r="1142" spans="1:13" hidden="1" x14ac:dyDescent="0.35">
      <c r="A1142">
        <v>1133</v>
      </c>
      <c r="B1142" s="9" t="str">
        <f>IFERROR(VLOOKUP($A1142,'Raw - J'!$B:$S,2,FALSE),"")</f>
        <v/>
      </c>
      <c r="C1142" s="4" t="str">
        <f>IFERROR(VLOOKUP($A1142,'Raw - J'!$B:$S,3,FALSE),"")</f>
        <v/>
      </c>
      <c r="D1142" s="4" t="str">
        <f>IFERROR(VLOOKUP(JUMP!A1142,'Raw - J'!B:F,5,FALSE),"")</f>
        <v/>
      </c>
      <c r="E1142" s="4" t="str">
        <f>IFERROR(VLOOKUP($A1142,'Raw - J'!$B:$S,6,FALSE),"")</f>
        <v/>
      </c>
      <c r="F1142" s="4" t="str">
        <f>IFERROR(VLOOKUP($A1142,'Raw - J'!$B:$P,10,FALSE),"")</f>
        <v/>
      </c>
      <c r="G1142" s="4" t="str">
        <f>SUBSTITUTE(IFERROR(VLOOKUP($A1142,'Raw - J'!$B:$P,7,FALSE),""),"0","")</f>
        <v/>
      </c>
      <c r="H1142" s="4" t="str">
        <f>IFERROR(VLOOKUP($A1142,'Raw - J'!$B:$P,12,FALSE)&amp;IF(VLOOKUP($A1142,'Raw - J'!$B:$N,13,FALSE)&lt;&gt;"","("&amp;VLOOKUP($A1142,'Raw - J'!$B:$N,13,FALSE)&amp;")",""),"")</f>
        <v/>
      </c>
      <c r="I1142" s="4" t="str">
        <f>IFERROR(VLOOKUP($A1142,'Raw - J'!$B:$P,14,FALSE),"")</f>
        <v/>
      </c>
      <c r="J1142" s="4" t="str">
        <f>IFERROR(VLOOKUP($A1142,'Raw - J'!$B:$P,11,FALSE),"")</f>
        <v/>
      </c>
      <c r="K1142" s="4" t="str">
        <f>IFERROR(VLOOKUP($A1142,'Raw - J'!$B:$Q,16,FALSE),"")</f>
        <v/>
      </c>
      <c r="L1142" s="16" t="str">
        <f>SUBSTITUTE(IFERROR(VLOOKUP($A1142,'Raw - J'!$B:$Q,9,FALSE),""),0,"")</f>
        <v/>
      </c>
      <c r="M1142" s="16" t="str">
        <f>SUBSTITUTE(IFERROR(VLOOKUP($A1142,'Raw - J'!$B:$Z,20,FALSE),""),0,"")</f>
        <v/>
      </c>
    </row>
    <row r="1143" spans="1:13" hidden="1" x14ac:dyDescent="0.35">
      <c r="A1143">
        <v>1134</v>
      </c>
      <c r="B1143" s="9" t="str">
        <f>IFERROR(VLOOKUP($A1143,'Raw - J'!$B:$S,2,FALSE),"")</f>
        <v/>
      </c>
      <c r="C1143" s="4" t="str">
        <f>IFERROR(VLOOKUP($A1143,'Raw - J'!$B:$S,3,FALSE),"")</f>
        <v/>
      </c>
      <c r="D1143" s="4" t="str">
        <f>IFERROR(VLOOKUP(JUMP!A1143,'Raw - J'!B:F,5,FALSE),"")</f>
        <v/>
      </c>
      <c r="E1143" s="4" t="str">
        <f>IFERROR(VLOOKUP($A1143,'Raw - J'!$B:$S,6,FALSE),"")</f>
        <v/>
      </c>
      <c r="F1143" s="4" t="str">
        <f>IFERROR(VLOOKUP($A1143,'Raw - J'!$B:$P,10,FALSE),"")</f>
        <v/>
      </c>
      <c r="G1143" s="4" t="str">
        <f>SUBSTITUTE(IFERROR(VLOOKUP($A1143,'Raw - J'!$B:$P,7,FALSE),""),"0","")</f>
        <v/>
      </c>
      <c r="H1143" s="4" t="str">
        <f>IFERROR(VLOOKUP($A1143,'Raw - J'!$B:$P,12,FALSE)&amp;IF(VLOOKUP($A1143,'Raw - J'!$B:$N,13,FALSE)&lt;&gt;"","("&amp;VLOOKUP($A1143,'Raw - J'!$B:$N,13,FALSE)&amp;")",""),"")</f>
        <v/>
      </c>
      <c r="I1143" s="4" t="str">
        <f>IFERROR(VLOOKUP($A1143,'Raw - J'!$B:$P,14,FALSE),"")</f>
        <v/>
      </c>
      <c r="J1143" s="4" t="str">
        <f>IFERROR(VLOOKUP($A1143,'Raw - J'!$B:$P,11,FALSE),"")</f>
        <v/>
      </c>
      <c r="K1143" s="4" t="str">
        <f>IFERROR(VLOOKUP($A1143,'Raw - J'!$B:$Q,16,FALSE),"")</f>
        <v/>
      </c>
      <c r="L1143" s="16" t="str">
        <f>SUBSTITUTE(IFERROR(VLOOKUP($A1143,'Raw - J'!$B:$Q,9,FALSE),""),0,"")</f>
        <v/>
      </c>
      <c r="M1143" s="16" t="str">
        <f>SUBSTITUTE(IFERROR(VLOOKUP($A1143,'Raw - J'!$B:$Z,20,FALSE),""),0,"")</f>
        <v/>
      </c>
    </row>
    <row r="1144" spans="1:13" hidden="1" x14ac:dyDescent="0.35">
      <c r="A1144">
        <v>1135</v>
      </c>
      <c r="B1144" s="9" t="str">
        <f>IFERROR(VLOOKUP($A1144,'Raw - J'!$B:$S,2,FALSE),"")</f>
        <v/>
      </c>
      <c r="C1144" s="4" t="str">
        <f>IFERROR(VLOOKUP($A1144,'Raw - J'!$B:$S,3,FALSE),"")</f>
        <v/>
      </c>
      <c r="D1144" s="4" t="str">
        <f>IFERROR(VLOOKUP(JUMP!A1144,'Raw - J'!B:F,5,FALSE),"")</f>
        <v/>
      </c>
      <c r="E1144" s="4" t="str">
        <f>IFERROR(VLOOKUP($A1144,'Raw - J'!$B:$S,6,FALSE),"")</f>
        <v/>
      </c>
      <c r="F1144" s="4" t="str">
        <f>IFERROR(VLOOKUP($A1144,'Raw - J'!$B:$P,10,FALSE),"")</f>
        <v/>
      </c>
      <c r="G1144" s="4" t="str">
        <f>SUBSTITUTE(IFERROR(VLOOKUP($A1144,'Raw - J'!$B:$P,7,FALSE),""),"0","")</f>
        <v/>
      </c>
      <c r="H1144" s="4" t="str">
        <f>IFERROR(VLOOKUP($A1144,'Raw - J'!$B:$P,12,FALSE)&amp;IF(VLOOKUP($A1144,'Raw - J'!$B:$N,13,FALSE)&lt;&gt;"","("&amp;VLOOKUP($A1144,'Raw - J'!$B:$N,13,FALSE)&amp;")",""),"")</f>
        <v/>
      </c>
      <c r="I1144" s="4" t="str">
        <f>IFERROR(VLOOKUP($A1144,'Raw - J'!$B:$P,14,FALSE),"")</f>
        <v/>
      </c>
      <c r="J1144" s="4" t="str">
        <f>IFERROR(VLOOKUP($A1144,'Raw - J'!$B:$P,11,FALSE),"")</f>
        <v/>
      </c>
      <c r="K1144" s="4" t="str">
        <f>IFERROR(VLOOKUP($A1144,'Raw - J'!$B:$Q,16,FALSE),"")</f>
        <v/>
      </c>
      <c r="L1144" s="16" t="str">
        <f>SUBSTITUTE(IFERROR(VLOOKUP($A1144,'Raw - J'!$B:$Q,9,FALSE),""),0,"")</f>
        <v/>
      </c>
      <c r="M1144" s="16" t="str">
        <f>SUBSTITUTE(IFERROR(VLOOKUP($A1144,'Raw - J'!$B:$Z,20,FALSE),""),0,"")</f>
        <v/>
      </c>
    </row>
    <row r="1145" spans="1:13" hidden="1" x14ac:dyDescent="0.35">
      <c r="A1145">
        <v>1136</v>
      </c>
      <c r="B1145" s="9" t="str">
        <f>IFERROR(VLOOKUP($A1145,'Raw - J'!$B:$S,2,FALSE),"")</f>
        <v/>
      </c>
      <c r="C1145" s="4" t="str">
        <f>IFERROR(VLOOKUP($A1145,'Raw - J'!$B:$S,3,FALSE),"")</f>
        <v/>
      </c>
      <c r="D1145" s="4" t="str">
        <f>IFERROR(VLOOKUP(JUMP!A1145,'Raw - J'!B:F,5,FALSE),"")</f>
        <v/>
      </c>
      <c r="E1145" s="4" t="str">
        <f>IFERROR(VLOOKUP($A1145,'Raw - J'!$B:$S,6,FALSE),"")</f>
        <v/>
      </c>
      <c r="F1145" s="4" t="str">
        <f>IFERROR(VLOOKUP($A1145,'Raw - J'!$B:$P,10,FALSE),"")</f>
        <v/>
      </c>
      <c r="G1145" s="4" t="str">
        <f>SUBSTITUTE(IFERROR(VLOOKUP($A1145,'Raw - J'!$B:$P,7,FALSE),""),"0","")</f>
        <v/>
      </c>
      <c r="H1145" s="4" t="str">
        <f>IFERROR(VLOOKUP($A1145,'Raw - J'!$B:$P,12,FALSE)&amp;IF(VLOOKUP($A1145,'Raw - J'!$B:$N,13,FALSE)&lt;&gt;"","("&amp;VLOOKUP($A1145,'Raw - J'!$B:$N,13,FALSE)&amp;")",""),"")</f>
        <v/>
      </c>
      <c r="I1145" s="4" t="str">
        <f>IFERROR(VLOOKUP($A1145,'Raw - J'!$B:$P,14,FALSE),"")</f>
        <v/>
      </c>
      <c r="J1145" s="4" t="str">
        <f>IFERROR(VLOOKUP($A1145,'Raw - J'!$B:$P,11,FALSE),"")</f>
        <v/>
      </c>
      <c r="K1145" s="4" t="str">
        <f>IFERROR(VLOOKUP($A1145,'Raw - J'!$B:$Q,16,FALSE),"")</f>
        <v/>
      </c>
      <c r="L1145" s="16" t="str">
        <f>SUBSTITUTE(IFERROR(VLOOKUP($A1145,'Raw - J'!$B:$Q,9,FALSE),""),0,"")</f>
        <v/>
      </c>
      <c r="M1145" s="16" t="str">
        <f>SUBSTITUTE(IFERROR(VLOOKUP($A1145,'Raw - J'!$B:$Z,20,FALSE),""),0,"")</f>
        <v/>
      </c>
    </row>
    <row r="1146" spans="1:13" hidden="1" x14ac:dyDescent="0.35">
      <c r="A1146">
        <v>1137</v>
      </c>
      <c r="B1146" s="9" t="str">
        <f>IFERROR(VLOOKUP($A1146,'Raw - J'!$B:$S,2,FALSE),"")</f>
        <v/>
      </c>
      <c r="C1146" s="4" t="str">
        <f>IFERROR(VLOOKUP($A1146,'Raw - J'!$B:$S,3,FALSE),"")</f>
        <v/>
      </c>
      <c r="D1146" s="4" t="str">
        <f>IFERROR(VLOOKUP(JUMP!A1146,'Raw - J'!B:F,5,FALSE),"")</f>
        <v/>
      </c>
      <c r="E1146" s="4" t="str">
        <f>IFERROR(VLOOKUP($A1146,'Raw - J'!$B:$S,6,FALSE),"")</f>
        <v/>
      </c>
      <c r="F1146" s="4" t="str">
        <f>IFERROR(VLOOKUP($A1146,'Raw - J'!$B:$P,10,FALSE),"")</f>
        <v/>
      </c>
      <c r="G1146" s="4" t="str">
        <f>SUBSTITUTE(IFERROR(VLOOKUP($A1146,'Raw - J'!$B:$P,7,FALSE),""),"0","")</f>
        <v/>
      </c>
      <c r="H1146" s="4" t="str">
        <f>IFERROR(VLOOKUP($A1146,'Raw - J'!$B:$P,12,FALSE)&amp;IF(VLOOKUP($A1146,'Raw - J'!$B:$N,13,FALSE)&lt;&gt;"","("&amp;VLOOKUP($A1146,'Raw - J'!$B:$N,13,FALSE)&amp;")",""),"")</f>
        <v/>
      </c>
      <c r="I1146" s="4" t="str">
        <f>IFERROR(VLOOKUP($A1146,'Raw - J'!$B:$P,14,FALSE),"")</f>
        <v/>
      </c>
      <c r="J1146" s="4" t="str">
        <f>IFERROR(VLOOKUP($A1146,'Raw - J'!$B:$P,11,FALSE),"")</f>
        <v/>
      </c>
      <c r="K1146" s="4" t="str">
        <f>IFERROR(VLOOKUP($A1146,'Raw - J'!$B:$Q,16,FALSE),"")</f>
        <v/>
      </c>
      <c r="L1146" s="16" t="str">
        <f>SUBSTITUTE(IFERROR(VLOOKUP($A1146,'Raw - J'!$B:$Q,9,FALSE),""),0,"")</f>
        <v/>
      </c>
      <c r="M1146" s="16" t="str">
        <f>SUBSTITUTE(IFERROR(VLOOKUP($A1146,'Raw - J'!$B:$Z,20,FALSE),""),0,"")</f>
        <v/>
      </c>
    </row>
    <row r="1147" spans="1:13" hidden="1" x14ac:dyDescent="0.35">
      <c r="A1147">
        <v>1138</v>
      </c>
      <c r="B1147" s="9" t="str">
        <f>IFERROR(VLOOKUP($A1147,'Raw - J'!$B:$S,2,FALSE),"")</f>
        <v/>
      </c>
      <c r="C1147" s="4" t="str">
        <f>IFERROR(VLOOKUP($A1147,'Raw - J'!$B:$S,3,FALSE),"")</f>
        <v/>
      </c>
      <c r="D1147" s="4" t="str">
        <f>IFERROR(VLOOKUP(JUMP!A1147,'Raw - J'!B:F,5,FALSE),"")</f>
        <v/>
      </c>
      <c r="E1147" s="4" t="str">
        <f>IFERROR(VLOOKUP($A1147,'Raw - J'!$B:$S,6,FALSE),"")</f>
        <v/>
      </c>
      <c r="F1147" s="4" t="str">
        <f>IFERROR(VLOOKUP($A1147,'Raw - J'!$B:$P,10,FALSE),"")</f>
        <v/>
      </c>
      <c r="G1147" s="4" t="str">
        <f>SUBSTITUTE(IFERROR(VLOOKUP($A1147,'Raw - J'!$B:$P,7,FALSE),""),"0","")</f>
        <v/>
      </c>
      <c r="H1147" s="4" t="str">
        <f>IFERROR(VLOOKUP($A1147,'Raw - J'!$B:$P,12,FALSE)&amp;IF(VLOOKUP($A1147,'Raw - J'!$B:$N,13,FALSE)&lt;&gt;"","("&amp;VLOOKUP($A1147,'Raw - J'!$B:$N,13,FALSE)&amp;")",""),"")</f>
        <v/>
      </c>
      <c r="I1147" s="4" t="str">
        <f>IFERROR(VLOOKUP($A1147,'Raw - J'!$B:$P,14,FALSE),"")</f>
        <v/>
      </c>
      <c r="J1147" s="4" t="str">
        <f>IFERROR(VLOOKUP($A1147,'Raw - J'!$B:$P,11,FALSE),"")</f>
        <v/>
      </c>
      <c r="K1147" s="4" t="str">
        <f>IFERROR(VLOOKUP($A1147,'Raw - J'!$B:$Q,16,FALSE),"")</f>
        <v/>
      </c>
      <c r="L1147" s="16" t="str">
        <f>SUBSTITUTE(IFERROR(VLOOKUP($A1147,'Raw - J'!$B:$Q,9,FALSE),""),0,"")</f>
        <v/>
      </c>
      <c r="M1147" s="16" t="str">
        <f>SUBSTITUTE(IFERROR(VLOOKUP($A1147,'Raw - J'!$B:$Z,20,FALSE),""),0,"")</f>
        <v/>
      </c>
    </row>
    <row r="1148" spans="1:13" hidden="1" x14ac:dyDescent="0.35">
      <c r="A1148">
        <v>1139</v>
      </c>
      <c r="B1148" s="9" t="str">
        <f>IFERROR(VLOOKUP($A1148,'Raw - J'!$B:$S,2,FALSE),"")</f>
        <v/>
      </c>
      <c r="C1148" s="4" t="str">
        <f>IFERROR(VLOOKUP($A1148,'Raw - J'!$B:$S,3,FALSE),"")</f>
        <v/>
      </c>
      <c r="D1148" s="4" t="str">
        <f>IFERROR(VLOOKUP(JUMP!A1148,'Raw - J'!B:F,5,FALSE),"")</f>
        <v/>
      </c>
      <c r="E1148" s="4" t="str">
        <f>IFERROR(VLOOKUP($A1148,'Raw - J'!$B:$S,6,FALSE),"")</f>
        <v/>
      </c>
      <c r="F1148" s="4" t="str">
        <f>IFERROR(VLOOKUP($A1148,'Raw - J'!$B:$P,10,FALSE),"")</f>
        <v/>
      </c>
      <c r="G1148" s="4" t="str">
        <f>SUBSTITUTE(IFERROR(VLOOKUP($A1148,'Raw - J'!$B:$P,7,FALSE),""),"0","")</f>
        <v/>
      </c>
      <c r="H1148" s="4" t="str">
        <f>IFERROR(VLOOKUP($A1148,'Raw - J'!$B:$P,12,FALSE)&amp;IF(VLOOKUP($A1148,'Raw - J'!$B:$N,13,FALSE)&lt;&gt;"","("&amp;VLOOKUP($A1148,'Raw - J'!$B:$N,13,FALSE)&amp;")",""),"")</f>
        <v/>
      </c>
      <c r="I1148" s="4" t="str">
        <f>IFERROR(VLOOKUP($A1148,'Raw - J'!$B:$P,14,FALSE),"")</f>
        <v/>
      </c>
      <c r="J1148" s="4" t="str">
        <f>IFERROR(VLOOKUP($A1148,'Raw - J'!$B:$P,11,FALSE),"")</f>
        <v/>
      </c>
      <c r="K1148" s="4" t="str">
        <f>IFERROR(VLOOKUP($A1148,'Raw - J'!$B:$Q,16,FALSE),"")</f>
        <v/>
      </c>
      <c r="L1148" s="16" t="str">
        <f>SUBSTITUTE(IFERROR(VLOOKUP($A1148,'Raw - J'!$B:$Q,9,FALSE),""),0,"")</f>
        <v/>
      </c>
      <c r="M1148" s="16" t="str">
        <f>SUBSTITUTE(IFERROR(VLOOKUP($A1148,'Raw - J'!$B:$Z,20,FALSE),""),0,"")</f>
        <v/>
      </c>
    </row>
    <row r="1149" spans="1:13" hidden="1" x14ac:dyDescent="0.35">
      <c r="A1149">
        <v>1140</v>
      </c>
      <c r="B1149" s="9" t="str">
        <f>IFERROR(VLOOKUP($A1149,'Raw - J'!$B:$S,2,FALSE),"")</f>
        <v/>
      </c>
      <c r="C1149" s="4" t="str">
        <f>IFERROR(VLOOKUP($A1149,'Raw - J'!$B:$S,3,FALSE),"")</f>
        <v/>
      </c>
      <c r="D1149" s="4" t="str">
        <f>IFERROR(VLOOKUP(JUMP!A1149,'Raw - J'!B:F,5,FALSE),"")</f>
        <v/>
      </c>
      <c r="E1149" s="4" t="str">
        <f>IFERROR(VLOOKUP($A1149,'Raw - J'!$B:$S,6,FALSE),"")</f>
        <v/>
      </c>
      <c r="F1149" s="4" t="str">
        <f>IFERROR(VLOOKUP($A1149,'Raw - J'!$B:$P,10,FALSE),"")</f>
        <v/>
      </c>
      <c r="G1149" s="4" t="str">
        <f>SUBSTITUTE(IFERROR(VLOOKUP($A1149,'Raw - J'!$B:$P,7,FALSE),""),"0","")</f>
        <v/>
      </c>
      <c r="H1149" s="4" t="str">
        <f>IFERROR(VLOOKUP($A1149,'Raw - J'!$B:$P,12,FALSE)&amp;IF(VLOOKUP($A1149,'Raw - J'!$B:$N,13,FALSE)&lt;&gt;"","("&amp;VLOOKUP($A1149,'Raw - J'!$B:$N,13,FALSE)&amp;")",""),"")</f>
        <v/>
      </c>
      <c r="I1149" s="4" t="str">
        <f>IFERROR(VLOOKUP($A1149,'Raw - J'!$B:$P,14,FALSE),"")</f>
        <v/>
      </c>
      <c r="J1149" s="4" t="str">
        <f>IFERROR(VLOOKUP($A1149,'Raw - J'!$B:$P,11,FALSE),"")</f>
        <v/>
      </c>
      <c r="K1149" s="4" t="str">
        <f>IFERROR(VLOOKUP($A1149,'Raw - J'!$B:$Q,16,FALSE),"")</f>
        <v/>
      </c>
      <c r="L1149" s="16" t="str">
        <f>SUBSTITUTE(IFERROR(VLOOKUP($A1149,'Raw - J'!$B:$Q,9,FALSE),""),0,"")</f>
        <v/>
      </c>
      <c r="M1149" s="16" t="str">
        <f>SUBSTITUTE(IFERROR(VLOOKUP($A1149,'Raw - J'!$B:$Z,20,FALSE),""),0,"")</f>
        <v/>
      </c>
    </row>
    <row r="1150" spans="1:13" hidden="1" x14ac:dyDescent="0.35">
      <c r="A1150">
        <v>1141</v>
      </c>
      <c r="B1150" s="9" t="str">
        <f>IFERROR(VLOOKUP($A1150,'Raw - J'!$B:$S,2,FALSE),"")</f>
        <v/>
      </c>
      <c r="C1150" s="4" t="str">
        <f>IFERROR(VLOOKUP($A1150,'Raw - J'!$B:$S,3,FALSE),"")</f>
        <v/>
      </c>
      <c r="D1150" s="4" t="str">
        <f>IFERROR(VLOOKUP(JUMP!A1150,'Raw - J'!B:F,5,FALSE),"")</f>
        <v/>
      </c>
      <c r="E1150" s="4" t="str">
        <f>IFERROR(VLOOKUP($A1150,'Raw - J'!$B:$S,6,FALSE),"")</f>
        <v/>
      </c>
      <c r="F1150" s="4" t="str">
        <f>IFERROR(VLOOKUP($A1150,'Raw - J'!$B:$P,10,FALSE),"")</f>
        <v/>
      </c>
      <c r="G1150" s="4" t="str">
        <f>SUBSTITUTE(IFERROR(VLOOKUP($A1150,'Raw - J'!$B:$P,7,FALSE),""),"0","")</f>
        <v/>
      </c>
      <c r="H1150" s="4" t="str">
        <f>IFERROR(VLOOKUP($A1150,'Raw - J'!$B:$P,12,FALSE)&amp;IF(VLOOKUP($A1150,'Raw - J'!$B:$N,13,FALSE)&lt;&gt;"","("&amp;VLOOKUP($A1150,'Raw - J'!$B:$N,13,FALSE)&amp;")",""),"")</f>
        <v/>
      </c>
      <c r="I1150" s="4" t="str">
        <f>IFERROR(VLOOKUP($A1150,'Raw - J'!$B:$P,14,FALSE),"")</f>
        <v/>
      </c>
      <c r="J1150" s="4" t="str">
        <f>IFERROR(VLOOKUP($A1150,'Raw - J'!$B:$P,11,FALSE),"")</f>
        <v/>
      </c>
      <c r="K1150" s="4" t="str">
        <f>IFERROR(VLOOKUP($A1150,'Raw - J'!$B:$Q,16,FALSE),"")</f>
        <v/>
      </c>
      <c r="L1150" s="16" t="str">
        <f>SUBSTITUTE(IFERROR(VLOOKUP($A1150,'Raw - J'!$B:$Q,9,FALSE),""),0,"")</f>
        <v/>
      </c>
      <c r="M1150" s="16" t="str">
        <f>SUBSTITUTE(IFERROR(VLOOKUP($A1150,'Raw - J'!$B:$Z,20,FALSE),""),0,"")</f>
        <v/>
      </c>
    </row>
    <row r="1151" spans="1:13" hidden="1" x14ac:dyDescent="0.35">
      <c r="A1151">
        <v>1142</v>
      </c>
      <c r="B1151" s="9" t="str">
        <f>IFERROR(VLOOKUP($A1151,'Raw - J'!$B:$S,2,FALSE),"")</f>
        <v/>
      </c>
      <c r="C1151" s="4" t="str">
        <f>IFERROR(VLOOKUP($A1151,'Raw - J'!$B:$S,3,FALSE),"")</f>
        <v/>
      </c>
      <c r="D1151" s="4" t="str">
        <f>IFERROR(VLOOKUP(JUMP!A1151,'Raw - J'!B:F,5,FALSE),"")</f>
        <v/>
      </c>
      <c r="E1151" s="4" t="str">
        <f>IFERROR(VLOOKUP($A1151,'Raw - J'!$B:$S,6,FALSE),"")</f>
        <v/>
      </c>
      <c r="F1151" s="4" t="str">
        <f>IFERROR(VLOOKUP($A1151,'Raw - J'!$B:$P,10,FALSE),"")</f>
        <v/>
      </c>
      <c r="G1151" s="4" t="str">
        <f>SUBSTITUTE(IFERROR(VLOOKUP($A1151,'Raw - J'!$B:$P,7,FALSE),""),"0","")</f>
        <v/>
      </c>
      <c r="H1151" s="4" t="str">
        <f>IFERROR(VLOOKUP($A1151,'Raw - J'!$B:$P,12,FALSE)&amp;IF(VLOOKUP($A1151,'Raw - J'!$B:$N,13,FALSE)&lt;&gt;"","("&amp;VLOOKUP($A1151,'Raw - J'!$B:$N,13,FALSE)&amp;")",""),"")</f>
        <v/>
      </c>
      <c r="I1151" s="4" t="str">
        <f>IFERROR(VLOOKUP($A1151,'Raw - J'!$B:$P,14,FALSE),"")</f>
        <v/>
      </c>
      <c r="J1151" s="4" t="str">
        <f>IFERROR(VLOOKUP($A1151,'Raw - J'!$B:$P,11,FALSE),"")</f>
        <v/>
      </c>
      <c r="K1151" s="4" t="str">
        <f>IFERROR(VLOOKUP($A1151,'Raw - J'!$B:$Q,16,FALSE),"")</f>
        <v/>
      </c>
      <c r="L1151" s="16" t="str">
        <f>SUBSTITUTE(IFERROR(VLOOKUP($A1151,'Raw - J'!$B:$Q,9,FALSE),""),0,"")</f>
        <v/>
      </c>
      <c r="M1151" s="16" t="str">
        <f>SUBSTITUTE(IFERROR(VLOOKUP($A1151,'Raw - J'!$B:$Z,20,FALSE),""),0,"")</f>
        <v/>
      </c>
    </row>
    <row r="1152" spans="1:13" hidden="1" x14ac:dyDescent="0.35">
      <c r="A1152">
        <v>1143</v>
      </c>
      <c r="B1152" s="9" t="str">
        <f>IFERROR(VLOOKUP($A1152,'Raw - J'!$B:$S,2,FALSE),"")</f>
        <v/>
      </c>
      <c r="C1152" s="4" t="str">
        <f>IFERROR(VLOOKUP($A1152,'Raw - J'!$B:$S,3,FALSE),"")</f>
        <v/>
      </c>
      <c r="D1152" s="4" t="str">
        <f>IFERROR(VLOOKUP(JUMP!A1152,'Raw - J'!B:F,5,FALSE),"")</f>
        <v/>
      </c>
      <c r="E1152" s="4" t="str">
        <f>IFERROR(VLOOKUP($A1152,'Raw - J'!$B:$S,6,FALSE),"")</f>
        <v/>
      </c>
      <c r="F1152" s="4" t="str">
        <f>IFERROR(VLOOKUP($A1152,'Raw - J'!$B:$P,10,FALSE),"")</f>
        <v/>
      </c>
      <c r="G1152" s="4" t="str">
        <f>SUBSTITUTE(IFERROR(VLOOKUP($A1152,'Raw - J'!$B:$P,7,FALSE),""),"0","")</f>
        <v/>
      </c>
      <c r="H1152" s="4" t="str">
        <f>IFERROR(VLOOKUP($A1152,'Raw - J'!$B:$P,12,FALSE)&amp;IF(VLOOKUP($A1152,'Raw - J'!$B:$N,13,FALSE)&lt;&gt;"","("&amp;VLOOKUP($A1152,'Raw - J'!$B:$N,13,FALSE)&amp;")",""),"")</f>
        <v/>
      </c>
      <c r="I1152" s="4" t="str">
        <f>IFERROR(VLOOKUP($A1152,'Raw - J'!$B:$P,14,FALSE),"")</f>
        <v/>
      </c>
      <c r="J1152" s="4" t="str">
        <f>IFERROR(VLOOKUP($A1152,'Raw - J'!$B:$P,11,FALSE),"")</f>
        <v/>
      </c>
      <c r="K1152" s="4" t="str">
        <f>IFERROR(VLOOKUP($A1152,'Raw - J'!$B:$Q,16,FALSE),"")</f>
        <v/>
      </c>
      <c r="L1152" s="16" t="str">
        <f>SUBSTITUTE(IFERROR(VLOOKUP($A1152,'Raw - J'!$B:$Q,9,FALSE),""),0,"")</f>
        <v/>
      </c>
      <c r="M1152" s="16" t="str">
        <f>SUBSTITUTE(IFERROR(VLOOKUP($A1152,'Raw - J'!$B:$Z,20,FALSE),""),0,"")</f>
        <v/>
      </c>
    </row>
    <row r="1153" spans="1:13" hidden="1" x14ac:dyDescent="0.35">
      <c r="A1153">
        <v>1144</v>
      </c>
      <c r="B1153" s="9" t="str">
        <f>IFERROR(VLOOKUP($A1153,'Raw - J'!$B:$S,2,FALSE),"")</f>
        <v/>
      </c>
      <c r="C1153" s="4" t="str">
        <f>IFERROR(VLOOKUP($A1153,'Raw - J'!$B:$S,3,FALSE),"")</f>
        <v/>
      </c>
      <c r="D1153" s="4" t="str">
        <f>IFERROR(VLOOKUP(JUMP!A1153,'Raw - J'!B:F,5,FALSE),"")</f>
        <v/>
      </c>
      <c r="E1153" s="4" t="str">
        <f>IFERROR(VLOOKUP($A1153,'Raw - J'!$B:$S,6,FALSE),"")</f>
        <v/>
      </c>
      <c r="F1153" s="4" t="str">
        <f>IFERROR(VLOOKUP($A1153,'Raw - J'!$B:$P,10,FALSE),"")</f>
        <v/>
      </c>
      <c r="G1153" s="4" t="str">
        <f>SUBSTITUTE(IFERROR(VLOOKUP($A1153,'Raw - J'!$B:$P,7,FALSE),""),"0","")</f>
        <v/>
      </c>
      <c r="H1153" s="4" t="str">
        <f>IFERROR(VLOOKUP($A1153,'Raw - J'!$B:$P,12,FALSE)&amp;IF(VLOOKUP($A1153,'Raw - J'!$B:$N,13,FALSE)&lt;&gt;"","("&amp;VLOOKUP($A1153,'Raw - J'!$B:$N,13,FALSE)&amp;")",""),"")</f>
        <v/>
      </c>
      <c r="I1153" s="4" t="str">
        <f>IFERROR(VLOOKUP($A1153,'Raw - J'!$B:$P,14,FALSE),"")</f>
        <v/>
      </c>
      <c r="J1153" s="4" t="str">
        <f>IFERROR(VLOOKUP($A1153,'Raw - J'!$B:$P,11,FALSE),"")</f>
        <v/>
      </c>
      <c r="K1153" s="4" t="str">
        <f>IFERROR(VLOOKUP($A1153,'Raw - J'!$B:$Q,16,FALSE),"")</f>
        <v/>
      </c>
      <c r="L1153" s="16" t="str">
        <f>SUBSTITUTE(IFERROR(VLOOKUP($A1153,'Raw - J'!$B:$Q,9,FALSE),""),0,"")</f>
        <v/>
      </c>
      <c r="M1153" s="16" t="str">
        <f>SUBSTITUTE(IFERROR(VLOOKUP($A1153,'Raw - J'!$B:$Z,20,FALSE),""),0,"")</f>
        <v/>
      </c>
    </row>
    <row r="1154" spans="1:13" hidden="1" x14ac:dyDescent="0.35">
      <c r="A1154">
        <v>1145</v>
      </c>
      <c r="B1154" s="9" t="str">
        <f>IFERROR(VLOOKUP($A1154,'Raw - J'!$B:$S,2,FALSE),"")</f>
        <v/>
      </c>
      <c r="C1154" s="4" t="str">
        <f>IFERROR(VLOOKUP($A1154,'Raw - J'!$B:$S,3,FALSE),"")</f>
        <v/>
      </c>
      <c r="D1154" s="4" t="str">
        <f>IFERROR(VLOOKUP(JUMP!A1154,'Raw - J'!B:F,5,FALSE),"")</f>
        <v/>
      </c>
      <c r="E1154" s="4" t="str">
        <f>IFERROR(VLOOKUP($A1154,'Raw - J'!$B:$S,6,FALSE),"")</f>
        <v/>
      </c>
      <c r="F1154" s="4" t="str">
        <f>IFERROR(VLOOKUP($A1154,'Raw - J'!$B:$P,10,FALSE),"")</f>
        <v/>
      </c>
      <c r="G1154" s="4" t="str">
        <f>SUBSTITUTE(IFERROR(VLOOKUP($A1154,'Raw - J'!$B:$P,7,FALSE),""),"0","")</f>
        <v/>
      </c>
      <c r="H1154" s="4" t="str">
        <f>IFERROR(VLOOKUP($A1154,'Raw - J'!$B:$P,12,FALSE)&amp;IF(VLOOKUP($A1154,'Raw - J'!$B:$N,13,FALSE)&lt;&gt;"","("&amp;VLOOKUP($A1154,'Raw - J'!$B:$N,13,FALSE)&amp;")",""),"")</f>
        <v/>
      </c>
      <c r="I1154" s="4" t="str">
        <f>IFERROR(VLOOKUP($A1154,'Raw - J'!$B:$P,14,FALSE),"")</f>
        <v/>
      </c>
      <c r="J1154" s="4" t="str">
        <f>IFERROR(VLOOKUP($A1154,'Raw - J'!$B:$P,11,FALSE),"")</f>
        <v/>
      </c>
      <c r="K1154" s="4" t="str">
        <f>IFERROR(VLOOKUP($A1154,'Raw - J'!$B:$Q,16,FALSE),"")</f>
        <v/>
      </c>
      <c r="L1154" s="16" t="str">
        <f>SUBSTITUTE(IFERROR(VLOOKUP($A1154,'Raw - J'!$B:$Q,9,FALSE),""),0,"")</f>
        <v/>
      </c>
      <c r="M1154" s="16" t="str">
        <f>SUBSTITUTE(IFERROR(VLOOKUP($A1154,'Raw - J'!$B:$Z,20,FALSE),""),0,"")</f>
        <v/>
      </c>
    </row>
    <row r="1155" spans="1:13" hidden="1" x14ac:dyDescent="0.35">
      <c r="A1155">
        <v>1146</v>
      </c>
      <c r="B1155" s="9" t="str">
        <f>IFERROR(VLOOKUP($A1155,'Raw - J'!$B:$S,2,FALSE),"")</f>
        <v/>
      </c>
      <c r="C1155" s="4" t="str">
        <f>IFERROR(VLOOKUP($A1155,'Raw - J'!$B:$S,3,FALSE),"")</f>
        <v/>
      </c>
      <c r="D1155" s="4" t="str">
        <f>IFERROR(VLOOKUP(JUMP!A1155,'Raw - J'!B:F,5,FALSE),"")</f>
        <v/>
      </c>
      <c r="E1155" s="4" t="str">
        <f>IFERROR(VLOOKUP($A1155,'Raw - J'!$B:$S,6,FALSE),"")</f>
        <v/>
      </c>
      <c r="F1155" s="4" t="str">
        <f>IFERROR(VLOOKUP($A1155,'Raw - J'!$B:$P,10,FALSE),"")</f>
        <v/>
      </c>
      <c r="G1155" s="4" t="str">
        <f>SUBSTITUTE(IFERROR(VLOOKUP($A1155,'Raw - J'!$B:$P,7,FALSE),""),"0","")</f>
        <v/>
      </c>
      <c r="H1155" s="4" t="str">
        <f>IFERROR(VLOOKUP($A1155,'Raw - J'!$B:$P,12,FALSE)&amp;IF(VLOOKUP($A1155,'Raw - J'!$B:$N,13,FALSE)&lt;&gt;"","("&amp;VLOOKUP($A1155,'Raw - J'!$B:$N,13,FALSE)&amp;")",""),"")</f>
        <v/>
      </c>
      <c r="I1155" s="4" t="str">
        <f>IFERROR(VLOOKUP($A1155,'Raw - J'!$B:$P,14,FALSE),"")</f>
        <v/>
      </c>
      <c r="J1155" s="4" t="str">
        <f>IFERROR(VLOOKUP($A1155,'Raw - J'!$B:$P,11,FALSE),"")</f>
        <v/>
      </c>
      <c r="K1155" s="4" t="str">
        <f>IFERROR(VLOOKUP($A1155,'Raw - J'!$B:$Q,16,FALSE),"")</f>
        <v/>
      </c>
      <c r="L1155" s="16" t="str">
        <f>SUBSTITUTE(IFERROR(VLOOKUP($A1155,'Raw - J'!$B:$Q,9,FALSE),""),0,"")</f>
        <v/>
      </c>
      <c r="M1155" s="16" t="str">
        <f>SUBSTITUTE(IFERROR(VLOOKUP($A1155,'Raw - J'!$B:$Z,20,FALSE),""),0,"")</f>
        <v/>
      </c>
    </row>
    <row r="1156" spans="1:13" hidden="1" x14ac:dyDescent="0.35">
      <c r="A1156">
        <v>1147</v>
      </c>
      <c r="B1156" s="9" t="str">
        <f>IFERROR(VLOOKUP($A1156,'Raw - J'!$B:$S,2,FALSE),"")</f>
        <v/>
      </c>
      <c r="C1156" s="4" t="str">
        <f>IFERROR(VLOOKUP($A1156,'Raw - J'!$B:$S,3,FALSE),"")</f>
        <v/>
      </c>
      <c r="D1156" s="4" t="str">
        <f>IFERROR(VLOOKUP(JUMP!A1156,'Raw - J'!B:F,5,FALSE),"")</f>
        <v/>
      </c>
      <c r="E1156" s="4" t="str">
        <f>IFERROR(VLOOKUP($A1156,'Raw - J'!$B:$S,6,FALSE),"")</f>
        <v/>
      </c>
      <c r="F1156" s="4" t="str">
        <f>IFERROR(VLOOKUP($A1156,'Raw - J'!$B:$P,10,FALSE),"")</f>
        <v/>
      </c>
      <c r="G1156" s="4" t="str">
        <f>SUBSTITUTE(IFERROR(VLOOKUP($A1156,'Raw - J'!$B:$P,7,FALSE),""),"0","")</f>
        <v/>
      </c>
      <c r="H1156" s="4" t="str">
        <f>IFERROR(VLOOKUP($A1156,'Raw - J'!$B:$P,12,FALSE)&amp;IF(VLOOKUP($A1156,'Raw - J'!$B:$N,13,FALSE)&lt;&gt;"","("&amp;VLOOKUP($A1156,'Raw - J'!$B:$N,13,FALSE)&amp;")",""),"")</f>
        <v/>
      </c>
      <c r="I1156" s="4" t="str">
        <f>IFERROR(VLOOKUP($A1156,'Raw - J'!$B:$P,14,FALSE),"")</f>
        <v/>
      </c>
      <c r="J1156" s="4" t="str">
        <f>IFERROR(VLOOKUP($A1156,'Raw - J'!$B:$P,11,FALSE),"")</f>
        <v/>
      </c>
      <c r="K1156" s="4" t="str">
        <f>IFERROR(VLOOKUP($A1156,'Raw - J'!$B:$Q,16,FALSE),"")</f>
        <v/>
      </c>
      <c r="L1156" s="16" t="str">
        <f>SUBSTITUTE(IFERROR(VLOOKUP($A1156,'Raw - J'!$B:$Q,9,FALSE),""),0,"")</f>
        <v/>
      </c>
      <c r="M1156" s="16" t="str">
        <f>SUBSTITUTE(IFERROR(VLOOKUP($A1156,'Raw - J'!$B:$Z,20,FALSE),""),0,"")</f>
        <v/>
      </c>
    </row>
    <row r="1157" spans="1:13" hidden="1" x14ac:dyDescent="0.35">
      <c r="A1157">
        <v>1148</v>
      </c>
      <c r="B1157" s="9" t="str">
        <f>IFERROR(VLOOKUP($A1157,'Raw - J'!$B:$S,2,FALSE),"")</f>
        <v/>
      </c>
      <c r="C1157" s="4" t="str">
        <f>IFERROR(VLOOKUP($A1157,'Raw - J'!$B:$S,3,FALSE),"")</f>
        <v/>
      </c>
      <c r="D1157" s="4" t="str">
        <f>IFERROR(VLOOKUP(JUMP!A1157,'Raw - J'!B:F,5,FALSE),"")</f>
        <v/>
      </c>
      <c r="E1157" s="4" t="str">
        <f>IFERROR(VLOOKUP($A1157,'Raw - J'!$B:$S,6,FALSE),"")</f>
        <v/>
      </c>
      <c r="F1157" s="4" t="str">
        <f>IFERROR(VLOOKUP($A1157,'Raw - J'!$B:$P,10,FALSE),"")</f>
        <v/>
      </c>
      <c r="G1157" s="4" t="str">
        <f>SUBSTITUTE(IFERROR(VLOOKUP($A1157,'Raw - J'!$B:$P,7,FALSE),""),"0","")</f>
        <v/>
      </c>
      <c r="H1157" s="4" t="str">
        <f>IFERROR(VLOOKUP($A1157,'Raw - J'!$B:$P,12,FALSE)&amp;IF(VLOOKUP($A1157,'Raw - J'!$B:$N,13,FALSE)&lt;&gt;"","("&amp;VLOOKUP($A1157,'Raw - J'!$B:$N,13,FALSE)&amp;")",""),"")</f>
        <v/>
      </c>
      <c r="I1157" s="4" t="str">
        <f>IFERROR(VLOOKUP($A1157,'Raw - J'!$B:$P,14,FALSE),"")</f>
        <v/>
      </c>
      <c r="J1157" s="4" t="str">
        <f>IFERROR(VLOOKUP($A1157,'Raw - J'!$B:$P,11,FALSE),"")</f>
        <v/>
      </c>
      <c r="K1157" s="4" t="str">
        <f>IFERROR(VLOOKUP($A1157,'Raw - J'!$B:$Q,16,FALSE),"")</f>
        <v/>
      </c>
      <c r="L1157" s="16" t="str">
        <f>SUBSTITUTE(IFERROR(VLOOKUP($A1157,'Raw - J'!$B:$Q,9,FALSE),""),0,"")</f>
        <v/>
      </c>
      <c r="M1157" s="16" t="str">
        <f>SUBSTITUTE(IFERROR(VLOOKUP($A1157,'Raw - J'!$B:$Z,20,FALSE),""),0,"")</f>
        <v/>
      </c>
    </row>
    <row r="1158" spans="1:13" hidden="1" x14ac:dyDescent="0.35">
      <c r="A1158">
        <v>1149</v>
      </c>
      <c r="B1158" s="9" t="str">
        <f>IFERROR(VLOOKUP($A1158,'Raw - J'!$B:$S,2,FALSE),"")</f>
        <v/>
      </c>
      <c r="C1158" s="4" t="str">
        <f>IFERROR(VLOOKUP($A1158,'Raw - J'!$B:$S,3,FALSE),"")</f>
        <v/>
      </c>
      <c r="D1158" s="4" t="str">
        <f>IFERROR(VLOOKUP(JUMP!A1158,'Raw - J'!B:F,5,FALSE),"")</f>
        <v/>
      </c>
      <c r="E1158" s="4" t="str">
        <f>IFERROR(VLOOKUP($A1158,'Raw - J'!$B:$S,6,FALSE),"")</f>
        <v/>
      </c>
      <c r="F1158" s="4" t="str">
        <f>IFERROR(VLOOKUP($A1158,'Raw - J'!$B:$P,10,FALSE),"")</f>
        <v/>
      </c>
      <c r="G1158" s="4" t="str">
        <f>SUBSTITUTE(IFERROR(VLOOKUP($A1158,'Raw - J'!$B:$P,7,FALSE),""),"0","")</f>
        <v/>
      </c>
      <c r="H1158" s="4" t="str">
        <f>IFERROR(VLOOKUP($A1158,'Raw - J'!$B:$P,12,FALSE)&amp;IF(VLOOKUP($A1158,'Raw - J'!$B:$N,13,FALSE)&lt;&gt;"","("&amp;VLOOKUP($A1158,'Raw - J'!$B:$N,13,FALSE)&amp;")",""),"")</f>
        <v/>
      </c>
      <c r="I1158" s="4" t="str">
        <f>IFERROR(VLOOKUP($A1158,'Raw - J'!$B:$P,14,FALSE),"")</f>
        <v/>
      </c>
      <c r="J1158" s="4" t="str">
        <f>IFERROR(VLOOKUP($A1158,'Raw - J'!$B:$P,11,FALSE),"")</f>
        <v/>
      </c>
      <c r="K1158" s="4" t="str">
        <f>IFERROR(VLOOKUP($A1158,'Raw - J'!$B:$Q,16,FALSE),"")</f>
        <v/>
      </c>
      <c r="L1158" s="16" t="str">
        <f>SUBSTITUTE(IFERROR(VLOOKUP($A1158,'Raw - J'!$B:$Q,9,FALSE),""),0,"")</f>
        <v/>
      </c>
      <c r="M1158" s="16" t="str">
        <f>SUBSTITUTE(IFERROR(VLOOKUP($A1158,'Raw - J'!$B:$Z,20,FALSE),""),0,"")</f>
        <v/>
      </c>
    </row>
    <row r="1159" spans="1:13" hidden="1" x14ac:dyDescent="0.35">
      <c r="A1159">
        <v>1150</v>
      </c>
      <c r="B1159" s="9" t="str">
        <f>IFERROR(VLOOKUP($A1159,'Raw - J'!$B:$S,2,FALSE),"")</f>
        <v/>
      </c>
      <c r="C1159" s="4" t="str">
        <f>IFERROR(VLOOKUP($A1159,'Raw - J'!$B:$S,3,FALSE),"")</f>
        <v/>
      </c>
      <c r="D1159" s="4" t="str">
        <f>IFERROR(VLOOKUP(JUMP!A1159,'Raw - J'!B:F,5,FALSE),"")</f>
        <v/>
      </c>
      <c r="E1159" s="4" t="str">
        <f>IFERROR(VLOOKUP($A1159,'Raw - J'!$B:$S,6,FALSE),"")</f>
        <v/>
      </c>
      <c r="F1159" s="4" t="str">
        <f>IFERROR(VLOOKUP($A1159,'Raw - J'!$B:$P,10,FALSE),"")</f>
        <v/>
      </c>
      <c r="G1159" s="4" t="str">
        <f>SUBSTITUTE(IFERROR(VLOOKUP($A1159,'Raw - J'!$B:$P,7,FALSE),""),"0","")</f>
        <v/>
      </c>
      <c r="H1159" s="4" t="str">
        <f>IFERROR(VLOOKUP($A1159,'Raw - J'!$B:$P,12,FALSE)&amp;IF(VLOOKUP($A1159,'Raw - J'!$B:$N,13,FALSE)&lt;&gt;"","("&amp;VLOOKUP($A1159,'Raw - J'!$B:$N,13,FALSE)&amp;")",""),"")</f>
        <v/>
      </c>
      <c r="I1159" s="4" t="str">
        <f>IFERROR(VLOOKUP($A1159,'Raw - J'!$B:$P,14,FALSE),"")</f>
        <v/>
      </c>
      <c r="J1159" s="4" t="str">
        <f>IFERROR(VLOOKUP($A1159,'Raw - J'!$B:$P,11,FALSE),"")</f>
        <v/>
      </c>
      <c r="K1159" s="4" t="str">
        <f>IFERROR(VLOOKUP($A1159,'Raw - J'!$B:$Q,16,FALSE),"")</f>
        <v/>
      </c>
      <c r="L1159" s="16" t="str">
        <f>SUBSTITUTE(IFERROR(VLOOKUP($A1159,'Raw - J'!$B:$Q,9,FALSE),""),0,"")</f>
        <v/>
      </c>
      <c r="M1159" s="16" t="str">
        <f>SUBSTITUTE(IFERROR(VLOOKUP($A1159,'Raw - J'!$B:$Z,20,FALSE),""),0,"")</f>
        <v/>
      </c>
    </row>
    <row r="1160" spans="1:13" hidden="1" x14ac:dyDescent="0.35">
      <c r="A1160">
        <v>1151</v>
      </c>
      <c r="B1160" s="9" t="str">
        <f>IFERROR(VLOOKUP($A1160,'Raw - J'!$B:$S,2,FALSE),"")</f>
        <v/>
      </c>
      <c r="C1160" s="4" t="str">
        <f>IFERROR(VLOOKUP($A1160,'Raw - J'!$B:$S,3,FALSE),"")</f>
        <v/>
      </c>
      <c r="D1160" s="4" t="str">
        <f>IFERROR(VLOOKUP(JUMP!A1160,'Raw - J'!B:F,5,FALSE),"")</f>
        <v/>
      </c>
      <c r="E1160" s="4" t="str">
        <f>IFERROR(VLOOKUP($A1160,'Raw - J'!$B:$S,6,FALSE),"")</f>
        <v/>
      </c>
      <c r="F1160" s="4" t="str">
        <f>IFERROR(VLOOKUP($A1160,'Raw - J'!$B:$P,10,FALSE),"")</f>
        <v/>
      </c>
      <c r="G1160" s="4" t="str">
        <f>SUBSTITUTE(IFERROR(VLOOKUP($A1160,'Raw - J'!$B:$P,7,FALSE),""),"0","")</f>
        <v/>
      </c>
      <c r="H1160" s="4" t="str">
        <f>IFERROR(VLOOKUP($A1160,'Raw - J'!$B:$P,12,FALSE)&amp;IF(VLOOKUP($A1160,'Raw - J'!$B:$N,13,FALSE)&lt;&gt;"","("&amp;VLOOKUP($A1160,'Raw - J'!$B:$N,13,FALSE)&amp;")",""),"")</f>
        <v/>
      </c>
      <c r="I1160" s="4" t="str">
        <f>IFERROR(VLOOKUP($A1160,'Raw - J'!$B:$P,14,FALSE),"")</f>
        <v/>
      </c>
      <c r="J1160" s="4" t="str">
        <f>IFERROR(VLOOKUP($A1160,'Raw - J'!$B:$P,11,FALSE),"")</f>
        <v/>
      </c>
      <c r="K1160" s="4" t="str">
        <f>IFERROR(VLOOKUP($A1160,'Raw - J'!$B:$Q,16,FALSE),"")</f>
        <v/>
      </c>
      <c r="L1160" s="16" t="str">
        <f>SUBSTITUTE(IFERROR(VLOOKUP($A1160,'Raw - J'!$B:$Q,9,FALSE),""),0,"")</f>
        <v/>
      </c>
      <c r="M1160" s="16" t="str">
        <f>SUBSTITUTE(IFERROR(VLOOKUP($A1160,'Raw - J'!$B:$Z,20,FALSE),""),0,"")</f>
        <v/>
      </c>
    </row>
    <row r="1161" spans="1:13" hidden="1" x14ac:dyDescent="0.35">
      <c r="A1161">
        <v>1152</v>
      </c>
      <c r="B1161" s="9" t="str">
        <f>IFERROR(VLOOKUP($A1161,'Raw - J'!$B:$S,2,FALSE),"")</f>
        <v/>
      </c>
      <c r="C1161" s="4" t="str">
        <f>IFERROR(VLOOKUP($A1161,'Raw - J'!$B:$S,3,FALSE),"")</f>
        <v/>
      </c>
      <c r="D1161" s="4" t="str">
        <f>IFERROR(VLOOKUP(JUMP!A1161,'Raw - J'!B:F,5,FALSE),"")</f>
        <v/>
      </c>
      <c r="E1161" s="4" t="str">
        <f>IFERROR(VLOOKUP($A1161,'Raw - J'!$B:$S,6,FALSE),"")</f>
        <v/>
      </c>
      <c r="F1161" s="4" t="str">
        <f>IFERROR(VLOOKUP($A1161,'Raw - J'!$B:$P,10,FALSE),"")</f>
        <v/>
      </c>
      <c r="G1161" s="4" t="str">
        <f>SUBSTITUTE(IFERROR(VLOOKUP($A1161,'Raw - J'!$B:$P,7,FALSE),""),"0","")</f>
        <v/>
      </c>
      <c r="H1161" s="4" t="str">
        <f>IFERROR(VLOOKUP($A1161,'Raw - J'!$B:$P,12,FALSE)&amp;IF(VLOOKUP($A1161,'Raw - J'!$B:$N,13,FALSE)&lt;&gt;"","("&amp;VLOOKUP($A1161,'Raw - J'!$B:$N,13,FALSE)&amp;")",""),"")</f>
        <v/>
      </c>
      <c r="I1161" s="4" t="str">
        <f>IFERROR(VLOOKUP($A1161,'Raw - J'!$B:$P,14,FALSE),"")</f>
        <v/>
      </c>
      <c r="J1161" s="4" t="str">
        <f>IFERROR(VLOOKUP($A1161,'Raw - J'!$B:$P,11,FALSE),"")</f>
        <v/>
      </c>
      <c r="K1161" s="4" t="str">
        <f>IFERROR(VLOOKUP($A1161,'Raw - J'!$B:$Q,16,FALSE),"")</f>
        <v/>
      </c>
      <c r="L1161" s="16" t="str">
        <f>SUBSTITUTE(IFERROR(VLOOKUP($A1161,'Raw - J'!$B:$Q,9,FALSE),""),0,"")</f>
        <v/>
      </c>
      <c r="M1161" s="16" t="str">
        <f>SUBSTITUTE(IFERROR(VLOOKUP($A1161,'Raw - J'!$B:$Z,20,FALSE),""),0,"")</f>
        <v/>
      </c>
    </row>
    <row r="1162" spans="1:13" hidden="1" x14ac:dyDescent="0.35">
      <c r="A1162">
        <v>1153</v>
      </c>
      <c r="B1162" s="9" t="str">
        <f>IFERROR(VLOOKUP($A1162,'Raw - J'!$B:$S,2,FALSE),"")</f>
        <v/>
      </c>
      <c r="C1162" s="4" t="str">
        <f>IFERROR(VLOOKUP($A1162,'Raw - J'!$B:$S,3,FALSE),"")</f>
        <v/>
      </c>
      <c r="D1162" s="4" t="str">
        <f>IFERROR(VLOOKUP(JUMP!A1162,'Raw - J'!B:F,5,FALSE),"")</f>
        <v/>
      </c>
      <c r="E1162" s="4" t="str">
        <f>IFERROR(VLOOKUP($A1162,'Raw - J'!$B:$S,6,FALSE),"")</f>
        <v/>
      </c>
      <c r="F1162" s="4" t="str">
        <f>IFERROR(VLOOKUP($A1162,'Raw - J'!$B:$P,10,FALSE),"")</f>
        <v/>
      </c>
      <c r="G1162" s="4" t="str">
        <f>SUBSTITUTE(IFERROR(VLOOKUP($A1162,'Raw - J'!$B:$P,7,FALSE),""),"0","")</f>
        <v/>
      </c>
      <c r="H1162" s="4" t="str">
        <f>IFERROR(VLOOKUP($A1162,'Raw - J'!$B:$P,12,FALSE)&amp;IF(VLOOKUP($A1162,'Raw - J'!$B:$N,13,FALSE)&lt;&gt;"","("&amp;VLOOKUP($A1162,'Raw - J'!$B:$N,13,FALSE)&amp;")",""),"")</f>
        <v/>
      </c>
      <c r="I1162" s="4" t="str">
        <f>IFERROR(VLOOKUP($A1162,'Raw - J'!$B:$P,14,FALSE),"")</f>
        <v/>
      </c>
      <c r="J1162" s="4" t="str">
        <f>IFERROR(VLOOKUP($A1162,'Raw - J'!$B:$P,11,FALSE),"")</f>
        <v/>
      </c>
      <c r="K1162" s="4" t="str">
        <f>IFERROR(VLOOKUP($A1162,'Raw - J'!$B:$Q,16,FALSE),"")</f>
        <v/>
      </c>
      <c r="L1162" s="16" t="str">
        <f>SUBSTITUTE(IFERROR(VLOOKUP($A1162,'Raw - J'!$B:$Q,9,FALSE),""),0,"")</f>
        <v/>
      </c>
      <c r="M1162" s="16" t="str">
        <f>SUBSTITUTE(IFERROR(VLOOKUP($A1162,'Raw - J'!$B:$Z,20,FALSE),""),0,"")</f>
        <v/>
      </c>
    </row>
    <row r="1163" spans="1:13" hidden="1" x14ac:dyDescent="0.35">
      <c r="A1163">
        <v>1154</v>
      </c>
      <c r="B1163" s="9" t="str">
        <f>IFERROR(VLOOKUP($A1163,'Raw - J'!$B:$S,2,FALSE),"")</f>
        <v/>
      </c>
      <c r="C1163" s="4" t="str">
        <f>IFERROR(VLOOKUP($A1163,'Raw - J'!$B:$S,3,FALSE),"")</f>
        <v/>
      </c>
      <c r="D1163" s="4" t="str">
        <f>IFERROR(VLOOKUP(JUMP!A1163,'Raw - J'!B:F,5,FALSE),"")</f>
        <v/>
      </c>
      <c r="E1163" s="4" t="str">
        <f>IFERROR(VLOOKUP($A1163,'Raw - J'!$B:$S,6,FALSE),"")</f>
        <v/>
      </c>
      <c r="F1163" s="4" t="str">
        <f>IFERROR(VLOOKUP($A1163,'Raw - J'!$B:$P,10,FALSE),"")</f>
        <v/>
      </c>
      <c r="G1163" s="4" t="str">
        <f>SUBSTITUTE(IFERROR(VLOOKUP($A1163,'Raw - J'!$B:$P,7,FALSE),""),"0","")</f>
        <v/>
      </c>
      <c r="H1163" s="4" t="str">
        <f>IFERROR(VLOOKUP($A1163,'Raw - J'!$B:$P,12,FALSE)&amp;IF(VLOOKUP($A1163,'Raw - J'!$B:$N,13,FALSE)&lt;&gt;"","("&amp;VLOOKUP($A1163,'Raw - J'!$B:$N,13,FALSE)&amp;")",""),"")</f>
        <v/>
      </c>
      <c r="I1163" s="4" t="str">
        <f>IFERROR(VLOOKUP($A1163,'Raw - J'!$B:$P,14,FALSE),"")</f>
        <v/>
      </c>
      <c r="J1163" s="4" t="str">
        <f>IFERROR(VLOOKUP($A1163,'Raw - J'!$B:$P,11,FALSE),"")</f>
        <v/>
      </c>
      <c r="K1163" s="4" t="str">
        <f>IFERROR(VLOOKUP($A1163,'Raw - J'!$B:$Q,16,FALSE),"")</f>
        <v/>
      </c>
      <c r="L1163" s="16" t="str">
        <f>SUBSTITUTE(IFERROR(VLOOKUP($A1163,'Raw - J'!$B:$Q,9,FALSE),""),0,"")</f>
        <v/>
      </c>
      <c r="M1163" s="16" t="str">
        <f>SUBSTITUTE(IFERROR(VLOOKUP($A1163,'Raw - J'!$B:$Z,20,FALSE),""),0,"")</f>
        <v/>
      </c>
    </row>
    <row r="1164" spans="1:13" hidden="1" x14ac:dyDescent="0.35">
      <c r="A1164">
        <v>1155</v>
      </c>
      <c r="B1164" s="9" t="str">
        <f>IFERROR(VLOOKUP($A1164,'Raw - J'!$B:$S,2,FALSE),"")</f>
        <v/>
      </c>
      <c r="C1164" s="4" t="str">
        <f>IFERROR(VLOOKUP($A1164,'Raw - J'!$B:$S,3,FALSE),"")</f>
        <v/>
      </c>
      <c r="D1164" s="4" t="str">
        <f>IFERROR(VLOOKUP(JUMP!A1164,'Raw - J'!B:F,5,FALSE),"")</f>
        <v/>
      </c>
      <c r="E1164" s="4" t="str">
        <f>IFERROR(VLOOKUP($A1164,'Raw - J'!$B:$S,6,FALSE),"")</f>
        <v/>
      </c>
      <c r="F1164" s="4" t="str">
        <f>IFERROR(VLOOKUP($A1164,'Raw - J'!$B:$P,10,FALSE),"")</f>
        <v/>
      </c>
      <c r="G1164" s="4" t="str">
        <f>SUBSTITUTE(IFERROR(VLOOKUP($A1164,'Raw - J'!$B:$P,7,FALSE),""),"0","")</f>
        <v/>
      </c>
      <c r="H1164" s="4" t="str">
        <f>IFERROR(VLOOKUP($A1164,'Raw - J'!$B:$P,12,FALSE)&amp;IF(VLOOKUP($A1164,'Raw - J'!$B:$N,13,FALSE)&lt;&gt;"","("&amp;VLOOKUP($A1164,'Raw - J'!$B:$N,13,FALSE)&amp;")",""),"")</f>
        <v/>
      </c>
      <c r="I1164" s="4" t="str">
        <f>IFERROR(VLOOKUP($A1164,'Raw - J'!$B:$P,14,FALSE),"")</f>
        <v/>
      </c>
      <c r="J1164" s="4" t="str">
        <f>IFERROR(VLOOKUP($A1164,'Raw - J'!$B:$P,11,FALSE),"")</f>
        <v/>
      </c>
      <c r="K1164" s="4" t="str">
        <f>IFERROR(VLOOKUP($A1164,'Raw - J'!$B:$Q,16,FALSE),"")</f>
        <v/>
      </c>
      <c r="L1164" s="16" t="str">
        <f>SUBSTITUTE(IFERROR(VLOOKUP($A1164,'Raw - J'!$B:$Q,9,FALSE),""),0,"")</f>
        <v/>
      </c>
      <c r="M1164" s="16" t="str">
        <f>SUBSTITUTE(IFERROR(VLOOKUP($A1164,'Raw - J'!$B:$Z,20,FALSE),""),0,"")</f>
        <v/>
      </c>
    </row>
    <row r="1165" spans="1:13" hidden="1" x14ac:dyDescent="0.35">
      <c r="A1165">
        <v>1156</v>
      </c>
      <c r="B1165" s="9" t="str">
        <f>IFERROR(VLOOKUP($A1165,'Raw - J'!$B:$S,2,FALSE),"")</f>
        <v/>
      </c>
      <c r="C1165" s="4" t="str">
        <f>IFERROR(VLOOKUP($A1165,'Raw - J'!$B:$S,3,FALSE),"")</f>
        <v/>
      </c>
      <c r="D1165" s="4" t="str">
        <f>IFERROR(VLOOKUP(JUMP!A1165,'Raw - J'!B:F,5,FALSE),"")</f>
        <v/>
      </c>
      <c r="E1165" s="4" t="str">
        <f>IFERROR(VLOOKUP($A1165,'Raw - J'!$B:$S,6,FALSE),"")</f>
        <v/>
      </c>
      <c r="F1165" s="4" t="str">
        <f>IFERROR(VLOOKUP($A1165,'Raw - J'!$B:$P,10,FALSE),"")</f>
        <v/>
      </c>
      <c r="G1165" s="4" t="str">
        <f>SUBSTITUTE(IFERROR(VLOOKUP($A1165,'Raw - J'!$B:$P,7,FALSE),""),"0","")</f>
        <v/>
      </c>
      <c r="H1165" s="4" t="str">
        <f>IFERROR(VLOOKUP($A1165,'Raw - J'!$B:$P,12,FALSE)&amp;IF(VLOOKUP($A1165,'Raw - J'!$B:$N,13,FALSE)&lt;&gt;"","("&amp;VLOOKUP($A1165,'Raw - J'!$B:$N,13,FALSE)&amp;")",""),"")</f>
        <v/>
      </c>
      <c r="I1165" s="4" t="str">
        <f>IFERROR(VLOOKUP($A1165,'Raw - J'!$B:$P,14,FALSE),"")</f>
        <v/>
      </c>
      <c r="J1165" s="4" t="str">
        <f>IFERROR(VLOOKUP($A1165,'Raw - J'!$B:$P,11,FALSE),"")</f>
        <v/>
      </c>
      <c r="K1165" s="4" t="str">
        <f>IFERROR(VLOOKUP($A1165,'Raw - J'!$B:$Q,16,FALSE),"")</f>
        <v/>
      </c>
      <c r="L1165" s="16" t="str">
        <f>SUBSTITUTE(IFERROR(VLOOKUP($A1165,'Raw - J'!$B:$Q,9,FALSE),""),0,"")</f>
        <v/>
      </c>
      <c r="M1165" s="16" t="str">
        <f>SUBSTITUTE(IFERROR(VLOOKUP($A1165,'Raw - J'!$B:$Z,20,FALSE),""),0,"")</f>
        <v/>
      </c>
    </row>
    <row r="1166" spans="1:13" hidden="1" x14ac:dyDescent="0.35">
      <c r="A1166">
        <v>1157</v>
      </c>
      <c r="B1166" s="9" t="str">
        <f>IFERROR(VLOOKUP($A1166,'Raw - J'!$B:$S,2,FALSE),"")</f>
        <v/>
      </c>
      <c r="C1166" s="4" t="str">
        <f>IFERROR(VLOOKUP($A1166,'Raw - J'!$B:$S,3,FALSE),"")</f>
        <v/>
      </c>
      <c r="D1166" s="4" t="str">
        <f>IFERROR(VLOOKUP(JUMP!A1166,'Raw - J'!B:F,5,FALSE),"")</f>
        <v/>
      </c>
      <c r="E1166" s="4" t="str">
        <f>IFERROR(VLOOKUP($A1166,'Raw - J'!$B:$S,6,FALSE),"")</f>
        <v/>
      </c>
      <c r="F1166" s="4" t="str">
        <f>IFERROR(VLOOKUP($A1166,'Raw - J'!$B:$P,10,FALSE),"")</f>
        <v/>
      </c>
      <c r="G1166" s="4" t="str">
        <f>SUBSTITUTE(IFERROR(VLOOKUP($A1166,'Raw - J'!$B:$P,7,FALSE),""),"0","")</f>
        <v/>
      </c>
      <c r="H1166" s="4" t="str">
        <f>IFERROR(VLOOKUP($A1166,'Raw - J'!$B:$P,12,FALSE)&amp;IF(VLOOKUP($A1166,'Raw - J'!$B:$N,13,FALSE)&lt;&gt;"","("&amp;VLOOKUP($A1166,'Raw - J'!$B:$N,13,FALSE)&amp;")",""),"")</f>
        <v/>
      </c>
      <c r="I1166" s="4" t="str">
        <f>IFERROR(VLOOKUP($A1166,'Raw - J'!$B:$P,14,FALSE),"")</f>
        <v/>
      </c>
      <c r="J1166" s="4" t="str">
        <f>IFERROR(VLOOKUP($A1166,'Raw - J'!$B:$P,11,FALSE),"")</f>
        <v/>
      </c>
      <c r="K1166" s="4" t="str">
        <f>IFERROR(VLOOKUP($A1166,'Raw - J'!$B:$Q,16,FALSE),"")</f>
        <v/>
      </c>
      <c r="L1166" s="16" t="str">
        <f>SUBSTITUTE(IFERROR(VLOOKUP($A1166,'Raw - J'!$B:$Q,9,FALSE),""),0,"")</f>
        <v/>
      </c>
      <c r="M1166" s="16" t="str">
        <f>SUBSTITUTE(IFERROR(VLOOKUP($A1166,'Raw - J'!$B:$Z,20,FALSE),""),0,"")</f>
        <v/>
      </c>
    </row>
    <row r="1167" spans="1:13" hidden="1" x14ac:dyDescent="0.35">
      <c r="A1167">
        <v>1158</v>
      </c>
      <c r="B1167" s="9" t="str">
        <f>IFERROR(VLOOKUP($A1167,'Raw - J'!$B:$S,2,FALSE),"")</f>
        <v/>
      </c>
      <c r="C1167" s="4" t="str">
        <f>IFERROR(VLOOKUP($A1167,'Raw - J'!$B:$S,3,FALSE),"")</f>
        <v/>
      </c>
      <c r="D1167" s="4" t="str">
        <f>IFERROR(VLOOKUP(JUMP!A1167,'Raw - J'!B:F,5,FALSE),"")</f>
        <v/>
      </c>
      <c r="E1167" s="4" t="str">
        <f>IFERROR(VLOOKUP($A1167,'Raw - J'!$B:$S,6,FALSE),"")</f>
        <v/>
      </c>
      <c r="F1167" s="4" t="str">
        <f>IFERROR(VLOOKUP($A1167,'Raw - J'!$B:$P,10,FALSE),"")</f>
        <v/>
      </c>
      <c r="G1167" s="4" t="str">
        <f>SUBSTITUTE(IFERROR(VLOOKUP($A1167,'Raw - J'!$B:$P,7,FALSE),""),"0","")</f>
        <v/>
      </c>
      <c r="H1167" s="4" t="str">
        <f>IFERROR(VLOOKUP($A1167,'Raw - J'!$B:$P,12,FALSE)&amp;IF(VLOOKUP($A1167,'Raw - J'!$B:$N,13,FALSE)&lt;&gt;"","("&amp;VLOOKUP($A1167,'Raw - J'!$B:$N,13,FALSE)&amp;")",""),"")</f>
        <v/>
      </c>
      <c r="I1167" s="4" t="str">
        <f>IFERROR(VLOOKUP($A1167,'Raw - J'!$B:$P,14,FALSE),"")</f>
        <v/>
      </c>
      <c r="J1167" s="4" t="str">
        <f>IFERROR(VLOOKUP($A1167,'Raw - J'!$B:$P,11,FALSE),"")</f>
        <v/>
      </c>
      <c r="K1167" s="4" t="str">
        <f>IFERROR(VLOOKUP($A1167,'Raw - J'!$B:$Q,16,FALSE),"")</f>
        <v/>
      </c>
      <c r="L1167" s="16" t="str">
        <f>SUBSTITUTE(IFERROR(VLOOKUP($A1167,'Raw - J'!$B:$Q,9,FALSE),""),0,"")</f>
        <v/>
      </c>
      <c r="M1167" s="16" t="str">
        <f>SUBSTITUTE(IFERROR(VLOOKUP($A1167,'Raw - J'!$B:$Z,20,FALSE),""),0,"")</f>
        <v/>
      </c>
    </row>
    <row r="1168" spans="1:13" hidden="1" x14ac:dyDescent="0.35">
      <c r="A1168">
        <v>1159</v>
      </c>
      <c r="B1168" s="9" t="str">
        <f>IFERROR(VLOOKUP($A1168,'Raw - J'!$B:$S,2,FALSE),"")</f>
        <v/>
      </c>
      <c r="C1168" s="4" t="str">
        <f>IFERROR(VLOOKUP($A1168,'Raw - J'!$B:$S,3,FALSE),"")</f>
        <v/>
      </c>
      <c r="D1168" s="4" t="str">
        <f>IFERROR(VLOOKUP(JUMP!A1168,'Raw - J'!B:F,5,FALSE),"")</f>
        <v/>
      </c>
      <c r="E1168" s="4" t="str">
        <f>IFERROR(VLOOKUP($A1168,'Raw - J'!$B:$S,6,FALSE),"")</f>
        <v/>
      </c>
      <c r="F1168" s="4" t="str">
        <f>IFERROR(VLOOKUP($A1168,'Raw - J'!$B:$P,10,FALSE),"")</f>
        <v/>
      </c>
      <c r="G1168" s="4" t="str">
        <f>SUBSTITUTE(IFERROR(VLOOKUP($A1168,'Raw - J'!$B:$P,7,FALSE),""),"0","")</f>
        <v/>
      </c>
      <c r="H1168" s="4" t="str">
        <f>IFERROR(VLOOKUP($A1168,'Raw - J'!$B:$P,12,FALSE)&amp;IF(VLOOKUP($A1168,'Raw - J'!$B:$N,13,FALSE)&lt;&gt;"","("&amp;VLOOKUP($A1168,'Raw - J'!$B:$N,13,FALSE)&amp;")",""),"")</f>
        <v/>
      </c>
      <c r="I1168" s="4" t="str">
        <f>IFERROR(VLOOKUP($A1168,'Raw - J'!$B:$P,14,FALSE),"")</f>
        <v/>
      </c>
      <c r="J1168" s="4" t="str">
        <f>IFERROR(VLOOKUP($A1168,'Raw - J'!$B:$P,11,FALSE),"")</f>
        <v/>
      </c>
      <c r="K1168" s="4" t="str">
        <f>IFERROR(VLOOKUP($A1168,'Raw - J'!$B:$Q,16,FALSE),"")</f>
        <v/>
      </c>
      <c r="L1168" s="16" t="str">
        <f>SUBSTITUTE(IFERROR(VLOOKUP($A1168,'Raw - J'!$B:$Q,9,FALSE),""),0,"")</f>
        <v/>
      </c>
      <c r="M1168" s="16" t="str">
        <f>SUBSTITUTE(IFERROR(VLOOKUP($A1168,'Raw - J'!$B:$Z,20,FALSE),""),0,"")</f>
        <v/>
      </c>
    </row>
    <row r="1169" spans="1:13" hidden="1" x14ac:dyDescent="0.35">
      <c r="A1169">
        <v>1160</v>
      </c>
      <c r="B1169" s="9" t="str">
        <f>IFERROR(VLOOKUP($A1169,'Raw - J'!$B:$S,2,FALSE),"")</f>
        <v/>
      </c>
      <c r="C1169" s="4" t="str">
        <f>IFERROR(VLOOKUP($A1169,'Raw - J'!$B:$S,3,FALSE),"")</f>
        <v/>
      </c>
      <c r="D1169" s="4" t="str">
        <f>IFERROR(VLOOKUP(JUMP!A1169,'Raw - J'!B:F,5,FALSE),"")</f>
        <v/>
      </c>
      <c r="E1169" s="4" t="str">
        <f>IFERROR(VLOOKUP($A1169,'Raw - J'!$B:$S,6,FALSE),"")</f>
        <v/>
      </c>
      <c r="F1169" s="4" t="str">
        <f>IFERROR(VLOOKUP($A1169,'Raw - J'!$B:$P,10,FALSE),"")</f>
        <v/>
      </c>
      <c r="G1169" s="4" t="str">
        <f>SUBSTITUTE(IFERROR(VLOOKUP($A1169,'Raw - J'!$B:$P,7,FALSE),""),"0","")</f>
        <v/>
      </c>
      <c r="H1169" s="4" t="str">
        <f>IFERROR(VLOOKUP($A1169,'Raw - J'!$B:$P,12,FALSE)&amp;IF(VLOOKUP($A1169,'Raw - J'!$B:$N,13,FALSE)&lt;&gt;"","("&amp;VLOOKUP($A1169,'Raw - J'!$B:$N,13,FALSE)&amp;")",""),"")</f>
        <v/>
      </c>
      <c r="I1169" s="4" t="str">
        <f>IFERROR(VLOOKUP($A1169,'Raw - J'!$B:$P,14,FALSE),"")</f>
        <v/>
      </c>
      <c r="J1169" s="4" t="str">
        <f>IFERROR(VLOOKUP($A1169,'Raw - J'!$B:$P,11,FALSE),"")</f>
        <v/>
      </c>
      <c r="K1169" s="4" t="str">
        <f>IFERROR(VLOOKUP($A1169,'Raw - J'!$B:$Q,16,FALSE),"")</f>
        <v/>
      </c>
      <c r="L1169" s="16" t="str">
        <f>SUBSTITUTE(IFERROR(VLOOKUP($A1169,'Raw - J'!$B:$Q,9,FALSE),""),0,"")</f>
        <v/>
      </c>
      <c r="M1169" s="16" t="str">
        <f>SUBSTITUTE(IFERROR(VLOOKUP($A1169,'Raw - J'!$B:$Z,20,FALSE),""),0,"")</f>
        <v/>
      </c>
    </row>
    <row r="1170" spans="1:13" hidden="1" x14ac:dyDescent="0.35">
      <c r="A1170">
        <v>1161</v>
      </c>
      <c r="B1170" s="9" t="str">
        <f>IFERROR(VLOOKUP($A1170,'Raw - J'!$B:$S,2,FALSE),"")</f>
        <v/>
      </c>
      <c r="C1170" s="4" t="str">
        <f>IFERROR(VLOOKUP($A1170,'Raw - J'!$B:$S,3,FALSE),"")</f>
        <v/>
      </c>
      <c r="D1170" s="4" t="str">
        <f>IFERROR(VLOOKUP(JUMP!A1170,'Raw - J'!B:F,5,FALSE),"")</f>
        <v/>
      </c>
      <c r="E1170" s="4" t="str">
        <f>IFERROR(VLOOKUP($A1170,'Raw - J'!$B:$S,6,FALSE),"")</f>
        <v/>
      </c>
      <c r="F1170" s="4" t="str">
        <f>IFERROR(VLOOKUP($A1170,'Raw - J'!$B:$P,10,FALSE),"")</f>
        <v/>
      </c>
      <c r="G1170" s="4" t="str">
        <f>SUBSTITUTE(IFERROR(VLOOKUP($A1170,'Raw - J'!$B:$P,7,FALSE),""),"0","")</f>
        <v/>
      </c>
      <c r="H1170" s="4" t="str">
        <f>IFERROR(VLOOKUP($A1170,'Raw - J'!$B:$P,12,FALSE)&amp;IF(VLOOKUP($A1170,'Raw - J'!$B:$N,13,FALSE)&lt;&gt;"","("&amp;VLOOKUP($A1170,'Raw - J'!$B:$N,13,FALSE)&amp;")",""),"")</f>
        <v/>
      </c>
      <c r="I1170" s="4" t="str">
        <f>IFERROR(VLOOKUP($A1170,'Raw - J'!$B:$P,14,FALSE),"")</f>
        <v/>
      </c>
      <c r="J1170" s="4" t="str">
        <f>IFERROR(VLOOKUP($A1170,'Raw - J'!$B:$P,11,FALSE),"")</f>
        <v/>
      </c>
      <c r="K1170" s="4" t="str">
        <f>IFERROR(VLOOKUP($A1170,'Raw - J'!$B:$Q,16,FALSE),"")</f>
        <v/>
      </c>
      <c r="L1170" s="16" t="str">
        <f>SUBSTITUTE(IFERROR(VLOOKUP($A1170,'Raw - J'!$B:$Q,9,FALSE),""),0,"")</f>
        <v/>
      </c>
      <c r="M1170" s="16" t="str">
        <f>SUBSTITUTE(IFERROR(VLOOKUP($A1170,'Raw - J'!$B:$Z,20,FALSE),""),0,"")</f>
        <v/>
      </c>
    </row>
    <row r="1171" spans="1:13" hidden="1" x14ac:dyDescent="0.35">
      <c r="A1171">
        <v>1162</v>
      </c>
      <c r="B1171" s="9" t="str">
        <f>IFERROR(VLOOKUP($A1171,'Raw - J'!$B:$S,2,FALSE),"")</f>
        <v/>
      </c>
      <c r="C1171" s="4" t="str">
        <f>IFERROR(VLOOKUP($A1171,'Raw - J'!$B:$S,3,FALSE),"")</f>
        <v/>
      </c>
      <c r="D1171" s="4" t="str">
        <f>IFERROR(VLOOKUP(JUMP!A1171,'Raw - J'!B:F,5,FALSE),"")</f>
        <v/>
      </c>
      <c r="E1171" s="4" t="str">
        <f>IFERROR(VLOOKUP($A1171,'Raw - J'!$B:$S,6,FALSE),"")</f>
        <v/>
      </c>
      <c r="F1171" s="4" t="str">
        <f>IFERROR(VLOOKUP($A1171,'Raw - J'!$B:$P,10,FALSE),"")</f>
        <v/>
      </c>
      <c r="G1171" s="4" t="str">
        <f>SUBSTITUTE(IFERROR(VLOOKUP($A1171,'Raw - J'!$B:$P,7,FALSE),""),"0","")</f>
        <v/>
      </c>
      <c r="H1171" s="4" t="str">
        <f>IFERROR(VLOOKUP($A1171,'Raw - J'!$B:$P,12,FALSE)&amp;IF(VLOOKUP($A1171,'Raw - J'!$B:$N,13,FALSE)&lt;&gt;"","("&amp;VLOOKUP($A1171,'Raw - J'!$B:$N,13,FALSE)&amp;")",""),"")</f>
        <v/>
      </c>
      <c r="I1171" s="4" t="str">
        <f>IFERROR(VLOOKUP($A1171,'Raw - J'!$B:$P,14,FALSE),"")</f>
        <v/>
      </c>
      <c r="J1171" s="4" t="str">
        <f>IFERROR(VLOOKUP($A1171,'Raw - J'!$B:$P,11,FALSE),"")</f>
        <v/>
      </c>
      <c r="K1171" s="4" t="str">
        <f>IFERROR(VLOOKUP($A1171,'Raw - J'!$B:$Q,16,FALSE),"")</f>
        <v/>
      </c>
      <c r="L1171" s="16" t="str">
        <f>SUBSTITUTE(IFERROR(VLOOKUP($A1171,'Raw - J'!$B:$Q,9,FALSE),""),0,"")</f>
        <v/>
      </c>
      <c r="M1171" s="16" t="str">
        <f>SUBSTITUTE(IFERROR(VLOOKUP($A1171,'Raw - J'!$B:$Z,20,FALSE),""),0,"")</f>
        <v/>
      </c>
    </row>
    <row r="1172" spans="1:13" hidden="1" x14ac:dyDescent="0.35">
      <c r="A1172">
        <v>1163</v>
      </c>
      <c r="B1172" s="9" t="str">
        <f>IFERROR(VLOOKUP($A1172,'Raw - J'!$B:$S,2,FALSE),"")</f>
        <v/>
      </c>
      <c r="C1172" s="4" t="str">
        <f>IFERROR(VLOOKUP($A1172,'Raw - J'!$B:$S,3,FALSE),"")</f>
        <v/>
      </c>
      <c r="D1172" s="4" t="str">
        <f>IFERROR(VLOOKUP(JUMP!A1172,'Raw - J'!B:F,5,FALSE),"")</f>
        <v/>
      </c>
      <c r="E1172" s="4" t="str">
        <f>IFERROR(VLOOKUP($A1172,'Raw - J'!$B:$S,6,FALSE),"")</f>
        <v/>
      </c>
      <c r="F1172" s="4" t="str">
        <f>IFERROR(VLOOKUP($A1172,'Raw - J'!$B:$P,10,FALSE),"")</f>
        <v/>
      </c>
      <c r="G1172" s="4" t="str">
        <f>SUBSTITUTE(IFERROR(VLOOKUP($A1172,'Raw - J'!$B:$P,7,FALSE),""),"0","")</f>
        <v/>
      </c>
      <c r="H1172" s="4" t="str">
        <f>IFERROR(VLOOKUP($A1172,'Raw - J'!$B:$P,12,FALSE)&amp;IF(VLOOKUP($A1172,'Raw - J'!$B:$N,13,FALSE)&lt;&gt;"","("&amp;VLOOKUP($A1172,'Raw - J'!$B:$N,13,FALSE)&amp;")",""),"")</f>
        <v/>
      </c>
      <c r="I1172" s="4" t="str">
        <f>IFERROR(VLOOKUP($A1172,'Raw - J'!$B:$P,14,FALSE),"")</f>
        <v/>
      </c>
      <c r="J1172" s="4" t="str">
        <f>IFERROR(VLOOKUP($A1172,'Raw - J'!$B:$P,11,FALSE),"")</f>
        <v/>
      </c>
      <c r="K1172" s="4" t="str">
        <f>IFERROR(VLOOKUP($A1172,'Raw - J'!$B:$Q,16,FALSE),"")</f>
        <v/>
      </c>
      <c r="L1172" s="16" t="str">
        <f>SUBSTITUTE(IFERROR(VLOOKUP($A1172,'Raw - J'!$B:$Q,9,FALSE),""),0,"")</f>
        <v/>
      </c>
      <c r="M1172" s="16" t="str">
        <f>SUBSTITUTE(IFERROR(VLOOKUP($A1172,'Raw - J'!$B:$Z,20,FALSE),""),0,"")</f>
        <v/>
      </c>
    </row>
    <row r="1173" spans="1:13" hidden="1" x14ac:dyDescent="0.35">
      <c r="A1173">
        <v>1164</v>
      </c>
      <c r="B1173" s="9" t="str">
        <f>IFERROR(VLOOKUP($A1173,'Raw - J'!$B:$S,2,FALSE),"")</f>
        <v/>
      </c>
      <c r="C1173" s="4" t="str">
        <f>IFERROR(VLOOKUP($A1173,'Raw - J'!$B:$S,3,FALSE),"")</f>
        <v/>
      </c>
      <c r="D1173" s="4" t="str">
        <f>IFERROR(VLOOKUP(JUMP!A1173,'Raw - J'!B:F,5,FALSE),"")</f>
        <v/>
      </c>
      <c r="E1173" s="4" t="str">
        <f>IFERROR(VLOOKUP($A1173,'Raw - J'!$B:$S,6,FALSE),"")</f>
        <v/>
      </c>
      <c r="F1173" s="4" t="str">
        <f>IFERROR(VLOOKUP($A1173,'Raw - J'!$B:$P,10,FALSE),"")</f>
        <v/>
      </c>
      <c r="G1173" s="4" t="str">
        <f>SUBSTITUTE(IFERROR(VLOOKUP($A1173,'Raw - J'!$B:$P,7,FALSE),""),"0","")</f>
        <v/>
      </c>
      <c r="H1173" s="4" t="str">
        <f>IFERROR(VLOOKUP($A1173,'Raw - J'!$B:$P,12,FALSE)&amp;IF(VLOOKUP($A1173,'Raw - J'!$B:$N,13,FALSE)&lt;&gt;"","("&amp;VLOOKUP($A1173,'Raw - J'!$B:$N,13,FALSE)&amp;")",""),"")</f>
        <v/>
      </c>
      <c r="I1173" s="4" t="str">
        <f>IFERROR(VLOOKUP($A1173,'Raw - J'!$B:$P,14,FALSE),"")</f>
        <v/>
      </c>
      <c r="J1173" s="4" t="str">
        <f>IFERROR(VLOOKUP($A1173,'Raw - J'!$B:$P,11,FALSE),"")</f>
        <v/>
      </c>
      <c r="K1173" s="4" t="str">
        <f>IFERROR(VLOOKUP($A1173,'Raw - J'!$B:$Q,16,FALSE),"")</f>
        <v/>
      </c>
      <c r="L1173" s="16" t="str">
        <f>SUBSTITUTE(IFERROR(VLOOKUP($A1173,'Raw - J'!$B:$Q,9,FALSE),""),0,"")</f>
        <v/>
      </c>
      <c r="M1173" s="16" t="str">
        <f>SUBSTITUTE(IFERROR(VLOOKUP($A1173,'Raw - J'!$B:$Z,20,FALSE),""),0,"")</f>
        <v/>
      </c>
    </row>
    <row r="1174" spans="1:13" hidden="1" x14ac:dyDescent="0.35">
      <c r="A1174">
        <v>1165</v>
      </c>
      <c r="B1174" s="9" t="str">
        <f>IFERROR(VLOOKUP($A1174,'Raw - J'!$B:$S,2,FALSE),"")</f>
        <v/>
      </c>
      <c r="C1174" s="4" t="str">
        <f>IFERROR(VLOOKUP($A1174,'Raw - J'!$B:$S,3,FALSE),"")</f>
        <v/>
      </c>
      <c r="D1174" s="4" t="str">
        <f>IFERROR(VLOOKUP(JUMP!A1174,'Raw - J'!B:F,5,FALSE),"")</f>
        <v/>
      </c>
      <c r="E1174" s="4" t="str">
        <f>IFERROR(VLOOKUP($A1174,'Raw - J'!$B:$S,6,FALSE),"")</f>
        <v/>
      </c>
      <c r="F1174" s="4" t="str">
        <f>IFERROR(VLOOKUP($A1174,'Raw - J'!$B:$P,10,FALSE),"")</f>
        <v/>
      </c>
      <c r="G1174" s="4" t="str">
        <f>SUBSTITUTE(IFERROR(VLOOKUP($A1174,'Raw - J'!$B:$P,7,FALSE),""),"0","")</f>
        <v/>
      </c>
      <c r="H1174" s="4" t="str">
        <f>IFERROR(VLOOKUP($A1174,'Raw - J'!$B:$P,12,FALSE)&amp;IF(VLOOKUP($A1174,'Raw - J'!$B:$N,13,FALSE)&lt;&gt;"","("&amp;VLOOKUP($A1174,'Raw - J'!$B:$N,13,FALSE)&amp;")",""),"")</f>
        <v/>
      </c>
      <c r="I1174" s="4" t="str">
        <f>IFERROR(VLOOKUP($A1174,'Raw - J'!$B:$P,14,FALSE),"")</f>
        <v/>
      </c>
      <c r="J1174" s="4" t="str">
        <f>IFERROR(VLOOKUP($A1174,'Raw - J'!$B:$P,11,FALSE),"")</f>
        <v/>
      </c>
      <c r="K1174" s="4" t="str">
        <f>IFERROR(VLOOKUP($A1174,'Raw - J'!$B:$Q,16,FALSE),"")</f>
        <v/>
      </c>
      <c r="L1174" s="16" t="str">
        <f>SUBSTITUTE(IFERROR(VLOOKUP($A1174,'Raw - J'!$B:$Q,9,FALSE),""),0,"")</f>
        <v/>
      </c>
      <c r="M1174" s="16" t="str">
        <f>SUBSTITUTE(IFERROR(VLOOKUP($A1174,'Raw - J'!$B:$Z,20,FALSE),""),0,"")</f>
        <v/>
      </c>
    </row>
    <row r="1175" spans="1:13" hidden="1" x14ac:dyDescent="0.35">
      <c r="A1175">
        <v>1166</v>
      </c>
      <c r="B1175" s="9" t="str">
        <f>IFERROR(VLOOKUP($A1175,'Raw - J'!$B:$S,2,FALSE),"")</f>
        <v/>
      </c>
      <c r="C1175" s="4" t="str">
        <f>IFERROR(VLOOKUP($A1175,'Raw - J'!$B:$S,3,FALSE),"")</f>
        <v/>
      </c>
      <c r="D1175" s="4" t="str">
        <f>IFERROR(VLOOKUP(JUMP!A1175,'Raw - J'!B:F,5,FALSE),"")</f>
        <v/>
      </c>
      <c r="E1175" s="4" t="str">
        <f>IFERROR(VLOOKUP($A1175,'Raw - J'!$B:$S,6,FALSE),"")</f>
        <v/>
      </c>
      <c r="F1175" s="4" t="str">
        <f>IFERROR(VLOOKUP($A1175,'Raw - J'!$B:$P,10,FALSE),"")</f>
        <v/>
      </c>
      <c r="G1175" s="4" t="str">
        <f>SUBSTITUTE(IFERROR(VLOOKUP($A1175,'Raw - J'!$B:$P,7,FALSE),""),"0","")</f>
        <v/>
      </c>
      <c r="H1175" s="4" t="str">
        <f>IFERROR(VLOOKUP($A1175,'Raw - J'!$B:$P,12,FALSE)&amp;IF(VLOOKUP($A1175,'Raw - J'!$B:$N,13,FALSE)&lt;&gt;"","("&amp;VLOOKUP($A1175,'Raw - J'!$B:$N,13,FALSE)&amp;")",""),"")</f>
        <v/>
      </c>
      <c r="I1175" s="4" t="str">
        <f>IFERROR(VLOOKUP($A1175,'Raw - J'!$B:$P,14,FALSE),"")</f>
        <v/>
      </c>
      <c r="J1175" s="4" t="str">
        <f>IFERROR(VLOOKUP($A1175,'Raw - J'!$B:$P,11,FALSE),"")</f>
        <v/>
      </c>
      <c r="K1175" s="4" t="str">
        <f>IFERROR(VLOOKUP($A1175,'Raw - J'!$B:$Q,16,FALSE),"")</f>
        <v/>
      </c>
      <c r="L1175" s="16" t="str">
        <f>SUBSTITUTE(IFERROR(VLOOKUP($A1175,'Raw - J'!$B:$Q,9,FALSE),""),0,"")</f>
        <v/>
      </c>
      <c r="M1175" s="16" t="str">
        <f>SUBSTITUTE(IFERROR(VLOOKUP($A1175,'Raw - J'!$B:$Z,20,FALSE),""),0,"")</f>
        <v/>
      </c>
    </row>
    <row r="1176" spans="1:13" hidden="1" x14ac:dyDescent="0.35">
      <c r="A1176">
        <v>1167</v>
      </c>
      <c r="B1176" s="9" t="str">
        <f>IFERROR(VLOOKUP($A1176,'Raw - J'!$B:$S,2,FALSE),"")</f>
        <v/>
      </c>
      <c r="C1176" s="4" t="str">
        <f>IFERROR(VLOOKUP($A1176,'Raw - J'!$B:$S,3,FALSE),"")</f>
        <v/>
      </c>
      <c r="D1176" s="4" t="str">
        <f>IFERROR(VLOOKUP(JUMP!A1176,'Raw - J'!B:F,5,FALSE),"")</f>
        <v/>
      </c>
      <c r="E1176" s="4" t="str">
        <f>IFERROR(VLOOKUP($A1176,'Raw - J'!$B:$S,6,FALSE),"")</f>
        <v/>
      </c>
      <c r="F1176" s="4" t="str">
        <f>IFERROR(VLOOKUP($A1176,'Raw - J'!$B:$P,10,FALSE),"")</f>
        <v/>
      </c>
      <c r="G1176" s="4" t="str">
        <f>SUBSTITUTE(IFERROR(VLOOKUP($A1176,'Raw - J'!$B:$P,7,FALSE),""),"0","")</f>
        <v/>
      </c>
      <c r="H1176" s="4" t="str">
        <f>IFERROR(VLOOKUP($A1176,'Raw - J'!$B:$P,12,FALSE)&amp;IF(VLOOKUP($A1176,'Raw - J'!$B:$N,13,FALSE)&lt;&gt;"","("&amp;VLOOKUP($A1176,'Raw - J'!$B:$N,13,FALSE)&amp;")",""),"")</f>
        <v/>
      </c>
      <c r="I1176" s="4" t="str">
        <f>IFERROR(VLOOKUP($A1176,'Raw - J'!$B:$P,14,FALSE),"")</f>
        <v/>
      </c>
      <c r="J1176" s="4" t="str">
        <f>IFERROR(VLOOKUP($A1176,'Raw - J'!$B:$P,11,FALSE),"")</f>
        <v/>
      </c>
      <c r="K1176" s="4" t="str">
        <f>IFERROR(VLOOKUP($A1176,'Raw - J'!$B:$Q,16,FALSE),"")</f>
        <v/>
      </c>
      <c r="L1176" s="16" t="str">
        <f>SUBSTITUTE(IFERROR(VLOOKUP($A1176,'Raw - J'!$B:$Q,9,FALSE),""),0,"")</f>
        <v/>
      </c>
      <c r="M1176" s="16" t="str">
        <f>SUBSTITUTE(IFERROR(VLOOKUP($A1176,'Raw - J'!$B:$Z,20,FALSE),""),0,"")</f>
        <v/>
      </c>
    </row>
    <row r="1177" spans="1:13" hidden="1" x14ac:dyDescent="0.35">
      <c r="A1177">
        <v>1168</v>
      </c>
      <c r="B1177" s="9" t="str">
        <f>IFERROR(VLOOKUP($A1177,'Raw - J'!$B:$S,2,FALSE),"")</f>
        <v/>
      </c>
      <c r="C1177" s="4" t="str">
        <f>IFERROR(VLOOKUP($A1177,'Raw - J'!$B:$S,3,FALSE),"")</f>
        <v/>
      </c>
      <c r="D1177" s="4" t="str">
        <f>IFERROR(VLOOKUP(JUMP!A1177,'Raw - J'!B:F,5,FALSE),"")</f>
        <v/>
      </c>
      <c r="E1177" s="4" t="str">
        <f>IFERROR(VLOOKUP($A1177,'Raw - J'!$B:$S,6,FALSE),"")</f>
        <v/>
      </c>
      <c r="F1177" s="4" t="str">
        <f>IFERROR(VLOOKUP($A1177,'Raw - J'!$B:$P,10,FALSE),"")</f>
        <v/>
      </c>
      <c r="G1177" s="4" t="str">
        <f>SUBSTITUTE(IFERROR(VLOOKUP($A1177,'Raw - J'!$B:$P,7,FALSE),""),"0","")</f>
        <v/>
      </c>
      <c r="H1177" s="4" t="str">
        <f>IFERROR(VLOOKUP($A1177,'Raw - J'!$B:$P,12,FALSE)&amp;IF(VLOOKUP($A1177,'Raw - J'!$B:$N,13,FALSE)&lt;&gt;"","("&amp;VLOOKUP($A1177,'Raw - J'!$B:$N,13,FALSE)&amp;")",""),"")</f>
        <v/>
      </c>
      <c r="I1177" s="4" t="str">
        <f>IFERROR(VLOOKUP($A1177,'Raw - J'!$B:$P,14,FALSE),"")</f>
        <v/>
      </c>
      <c r="J1177" s="4" t="str">
        <f>IFERROR(VLOOKUP($A1177,'Raw - J'!$B:$P,11,FALSE),"")</f>
        <v/>
      </c>
      <c r="K1177" s="4" t="str">
        <f>IFERROR(VLOOKUP($A1177,'Raw - J'!$B:$Q,16,FALSE),"")</f>
        <v/>
      </c>
      <c r="L1177" s="16" t="str">
        <f>SUBSTITUTE(IFERROR(VLOOKUP($A1177,'Raw - J'!$B:$Q,9,FALSE),""),0,"")</f>
        <v/>
      </c>
      <c r="M1177" s="16" t="str">
        <f>SUBSTITUTE(IFERROR(VLOOKUP($A1177,'Raw - J'!$B:$Z,20,FALSE),""),0,"")</f>
        <v/>
      </c>
    </row>
    <row r="1178" spans="1:13" hidden="1" x14ac:dyDescent="0.35">
      <c r="A1178">
        <v>1169</v>
      </c>
      <c r="B1178" s="9" t="str">
        <f>IFERROR(VLOOKUP($A1178,'Raw - J'!$B:$S,2,FALSE),"")</f>
        <v/>
      </c>
      <c r="C1178" s="4" t="str">
        <f>IFERROR(VLOOKUP($A1178,'Raw - J'!$B:$S,3,FALSE),"")</f>
        <v/>
      </c>
      <c r="D1178" s="4" t="str">
        <f>IFERROR(VLOOKUP(JUMP!A1178,'Raw - J'!B:F,5,FALSE),"")</f>
        <v/>
      </c>
      <c r="E1178" s="4" t="str">
        <f>IFERROR(VLOOKUP($A1178,'Raw - J'!$B:$S,6,FALSE),"")</f>
        <v/>
      </c>
      <c r="F1178" s="4" t="str">
        <f>IFERROR(VLOOKUP($A1178,'Raw - J'!$B:$P,10,FALSE),"")</f>
        <v/>
      </c>
      <c r="G1178" s="4" t="str">
        <f>SUBSTITUTE(IFERROR(VLOOKUP($A1178,'Raw - J'!$B:$P,7,FALSE),""),"0","")</f>
        <v/>
      </c>
      <c r="H1178" s="4" t="str">
        <f>IFERROR(VLOOKUP($A1178,'Raw - J'!$B:$P,12,FALSE)&amp;IF(VLOOKUP($A1178,'Raw - J'!$B:$N,13,FALSE)&lt;&gt;"","("&amp;VLOOKUP($A1178,'Raw - J'!$B:$N,13,FALSE)&amp;")",""),"")</f>
        <v/>
      </c>
      <c r="I1178" s="4" t="str">
        <f>IFERROR(VLOOKUP($A1178,'Raw - J'!$B:$P,14,FALSE),"")</f>
        <v/>
      </c>
      <c r="J1178" s="4" t="str">
        <f>IFERROR(VLOOKUP($A1178,'Raw - J'!$B:$P,11,FALSE),"")</f>
        <v/>
      </c>
      <c r="K1178" s="4" t="str">
        <f>IFERROR(VLOOKUP($A1178,'Raw - J'!$B:$Q,16,FALSE),"")</f>
        <v/>
      </c>
      <c r="L1178" s="16" t="str">
        <f>SUBSTITUTE(IFERROR(VLOOKUP($A1178,'Raw - J'!$B:$Q,9,FALSE),""),0,"")</f>
        <v/>
      </c>
      <c r="M1178" s="16" t="str">
        <f>SUBSTITUTE(IFERROR(VLOOKUP($A1178,'Raw - J'!$B:$Z,20,FALSE),""),0,"")</f>
        <v/>
      </c>
    </row>
    <row r="1179" spans="1:13" hidden="1" x14ac:dyDescent="0.35">
      <c r="A1179">
        <v>1170</v>
      </c>
      <c r="B1179" s="9" t="str">
        <f>IFERROR(VLOOKUP($A1179,'Raw - J'!$B:$S,2,FALSE),"")</f>
        <v/>
      </c>
      <c r="C1179" s="4" t="str">
        <f>IFERROR(VLOOKUP($A1179,'Raw - J'!$B:$S,3,FALSE),"")</f>
        <v/>
      </c>
      <c r="D1179" s="4" t="str">
        <f>IFERROR(VLOOKUP(JUMP!A1179,'Raw - J'!B:F,5,FALSE),"")</f>
        <v/>
      </c>
      <c r="E1179" s="4" t="str">
        <f>IFERROR(VLOOKUP($A1179,'Raw - J'!$B:$S,6,FALSE),"")</f>
        <v/>
      </c>
      <c r="F1179" s="4" t="str">
        <f>IFERROR(VLOOKUP($A1179,'Raw - J'!$B:$P,10,FALSE),"")</f>
        <v/>
      </c>
      <c r="G1179" s="4" t="str">
        <f>SUBSTITUTE(IFERROR(VLOOKUP($A1179,'Raw - J'!$B:$P,7,FALSE),""),"0","")</f>
        <v/>
      </c>
      <c r="H1179" s="4" t="str">
        <f>IFERROR(VLOOKUP($A1179,'Raw - J'!$B:$P,12,FALSE)&amp;IF(VLOOKUP($A1179,'Raw - J'!$B:$N,13,FALSE)&lt;&gt;"","("&amp;VLOOKUP($A1179,'Raw - J'!$B:$N,13,FALSE)&amp;")",""),"")</f>
        <v/>
      </c>
      <c r="I1179" s="4" t="str">
        <f>IFERROR(VLOOKUP($A1179,'Raw - J'!$B:$P,14,FALSE),"")</f>
        <v/>
      </c>
      <c r="J1179" s="4" t="str">
        <f>IFERROR(VLOOKUP($A1179,'Raw - J'!$B:$P,11,FALSE),"")</f>
        <v/>
      </c>
      <c r="K1179" s="4" t="str">
        <f>IFERROR(VLOOKUP($A1179,'Raw - J'!$B:$Q,16,FALSE),"")</f>
        <v/>
      </c>
      <c r="L1179" s="16" t="str">
        <f>SUBSTITUTE(IFERROR(VLOOKUP($A1179,'Raw - J'!$B:$Q,9,FALSE),""),0,"")</f>
        <v/>
      </c>
      <c r="M1179" s="16" t="str">
        <f>SUBSTITUTE(IFERROR(VLOOKUP($A1179,'Raw - J'!$B:$Z,20,FALSE),""),0,"")</f>
        <v/>
      </c>
    </row>
    <row r="1180" spans="1:13" hidden="1" x14ac:dyDescent="0.35">
      <c r="A1180">
        <v>1171</v>
      </c>
      <c r="B1180" s="9" t="str">
        <f>IFERROR(VLOOKUP($A1180,'Raw - J'!$B:$S,2,FALSE),"")</f>
        <v/>
      </c>
      <c r="C1180" s="4" t="str">
        <f>IFERROR(VLOOKUP($A1180,'Raw - J'!$B:$S,3,FALSE),"")</f>
        <v/>
      </c>
      <c r="D1180" s="4" t="str">
        <f>IFERROR(VLOOKUP(JUMP!A1180,'Raw - J'!B:F,5,FALSE),"")</f>
        <v/>
      </c>
      <c r="E1180" s="4" t="str">
        <f>IFERROR(VLOOKUP($A1180,'Raw - J'!$B:$S,6,FALSE),"")</f>
        <v/>
      </c>
      <c r="F1180" s="4" t="str">
        <f>IFERROR(VLOOKUP($A1180,'Raw - J'!$B:$P,10,FALSE),"")</f>
        <v/>
      </c>
      <c r="G1180" s="4" t="str">
        <f>SUBSTITUTE(IFERROR(VLOOKUP($A1180,'Raw - J'!$B:$P,7,FALSE),""),"0","")</f>
        <v/>
      </c>
      <c r="H1180" s="4" t="str">
        <f>IFERROR(VLOOKUP($A1180,'Raw - J'!$B:$P,12,FALSE)&amp;IF(VLOOKUP($A1180,'Raw - J'!$B:$N,13,FALSE)&lt;&gt;"","("&amp;VLOOKUP($A1180,'Raw - J'!$B:$N,13,FALSE)&amp;")",""),"")</f>
        <v/>
      </c>
      <c r="I1180" s="4" t="str">
        <f>IFERROR(VLOOKUP($A1180,'Raw - J'!$B:$P,14,FALSE),"")</f>
        <v/>
      </c>
      <c r="J1180" s="4" t="str">
        <f>IFERROR(VLOOKUP($A1180,'Raw - J'!$B:$P,11,FALSE),"")</f>
        <v/>
      </c>
      <c r="K1180" s="4" t="str">
        <f>IFERROR(VLOOKUP($A1180,'Raw - J'!$B:$Q,16,FALSE),"")</f>
        <v/>
      </c>
      <c r="L1180" s="16" t="str">
        <f>SUBSTITUTE(IFERROR(VLOOKUP($A1180,'Raw - J'!$B:$Q,9,FALSE),""),0,"")</f>
        <v/>
      </c>
      <c r="M1180" s="16" t="str">
        <f>SUBSTITUTE(IFERROR(VLOOKUP($A1180,'Raw - J'!$B:$Z,20,FALSE),""),0,"")</f>
        <v/>
      </c>
    </row>
    <row r="1181" spans="1:13" hidden="1" x14ac:dyDescent="0.35">
      <c r="A1181">
        <v>1172</v>
      </c>
      <c r="B1181" s="9" t="str">
        <f>IFERROR(VLOOKUP($A1181,'Raw - J'!$B:$S,2,FALSE),"")</f>
        <v/>
      </c>
      <c r="C1181" s="4" t="str">
        <f>IFERROR(VLOOKUP($A1181,'Raw - J'!$B:$S,3,FALSE),"")</f>
        <v/>
      </c>
      <c r="D1181" s="4" t="str">
        <f>IFERROR(VLOOKUP(JUMP!A1181,'Raw - J'!B:F,5,FALSE),"")</f>
        <v/>
      </c>
      <c r="E1181" s="4" t="str">
        <f>IFERROR(VLOOKUP($A1181,'Raw - J'!$B:$S,6,FALSE),"")</f>
        <v/>
      </c>
      <c r="F1181" s="4" t="str">
        <f>IFERROR(VLOOKUP($A1181,'Raw - J'!$B:$P,10,FALSE),"")</f>
        <v/>
      </c>
      <c r="G1181" s="4" t="str">
        <f>SUBSTITUTE(IFERROR(VLOOKUP($A1181,'Raw - J'!$B:$P,7,FALSE),""),"0","")</f>
        <v/>
      </c>
      <c r="H1181" s="4" t="str">
        <f>IFERROR(VLOOKUP($A1181,'Raw - J'!$B:$P,12,FALSE)&amp;IF(VLOOKUP($A1181,'Raw - J'!$B:$N,13,FALSE)&lt;&gt;"","("&amp;VLOOKUP($A1181,'Raw - J'!$B:$N,13,FALSE)&amp;")",""),"")</f>
        <v/>
      </c>
      <c r="I1181" s="4" t="str">
        <f>IFERROR(VLOOKUP($A1181,'Raw - J'!$B:$P,14,FALSE),"")</f>
        <v/>
      </c>
      <c r="J1181" s="4" t="str">
        <f>IFERROR(VLOOKUP($A1181,'Raw - J'!$B:$P,11,FALSE),"")</f>
        <v/>
      </c>
      <c r="K1181" s="4" t="str">
        <f>IFERROR(VLOOKUP($A1181,'Raw - J'!$B:$Q,16,FALSE),"")</f>
        <v/>
      </c>
      <c r="L1181" s="16" t="str">
        <f>SUBSTITUTE(IFERROR(VLOOKUP($A1181,'Raw - J'!$B:$Q,9,FALSE),""),0,"")</f>
        <v/>
      </c>
      <c r="M1181" s="16" t="str">
        <f>SUBSTITUTE(IFERROR(VLOOKUP($A1181,'Raw - J'!$B:$Z,20,FALSE),""),0,"")</f>
        <v/>
      </c>
    </row>
    <row r="1182" spans="1:13" hidden="1" x14ac:dyDescent="0.35">
      <c r="A1182">
        <v>1173</v>
      </c>
      <c r="B1182" s="9" t="str">
        <f>IFERROR(VLOOKUP($A1182,'Raw - J'!$B:$S,2,FALSE),"")</f>
        <v/>
      </c>
      <c r="C1182" s="4" t="str">
        <f>IFERROR(VLOOKUP($A1182,'Raw - J'!$B:$S,3,FALSE),"")</f>
        <v/>
      </c>
      <c r="D1182" s="4" t="str">
        <f>IFERROR(VLOOKUP(JUMP!A1182,'Raw - J'!B:F,5,FALSE),"")</f>
        <v/>
      </c>
      <c r="E1182" s="4" t="str">
        <f>IFERROR(VLOOKUP($A1182,'Raw - J'!$B:$S,6,FALSE),"")</f>
        <v/>
      </c>
      <c r="F1182" s="4" t="str">
        <f>IFERROR(VLOOKUP($A1182,'Raw - J'!$B:$P,10,FALSE),"")</f>
        <v/>
      </c>
      <c r="G1182" s="4" t="str">
        <f>SUBSTITUTE(IFERROR(VLOOKUP($A1182,'Raw - J'!$B:$P,7,FALSE),""),"0","")</f>
        <v/>
      </c>
      <c r="H1182" s="4" t="str">
        <f>IFERROR(VLOOKUP($A1182,'Raw - J'!$B:$P,12,FALSE)&amp;IF(VLOOKUP($A1182,'Raw - J'!$B:$N,13,FALSE)&lt;&gt;"","("&amp;VLOOKUP($A1182,'Raw - J'!$B:$N,13,FALSE)&amp;")",""),"")</f>
        <v/>
      </c>
      <c r="I1182" s="4" t="str">
        <f>IFERROR(VLOOKUP($A1182,'Raw - J'!$B:$P,14,FALSE),"")</f>
        <v/>
      </c>
      <c r="J1182" s="4" t="str">
        <f>IFERROR(VLOOKUP($A1182,'Raw - J'!$B:$P,11,FALSE),"")</f>
        <v/>
      </c>
      <c r="K1182" s="4" t="str">
        <f>IFERROR(VLOOKUP($A1182,'Raw - J'!$B:$Q,16,FALSE),"")</f>
        <v/>
      </c>
      <c r="L1182" s="16" t="str">
        <f>SUBSTITUTE(IFERROR(VLOOKUP($A1182,'Raw - J'!$B:$Q,9,FALSE),""),0,"")</f>
        <v/>
      </c>
      <c r="M1182" s="16" t="str">
        <f>SUBSTITUTE(IFERROR(VLOOKUP($A1182,'Raw - J'!$B:$Z,20,FALSE),""),0,"")</f>
        <v/>
      </c>
    </row>
    <row r="1183" spans="1:13" hidden="1" x14ac:dyDescent="0.35">
      <c r="A1183">
        <v>1174</v>
      </c>
      <c r="B1183" s="9" t="str">
        <f>IFERROR(VLOOKUP($A1183,'Raw - J'!$B:$S,2,FALSE),"")</f>
        <v/>
      </c>
      <c r="C1183" s="4" t="str">
        <f>IFERROR(VLOOKUP($A1183,'Raw - J'!$B:$S,3,FALSE),"")</f>
        <v/>
      </c>
      <c r="D1183" s="4" t="str">
        <f>IFERROR(VLOOKUP(JUMP!A1183,'Raw - J'!B:F,5,FALSE),"")</f>
        <v/>
      </c>
      <c r="E1183" s="4" t="str">
        <f>IFERROR(VLOOKUP($A1183,'Raw - J'!$B:$S,6,FALSE),"")</f>
        <v/>
      </c>
      <c r="F1183" s="4" t="str">
        <f>IFERROR(VLOOKUP($A1183,'Raw - J'!$B:$P,10,FALSE),"")</f>
        <v/>
      </c>
      <c r="G1183" s="4" t="str">
        <f>SUBSTITUTE(IFERROR(VLOOKUP($A1183,'Raw - J'!$B:$P,7,FALSE),""),"0","")</f>
        <v/>
      </c>
      <c r="H1183" s="4" t="str">
        <f>IFERROR(VLOOKUP($A1183,'Raw - J'!$B:$P,12,FALSE)&amp;IF(VLOOKUP($A1183,'Raw - J'!$B:$N,13,FALSE)&lt;&gt;"","("&amp;VLOOKUP($A1183,'Raw - J'!$B:$N,13,FALSE)&amp;")",""),"")</f>
        <v/>
      </c>
      <c r="I1183" s="4" t="str">
        <f>IFERROR(VLOOKUP($A1183,'Raw - J'!$B:$P,14,FALSE),"")</f>
        <v/>
      </c>
      <c r="J1183" s="4" t="str">
        <f>IFERROR(VLOOKUP($A1183,'Raw - J'!$B:$P,11,FALSE),"")</f>
        <v/>
      </c>
      <c r="K1183" s="4" t="str">
        <f>IFERROR(VLOOKUP($A1183,'Raw - J'!$B:$Q,16,FALSE),"")</f>
        <v/>
      </c>
      <c r="L1183" s="16" t="str">
        <f>SUBSTITUTE(IFERROR(VLOOKUP($A1183,'Raw - J'!$B:$Q,9,FALSE),""),0,"")</f>
        <v/>
      </c>
      <c r="M1183" s="16" t="str">
        <f>SUBSTITUTE(IFERROR(VLOOKUP($A1183,'Raw - J'!$B:$Z,20,FALSE),""),0,"")</f>
        <v/>
      </c>
    </row>
    <row r="1184" spans="1:13" hidden="1" x14ac:dyDescent="0.35">
      <c r="A1184">
        <v>1175</v>
      </c>
      <c r="B1184" s="9" t="str">
        <f>IFERROR(VLOOKUP($A1184,'Raw - J'!$B:$S,2,FALSE),"")</f>
        <v/>
      </c>
      <c r="C1184" s="4" t="str">
        <f>IFERROR(VLOOKUP($A1184,'Raw - J'!$B:$S,3,FALSE),"")</f>
        <v/>
      </c>
      <c r="D1184" s="4" t="str">
        <f>IFERROR(VLOOKUP(JUMP!A1184,'Raw - J'!B:F,5,FALSE),"")</f>
        <v/>
      </c>
      <c r="E1184" s="4" t="str">
        <f>IFERROR(VLOOKUP($A1184,'Raw - J'!$B:$S,6,FALSE),"")</f>
        <v/>
      </c>
      <c r="F1184" s="4" t="str">
        <f>IFERROR(VLOOKUP($A1184,'Raw - J'!$B:$P,10,FALSE),"")</f>
        <v/>
      </c>
      <c r="G1184" s="4" t="str">
        <f>SUBSTITUTE(IFERROR(VLOOKUP($A1184,'Raw - J'!$B:$P,7,FALSE),""),"0","")</f>
        <v/>
      </c>
      <c r="H1184" s="4" t="str">
        <f>IFERROR(VLOOKUP($A1184,'Raw - J'!$B:$P,12,FALSE)&amp;IF(VLOOKUP($A1184,'Raw - J'!$B:$N,13,FALSE)&lt;&gt;"","("&amp;VLOOKUP($A1184,'Raw - J'!$B:$N,13,FALSE)&amp;")",""),"")</f>
        <v/>
      </c>
      <c r="I1184" s="4" t="str">
        <f>IFERROR(VLOOKUP($A1184,'Raw - J'!$B:$P,14,FALSE),"")</f>
        <v/>
      </c>
      <c r="J1184" s="4" t="str">
        <f>IFERROR(VLOOKUP($A1184,'Raw - J'!$B:$P,11,FALSE),"")</f>
        <v/>
      </c>
      <c r="K1184" s="4" t="str">
        <f>IFERROR(VLOOKUP($A1184,'Raw - J'!$B:$Q,16,FALSE),"")</f>
        <v/>
      </c>
      <c r="L1184" s="16" t="str">
        <f>SUBSTITUTE(IFERROR(VLOOKUP($A1184,'Raw - J'!$B:$Q,9,FALSE),""),0,"")</f>
        <v/>
      </c>
      <c r="M1184" s="16" t="str">
        <f>SUBSTITUTE(IFERROR(VLOOKUP($A1184,'Raw - J'!$B:$Z,20,FALSE),""),0,"")</f>
        <v/>
      </c>
    </row>
    <row r="1185" spans="1:13" hidden="1" x14ac:dyDescent="0.35">
      <c r="A1185">
        <v>1176</v>
      </c>
      <c r="B1185" s="9" t="str">
        <f>IFERROR(VLOOKUP($A1185,'Raw - J'!$B:$S,2,FALSE),"")</f>
        <v/>
      </c>
      <c r="C1185" s="4" t="str">
        <f>IFERROR(VLOOKUP($A1185,'Raw - J'!$B:$S,3,FALSE),"")</f>
        <v/>
      </c>
      <c r="D1185" s="4" t="str">
        <f>IFERROR(VLOOKUP(JUMP!A1185,'Raw - J'!B:F,5,FALSE),"")</f>
        <v/>
      </c>
      <c r="E1185" s="4" t="str">
        <f>IFERROR(VLOOKUP($A1185,'Raw - J'!$B:$S,6,FALSE),"")</f>
        <v/>
      </c>
      <c r="F1185" s="4" t="str">
        <f>IFERROR(VLOOKUP($A1185,'Raw - J'!$B:$P,10,FALSE),"")</f>
        <v/>
      </c>
      <c r="G1185" s="4" t="str">
        <f>SUBSTITUTE(IFERROR(VLOOKUP($A1185,'Raw - J'!$B:$P,7,FALSE),""),"0","")</f>
        <v/>
      </c>
      <c r="H1185" s="4" t="str">
        <f>IFERROR(VLOOKUP($A1185,'Raw - J'!$B:$P,12,FALSE)&amp;IF(VLOOKUP($A1185,'Raw - J'!$B:$N,13,FALSE)&lt;&gt;"","("&amp;VLOOKUP($A1185,'Raw - J'!$B:$N,13,FALSE)&amp;")",""),"")</f>
        <v/>
      </c>
      <c r="I1185" s="4" t="str">
        <f>IFERROR(VLOOKUP($A1185,'Raw - J'!$B:$P,14,FALSE),"")</f>
        <v/>
      </c>
      <c r="J1185" s="4" t="str">
        <f>IFERROR(VLOOKUP($A1185,'Raw - J'!$B:$P,11,FALSE),"")</f>
        <v/>
      </c>
      <c r="K1185" s="4" t="str">
        <f>IFERROR(VLOOKUP($A1185,'Raw - J'!$B:$Q,16,FALSE),"")</f>
        <v/>
      </c>
      <c r="L1185" s="16" t="str">
        <f>SUBSTITUTE(IFERROR(VLOOKUP($A1185,'Raw - J'!$B:$Q,9,FALSE),""),0,"")</f>
        <v/>
      </c>
      <c r="M1185" s="16" t="str">
        <f>SUBSTITUTE(IFERROR(VLOOKUP($A1185,'Raw - J'!$B:$Z,20,FALSE),""),0,"")</f>
        <v/>
      </c>
    </row>
    <row r="1186" spans="1:13" hidden="1" x14ac:dyDescent="0.35">
      <c r="A1186">
        <v>1177</v>
      </c>
      <c r="B1186" s="9" t="str">
        <f>IFERROR(VLOOKUP($A1186,'Raw - J'!$B:$S,2,FALSE),"")</f>
        <v/>
      </c>
      <c r="C1186" s="4" t="str">
        <f>IFERROR(VLOOKUP($A1186,'Raw - J'!$B:$S,3,FALSE),"")</f>
        <v/>
      </c>
      <c r="D1186" s="4" t="str">
        <f>IFERROR(VLOOKUP(JUMP!A1186,'Raw - J'!B:F,5,FALSE),"")</f>
        <v/>
      </c>
      <c r="E1186" s="4" t="str">
        <f>IFERROR(VLOOKUP($A1186,'Raw - J'!$B:$S,6,FALSE),"")</f>
        <v/>
      </c>
      <c r="F1186" s="4" t="str">
        <f>IFERROR(VLOOKUP($A1186,'Raw - J'!$B:$P,10,FALSE),"")</f>
        <v/>
      </c>
      <c r="G1186" s="4" t="str">
        <f>SUBSTITUTE(IFERROR(VLOOKUP($A1186,'Raw - J'!$B:$P,7,FALSE),""),"0","")</f>
        <v/>
      </c>
      <c r="H1186" s="4" t="str">
        <f>IFERROR(VLOOKUP($A1186,'Raw - J'!$B:$P,12,FALSE)&amp;IF(VLOOKUP($A1186,'Raw - J'!$B:$N,13,FALSE)&lt;&gt;"","("&amp;VLOOKUP($A1186,'Raw - J'!$B:$N,13,FALSE)&amp;")",""),"")</f>
        <v/>
      </c>
      <c r="I1186" s="4" t="str">
        <f>IFERROR(VLOOKUP($A1186,'Raw - J'!$B:$P,14,FALSE),"")</f>
        <v/>
      </c>
      <c r="J1186" s="4" t="str">
        <f>IFERROR(VLOOKUP($A1186,'Raw - J'!$B:$P,11,FALSE),"")</f>
        <v/>
      </c>
      <c r="K1186" s="4" t="str">
        <f>IFERROR(VLOOKUP($A1186,'Raw - J'!$B:$Q,16,FALSE),"")</f>
        <v/>
      </c>
      <c r="L1186" s="16" t="str">
        <f>SUBSTITUTE(IFERROR(VLOOKUP($A1186,'Raw - J'!$B:$Q,9,FALSE),""),0,"")</f>
        <v/>
      </c>
      <c r="M1186" s="16" t="str">
        <f>SUBSTITUTE(IFERROR(VLOOKUP($A1186,'Raw - J'!$B:$Z,20,FALSE),""),0,"")</f>
        <v/>
      </c>
    </row>
    <row r="1187" spans="1:13" hidden="1" x14ac:dyDescent="0.35">
      <c r="A1187">
        <v>1178</v>
      </c>
      <c r="B1187" s="9" t="str">
        <f>IFERROR(VLOOKUP($A1187,'Raw - J'!$B:$S,2,FALSE),"")</f>
        <v/>
      </c>
      <c r="C1187" s="4" t="str">
        <f>IFERROR(VLOOKUP($A1187,'Raw - J'!$B:$S,3,FALSE),"")</f>
        <v/>
      </c>
      <c r="D1187" s="4" t="str">
        <f>IFERROR(VLOOKUP(JUMP!A1187,'Raw - J'!B:F,5,FALSE),"")</f>
        <v/>
      </c>
      <c r="E1187" s="4" t="str">
        <f>IFERROR(VLOOKUP($A1187,'Raw - J'!$B:$S,6,FALSE),"")</f>
        <v/>
      </c>
      <c r="F1187" s="4" t="str">
        <f>IFERROR(VLOOKUP($A1187,'Raw - J'!$B:$P,10,FALSE),"")</f>
        <v/>
      </c>
      <c r="G1187" s="4" t="str">
        <f>SUBSTITUTE(IFERROR(VLOOKUP($A1187,'Raw - J'!$B:$P,7,FALSE),""),"0","")</f>
        <v/>
      </c>
      <c r="H1187" s="4" t="str">
        <f>IFERROR(VLOOKUP($A1187,'Raw - J'!$B:$P,12,FALSE)&amp;IF(VLOOKUP($A1187,'Raw - J'!$B:$N,13,FALSE)&lt;&gt;"","("&amp;VLOOKUP($A1187,'Raw - J'!$B:$N,13,FALSE)&amp;")",""),"")</f>
        <v/>
      </c>
      <c r="I1187" s="4" t="str">
        <f>IFERROR(VLOOKUP($A1187,'Raw - J'!$B:$P,14,FALSE),"")</f>
        <v/>
      </c>
      <c r="J1187" s="4" t="str">
        <f>IFERROR(VLOOKUP($A1187,'Raw - J'!$B:$P,11,FALSE),"")</f>
        <v/>
      </c>
      <c r="K1187" s="4" t="str">
        <f>IFERROR(VLOOKUP($A1187,'Raw - J'!$B:$Q,16,FALSE),"")</f>
        <v/>
      </c>
      <c r="L1187" s="16" t="str">
        <f>SUBSTITUTE(IFERROR(VLOOKUP($A1187,'Raw - J'!$B:$Q,9,FALSE),""),0,"")</f>
        <v/>
      </c>
      <c r="M1187" s="16" t="str">
        <f>SUBSTITUTE(IFERROR(VLOOKUP($A1187,'Raw - J'!$B:$Z,20,FALSE),""),0,"")</f>
        <v/>
      </c>
    </row>
    <row r="1188" spans="1:13" hidden="1" x14ac:dyDescent="0.35">
      <c r="A1188">
        <v>1179</v>
      </c>
      <c r="B1188" s="9" t="str">
        <f>IFERROR(VLOOKUP($A1188,'Raw - J'!$B:$S,2,FALSE),"")</f>
        <v/>
      </c>
      <c r="C1188" s="4" t="str">
        <f>IFERROR(VLOOKUP($A1188,'Raw - J'!$B:$S,3,FALSE),"")</f>
        <v/>
      </c>
      <c r="D1188" s="4" t="str">
        <f>IFERROR(VLOOKUP(JUMP!A1188,'Raw - J'!B:F,5,FALSE),"")</f>
        <v/>
      </c>
      <c r="E1188" s="4" t="str">
        <f>IFERROR(VLOOKUP($A1188,'Raw - J'!$B:$S,6,FALSE),"")</f>
        <v/>
      </c>
      <c r="F1188" s="4" t="str">
        <f>IFERROR(VLOOKUP($A1188,'Raw - J'!$B:$P,10,FALSE),"")</f>
        <v/>
      </c>
      <c r="G1188" s="4" t="str">
        <f>SUBSTITUTE(IFERROR(VLOOKUP($A1188,'Raw - J'!$B:$P,7,FALSE),""),"0","")</f>
        <v/>
      </c>
      <c r="H1188" s="4" t="str">
        <f>IFERROR(VLOOKUP($A1188,'Raw - J'!$B:$P,12,FALSE)&amp;IF(VLOOKUP($A1188,'Raw - J'!$B:$N,13,FALSE)&lt;&gt;"","("&amp;VLOOKUP($A1188,'Raw - J'!$B:$N,13,FALSE)&amp;")",""),"")</f>
        <v/>
      </c>
      <c r="I1188" s="4" t="str">
        <f>IFERROR(VLOOKUP($A1188,'Raw - J'!$B:$P,14,FALSE),"")</f>
        <v/>
      </c>
      <c r="J1188" s="4" t="str">
        <f>IFERROR(VLOOKUP($A1188,'Raw - J'!$B:$P,11,FALSE),"")</f>
        <v/>
      </c>
      <c r="K1188" s="4" t="str">
        <f>IFERROR(VLOOKUP($A1188,'Raw - J'!$B:$Q,16,FALSE),"")</f>
        <v/>
      </c>
      <c r="L1188" s="16" t="str">
        <f>SUBSTITUTE(IFERROR(VLOOKUP($A1188,'Raw - J'!$B:$Q,9,FALSE),""),0,"")</f>
        <v/>
      </c>
      <c r="M1188" s="16" t="str">
        <f>SUBSTITUTE(IFERROR(VLOOKUP($A1188,'Raw - J'!$B:$Z,20,FALSE),""),0,"")</f>
        <v/>
      </c>
    </row>
    <row r="1189" spans="1:13" hidden="1" x14ac:dyDescent="0.35">
      <c r="A1189">
        <v>1180</v>
      </c>
      <c r="B1189" s="9" t="str">
        <f>IFERROR(VLOOKUP($A1189,'Raw - J'!$B:$S,2,FALSE),"")</f>
        <v/>
      </c>
      <c r="C1189" s="4" t="str">
        <f>IFERROR(VLOOKUP($A1189,'Raw - J'!$B:$S,3,FALSE),"")</f>
        <v/>
      </c>
      <c r="D1189" s="4" t="str">
        <f>IFERROR(VLOOKUP(JUMP!A1189,'Raw - J'!B:F,5,FALSE),"")</f>
        <v/>
      </c>
      <c r="E1189" s="4" t="str">
        <f>IFERROR(VLOOKUP($A1189,'Raw - J'!$B:$S,6,FALSE),"")</f>
        <v/>
      </c>
      <c r="F1189" s="4" t="str">
        <f>IFERROR(VLOOKUP($A1189,'Raw - J'!$B:$P,10,FALSE),"")</f>
        <v/>
      </c>
      <c r="G1189" s="4" t="str">
        <f>SUBSTITUTE(IFERROR(VLOOKUP($A1189,'Raw - J'!$B:$P,7,FALSE),""),"0","")</f>
        <v/>
      </c>
      <c r="H1189" s="4" t="str">
        <f>IFERROR(VLOOKUP($A1189,'Raw - J'!$B:$P,12,FALSE)&amp;IF(VLOOKUP($A1189,'Raw - J'!$B:$N,13,FALSE)&lt;&gt;"","("&amp;VLOOKUP($A1189,'Raw - J'!$B:$N,13,FALSE)&amp;")",""),"")</f>
        <v/>
      </c>
      <c r="I1189" s="4" t="str">
        <f>IFERROR(VLOOKUP($A1189,'Raw - J'!$B:$P,14,FALSE),"")</f>
        <v/>
      </c>
      <c r="J1189" s="4" t="str">
        <f>IFERROR(VLOOKUP($A1189,'Raw - J'!$B:$P,11,FALSE),"")</f>
        <v/>
      </c>
      <c r="K1189" s="4" t="str">
        <f>IFERROR(VLOOKUP($A1189,'Raw - J'!$B:$Q,16,FALSE),"")</f>
        <v/>
      </c>
      <c r="L1189" s="16" t="str">
        <f>SUBSTITUTE(IFERROR(VLOOKUP($A1189,'Raw - J'!$B:$Q,9,FALSE),""),0,"")</f>
        <v/>
      </c>
      <c r="M1189" s="16" t="str">
        <f>SUBSTITUTE(IFERROR(VLOOKUP($A1189,'Raw - J'!$B:$Z,20,FALSE),""),0,"")</f>
        <v/>
      </c>
    </row>
    <row r="1190" spans="1:13" hidden="1" x14ac:dyDescent="0.35">
      <c r="A1190">
        <v>1181</v>
      </c>
      <c r="B1190" s="9" t="str">
        <f>IFERROR(VLOOKUP($A1190,'Raw - J'!$B:$S,2,FALSE),"")</f>
        <v/>
      </c>
      <c r="C1190" s="4" t="str">
        <f>IFERROR(VLOOKUP($A1190,'Raw - J'!$B:$S,3,FALSE),"")</f>
        <v/>
      </c>
      <c r="D1190" s="4" t="str">
        <f>IFERROR(VLOOKUP(JUMP!A1190,'Raw - J'!B:F,5,FALSE),"")</f>
        <v/>
      </c>
      <c r="E1190" s="4" t="str">
        <f>IFERROR(VLOOKUP($A1190,'Raw - J'!$B:$S,6,FALSE),"")</f>
        <v/>
      </c>
      <c r="F1190" s="4" t="str">
        <f>IFERROR(VLOOKUP($A1190,'Raw - J'!$B:$P,10,FALSE),"")</f>
        <v/>
      </c>
      <c r="G1190" s="4" t="str">
        <f>SUBSTITUTE(IFERROR(VLOOKUP($A1190,'Raw - J'!$B:$P,7,FALSE),""),"0","")</f>
        <v/>
      </c>
      <c r="H1190" s="4" t="str">
        <f>IFERROR(VLOOKUP($A1190,'Raw - J'!$B:$P,12,FALSE)&amp;IF(VLOOKUP($A1190,'Raw - J'!$B:$N,13,FALSE)&lt;&gt;"","("&amp;VLOOKUP($A1190,'Raw - J'!$B:$N,13,FALSE)&amp;")",""),"")</f>
        <v/>
      </c>
      <c r="I1190" s="4" t="str">
        <f>IFERROR(VLOOKUP($A1190,'Raw - J'!$B:$P,14,FALSE),"")</f>
        <v/>
      </c>
      <c r="J1190" s="4" t="str">
        <f>IFERROR(VLOOKUP($A1190,'Raw - J'!$B:$P,11,FALSE),"")</f>
        <v/>
      </c>
      <c r="K1190" s="4" t="str">
        <f>IFERROR(VLOOKUP($A1190,'Raw - J'!$B:$Q,16,FALSE),"")</f>
        <v/>
      </c>
      <c r="L1190" s="16" t="str">
        <f>SUBSTITUTE(IFERROR(VLOOKUP($A1190,'Raw - J'!$B:$Q,9,FALSE),""),0,"")</f>
        <v/>
      </c>
      <c r="M1190" s="16" t="str">
        <f>SUBSTITUTE(IFERROR(VLOOKUP($A1190,'Raw - J'!$B:$Z,20,FALSE),""),0,"")</f>
        <v/>
      </c>
    </row>
    <row r="1191" spans="1:13" hidden="1" x14ac:dyDescent="0.35">
      <c r="A1191">
        <v>1182</v>
      </c>
      <c r="B1191" s="9" t="str">
        <f>IFERROR(VLOOKUP($A1191,'Raw - J'!$B:$S,2,FALSE),"")</f>
        <v/>
      </c>
      <c r="C1191" s="4" t="str">
        <f>IFERROR(VLOOKUP($A1191,'Raw - J'!$B:$S,3,FALSE),"")</f>
        <v/>
      </c>
      <c r="D1191" s="4" t="str">
        <f>IFERROR(VLOOKUP(JUMP!A1191,'Raw - J'!B:F,5,FALSE),"")</f>
        <v/>
      </c>
      <c r="E1191" s="4" t="str">
        <f>IFERROR(VLOOKUP($A1191,'Raw - J'!$B:$S,6,FALSE),"")</f>
        <v/>
      </c>
      <c r="F1191" s="4" t="str">
        <f>IFERROR(VLOOKUP($A1191,'Raw - J'!$B:$P,10,FALSE),"")</f>
        <v/>
      </c>
      <c r="G1191" s="4" t="str">
        <f>SUBSTITUTE(IFERROR(VLOOKUP($A1191,'Raw - J'!$B:$P,7,FALSE),""),"0","")</f>
        <v/>
      </c>
      <c r="H1191" s="4" t="str">
        <f>IFERROR(VLOOKUP($A1191,'Raw - J'!$B:$P,12,FALSE)&amp;IF(VLOOKUP($A1191,'Raw - J'!$B:$N,13,FALSE)&lt;&gt;"","("&amp;VLOOKUP($A1191,'Raw - J'!$B:$N,13,FALSE)&amp;")",""),"")</f>
        <v/>
      </c>
      <c r="I1191" s="4" t="str">
        <f>IFERROR(VLOOKUP($A1191,'Raw - J'!$B:$P,14,FALSE),"")</f>
        <v/>
      </c>
      <c r="J1191" s="4" t="str">
        <f>IFERROR(VLOOKUP($A1191,'Raw - J'!$B:$P,11,FALSE),"")</f>
        <v/>
      </c>
      <c r="K1191" s="4" t="str">
        <f>IFERROR(VLOOKUP($A1191,'Raw - J'!$B:$Q,16,FALSE),"")</f>
        <v/>
      </c>
      <c r="L1191" s="16" t="str">
        <f>SUBSTITUTE(IFERROR(VLOOKUP($A1191,'Raw - J'!$B:$Q,9,FALSE),""),0,"")</f>
        <v/>
      </c>
      <c r="M1191" s="16" t="str">
        <f>SUBSTITUTE(IFERROR(VLOOKUP($A1191,'Raw - J'!$B:$Z,20,FALSE),""),0,"")</f>
        <v/>
      </c>
    </row>
    <row r="1192" spans="1:13" hidden="1" x14ac:dyDescent="0.35">
      <c r="A1192">
        <v>1183</v>
      </c>
      <c r="B1192" s="9" t="str">
        <f>IFERROR(VLOOKUP($A1192,'Raw - J'!$B:$S,2,FALSE),"")</f>
        <v/>
      </c>
      <c r="C1192" s="4" t="str">
        <f>IFERROR(VLOOKUP($A1192,'Raw - J'!$B:$S,3,FALSE),"")</f>
        <v/>
      </c>
      <c r="D1192" s="4" t="str">
        <f>IFERROR(VLOOKUP(JUMP!A1192,'Raw - J'!B:F,5,FALSE),"")</f>
        <v/>
      </c>
      <c r="E1192" s="4" t="str">
        <f>IFERROR(VLOOKUP($A1192,'Raw - J'!$B:$S,6,FALSE),"")</f>
        <v/>
      </c>
      <c r="F1192" s="4" t="str">
        <f>IFERROR(VLOOKUP($A1192,'Raw - J'!$B:$P,10,FALSE),"")</f>
        <v/>
      </c>
      <c r="G1192" s="4" t="str">
        <f>SUBSTITUTE(IFERROR(VLOOKUP($A1192,'Raw - J'!$B:$P,7,FALSE),""),"0","")</f>
        <v/>
      </c>
      <c r="H1192" s="4" t="str">
        <f>IFERROR(VLOOKUP($A1192,'Raw - J'!$B:$P,12,FALSE)&amp;IF(VLOOKUP($A1192,'Raw - J'!$B:$N,13,FALSE)&lt;&gt;"","("&amp;VLOOKUP($A1192,'Raw - J'!$B:$N,13,FALSE)&amp;")",""),"")</f>
        <v/>
      </c>
      <c r="I1192" s="4" t="str">
        <f>IFERROR(VLOOKUP($A1192,'Raw - J'!$B:$P,14,FALSE),"")</f>
        <v/>
      </c>
      <c r="J1192" s="4" t="str">
        <f>IFERROR(VLOOKUP($A1192,'Raw - J'!$B:$P,11,FALSE),"")</f>
        <v/>
      </c>
      <c r="K1192" s="4" t="str">
        <f>IFERROR(VLOOKUP($A1192,'Raw - J'!$B:$Q,16,FALSE),"")</f>
        <v/>
      </c>
      <c r="L1192" s="16" t="str">
        <f>SUBSTITUTE(IFERROR(VLOOKUP($A1192,'Raw - J'!$B:$Q,9,FALSE),""),0,"")</f>
        <v/>
      </c>
      <c r="M1192" s="16" t="str">
        <f>SUBSTITUTE(IFERROR(VLOOKUP($A1192,'Raw - J'!$B:$Z,20,FALSE),""),0,"")</f>
        <v/>
      </c>
    </row>
    <row r="1193" spans="1:13" hidden="1" x14ac:dyDescent="0.35">
      <c r="A1193">
        <v>1184</v>
      </c>
      <c r="B1193" s="9" t="str">
        <f>IFERROR(VLOOKUP($A1193,'Raw - J'!$B:$S,2,FALSE),"")</f>
        <v/>
      </c>
      <c r="C1193" s="4" t="str">
        <f>IFERROR(VLOOKUP($A1193,'Raw - J'!$B:$S,3,FALSE),"")</f>
        <v/>
      </c>
      <c r="D1193" s="4" t="str">
        <f>IFERROR(VLOOKUP(JUMP!A1193,'Raw - J'!B:F,5,FALSE),"")</f>
        <v/>
      </c>
      <c r="E1193" s="4" t="str">
        <f>IFERROR(VLOOKUP($A1193,'Raw - J'!$B:$S,6,FALSE),"")</f>
        <v/>
      </c>
      <c r="F1193" s="4" t="str">
        <f>IFERROR(VLOOKUP($A1193,'Raw - J'!$B:$P,10,FALSE),"")</f>
        <v/>
      </c>
      <c r="G1193" s="4" t="str">
        <f>SUBSTITUTE(IFERROR(VLOOKUP($A1193,'Raw - J'!$B:$P,7,FALSE),""),"0","")</f>
        <v/>
      </c>
      <c r="H1193" s="4" t="str">
        <f>IFERROR(VLOOKUP($A1193,'Raw - J'!$B:$P,12,FALSE)&amp;IF(VLOOKUP($A1193,'Raw - J'!$B:$N,13,FALSE)&lt;&gt;"","("&amp;VLOOKUP($A1193,'Raw - J'!$B:$N,13,FALSE)&amp;")",""),"")</f>
        <v/>
      </c>
      <c r="I1193" s="4" t="str">
        <f>IFERROR(VLOOKUP($A1193,'Raw - J'!$B:$P,14,FALSE),"")</f>
        <v/>
      </c>
      <c r="J1193" s="4" t="str">
        <f>IFERROR(VLOOKUP($A1193,'Raw - J'!$B:$P,11,FALSE),"")</f>
        <v/>
      </c>
      <c r="K1193" s="4" t="str">
        <f>IFERROR(VLOOKUP($A1193,'Raw - J'!$B:$Q,16,FALSE),"")</f>
        <v/>
      </c>
      <c r="L1193" s="16" t="str">
        <f>SUBSTITUTE(IFERROR(VLOOKUP($A1193,'Raw - J'!$B:$Q,9,FALSE),""),0,"")</f>
        <v/>
      </c>
      <c r="M1193" s="16" t="str">
        <f>SUBSTITUTE(IFERROR(VLOOKUP($A1193,'Raw - J'!$B:$Z,20,FALSE),""),0,"")</f>
        <v/>
      </c>
    </row>
    <row r="1194" spans="1:13" hidden="1" x14ac:dyDescent="0.35">
      <c r="A1194">
        <v>1185</v>
      </c>
      <c r="B1194" s="9" t="str">
        <f>IFERROR(VLOOKUP($A1194,'Raw - J'!$B:$S,2,FALSE),"")</f>
        <v/>
      </c>
      <c r="C1194" s="4" t="str">
        <f>IFERROR(VLOOKUP($A1194,'Raw - J'!$B:$S,3,FALSE),"")</f>
        <v/>
      </c>
      <c r="D1194" s="4" t="str">
        <f>IFERROR(VLOOKUP(JUMP!A1194,'Raw - J'!B:F,5,FALSE),"")</f>
        <v/>
      </c>
      <c r="E1194" s="4" t="str">
        <f>IFERROR(VLOOKUP($A1194,'Raw - J'!$B:$S,6,FALSE),"")</f>
        <v/>
      </c>
      <c r="F1194" s="4" t="str">
        <f>IFERROR(VLOOKUP($A1194,'Raw - J'!$B:$P,10,FALSE),"")</f>
        <v/>
      </c>
      <c r="G1194" s="4" t="str">
        <f>SUBSTITUTE(IFERROR(VLOOKUP($A1194,'Raw - J'!$B:$P,7,FALSE),""),"0","")</f>
        <v/>
      </c>
      <c r="H1194" s="4" t="str">
        <f>IFERROR(VLOOKUP($A1194,'Raw - J'!$B:$P,12,FALSE)&amp;IF(VLOOKUP($A1194,'Raw - J'!$B:$N,13,FALSE)&lt;&gt;"","("&amp;VLOOKUP($A1194,'Raw - J'!$B:$N,13,FALSE)&amp;")",""),"")</f>
        <v/>
      </c>
      <c r="I1194" s="4" t="str">
        <f>IFERROR(VLOOKUP($A1194,'Raw - J'!$B:$P,14,FALSE),"")</f>
        <v/>
      </c>
      <c r="J1194" s="4" t="str">
        <f>IFERROR(VLOOKUP($A1194,'Raw - J'!$B:$P,11,FALSE),"")</f>
        <v/>
      </c>
      <c r="K1194" s="4" t="str">
        <f>IFERROR(VLOOKUP($A1194,'Raw - J'!$B:$Q,16,FALSE),"")</f>
        <v/>
      </c>
      <c r="L1194" s="16" t="str">
        <f>SUBSTITUTE(IFERROR(VLOOKUP($A1194,'Raw - J'!$B:$Q,9,FALSE),""),0,"")</f>
        <v/>
      </c>
      <c r="M1194" s="16" t="str">
        <f>SUBSTITUTE(IFERROR(VLOOKUP($A1194,'Raw - J'!$B:$Z,20,FALSE),""),0,"")</f>
        <v/>
      </c>
    </row>
    <row r="1195" spans="1:13" hidden="1" x14ac:dyDescent="0.35">
      <c r="A1195">
        <v>1186</v>
      </c>
      <c r="B1195" s="9" t="str">
        <f>IFERROR(VLOOKUP($A1195,'Raw - J'!$B:$S,2,FALSE),"")</f>
        <v/>
      </c>
      <c r="C1195" s="4" t="str">
        <f>IFERROR(VLOOKUP($A1195,'Raw - J'!$B:$S,3,FALSE),"")</f>
        <v/>
      </c>
      <c r="D1195" s="4" t="str">
        <f>IFERROR(VLOOKUP(JUMP!A1195,'Raw - J'!B:F,5,FALSE),"")</f>
        <v/>
      </c>
      <c r="E1195" s="4" t="str">
        <f>IFERROR(VLOOKUP($A1195,'Raw - J'!$B:$S,6,FALSE),"")</f>
        <v/>
      </c>
      <c r="F1195" s="4" t="str">
        <f>IFERROR(VLOOKUP($A1195,'Raw - J'!$B:$P,10,FALSE),"")</f>
        <v/>
      </c>
      <c r="G1195" s="4" t="str">
        <f>SUBSTITUTE(IFERROR(VLOOKUP($A1195,'Raw - J'!$B:$P,7,FALSE),""),"0","")</f>
        <v/>
      </c>
      <c r="H1195" s="4" t="str">
        <f>IFERROR(VLOOKUP($A1195,'Raw - J'!$B:$P,12,FALSE)&amp;IF(VLOOKUP($A1195,'Raw - J'!$B:$N,13,FALSE)&lt;&gt;"","("&amp;VLOOKUP($A1195,'Raw - J'!$B:$N,13,FALSE)&amp;")",""),"")</f>
        <v/>
      </c>
      <c r="I1195" s="4" t="str">
        <f>IFERROR(VLOOKUP($A1195,'Raw - J'!$B:$P,14,FALSE),"")</f>
        <v/>
      </c>
      <c r="J1195" s="4" t="str">
        <f>IFERROR(VLOOKUP($A1195,'Raw - J'!$B:$P,11,FALSE),"")</f>
        <v/>
      </c>
      <c r="K1195" s="4" t="str">
        <f>IFERROR(VLOOKUP($A1195,'Raw - J'!$B:$Q,16,FALSE),"")</f>
        <v/>
      </c>
      <c r="L1195" s="16" t="str">
        <f>SUBSTITUTE(IFERROR(VLOOKUP($A1195,'Raw - J'!$B:$Q,9,FALSE),""),0,"")</f>
        <v/>
      </c>
      <c r="M1195" s="16" t="str">
        <f>SUBSTITUTE(IFERROR(VLOOKUP($A1195,'Raw - J'!$B:$Z,20,FALSE),""),0,"")</f>
        <v/>
      </c>
    </row>
    <row r="1196" spans="1:13" hidden="1" x14ac:dyDescent="0.35">
      <c r="A1196">
        <v>1187</v>
      </c>
      <c r="B1196" s="9" t="str">
        <f>IFERROR(VLOOKUP($A1196,'Raw - J'!$B:$S,2,FALSE),"")</f>
        <v/>
      </c>
      <c r="C1196" s="4" t="str">
        <f>IFERROR(VLOOKUP($A1196,'Raw - J'!$B:$S,3,FALSE),"")</f>
        <v/>
      </c>
      <c r="D1196" s="4" t="str">
        <f>IFERROR(VLOOKUP(JUMP!A1196,'Raw - J'!B:F,5,FALSE),"")</f>
        <v/>
      </c>
      <c r="E1196" s="4" t="str">
        <f>IFERROR(VLOOKUP($A1196,'Raw - J'!$B:$S,6,FALSE),"")</f>
        <v/>
      </c>
      <c r="F1196" s="4" t="str">
        <f>IFERROR(VLOOKUP($A1196,'Raw - J'!$B:$P,10,FALSE),"")</f>
        <v/>
      </c>
      <c r="G1196" s="4" t="str">
        <f>SUBSTITUTE(IFERROR(VLOOKUP($A1196,'Raw - J'!$B:$P,7,FALSE),""),"0","")</f>
        <v/>
      </c>
      <c r="H1196" s="4" t="str">
        <f>IFERROR(VLOOKUP($A1196,'Raw - J'!$B:$P,12,FALSE)&amp;IF(VLOOKUP($A1196,'Raw - J'!$B:$N,13,FALSE)&lt;&gt;"","("&amp;VLOOKUP($A1196,'Raw - J'!$B:$N,13,FALSE)&amp;")",""),"")</f>
        <v/>
      </c>
      <c r="I1196" s="4" t="str">
        <f>IFERROR(VLOOKUP($A1196,'Raw - J'!$B:$P,14,FALSE),"")</f>
        <v/>
      </c>
      <c r="J1196" s="4" t="str">
        <f>IFERROR(VLOOKUP($A1196,'Raw - J'!$B:$P,11,FALSE),"")</f>
        <v/>
      </c>
      <c r="K1196" s="4" t="str">
        <f>IFERROR(VLOOKUP($A1196,'Raw - J'!$B:$Q,16,FALSE),"")</f>
        <v/>
      </c>
      <c r="L1196" s="16" t="str">
        <f>SUBSTITUTE(IFERROR(VLOOKUP($A1196,'Raw - J'!$B:$Q,9,FALSE),""),0,"")</f>
        <v/>
      </c>
      <c r="M1196" s="16" t="str">
        <f>SUBSTITUTE(IFERROR(VLOOKUP($A1196,'Raw - J'!$B:$Z,20,FALSE),""),0,"")</f>
        <v/>
      </c>
    </row>
    <row r="1197" spans="1:13" hidden="1" x14ac:dyDescent="0.35">
      <c r="A1197">
        <v>1188</v>
      </c>
      <c r="B1197" s="9" t="str">
        <f>IFERROR(VLOOKUP($A1197,'Raw - J'!$B:$S,2,FALSE),"")</f>
        <v/>
      </c>
      <c r="C1197" s="4" t="str">
        <f>IFERROR(VLOOKUP($A1197,'Raw - J'!$B:$S,3,FALSE),"")</f>
        <v/>
      </c>
      <c r="D1197" s="4" t="str">
        <f>IFERROR(VLOOKUP(JUMP!A1197,'Raw - J'!B:F,5,FALSE),"")</f>
        <v/>
      </c>
      <c r="E1197" s="4" t="str">
        <f>IFERROR(VLOOKUP($A1197,'Raw - J'!$B:$S,6,FALSE),"")</f>
        <v/>
      </c>
      <c r="F1197" s="4" t="str">
        <f>IFERROR(VLOOKUP($A1197,'Raw - J'!$B:$P,10,FALSE),"")</f>
        <v/>
      </c>
      <c r="G1197" s="4" t="str">
        <f>SUBSTITUTE(IFERROR(VLOOKUP($A1197,'Raw - J'!$B:$P,7,FALSE),""),"0","")</f>
        <v/>
      </c>
      <c r="H1197" s="4" t="str">
        <f>IFERROR(VLOOKUP($A1197,'Raw - J'!$B:$P,12,FALSE)&amp;IF(VLOOKUP($A1197,'Raw - J'!$B:$N,13,FALSE)&lt;&gt;"","("&amp;VLOOKUP($A1197,'Raw - J'!$B:$N,13,FALSE)&amp;")",""),"")</f>
        <v/>
      </c>
      <c r="I1197" s="4" t="str">
        <f>IFERROR(VLOOKUP($A1197,'Raw - J'!$B:$P,14,FALSE),"")</f>
        <v/>
      </c>
      <c r="J1197" s="4" t="str">
        <f>IFERROR(VLOOKUP($A1197,'Raw - J'!$B:$P,11,FALSE),"")</f>
        <v/>
      </c>
      <c r="K1197" s="4" t="str">
        <f>IFERROR(VLOOKUP($A1197,'Raw - J'!$B:$Q,16,FALSE),"")</f>
        <v/>
      </c>
      <c r="L1197" s="16" t="str">
        <f>SUBSTITUTE(IFERROR(VLOOKUP($A1197,'Raw - J'!$B:$Q,9,FALSE),""),0,"")</f>
        <v/>
      </c>
      <c r="M1197" s="16" t="str">
        <f>SUBSTITUTE(IFERROR(VLOOKUP($A1197,'Raw - J'!$B:$Z,20,FALSE),""),0,"")</f>
        <v/>
      </c>
    </row>
    <row r="1198" spans="1:13" hidden="1" x14ac:dyDescent="0.35">
      <c r="A1198">
        <v>1189</v>
      </c>
      <c r="B1198" s="9" t="str">
        <f>IFERROR(VLOOKUP($A1198,'Raw - J'!$B:$S,2,FALSE),"")</f>
        <v/>
      </c>
      <c r="C1198" s="4" t="str">
        <f>IFERROR(VLOOKUP($A1198,'Raw - J'!$B:$S,3,FALSE),"")</f>
        <v/>
      </c>
      <c r="D1198" s="4" t="str">
        <f>IFERROR(VLOOKUP(JUMP!A1198,'Raw - J'!B:F,5,FALSE),"")</f>
        <v/>
      </c>
      <c r="E1198" s="4" t="str">
        <f>IFERROR(VLOOKUP($A1198,'Raw - J'!$B:$S,6,FALSE),"")</f>
        <v/>
      </c>
      <c r="F1198" s="4" t="str">
        <f>IFERROR(VLOOKUP($A1198,'Raw - J'!$B:$P,10,FALSE),"")</f>
        <v/>
      </c>
      <c r="G1198" s="4" t="str">
        <f>SUBSTITUTE(IFERROR(VLOOKUP($A1198,'Raw - J'!$B:$P,7,FALSE),""),"0","")</f>
        <v/>
      </c>
      <c r="H1198" s="4" t="str">
        <f>IFERROR(VLOOKUP($A1198,'Raw - J'!$B:$P,12,FALSE)&amp;IF(VLOOKUP($A1198,'Raw - J'!$B:$N,13,FALSE)&lt;&gt;"","("&amp;VLOOKUP($A1198,'Raw - J'!$B:$N,13,FALSE)&amp;")",""),"")</f>
        <v/>
      </c>
      <c r="I1198" s="4" t="str">
        <f>IFERROR(VLOOKUP($A1198,'Raw - J'!$B:$P,14,FALSE),"")</f>
        <v/>
      </c>
      <c r="J1198" s="4" t="str">
        <f>IFERROR(VLOOKUP($A1198,'Raw - J'!$B:$P,11,FALSE),"")</f>
        <v/>
      </c>
      <c r="K1198" s="4" t="str">
        <f>IFERROR(VLOOKUP($A1198,'Raw - J'!$B:$Q,16,FALSE),"")</f>
        <v/>
      </c>
      <c r="L1198" s="16" t="str">
        <f>SUBSTITUTE(IFERROR(VLOOKUP($A1198,'Raw - J'!$B:$Q,9,FALSE),""),0,"")</f>
        <v/>
      </c>
      <c r="M1198" s="16" t="str">
        <f>SUBSTITUTE(IFERROR(VLOOKUP($A1198,'Raw - J'!$B:$Z,20,FALSE),""),0,"")</f>
        <v/>
      </c>
    </row>
    <row r="1199" spans="1:13" hidden="1" x14ac:dyDescent="0.35">
      <c r="A1199">
        <v>1190</v>
      </c>
      <c r="B1199" s="9" t="str">
        <f>IFERROR(VLOOKUP($A1199,'Raw - J'!$B:$S,2,FALSE),"")</f>
        <v/>
      </c>
      <c r="C1199" s="4" t="str">
        <f>IFERROR(VLOOKUP($A1199,'Raw - J'!$B:$S,3,FALSE),"")</f>
        <v/>
      </c>
      <c r="D1199" s="4" t="str">
        <f>IFERROR(VLOOKUP(JUMP!A1199,'Raw - J'!B:F,5,FALSE),"")</f>
        <v/>
      </c>
      <c r="E1199" s="4" t="str">
        <f>IFERROR(VLOOKUP($A1199,'Raw - J'!$B:$S,6,FALSE),"")</f>
        <v/>
      </c>
      <c r="F1199" s="4" t="str">
        <f>IFERROR(VLOOKUP($A1199,'Raw - J'!$B:$P,10,FALSE),"")</f>
        <v/>
      </c>
      <c r="G1199" s="4" t="str">
        <f>SUBSTITUTE(IFERROR(VLOOKUP($A1199,'Raw - J'!$B:$P,7,FALSE),""),"0","")</f>
        <v/>
      </c>
      <c r="H1199" s="4" t="str">
        <f>IFERROR(VLOOKUP($A1199,'Raw - J'!$B:$P,12,FALSE)&amp;IF(VLOOKUP($A1199,'Raw - J'!$B:$N,13,FALSE)&lt;&gt;"","("&amp;VLOOKUP($A1199,'Raw - J'!$B:$N,13,FALSE)&amp;")",""),"")</f>
        <v/>
      </c>
      <c r="I1199" s="4" t="str">
        <f>IFERROR(VLOOKUP($A1199,'Raw - J'!$B:$P,14,FALSE),"")</f>
        <v/>
      </c>
      <c r="J1199" s="4" t="str">
        <f>IFERROR(VLOOKUP($A1199,'Raw - J'!$B:$P,11,FALSE),"")</f>
        <v/>
      </c>
      <c r="K1199" s="4" t="str">
        <f>IFERROR(VLOOKUP($A1199,'Raw - J'!$B:$Q,16,FALSE),"")</f>
        <v/>
      </c>
      <c r="L1199" s="16" t="str">
        <f>SUBSTITUTE(IFERROR(VLOOKUP($A1199,'Raw - J'!$B:$Q,9,FALSE),""),0,"")</f>
        <v/>
      </c>
      <c r="M1199" s="16" t="str">
        <f>SUBSTITUTE(IFERROR(VLOOKUP($A1199,'Raw - J'!$B:$Z,20,FALSE),""),0,"")</f>
        <v/>
      </c>
    </row>
    <row r="1200" spans="1:13" hidden="1" x14ac:dyDescent="0.35">
      <c r="A1200">
        <v>1191</v>
      </c>
      <c r="B1200" s="9" t="str">
        <f>IFERROR(VLOOKUP($A1200,'Raw - J'!$B:$S,2,FALSE),"")</f>
        <v/>
      </c>
      <c r="C1200" s="4" t="str">
        <f>IFERROR(VLOOKUP($A1200,'Raw - J'!$B:$S,3,FALSE),"")</f>
        <v/>
      </c>
      <c r="D1200" s="4" t="str">
        <f>IFERROR(VLOOKUP(JUMP!A1200,'Raw - J'!B:F,5,FALSE),"")</f>
        <v/>
      </c>
      <c r="E1200" s="4" t="str">
        <f>IFERROR(VLOOKUP($A1200,'Raw - J'!$B:$S,6,FALSE),"")</f>
        <v/>
      </c>
      <c r="F1200" s="4" t="str">
        <f>IFERROR(VLOOKUP($A1200,'Raw - J'!$B:$P,10,FALSE),"")</f>
        <v/>
      </c>
      <c r="G1200" s="4" t="str">
        <f>SUBSTITUTE(IFERROR(VLOOKUP($A1200,'Raw - J'!$B:$P,7,FALSE),""),"0","")</f>
        <v/>
      </c>
      <c r="H1200" s="4" t="str">
        <f>IFERROR(VLOOKUP($A1200,'Raw - J'!$B:$P,12,FALSE)&amp;IF(VLOOKUP($A1200,'Raw - J'!$B:$N,13,FALSE)&lt;&gt;"","("&amp;VLOOKUP($A1200,'Raw - J'!$B:$N,13,FALSE)&amp;")",""),"")</f>
        <v/>
      </c>
      <c r="I1200" s="4" t="str">
        <f>IFERROR(VLOOKUP($A1200,'Raw - J'!$B:$P,14,FALSE),"")</f>
        <v/>
      </c>
      <c r="J1200" s="4" t="str">
        <f>IFERROR(VLOOKUP($A1200,'Raw - J'!$B:$P,11,FALSE),"")</f>
        <v/>
      </c>
      <c r="K1200" s="4" t="str">
        <f>IFERROR(VLOOKUP($A1200,'Raw - J'!$B:$Q,16,FALSE),"")</f>
        <v/>
      </c>
      <c r="L1200" s="16" t="str">
        <f>SUBSTITUTE(IFERROR(VLOOKUP($A1200,'Raw - J'!$B:$Q,9,FALSE),""),0,"")</f>
        <v/>
      </c>
      <c r="M1200" s="16" t="str">
        <f>SUBSTITUTE(IFERROR(VLOOKUP($A1200,'Raw - J'!$B:$Z,20,FALSE),""),0,"")</f>
        <v/>
      </c>
    </row>
    <row r="1201" spans="1:13" hidden="1" x14ac:dyDescent="0.35">
      <c r="A1201">
        <v>1192</v>
      </c>
      <c r="B1201" s="9" t="str">
        <f>IFERROR(VLOOKUP($A1201,'Raw - J'!$B:$S,2,FALSE),"")</f>
        <v/>
      </c>
      <c r="C1201" s="4" t="str">
        <f>IFERROR(VLOOKUP($A1201,'Raw - J'!$B:$S,3,FALSE),"")</f>
        <v/>
      </c>
      <c r="D1201" s="4" t="str">
        <f>IFERROR(VLOOKUP(JUMP!A1201,'Raw - J'!B:F,5,FALSE),"")</f>
        <v/>
      </c>
      <c r="E1201" s="4" t="str">
        <f>IFERROR(VLOOKUP($A1201,'Raw - J'!$B:$S,6,FALSE),"")</f>
        <v/>
      </c>
      <c r="F1201" s="4" t="str">
        <f>IFERROR(VLOOKUP($A1201,'Raw - J'!$B:$P,10,FALSE),"")</f>
        <v/>
      </c>
      <c r="G1201" s="4" t="str">
        <f>SUBSTITUTE(IFERROR(VLOOKUP($A1201,'Raw - J'!$B:$P,7,FALSE),""),"0","")</f>
        <v/>
      </c>
      <c r="H1201" s="4" t="str">
        <f>IFERROR(VLOOKUP($A1201,'Raw - J'!$B:$P,12,FALSE)&amp;IF(VLOOKUP($A1201,'Raw - J'!$B:$N,13,FALSE)&lt;&gt;"","("&amp;VLOOKUP($A1201,'Raw - J'!$B:$N,13,FALSE)&amp;")",""),"")</f>
        <v/>
      </c>
      <c r="I1201" s="4" t="str">
        <f>IFERROR(VLOOKUP($A1201,'Raw - J'!$B:$P,14,FALSE),"")</f>
        <v/>
      </c>
      <c r="J1201" s="4" t="str">
        <f>IFERROR(VLOOKUP($A1201,'Raw - J'!$B:$P,11,FALSE),"")</f>
        <v/>
      </c>
      <c r="K1201" s="4" t="str">
        <f>IFERROR(VLOOKUP($A1201,'Raw - J'!$B:$Q,16,FALSE),"")</f>
        <v/>
      </c>
      <c r="L1201" s="16" t="str">
        <f>SUBSTITUTE(IFERROR(VLOOKUP($A1201,'Raw - J'!$B:$Q,9,FALSE),""),0,"")</f>
        <v/>
      </c>
      <c r="M1201" s="16" t="str">
        <f>SUBSTITUTE(IFERROR(VLOOKUP($A1201,'Raw - J'!$B:$Z,20,FALSE),""),0,"")</f>
        <v/>
      </c>
    </row>
    <row r="1202" spans="1:13" hidden="1" x14ac:dyDescent="0.35">
      <c r="A1202">
        <v>1193</v>
      </c>
      <c r="B1202" s="9" t="str">
        <f>IFERROR(VLOOKUP($A1202,'Raw - J'!$B:$S,2,FALSE),"")</f>
        <v/>
      </c>
      <c r="C1202" s="4" t="str">
        <f>IFERROR(VLOOKUP($A1202,'Raw - J'!$B:$S,3,FALSE),"")</f>
        <v/>
      </c>
      <c r="D1202" s="4" t="str">
        <f>IFERROR(VLOOKUP(JUMP!A1202,'Raw - J'!B:F,5,FALSE),"")</f>
        <v/>
      </c>
      <c r="E1202" s="4" t="str">
        <f>IFERROR(VLOOKUP($A1202,'Raw - J'!$B:$S,6,FALSE),"")</f>
        <v/>
      </c>
      <c r="F1202" s="4" t="str">
        <f>IFERROR(VLOOKUP($A1202,'Raw - J'!$B:$P,10,FALSE),"")</f>
        <v/>
      </c>
      <c r="G1202" s="4" t="str">
        <f>SUBSTITUTE(IFERROR(VLOOKUP($A1202,'Raw - J'!$B:$P,7,FALSE),""),"0","")</f>
        <v/>
      </c>
      <c r="H1202" s="4" t="str">
        <f>IFERROR(VLOOKUP($A1202,'Raw - J'!$B:$P,12,FALSE)&amp;IF(VLOOKUP($A1202,'Raw - J'!$B:$N,13,FALSE)&lt;&gt;"","("&amp;VLOOKUP($A1202,'Raw - J'!$B:$N,13,FALSE)&amp;")",""),"")</f>
        <v/>
      </c>
      <c r="I1202" s="4" t="str">
        <f>IFERROR(VLOOKUP($A1202,'Raw - J'!$B:$P,14,FALSE),"")</f>
        <v/>
      </c>
      <c r="J1202" s="4" t="str">
        <f>IFERROR(VLOOKUP($A1202,'Raw - J'!$B:$P,11,FALSE),"")</f>
        <v/>
      </c>
      <c r="K1202" s="4" t="str">
        <f>IFERROR(VLOOKUP($A1202,'Raw - J'!$B:$Q,16,FALSE),"")</f>
        <v/>
      </c>
      <c r="L1202" s="16" t="str">
        <f>SUBSTITUTE(IFERROR(VLOOKUP($A1202,'Raw - J'!$B:$Q,9,FALSE),""),0,"")</f>
        <v/>
      </c>
      <c r="M1202" s="16" t="str">
        <f>SUBSTITUTE(IFERROR(VLOOKUP($A1202,'Raw - J'!$B:$Z,20,FALSE),""),0,"")</f>
        <v/>
      </c>
    </row>
    <row r="1203" spans="1:13" hidden="1" x14ac:dyDescent="0.35">
      <c r="A1203">
        <v>1194</v>
      </c>
      <c r="B1203" s="9" t="str">
        <f>IFERROR(VLOOKUP($A1203,'Raw - J'!$B:$S,2,FALSE),"")</f>
        <v/>
      </c>
      <c r="C1203" s="4" t="str">
        <f>IFERROR(VLOOKUP($A1203,'Raw - J'!$B:$S,3,FALSE),"")</f>
        <v/>
      </c>
      <c r="D1203" s="4" t="str">
        <f>IFERROR(VLOOKUP(JUMP!A1203,'Raw - J'!B:F,5,FALSE),"")</f>
        <v/>
      </c>
      <c r="E1203" s="4" t="str">
        <f>IFERROR(VLOOKUP($A1203,'Raw - J'!$B:$S,6,FALSE),"")</f>
        <v/>
      </c>
      <c r="F1203" s="4" t="str">
        <f>IFERROR(VLOOKUP($A1203,'Raw - J'!$B:$P,10,FALSE),"")</f>
        <v/>
      </c>
      <c r="G1203" s="4" t="str">
        <f>SUBSTITUTE(IFERROR(VLOOKUP($A1203,'Raw - J'!$B:$P,7,FALSE),""),"0","")</f>
        <v/>
      </c>
      <c r="H1203" s="4" t="str">
        <f>IFERROR(VLOOKUP($A1203,'Raw - J'!$B:$P,12,FALSE)&amp;IF(VLOOKUP($A1203,'Raw - J'!$B:$N,13,FALSE)&lt;&gt;"","("&amp;VLOOKUP($A1203,'Raw - J'!$B:$N,13,FALSE)&amp;")",""),"")</f>
        <v/>
      </c>
      <c r="I1203" s="4" t="str">
        <f>IFERROR(VLOOKUP($A1203,'Raw - J'!$B:$P,14,FALSE),"")</f>
        <v/>
      </c>
      <c r="J1203" s="4" t="str">
        <f>IFERROR(VLOOKUP($A1203,'Raw - J'!$B:$P,11,FALSE),"")</f>
        <v/>
      </c>
      <c r="K1203" s="4" t="str">
        <f>IFERROR(VLOOKUP($A1203,'Raw - J'!$B:$Q,16,FALSE),"")</f>
        <v/>
      </c>
      <c r="L1203" s="16" t="str">
        <f>SUBSTITUTE(IFERROR(VLOOKUP($A1203,'Raw - J'!$B:$Q,9,FALSE),""),0,"")</f>
        <v/>
      </c>
      <c r="M1203" s="16" t="str">
        <f>SUBSTITUTE(IFERROR(VLOOKUP($A1203,'Raw - J'!$B:$Z,20,FALSE),""),0,"")</f>
        <v/>
      </c>
    </row>
    <row r="1204" spans="1:13" hidden="1" x14ac:dyDescent="0.35">
      <c r="A1204">
        <v>1195</v>
      </c>
      <c r="B1204" s="9" t="str">
        <f>IFERROR(VLOOKUP($A1204,'Raw - J'!$B:$S,2,FALSE),"")</f>
        <v/>
      </c>
      <c r="C1204" s="4" t="str">
        <f>IFERROR(VLOOKUP($A1204,'Raw - J'!$B:$S,3,FALSE),"")</f>
        <v/>
      </c>
      <c r="D1204" s="4" t="str">
        <f>IFERROR(VLOOKUP(JUMP!A1204,'Raw - J'!B:F,5,FALSE),"")</f>
        <v/>
      </c>
      <c r="E1204" s="4" t="str">
        <f>IFERROR(VLOOKUP($A1204,'Raw - J'!$B:$S,6,FALSE),"")</f>
        <v/>
      </c>
      <c r="F1204" s="4" t="str">
        <f>IFERROR(VLOOKUP($A1204,'Raw - J'!$B:$P,10,FALSE),"")</f>
        <v/>
      </c>
      <c r="G1204" s="4" t="str">
        <f>SUBSTITUTE(IFERROR(VLOOKUP($A1204,'Raw - J'!$B:$P,7,FALSE),""),"0","")</f>
        <v/>
      </c>
      <c r="H1204" s="4" t="str">
        <f>IFERROR(VLOOKUP($A1204,'Raw - J'!$B:$P,12,FALSE)&amp;IF(VLOOKUP($A1204,'Raw - J'!$B:$N,13,FALSE)&lt;&gt;"","("&amp;VLOOKUP($A1204,'Raw - J'!$B:$N,13,FALSE)&amp;")",""),"")</f>
        <v/>
      </c>
      <c r="I1204" s="4" t="str">
        <f>IFERROR(VLOOKUP($A1204,'Raw - J'!$B:$P,14,FALSE),"")</f>
        <v/>
      </c>
      <c r="J1204" s="4" t="str">
        <f>IFERROR(VLOOKUP($A1204,'Raw - J'!$B:$P,11,FALSE),"")</f>
        <v/>
      </c>
      <c r="K1204" s="4" t="str">
        <f>IFERROR(VLOOKUP($A1204,'Raw - J'!$B:$Q,16,FALSE),"")</f>
        <v/>
      </c>
      <c r="L1204" s="16" t="str">
        <f>SUBSTITUTE(IFERROR(VLOOKUP($A1204,'Raw - J'!$B:$Q,9,FALSE),""),0,"")</f>
        <v/>
      </c>
      <c r="M1204" s="16" t="str">
        <f>SUBSTITUTE(IFERROR(VLOOKUP($A1204,'Raw - J'!$B:$Z,20,FALSE),""),0,"")</f>
        <v/>
      </c>
    </row>
    <row r="1205" spans="1:13" hidden="1" x14ac:dyDescent="0.35">
      <c r="A1205">
        <v>1196</v>
      </c>
      <c r="B1205" s="9" t="str">
        <f>IFERROR(VLOOKUP($A1205,'Raw - J'!$B:$S,2,FALSE),"")</f>
        <v/>
      </c>
      <c r="C1205" s="4" t="str">
        <f>IFERROR(VLOOKUP($A1205,'Raw - J'!$B:$S,3,FALSE),"")</f>
        <v/>
      </c>
      <c r="D1205" s="4" t="str">
        <f>IFERROR(VLOOKUP(JUMP!A1205,'Raw - J'!B:F,5,FALSE),"")</f>
        <v/>
      </c>
      <c r="E1205" s="4" t="str">
        <f>IFERROR(VLOOKUP($A1205,'Raw - J'!$B:$S,6,FALSE),"")</f>
        <v/>
      </c>
      <c r="F1205" s="4" t="str">
        <f>IFERROR(VLOOKUP($A1205,'Raw - J'!$B:$P,10,FALSE),"")</f>
        <v/>
      </c>
      <c r="G1205" s="4" t="str">
        <f>SUBSTITUTE(IFERROR(VLOOKUP($A1205,'Raw - J'!$B:$P,7,FALSE),""),"0","")</f>
        <v/>
      </c>
      <c r="H1205" s="4" t="str">
        <f>IFERROR(VLOOKUP($A1205,'Raw - J'!$B:$P,12,FALSE)&amp;IF(VLOOKUP($A1205,'Raw - J'!$B:$N,13,FALSE)&lt;&gt;"","("&amp;VLOOKUP($A1205,'Raw - J'!$B:$N,13,FALSE)&amp;")",""),"")</f>
        <v/>
      </c>
      <c r="I1205" s="4" t="str">
        <f>IFERROR(VLOOKUP($A1205,'Raw - J'!$B:$P,14,FALSE),"")</f>
        <v/>
      </c>
      <c r="J1205" s="4" t="str">
        <f>IFERROR(VLOOKUP($A1205,'Raw - J'!$B:$P,11,FALSE),"")</f>
        <v/>
      </c>
      <c r="K1205" s="4" t="str">
        <f>IFERROR(VLOOKUP($A1205,'Raw - J'!$B:$Q,16,FALSE),"")</f>
        <v/>
      </c>
      <c r="L1205" s="16" t="str">
        <f>SUBSTITUTE(IFERROR(VLOOKUP($A1205,'Raw - J'!$B:$Q,9,FALSE),""),0,"")</f>
        <v/>
      </c>
      <c r="M1205" s="16" t="str">
        <f>SUBSTITUTE(IFERROR(VLOOKUP($A1205,'Raw - J'!$B:$Z,20,FALSE),""),0,"")</f>
        <v/>
      </c>
    </row>
    <row r="1206" spans="1:13" hidden="1" x14ac:dyDescent="0.35">
      <c r="A1206">
        <v>1197</v>
      </c>
      <c r="B1206" s="9" t="str">
        <f>IFERROR(VLOOKUP($A1206,'Raw - J'!$B:$S,2,FALSE),"")</f>
        <v/>
      </c>
      <c r="C1206" s="4" t="str">
        <f>IFERROR(VLOOKUP($A1206,'Raw - J'!$B:$S,3,FALSE),"")</f>
        <v/>
      </c>
      <c r="D1206" s="4" t="str">
        <f>IFERROR(VLOOKUP(JUMP!A1206,'Raw - J'!B:F,5,FALSE),"")</f>
        <v/>
      </c>
      <c r="E1206" s="4" t="str">
        <f>IFERROR(VLOOKUP($A1206,'Raw - J'!$B:$S,6,FALSE),"")</f>
        <v/>
      </c>
      <c r="F1206" s="4" t="str">
        <f>IFERROR(VLOOKUP($A1206,'Raw - J'!$B:$P,10,FALSE),"")</f>
        <v/>
      </c>
      <c r="G1206" s="4" t="str">
        <f>SUBSTITUTE(IFERROR(VLOOKUP($A1206,'Raw - J'!$B:$P,7,FALSE),""),"0","")</f>
        <v/>
      </c>
      <c r="H1206" s="4" t="str">
        <f>IFERROR(VLOOKUP($A1206,'Raw - J'!$B:$P,12,FALSE)&amp;IF(VLOOKUP($A1206,'Raw - J'!$B:$N,13,FALSE)&lt;&gt;"","("&amp;VLOOKUP($A1206,'Raw - J'!$B:$N,13,FALSE)&amp;")",""),"")</f>
        <v/>
      </c>
      <c r="I1206" s="4" t="str">
        <f>IFERROR(VLOOKUP($A1206,'Raw - J'!$B:$P,14,FALSE),"")</f>
        <v/>
      </c>
      <c r="J1206" s="4" t="str">
        <f>IFERROR(VLOOKUP($A1206,'Raw - J'!$B:$P,11,FALSE),"")</f>
        <v/>
      </c>
      <c r="K1206" s="4" t="str">
        <f>IFERROR(VLOOKUP($A1206,'Raw - J'!$B:$Q,16,FALSE),"")</f>
        <v/>
      </c>
      <c r="L1206" s="16" t="str">
        <f>SUBSTITUTE(IFERROR(VLOOKUP($A1206,'Raw - J'!$B:$Q,9,FALSE),""),0,"")</f>
        <v/>
      </c>
      <c r="M1206" s="16" t="str">
        <f>SUBSTITUTE(IFERROR(VLOOKUP($A1206,'Raw - J'!$B:$Z,20,FALSE),""),0,"")</f>
        <v/>
      </c>
    </row>
    <row r="1207" spans="1:13" hidden="1" x14ac:dyDescent="0.35">
      <c r="A1207">
        <v>1198</v>
      </c>
      <c r="B1207" s="9" t="str">
        <f>IFERROR(VLOOKUP($A1207,'Raw - J'!$B:$S,2,FALSE),"")</f>
        <v/>
      </c>
      <c r="C1207" s="4" t="str">
        <f>IFERROR(VLOOKUP($A1207,'Raw - J'!$B:$S,3,FALSE),"")</f>
        <v/>
      </c>
      <c r="D1207" s="4" t="str">
        <f>IFERROR(VLOOKUP(JUMP!A1207,'Raw - J'!B:F,5,FALSE),"")</f>
        <v/>
      </c>
      <c r="E1207" s="4" t="str">
        <f>IFERROR(VLOOKUP($A1207,'Raw - J'!$B:$S,6,FALSE),"")</f>
        <v/>
      </c>
      <c r="F1207" s="4" t="str">
        <f>IFERROR(VLOOKUP($A1207,'Raw - J'!$B:$P,10,FALSE),"")</f>
        <v/>
      </c>
      <c r="G1207" s="4" t="str">
        <f>SUBSTITUTE(IFERROR(VLOOKUP($A1207,'Raw - J'!$B:$P,7,FALSE),""),"0","")</f>
        <v/>
      </c>
      <c r="H1207" s="4" t="str">
        <f>IFERROR(VLOOKUP($A1207,'Raw - J'!$B:$P,12,FALSE)&amp;IF(VLOOKUP($A1207,'Raw - J'!$B:$N,13,FALSE)&lt;&gt;"","("&amp;VLOOKUP($A1207,'Raw - J'!$B:$N,13,FALSE)&amp;")",""),"")</f>
        <v/>
      </c>
      <c r="I1207" s="4" t="str">
        <f>IFERROR(VLOOKUP($A1207,'Raw - J'!$B:$P,14,FALSE),"")</f>
        <v/>
      </c>
      <c r="J1207" s="4" t="str">
        <f>IFERROR(VLOOKUP($A1207,'Raw - J'!$B:$P,11,FALSE),"")</f>
        <v/>
      </c>
      <c r="K1207" s="4" t="str">
        <f>IFERROR(VLOOKUP($A1207,'Raw - J'!$B:$Q,16,FALSE),"")</f>
        <v/>
      </c>
      <c r="L1207" s="16" t="str">
        <f>SUBSTITUTE(IFERROR(VLOOKUP($A1207,'Raw - J'!$B:$Q,9,FALSE),""),0,"")</f>
        <v/>
      </c>
      <c r="M1207" s="16" t="str">
        <f>SUBSTITUTE(IFERROR(VLOOKUP($A1207,'Raw - J'!$B:$Z,20,FALSE),""),0,"")</f>
        <v/>
      </c>
    </row>
    <row r="1208" spans="1:13" hidden="1" x14ac:dyDescent="0.35">
      <c r="A1208">
        <v>1199</v>
      </c>
      <c r="B1208" s="9" t="str">
        <f>IFERROR(VLOOKUP($A1208,'Raw - J'!$B:$S,2,FALSE),"")</f>
        <v/>
      </c>
      <c r="C1208" s="4" t="str">
        <f>IFERROR(VLOOKUP($A1208,'Raw - J'!$B:$S,3,FALSE),"")</f>
        <v/>
      </c>
      <c r="D1208" s="4" t="str">
        <f>IFERROR(VLOOKUP(JUMP!A1208,'Raw - J'!B:F,5,FALSE),"")</f>
        <v/>
      </c>
      <c r="E1208" s="4" t="str">
        <f>IFERROR(VLOOKUP($A1208,'Raw - J'!$B:$S,6,FALSE),"")</f>
        <v/>
      </c>
      <c r="F1208" s="4" t="str">
        <f>IFERROR(VLOOKUP($A1208,'Raw - J'!$B:$P,10,FALSE),"")</f>
        <v/>
      </c>
      <c r="G1208" s="4" t="str">
        <f>SUBSTITUTE(IFERROR(VLOOKUP($A1208,'Raw - J'!$B:$P,7,FALSE),""),"0","")</f>
        <v/>
      </c>
      <c r="H1208" s="4" t="str">
        <f>IFERROR(VLOOKUP($A1208,'Raw - J'!$B:$P,12,FALSE)&amp;IF(VLOOKUP($A1208,'Raw - J'!$B:$N,13,FALSE)&lt;&gt;"","("&amp;VLOOKUP($A1208,'Raw - J'!$B:$N,13,FALSE)&amp;")",""),"")</f>
        <v/>
      </c>
      <c r="I1208" s="4" t="str">
        <f>IFERROR(VLOOKUP($A1208,'Raw - J'!$B:$P,14,FALSE),"")</f>
        <v/>
      </c>
      <c r="J1208" s="4" t="str">
        <f>IFERROR(VLOOKUP($A1208,'Raw - J'!$B:$P,11,FALSE),"")</f>
        <v/>
      </c>
      <c r="K1208" s="4" t="str">
        <f>IFERROR(VLOOKUP($A1208,'Raw - J'!$B:$Q,16,FALSE),"")</f>
        <v/>
      </c>
      <c r="L1208" s="16" t="str">
        <f>SUBSTITUTE(IFERROR(VLOOKUP($A1208,'Raw - J'!$B:$Q,9,FALSE),""),0,"")</f>
        <v/>
      </c>
      <c r="M1208" s="16" t="str">
        <f>SUBSTITUTE(IFERROR(VLOOKUP($A1208,'Raw - J'!$B:$Z,20,FALSE),""),0,"")</f>
        <v/>
      </c>
    </row>
    <row r="1209" spans="1:13" hidden="1" x14ac:dyDescent="0.35">
      <c r="A1209">
        <v>1200</v>
      </c>
      <c r="B1209" s="9" t="str">
        <f>IFERROR(VLOOKUP($A1209,'Raw - J'!$B:$S,2,FALSE),"")</f>
        <v/>
      </c>
      <c r="C1209" s="4" t="str">
        <f>IFERROR(VLOOKUP($A1209,'Raw - J'!$B:$S,3,FALSE),"")</f>
        <v/>
      </c>
      <c r="D1209" s="4" t="str">
        <f>IFERROR(VLOOKUP(JUMP!A1209,'Raw - J'!B:F,5,FALSE),"")</f>
        <v/>
      </c>
      <c r="E1209" s="4" t="str">
        <f>IFERROR(VLOOKUP($A1209,'Raw - J'!$B:$S,6,FALSE),"")</f>
        <v/>
      </c>
      <c r="F1209" s="4" t="str">
        <f>IFERROR(VLOOKUP($A1209,'Raw - J'!$B:$P,10,FALSE),"")</f>
        <v/>
      </c>
      <c r="G1209" s="4" t="str">
        <f>SUBSTITUTE(IFERROR(VLOOKUP($A1209,'Raw - J'!$B:$P,7,FALSE),""),"0","")</f>
        <v/>
      </c>
      <c r="H1209" s="4" t="str">
        <f>IFERROR(VLOOKUP($A1209,'Raw - J'!$B:$P,12,FALSE)&amp;IF(VLOOKUP($A1209,'Raw - J'!$B:$N,13,FALSE)&lt;&gt;"","("&amp;VLOOKUP($A1209,'Raw - J'!$B:$N,13,FALSE)&amp;")",""),"")</f>
        <v/>
      </c>
      <c r="I1209" s="4" t="str">
        <f>IFERROR(VLOOKUP($A1209,'Raw - J'!$B:$P,14,FALSE),"")</f>
        <v/>
      </c>
      <c r="J1209" s="4" t="str">
        <f>IFERROR(VLOOKUP($A1209,'Raw - J'!$B:$P,11,FALSE),"")</f>
        <v/>
      </c>
      <c r="K1209" s="4" t="str">
        <f>IFERROR(VLOOKUP($A1209,'Raw - J'!$B:$Q,16,FALSE),"")</f>
        <v/>
      </c>
      <c r="L1209" s="16" t="str">
        <f>SUBSTITUTE(IFERROR(VLOOKUP($A1209,'Raw - J'!$B:$Q,9,FALSE),""),0,"")</f>
        <v/>
      </c>
      <c r="M1209" s="16" t="str">
        <f>SUBSTITUTE(IFERROR(VLOOKUP($A1209,'Raw - J'!$B:$Z,20,FALSE),""),0,"")</f>
        <v/>
      </c>
    </row>
    <row r="1210" spans="1:13" hidden="1" x14ac:dyDescent="0.35">
      <c r="A1210">
        <v>1201</v>
      </c>
      <c r="B1210" s="9" t="str">
        <f>IFERROR(VLOOKUP($A1210,'Raw - J'!$B:$S,2,FALSE),"")</f>
        <v/>
      </c>
      <c r="C1210" s="4" t="str">
        <f>IFERROR(VLOOKUP($A1210,'Raw - J'!$B:$S,3,FALSE),"")</f>
        <v/>
      </c>
      <c r="D1210" s="4" t="str">
        <f>IFERROR(VLOOKUP(JUMP!A1210,'Raw - J'!B:F,5,FALSE),"")</f>
        <v/>
      </c>
      <c r="E1210" s="4" t="str">
        <f>IFERROR(VLOOKUP($A1210,'Raw - J'!$B:$S,6,FALSE),"")</f>
        <v/>
      </c>
      <c r="F1210" s="4" t="str">
        <f>IFERROR(VLOOKUP($A1210,'Raw - J'!$B:$P,10,FALSE),"")</f>
        <v/>
      </c>
      <c r="G1210" s="4" t="str">
        <f>SUBSTITUTE(IFERROR(VLOOKUP($A1210,'Raw - J'!$B:$P,7,FALSE),""),"0","")</f>
        <v/>
      </c>
      <c r="H1210" s="4" t="str">
        <f>IFERROR(VLOOKUP($A1210,'Raw - J'!$B:$P,12,FALSE)&amp;IF(VLOOKUP($A1210,'Raw - J'!$B:$N,13,FALSE)&lt;&gt;"","("&amp;VLOOKUP($A1210,'Raw - J'!$B:$N,13,FALSE)&amp;")",""),"")</f>
        <v/>
      </c>
      <c r="I1210" s="4" t="str">
        <f>IFERROR(VLOOKUP($A1210,'Raw - J'!$B:$P,14,FALSE),"")</f>
        <v/>
      </c>
      <c r="J1210" s="4" t="str">
        <f>IFERROR(VLOOKUP($A1210,'Raw - J'!$B:$P,11,FALSE),"")</f>
        <v/>
      </c>
      <c r="K1210" s="4" t="str">
        <f>IFERROR(VLOOKUP($A1210,'Raw - J'!$B:$Q,16,FALSE),"")</f>
        <v/>
      </c>
      <c r="L1210" s="16" t="str">
        <f>SUBSTITUTE(IFERROR(VLOOKUP($A1210,'Raw - J'!$B:$Q,9,FALSE),""),0,"")</f>
        <v/>
      </c>
      <c r="M1210" s="16" t="str">
        <f>SUBSTITUTE(IFERROR(VLOOKUP($A1210,'Raw - J'!$B:$Z,20,FALSE),""),0,"")</f>
        <v/>
      </c>
    </row>
    <row r="1211" spans="1:13" hidden="1" x14ac:dyDescent="0.35">
      <c r="A1211">
        <v>1202</v>
      </c>
      <c r="B1211" s="9" t="str">
        <f>IFERROR(VLOOKUP($A1211,'Raw - J'!$B:$S,2,FALSE),"")</f>
        <v/>
      </c>
      <c r="C1211" s="4" t="str">
        <f>IFERROR(VLOOKUP($A1211,'Raw - J'!$B:$S,3,FALSE),"")</f>
        <v/>
      </c>
      <c r="D1211" s="4" t="str">
        <f>IFERROR(VLOOKUP(JUMP!A1211,'Raw - J'!B:F,5,FALSE),"")</f>
        <v/>
      </c>
      <c r="E1211" s="4" t="str">
        <f>IFERROR(VLOOKUP($A1211,'Raw - J'!$B:$S,6,FALSE),"")</f>
        <v/>
      </c>
      <c r="F1211" s="4" t="str">
        <f>IFERROR(VLOOKUP($A1211,'Raw - J'!$B:$P,10,FALSE),"")</f>
        <v/>
      </c>
      <c r="G1211" s="4" t="str">
        <f>SUBSTITUTE(IFERROR(VLOOKUP($A1211,'Raw - J'!$B:$P,7,FALSE),""),"0","")</f>
        <v/>
      </c>
      <c r="H1211" s="4" t="str">
        <f>IFERROR(VLOOKUP($A1211,'Raw - J'!$B:$P,12,FALSE)&amp;IF(VLOOKUP($A1211,'Raw - J'!$B:$N,13,FALSE)&lt;&gt;"","("&amp;VLOOKUP($A1211,'Raw - J'!$B:$N,13,FALSE)&amp;")",""),"")</f>
        <v/>
      </c>
      <c r="I1211" s="4" t="str">
        <f>IFERROR(VLOOKUP($A1211,'Raw - J'!$B:$P,14,FALSE),"")</f>
        <v/>
      </c>
      <c r="J1211" s="4" t="str">
        <f>IFERROR(VLOOKUP($A1211,'Raw - J'!$B:$P,11,FALSE),"")</f>
        <v/>
      </c>
      <c r="K1211" s="4" t="str">
        <f>IFERROR(VLOOKUP($A1211,'Raw - J'!$B:$Q,16,FALSE),"")</f>
        <v/>
      </c>
      <c r="L1211" s="16" t="str">
        <f>SUBSTITUTE(IFERROR(VLOOKUP($A1211,'Raw - J'!$B:$Q,9,FALSE),""),0,"")</f>
        <v/>
      </c>
      <c r="M1211" s="16" t="str">
        <f>SUBSTITUTE(IFERROR(VLOOKUP($A1211,'Raw - J'!$B:$Z,20,FALSE),""),0,"")</f>
        <v/>
      </c>
    </row>
    <row r="1212" spans="1:13" hidden="1" x14ac:dyDescent="0.35">
      <c r="A1212">
        <v>1203</v>
      </c>
      <c r="B1212" s="9" t="str">
        <f>IFERROR(VLOOKUP($A1212,'Raw - J'!$B:$S,2,FALSE),"")</f>
        <v/>
      </c>
      <c r="C1212" s="4" t="str">
        <f>IFERROR(VLOOKUP($A1212,'Raw - J'!$B:$S,3,FALSE),"")</f>
        <v/>
      </c>
      <c r="D1212" s="4" t="str">
        <f>IFERROR(VLOOKUP(JUMP!A1212,'Raw - J'!B:F,5,FALSE),"")</f>
        <v/>
      </c>
      <c r="E1212" s="4" t="str">
        <f>IFERROR(VLOOKUP($A1212,'Raw - J'!$B:$S,6,FALSE),"")</f>
        <v/>
      </c>
      <c r="F1212" s="4" t="str">
        <f>IFERROR(VLOOKUP($A1212,'Raw - J'!$B:$P,10,FALSE),"")</f>
        <v/>
      </c>
      <c r="G1212" s="4" t="str">
        <f>SUBSTITUTE(IFERROR(VLOOKUP($A1212,'Raw - J'!$B:$P,7,FALSE),""),"0","")</f>
        <v/>
      </c>
      <c r="H1212" s="4" t="str">
        <f>IFERROR(VLOOKUP($A1212,'Raw - J'!$B:$P,12,FALSE)&amp;IF(VLOOKUP($A1212,'Raw - J'!$B:$N,13,FALSE)&lt;&gt;"","("&amp;VLOOKUP($A1212,'Raw - J'!$B:$N,13,FALSE)&amp;")",""),"")</f>
        <v/>
      </c>
      <c r="I1212" s="4" t="str">
        <f>IFERROR(VLOOKUP($A1212,'Raw - J'!$B:$P,14,FALSE),"")</f>
        <v/>
      </c>
      <c r="J1212" s="4" t="str">
        <f>IFERROR(VLOOKUP($A1212,'Raw - J'!$B:$P,11,FALSE),"")</f>
        <v/>
      </c>
      <c r="K1212" s="4" t="str">
        <f>IFERROR(VLOOKUP($A1212,'Raw - J'!$B:$Q,16,FALSE),"")</f>
        <v/>
      </c>
      <c r="L1212" s="16" t="str">
        <f>SUBSTITUTE(IFERROR(VLOOKUP($A1212,'Raw - J'!$B:$Q,9,FALSE),""),0,"")</f>
        <v/>
      </c>
      <c r="M1212" s="16" t="str">
        <f>SUBSTITUTE(IFERROR(VLOOKUP($A1212,'Raw - J'!$B:$Z,20,FALSE),""),0,"")</f>
        <v/>
      </c>
    </row>
    <row r="1213" spans="1:13" hidden="1" x14ac:dyDescent="0.35">
      <c r="A1213">
        <v>1204</v>
      </c>
      <c r="B1213" s="9" t="str">
        <f>IFERROR(VLOOKUP($A1213,'Raw - J'!$B:$S,2,FALSE),"")</f>
        <v/>
      </c>
      <c r="C1213" s="4" t="str">
        <f>IFERROR(VLOOKUP($A1213,'Raw - J'!$B:$S,3,FALSE),"")</f>
        <v/>
      </c>
      <c r="D1213" s="4" t="str">
        <f>IFERROR(VLOOKUP(JUMP!A1213,'Raw - J'!B:F,5,FALSE),"")</f>
        <v/>
      </c>
      <c r="E1213" s="4" t="str">
        <f>IFERROR(VLOOKUP($A1213,'Raw - J'!$B:$S,6,FALSE),"")</f>
        <v/>
      </c>
      <c r="F1213" s="4" t="str">
        <f>IFERROR(VLOOKUP($A1213,'Raw - J'!$B:$P,10,FALSE),"")</f>
        <v/>
      </c>
      <c r="G1213" s="4" t="str">
        <f>SUBSTITUTE(IFERROR(VLOOKUP($A1213,'Raw - J'!$B:$P,7,FALSE),""),"0","")</f>
        <v/>
      </c>
      <c r="H1213" s="4" t="str">
        <f>IFERROR(VLOOKUP($A1213,'Raw - J'!$B:$P,12,FALSE)&amp;IF(VLOOKUP($A1213,'Raw - J'!$B:$N,13,FALSE)&lt;&gt;"","("&amp;VLOOKUP($A1213,'Raw - J'!$B:$N,13,FALSE)&amp;")",""),"")</f>
        <v/>
      </c>
      <c r="I1213" s="4" t="str">
        <f>IFERROR(VLOOKUP($A1213,'Raw - J'!$B:$P,14,FALSE),"")</f>
        <v/>
      </c>
      <c r="J1213" s="4" t="str">
        <f>IFERROR(VLOOKUP($A1213,'Raw - J'!$B:$P,11,FALSE),"")</f>
        <v/>
      </c>
      <c r="K1213" s="4" t="str">
        <f>IFERROR(VLOOKUP($A1213,'Raw - J'!$B:$Q,16,FALSE),"")</f>
        <v/>
      </c>
      <c r="L1213" s="16" t="str">
        <f>SUBSTITUTE(IFERROR(VLOOKUP($A1213,'Raw - J'!$B:$Q,9,FALSE),""),0,"")</f>
        <v/>
      </c>
      <c r="M1213" s="16" t="str">
        <f>SUBSTITUTE(IFERROR(VLOOKUP($A1213,'Raw - J'!$B:$Z,20,FALSE),""),0,"")</f>
        <v/>
      </c>
    </row>
    <row r="1214" spans="1:13" hidden="1" x14ac:dyDescent="0.35">
      <c r="A1214">
        <v>1205</v>
      </c>
      <c r="B1214" s="9" t="str">
        <f>IFERROR(VLOOKUP($A1214,'Raw - J'!$B:$S,2,FALSE),"")</f>
        <v/>
      </c>
      <c r="C1214" s="4" t="str">
        <f>IFERROR(VLOOKUP($A1214,'Raw - J'!$B:$S,3,FALSE),"")</f>
        <v/>
      </c>
      <c r="D1214" s="4" t="str">
        <f>IFERROR(VLOOKUP(JUMP!A1214,'Raw - J'!B:F,5,FALSE),"")</f>
        <v/>
      </c>
      <c r="E1214" s="4" t="str">
        <f>IFERROR(VLOOKUP($A1214,'Raw - J'!$B:$S,6,FALSE),"")</f>
        <v/>
      </c>
      <c r="F1214" s="4" t="str">
        <f>IFERROR(VLOOKUP($A1214,'Raw - J'!$B:$P,10,FALSE),"")</f>
        <v/>
      </c>
      <c r="G1214" s="4" t="str">
        <f>SUBSTITUTE(IFERROR(VLOOKUP($A1214,'Raw - J'!$B:$P,7,FALSE),""),"0","")</f>
        <v/>
      </c>
      <c r="H1214" s="4" t="str">
        <f>IFERROR(VLOOKUP($A1214,'Raw - J'!$B:$P,12,FALSE)&amp;IF(VLOOKUP($A1214,'Raw - J'!$B:$N,13,FALSE)&lt;&gt;"","("&amp;VLOOKUP($A1214,'Raw - J'!$B:$N,13,FALSE)&amp;")",""),"")</f>
        <v/>
      </c>
      <c r="I1214" s="4" t="str">
        <f>IFERROR(VLOOKUP($A1214,'Raw - J'!$B:$P,14,FALSE),"")</f>
        <v/>
      </c>
      <c r="J1214" s="4" t="str">
        <f>IFERROR(VLOOKUP($A1214,'Raw - J'!$B:$P,11,FALSE),"")</f>
        <v/>
      </c>
      <c r="K1214" s="4" t="str">
        <f>IFERROR(VLOOKUP($A1214,'Raw - J'!$B:$Q,16,FALSE),"")</f>
        <v/>
      </c>
      <c r="L1214" s="16" t="str">
        <f>SUBSTITUTE(IFERROR(VLOOKUP($A1214,'Raw - J'!$B:$Q,9,FALSE),""),0,"")</f>
        <v/>
      </c>
      <c r="M1214" s="16" t="str">
        <f>SUBSTITUTE(IFERROR(VLOOKUP($A1214,'Raw - J'!$B:$Z,20,FALSE),""),0,"")</f>
        <v/>
      </c>
    </row>
    <row r="1215" spans="1:13" hidden="1" x14ac:dyDescent="0.35">
      <c r="A1215">
        <v>1206</v>
      </c>
      <c r="B1215" s="9" t="str">
        <f>IFERROR(VLOOKUP($A1215,'Raw - J'!$B:$S,2,FALSE),"")</f>
        <v/>
      </c>
      <c r="C1215" s="4" t="str">
        <f>IFERROR(VLOOKUP($A1215,'Raw - J'!$B:$S,3,FALSE),"")</f>
        <v/>
      </c>
      <c r="D1215" s="4" t="str">
        <f>IFERROR(VLOOKUP(JUMP!A1215,'Raw - J'!B:F,5,FALSE),"")</f>
        <v/>
      </c>
      <c r="E1215" s="4" t="str">
        <f>IFERROR(VLOOKUP($A1215,'Raw - J'!$B:$S,6,FALSE),"")</f>
        <v/>
      </c>
      <c r="F1215" s="4" t="str">
        <f>IFERROR(VLOOKUP($A1215,'Raw - J'!$B:$P,10,FALSE),"")</f>
        <v/>
      </c>
      <c r="G1215" s="4" t="str">
        <f>SUBSTITUTE(IFERROR(VLOOKUP($A1215,'Raw - J'!$B:$P,7,FALSE),""),"0","")</f>
        <v/>
      </c>
      <c r="H1215" s="4" t="str">
        <f>IFERROR(VLOOKUP($A1215,'Raw - J'!$B:$P,12,FALSE)&amp;IF(VLOOKUP($A1215,'Raw - J'!$B:$N,13,FALSE)&lt;&gt;"","("&amp;VLOOKUP($A1215,'Raw - J'!$B:$N,13,FALSE)&amp;")",""),"")</f>
        <v/>
      </c>
      <c r="I1215" s="4" t="str">
        <f>IFERROR(VLOOKUP($A1215,'Raw - J'!$B:$P,14,FALSE),"")</f>
        <v/>
      </c>
      <c r="J1215" s="4" t="str">
        <f>IFERROR(VLOOKUP($A1215,'Raw - J'!$B:$P,11,FALSE),"")</f>
        <v/>
      </c>
      <c r="K1215" s="4" t="str">
        <f>IFERROR(VLOOKUP($A1215,'Raw - J'!$B:$Q,16,FALSE),"")</f>
        <v/>
      </c>
      <c r="L1215" s="16" t="str">
        <f>SUBSTITUTE(IFERROR(VLOOKUP($A1215,'Raw - J'!$B:$Q,9,FALSE),""),0,"")</f>
        <v/>
      </c>
      <c r="M1215" s="16" t="str">
        <f>SUBSTITUTE(IFERROR(VLOOKUP($A1215,'Raw - J'!$B:$Z,20,FALSE),""),0,"")</f>
        <v/>
      </c>
    </row>
    <row r="1216" spans="1:13" hidden="1" x14ac:dyDescent="0.35">
      <c r="A1216">
        <v>1207</v>
      </c>
      <c r="B1216" s="9" t="str">
        <f>IFERROR(VLOOKUP($A1216,'Raw - J'!$B:$S,2,FALSE),"")</f>
        <v/>
      </c>
      <c r="C1216" s="4" t="str">
        <f>IFERROR(VLOOKUP($A1216,'Raw - J'!$B:$S,3,FALSE),"")</f>
        <v/>
      </c>
      <c r="D1216" s="4" t="str">
        <f>IFERROR(VLOOKUP(JUMP!A1216,'Raw - J'!B:F,5,FALSE),"")</f>
        <v/>
      </c>
      <c r="E1216" s="4" t="str">
        <f>IFERROR(VLOOKUP($A1216,'Raw - J'!$B:$S,6,FALSE),"")</f>
        <v/>
      </c>
      <c r="F1216" s="4" t="str">
        <f>IFERROR(VLOOKUP($A1216,'Raw - J'!$B:$P,10,FALSE),"")</f>
        <v/>
      </c>
      <c r="G1216" s="4" t="str">
        <f>SUBSTITUTE(IFERROR(VLOOKUP($A1216,'Raw - J'!$B:$P,7,FALSE),""),"0","")</f>
        <v/>
      </c>
      <c r="H1216" s="4" t="str">
        <f>IFERROR(VLOOKUP($A1216,'Raw - J'!$B:$P,12,FALSE)&amp;IF(VLOOKUP($A1216,'Raw - J'!$B:$N,13,FALSE)&lt;&gt;"","("&amp;VLOOKUP($A1216,'Raw - J'!$B:$N,13,FALSE)&amp;")",""),"")</f>
        <v/>
      </c>
      <c r="I1216" s="4" t="str">
        <f>IFERROR(VLOOKUP($A1216,'Raw - J'!$B:$P,14,FALSE),"")</f>
        <v/>
      </c>
      <c r="J1216" s="4" t="str">
        <f>IFERROR(VLOOKUP($A1216,'Raw - J'!$B:$P,11,FALSE),"")</f>
        <v/>
      </c>
      <c r="K1216" s="4" t="str">
        <f>IFERROR(VLOOKUP($A1216,'Raw - J'!$B:$Q,16,FALSE),"")</f>
        <v/>
      </c>
      <c r="L1216" s="16" t="str">
        <f>SUBSTITUTE(IFERROR(VLOOKUP($A1216,'Raw - J'!$B:$Q,9,FALSE),""),0,"")</f>
        <v/>
      </c>
      <c r="M1216" s="16" t="str">
        <f>SUBSTITUTE(IFERROR(VLOOKUP($A1216,'Raw - J'!$B:$Z,20,FALSE),""),0,"")</f>
        <v/>
      </c>
    </row>
    <row r="1217" spans="1:13" hidden="1" x14ac:dyDescent="0.35">
      <c r="A1217">
        <v>1208</v>
      </c>
      <c r="B1217" s="9" t="str">
        <f>IFERROR(VLOOKUP($A1217,'Raw - J'!$B:$S,2,FALSE),"")</f>
        <v/>
      </c>
      <c r="C1217" s="4" t="str">
        <f>IFERROR(VLOOKUP($A1217,'Raw - J'!$B:$S,3,FALSE),"")</f>
        <v/>
      </c>
      <c r="D1217" s="4" t="str">
        <f>IFERROR(VLOOKUP(JUMP!A1217,'Raw - J'!B:F,5,FALSE),"")</f>
        <v/>
      </c>
      <c r="E1217" s="4" t="str">
        <f>IFERROR(VLOOKUP($A1217,'Raw - J'!$B:$S,6,FALSE),"")</f>
        <v/>
      </c>
      <c r="F1217" s="4" t="str">
        <f>IFERROR(VLOOKUP($A1217,'Raw - J'!$B:$P,10,FALSE),"")</f>
        <v/>
      </c>
      <c r="G1217" s="4" t="str">
        <f>SUBSTITUTE(IFERROR(VLOOKUP($A1217,'Raw - J'!$B:$P,7,FALSE),""),"0","")</f>
        <v/>
      </c>
      <c r="H1217" s="4" t="str">
        <f>IFERROR(VLOOKUP($A1217,'Raw - J'!$B:$P,12,FALSE)&amp;IF(VLOOKUP($A1217,'Raw - J'!$B:$N,13,FALSE)&lt;&gt;"","("&amp;VLOOKUP($A1217,'Raw - J'!$B:$N,13,FALSE)&amp;")",""),"")</f>
        <v/>
      </c>
      <c r="I1217" s="4" t="str">
        <f>IFERROR(VLOOKUP($A1217,'Raw - J'!$B:$P,14,FALSE),"")</f>
        <v/>
      </c>
      <c r="J1217" s="4" t="str">
        <f>IFERROR(VLOOKUP($A1217,'Raw - J'!$B:$P,11,FALSE),"")</f>
        <v/>
      </c>
      <c r="K1217" s="4" t="str">
        <f>IFERROR(VLOOKUP($A1217,'Raw - J'!$B:$Q,16,FALSE),"")</f>
        <v/>
      </c>
      <c r="L1217" s="16" t="str">
        <f>SUBSTITUTE(IFERROR(VLOOKUP($A1217,'Raw - J'!$B:$Q,9,FALSE),""),0,"")</f>
        <v/>
      </c>
      <c r="M1217" s="16" t="str">
        <f>SUBSTITUTE(IFERROR(VLOOKUP($A1217,'Raw - J'!$B:$Z,20,FALSE),""),0,"")</f>
        <v/>
      </c>
    </row>
    <row r="1218" spans="1:13" hidden="1" x14ac:dyDescent="0.35">
      <c r="A1218">
        <v>1209</v>
      </c>
      <c r="B1218" s="9" t="str">
        <f>IFERROR(VLOOKUP($A1218,'Raw - J'!$B:$S,2,FALSE),"")</f>
        <v/>
      </c>
      <c r="C1218" s="4" t="str">
        <f>IFERROR(VLOOKUP($A1218,'Raw - J'!$B:$S,3,FALSE),"")</f>
        <v/>
      </c>
      <c r="D1218" s="4" t="str">
        <f>IFERROR(VLOOKUP(JUMP!A1218,'Raw - J'!B:F,5,FALSE),"")</f>
        <v/>
      </c>
      <c r="E1218" s="4" t="str">
        <f>IFERROR(VLOOKUP($A1218,'Raw - J'!$B:$S,6,FALSE),"")</f>
        <v/>
      </c>
      <c r="F1218" s="4" t="str">
        <f>IFERROR(VLOOKUP($A1218,'Raw - J'!$B:$P,10,FALSE),"")</f>
        <v/>
      </c>
      <c r="G1218" s="4" t="str">
        <f>SUBSTITUTE(IFERROR(VLOOKUP($A1218,'Raw - J'!$B:$P,7,FALSE),""),"0","")</f>
        <v/>
      </c>
      <c r="H1218" s="4" t="str">
        <f>IFERROR(VLOOKUP($A1218,'Raw - J'!$B:$P,12,FALSE)&amp;IF(VLOOKUP($A1218,'Raw - J'!$B:$N,13,FALSE)&lt;&gt;"","("&amp;VLOOKUP($A1218,'Raw - J'!$B:$N,13,FALSE)&amp;")",""),"")</f>
        <v/>
      </c>
      <c r="I1218" s="4" t="str">
        <f>IFERROR(VLOOKUP($A1218,'Raw - J'!$B:$P,14,FALSE),"")</f>
        <v/>
      </c>
      <c r="J1218" s="4" t="str">
        <f>IFERROR(VLOOKUP($A1218,'Raw - J'!$B:$P,11,FALSE),"")</f>
        <v/>
      </c>
      <c r="K1218" s="4" t="str">
        <f>IFERROR(VLOOKUP($A1218,'Raw - J'!$B:$Q,16,FALSE),"")</f>
        <v/>
      </c>
      <c r="L1218" s="16" t="str">
        <f>SUBSTITUTE(IFERROR(VLOOKUP($A1218,'Raw - J'!$B:$Q,9,FALSE),""),0,"")</f>
        <v/>
      </c>
      <c r="M1218" s="16" t="str">
        <f>SUBSTITUTE(IFERROR(VLOOKUP($A1218,'Raw - J'!$B:$Z,20,FALSE),""),0,"")</f>
        <v/>
      </c>
    </row>
    <row r="1219" spans="1:13" hidden="1" x14ac:dyDescent="0.35">
      <c r="A1219">
        <v>1210</v>
      </c>
      <c r="B1219" s="9" t="str">
        <f>IFERROR(VLOOKUP($A1219,'Raw - J'!$B:$S,2,FALSE),"")</f>
        <v/>
      </c>
      <c r="C1219" s="4" t="str">
        <f>IFERROR(VLOOKUP($A1219,'Raw - J'!$B:$S,3,FALSE),"")</f>
        <v/>
      </c>
      <c r="D1219" s="4" t="str">
        <f>IFERROR(VLOOKUP(JUMP!A1219,'Raw - J'!B:F,5,FALSE),"")</f>
        <v/>
      </c>
      <c r="E1219" s="4" t="str">
        <f>IFERROR(VLOOKUP($A1219,'Raw - J'!$B:$S,6,FALSE),"")</f>
        <v/>
      </c>
      <c r="F1219" s="4" t="str">
        <f>IFERROR(VLOOKUP($A1219,'Raw - J'!$B:$P,10,FALSE),"")</f>
        <v/>
      </c>
      <c r="G1219" s="4" t="str">
        <f>SUBSTITUTE(IFERROR(VLOOKUP($A1219,'Raw - J'!$B:$P,7,FALSE),""),"0","")</f>
        <v/>
      </c>
      <c r="H1219" s="4" t="str">
        <f>IFERROR(VLOOKUP($A1219,'Raw - J'!$B:$P,12,FALSE)&amp;IF(VLOOKUP($A1219,'Raw - J'!$B:$N,13,FALSE)&lt;&gt;"","("&amp;VLOOKUP($A1219,'Raw - J'!$B:$N,13,FALSE)&amp;")",""),"")</f>
        <v/>
      </c>
      <c r="I1219" s="4" t="str">
        <f>IFERROR(VLOOKUP($A1219,'Raw - J'!$B:$P,14,FALSE),"")</f>
        <v/>
      </c>
      <c r="J1219" s="4" t="str">
        <f>IFERROR(VLOOKUP($A1219,'Raw - J'!$B:$P,11,FALSE),"")</f>
        <v/>
      </c>
      <c r="K1219" s="4" t="str">
        <f>IFERROR(VLOOKUP($A1219,'Raw - J'!$B:$Q,16,FALSE),"")</f>
        <v/>
      </c>
      <c r="L1219" s="16" t="str">
        <f>SUBSTITUTE(IFERROR(VLOOKUP($A1219,'Raw - J'!$B:$Q,9,FALSE),""),0,"")</f>
        <v/>
      </c>
      <c r="M1219" s="16" t="str">
        <f>SUBSTITUTE(IFERROR(VLOOKUP($A1219,'Raw - J'!$B:$Z,20,FALSE),""),0,"")</f>
        <v/>
      </c>
    </row>
    <row r="1220" spans="1:13" hidden="1" x14ac:dyDescent="0.35">
      <c r="A1220">
        <v>1211</v>
      </c>
      <c r="B1220" s="9" t="str">
        <f>IFERROR(VLOOKUP($A1220,'Raw - J'!$B:$S,2,FALSE),"")</f>
        <v/>
      </c>
      <c r="C1220" s="4" t="str">
        <f>IFERROR(VLOOKUP($A1220,'Raw - J'!$B:$S,3,FALSE),"")</f>
        <v/>
      </c>
      <c r="D1220" s="4" t="str">
        <f>IFERROR(VLOOKUP(JUMP!A1220,'Raw - J'!B:F,5,FALSE),"")</f>
        <v/>
      </c>
      <c r="E1220" s="4" t="str">
        <f>IFERROR(VLOOKUP($A1220,'Raw - J'!$B:$S,6,FALSE),"")</f>
        <v/>
      </c>
      <c r="F1220" s="4" t="str">
        <f>IFERROR(VLOOKUP($A1220,'Raw - J'!$B:$P,10,FALSE),"")</f>
        <v/>
      </c>
      <c r="G1220" s="4" t="str">
        <f>SUBSTITUTE(IFERROR(VLOOKUP($A1220,'Raw - J'!$B:$P,7,FALSE),""),"0","")</f>
        <v/>
      </c>
      <c r="H1220" s="4" t="str">
        <f>IFERROR(VLOOKUP($A1220,'Raw - J'!$B:$P,12,FALSE)&amp;IF(VLOOKUP($A1220,'Raw - J'!$B:$N,13,FALSE)&lt;&gt;"","("&amp;VLOOKUP($A1220,'Raw - J'!$B:$N,13,FALSE)&amp;")",""),"")</f>
        <v/>
      </c>
      <c r="I1220" s="4" t="str">
        <f>IFERROR(VLOOKUP($A1220,'Raw - J'!$B:$P,14,FALSE),"")</f>
        <v/>
      </c>
      <c r="J1220" s="4" t="str">
        <f>IFERROR(VLOOKUP($A1220,'Raw - J'!$B:$P,11,FALSE),"")</f>
        <v/>
      </c>
      <c r="K1220" s="4" t="str">
        <f>IFERROR(VLOOKUP($A1220,'Raw - J'!$B:$Q,16,FALSE),"")</f>
        <v/>
      </c>
      <c r="L1220" s="16" t="str">
        <f>SUBSTITUTE(IFERROR(VLOOKUP($A1220,'Raw - J'!$B:$Q,9,FALSE),""),0,"")</f>
        <v/>
      </c>
      <c r="M1220" s="16" t="str">
        <f>SUBSTITUTE(IFERROR(VLOOKUP($A1220,'Raw - J'!$B:$Z,20,FALSE),""),0,"")</f>
        <v/>
      </c>
    </row>
    <row r="1221" spans="1:13" hidden="1" x14ac:dyDescent="0.35">
      <c r="A1221">
        <v>1212</v>
      </c>
      <c r="B1221" s="9" t="str">
        <f>IFERROR(VLOOKUP($A1221,'Raw - J'!$B:$S,2,FALSE),"")</f>
        <v/>
      </c>
      <c r="C1221" s="4" t="str">
        <f>IFERROR(VLOOKUP($A1221,'Raw - J'!$B:$S,3,FALSE),"")</f>
        <v/>
      </c>
      <c r="D1221" s="4" t="str">
        <f>IFERROR(VLOOKUP(JUMP!A1221,'Raw - J'!B:F,5,FALSE),"")</f>
        <v/>
      </c>
      <c r="E1221" s="4" t="str">
        <f>IFERROR(VLOOKUP($A1221,'Raw - J'!$B:$S,6,FALSE),"")</f>
        <v/>
      </c>
      <c r="F1221" s="4" t="str">
        <f>IFERROR(VLOOKUP($A1221,'Raw - J'!$B:$P,10,FALSE),"")</f>
        <v/>
      </c>
      <c r="G1221" s="4" t="str">
        <f>SUBSTITUTE(IFERROR(VLOOKUP($A1221,'Raw - J'!$B:$P,7,FALSE),""),"0","")</f>
        <v/>
      </c>
      <c r="H1221" s="4" t="str">
        <f>IFERROR(VLOOKUP($A1221,'Raw - J'!$B:$P,12,FALSE)&amp;IF(VLOOKUP($A1221,'Raw - J'!$B:$N,13,FALSE)&lt;&gt;"","("&amp;VLOOKUP($A1221,'Raw - J'!$B:$N,13,FALSE)&amp;")",""),"")</f>
        <v/>
      </c>
      <c r="I1221" s="4" t="str">
        <f>IFERROR(VLOOKUP($A1221,'Raw - J'!$B:$P,14,FALSE),"")</f>
        <v/>
      </c>
      <c r="J1221" s="4" t="str">
        <f>IFERROR(VLOOKUP($A1221,'Raw - J'!$B:$P,11,FALSE),"")</f>
        <v/>
      </c>
      <c r="K1221" s="4" t="str">
        <f>IFERROR(VLOOKUP($A1221,'Raw - J'!$B:$Q,16,FALSE),"")</f>
        <v/>
      </c>
      <c r="L1221" s="16" t="str">
        <f>SUBSTITUTE(IFERROR(VLOOKUP($A1221,'Raw - J'!$B:$Q,9,FALSE),""),0,"")</f>
        <v/>
      </c>
      <c r="M1221" s="16" t="str">
        <f>SUBSTITUTE(IFERROR(VLOOKUP($A1221,'Raw - J'!$B:$Z,20,FALSE),""),0,"")</f>
        <v/>
      </c>
    </row>
    <row r="1222" spans="1:13" hidden="1" x14ac:dyDescent="0.35">
      <c r="A1222">
        <v>1213</v>
      </c>
      <c r="B1222" s="9" t="str">
        <f>IFERROR(VLOOKUP($A1222,'Raw - J'!$B:$S,2,FALSE),"")</f>
        <v/>
      </c>
      <c r="C1222" s="4" t="str">
        <f>IFERROR(VLOOKUP($A1222,'Raw - J'!$B:$S,3,FALSE),"")</f>
        <v/>
      </c>
      <c r="D1222" s="4" t="str">
        <f>IFERROR(VLOOKUP(JUMP!A1222,'Raw - J'!B:F,5,FALSE),"")</f>
        <v/>
      </c>
      <c r="E1222" s="4" t="str">
        <f>IFERROR(VLOOKUP($A1222,'Raw - J'!$B:$S,6,FALSE),"")</f>
        <v/>
      </c>
      <c r="F1222" s="4" t="str">
        <f>IFERROR(VLOOKUP($A1222,'Raw - J'!$B:$P,10,FALSE),"")</f>
        <v/>
      </c>
      <c r="G1222" s="4" t="str">
        <f>SUBSTITUTE(IFERROR(VLOOKUP($A1222,'Raw - J'!$B:$P,7,FALSE),""),"0","")</f>
        <v/>
      </c>
      <c r="H1222" s="4" t="str">
        <f>IFERROR(VLOOKUP($A1222,'Raw - J'!$B:$P,12,FALSE)&amp;IF(VLOOKUP($A1222,'Raw - J'!$B:$N,13,FALSE)&lt;&gt;"","("&amp;VLOOKUP($A1222,'Raw - J'!$B:$N,13,FALSE)&amp;")",""),"")</f>
        <v/>
      </c>
      <c r="I1222" s="4" t="str">
        <f>IFERROR(VLOOKUP($A1222,'Raw - J'!$B:$P,14,FALSE),"")</f>
        <v/>
      </c>
      <c r="J1222" s="4" t="str">
        <f>IFERROR(VLOOKUP($A1222,'Raw - J'!$B:$P,11,FALSE),"")</f>
        <v/>
      </c>
      <c r="K1222" s="4" t="str">
        <f>IFERROR(VLOOKUP($A1222,'Raw - J'!$B:$Q,16,FALSE),"")</f>
        <v/>
      </c>
      <c r="L1222" s="16" t="str">
        <f>SUBSTITUTE(IFERROR(VLOOKUP($A1222,'Raw - J'!$B:$Q,9,FALSE),""),0,"")</f>
        <v/>
      </c>
      <c r="M1222" s="16" t="str">
        <f>SUBSTITUTE(IFERROR(VLOOKUP($A1222,'Raw - J'!$B:$Z,20,FALSE),""),0,"")</f>
        <v/>
      </c>
    </row>
    <row r="1223" spans="1:13" hidden="1" x14ac:dyDescent="0.35">
      <c r="A1223">
        <v>1214</v>
      </c>
      <c r="B1223" s="9" t="str">
        <f>IFERROR(VLOOKUP($A1223,'Raw - J'!$B:$S,2,FALSE),"")</f>
        <v/>
      </c>
      <c r="C1223" s="4" t="str">
        <f>IFERROR(VLOOKUP($A1223,'Raw - J'!$B:$S,3,FALSE),"")</f>
        <v/>
      </c>
      <c r="D1223" s="4" t="str">
        <f>IFERROR(VLOOKUP(JUMP!A1223,'Raw - J'!B:F,5,FALSE),"")</f>
        <v/>
      </c>
      <c r="E1223" s="4" t="str">
        <f>IFERROR(VLOOKUP($A1223,'Raw - J'!$B:$S,6,FALSE),"")</f>
        <v/>
      </c>
      <c r="F1223" s="4" t="str">
        <f>IFERROR(VLOOKUP($A1223,'Raw - J'!$B:$P,10,FALSE),"")</f>
        <v/>
      </c>
      <c r="G1223" s="4" t="str">
        <f>SUBSTITUTE(IFERROR(VLOOKUP($A1223,'Raw - J'!$B:$P,7,FALSE),""),"0","")</f>
        <v/>
      </c>
      <c r="H1223" s="4" t="str">
        <f>IFERROR(VLOOKUP($A1223,'Raw - J'!$B:$P,12,FALSE)&amp;IF(VLOOKUP($A1223,'Raw - J'!$B:$N,13,FALSE)&lt;&gt;"","("&amp;VLOOKUP($A1223,'Raw - J'!$B:$N,13,FALSE)&amp;")",""),"")</f>
        <v/>
      </c>
      <c r="I1223" s="4" t="str">
        <f>IFERROR(VLOOKUP($A1223,'Raw - J'!$B:$P,14,FALSE),"")</f>
        <v/>
      </c>
      <c r="J1223" s="4" t="str">
        <f>IFERROR(VLOOKUP($A1223,'Raw - J'!$B:$P,11,FALSE),"")</f>
        <v/>
      </c>
      <c r="K1223" s="4" t="str">
        <f>IFERROR(VLOOKUP($A1223,'Raw - J'!$B:$Q,16,FALSE),"")</f>
        <v/>
      </c>
      <c r="L1223" s="16" t="str">
        <f>SUBSTITUTE(IFERROR(VLOOKUP($A1223,'Raw - J'!$B:$Q,9,FALSE),""),0,"")</f>
        <v/>
      </c>
      <c r="M1223" s="16" t="str">
        <f>SUBSTITUTE(IFERROR(VLOOKUP($A1223,'Raw - J'!$B:$Z,20,FALSE),""),0,"")</f>
        <v/>
      </c>
    </row>
    <row r="1224" spans="1:13" hidden="1" x14ac:dyDescent="0.35">
      <c r="A1224">
        <v>1215</v>
      </c>
      <c r="B1224" s="9" t="str">
        <f>IFERROR(VLOOKUP($A1224,'Raw - J'!$B:$S,2,FALSE),"")</f>
        <v/>
      </c>
      <c r="C1224" s="4" t="str">
        <f>IFERROR(VLOOKUP($A1224,'Raw - J'!$B:$S,3,FALSE),"")</f>
        <v/>
      </c>
      <c r="D1224" s="4" t="str">
        <f>IFERROR(VLOOKUP(JUMP!A1224,'Raw - J'!B:F,5,FALSE),"")</f>
        <v/>
      </c>
      <c r="E1224" s="4" t="str">
        <f>IFERROR(VLOOKUP($A1224,'Raw - J'!$B:$S,6,FALSE),"")</f>
        <v/>
      </c>
      <c r="F1224" s="4" t="str">
        <f>IFERROR(VLOOKUP($A1224,'Raw - J'!$B:$P,10,FALSE),"")</f>
        <v/>
      </c>
      <c r="G1224" s="4" t="str">
        <f>SUBSTITUTE(IFERROR(VLOOKUP($A1224,'Raw - J'!$B:$P,7,FALSE),""),"0","")</f>
        <v/>
      </c>
      <c r="H1224" s="4" t="str">
        <f>IFERROR(VLOOKUP($A1224,'Raw - J'!$B:$P,12,FALSE)&amp;IF(VLOOKUP($A1224,'Raw - J'!$B:$N,13,FALSE)&lt;&gt;"","("&amp;VLOOKUP($A1224,'Raw - J'!$B:$N,13,FALSE)&amp;")",""),"")</f>
        <v/>
      </c>
      <c r="I1224" s="4" t="str">
        <f>IFERROR(VLOOKUP($A1224,'Raw - J'!$B:$P,14,FALSE),"")</f>
        <v/>
      </c>
      <c r="J1224" s="4" t="str">
        <f>IFERROR(VLOOKUP($A1224,'Raw - J'!$B:$P,11,FALSE),"")</f>
        <v/>
      </c>
      <c r="K1224" s="4" t="str">
        <f>IFERROR(VLOOKUP($A1224,'Raw - J'!$B:$Q,16,FALSE),"")</f>
        <v/>
      </c>
      <c r="L1224" s="16" t="str">
        <f>SUBSTITUTE(IFERROR(VLOOKUP($A1224,'Raw - J'!$B:$Q,9,FALSE),""),0,"")</f>
        <v/>
      </c>
      <c r="M1224" s="16" t="str">
        <f>SUBSTITUTE(IFERROR(VLOOKUP($A1224,'Raw - J'!$B:$Z,20,FALSE),""),0,"")</f>
        <v/>
      </c>
    </row>
    <row r="1225" spans="1:13" hidden="1" x14ac:dyDescent="0.35">
      <c r="A1225">
        <v>1216</v>
      </c>
      <c r="B1225" s="9" t="str">
        <f>IFERROR(VLOOKUP($A1225,'Raw - J'!$B:$S,2,FALSE),"")</f>
        <v/>
      </c>
      <c r="C1225" s="4" t="str">
        <f>IFERROR(VLOOKUP($A1225,'Raw - J'!$B:$S,3,FALSE),"")</f>
        <v/>
      </c>
      <c r="D1225" s="4" t="str">
        <f>IFERROR(VLOOKUP(JUMP!A1225,'Raw - J'!B:F,5,FALSE),"")</f>
        <v/>
      </c>
      <c r="E1225" s="4" t="str">
        <f>IFERROR(VLOOKUP($A1225,'Raw - J'!$B:$S,6,FALSE),"")</f>
        <v/>
      </c>
      <c r="F1225" s="4" t="str">
        <f>IFERROR(VLOOKUP($A1225,'Raw - J'!$B:$P,10,FALSE),"")</f>
        <v/>
      </c>
      <c r="G1225" s="4" t="str">
        <f>SUBSTITUTE(IFERROR(VLOOKUP($A1225,'Raw - J'!$B:$P,7,FALSE),""),"0","")</f>
        <v/>
      </c>
      <c r="H1225" s="4" t="str">
        <f>IFERROR(VLOOKUP($A1225,'Raw - J'!$B:$P,12,FALSE)&amp;IF(VLOOKUP($A1225,'Raw - J'!$B:$N,13,FALSE)&lt;&gt;"","("&amp;VLOOKUP($A1225,'Raw - J'!$B:$N,13,FALSE)&amp;")",""),"")</f>
        <v/>
      </c>
      <c r="I1225" s="4" t="str">
        <f>IFERROR(VLOOKUP($A1225,'Raw - J'!$B:$P,14,FALSE),"")</f>
        <v/>
      </c>
      <c r="J1225" s="4" t="str">
        <f>IFERROR(VLOOKUP($A1225,'Raw - J'!$B:$P,11,FALSE),"")</f>
        <v/>
      </c>
      <c r="K1225" s="4" t="str">
        <f>IFERROR(VLOOKUP($A1225,'Raw - J'!$B:$Q,16,FALSE),"")</f>
        <v/>
      </c>
      <c r="L1225" s="16" t="str">
        <f>SUBSTITUTE(IFERROR(VLOOKUP($A1225,'Raw - J'!$B:$Q,9,FALSE),""),0,"")</f>
        <v/>
      </c>
      <c r="M1225" s="16" t="str">
        <f>SUBSTITUTE(IFERROR(VLOOKUP($A1225,'Raw - J'!$B:$Z,20,FALSE),""),0,"")</f>
        <v/>
      </c>
    </row>
    <row r="1226" spans="1:13" hidden="1" x14ac:dyDescent="0.35">
      <c r="A1226">
        <v>1217</v>
      </c>
      <c r="B1226" s="9" t="str">
        <f>IFERROR(VLOOKUP($A1226,'Raw - J'!$B:$S,2,FALSE),"")</f>
        <v/>
      </c>
      <c r="C1226" s="4" t="str">
        <f>IFERROR(VLOOKUP($A1226,'Raw - J'!$B:$S,3,FALSE),"")</f>
        <v/>
      </c>
      <c r="D1226" s="4" t="str">
        <f>IFERROR(VLOOKUP(JUMP!A1226,'Raw - J'!B:F,5,FALSE),"")</f>
        <v/>
      </c>
      <c r="E1226" s="4" t="str">
        <f>IFERROR(VLOOKUP($A1226,'Raw - J'!$B:$S,6,FALSE),"")</f>
        <v/>
      </c>
      <c r="F1226" s="4" t="str">
        <f>IFERROR(VLOOKUP($A1226,'Raw - J'!$B:$P,10,FALSE),"")</f>
        <v/>
      </c>
      <c r="G1226" s="4" t="str">
        <f>SUBSTITUTE(IFERROR(VLOOKUP($A1226,'Raw - J'!$B:$P,7,FALSE),""),"0","")</f>
        <v/>
      </c>
      <c r="H1226" s="4" t="str">
        <f>IFERROR(VLOOKUP($A1226,'Raw - J'!$B:$P,12,FALSE)&amp;IF(VLOOKUP($A1226,'Raw - J'!$B:$N,13,FALSE)&lt;&gt;"","("&amp;VLOOKUP($A1226,'Raw - J'!$B:$N,13,FALSE)&amp;")",""),"")</f>
        <v/>
      </c>
      <c r="I1226" s="4" t="str">
        <f>IFERROR(VLOOKUP($A1226,'Raw - J'!$B:$P,14,FALSE),"")</f>
        <v/>
      </c>
      <c r="J1226" s="4" t="str">
        <f>IFERROR(VLOOKUP($A1226,'Raw - J'!$B:$P,11,FALSE),"")</f>
        <v/>
      </c>
      <c r="K1226" s="4" t="str">
        <f>IFERROR(VLOOKUP($A1226,'Raw - J'!$B:$Q,16,FALSE),"")</f>
        <v/>
      </c>
      <c r="L1226" s="16" t="str">
        <f>SUBSTITUTE(IFERROR(VLOOKUP($A1226,'Raw - J'!$B:$Q,9,FALSE),""),0,"")</f>
        <v/>
      </c>
      <c r="M1226" s="16" t="str">
        <f>SUBSTITUTE(IFERROR(VLOOKUP($A1226,'Raw - J'!$B:$Z,20,FALSE),""),0,"")</f>
        <v/>
      </c>
    </row>
    <row r="1227" spans="1:13" hidden="1" x14ac:dyDescent="0.35">
      <c r="A1227">
        <v>1218</v>
      </c>
      <c r="B1227" s="9" t="str">
        <f>IFERROR(VLOOKUP($A1227,'Raw - J'!$B:$S,2,FALSE),"")</f>
        <v/>
      </c>
      <c r="C1227" s="4" t="str">
        <f>IFERROR(VLOOKUP($A1227,'Raw - J'!$B:$S,3,FALSE),"")</f>
        <v/>
      </c>
      <c r="D1227" s="4" t="str">
        <f>IFERROR(VLOOKUP(JUMP!A1227,'Raw - J'!B:F,5,FALSE),"")</f>
        <v/>
      </c>
      <c r="E1227" s="4" t="str">
        <f>IFERROR(VLOOKUP($A1227,'Raw - J'!$B:$S,6,FALSE),"")</f>
        <v/>
      </c>
      <c r="F1227" s="4" t="str">
        <f>IFERROR(VLOOKUP($A1227,'Raw - J'!$B:$P,10,FALSE),"")</f>
        <v/>
      </c>
      <c r="G1227" s="4" t="str">
        <f>SUBSTITUTE(IFERROR(VLOOKUP($A1227,'Raw - J'!$B:$P,7,FALSE),""),"0","")</f>
        <v/>
      </c>
      <c r="H1227" s="4" t="str">
        <f>IFERROR(VLOOKUP($A1227,'Raw - J'!$B:$P,12,FALSE)&amp;IF(VLOOKUP($A1227,'Raw - J'!$B:$N,13,FALSE)&lt;&gt;"","("&amp;VLOOKUP($A1227,'Raw - J'!$B:$N,13,FALSE)&amp;")",""),"")</f>
        <v/>
      </c>
      <c r="I1227" s="4" t="str">
        <f>IFERROR(VLOOKUP($A1227,'Raw - J'!$B:$P,14,FALSE),"")</f>
        <v/>
      </c>
      <c r="J1227" s="4" t="str">
        <f>IFERROR(VLOOKUP($A1227,'Raw - J'!$B:$P,11,FALSE),"")</f>
        <v/>
      </c>
      <c r="K1227" s="4" t="str">
        <f>IFERROR(VLOOKUP($A1227,'Raw - J'!$B:$Q,16,FALSE),"")</f>
        <v/>
      </c>
      <c r="L1227" s="16" t="str">
        <f>SUBSTITUTE(IFERROR(VLOOKUP($A1227,'Raw - J'!$B:$Q,9,FALSE),""),0,"")</f>
        <v/>
      </c>
      <c r="M1227" s="16" t="str">
        <f>SUBSTITUTE(IFERROR(VLOOKUP($A1227,'Raw - J'!$B:$Z,20,FALSE),""),0,"")</f>
        <v/>
      </c>
    </row>
    <row r="1228" spans="1:13" hidden="1" x14ac:dyDescent="0.35">
      <c r="A1228">
        <v>1219</v>
      </c>
      <c r="B1228" s="9" t="str">
        <f>IFERROR(VLOOKUP($A1228,'Raw - J'!$B:$S,2,FALSE),"")</f>
        <v/>
      </c>
      <c r="C1228" s="4" t="str">
        <f>IFERROR(VLOOKUP($A1228,'Raw - J'!$B:$S,3,FALSE),"")</f>
        <v/>
      </c>
      <c r="D1228" s="4" t="str">
        <f>IFERROR(VLOOKUP(JUMP!A1228,'Raw - J'!B:F,5,FALSE),"")</f>
        <v/>
      </c>
      <c r="E1228" s="4" t="str">
        <f>IFERROR(VLOOKUP($A1228,'Raw - J'!$B:$S,6,FALSE),"")</f>
        <v/>
      </c>
      <c r="F1228" s="4" t="str">
        <f>IFERROR(VLOOKUP($A1228,'Raw - J'!$B:$P,10,FALSE),"")</f>
        <v/>
      </c>
      <c r="G1228" s="4" t="str">
        <f>SUBSTITUTE(IFERROR(VLOOKUP($A1228,'Raw - J'!$B:$P,7,FALSE),""),"0","")</f>
        <v/>
      </c>
      <c r="H1228" s="4" t="str">
        <f>IFERROR(VLOOKUP($A1228,'Raw - J'!$B:$P,12,FALSE)&amp;IF(VLOOKUP($A1228,'Raw - J'!$B:$N,13,FALSE)&lt;&gt;"","("&amp;VLOOKUP($A1228,'Raw - J'!$B:$N,13,FALSE)&amp;")",""),"")</f>
        <v/>
      </c>
      <c r="I1228" s="4" t="str">
        <f>IFERROR(VLOOKUP($A1228,'Raw - J'!$B:$P,14,FALSE),"")</f>
        <v/>
      </c>
      <c r="J1228" s="4" t="str">
        <f>IFERROR(VLOOKUP($A1228,'Raw - J'!$B:$P,11,FALSE),"")</f>
        <v/>
      </c>
      <c r="K1228" s="4" t="str">
        <f>IFERROR(VLOOKUP($A1228,'Raw - J'!$B:$Q,16,FALSE),"")</f>
        <v/>
      </c>
      <c r="L1228" s="16" t="str">
        <f>SUBSTITUTE(IFERROR(VLOOKUP($A1228,'Raw - J'!$B:$Q,9,FALSE),""),0,"")</f>
        <v/>
      </c>
      <c r="M1228" s="16" t="str">
        <f>SUBSTITUTE(IFERROR(VLOOKUP($A1228,'Raw - J'!$B:$Z,20,FALSE),""),0,"")</f>
        <v/>
      </c>
    </row>
    <row r="1229" spans="1:13" hidden="1" x14ac:dyDescent="0.35">
      <c r="A1229">
        <v>1220</v>
      </c>
      <c r="B1229" s="9" t="str">
        <f>IFERROR(VLOOKUP($A1229,'Raw - J'!$B:$S,2,FALSE),"")</f>
        <v/>
      </c>
      <c r="C1229" s="4" t="str">
        <f>IFERROR(VLOOKUP($A1229,'Raw - J'!$B:$S,3,FALSE),"")</f>
        <v/>
      </c>
      <c r="D1229" s="4" t="str">
        <f>IFERROR(VLOOKUP(JUMP!A1229,'Raw - J'!B:F,5,FALSE),"")</f>
        <v/>
      </c>
      <c r="E1229" s="4" t="str">
        <f>IFERROR(VLOOKUP($A1229,'Raw - J'!$B:$S,6,FALSE),"")</f>
        <v/>
      </c>
      <c r="F1229" s="4" t="str">
        <f>IFERROR(VLOOKUP($A1229,'Raw - J'!$B:$P,10,FALSE),"")</f>
        <v/>
      </c>
      <c r="G1229" s="4" t="str">
        <f>SUBSTITUTE(IFERROR(VLOOKUP($A1229,'Raw - J'!$B:$P,7,FALSE),""),"0","")</f>
        <v/>
      </c>
      <c r="H1229" s="4" t="str">
        <f>IFERROR(VLOOKUP($A1229,'Raw - J'!$B:$P,12,FALSE)&amp;IF(VLOOKUP($A1229,'Raw - J'!$B:$N,13,FALSE)&lt;&gt;"","("&amp;VLOOKUP($A1229,'Raw - J'!$B:$N,13,FALSE)&amp;")",""),"")</f>
        <v/>
      </c>
      <c r="I1229" s="4" t="str">
        <f>IFERROR(VLOOKUP($A1229,'Raw - J'!$B:$P,14,FALSE),"")</f>
        <v/>
      </c>
      <c r="J1229" s="4" t="str">
        <f>IFERROR(VLOOKUP($A1229,'Raw - J'!$B:$P,11,FALSE),"")</f>
        <v/>
      </c>
      <c r="K1229" s="4" t="str">
        <f>IFERROR(VLOOKUP($A1229,'Raw - J'!$B:$Q,16,FALSE),"")</f>
        <v/>
      </c>
      <c r="L1229" s="16" t="str">
        <f>SUBSTITUTE(IFERROR(VLOOKUP($A1229,'Raw - J'!$B:$Q,9,FALSE),""),0,"")</f>
        <v/>
      </c>
      <c r="M1229" s="16" t="str">
        <f>SUBSTITUTE(IFERROR(VLOOKUP($A1229,'Raw - J'!$B:$Z,20,FALSE),""),0,"")</f>
        <v/>
      </c>
    </row>
    <row r="1230" spans="1:13" hidden="1" x14ac:dyDescent="0.35">
      <c r="A1230">
        <v>1221</v>
      </c>
      <c r="B1230" s="9" t="str">
        <f>IFERROR(VLOOKUP($A1230,'Raw - J'!$B:$S,2,FALSE),"")</f>
        <v/>
      </c>
      <c r="C1230" s="4" t="str">
        <f>IFERROR(VLOOKUP($A1230,'Raw - J'!$B:$S,3,FALSE),"")</f>
        <v/>
      </c>
      <c r="D1230" s="4" t="str">
        <f>IFERROR(VLOOKUP(JUMP!A1230,'Raw - J'!B:F,5,FALSE),"")</f>
        <v/>
      </c>
      <c r="E1230" s="4" t="str">
        <f>IFERROR(VLOOKUP($A1230,'Raw - J'!$B:$S,6,FALSE),"")</f>
        <v/>
      </c>
      <c r="F1230" s="4" t="str">
        <f>IFERROR(VLOOKUP($A1230,'Raw - J'!$B:$P,10,FALSE),"")</f>
        <v/>
      </c>
      <c r="G1230" s="4" t="str">
        <f>SUBSTITUTE(IFERROR(VLOOKUP($A1230,'Raw - J'!$B:$P,7,FALSE),""),"0","")</f>
        <v/>
      </c>
      <c r="H1230" s="4" t="str">
        <f>IFERROR(VLOOKUP($A1230,'Raw - J'!$B:$P,12,FALSE)&amp;IF(VLOOKUP($A1230,'Raw - J'!$B:$N,13,FALSE)&lt;&gt;"","("&amp;VLOOKUP($A1230,'Raw - J'!$B:$N,13,FALSE)&amp;")",""),"")</f>
        <v/>
      </c>
      <c r="I1230" s="4" t="str">
        <f>IFERROR(VLOOKUP($A1230,'Raw - J'!$B:$P,14,FALSE),"")</f>
        <v/>
      </c>
      <c r="J1230" s="4" t="str">
        <f>IFERROR(VLOOKUP($A1230,'Raw - J'!$B:$P,11,FALSE),"")</f>
        <v/>
      </c>
      <c r="K1230" s="4" t="str">
        <f>IFERROR(VLOOKUP($A1230,'Raw - J'!$B:$Q,16,FALSE),"")</f>
        <v/>
      </c>
      <c r="L1230" s="16" t="str">
        <f>SUBSTITUTE(IFERROR(VLOOKUP($A1230,'Raw - J'!$B:$Q,9,FALSE),""),0,"")</f>
        <v/>
      </c>
      <c r="M1230" s="16" t="str">
        <f>SUBSTITUTE(IFERROR(VLOOKUP($A1230,'Raw - J'!$B:$Z,20,FALSE),""),0,"")</f>
        <v/>
      </c>
    </row>
    <row r="1231" spans="1:13" hidden="1" x14ac:dyDescent="0.35">
      <c r="A1231">
        <v>1222</v>
      </c>
      <c r="B1231" s="9" t="str">
        <f>IFERROR(VLOOKUP($A1231,'Raw - J'!$B:$S,2,FALSE),"")</f>
        <v/>
      </c>
      <c r="C1231" s="4" t="str">
        <f>IFERROR(VLOOKUP($A1231,'Raw - J'!$B:$S,3,FALSE),"")</f>
        <v/>
      </c>
      <c r="D1231" s="4" t="str">
        <f>IFERROR(VLOOKUP(JUMP!A1231,'Raw - J'!B:F,5,FALSE),"")</f>
        <v/>
      </c>
      <c r="E1231" s="4" t="str">
        <f>IFERROR(VLOOKUP($A1231,'Raw - J'!$B:$S,6,FALSE),"")</f>
        <v/>
      </c>
      <c r="F1231" s="4" t="str">
        <f>IFERROR(VLOOKUP($A1231,'Raw - J'!$B:$P,10,FALSE),"")</f>
        <v/>
      </c>
      <c r="G1231" s="4" t="str">
        <f>SUBSTITUTE(IFERROR(VLOOKUP($A1231,'Raw - J'!$B:$P,7,FALSE),""),"0","")</f>
        <v/>
      </c>
      <c r="H1231" s="4" t="str">
        <f>IFERROR(VLOOKUP($A1231,'Raw - J'!$B:$P,12,FALSE)&amp;IF(VLOOKUP($A1231,'Raw - J'!$B:$N,13,FALSE)&lt;&gt;"","("&amp;VLOOKUP($A1231,'Raw - J'!$B:$N,13,FALSE)&amp;")",""),"")</f>
        <v/>
      </c>
      <c r="I1231" s="4" t="str">
        <f>IFERROR(VLOOKUP($A1231,'Raw - J'!$B:$P,14,FALSE),"")</f>
        <v/>
      </c>
      <c r="J1231" s="4" t="str">
        <f>IFERROR(VLOOKUP($A1231,'Raw - J'!$B:$P,11,FALSE),"")</f>
        <v/>
      </c>
      <c r="K1231" s="4" t="str">
        <f>IFERROR(VLOOKUP($A1231,'Raw - J'!$B:$Q,16,FALSE),"")</f>
        <v/>
      </c>
      <c r="L1231" s="16" t="str">
        <f>SUBSTITUTE(IFERROR(VLOOKUP($A1231,'Raw - J'!$B:$Q,9,FALSE),""),0,"")</f>
        <v/>
      </c>
      <c r="M1231" s="16" t="str">
        <f>SUBSTITUTE(IFERROR(VLOOKUP($A1231,'Raw - J'!$B:$Z,20,FALSE),""),0,"")</f>
        <v/>
      </c>
    </row>
    <row r="1232" spans="1:13" hidden="1" x14ac:dyDescent="0.35">
      <c r="A1232">
        <v>1223</v>
      </c>
      <c r="B1232" s="9" t="str">
        <f>IFERROR(VLOOKUP($A1232,'Raw - J'!$B:$S,2,FALSE),"")</f>
        <v/>
      </c>
      <c r="C1232" s="4" t="str">
        <f>IFERROR(VLOOKUP($A1232,'Raw - J'!$B:$S,3,FALSE),"")</f>
        <v/>
      </c>
      <c r="D1232" s="4" t="str">
        <f>IFERROR(VLOOKUP(JUMP!A1232,'Raw - J'!B:F,5,FALSE),"")</f>
        <v/>
      </c>
      <c r="E1232" s="4" t="str">
        <f>IFERROR(VLOOKUP($A1232,'Raw - J'!$B:$S,6,FALSE),"")</f>
        <v/>
      </c>
      <c r="F1232" s="4" t="str">
        <f>IFERROR(VLOOKUP($A1232,'Raw - J'!$B:$P,10,FALSE),"")</f>
        <v/>
      </c>
      <c r="G1232" s="4" t="str">
        <f>SUBSTITUTE(IFERROR(VLOOKUP($A1232,'Raw - J'!$B:$P,7,FALSE),""),"0","")</f>
        <v/>
      </c>
      <c r="H1232" s="4" t="str">
        <f>IFERROR(VLOOKUP($A1232,'Raw - J'!$B:$P,12,FALSE)&amp;IF(VLOOKUP($A1232,'Raw - J'!$B:$N,13,FALSE)&lt;&gt;"","("&amp;VLOOKUP($A1232,'Raw - J'!$B:$N,13,FALSE)&amp;")",""),"")</f>
        <v/>
      </c>
      <c r="I1232" s="4" t="str">
        <f>IFERROR(VLOOKUP($A1232,'Raw - J'!$B:$P,14,FALSE),"")</f>
        <v/>
      </c>
      <c r="J1232" s="4" t="str">
        <f>IFERROR(VLOOKUP($A1232,'Raw - J'!$B:$P,11,FALSE),"")</f>
        <v/>
      </c>
      <c r="K1232" s="4" t="str">
        <f>IFERROR(VLOOKUP($A1232,'Raw - J'!$B:$Q,16,FALSE),"")</f>
        <v/>
      </c>
      <c r="L1232" s="16" t="str">
        <f>SUBSTITUTE(IFERROR(VLOOKUP($A1232,'Raw - J'!$B:$Q,9,FALSE),""),0,"")</f>
        <v/>
      </c>
      <c r="M1232" s="16" t="str">
        <f>SUBSTITUTE(IFERROR(VLOOKUP($A1232,'Raw - J'!$B:$Z,20,FALSE),""),0,"")</f>
        <v/>
      </c>
    </row>
    <row r="1233" spans="1:13" hidden="1" x14ac:dyDescent="0.35">
      <c r="A1233">
        <v>1224</v>
      </c>
      <c r="B1233" s="9" t="str">
        <f>IFERROR(VLOOKUP($A1233,'Raw - J'!$B:$S,2,FALSE),"")</f>
        <v/>
      </c>
      <c r="C1233" s="4" t="str">
        <f>IFERROR(VLOOKUP($A1233,'Raw - J'!$B:$S,3,FALSE),"")</f>
        <v/>
      </c>
      <c r="D1233" s="4" t="str">
        <f>IFERROR(VLOOKUP(JUMP!A1233,'Raw - J'!B:F,5,FALSE),"")</f>
        <v/>
      </c>
      <c r="E1233" s="4" t="str">
        <f>IFERROR(VLOOKUP($A1233,'Raw - J'!$B:$S,6,FALSE),"")</f>
        <v/>
      </c>
      <c r="F1233" s="4" t="str">
        <f>IFERROR(VLOOKUP($A1233,'Raw - J'!$B:$P,10,FALSE),"")</f>
        <v/>
      </c>
      <c r="G1233" s="4" t="str">
        <f>SUBSTITUTE(IFERROR(VLOOKUP($A1233,'Raw - J'!$B:$P,7,FALSE),""),"0","")</f>
        <v/>
      </c>
      <c r="H1233" s="4" t="str">
        <f>IFERROR(VLOOKUP($A1233,'Raw - J'!$B:$P,12,FALSE)&amp;IF(VLOOKUP($A1233,'Raw - J'!$B:$N,13,FALSE)&lt;&gt;"","("&amp;VLOOKUP($A1233,'Raw - J'!$B:$N,13,FALSE)&amp;")",""),"")</f>
        <v/>
      </c>
      <c r="I1233" s="4" t="str">
        <f>IFERROR(VLOOKUP($A1233,'Raw - J'!$B:$P,14,FALSE),"")</f>
        <v/>
      </c>
      <c r="J1233" s="4" t="str">
        <f>IFERROR(VLOOKUP($A1233,'Raw - J'!$B:$P,11,FALSE),"")</f>
        <v/>
      </c>
      <c r="K1233" s="4" t="str">
        <f>IFERROR(VLOOKUP($A1233,'Raw - J'!$B:$Q,16,FALSE),"")</f>
        <v/>
      </c>
      <c r="L1233" s="16" t="str">
        <f>SUBSTITUTE(IFERROR(VLOOKUP($A1233,'Raw - J'!$B:$Q,9,FALSE),""),0,"")</f>
        <v/>
      </c>
      <c r="M1233" s="16" t="str">
        <f>SUBSTITUTE(IFERROR(VLOOKUP($A1233,'Raw - J'!$B:$Z,20,FALSE),""),0,"")</f>
        <v/>
      </c>
    </row>
    <row r="1234" spans="1:13" hidden="1" x14ac:dyDescent="0.35">
      <c r="A1234">
        <v>1225</v>
      </c>
      <c r="B1234" s="9" t="str">
        <f>IFERROR(VLOOKUP($A1234,'Raw - J'!$B:$S,2,FALSE),"")</f>
        <v/>
      </c>
      <c r="C1234" s="4" t="str">
        <f>IFERROR(VLOOKUP($A1234,'Raw - J'!$B:$S,3,FALSE),"")</f>
        <v/>
      </c>
      <c r="D1234" s="4" t="str">
        <f>IFERROR(VLOOKUP(JUMP!A1234,'Raw - J'!B:F,5,FALSE),"")</f>
        <v/>
      </c>
      <c r="E1234" s="4" t="str">
        <f>IFERROR(VLOOKUP($A1234,'Raw - J'!$B:$S,6,FALSE),"")</f>
        <v/>
      </c>
      <c r="F1234" s="4" t="str">
        <f>IFERROR(VLOOKUP($A1234,'Raw - J'!$B:$P,10,FALSE),"")</f>
        <v/>
      </c>
      <c r="G1234" s="4" t="str">
        <f>SUBSTITUTE(IFERROR(VLOOKUP($A1234,'Raw - J'!$B:$P,7,FALSE),""),"0","")</f>
        <v/>
      </c>
      <c r="H1234" s="4" t="str">
        <f>IFERROR(VLOOKUP($A1234,'Raw - J'!$B:$P,12,FALSE)&amp;IF(VLOOKUP($A1234,'Raw - J'!$B:$N,13,FALSE)&lt;&gt;"","("&amp;VLOOKUP($A1234,'Raw - J'!$B:$N,13,FALSE)&amp;")",""),"")</f>
        <v/>
      </c>
      <c r="I1234" s="4" t="str">
        <f>IFERROR(VLOOKUP($A1234,'Raw - J'!$B:$P,14,FALSE),"")</f>
        <v/>
      </c>
      <c r="J1234" s="4" t="str">
        <f>IFERROR(VLOOKUP($A1234,'Raw - J'!$B:$P,11,FALSE),"")</f>
        <v/>
      </c>
      <c r="K1234" s="4" t="str">
        <f>IFERROR(VLOOKUP($A1234,'Raw - J'!$B:$Q,16,FALSE),"")</f>
        <v/>
      </c>
      <c r="L1234" s="16" t="str">
        <f>SUBSTITUTE(IFERROR(VLOOKUP($A1234,'Raw - J'!$B:$Q,9,FALSE),""),0,"")</f>
        <v/>
      </c>
      <c r="M1234" s="16" t="str">
        <f>SUBSTITUTE(IFERROR(VLOOKUP($A1234,'Raw - J'!$B:$Z,20,FALSE),""),0,"")</f>
        <v/>
      </c>
    </row>
    <row r="1235" spans="1:13" hidden="1" x14ac:dyDescent="0.35">
      <c r="A1235">
        <v>1226</v>
      </c>
      <c r="B1235" s="9" t="str">
        <f>IFERROR(VLOOKUP($A1235,'Raw - J'!$B:$S,2,FALSE),"")</f>
        <v/>
      </c>
      <c r="C1235" s="4" t="str">
        <f>IFERROR(VLOOKUP($A1235,'Raw - J'!$B:$S,3,FALSE),"")</f>
        <v/>
      </c>
      <c r="D1235" s="4" t="str">
        <f>IFERROR(VLOOKUP(JUMP!A1235,'Raw - J'!B:F,5,FALSE),"")</f>
        <v/>
      </c>
      <c r="E1235" s="4" t="str">
        <f>IFERROR(VLOOKUP($A1235,'Raw - J'!$B:$S,6,FALSE),"")</f>
        <v/>
      </c>
      <c r="F1235" s="4" t="str">
        <f>IFERROR(VLOOKUP($A1235,'Raw - J'!$B:$P,10,FALSE),"")</f>
        <v/>
      </c>
      <c r="G1235" s="4" t="str">
        <f>SUBSTITUTE(IFERROR(VLOOKUP($A1235,'Raw - J'!$B:$P,7,FALSE),""),"0","")</f>
        <v/>
      </c>
      <c r="H1235" s="4" t="str">
        <f>IFERROR(VLOOKUP($A1235,'Raw - J'!$B:$P,12,FALSE)&amp;IF(VLOOKUP($A1235,'Raw - J'!$B:$N,13,FALSE)&lt;&gt;"","("&amp;VLOOKUP($A1235,'Raw - J'!$B:$N,13,FALSE)&amp;")",""),"")</f>
        <v/>
      </c>
      <c r="I1235" s="4" t="str">
        <f>IFERROR(VLOOKUP($A1235,'Raw - J'!$B:$P,14,FALSE),"")</f>
        <v/>
      </c>
      <c r="J1235" s="4" t="str">
        <f>IFERROR(VLOOKUP($A1235,'Raw - J'!$B:$P,11,FALSE),"")</f>
        <v/>
      </c>
      <c r="K1235" s="4" t="str">
        <f>IFERROR(VLOOKUP($A1235,'Raw - J'!$B:$Q,16,FALSE),"")</f>
        <v/>
      </c>
      <c r="L1235" s="16" t="str">
        <f>SUBSTITUTE(IFERROR(VLOOKUP($A1235,'Raw - J'!$B:$Q,9,FALSE),""),0,"")</f>
        <v/>
      </c>
      <c r="M1235" s="16" t="str">
        <f>SUBSTITUTE(IFERROR(VLOOKUP($A1235,'Raw - J'!$B:$Z,20,FALSE),""),0,"")</f>
        <v/>
      </c>
    </row>
    <row r="1236" spans="1:13" hidden="1" x14ac:dyDescent="0.35">
      <c r="A1236">
        <v>1227</v>
      </c>
      <c r="B1236" s="9" t="str">
        <f>IFERROR(VLOOKUP($A1236,'Raw - J'!$B:$S,2,FALSE),"")</f>
        <v/>
      </c>
      <c r="C1236" s="4" t="str">
        <f>IFERROR(VLOOKUP($A1236,'Raw - J'!$B:$S,3,FALSE),"")</f>
        <v/>
      </c>
      <c r="D1236" s="4" t="str">
        <f>IFERROR(VLOOKUP(JUMP!A1236,'Raw - J'!B:F,5,FALSE),"")</f>
        <v/>
      </c>
      <c r="E1236" s="4" t="str">
        <f>IFERROR(VLOOKUP($A1236,'Raw - J'!$B:$S,6,FALSE),"")</f>
        <v/>
      </c>
      <c r="F1236" s="4" t="str">
        <f>IFERROR(VLOOKUP($A1236,'Raw - J'!$B:$P,10,FALSE),"")</f>
        <v/>
      </c>
      <c r="G1236" s="4" t="str">
        <f>SUBSTITUTE(IFERROR(VLOOKUP($A1236,'Raw - J'!$B:$P,7,FALSE),""),"0","")</f>
        <v/>
      </c>
      <c r="H1236" s="4" t="str">
        <f>IFERROR(VLOOKUP($A1236,'Raw - J'!$B:$P,12,FALSE)&amp;IF(VLOOKUP($A1236,'Raw - J'!$B:$N,13,FALSE)&lt;&gt;"","("&amp;VLOOKUP($A1236,'Raw - J'!$B:$N,13,FALSE)&amp;")",""),"")</f>
        <v/>
      </c>
      <c r="I1236" s="4" t="str">
        <f>IFERROR(VLOOKUP($A1236,'Raw - J'!$B:$P,14,FALSE),"")</f>
        <v/>
      </c>
      <c r="J1236" s="4" t="str">
        <f>IFERROR(VLOOKUP($A1236,'Raw - J'!$B:$P,11,FALSE),"")</f>
        <v/>
      </c>
      <c r="K1236" s="4" t="str">
        <f>IFERROR(VLOOKUP($A1236,'Raw - J'!$B:$Q,16,FALSE),"")</f>
        <v/>
      </c>
      <c r="L1236" s="16" t="str">
        <f>SUBSTITUTE(IFERROR(VLOOKUP($A1236,'Raw - J'!$B:$Q,9,FALSE),""),0,"")</f>
        <v/>
      </c>
      <c r="M1236" s="16" t="str">
        <f>SUBSTITUTE(IFERROR(VLOOKUP($A1236,'Raw - J'!$B:$Z,20,FALSE),""),0,"")</f>
        <v/>
      </c>
    </row>
    <row r="1237" spans="1:13" hidden="1" x14ac:dyDescent="0.35">
      <c r="A1237">
        <v>1228</v>
      </c>
      <c r="B1237" s="9" t="str">
        <f>IFERROR(VLOOKUP($A1237,'Raw - J'!$B:$S,2,FALSE),"")</f>
        <v/>
      </c>
      <c r="C1237" s="4" t="str">
        <f>IFERROR(VLOOKUP($A1237,'Raw - J'!$B:$S,3,FALSE),"")</f>
        <v/>
      </c>
      <c r="D1237" s="4" t="str">
        <f>IFERROR(VLOOKUP(JUMP!A1237,'Raw - J'!B:F,5,FALSE),"")</f>
        <v/>
      </c>
      <c r="E1237" s="4" t="str">
        <f>IFERROR(VLOOKUP($A1237,'Raw - J'!$B:$S,6,FALSE),"")</f>
        <v/>
      </c>
      <c r="F1237" s="4" t="str">
        <f>IFERROR(VLOOKUP($A1237,'Raw - J'!$B:$P,10,FALSE),"")</f>
        <v/>
      </c>
      <c r="G1237" s="4" t="str">
        <f>SUBSTITUTE(IFERROR(VLOOKUP($A1237,'Raw - J'!$B:$P,7,FALSE),""),"0","")</f>
        <v/>
      </c>
      <c r="H1237" s="4" t="str">
        <f>IFERROR(VLOOKUP($A1237,'Raw - J'!$B:$P,12,FALSE)&amp;IF(VLOOKUP($A1237,'Raw - J'!$B:$N,13,FALSE)&lt;&gt;"","("&amp;VLOOKUP($A1237,'Raw - J'!$B:$N,13,FALSE)&amp;")",""),"")</f>
        <v/>
      </c>
      <c r="I1237" s="4" t="str">
        <f>IFERROR(VLOOKUP($A1237,'Raw - J'!$B:$P,14,FALSE),"")</f>
        <v/>
      </c>
      <c r="J1237" s="4" t="str">
        <f>IFERROR(VLOOKUP($A1237,'Raw - J'!$B:$P,11,FALSE),"")</f>
        <v/>
      </c>
      <c r="K1237" s="4" t="str">
        <f>IFERROR(VLOOKUP($A1237,'Raw - J'!$B:$Q,16,FALSE),"")</f>
        <v/>
      </c>
      <c r="L1237" s="16" t="str">
        <f>SUBSTITUTE(IFERROR(VLOOKUP($A1237,'Raw - J'!$B:$Q,9,FALSE),""),0,"")</f>
        <v/>
      </c>
      <c r="M1237" s="16" t="str">
        <f>SUBSTITUTE(IFERROR(VLOOKUP($A1237,'Raw - J'!$B:$Z,20,FALSE),""),0,"")</f>
        <v/>
      </c>
    </row>
    <row r="1238" spans="1:13" hidden="1" x14ac:dyDescent="0.35">
      <c r="A1238">
        <v>1229</v>
      </c>
      <c r="B1238" s="9" t="str">
        <f>IFERROR(VLOOKUP($A1238,'Raw - J'!$B:$S,2,FALSE),"")</f>
        <v/>
      </c>
      <c r="C1238" s="4" t="str">
        <f>IFERROR(VLOOKUP($A1238,'Raw - J'!$B:$S,3,FALSE),"")</f>
        <v/>
      </c>
      <c r="D1238" s="4" t="str">
        <f>IFERROR(VLOOKUP(JUMP!A1238,'Raw - J'!B:F,5,FALSE),"")</f>
        <v/>
      </c>
      <c r="E1238" s="4" t="str">
        <f>IFERROR(VLOOKUP($A1238,'Raw - J'!$B:$S,6,FALSE),"")</f>
        <v/>
      </c>
      <c r="F1238" s="4" t="str">
        <f>IFERROR(VLOOKUP($A1238,'Raw - J'!$B:$P,10,FALSE),"")</f>
        <v/>
      </c>
      <c r="G1238" s="4" t="str">
        <f>SUBSTITUTE(IFERROR(VLOOKUP($A1238,'Raw - J'!$B:$P,7,FALSE),""),"0","")</f>
        <v/>
      </c>
      <c r="H1238" s="4" t="str">
        <f>IFERROR(VLOOKUP($A1238,'Raw - J'!$B:$P,12,FALSE)&amp;IF(VLOOKUP($A1238,'Raw - J'!$B:$N,13,FALSE)&lt;&gt;"","("&amp;VLOOKUP($A1238,'Raw - J'!$B:$N,13,FALSE)&amp;")",""),"")</f>
        <v/>
      </c>
      <c r="I1238" s="4" t="str">
        <f>IFERROR(VLOOKUP($A1238,'Raw - J'!$B:$P,14,FALSE),"")</f>
        <v/>
      </c>
      <c r="J1238" s="4" t="str">
        <f>IFERROR(VLOOKUP($A1238,'Raw - J'!$B:$P,11,FALSE),"")</f>
        <v/>
      </c>
      <c r="K1238" s="4" t="str">
        <f>IFERROR(VLOOKUP($A1238,'Raw - J'!$B:$Q,16,FALSE),"")</f>
        <v/>
      </c>
      <c r="L1238" s="16" t="str">
        <f>SUBSTITUTE(IFERROR(VLOOKUP($A1238,'Raw - J'!$B:$Q,9,FALSE),""),0,"")</f>
        <v/>
      </c>
      <c r="M1238" s="16" t="str">
        <f>SUBSTITUTE(IFERROR(VLOOKUP($A1238,'Raw - J'!$B:$Z,20,FALSE),""),0,"")</f>
        <v/>
      </c>
    </row>
    <row r="1239" spans="1:13" hidden="1" x14ac:dyDescent="0.35">
      <c r="A1239">
        <v>1230</v>
      </c>
      <c r="B1239" s="9" t="str">
        <f>IFERROR(VLOOKUP($A1239,'Raw - J'!$B:$S,2,FALSE),"")</f>
        <v/>
      </c>
      <c r="C1239" s="4" t="str">
        <f>IFERROR(VLOOKUP($A1239,'Raw - J'!$B:$S,3,FALSE),"")</f>
        <v/>
      </c>
      <c r="D1239" s="4" t="str">
        <f>IFERROR(VLOOKUP(JUMP!A1239,'Raw - J'!B:F,5,FALSE),"")</f>
        <v/>
      </c>
      <c r="E1239" s="4" t="str">
        <f>IFERROR(VLOOKUP($A1239,'Raw - J'!$B:$S,6,FALSE),"")</f>
        <v/>
      </c>
      <c r="F1239" s="4" t="str">
        <f>IFERROR(VLOOKUP($A1239,'Raw - J'!$B:$P,10,FALSE),"")</f>
        <v/>
      </c>
      <c r="G1239" s="4" t="str">
        <f>SUBSTITUTE(IFERROR(VLOOKUP($A1239,'Raw - J'!$B:$P,7,FALSE),""),"0","")</f>
        <v/>
      </c>
      <c r="H1239" s="4" t="str">
        <f>IFERROR(VLOOKUP($A1239,'Raw - J'!$B:$P,12,FALSE)&amp;IF(VLOOKUP($A1239,'Raw - J'!$B:$N,13,FALSE)&lt;&gt;"","("&amp;VLOOKUP($A1239,'Raw - J'!$B:$N,13,FALSE)&amp;")",""),"")</f>
        <v/>
      </c>
      <c r="I1239" s="4" t="str">
        <f>IFERROR(VLOOKUP($A1239,'Raw - J'!$B:$P,14,FALSE),"")</f>
        <v/>
      </c>
      <c r="J1239" s="4" t="str">
        <f>IFERROR(VLOOKUP($A1239,'Raw - J'!$B:$P,11,FALSE),"")</f>
        <v/>
      </c>
      <c r="K1239" s="4" t="str">
        <f>IFERROR(VLOOKUP($A1239,'Raw - J'!$B:$Q,16,FALSE),"")</f>
        <v/>
      </c>
      <c r="L1239" s="16" t="str">
        <f>SUBSTITUTE(IFERROR(VLOOKUP($A1239,'Raw - J'!$B:$Q,9,FALSE),""),0,"")</f>
        <v/>
      </c>
      <c r="M1239" s="16" t="str">
        <f>SUBSTITUTE(IFERROR(VLOOKUP($A1239,'Raw - J'!$B:$Z,20,FALSE),""),0,"")</f>
        <v/>
      </c>
    </row>
    <row r="1240" spans="1:13" hidden="1" x14ac:dyDescent="0.35">
      <c r="A1240">
        <v>1231</v>
      </c>
      <c r="B1240" s="9" t="str">
        <f>IFERROR(VLOOKUP($A1240,'Raw - J'!$B:$S,2,FALSE),"")</f>
        <v/>
      </c>
      <c r="C1240" s="4" t="str">
        <f>IFERROR(VLOOKUP($A1240,'Raw - J'!$B:$S,3,FALSE),"")</f>
        <v/>
      </c>
      <c r="D1240" s="4" t="str">
        <f>IFERROR(VLOOKUP(JUMP!A1240,'Raw - J'!B:F,5,FALSE),"")</f>
        <v/>
      </c>
      <c r="E1240" s="4" t="str">
        <f>IFERROR(VLOOKUP($A1240,'Raw - J'!$B:$S,6,FALSE),"")</f>
        <v/>
      </c>
      <c r="F1240" s="4" t="str">
        <f>IFERROR(VLOOKUP($A1240,'Raw - J'!$B:$P,10,FALSE),"")</f>
        <v/>
      </c>
      <c r="G1240" s="4" t="str">
        <f>SUBSTITUTE(IFERROR(VLOOKUP($A1240,'Raw - J'!$B:$P,7,FALSE),""),"0","")</f>
        <v/>
      </c>
      <c r="H1240" s="4" t="str">
        <f>IFERROR(VLOOKUP($A1240,'Raw - J'!$B:$P,12,FALSE)&amp;IF(VLOOKUP($A1240,'Raw - J'!$B:$N,13,FALSE)&lt;&gt;"","("&amp;VLOOKUP($A1240,'Raw - J'!$B:$N,13,FALSE)&amp;")",""),"")</f>
        <v/>
      </c>
      <c r="I1240" s="4" t="str">
        <f>IFERROR(VLOOKUP($A1240,'Raw - J'!$B:$P,14,FALSE),"")</f>
        <v/>
      </c>
      <c r="J1240" s="4" t="str">
        <f>IFERROR(VLOOKUP($A1240,'Raw - J'!$B:$P,11,FALSE),"")</f>
        <v/>
      </c>
      <c r="K1240" s="4" t="str">
        <f>IFERROR(VLOOKUP($A1240,'Raw - J'!$B:$Q,16,FALSE),"")</f>
        <v/>
      </c>
      <c r="L1240" s="16" t="str">
        <f>SUBSTITUTE(IFERROR(VLOOKUP($A1240,'Raw - J'!$B:$Q,9,FALSE),""),0,"")</f>
        <v/>
      </c>
      <c r="M1240" s="16" t="str">
        <f>SUBSTITUTE(IFERROR(VLOOKUP($A1240,'Raw - J'!$B:$Z,20,FALSE),""),0,"")</f>
        <v/>
      </c>
    </row>
    <row r="1241" spans="1:13" hidden="1" x14ac:dyDescent="0.35">
      <c r="A1241">
        <v>1232</v>
      </c>
      <c r="B1241" s="9" t="str">
        <f>IFERROR(VLOOKUP($A1241,'Raw - J'!$B:$S,2,FALSE),"")</f>
        <v/>
      </c>
      <c r="C1241" s="4" t="str">
        <f>IFERROR(VLOOKUP($A1241,'Raw - J'!$B:$S,3,FALSE),"")</f>
        <v/>
      </c>
      <c r="D1241" s="4" t="str">
        <f>IFERROR(VLOOKUP(JUMP!A1241,'Raw - J'!B:F,5,FALSE),"")</f>
        <v/>
      </c>
      <c r="E1241" s="4" t="str">
        <f>IFERROR(VLOOKUP($A1241,'Raw - J'!$B:$S,6,FALSE),"")</f>
        <v/>
      </c>
      <c r="F1241" s="4" t="str">
        <f>IFERROR(VLOOKUP($A1241,'Raw - J'!$B:$P,10,FALSE),"")</f>
        <v/>
      </c>
      <c r="G1241" s="4" t="str">
        <f>SUBSTITUTE(IFERROR(VLOOKUP($A1241,'Raw - J'!$B:$P,7,FALSE),""),"0","")</f>
        <v/>
      </c>
      <c r="H1241" s="4" t="str">
        <f>IFERROR(VLOOKUP($A1241,'Raw - J'!$B:$P,12,FALSE)&amp;IF(VLOOKUP($A1241,'Raw - J'!$B:$N,13,FALSE)&lt;&gt;"","("&amp;VLOOKUP($A1241,'Raw - J'!$B:$N,13,FALSE)&amp;")",""),"")</f>
        <v/>
      </c>
      <c r="I1241" s="4" t="str">
        <f>IFERROR(VLOOKUP($A1241,'Raw - J'!$B:$P,14,FALSE),"")</f>
        <v/>
      </c>
      <c r="J1241" s="4" t="str">
        <f>IFERROR(VLOOKUP($A1241,'Raw - J'!$B:$P,11,FALSE),"")</f>
        <v/>
      </c>
      <c r="K1241" s="4" t="str">
        <f>IFERROR(VLOOKUP($A1241,'Raw - J'!$B:$Q,16,FALSE),"")</f>
        <v/>
      </c>
      <c r="L1241" s="16" t="str">
        <f>SUBSTITUTE(IFERROR(VLOOKUP($A1241,'Raw - J'!$B:$Q,9,FALSE),""),0,"")</f>
        <v/>
      </c>
      <c r="M1241" s="16" t="str">
        <f>SUBSTITUTE(IFERROR(VLOOKUP($A1241,'Raw - J'!$B:$Z,20,FALSE),""),0,"")</f>
        <v/>
      </c>
    </row>
    <row r="1242" spans="1:13" hidden="1" x14ac:dyDescent="0.35">
      <c r="A1242">
        <v>1233</v>
      </c>
      <c r="B1242" s="9" t="str">
        <f>IFERROR(VLOOKUP($A1242,'Raw - J'!$B:$S,2,FALSE),"")</f>
        <v/>
      </c>
      <c r="C1242" s="4" t="str">
        <f>IFERROR(VLOOKUP($A1242,'Raw - J'!$B:$S,3,FALSE),"")</f>
        <v/>
      </c>
      <c r="D1242" s="4" t="str">
        <f>IFERROR(VLOOKUP(JUMP!A1242,'Raw - J'!B:F,5,FALSE),"")</f>
        <v/>
      </c>
      <c r="E1242" s="4" t="str">
        <f>IFERROR(VLOOKUP($A1242,'Raw - J'!$B:$S,6,FALSE),"")</f>
        <v/>
      </c>
      <c r="F1242" s="4" t="str">
        <f>IFERROR(VLOOKUP($A1242,'Raw - J'!$B:$P,10,FALSE),"")</f>
        <v/>
      </c>
      <c r="G1242" s="4" t="str">
        <f>SUBSTITUTE(IFERROR(VLOOKUP($A1242,'Raw - J'!$B:$P,7,FALSE),""),"0","")</f>
        <v/>
      </c>
      <c r="H1242" s="4" t="str">
        <f>IFERROR(VLOOKUP($A1242,'Raw - J'!$B:$P,12,FALSE)&amp;IF(VLOOKUP($A1242,'Raw - J'!$B:$N,13,FALSE)&lt;&gt;"","("&amp;VLOOKUP($A1242,'Raw - J'!$B:$N,13,FALSE)&amp;")",""),"")</f>
        <v/>
      </c>
      <c r="I1242" s="4" t="str">
        <f>IFERROR(VLOOKUP($A1242,'Raw - J'!$B:$P,14,FALSE),"")</f>
        <v/>
      </c>
      <c r="J1242" s="4" t="str">
        <f>IFERROR(VLOOKUP($A1242,'Raw - J'!$B:$P,11,FALSE),"")</f>
        <v/>
      </c>
      <c r="K1242" s="4" t="str">
        <f>IFERROR(VLOOKUP($A1242,'Raw - J'!$B:$Q,16,FALSE),"")</f>
        <v/>
      </c>
      <c r="L1242" s="16" t="str">
        <f>SUBSTITUTE(IFERROR(VLOOKUP($A1242,'Raw - J'!$B:$Q,9,FALSE),""),0,"")</f>
        <v/>
      </c>
      <c r="M1242" s="16" t="str">
        <f>SUBSTITUTE(IFERROR(VLOOKUP($A1242,'Raw - J'!$B:$Z,20,FALSE),""),0,"")</f>
        <v/>
      </c>
    </row>
    <row r="1243" spans="1:13" hidden="1" x14ac:dyDescent="0.35">
      <c r="A1243">
        <v>1234</v>
      </c>
      <c r="B1243" s="9" t="str">
        <f>IFERROR(VLOOKUP($A1243,'Raw - J'!$B:$S,2,FALSE),"")</f>
        <v/>
      </c>
      <c r="C1243" s="4" t="str">
        <f>IFERROR(VLOOKUP($A1243,'Raw - J'!$B:$S,3,FALSE),"")</f>
        <v/>
      </c>
      <c r="D1243" s="4" t="str">
        <f>IFERROR(VLOOKUP(JUMP!A1243,'Raw - J'!B:F,5,FALSE),"")</f>
        <v/>
      </c>
      <c r="E1243" s="4" t="str">
        <f>IFERROR(VLOOKUP($A1243,'Raw - J'!$B:$S,6,FALSE),"")</f>
        <v/>
      </c>
      <c r="F1243" s="4" t="str">
        <f>IFERROR(VLOOKUP($A1243,'Raw - J'!$B:$P,10,FALSE),"")</f>
        <v/>
      </c>
      <c r="G1243" s="4" t="str">
        <f>SUBSTITUTE(IFERROR(VLOOKUP($A1243,'Raw - J'!$B:$P,7,FALSE),""),"0","")</f>
        <v/>
      </c>
      <c r="H1243" s="4" t="str">
        <f>IFERROR(VLOOKUP($A1243,'Raw - J'!$B:$P,12,FALSE)&amp;IF(VLOOKUP($A1243,'Raw - J'!$B:$N,13,FALSE)&lt;&gt;"","("&amp;VLOOKUP($A1243,'Raw - J'!$B:$N,13,FALSE)&amp;")",""),"")</f>
        <v/>
      </c>
      <c r="I1243" s="4" t="str">
        <f>IFERROR(VLOOKUP($A1243,'Raw - J'!$B:$P,14,FALSE),"")</f>
        <v/>
      </c>
      <c r="J1243" s="4" t="str">
        <f>IFERROR(VLOOKUP($A1243,'Raw - J'!$B:$P,11,FALSE),"")</f>
        <v/>
      </c>
      <c r="K1243" s="4" t="str">
        <f>IFERROR(VLOOKUP($A1243,'Raw - J'!$B:$Q,16,FALSE),"")</f>
        <v/>
      </c>
      <c r="L1243" s="16" t="str">
        <f>SUBSTITUTE(IFERROR(VLOOKUP($A1243,'Raw - J'!$B:$Q,9,FALSE),""),0,"")</f>
        <v/>
      </c>
      <c r="M1243" s="16" t="str">
        <f>SUBSTITUTE(IFERROR(VLOOKUP($A1243,'Raw - J'!$B:$Z,20,FALSE),""),0,"")</f>
        <v/>
      </c>
    </row>
    <row r="1244" spans="1:13" hidden="1" x14ac:dyDescent="0.35">
      <c r="A1244">
        <v>1235</v>
      </c>
      <c r="B1244" s="9" t="str">
        <f>IFERROR(VLOOKUP($A1244,'Raw - J'!$B:$S,2,FALSE),"")</f>
        <v/>
      </c>
      <c r="C1244" s="4" t="str">
        <f>IFERROR(VLOOKUP($A1244,'Raw - J'!$B:$S,3,FALSE),"")</f>
        <v/>
      </c>
      <c r="D1244" s="4" t="str">
        <f>IFERROR(VLOOKUP(JUMP!A1244,'Raw - J'!B:F,5,FALSE),"")</f>
        <v/>
      </c>
      <c r="E1244" s="4" t="str">
        <f>IFERROR(VLOOKUP($A1244,'Raw - J'!$B:$S,6,FALSE),"")</f>
        <v/>
      </c>
      <c r="F1244" s="4" t="str">
        <f>IFERROR(VLOOKUP($A1244,'Raw - J'!$B:$P,10,FALSE),"")</f>
        <v/>
      </c>
      <c r="G1244" s="4" t="str">
        <f>SUBSTITUTE(IFERROR(VLOOKUP($A1244,'Raw - J'!$B:$P,7,FALSE),""),"0","")</f>
        <v/>
      </c>
      <c r="H1244" s="4" t="str">
        <f>IFERROR(VLOOKUP($A1244,'Raw - J'!$B:$P,12,FALSE)&amp;IF(VLOOKUP($A1244,'Raw - J'!$B:$N,13,FALSE)&lt;&gt;"","("&amp;VLOOKUP($A1244,'Raw - J'!$B:$N,13,FALSE)&amp;")",""),"")</f>
        <v/>
      </c>
      <c r="I1244" s="4" t="str">
        <f>IFERROR(VLOOKUP($A1244,'Raw - J'!$B:$P,14,FALSE),"")</f>
        <v/>
      </c>
      <c r="J1244" s="4" t="str">
        <f>IFERROR(VLOOKUP($A1244,'Raw - J'!$B:$P,11,FALSE),"")</f>
        <v/>
      </c>
      <c r="K1244" s="4" t="str">
        <f>IFERROR(VLOOKUP($A1244,'Raw - J'!$B:$Q,16,FALSE),"")</f>
        <v/>
      </c>
      <c r="L1244" s="16" t="str">
        <f>SUBSTITUTE(IFERROR(VLOOKUP($A1244,'Raw - J'!$B:$Q,9,FALSE),""),0,"")</f>
        <v/>
      </c>
      <c r="M1244" s="16" t="str">
        <f>SUBSTITUTE(IFERROR(VLOOKUP($A1244,'Raw - J'!$B:$Z,20,FALSE),""),0,"")</f>
        <v/>
      </c>
    </row>
    <row r="1245" spans="1:13" hidden="1" x14ac:dyDescent="0.35">
      <c r="A1245">
        <v>1236</v>
      </c>
      <c r="B1245" s="9" t="str">
        <f>IFERROR(VLOOKUP($A1245,'Raw - J'!$B:$S,2,FALSE),"")</f>
        <v/>
      </c>
      <c r="C1245" s="4" t="str">
        <f>IFERROR(VLOOKUP($A1245,'Raw - J'!$B:$S,3,FALSE),"")</f>
        <v/>
      </c>
      <c r="D1245" s="4" t="str">
        <f>IFERROR(VLOOKUP(JUMP!A1245,'Raw - J'!B:F,5,FALSE),"")</f>
        <v/>
      </c>
      <c r="E1245" s="4" t="str">
        <f>IFERROR(VLOOKUP($A1245,'Raw - J'!$B:$S,6,FALSE),"")</f>
        <v/>
      </c>
      <c r="F1245" s="4" t="str">
        <f>IFERROR(VLOOKUP($A1245,'Raw - J'!$B:$P,10,FALSE),"")</f>
        <v/>
      </c>
      <c r="G1245" s="4" t="str">
        <f>SUBSTITUTE(IFERROR(VLOOKUP($A1245,'Raw - J'!$B:$P,7,FALSE),""),"0","")</f>
        <v/>
      </c>
      <c r="H1245" s="4" t="str">
        <f>IFERROR(VLOOKUP($A1245,'Raw - J'!$B:$P,12,FALSE)&amp;IF(VLOOKUP($A1245,'Raw - J'!$B:$N,13,FALSE)&lt;&gt;"","("&amp;VLOOKUP($A1245,'Raw - J'!$B:$N,13,FALSE)&amp;")",""),"")</f>
        <v/>
      </c>
      <c r="I1245" s="4" t="str">
        <f>IFERROR(VLOOKUP($A1245,'Raw - J'!$B:$P,14,FALSE),"")</f>
        <v/>
      </c>
      <c r="J1245" s="4" t="str">
        <f>IFERROR(VLOOKUP($A1245,'Raw - J'!$B:$P,11,FALSE),"")</f>
        <v/>
      </c>
      <c r="K1245" s="4" t="str">
        <f>IFERROR(VLOOKUP($A1245,'Raw - J'!$B:$Q,16,FALSE),"")</f>
        <v/>
      </c>
      <c r="L1245" s="16" t="str">
        <f>SUBSTITUTE(IFERROR(VLOOKUP($A1245,'Raw - J'!$B:$Q,9,FALSE),""),0,"")</f>
        <v/>
      </c>
      <c r="M1245" s="16" t="str">
        <f>SUBSTITUTE(IFERROR(VLOOKUP($A1245,'Raw - J'!$B:$Z,20,FALSE),""),0,"")</f>
        <v/>
      </c>
    </row>
    <row r="1246" spans="1:13" hidden="1" x14ac:dyDescent="0.35">
      <c r="A1246">
        <v>1237</v>
      </c>
      <c r="B1246" s="9" t="str">
        <f>IFERROR(VLOOKUP($A1246,'Raw - J'!$B:$S,2,FALSE),"")</f>
        <v/>
      </c>
      <c r="C1246" s="4" t="str">
        <f>IFERROR(VLOOKUP($A1246,'Raw - J'!$B:$S,3,FALSE),"")</f>
        <v/>
      </c>
      <c r="D1246" s="4" t="str">
        <f>IFERROR(VLOOKUP(JUMP!A1246,'Raw - J'!B:F,5,FALSE),"")</f>
        <v/>
      </c>
      <c r="E1246" s="4" t="str">
        <f>IFERROR(VLOOKUP($A1246,'Raw - J'!$B:$S,6,FALSE),"")</f>
        <v/>
      </c>
      <c r="F1246" s="4" t="str">
        <f>IFERROR(VLOOKUP($A1246,'Raw - J'!$B:$P,10,FALSE),"")</f>
        <v/>
      </c>
      <c r="G1246" s="4" t="str">
        <f>SUBSTITUTE(IFERROR(VLOOKUP($A1246,'Raw - J'!$B:$P,7,FALSE),""),"0","")</f>
        <v/>
      </c>
      <c r="H1246" s="4" t="str">
        <f>IFERROR(VLOOKUP($A1246,'Raw - J'!$B:$P,12,FALSE)&amp;IF(VLOOKUP($A1246,'Raw - J'!$B:$N,13,FALSE)&lt;&gt;"","("&amp;VLOOKUP($A1246,'Raw - J'!$B:$N,13,FALSE)&amp;")",""),"")</f>
        <v/>
      </c>
      <c r="I1246" s="4" t="str">
        <f>IFERROR(VLOOKUP($A1246,'Raw - J'!$B:$P,14,FALSE),"")</f>
        <v/>
      </c>
      <c r="J1246" s="4" t="str">
        <f>IFERROR(VLOOKUP($A1246,'Raw - J'!$B:$P,11,FALSE),"")</f>
        <v/>
      </c>
      <c r="K1246" s="4" t="str">
        <f>IFERROR(VLOOKUP($A1246,'Raw - J'!$B:$Q,16,FALSE),"")</f>
        <v/>
      </c>
      <c r="L1246" s="16" t="str">
        <f>SUBSTITUTE(IFERROR(VLOOKUP($A1246,'Raw - J'!$B:$Q,9,FALSE),""),0,"")</f>
        <v/>
      </c>
      <c r="M1246" s="16" t="str">
        <f>SUBSTITUTE(IFERROR(VLOOKUP($A1246,'Raw - J'!$B:$Z,20,FALSE),""),0,"")</f>
        <v/>
      </c>
    </row>
    <row r="1247" spans="1:13" hidden="1" x14ac:dyDescent="0.35">
      <c r="A1247">
        <v>1238</v>
      </c>
      <c r="B1247" s="9" t="str">
        <f>IFERROR(VLOOKUP($A1247,'Raw - J'!$B:$S,2,FALSE),"")</f>
        <v/>
      </c>
      <c r="C1247" s="4" t="str">
        <f>IFERROR(VLOOKUP($A1247,'Raw - J'!$B:$S,3,FALSE),"")</f>
        <v/>
      </c>
      <c r="D1247" s="4" t="str">
        <f>IFERROR(VLOOKUP(JUMP!A1247,'Raw - J'!B:F,5,FALSE),"")</f>
        <v/>
      </c>
      <c r="E1247" s="4" t="str">
        <f>IFERROR(VLOOKUP($A1247,'Raw - J'!$B:$S,6,FALSE),"")</f>
        <v/>
      </c>
      <c r="F1247" s="4" t="str">
        <f>IFERROR(VLOOKUP($A1247,'Raw - J'!$B:$P,10,FALSE),"")</f>
        <v/>
      </c>
      <c r="G1247" s="4" t="str">
        <f>SUBSTITUTE(IFERROR(VLOOKUP($A1247,'Raw - J'!$B:$P,7,FALSE),""),"0","")</f>
        <v/>
      </c>
      <c r="H1247" s="4" t="str">
        <f>IFERROR(VLOOKUP($A1247,'Raw - J'!$B:$P,12,FALSE)&amp;IF(VLOOKUP($A1247,'Raw - J'!$B:$N,13,FALSE)&lt;&gt;"","("&amp;VLOOKUP($A1247,'Raw - J'!$B:$N,13,FALSE)&amp;")",""),"")</f>
        <v/>
      </c>
      <c r="I1247" s="4" t="str">
        <f>IFERROR(VLOOKUP($A1247,'Raw - J'!$B:$P,14,FALSE),"")</f>
        <v/>
      </c>
      <c r="J1247" s="4" t="str">
        <f>IFERROR(VLOOKUP($A1247,'Raw - J'!$B:$P,11,FALSE),"")</f>
        <v/>
      </c>
      <c r="K1247" s="4" t="str">
        <f>IFERROR(VLOOKUP($A1247,'Raw - J'!$B:$Q,16,FALSE),"")</f>
        <v/>
      </c>
      <c r="L1247" s="16" t="str">
        <f>SUBSTITUTE(IFERROR(VLOOKUP($A1247,'Raw - J'!$B:$Q,9,FALSE),""),0,"")</f>
        <v/>
      </c>
      <c r="M1247" s="16" t="str">
        <f>SUBSTITUTE(IFERROR(VLOOKUP($A1247,'Raw - J'!$B:$Z,20,FALSE),""),0,"")</f>
        <v/>
      </c>
    </row>
    <row r="1248" spans="1:13" hidden="1" x14ac:dyDescent="0.35">
      <c r="A1248">
        <v>1239</v>
      </c>
      <c r="B1248" s="9" t="str">
        <f>IFERROR(VLOOKUP($A1248,'Raw - J'!$B:$S,2,FALSE),"")</f>
        <v/>
      </c>
      <c r="C1248" s="4" t="str">
        <f>IFERROR(VLOOKUP($A1248,'Raw - J'!$B:$S,3,FALSE),"")</f>
        <v/>
      </c>
      <c r="D1248" s="4" t="str">
        <f>IFERROR(VLOOKUP(JUMP!A1248,'Raw - J'!B:F,5,FALSE),"")</f>
        <v/>
      </c>
      <c r="E1248" s="4" t="str">
        <f>IFERROR(VLOOKUP($A1248,'Raw - J'!$B:$S,6,FALSE),"")</f>
        <v/>
      </c>
      <c r="F1248" s="4" t="str">
        <f>IFERROR(VLOOKUP($A1248,'Raw - J'!$B:$P,10,FALSE),"")</f>
        <v/>
      </c>
      <c r="G1248" s="4" t="str">
        <f>SUBSTITUTE(IFERROR(VLOOKUP($A1248,'Raw - J'!$B:$P,7,FALSE),""),"0","")</f>
        <v/>
      </c>
      <c r="H1248" s="4" t="str">
        <f>IFERROR(VLOOKUP($A1248,'Raw - J'!$B:$P,12,FALSE)&amp;IF(VLOOKUP($A1248,'Raw - J'!$B:$N,13,FALSE)&lt;&gt;"","("&amp;VLOOKUP($A1248,'Raw - J'!$B:$N,13,FALSE)&amp;")",""),"")</f>
        <v/>
      </c>
      <c r="I1248" s="4" t="str">
        <f>IFERROR(VLOOKUP($A1248,'Raw - J'!$B:$P,14,FALSE),"")</f>
        <v/>
      </c>
      <c r="J1248" s="4" t="str">
        <f>IFERROR(VLOOKUP($A1248,'Raw - J'!$B:$P,11,FALSE),"")</f>
        <v/>
      </c>
      <c r="K1248" s="4" t="str">
        <f>IFERROR(VLOOKUP($A1248,'Raw - J'!$B:$Q,16,FALSE),"")</f>
        <v/>
      </c>
      <c r="L1248" s="16" t="str">
        <f>SUBSTITUTE(IFERROR(VLOOKUP($A1248,'Raw - J'!$B:$Q,9,FALSE),""),0,"")</f>
        <v/>
      </c>
      <c r="M1248" s="16" t="str">
        <f>SUBSTITUTE(IFERROR(VLOOKUP($A1248,'Raw - J'!$B:$Z,20,FALSE),""),0,"")</f>
        <v/>
      </c>
    </row>
    <row r="1249" spans="1:13" hidden="1" x14ac:dyDescent="0.35">
      <c r="A1249">
        <v>1240</v>
      </c>
      <c r="B1249" s="9" t="str">
        <f>IFERROR(VLOOKUP($A1249,'Raw - J'!$B:$S,2,FALSE),"")</f>
        <v/>
      </c>
      <c r="C1249" s="4" t="str">
        <f>IFERROR(VLOOKUP($A1249,'Raw - J'!$B:$S,3,FALSE),"")</f>
        <v/>
      </c>
      <c r="D1249" s="4" t="str">
        <f>IFERROR(VLOOKUP(JUMP!A1249,'Raw - J'!B:F,5,FALSE),"")</f>
        <v/>
      </c>
      <c r="E1249" s="4" t="str">
        <f>IFERROR(VLOOKUP($A1249,'Raw - J'!$B:$S,6,FALSE),"")</f>
        <v/>
      </c>
      <c r="F1249" s="4" t="str">
        <f>IFERROR(VLOOKUP($A1249,'Raw - J'!$B:$P,10,FALSE),"")</f>
        <v/>
      </c>
      <c r="G1249" s="4" t="str">
        <f>SUBSTITUTE(IFERROR(VLOOKUP($A1249,'Raw - J'!$B:$P,7,FALSE),""),"0","")</f>
        <v/>
      </c>
      <c r="H1249" s="4" t="str">
        <f>IFERROR(VLOOKUP($A1249,'Raw - J'!$B:$P,12,FALSE)&amp;IF(VLOOKUP($A1249,'Raw - J'!$B:$N,13,FALSE)&lt;&gt;"","("&amp;VLOOKUP($A1249,'Raw - J'!$B:$N,13,FALSE)&amp;")",""),"")</f>
        <v/>
      </c>
      <c r="I1249" s="4" t="str">
        <f>IFERROR(VLOOKUP($A1249,'Raw - J'!$B:$P,14,FALSE),"")</f>
        <v/>
      </c>
      <c r="J1249" s="4" t="str">
        <f>IFERROR(VLOOKUP($A1249,'Raw - J'!$B:$P,11,FALSE),"")</f>
        <v/>
      </c>
      <c r="K1249" s="4" t="str">
        <f>IFERROR(VLOOKUP($A1249,'Raw - J'!$B:$Q,16,FALSE),"")</f>
        <v/>
      </c>
      <c r="L1249" s="16" t="str">
        <f>SUBSTITUTE(IFERROR(VLOOKUP($A1249,'Raw - J'!$B:$Q,9,FALSE),""),0,"")</f>
        <v/>
      </c>
      <c r="M1249" s="16" t="str">
        <f>SUBSTITUTE(IFERROR(VLOOKUP($A1249,'Raw - J'!$B:$Z,20,FALSE),""),0,"")</f>
        <v/>
      </c>
    </row>
    <row r="1250" spans="1:13" hidden="1" x14ac:dyDescent="0.35">
      <c r="A1250">
        <v>1241</v>
      </c>
      <c r="B1250" s="9" t="str">
        <f>IFERROR(VLOOKUP($A1250,'Raw - J'!$B:$S,2,FALSE),"")</f>
        <v/>
      </c>
      <c r="C1250" s="4" t="str">
        <f>IFERROR(VLOOKUP($A1250,'Raw - J'!$B:$S,3,FALSE),"")</f>
        <v/>
      </c>
      <c r="D1250" s="4" t="str">
        <f>IFERROR(VLOOKUP(JUMP!A1250,'Raw - J'!B:F,5,FALSE),"")</f>
        <v/>
      </c>
      <c r="E1250" s="4" t="str">
        <f>IFERROR(VLOOKUP($A1250,'Raw - J'!$B:$S,6,FALSE),"")</f>
        <v/>
      </c>
      <c r="F1250" s="4" t="str">
        <f>IFERROR(VLOOKUP($A1250,'Raw - J'!$B:$P,10,FALSE),"")</f>
        <v/>
      </c>
      <c r="G1250" s="4" t="str">
        <f>SUBSTITUTE(IFERROR(VLOOKUP($A1250,'Raw - J'!$B:$P,7,FALSE),""),"0","")</f>
        <v/>
      </c>
      <c r="H1250" s="4" t="str">
        <f>IFERROR(VLOOKUP($A1250,'Raw - J'!$B:$P,12,FALSE)&amp;IF(VLOOKUP($A1250,'Raw - J'!$B:$N,13,FALSE)&lt;&gt;"","("&amp;VLOOKUP($A1250,'Raw - J'!$B:$N,13,FALSE)&amp;")",""),"")</f>
        <v/>
      </c>
      <c r="I1250" s="4" t="str">
        <f>IFERROR(VLOOKUP($A1250,'Raw - J'!$B:$P,14,FALSE),"")</f>
        <v/>
      </c>
      <c r="J1250" s="4" t="str">
        <f>IFERROR(VLOOKUP($A1250,'Raw - J'!$B:$P,11,FALSE),"")</f>
        <v/>
      </c>
      <c r="K1250" s="4" t="str">
        <f>IFERROR(VLOOKUP($A1250,'Raw - J'!$B:$Q,16,FALSE),"")</f>
        <v/>
      </c>
      <c r="L1250" s="16" t="str">
        <f>SUBSTITUTE(IFERROR(VLOOKUP($A1250,'Raw - J'!$B:$Q,9,FALSE),""),0,"")</f>
        <v/>
      </c>
      <c r="M1250" s="16" t="str">
        <f>SUBSTITUTE(IFERROR(VLOOKUP($A1250,'Raw - J'!$B:$Z,20,FALSE),""),0,"")</f>
        <v/>
      </c>
    </row>
    <row r="1251" spans="1:13" hidden="1" x14ac:dyDescent="0.35">
      <c r="A1251">
        <v>1242</v>
      </c>
      <c r="B1251" s="9" t="str">
        <f>IFERROR(VLOOKUP($A1251,'Raw - J'!$B:$S,2,FALSE),"")</f>
        <v/>
      </c>
      <c r="C1251" s="4" t="str">
        <f>IFERROR(VLOOKUP($A1251,'Raw - J'!$B:$S,3,FALSE),"")</f>
        <v/>
      </c>
      <c r="D1251" s="4" t="str">
        <f>IFERROR(VLOOKUP(JUMP!A1251,'Raw - J'!B:F,5,FALSE),"")</f>
        <v/>
      </c>
      <c r="E1251" s="4" t="str">
        <f>IFERROR(VLOOKUP($A1251,'Raw - J'!$B:$S,6,FALSE),"")</f>
        <v/>
      </c>
      <c r="F1251" s="4" t="str">
        <f>IFERROR(VLOOKUP($A1251,'Raw - J'!$B:$P,10,FALSE),"")</f>
        <v/>
      </c>
      <c r="G1251" s="4" t="str">
        <f>SUBSTITUTE(IFERROR(VLOOKUP($A1251,'Raw - J'!$B:$P,7,FALSE),""),"0","")</f>
        <v/>
      </c>
      <c r="H1251" s="4" t="str">
        <f>IFERROR(VLOOKUP($A1251,'Raw - J'!$B:$P,12,FALSE)&amp;IF(VLOOKUP($A1251,'Raw - J'!$B:$N,13,FALSE)&lt;&gt;"","("&amp;VLOOKUP($A1251,'Raw - J'!$B:$N,13,FALSE)&amp;")",""),"")</f>
        <v/>
      </c>
      <c r="I1251" s="4" t="str">
        <f>IFERROR(VLOOKUP($A1251,'Raw - J'!$B:$P,14,FALSE),"")</f>
        <v/>
      </c>
      <c r="J1251" s="4" t="str">
        <f>IFERROR(VLOOKUP($A1251,'Raw - J'!$B:$P,11,FALSE),"")</f>
        <v/>
      </c>
      <c r="K1251" s="4" t="str">
        <f>IFERROR(VLOOKUP($A1251,'Raw - J'!$B:$Q,16,FALSE),"")</f>
        <v/>
      </c>
      <c r="L1251" s="16" t="str">
        <f>SUBSTITUTE(IFERROR(VLOOKUP($A1251,'Raw - J'!$B:$Q,9,FALSE),""),0,"")</f>
        <v/>
      </c>
      <c r="M1251" s="16" t="str">
        <f>SUBSTITUTE(IFERROR(VLOOKUP($A1251,'Raw - J'!$B:$Z,20,FALSE),""),0,"")</f>
        <v/>
      </c>
    </row>
    <row r="1252" spans="1:13" hidden="1" x14ac:dyDescent="0.35">
      <c r="A1252">
        <v>1243</v>
      </c>
      <c r="B1252" s="9" t="str">
        <f>IFERROR(VLOOKUP($A1252,'Raw - J'!$B:$S,2,FALSE),"")</f>
        <v/>
      </c>
      <c r="C1252" s="4" t="str">
        <f>IFERROR(VLOOKUP($A1252,'Raw - J'!$B:$S,3,FALSE),"")</f>
        <v/>
      </c>
      <c r="D1252" s="4" t="str">
        <f>IFERROR(VLOOKUP(JUMP!A1252,'Raw - J'!B:F,5,FALSE),"")</f>
        <v/>
      </c>
      <c r="E1252" s="4" t="str">
        <f>IFERROR(VLOOKUP($A1252,'Raw - J'!$B:$S,6,FALSE),"")</f>
        <v/>
      </c>
      <c r="F1252" s="4" t="str">
        <f>IFERROR(VLOOKUP($A1252,'Raw - J'!$B:$P,10,FALSE),"")</f>
        <v/>
      </c>
      <c r="G1252" s="4" t="str">
        <f>SUBSTITUTE(IFERROR(VLOOKUP($A1252,'Raw - J'!$B:$P,7,FALSE),""),"0","")</f>
        <v/>
      </c>
      <c r="H1252" s="4" t="str">
        <f>IFERROR(VLOOKUP($A1252,'Raw - J'!$B:$P,12,FALSE)&amp;IF(VLOOKUP($A1252,'Raw - J'!$B:$N,13,FALSE)&lt;&gt;"","("&amp;VLOOKUP($A1252,'Raw - J'!$B:$N,13,FALSE)&amp;")",""),"")</f>
        <v/>
      </c>
      <c r="I1252" s="4" t="str">
        <f>IFERROR(VLOOKUP($A1252,'Raw - J'!$B:$P,14,FALSE),"")</f>
        <v/>
      </c>
      <c r="J1252" s="4" t="str">
        <f>IFERROR(VLOOKUP($A1252,'Raw - J'!$B:$P,11,FALSE),"")</f>
        <v/>
      </c>
      <c r="K1252" s="4" t="str">
        <f>IFERROR(VLOOKUP($A1252,'Raw - J'!$B:$Q,16,FALSE),"")</f>
        <v/>
      </c>
      <c r="L1252" s="16" t="str">
        <f>SUBSTITUTE(IFERROR(VLOOKUP($A1252,'Raw - J'!$B:$Q,9,FALSE),""),0,"")</f>
        <v/>
      </c>
      <c r="M1252" s="16" t="str">
        <f>SUBSTITUTE(IFERROR(VLOOKUP($A1252,'Raw - J'!$B:$Z,20,FALSE),""),0,"")</f>
        <v/>
      </c>
    </row>
    <row r="1253" spans="1:13" hidden="1" x14ac:dyDescent="0.35">
      <c r="A1253">
        <v>1244</v>
      </c>
      <c r="B1253" s="9" t="str">
        <f>IFERROR(VLOOKUP($A1253,'Raw - J'!$B:$S,2,FALSE),"")</f>
        <v/>
      </c>
      <c r="C1253" s="4" t="str">
        <f>IFERROR(VLOOKUP($A1253,'Raw - J'!$B:$S,3,FALSE),"")</f>
        <v/>
      </c>
      <c r="D1253" s="4" t="str">
        <f>IFERROR(VLOOKUP(JUMP!A1253,'Raw - J'!B:F,5,FALSE),"")</f>
        <v/>
      </c>
      <c r="E1253" s="4" t="str">
        <f>IFERROR(VLOOKUP($A1253,'Raw - J'!$B:$S,6,FALSE),"")</f>
        <v/>
      </c>
      <c r="F1253" s="4" t="str">
        <f>IFERROR(VLOOKUP($A1253,'Raw - J'!$B:$P,10,FALSE),"")</f>
        <v/>
      </c>
      <c r="G1253" s="4" t="str">
        <f>SUBSTITUTE(IFERROR(VLOOKUP($A1253,'Raw - J'!$B:$P,7,FALSE),""),"0","")</f>
        <v/>
      </c>
      <c r="H1253" s="4" t="str">
        <f>IFERROR(VLOOKUP($A1253,'Raw - J'!$B:$P,12,FALSE)&amp;IF(VLOOKUP($A1253,'Raw - J'!$B:$N,13,FALSE)&lt;&gt;"","("&amp;VLOOKUP($A1253,'Raw - J'!$B:$N,13,FALSE)&amp;")",""),"")</f>
        <v/>
      </c>
      <c r="I1253" s="4" t="str">
        <f>IFERROR(VLOOKUP($A1253,'Raw - J'!$B:$P,14,FALSE),"")</f>
        <v/>
      </c>
      <c r="J1253" s="4" t="str">
        <f>IFERROR(VLOOKUP($A1253,'Raw - J'!$B:$P,11,FALSE),"")</f>
        <v/>
      </c>
      <c r="K1253" s="4" t="str">
        <f>IFERROR(VLOOKUP($A1253,'Raw - J'!$B:$Q,16,FALSE),"")</f>
        <v/>
      </c>
      <c r="L1253" s="16" t="str">
        <f>SUBSTITUTE(IFERROR(VLOOKUP($A1253,'Raw - J'!$B:$Q,9,FALSE),""),0,"")</f>
        <v/>
      </c>
      <c r="M1253" s="16" t="str">
        <f>SUBSTITUTE(IFERROR(VLOOKUP($A1253,'Raw - J'!$B:$Z,20,FALSE),""),0,"")</f>
        <v/>
      </c>
    </row>
    <row r="1254" spans="1:13" hidden="1" x14ac:dyDescent="0.35">
      <c r="A1254">
        <v>1245</v>
      </c>
      <c r="B1254" s="9" t="str">
        <f>IFERROR(VLOOKUP($A1254,'Raw - J'!$B:$S,2,FALSE),"")</f>
        <v/>
      </c>
      <c r="C1254" s="4" t="str">
        <f>IFERROR(VLOOKUP($A1254,'Raw - J'!$B:$S,3,FALSE),"")</f>
        <v/>
      </c>
      <c r="D1254" s="4" t="str">
        <f>IFERROR(VLOOKUP(JUMP!A1254,'Raw - J'!B:F,5,FALSE),"")</f>
        <v/>
      </c>
      <c r="E1254" s="4" t="str">
        <f>IFERROR(VLOOKUP($A1254,'Raw - J'!$B:$S,6,FALSE),"")</f>
        <v/>
      </c>
      <c r="F1254" s="4" t="str">
        <f>IFERROR(VLOOKUP($A1254,'Raw - J'!$B:$P,10,FALSE),"")</f>
        <v/>
      </c>
      <c r="G1254" s="4" t="str">
        <f>SUBSTITUTE(IFERROR(VLOOKUP($A1254,'Raw - J'!$B:$P,7,FALSE),""),"0","")</f>
        <v/>
      </c>
      <c r="H1254" s="4" t="str">
        <f>IFERROR(VLOOKUP($A1254,'Raw - J'!$B:$P,12,FALSE)&amp;IF(VLOOKUP($A1254,'Raw - J'!$B:$N,13,FALSE)&lt;&gt;"","("&amp;VLOOKUP($A1254,'Raw - J'!$B:$N,13,FALSE)&amp;")",""),"")</f>
        <v/>
      </c>
      <c r="I1254" s="4" t="str">
        <f>IFERROR(VLOOKUP($A1254,'Raw - J'!$B:$P,14,FALSE),"")</f>
        <v/>
      </c>
      <c r="J1254" s="4" t="str">
        <f>IFERROR(VLOOKUP($A1254,'Raw - J'!$B:$P,11,FALSE),"")</f>
        <v/>
      </c>
      <c r="K1254" s="4" t="str">
        <f>IFERROR(VLOOKUP($A1254,'Raw - J'!$B:$Q,16,FALSE),"")</f>
        <v/>
      </c>
      <c r="L1254" s="16" t="str">
        <f>SUBSTITUTE(IFERROR(VLOOKUP($A1254,'Raw - J'!$B:$Q,9,FALSE),""),0,"")</f>
        <v/>
      </c>
      <c r="M1254" s="16" t="str">
        <f>SUBSTITUTE(IFERROR(VLOOKUP($A1254,'Raw - J'!$B:$Z,20,FALSE),""),0,"")</f>
        <v/>
      </c>
    </row>
    <row r="1255" spans="1:13" hidden="1" x14ac:dyDescent="0.35">
      <c r="A1255">
        <v>1246</v>
      </c>
      <c r="B1255" s="9" t="str">
        <f>IFERROR(VLOOKUP($A1255,'Raw - J'!$B:$S,2,FALSE),"")</f>
        <v/>
      </c>
      <c r="C1255" s="4" t="str">
        <f>IFERROR(VLOOKUP($A1255,'Raw - J'!$B:$S,3,FALSE),"")</f>
        <v/>
      </c>
      <c r="D1255" s="4" t="str">
        <f>IFERROR(VLOOKUP(JUMP!A1255,'Raw - J'!B:F,5,FALSE),"")</f>
        <v/>
      </c>
      <c r="E1255" s="4" t="str">
        <f>IFERROR(VLOOKUP($A1255,'Raw - J'!$B:$S,6,FALSE),"")</f>
        <v/>
      </c>
      <c r="F1255" s="4" t="str">
        <f>IFERROR(VLOOKUP($A1255,'Raw - J'!$B:$P,10,FALSE),"")</f>
        <v/>
      </c>
      <c r="G1255" s="4" t="str">
        <f>SUBSTITUTE(IFERROR(VLOOKUP($A1255,'Raw - J'!$B:$P,7,FALSE),""),"0","")</f>
        <v/>
      </c>
      <c r="H1255" s="4" t="str">
        <f>IFERROR(VLOOKUP($A1255,'Raw - J'!$B:$P,12,FALSE)&amp;IF(VLOOKUP($A1255,'Raw - J'!$B:$N,13,FALSE)&lt;&gt;"","("&amp;VLOOKUP($A1255,'Raw - J'!$B:$N,13,FALSE)&amp;")",""),"")</f>
        <v/>
      </c>
      <c r="I1255" s="4" t="str">
        <f>IFERROR(VLOOKUP($A1255,'Raw - J'!$B:$P,14,FALSE),"")</f>
        <v/>
      </c>
      <c r="J1255" s="4" t="str">
        <f>IFERROR(VLOOKUP($A1255,'Raw - J'!$B:$P,11,FALSE),"")</f>
        <v/>
      </c>
      <c r="K1255" s="4" t="str">
        <f>IFERROR(VLOOKUP($A1255,'Raw - J'!$B:$Q,16,FALSE),"")</f>
        <v/>
      </c>
      <c r="L1255" s="16" t="str">
        <f>SUBSTITUTE(IFERROR(VLOOKUP($A1255,'Raw - J'!$B:$Q,9,FALSE),""),0,"")</f>
        <v/>
      </c>
      <c r="M1255" s="16" t="str">
        <f>SUBSTITUTE(IFERROR(VLOOKUP($A1255,'Raw - J'!$B:$Z,20,FALSE),""),0,"")</f>
        <v/>
      </c>
    </row>
    <row r="1256" spans="1:13" hidden="1" x14ac:dyDescent="0.35">
      <c r="A1256">
        <v>1247</v>
      </c>
      <c r="B1256" s="9" t="str">
        <f>IFERROR(VLOOKUP($A1256,'Raw - J'!$B:$S,2,FALSE),"")</f>
        <v/>
      </c>
      <c r="C1256" s="4" t="str">
        <f>IFERROR(VLOOKUP($A1256,'Raw - J'!$B:$S,3,FALSE),"")</f>
        <v/>
      </c>
      <c r="D1256" s="4" t="str">
        <f>IFERROR(VLOOKUP(JUMP!A1256,'Raw - J'!B:F,5,FALSE),"")</f>
        <v/>
      </c>
      <c r="E1256" s="4" t="str">
        <f>IFERROR(VLOOKUP($A1256,'Raw - J'!$B:$S,6,FALSE),"")</f>
        <v/>
      </c>
      <c r="F1256" s="4" t="str">
        <f>IFERROR(VLOOKUP($A1256,'Raw - J'!$B:$P,10,FALSE),"")</f>
        <v/>
      </c>
      <c r="G1256" s="4" t="str">
        <f>SUBSTITUTE(IFERROR(VLOOKUP($A1256,'Raw - J'!$B:$P,7,FALSE),""),"0","")</f>
        <v/>
      </c>
      <c r="H1256" s="4" t="str">
        <f>IFERROR(VLOOKUP($A1256,'Raw - J'!$B:$P,12,FALSE)&amp;IF(VLOOKUP($A1256,'Raw - J'!$B:$N,13,FALSE)&lt;&gt;"","("&amp;VLOOKUP($A1256,'Raw - J'!$B:$N,13,FALSE)&amp;")",""),"")</f>
        <v/>
      </c>
      <c r="I1256" s="4" t="str">
        <f>IFERROR(VLOOKUP($A1256,'Raw - J'!$B:$P,14,FALSE),"")</f>
        <v/>
      </c>
      <c r="J1256" s="4" t="str">
        <f>IFERROR(VLOOKUP($A1256,'Raw - J'!$B:$P,11,FALSE),"")</f>
        <v/>
      </c>
      <c r="K1256" s="4" t="str">
        <f>IFERROR(VLOOKUP($A1256,'Raw - J'!$B:$Q,16,FALSE),"")</f>
        <v/>
      </c>
      <c r="L1256" s="16" t="str">
        <f>SUBSTITUTE(IFERROR(VLOOKUP($A1256,'Raw - J'!$B:$Q,9,FALSE),""),0,"")</f>
        <v/>
      </c>
      <c r="M1256" s="16" t="str">
        <f>SUBSTITUTE(IFERROR(VLOOKUP($A1256,'Raw - J'!$B:$Z,20,FALSE),""),0,"")</f>
        <v/>
      </c>
    </row>
    <row r="1257" spans="1:13" hidden="1" x14ac:dyDescent="0.35">
      <c r="A1257">
        <v>1248</v>
      </c>
      <c r="B1257" s="9" t="str">
        <f>IFERROR(VLOOKUP($A1257,'Raw - J'!$B:$S,2,FALSE),"")</f>
        <v/>
      </c>
      <c r="C1257" s="4" t="str">
        <f>IFERROR(VLOOKUP($A1257,'Raw - J'!$B:$S,3,FALSE),"")</f>
        <v/>
      </c>
      <c r="D1257" s="4" t="str">
        <f>IFERROR(VLOOKUP(JUMP!A1257,'Raw - J'!B:F,5,FALSE),"")</f>
        <v/>
      </c>
      <c r="E1257" s="4" t="str">
        <f>IFERROR(VLOOKUP($A1257,'Raw - J'!$B:$S,6,FALSE),"")</f>
        <v/>
      </c>
      <c r="F1257" s="4" t="str">
        <f>IFERROR(VLOOKUP($A1257,'Raw - J'!$B:$P,10,FALSE),"")</f>
        <v/>
      </c>
      <c r="G1257" s="4" t="str">
        <f>SUBSTITUTE(IFERROR(VLOOKUP($A1257,'Raw - J'!$B:$P,7,FALSE),""),"0","")</f>
        <v/>
      </c>
      <c r="H1257" s="4" t="str">
        <f>IFERROR(VLOOKUP($A1257,'Raw - J'!$B:$P,12,FALSE)&amp;IF(VLOOKUP($A1257,'Raw - J'!$B:$N,13,FALSE)&lt;&gt;"","("&amp;VLOOKUP($A1257,'Raw - J'!$B:$N,13,FALSE)&amp;")",""),"")</f>
        <v/>
      </c>
      <c r="I1257" s="4" t="str">
        <f>IFERROR(VLOOKUP($A1257,'Raw - J'!$B:$P,14,FALSE),"")</f>
        <v/>
      </c>
      <c r="J1257" s="4" t="str">
        <f>IFERROR(VLOOKUP($A1257,'Raw - J'!$B:$P,11,FALSE),"")</f>
        <v/>
      </c>
      <c r="K1257" s="4" t="str">
        <f>IFERROR(VLOOKUP($A1257,'Raw - J'!$B:$Q,16,FALSE),"")</f>
        <v/>
      </c>
      <c r="L1257" s="16" t="str">
        <f>SUBSTITUTE(IFERROR(VLOOKUP($A1257,'Raw - J'!$B:$Q,9,FALSE),""),0,"")</f>
        <v/>
      </c>
      <c r="M1257" s="16" t="str">
        <f>SUBSTITUTE(IFERROR(VLOOKUP($A1257,'Raw - J'!$B:$Z,20,FALSE),""),0,"")</f>
        <v/>
      </c>
    </row>
    <row r="1258" spans="1:13" hidden="1" x14ac:dyDescent="0.35">
      <c r="A1258">
        <v>1249</v>
      </c>
      <c r="B1258" s="9" t="str">
        <f>IFERROR(VLOOKUP($A1258,'Raw - J'!$B:$S,2,FALSE),"")</f>
        <v/>
      </c>
      <c r="C1258" s="4" t="str">
        <f>IFERROR(VLOOKUP($A1258,'Raw - J'!$B:$S,3,FALSE),"")</f>
        <v/>
      </c>
      <c r="D1258" s="4" t="str">
        <f>IFERROR(VLOOKUP(JUMP!A1258,'Raw - J'!B:F,5,FALSE),"")</f>
        <v/>
      </c>
      <c r="E1258" s="4" t="str">
        <f>IFERROR(VLOOKUP($A1258,'Raw - J'!$B:$S,6,FALSE),"")</f>
        <v/>
      </c>
      <c r="F1258" s="4" t="str">
        <f>IFERROR(VLOOKUP($A1258,'Raw - J'!$B:$P,10,FALSE),"")</f>
        <v/>
      </c>
      <c r="G1258" s="4" t="str">
        <f>SUBSTITUTE(IFERROR(VLOOKUP($A1258,'Raw - J'!$B:$P,7,FALSE),""),"0","")</f>
        <v/>
      </c>
      <c r="H1258" s="4" t="str">
        <f>IFERROR(VLOOKUP($A1258,'Raw - J'!$B:$P,12,FALSE)&amp;IF(VLOOKUP($A1258,'Raw - J'!$B:$N,13,FALSE)&lt;&gt;"","("&amp;VLOOKUP($A1258,'Raw - J'!$B:$N,13,FALSE)&amp;")",""),"")</f>
        <v/>
      </c>
      <c r="I1258" s="4" t="str">
        <f>IFERROR(VLOOKUP($A1258,'Raw - J'!$B:$P,14,FALSE),"")</f>
        <v/>
      </c>
      <c r="J1258" s="4" t="str">
        <f>IFERROR(VLOOKUP($A1258,'Raw - J'!$B:$P,11,FALSE),"")</f>
        <v/>
      </c>
      <c r="K1258" s="4" t="str">
        <f>IFERROR(VLOOKUP($A1258,'Raw - J'!$B:$Q,16,FALSE),"")</f>
        <v/>
      </c>
      <c r="L1258" s="16" t="str">
        <f>SUBSTITUTE(IFERROR(VLOOKUP($A1258,'Raw - J'!$B:$Q,9,FALSE),""),0,"")</f>
        <v/>
      </c>
      <c r="M1258" s="16" t="str">
        <f>SUBSTITUTE(IFERROR(VLOOKUP($A1258,'Raw - J'!$B:$Z,20,FALSE),""),0,"")</f>
        <v/>
      </c>
    </row>
    <row r="1259" spans="1:13" hidden="1" x14ac:dyDescent="0.35">
      <c r="A1259">
        <v>1250</v>
      </c>
      <c r="B1259" s="9" t="str">
        <f>IFERROR(VLOOKUP($A1259,'Raw - J'!$B:$S,2,FALSE),"")</f>
        <v/>
      </c>
      <c r="C1259" s="4" t="str">
        <f>IFERROR(VLOOKUP($A1259,'Raw - J'!$B:$S,3,FALSE),"")</f>
        <v/>
      </c>
      <c r="D1259" s="4" t="str">
        <f>IFERROR(VLOOKUP(JUMP!A1259,'Raw - J'!B:F,5,FALSE),"")</f>
        <v/>
      </c>
      <c r="E1259" s="4" t="str">
        <f>IFERROR(VLOOKUP($A1259,'Raw - J'!$B:$S,6,FALSE),"")</f>
        <v/>
      </c>
      <c r="F1259" s="4" t="str">
        <f>IFERROR(VLOOKUP($A1259,'Raw - J'!$B:$P,10,FALSE),"")</f>
        <v/>
      </c>
      <c r="G1259" s="4" t="str">
        <f>SUBSTITUTE(IFERROR(VLOOKUP($A1259,'Raw - J'!$B:$P,7,FALSE),""),"0","")</f>
        <v/>
      </c>
      <c r="H1259" s="4" t="str">
        <f>IFERROR(VLOOKUP($A1259,'Raw - J'!$B:$P,12,FALSE)&amp;IF(VLOOKUP($A1259,'Raw - J'!$B:$N,13,FALSE)&lt;&gt;"","("&amp;VLOOKUP($A1259,'Raw - J'!$B:$N,13,FALSE)&amp;")",""),"")</f>
        <v/>
      </c>
      <c r="I1259" s="4" t="str">
        <f>IFERROR(VLOOKUP($A1259,'Raw - J'!$B:$P,14,FALSE),"")</f>
        <v/>
      </c>
      <c r="J1259" s="4" t="str">
        <f>IFERROR(VLOOKUP($A1259,'Raw - J'!$B:$P,11,FALSE),"")</f>
        <v/>
      </c>
      <c r="K1259" s="4" t="str">
        <f>IFERROR(VLOOKUP($A1259,'Raw - J'!$B:$Q,16,FALSE),"")</f>
        <v/>
      </c>
      <c r="L1259" s="16" t="str">
        <f>SUBSTITUTE(IFERROR(VLOOKUP($A1259,'Raw - J'!$B:$Q,9,FALSE),""),0,"")</f>
        <v/>
      </c>
      <c r="M1259" s="16" t="str">
        <f>SUBSTITUTE(IFERROR(VLOOKUP($A1259,'Raw - J'!$B:$Z,20,FALSE),""),0,"")</f>
        <v/>
      </c>
    </row>
    <row r="1260" spans="1:13" hidden="1" x14ac:dyDescent="0.35">
      <c r="A1260">
        <v>1251</v>
      </c>
      <c r="B1260" s="9" t="str">
        <f>IFERROR(VLOOKUP($A1260,'Raw - J'!$B:$S,2,FALSE),"")</f>
        <v/>
      </c>
      <c r="C1260" s="4" t="str">
        <f>IFERROR(VLOOKUP($A1260,'Raw - J'!$B:$S,3,FALSE),"")</f>
        <v/>
      </c>
      <c r="D1260" s="4" t="str">
        <f>IFERROR(VLOOKUP(JUMP!A1260,'Raw - J'!B:F,5,FALSE),"")</f>
        <v/>
      </c>
      <c r="E1260" s="4" t="str">
        <f>IFERROR(VLOOKUP($A1260,'Raw - J'!$B:$S,6,FALSE),"")</f>
        <v/>
      </c>
      <c r="F1260" s="4" t="str">
        <f>IFERROR(VLOOKUP($A1260,'Raw - J'!$B:$P,10,FALSE),"")</f>
        <v/>
      </c>
      <c r="G1260" s="4" t="str">
        <f>SUBSTITUTE(IFERROR(VLOOKUP($A1260,'Raw - J'!$B:$P,7,FALSE),""),"0","")</f>
        <v/>
      </c>
      <c r="H1260" s="4" t="str">
        <f>IFERROR(VLOOKUP($A1260,'Raw - J'!$B:$P,12,FALSE)&amp;IF(VLOOKUP($A1260,'Raw - J'!$B:$N,13,FALSE)&lt;&gt;"","("&amp;VLOOKUP($A1260,'Raw - J'!$B:$N,13,FALSE)&amp;")",""),"")</f>
        <v/>
      </c>
      <c r="I1260" s="4" t="str">
        <f>IFERROR(VLOOKUP($A1260,'Raw - J'!$B:$P,14,FALSE),"")</f>
        <v/>
      </c>
      <c r="J1260" s="4" t="str">
        <f>IFERROR(VLOOKUP($A1260,'Raw - J'!$B:$P,11,FALSE),"")</f>
        <v/>
      </c>
      <c r="K1260" s="4" t="str">
        <f>IFERROR(VLOOKUP($A1260,'Raw - J'!$B:$Q,16,FALSE),"")</f>
        <v/>
      </c>
      <c r="L1260" s="16" t="str">
        <f>SUBSTITUTE(IFERROR(VLOOKUP($A1260,'Raw - J'!$B:$Q,9,FALSE),""),0,"")</f>
        <v/>
      </c>
      <c r="M1260" s="16" t="str">
        <f>SUBSTITUTE(IFERROR(VLOOKUP($A1260,'Raw - J'!$B:$Z,20,FALSE),""),0,"")</f>
        <v/>
      </c>
    </row>
    <row r="1261" spans="1:13" hidden="1" x14ac:dyDescent="0.35">
      <c r="A1261">
        <v>1252</v>
      </c>
      <c r="B1261" s="9" t="str">
        <f>IFERROR(VLOOKUP($A1261,'Raw - J'!$B:$S,2,FALSE),"")</f>
        <v/>
      </c>
      <c r="C1261" s="4" t="str">
        <f>IFERROR(VLOOKUP($A1261,'Raw - J'!$B:$S,3,FALSE),"")</f>
        <v/>
      </c>
      <c r="D1261" s="4" t="str">
        <f>IFERROR(VLOOKUP(JUMP!A1261,'Raw - J'!B:F,5,FALSE),"")</f>
        <v/>
      </c>
      <c r="E1261" s="4" t="str">
        <f>IFERROR(VLOOKUP($A1261,'Raw - J'!$B:$S,6,FALSE),"")</f>
        <v/>
      </c>
      <c r="F1261" s="4" t="str">
        <f>IFERROR(VLOOKUP($A1261,'Raw - J'!$B:$P,10,FALSE),"")</f>
        <v/>
      </c>
      <c r="G1261" s="4" t="str">
        <f>SUBSTITUTE(IFERROR(VLOOKUP($A1261,'Raw - J'!$B:$P,7,FALSE),""),"0","")</f>
        <v/>
      </c>
      <c r="H1261" s="4" t="str">
        <f>IFERROR(VLOOKUP($A1261,'Raw - J'!$B:$P,12,FALSE)&amp;IF(VLOOKUP($A1261,'Raw - J'!$B:$N,13,FALSE)&lt;&gt;"","("&amp;VLOOKUP($A1261,'Raw - J'!$B:$N,13,FALSE)&amp;")",""),"")</f>
        <v/>
      </c>
      <c r="I1261" s="4" t="str">
        <f>IFERROR(VLOOKUP($A1261,'Raw - J'!$B:$P,14,FALSE),"")</f>
        <v/>
      </c>
      <c r="J1261" s="4" t="str">
        <f>IFERROR(VLOOKUP($A1261,'Raw - J'!$B:$P,11,FALSE),"")</f>
        <v/>
      </c>
      <c r="K1261" s="4" t="str">
        <f>IFERROR(VLOOKUP($A1261,'Raw - J'!$B:$Q,16,FALSE),"")</f>
        <v/>
      </c>
      <c r="L1261" s="16" t="str">
        <f>SUBSTITUTE(IFERROR(VLOOKUP($A1261,'Raw - J'!$B:$Q,9,FALSE),""),0,"")</f>
        <v/>
      </c>
      <c r="M1261" s="16" t="str">
        <f>SUBSTITUTE(IFERROR(VLOOKUP($A1261,'Raw - J'!$B:$Z,20,FALSE),""),0,"")</f>
        <v/>
      </c>
    </row>
    <row r="1262" spans="1:13" hidden="1" x14ac:dyDescent="0.35">
      <c r="A1262">
        <v>1253</v>
      </c>
      <c r="B1262" s="9" t="str">
        <f>IFERROR(VLOOKUP($A1262,'Raw - J'!$B:$S,2,FALSE),"")</f>
        <v/>
      </c>
      <c r="C1262" s="4" t="str">
        <f>IFERROR(VLOOKUP($A1262,'Raw - J'!$B:$S,3,FALSE),"")</f>
        <v/>
      </c>
      <c r="D1262" s="4" t="str">
        <f>IFERROR(VLOOKUP(JUMP!A1262,'Raw - J'!B:F,5,FALSE),"")</f>
        <v/>
      </c>
      <c r="E1262" s="4" t="str">
        <f>IFERROR(VLOOKUP($A1262,'Raw - J'!$B:$S,6,FALSE),"")</f>
        <v/>
      </c>
      <c r="F1262" s="4" t="str">
        <f>IFERROR(VLOOKUP($A1262,'Raw - J'!$B:$P,10,FALSE),"")</f>
        <v/>
      </c>
      <c r="G1262" s="4" t="str">
        <f>SUBSTITUTE(IFERROR(VLOOKUP($A1262,'Raw - J'!$B:$P,7,FALSE),""),"0","")</f>
        <v/>
      </c>
      <c r="H1262" s="4" t="str">
        <f>IFERROR(VLOOKUP($A1262,'Raw - J'!$B:$P,12,FALSE)&amp;IF(VLOOKUP($A1262,'Raw - J'!$B:$N,13,FALSE)&lt;&gt;"","("&amp;VLOOKUP($A1262,'Raw - J'!$B:$N,13,FALSE)&amp;")",""),"")</f>
        <v/>
      </c>
      <c r="I1262" s="4" t="str">
        <f>IFERROR(VLOOKUP($A1262,'Raw - J'!$B:$P,14,FALSE),"")</f>
        <v/>
      </c>
      <c r="J1262" s="4" t="str">
        <f>IFERROR(VLOOKUP($A1262,'Raw - J'!$B:$P,11,FALSE),"")</f>
        <v/>
      </c>
      <c r="K1262" s="4" t="str">
        <f>IFERROR(VLOOKUP($A1262,'Raw - J'!$B:$Q,16,FALSE),"")</f>
        <v/>
      </c>
      <c r="L1262" s="16" t="str">
        <f>SUBSTITUTE(IFERROR(VLOOKUP($A1262,'Raw - J'!$B:$Q,9,FALSE),""),0,"")</f>
        <v/>
      </c>
      <c r="M1262" s="16" t="str">
        <f>SUBSTITUTE(IFERROR(VLOOKUP($A1262,'Raw - J'!$B:$Z,20,FALSE),""),0,"")</f>
        <v/>
      </c>
    </row>
    <row r="1263" spans="1:13" hidden="1" x14ac:dyDescent="0.35">
      <c r="A1263">
        <v>1254</v>
      </c>
      <c r="B1263" s="9" t="str">
        <f>IFERROR(VLOOKUP($A1263,'Raw - J'!$B:$S,2,FALSE),"")</f>
        <v/>
      </c>
      <c r="C1263" s="4" t="str">
        <f>IFERROR(VLOOKUP($A1263,'Raw - J'!$B:$S,3,FALSE),"")</f>
        <v/>
      </c>
      <c r="D1263" s="4" t="str">
        <f>IFERROR(VLOOKUP(JUMP!A1263,'Raw - J'!B:F,5,FALSE),"")</f>
        <v/>
      </c>
      <c r="E1263" s="4" t="str">
        <f>IFERROR(VLOOKUP($A1263,'Raw - J'!$B:$S,6,FALSE),"")</f>
        <v/>
      </c>
      <c r="F1263" s="4" t="str">
        <f>IFERROR(VLOOKUP($A1263,'Raw - J'!$B:$P,10,FALSE),"")</f>
        <v/>
      </c>
      <c r="G1263" s="4" t="str">
        <f>SUBSTITUTE(IFERROR(VLOOKUP($A1263,'Raw - J'!$B:$P,7,FALSE),""),"0","")</f>
        <v/>
      </c>
      <c r="H1263" s="4" t="str">
        <f>IFERROR(VLOOKUP($A1263,'Raw - J'!$B:$P,12,FALSE)&amp;IF(VLOOKUP($A1263,'Raw - J'!$B:$N,13,FALSE)&lt;&gt;"","("&amp;VLOOKUP($A1263,'Raw - J'!$B:$N,13,FALSE)&amp;")",""),"")</f>
        <v/>
      </c>
      <c r="I1263" s="4" t="str">
        <f>IFERROR(VLOOKUP($A1263,'Raw - J'!$B:$P,14,FALSE),"")</f>
        <v/>
      </c>
      <c r="J1263" s="4" t="str">
        <f>IFERROR(VLOOKUP($A1263,'Raw - J'!$B:$P,11,FALSE),"")</f>
        <v/>
      </c>
      <c r="K1263" s="4" t="str">
        <f>IFERROR(VLOOKUP($A1263,'Raw - J'!$B:$Q,16,FALSE),"")</f>
        <v/>
      </c>
      <c r="L1263" s="16" t="str">
        <f>SUBSTITUTE(IFERROR(VLOOKUP($A1263,'Raw - J'!$B:$Q,9,FALSE),""),0,"")</f>
        <v/>
      </c>
      <c r="M1263" s="16" t="str">
        <f>SUBSTITUTE(IFERROR(VLOOKUP($A1263,'Raw - J'!$B:$Z,20,FALSE),""),0,"")</f>
        <v/>
      </c>
    </row>
    <row r="1264" spans="1:13" hidden="1" x14ac:dyDescent="0.35">
      <c r="A1264">
        <v>1255</v>
      </c>
      <c r="B1264" s="9" t="str">
        <f>IFERROR(VLOOKUP($A1264,'Raw - J'!$B:$S,2,FALSE),"")</f>
        <v/>
      </c>
      <c r="C1264" s="4" t="str">
        <f>IFERROR(VLOOKUP($A1264,'Raw - J'!$B:$S,3,FALSE),"")</f>
        <v/>
      </c>
      <c r="D1264" s="4" t="str">
        <f>IFERROR(VLOOKUP(JUMP!A1264,'Raw - J'!B:F,5,FALSE),"")</f>
        <v/>
      </c>
      <c r="E1264" s="4" t="str">
        <f>IFERROR(VLOOKUP($A1264,'Raw - J'!$B:$S,6,FALSE),"")</f>
        <v/>
      </c>
      <c r="F1264" s="4" t="str">
        <f>IFERROR(VLOOKUP($A1264,'Raw - J'!$B:$P,10,FALSE),"")</f>
        <v/>
      </c>
      <c r="G1264" s="4" t="str">
        <f>SUBSTITUTE(IFERROR(VLOOKUP($A1264,'Raw - J'!$B:$P,7,FALSE),""),"0","")</f>
        <v/>
      </c>
      <c r="H1264" s="4" t="str">
        <f>IFERROR(VLOOKUP($A1264,'Raw - J'!$B:$P,12,FALSE)&amp;IF(VLOOKUP($A1264,'Raw - J'!$B:$N,13,FALSE)&lt;&gt;"","("&amp;VLOOKUP($A1264,'Raw - J'!$B:$N,13,FALSE)&amp;")",""),"")</f>
        <v/>
      </c>
      <c r="I1264" s="4" t="str">
        <f>IFERROR(VLOOKUP($A1264,'Raw - J'!$B:$P,14,FALSE),"")</f>
        <v/>
      </c>
      <c r="J1264" s="4" t="str">
        <f>IFERROR(VLOOKUP($A1264,'Raw - J'!$B:$P,11,FALSE),"")</f>
        <v/>
      </c>
      <c r="K1264" s="4" t="str">
        <f>IFERROR(VLOOKUP($A1264,'Raw - J'!$B:$Q,16,FALSE),"")</f>
        <v/>
      </c>
      <c r="L1264" s="16" t="str">
        <f>SUBSTITUTE(IFERROR(VLOOKUP($A1264,'Raw - J'!$B:$Q,9,FALSE),""),0,"")</f>
        <v/>
      </c>
      <c r="M1264" s="16" t="str">
        <f>SUBSTITUTE(IFERROR(VLOOKUP($A1264,'Raw - J'!$B:$Z,20,FALSE),""),0,"")</f>
        <v/>
      </c>
    </row>
    <row r="1265" spans="1:13" hidden="1" x14ac:dyDescent="0.35">
      <c r="A1265">
        <v>1256</v>
      </c>
      <c r="B1265" s="9" t="str">
        <f>IFERROR(VLOOKUP($A1265,'Raw - J'!$B:$S,2,FALSE),"")</f>
        <v/>
      </c>
      <c r="C1265" s="4" t="str">
        <f>IFERROR(VLOOKUP($A1265,'Raw - J'!$B:$S,3,FALSE),"")</f>
        <v/>
      </c>
      <c r="D1265" s="4" t="str">
        <f>IFERROR(VLOOKUP(JUMP!A1265,'Raw - J'!B:F,5,FALSE),"")</f>
        <v/>
      </c>
      <c r="E1265" s="4" t="str">
        <f>IFERROR(VLOOKUP($A1265,'Raw - J'!$B:$S,6,FALSE),"")</f>
        <v/>
      </c>
      <c r="F1265" s="4" t="str">
        <f>IFERROR(VLOOKUP($A1265,'Raw - J'!$B:$P,10,FALSE),"")</f>
        <v/>
      </c>
      <c r="G1265" s="4" t="str">
        <f>SUBSTITUTE(IFERROR(VLOOKUP($A1265,'Raw - J'!$B:$P,7,FALSE),""),"0","")</f>
        <v/>
      </c>
      <c r="H1265" s="4" t="str">
        <f>IFERROR(VLOOKUP($A1265,'Raw - J'!$B:$P,12,FALSE)&amp;IF(VLOOKUP($A1265,'Raw - J'!$B:$N,13,FALSE)&lt;&gt;"","("&amp;VLOOKUP($A1265,'Raw - J'!$B:$N,13,FALSE)&amp;")",""),"")</f>
        <v/>
      </c>
      <c r="I1265" s="4" t="str">
        <f>IFERROR(VLOOKUP($A1265,'Raw - J'!$B:$P,14,FALSE),"")</f>
        <v/>
      </c>
      <c r="J1265" s="4" t="str">
        <f>IFERROR(VLOOKUP($A1265,'Raw - J'!$B:$P,11,FALSE),"")</f>
        <v/>
      </c>
      <c r="K1265" s="4" t="str">
        <f>IFERROR(VLOOKUP($A1265,'Raw - J'!$B:$Q,16,FALSE),"")</f>
        <v/>
      </c>
      <c r="L1265" s="16" t="str">
        <f>SUBSTITUTE(IFERROR(VLOOKUP($A1265,'Raw - J'!$B:$Q,9,FALSE),""),0,"")</f>
        <v/>
      </c>
      <c r="M1265" s="16" t="str">
        <f>SUBSTITUTE(IFERROR(VLOOKUP($A1265,'Raw - J'!$B:$Z,20,FALSE),""),0,"")</f>
        <v/>
      </c>
    </row>
    <row r="1266" spans="1:13" hidden="1" x14ac:dyDescent="0.35">
      <c r="A1266">
        <v>1257</v>
      </c>
      <c r="B1266" s="9" t="str">
        <f>IFERROR(VLOOKUP($A1266,'Raw - J'!$B:$S,2,FALSE),"")</f>
        <v/>
      </c>
      <c r="C1266" s="4" t="str">
        <f>IFERROR(VLOOKUP($A1266,'Raw - J'!$B:$S,3,FALSE),"")</f>
        <v/>
      </c>
      <c r="D1266" s="4" t="str">
        <f>IFERROR(VLOOKUP(JUMP!A1266,'Raw - J'!B:F,5,FALSE),"")</f>
        <v/>
      </c>
      <c r="E1266" s="4" t="str">
        <f>IFERROR(VLOOKUP($A1266,'Raw - J'!$B:$S,6,FALSE),"")</f>
        <v/>
      </c>
      <c r="F1266" s="4" t="str">
        <f>IFERROR(VLOOKUP($A1266,'Raw - J'!$B:$P,10,FALSE),"")</f>
        <v/>
      </c>
      <c r="G1266" s="4" t="str">
        <f>SUBSTITUTE(IFERROR(VLOOKUP($A1266,'Raw - J'!$B:$P,7,FALSE),""),"0","")</f>
        <v/>
      </c>
      <c r="H1266" s="4" t="str">
        <f>IFERROR(VLOOKUP($A1266,'Raw - J'!$B:$P,12,FALSE)&amp;IF(VLOOKUP($A1266,'Raw - J'!$B:$N,13,FALSE)&lt;&gt;"","("&amp;VLOOKUP($A1266,'Raw - J'!$B:$N,13,FALSE)&amp;")",""),"")</f>
        <v/>
      </c>
      <c r="I1266" s="4" t="str">
        <f>IFERROR(VLOOKUP($A1266,'Raw - J'!$B:$P,14,FALSE),"")</f>
        <v/>
      </c>
      <c r="J1266" s="4" t="str">
        <f>IFERROR(VLOOKUP($A1266,'Raw - J'!$B:$P,11,FALSE),"")</f>
        <v/>
      </c>
      <c r="K1266" s="4" t="str">
        <f>IFERROR(VLOOKUP($A1266,'Raw - J'!$B:$Q,16,FALSE),"")</f>
        <v/>
      </c>
      <c r="L1266" s="16" t="str">
        <f>SUBSTITUTE(IFERROR(VLOOKUP($A1266,'Raw - J'!$B:$Q,9,FALSE),""),0,"")</f>
        <v/>
      </c>
      <c r="M1266" s="16" t="str">
        <f>SUBSTITUTE(IFERROR(VLOOKUP($A1266,'Raw - J'!$B:$Z,20,FALSE),""),0,"")</f>
        <v/>
      </c>
    </row>
    <row r="1267" spans="1:13" hidden="1" x14ac:dyDescent="0.35">
      <c r="A1267">
        <v>1258</v>
      </c>
      <c r="B1267" s="9" t="str">
        <f>IFERROR(VLOOKUP($A1267,'Raw - J'!$B:$S,2,FALSE),"")</f>
        <v/>
      </c>
      <c r="C1267" s="4" t="str">
        <f>IFERROR(VLOOKUP($A1267,'Raw - J'!$B:$S,3,FALSE),"")</f>
        <v/>
      </c>
      <c r="D1267" s="4" t="str">
        <f>IFERROR(VLOOKUP(JUMP!A1267,'Raw - J'!B:F,5,FALSE),"")</f>
        <v/>
      </c>
      <c r="E1267" s="4" t="str">
        <f>IFERROR(VLOOKUP($A1267,'Raw - J'!$B:$S,6,FALSE),"")</f>
        <v/>
      </c>
      <c r="F1267" s="4" t="str">
        <f>IFERROR(VLOOKUP($A1267,'Raw - J'!$B:$P,10,FALSE),"")</f>
        <v/>
      </c>
      <c r="G1267" s="4" t="str">
        <f>SUBSTITUTE(IFERROR(VLOOKUP($A1267,'Raw - J'!$B:$P,7,FALSE),""),"0","")</f>
        <v/>
      </c>
      <c r="H1267" s="4" t="str">
        <f>IFERROR(VLOOKUP($A1267,'Raw - J'!$B:$P,12,FALSE)&amp;IF(VLOOKUP($A1267,'Raw - J'!$B:$N,13,FALSE)&lt;&gt;"","("&amp;VLOOKUP($A1267,'Raw - J'!$B:$N,13,FALSE)&amp;")",""),"")</f>
        <v/>
      </c>
      <c r="I1267" s="4" t="str">
        <f>IFERROR(VLOOKUP($A1267,'Raw - J'!$B:$P,14,FALSE),"")</f>
        <v/>
      </c>
      <c r="J1267" s="4" t="str">
        <f>IFERROR(VLOOKUP($A1267,'Raw - J'!$B:$P,11,FALSE),"")</f>
        <v/>
      </c>
      <c r="K1267" s="4" t="str">
        <f>IFERROR(VLOOKUP($A1267,'Raw - J'!$B:$Q,16,FALSE),"")</f>
        <v/>
      </c>
      <c r="L1267" s="16" t="str">
        <f>SUBSTITUTE(IFERROR(VLOOKUP($A1267,'Raw - J'!$B:$Q,9,FALSE),""),0,"")</f>
        <v/>
      </c>
      <c r="M1267" s="16" t="str">
        <f>SUBSTITUTE(IFERROR(VLOOKUP($A1267,'Raw - J'!$B:$Z,20,FALSE),""),0,"")</f>
        <v/>
      </c>
    </row>
    <row r="1268" spans="1:13" hidden="1" x14ac:dyDescent="0.35">
      <c r="A1268">
        <v>1259</v>
      </c>
      <c r="B1268" s="9" t="str">
        <f>IFERROR(VLOOKUP($A1268,'Raw - J'!$B:$S,2,FALSE),"")</f>
        <v/>
      </c>
      <c r="C1268" s="4" t="str">
        <f>IFERROR(VLOOKUP($A1268,'Raw - J'!$B:$S,3,FALSE),"")</f>
        <v/>
      </c>
      <c r="D1268" s="4" t="str">
        <f>IFERROR(VLOOKUP(JUMP!A1268,'Raw - J'!B:F,5,FALSE),"")</f>
        <v/>
      </c>
      <c r="E1268" s="4" t="str">
        <f>IFERROR(VLOOKUP($A1268,'Raw - J'!$B:$S,6,FALSE),"")</f>
        <v/>
      </c>
      <c r="F1268" s="4" t="str">
        <f>IFERROR(VLOOKUP($A1268,'Raw - J'!$B:$P,10,FALSE),"")</f>
        <v/>
      </c>
      <c r="G1268" s="4" t="str">
        <f>SUBSTITUTE(IFERROR(VLOOKUP($A1268,'Raw - J'!$B:$P,7,FALSE),""),"0","")</f>
        <v/>
      </c>
      <c r="H1268" s="4" t="str">
        <f>IFERROR(VLOOKUP($A1268,'Raw - J'!$B:$P,12,FALSE)&amp;IF(VLOOKUP($A1268,'Raw - J'!$B:$N,13,FALSE)&lt;&gt;"","("&amp;VLOOKUP($A1268,'Raw - J'!$B:$N,13,FALSE)&amp;")",""),"")</f>
        <v/>
      </c>
      <c r="I1268" s="4" t="str">
        <f>IFERROR(VLOOKUP($A1268,'Raw - J'!$B:$P,14,FALSE),"")</f>
        <v/>
      </c>
      <c r="J1268" s="4" t="str">
        <f>IFERROR(VLOOKUP($A1268,'Raw - J'!$B:$P,11,FALSE),"")</f>
        <v/>
      </c>
      <c r="K1268" s="4" t="str">
        <f>IFERROR(VLOOKUP($A1268,'Raw - J'!$B:$Q,16,FALSE),"")</f>
        <v/>
      </c>
      <c r="L1268" s="16" t="str">
        <f>SUBSTITUTE(IFERROR(VLOOKUP($A1268,'Raw - J'!$B:$Q,9,FALSE),""),0,"")</f>
        <v/>
      </c>
      <c r="M1268" s="16" t="str">
        <f>SUBSTITUTE(IFERROR(VLOOKUP($A1268,'Raw - J'!$B:$Z,20,FALSE),""),0,"")</f>
        <v/>
      </c>
    </row>
    <row r="1269" spans="1:13" hidden="1" x14ac:dyDescent="0.35">
      <c r="A1269">
        <v>1260</v>
      </c>
      <c r="B1269" s="9" t="str">
        <f>IFERROR(VLOOKUP($A1269,'Raw - J'!$B:$S,2,FALSE),"")</f>
        <v/>
      </c>
      <c r="C1269" s="4" t="str">
        <f>IFERROR(VLOOKUP($A1269,'Raw - J'!$B:$S,3,FALSE),"")</f>
        <v/>
      </c>
      <c r="D1269" s="4" t="str">
        <f>IFERROR(VLOOKUP(JUMP!A1269,'Raw - J'!B:F,5,FALSE),"")</f>
        <v/>
      </c>
      <c r="E1269" s="4" t="str">
        <f>IFERROR(VLOOKUP($A1269,'Raw - J'!$B:$S,6,FALSE),"")</f>
        <v/>
      </c>
      <c r="F1269" s="4" t="str">
        <f>IFERROR(VLOOKUP($A1269,'Raw - J'!$B:$P,10,FALSE),"")</f>
        <v/>
      </c>
      <c r="G1269" s="4" t="str">
        <f>SUBSTITUTE(IFERROR(VLOOKUP($A1269,'Raw - J'!$B:$P,7,FALSE),""),"0","")</f>
        <v/>
      </c>
      <c r="H1269" s="4" t="str">
        <f>IFERROR(VLOOKUP($A1269,'Raw - J'!$B:$P,12,FALSE)&amp;IF(VLOOKUP($A1269,'Raw - J'!$B:$N,13,FALSE)&lt;&gt;"","("&amp;VLOOKUP($A1269,'Raw - J'!$B:$N,13,FALSE)&amp;")",""),"")</f>
        <v/>
      </c>
      <c r="I1269" s="4" t="str">
        <f>IFERROR(VLOOKUP($A1269,'Raw - J'!$B:$P,14,FALSE),"")</f>
        <v/>
      </c>
      <c r="J1269" s="4" t="str">
        <f>IFERROR(VLOOKUP($A1269,'Raw - J'!$B:$P,11,FALSE),"")</f>
        <v/>
      </c>
      <c r="K1269" s="4" t="str">
        <f>IFERROR(VLOOKUP($A1269,'Raw - J'!$B:$Q,16,FALSE),"")</f>
        <v/>
      </c>
      <c r="L1269" s="16" t="str">
        <f>SUBSTITUTE(IFERROR(VLOOKUP($A1269,'Raw - J'!$B:$Q,9,FALSE),""),0,"")</f>
        <v/>
      </c>
      <c r="M1269" s="16" t="str">
        <f>SUBSTITUTE(IFERROR(VLOOKUP($A1269,'Raw - J'!$B:$Z,20,FALSE),""),0,"")</f>
        <v/>
      </c>
    </row>
    <row r="1270" spans="1:13" hidden="1" x14ac:dyDescent="0.35">
      <c r="A1270">
        <v>1261</v>
      </c>
      <c r="B1270" s="9" t="str">
        <f>IFERROR(VLOOKUP($A1270,'Raw - J'!$B:$S,2,FALSE),"")</f>
        <v/>
      </c>
      <c r="C1270" s="4" t="str">
        <f>IFERROR(VLOOKUP($A1270,'Raw - J'!$B:$S,3,FALSE),"")</f>
        <v/>
      </c>
      <c r="D1270" s="4" t="str">
        <f>IFERROR(VLOOKUP(JUMP!A1270,'Raw - J'!B:F,5,FALSE),"")</f>
        <v/>
      </c>
      <c r="E1270" s="4" t="str">
        <f>IFERROR(VLOOKUP($A1270,'Raw - J'!$B:$S,6,FALSE),"")</f>
        <v/>
      </c>
      <c r="F1270" s="4" t="str">
        <f>IFERROR(VLOOKUP($A1270,'Raw - J'!$B:$P,10,FALSE),"")</f>
        <v/>
      </c>
      <c r="G1270" s="4" t="str">
        <f>SUBSTITUTE(IFERROR(VLOOKUP($A1270,'Raw - J'!$B:$P,7,FALSE),""),"0","")</f>
        <v/>
      </c>
      <c r="H1270" s="4" t="str">
        <f>IFERROR(VLOOKUP($A1270,'Raw - J'!$B:$P,12,FALSE)&amp;IF(VLOOKUP($A1270,'Raw - J'!$B:$N,13,FALSE)&lt;&gt;"","("&amp;VLOOKUP($A1270,'Raw - J'!$B:$N,13,FALSE)&amp;")",""),"")</f>
        <v/>
      </c>
      <c r="I1270" s="4" t="str">
        <f>IFERROR(VLOOKUP($A1270,'Raw - J'!$B:$P,14,FALSE),"")</f>
        <v/>
      </c>
      <c r="J1270" s="4" t="str">
        <f>IFERROR(VLOOKUP($A1270,'Raw - J'!$B:$P,11,FALSE),"")</f>
        <v/>
      </c>
      <c r="K1270" s="4" t="str">
        <f>IFERROR(VLOOKUP($A1270,'Raw - J'!$B:$Q,16,FALSE),"")</f>
        <v/>
      </c>
      <c r="L1270" s="16" t="str">
        <f>SUBSTITUTE(IFERROR(VLOOKUP($A1270,'Raw - J'!$B:$Q,9,FALSE),""),0,"")</f>
        <v/>
      </c>
      <c r="M1270" s="16" t="str">
        <f>SUBSTITUTE(IFERROR(VLOOKUP($A1270,'Raw - J'!$B:$Z,20,FALSE),""),0,"")</f>
        <v/>
      </c>
    </row>
    <row r="1271" spans="1:13" hidden="1" x14ac:dyDescent="0.35">
      <c r="A1271">
        <v>1262</v>
      </c>
      <c r="B1271" s="9" t="str">
        <f>IFERROR(VLOOKUP($A1271,'Raw - J'!$B:$S,2,FALSE),"")</f>
        <v/>
      </c>
      <c r="C1271" s="4" t="str">
        <f>IFERROR(VLOOKUP($A1271,'Raw - J'!$B:$S,3,FALSE),"")</f>
        <v/>
      </c>
      <c r="D1271" s="4" t="str">
        <f>IFERROR(VLOOKUP(JUMP!A1271,'Raw - J'!B:F,5,FALSE),"")</f>
        <v/>
      </c>
      <c r="E1271" s="4" t="str">
        <f>IFERROR(VLOOKUP($A1271,'Raw - J'!$B:$S,6,FALSE),"")</f>
        <v/>
      </c>
      <c r="F1271" s="4" t="str">
        <f>IFERROR(VLOOKUP($A1271,'Raw - J'!$B:$P,10,FALSE),"")</f>
        <v/>
      </c>
      <c r="G1271" s="4" t="str">
        <f>SUBSTITUTE(IFERROR(VLOOKUP($A1271,'Raw - J'!$B:$P,7,FALSE),""),"0","")</f>
        <v/>
      </c>
      <c r="H1271" s="4" t="str">
        <f>IFERROR(VLOOKUP($A1271,'Raw - J'!$B:$P,12,FALSE)&amp;IF(VLOOKUP($A1271,'Raw - J'!$B:$N,13,FALSE)&lt;&gt;"","("&amp;VLOOKUP($A1271,'Raw - J'!$B:$N,13,FALSE)&amp;")",""),"")</f>
        <v/>
      </c>
      <c r="I1271" s="4" t="str">
        <f>IFERROR(VLOOKUP($A1271,'Raw - J'!$B:$P,14,FALSE),"")</f>
        <v/>
      </c>
      <c r="J1271" s="4" t="str">
        <f>IFERROR(VLOOKUP($A1271,'Raw - J'!$B:$P,11,FALSE),"")</f>
        <v/>
      </c>
      <c r="K1271" s="4" t="str">
        <f>IFERROR(VLOOKUP($A1271,'Raw - J'!$B:$Q,16,FALSE),"")</f>
        <v/>
      </c>
      <c r="L1271" s="16" t="str">
        <f>SUBSTITUTE(IFERROR(VLOOKUP($A1271,'Raw - J'!$B:$Q,9,FALSE),""),0,"")</f>
        <v/>
      </c>
      <c r="M1271" s="16" t="str">
        <f>SUBSTITUTE(IFERROR(VLOOKUP($A1271,'Raw - J'!$B:$Z,20,FALSE),""),0,"")</f>
        <v/>
      </c>
    </row>
    <row r="1272" spans="1:13" hidden="1" x14ac:dyDescent="0.35">
      <c r="A1272">
        <v>1263</v>
      </c>
      <c r="B1272" s="9" t="str">
        <f>IFERROR(VLOOKUP($A1272,'Raw - J'!$B:$S,2,FALSE),"")</f>
        <v/>
      </c>
      <c r="C1272" s="4" t="str">
        <f>IFERROR(VLOOKUP($A1272,'Raw - J'!$B:$S,3,FALSE),"")</f>
        <v/>
      </c>
      <c r="D1272" s="4" t="str">
        <f>IFERROR(VLOOKUP(JUMP!A1272,'Raw - J'!B:F,5,FALSE),"")</f>
        <v/>
      </c>
      <c r="E1272" s="4" t="str">
        <f>IFERROR(VLOOKUP($A1272,'Raw - J'!$B:$S,6,FALSE),"")</f>
        <v/>
      </c>
      <c r="F1272" s="4" t="str">
        <f>IFERROR(VLOOKUP($A1272,'Raw - J'!$B:$P,10,FALSE),"")</f>
        <v/>
      </c>
      <c r="G1272" s="4" t="str">
        <f>SUBSTITUTE(IFERROR(VLOOKUP($A1272,'Raw - J'!$B:$P,7,FALSE),""),"0","")</f>
        <v/>
      </c>
      <c r="H1272" s="4" t="str">
        <f>IFERROR(VLOOKUP($A1272,'Raw - J'!$B:$P,12,FALSE)&amp;IF(VLOOKUP($A1272,'Raw - J'!$B:$N,13,FALSE)&lt;&gt;"","("&amp;VLOOKUP($A1272,'Raw - J'!$B:$N,13,FALSE)&amp;")",""),"")</f>
        <v/>
      </c>
      <c r="I1272" s="4" t="str">
        <f>IFERROR(VLOOKUP($A1272,'Raw - J'!$B:$P,14,FALSE),"")</f>
        <v/>
      </c>
      <c r="J1272" s="4" t="str">
        <f>IFERROR(VLOOKUP($A1272,'Raw - J'!$B:$P,11,FALSE),"")</f>
        <v/>
      </c>
      <c r="K1272" s="4" t="str">
        <f>IFERROR(VLOOKUP($A1272,'Raw - J'!$B:$Q,16,FALSE),"")</f>
        <v/>
      </c>
      <c r="L1272" s="16" t="str">
        <f>SUBSTITUTE(IFERROR(VLOOKUP($A1272,'Raw - J'!$B:$Q,9,FALSE),""),0,"")</f>
        <v/>
      </c>
      <c r="M1272" s="16" t="str">
        <f>SUBSTITUTE(IFERROR(VLOOKUP($A1272,'Raw - J'!$B:$Z,20,FALSE),""),0,"")</f>
        <v/>
      </c>
    </row>
    <row r="1273" spans="1:13" hidden="1" x14ac:dyDescent="0.35">
      <c r="A1273">
        <v>1264</v>
      </c>
      <c r="B1273" s="9" t="str">
        <f>IFERROR(VLOOKUP($A1273,'Raw - J'!$B:$S,2,FALSE),"")</f>
        <v/>
      </c>
      <c r="C1273" s="4" t="str">
        <f>IFERROR(VLOOKUP($A1273,'Raw - J'!$B:$S,3,FALSE),"")</f>
        <v/>
      </c>
      <c r="D1273" s="4" t="str">
        <f>IFERROR(VLOOKUP(JUMP!A1273,'Raw - J'!B:F,5,FALSE),"")</f>
        <v/>
      </c>
      <c r="E1273" s="4" t="str">
        <f>IFERROR(VLOOKUP($A1273,'Raw - J'!$B:$S,6,FALSE),"")</f>
        <v/>
      </c>
      <c r="F1273" s="4" t="str">
        <f>IFERROR(VLOOKUP($A1273,'Raw - J'!$B:$P,10,FALSE),"")</f>
        <v/>
      </c>
      <c r="G1273" s="4" t="str">
        <f>SUBSTITUTE(IFERROR(VLOOKUP($A1273,'Raw - J'!$B:$P,7,FALSE),""),"0","")</f>
        <v/>
      </c>
      <c r="H1273" s="4" t="str">
        <f>IFERROR(VLOOKUP($A1273,'Raw - J'!$B:$P,12,FALSE)&amp;IF(VLOOKUP($A1273,'Raw - J'!$B:$N,13,FALSE)&lt;&gt;"","("&amp;VLOOKUP($A1273,'Raw - J'!$B:$N,13,FALSE)&amp;")",""),"")</f>
        <v/>
      </c>
      <c r="I1273" s="4" t="str">
        <f>IFERROR(VLOOKUP($A1273,'Raw - J'!$B:$P,14,FALSE),"")</f>
        <v/>
      </c>
      <c r="J1273" s="4" t="str">
        <f>IFERROR(VLOOKUP($A1273,'Raw - J'!$B:$P,11,FALSE),"")</f>
        <v/>
      </c>
      <c r="K1273" s="4" t="str">
        <f>IFERROR(VLOOKUP($A1273,'Raw - J'!$B:$Q,16,FALSE),"")</f>
        <v/>
      </c>
      <c r="L1273" s="16" t="str">
        <f>SUBSTITUTE(IFERROR(VLOOKUP($A1273,'Raw - J'!$B:$Q,9,FALSE),""),0,"")</f>
        <v/>
      </c>
      <c r="M1273" s="16" t="str">
        <f>SUBSTITUTE(IFERROR(VLOOKUP($A1273,'Raw - J'!$B:$Z,20,FALSE),""),0,"")</f>
        <v/>
      </c>
    </row>
    <row r="1274" spans="1:13" hidden="1" x14ac:dyDescent="0.35">
      <c r="A1274">
        <v>1265</v>
      </c>
      <c r="B1274" s="9" t="str">
        <f>IFERROR(VLOOKUP($A1274,'Raw - J'!$B:$S,2,FALSE),"")</f>
        <v/>
      </c>
      <c r="C1274" s="4" t="str">
        <f>IFERROR(VLOOKUP($A1274,'Raw - J'!$B:$S,3,FALSE),"")</f>
        <v/>
      </c>
      <c r="D1274" s="4" t="str">
        <f>IFERROR(VLOOKUP(JUMP!A1274,'Raw - J'!B:F,5,FALSE),"")</f>
        <v/>
      </c>
      <c r="E1274" s="4" t="str">
        <f>IFERROR(VLOOKUP($A1274,'Raw - J'!$B:$S,6,FALSE),"")</f>
        <v/>
      </c>
      <c r="F1274" s="4" t="str">
        <f>IFERROR(VLOOKUP($A1274,'Raw - J'!$B:$P,10,FALSE),"")</f>
        <v/>
      </c>
      <c r="G1274" s="4" t="str">
        <f>SUBSTITUTE(IFERROR(VLOOKUP($A1274,'Raw - J'!$B:$P,7,FALSE),""),"0","")</f>
        <v/>
      </c>
      <c r="H1274" s="4" t="str">
        <f>IFERROR(VLOOKUP($A1274,'Raw - J'!$B:$P,12,FALSE)&amp;IF(VLOOKUP($A1274,'Raw - J'!$B:$N,13,FALSE)&lt;&gt;"","("&amp;VLOOKUP($A1274,'Raw - J'!$B:$N,13,FALSE)&amp;")",""),"")</f>
        <v/>
      </c>
      <c r="I1274" s="4" t="str">
        <f>IFERROR(VLOOKUP($A1274,'Raw - J'!$B:$P,14,FALSE),"")</f>
        <v/>
      </c>
      <c r="J1274" s="4" t="str">
        <f>IFERROR(VLOOKUP($A1274,'Raw - J'!$B:$P,11,FALSE),"")</f>
        <v/>
      </c>
      <c r="K1274" s="4" t="str">
        <f>IFERROR(VLOOKUP($A1274,'Raw - J'!$B:$Q,16,FALSE),"")</f>
        <v/>
      </c>
      <c r="L1274" s="16" t="str">
        <f>SUBSTITUTE(IFERROR(VLOOKUP($A1274,'Raw - J'!$B:$Q,9,FALSE),""),0,"")</f>
        <v/>
      </c>
      <c r="M1274" s="16" t="str">
        <f>SUBSTITUTE(IFERROR(VLOOKUP($A1274,'Raw - J'!$B:$Z,20,FALSE),""),0,"")</f>
        <v/>
      </c>
    </row>
    <row r="1275" spans="1:13" hidden="1" x14ac:dyDescent="0.35">
      <c r="A1275">
        <v>1266</v>
      </c>
      <c r="B1275" s="9" t="str">
        <f>IFERROR(VLOOKUP($A1275,'Raw - J'!$B:$S,2,FALSE),"")</f>
        <v/>
      </c>
      <c r="C1275" s="4" t="str">
        <f>IFERROR(VLOOKUP($A1275,'Raw - J'!$B:$S,3,FALSE),"")</f>
        <v/>
      </c>
      <c r="D1275" s="4" t="str">
        <f>IFERROR(VLOOKUP(JUMP!A1275,'Raw - J'!B:F,5,FALSE),"")</f>
        <v/>
      </c>
      <c r="E1275" s="4" t="str">
        <f>IFERROR(VLOOKUP($A1275,'Raw - J'!$B:$S,6,FALSE),"")</f>
        <v/>
      </c>
      <c r="F1275" s="4" t="str">
        <f>IFERROR(VLOOKUP($A1275,'Raw - J'!$B:$P,10,FALSE),"")</f>
        <v/>
      </c>
      <c r="G1275" s="4" t="str">
        <f>SUBSTITUTE(IFERROR(VLOOKUP($A1275,'Raw - J'!$B:$P,7,FALSE),""),"0","")</f>
        <v/>
      </c>
      <c r="H1275" s="4" t="str">
        <f>IFERROR(VLOOKUP($A1275,'Raw - J'!$B:$P,12,FALSE)&amp;IF(VLOOKUP($A1275,'Raw - J'!$B:$N,13,FALSE)&lt;&gt;"","("&amp;VLOOKUP($A1275,'Raw - J'!$B:$N,13,FALSE)&amp;")",""),"")</f>
        <v/>
      </c>
      <c r="I1275" s="4" t="str">
        <f>IFERROR(VLOOKUP($A1275,'Raw - J'!$B:$P,14,FALSE),"")</f>
        <v/>
      </c>
      <c r="J1275" s="4" t="str">
        <f>IFERROR(VLOOKUP($A1275,'Raw - J'!$B:$P,11,FALSE),"")</f>
        <v/>
      </c>
      <c r="K1275" s="4" t="str">
        <f>IFERROR(VLOOKUP($A1275,'Raw - J'!$B:$Q,16,FALSE),"")</f>
        <v/>
      </c>
      <c r="L1275" s="16" t="str">
        <f>SUBSTITUTE(IFERROR(VLOOKUP($A1275,'Raw - J'!$B:$Q,9,FALSE),""),0,"")</f>
        <v/>
      </c>
      <c r="M1275" s="16" t="str">
        <f>SUBSTITUTE(IFERROR(VLOOKUP($A1275,'Raw - J'!$B:$Z,20,FALSE),""),0,"")</f>
        <v/>
      </c>
    </row>
    <row r="1276" spans="1:13" hidden="1" x14ac:dyDescent="0.35">
      <c r="A1276">
        <v>1267</v>
      </c>
      <c r="B1276" s="9" t="str">
        <f>IFERROR(VLOOKUP($A1276,'Raw - J'!$B:$S,2,FALSE),"")</f>
        <v/>
      </c>
      <c r="C1276" s="4" t="str">
        <f>IFERROR(VLOOKUP($A1276,'Raw - J'!$B:$S,3,FALSE),"")</f>
        <v/>
      </c>
      <c r="D1276" s="4" t="str">
        <f>IFERROR(VLOOKUP(JUMP!A1276,'Raw - J'!B:F,5,FALSE),"")</f>
        <v/>
      </c>
      <c r="E1276" s="4" t="str">
        <f>IFERROR(VLOOKUP($A1276,'Raw - J'!$B:$S,6,FALSE),"")</f>
        <v/>
      </c>
      <c r="F1276" s="4" t="str">
        <f>IFERROR(VLOOKUP($A1276,'Raw - J'!$B:$P,10,FALSE),"")</f>
        <v/>
      </c>
      <c r="G1276" s="4" t="str">
        <f>SUBSTITUTE(IFERROR(VLOOKUP($A1276,'Raw - J'!$B:$P,7,FALSE),""),"0","")</f>
        <v/>
      </c>
      <c r="H1276" s="4" t="str">
        <f>IFERROR(VLOOKUP($A1276,'Raw - J'!$B:$P,12,FALSE)&amp;IF(VLOOKUP($A1276,'Raw - J'!$B:$N,13,FALSE)&lt;&gt;"","("&amp;VLOOKUP($A1276,'Raw - J'!$B:$N,13,FALSE)&amp;")",""),"")</f>
        <v/>
      </c>
      <c r="I1276" s="4" t="str">
        <f>IFERROR(VLOOKUP($A1276,'Raw - J'!$B:$P,14,FALSE),"")</f>
        <v/>
      </c>
      <c r="J1276" s="4" t="str">
        <f>IFERROR(VLOOKUP($A1276,'Raw - J'!$B:$P,11,FALSE),"")</f>
        <v/>
      </c>
      <c r="K1276" s="4" t="str">
        <f>IFERROR(VLOOKUP($A1276,'Raw - J'!$B:$Q,16,FALSE),"")</f>
        <v/>
      </c>
      <c r="L1276" s="16" t="str">
        <f>SUBSTITUTE(IFERROR(VLOOKUP($A1276,'Raw - J'!$B:$Q,9,FALSE),""),0,"")</f>
        <v/>
      </c>
      <c r="M1276" s="16" t="str">
        <f>SUBSTITUTE(IFERROR(VLOOKUP($A1276,'Raw - J'!$B:$Z,20,FALSE),""),0,"")</f>
        <v/>
      </c>
    </row>
    <row r="1277" spans="1:13" hidden="1" x14ac:dyDescent="0.35">
      <c r="A1277">
        <v>1268</v>
      </c>
      <c r="B1277" s="9" t="str">
        <f>IFERROR(VLOOKUP($A1277,'Raw - J'!$B:$S,2,FALSE),"")</f>
        <v/>
      </c>
      <c r="C1277" s="4" t="str">
        <f>IFERROR(VLOOKUP($A1277,'Raw - J'!$B:$S,3,FALSE),"")</f>
        <v/>
      </c>
      <c r="D1277" s="4" t="str">
        <f>IFERROR(VLOOKUP(JUMP!A1277,'Raw - J'!B:F,5,FALSE),"")</f>
        <v/>
      </c>
      <c r="E1277" s="4" t="str">
        <f>IFERROR(VLOOKUP($A1277,'Raw - J'!$B:$S,6,FALSE),"")</f>
        <v/>
      </c>
      <c r="F1277" s="4" t="str">
        <f>IFERROR(VLOOKUP($A1277,'Raw - J'!$B:$P,10,FALSE),"")</f>
        <v/>
      </c>
      <c r="G1277" s="4" t="str">
        <f>SUBSTITUTE(IFERROR(VLOOKUP($A1277,'Raw - J'!$B:$P,7,FALSE),""),"0","")</f>
        <v/>
      </c>
      <c r="H1277" s="4" t="str">
        <f>IFERROR(VLOOKUP($A1277,'Raw - J'!$B:$P,12,FALSE)&amp;IF(VLOOKUP($A1277,'Raw - J'!$B:$N,13,FALSE)&lt;&gt;"","("&amp;VLOOKUP($A1277,'Raw - J'!$B:$N,13,FALSE)&amp;")",""),"")</f>
        <v/>
      </c>
      <c r="I1277" s="4" t="str">
        <f>IFERROR(VLOOKUP($A1277,'Raw - J'!$B:$P,14,FALSE),"")</f>
        <v/>
      </c>
      <c r="J1277" s="4" t="str">
        <f>IFERROR(VLOOKUP($A1277,'Raw - J'!$B:$P,11,FALSE),"")</f>
        <v/>
      </c>
      <c r="K1277" s="4" t="str">
        <f>IFERROR(VLOOKUP($A1277,'Raw - J'!$B:$Q,16,FALSE),"")</f>
        <v/>
      </c>
      <c r="L1277" s="16" t="str">
        <f>SUBSTITUTE(IFERROR(VLOOKUP($A1277,'Raw - J'!$B:$Q,9,FALSE),""),0,"")</f>
        <v/>
      </c>
      <c r="M1277" s="16" t="str">
        <f>SUBSTITUTE(IFERROR(VLOOKUP($A1277,'Raw - J'!$B:$Z,20,FALSE),""),0,"")</f>
        <v/>
      </c>
    </row>
    <row r="1278" spans="1:13" hidden="1" x14ac:dyDescent="0.35">
      <c r="A1278">
        <v>1269</v>
      </c>
      <c r="B1278" s="9" t="str">
        <f>IFERROR(VLOOKUP($A1278,'Raw - J'!$B:$S,2,FALSE),"")</f>
        <v/>
      </c>
      <c r="C1278" s="4" t="str">
        <f>IFERROR(VLOOKUP($A1278,'Raw - J'!$B:$S,3,FALSE),"")</f>
        <v/>
      </c>
      <c r="D1278" s="4" t="str">
        <f>IFERROR(VLOOKUP(JUMP!A1278,'Raw - J'!B:F,5,FALSE),"")</f>
        <v/>
      </c>
      <c r="E1278" s="4" t="str">
        <f>IFERROR(VLOOKUP($A1278,'Raw - J'!$B:$S,6,FALSE),"")</f>
        <v/>
      </c>
      <c r="F1278" s="4" t="str">
        <f>IFERROR(VLOOKUP($A1278,'Raw - J'!$B:$P,10,FALSE),"")</f>
        <v/>
      </c>
      <c r="G1278" s="4" t="str">
        <f>SUBSTITUTE(IFERROR(VLOOKUP($A1278,'Raw - J'!$B:$P,7,FALSE),""),"0","")</f>
        <v/>
      </c>
      <c r="H1278" s="4" t="str">
        <f>IFERROR(VLOOKUP($A1278,'Raw - J'!$B:$P,12,FALSE)&amp;IF(VLOOKUP($A1278,'Raw - J'!$B:$N,13,FALSE)&lt;&gt;"","("&amp;VLOOKUP($A1278,'Raw - J'!$B:$N,13,FALSE)&amp;")",""),"")</f>
        <v/>
      </c>
      <c r="I1278" s="4" t="str">
        <f>IFERROR(VLOOKUP($A1278,'Raw - J'!$B:$P,14,FALSE),"")</f>
        <v/>
      </c>
      <c r="J1278" s="4" t="str">
        <f>IFERROR(VLOOKUP($A1278,'Raw - J'!$B:$P,11,FALSE),"")</f>
        <v/>
      </c>
      <c r="K1278" s="4" t="str">
        <f>IFERROR(VLOOKUP($A1278,'Raw - J'!$B:$Q,16,FALSE),"")</f>
        <v/>
      </c>
      <c r="L1278" s="16" t="str">
        <f>SUBSTITUTE(IFERROR(VLOOKUP($A1278,'Raw - J'!$B:$Q,9,FALSE),""),0,"")</f>
        <v/>
      </c>
      <c r="M1278" s="16" t="str">
        <f>SUBSTITUTE(IFERROR(VLOOKUP($A1278,'Raw - J'!$B:$Z,20,FALSE),""),0,"")</f>
        <v/>
      </c>
    </row>
    <row r="1279" spans="1:13" hidden="1" x14ac:dyDescent="0.35">
      <c r="A1279">
        <v>1270</v>
      </c>
      <c r="B1279" s="9" t="str">
        <f>IFERROR(VLOOKUP($A1279,'Raw - J'!$B:$S,2,FALSE),"")</f>
        <v/>
      </c>
      <c r="C1279" s="4" t="str">
        <f>IFERROR(VLOOKUP($A1279,'Raw - J'!$B:$S,3,FALSE),"")</f>
        <v/>
      </c>
      <c r="D1279" s="4" t="str">
        <f>IFERROR(VLOOKUP(JUMP!A1279,'Raw - J'!B:F,5,FALSE),"")</f>
        <v/>
      </c>
      <c r="E1279" s="4" t="str">
        <f>IFERROR(VLOOKUP($A1279,'Raw - J'!$B:$S,6,FALSE),"")</f>
        <v/>
      </c>
      <c r="F1279" s="4" t="str">
        <f>IFERROR(VLOOKUP($A1279,'Raw - J'!$B:$P,10,FALSE),"")</f>
        <v/>
      </c>
      <c r="G1279" s="4" t="str">
        <f>SUBSTITUTE(IFERROR(VLOOKUP($A1279,'Raw - J'!$B:$P,7,FALSE),""),"0","")</f>
        <v/>
      </c>
      <c r="H1279" s="4" t="str">
        <f>IFERROR(VLOOKUP($A1279,'Raw - J'!$B:$P,12,FALSE)&amp;IF(VLOOKUP($A1279,'Raw - J'!$B:$N,13,FALSE)&lt;&gt;"","("&amp;VLOOKUP($A1279,'Raw - J'!$B:$N,13,FALSE)&amp;")",""),"")</f>
        <v/>
      </c>
      <c r="I1279" s="4" t="str">
        <f>IFERROR(VLOOKUP($A1279,'Raw - J'!$B:$P,14,FALSE),"")</f>
        <v/>
      </c>
      <c r="J1279" s="4" t="str">
        <f>IFERROR(VLOOKUP($A1279,'Raw - J'!$B:$P,11,FALSE),"")</f>
        <v/>
      </c>
      <c r="K1279" s="4" t="str">
        <f>IFERROR(VLOOKUP($A1279,'Raw - J'!$B:$Q,16,FALSE),"")</f>
        <v/>
      </c>
      <c r="L1279" s="16" t="str">
        <f>SUBSTITUTE(IFERROR(VLOOKUP($A1279,'Raw - J'!$B:$Q,9,FALSE),""),0,"")</f>
        <v/>
      </c>
      <c r="M1279" s="16" t="str">
        <f>SUBSTITUTE(IFERROR(VLOOKUP($A1279,'Raw - J'!$B:$Z,20,FALSE),""),0,"")</f>
        <v/>
      </c>
    </row>
    <row r="1280" spans="1:13" hidden="1" x14ac:dyDescent="0.35">
      <c r="A1280">
        <v>1271</v>
      </c>
      <c r="B1280" s="9" t="str">
        <f>IFERROR(VLOOKUP($A1280,'Raw - J'!$B:$S,2,FALSE),"")</f>
        <v/>
      </c>
      <c r="C1280" s="4" t="str">
        <f>IFERROR(VLOOKUP($A1280,'Raw - J'!$B:$S,3,FALSE),"")</f>
        <v/>
      </c>
      <c r="D1280" s="4" t="str">
        <f>IFERROR(VLOOKUP(JUMP!A1280,'Raw - J'!B:F,5,FALSE),"")</f>
        <v/>
      </c>
      <c r="E1280" s="4" t="str">
        <f>IFERROR(VLOOKUP($A1280,'Raw - J'!$B:$S,6,FALSE),"")</f>
        <v/>
      </c>
      <c r="F1280" s="4" t="str">
        <f>IFERROR(VLOOKUP($A1280,'Raw - J'!$B:$P,10,FALSE),"")</f>
        <v/>
      </c>
      <c r="G1280" s="4" t="str">
        <f>SUBSTITUTE(IFERROR(VLOOKUP($A1280,'Raw - J'!$B:$P,7,FALSE),""),"0","")</f>
        <v/>
      </c>
      <c r="H1280" s="4" t="str">
        <f>IFERROR(VLOOKUP($A1280,'Raw - J'!$B:$P,12,FALSE)&amp;IF(VLOOKUP($A1280,'Raw - J'!$B:$N,13,FALSE)&lt;&gt;"","("&amp;VLOOKUP($A1280,'Raw - J'!$B:$N,13,FALSE)&amp;")",""),"")</f>
        <v/>
      </c>
      <c r="I1280" s="4" t="str">
        <f>IFERROR(VLOOKUP($A1280,'Raw - J'!$B:$P,14,FALSE),"")</f>
        <v/>
      </c>
      <c r="J1280" s="4" t="str">
        <f>IFERROR(VLOOKUP($A1280,'Raw - J'!$B:$P,11,FALSE),"")</f>
        <v/>
      </c>
      <c r="K1280" s="4" t="str">
        <f>IFERROR(VLOOKUP($A1280,'Raw - J'!$B:$Q,16,FALSE),"")</f>
        <v/>
      </c>
      <c r="L1280" s="16" t="str">
        <f>SUBSTITUTE(IFERROR(VLOOKUP($A1280,'Raw - J'!$B:$Q,9,FALSE),""),0,"")</f>
        <v/>
      </c>
      <c r="M1280" s="16" t="str">
        <f>SUBSTITUTE(IFERROR(VLOOKUP($A1280,'Raw - J'!$B:$Z,20,FALSE),""),0,"")</f>
        <v/>
      </c>
    </row>
    <row r="1281" spans="1:13" hidden="1" x14ac:dyDescent="0.35">
      <c r="A1281">
        <v>1272</v>
      </c>
      <c r="B1281" s="9" t="str">
        <f>IFERROR(VLOOKUP($A1281,'Raw - J'!$B:$S,2,FALSE),"")</f>
        <v/>
      </c>
      <c r="C1281" s="4" t="str">
        <f>IFERROR(VLOOKUP($A1281,'Raw - J'!$B:$S,3,FALSE),"")</f>
        <v/>
      </c>
      <c r="D1281" s="4" t="str">
        <f>IFERROR(VLOOKUP(JUMP!A1281,'Raw - J'!B:F,5,FALSE),"")</f>
        <v/>
      </c>
      <c r="E1281" s="4" t="str">
        <f>IFERROR(VLOOKUP($A1281,'Raw - J'!$B:$S,6,FALSE),"")</f>
        <v/>
      </c>
      <c r="F1281" s="4" t="str">
        <f>IFERROR(VLOOKUP($A1281,'Raw - J'!$B:$P,10,FALSE),"")</f>
        <v/>
      </c>
      <c r="G1281" s="4" t="str">
        <f>SUBSTITUTE(IFERROR(VLOOKUP($A1281,'Raw - J'!$B:$P,7,FALSE),""),"0","")</f>
        <v/>
      </c>
      <c r="H1281" s="4" t="str">
        <f>IFERROR(VLOOKUP($A1281,'Raw - J'!$B:$P,12,FALSE)&amp;IF(VLOOKUP($A1281,'Raw - J'!$B:$N,13,FALSE)&lt;&gt;"","("&amp;VLOOKUP($A1281,'Raw - J'!$B:$N,13,FALSE)&amp;")",""),"")</f>
        <v/>
      </c>
      <c r="I1281" s="4" t="str">
        <f>IFERROR(VLOOKUP($A1281,'Raw - J'!$B:$P,14,FALSE),"")</f>
        <v/>
      </c>
      <c r="J1281" s="4" t="str">
        <f>IFERROR(VLOOKUP($A1281,'Raw - J'!$B:$P,11,FALSE),"")</f>
        <v/>
      </c>
      <c r="K1281" s="4" t="str">
        <f>IFERROR(VLOOKUP($A1281,'Raw - J'!$B:$Q,16,FALSE),"")</f>
        <v/>
      </c>
      <c r="L1281" s="16" t="str">
        <f>SUBSTITUTE(IFERROR(VLOOKUP($A1281,'Raw - J'!$B:$Q,9,FALSE),""),0,"")</f>
        <v/>
      </c>
      <c r="M1281" s="16" t="str">
        <f>SUBSTITUTE(IFERROR(VLOOKUP($A1281,'Raw - J'!$B:$Z,20,FALSE),""),0,"")</f>
        <v/>
      </c>
    </row>
    <row r="1282" spans="1:13" hidden="1" x14ac:dyDescent="0.35">
      <c r="A1282">
        <v>1273</v>
      </c>
      <c r="B1282" s="9" t="str">
        <f>IFERROR(VLOOKUP($A1282,'Raw - J'!$B:$S,2,FALSE),"")</f>
        <v/>
      </c>
      <c r="C1282" s="4" t="str">
        <f>IFERROR(VLOOKUP($A1282,'Raw - J'!$B:$S,3,FALSE),"")</f>
        <v/>
      </c>
      <c r="D1282" s="4" t="str">
        <f>IFERROR(VLOOKUP(JUMP!A1282,'Raw - J'!B:F,5,FALSE),"")</f>
        <v/>
      </c>
      <c r="E1282" s="4" t="str">
        <f>IFERROR(VLOOKUP($A1282,'Raw - J'!$B:$S,6,FALSE),"")</f>
        <v/>
      </c>
      <c r="F1282" s="4" t="str">
        <f>IFERROR(VLOOKUP($A1282,'Raw - J'!$B:$P,10,FALSE),"")</f>
        <v/>
      </c>
      <c r="G1282" s="4" t="str">
        <f>SUBSTITUTE(IFERROR(VLOOKUP($A1282,'Raw - J'!$B:$P,7,FALSE),""),"0","")</f>
        <v/>
      </c>
      <c r="H1282" s="4" t="str">
        <f>IFERROR(VLOOKUP($A1282,'Raw - J'!$B:$P,12,FALSE)&amp;IF(VLOOKUP($A1282,'Raw - J'!$B:$N,13,FALSE)&lt;&gt;"","("&amp;VLOOKUP($A1282,'Raw - J'!$B:$N,13,FALSE)&amp;")",""),"")</f>
        <v/>
      </c>
      <c r="I1282" s="4" t="str">
        <f>IFERROR(VLOOKUP($A1282,'Raw - J'!$B:$P,14,FALSE),"")</f>
        <v/>
      </c>
      <c r="J1282" s="4" t="str">
        <f>IFERROR(VLOOKUP($A1282,'Raw - J'!$B:$P,11,FALSE),"")</f>
        <v/>
      </c>
      <c r="K1282" s="4" t="str">
        <f>IFERROR(VLOOKUP($A1282,'Raw - J'!$B:$Q,16,FALSE),"")</f>
        <v/>
      </c>
      <c r="L1282" s="16" t="str">
        <f>SUBSTITUTE(IFERROR(VLOOKUP($A1282,'Raw - J'!$B:$Q,9,FALSE),""),0,"")</f>
        <v/>
      </c>
      <c r="M1282" s="16" t="str">
        <f>SUBSTITUTE(IFERROR(VLOOKUP($A1282,'Raw - J'!$B:$Z,20,FALSE),""),0,"")</f>
        <v/>
      </c>
    </row>
    <row r="1283" spans="1:13" hidden="1" x14ac:dyDescent="0.35">
      <c r="A1283">
        <v>1274</v>
      </c>
      <c r="B1283" s="9" t="str">
        <f>IFERROR(VLOOKUP($A1283,'Raw - J'!$B:$S,2,FALSE),"")</f>
        <v/>
      </c>
      <c r="C1283" s="4" t="str">
        <f>IFERROR(VLOOKUP($A1283,'Raw - J'!$B:$S,3,FALSE),"")</f>
        <v/>
      </c>
      <c r="D1283" s="4" t="str">
        <f>IFERROR(VLOOKUP(JUMP!A1283,'Raw - J'!B:F,5,FALSE),"")</f>
        <v/>
      </c>
      <c r="E1283" s="4" t="str">
        <f>IFERROR(VLOOKUP($A1283,'Raw - J'!$B:$S,6,FALSE),"")</f>
        <v/>
      </c>
      <c r="F1283" s="4" t="str">
        <f>IFERROR(VLOOKUP($A1283,'Raw - J'!$B:$P,10,FALSE),"")</f>
        <v/>
      </c>
      <c r="G1283" s="4" t="str">
        <f>SUBSTITUTE(IFERROR(VLOOKUP($A1283,'Raw - J'!$B:$P,7,FALSE),""),"0","")</f>
        <v/>
      </c>
      <c r="H1283" s="4" t="str">
        <f>IFERROR(VLOOKUP($A1283,'Raw - J'!$B:$P,12,FALSE)&amp;IF(VLOOKUP($A1283,'Raw - J'!$B:$N,13,FALSE)&lt;&gt;"","("&amp;VLOOKUP($A1283,'Raw - J'!$B:$N,13,FALSE)&amp;")",""),"")</f>
        <v/>
      </c>
      <c r="I1283" s="4" t="str">
        <f>IFERROR(VLOOKUP($A1283,'Raw - J'!$B:$P,14,FALSE),"")</f>
        <v/>
      </c>
      <c r="J1283" s="4" t="str">
        <f>IFERROR(VLOOKUP($A1283,'Raw - J'!$B:$P,11,FALSE),"")</f>
        <v/>
      </c>
      <c r="K1283" s="4" t="str">
        <f>IFERROR(VLOOKUP($A1283,'Raw - J'!$B:$Q,16,FALSE),"")</f>
        <v/>
      </c>
      <c r="L1283" s="16" t="str">
        <f>SUBSTITUTE(IFERROR(VLOOKUP($A1283,'Raw - J'!$B:$Q,9,FALSE),""),0,"")</f>
        <v/>
      </c>
      <c r="M1283" s="16" t="str">
        <f>SUBSTITUTE(IFERROR(VLOOKUP($A1283,'Raw - J'!$B:$Z,20,FALSE),""),0,"")</f>
        <v/>
      </c>
    </row>
    <row r="1284" spans="1:13" hidden="1" x14ac:dyDescent="0.35">
      <c r="A1284">
        <v>1275</v>
      </c>
      <c r="B1284" s="9" t="str">
        <f>IFERROR(VLOOKUP($A1284,'Raw - J'!$B:$S,2,FALSE),"")</f>
        <v/>
      </c>
      <c r="C1284" s="4" t="str">
        <f>IFERROR(VLOOKUP($A1284,'Raw - J'!$B:$S,3,FALSE),"")</f>
        <v/>
      </c>
      <c r="D1284" s="4" t="str">
        <f>IFERROR(VLOOKUP(JUMP!A1284,'Raw - J'!B:F,5,FALSE),"")</f>
        <v/>
      </c>
      <c r="E1284" s="4" t="str">
        <f>IFERROR(VLOOKUP($A1284,'Raw - J'!$B:$S,6,FALSE),"")</f>
        <v/>
      </c>
      <c r="F1284" s="4" t="str">
        <f>IFERROR(VLOOKUP($A1284,'Raw - J'!$B:$P,10,FALSE),"")</f>
        <v/>
      </c>
      <c r="G1284" s="4" t="str">
        <f>SUBSTITUTE(IFERROR(VLOOKUP($A1284,'Raw - J'!$B:$P,7,FALSE),""),"0","")</f>
        <v/>
      </c>
      <c r="H1284" s="4" t="str">
        <f>IFERROR(VLOOKUP($A1284,'Raw - J'!$B:$P,12,FALSE)&amp;IF(VLOOKUP($A1284,'Raw - J'!$B:$N,13,FALSE)&lt;&gt;"","("&amp;VLOOKUP($A1284,'Raw - J'!$B:$N,13,FALSE)&amp;")",""),"")</f>
        <v/>
      </c>
      <c r="I1284" s="4" t="str">
        <f>IFERROR(VLOOKUP($A1284,'Raw - J'!$B:$P,14,FALSE),"")</f>
        <v/>
      </c>
      <c r="J1284" s="4" t="str">
        <f>IFERROR(VLOOKUP($A1284,'Raw - J'!$B:$P,11,FALSE),"")</f>
        <v/>
      </c>
      <c r="K1284" s="4" t="str">
        <f>IFERROR(VLOOKUP($A1284,'Raw - J'!$B:$Q,16,FALSE),"")</f>
        <v/>
      </c>
      <c r="L1284" s="16" t="str">
        <f>SUBSTITUTE(IFERROR(VLOOKUP($A1284,'Raw - J'!$B:$Q,9,FALSE),""),0,"")</f>
        <v/>
      </c>
      <c r="M1284" s="16" t="str">
        <f>SUBSTITUTE(IFERROR(VLOOKUP($A1284,'Raw - J'!$B:$Z,20,FALSE),""),0,"")</f>
        <v/>
      </c>
    </row>
    <row r="1285" spans="1:13" hidden="1" x14ac:dyDescent="0.35">
      <c r="A1285">
        <v>1276</v>
      </c>
      <c r="B1285" s="9" t="str">
        <f>IFERROR(VLOOKUP($A1285,'Raw - J'!$B:$S,2,FALSE),"")</f>
        <v/>
      </c>
      <c r="C1285" s="4" t="str">
        <f>IFERROR(VLOOKUP($A1285,'Raw - J'!$B:$S,3,FALSE),"")</f>
        <v/>
      </c>
      <c r="D1285" s="4" t="str">
        <f>IFERROR(VLOOKUP(JUMP!A1285,'Raw - J'!B:F,5,FALSE),"")</f>
        <v/>
      </c>
      <c r="E1285" s="4" t="str">
        <f>IFERROR(VLOOKUP($A1285,'Raw - J'!$B:$S,6,FALSE),"")</f>
        <v/>
      </c>
      <c r="F1285" s="4" t="str">
        <f>IFERROR(VLOOKUP($A1285,'Raw - J'!$B:$P,10,FALSE),"")</f>
        <v/>
      </c>
      <c r="G1285" s="4" t="str">
        <f>SUBSTITUTE(IFERROR(VLOOKUP($A1285,'Raw - J'!$B:$P,7,FALSE),""),"0","")</f>
        <v/>
      </c>
      <c r="H1285" s="4" t="str">
        <f>IFERROR(VLOOKUP($A1285,'Raw - J'!$B:$P,12,FALSE)&amp;IF(VLOOKUP($A1285,'Raw - J'!$B:$N,13,FALSE)&lt;&gt;"","("&amp;VLOOKUP($A1285,'Raw - J'!$B:$N,13,FALSE)&amp;")",""),"")</f>
        <v/>
      </c>
      <c r="I1285" s="4" t="str">
        <f>IFERROR(VLOOKUP($A1285,'Raw - J'!$B:$P,14,FALSE),"")</f>
        <v/>
      </c>
      <c r="J1285" s="4" t="str">
        <f>IFERROR(VLOOKUP($A1285,'Raw - J'!$B:$P,11,FALSE),"")</f>
        <v/>
      </c>
      <c r="K1285" s="4" t="str">
        <f>IFERROR(VLOOKUP($A1285,'Raw - J'!$B:$Q,16,FALSE),"")</f>
        <v/>
      </c>
      <c r="L1285" s="16" t="str">
        <f>SUBSTITUTE(IFERROR(VLOOKUP($A1285,'Raw - J'!$B:$Q,9,FALSE),""),0,"")</f>
        <v/>
      </c>
      <c r="M1285" s="16" t="str">
        <f>SUBSTITUTE(IFERROR(VLOOKUP($A1285,'Raw - J'!$B:$Z,20,FALSE),""),0,"")</f>
        <v/>
      </c>
    </row>
    <row r="1286" spans="1:13" hidden="1" x14ac:dyDescent="0.35">
      <c r="A1286">
        <v>1277</v>
      </c>
      <c r="B1286" s="9" t="str">
        <f>IFERROR(VLOOKUP($A1286,'Raw - J'!$B:$S,2,FALSE),"")</f>
        <v/>
      </c>
      <c r="C1286" s="4" t="str">
        <f>IFERROR(VLOOKUP($A1286,'Raw - J'!$B:$S,3,FALSE),"")</f>
        <v/>
      </c>
      <c r="D1286" s="4" t="str">
        <f>IFERROR(VLOOKUP(JUMP!A1286,'Raw - J'!B:F,5,FALSE),"")</f>
        <v/>
      </c>
      <c r="E1286" s="4" t="str">
        <f>IFERROR(VLOOKUP($A1286,'Raw - J'!$B:$S,6,FALSE),"")</f>
        <v/>
      </c>
      <c r="F1286" s="4" t="str">
        <f>IFERROR(VLOOKUP($A1286,'Raw - J'!$B:$P,10,FALSE),"")</f>
        <v/>
      </c>
      <c r="G1286" s="4" t="str">
        <f>SUBSTITUTE(IFERROR(VLOOKUP($A1286,'Raw - J'!$B:$P,7,FALSE),""),"0","")</f>
        <v/>
      </c>
      <c r="H1286" s="4" t="str">
        <f>IFERROR(VLOOKUP($A1286,'Raw - J'!$B:$P,12,FALSE)&amp;IF(VLOOKUP($A1286,'Raw - J'!$B:$N,13,FALSE)&lt;&gt;"","("&amp;VLOOKUP($A1286,'Raw - J'!$B:$N,13,FALSE)&amp;")",""),"")</f>
        <v/>
      </c>
      <c r="I1286" s="4" t="str">
        <f>IFERROR(VLOOKUP($A1286,'Raw - J'!$B:$P,14,FALSE),"")</f>
        <v/>
      </c>
      <c r="J1286" s="4" t="str">
        <f>IFERROR(VLOOKUP($A1286,'Raw - J'!$B:$P,11,FALSE),"")</f>
        <v/>
      </c>
      <c r="K1286" s="4" t="str">
        <f>IFERROR(VLOOKUP($A1286,'Raw - J'!$B:$Q,16,FALSE),"")</f>
        <v/>
      </c>
      <c r="L1286" s="16" t="str">
        <f>SUBSTITUTE(IFERROR(VLOOKUP($A1286,'Raw - J'!$B:$Q,9,FALSE),""),0,"")</f>
        <v/>
      </c>
      <c r="M1286" s="16" t="str">
        <f>SUBSTITUTE(IFERROR(VLOOKUP($A1286,'Raw - J'!$B:$Z,20,FALSE),""),0,"")</f>
        <v/>
      </c>
    </row>
    <row r="1287" spans="1:13" hidden="1" x14ac:dyDescent="0.35">
      <c r="A1287">
        <v>1278</v>
      </c>
      <c r="B1287" s="9" t="str">
        <f>IFERROR(VLOOKUP($A1287,'Raw - J'!$B:$S,2,FALSE),"")</f>
        <v/>
      </c>
      <c r="C1287" s="4" t="str">
        <f>IFERROR(VLOOKUP($A1287,'Raw - J'!$B:$S,3,FALSE),"")</f>
        <v/>
      </c>
      <c r="D1287" s="4" t="str">
        <f>IFERROR(VLOOKUP(JUMP!A1287,'Raw - J'!B:F,5,FALSE),"")</f>
        <v/>
      </c>
      <c r="E1287" s="4" t="str">
        <f>IFERROR(VLOOKUP($A1287,'Raw - J'!$B:$S,6,FALSE),"")</f>
        <v/>
      </c>
      <c r="F1287" s="4" t="str">
        <f>IFERROR(VLOOKUP($A1287,'Raw - J'!$B:$P,10,FALSE),"")</f>
        <v/>
      </c>
      <c r="G1287" s="4" t="str">
        <f>SUBSTITUTE(IFERROR(VLOOKUP($A1287,'Raw - J'!$B:$P,7,FALSE),""),"0","")</f>
        <v/>
      </c>
      <c r="H1287" s="4" t="str">
        <f>IFERROR(VLOOKUP($A1287,'Raw - J'!$B:$P,12,FALSE)&amp;IF(VLOOKUP($A1287,'Raw - J'!$B:$N,13,FALSE)&lt;&gt;"","("&amp;VLOOKUP($A1287,'Raw - J'!$B:$N,13,FALSE)&amp;")",""),"")</f>
        <v/>
      </c>
      <c r="I1287" s="4" t="str">
        <f>IFERROR(VLOOKUP($A1287,'Raw - J'!$B:$P,14,FALSE),"")</f>
        <v/>
      </c>
      <c r="J1287" s="4" t="str">
        <f>IFERROR(VLOOKUP($A1287,'Raw - J'!$B:$P,11,FALSE),"")</f>
        <v/>
      </c>
      <c r="K1287" s="4" t="str">
        <f>IFERROR(VLOOKUP($A1287,'Raw - J'!$B:$Q,16,FALSE),"")</f>
        <v/>
      </c>
      <c r="L1287" s="16" t="str">
        <f>SUBSTITUTE(IFERROR(VLOOKUP($A1287,'Raw - J'!$B:$Q,9,FALSE),""),0,"")</f>
        <v/>
      </c>
      <c r="M1287" s="16" t="str">
        <f>SUBSTITUTE(IFERROR(VLOOKUP($A1287,'Raw - J'!$B:$Z,20,FALSE),""),0,"")</f>
        <v/>
      </c>
    </row>
    <row r="1288" spans="1:13" hidden="1" x14ac:dyDescent="0.35">
      <c r="A1288">
        <v>1279</v>
      </c>
      <c r="B1288" s="9" t="str">
        <f>IFERROR(VLOOKUP($A1288,'Raw - J'!$B:$S,2,FALSE),"")</f>
        <v/>
      </c>
      <c r="C1288" s="4" t="str">
        <f>IFERROR(VLOOKUP($A1288,'Raw - J'!$B:$S,3,FALSE),"")</f>
        <v/>
      </c>
      <c r="D1288" s="4" t="str">
        <f>IFERROR(VLOOKUP(JUMP!A1288,'Raw - J'!B:F,5,FALSE),"")</f>
        <v/>
      </c>
      <c r="E1288" s="4" t="str">
        <f>IFERROR(VLOOKUP($A1288,'Raw - J'!$B:$S,6,FALSE),"")</f>
        <v/>
      </c>
      <c r="F1288" s="4" t="str">
        <f>IFERROR(VLOOKUP($A1288,'Raw - J'!$B:$P,10,FALSE),"")</f>
        <v/>
      </c>
      <c r="G1288" s="4" t="str">
        <f>SUBSTITUTE(IFERROR(VLOOKUP($A1288,'Raw - J'!$B:$P,7,FALSE),""),"0","")</f>
        <v/>
      </c>
      <c r="H1288" s="4" t="str">
        <f>IFERROR(VLOOKUP($A1288,'Raw - J'!$B:$P,12,FALSE)&amp;IF(VLOOKUP($A1288,'Raw - J'!$B:$N,13,FALSE)&lt;&gt;"","("&amp;VLOOKUP($A1288,'Raw - J'!$B:$N,13,FALSE)&amp;")",""),"")</f>
        <v/>
      </c>
      <c r="I1288" s="4" t="str">
        <f>IFERROR(VLOOKUP($A1288,'Raw - J'!$B:$P,14,FALSE),"")</f>
        <v/>
      </c>
      <c r="J1288" s="4" t="str">
        <f>IFERROR(VLOOKUP($A1288,'Raw - J'!$B:$P,11,FALSE),"")</f>
        <v/>
      </c>
      <c r="K1288" s="4" t="str">
        <f>IFERROR(VLOOKUP($A1288,'Raw - J'!$B:$Q,16,FALSE),"")</f>
        <v/>
      </c>
      <c r="L1288" s="16" t="str">
        <f>SUBSTITUTE(IFERROR(VLOOKUP($A1288,'Raw - J'!$B:$Q,9,FALSE),""),0,"")</f>
        <v/>
      </c>
      <c r="M1288" s="16" t="str">
        <f>SUBSTITUTE(IFERROR(VLOOKUP($A1288,'Raw - J'!$B:$Z,20,FALSE),""),0,"")</f>
        <v/>
      </c>
    </row>
    <row r="1289" spans="1:13" hidden="1" x14ac:dyDescent="0.35">
      <c r="A1289">
        <v>1280</v>
      </c>
      <c r="B1289" s="9" t="str">
        <f>IFERROR(VLOOKUP($A1289,'Raw - J'!$B:$S,2,FALSE),"")</f>
        <v/>
      </c>
      <c r="C1289" s="4" t="str">
        <f>IFERROR(VLOOKUP($A1289,'Raw - J'!$B:$S,3,FALSE),"")</f>
        <v/>
      </c>
      <c r="D1289" s="4" t="str">
        <f>IFERROR(VLOOKUP(JUMP!A1289,'Raw - J'!B:F,5,FALSE),"")</f>
        <v/>
      </c>
      <c r="E1289" s="4" t="str">
        <f>IFERROR(VLOOKUP($A1289,'Raw - J'!$B:$S,6,FALSE),"")</f>
        <v/>
      </c>
      <c r="F1289" s="4" t="str">
        <f>IFERROR(VLOOKUP($A1289,'Raw - J'!$B:$P,10,FALSE),"")</f>
        <v/>
      </c>
      <c r="G1289" s="4" t="str">
        <f>SUBSTITUTE(IFERROR(VLOOKUP($A1289,'Raw - J'!$B:$P,7,FALSE),""),"0","")</f>
        <v/>
      </c>
      <c r="H1289" s="4" t="str">
        <f>IFERROR(VLOOKUP($A1289,'Raw - J'!$B:$P,12,FALSE)&amp;IF(VLOOKUP($A1289,'Raw - J'!$B:$N,13,FALSE)&lt;&gt;"","("&amp;VLOOKUP($A1289,'Raw - J'!$B:$N,13,FALSE)&amp;")",""),"")</f>
        <v/>
      </c>
      <c r="I1289" s="4" t="str">
        <f>IFERROR(VLOOKUP($A1289,'Raw - J'!$B:$P,14,FALSE),"")</f>
        <v/>
      </c>
      <c r="J1289" s="4" t="str">
        <f>IFERROR(VLOOKUP($A1289,'Raw - J'!$B:$P,11,FALSE),"")</f>
        <v/>
      </c>
      <c r="K1289" s="4" t="str">
        <f>IFERROR(VLOOKUP($A1289,'Raw - J'!$B:$Q,16,FALSE),"")</f>
        <v/>
      </c>
      <c r="L1289" s="16" t="str">
        <f>SUBSTITUTE(IFERROR(VLOOKUP($A1289,'Raw - J'!$B:$Q,9,FALSE),""),0,"")</f>
        <v/>
      </c>
      <c r="M1289" s="16" t="str">
        <f>SUBSTITUTE(IFERROR(VLOOKUP($A1289,'Raw - J'!$B:$Z,20,FALSE),""),0,"")</f>
        <v/>
      </c>
    </row>
    <row r="1290" spans="1:13" hidden="1" x14ac:dyDescent="0.35">
      <c r="A1290">
        <v>1281</v>
      </c>
      <c r="B1290" s="9" t="str">
        <f>IFERROR(VLOOKUP($A1290,'Raw - J'!$B:$S,2,FALSE),"")</f>
        <v/>
      </c>
      <c r="C1290" s="4" t="str">
        <f>IFERROR(VLOOKUP($A1290,'Raw - J'!$B:$S,3,FALSE),"")</f>
        <v/>
      </c>
      <c r="D1290" s="4" t="str">
        <f>IFERROR(VLOOKUP(JUMP!A1290,'Raw - J'!B:F,5,FALSE),"")</f>
        <v/>
      </c>
      <c r="E1290" s="4" t="str">
        <f>IFERROR(VLOOKUP($A1290,'Raw - J'!$B:$S,6,FALSE),"")</f>
        <v/>
      </c>
      <c r="F1290" s="4" t="str">
        <f>IFERROR(VLOOKUP($A1290,'Raw - J'!$B:$P,10,FALSE),"")</f>
        <v/>
      </c>
      <c r="G1290" s="4" t="str">
        <f>SUBSTITUTE(IFERROR(VLOOKUP($A1290,'Raw - J'!$B:$P,7,FALSE),""),"0","")</f>
        <v/>
      </c>
      <c r="H1290" s="4" t="str">
        <f>IFERROR(VLOOKUP($A1290,'Raw - J'!$B:$P,12,FALSE)&amp;IF(VLOOKUP($A1290,'Raw - J'!$B:$N,13,FALSE)&lt;&gt;"","("&amp;VLOOKUP($A1290,'Raw - J'!$B:$N,13,FALSE)&amp;")",""),"")</f>
        <v/>
      </c>
      <c r="I1290" s="4" t="str">
        <f>IFERROR(VLOOKUP($A1290,'Raw - J'!$B:$P,14,FALSE),"")</f>
        <v/>
      </c>
      <c r="J1290" s="4" t="str">
        <f>IFERROR(VLOOKUP($A1290,'Raw - J'!$B:$P,11,FALSE),"")</f>
        <v/>
      </c>
      <c r="K1290" s="4" t="str">
        <f>IFERROR(VLOOKUP($A1290,'Raw - J'!$B:$Q,16,FALSE),"")</f>
        <v/>
      </c>
      <c r="L1290" s="16" t="str">
        <f>SUBSTITUTE(IFERROR(VLOOKUP($A1290,'Raw - J'!$B:$Q,9,FALSE),""),0,"")</f>
        <v/>
      </c>
      <c r="M1290" s="16" t="str">
        <f>SUBSTITUTE(IFERROR(VLOOKUP($A1290,'Raw - J'!$B:$Z,20,FALSE),""),0,"")</f>
        <v/>
      </c>
    </row>
    <row r="1291" spans="1:13" hidden="1" x14ac:dyDescent="0.35">
      <c r="A1291">
        <v>1282</v>
      </c>
      <c r="B1291" s="9" t="str">
        <f>IFERROR(VLOOKUP($A1291,'Raw - J'!$B:$S,2,FALSE),"")</f>
        <v/>
      </c>
      <c r="C1291" s="4" t="str">
        <f>IFERROR(VLOOKUP($A1291,'Raw - J'!$B:$S,3,FALSE),"")</f>
        <v/>
      </c>
      <c r="D1291" s="4" t="str">
        <f>IFERROR(VLOOKUP(JUMP!A1291,'Raw - J'!B:F,5,FALSE),"")</f>
        <v/>
      </c>
      <c r="E1291" s="4" t="str">
        <f>IFERROR(VLOOKUP($A1291,'Raw - J'!$B:$S,6,FALSE),"")</f>
        <v/>
      </c>
      <c r="F1291" s="4" t="str">
        <f>IFERROR(VLOOKUP($A1291,'Raw - J'!$B:$P,10,FALSE),"")</f>
        <v/>
      </c>
      <c r="G1291" s="4" t="str">
        <f>SUBSTITUTE(IFERROR(VLOOKUP($A1291,'Raw - J'!$B:$P,7,FALSE),""),"0","")</f>
        <v/>
      </c>
      <c r="H1291" s="4" t="str">
        <f>IFERROR(VLOOKUP($A1291,'Raw - J'!$B:$P,12,FALSE)&amp;IF(VLOOKUP($A1291,'Raw - J'!$B:$N,13,FALSE)&lt;&gt;"","("&amp;VLOOKUP($A1291,'Raw - J'!$B:$N,13,FALSE)&amp;")",""),"")</f>
        <v/>
      </c>
      <c r="I1291" s="4" t="str">
        <f>IFERROR(VLOOKUP($A1291,'Raw - J'!$B:$P,14,FALSE),"")</f>
        <v/>
      </c>
      <c r="J1291" s="4" t="str">
        <f>IFERROR(VLOOKUP($A1291,'Raw - J'!$B:$P,11,FALSE),"")</f>
        <v/>
      </c>
      <c r="K1291" s="4" t="str">
        <f>IFERROR(VLOOKUP($A1291,'Raw - J'!$B:$Q,16,FALSE),"")</f>
        <v/>
      </c>
      <c r="L1291" s="16" t="str">
        <f>SUBSTITUTE(IFERROR(VLOOKUP($A1291,'Raw - J'!$B:$Q,9,FALSE),""),0,"")</f>
        <v/>
      </c>
      <c r="M1291" s="16" t="str">
        <f>SUBSTITUTE(IFERROR(VLOOKUP($A1291,'Raw - J'!$B:$Z,20,FALSE),""),0,"")</f>
        <v/>
      </c>
    </row>
    <row r="1292" spans="1:13" hidden="1" x14ac:dyDescent="0.35">
      <c r="A1292">
        <v>1283</v>
      </c>
      <c r="B1292" s="9" t="str">
        <f>IFERROR(VLOOKUP($A1292,'Raw - J'!$B:$S,2,FALSE),"")</f>
        <v/>
      </c>
      <c r="C1292" s="4" t="str">
        <f>IFERROR(VLOOKUP($A1292,'Raw - J'!$B:$S,3,FALSE),"")</f>
        <v/>
      </c>
      <c r="D1292" s="4" t="str">
        <f>IFERROR(VLOOKUP(JUMP!A1292,'Raw - J'!B:F,5,FALSE),"")</f>
        <v/>
      </c>
      <c r="E1292" s="4" t="str">
        <f>IFERROR(VLOOKUP($A1292,'Raw - J'!$B:$S,6,FALSE),"")</f>
        <v/>
      </c>
      <c r="F1292" s="4" t="str">
        <f>IFERROR(VLOOKUP($A1292,'Raw - J'!$B:$P,10,FALSE),"")</f>
        <v/>
      </c>
      <c r="G1292" s="4" t="str">
        <f>SUBSTITUTE(IFERROR(VLOOKUP($A1292,'Raw - J'!$B:$P,7,FALSE),""),"0","")</f>
        <v/>
      </c>
      <c r="H1292" s="4" t="str">
        <f>IFERROR(VLOOKUP($A1292,'Raw - J'!$B:$P,12,FALSE)&amp;IF(VLOOKUP($A1292,'Raw - J'!$B:$N,13,FALSE)&lt;&gt;"","("&amp;VLOOKUP($A1292,'Raw - J'!$B:$N,13,FALSE)&amp;")",""),"")</f>
        <v/>
      </c>
      <c r="I1292" s="4" t="str">
        <f>IFERROR(VLOOKUP($A1292,'Raw - J'!$B:$P,14,FALSE),"")</f>
        <v/>
      </c>
      <c r="J1292" s="4" t="str">
        <f>IFERROR(VLOOKUP($A1292,'Raw - J'!$B:$P,11,FALSE),"")</f>
        <v/>
      </c>
      <c r="K1292" s="4" t="str">
        <f>IFERROR(VLOOKUP($A1292,'Raw - J'!$B:$Q,16,FALSE),"")</f>
        <v/>
      </c>
      <c r="L1292" s="16" t="str">
        <f>SUBSTITUTE(IFERROR(VLOOKUP($A1292,'Raw - J'!$B:$Q,9,FALSE),""),0,"")</f>
        <v/>
      </c>
      <c r="M1292" s="16" t="str">
        <f>SUBSTITUTE(IFERROR(VLOOKUP($A1292,'Raw - J'!$B:$Z,20,FALSE),""),0,"")</f>
        <v/>
      </c>
    </row>
    <row r="1293" spans="1:13" hidden="1" x14ac:dyDescent="0.35">
      <c r="A1293">
        <v>1284</v>
      </c>
      <c r="B1293" s="9" t="str">
        <f>IFERROR(VLOOKUP($A1293,'Raw - J'!$B:$S,2,FALSE),"")</f>
        <v/>
      </c>
      <c r="C1293" s="4" t="str">
        <f>IFERROR(VLOOKUP($A1293,'Raw - J'!$B:$S,3,FALSE),"")</f>
        <v/>
      </c>
      <c r="D1293" s="4" t="str">
        <f>IFERROR(VLOOKUP(JUMP!A1293,'Raw - J'!B:F,5,FALSE),"")</f>
        <v/>
      </c>
      <c r="E1293" s="4" t="str">
        <f>IFERROR(VLOOKUP($A1293,'Raw - J'!$B:$S,6,FALSE),"")</f>
        <v/>
      </c>
      <c r="F1293" s="4" t="str">
        <f>IFERROR(VLOOKUP($A1293,'Raw - J'!$B:$P,10,FALSE),"")</f>
        <v/>
      </c>
      <c r="G1293" s="4" t="str">
        <f>SUBSTITUTE(IFERROR(VLOOKUP($A1293,'Raw - J'!$B:$P,7,FALSE),""),"0","")</f>
        <v/>
      </c>
      <c r="H1293" s="4" t="str">
        <f>IFERROR(VLOOKUP($A1293,'Raw - J'!$B:$P,12,FALSE)&amp;IF(VLOOKUP($A1293,'Raw - J'!$B:$N,13,FALSE)&lt;&gt;"","("&amp;VLOOKUP($A1293,'Raw - J'!$B:$N,13,FALSE)&amp;")",""),"")</f>
        <v/>
      </c>
      <c r="I1293" s="4" t="str">
        <f>IFERROR(VLOOKUP($A1293,'Raw - J'!$B:$P,14,FALSE),"")</f>
        <v/>
      </c>
      <c r="J1293" s="4" t="str">
        <f>IFERROR(VLOOKUP($A1293,'Raw - J'!$B:$P,11,FALSE),"")</f>
        <v/>
      </c>
      <c r="K1293" s="4" t="str">
        <f>IFERROR(VLOOKUP($A1293,'Raw - J'!$B:$Q,16,FALSE),"")</f>
        <v/>
      </c>
      <c r="L1293" s="16" t="str">
        <f>SUBSTITUTE(IFERROR(VLOOKUP($A1293,'Raw - J'!$B:$Q,9,FALSE),""),0,"")</f>
        <v/>
      </c>
      <c r="M1293" s="16" t="str">
        <f>SUBSTITUTE(IFERROR(VLOOKUP($A1293,'Raw - J'!$B:$Z,20,FALSE),""),0,"")</f>
        <v/>
      </c>
    </row>
    <row r="1294" spans="1:13" hidden="1" x14ac:dyDescent="0.35">
      <c r="A1294">
        <v>1285</v>
      </c>
      <c r="B1294" s="9" t="str">
        <f>IFERROR(VLOOKUP($A1294,'Raw - J'!$B:$S,2,FALSE),"")</f>
        <v/>
      </c>
      <c r="C1294" s="4" t="str">
        <f>IFERROR(VLOOKUP($A1294,'Raw - J'!$B:$S,3,FALSE),"")</f>
        <v/>
      </c>
      <c r="D1294" s="4" t="str">
        <f>IFERROR(VLOOKUP(JUMP!A1294,'Raw - J'!B:F,5,FALSE),"")</f>
        <v/>
      </c>
      <c r="E1294" s="4" t="str">
        <f>IFERROR(VLOOKUP($A1294,'Raw - J'!$B:$S,6,FALSE),"")</f>
        <v/>
      </c>
      <c r="F1294" s="4" t="str">
        <f>IFERROR(VLOOKUP($A1294,'Raw - J'!$B:$P,10,FALSE),"")</f>
        <v/>
      </c>
      <c r="G1294" s="4" t="str">
        <f>SUBSTITUTE(IFERROR(VLOOKUP($A1294,'Raw - J'!$B:$P,7,FALSE),""),"0","")</f>
        <v/>
      </c>
      <c r="H1294" s="4" t="str">
        <f>IFERROR(VLOOKUP($A1294,'Raw - J'!$B:$P,12,FALSE)&amp;IF(VLOOKUP($A1294,'Raw - J'!$B:$N,13,FALSE)&lt;&gt;"","("&amp;VLOOKUP($A1294,'Raw - J'!$B:$N,13,FALSE)&amp;")",""),"")</f>
        <v/>
      </c>
      <c r="I1294" s="4" t="str">
        <f>IFERROR(VLOOKUP($A1294,'Raw - J'!$B:$P,14,FALSE),"")</f>
        <v/>
      </c>
      <c r="J1294" s="4" t="str">
        <f>IFERROR(VLOOKUP($A1294,'Raw - J'!$B:$P,11,FALSE),"")</f>
        <v/>
      </c>
      <c r="K1294" s="4" t="str">
        <f>IFERROR(VLOOKUP($A1294,'Raw - J'!$B:$Q,16,FALSE),"")</f>
        <v/>
      </c>
      <c r="L1294" s="16" t="str">
        <f>SUBSTITUTE(IFERROR(VLOOKUP($A1294,'Raw - J'!$B:$Q,9,FALSE),""),0,"")</f>
        <v/>
      </c>
      <c r="M1294" s="16" t="str">
        <f>SUBSTITUTE(IFERROR(VLOOKUP($A1294,'Raw - J'!$B:$Z,20,FALSE),""),0,"")</f>
        <v/>
      </c>
    </row>
    <row r="1295" spans="1:13" hidden="1" x14ac:dyDescent="0.35">
      <c r="A1295">
        <v>1286</v>
      </c>
      <c r="B1295" s="9" t="str">
        <f>IFERROR(VLOOKUP($A1295,'Raw - J'!$B:$S,2,FALSE),"")</f>
        <v/>
      </c>
      <c r="C1295" s="4" t="str">
        <f>IFERROR(VLOOKUP($A1295,'Raw - J'!$B:$S,3,FALSE),"")</f>
        <v/>
      </c>
      <c r="D1295" s="4" t="str">
        <f>IFERROR(VLOOKUP(JUMP!A1295,'Raw - J'!B:F,5,FALSE),"")</f>
        <v/>
      </c>
      <c r="E1295" s="4" t="str">
        <f>IFERROR(VLOOKUP($A1295,'Raw - J'!$B:$S,6,FALSE),"")</f>
        <v/>
      </c>
      <c r="F1295" s="4" t="str">
        <f>IFERROR(VLOOKUP($A1295,'Raw - J'!$B:$P,10,FALSE),"")</f>
        <v/>
      </c>
      <c r="G1295" s="4" t="str">
        <f>SUBSTITUTE(IFERROR(VLOOKUP($A1295,'Raw - J'!$B:$P,7,FALSE),""),"0","")</f>
        <v/>
      </c>
      <c r="H1295" s="4" t="str">
        <f>IFERROR(VLOOKUP($A1295,'Raw - J'!$B:$P,12,FALSE)&amp;IF(VLOOKUP($A1295,'Raw - J'!$B:$N,13,FALSE)&lt;&gt;"","("&amp;VLOOKUP($A1295,'Raw - J'!$B:$N,13,FALSE)&amp;")",""),"")</f>
        <v/>
      </c>
      <c r="I1295" s="4" t="str">
        <f>IFERROR(VLOOKUP($A1295,'Raw - J'!$B:$P,14,FALSE),"")</f>
        <v/>
      </c>
      <c r="J1295" s="4" t="str">
        <f>IFERROR(VLOOKUP($A1295,'Raw - J'!$B:$P,11,FALSE),"")</f>
        <v/>
      </c>
      <c r="K1295" s="4" t="str">
        <f>IFERROR(VLOOKUP($A1295,'Raw - J'!$B:$Q,16,FALSE),"")</f>
        <v/>
      </c>
      <c r="L1295" s="16" t="str">
        <f>SUBSTITUTE(IFERROR(VLOOKUP($A1295,'Raw - J'!$B:$Q,9,FALSE),""),0,"")</f>
        <v/>
      </c>
      <c r="M1295" s="16" t="str">
        <f>SUBSTITUTE(IFERROR(VLOOKUP($A1295,'Raw - J'!$B:$Z,20,FALSE),""),0,"")</f>
        <v/>
      </c>
    </row>
    <row r="1296" spans="1:13" hidden="1" x14ac:dyDescent="0.35">
      <c r="A1296">
        <v>1287</v>
      </c>
      <c r="B1296" s="9" t="str">
        <f>IFERROR(VLOOKUP($A1296,'Raw - J'!$B:$S,2,FALSE),"")</f>
        <v/>
      </c>
      <c r="C1296" s="4" t="str">
        <f>IFERROR(VLOOKUP($A1296,'Raw - J'!$B:$S,3,FALSE),"")</f>
        <v/>
      </c>
      <c r="D1296" s="4" t="str">
        <f>IFERROR(VLOOKUP(JUMP!A1296,'Raw - J'!B:F,5,FALSE),"")</f>
        <v/>
      </c>
      <c r="E1296" s="4" t="str">
        <f>IFERROR(VLOOKUP($A1296,'Raw - J'!$B:$S,6,FALSE),"")</f>
        <v/>
      </c>
      <c r="F1296" s="4" t="str">
        <f>IFERROR(VLOOKUP($A1296,'Raw - J'!$B:$P,10,FALSE),"")</f>
        <v/>
      </c>
      <c r="G1296" s="4" t="str">
        <f>SUBSTITUTE(IFERROR(VLOOKUP($A1296,'Raw - J'!$B:$P,7,FALSE),""),"0","")</f>
        <v/>
      </c>
      <c r="H1296" s="4" t="str">
        <f>IFERROR(VLOOKUP($A1296,'Raw - J'!$B:$P,12,FALSE)&amp;IF(VLOOKUP($A1296,'Raw - J'!$B:$N,13,FALSE)&lt;&gt;"","("&amp;VLOOKUP($A1296,'Raw - J'!$B:$N,13,FALSE)&amp;")",""),"")</f>
        <v/>
      </c>
      <c r="I1296" s="4" t="str">
        <f>IFERROR(VLOOKUP($A1296,'Raw - J'!$B:$P,14,FALSE),"")</f>
        <v/>
      </c>
      <c r="J1296" s="4" t="str">
        <f>IFERROR(VLOOKUP($A1296,'Raw - J'!$B:$P,11,FALSE),"")</f>
        <v/>
      </c>
      <c r="K1296" s="4" t="str">
        <f>IFERROR(VLOOKUP($A1296,'Raw - J'!$B:$Q,16,FALSE),"")</f>
        <v/>
      </c>
      <c r="L1296" s="16" t="str">
        <f>SUBSTITUTE(IFERROR(VLOOKUP($A1296,'Raw - J'!$B:$Q,9,FALSE),""),0,"")</f>
        <v/>
      </c>
      <c r="M1296" s="16" t="str">
        <f>SUBSTITUTE(IFERROR(VLOOKUP($A1296,'Raw - J'!$B:$Z,20,FALSE),""),0,"")</f>
        <v/>
      </c>
    </row>
    <row r="1297" spans="1:13" hidden="1" x14ac:dyDescent="0.35">
      <c r="A1297">
        <v>1288</v>
      </c>
      <c r="B1297" s="9" t="str">
        <f>IFERROR(VLOOKUP($A1297,'Raw - J'!$B:$S,2,FALSE),"")</f>
        <v/>
      </c>
      <c r="C1297" s="4" t="str">
        <f>IFERROR(VLOOKUP($A1297,'Raw - J'!$B:$S,3,FALSE),"")</f>
        <v/>
      </c>
      <c r="D1297" s="4" t="str">
        <f>IFERROR(VLOOKUP(JUMP!A1297,'Raw - J'!B:F,5,FALSE),"")</f>
        <v/>
      </c>
      <c r="E1297" s="4" t="str">
        <f>IFERROR(VLOOKUP($A1297,'Raw - J'!$B:$S,6,FALSE),"")</f>
        <v/>
      </c>
      <c r="F1297" s="4" t="str">
        <f>IFERROR(VLOOKUP($A1297,'Raw - J'!$B:$P,10,FALSE),"")</f>
        <v/>
      </c>
      <c r="G1297" s="4" t="str">
        <f>SUBSTITUTE(IFERROR(VLOOKUP($A1297,'Raw - J'!$B:$P,7,FALSE),""),"0","")</f>
        <v/>
      </c>
      <c r="H1297" s="4" t="str">
        <f>IFERROR(VLOOKUP($A1297,'Raw - J'!$B:$P,12,FALSE)&amp;IF(VLOOKUP($A1297,'Raw - J'!$B:$N,13,FALSE)&lt;&gt;"","("&amp;VLOOKUP($A1297,'Raw - J'!$B:$N,13,FALSE)&amp;")",""),"")</f>
        <v/>
      </c>
      <c r="I1297" s="4" t="str">
        <f>IFERROR(VLOOKUP($A1297,'Raw - J'!$B:$P,14,FALSE),"")</f>
        <v/>
      </c>
      <c r="J1297" s="4" t="str">
        <f>IFERROR(VLOOKUP($A1297,'Raw - J'!$B:$P,11,FALSE),"")</f>
        <v/>
      </c>
      <c r="K1297" s="4" t="str">
        <f>IFERROR(VLOOKUP($A1297,'Raw - J'!$B:$Q,16,FALSE),"")</f>
        <v/>
      </c>
      <c r="L1297" s="16" t="str">
        <f>SUBSTITUTE(IFERROR(VLOOKUP($A1297,'Raw - J'!$B:$Q,9,FALSE),""),0,"")</f>
        <v/>
      </c>
      <c r="M1297" s="16" t="str">
        <f>SUBSTITUTE(IFERROR(VLOOKUP($A1297,'Raw - J'!$B:$Z,20,FALSE),""),0,"")</f>
        <v/>
      </c>
    </row>
    <row r="1298" spans="1:13" hidden="1" x14ac:dyDescent="0.35">
      <c r="A1298">
        <v>1289</v>
      </c>
      <c r="B1298" s="9" t="str">
        <f>IFERROR(VLOOKUP($A1298,'Raw - J'!$B:$S,2,FALSE),"")</f>
        <v/>
      </c>
      <c r="C1298" s="4" t="str">
        <f>IFERROR(VLOOKUP($A1298,'Raw - J'!$B:$S,3,FALSE),"")</f>
        <v/>
      </c>
      <c r="D1298" s="4" t="str">
        <f>IFERROR(VLOOKUP(JUMP!A1298,'Raw - J'!B:F,5,FALSE),"")</f>
        <v/>
      </c>
      <c r="E1298" s="4" t="str">
        <f>IFERROR(VLOOKUP($A1298,'Raw - J'!$B:$S,6,FALSE),"")</f>
        <v/>
      </c>
      <c r="F1298" s="4" t="str">
        <f>IFERROR(VLOOKUP($A1298,'Raw - J'!$B:$P,10,FALSE),"")</f>
        <v/>
      </c>
      <c r="G1298" s="4" t="str">
        <f>SUBSTITUTE(IFERROR(VLOOKUP($A1298,'Raw - J'!$B:$P,7,FALSE),""),"0","")</f>
        <v/>
      </c>
      <c r="H1298" s="4" t="str">
        <f>IFERROR(VLOOKUP($A1298,'Raw - J'!$B:$P,12,FALSE)&amp;IF(VLOOKUP($A1298,'Raw - J'!$B:$N,13,FALSE)&lt;&gt;"","("&amp;VLOOKUP($A1298,'Raw - J'!$B:$N,13,FALSE)&amp;")",""),"")</f>
        <v/>
      </c>
      <c r="I1298" s="4" t="str">
        <f>IFERROR(VLOOKUP($A1298,'Raw - J'!$B:$P,14,FALSE),"")</f>
        <v/>
      </c>
      <c r="J1298" s="4" t="str">
        <f>IFERROR(VLOOKUP($A1298,'Raw - J'!$B:$P,11,FALSE),"")</f>
        <v/>
      </c>
      <c r="K1298" s="4" t="str">
        <f>IFERROR(VLOOKUP($A1298,'Raw - J'!$B:$Q,16,FALSE),"")</f>
        <v/>
      </c>
      <c r="L1298" s="16" t="str">
        <f>SUBSTITUTE(IFERROR(VLOOKUP($A1298,'Raw - J'!$B:$Q,9,FALSE),""),0,"")</f>
        <v/>
      </c>
      <c r="M1298" s="16" t="str">
        <f>SUBSTITUTE(IFERROR(VLOOKUP($A1298,'Raw - J'!$B:$Z,20,FALSE),""),0,"")</f>
        <v/>
      </c>
    </row>
    <row r="1299" spans="1:13" hidden="1" x14ac:dyDescent="0.35">
      <c r="A1299">
        <v>1290</v>
      </c>
      <c r="B1299" s="9" t="str">
        <f>IFERROR(VLOOKUP($A1299,'Raw - J'!$B:$S,2,FALSE),"")</f>
        <v/>
      </c>
      <c r="C1299" s="4" t="str">
        <f>IFERROR(VLOOKUP($A1299,'Raw - J'!$B:$S,3,FALSE),"")</f>
        <v/>
      </c>
      <c r="D1299" s="4" t="str">
        <f>IFERROR(VLOOKUP(JUMP!A1299,'Raw - J'!B:F,5,FALSE),"")</f>
        <v/>
      </c>
      <c r="E1299" s="4" t="str">
        <f>IFERROR(VLOOKUP($A1299,'Raw - J'!$B:$S,6,FALSE),"")</f>
        <v/>
      </c>
      <c r="F1299" s="4" t="str">
        <f>IFERROR(VLOOKUP($A1299,'Raw - J'!$B:$P,10,FALSE),"")</f>
        <v/>
      </c>
      <c r="G1299" s="4" t="str">
        <f>SUBSTITUTE(IFERROR(VLOOKUP($A1299,'Raw - J'!$B:$P,7,FALSE),""),"0","")</f>
        <v/>
      </c>
      <c r="H1299" s="4" t="str">
        <f>IFERROR(VLOOKUP($A1299,'Raw - J'!$B:$P,12,FALSE)&amp;IF(VLOOKUP($A1299,'Raw - J'!$B:$N,13,FALSE)&lt;&gt;"","("&amp;VLOOKUP($A1299,'Raw - J'!$B:$N,13,FALSE)&amp;")",""),"")</f>
        <v/>
      </c>
      <c r="I1299" s="4" t="str">
        <f>IFERROR(VLOOKUP($A1299,'Raw - J'!$B:$P,14,FALSE),"")</f>
        <v/>
      </c>
      <c r="J1299" s="4" t="str">
        <f>IFERROR(VLOOKUP($A1299,'Raw - J'!$B:$P,11,FALSE),"")</f>
        <v/>
      </c>
      <c r="K1299" s="4" t="str">
        <f>IFERROR(VLOOKUP($A1299,'Raw - J'!$B:$Q,16,FALSE),"")</f>
        <v/>
      </c>
      <c r="L1299" s="16" t="str">
        <f>SUBSTITUTE(IFERROR(VLOOKUP($A1299,'Raw - J'!$B:$Q,9,FALSE),""),0,"")</f>
        <v/>
      </c>
      <c r="M1299" s="16" t="str">
        <f>SUBSTITUTE(IFERROR(VLOOKUP($A1299,'Raw - J'!$B:$Z,20,FALSE),""),0,"")</f>
        <v/>
      </c>
    </row>
    <row r="1300" spans="1:13" hidden="1" x14ac:dyDescent="0.35">
      <c r="A1300">
        <v>1291</v>
      </c>
      <c r="B1300" s="9" t="str">
        <f>IFERROR(VLOOKUP($A1300,'Raw - J'!$B:$S,2,FALSE),"")</f>
        <v/>
      </c>
      <c r="C1300" s="4" t="str">
        <f>IFERROR(VLOOKUP($A1300,'Raw - J'!$B:$S,3,FALSE),"")</f>
        <v/>
      </c>
      <c r="D1300" s="4" t="str">
        <f>IFERROR(VLOOKUP(JUMP!A1300,'Raw - J'!B:F,5,FALSE),"")</f>
        <v/>
      </c>
      <c r="E1300" s="4" t="str">
        <f>IFERROR(VLOOKUP($A1300,'Raw - J'!$B:$S,6,FALSE),"")</f>
        <v/>
      </c>
      <c r="F1300" s="4" t="str">
        <f>IFERROR(VLOOKUP($A1300,'Raw - J'!$B:$P,10,FALSE),"")</f>
        <v/>
      </c>
      <c r="G1300" s="4" t="str">
        <f>SUBSTITUTE(IFERROR(VLOOKUP($A1300,'Raw - J'!$B:$P,7,FALSE),""),"0","")</f>
        <v/>
      </c>
      <c r="H1300" s="4" t="str">
        <f>IFERROR(VLOOKUP($A1300,'Raw - J'!$B:$P,12,FALSE)&amp;IF(VLOOKUP($A1300,'Raw - J'!$B:$N,13,FALSE)&lt;&gt;"","("&amp;VLOOKUP($A1300,'Raw - J'!$B:$N,13,FALSE)&amp;")",""),"")</f>
        <v/>
      </c>
      <c r="I1300" s="4" t="str">
        <f>IFERROR(VLOOKUP($A1300,'Raw - J'!$B:$P,14,FALSE),"")</f>
        <v/>
      </c>
      <c r="J1300" s="4" t="str">
        <f>IFERROR(VLOOKUP($A1300,'Raw - J'!$B:$P,11,FALSE),"")</f>
        <v/>
      </c>
      <c r="K1300" s="4" t="str">
        <f>IFERROR(VLOOKUP($A1300,'Raw - J'!$B:$Q,16,FALSE),"")</f>
        <v/>
      </c>
      <c r="L1300" s="16" t="str">
        <f>SUBSTITUTE(IFERROR(VLOOKUP($A1300,'Raw - J'!$B:$Q,9,FALSE),""),0,"")</f>
        <v/>
      </c>
      <c r="M1300" s="16" t="str">
        <f>SUBSTITUTE(IFERROR(VLOOKUP($A1300,'Raw - J'!$B:$Z,20,FALSE),""),0,"")</f>
        <v/>
      </c>
    </row>
    <row r="1301" spans="1:13" hidden="1" x14ac:dyDescent="0.35">
      <c r="A1301">
        <v>1292</v>
      </c>
      <c r="B1301" s="9" t="str">
        <f>IFERROR(VLOOKUP($A1301,'Raw - J'!$B:$S,2,FALSE),"")</f>
        <v/>
      </c>
      <c r="C1301" s="4" t="str">
        <f>IFERROR(VLOOKUP($A1301,'Raw - J'!$B:$S,3,FALSE),"")</f>
        <v/>
      </c>
      <c r="D1301" s="4" t="str">
        <f>IFERROR(VLOOKUP(JUMP!A1301,'Raw - J'!B:F,5,FALSE),"")</f>
        <v/>
      </c>
      <c r="E1301" s="4" t="str">
        <f>IFERROR(VLOOKUP($A1301,'Raw - J'!$B:$S,6,FALSE),"")</f>
        <v/>
      </c>
      <c r="F1301" s="4" t="str">
        <f>IFERROR(VLOOKUP($A1301,'Raw - J'!$B:$P,10,FALSE),"")</f>
        <v/>
      </c>
      <c r="G1301" s="4" t="str">
        <f>SUBSTITUTE(IFERROR(VLOOKUP($A1301,'Raw - J'!$B:$P,7,FALSE),""),"0","")</f>
        <v/>
      </c>
      <c r="H1301" s="4" t="str">
        <f>IFERROR(VLOOKUP($A1301,'Raw - J'!$B:$P,12,FALSE)&amp;IF(VLOOKUP($A1301,'Raw - J'!$B:$N,13,FALSE)&lt;&gt;"","("&amp;VLOOKUP($A1301,'Raw - J'!$B:$N,13,FALSE)&amp;")",""),"")</f>
        <v/>
      </c>
      <c r="I1301" s="4" t="str">
        <f>IFERROR(VLOOKUP($A1301,'Raw - J'!$B:$P,14,FALSE),"")</f>
        <v/>
      </c>
      <c r="J1301" s="4" t="str">
        <f>IFERROR(VLOOKUP($A1301,'Raw - J'!$B:$P,11,FALSE),"")</f>
        <v/>
      </c>
      <c r="K1301" s="4" t="str">
        <f>IFERROR(VLOOKUP($A1301,'Raw - J'!$B:$Q,16,FALSE),"")</f>
        <v/>
      </c>
      <c r="L1301" s="16" t="str">
        <f>SUBSTITUTE(IFERROR(VLOOKUP($A1301,'Raw - J'!$B:$Q,9,FALSE),""),0,"")</f>
        <v/>
      </c>
      <c r="M1301" s="16" t="str">
        <f>SUBSTITUTE(IFERROR(VLOOKUP($A1301,'Raw - J'!$B:$Z,20,FALSE),""),0,"")</f>
        <v/>
      </c>
    </row>
    <row r="1302" spans="1:13" hidden="1" x14ac:dyDescent="0.35">
      <c r="A1302">
        <v>1293</v>
      </c>
      <c r="B1302" s="9" t="str">
        <f>IFERROR(VLOOKUP($A1302,'Raw - J'!$B:$S,2,FALSE),"")</f>
        <v/>
      </c>
      <c r="C1302" s="4" t="str">
        <f>IFERROR(VLOOKUP($A1302,'Raw - J'!$B:$S,3,FALSE),"")</f>
        <v/>
      </c>
      <c r="D1302" s="4" t="str">
        <f>IFERROR(VLOOKUP(JUMP!A1302,'Raw - J'!B:F,5,FALSE),"")</f>
        <v/>
      </c>
      <c r="E1302" s="4" t="str">
        <f>IFERROR(VLOOKUP($A1302,'Raw - J'!$B:$S,6,FALSE),"")</f>
        <v/>
      </c>
      <c r="F1302" s="4" t="str">
        <f>IFERROR(VLOOKUP($A1302,'Raw - J'!$B:$P,10,FALSE),"")</f>
        <v/>
      </c>
      <c r="G1302" s="4" t="str">
        <f>SUBSTITUTE(IFERROR(VLOOKUP($A1302,'Raw - J'!$B:$P,7,FALSE),""),"0","")</f>
        <v/>
      </c>
      <c r="H1302" s="4" t="str">
        <f>IFERROR(VLOOKUP($A1302,'Raw - J'!$B:$P,12,FALSE)&amp;IF(VLOOKUP($A1302,'Raw - J'!$B:$N,13,FALSE)&lt;&gt;"","("&amp;VLOOKUP($A1302,'Raw - J'!$B:$N,13,FALSE)&amp;")",""),"")</f>
        <v/>
      </c>
      <c r="I1302" s="4" t="str">
        <f>IFERROR(VLOOKUP($A1302,'Raw - J'!$B:$P,14,FALSE),"")</f>
        <v/>
      </c>
      <c r="J1302" s="4" t="str">
        <f>IFERROR(VLOOKUP($A1302,'Raw - J'!$B:$P,11,FALSE),"")</f>
        <v/>
      </c>
      <c r="K1302" s="4" t="str">
        <f>IFERROR(VLOOKUP($A1302,'Raw - J'!$B:$Q,16,FALSE),"")</f>
        <v/>
      </c>
      <c r="L1302" s="16" t="str">
        <f>SUBSTITUTE(IFERROR(VLOOKUP($A1302,'Raw - J'!$B:$Q,9,FALSE),""),0,"")</f>
        <v/>
      </c>
      <c r="M1302" s="16" t="str">
        <f>SUBSTITUTE(IFERROR(VLOOKUP($A1302,'Raw - J'!$B:$Z,20,FALSE),""),0,"")</f>
        <v/>
      </c>
    </row>
    <row r="1303" spans="1:13" hidden="1" x14ac:dyDescent="0.35">
      <c r="A1303">
        <v>1294</v>
      </c>
      <c r="B1303" s="9" t="str">
        <f>IFERROR(VLOOKUP($A1303,'Raw - J'!$B:$S,2,FALSE),"")</f>
        <v/>
      </c>
      <c r="C1303" s="4" t="str">
        <f>IFERROR(VLOOKUP($A1303,'Raw - J'!$B:$S,3,FALSE),"")</f>
        <v/>
      </c>
      <c r="D1303" s="4" t="str">
        <f>IFERROR(VLOOKUP(JUMP!A1303,'Raw - J'!B:F,5,FALSE),"")</f>
        <v/>
      </c>
      <c r="E1303" s="4" t="str">
        <f>IFERROR(VLOOKUP($A1303,'Raw - J'!$B:$S,6,FALSE),"")</f>
        <v/>
      </c>
      <c r="F1303" s="4" t="str">
        <f>IFERROR(VLOOKUP($A1303,'Raw - J'!$B:$P,10,FALSE),"")</f>
        <v/>
      </c>
      <c r="G1303" s="4" t="str">
        <f>SUBSTITUTE(IFERROR(VLOOKUP($A1303,'Raw - J'!$B:$P,7,FALSE),""),"0","")</f>
        <v/>
      </c>
      <c r="H1303" s="4" t="str">
        <f>IFERROR(VLOOKUP($A1303,'Raw - J'!$B:$P,12,FALSE)&amp;IF(VLOOKUP($A1303,'Raw - J'!$B:$N,13,FALSE)&lt;&gt;"","("&amp;VLOOKUP($A1303,'Raw - J'!$B:$N,13,FALSE)&amp;")",""),"")</f>
        <v/>
      </c>
      <c r="I1303" s="4" t="str">
        <f>IFERROR(VLOOKUP($A1303,'Raw - J'!$B:$P,14,FALSE),"")</f>
        <v/>
      </c>
      <c r="J1303" s="4" t="str">
        <f>IFERROR(VLOOKUP($A1303,'Raw - J'!$B:$P,11,FALSE),"")</f>
        <v/>
      </c>
      <c r="K1303" s="4" t="str">
        <f>IFERROR(VLOOKUP($A1303,'Raw - J'!$B:$Q,16,FALSE),"")</f>
        <v/>
      </c>
      <c r="L1303" s="16" t="str">
        <f>SUBSTITUTE(IFERROR(VLOOKUP($A1303,'Raw - J'!$B:$Q,9,FALSE),""),0,"")</f>
        <v/>
      </c>
      <c r="M1303" s="16" t="str">
        <f>SUBSTITUTE(IFERROR(VLOOKUP($A1303,'Raw - J'!$B:$Z,20,FALSE),""),0,"")</f>
        <v/>
      </c>
    </row>
    <row r="1304" spans="1:13" hidden="1" x14ac:dyDescent="0.35">
      <c r="A1304">
        <v>1295</v>
      </c>
      <c r="B1304" s="9" t="str">
        <f>IFERROR(VLOOKUP($A1304,'Raw - J'!$B:$S,2,FALSE),"")</f>
        <v/>
      </c>
      <c r="C1304" s="4" t="str">
        <f>IFERROR(VLOOKUP($A1304,'Raw - J'!$B:$S,3,FALSE),"")</f>
        <v/>
      </c>
      <c r="D1304" s="4" t="str">
        <f>IFERROR(VLOOKUP(JUMP!A1304,'Raw - J'!B:F,5,FALSE),"")</f>
        <v/>
      </c>
      <c r="E1304" s="4" t="str">
        <f>IFERROR(VLOOKUP($A1304,'Raw - J'!$B:$S,6,FALSE),"")</f>
        <v/>
      </c>
      <c r="F1304" s="4" t="str">
        <f>IFERROR(VLOOKUP($A1304,'Raw - J'!$B:$P,10,FALSE),"")</f>
        <v/>
      </c>
      <c r="G1304" s="4" t="str">
        <f>SUBSTITUTE(IFERROR(VLOOKUP($A1304,'Raw - J'!$B:$P,7,FALSE),""),"0","")</f>
        <v/>
      </c>
      <c r="H1304" s="4" t="str">
        <f>IFERROR(VLOOKUP($A1304,'Raw - J'!$B:$P,12,FALSE)&amp;IF(VLOOKUP($A1304,'Raw - J'!$B:$N,13,FALSE)&lt;&gt;"","("&amp;VLOOKUP($A1304,'Raw - J'!$B:$N,13,FALSE)&amp;")",""),"")</f>
        <v/>
      </c>
      <c r="I1304" s="4" t="str">
        <f>IFERROR(VLOOKUP($A1304,'Raw - J'!$B:$P,14,FALSE),"")</f>
        <v/>
      </c>
      <c r="J1304" s="4" t="str">
        <f>IFERROR(VLOOKUP($A1304,'Raw - J'!$B:$P,11,FALSE),"")</f>
        <v/>
      </c>
      <c r="K1304" s="4" t="str">
        <f>IFERROR(VLOOKUP($A1304,'Raw - J'!$B:$Q,16,FALSE),"")</f>
        <v/>
      </c>
      <c r="L1304" s="16" t="str">
        <f>SUBSTITUTE(IFERROR(VLOOKUP($A1304,'Raw - J'!$B:$Q,9,FALSE),""),0,"")</f>
        <v/>
      </c>
      <c r="M1304" s="16" t="str">
        <f>SUBSTITUTE(IFERROR(VLOOKUP($A1304,'Raw - J'!$B:$Z,20,FALSE),""),0,"")</f>
        <v/>
      </c>
    </row>
    <row r="1305" spans="1:13" hidden="1" x14ac:dyDescent="0.35">
      <c r="A1305">
        <v>1296</v>
      </c>
      <c r="B1305" s="9" t="str">
        <f>IFERROR(VLOOKUP($A1305,'Raw - J'!$B:$S,2,FALSE),"")</f>
        <v/>
      </c>
      <c r="C1305" s="4" t="str">
        <f>IFERROR(VLOOKUP($A1305,'Raw - J'!$B:$S,3,FALSE),"")</f>
        <v/>
      </c>
      <c r="D1305" s="4" t="str">
        <f>IFERROR(VLOOKUP(JUMP!A1305,'Raw - J'!B:F,5,FALSE),"")</f>
        <v/>
      </c>
      <c r="E1305" s="4" t="str">
        <f>IFERROR(VLOOKUP($A1305,'Raw - J'!$B:$S,6,FALSE),"")</f>
        <v/>
      </c>
      <c r="F1305" s="4" t="str">
        <f>IFERROR(VLOOKUP($A1305,'Raw - J'!$B:$P,10,FALSE),"")</f>
        <v/>
      </c>
      <c r="G1305" s="4" t="str">
        <f>SUBSTITUTE(IFERROR(VLOOKUP($A1305,'Raw - J'!$B:$P,7,FALSE),""),"0","")</f>
        <v/>
      </c>
      <c r="H1305" s="4" t="str">
        <f>IFERROR(VLOOKUP($A1305,'Raw - J'!$B:$P,12,FALSE)&amp;IF(VLOOKUP($A1305,'Raw - J'!$B:$N,13,FALSE)&lt;&gt;"","("&amp;VLOOKUP($A1305,'Raw - J'!$B:$N,13,FALSE)&amp;")",""),"")</f>
        <v/>
      </c>
      <c r="I1305" s="4" t="str">
        <f>IFERROR(VLOOKUP($A1305,'Raw - J'!$B:$P,14,FALSE),"")</f>
        <v/>
      </c>
      <c r="J1305" s="4" t="str">
        <f>IFERROR(VLOOKUP($A1305,'Raw - J'!$B:$P,11,FALSE),"")</f>
        <v/>
      </c>
      <c r="K1305" s="4" t="str">
        <f>IFERROR(VLOOKUP($A1305,'Raw - J'!$B:$Q,16,FALSE),"")</f>
        <v/>
      </c>
      <c r="L1305" s="16" t="str">
        <f>SUBSTITUTE(IFERROR(VLOOKUP($A1305,'Raw - J'!$B:$Q,9,FALSE),""),0,"")</f>
        <v/>
      </c>
      <c r="M1305" s="16" t="str">
        <f>SUBSTITUTE(IFERROR(VLOOKUP($A1305,'Raw - J'!$B:$Z,20,FALSE),""),0,"")</f>
        <v/>
      </c>
    </row>
    <row r="1306" spans="1:13" hidden="1" x14ac:dyDescent="0.35">
      <c r="A1306">
        <v>1297</v>
      </c>
      <c r="B1306" s="9" t="str">
        <f>IFERROR(VLOOKUP($A1306,'Raw - J'!$B:$S,2,FALSE),"")</f>
        <v/>
      </c>
      <c r="C1306" s="4" t="str">
        <f>IFERROR(VLOOKUP($A1306,'Raw - J'!$B:$S,3,FALSE),"")</f>
        <v/>
      </c>
      <c r="D1306" s="4" t="str">
        <f>IFERROR(VLOOKUP(JUMP!A1306,'Raw - J'!B:F,5,FALSE),"")</f>
        <v/>
      </c>
      <c r="E1306" s="4" t="str">
        <f>IFERROR(VLOOKUP($A1306,'Raw - J'!$B:$S,6,FALSE),"")</f>
        <v/>
      </c>
      <c r="F1306" s="4" t="str">
        <f>IFERROR(VLOOKUP($A1306,'Raw - J'!$B:$P,10,FALSE),"")</f>
        <v/>
      </c>
      <c r="G1306" s="4" t="str">
        <f>SUBSTITUTE(IFERROR(VLOOKUP($A1306,'Raw - J'!$B:$P,7,FALSE),""),"0","")</f>
        <v/>
      </c>
      <c r="H1306" s="4" t="str">
        <f>IFERROR(VLOOKUP($A1306,'Raw - J'!$B:$P,12,FALSE)&amp;IF(VLOOKUP($A1306,'Raw - J'!$B:$N,13,FALSE)&lt;&gt;"","("&amp;VLOOKUP($A1306,'Raw - J'!$B:$N,13,FALSE)&amp;")",""),"")</f>
        <v/>
      </c>
      <c r="I1306" s="4" t="str">
        <f>IFERROR(VLOOKUP($A1306,'Raw - J'!$B:$P,14,FALSE),"")</f>
        <v/>
      </c>
      <c r="J1306" s="4" t="str">
        <f>IFERROR(VLOOKUP($A1306,'Raw - J'!$B:$P,11,FALSE),"")</f>
        <v/>
      </c>
      <c r="K1306" s="4" t="str">
        <f>IFERROR(VLOOKUP($A1306,'Raw - J'!$B:$Q,16,FALSE),"")</f>
        <v/>
      </c>
      <c r="L1306" s="16" t="str">
        <f>SUBSTITUTE(IFERROR(VLOOKUP($A1306,'Raw - J'!$B:$Q,9,FALSE),""),0,"")</f>
        <v/>
      </c>
      <c r="M1306" s="16" t="str">
        <f>SUBSTITUTE(IFERROR(VLOOKUP($A1306,'Raw - J'!$B:$Z,20,FALSE),""),0,"")</f>
        <v/>
      </c>
    </row>
    <row r="1307" spans="1:13" hidden="1" x14ac:dyDescent="0.35">
      <c r="A1307">
        <v>1298</v>
      </c>
      <c r="B1307" s="9" t="str">
        <f>IFERROR(VLOOKUP($A1307,'Raw - J'!$B:$S,2,FALSE),"")</f>
        <v/>
      </c>
      <c r="C1307" s="4" t="str">
        <f>IFERROR(VLOOKUP($A1307,'Raw - J'!$B:$S,3,FALSE),"")</f>
        <v/>
      </c>
      <c r="D1307" s="4" t="str">
        <f>IFERROR(VLOOKUP(JUMP!A1307,'Raw - J'!B:F,5,FALSE),"")</f>
        <v/>
      </c>
      <c r="E1307" s="4" t="str">
        <f>IFERROR(VLOOKUP($A1307,'Raw - J'!$B:$S,6,FALSE),"")</f>
        <v/>
      </c>
      <c r="F1307" s="4" t="str">
        <f>IFERROR(VLOOKUP($A1307,'Raw - J'!$B:$P,10,FALSE),"")</f>
        <v/>
      </c>
      <c r="G1307" s="4" t="str">
        <f>SUBSTITUTE(IFERROR(VLOOKUP($A1307,'Raw - J'!$B:$P,7,FALSE),""),"0","")</f>
        <v/>
      </c>
      <c r="H1307" s="4" t="str">
        <f>IFERROR(VLOOKUP($A1307,'Raw - J'!$B:$P,12,FALSE)&amp;IF(VLOOKUP($A1307,'Raw - J'!$B:$N,13,FALSE)&lt;&gt;"","("&amp;VLOOKUP($A1307,'Raw - J'!$B:$N,13,FALSE)&amp;")",""),"")</f>
        <v/>
      </c>
      <c r="I1307" s="4" t="str">
        <f>IFERROR(VLOOKUP($A1307,'Raw - J'!$B:$P,14,FALSE),"")</f>
        <v/>
      </c>
      <c r="J1307" s="4" t="str">
        <f>IFERROR(VLOOKUP($A1307,'Raw - J'!$B:$P,11,FALSE),"")</f>
        <v/>
      </c>
      <c r="K1307" s="4" t="str">
        <f>IFERROR(VLOOKUP($A1307,'Raw - J'!$B:$Q,16,FALSE),"")</f>
        <v/>
      </c>
      <c r="L1307" s="16" t="str">
        <f>SUBSTITUTE(IFERROR(VLOOKUP($A1307,'Raw - J'!$B:$Q,9,FALSE),""),0,"")</f>
        <v/>
      </c>
      <c r="M1307" s="16" t="str">
        <f>SUBSTITUTE(IFERROR(VLOOKUP($A1307,'Raw - J'!$B:$Z,20,FALSE),""),0,"")</f>
        <v/>
      </c>
    </row>
    <row r="1308" spans="1:13" hidden="1" x14ac:dyDescent="0.35">
      <c r="A1308">
        <v>1299</v>
      </c>
      <c r="B1308" s="9" t="str">
        <f>IFERROR(VLOOKUP($A1308,'Raw - J'!$B:$S,2,FALSE),"")</f>
        <v/>
      </c>
      <c r="C1308" s="4" t="str">
        <f>IFERROR(VLOOKUP($A1308,'Raw - J'!$B:$S,3,FALSE),"")</f>
        <v/>
      </c>
      <c r="D1308" s="4" t="str">
        <f>IFERROR(VLOOKUP(JUMP!A1308,'Raw - J'!B:F,5,FALSE),"")</f>
        <v/>
      </c>
      <c r="E1308" s="4" t="str">
        <f>IFERROR(VLOOKUP($A1308,'Raw - J'!$B:$S,6,FALSE),"")</f>
        <v/>
      </c>
      <c r="F1308" s="4" t="str">
        <f>IFERROR(VLOOKUP($A1308,'Raw - J'!$B:$P,10,FALSE),"")</f>
        <v/>
      </c>
      <c r="G1308" s="4" t="str">
        <f>SUBSTITUTE(IFERROR(VLOOKUP($A1308,'Raw - J'!$B:$P,7,FALSE),""),"0","")</f>
        <v/>
      </c>
      <c r="H1308" s="4" t="str">
        <f>IFERROR(VLOOKUP($A1308,'Raw - J'!$B:$P,12,FALSE)&amp;IF(VLOOKUP($A1308,'Raw - J'!$B:$N,13,FALSE)&lt;&gt;"","("&amp;VLOOKUP($A1308,'Raw - J'!$B:$N,13,FALSE)&amp;")",""),"")</f>
        <v/>
      </c>
      <c r="I1308" s="4" t="str">
        <f>IFERROR(VLOOKUP($A1308,'Raw - J'!$B:$P,14,FALSE),"")</f>
        <v/>
      </c>
      <c r="J1308" s="4" t="str">
        <f>IFERROR(VLOOKUP($A1308,'Raw - J'!$B:$P,11,FALSE),"")</f>
        <v/>
      </c>
      <c r="K1308" s="4" t="str">
        <f>IFERROR(VLOOKUP($A1308,'Raw - J'!$B:$Q,16,FALSE),"")</f>
        <v/>
      </c>
      <c r="L1308" s="16" t="str">
        <f>SUBSTITUTE(IFERROR(VLOOKUP($A1308,'Raw - J'!$B:$Q,9,FALSE),""),0,"")</f>
        <v/>
      </c>
      <c r="M1308" s="16" t="str">
        <f>SUBSTITUTE(IFERROR(VLOOKUP($A1308,'Raw - J'!$B:$Z,20,FALSE),""),0,"")</f>
        <v/>
      </c>
    </row>
    <row r="1309" spans="1:13" hidden="1" x14ac:dyDescent="0.35">
      <c r="A1309">
        <v>1300</v>
      </c>
      <c r="B1309" s="9" t="str">
        <f>IFERROR(VLOOKUP($A1309,'Raw - J'!$B:$S,2,FALSE),"")</f>
        <v/>
      </c>
      <c r="C1309" s="4" t="str">
        <f>IFERROR(VLOOKUP($A1309,'Raw - J'!$B:$S,3,FALSE),"")</f>
        <v/>
      </c>
      <c r="D1309" s="4" t="str">
        <f>IFERROR(VLOOKUP(JUMP!A1309,'Raw - J'!B:F,5,FALSE),"")</f>
        <v/>
      </c>
      <c r="E1309" s="4" t="str">
        <f>IFERROR(VLOOKUP($A1309,'Raw - J'!$B:$S,6,FALSE),"")</f>
        <v/>
      </c>
      <c r="F1309" s="4" t="str">
        <f>IFERROR(VLOOKUP($A1309,'Raw - J'!$B:$P,10,FALSE),"")</f>
        <v/>
      </c>
      <c r="G1309" s="4" t="str">
        <f>SUBSTITUTE(IFERROR(VLOOKUP($A1309,'Raw - J'!$B:$P,7,FALSE),""),"0","")</f>
        <v/>
      </c>
      <c r="H1309" s="4" t="str">
        <f>IFERROR(VLOOKUP($A1309,'Raw - J'!$B:$P,12,FALSE)&amp;IF(VLOOKUP($A1309,'Raw - J'!$B:$N,13,FALSE)&lt;&gt;"","("&amp;VLOOKUP($A1309,'Raw - J'!$B:$N,13,FALSE)&amp;")",""),"")</f>
        <v/>
      </c>
      <c r="I1309" s="4" t="str">
        <f>IFERROR(VLOOKUP($A1309,'Raw - J'!$B:$P,14,FALSE),"")</f>
        <v/>
      </c>
      <c r="J1309" s="4" t="str">
        <f>IFERROR(VLOOKUP($A1309,'Raw - J'!$B:$P,11,FALSE),"")</f>
        <v/>
      </c>
      <c r="K1309" s="4" t="str">
        <f>IFERROR(VLOOKUP($A1309,'Raw - J'!$B:$Q,16,FALSE),"")</f>
        <v/>
      </c>
      <c r="L1309" s="16" t="str">
        <f>SUBSTITUTE(IFERROR(VLOOKUP($A1309,'Raw - J'!$B:$Q,9,FALSE),""),0,"")</f>
        <v/>
      </c>
      <c r="M1309" s="16" t="str">
        <f>SUBSTITUTE(IFERROR(VLOOKUP($A1309,'Raw - J'!$B:$Z,20,FALSE),""),0,"")</f>
        <v/>
      </c>
    </row>
    <row r="1310" spans="1:13" hidden="1" x14ac:dyDescent="0.35">
      <c r="A1310">
        <v>1301</v>
      </c>
      <c r="B1310" s="9" t="str">
        <f>IFERROR(VLOOKUP($A1310,'Raw - J'!$B:$S,2,FALSE),"")</f>
        <v/>
      </c>
      <c r="C1310" s="4" t="str">
        <f>IFERROR(VLOOKUP($A1310,'Raw - J'!$B:$S,3,FALSE),"")</f>
        <v/>
      </c>
      <c r="D1310" s="4" t="str">
        <f>IFERROR(VLOOKUP(JUMP!A1310,'Raw - J'!B:F,5,FALSE),"")</f>
        <v/>
      </c>
      <c r="E1310" s="4" t="str">
        <f>IFERROR(VLOOKUP($A1310,'Raw - J'!$B:$S,6,FALSE),"")</f>
        <v/>
      </c>
      <c r="F1310" s="4" t="str">
        <f>IFERROR(VLOOKUP($A1310,'Raw - J'!$B:$P,10,FALSE),"")</f>
        <v/>
      </c>
      <c r="G1310" s="4" t="str">
        <f>SUBSTITUTE(IFERROR(VLOOKUP($A1310,'Raw - J'!$B:$P,7,FALSE),""),"0","")</f>
        <v/>
      </c>
      <c r="H1310" s="4" t="str">
        <f>IFERROR(VLOOKUP($A1310,'Raw - J'!$B:$P,12,FALSE)&amp;IF(VLOOKUP($A1310,'Raw - J'!$B:$N,13,FALSE)&lt;&gt;"","("&amp;VLOOKUP($A1310,'Raw - J'!$B:$N,13,FALSE)&amp;")",""),"")</f>
        <v/>
      </c>
      <c r="I1310" s="4" t="str">
        <f>IFERROR(VLOOKUP($A1310,'Raw - J'!$B:$P,14,FALSE),"")</f>
        <v/>
      </c>
      <c r="J1310" s="4" t="str">
        <f>IFERROR(VLOOKUP($A1310,'Raw - J'!$B:$P,11,FALSE),"")</f>
        <v/>
      </c>
      <c r="K1310" s="4" t="str">
        <f>IFERROR(VLOOKUP($A1310,'Raw - J'!$B:$Q,16,FALSE),"")</f>
        <v/>
      </c>
      <c r="L1310" s="16" t="str">
        <f>SUBSTITUTE(IFERROR(VLOOKUP($A1310,'Raw - J'!$B:$Q,9,FALSE),""),0,"")</f>
        <v/>
      </c>
      <c r="M1310" s="16" t="str">
        <f>SUBSTITUTE(IFERROR(VLOOKUP($A1310,'Raw - J'!$B:$Z,20,FALSE),""),0,"")</f>
        <v/>
      </c>
    </row>
    <row r="1311" spans="1:13" hidden="1" x14ac:dyDescent="0.35">
      <c r="A1311">
        <v>1302</v>
      </c>
      <c r="B1311" s="9" t="str">
        <f>IFERROR(VLOOKUP($A1311,'Raw - J'!$B:$S,2,FALSE),"")</f>
        <v/>
      </c>
      <c r="C1311" s="4" t="str">
        <f>IFERROR(VLOOKUP($A1311,'Raw - J'!$B:$S,3,FALSE),"")</f>
        <v/>
      </c>
      <c r="D1311" s="4" t="str">
        <f>IFERROR(VLOOKUP(JUMP!A1311,'Raw - J'!B:F,5,FALSE),"")</f>
        <v/>
      </c>
      <c r="E1311" s="4" t="str">
        <f>IFERROR(VLOOKUP($A1311,'Raw - J'!$B:$S,6,FALSE),"")</f>
        <v/>
      </c>
      <c r="F1311" s="4" t="str">
        <f>IFERROR(VLOOKUP($A1311,'Raw - J'!$B:$P,10,FALSE),"")</f>
        <v/>
      </c>
      <c r="G1311" s="4" t="str">
        <f>SUBSTITUTE(IFERROR(VLOOKUP($A1311,'Raw - J'!$B:$P,7,FALSE),""),"0","")</f>
        <v/>
      </c>
      <c r="H1311" s="4" t="str">
        <f>IFERROR(VLOOKUP($A1311,'Raw - J'!$B:$P,12,FALSE)&amp;IF(VLOOKUP($A1311,'Raw - J'!$B:$N,13,FALSE)&lt;&gt;"","("&amp;VLOOKUP($A1311,'Raw - J'!$B:$N,13,FALSE)&amp;")",""),"")</f>
        <v/>
      </c>
      <c r="I1311" s="4" t="str">
        <f>IFERROR(VLOOKUP($A1311,'Raw - J'!$B:$P,14,FALSE),"")</f>
        <v/>
      </c>
      <c r="J1311" s="4" t="str">
        <f>IFERROR(VLOOKUP($A1311,'Raw - J'!$B:$P,11,FALSE),"")</f>
        <v/>
      </c>
      <c r="K1311" s="4" t="str">
        <f>IFERROR(VLOOKUP($A1311,'Raw - J'!$B:$Q,16,FALSE),"")</f>
        <v/>
      </c>
      <c r="L1311" s="16" t="str">
        <f>SUBSTITUTE(IFERROR(VLOOKUP($A1311,'Raw - J'!$B:$Q,9,FALSE),""),0,"")</f>
        <v/>
      </c>
      <c r="M1311" s="16" t="str">
        <f>SUBSTITUTE(IFERROR(VLOOKUP($A1311,'Raw - J'!$B:$Z,20,FALSE),""),0,"")</f>
        <v/>
      </c>
    </row>
    <row r="1312" spans="1:13" hidden="1" x14ac:dyDescent="0.35">
      <c r="A1312">
        <v>1303</v>
      </c>
      <c r="B1312" s="9" t="str">
        <f>IFERROR(VLOOKUP($A1312,'Raw - J'!$B:$S,2,FALSE),"")</f>
        <v/>
      </c>
      <c r="C1312" s="4" t="str">
        <f>IFERROR(VLOOKUP($A1312,'Raw - J'!$B:$S,3,FALSE),"")</f>
        <v/>
      </c>
      <c r="D1312" s="4" t="str">
        <f>IFERROR(VLOOKUP(JUMP!A1312,'Raw - J'!B:F,5,FALSE),"")</f>
        <v/>
      </c>
      <c r="E1312" s="4" t="str">
        <f>IFERROR(VLOOKUP($A1312,'Raw - J'!$B:$S,6,FALSE),"")</f>
        <v/>
      </c>
      <c r="F1312" s="4" t="str">
        <f>IFERROR(VLOOKUP($A1312,'Raw - J'!$B:$P,10,FALSE),"")</f>
        <v/>
      </c>
      <c r="G1312" s="4" t="str">
        <f>SUBSTITUTE(IFERROR(VLOOKUP($A1312,'Raw - J'!$B:$P,7,FALSE),""),"0","")</f>
        <v/>
      </c>
      <c r="H1312" s="4" t="str">
        <f>IFERROR(VLOOKUP($A1312,'Raw - J'!$B:$P,12,FALSE)&amp;IF(VLOOKUP($A1312,'Raw - J'!$B:$N,13,FALSE)&lt;&gt;"","("&amp;VLOOKUP($A1312,'Raw - J'!$B:$N,13,FALSE)&amp;")",""),"")</f>
        <v/>
      </c>
      <c r="I1312" s="4" t="str">
        <f>IFERROR(VLOOKUP($A1312,'Raw - J'!$B:$P,14,FALSE),"")</f>
        <v/>
      </c>
      <c r="J1312" s="4" t="str">
        <f>IFERROR(VLOOKUP($A1312,'Raw - J'!$B:$P,11,FALSE),"")</f>
        <v/>
      </c>
      <c r="K1312" s="4" t="str">
        <f>IFERROR(VLOOKUP($A1312,'Raw - J'!$B:$Q,16,FALSE),"")</f>
        <v/>
      </c>
      <c r="L1312" s="16" t="str">
        <f>SUBSTITUTE(IFERROR(VLOOKUP($A1312,'Raw - J'!$B:$Q,9,FALSE),""),0,"")</f>
        <v/>
      </c>
      <c r="M1312" s="16" t="str">
        <f>SUBSTITUTE(IFERROR(VLOOKUP($A1312,'Raw - J'!$B:$Z,20,FALSE),""),0,"")</f>
        <v/>
      </c>
    </row>
    <row r="1313" spans="1:13" hidden="1" x14ac:dyDescent="0.35">
      <c r="A1313">
        <v>1304</v>
      </c>
      <c r="B1313" s="9" t="str">
        <f>IFERROR(VLOOKUP($A1313,'Raw - J'!$B:$S,2,FALSE),"")</f>
        <v/>
      </c>
      <c r="C1313" s="4" t="str">
        <f>IFERROR(VLOOKUP($A1313,'Raw - J'!$B:$S,3,FALSE),"")</f>
        <v/>
      </c>
      <c r="D1313" s="4" t="str">
        <f>IFERROR(VLOOKUP(JUMP!A1313,'Raw - J'!B:F,5,FALSE),"")</f>
        <v/>
      </c>
      <c r="E1313" s="4" t="str">
        <f>IFERROR(VLOOKUP($A1313,'Raw - J'!$B:$S,6,FALSE),"")</f>
        <v/>
      </c>
      <c r="F1313" s="4" t="str">
        <f>IFERROR(VLOOKUP($A1313,'Raw - J'!$B:$P,10,FALSE),"")</f>
        <v/>
      </c>
      <c r="G1313" s="4" t="str">
        <f>SUBSTITUTE(IFERROR(VLOOKUP($A1313,'Raw - J'!$B:$P,7,FALSE),""),"0","")</f>
        <v/>
      </c>
      <c r="H1313" s="4" t="str">
        <f>IFERROR(VLOOKUP($A1313,'Raw - J'!$B:$P,12,FALSE)&amp;IF(VLOOKUP($A1313,'Raw - J'!$B:$N,13,FALSE)&lt;&gt;"","("&amp;VLOOKUP($A1313,'Raw - J'!$B:$N,13,FALSE)&amp;")",""),"")</f>
        <v/>
      </c>
      <c r="I1313" s="4" t="str">
        <f>IFERROR(VLOOKUP($A1313,'Raw - J'!$B:$P,14,FALSE),"")</f>
        <v/>
      </c>
      <c r="J1313" s="4" t="str">
        <f>IFERROR(VLOOKUP($A1313,'Raw - J'!$B:$P,11,FALSE),"")</f>
        <v/>
      </c>
      <c r="K1313" s="4" t="str">
        <f>IFERROR(VLOOKUP($A1313,'Raw - J'!$B:$Q,16,FALSE),"")</f>
        <v/>
      </c>
      <c r="L1313" s="16" t="str">
        <f>SUBSTITUTE(IFERROR(VLOOKUP($A1313,'Raw - J'!$B:$Q,9,FALSE),""),0,"")</f>
        <v/>
      </c>
      <c r="M1313" s="16" t="str">
        <f>SUBSTITUTE(IFERROR(VLOOKUP($A1313,'Raw - J'!$B:$Z,20,FALSE),""),0,"")</f>
        <v/>
      </c>
    </row>
    <row r="1314" spans="1:13" hidden="1" x14ac:dyDescent="0.35">
      <c r="A1314">
        <v>1305</v>
      </c>
      <c r="B1314" s="9" t="str">
        <f>IFERROR(VLOOKUP($A1314,'Raw - J'!$B:$S,2,FALSE),"")</f>
        <v/>
      </c>
      <c r="C1314" s="4" t="str">
        <f>IFERROR(VLOOKUP($A1314,'Raw - J'!$B:$S,3,FALSE),"")</f>
        <v/>
      </c>
      <c r="D1314" s="4" t="str">
        <f>IFERROR(VLOOKUP(JUMP!A1314,'Raw - J'!B:F,5,FALSE),"")</f>
        <v/>
      </c>
      <c r="E1314" s="4" t="str">
        <f>IFERROR(VLOOKUP($A1314,'Raw - J'!$B:$S,6,FALSE),"")</f>
        <v/>
      </c>
      <c r="F1314" s="4" t="str">
        <f>IFERROR(VLOOKUP($A1314,'Raw - J'!$B:$P,10,FALSE),"")</f>
        <v/>
      </c>
      <c r="G1314" s="4" t="str">
        <f>SUBSTITUTE(IFERROR(VLOOKUP($A1314,'Raw - J'!$B:$P,7,FALSE),""),"0","")</f>
        <v/>
      </c>
      <c r="H1314" s="4" t="str">
        <f>IFERROR(VLOOKUP($A1314,'Raw - J'!$B:$P,12,FALSE)&amp;IF(VLOOKUP($A1314,'Raw - J'!$B:$N,13,FALSE)&lt;&gt;"","("&amp;VLOOKUP($A1314,'Raw - J'!$B:$N,13,FALSE)&amp;")",""),"")</f>
        <v/>
      </c>
      <c r="I1314" s="4" t="str">
        <f>IFERROR(VLOOKUP($A1314,'Raw - J'!$B:$P,14,FALSE),"")</f>
        <v/>
      </c>
      <c r="J1314" s="4" t="str">
        <f>IFERROR(VLOOKUP($A1314,'Raw - J'!$B:$P,11,FALSE),"")</f>
        <v/>
      </c>
      <c r="K1314" s="4" t="str">
        <f>IFERROR(VLOOKUP($A1314,'Raw - J'!$B:$Q,16,FALSE),"")</f>
        <v/>
      </c>
      <c r="L1314" s="16" t="str">
        <f>SUBSTITUTE(IFERROR(VLOOKUP($A1314,'Raw - J'!$B:$Q,9,FALSE),""),0,"")</f>
        <v/>
      </c>
      <c r="M1314" s="16" t="str">
        <f>SUBSTITUTE(IFERROR(VLOOKUP($A1314,'Raw - J'!$B:$Z,20,FALSE),""),0,"")</f>
        <v/>
      </c>
    </row>
    <row r="1315" spans="1:13" hidden="1" x14ac:dyDescent="0.35">
      <c r="A1315">
        <v>1306</v>
      </c>
      <c r="B1315" s="9" t="str">
        <f>IFERROR(VLOOKUP($A1315,'Raw - J'!$B:$S,2,FALSE),"")</f>
        <v/>
      </c>
      <c r="C1315" s="4" t="str">
        <f>IFERROR(VLOOKUP($A1315,'Raw - J'!$B:$S,3,FALSE),"")</f>
        <v/>
      </c>
      <c r="D1315" s="4" t="str">
        <f>IFERROR(VLOOKUP(JUMP!A1315,'Raw - J'!B:F,5,FALSE),"")</f>
        <v/>
      </c>
      <c r="E1315" s="4" t="str">
        <f>IFERROR(VLOOKUP($A1315,'Raw - J'!$B:$S,6,FALSE),"")</f>
        <v/>
      </c>
      <c r="F1315" s="4" t="str">
        <f>IFERROR(VLOOKUP($A1315,'Raw - J'!$B:$P,10,FALSE),"")</f>
        <v/>
      </c>
      <c r="G1315" s="4" t="str">
        <f>SUBSTITUTE(IFERROR(VLOOKUP($A1315,'Raw - J'!$B:$P,7,FALSE),""),"0","")</f>
        <v/>
      </c>
      <c r="H1315" s="4" t="str">
        <f>IFERROR(VLOOKUP($A1315,'Raw - J'!$B:$P,12,FALSE)&amp;IF(VLOOKUP($A1315,'Raw - J'!$B:$N,13,FALSE)&lt;&gt;"","("&amp;VLOOKUP($A1315,'Raw - J'!$B:$N,13,FALSE)&amp;")",""),"")</f>
        <v/>
      </c>
      <c r="I1315" s="4" t="str">
        <f>IFERROR(VLOOKUP($A1315,'Raw - J'!$B:$P,14,FALSE),"")</f>
        <v/>
      </c>
      <c r="J1315" s="4" t="str">
        <f>IFERROR(VLOOKUP($A1315,'Raw - J'!$B:$P,11,FALSE),"")</f>
        <v/>
      </c>
      <c r="K1315" s="4" t="str">
        <f>IFERROR(VLOOKUP($A1315,'Raw - J'!$B:$Q,16,FALSE),"")</f>
        <v/>
      </c>
      <c r="L1315" s="16" t="str">
        <f>SUBSTITUTE(IFERROR(VLOOKUP($A1315,'Raw - J'!$B:$Q,9,FALSE),""),0,"")</f>
        <v/>
      </c>
      <c r="M1315" s="16" t="str">
        <f>SUBSTITUTE(IFERROR(VLOOKUP($A1315,'Raw - J'!$B:$Z,20,FALSE),""),0,"")</f>
        <v/>
      </c>
    </row>
    <row r="1316" spans="1:13" hidden="1" x14ac:dyDescent="0.35">
      <c r="A1316">
        <v>1307</v>
      </c>
      <c r="B1316" s="9" t="str">
        <f>IFERROR(VLOOKUP($A1316,'Raw - J'!$B:$S,2,FALSE),"")</f>
        <v/>
      </c>
      <c r="C1316" s="4" t="str">
        <f>IFERROR(VLOOKUP($A1316,'Raw - J'!$B:$S,3,FALSE),"")</f>
        <v/>
      </c>
      <c r="D1316" s="4" t="str">
        <f>IFERROR(VLOOKUP(JUMP!A1316,'Raw - J'!B:F,5,FALSE),"")</f>
        <v/>
      </c>
      <c r="E1316" s="4" t="str">
        <f>IFERROR(VLOOKUP($A1316,'Raw - J'!$B:$S,6,FALSE),"")</f>
        <v/>
      </c>
      <c r="F1316" s="4" t="str">
        <f>IFERROR(VLOOKUP($A1316,'Raw - J'!$B:$P,10,FALSE),"")</f>
        <v/>
      </c>
      <c r="G1316" s="4" t="str">
        <f>SUBSTITUTE(IFERROR(VLOOKUP($A1316,'Raw - J'!$B:$P,7,FALSE),""),"0","")</f>
        <v/>
      </c>
      <c r="H1316" s="4" t="str">
        <f>IFERROR(VLOOKUP($A1316,'Raw - J'!$B:$P,12,FALSE)&amp;IF(VLOOKUP($A1316,'Raw - J'!$B:$N,13,FALSE)&lt;&gt;"","("&amp;VLOOKUP($A1316,'Raw - J'!$B:$N,13,FALSE)&amp;")",""),"")</f>
        <v/>
      </c>
      <c r="I1316" s="4" t="str">
        <f>IFERROR(VLOOKUP($A1316,'Raw - J'!$B:$P,14,FALSE),"")</f>
        <v/>
      </c>
      <c r="J1316" s="4" t="str">
        <f>IFERROR(VLOOKUP($A1316,'Raw - J'!$B:$P,11,FALSE),"")</f>
        <v/>
      </c>
      <c r="K1316" s="4" t="str">
        <f>IFERROR(VLOOKUP($A1316,'Raw - J'!$B:$Q,16,FALSE),"")</f>
        <v/>
      </c>
      <c r="L1316" s="16" t="str">
        <f>SUBSTITUTE(IFERROR(VLOOKUP($A1316,'Raw - J'!$B:$Q,9,FALSE),""),0,"")</f>
        <v/>
      </c>
      <c r="M1316" s="16" t="str">
        <f>SUBSTITUTE(IFERROR(VLOOKUP($A1316,'Raw - J'!$B:$Z,20,FALSE),""),0,"")</f>
        <v/>
      </c>
    </row>
    <row r="1317" spans="1:13" hidden="1" x14ac:dyDescent="0.35">
      <c r="A1317">
        <v>1308</v>
      </c>
      <c r="B1317" s="9" t="str">
        <f>IFERROR(VLOOKUP($A1317,'Raw - J'!$B:$S,2,FALSE),"")</f>
        <v/>
      </c>
      <c r="C1317" s="4" t="str">
        <f>IFERROR(VLOOKUP($A1317,'Raw - J'!$B:$S,3,FALSE),"")</f>
        <v/>
      </c>
      <c r="D1317" s="4" t="str">
        <f>IFERROR(VLOOKUP(JUMP!A1317,'Raw - J'!B:F,5,FALSE),"")</f>
        <v/>
      </c>
      <c r="E1317" s="4" t="str">
        <f>IFERROR(VLOOKUP($A1317,'Raw - J'!$B:$S,6,FALSE),"")</f>
        <v/>
      </c>
      <c r="F1317" s="4" t="str">
        <f>IFERROR(VLOOKUP($A1317,'Raw - J'!$B:$P,10,FALSE),"")</f>
        <v/>
      </c>
      <c r="G1317" s="4" t="str">
        <f>SUBSTITUTE(IFERROR(VLOOKUP($A1317,'Raw - J'!$B:$P,7,FALSE),""),"0","")</f>
        <v/>
      </c>
      <c r="H1317" s="4" t="str">
        <f>IFERROR(VLOOKUP($A1317,'Raw - J'!$B:$P,12,FALSE)&amp;IF(VLOOKUP($A1317,'Raw - J'!$B:$N,13,FALSE)&lt;&gt;"","("&amp;VLOOKUP($A1317,'Raw - J'!$B:$N,13,FALSE)&amp;")",""),"")</f>
        <v/>
      </c>
      <c r="I1317" s="4" t="str">
        <f>IFERROR(VLOOKUP($A1317,'Raw - J'!$B:$P,14,FALSE),"")</f>
        <v/>
      </c>
      <c r="J1317" s="4" t="str">
        <f>IFERROR(VLOOKUP($A1317,'Raw - J'!$B:$P,11,FALSE),"")</f>
        <v/>
      </c>
      <c r="K1317" s="4" t="str">
        <f>IFERROR(VLOOKUP($A1317,'Raw - J'!$B:$Q,16,FALSE),"")</f>
        <v/>
      </c>
      <c r="L1317" s="16" t="str">
        <f>SUBSTITUTE(IFERROR(VLOOKUP($A1317,'Raw - J'!$B:$Q,9,FALSE),""),0,"")</f>
        <v/>
      </c>
      <c r="M1317" s="16" t="str">
        <f>SUBSTITUTE(IFERROR(VLOOKUP($A1317,'Raw - J'!$B:$Z,20,FALSE),""),0,"")</f>
        <v/>
      </c>
    </row>
    <row r="1318" spans="1:13" hidden="1" x14ac:dyDescent="0.35">
      <c r="A1318">
        <v>1309</v>
      </c>
      <c r="B1318" s="9" t="str">
        <f>IFERROR(VLOOKUP($A1318,'Raw - J'!$B:$S,2,FALSE),"")</f>
        <v/>
      </c>
      <c r="C1318" s="4" t="str">
        <f>IFERROR(VLOOKUP($A1318,'Raw - J'!$B:$S,3,FALSE),"")</f>
        <v/>
      </c>
      <c r="D1318" s="4" t="str">
        <f>IFERROR(VLOOKUP(JUMP!A1318,'Raw - J'!B:F,5,FALSE),"")</f>
        <v/>
      </c>
      <c r="E1318" s="4" t="str">
        <f>IFERROR(VLOOKUP($A1318,'Raw - J'!$B:$S,6,FALSE),"")</f>
        <v/>
      </c>
      <c r="F1318" s="4" t="str">
        <f>IFERROR(VLOOKUP($A1318,'Raw - J'!$B:$P,10,FALSE),"")</f>
        <v/>
      </c>
      <c r="G1318" s="4" t="str">
        <f>SUBSTITUTE(IFERROR(VLOOKUP($A1318,'Raw - J'!$B:$P,7,FALSE),""),"0","")</f>
        <v/>
      </c>
      <c r="H1318" s="4" t="str">
        <f>IFERROR(VLOOKUP($A1318,'Raw - J'!$B:$P,12,FALSE)&amp;IF(VLOOKUP($A1318,'Raw - J'!$B:$N,13,FALSE)&lt;&gt;"","("&amp;VLOOKUP($A1318,'Raw - J'!$B:$N,13,FALSE)&amp;")",""),"")</f>
        <v/>
      </c>
      <c r="I1318" s="4" t="str">
        <f>IFERROR(VLOOKUP($A1318,'Raw - J'!$B:$P,14,FALSE),"")</f>
        <v/>
      </c>
      <c r="J1318" s="4" t="str">
        <f>IFERROR(VLOOKUP($A1318,'Raw - J'!$B:$P,11,FALSE),"")</f>
        <v/>
      </c>
      <c r="K1318" s="4" t="str">
        <f>IFERROR(VLOOKUP($A1318,'Raw - J'!$B:$Q,16,FALSE),"")</f>
        <v/>
      </c>
      <c r="L1318" s="16" t="str">
        <f>SUBSTITUTE(IFERROR(VLOOKUP($A1318,'Raw - J'!$B:$Q,9,FALSE),""),0,"")</f>
        <v/>
      </c>
      <c r="M1318" s="16" t="str">
        <f>SUBSTITUTE(IFERROR(VLOOKUP($A1318,'Raw - J'!$B:$Z,20,FALSE),""),0,"")</f>
        <v/>
      </c>
    </row>
    <row r="1319" spans="1:13" hidden="1" x14ac:dyDescent="0.35">
      <c r="A1319">
        <v>1310</v>
      </c>
      <c r="B1319" s="9" t="str">
        <f>IFERROR(VLOOKUP($A1319,'Raw - J'!$B:$S,2,FALSE),"")</f>
        <v/>
      </c>
      <c r="C1319" s="4" t="str">
        <f>IFERROR(VLOOKUP($A1319,'Raw - J'!$B:$S,3,FALSE),"")</f>
        <v/>
      </c>
      <c r="D1319" s="4" t="str">
        <f>IFERROR(VLOOKUP(JUMP!A1319,'Raw - J'!B:F,5,FALSE),"")</f>
        <v/>
      </c>
      <c r="E1319" s="4" t="str">
        <f>IFERROR(VLOOKUP($A1319,'Raw - J'!$B:$S,6,FALSE),"")</f>
        <v/>
      </c>
      <c r="F1319" s="4" t="str">
        <f>IFERROR(VLOOKUP($A1319,'Raw - J'!$B:$P,10,FALSE),"")</f>
        <v/>
      </c>
      <c r="G1319" s="4" t="str">
        <f>SUBSTITUTE(IFERROR(VLOOKUP($A1319,'Raw - J'!$B:$P,7,FALSE),""),"0","")</f>
        <v/>
      </c>
      <c r="H1319" s="4" t="str">
        <f>IFERROR(VLOOKUP($A1319,'Raw - J'!$B:$P,12,FALSE)&amp;IF(VLOOKUP($A1319,'Raw - J'!$B:$N,13,FALSE)&lt;&gt;"","("&amp;VLOOKUP($A1319,'Raw - J'!$B:$N,13,FALSE)&amp;")",""),"")</f>
        <v/>
      </c>
      <c r="I1319" s="4" t="str">
        <f>IFERROR(VLOOKUP($A1319,'Raw - J'!$B:$P,14,FALSE),"")</f>
        <v/>
      </c>
      <c r="J1319" s="4" t="str">
        <f>IFERROR(VLOOKUP($A1319,'Raw - J'!$B:$P,11,FALSE),"")</f>
        <v/>
      </c>
      <c r="K1319" s="4" t="str">
        <f>IFERROR(VLOOKUP($A1319,'Raw - J'!$B:$Q,16,FALSE),"")</f>
        <v/>
      </c>
      <c r="L1319" s="16" t="str">
        <f>SUBSTITUTE(IFERROR(VLOOKUP($A1319,'Raw - J'!$B:$Q,9,FALSE),""),0,"")</f>
        <v/>
      </c>
      <c r="M1319" s="16" t="str">
        <f>SUBSTITUTE(IFERROR(VLOOKUP($A1319,'Raw - J'!$B:$Z,20,FALSE),""),0,"")</f>
        <v/>
      </c>
    </row>
    <row r="1320" spans="1:13" hidden="1" x14ac:dyDescent="0.35">
      <c r="A1320">
        <v>1311</v>
      </c>
      <c r="B1320" s="9" t="str">
        <f>IFERROR(VLOOKUP($A1320,'Raw - J'!$B:$S,2,FALSE),"")</f>
        <v/>
      </c>
      <c r="C1320" s="4" t="str">
        <f>IFERROR(VLOOKUP($A1320,'Raw - J'!$B:$S,3,FALSE),"")</f>
        <v/>
      </c>
      <c r="D1320" s="4" t="str">
        <f>IFERROR(VLOOKUP(JUMP!A1320,'Raw - J'!B:F,5,FALSE),"")</f>
        <v/>
      </c>
      <c r="E1320" s="4" t="str">
        <f>IFERROR(VLOOKUP($A1320,'Raw - J'!$B:$S,6,FALSE),"")</f>
        <v/>
      </c>
      <c r="F1320" s="4" t="str">
        <f>IFERROR(VLOOKUP($A1320,'Raw - J'!$B:$P,10,FALSE),"")</f>
        <v/>
      </c>
      <c r="G1320" s="4" t="str">
        <f>SUBSTITUTE(IFERROR(VLOOKUP($A1320,'Raw - J'!$B:$P,7,FALSE),""),"0","")</f>
        <v/>
      </c>
      <c r="H1320" s="4" t="str">
        <f>IFERROR(VLOOKUP($A1320,'Raw - J'!$B:$P,12,FALSE)&amp;IF(VLOOKUP($A1320,'Raw - J'!$B:$N,13,FALSE)&lt;&gt;"","("&amp;VLOOKUP($A1320,'Raw - J'!$B:$N,13,FALSE)&amp;")",""),"")</f>
        <v/>
      </c>
      <c r="I1320" s="4" t="str">
        <f>IFERROR(VLOOKUP($A1320,'Raw - J'!$B:$P,14,FALSE),"")</f>
        <v/>
      </c>
      <c r="J1320" s="4" t="str">
        <f>IFERROR(VLOOKUP($A1320,'Raw - J'!$B:$P,11,FALSE),"")</f>
        <v/>
      </c>
      <c r="K1320" s="4" t="str">
        <f>IFERROR(VLOOKUP($A1320,'Raw - J'!$B:$Q,16,FALSE),"")</f>
        <v/>
      </c>
      <c r="L1320" s="16" t="str">
        <f>SUBSTITUTE(IFERROR(VLOOKUP($A1320,'Raw - J'!$B:$Q,9,FALSE),""),0,"")</f>
        <v/>
      </c>
      <c r="M1320" s="16" t="str">
        <f>SUBSTITUTE(IFERROR(VLOOKUP($A1320,'Raw - J'!$B:$Z,20,FALSE),""),0,"")</f>
        <v/>
      </c>
    </row>
    <row r="1321" spans="1:13" hidden="1" x14ac:dyDescent="0.35">
      <c r="A1321">
        <v>1312</v>
      </c>
      <c r="B1321" s="9" t="str">
        <f>IFERROR(VLOOKUP($A1321,'Raw - J'!$B:$S,2,FALSE),"")</f>
        <v/>
      </c>
      <c r="C1321" s="4" t="str">
        <f>IFERROR(VLOOKUP($A1321,'Raw - J'!$B:$S,3,FALSE),"")</f>
        <v/>
      </c>
      <c r="D1321" s="4" t="str">
        <f>IFERROR(VLOOKUP(JUMP!A1321,'Raw - J'!B:F,5,FALSE),"")</f>
        <v/>
      </c>
      <c r="E1321" s="4" t="str">
        <f>IFERROR(VLOOKUP($A1321,'Raw - J'!$B:$S,6,FALSE),"")</f>
        <v/>
      </c>
      <c r="F1321" s="4" t="str">
        <f>IFERROR(VLOOKUP($A1321,'Raw - J'!$B:$P,10,FALSE),"")</f>
        <v/>
      </c>
      <c r="G1321" s="4" t="str">
        <f>SUBSTITUTE(IFERROR(VLOOKUP($A1321,'Raw - J'!$B:$P,7,FALSE),""),"0","")</f>
        <v/>
      </c>
      <c r="H1321" s="4" t="str">
        <f>IFERROR(VLOOKUP($A1321,'Raw - J'!$B:$P,12,FALSE)&amp;IF(VLOOKUP($A1321,'Raw - J'!$B:$N,13,FALSE)&lt;&gt;"","("&amp;VLOOKUP($A1321,'Raw - J'!$B:$N,13,FALSE)&amp;")",""),"")</f>
        <v/>
      </c>
      <c r="I1321" s="4" t="str">
        <f>IFERROR(VLOOKUP($A1321,'Raw - J'!$B:$P,14,FALSE),"")</f>
        <v/>
      </c>
      <c r="J1321" s="4" t="str">
        <f>IFERROR(VLOOKUP($A1321,'Raw - J'!$B:$P,11,FALSE),"")</f>
        <v/>
      </c>
      <c r="K1321" s="4" t="str">
        <f>IFERROR(VLOOKUP($A1321,'Raw - J'!$B:$Q,16,FALSE),"")</f>
        <v/>
      </c>
      <c r="L1321" s="16" t="str">
        <f>SUBSTITUTE(IFERROR(VLOOKUP($A1321,'Raw - J'!$B:$Q,9,FALSE),""),0,"")</f>
        <v/>
      </c>
      <c r="M1321" s="16" t="str">
        <f>SUBSTITUTE(IFERROR(VLOOKUP($A1321,'Raw - J'!$B:$Z,20,FALSE),""),0,"")</f>
        <v/>
      </c>
    </row>
    <row r="1322" spans="1:13" hidden="1" x14ac:dyDescent="0.35">
      <c r="A1322">
        <v>1313</v>
      </c>
      <c r="B1322" s="9" t="str">
        <f>IFERROR(VLOOKUP($A1322,'Raw - J'!$B:$S,2,FALSE),"")</f>
        <v/>
      </c>
      <c r="C1322" s="4" t="str">
        <f>IFERROR(VLOOKUP($A1322,'Raw - J'!$B:$S,3,FALSE),"")</f>
        <v/>
      </c>
      <c r="D1322" s="4" t="str">
        <f>IFERROR(VLOOKUP(JUMP!A1322,'Raw - J'!B:F,5,FALSE),"")</f>
        <v/>
      </c>
      <c r="E1322" s="4" t="str">
        <f>IFERROR(VLOOKUP($A1322,'Raw - J'!$B:$S,6,FALSE),"")</f>
        <v/>
      </c>
      <c r="F1322" s="4" t="str">
        <f>IFERROR(VLOOKUP($A1322,'Raw - J'!$B:$P,10,FALSE),"")</f>
        <v/>
      </c>
      <c r="G1322" s="4" t="str">
        <f>SUBSTITUTE(IFERROR(VLOOKUP($A1322,'Raw - J'!$B:$P,7,FALSE),""),"0","")</f>
        <v/>
      </c>
      <c r="H1322" s="4" t="str">
        <f>IFERROR(VLOOKUP($A1322,'Raw - J'!$B:$P,12,FALSE)&amp;IF(VLOOKUP($A1322,'Raw - J'!$B:$N,13,FALSE)&lt;&gt;"","("&amp;VLOOKUP($A1322,'Raw - J'!$B:$N,13,FALSE)&amp;")",""),"")</f>
        <v/>
      </c>
      <c r="I1322" s="4" t="str">
        <f>IFERROR(VLOOKUP($A1322,'Raw - J'!$B:$P,14,FALSE),"")</f>
        <v/>
      </c>
      <c r="J1322" s="4" t="str">
        <f>IFERROR(VLOOKUP($A1322,'Raw - J'!$B:$P,11,FALSE),"")</f>
        <v/>
      </c>
      <c r="K1322" s="4" t="str">
        <f>IFERROR(VLOOKUP($A1322,'Raw - J'!$B:$Q,16,FALSE),"")</f>
        <v/>
      </c>
      <c r="L1322" s="16" t="str">
        <f>SUBSTITUTE(IFERROR(VLOOKUP($A1322,'Raw - J'!$B:$Q,9,FALSE),""),0,"")</f>
        <v/>
      </c>
      <c r="M1322" s="16" t="str">
        <f>SUBSTITUTE(IFERROR(VLOOKUP($A1322,'Raw - J'!$B:$Z,20,FALSE),""),0,"")</f>
        <v/>
      </c>
    </row>
    <row r="1323" spans="1:13" hidden="1" x14ac:dyDescent="0.35">
      <c r="A1323">
        <v>1314</v>
      </c>
      <c r="B1323" s="9" t="str">
        <f>IFERROR(VLOOKUP($A1323,'Raw - J'!$B:$S,2,FALSE),"")</f>
        <v/>
      </c>
      <c r="C1323" s="4" t="str">
        <f>IFERROR(VLOOKUP($A1323,'Raw - J'!$B:$S,3,FALSE),"")</f>
        <v/>
      </c>
      <c r="D1323" s="4" t="str">
        <f>IFERROR(VLOOKUP(JUMP!A1323,'Raw - J'!B:F,5,FALSE),"")</f>
        <v/>
      </c>
      <c r="E1323" s="4" t="str">
        <f>IFERROR(VLOOKUP($A1323,'Raw - J'!$B:$S,6,FALSE),"")</f>
        <v/>
      </c>
      <c r="F1323" s="4" t="str">
        <f>IFERROR(VLOOKUP($A1323,'Raw - J'!$B:$P,10,FALSE),"")</f>
        <v/>
      </c>
      <c r="G1323" s="4" t="str">
        <f>SUBSTITUTE(IFERROR(VLOOKUP($A1323,'Raw - J'!$B:$P,7,FALSE),""),"0","")</f>
        <v/>
      </c>
      <c r="H1323" s="4" t="str">
        <f>IFERROR(VLOOKUP($A1323,'Raw - J'!$B:$P,12,FALSE)&amp;IF(VLOOKUP($A1323,'Raw - J'!$B:$N,13,FALSE)&lt;&gt;"","("&amp;VLOOKUP($A1323,'Raw - J'!$B:$N,13,FALSE)&amp;")",""),"")</f>
        <v/>
      </c>
      <c r="I1323" s="4" t="str">
        <f>IFERROR(VLOOKUP($A1323,'Raw - J'!$B:$P,14,FALSE),"")</f>
        <v/>
      </c>
      <c r="J1323" s="4" t="str">
        <f>IFERROR(VLOOKUP($A1323,'Raw - J'!$B:$P,11,FALSE),"")</f>
        <v/>
      </c>
      <c r="K1323" s="4" t="str">
        <f>IFERROR(VLOOKUP($A1323,'Raw - J'!$B:$Q,16,FALSE),"")</f>
        <v/>
      </c>
      <c r="L1323" s="16" t="str">
        <f>SUBSTITUTE(IFERROR(VLOOKUP($A1323,'Raw - J'!$B:$Q,9,FALSE),""),0,"")</f>
        <v/>
      </c>
      <c r="M1323" s="16" t="str">
        <f>SUBSTITUTE(IFERROR(VLOOKUP($A1323,'Raw - J'!$B:$Z,20,FALSE),""),0,"")</f>
        <v/>
      </c>
    </row>
    <row r="1324" spans="1:13" hidden="1" x14ac:dyDescent="0.35">
      <c r="A1324">
        <v>1315</v>
      </c>
      <c r="B1324" s="9" t="str">
        <f>IFERROR(VLOOKUP($A1324,'Raw - J'!$B:$S,2,FALSE),"")</f>
        <v/>
      </c>
      <c r="C1324" s="4" t="str">
        <f>IFERROR(VLOOKUP($A1324,'Raw - J'!$B:$S,3,FALSE),"")</f>
        <v/>
      </c>
      <c r="D1324" s="4" t="str">
        <f>IFERROR(VLOOKUP(JUMP!A1324,'Raw - J'!B:F,5,FALSE),"")</f>
        <v/>
      </c>
      <c r="E1324" s="4" t="str">
        <f>IFERROR(VLOOKUP($A1324,'Raw - J'!$B:$S,6,FALSE),"")</f>
        <v/>
      </c>
      <c r="F1324" s="4" t="str">
        <f>IFERROR(VLOOKUP($A1324,'Raw - J'!$B:$P,10,FALSE),"")</f>
        <v/>
      </c>
      <c r="G1324" s="4" t="str">
        <f>SUBSTITUTE(IFERROR(VLOOKUP($A1324,'Raw - J'!$B:$P,7,FALSE),""),"0","")</f>
        <v/>
      </c>
      <c r="H1324" s="4" t="str">
        <f>IFERROR(VLOOKUP($A1324,'Raw - J'!$B:$P,12,FALSE)&amp;IF(VLOOKUP($A1324,'Raw - J'!$B:$N,13,FALSE)&lt;&gt;"","("&amp;VLOOKUP($A1324,'Raw - J'!$B:$N,13,FALSE)&amp;")",""),"")</f>
        <v/>
      </c>
      <c r="I1324" s="4" t="str">
        <f>IFERROR(VLOOKUP($A1324,'Raw - J'!$B:$P,14,FALSE),"")</f>
        <v/>
      </c>
      <c r="J1324" s="4" t="str">
        <f>IFERROR(VLOOKUP($A1324,'Raw - J'!$B:$P,11,FALSE),"")</f>
        <v/>
      </c>
      <c r="K1324" s="4" t="str">
        <f>IFERROR(VLOOKUP($A1324,'Raw - J'!$B:$Q,16,FALSE),"")</f>
        <v/>
      </c>
      <c r="L1324" s="16" t="str">
        <f>SUBSTITUTE(IFERROR(VLOOKUP($A1324,'Raw - J'!$B:$Q,9,FALSE),""),0,"")</f>
        <v/>
      </c>
      <c r="M1324" s="16" t="str">
        <f>SUBSTITUTE(IFERROR(VLOOKUP($A1324,'Raw - J'!$B:$Z,20,FALSE),""),0,"")</f>
        <v/>
      </c>
    </row>
    <row r="1325" spans="1:13" hidden="1" x14ac:dyDescent="0.35">
      <c r="A1325">
        <v>1316</v>
      </c>
      <c r="B1325" s="9" t="str">
        <f>IFERROR(VLOOKUP($A1325,'Raw - J'!$B:$S,2,FALSE),"")</f>
        <v/>
      </c>
      <c r="C1325" s="4" t="str">
        <f>IFERROR(VLOOKUP($A1325,'Raw - J'!$B:$S,3,FALSE),"")</f>
        <v/>
      </c>
      <c r="D1325" s="4" t="str">
        <f>IFERROR(VLOOKUP(JUMP!A1325,'Raw - J'!B:F,5,FALSE),"")</f>
        <v/>
      </c>
      <c r="E1325" s="4" t="str">
        <f>IFERROR(VLOOKUP($A1325,'Raw - J'!$B:$S,6,FALSE),"")</f>
        <v/>
      </c>
      <c r="F1325" s="4" t="str">
        <f>IFERROR(VLOOKUP($A1325,'Raw - J'!$B:$P,10,FALSE),"")</f>
        <v/>
      </c>
      <c r="G1325" s="4" t="str">
        <f>SUBSTITUTE(IFERROR(VLOOKUP($A1325,'Raw - J'!$B:$P,7,FALSE),""),"0","")</f>
        <v/>
      </c>
      <c r="H1325" s="4" t="str">
        <f>IFERROR(VLOOKUP($A1325,'Raw - J'!$B:$P,12,FALSE)&amp;IF(VLOOKUP($A1325,'Raw - J'!$B:$N,13,FALSE)&lt;&gt;"","("&amp;VLOOKUP($A1325,'Raw - J'!$B:$N,13,FALSE)&amp;")",""),"")</f>
        <v/>
      </c>
      <c r="I1325" s="4" t="str">
        <f>IFERROR(VLOOKUP($A1325,'Raw - J'!$B:$P,14,FALSE),"")</f>
        <v/>
      </c>
      <c r="J1325" s="4" t="str">
        <f>IFERROR(VLOOKUP($A1325,'Raw - J'!$B:$P,11,FALSE),"")</f>
        <v/>
      </c>
      <c r="K1325" s="4" t="str">
        <f>IFERROR(VLOOKUP($A1325,'Raw - J'!$B:$Q,16,FALSE),"")</f>
        <v/>
      </c>
      <c r="L1325" s="16" t="str">
        <f>SUBSTITUTE(IFERROR(VLOOKUP($A1325,'Raw - J'!$B:$Q,9,FALSE),""),0,"")</f>
        <v/>
      </c>
      <c r="M1325" s="16" t="str">
        <f>SUBSTITUTE(IFERROR(VLOOKUP($A1325,'Raw - J'!$B:$Z,20,FALSE),""),0,"")</f>
        <v/>
      </c>
    </row>
    <row r="1326" spans="1:13" hidden="1" x14ac:dyDescent="0.35">
      <c r="A1326">
        <v>1317</v>
      </c>
      <c r="B1326" s="9" t="str">
        <f>IFERROR(VLOOKUP($A1326,'Raw - J'!$B:$S,2,FALSE),"")</f>
        <v/>
      </c>
      <c r="C1326" s="4" t="str">
        <f>IFERROR(VLOOKUP($A1326,'Raw - J'!$B:$S,3,FALSE),"")</f>
        <v/>
      </c>
      <c r="D1326" s="4" t="str">
        <f>IFERROR(VLOOKUP(JUMP!A1326,'Raw - J'!B:F,5,FALSE),"")</f>
        <v/>
      </c>
      <c r="E1326" s="4" t="str">
        <f>IFERROR(VLOOKUP($A1326,'Raw - J'!$B:$S,6,FALSE),"")</f>
        <v/>
      </c>
      <c r="F1326" s="4" t="str">
        <f>IFERROR(VLOOKUP($A1326,'Raw - J'!$B:$P,10,FALSE),"")</f>
        <v/>
      </c>
      <c r="G1326" s="4" t="str">
        <f>SUBSTITUTE(IFERROR(VLOOKUP($A1326,'Raw - J'!$B:$P,7,FALSE),""),"0","")</f>
        <v/>
      </c>
      <c r="H1326" s="4" t="str">
        <f>IFERROR(VLOOKUP($A1326,'Raw - J'!$B:$P,12,FALSE)&amp;IF(VLOOKUP($A1326,'Raw - J'!$B:$N,13,FALSE)&lt;&gt;"","("&amp;VLOOKUP($A1326,'Raw - J'!$B:$N,13,FALSE)&amp;")",""),"")</f>
        <v/>
      </c>
      <c r="I1326" s="4" t="str">
        <f>IFERROR(VLOOKUP($A1326,'Raw - J'!$B:$P,14,FALSE),"")</f>
        <v/>
      </c>
      <c r="J1326" s="4" t="str">
        <f>IFERROR(VLOOKUP($A1326,'Raw - J'!$B:$P,11,FALSE),"")</f>
        <v/>
      </c>
      <c r="K1326" s="4" t="str">
        <f>IFERROR(VLOOKUP($A1326,'Raw - J'!$B:$Q,16,FALSE),"")</f>
        <v/>
      </c>
      <c r="L1326" s="16" t="str">
        <f>SUBSTITUTE(IFERROR(VLOOKUP($A1326,'Raw - J'!$B:$Q,9,FALSE),""),0,"")</f>
        <v/>
      </c>
      <c r="M1326" s="16" t="str">
        <f>SUBSTITUTE(IFERROR(VLOOKUP($A1326,'Raw - J'!$B:$Z,20,FALSE),""),0,"")</f>
        <v/>
      </c>
    </row>
    <row r="1327" spans="1:13" hidden="1" x14ac:dyDescent="0.35">
      <c r="A1327">
        <v>1318</v>
      </c>
      <c r="B1327" s="9" t="str">
        <f>IFERROR(VLOOKUP($A1327,'Raw - J'!$B:$S,2,FALSE),"")</f>
        <v/>
      </c>
      <c r="C1327" s="4" t="str">
        <f>IFERROR(VLOOKUP($A1327,'Raw - J'!$B:$S,3,FALSE),"")</f>
        <v/>
      </c>
      <c r="D1327" s="4" t="str">
        <f>IFERROR(VLOOKUP(JUMP!A1327,'Raw - J'!B:F,5,FALSE),"")</f>
        <v/>
      </c>
      <c r="E1327" s="4" t="str">
        <f>IFERROR(VLOOKUP($A1327,'Raw - J'!$B:$S,6,FALSE),"")</f>
        <v/>
      </c>
      <c r="F1327" s="4" t="str">
        <f>IFERROR(VLOOKUP($A1327,'Raw - J'!$B:$P,10,FALSE),"")</f>
        <v/>
      </c>
      <c r="G1327" s="4" t="str">
        <f>SUBSTITUTE(IFERROR(VLOOKUP($A1327,'Raw - J'!$B:$P,7,FALSE),""),"0","")</f>
        <v/>
      </c>
      <c r="H1327" s="4" t="str">
        <f>IFERROR(VLOOKUP($A1327,'Raw - J'!$B:$P,12,FALSE)&amp;IF(VLOOKUP($A1327,'Raw - J'!$B:$N,13,FALSE)&lt;&gt;"","("&amp;VLOOKUP($A1327,'Raw - J'!$B:$N,13,FALSE)&amp;")",""),"")</f>
        <v/>
      </c>
      <c r="I1327" s="4" t="str">
        <f>IFERROR(VLOOKUP($A1327,'Raw - J'!$B:$P,14,FALSE),"")</f>
        <v/>
      </c>
      <c r="J1327" s="4" t="str">
        <f>IFERROR(VLOOKUP($A1327,'Raw - J'!$B:$P,11,FALSE),"")</f>
        <v/>
      </c>
      <c r="K1327" s="4" t="str">
        <f>IFERROR(VLOOKUP($A1327,'Raw - J'!$B:$Q,16,FALSE),"")</f>
        <v/>
      </c>
      <c r="L1327" s="16" t="str">
        <f>SUBSTITUTE(IFERROR(VLOOKUP($A1327,'Raw - J'!$B:$Q,9,FALSE),""),0,"")</f>
        <v/>
      </c>
      <c r="M1327" s="16" t="str">
        <f>SUBSTITUTE(IFERROR(VLOOKUP($A1327,'Raw - J'!$B:$Z,20,FALSE),""),0,"")</f>
        <v/>
      </c>
    </row>
    <row r="1328" spans="1:13" hidden="1" x14ac:dyDescent="0.35">
      <c r="A1328">
        <v>1319</v>
      </c>
      <c r="B1328" s="9" t="str">
        <f>IFERROR(VLOOKUP($A1328,'Raw - J'!$B:$S,2,FALSE),"")</f>
        <v/>
      </c>
      <c r="C1328" s="4" t="str">
        <f>IFERROR(VLOOKUP($A1328,'Raw - J'!$B:$S,3,FALSE),"")</f>
        <v/>
      </c>
      <c r="D1328" s="4" t="str">
        <f>IFERROR(VLOOKUP(JUMP!A1328,'Raw - J'!B:F,5,FALSE),"")</f>
        <v/>
      </c>
      <c r="E1328" s="4" t="str">
        <f>IFERROR(VLOOKUP($A1328,'Raw - J'!$B:$S,6,FALSE),"")</f>
        <v/>
      </c>
      <c r="F1328" s="4" t="str">
        <f>IFERROR(VLOOKUP($A1328,'Raw - J'!$B:$P,10,FALSE),"")</f>
        <v/>
      </c>
      <c r="G1328" s="4" t="str">
        <f>SUBSTITUTE(IFERROR(VLOOKUP($A1328,'Raw - J'!$B:$P,7,FALSE),""),"0","")</f>
        <v/>
      </c>
      <c r="H1328" s="4" t="str">
        <f>IFERROR(VLOOKUP($A1328,'Raw - J'!$B:$P,12,FALSE)&amp;IF(VLOOKUP($A1328,'Raw - J'!$B:$N,13,FALSE)&lt;&gt;"","("&amp;VLOOKUP($A1328,'Raw - J'!$B:$N,13,FALSE)&amp;")",""),"")</f>
        <v/>
      </c>
      <c r="I1328" s="4" t="str">
        <f>IFERROR(VLOOKUP($A1328,'Raw - J'!$B:$P,14,FALSE),"")</f>
        <v/>
      </c>
      <c r="J1328" s="4" t="str">
        <f>IFERROR(VLOOKUP($A1328,'Raw - J'!$B:$P,11,FALSE),"")</f>
        <v/>
      </c>
      <c r="K1328" s="4" t="str">
        <f>IFERROR(VLOOKUP($A1328,'Raw - J'!$B:$Q,16,FALSE),"")</f>
        <v/>
      </c>
      <c r="L1328" s="16" t="str">
        <f>SUBSTITUTE(IFERROR(VLOOKUP($A1328,'Raw - J'!$B:$Q,9,FALSE),""),0,"")</f>
        <v/>
      </c>
      <c r="M1328" s="16" t="str">
        <f>SUBSTITUTE(IFERROR(VLOOKUP($A1328,'Raw - J'!$B:$Z,20,FALSE),""),0,"")</f>
        <v/>
      </c>
    </row>
    <row r="1329" spans="1:13" hidden="1" x14ac:dyDescent="0.35">
      <c r="A1329">
        <v>1320</v>
      </c>
      <c r="B1329" s="9" t="str">
        <f>IFERROR(VLOOKUP($A1329,'Raw - J'!$B:$S,2,FALSE),"")</f>
        <v/>
      </c>
      <c r="C1329" s="4" t="str">
        <f>IFERROR(VLOOKUP($A1329,'Raw - J'!$B:$S,3,FALSE),"")</f>
        <v/>
      </c>
      <c r="D1329" s="4" t="str">
        <f>IFERROR(VLOOKUP(JUMP!A1329,'Raw - J'!B:F,5,FALSE),"")</f>
        <v/>
      </c>
      <c r="E1329" s="4" t="str">
        <f>IFERROR(VLOOKUP($A1329,'Raw - J'!$B:$S,6,FALSE),"")</f>
        <v/>
      </c>
      <c r="F1329" s="4" t="str">
        <f>IFERROR(VLOOKUP($A1329,'Raw - J'!$B:$P,10,FALSE),"")</f>
        <v/>
      </c>
      <c r="G1329" s="4" t="str">
        <f>SUBSTITUTE(IFERROR(VLOOKUP($A1329,'Raw - J'!$B:$P,7,FALSE),""),"0","")</f>
        <v/>
      </c>
      <c r="H1329" s="4" t="str">
        <f>IFERROR(VLOOKUP($A1329,'Raw - J'!$B:$P,12,FALSE)&amp;IF(VLOOKUP($A1329,'Raw - J'!$B:$N,13,FALSE)&lt;&gt;"","("&amp;VLOOKUP($A1329,'Raw - J'!$B:$N,13,FALSE)&amp;")",""),"")</f>
        <v/>
      </c>
      <c r="I1329" s="4" t="str">
        <f>IFERROR(VLOOKUP($A1329,'Raw - J'!$B:$P,14,FALSE),"")</f>
        <v/>
      </c>
      <c r="J1329" s="4" t="str">
        <f>IFERROR(VLOOKUP($A1329,'Raw - J'!$B:$P,11,FALSE),"")</f>
        <v/>
      </c>
      <c r="K1329" s="4" t="str">
        <f>IFERROR(VLOOKUP($A1329,'Raw - J'!$B:$Q,16,FALSE),"")</f>
        <v/>
      </c>
      <c r="L1329" s="16" t="str">
        <f>SUBSTITUTE(IFERROR(VLOOKUP($A1329,'Raw - J'!$B:$Q,9,FALSE),""),0,"")</f>
        <v/>
      </c>
      <c r="M1329" s="16" t="str">
        <f>SUBSTITUTE(IFERROR(VLOOKUP($A1329,'Raw - J'!$B:$Z,20,FALSE),""),0,"")</f>
        <v/>
      </c>
    </row>
    <row r="1330" spans="1:13" hidden="1" x14ac:dyDescent="0.35">
      <c r="A1330">
        <v>1321</v>
      </c>
      <c r="B1330" s="9" t="str">
        <f>IFERROR(VLOOKUP($A1330,'Raw - J'!$B:$S,2,FALSE),"")</f>
        <v/>
      </c>
      <c r="C1330" s="4" t="str">
        <f>IFERROR(VLOOKUP($A1330,'Raw - J'!$B:$S,3,FALSE),"")</f>
        <v/>
      </c>
      <c r="D1330" s="4" t="str">
        <f>IFERROR(VLOOKUP(JUMP!A1330,'Raw - J'!B:F,5,FALSE),"")</f>
        <v/>
      </c>
      <c r="E1330" s="4" t="str">
        <f>IFERROR(VLOOKUP($A1330,'Raw - J'!$B:$S,6,FALSE),"")</f>
        <v/>
      </c>
      <c r="F1330" s="4" t="str">
        <f>IFERROR(VLOOKUP($A1330,'Raw - J'!$B:$P,10,FALSE),"")</f>
        <v/>
      </c>
      <c r="G1330" s="4" t="str">
        <f>SUBSTITUTE(IFERROR(VLOOKUP($A1330,'Raw - J'!$B:$P,7,FALSE),""),"0","")</f>
        <v/>
      </c>
      <c r="H1330" s="4" t="str">
        <f>IFERROR(VLOOKUP($A1330,'Raw - J'!$B:$P,12,FALSE)&amp;IF(VLOOKUP($A1330,'Raw - J'!$B:$N,13,FALSE)&lt;&gt;"","("&amp;VLOOKUP($A1330,'Raw - J'!$B:$N,13,FALSE)&amp;")",""),"")</f>
        <v/>
      </c>
      <c r="I1330" s="4" t="str">
        <f>IFERROR(VLOOKUP($A1330,'Raw - J'!$B:$P,14,FALSE),"")</f>
        <v/>
      </c>
      <c r="J1330" s="4" t="str">
        <f>IFERROR(VLOOKUP($A1330,'Raw - J'!$B:$P,11,FALSE),"")</f>
        <v/>
      </c>
      <c r="K1330" s="4" t="str">
        <f>IFERROR(VLOOKUP($A1330,'Raw - J'!$B:$Q,16,FALSE),"")</f>
        <v/>
      </c>
      <c r="L1330" s="16" t="str">
        <f>SUBSTITUTE(IFERROR(VLOOKUP($A1330,'Raw - J'!$B:$Q,9,FALSE),""),0,"")</f>
        <v/>
      </c>
      <c r="M1330" s="16" t="str">
        <f>SUBSTITUTE(IFERROR(VLOOKUP($A1330,'Raw - J'!$B:$Z,20,FALSE),""),0,"")</f>
        <v/>
      </c>
    </row>
    <row r="1331" spans="1:13" hidden="1" x14ac:dyDescent="0.35">
      <c r="A1331">
        <v>1322</v>
      </c>
      <c r="B1331" s="9" t="str">
        <f>IFERROR(VLOOKUP($A1331,'Raw - J'!$B:$S,2,FALSE),"")</f>
        <v/>
      </c>
      <c r="C1331" s="4" t="str">
        <f>IFERROR(VLOOKUP($A1331,'Raw - J'!$B:$S,3,FALSE),"")</f>
        <v/>
      </c>
      <c r="D1331" s="4" t="str">
        <f>IFERROR(VLOOKUP(JUMP!A1331,'Raw - J'!B:F,5,FALSE),"")</f>
        <v/>
      </c>
      <c r="E1331" s="4" t="str">
        <f>IFERROR(VLOOKUP($A1331,'Raw - J'!$B:$S,6,FALSE),"")</f>
        <v/>
      </c>
      <c r="F1331" s="4" t="str">
        <f>IFERROR(VLOOKUP($A1331,'Raw - J'!$B:$P,10,FALSE),"")</f>
        <v/>
      </c>
      <c r="G1331" s="4" t="str">
        <f>SUBSTITUTE(IFERROR(VLOOKUP($A1331,'Raw - J'!$B:$P,7,FALSE),""),"0","")</f>
        <v/>
      </c>
      <c r="H1331" s="4" t="str">
        <f>IFERROR(VLOOKUP($A1331,'Raw - J'!$B:$P,12,FALSE)&amp;IF(VLOOKUP($A1331,'Raw - J'!$B:$N,13,FALSE)&lt;&gt;"","("&amp;VLOOKUP($A1331,'Raw - J'!$B:$N,13,FALSE)&amp;")",""),"")</f>
        <v/>
      </c>
      <c r="I1331" s="4" t="str">
        <f>IFERROR(VLOOKUP($A1331,'Raw - J'!$B:$P,14,FALSE),"")</f>
        <v/>
      </c>
      <c r="J1331" s="4" t="str">
        <f>IFERROR(VLOOKUP($A1331,'Raw - J'!$B:$P,11,FALSE),"")</f>
        <v/>
      </c>
      <c r="K1331" s="4" t="str">
        <f>IFERROR(VLOOKUP($A1331,'Raw - J'!$B:$Q,16,FALSE),"")</f>
        <v/>
      </c>
      <c r="L1331" s="16" t="str">
        <f>SUBSTITUTE(IFERROR(VLOOKUP($A1331,'Raw - J'!$B:$Q,9,FALSE),""),0,"")</f>
        <v/>
      </c>
      <c r="M1331" s="16" t="str">
        <f>SUBSTITUTE(IFERROR(VLOOKUP($A1331,'Raw - J'!$B:$Z,20,FALSE),""),0,"")</f>
        <v/>
      </c>
    </row>
    <row r="1332" spans="1:13" hidden="1" x14ac:dyDescent="0.35">
      <c r="A1332">
        <v>1323</v>
      </c>
      <c r="B1332" s="9" t="str">
        <f>IFERROR(VLOOKUP($A1332,'Raw - J'!$B:$S,2,FALSE),"")</f>
        <v/>
      </c>
      <c r="C1332" s="4" t="str">
        <f>IFERROR(VLOOKUP($A1332,'Raw - J'!$B:$S,3,FALSE),"")</f>
        <v/>
      </c>
      <c r="D1332" s="4" t="str">
        <f>IFERROR(VLOOKUP(JUMP!A1332,'Raw - J'!B:F,5,FALSE),"")</f>
        <v/>
      </c>
      <c r="E1332" s="4" t="str">
        <f>IFERROR(VLOOKUP($A1332,'Raw - J'!$B:$S,6,FALSE),"")</f>
        <v/>
      </c>
      <c r="F1332" s="4" t="str">
        <f>IFERROR(VLOOKUP($A1332,'Raw - J'!$B:$P,10,FALSE),"")</f>
        <v/>
      </c>
      <c r="G1332" s="4" t="str">
        <f>SUBSTITUTE(IFERROR(VLOOKUP($A1332,'Raw - J'!$B:$P,7,FALSE),""),"0","")</f>
        <v/>
      </c>
      <c r="H1332" s="4" t="str">
        <f>IFERROR(VLOOKUP($A1332,'Raw - J'!$B:$P,12,FALSE)&amp;IF(VLOOKUP($A1332,'Raw - J'!$B:$N,13,FALSE)&lt;&gt;"","("&amp;VLOOKUP($A1332,'Raw - J'!$B:$N,13,FALSE)&amp;")",""),"")</f>
        <v/>
      </c>
      <c r="I1332" s="4" t="str">
        <f>IFERROR(VLOOKUP($A1332,'Raw - J'!$B:$P,14,FALSE),"")</f>
        <v/>
      </c>
      <c r="J1332" s="4" t="str">
        <f>IFERROR(VLOOKUP($A1332,'Raw - J'!$B:$P,11,FALSE),"")</f>
        <v/>
      </c>
      <c r="K1332" s="4" t="str">
        <f>IFERROR(VLOOKUP($A1332,'Raw - J'!$B:$Q,16,FALSE),"")</f>
        <v/>
      </c>
      <c r="L1332" s="16" t="str">
        <f>SUBSTITUTE(IFERROR(VLOOKUP($A1332,'Raw - J'!$B:$Q,9,FALSE),""),0,"")</f>
        <v/>
      </c>
      <c r="M1332" s="16" t="str">
        <f>SUBSTITUTE(IFERROR(VLOOKUP($A1332,'Raw - J'!$B:$Z,20,FALSE),""),0,"")</f>
        <v/>
      </c>
    </row>
    <row r="1333" spans="1:13" hidden="1" x14ac:dyDescent="0.35">
      <c r="A1333">
        <v>1324</v>
      </c>
      <c r="B1333" s="9" t="str">
        <f>IFERROR(VLOOKUP($A1333,'Raw - J'!$B:$S,2,FALSE),"")</f>
        <v/>
      </c>
      <c r="C1333" s="4" t="str">
        <f>IFERROR(VLOOKUP($A1333,'Raw - J'!$B:$S,3,FALSE),"")</f>
        <v/>
      </c>
      <c r="D1333" s="4" t="str">
        <f>IFERROR(VLOOKUP(JUMP!A1333,'Raw - J'!B:F,5,FALSE),"")</f>
        <v/>
      </c>
      <c r="E1333" s="4" t="str">
        <f>IFERROR(VLOOKUP($A1333,'Raw - J'!$B:$S,6,FALSE),"")</f>
        <v/>
      </c>
      <c r="F1333" s="4" t="str">
        <f>IFERROR(VLOOKUP($A1333,'Raw - J'!$B:$P,10,FALSE),"")</f>
        <v/>
      </c>
      <c r="G1333" s="4" t="str">
        <f>SUBSTITUTE(IFERROR(VLOOKUP($A1333,'Raw - J'!$B:$P,7,FALSE),""),"0","")</f>
        <v/>
      </c>
      <c r="H1333" s="4" t="str">
        <f>IFERROR(VLOOKUP($A1333,'Raw - J'!$B:$P,12,FALSE)&amp;IF(VLOOKUP($A1333,'Raw - J'!$B:$N,13,FALSE)&lt;&gt;"","("&amp;VLOOKUP($A1333,'Raw - J'!$B:$N,13,FALSE)&amp;")",""),"")</f>
        <v/>
      </c>
      <c r="I1333" s="4" t="str">
        <f>IFERROR(VLOOKUP($A1333,'Raw - J'!$B:$P,14,FALSE),"")</f>
        <v/>
      </c>
      <c r="J1333" s="4" t="str">
        <f>IFERROR(VLOOKUP($A1333,'Raw - J'!$B:$P,11,FALSE),"")</f>
        <v/>
      </c>
      <c r="K1333" s="4" t="str">
        <f>IFERROR(VLOOKUP($A1333,'Raw - J'!$B:$Q,16,FALSE),"")</f>
        <v/>
      </c>
      <c r="L1333" s="16" t="str">
        <f>SUBSTITUTE(IFERROR(VLOOKUP($A1333,'Raw - J'!$B:$Q,9,FALSE),""),0,"")</f>
        <v/>
      </c>
      <c r="M1333" s="16" t="str">
        <f>SUBSTITUTE(IFERROR(VLOOKUP($A1333,'Raw - J'!$B:$Z,20,FALSE),""),0,"")</f>
        <v/>
      </c>
    </row>
    <row r="1334" spans="1:13" hidden="1" x14ac:dyDescent="0.35">
      <c r="A1334">
        <v>1325</v>
      </c>
      <c r="B1334" s="9" t="str">
        <f>IFERROR(VLOOKUP($A1334,'Raw - J'!$B:$S,2,FALSE),"")</f>
        <v/>
      </c>
      <c r="C1334" s="4" t="str">
        <f>IFERROR(VLOOKUP($A1334,'Raw - J'!$B:$S,3,FALSE),"")</f>
        <v/>
      </c>
      <c r="D1334" s="4" t="str">
        <f>IFERROR(VLOOKUP(JUMP!A1334,'Raw - J'!B:F,5,FALSE),"")</f>
        <v/>
      </c>
      <c r="E1334" s="4" t="str">
        <f>IFERROR(VLOOKUP($A1334,'Raw - J'!$B:$S,6,FALSE),"")</f>
        <v/>
      </c>
      <c r="F1334" s="4" t="str">
        <f>IFERROR(VLOOKUP($A1334,'Raw - J'!$B:$P,10,FALSE),"")</f>
        <v/>
      </c>
      <c r="G1334" s="4" t="str">
        <f>SUBSTITUTE(IFERROR(VLOOKUP($A1334,'Raw - J'!$B:$P,7,FALSE),""),"0","")</f>
        <v/>
      </c>
      <c r="H1334" s="4" t="str">
        <f>IFERROR(VLOOKUP($A1334,'Raw - J'!$B:$P,12,FALSE)&amp;IF(VLOOKUP($A1334,'Raw - J'!$B:$N,13,FALSE)&lt;&gt;"","("&amp;VLOOKUP($A1334,'Raw - J'!$B:$N,13,FALSE)&amp;")",""),"")</f>
        <v/>
      </c>
      <c r="I1334" s="4" t="str">
        <f>IFERROR(VLOOKUP($A1334,'Raw - J'!$B:$P,14,FALSE),"")</f>
        <v/>
      </c>
      <c r="J1334" s="4" t="str">
        <f>IFERROR(VLOOKUP($A1334,'Raw - J'!$B:$P,11,FALSE),"")</f>
        <v/>
      </c>
      <c r="K1334" s="4" t="str">
        <f>IFERROR(VLOOKUP($A1334,'Raw - J'!$B:$Q,16,FALSE),"")</f>
        <v/>
      </c>
      <c r="L1334" s="16" t="str">
        <f>SUBSTITUTE(IFERROR(VLOOKUP($A1334,'Raw - J'!$B:$Q,9,FALSE),""),0,"")</f>
        <v/>
      </c>
      <c r="M1334" s="16" t="str">
        <f>SUBSTITUTE(IFERROR(VLOOKUP($A1334,'Raw - J'!$B:$Z,20,FALSE),""),0,"")</f>
        <v/>
      </c>
    </row>
    <row r="1335" spans="1:13" hidden="1" x14ac:dyDescent="0.35">
      <c r="A1335">
        <v>1326</v>
      </c>
      <c r="B1335" s="9" t="str">
        <f>IFERROR(VLOOKUP($A1335,'Raw - J'!$B:$S,2,FALSE),"")</f>
        <v/>
      </c>
      <c r="C1335" s="4" t="str">
        <f>IFERROR(VLOOKUP($A1335,'Raw - J'!$B:$S,3,FALSE),"")</f>
        <v/>
      </c>
      <c r="D1335" s="4" t="str">
        <f>IFERROR(VLOOKUP(JUMP!A1335,'Raw - J'!B:F,5,FALSE),"")</f>
        <v/>
      </c>
      <c r="E1335" s="4" t="str">
        <f>IFERROR(VLOOKUP($A1335,'Raw - J'!$B:$S,6,FALSE),"")</f>
        <v/>
      </c>
      <c r="F1335" s="4" t="str">
        <f>IFERROR(VLOOKUP($A1335,'Raw - J'!$B:$P,10,FALSE),"")</f>
        <v/>
      </c>
      <c r="G1335" s="4" t="str">
        <f>SUBSTITUTE(IFERROR(VLOOKUP($A1335,'Raw - J'!$B:$P,7,FALSE),""),"0","")</f>
        <v/>
      </c>
      <c r="H1335" s="4" t="str">
        <f>IFERROR(VLOOKUP($A1335,'Raw - J'!$B:$P,12,FALSE)&amp;IF(VLOOKUP($A1335,'Raw - J'!$B:$N,13,FALSE)&lt;&gt;"","("&amp;VLOOKUP($A1335,'Raw - J'!$B:$N,13,FALSE)&amp;")",""),"")</f>
        <v/>
      </c>
      <c r="I1335" s="4" t="str">
        <f>IFERROR(VLOOKUP($A1335,'Raw - J'!$B:$P,14,FALSE),"")</f>
        <v/>
      </c>
      <c r="J1335" s="4" t="str">
        <f>IFERROR(VLOOKUP($A1335,'Raw - J'!$B:$P,11,FALSE),"")</f>
        <v/>
      </c>
      <c r="K1335" s="4" t="str">
        <f>IFERROR(VLOOKUP($A1335,'Raw - J'!$B:$Q,16,FALSE),"")</f>
        <v/>
      </c>
      <c r="L1335" s="16" t="str">
        <f>SUBSTITUTE(IFERROR(VLOOKUP($A1335,'Raw - J'!$B:$Q,9,FALSE),""),0,"")</f>
        <v/>
      </c>
      <c r="M1335" s="16" t="str">
        <f>SUBSTITUTE(IFERROR(VLOOKUP($A1335,'Raw - J'!$B:$Z,20,FALSE),""),0,"")</f>
        <v/>
      </c>
    </row>
    <row r="1336" spans="1:13" hidden="1" x14ac:dyDescent="0.35">
      <c r="A1336">
        <v>1327</v>
      </c>
      <c r="B1336" s="9" t="str">
        <f>IFERROR(VLOOKUP($A1336,'Raw - J'!$B:$S,2,FALSE),"")</f>
        <v/>
      </c>
      <c r="C1336" s="4" t="str">
        <f>IFERROR(VLOOKUP($A1336,'Raw - J'!$B:$S,3,FALSE),"")</f>
        <v/>
      </c>
      <c r="D1336" s="4" t="str">
        <f>IFERROR(VLOOKUP(JUMP!A1336,'Raw - J'!B:F,5,FALSE),"")</f>
        <v/>
      </c>
      <c r="E1336" s="4" t="str">
        <f>IFERROR(VLOOKUP($A1336,'Raw - J'!$B:$S,6,FALSE),"")</f>
        <v/>
      </c>
      <c r="F1336" s="4" t="str">
        <f>IFERROR(VLOOKUP($A1336,'Raw - J'!$B:$P,10,FALSE),"")</f>
        <v/>
      </c>
      <c r="G1336" s="4" t="str">
        <f>SUBSTITUTE(IFERROR(VLOOKUP($A1336,'Raw - J'!$B:$P,7,FALSE),""),"0","")</f>
        <v/>
      </c>
      <c r="H1336" s="4" t="str">
        <f>IFERROR(VLOOKUP($A1336,'Raw - J'!$B:$P,12,FALSE)&amp;IF(VLOOKUP($A1336,'Raw - J'!$B:$N,13,FALSE)&lt;&gt;"","("&amp;VLOOKUP($A1336,'Raw - J'!$B:$N,13,FALSE)&amp;")",""),"")</f>
        <v/>
      </c>
      <c r="I1336" s="4" t="str">
        <f>IFERROR(VLOOKUP($A1336,'Raw - J'!$B:$P,14,FALSE),"")</f>
        <v/>
      </c>
      <c r="J1336" s="4" t="str">
        <f>IFERROR(VLOOKUP($A1336,'Raw - J'!$B:$P,11,FALSE),"")</f>
        <v/>
      </c>
      <c r="K1336" s="4" t="str">
        <f>IFERROR(VLOOKUP($A1336,'Raw - J'!$B:$Q,16,FALSE),"")</f>
        <v/>
      </c>
      <c r="L1336" s="16" t="str">
        <f>SUBSTITUTE(IFERROR(VLOOKUP($A1336,'Raw - J'!$B:$Q,9,FALSE),""),0,"")</f>
        <v/>
      </c>
      <c r="M1336" s="16" t="str">
        <f>SUBSTITUTE(IFERROR(VLOOKUP($A1336,'Raw - J'!$B:$Z,20,FALSE),""),0,"")</f>
        <v/>
      </c>
    </row>
    <row r="1337" spans="1:13" hidden="1" x14ac:dyDescent="0.35">
      <c r="A1337">
        <v>1328</v>
      </c>
      <c r="B1337" s="9" t="str">
        <f>IFERROR(VLOOKUP($A1337,'Raw - J'!$B:$S,2,FALSE),"")</f>
        <v/>
      </c>
      <c r="C1337" s="4" t="str">
        <f>IFERROR(VLOOKUP($A1337,'Raw - J'!$B:$S,3,FALSE),"")</f>
        <v/>
      </c>
      <c r="D1337" s="4" t="str">
        <f>IFERROR(VLOOKUP(JUMP!A1337,'Raw - J'!B:F,5,FALSE),"")</f>
        <v/>
      </c>
      <c r="E1337" s="4" t="str">
        <f>IFERROR(VLOOKUP($A1337,'Raw - J'!$B:$S,6,FALSE),"")</f>
        <v/>
      </c>
      <c r="F1337" s="4" t="str">
        <f>IFERROR(VLOOKUP($A1337,'Raw - J'!$B:$P,10,FALSE),"")</f>
        <v/>
      </c>
      <c r="G1337" s="4" t="str">
        <f>SUBSTITUTE(IFERROR(VLOOKUP($A1337,'Raw - J'!$B:$P,7,FALSE),""),"0","")</f>
        <v/>
      </c>
      <c r="H1337" s="4" t="str">
        <f>IFERROR(VLOOKUP($A1337,'Raw - J'!$B:$P,12,FALSE)&amp;IF(VLOOKUP($A1337,'Raw - J'!$B:$N,13,FALSE)&lt;&gt;"","("&amp;VLOOKUP($A1337,'Raw - J'!$B:$N,13,FALSE)&amp;")",""),"")</f>
        <v/>
      </c>
      <c r="I1337" s="4" t="str">
        <f>IFERROR(VLOOKUP($A1337,'Raw - J'!$B:$P,14,FALSE),"")</f>
        <v/>
      </c>
      <c r="J1337" s="4" t="str">
        <f>IFERROR(VLOOKUP($A1337,'Raw - J'!$B:$P,11,FALSE),"")</f>
        <v/>
      </c>
      <c r="K1337" s="4" t="str">
        <f>IFERROR(VLOOKUP($A1337,'Raw - J'!$B:$Q,16,FALSE),"")</f>
        <v/>
      </c>
      <c r="L1337" s="16" t="str">
        <f>SUBSTITUTE(IFERROR(VLOOKUP($A1337,'Raw - J'!$B:$Q,9,FALSE),""),0,"")</f>
        <v/>
      </c>
      <c r="M1337" s="16" t="str">
        <f>SUBSTITUTE(IFERROR(VLOOKUP($A1337,'Raw - J'!$B:$Z,20,FALSE),""),0,"")</f>
        <v/>
      </c>
    </row>
    <row r="1338" spans="1:13" hidden="1" x14ac:dyDescent="0.35">
      <c r="A1338">
        <v>1329</v>
      </c>
      <c r="B1338" s="9" t="str">
        <f>IFERROR(VLOOKUP($A1338,'Raw - J'!$B:$S,2,FALSE),"")</f>
        <v/>
      </c>
      <c r="C1338" s="4" t="str">
        <f>IFERROR(VLOOKUP($A1338,'Raw - J'!$B:$S,3,FALSE),"")</f>
        <v/>
      </c>
      <c r="D1338" s="4" t="str">
        <f>IFERROR(VLOOKUP(JUMP!A1338,'Raw - J'!B:F,5,FALSE),"")</f>
        <v/>
      </c>
      <c r="E1338" s="4" t="str">
        <f>IFERROR(VLOOKUP($A1338,'Raw - J'!$B:$S,6,FALSE),"")</f>
        <v/>
      </c>
      <c r="F1338" s="4" t="str">
        <f>IFERROR(VLOOKUP($A1338,'Raw - J'!$B:$P,10,FALSE),"")</f>
        <v/>
      </c>
      <c r="G1338" s="4" t="str">
        <f>SUBSTITUTE(IFERROR(VLOOKUP($A1338,'Raw - J'!$B:$P,7,FALSE),""),"0","")</f>
        <v/>
      </c>
      <c r="H1338" s="4" t="str">
        <f>IFERROR(VLOOKUP($A1338,'Raw - J'!$B:$P,12,FALSE)&amp;IF(VLOOKUP($A1338,'Raw - J'!$B:$N,13,FALSE)&lt;&gt;"","("&amp;VLOOKUP($A1338,'Raw - J'!$B:$N,13,FALSE)&amp;")",""),"")</f>
        <v/>
      </c>
      <c r="I1338" s="4" t="str">
        <f>IFERROR(VLOOKUP($A1338,'Raw - J'!$B:$P,14,FALSE),"")</f>
        <v/>
      </c>
      <c r="J1338" s="4" t="str">
        <f>IFERROR(VLOOKUP($A1338,'Raw - J'!$B:$P,11,FALSE),"")</f>
        <v/>
      </c>
      <c r="K1338" s="4" t="str">
        <f>IFERROR(VLOOKUP($A1338,'Raw - J'!$B:$Q,16,FALSE),"")</f>
        <v/>
      </c>
      <c r="L1338" s="16" t="str">
        <f>SUBSTITUTE(IFERROR(VLOOKUP($A1338,'Raw - J'!$B:$Q,9,FALSE),""),0,"")</f>
        <v/>
      </c>
      <c r="M1338" s="16" t="str">
        <f>SUBSTITUTE(IFERROR(VLOOKUP($A1338,'Raw - J'!$B:$Z,20,FALSE),""),0,"")</f>
        <v/>
      </c>
    </row>
    <row r="1339" spans="1:13" hidden="1" x14ac:dyDescent="0.35">
      <c r="A1339">
        <v>1330</v>
      </c>
      <c r="B1339" s="9" t="str">
        <f>IFERROR(VLOOKUP($A1339,'Raw - J'!$B:$S,2,FALSE),"")</f>
        <v/>
      </c>
      <c r="C1339" s="4" t="str">
        <f>IFERROR(VLOOKUP($A1339,'Raw - J'!$B:$S,3,FALSE),"")</f>
        <v/>
      </c>
      <c r="D1339" s="4" t="str">
        <f>IFERROR(VLOOKUP(JUMP!A1339,'Raw - J'!B:F,5,FALSE),"")</f>
        <v/>
      </c>
      <c r="E1339" s="4" t="str">
        <f>IFERROR(VLOOKUP($A1339,'Raw - J'!$B:$S,6,FALSE),"")</f>
        <v/>
      </c>
      <c r="F1339" s="4" t="str">
        <f>IFERROR(VLOOKUP($A1339,'Raw - J'!$B:$P,10,FALSE),"")</f>
        <v/>
      </c>
      <c r="G1339" s="4" t="str">
        <f>SUBSTITUTE(IFERROR(VLOOKUP($A1339,'Raw - J'!$B:$P,7,FALSE),""),"0","")</f>
        <v/>
      </c>
      <c r="H1339" s="4" t="str">
        <f>IFERROR(VLOOKUP($A1339,'Raw - J'!$B:$P,12,FALSE)&amp;IF(VLOOKUP($A1339,'Raw - J'!$B:$N,13,FALSE)&lt;&gt;"","("&amp;VLOOKUP($A1339,'Raw - J'!$B:$N,13,FALSE)&amp;")",""),"")</f>
        <v/>
      </c>
      <c r="I1339" s="4" t="str">
        <f>IFERROR(VLOOKUP($A1339,'Raw - J'!$B:$P,14,FALSE),"")</f>
        <v/>
      </c>
      <c r="J1339" s="4" t="str">
        <f>IFERROR(VLOOKUP($A1339,'Raw - J'!$B:$P,11,FALSE),"")</f>
        <v/>
      </c>
      <c r="K1339" s="4" t="str">
        <f>IFERROR(VLOOKUP($A1339,'Raw - J'!$B:$Q,16,FALSE),"")</f>
        <v/>
      </c>
      <c r="L1339" s="16" t="str">
        <f>SUBSTITUTE(IFERROR(VLOOKUP($A1339,'Raw - J'!$B:$Q,9,FALSE),""),0,"")</f>
        <v/>
      </c>
      <c r="M1339" s="16" t="str">
        <f>SUBSTITUTE(IFERROR(VLOOKUP($A1339,'Raw - J'!$B:$Z,20,FALSE),""),0,"")</f>
        <v/>
      </c>
    </row>
    <row r="1340" spans="1:13" hidden="1" x14ac:dyDescent="0.35">
      <c r="A1340">
        <v>1331</v>
      </c>
      <c r="B1340" s="9" t="str">
        <f>IFERROR(VLOOKUP($A1340,'Raw - J'!$B:$S,2,FALSE),"")</f>
        <v/>
      </c>
      <c r="C1340" s="4" t="str">
        <f>IFERROR(VLOOKUP($A1340,'Raw - J'!$B:$S,3,FALSE),"")</f>
        <v/>
      </c>
      <c r="D1340" s="4" t="str">
        <f>IFERROR(VLOOKUP(JUMP!A1340,'Raw - J'!B:F,5,FALSE),"")</f>
        <v/>
      </c>
      <c r="E1340" s="4" t="str">
        <f>IFERROR(VLOOKUP($A1340,'Raw - J'!$B:$S,6,FALSE),"")</f>
        <v/>
      </c>
      <c r="F1340" s="4" t="str">
        <f>IFERROR(VLOOKUP($A1340,'Raw - J'!$B:$P,10,FALSE),"")</f>
        <v/>
      </c>
      <c r="G1340" s="4" t="str">
        <f>SUBSTITUTE(IFERROR(VLOOKUP($A1340,'Raw - J'!$B:$P,7,FALSE),""),"0","")</f>
        <v/>
      </c>
      <c r="H1340" s="4" t="str">
        <f>IFERROR(VLOOKUP($A1340,'Raw - J'!$B:$P,12,FALSE)&amp;IF(VLOOKUP($A1340,'Raw - J'!$B:$N,13,FALSE)&lt;&gt;"","("&amp;VLOOKUP($A1340,'Raw - J'!$B:$N,13,FALSE)&amp;")",""),"")</f>
        <v/>
      </c>
      <c r="I1340" s="4" t="str">
        <f>IFERROR(VLOOKUP($A1340,'Raw - J'!$B:$P,14,FALSE),"")</f>
        <v/>
      </c>
      <c r="J1340" s="4" t="str">
        <f>IFERROR(VLOOKUP($A1340,'Raw - J'!$B:$P,11,FALSE),"")</f>
        <v/>
      </c>
      <c r="K1340" s="4" t="str">
        <f>IFERROR(VLOOKUP($A1340,'Raw - J'!$B:$Q,16,FALSE),"")</f>
        <v/>
      </c>
      <c r="L1340" s="16" t="str">
        <f>SUBSTITUTE(IFERROR(VLOOKUP($A1340,'Raw - J'!$B:$Q,9,FALSE),""),0,"")</f>
        <v/>
      </c>
      <c r="M1340" s="16" t="str">
        <f>SUBSTITUTE(IFERROR(VLOOKUP($A1340,'Raw - J'!$B:$Z,20,FALSE),""),0,"")</f>
        <v/>
      </c>
    </row>
    <row r="1341" spans="1:13" hidden="1" x14ac:dyDescent="0.35">
      <c r="A1341">
        <v>1332</v>
      </c>
      <c r="B1341" s="9" t="str">
        <f>IFERROR(VLOOKUP($A1341,'Raw - J'!$B:$S,2,FALSE),"")</f>
        <v/>
      </c>
      <c r="C1341" s="4" t="str">
        <f>IFERROR(VLOOKUP($A1341,'Raw - J'!$B:$S,3,FALSE),"")</f>
        <v/>
      </c>
      <c r="D1341" s="4" t="str">
        <f>IFERROR(VLOOKUP(JUMP!A1341,'Raw - J'!B:F,5,FALSE),"")</f>
        <v/>
      </c>
      <c r="E1341" s="4" t="str">
        <f>IFERROR(VLOOKUP($A1341,'Raw - J'!$B:$S,6,FALSE),"")</f>
        <v/>
      </c>
      <c r="F1341" s="4" t="str">
        <f>IFERROR(VLOOKUP($A1341,'Raw - J'!$B:$P,10,FALSE),"")</f>
        <v/>
      </c>
      <c r="G1341" s="4" t="str">
        <f>SUBSTITUTE(IFERROR(VLOOKUP($A1341,'Raw - J'!$B:$P,7,FALSE),""),"0","")</f>
        <v/>
      </c>
      <c r="H1341" s="4" t="str">
        <f>IFERROR(VLOOKUP($A1341,'Raw - J'!$B:$P,12,FALSE)&amp;IF(VLOOKUP($A1341,'Raw - J'!$B:$N,13,FALSE)&lt;&gt;"","("&amp;VLOOKUP($A1341,'Raw - J'!$B:$N,13,FALSE)&amp;")",""),"")</f>
        <v/>
      </c>
      <c r="I1341" s="4" t="str">
        <f>IFERROR(VLOOKUP($A1341,'Raw - J'!$B:$P,14,FALSE),"")</f>
        <v/>
      </c>
      <c r="J1341" s="4" t="str">
        <f>IFERROR(VLOOKUP($A1341,'Raw - J'!$B:$P,11,FALSE),"")</f>
        <v/>
      </c>
      <c r="K1341" s="4" t="str">
        <f>IFERROR(VLOOKUP($A1341,'Raw - J'!$B:$Q,16,FALSE),"")</f>
        <v/>
      </c>
      <c r="L1341" s="16" t="str">
        <f>SUBSTITUTE(IFERROR(VLOOKUP($A1341,'Raw - J'!$B:$Q,9,FALSE),""),0,"")</f>
        <v/>
      </c>
      <c r="M1341" s="16" t="str">
        <f>SUBSTITUTE(IFERROR(VLOOKUP($A1341,'Raw - J'!$B:$Z,20,FALSE),""),0,"")</f>
        <v/>
      </c>
    </row>
    <row r="1342" spans="1:13" hidden="1" x14ac:dyDescent="0.35">
      <c r="A1342">
        <v>1333</v>
      </c>
      <c r="B1342" s="9" t="str">
        <f>IFERROR(VLOOKUP($A1342,'Raw - J'!$B:$S,2,FALSE),"")</f>
        <v/>
      </c>
      <c r="C1342" s="4" t="str">
        <f>IFERROR(VLOOKUP($A1342,'Raw - J'!$B:$S,3,FALSE),"")</f>
        <v/>
      </c>
      <c r="D1342" s="4" t="str">
        <f>IFERROR(VLOOKUP(JUMP!A1342,'Raw - J'!B:F,5,FALSE),"")</f>
        <v/>
      </c>
      <c r="E1342" s="4" t="str">
        <f>IFERROR(VLOOKUP($A1342,'Raw - J'!$B:$S,6,FALSE),"")</f>
        <v/>
      </c>
      <c r="F1342" s="4" t="str">
        <f>IFERROR(VLOOKUP($A1342,'Raw - J'!$B:$P,10,FALSE),"")</f>
        <v/>
      </c>
      <c r="G1342" s="4" t="str">
        <f>SUBSTITUTE(IFERROR(VLOOKUP($A1342,'Raw - J'!$B:$P,7,FALSE),""),"0","")</f>
        <v/>
      </c>
      <c r="H1342" s="4" t="str">
        <f>IFERROR(VLOOKUP($A1342,'Raw - J'!$B:$P,12,FALSE)&amp;IF(VLOOKUP($A1342,'Raw - J'!$B:$N,13,FALSE)&lt;&gt;"","("&amp;VLOOKUP($A1342,'Raw - J'!$B:$N,13,FALSE)&amp;")",""),"")</f>
        <v/>
      </c>
      <c r="I1342" s="4" t="str">
        <f>IFERROR(VLOOKUP($A1342,'Raw - J'!$B:$P,14,FALSE),"")</f>
        <v/>
      </c>
      <c r="J1342" s="4" t="str">
        <f>IFERROR(VLOOKUP($A1342,'Raw - J'!$B:$P,11,FALSE),"")</f>
        <v/>
      </c>
      <c r="K1342" s="4" t="str">
        <f>IFERROR(VLOOKUP($A1342,'Raw - J'!$B:$Q,16,FALSE),"")</f>
        <v/>
      </c>
      <c r="L1342" s="16" t="str">
        <f>SUBSTITUTE(IFERROR(VLOOKUP($A1342,'Raw - J'!$B:$Q,9,FALSE),""),0,"")</f>
        <v/>
      </c>
      <c r="M1342" s="16" t="str">
        <f>SUBSTITUTE(IFERROR(VLOOKUP($A1342,'Raw - J'!$B:$Z,20,FALSE),""),0,"")</f>
        <v/>
      </c>
    </row>
    <row r="1343" spans="1:13" hidden="1" x14ac:dyDescent="0.35">
      <c r="A1343">
        <v>1334</v>
      </c>
      <c r="B1343" s="9" t="str">
        <f>IFERROR(VLOOKUP($A1343,'Raw - J'!$B:$S,2,FALSE),"")</f>
        <v/>
      </c>
      <c r="C1343" s="4" t="str">
        <f>IFERROR(VLOOKUP($A1343,'Raw - J'!$B:$S,3,FALSE),"")</f>
        <v/>
      </c>
      <c r="D1343" s="4" t="str">
        <f>IFERROR(VLOOKUP(JUMP!A1343,'Raw - J'!B:F,5,FALSE),"")</f>
        <v/>
      </c>
      <c r="E1343" s="4" t="str">
        <f>IFERROR(VLOOKUP($A1343,'Raw - J'!$B:$S,6,FALSE),"")</f>
        <v/>
      </c>
      <c r="F1343" s="4" t="str">
        <f>IFERROR(VLOOKUP($A1343,'Raw - J'!$B:$P,10,FALSE),"")</f>
        <v/>
      </c>
      <c r="G1343" s="4" t="str">
        <f>SUBSTITUTE(IFERROR(VLOOKUP($A1343,'Raw - J'!$B:$P,7,FALSE),""),"0","")</f>
        <v/>
      </c>
      <c r="H1343" s="4" t="str">
        <f>IFERROR(VLOOKUP($A1343,'Raw - J'!$B:$P,12,FALSE)&amp;IF(VLOOKUP($A1343,'Raw - J'!$B:$N,13,FALSE)&lt;&gt;"","("&amp;VLOOKUP($A1343,'Raw - J'!$B:$N,13,FALSE)&amp;")",""),"")</f>
        <v/>
      </c>
      <c r="I1343" s="4" t="str">
        <f>IFERROR(VLOOKUP($A1343,'Raw - J'!$B:$P,14,FALSE),"")</f>
        <v/>
      </c>
      <c r="J1343" s="4" t="str">
        <f>IFERROR(VLOOKUP($A1343,'Raw - J'!$B:$P,11,FALSE),"")</f>
        <v/>
      </c>
      <c r="K1343" s="4" t="str">
        <f>IFERROR(VLOOKUP($A1343,'Raw - J'!$B:$Q,16,FALSE),"")</f>
        <v/>
      </c>
      <c r="L1343" s="16" t="str">
        <f>SUBSTITUTE(IFERROR(VLOOKUP($A1343,'Raw - J'!$B:$Q,9,FALSE),""),0,"")</f>
        <v/>
      </c>
      <c r="M1343" s="16" t="str">
        <f>SUBSTITUTE(IFERROR(VLOOKUP($A1343,'Raw - J'!$B:$Z,20,FALSE),""),0,"")</f>
        <v/>
      </c>
    </row>
    <row r="1344" spans="1:13" hidden="1" x14ac:dyDescent="0.35">
      <c r="A1344">
        <v>1335</v>
      </c>
      <c r="B1344" s="9" t="str">
        <f>IFERROR(VLOOKUP($A1344,'Raw - J'!$B:$S,2,FALSE),"")</f>
        <v/>
      </c>
      <c r="C1344" s="4" t="str">
        <f>IFERROR(VLOOKUP($A1344,'Raw - J'!$B:$S,3,FALSE),"")</f>
        <v/>
      </c>
      <c r="D1344" s="4" t="str">
        <f>IFERROR(VLOOKUP(JUMP!A1344,'Raw - J'!B:F,5,FALSE),"")</f>
        <v/>
      </c>
      <c r="E1344" s="4" t="str">
        <f>IFERROR(VLOOKUP($A1344,'Raw - J'!$B:$S,6,FALSE),"")</f>
        <v/>
      </c>
      <c r="F1344" s="4" t="str">
        <f>IFERROR(VLOOKUP($A1344,'Raw - J'!$B:$P,10,FALSE),"")</f>
        <v/>
      </c>
      <c r="G1344" s="4" t="str">
        <f>SUBSTITUTE(IFERROR(VLOOKUP($A1344,'Raw - J'!$B:$P,7,FALSE),""),"0","")</f>
        <v/>
      </c>
      <c r="H1344" s="4" t="str">
        <f>IFERROR(VLOOKUP($A1344,'Raw - J'!$B:$P,12,FALSE)&amp;IF(VLOOKUP($A1344,'Raw - J'!$B:$N,13,FALSE)&lt;&gt;"","("&amp;VLOOKUP($A1344,'Raw - J'!$B:$N,13,FALSE)&amp;")",""),"")</f>
        <v/>
      </c>
      <c r="I1344" s="4" t="str">
        <f>IFERROR(VLOOKUP($A1344,'Raw - J'!$B:$P,14,FALSE),"")</f>
        <v/>
      </c>
      <c r="J1344" s="4" t="str">
        <f>IFERROR(VLOOKUP($A1344,'Raw - J'!$B:$P,11,FALSE),"")</f>
        <v/>
      </c>
      <c r="K1344" s="4" t="str">
        <f>IFERROR(VLOOKUP($A1344,'Raw - J'!$B:$Q,16,FALSE),"")</f>
        <v/>
      </c>
      <c r="L1344" s="16" t="str">
        <f>SUBSTITUTE(IFERROR(VLOOKUP($A1344,'Raw - J'!$B:$Q,9,FALSE),""),0,"")</f>
        <v/>
      </c>
      <c r="M1344" s="16" t="str">
        <f>SUBSTITUTE(IFERROR(VLOOKUP($A1344,'Raw - J'!$B:$Z,20,FALSE),""),0,"")</f>
        <v/>
      </c>
    </row>
    <row r="1345" spans="1:13" hidden="1" x14ac:dyDescent="0.35">
      <c r="A1345">
        <v>1336</v>
      </c>
      <c r="B1345" s="9" t="str">
        <f>IFERROR(VLOOKUP($A1345,'Raw - J'!$B:$S,2,FALSE),"")</f>
        <v/>
      </c>
      <c r="C1345" s="4" t="str">
        <f>IFERROR(VLOOKUP($A1345,'Raw - J'!$B:$S,3,FALSE),"")</f>
        <v/>
      </c>
      <c r="D1345" s="4" t="str">
        <f>IFERROR(VLOOKUP(JUMP!A1345,'Raw - J'!B:F,5,FALSE),"")</f>
        <v/>
      </c>
      <c r="E1345" s="4" t="str">
        <f>IFERROR(VLOOKUP($A1345,'Raw - J'!$B:$S,6,FALSE),"")</f>
        <v/>
      </c>
      <c r="F1345" s="4" t="str">
        <f>IFERROR(VLOOKUP($A1345,'Raw - J'!$B:$P,10,FALSE),"")</f>
        <v/>
      </c>
      <c r="G1345" s="4" t="str">
        <f>SUBSTITUTE(IFERROR(VLOOKUP($A1345,'Raw - J'!$B:$P,7,FALSE),""),"0","")</f>
        <v/>
      </c>
      <c r="H1345" s="4" t="str">
        <f>IFERROR(VLOOKUP($A1345,'Raw - J'!$B:$P,12,FALSE)&amp;IF(VLOOKUP($A1345,'Raw - J'!$B:$N,13,FALSE)&lt;&gt;"","("&amp;VLOOKUP($A1345,'Raw - J'!$B:$N,13,FALSE)&amp;")",""),"")</f>
        <v/>
      </c>
      <c r="I1345" s="4" t="str">
        <f>IFERROR(VLOOKUP($A1345,'Raw - J'!$B:$P,14,FALSE),"")</f>
        <v/>
      </c>
      <c r="J1345" s="4" t="str">
        <f>IFERROR(VLOOKUP($A1345,'Raw - J'!$B:$P,11,FALSE),"")</f>
        <v/>
      </c>
      <c r="K1345" s="4" t="str">
        <f>IFERROR(VLOOKUP($A1345,'Raw - J'!$B:$Q,16,FALSE),"")</f>
        <v/>
      </c>
      <c r="L1345" s="16" t="str">
        <f>SUBSTITUTE(IFERROR(VLOOKUP($A1345,'Raw - J'!$B:$Q,9,FALSE),""),0,"")</f>
        <v/>
      </c>
      <c r="M1345" s="16" t="str">
        <f>SUBSTITUTE(IFERROR(VLOOKUP($A1345,'Raw - J'!$B:$Z,20,FALSE),""),0,"")</f>
        <v/>
      </c>
    </row>
    <row r="1346" spans="1:13" hidden="1" x14ac:dyDescent="0.35">
      <c r="A1346">
        <v>1337</v>
      </c>
      <c r="B1346" s="9" t="str">
        <f>IFERROR(VLOOKUP($A1346,'Raw - J'!$B:$S,2,FALSE),"")</f>
        <v/>
      </c>
      <c r="C1346" s="4" t="str">
        <f>IFERROR(VLOOKUP($A1346,'Raw - J'!$B:$S,3,FALSE),"")</f>
        <v/>
      </c>
      <c r="D1346" s="4" t="str">
        <f>IFERROR(VLOOKUP(JUMP!A1346,'Raw - J'!B:F,5,FALSE),"")</f>
        <v/>
      </c>
      <c r="E1346" s="4" t="str">
        <f>IFERROR(VLOOKUP($A1346,'Raw - J'!$B:$S,6,FALSE),"")</f>
        <v/>
      </c>
      <c r="F1346" s="4" t="str">
        <f>IFERROR(VLOOKUP($A1346,'Raw - J'!$B:$P,10,FALSE),"")</f>
        <v/>
      </c>
      <c r="G1346" s="4" t="str">
        <f>SUBSTITUTE(IFERROR(VLOOKUP($A1346,'Raw - J'!$B:$P,7,FALSE),""),"0","")</f>
        <v/>
      </c>
      <c r="H1346" s="4" t="str">
        <f>IFERROR(VLOOKUP($A1346,'Raw - J'!$B:$P,12,FALSE)&amp;IF(VLOOKUP($A1346,'Raw - J'!$B:$N,13,FALSE)&lt;&gt;"","("&amp;VLOOKUP($A1346,'Raw - J'!$B:$N,13,FALSE)&amp;")",""),"")</f>
        <v/>
      </c>
      <c r="I1346" s="4" t="str">
        <f>IFERROR(VLOOKUP($A1346,'Raw - J'!$B:$P,14,FALSE),"")</f>
        <v/>
      </c>
      <c r="J1346" s="4" t="str">
        <f>IFERROR(VLOOKUP($A1346,'Raw - J'!$B:$P,11,FALSE),"")</f>
        <v/>
      </c>
      <c r="K1346" s="4" t="str">
        <f>IFERROR(VLOOKUP($A1346,'Raw - J'!$B:$Q,16,FALSE),"")</f>
        <v/>
      </c>
      <c r="L1346" s="16" t="str">
        <f>SUBSTITUTE(IFERROR(VLOOKUP($A1346,'Raw - J'!$B:$Q,9,FALSE),""),0,"")</f>
        <v/>
      </c>
      <c r="M1346" s="16" t="str">
        <f>SUBSTITUTE(IFERROR(VLOOKUP($A1346,'Raw - J'!$B:$Z,20,FALSE),""),0,"")</f>
        <v/>
      </c>
    </row>
    <row r="1347" spans="1:13" hidden="1" x14ac:dyDescent="0.35">
      <c r="A1347">
        <v>1338</v>
      </c>
      <c r="B1347" s="9" t="str">
        <f>IFERROR(VLOOKUP($A1347,'Raw - J'!$B:$S,2,FALSE),"")</f>
        <v/>
      </c>
      <c r="C1347" s="4" t="str">
        <f>IFERROR(VLOOKUP($A1347,'Raw - J'!$B:$S,3,FALSE),"")</f>
        <v/>
      </c>
      <c r="D1347" s="4" t="str">
        <f>IFERROR(VLOOKUP(JUMP!A1347,'Raw - J'!B:F,5,FALSE),"")</f>
        <v/>
      </c>
      <c r="E1347" s="4" t="str">
        <f>IFERROR(VLOOKUP($A1347,'Raw - J'!$B:$S,6,FALSE),"")</f>
        <v/>
      </c>
      <c r="F1347" s="4" t="str">
        <f>IFERROR(VLOOKUP($A1347,'Raw - J'!$B:$P,10,FALSE),"")</f>
        <v/>
      </c>
      <c r="G1347" s="4" t="str">
        <f>SUBSTITUTE(IFERROR(VLOOKUP($A1347,'Raw - J'!$B:$P,7,FALSE),""),"0","")</f>
        <v/>
      </c>
      <c r="H1347" s="4" t="str">
        <f>IFERROR(VLOOKUP($A1347,'Raw - J'!$B:$P,12,FALSE)&amp;IF(VLOOKUP($A1347,'Raw - J'!$B:$N,13,FALSE)&lt;&gt;"","("&amp;VLOOKUP($A1347,'Raw - J'!$B:$N,13,FALSE)&amp;")",""),"")</f>
        <v/>
      </c>
      <c r="I1347" s="4" t="str">
        <f>IFERROR(VLOOKUP($A1347,'Raw - J'!$B:$P,14,FALSE),"")</f>
        <v/>
      </c>
      <c r="J1347" s="4" t="str">
        <f>IFERROR(VLOOKUP($A1347,'Raw - J'!$B:$P,11,FALSE),"")</f>
        <v/>
      </c>
      <c r="K1347" s="4" t="str">
        <f>IFERROR(VLOOKUP($A1347,'Raw - J'!$B:$Q,16,FALSE),"")</f>
        <v/>
      </c>
      <c r="L1347" s="16" t="str">
        <f>SUBSTITUTE(IFERROR(VLOOKUP($A1347,'Raw - J'!$B:$Q,9,FALSE),""),0,"")</f>
        <v/>
      </c>
      <c r="M1347" s="16" t="str">
        <f>SUBSTITUTE(IFERROR(VLOOKUP($A1347,'Raw - J'!$B:$Z,20,FALSE),""),0,"")</f>
        <v/>
      </c>
    </row>
    <row r="1348" spans="1:13" hidden="1" x14ac:dyDescent="0.35">
      <c r="A1348">
        <v>1339</v>
      </c>
      <c r="B1348" s="9" t="str">
        <f>IFERROR(VLOOKUP($A1348,'Raw - J'!$B:$S,2,FALSE),"")</f>
        <v/>
      </c>
      <c r="C1348" s="4" t="str">
        <f>IFERROR(VLOOKUP($A1348,'Raw - J'!$B:$S,3,FALSE),"")</f>
        <v/>
      </c>
      <c r="D1348" s="4" t="str">
        <f>IFERROR(VLOOKUP(JUMP!A1348,'Raw - J'!B:F,5,FALSE),"")</f>
        <v/>
      </c>
      <c r="E1348" s="4" t="str">
        <f>IFERROR(VLOOKUP($A1348,'Raw - J'!$B:$S,6,FALSE),"")</f>
        <v/>
      </c>
      <c r="F1348" s="4" t="str">
        <f>IFERROR(VLOOKUP($A1348,'Raw - J'!$B:$P,10,FALSE),"")</f>
        <v/>
      </c>
      <c r="G1348" s="4" t="str">
        <f>SUBSTITUTE(IFERROR(VLOOKUP($A1348,'Raw - J'!$B:$P,7,FALSE),""),"0","")</f>
        <v/>
      </c>
      <c r="H1348" s="4" t="str">
        <f>IFERROR(VLOOKUP($A1348,'Raw - J'!$B:$P,12,FALSE)&amp;IF(VLOOKUP($A1348,'Raw - J'!$B:$N,13,FALSE)&lt;&gt;"","("&amp;VLOOKUP($A1348,'Raw - J'!$B:$N,13,FALSE)&amp;")",""),"")</f>
        <v/>
      </c>
      <c r="I1348" s="4" t="str">
        <f>IFERROR(VLOOKUP($A1348,'Raw - J'!$B:$P,14,FALSE),"")</f>
        <v/>
      </c>
      <c r="J1348" s="4" t="str">
        <f>IFERROR(VLOOKUP($A1348,'Raw - J'!$B:$P,11,FALSE),"")</f>
        <v/>
      </c>
      <c r="K1348" s="4" t="str">
        <f>IFERROR(VLOOKUP($A1348,'Raw - J'!$B:$Q,16,FALSE),"")</f>
        <v/>
      </c>
      <c r="L1348" s="16" t="str">
        <f>SUBSTITUTE(IFERROR(VLOOKUP($A1348,'Raw - J'!$B:$Q,9,FALSE),""),0,"")</f>
        <v/>
      </c>
      <c r="M1348" s="16" t="str">
        <f>SUBSTITUTE(IFERROR(VLOOKUP($A1348,'Raw - J'!$B:$Z,20,FALSE),""),0,"")</f>
        <v/>
      </c>
    </row>
    <row r="1349" spans="1:13" hidden="1" x14ac:dyDescent="0.35">
      <c r="A1349">
        <v>1340</v>
      </c>
      <c r="B1349" s="9" t="str">
        <f>IFERROR(VLOOKUP($A1349,'Raw - J'!$B:$S,2,FALSE),"")</f>
        <v/>
      </c>
      <c r="C1349" s="4" t="str">
        <f>IFERROR(VLOOKUP($A1349,'Raw - J'!$B:$S,3,FALSE),"")</f>
        <v/>
      </c>
      <c r="D1349" s="4" t="str">
        <f>IFERROR(VLOOKUP(JUMP!A1349,'Raw - J'!B:F,5,FALSE),"")</f>
        <v/>
      </c>
      <c r="E1349" s="4" t="str">
        <f>IFERROR(VLOOKUP($A1349,'Raw - J'!$B:$S,6,FALSE),"")</f>
        <v/>
      </c>
      <c r="F1349" s="4" t="str">
        <f>IFERROR(VLOOKUP($A1349,'Raw - J'!$B:$P,10,FALSE),"")</f>
        <v/>
      </c>
      <c r="G1349" s="4" t="str">
        <f>SUBSTITUTE(IFERROR(VLOOKUP($A1349,'Raw - J'!$B:$P,7,FALSE),""),"0","")</f>
        <v/>
      </c>
      <c r="H1349" s="4" t="str">
        <f>IFERROR(VLOOKUP($A1349,'Raw - J'!$B:$P,12,FALSE)&amp;IF(VLOOKUP($A1349,'Raw - J'!$B:$N,13,FALSE)&lt;&gt;"","("&amp;VLOOKUP($A1349,'Raw - J'!$B:$N,13,FALSE)&amp;")",""),"")</f>
        <v/>
      </c>
      <c r="I1349" s="4" t="str">
        <f>IFERROR(VLOOKUP($A1349,'Raw - J'!$B:$P,14,FALSE),"")</f>
        <v/>
      </c>
      <c r="J1349" s="4" t="str">
        <f>IFERROR(VLOOKUP($A1349,'Raw - J'!$B:$P,11,FALSE),"")</f>
        <v/>
      </c>
      <c r="K1349" s="4" t="str">
        <f>IFERROR(VLOOKUP($A1349,'Raw - J'!$B:$Q,16,FALSE),"")</f>
        <v/>
      </c>
      <c r="L1349" s="16" t="str">
        <f>SUBSTITUTE(IFERROR(VLOOKUP($A1349,'Raw - J'!$B:$Q,9,FALSE),""),0,"")</f>
        <v/>
      </c>
      <c r="M1349" s="16" t="str">
        <f>SUBSTITUTE(IFERROR(VLOOKUP($A1349,'Raw - J'!$B:$Z,20,FALSE),""),0,"")</f>
        <v/>
      </c>
    </row>
    <row r="1350" spans="1:13" hidden="1" x14ac:dyDescent="0.35">
      <c r="A1350">
        <v>1341</v>
      </c>
      <c r="B1350" s="9" t="str">
        <f>IFERROR(VLOOKUP($A1350,'Raw - J'!$B:$S,2,FALSE),"")</f>
        <v/>
      </c>
      <c r="C1350" s="4" t="str">
        <f>IFERROR(VLOOKUP($A1350,'Raw - J'!$B:$S,3,FALSE),"")</f>
        <v/>
      </c>
      <c r="D1350" s="4" t="str">
        <f>IFERROR(VLOOKUP(JUMP!A1350,'Raw - J'!B:F,5,FALSE),"")</f>
        <v/>
      </c>
      <c r="E1350" s="4" t="str">
        <f>IFERROR(VLOOKUP($A1350,'Raw - J'!$B:$S,6,FALSE),"")</f>
        <v/>
      </c>
      <c r="F1350" s="4" t="str">
        <f>IFERROR(VLOOKUP($A1350,'Raw - J'!$B:$P,10,FALSE),"")</f>
        <v/>
      </c>
      <c r="G1350" s="4" t="str">
        <f>SUBSTITUTE(IFERROR(VLOOKUP($A1350,'Raw - J'!$B:$P,7,FALSE),""),"0","")</f>
        <v/>
      </c>
      <c r="H1350" s="4" t="str">
        <f>IFERROR(VLOOKUP($A1350,'Raw - J'!$B:$P,12,FALSE)&amp;IF(VLOOKUP($A1350,'Raw - J'!$B:$N,13,FALSE)&lt;&gt;"","("&amp;VLOOKUP($A1350,'Raw - J'!$B:$N,13,FALSE)&amp;")",""),"")</f>
        <v/>
      </c>
      <c r="I1350" s="4" t="str">
        <f>IFERROR(VLOOKUP($A1350,'Raw - J'!$B:$P,14,FALSE),"")</f>
        <v/>
      </c>
      <c r="J1350" s="4" t="str">
        <f>IFERROR(VLOOKUP($A1350,'Raw - J'!$B:$P,11,FALSE),"")</f>
        <v/>
      </c>
      <c r="K1350" s="4" t="str">
        <f>IFERROR(VLOOKUP($A1350,'Raw - J'!$B:$Q,16,FALSE),"")</f>
        <v/>
      </c>
      <c r="L1350" s="16" t="str">
        <f>SUBSTITUTE(IFERROR(VLOOKUP($A1350,'Raw - J'!$B:$Q,9,FALSE),""),0,"")</f>
        <v/>
      </c>
      <c r="M1350" s="16" t="str">
        <f>SUBSTITUTE(IFERROR(VLOOKUP($A1350,'Raw - J'!$B:$Z,20,FALSE),""),0,"")</f>
        <v/>
      </c>
    </row>
    <row r="1351" spans="1:13" hidden="1" x14ac:dyDescent="0.35">
      <c r="A1351">
        <v>1342</v>
      </c>
      <c r="B1351" s="9" t="str">
        <f>IFERROR(VLOOKUP($A1351,'Raw - J'!$B:$S,2,FALSE),"")</f>
        <v/>
      </c>
      <c r="C1351" s="4" t="str">
        <f>IFERROR(VLOOKUP($A1351,'Raw - J'!$B:$S,3,FALSE),"")</f>
        <v/>
      </c>
      <c r="D1351" s="4" t="str">
        <f>IFERROR(VLOOKUP(JUMP!A1351,'Raw - J'!B:F,5,FALSE),"")</f>
        <v/>
      </c>
      <c r="E1351" s="4" t="str">
        <f>IFERROR(VLOOKUP($A1351,'Raw - J'!$B:$S,6,FALSE),"")</f>
        <v/>
      </c>
      <c r="F1351" s="4" t="str">
        <f>IFERROR(VLOOKUP($A1351,'Raw - J'!$B:$P,10,FALSE),"")</f>
        <v/>
      </c>
      <c r="G1351" s="4" t="str">
        <f>SUBSTITUTE(IFERROR(VLOOKUP($A1351,'Raw - J'!$B:$P,7,FALSE),""),"0","")</f>
        <v/>
      </c>
      <c r="H1351" s="4" t="str">
        <f>IFERROR(VLOOKUP($A1351,'Raw - J'!$B:$P,12,FALSE)&amp;IF(VLOOKUP($A1351,'Raw - J'!$B:$N,13,FALSE)&lt;&gt;"","("&amp;VLOOKUP($A1351,'Raw - J'!$B:$N,13,FALSE)&amp;")",""),"")</f>
        <v/>
      </c>
      <c r="I1351" s="4" t="str">
        <f>IFERROR(VLOOKUP($A1351,'Raw - J'!$B:$P,14,FALSE),"")</f>
        <v/>
      </c>
      <c r="J1351" s="4" t="str">
        <f>IFERROR(VLOOKUP($A1351,'Raw - J'!$B:$P,11,FALSE),"")</f>
        <v/>
      </c>
      <c r="K1351" s="4" t="str">
        <f>IFERROR(VLOOKUP($A1351,'Raw - J'!$B:$Q,16,FALSE),"")</f>
        <v/>
      </c>
      <c r="L1351" s="16" t="str">
        <f>SUBSTITUTE(IFERROR(VLOOKUP($A1351,'Raw - J'!$B:$Q,9,FALSE),""),0,"")</f>
        <v/>
      </c>
      <c r="M1351" s="16" t="str">
        <f>SUBSTITUTE(IFERROR(VLOOKUP($A1351,'Raw - J'!$B:$Z,20,FALSE),""),0,"")</f>
        <v/>
      </c>
    </row>
    <row r="1352" spans="1:13" hidden="1" x14ac:dyDescent="0.35">
      <c r="A1352">
        <v>1343</v>
      </c>
      <c r="B1352" s="9" t="str">
        <f>IFERROR(VLOOKUP($A1352,'Raw - J'!$B:$S,2,FALSE),"")</f>
        <v/>
      </c>
      <c r="C1352" s="4" t="str">
        <f>IFERROR(VLOOKUP($A1352,'Raw - J'!$B:$S,3,FALSE),"")</f>
        <v/>
      </c>
      <c r="D1352" s="4" t="str">
        <f>IFERROR(VLOOKUP(JUMP!A1352,'Raw - J'!B:F,5,FALSE),"")</f>
        <v/>
      </c>
      <c r="E1352" s="4" t="str">
        <f>IFERROR(VLOOKUP($A1352,'Raw - J'!$B:$S,6,FALSE),"")</f>
        <v/>
      </c>
      <c r="F1352" s="4" t="str">
        <f>IFERROR(VLOOKUP($A1352,'Raw - J'!$B:$P,10,FALSE),"")</f>
        <v/>
      </c>
      <c r="G1352" s="4" t="str">
        <f>SUBSTITUTE(IFERROR(VLOOKUP($A1352,'Raw - J'!$B:$P,7,FALSE),""),"0","")</f>
        <v/>
      </c>
      <c r="H1352" s="4" t="str">
        <f>IFERROR(VLOOKUP($A1352,'Raw - J'!$B:$P,12,FALSE)&amp;IF(VLOOKUP($A1352,'Raw - J'!$B:$N,13,FALSE)&lt;&gt;"","("&amp;VLOOKUP($A1352,'Raw - J'!$B:$N,13,FALSE)&amp;")",""),"")</f>
        <v/>
      </c>
      <c r="I1352" s="4" t="str">
        <f>IFERROR(VLOOKUP($A1352,'Raw - J'!$B:$P,14,FALSE),"")</f>
        <v/>
      </c>
      <c r="J1352" s="4" t="str">
        <f>IFERROR(VLOOKUP($A1352,'Raw - J'!$B:$P,11,FALSE),"")</f>
        <v/>
      </c>
      <c r="K1352" s="4" t="str">
        <f>IFERROR(VLOOKUP($A1352,'Raw - J'!$B:$Q,16,FALSE),"")</f>
        <v/>
      </c>
      <c r="L1352" s="16" t="str">
        <f>SUBSTITUTE(IFERROR(VLOOKUP($A1352,'Raw - J'!$B:$Q,9,FALSE),""),0,"")</f>
        <v/>
      </c>
      <c r="M1352" s="16" t="str">
        <f>SUBSTITUTE(IFERROR(VLOOKUP($A1352,'Raw - J'!$B:$Z,20,FALSE),""),0,"")</f>
        <v/>
      </c>
    </row>
    <row r="1353" spans="1:13" hidden="1" x14ac:dyDescent="0.35">
      <c r="A1353">
        <v>1344</v>
      </c>
      <c r="B1353" s="9" t="str">
        <f>IFERROR(VLOOKUP($A1353,'Raw - J'!$B:$S,2,FALSE),"")</f>
        <v/>
      </c>
      <c r="C1353" s="4" t="str">
        <f>IFERROR(VLOOKUP($A1353,'Raw - J'!$B:$S,3,FALSE),"")</f>
        <v/>
      </c>
      <c r="D1353" s="4" t="str">
        <f>IFERROR(VLOOKUP(JUMP!A1353,'Raw - J'!B:F,5,FALSE),"")</f>
        <v/>
      </c>
      <c r="E1353" s="4" t="str">
        <f>IFERROR(VLOOKUP($A1353,'Raw - J'!$B:$S,6,FALSE),"")</f>
        <v/>
      </c>
      <c r="F1353" s="4" t="str">
        <f>IFERROR(VLOOKUP($A1353,'Raw - J'!$B:$P,10,FALSE),"")</f>
        <v/>
      </c>
      <c r="G1353" s="4" t="str">
        <f>SUBSTITUTE(IFERROR(VLOOKUP($A1353,'Raw - J'!$B:$P,7,FALSE),""),"0","")</f>
        <v/>
      </c>
      <c r="H1353" s="4" t="str">
        <f>IFERROR(VLOOKUP($A1353,'Raw - J'!$B:$P,12,FALSE)&amp;IF(VLOOKUP($A1353,'Raw - J'!$B:$N,13,FALSE)&lt;&gt;"","("&amp;VLOOKUP($A1353,'Raw - J'!$B:$N,13,FALSE)&amp;")",""),"")</f>
        <v/>
      </c>
      <c r="I1353" s="4" t="str">
        <f>IFERROR(VLOOKUP($A1353,'Raw - J'!$B:$P,14,FALSE),"")</f>
        <v/>
      </c>
      <c r="J1353" s="4" t="str">
        <f>IFERROR(VLOOKUP($A1353,'Raw - J'!$B:$P,11,FALSE),"")</f>
        <v/>
      </c>
      <c r="K1353" s="4" t="str">
        <f>IFERROR(VLOOKUP($A1353,'Raw - J'!$B:$Q,16,FALSE),"")</f>
        <v/>
      </c>
      <c r="L1353" s="16" t="str">
        <f>SUBSTITUTE(IFERROR(VLOOKUP($A1353,'Raw - J'!$B:$Q,9,FALSE),""),0,"")</f>
        <v/>
      </c>
      <c r="M1353" s="16" t="str">
        <f>SUBSTITUTE(IFERROR(VLOOKUP($A1353,'Raw - J'!$B:$Z,20,FALSE),""),0,"")</f>
        <v/>
      </c>
    </row>
    <row r="1354" spans="1:13" hidden="1" x14ac:dyDescent="0.35">
      <c r="A1354">
        <v>1345</v>
      </c>
      <c r="B1354" s="9" t="str">
        <f>IFERROR(VLOOKUP($A1354,'Raw - J'!$B:$S,2,FALSE),"")</f>
        <v/>
      </c>
      <c r="C1354" s="4" t="str">
        <f>IFERROR(VLOOKUP($A1354,'Raw - J'!$B:$S,3,FALSE),"")</f>
        <v/>
      </c>
      <c r="D1354" s="4" t="str">
        <f>IFERROR(VLOOKUP(JUMP!A1354,'Raw - J'!B:F,5,FALSE),"")</f>
        <v/>
      </c>
      <c r="E1354" s="4" t="str">
        <f>IFERROR(VLOOKUP($A1354,'Raw - J'!$B:$S,6,FALSE),"")</f>
        <v/>
      </c>
      <c r="F1354" s="4" t="str">
        <f>IFERROR(VLOOKUP($A1354,'Raw - J'!$B:$P,10,FALSE),"")</f>
        <v/>
      </c>
      <c r="G1354" s="4" t="str">
        <f>SUBSTITUTE(IFERROR(VLOOKUP($A1354,'Raw - J'!$B:$P,7,FALSE),""),"0","")</f>
        <v/>
      </c>
      <c r="H1354" s="4" t="str">
        <f>IFERROR(VLOOKUP($A1354,'Raw - J'!$B:$P,12,FALSE)&amp;IF(VLOOKUP($A1354,'Raw - J'!$B:$N,13,FALSE)&lt;&gt;"","("&amp;VLOOKUP($A1354,'Raw - J'!$B:$N,13,FALSE)&amp;")",""),"")</f>
        <v/>
      </c>
      <c r="I1354" s="4" t="str">
        <f>IFERROR(VLOOKUP($A1354,'Raw - J'!$B:$P,14,FALSE),"")</f>
        <v/>
      </c>
      <c r="J1354" s="4" t="str">
        <f>IFERROR(VLOOKUP($A1354,'Raw - J'!$B:$P,11,FALSE),"")</f>
        <v/>
      </c>
      <c r="K1354" s="4" t="str">
        <f>IFERROR(VLOOKUP($A1354,'Raw - J'!$B:$Q,16,FALSE),"")</f>
        <v/>
      </c>
      <c r="L1354" s="16" t="str">
        <f>SUBSTITUTE(IFERROR(VLOOKUP($A1354,'Raw - J'!$B:$Q,9,FALSE),""),0,"")</f>
        <v/>
      </c>
      <c r="M1354" s="16" t="str">
        <f>SUBSTITUTE(IFERROR(VLOOKUP($A1354,'Raw - J'!$B:$Z,20,FALSE),""),0,"")</f>
        <v/>
      </c>
    </row>
    <row r="1355" spans="1:13" hidden="1" x14ac:dyDescent="0.35">
      <c r="A1355">
        <v>1346</v>
      </c>
      <c r="B1355" s="9" t="str">
        <f>IFERROR(VLOOKUP($A1355,'Raw - J'!$B:$S,2,FALSE),"")</f>
        <v/>
      </c>
      <c r="C1355" s="4" t="str">
        <f>IFERROR(VLOOKUP($A1355,'Raw - J'!$B:$S,3,FALSE),"")</f>
        <v/>
      </c>
      <c r="D1355" s="4" t="str">
        <f>IFERROR(VLOOKUP(JUMP!A1355,'Raw - J'!B:F,5,FALSE),"")</f>
        <v/>
      </c>
      <c r="E1355" s="4" t="str">
        <f>IFERROR(VLOOKUP($A1355,'Raw - J'!$B:$S,6,FALSE),"")</f>
        <v/>
      </c>
      <c r="F1355" s="4" t="str">
        <f>IFERROR(VLOOKUP($A1355,'Raw - J'!$B:$P,10,FALSE),"")</f>
        <v/>
      </c>
      <c r="G1355" s="4" t="str">
        <f>SUBSTITUTE(IFERROR(VLOOKUP($A1355,'Raw - J'!$B:$P,7,FALSE),""),"0","")</f>
        <v/>
      </c>
      <c r="H1355" s="4" t="str">
        <f>IFERROR(VLOOKUP($A1355,'Raw - J'!$B:$P,12,FALSE)&amp;IF(VLOOKUP($A1355,'Raw - J'!$B:$N,13,FALSE)&lt;&gt;"","("&amp;VLOOKUP($A1355,'Raw - J'!$B:$N,13,FALSE)&amp;")",""),"")</f>
        <v/>
      </c>
      <c r="I1355" s="4" t="str">
        <f>IFERROR(VLOOKUP($A1355,'Raw - J'!$B:$P,14,FALSE),"")</f>
        <v/>
      </c>
      <c r="J1355" s="4" t="str">
        <f>IFERROR(VLOOKUP($A1355,'Raw - J'!$B:$P,11,FALSE),"")</f>
        <v/>
      </c>
      <c r="K1355" s="4" t="str">
        <f>IFERROR(VLOOKUP($A1355,'Raw - J'!$B:$Q,16,FALSE),"")</f>
        <v/>
      </c>
      <c r="L1355" s="16" t="str">
        <f>SUBSTITUTE(IFERROR(VLOOKUP($A1355,'Raw - J'!$B:$Q,9,FALSE),""),0,"")</f>
        <v/>
      </c>
      <c r="M1355" s="16" t="str">
        <f>SUBSTITUTE(IFERROR(VLOOKUP($A1355,'Raw - J'!$B:$Z,20,FALSE),""),0,"")</f>
        <v/>
      </c>
    </row>
    <row r="1356" spans="1:13" hidden="1" x14ac:dyDescent="0.35">
      <c r="A1356">
        <v>1347</v>
      </c>
      <c r="B1356" s="9" t="str">
        <f>IFERROR(VLOOKUP($A1356,'Raw - J'!$B:$S,2,FALSE),"")</f>
        <v/>
      </c>
      <c r="C1356" s="4" t="str">
        <f>IFERROR(VLOOKUP($A1356,'Raw - J'!$B:$S,3,FALSE),"")</f>
        <v/>
      </c>
      <c r="D1356" s="4" t="str">
        <f>IFERROR(VLOOKUP(JUMP!A1356,'Raw - J'!B:F,5,FALSE),"")</f>
        <v/>
      </c>
      <c r="E1356" s="4" t="str">
        <f>IFERROR(VLOOKUP($A1356,'Raw - J'!$B:$S,6,FALSE),"")</f>
        <v/>
      </c>
      <c r="F1356" s="4" t="str">
        <f>IFERROR(VLOOKUP($A1356,'Raw - J'!$B:$P,10,FALSE),"")</f>
        <v/>
      </c>
      <c r="G1356" s="4" t="str">
        <f>SUBSTITUTE(IFERROR(VLOOKUP($A1356,'Raw - J'!$B:$P,7,FALSE),""),"0","")</f>
        <v/>
      </c>
      <c r="H1356" s="4" t="str">
        <f>IFERROR(VLOOKUP($A1356,'Raw - J'!$B:$P,12,FALSE)&amp;IF(VLOOKUP($A1356,'Raw - J'!$B:$N,13,FALSE)&lt;&gt;"","("&amp;VLOOKUP($A1356,'Raw - J'!$B:$N,13,FALSE)&amp;")",""),"")</f>
        <v/>
      </c>
      <c r="I1356" s="4" t="str">
        <f>IFERROR(VLOOKUP($A1356,'Raw - J'!$B:$P,14,FALSE),"")</f>
        <v/>
      </c>
      <c r="J1356" s="4" t="str">
        <f>IFERROR(VLOOKUP($A1356,'Raw - J'!$B:$P,11,FALSE),"")</f>
        <v/>
      </c>
      <c r="K1356" s="4" t="str">
        <f>IFERROR(VLOOKUP($A1356,'Raw - J'!$B:$Q,16,FALSE),"")</f>
        <v/>
      </c>
      <c r="L1356" s="16" t="str">
        <f>SUBSTITUTE(IFERROR(VLOOKUP($A1356,'Raw - J'!$B:$Q,9,FALSE),""),0,"")</f>
        <v/>
      </c>
      <c r="M1356" s="16" t="str">
        <f>SUBSTITUTE(IFERROR(VLOOKUP($A1356,'Raw - J'!$B:$Z,20,FALSE),""),0,"")</f>
        <v/>
      </c>
    </row>
    <row r="1357" spans="1:13" hidden="1" x14ac:dyDescent="0.35">
      <c r="A1357">
        <v>1348</v>
      </c>
      <c r="B1357" s="9" t="str">
        <f>IFERROR(VLOOKUP($A1357,'Raw - J'!$B:$S,2,FALSE),"")</f>
        <v/>
      </c>
      <c r="C1357" s="4" t="str">
        <f>IFERROR(VLOOKUP($A1357,'Raw - J'!$B:$S,3,FALSE),"")</f>
        <v/>
      </c>
      <c r="D1357" s="4" t="str">
        <f>IFERROR(VLOOKUP(JUMP!A1357,'Raw - J'!B:F,5,FALSE),"")</f>
        <v/>
      </c>
      <c r="E1357" s="4" t="str">
        <f>IFERROR(VLOOKUP($A1357,'Raw - J'!$B:$S,6,FALSE),"")</f>
        <v/>
      </c>
      <c r="F1357" s="4" t="str">
        <f>IFERROR(VLOOKUP($A1357,'Raw - J'!$B:$P,10,FALSE),"")</f>
        <v/>
      </c>
      <c r="G1357" s="4" t="str">
        <f>SUBSTITUTE(IFERROR(VLOOKUP($A1357,'Raw - J'!$B:$P,7,FALSE),""),"0","")</f>
        <v/>
      </c>
      <c r="H1357" s="4" t="str">
        <f>IFERROR(VLOOKUP($A1357,'Raw - J'!$B:$P,12,FALSE)&amp;IF(VLOOKUP($A1357,'Raw - J'!$B:$N,13,FALSE)&lt;&gt;"","("&amp;VLOOKUP($A1357,'Raw - J'!$B:$N,13,FALSE)&amp;")",""),"")</f>
        <v/>
      </c>
      <c r="I1357" s="4" t="str">
        <f>IFERROR(VLOOKUP($A1357,'Raw - J'!$B:$P,14,FALSE),"")</f>
        <v/>
      </c>
      <c r="J1357" s="4" t="str">
        <f>IFERROR(VLOOKUP($A1357,'Raw - J'!$B:$P,11,FALSE),"")</f>
        <v/>
      </c>
      <c r="K1357" s="4" t="str">
        <f>IFERROR(VLOOKUP($A1357,'Raw - J'!$B:$Q,16,FALSE),"")</f>
        <v/>
      </c>
      <c r="L1357" s="16" t="str">
        <f>SUBSTITUTE(IFERROR(VLOOKUP($A1357,'Raw - J'!$B:$Q,9,FALSE),""),0,"")</f>
        <v/>
      </c>
      <c r="M1357" s="16" t="str">
        <f>SUBSTITUTE(IFERROR(VLOOKUP($A1357,'Raw - J'!$B:$Z,20,FALSE),""),0,"")</f>
        <v/>
      </c>
    </row>
    <row r="1358" spans="1:13" hidden="1" x14ac:dyDescent="0.35">
      <c r="A1358">
        <v>1349</v>
      </c>
      <c r="B1358" s="9" t="str">
        <f>IFERROR(VLOOKUP($A1358,'Raw - J'!$B:$S,2,FALSE),"")</f>
        <v/>
      </c>
      <c r="C1358" s="4" t="str">
        <f>IFERROR(VLOOKUP($A1358,'Raw - J'!$B:$S,3,FALSE),"")</f>
        <v/>
      </c>
      <c r="D1358" s="4" t="str">
        <f>IFERROR(VLOOKUP(JUMP!A1358,'Raw - J'!B:F,5,FALSE),"")</f>
        <v/>
      </c>
      <c r="E1358" s="4" t="str">
        <f>IFERROR(VLOOKUP($A1358,'Raw - J'!$B:$S,6,FALSE),"")</f>
        <v/>
      </c>
      <c r="F1358" s="4" t="str">
        <f>IFERROR(VLOOKUP($A1358,'Raw - J'!$B:$P,10,FALSE),"")</f>
        <v/>
      </c>
      <c r="G1358" s="4" t="str">
        <f>SUBSTITUTE(IFERROR(VLOOKUP($A1358,'Raw - J'!$B:$P,7,FALSE),""),"0","")</f>
        <v/>
      </c>
      <c r="H1358" s="4" t="str">
        <f>IFERROR(VLOOKUP($A1358,'Raw - J'!$B:$P,12,FALSE)&amp;IF(VLOOKUP($A1358,'Raw - J'!$B:$N,13,FALSE)&lt;&gt;"","("&amp;VLOOKUP($A1358,'Raw - J'!$B:$N,13,FALSE)&amp;")",""),"")</f>
        <v/>
      </c>
      <c r="I1358" s="4" t="str">
        <f>IFERROR(VLOOKUP($A1358,'Raw - J'!$B:$P,14,FALSE),"")</f>
        <v/>
      </c>
      <c r="J1358" s="4" t="str">
        <f>IFERROR(VLOOKUP($A1358,'Raw - J'!$B:$P,11,FALSE),"")</f>
        <v/>
      </c>
      <c r="K1358" s="4" t="str">
        <f>IFERROR(VLOOKUP($A1358,'Raw - J'!$B:$Q,16,FALSE),"")</f>
        <v/>
      </c>
      <c r="L1358" s="16" t="str">
        <f>SUBSTITUTE(IFERROR(VLOOKUP($A1358,'Raw - J'!$B:$Q,9,FALSE),""),0,"")</f>
        <v/>
      </c>
      <c r="M1358" s="16" t="str">
        <f>SUBSTITUTE(IFERROR(VLOOKUP($A1358,'Raw - J'!$B:$Z,20,FALSE),""),0,"")</f>
        <v/>
      </c>
    </row>
    <row r="1359" spans="1:13" hidden="1" x14ac:dyDescent="0.35">
      <c r="A1359">
        <v>1350</v>
      </c>
      <c r="B1359" s="9" t="str">
        <f>IFERROR(VLOOKUP($A1359,'Raw - J'!$B:$S,2,FALSE),"")</f>
        <v/>
      </c>
      <c r="C1359" s="4" t="str">
        <f>IFERROR(VLOOKUP($A1359,'Raw - J'!$B:$S,3,FALSE),"")</f>
        <v/>
      </c>
      <c r="D1359" s="4" t="str">
        <f>IFERROR(VLOOKUP(JUMP!A1359,'Raw - J'!B:F,5,FALSE),"")</f>
        <v/>
      </c>
      <c r="E1359" s="4" t="str">
        <f>IFERROR(VLOOKUP($A1359,'Raw - J'!$B:$S,6,FALSE),"")</f>
        <v/>
      </c>
      <c r="F1359" s="4" t="str">
        <f>IFERROR(VLOOKUP($A1359,'Raw - J'!$B:$P,10,FALSE),"")</f>
        <v/>
      </c>
      <c r="G1359" s="4" t="str">
        <f>SUBSTITUTE(IFERROR(VLOOKUP($A1359,'Raw - J'!$B:$P,7,FALSE),""),"0","")</f>
        <v/>
      </c>
      <c r="H1359" s="4" t="str">
        <f>IFERROR(VLOOKUP($A1359,'Raw - J'!$B:$P,12,FALSE)&amp;IF(VLOOKUP($A1359,'Raw - J'!$B:$N,13,FALSE)&lt;&gt;"","("&amp;VLOOKUP($A1359,'Raw - J'!$B:$N,13,FALSE)&amp;")",""),"")</f>
        <v/>
      </c>
      <c r="I1359" s="4" t="str">
        <f>IFERROR(VLOOKUP($A1359,'Raw - J'!$B:$P,14,FALSE),"")</f>
        <v/>
      </c>
      <c r="J1359" s="4" t="str">
        <f>IFERROR(VLOOKUP($A1359,'Raw - J'!$B:$P,11,FALSE),"")</f>
        <v/>
      </c>
      <c r="K1359" s="4" t="str">
        <f>IFERROR(VLOOKUP($A1359,'Raw - J'!$B:$Q,16,FALSE),"")</f>
        <v/>
      </c>
      <c r="L1359" s="16" t="str">
        <f>SUBSTITUTE(IFERROR(VLOOKUP($A1359,'Raw - J'!$B:$Q,9,FALSE),""),0,"")</f>
        <v/>
      </c>
      <c r="M1359" s="16" t="str">
        <f>SUBSTITUTE(IFERROR(VLOOKUP($A1359,'Raw - J'!$B:$Z,20,FALSE),""),0,"")</f>
        <v/>
      </c>
    </row>
    <row r="1360" spans="1:13" hidden="1" x14ac:dyDescent="0.35">
      <c r="A1360">
        <v>1351</v>
      </c>
      <c r="B1360" s="9" t="str">
        <f>IFERROR(VLOOKUP($A1360,'Raw - J'!$B:$S,2,FALSE),"")</f>
        <v/>
      </c>
      <c r="C1360" s="4" t="str">
        <f>IFERROR(VLOOKUP($A1360,'Raw - J'!$B:$S,3,FALSE),"")</f>
        <v/>
      </c>
      <c r="D1360" s="4" t="str">
        <f>IFERROR(VLOOKUP(JUMP!A1360,'Raw - J'!B:F,5,FALSE),"")</f>
        <v/>
      </c>
      <c r="E1360" s="4" t="str">
        <f>IFERROR(VLOOKUP($A1360,'Raw - J'!$B:$S,6,FALSE),"")</f>
        <v/>
      </c>
      <c r="F1360" s="4" t="str">
        <f>IFERROR(VLOOKUP($A1360,'Raw - J'!$B:$P,10,FALSE),"")</f>
        <v/>
      </c>
      <c r="G1360" s="4" t="str">
        <f>SUBSTITUTE(IFERROR(VLOOKUP($A1360,'Raw - J'!$B:$P,7,FALSE),""),"0","")</f>
        <v/>
      </c>
      <c r="H1360" s="4" t="str">
        <f>IFERROR(VLOOKUP($A1360,'Raw - J'!$B:$P,12,FALSE)&amp;IF(VLOOKUP($A1360,'Raw - J'!$B:$N,13,FALSE)&lt;&gt;"","("&amp;VLOOKUP($A1360,'Raw - J'!$B:$N,13,FALSE)&amp;")",""),"")</f>
        <v/>
      </c>
      <c r="I1360" s="4" t="str">
        <f>IFERROR(VLOOKUP($A1360,'Raw - J'!$B:$P,14,FALSE),"")</f>
        <v/>
      </c>
      <c r="J1360" s="4" t="str">
        <f>IFERROR(VLOOKUP($A1360,'Raw - J'!$B:$P,11,FALSE),"")</f>
        <v/>
      </c>
      <c r="K1360" s="4" t="str">
        <f>IFERROR(VLOOKUP($A1360,'Raw - J'!$B:$Q,16,FALSE),"")</f>
        <v/>
      </c>
      <c r="L1360" s="16" t="str">
        <f>SUBSTITUTE(IFERROR(VLOOKUP($A1360,'Raw - J'!$B:$Q,9,FALSE),""),0,"")</f>
        <v/>
      </c>
      <c r="M1360" s="16" t="str">
        <f>SUBSTITUTE(IFERROR(VLOOKUP($A1360,'Raw - J'!$B:$Z,20,FALSE),""),0,"")</f>
        <v/>
      </c>
    </row>
    <row r="1361" spans="1:13" hidden="1" x14ac:dyDescent="0.35">
      <c r="A1361">
        <v>1352</v>
      </c>
      <c r="B1361" s="9" t="str">
        <f>IFERROR(VLOOKUP($A1361,'Raw - J'!$B:$S,2,FALSE),"")</f>
        <v/>
      </c>
      <c r="C1361" s="4" t="str">
        <f>IFERROR(VLOOKUP($A1361,'Raw - J'!$B:$S,3,FALSE),"")</f>
        <v/>
      </c>
      <c r="D1361" s="4" t="str">
        <f>IFERROR(VLOOKUP(JUMP!A1361,'Raw - J'!B:F,5,FALSE),"")</f>
        <v/>
      </c>
      <c r="E1361" s="4" t="str">
        <f>IFERROR(VLOOKUP($A1361,'Raw - J'!$B:$S,6,FALSE),"")</f>
        <v/>
      </c>
      <c r="F1361" s="4" t="str">
        <f>IFERROR(VLOOKUP($A1361,'Raw - J'!$B:$P,10,FALSE),"")</f>
        <v/>
      </c>
      <c r="G1361" s="4" t="str">
        <f>SUBSTITUTE(IFERROR(VLOOKUP($A1361,'Raw - J'!$B:$P,7,FALSE),""),"0","")</f>
        <v/>
      </c>
      <c r="H1361" s="4" t="str">
        <f>IFERROR(VLOOKUP($A1361,'Raw - J'!$B:$P,12,FALSE)&amp;IF(VLOOKUP($A1361,'Raw - J'!$B:$N,13,FALSE)&lt;&gt;"","("&amp;VLOOKUP($A1361,'Raw - J'!$B:$N,13,FALSE)&amp;")",""),"")</f>
        <v/>
      </c>
      <c r="I1361" s="4" t="str">
        <f>IFERROR(VLOOKUP($A1361,'Raw - J'!$B:$P,14,FALSE),"")</f>
        <v/>
      </c>
      <c r="J1361" s="4" t="str">
        <f>IFERROR(VLOOKUP($A1361,'Raw - J'!$B:$P,11,FALSE),"")</f>
        <v/>
      </c>
      <c r="K1361" s="4" t="str">
        <f>IFERROR(VLOOKUP($A1361,'Raw - J'!$B:$Q,16,FALSE),"")</f>
        <v/>
      </c>
      <c r="L1361" s="16" t="str">
        <f>SUBSTITUTE(IFERROR(VLOOKUP($A1361,'Raw - J'!$B:$Q,9,FALSE),""),0,"")</f>
        <v/>
      </c>
      <c r="M1361" s="16" t="str">
        <f>SUBSTITUTE(IFERROR(VLOOKUP($A1361,'Raw - J'!$B:$Z,20,FALSE),""),0,"")</f>
        <v/>
      </c>
    </row>
    <row r="1362" spans="1:13" hidden="1" x14ac:dyDescent="0.35">
      <c r="A1362">
        <v>1353</v>
      </c>
      <c r="B1362" s="9" t="str">
        <f>IFERROR(VLOOKUP($A1362,'Raw - J'!$B:$S,2,FALSE),"")</f>
        <v/>
      </c>
      <c r="C1362" s="4" t="str">
        <f>IFERROR(VLOOKUP($A1362,'Raw - J'!$B:$S,3,FALSE),"")</f>
        <v/>
      </c>
      <c r="D1362" s="4" t="str">
        <f>IFERROR(VLOOKUP(JUMP!A1362,'Raw - J'!B:F,5,FALSE),"")</f>
        <v/>
      </c>
      <c r="E1362" s="4" t="str">
        <f>IFERROR(VLOOKUP($A1362,'Raw - J'!$B:$S,6,FALSE),"")</f>
        <v/>
      </c>
      <c r="F1362" s="4" t="str">
        <f>IFERROR(VLOOKUP($A1362,'Raw - J'!$B:$P,10,FALSE),"")</f>
        <v/>
      </c>
      <c r="G1362" s="4" t="str">
        <f>SUBSTITUTE(IFERROR(VLOOKUP($A1362,'Raw - J'!$B:$P,7,FALSE),""),"0","")</f>
        <v/>
      </c>
      <c r="H1362" s="4" t="str">
        <f>IFERROR(VLOOKUP($A1362,'Raw - J'!$B:$P,12,FALSE)&amp;IF(VLOOKUP($A1362,'Raw - J'!$B:$N,13,FALSE)&lt;&gt;"","("&amp;VLOOKUP($A1362,'Raw - J'!$B:$N,13,FALSE)&amp;")",""),"")</f>
        <v/>
      </c>
      <c r="I1362" s="4" t="str">
        <f>IFERROR(VLOOKUP($A1362,'Raw - J'!$B:$P,14,FALSE),"")</f>
        <v/>
      </c>
      <c r="J1362" s="4" t="str">
        <f>IFERROR(VLOOKUP($A1362,'Raw - J'!$B:$P,11,FALSE),"")</f>
        <v/>
      </c>
      <c r="K1362" s="4" t="str">
        <f>IFERROR(VLOOKUP($A1362,'Raw - J'!$B:$Q,16,FALSE),"")</f>
        <v/>
      </c>
      <c r="L1362" s="16" t="str">
        <f>SUBSTITUTE(IFERROR(VLOOKUP($A1362,'Raw - J'!$B:$Q,9,FALSE),""),0,"")</f>
        <v/>
      </c>
      <c r="M1362" s="16" t="str">
        <f>SUBSTITUTE(IFERROR(VLOOKUP($A1362,'Raw - J'!$B:$Z,20,FALSE),""),0,"")</f>
        <v/>
      </c>
    </row>
    <row r="1363" spans="1:13" hidden="1" x14ac:dyDescent="0.35">
      <c r="A1363">
        <v>1354</v>
      </c>
      <c r="B1363" s="9" t="str">
        <f>IFERROR(VLOOKUP($A1363,'Raw - J'!$B:$S,2,FALSE),"")</f>
        <v/>
      </c>
      <c r="C1363" s="4" t="str">
        <f>IFERROR(VLOOKUP($A1363,'Raw - J'!$B:$S,3,FALSE),"")</f>
        <v/>
      </c>
      <c r="D1363" s="4" t="str">
        <f>IFERROR(VLOOKUP(JUMP!A1363,'Raw - J'!B:F,5,FALSE),"")</f>
        <v/>
      </c>
      <c r="E1363" s="4" t="str">
        <f>IFERROR(VLOOKUP($A1363,'Raw - J'!$B:$S,6,FALSE),"")</f>
        <v/>
      </c>
      <c r="F1363" s="4" t="str">
        <f>IFERROR(VLOOKUP($A1363,'Raw - J'!$B:$P,10,FALSE),"")</f>
        <v/>
      </c>
      <c r="G1363" s="4" t="str">
        <f>SUBSTITUTE(IFERROR(VLOOKUP($A1363,'Raw - J'!$B:$P,7,FALSE),""),"0","")</f>
        <v/>
      </c>
      <c r="H1363" s="4" t="str">
        <f>IFERROR(VLOOKUP($A1363,'Raw - J'!$B:$P,12,FALSE)&amp;IF(VLOOKUP($A1363,'Raw - J'!$B:$N,13,FALSE)&lt;&gt;"","("&amp;VLOOKUP($A1363,'Raw - J'!$B:$N,13,FALSE)&amp;")",""),"")</f>
        <v/>
      </c>
      <c r="I1363" s="4" t="str">
        <f>IFERROR(VLOOKUP($A1363,'Raw - J'!$B:$P,14,FALSE),"")</f>
        <v/>
      </c>
      <c r="J1363" s="4" t="str">
        <f>IFERROR(VLOOKUP($A1363,'Raw - J'!$B:$P,11,FALSE),"")</f>
        <v/>
      </c>
      <c r="K1363" s="4" t="str">
        <f>IFERROR(VLOOKUP($A1363,'Raw - J'!$B:$Q,16,FALSE),"")</f>
        <v/>
      </c>
      <c r="L1363" s="16" t="str">
        <f>SUBSTITUTE(IFERROR(VLOOKUP($A1363,'Raw - J'!$B:$Q,9,FALSE),""),0,"")</f>
        <v/>
      </c>
      <c r="M1363" s="16" t="str">
        <f>SUBSTITUTE(IFERROR(VLOOKUP($A1363,'Raw - J'!$B:$Z,20,FALSE),""),0,"")</f>
        <v/>
      </c>
    </row>
    <row r="1364" spans="1:13" hidden="1" x14ac:dyDescent="0.35">
      <c r="A1364">
        <v>1355</v>
      </c>
      <c r="B1364" s="9" t="str">
        <f>IFERROR(VLOOKUP($A1364,'Raw - J'!$B:$S,2,FALSE),"")</f>
        <v/>
      </c>
      <c r="C1364" s="4" t="str">
        <f>IFERROR(VLOOKUP($A1364,'Raw - J'!$B:$S,3,FALSE),"")</f>
        <v/>
      </c>
      <c r="D1364" s="4" t="str">
        <f>IFERROR(VLOOKUP(JUMP!A1364,'Raw - J'!B:F,5,FALSE),"")</f>
        <v/>
      </c>
      <c r="E1364" s="4" t="str">
        <f>IFERROR(VLOOKUP($A1364,'Raw - J'!$B:$S,6,FALSE),"")</f>
        <v/>
      </c>
      <c r="F1364" s="4" t="str">
        <f>IFERROR(VLOOKUP($A1364,'Raw - J'!$B:$P,10,FALSE),"")</f>
        <v/>
      </c>
      <c r="G1364" s="4" t="str">
        <f>SUBSTITUTE(IFERROR(VLOOKUP($A1364,'Raw - J'!$B:$P,7,FALSE),""),"0","")</f>
        <v/>
      </c>
      <c r="H1364" s="4" t="str">
        <f>IFERROR(VLOOKUP($A1364,'Raw - J'!$B:$P,12,FALSE)&amp;IF(VLOOKUP($A1364,'Raw - J'!$B:$N,13,FALSE)&lt;&gt;"","("&amp;VLOOKUP($A1364,'Raw - J'!$B:$N,13,FALSE)&amp;")",""),"")</f>
        <v/>
      </c>
      <c r="I1364" s="4" t="str">
        <f>IFERROR(VLOOKUP($A1364,'Raw - J'!$B:$P,14,FALSE),"")</f>
        <v/>
      </c>
      <c r="J1364" s="4" t="str">
        <f>IFERROR(VLOOKUP($A1364,'Raw - J'!$B:$P,11,FALSE),"")</f>
        <v/>
      </c>
      <c r="K1364" s="4" t="str">
        <f>IFERROR(VLOOKUP($A1364,'Raw - J'!$B:$Q,16,FALSE),"")</f>
        <v/>
      </c>
      <c r="L1364" s="16" t="str">
        <f>SUBSTITUTE(IFERROR(VLOOKUP($A1364,'Raw - J'!$B:$Q,9,FALSE),""),0,"")</f>
        <v/>
      </c>
      <c r="M1364" s="16" t="str">
        <f>SUBSTITUTE(IFERROR(VLOOKUP($A1364,'Raw - J'!$B:$Z,20,FALSE),""),0,"")</f>
        <v/>
      </c>
    </row>
    <row r="1365" spans="1:13" hidden="1" x14ac:dyDescent="0.35">
      <c r="A1365">
        <v>1356</v>
      </c>
      <c r="B1365" s="9" t="str">
        <f>IFERROR(VLOOKUP($A1365,'Raw - J'!$B:$S,2,FALSE),"")</f>
        <v/>
      </c>
      <c r="C1365" s="4" t="str">
        <f>IFERROR(VLOOKUP($A1365,'Raw - J'!$B:$S,3,FALSE),"")</f>
        <v/>
      </c>
      <c r="D1365" s="4" t="str">
        <f>IFERROR(VLOOKUP(JUMP!A1365,'Raw - J'!B:F,5,FALSE),"")</f>
        <v/>
      </c>
      <c r="E1365" s="4" t="str">
        <f>IFERROR(VLOOKUP($A1365,'Raw - J'!$B:$S,6,FALSE),"")</f>
        <v/>
      </c>
      <c r="F1365" s="4" t="str">
        <f>IFERROR(VLOOKUP($A1365,'Raw - J'!$B:$P,10,FALSE),"")</f>
        <v/>
      </c>
      <c r="G1365" s="4" t="str">
        <f>SUBSTITUTE(IFERROR(VLOOKUP($A1365,'Raw - J'!$B:$P,7,FALSE),""),"0","")</f>
        <v/>
      </c>
      <c r="H1365" s="4" t="str">
        <f>IFERROR(VLOOKUP($A1365,'Raw - J'!$B:$P,12,FALSE)&amp;IF(VLOOKUP($A1365,'Raw - J'!$B:$N,13,FALSE)&lt;&gt;"","("&amp;VLOOKUP($A1365,'Raw - J'!$B:$N,13,FALSE)&amp;")",""),"")</f>
        <v/>
      </c>
      <c r="I1365" s="4" t="str">
        <f>IFERROR(VLOOKUP($A1365,'Raw - J'!$B:$P,14,FALSE),"")</f>
        <v/>
      </c>
      <c r="J1365" s="4" t="str">
        <f>IFERROR(VLOOKUP($A1365,'Raw - J'!$B:$P,11,FALSE),"")</f>
        <v/>
      </c>
      <c r="K1365" s="4" t="str">
        <f>IFERROR(VLOOKUP($A1365,'Raw - J'!$B:$Q,16,FALSE),"")</f>
        <v/>
      </c>
      <c r="L1365" s="16" t="str">
        <f>SUBSTITUTE(IFERROR(VLOOKUP($A1365,'Raw - J'!$B:$Q,9,FALSE),""),0,"")</f>
        <v/>
      </c>
      <c r="M1365" s="16" t="str">
        <f>SUBSTITUTE(IFERROR(VLOOKUP($A1365,'Raw - J'!$B:$Z,20,FALSE),""),0,"")</f>
        <v/>
      </c>
    </row>
    <row r="1366" spans="1:13" hidden="1" x14ac:dyDescent="0.35">
      <c r="A1366">
        <v>1357</v>
      </c>
      <c r="B1366" s="9" t="str">
        <f>IFERROR(VLOOKUP($A1366,'Raw - J'!$B:$S,2,FALSE),"")</f>
        <v/>
      </c>
      <c r="C1366" s="4" t="str">
        <f>IFERROR(VLOOKUP($A1366,'Raw - J'!$B:$S,3,FALSE),"")</f>
        <v/>
      </c>
      <c r="D1366" s="4" t="str">
        <f>IFERROR(VLOOKUP(JUMP!A1366,'Raw - J'!B:F,5,FALSE),"")</f>
        <v/>
      </c>
      <c r="E1366" s="4" t="str">
        <f>IFERROR(VLOOKUP($A1366,'Raw - J'!$B:$S,6,FALSE),"")</f>
        <v/>
      </c>
      <c r="F1366" s="4" t="str">
        <f>IFERROR(VLOOKUP($A1366,'Raw - J'!$B:$P,10,FALSE),"")</f>
        <v/>
      </c>
      <c r="G1366" s="4" t="str">
        <f>SUBSTITUTE(IFERROR(VLOOKUP($A1366,'Raw - J'!$B:$P,7,FALSE),""),"0","")</f>
        <v/>
      </c>
      <c r="H1366" s="4" t="str">
        <f>IFERROR(VLOOKUP($A1366,'Raw - J'!$B:$P,12,FALSE)&amp;IF(VLOOKUP($A1366,'Raw - J'!$B:$N,13,FALSE)&lt;&gt;"","("&amp;VLOOKUP($A1366,'Raw - J'!$B:$N,13,FALSE)&amp;")",""),"")</f>
        <v/>
      </c>
      <c r="I1366" s="4" t="str">
        <f>IFERROR(VLOOKUP($A1366,'Raw - J'!$B:$P,14,FALSE),"")</f>
        <v/>
      </c>
      <c r="J1366" s="4" t="str">
        <f>IFERROR(VLOOKUP($A1366,'Raw - J'!$B:$P,11,FALSE),"")</f>
        <v/>
      </c>
      <c r="K1366" s="4" t="str">
        <f>IFERROR(VLOOKUP($A1366,'Raw - J'!$B:$Q,16,FALSE),"")</f>
        <v/>
      </c>
      <c r="L1366" s="16" t="str">
        <f>SUBSTITUTE(IFERROR(VLOOKUP($A1366,'Raw - J'!$B:$Q,9,FALSE),""),0,"")</f>
        <v/>
      </c>
      <c r="M1366" s="16" t="str">
        <f>SUBSTITUTE(IFERROR(VLOOKUP($A1366,'Raw - J'!$B:$Z,20,FALSE),""),0,"")</f>
        <v/>
      </c>
    </row>
    <row r="1367" spans="1:13" hidden="1" x14ac:dyDescent="0.35">
      <c r="A1367">
        <v>1358</v>
      </c>
      <c r="B1367" s="9" t="str">
        <f>IFERROR(VLOOKUP($A1367,'Raw - J'!$B:$S,2,FALSE),"")</f>
        <v/>
      </c>
      <c r="C1367" s="4" t="str">
        <f>IFERROR(VLOOKUP($A1367,'Raw - J'!$B:$S,3,FALSE),"")</f>
        <v/>
      </c>
      <c r="D1367" s="4" t="str">
        <f>IFERROR(VLOOKUP(JUMP!A1367,'Raw - J'!B:F,5,FALSE),"")</f>
        <v/>
      </c>
      <c r="E1367" s="4" t="str">
        <f>IFERROR(VLOOKUP($A1367,'Raw - J'!$B:$S,6,FALSE),"")</f>
        <v/>
      </c>
      <c r="F1367" s="4" t="str">
        <f>IFERROR(VLOOKUP($A1367,'Raw - J'!$B:$P,10,FALSE),"")</f>
        <v/>
      </c>
      <c r="G1367" s="4" t="str">
        <f>SUBSTITUTE(IFERROR(VLOOKUP($A1367,'Raw - J'!$B:$P,7,FALSE),""),"0","")</f>
        <v/>
      </c>
      <c r="H1367" s="4" t="str">
        <f>IFERROR(VLOOKUP($A1367,'Raw - J'!$B:$P,12,FALSE)&amp;IF(VLOOKUP($A1367,'Raw - J'!$B:$N,13,FALSE)&lt;&gt;"","("&amp;VLOOKUP($A1367,'Raw - J'!$B:$N,13,FALSE)&amp;")",""),"")</f>
        <v/>
      </c>
      <c r="I1367" s="4" t="str">
        <f>IFERROR(VLOOKUP($A1367,'Raw - J'!$B:$P,14,FALSE),"")</f>
        <v/>
      </c>
      <c r="J1367" s="4" t="str">
        <f>IFERROR(VLOOKUP($A1367,'Raw - J'!$B:$P,11,FALSE),"")</f>
        <v/>
      </c>
      <c r="K1367" s="4" t="str">
        <f>IFERROR(VLOOKUP($A1367,'Raw - J'!$B:$Q,16,FALSE),"")</f>
        <v/>
      </c>
      <c r="L1367" s="16" t="str">
        <f>SUBSTITUTE(IFERROR(VLOOKUP($A1367,'Raw - J'!$B:$Q,9,FALSE),""),0,"")</f>
        <v/>
      </c>
      <c r="M1367" s="16" t="str">
        <f>SUBSTITUTE(IFERROR(VLOOKUP($A1367,'Raw - J'!$B:$Z,20,FALSE),""),0,"")</f>
        <v/>
      </c>
    </row>
    <row r="1368" spans="1:13" hidden="1" x14ac:dyDescent="0.35">
      <c r="A1368">
        <v>1359</v>
      </c>
      <c r="B1368" s="9" t="str">
        <f>IFERROR(VLOOKUP($A1368,'Raw - J'!$B:$S,2,FALSE),"")</f>
        <v/>
      </c>
      <c r="C1368" s="4" t="str">
        <f>IFERROR(VLOOKUP($A1368,'Raw - J'!$B:$S,3,FALSE),"")</f>
        <v/>
      </c>
      <c r="D1368" s="4" t="str">
        <f>IFERROR(VLOOKUP(JUMP!A1368,'Raw - J'!B:F,5,FALSE),"")</f>
        <v/>
      </c>
      <c r="E1368" s="4" t="str">
        <f>IFERROR(VLOOKUP($A1368,'Raw - J'!$B:$S,6,FALSE),"")</f>
        <v/>
      </c>
      <c r="F1368" s="4" t="str">
        <f>IFERROR(VLOOKUP($A1368,'Raw - J'!$B:$P,10,FALSE),"")</f>
        <v/>
      </c>
      <c r="G1368" s="4" t="str">
        <f>SUBSTITUTE(IFERROR(VLOOKUP($A1368,'Raw - J'!$B:$P,7,FALSE),""),"0","")</f>
        <v/>
      </c>
      <c r="H1368" s="4" t="str">
        <f>IFERROR(VLOOKUP($A1368,'Raw - J'!$B:$P,12,FALSE)&amp;IF(VLOOKUP($A1368,'Raw - J'!$B:$N,13,FALSE)&lt;&gt;"","("&amp;VLOOKUP($A1368,'Raw - J'!$B:$N,13,FALSE)&amp;")",""),"")</f>
        <v/>
      </c>
      <c r="I1368" s="4" t="str">
        <f>IFERROR(VLOOKUP($A1368,'Raw - J'!$B:$P,14,FALSE),"")</f>
        <v/>
      </c>
      <c r="J1368" s="4" t="str">
        <f>IFERROR(VLOOKUP($A1368,'Raw - J'!$B:$P,11,FALSE),"")</f>
        <v/>
      </c>
      <c r="K1368" s="4" t="str">
        <f>IFERROR(VLOOKUP($A1368,'Raw - J'!$B:$Q,16,FALSE),"")</f>
        <v/>
      </c>
      <c r="L1368" s="16" t="str">
        <f>SUBSTITUTE(IFERROR(VLOOKUP($A1368,'Raw - J'!$B:$Q,9,FALSE),""),0,"")</f>
        <v/>
      </c>
      <c r="M1368" s="16" t="str">
        <f>SUBSTITUTE(IFERROR(VLOOKUP($A1368,'Raw - J'!$B:$Z,20,FALSE),""),0,"")</f>
        <v/>
      </c>
    </row>
    <row r="1369" spans="1:13" hidden="1" x14ac:dyDescent="0.35">
      <c r="A1369">
        <v>1360</v>
      </c>
      <c r="B1369" s="9" t="str">
        <f>IFERROR(VLOOKUP($A1369,'Raw - J'!$B:$S,2,FALSE),"")</f>
        <v/>
      </c>
      <c r="C1369" s="4" t="str">
        <f>IFERROR(VLOOKUP($A1369,'Raw - J'!$B:$S,3,FALSE),"")</f>
        <v/>
      </c>
      <c r="D1369" s="4" t="str">
        <f>IFERROR(VLOOKUP(JUMP!A1369,'Raw - J'!B:F,5,FALSE),"")</f>
        <v/>
      </c>
      <c r="E1369" s="4" t="str">
        <f>IFERROR(VLOOKUP($A1369,'Raw - J'!$B:$S,6,FALSE),"")</f>
        <v/>
      </c>
      <c r="F1369" s="4" t="str">
        <f>IFERROR(VLOOKUP($A1369,'Raw - J'!$B:$P,10,FALSE),"")</f>
        <v/>
      </c>
      <c r="G1369" s="4" t="str">
        <f>SUBSTITUTE(IFERROR(VLOOKUP($A1369,'Raw - J'!$B:$P,7,FALSE),""),"0","")</f>
        <v/>
      </c>
      <c r="H1369" s="4" t="str">
        <f>IFERROR(VLOOKUP($A1369,'Raw - J'!$B:$P,12,FALSE)&amp;IF(VLOOKUP($A1369,'Raw - J'!$B:$N,13,FALSE)&lt;&gt;"","("&amp;VLOOKUP($A1369,'Raw - J'!$B:$N,13,FALSE)&amp;")",""),"")</f>
        <v/>
      </c>
      <c r="I1369" s="4" t="str">
        <f>IFERROR(VLOOKUP($A1369,'Raw - J'!$B:$P,14,FALSE),"")</f>
        <v/>
      </c>
      <c r="J1369" s="4" t="str">
        <f>IFERROR(VLOOKUP($A1369,'Raw - J'!$B:$P,11,FALSE),"")</f>
        <v/>
      </c>
      <c r="K1369" s="4" t="str">
        <f>IFERROR(VLOOKUP($A1369,'Raw - J'!$B:$Q,16,FALSE),"")</f>
        <v/>
      </c>
      <c r="L1369" s="16" t="str">
        <f>SUBSTITUTE(IFERROR(VLOOKUP($A1369,'Raw - J'!$B:$Q,9,FALSE),""),0,"")</f>
        <v/>
      </c>
      <c r="M1369" s="16" t="str">
        <f>SUBSTITUTE(IFERROR(VLOOKUP($A1369,'Raw - J'!$B:$Z,20,FALSE),""),0,"")</f>
        <v/>
      </c>
    </row>
    <row r="1370" spans="1:13" hidden="1" x14ac:dyDescent="0.35">
      <c r="A1370">
        <v>1361</v>
      </c>
      <c r="B1370" s="9" t="str">
        <f>IFERROR(VLOOKUP($A1370,'Raw - J'!$B:$S,2,FALSE),"")</f>
        <v/>
      </c>
      <c r="C1370" s="4" t="str">
        <f>IFERROR(VLOOKUP($A1370,'Raw - J'!$B:$S,3,FALSE),"")</f>
        <v/>
      </c>
      <c r="D1370" s="4" t="str">
        <f>IFERROR(VLOOKUP(JUMP!A1370,'Raw - J'!B:F,5,FALSE),"")</f>
        <v/>
      </c>
      <c r="E1370" s="4" t="str">
        <f>IFERROR(VLOOKUP($A1370,'Raw - J'!$B:$S,6,FALSE),"")</f>
        <v/>
      </c>
      <c r="F1370" s="4" t="str">
        <f>IFERROR(VLOOKUP($A1370,'Raw - J'!$B:$P,10,FALSE),"")</f>
        <v/>
      </c>
      <c r="G1370" s="4" t="str">
        <f>SUBSTITUTE(IFERROR(VLOOKUP($A1370,'Raw - J'!$B:$P,7,FALSE),""),"0","")</f>
        <v/>
      </c>
      <c r="H1370" s="4" t="str">
        <f>IFERROR(VLOOKUP($A1370,'Raw - J'!$B:$P,12,FALSE)&amp;IF(VLOOKUP($A1370,'Raw - J'!$B:$N,13,FALSE)&lt;&gt;"","("&amp;VLOOKUP($A1370,'Raw - J'!$B:$N,13,FALSE)&amp;")",""),"")</f>
        <v/>
      </c>
      <c r="I1370" s="4" t="str">
        <f>IFERROR(VLOOKUP($A1370,'Raw - J'!$B:$P,14,FALSE),"")</f>
        <v/>
      </c>
      <c r="J1370" s="4" t="str">
        <f>IFERROR(VLOOKUP($A1370,'Raw - J'!$B:$P,11,FALSE),"")</f>
        <v/>
      </c>
      <c r="K1370" s="4" t="str">
        <f>IFERROR(VLOOKUP($A1370,'Raw - J'!$B:$Q,16,FALSE),"")</f>
        <v/>
      </c>
      <c r="L1370" s="16" t="str">
        <f>SUBSTITUTE(IFERROR(VLOOKUP($A1370,'Raw - J'!$B:$Q,9,FALSE),""),0,"")</f>
        <v/>
      </c>
      <c r="M1370" s="16" t="str">
        <f>SUBSTITUTE(IFERROR(VLOOKUP($A1370,'Raw - J'!$B:$Z,20,FALSE),""),0,"")</f>
        <v/>
      </c>
    </row>
    <row r="1371" spans="1:13" hidden="1" x14ac:dyDescent="0.35">
      <c r="A1371">
        <v>1362</v>
      </c>
      <c r="B1371" s="9" t="str">
        <f>IFERROR(VLOOKUP($A1371,'Raw - J'!$B:$S,2,FALSE),"")</f>
        <v/>
      </c>
      <c r="C1371" s="4" t="str">
        <f>IFERROR(VLOOKUP($A1371,'Raw - J'!$B:$S,3,FALSE),"")</f>
        <v/>
      </c>
      <c r="D1371" s="4" t="str">
        <f>IFERROR(VLOOKUP(JUMP!A1371,'Raw - J'!B:F,5,FALSE),"")</f>
        <v/>
      </c>
      <c r="E1371" s="4" t="str">
        <f>IFERROR(VLOOKUP($A1371,'Raw - J'!$B:$S,6,FALSE),"")</f>
        <v/>
      </c>
      <c r="F1371" s="4" t="str">
        <f>IFERROR(VLOOKUP($A1371,'Raw - J'!$B:$P,10,FALSE),"")</f>
        <v/>
      </c>
      <c r="G1371" s="4" t="str">
        <f>SUBSTITUTE(IFERROR(VLOOKUP($A1371,'Raw - J'!$B:$P,7,FALSE),""),"0","")</f>
        <v/>
      </c>
      <c r="H1371" s="4" t="str">
        <f>IFERROR(VLOOKUP($A1371,'Raw - J'!$B:$P,12,FALSE)&amp;IF(VLOOKUP($A1371,'Raw - J'!$B:$N,13,FALSE)&lt;&gt;"","("&amp;VLOOKUP($A1371,'Raw - J'!$B:$N,13,FALSE)&amp;")",""),"")</f>
        <v/>
      </c>
      <c r="I1371" s="4" t="str">
        <f>IFERROR(VLOOKUP($A1371,'Raw - J'!$B:$P,14,FALSE),"")</f>
        <v/>
      </c>
      <c r="J1371" s="4" t="str">
        <f>IFERROR(VLOOKUP($A1371,'Raw - J'!$B:$P,11,FALSE),"")</f>
        <v/>
      </c>
      <c r="K1371" s="4" t="str">
        <f>IFERROR(VLOOKUP($A1371,'Raw - J'!$B:$Q,16,FALSE),"")</f>
        <v/>
      </c>
      <c r="L1371" s="16" t="str">
        <f>SUBSTITUTE(IFERROR(VLOOKUP($A1371,'Raw - J'!$B:$Q,9,FALSE),""),0,"")</f>
        <v/>
      </c>
      <c r="M1371" s="16" t="str">
        <f>SUBSTITUTE(IFERROR(VLOOKUP($A1371,'Raw - J'!$B:$Z,20,FALSE),""),0,"")</f>
        <v/>
      </c>
    </row>
    <row r="1372" spans="1:13" hidden="1" x14ac:dyDescent="0.35">
      <c r="A1372">
        <v>1363</v>
      </c>
      <c r="B1372" s="9" t="str">
        <f>IFERROR(VLOOKUP($A1372,'Raw - J'!$B:$S,2,FALSE),"")</f>
        <v/>
      </c>
      <c r="C1372" s="4" t="str">
        <f>IFERROR(VLOOKUP($A1372,'Raw - J'!$B:$S,3,FALSE),"")</f>
        <v/>
      </c>
      <c r="D1372" s="4" t="str">
        <f>IFERROR(VLOOKUP(JUMP!A1372,'Raw - J'!B:F,5,FALSE),"")</f>
        <v/>
      </c>
      <c r="E1372" s="4" t="str">
        <f>IFERROR(VLOOKUP($A1372,'Raw - J'!$B:$S,6,FALSE),"")</f>
        <v/>
      </c>
      <c r="F1372" s="4" t="str">
        <f>IFERROR(VLOOKUP($A1372,'Raw - J'!$B:$P,10,FALSE),"")</f>
        <v/>
      </c>
      <c r="G1372" s="4" t="str">
        <f>SUBSTITUTE(IFERROR(VLOOKUP($A1372,'Raw - J'!$B:$P,7,FALSE),""),"0","")</f>
        <v/>
      </c>
      <c r="H1372" s="4" t="str">
        <f>IFERROR(VLOOKUP($A1372,'Raw - J'!$B:$P,12,FALSE)&amp;IF(VLOOKUP($A1372,'Raw - J'!$B:$N,13,FALSE)&lt;&gt;"","("&amp;VLOOKUP($A1372,'Raw - J'!$B:$N,13,FALSE)&amp;")",""),"")</f>
        <v/>
      </c>
      <c r="I1372" s="4" t="str">
        <f>IFERROR(VLOOKUP($A1372,'Raw - J'!$B:$P,14,FALSE),"")</f>
        <v/>
      </c>
      <c r="J1372" s="4" t="str">
        <f>IFERROR(VLOOKUP($A1372,'Raw - J'!$B:$P,11,FALSE),"")</f>
        <v/>
      </c>
      <c r="K1372" s="4" t="str">
        <f>IFERROR(VLOOKUP($A1372,'Raw - J'!$B:$Q,16,FALSE),"")</f>
        <v/>
      </c>
      <c r="L1372" s="16" t="str">
        <f>SUBSTITUTE(IFERROR(VLOOKUP($A1372,'Raw - J'!$B:$Q,9,FALSE),""),0,"")</f>
        <v/>
      </c>
      <c r="M1372" s="16" t="str">
        <f>SUBSTITUTE(IFERROR(VLOOKUP($A1372,'Raw - J'!$B:$Z,20,FALSE),""),0,"")</f>
        <v/>
      </c>
    </row>
    <row r="1373" spans="1:13" hidden="1" x14ac:dyDescent="0.35">
      <c r="A1373">
        <v>1364</v>
      </c>
      <c r="B1373" s="9" t="str">
        <f>IFERROR(VLOOKUP($A1373,'Raw - J'!$B:$S,2,FALSE),"")</f>
        <v/>
      </c>
      <c r="C1373" s="4" t="str">
        <f>IFERROR(VLOOKUP($A1373,'Raw - J'!$B:$S,3,FALSE),"")</f>
        <v/>
      </c>
      <c r="D1373" s="4" t="str">
        <f>IFERROR(VLOOKUP(JUMP!A1373,'Raw - J'!B:F,5,FALSE),"")</f>
        <v/>
      </c>
      <c r="E1373" s="4" t="str">
        <f>IFERROR(VLOOKUP($A1373,'Raw - J'!$B:$S,6,FALSE),"")</f>
        <v/>
      </c>
      <c r="F1373" s="4" t="str">
        <f>IFERROR(VLOOKUP($A1373,'Raw - J'!$B:$P,10,FALSE),"")</f>
        <v/>
      </c>
      <c r="G1373" s="4" t="str">
        <f>SUBSTITUTE(IFERROR(VLOOKUP($A1373,'Raw - J'!$B:$P,7,FALSE),""),"0","")</f>
        <v/>
      </c>
      <c r="H1373" s="4" t="str">
        <f>IFERROR(VLOOKUP($A1373,'Raw - J'!$B:$P,12,FALSE)&amp;IF(VLOOKUP($A1373,'Raw - J'!$B:$N,13,FALSE)&lt;&gt;"","("&amp;VLOOKUP($A1373,'Raw - J'!$B:$N,13,FALSE)&amp;")",""),"")</f>
        <v/>
      </c>
      <c r="I1373" s="4" t="str">
        <f>IFERROR(VLOOKUP($A1373,'Raw - J'!$B:$P,14,FALSE),"")</f>
        <v/>
      </c>
      <c r="J1373" s="4" t="str">
        <f>IFERROR(VLOOKUP($A1373,'Raw - J'!$B:$P,11,FALSE),"")</f>
        <v/>
      </c>
      <c r="K1373" s="4" t="str">
        <f>IFERROR(VLOOKUP($A1373,'Raw - J'!$B:$Q,16,FALSE),"")</f>
        <v/>
      </c>
      <c r="L1373" s="16" t="str">
        <f>SUBSTITUTE(IFERROR(VLOOKUP($A1373,'Raw - J'!$B:$Q,9,FALSE),""),0,"")</f>
        <v/>
      </c>
      <c r="M1373" s="16" t="str">
        <f>SUBSTITUTE(IFERROR(VLOOKUP($A1373,'Raw - J'!$B:$Z,20,FALSE),""),0,"")</f>
        <v/>
      </c>
    </row>
    <row r="1374" spans="1:13" hidden="1" x14ac:dyDescent="0.35">
      <c r="A1374">
        <v>1365</v>
      </c>
      <c r="B1374" s="9" t="str">
        <f>IFERROR(VLOOKUP($A1374,'Raw - J'!$B:$S,2,FALSE),"")</f>
        <v/>
      </c>
      <c r="C1374" s="4" t="str">
        <f>IFERROR(VLOOKUP($A1374,'Raw - J'!$B:$S,3,FALSE),"")</f>
        <v/>
      </c>
      <c r="D1374" s="4" t="str">
        <f>IFERROR(VLOOKUP(JUMP!A1374,'Raw - J'!B:F,5,FALSE),"")</f>
        <v/>
      </c>
      <c r="E1374" s="4" t="str">
        <f>IFERROR(VLOOKUP($A1374,'Raw - J'!$B:$S,6,FALSE),"")</f>
        <v/>
      </c>
      <c r="F1374" s="4" t="str">
        <f>IFERROR(VLOOKUP($A1374,'Raw - J'!$B:$P,10,FALSE),"")</f>
        <v/>
      </c>
      <c r="G1374" s="4" t="str">
        <f>SUBSTITUTE(IFERROR(VLOOKUP($A1374,'Raw - J'!$B:$P,7,FALSE),""),"0","")</f>
        <v/>
      </c>
      <c r="H1374" s="4" t="str">
        <f>IFERROR(VLOOKUP($A1374,'Raw - J'!$B:$P,12,FALSE)&amp;IF(VLOOKUP($A1374,'Raw - J'!$B:$N,13,FALSE)&lt;&gt;"","("&amp;VLOOKUP($A1374,'Raw - J'!$B:$N,13,FALSE)&amp;")",""),"")</f>
        <v/>
      </c>
      <c r="I1374" s="4" t="str">
        <f>IFERROR(VLOOKUP($A1374,'Raw - J'!$B:$P,14,FALSE),"")</f>
        <v/>
      </c>
      <c r="J1374" s="4" t="str">
        <f>IFERROR(VLOOKUP($A1374,'Raw - J'!$B:$P,11,FALSE),"")</f>
        <v/>
      </c>
      <c r="K1374" s="4" t="str">
        <f>IFERROR(VLOOKUP($A1374,'Raw - J'!$B:$Q,16,FALSE),"")</f>
        <v/>
      </c>
      <c r="L1374" s="16" t="str">
        <f>SUBSTITUTE(IFERROR(VLOOKUP($A1374,'Raw - J'!$B:$Q,9,FALSE),""),0,"")</f>
        <v/>
      </c>
      <c r="M1374" s="16" t="str">
        <f>SUBSTITUTE(IFERROR(VLOOKUP($A1374,'Raw - J'!$B:$Z,20,FALSE),""),0,"")</f>
        <v/>
      </c>
    </row>
    <row r="1375" spans="1:13" hidden="1" x14ac:dyDescent="0.35">
      <c r="A1375">
        <v>1366</v>
      </c>
      <c r="B1375" s="9" t="str">
        <f>IFERROR(VLOOKUP($A1375,'Raw - J'!$B:$S,2,FALSE),"")</f>
        <v/>
      </c>
      <c r="C1375" s="4" t="str">
        <f>IFERROR(VLOOKUP($A1375,'Raw - J'!$B:$S,3,FALSE),"")</f>
        <v/>
      </c>
      <c r="D1375" s="4" t="str">
        <f>IFERROR(VLOOKUP(JUMP!A1375,'Raw - J'!B:F,5,FALSE),"")</f>
        <v/>
      </c>
      <c r="E1375" s="4" t="str">
        <f>IFERROR(VLOOKUP($A1375,'Raw - J'!$B:$S,6,FALSE),"")</f>
        <v/>
      </c>
      <c r="F1375" s="4" t="str">
        <f>IFERROR(VLOOKUP($A1375,'Raw - J'!$B:$P,10,FALSE),"")</f>
        <v/>
      </c>
      <c r="G1375" s="4" t="str">
        <f>SUBSTITUTE(IFERROR(VLOOKUP($A1375,'Raw - J'!$B:$P,7,FALSE),""),"0","")</f>
        <v/>
      </c>
      <c r="H1375" s="4" t="str">
        <f>IFERROR(VLOOKUP($A1375,'Raw - J'!$B:$P,12,FALSE)&amp;IF(VLOOKUP($A1375,'Raw - J'!$B:$N,13,FALSE)&lt;&gt;"","("&amp;VLOOKUP($A1375,'Raw - J'!$B:$N,13,FALSE)&amp;")",""),"")</f>
        <v/>
      </c>
      <c r="I1375" s="4" t="str">
        <f>IFERROR(VLOOKUP($A1375,'Raw - J'!$B:$P,14,FALSE),"")</f>
        <v/>
      </c>
      <c r="J1375" s="4" t="str">
        <f>IFERROR(VLOOKUP($A1375,'Raw - J'!$B:$P,11,FALSE),"")</f>
        <v/>
      </c>
      <c r="K1375" s="4" t="str">
        <f>IFERROR(VLOOKUP($A1375,'Raw - J'!$B:$Q,16,FALSE),"")</f>
        <v/>
      </c>
      <c r="L1375" s="16" t="str">
        <f>SUBSTITUTE(IFERROR(VLOOKUP($A1375,'Raw - J'!$B:$Q,9,FALSE),""),0,"")</f>
        <v/>
      </c>
      <c r="M1375" s="16" t="str">
        <f>SUBSTITUTE(IFERROR(VLOOKUP($A1375,'Raw - J'!$B:$Z,20,FALSE),""),0,"")</f>
        <v/>
      </c>
    </row>
    <row r="1376" spans="1:13" hidden="1" x14ac:dyDescent="0.35">
      <c r="A1376">
        <v>1367</v>
      </c>
      <c r="B1376" s="9" t="str">
        <f>IFERROR(VLOOKUP($A1376,'Raw - J'!$B:$S,2,FALSE),"")</f>
        <v/>
      </c>
      <c r="C1376" s="4" t="str">
        <f>IFERROR(VLOOKUP($A1376,'Raw - J'!$B:$S,3,FALSE),"")</f>
        <v/>
      </c>
      <c r="D1376" s="4" t="str">
        <f>IFERROR(VLOOKUP(JUMP!A1376,'Raw - J'!B:F,5,FALSE),"")</f>
        <v/>
      </c>
      <c r="E1376" s="4" t="str">
        <f>IFERROR(VLOOKUP($A1376,'Raw - J'!$B:$S,6,FALSE),"")</f>
        <v/>
      </c>
      <c r="F1376" s="4" t="str">
        <f>IFERROR(VLOOKUP($A1376,'Raw - J'!$B:$P,10,FALSE),"")</f>
        <v/>
      </c>
      <c r="G1376" s="4" t="str">
        <f>SUBSTITUTE(IFERROR(VLOOKUP($A1376,'Raw - J'!$B:$P,7,FALSE),""),"0","")</f>
        <v/>
      </c>
      <c r="H1376" s="4" t="str">
        <f>IFERROR(VLOOKUP($A1376,'Raw - J'!$B:$P,12,FALSE)&amp;IF(VLOOKUP($A1376,'Raw - J'!$B:$N,13,FALSE)&lt;&gt;"","("&amp;VLOOKUP($A1376,'Raw - J'!$B:$N,13,FALSE)&amp;")",""),"")</f>
        <v/>
      </c>
      <c r="I1376" s="4" t="str">
        <f>IFERROR(VLOOKUP($A1376,'Raw - J'!$B:$P,14,FALSE),"")</f>
        <v/>
      </c>
      <c r="J1376" s="4" t="str">
        <f>IFERROR(VLOOKUP($A1376,'Raw - J'!$B:$P,11,FALSE),"")</f>
        <v/>
      </c>
      <c r="K1376" s="4" t="str">
        <f>IFERROR(VLOOKUP($A1376,'Raw - J'!$B:$Q,16,FALSE),"")</f>
        <v/>
      </c>
      <c r="L1376" s="16" t="str">
        <f>SUBSTITUTE(IFERROR(VLOOKUP($A1376,'Raw - J'!$B:$Q,9,FALSE),""),0,"")</f>
        <v/>
      </c>
      <c r="M1376" s="16" t="str">
        <f>SUBSTITUTE(IFERROR(VLOOKUP($A1376,'Raw - J'!$B:$Z,20,FALSE),""),0,"")</f>
        <v/>
      </c>
    </row>
    <row r="1377" spans="1:13" hidden="1" x14ac:dyDescent="0.35">
      <c r="A1377">
        <v>1368</v>
      </c>
      <c r="B1377" s="9" t="str">
        <f>IFERROR(VLOOKUP($A1377,'Raw - J'!$B:$S,2,FALSE),"")</f>
        <v/>
      </c>
      <c r="C1377" s="4" t="str">
        <f>IFERROR(VLOOKUP($A1377,'Raw - J'!$B:$S,3,FALSE),"")</f>
        <v/>
      </c>
      <c r="D1377" s="4" t="str">
        <f>IFERROR(VLOOKUP(JUMP!A1377,'Raw - J'!B:F,5,FALSE),"")</f>
        <v/>
      </c>
      <c r="E1377" s="4" t="str">
        <f>IFERROR(VLOOKUP($A1377,'Raw - J'!$B:$S,6,FALSE),"")</f>
        <v/>
      </c>
      <c r="F1377" s="4" t="str">
        <f>IFERROR(VLOOKUP($A1377,'Raw - J'!$B:$P,10,FALSE),"")</f>
        <v/>
      </c>
      <c r="G1377" s="4" t="str">
        <f>SUBSTITUTE(IFERROR(VLOOKUP($A1377,'Raw - J'!$B:$P,7,FALSE),""),"0","")</f>
        <v/>
      </c>
      <c r="H1377" s="4" t="str">
        <f>IFERROR(VLOOKUP($A1377,'Raw - J'!$B:$P,12,FALSE)&amp;IF(VLOOKUP($A1377,'Raw - J'!$B:$N,13,FALSE)&lt;&gt;"","("&amp;VLOOKUP($A1377,'Raw - J'!$B:$N,13,FALSE)&amp;")",""),"")</f>
        <v/>
      </c>
      <c r="I1377" s="4" t="str">
        <f>IFERROR(VLOOKUP($A1377,'Raw - J'!$B:$P,14,FALSE),"")</f>
        <v/>
      </c>
      <c r="J1377" s="4" t="str">
        <f>IFERROR(VLOOKUP($A1377,'Raw - J'!$B:$P,11,FALSE),"")</f>
        <v/>
      </c>
      <c r="K1377" s="4" t="str">
        <f>IFERROR(VLOOKUP($A1377,'Raw - J'!$B:$Q,16,FALSE),"")</f>
        <v/>
      </c>
      <c r="L1377" s="16" t="str">
        <f>SUBSTITUTE(IFERROR(VLOOKUP($A1377,'Raw - J'!$B:$Q,9,FALSE),""),0,"")</f>
        <v/>
      </c>
      <c r="M1377" s="16" t="str">
        <f>SUBSTITUTE(IFERROR(VLOOKUP($A1377,'Raw - J'!$B:$Z,20,FALSE),""),0,"")</f>
        <v/>
      </c>
    </row>
    <row r="1378" spans="1:13" hidden="1" x14ac:dyDescent="0.35">
      <c r="A1378">
        <v>1369</v>
      </c>
      <c r="B1378" s="9" t="str">
        <f>IFERROR(VLOOKUP($A1378,'Raw - J'!$B:$S,2,FALSE),"")</f>
        <v/>
      </c>
      <c r="C1378" s="4" t="str">
        <f>IFERROR(VLOOKUP($A1378,'Raw - J'!$B:$S,3,FALSE),"")</f>
        <v/>
      </c>
      <c r="D1378" s="4" t="str">
        <f>IFERROR(VLOOKUP(JUMP!A1378,'Raw - J'!B:F,5,FALSE),"")</f>
        <v/>
      </c>
      <c r="E1378" s="4" t="str">
        <f>IFERROR(VLOOKUP($A1378,'Raw - J'!$B:$S,6,FALSE),"")</f>
        <v/>
      </c>
      <c r="F1378" s="4" t="str">
        <f>IFERROR(VLOOKUP($A1378,'Raw - J'!$B:$P,10,FALSE),"")</f>
        <v/>
      </c>
      <c r="G1378" s="4" t="str">
        <f>SUBSTITUTE(IFERROR(VLOOKUP($A1378,'Raw - J'!$B:$P,7,FALSE),""),"0","")</f>
        <v/>
      </c>
      <c r="H1378" s="4" t="str">
        <f>IFERROR(VLOOKUP($A1378,'Raw - J'!$B:$P,12,FALSE)&amp;IF(VLOOKUP($A1378,'Raw - J'!$B:$N,13,FALSE)&lt;&gt;"","("&amp;VLOOKUP($A1378,'Raw - J'!$B:$N,13,FALSE)&amp;")",""),"")</f>
        <v/>
      </c>
      <c r="I1378" s="4" t="str">
        <f>IFERROR(VLOOKUP($A1378,'Raw - J'!$B:$P,14,FALSE),"")</f>
        <v/>
      </c>
      <c r="J1378" s="4" t="str">
        <f>IFERROR(VLOOKUP($A1378,'Raw - J'!$B:$P,11,FALSE),"")</f>
        <v/>
      </c>
      <c r="K1378" s="4" t="str">
        <f>IFERROR(VLOOKUP($A1378,'Raw - J'!$B:$Q,16,FALSE),"")</f>
        <v/>
      </c>
      <c r="L1378" s="16" t="str">
        <f>SUBSTITUTE(IFERROR(VLOOKUP($A1378,'Raw - J'!$B:$Q,9,FALSE),""),0,"")</f>
        <v/>
      </c>
      <c r="M1378" s="16" t="str">
        <f>SUBSTITUTE(IFERROR(VLOOKUP($A1378,'Raw - J'!$B:$Z,20,FALSE),""),0,"")</f>
        <v/>
      </c>
    </row>
    <row r="1379" spans="1:13" hidden="1" x14ac:dyDescent="0.35">
      <c r="A1379">
        <v>1370</v>
      </c>
      <c r="B1379" s="9" t="str">
        <f>IFERROR(VLOOKUP($A1379,'Raw - J'!$B:$S,2,FALSE),"")</f>
        <v/>
      </c>
      <c r="C1379" s="4" t="str">
        <f>IFERROR(VLOOKUP($A1379,'Raw - J'!$B:$S,3,FALSE),"")</f>
        <v/>
      </c>
      <c r="D1379" s="4" t="str">
        <f>IFERROR(VLOOKUP(JUMP!A1379,'Raw - J'!B:F,5,FALSE),"")</f>
        <v/>
      </c>
      <c r="E1379" s="4" t="str">
        <f>IFERROR(VLOOKUP($A1379,'Raw - J'!$B:$S,6,FALSE),"")</f>
        <v/>
      </c>
      <c r="F1379" s="4" t="str">
        <f>IFERROR(VLOOKUP($A1379,'Raw - J'!$B:$P,10,FALSE),"")</f>
        <v/>
      </c>
      <c r="G1379" s="4" t="str">
        <f>SUBSTITUTE(IFERROR(VLOOKUP($A1379,'Raw - J'!$B:$P,7,FALSE),""),"0","")</f>
        <v/>
      </c>
      <c r="H1379" s="4" t="str">
        <f>IFERROR(VLOOKUP($A1379,'Raw - J'!$B:$P,12,FALSE)&amp;IF(VLOOKUP($A1379,'Raw - J'!$B:$N,13,FALSE)&lt;&gt;"","("&amp;VLOOKUP($A1379,'Raw - J'!$B:$N,13,FALSE)&amp;")",""),"")</f>
        <v/>
      </c>
      <c r="I1379" s="4" t="str">
        <f>IFERROR(VLOOKUP($A1379,'Raw - J'!$B:$P,14,FALSE),"")</f>
        <v/>
      </c>
      <c r="J1379" s="4" t="str">
        <f>IFERROR(VLOOKUP($A1379,'Raw - J'!$B:$P,11,FALSE),"")</f>
        <v/>
      </c>
      <c r="K1379" s="4" t="str">
        <f>IFERROR(VLOOKUP($A1379,'Raw - J'!$B:$Q,16,FALSE),"")</f>
        <v/>
      </c>
      <c r="L1379" s="16" t="str">
        <f>SUBSTITUTE(IFERROR(VLOOKUP($A1379,'Raw - J'!$B:$Q,9,FALSE),""),0,"")</f>
        <v/>
      </c>
      <c r="M1379" s="16" t="str">
        <f>SUBSTITUTE(IFERROR(VLOOKUP($A1379,'Raw - J'!$B:$Z,20,FALSE),""),0,"")</f>
        <v/>
      </c>
    </row>
    <row r="1380" spans="1:13" hidden="1" x14ac:dyDescent="0.35">
      <c r="A1380">
        <v>1371</v>
      </c>
      <c r="B1380" s="9" t="str">
        <f>IFERROR(VLOOKUP($A1380,'Raw - J'!$B:$S,2,FALSE),"")</f>
        <v/>
      </c>
      <c r="C1380" s="4" t="str">
        <f>IFERROR(VLOOKUP($A1380,'Raw - J'!$B:$S,3,FALSE),"")</f>
        <v/>
      </c>
      <c r="D1380" s="4" t="str">
        <f>IFERROR(VLOOKUP(JUMP!A1380,'Raw - J'!B:F,5,FALSE),"")</f>
        <v/>
      </c>
      <c r="E1380" s="4" t="str">
        <f>IFERROR(VLOOKUP($A1380,'Raw - J'!$B:$S,6,FALSE),"")</f>
        <v/>
      </c>
      <c r="F1380" s="4" t="str">
        <f>IFERROR(VLOOKUP($A1380,'Raw - J'!$B:$P,10,FALSE),"")</f>
        <v/>
      </c>
      <c r="G1380" s="4" t="str">
        <f>SUBSTITUTE(IFERROR(VLOOKUP($A1380,'Raw - J'!$B:$P,7,FALSE),""),"0","")</f>
        <v/>
      </c>
      <c r="H1380" s="4" t="str">
        <f>IFERROR(VLOOKUP($A1380,'Raw - J'!$B:$P,12,FALSE)&amp;IF(VLOOKUP($A1380,'Raw - J'!$B:$N,13,FALSE)&lt;&gt;"","("&amp;VLOOKUP($A1380,'Raw - J'!$B:$N,13,FALSE)&amp;")",""),"")</f>
        <v/>
      </c>
      <c r="I1380" s="4" t="str">
        <f>IFERROR(VLOOKUP($A1380,'Raw - J'!$B:$P,14,FALSE),"")</f>
        <v/>
      </c>
      <c r="J1380" s="4" t="str">
        <f>IFERROR(VLOOKUP($A1380,'Raw - J'!$B:$P,11,FALSE),"")</f>
        <v/>
      </c>
      <c r="K1380" s="4" t="str">
        <f>IFERROR(VLOOKUP($A1380,'Raw - J'!$B:$Q,16,FALSE),"")</f>
        <v/>
      </c>
      <c r="L1380" s="16" t="str">
        <f>SUBSTITUTE(IFERROR(VLOOKUP($A1380,'Raw - J'!$B:$Q,9,FALSE),""),0,"")</f>
        <v/>
      </c>
      <c r="M1380" s="16" t="str">
        <f>SUBSTITUTE(IFERROR(VLOOKUP($A1380,'Raw - J'!$B:$Z,20,FALSE),""),0,"")</f>
        <v/>
      </c>
    </row>
    <row r="1381" spans="1:13" hidden="1" x14ac:dyDescent="0.35">
      <c r="A1381">
        <v>1372</v>
      </c>
      <c r="B1381" s="9" t="str">
        <f>IFERROR(VLOOKUP($A1381,'Raw - J'!$B:$S,2,FALSE),"")</f>
        <v/>
      </c>
      <c r="C1381" s="4" t="str">
        <f>IFERROR(VLOOKUP($A1381,'Raw - J'!$B:$S,3,FALSE),"")</f>
        <v/>
      </c>
      <c r="D1381" s="4" t="str">
        <f>IFERROR(VLOOKUP(JUMP!A1381,'Raw - J'!B:F,5,FALSE),"")</f>
        <v/>
      </c>
      <c r="E1381" s="4" t="str">
        <f>IFERROR(VLOOKUP($A1381,'Raw - J'!$B:$S,6,FALSE),"")</f>
        <v/>
      </c>
      <c r="F1381" s="4" t="str">
        <f>IFERROR(VLOOKUP($A1381,'Raw - J'!$B:$P,10,FALSE),"")</f>
        <v/>
      </c>
      <c r="G1381" s="4" t="str">
        <f>SUBSTITUTE(IFERROR(VLOOKUP($A1381,'Raw - J'!$B:$P,7,FALSE),""),"0","")</f>
        <v/>
      </c>
      <c r="H1381" s="4" t="str">
        <f>IFERROR(VLOOKUP($A1381,'Raw - J'!$B:$P,12,FALSE)&amp;IF(VLOOKUP($A1381,'Raw - J'!$B:$N,13,FALSE)&lt;&gt;"","("&amp;VLOOKUP($A1381,'Raw - J'!$B:$N,13,FALSE)&amp;")",""),"")</f>
        <v/>
      </c>
      <c r="I1381" s="4" t="str">
        <f>IFERROR(VLOOKUP($A1381,'Raw - J'!$B:$P,14,FALSE),"")</f>
        <v/>
      </c>
      <c r="J1381" s="4" t="str">
        <f>IFERROR(VLOOKUP($A1381,'Raw - J'!$B:$P,11,FALSE),"")</f>
        <v/>
      </c>
      <c r="K1381" s="4" t="str">
        <f>IFERROR(VLOOKUP($A1381,'Raw - J'!$B:$Q,16,FALSE),"")</f>
        <v/>
      </c>
      <c r="L1381" s="16" t="str">
        <f>SUBSTITUTE(IFERROR(VLOOKUP($A1381,'Raw - J'!$B:$Q,9,FALSE),""),0,"")</f>
        <v/>
      </c>
      <c r="M1381" s="16" t="str">
        <f>SUBSTITUTE(IFERROR(VLOOKUP($A1381,'Raw - J'!$B:$Z,20,FALSE),""),0,"")</f>
        <v/>
      </c>
    </row>
    <row r="1382" spans="1:13" hidden="1" x14ac:dyDescent="0.35">
      <c r="A1382">
        <v>1373</v>
      </c>
      <c r="B1382" s="9" t="str">
        <f>IFERROR(VLOOKUP($A1382,'Raw - J'!$B:$S,2,FALSE),"")</f>
        <v/>
      </c>
      <c r="C1382" s="4" t="str">
        <f>IFERROR(VLOOKUP($A1382,'Raw - J'!$B:$S,3,FALSE),"")</f>
        <v/>
      </c>
      <c r="D1382" s="4" t="str">
        <f>IFERROR(VLOOKUP(JUMP!A1382,'Raw - J'!B:F,5,FALSE),"")</f>
        <v/>
      </c>
      <c r="E1382" s="4" t="str">
        <f>IFERROR(VLOOKUP($A1382,'Raw - J'!$B:$S,6,FALSE),"")</f>
        <v/>
      </c>
      <c r="F1382" s="4" t="str">
        <f>IFERROR(VLOOKUP($A1382,'Raw - J'!$B:$P,10,FALSE),"")</f>
        <v/>
      </c>
      <c r="G1382" s="4" t="str">
        <f>SUBSTITUTE(IFERROR(VLOOKUP($A1382,'Raw - J'!$B:$P,7,FALSE),""),"0","")</f>
        <v/>
      </c>
      <c r="H1382" s="4" t="str">
        <f>IFERROR(VLOOKUP($A1382,'Raw - J'!$B:$P,12,FALSE)&amp;IF(VLOOKUP($A1382,'Raw - J'!$B:$N,13,FALSE)&lt;&gt;"","("&amp;VLOOKUP($A1382,'Raw - J'!$B:$N,13,FALSE)&amp;")",""),"")</f>
        <v/>
      </c>
      <c r="I1382" s="4" t="str">
        <f>IFERROR(VLOOKUP($A1382,'Raw - J'!$B:$P,14,FALSE),"")</f>
        <v/>
      </c>
      <c r="J1382" s="4" t="str">
        <f>IFERROR(VLOOKUP($A1382,'Raw - J'!$B:$P,11,FALSE),"")</f>
        <v/>
      </c>
      <c r="K1382" s="4" t="str">
        <f>IFERROR(VLOOKUP($A1382,'Raw - J'!$B:$Q,16,FALSE),"")</f>
        <v/>
      </c>
      <c r="L1382" s="16" t="str">
        <f>SUBSTITUTE(IFERROR(VLOOKUP($A1382,'Raw - J'!$B:$Q,9,FALSE),""),0,"")</f>
        <v/>
      </c>
      <c r="M1382" s="16" t="str">
        <f>SUBSTITUTE(IFERROR(VLOOKUP($A1382,'Raw - J'!$B:$Z,20,FALSE),""),0,"")</f>
        <v/>
      </c>
    </row>
    <row r="1383" spans="1:13" hidden="1" x14ac:dyDescent="0.35">
      <c r="A1383">
        <v>1374</v>
      </c>
      <c r="B1383" s="9" t="str">
        <f>IFERROR(VLOOKUP($A1383,'Raw - J'!$B:$S,2,FALSE),"")</f>
        <v/>
      </c>
      <c r="C1383" s="4" t="str">
        <f>IFERROR(VLOOKUP($A1383,'Raw - J'!$B:$S,3,FALSE),"")</f>
        <v/>
      </c>
      <c r="D1383" s="4" t="str">
        <f>IFERROR(VLOOKUP(JUMP!A1383,'Raw - J'!B:F,5,FALSE),"")</f>
        <v/>
      </c>
      <c r="E1383" s="4" t="str">
        <f>IFERROR(VLOOKUP($A1383,'Raw - J'!$B:$S,6,FALSE),"")</f>
        <v/>
      </c>
      <c r="F1383" s="4" t="str">
        <f>IFERROR(VLOOKUP($A1383,'Raw - J'!$B:$P,10,FALSE),"")</f>
        <v/>
      </c>
      <c r="G1383" s="4" t="str">
        <f>SUBSTITUTE(IFERROR(VLOOKUP($A1383,'Raw - J'!$B:$P,7,FALSE),""),"0","")</f>
        <v/>
      </c>
      <c r="H1383" s="4" t="str">
        <f>IFERROR(VLOOKUP($A1383,'Raw - J'!$B:$P,12,FALSE)&amp;IF(VLOOKUP($A1383,'Raw - J'!$B:$N,13,FALSE)&lt;&gt;"","("&amp;VLOOKUP($A1383,'Raw - J'!$B:$N,13,FALSE)&amp;")",""),"")</f>
        <v/>
      </c>
      <c r="I1383" s="4" t="str">
        <f>IFERROR(VLOOKUP($A1383,'Raw - J'!$B:$P,14,FALSE),"")</f>
        <v/>
      </c>
      <c r="J1383" s="4" t="str">
        <f>IFERROR(VLOOKUP($A1383,'Raw - J'!$B:$P,11,FALSE),"")</f>
        <v/>
      </c>
      <c r="K1383" s="4" t="str">
        <f>IFERROR(VLOOKUP($A1383,'Raw - J'!$B:$Q,16,FALSE),"")</f>
        <v/>
      </c>
      <c r="L1383" s="16" t="str">
        <f>SUBSTITUTE(IFERROR(VLOOKUP($A1383,'Raw - J'!$B:$Q,9,FALSE),""),0,"")</f>
        <v/>
      </c>
      <c r="M1383" s="16" t="str">
        <f>SUBSTITUTE(IFERROR(VLOOKUP($A1383,'Raw - J'!$B:$Z,20,FALSE),""),0,"")</f>
        <v/>
      </c>
    </row>
    <row r="1384" spans="1:13" hidden="1" x14ac:dyDescent="0.35">
      <c r="A1384">
        <v>1375</v>
      </c>
      <c r="B1384" s="9" t="str">
        <f>IFERROR(VLOOKUP($A1384,'Raw - J'!$B:$S,2,FALSE),"")</f>
        <v/>
      </c>
      <c r="C1384" s="4" t="str">
        <f>IFERROR(VLOOKUP($A1384,'Raw - J'!$B:$S,3,FALSE),"")</f>
        <v/>
      </c>
      <c r="D1384" s="4" t="str">
        <f>IFERROR(VLOOKUP(JUMP!A1384,'Raw - J'!B:F,5,FALSE),"")</f>
        <v/>
      </c>
      <c r="E1384" s="4" t="str">
        <f>IFERROR(VLOOKUP($A1384,'Raw - J'!$B:$S,6,FALSE),"")</f>
        <v/>
      </c>
      <c r="F1384" s="4" t="str">
        <f>IFERROR(VLOOKUP($A1384,'Raw - J'!$B:$P,10,FALSE),"")</f>
        <v/>
      </c>
      <c r="G1384" s="4" t="str">
        <f>SUBSTITUTE(IFERROR(VLOOKUP($A1384,'Raw - J'!$B:$P,7,FALSE),""),"0","")</f>
        <v/>
      </c>
      <c r="H1384" s="4" t="str">
        <f>IFERROR(VLOOKUP($A1384,'Raw - J'!$B:$P,12,FALSE)&amp;IF(VLOOKUP($A1384,'Raw - J'!$B:$N,13,FALSE)&lt;&gt;"","("&amp;VLOOKUP($A1384,'Raw - J'!$B:$N,13,FALSE)&amp;")",""),"")</f>
        <v/>
      </c>
      <c r="I1384" s="4" t="str">
        <f>IFERROR(VLOOKUP($A1384,'Raw - J'!$B:$P,14,FALSE),"")</f>
        <v/>
      </c>
      <c r="J1384" s="4" t="str">
        <f>IFERROR(VLOOKUP($A1384,'Raw - J'!$B:$P,11,FALSE),"")</f>
        <v/>
      </c>
      <c r="K1384" s="4" t="str">
        <f>IFERROR(VLOOKUP($A1384,'Raw - J'!$B:$Q,16,FALSE),"")</f>
        <v/>
      </c>
      <c r="L1384" s="16" t="str">
        <f>SUBSTITUTE(IFERROR(VLOOKUP($A1384,'Raw - J'!$B:$Q,9,FALSE),""),0,"")</f>
        <v/>
      </c>
      <c r="M1384" s="16" t="str">
        <f>SUBSTITUTE(IFERROR(VLOOKUP($A1384,'Raw - J'!$B:$Z,20,FALSE),""),0,"")</f>
        <v/>
      </c>
    </row>
    <row r="1385" spans="1:13" hidden="1" x14ac:dyDescent="0.35">
      <c r="A1385">
        <v>1376</v>
      </c>
      <c r="B1385" s="9" t="str">
        <f>IFERROR(VLOOKUP($A1385,'Raw - J'!$B:$S,2,FALSE),"")</f>
        <v/>
      </c>
      <c r="C1385" s="4" t="str">
        <f>IFERROR(VLOOKUP($A1385,'Raw - J'!$B:$S,3,FALSE),"")</f>
        <v/>
      </c>
      <c r="D1385" s="4" t="str">
        <f>IFERROR(VLOOKUP(JUMP!A1385,'Raw - J'!B:F,5,FALSE),"")</f>
        <v/>
      </c>
      <c r="E1385" s="4" t="str">
        <f>IFERROR(VLOOKUP($A1385,'Raw - J'!$B:$S,6,FALSE),"")</f>
        <v/>
      </c>
      <c r="F1385" s="4" t="str">
        <f>IFERROR(VLOOKUP($A1385,'Raw - J'!$B:$P,10,FALSE),"")</f>
        <v/>
      </c>
      <c r="G1385" s="4" t="str">
        <f>SUBSTITUTE(IFERROR(VLOOKUP($A1385,'Raw - J'!$B:$P,7,FALSE),""),"0","")</f>
        <v/>
      </c>
      <c r="H1385" s="4" t="str">
        <f>IFERROR(VLOOKUP($A1385,'Raw - J'!$B:$P,12,FALSE)&amp;IF(VLOOKUP($A1385,'Raw - J'!$B:$N,13,FALSE)&lt;&gt;"","("&amp;VLOOKUP($A1385,'Raw - J'!$B:$N,13,FALSE)&amp;")",""),"")</f>
        <v/>
      </c>
      <c r="I1385" s="4" t="str">
        <f>IFERROR(VLOOKUP($A1385,'Raw - J'!$B:$P,14,FALSE),"")</f>
        <v/>
      </c>
      <c r="J1385" s="4" t="str">
        <f>IFERROR(VLOOKUP($A1385,'Raw - J'!$B:$P,11,FALSE),"")</f>
        <v/>
      </c>
      <c r="K1385" s="4" t="str">
        <f>IFERROR(VLOOKUP($A1385,'Raw - J'!$B:$Q,16,FALSE),"")</f>
        <v/>
      </c>
      <c r="L1385" s="16" t="str">
        <f>SUBSTITUTE(IFERROR(VLOOKUP($A1385,'Raw - J'!$B:$Q,9,FALSE),""),0,"")</f>
        <v/>
      </c>
      <c r="M1385" s="16" t="str">
        <f>SUBSTITUTE(IFERROR(VLOOKUP($A1385,'Raw - J'!$B:$Z,20,FALSE),""),0,"")</f>
        <v/>
      </c>
    </row>
    <row r="1386" spans="1:13" hidden="1" x14ac:dyDescent="0.35">
      <c r="A1386">
        <v>1377</v>
      </c>
      <c r="B1386" s="9" t="str">
        <f>IFERROR(VLOOKUP($A1386,'Raw - J'!$B:$S,2,FALSE),"")</f>
        <v/>
      </c>
      <c r="C1386" s="4" t="str">
        <f>IFERROR(VLOOKUP($A1386,'Raw - J'!$B:$S,3,FALSE),"")</f>
        <v/>
      </c>
      <c r="D1386" s="4" t="str">
        <f>IFERROR(VLOOKUP(JUMP!A1386,'Raw - J'!B:F,5,FALSE),"")</f>
        <v/>
      </c>
      <c r="E1386" s="4" t="str">
        <f>IFERROR(VLOOKUP($A1386,'Raw - J'!$B:$S,6,FALSE),"")</f>
        <v/>
      </c>
      <c r="F1386" s="4" t="str">
        <f>IFERROR(VLOOKUP($A1386,'Raw - J'!$B:$P,10,FALSE),"")</f>
        <v/>
      </c>
      <c r="G1386" s="4" t="str">
        <f>SUBSTITUTE(IFERROR(VLOOKUP($A1386,'Raw - J'!$B:$P,7,FALSE),""),"0","")</f>
        <v/>
      </c>
      <c r="H1386" s="4" t="str">
        <f>IFERROR(VLOOKUP($A1386,'Raw - J'!$B:$P,12,FALSE)&amp;IF(VLOOKUP($A1386,'Raw - J'!$B:$N,13,FALSE)&lt;&gt;"","("&amp;VLOOKUP($A1386,'Raw - J'!$B:$N,13,FALSE)&amp;")",""),"")</f>
        <v/>
      </c>
      <c r="I1386" s="4" t="str">
        <f>IFERROR(VLOOKUP($A1386,'Raw - J'!$B:$P,14,FALSE),"")</f>
        <v/>
      </c>
      <c r="J1386" s="4" t="str">
        <f>IFERROR(VLOOKUP($A1386,'Raw - J'!$B:$P,11,FALSE),"")</f>
        <v/>
      </c>
      <c r="K1386" s="4" t="str">
        <f>IFERROR(VLOOKUP($A1386,'Raw - J'!$B:$Q,16,FALSE),"")</f>
        <v/>
      </c>
      <c r="L1386" s="16" t="str">
        <f>SUBSTITUTE(IFERROR(VLOOKUP($A1386,'Raw - J'!$B:$Q,9,FALSE),""),0,"")</f>
        <v/>
      </c>
      <c r="M1386" s="16" t="str">
        <f>SUBSTITUTE(IFERROR(VLOOKUP($A1386,'Raw - J'!$B:$Z,20,FALSE),""),0,"")</f>
        <v/>
      </c>
    </row>
    <row r="1387" spans="1:13" hidden="1" x14ac:dyDescent="0.35">
      <c r="A1387">
        <v>1378</v>
      </c>
      <c r="B1387" s="9" t="str">
        <f>IFERROR(VLOOKUP($A1387,'Raw - J'!$B:$S,2,FALSE),"")</f>
        <v/>
      </c>
      <c r="C1387" s="4" t="str">
        <f>IFERROR(VLOOKUP($A1387,'Raw - J'!$B:$S,3,FALSE),"")</f>
        <v/>
      </c>
      <c r="D1387" s="4" t="str">
        <f>IFERROR(VLOOKUP(JUMP!A1387,'Raw - J'!B:F,5,FALSE),"")</f>
        <v/>
      </c>
      <c r="E1387" s="4" t="str">
        <f>IFERROR(VLOOKUP($A1387,'Raw - J'!$B:$S,6,FALSE),"")</f>
        <v/>
      </c>
      <c r="F1387" s="4" t="str">
        <f>IFERROR(VLOOKUP($A1387,'Raw - J'!$B:$P,10,FALSE),"")</f>
        <v/>
      </c>
      <c r="G1387" s="4" t="str">
        <f>SUBSTITUTE(IFERROR(VLOOKUP($A1387,'Raw - J'!$B:$P,7,FALSE),""),"0","")</f>
        <v/>
      </c>
      <c r="H1387" s="4" t="str">
        <f>IFERROR(VLOOKUP($A1387,'Raw - J'!$B:$P,12,FALSE)&amp;IF(VLOOKUP($A1387,'Raw - J'!$B:$N,13,FALSE)&lt;&gt;"","("&amp;VLOOKUP($A1387,'Raw - J'!$B:$N,13,FALSE)&amp;")",""),"")</f>
        <v/>
      </c>
      <c r="I1387" s="4" t="str">
        <f>IFERROR(VLOOKUP($A1387,'Raw - J'!$B:$P,14,FALSE),"")</f>
        <v/>
      </c>
      <c r="J1387" s="4" t="str">
        <f>IFERROR(VLOOKUP($A1387,'Raw - J'!$B:$P,11,FALSE),"")</f>
        <v/>
      </c>
      <c r="K1387" s="4" t="str">
        <f>IFERROR(VLOOKUP($A1387,'Raw - J'!$B:$Q,16,FALSE),"")</f>
        <v/>
      </c>
      <c r="L1387" s="16" t="str">
        <f>SUBSTITUTE(IFERROR(VLOOKUP($A1387,'Raw - J'!$B:$Q,9,FALSE),""),0,"")</f>
        <v/>
      </c>
      <c r="M1387" s="16" t="str">
        <f>SUBSTITUTE(IFERROR(VLOOKUP($A1387,'Raw - J'!$B:$Z,20,FALSE),""),0,"")</f>
        <v/>
      </c>
    </row>
    <row r="1388" spans="1:13" hidden="1" x14ac:dyDescent="0.35">
      <c r="A1388">
        <v>1379</v>
      </c>
      <c r="B1388" s="9" t="str">
        <f>IFERROR(VLOOKUP($A1388,'Raw - J'!$B:$S,2,FALSE),"")</f>
        <v/>
      </c>
      <c r="C1388" s="4" t="str">
        <f>IFERROR(VLOOKUP($A1388,'Raw - J'!$B:$S,3,FALSE),"")</f>
        <v/>
      </c>
      <c r="D1388" s="4" t="str">
        <f>IFERROR(VLOOKUP(JUMP!A1388,'Raw - J'!B:F,5,FALSE),"")</f>
        <v/>
      </c>
      <c r="E1388" s="4" t="str">
        <f>IFERROR(VLOOKUP($A1388,'Raw - J'!$B:$S,6,FALSE),"")</f>
        <v/>
      </c>
      <c r="F1388" s="4" t="str">
        <f>IFERROR(VLOOKUP($A1388,'Raw - J'!$B:$P,10,FALSE),"")</f>
        <v/>
      </c>
      <c r="G1388" s="4" t="str">
        <f>SUBSTITUTE(IFERROR(VLOOKUP($A1388,'Raw - J'!$B:$P,7,FALSE),""),"0","")</f>
        <v/>
      </c>
      <c r="H1388" s="4" t="str">
        <f>IFERROR(VLOOKUP($A1388,'Raw - J'!$B:$P,12,FALSE)&amp;IF(VLOOKUP($A1388,'Raw - J'!$B:$N,13,FALSE)&lt;&gt;"","("&amp;VLOOKUP($A1388,'Raw - J'!$B:$N,13,FALSE)&amp;")",""),"")</f>
        <v/>
      </c>
      <c r="I1388" s="4" t="str">
        <f>IFERROR(VLOOKUP($A1388,'Raw - J'!$B:$P,14,FALSE),"")</f>
        <v/>
      </c>
      <c r="J1388" s="4" t="str">
        <f>IFERROR(VLOOKUP($A1388,'Raw - J'!$B:$P,11,FALSE),"")</f>
        <v/>
      </c>
      <c r="K1388" s="4" t="str">
        <f>IFERROR(VLOOKUP($A1388,'Raw - J'!$B:$Q,16,FALSE),"")</f>
        <v/>
      </c>
      <c r="L1388" s="16" t="str">
        <f>SUBSTITUTE(IFERROR(VLOOKUP($A1388,'Raw - J'!$B:$Q,9,FALSE),""),0,"")</f>
        <v/>
      </c>
      <c r="M1388" s="16" t="str">
        <f>SUBSTITUTE(IFERROR(VLOOKUP($A1388,'Raw - J'!$B:$Z,20,FALSE),""),0,"")</f>
        <v/>
      </c>
    </row>
    <row r="1389" spans="1:13" hidden="1" x14ac:dyDescent="0.35">
      <c r="A1389">
        <v>1380</v>
      </c>
      <c r="B1389" s="9" t="str">
        <f>IFERROR(VLOOKUP($A1389,'Raw - J'!$B:$S,2,FALSE),"")</f>
        <v/>
      </c>
      <c r="C1389" s="4" t="str">
        <f>IFERROR(VLOOKUP($A1389,'Raw - J'!$B:$S,3,FALSE),"")</f>
        <v/>
      </c>
      <c r="D1389" s="4" t="str">
        <f>IFERROR(VLOOKUP(JUMP!A1389,'Raw - J'!B:F,5,FALSE),"")</f>
        <v/>
      </c>
      <c r="E1389" s="4" t="str">
        <f>IFERROR(VLOOKUP($A1389,'Raw - J'!$B:$S,6,FALSE),"")</f>
        <v/>
      </c>
      <c r="F1389" s="4" t="str">
        <f>IFERROR(VLOOKUP($A1389,'Raw - J'!$B:$P,10,FALSE),"")</f>
        <v/>
      </c>
      <c r="G1389" s="4" t="str">
        <f>SUBSTITUTE(IFERROR(VLOOKUP($A1389,'Raw - J'!$B:$P,7,FALSE),""),"0","")</f>
        <v/>
      </c>
      <c r="H1389" s="4" t="str">
        <f>IFERROR(VLOOKUP($A1389,'Raw - J'!$B:$P,12,FALSE)&amp;IF(VLOOKUP($A1389,'Raw - J'!$B:$N,13,FALSE)&lt;&gt;"","("&amp;VLOOKUP($A1389,'Raw - J'!$B:$N,13,FALSE)&amp;")",""),"")</f>
        <v/>
      </c>
      <c r="I1389" s="4" t="str">
        <f>IFERROR(VLOOKUP($A1389,'Raw - J'!$B:$P,14,FALSE),"")</f>
        <v/>
      </c>
      <c r="J1389" s="4" t="str">
        <f>IFERROR(VLOOKUP($A1389,'Raw - J'!$B:$P,11,FALSE),"")</f>
        <v/>
      </c>
      <c r="K1389" s="4" t="str">
        <f>IFERROR(VLOOKUP($A1389,'Raw - J'!$B:$Q,16,FALSE),"")</f>
        <v/>
      </c>
      <c r="L1389" s="16" t="str">
        <f>SUBSTITUTE(IFERROR(VLOOKUP($A1389,'Raw - J'!$B:$Q,9,FALSE),""),0,"")</f>
        <v/>
      </c>
      <c r="M1389" s="16" t="str">
        <f>SUBSTITUTE(IFERROR(VLOOKUP($A1389,'Raw - J'!$B:$Z,20,FALSE),""),0,"")</f>
        <v/>
      </c>
    </row>
    <row r="1390" spans="1:13" hidden="1" x14ac:dyDescent="0.35">
      <c r="A1390">
        <v>1381</v>
      </c>
      <c r="B1390" s="9" t="str">
        <f>IFERROR(VLOOKUP($A1390,'Raw - J'!$B:$S,2,FALSE),"")</f>
        <v/>
      </c>
      <c r="C1390" s="4" t="str">
        <f>IFERROR(VLOOKUP($A1390,'Raw - J'!$B:$S,3,FALSE),"")</f>
        <v/>
      </c>
      <c r="D1390" s="4" t="str">
        <f>IFERROR(VLOOKUP(JUMP!A1390,'Raw - J'!B:F,5,FALSE),"")</f>
        <v/>
      </c>
      <c r="E1390" s="4" t="str">
        <f>IFERROR(VLOOKUP($A1390,'Raw - J'!$B:$S,6,FALSE),"")</f>
        <v/>
      </c>
      <c r="F1390" s="4" t="str">
        <f>IFERROR(VLOOKUP($A1390,'Raw - J'!$B:$P,10,FALSE),"")</f>
        <v/>
      </c>
      <c r="G1390" s="4" t="str">
        <f>SUBSTITUTE(IFERROR(VLOOKUP($A1390,'Raw - J'!$B:$P,7,FALSE),""),"0","")</f>
        <v/>
      </c>
      <c r="H1390" s="4" t="str">
        <f>IFERROR(VLOOKUP($A1390,'Raw - J'!$B:$P,12,FALSE)&amp;IF(VLOOKUP($A1390,'Raw - J'!$B:$N,13,FALSE)&lt;&gt;"","("&amp;VLOOKUP($A1390,'Raw - J'!$B:$N,13,FALSE)&amp;")",""),"")</f>
        <v/>
      </c>
      <c r="I1390" s="4" t="str">
        <f>IFERROR(VLOOKUP($A1390,'Raw - J'!$B:$P,14,FALSE),"")</f>
        <v/>
      </c>
      <c r="J1390" s="4" t="str">
        <f>IFERROR(VLOOKUP($A1390,'Raw - J'!$B:$P,11,FALSE),"")</f>
        <v/>
      </c>
      <c r="K1390" s="4" t="str">
        <f>IFERROR(VLOOKUP($A1390,'Raw - J'!$B:$Q,16,FALSE),"")</f>
        <v/>
      </c>
      <c r="L1390" s="16" t="str">
        <f>SUBSTITUTE(IFERROR(VLOOKUP($A1390,'Raw - J'!$B:$Q,9,FALSE),""),0,"")</f>
        <v/>
      </c>
      <c r="M1390" s="16" t="str">
        <f>SUBSTITUTE(IFERROR(VLOOKUP($A1390,'Raw - J'!$B:$Z,20,FALSE),""),0,"")</f>
        <v/>
      </c>
    </row>
    <row r="1391" spans="1:13" hidden="1" x14ac:dyDescent="0.35">
      <c r="A1391">
        <v>1382</v>
      </c>
      <c r="B1391" s="9" t="str">
        <f>IFERROR(VLOOKUP($A1391,'Raw - J'!$B:$S,2,FALSE),"")</f>
        <v/>
      </c>
      <c r="C1391" s="4" t="str">
        <f>IFERROR(VLOOKUP($A1391,'Raw - J'!$B:$S,3,FALSE),"")</f>
        <v/>
      </c>
      <c r="D1391" s="4" t="str">
        <f>IFERROR(VLOOKUP(JUMP!A1391,'Raw - J'!B:F,5,FALSE),"")</f>
        <v/>
      </c>
      <c r="E1391" s="4" t="str">
        <f>IFERROR(VLOOKUP($A1391,'Raw - J'!$B:$S,6,FALSE),"")</f>
        <v/>
      </c>
      <c r="F1391" s="4" t="str">
        <f>IFERROR(VLOOKUP($A1391,'Raw - J'!$B:$P,10,FALSE),"")</f>
        <v/>
      </c>
      <c r="G1391" s="4" t="str">
        <f>SUBSTITUTE(IFERROR(VLOOKUP($A1391,'Raw - J'!$B:$P,7,FALSE),""),"0","")</f>
        <v/>
      </c>
      <c r="H1391" s="4" t="str">
        <f>IFERROR(VLOOKUP($A1391,'Raw - J'!$B:$P,12,FALSE)&amp;IF(VLOOKUP($A1391,'Raw - J'!$B:$N,13,FALSE)&lt;&gt;"","("&amp;VLOOKUP($A1391,'Raw - J'!$B:$N,13,FALSE)&amp;")",""),"")</f>
        <v/>
      </c>
      <c r="I1391" s="4" t="str">
        <f>IFERROR(VLOOKUP($A1391,'Raw - J'!$B:$P,14,FALSE),"")</f>
        <v/>
      </c>
      <c r="J1391" s="4" t="str">
        <f>IFERROR(VLOOKUP($A1391,'Raw - J'!$B:$P,11,FALSE),"")</f>
        <v/>
      </c>
      <c r="K1391" s="4" t="str">
        <f>IFERROR(VLOOKUP($A1391,'Raw - J'!$B:$Q,16,FALSE),"")</f>
        <v/>
      </c>
      <c r="L1391" s="16" t="str">
        <f>SUBSTITUTE(IFERROR(VLOOKUP($A1391,'Raw - J'!$B:$Q,9,FALSE),""),0,"")</f>
        <v/>
      </c>
      <c r="M1391" s="16" t="str">
        <f>SUBSTITUTE(IFERROR(VLOOKUP($A1391,'Raw - J'!$B:$Z,20,FALSE),""),0,"")</f>
        <v/>
      </c>
    </row>
    <row r="1392" spans="1:13" hidden="1" x14ac:dyDescent="0.35">
      <c r="A1392">
        <v>1383</v>
      </c>
      <c r="B1392" s="9" t="str">
        <f>IFERROR(VLOOKUP($A1392,'Raw - J'!$B:$S,2,FALSE),"")</f>
        <v/>
      </c>
      <c r="C1392" s="4" t="str">
        <f>IFERROR(VLOOKUP($A1392,'Raw - J'!$B:$S,3,FALSE),"")</f>
        <v/>
      </c>
      <c r="D1392" s="4" t="str">
        <f>IFERROR(VLOOKUP(JUMP!A1392,'Raw - J'!B:F,5,FALSE),"")</f>
        <v/>
      </c>
      <c r="E1392" s="4" t="str">
        <f>IFERROR(VLOOKUP($A1392,'Raw - J'!$B:$S,6,FALSE),"")</f>
        <v/>
      </c>
      <c r="F1392" s="4" t="str">
        <f>IFERROR(VLOOKUP($A1392,'Raw - J'!$B:$P,10,FALSE),"")</f>
        <v/>
      </c>
      <c r="G1392" s="4" t="str">
        <f>SUBSTITUTE(IFERROR(VLOOKUP($A1392,'Raw - J'!$B:$P,7,FALSE),""),"0","")</f>
        <v/>
      </c>
      <c r="H1392" s="4" t="str">
        <f>IFERROR(VLOOKUP($A1392,'Raw - J'!$B:$P,12,FALSE)&amp;IF(VLOOKUP($A1392,'Raw - J'!$B:$N,13,FALSE)&lt;&gt;"","("&amp;VLOOKUP($A1392,'Raw - J'!$B:$N,13,FALSE)&amp;")",""),"")</f>
        <v/>
      </c>
      <c r="I1392" s="4" t="str">
        <f>IFERROR(VLOOKUP($A1392,'Raw - J'!$B:$P,14,FALSE),"")</f>
        <v/>
      </c>
      <c r="J1392" s="4" t="str">
        <f>IFERROR(VLOOKUP($A1392,'Raw - J'!$B:$P,11,FALSE),"")</f>
        <v/>
      </c>
      <c r="K1392" s="4" t="str">
        <f>IFERROR(VLOOKUP($A1392,'Raw - J'!$B:$Q,16,FALSE),"")</f>
        <v/>
      </c>
      <c r="L1392" s="16" t="str">
        <f>SUBSTITUTE(IFERROR(VLOOKUP($A1392,'Raw - J'!$B:$Q,9,FALSE),""),0,"")</f>
        <v/>
      </c>
      <c r="M1392" s="16" t="str">
        <f>SUBSTITUTE(IFERROR(VLOOKUP($A1392,'Raw - J'!$B:$Z,20,FALSE),""),0,"")</f>
        <v/>
      </c>
    </row>
    <row r="1393" spans="1:13" hidden="1" x14ac:dyDescent="0.35">
      <c r="A1393">
        <v>1384</v>
      </c>
      <c r="B1393" s="9" t="str">
        <f>IFERROR(VLOOKUP($A1393,'Raw - J'!$B:$S,2,FALSE),"")</f>
        <v/>
      </c>
      <c r="C1393" s="4" t="str">
        <f>IFERROR(VLOOKUP($A1393,'Raw - J'!$B:$S,3,FALSE),"")</f>
        <v/>
      </c>
      <c r="D1393" s="4" t="str">
        <f>IFERROR(VLOOKUP(JUMP!A1393,'Raw - J'!B:F,5,FALSE),"")</f>
        <v/>
      </c>
      <c r="E1393" s="4" t="str">
        <f>IFERROR(VLOOKUP($A1393,'Raw - J'!$B:$S,6,FALSE),"")</f>
        <v/>
      </c>
      <c r="F1393" s="4" t="str">
        <f>IFERROR(VLOOKUP($A1393,'Raw - J'!$B:$P,10,FALSE),"")</f>
        <v/>
      </c>
      <c r="G1393" s="4" t="str">
        <f>SUBSTITUTE(IFERROR(VLOOKUP($A1393,'Raw - J'!$B:$P,7,FALSE),""),"0","")</f>
        <v/>
      </c>
      <c r="H1393" s="4" t="str">
        <f>IFERROR(VLOOKUP($A1393,'Raw - J'!$B:$P,12,FALSE)&amp;IF(VLOOKUP($A1393,'Raw - J'!$B:$N,13,FALSE)&lt;&gt;"","("&amp;VLOOKUP($A1393,'Raw - J'!$B:$N,13,FALSE)&amp;")",""),"")</f>
        <v/>
      </c>
      <c r="I1393" s="4" t="str">
        <f>IFERROR(VLOOKUP($A1393,'Raw - J'!$B:$P,14,FALSE),"")</f>
        <v/>
      </c>
      <c r="J1393" s="4" t="str">
        <f>IFERROR(VLOOKUP($A1393,'Raw - J'!$B:$P,11,FALSE),"")</f>
        <v/>
      </c>
      <c r="K1393" s="4" t="str">
        <f>IFERROR(VLOOKUP($A1393,'Raw - J'!$B:$Q,16,FALSE),"")</f>
        <v/>
      </c>
      <c r="L1393" s="16" t="str">
        <f>SUBSTITUTE(IFERROR(VLOOKUP($A1393,'Raw - J'!$B:$Q,9,FALSE),""),0,"")</f>
        <v/>
      </c>
      <c r="M1393" s="16" t="str">
        <f>SUBSTITUTE(IFERROR(VLOOKUP($A1393,'Raw - J'!$B:$Z,20,FALSE),""),0,"")</f>
        <v/>
      </c>
    </row>
    <row r="1394" spans="1:13" hidden="1" x14ac:dyDescent="0.35">
      <c r="A1394">
        <v>1385</v>
      </c>
      <c r="B1394" s="9" t="str">
        <f>IFERROR(VLOOKUP($A1394,'Raw - J'!$B:$S,2,FALSE),"")</f>
        <v/>
      </c>
      <c r="C1394" s="4" t="str">
        <f>IFERROR(VLOOKUP($A1394,'Raw - J'!$B:$S,3,FALSE),"")</f>
        <v/>
      </c>
      <c r="D1394" s="4" t="str">
        <f>IFERROR(VLOOKUP(JUMP!A1394,'Raw - J'!B:F,5,FALSE),"")</f>
        <v/>
      </c>
      <c r="E1394" s="4" t="str">
        <f>IFERROR(VLOOKUP($A1394,'Raw - J'!$B:$S,6,FALSE),"")</f>
        <v/>
      </c>
      <c r="F1394" s="4" t="str">
        <f>IFERROR(VLOOKUP($A1394,'Raw - J'!$B:$P,10,FALSE),"")</f>
        <v/>
      </c>
      <c r="G1394" s="4" t="str">
        <f>SUBSTITUTE(IFERROR(VLOOKUP($A1394,'Raw - J'!$B:$P,7,FALSE),""),"0","")</f>
        <v/>
      </c>
      <c r="H1394" s="4" t="str">
        <f>IFERROR(VLOOKUP($A1394,'Raw - J'!$B:$P,12,FALSE)&amp;IF(VLOOKUP($A1394,'Raw - J'!$B:$N,13,FALSE)&lt;&gt;"","("&amp;VLOOKUP($A1394,'Raw - J'!$B:$N,13,FALSE)&amp;")",""),"")</f>
        <v/>
      </c>
      <c r="I1394" s="4" t="str">
        <f>IFERROR(VLOOKUP($A1394,'Raw - J'!$B:$P,14,FALSE),"")</f>
        <v/>
      </c>
      <c r="J1394" s="4" t="str">
        <f>IFERROR(VLOOKUP($A1394,'Raw - J'!$B:$P,11,FALSE),"")</f>
        <v/>
      </c>
      <c r="K1394" s="4" t="str">
        <f>IFERROR(VLOOKUP($A1394,'Raw - J'!$B:$Q,16,FALSE),"")</f>
        <v/>
      </c>
      <c r="L1394" s="16" t="str">
        <f>SUBSTITUTE(IFERROR(VLOOKUP($A1394,'Raw - J'!$B:$Q,9,FALSE),""),0,"")</f>
        <v/>
      </c>
      <c r="M1394" s="16" t="str">
        <f>SUBSTITUTE(IFERROR(VLOOKUP($A1394,'Raw - J'!$B:$Z,20,FALSE),""),0,"")</f>
        <v/>
      </c>
    </row>
    <row r="1395" spans="1:13" hidden="1" x14ac:dyDescent="0.35">
      <c r="A1395">
        <v>1386</v>
      </c>
      <c r="B1395" s="9" t="str">
        <f>IFERROR(VLOOKUP($A1395,'Raw - J'!$B:$S,2,FALSE),"")</f>
        <v/>
      </c>
      <c r="C1395" s="4" t="str">
        <f>IFERROR(VLOOKUP($A1395,'Raw - J'!$B:$S,3,FALSE),"")</f>
        <v/>
      </c>
      <c r="D1395" s="4" t="str">
        <f>IFERROR(VLOOKUP(JUMP!A1395,'Raw - J'!B:F,5,FALSE),"")</f>
        <v/>
      </c>
      <c r="E1395" s="4" t="str">
        <f>IFERROR(VLOOKUP($A1395,'Raw - J'!$B:$S,6,FALSE),"")</f>
        <v/>
      </c>
      <c r="F1395" s="4" t="str">
        <f>IFERROR(VLOOKUP($A1395,'Raw - J'!$B:$P,10,FALSE),"")</f>
        <v/>
      </c>
      <c r="G1395" s="4" t="str">
        <f>SUBSTITUTE(IFERROR(VLOOKUP($A1395,'Raw - J'!$B:$P,7,FALSE),""),"0","")</f>
        <v/>
      </c>
      <c r="H1395" s="4" t="str">
        <f>IFERROR(VLOOKUP($A1395,'Raw - J'!$B:$P,12,FALSE)&amp;IF(VLOOKUP($A1395,'Raw - J'!$B:$N,13,FALSE)&lt;&gt;"","("&amp;VLOOKUP($A1395,'Raw - J'!$B:$N,13,FALSE)&amp;")",""),"")</f>
        <v/>
      </c>
      <c r="I1395" s="4" t="str">
        <f>IFERROR(VLOOKUP($A1395,'Raw - J'!$B:$P,14,FALSE),"")</f>
        <v/>
      </c>
      <c r="J1395" s="4" t="str">
        <f>IFERROR(VLOOKUP($A1395,'Raw - J'!$B:$P,11,FALSE),"")</f>
        <v/>
      </c>
      <c r="K1395" s="4" t="str">
        <f>IFERROR(VLOOKUP($A1395,'Raw - J'!$B:$Q,16,FALSE),"")</f>
        <v/>
      </c>
      <c r="L1395" s="16" t="str">
        <f>SUBSTITUTE(IFERROR(VLOOKUP($A1395,'Raw - J'!$B:$Q,9,FALSE),""),0,"")</f>
        <v/>
      </c>
      <c r="M1395" s="16" t="str">
        <f>SUBSTITUTE(IFERROR(VLOOKUP($A1395,'Raw - J'!$B:$Z,20,FALSE),""),0,"")</f>
        <v/>
      </c>
    </row>
    <row r="1396" spans="1:13" hidden="1" x14ac:dyDescent="0.35">
      <c r="A1396">
        <v>1387</v>
      </c>
      <c r="B1396" s="9" t="str">
        <f>IFERROR(VLOOKUP($A1396,'Raw - J'!$B:$S,2,FALSE),"")</f>
        <v/>
      </c>
      <c r="C1396" s="4" t="str">
        <f>IFERROR(VLOOKUP($A1396,'Raw - J'!$B:$S,3,FALSE),"")</f>
        <v/>
      </c>
      <c r="D1396" s="4" t="str">
        <f>IFERROR(VLOOKUP(JUMP!A1396,'Raw - J'!B:F,5,FALSE),"")</f>
        <v/>
      </c>
      <c r="E1396" s="4" t="str">
        <f>IFERROR(VLOOKUP($A1396,'Raw - J'!$B:$S,6,FALSE),"")</f>
        <v/>
      </c>
      <c r="F1396" s="4" t="str">
        <f>IFERROR(VLOOKUP($A1396,'Raw - J'!$B:$P,10,FALSE),"")</f>
        <v/>
      </c>
      <c r="G1396" s="4" t="str">
        <f>SUBSTITUTE(IFERROR(VLOOKUP($A1396,'Raw - J'!$B:$P,7,FALSE),""),"0","")</f>
        <v/>
      </c>
      <c r="H1396" s="4" t="str">
        <f>IFERROR(VLOOKUP($A1396,'Raw - J'!$B:$P,12,FALSE)&amp;IF(VLOOKUP($A1396,'Raw - J'!$B:$N,13,FALSE)&lt;&gt;"","("&amp;VLOOKUP($A1396,'Raw - J'!$B:$N,13,FALSE)&amp;")",""),"")</f>
        <v/>
      </c>
      <c r="I1396" s="4" t="str">
        <f>IFERROR(VLOOKUP($A1396,'Raw - J'!$B:$P,14,FALSE),"")</f>
        <v/>
      </c>
      <c r="J1396" s="4" t="str">
        <f>IFERROR(VLOOKUP($A1396,'Raw - J'!$B:$P,11,FALSE),"")</f>
        <v/>
      </c>
      <c r="K1396" s="4" t="str">
        <f>IFERROR(VLOOKUP($A1396,'Raw - J'!$B:$Q,16,FALSE),"")</f>
        <v/>
      </c>
      <c r="L1396" s="16" t="str">
        <f>SUBSTITUTE(IFERROR(VLOOKUP($A1396,'Raw - J'!$B:$Q,9,FALSE),""),0,"")</f>
        <v/>
      </c>
      <c r="M1396" s="16" t="str">
        <f>SUBSTITUTE(IFERROR(VLOOKUP($A1396,'Raw - J'!$B:$Z,20,FALSE),""),0,"")</f>
        <v/>
      </c>
    </row>
    <row r="1397" spans="1:13" hidden="1" x14ac:dyDescent="0.35">
      <c r="A1397">
        <v>1388</v>
      </c>
      <c r="B1397" s="9" t="str">
        <f>IFERROR(VLOOKUP($A1397,'Raw - J'!$B:$S,2,FALSE),"")</f>
        <v/>
      </c>
      <c r="C1397" s="4" t="str">
        <f>IFERROR(VLOOKUP($A1397,'Raw - J'!$B:$S,3,FALSE),"")</f>
        <v/>
      </c>
      <c r="D1397" s="4" t="str">
        <f>IFERROR(VLOOKUP(JUMP!A1397,'Raw - J'!B:F,5,FALSE),"")</f>
        <v/>
      </c>
      <c r="E1397" s="4" t="str">
        <f>IFERROR(VLOOKUP($A1397,'Raw - J'!$B:$S,6,FALSE),"")</f>
        <v/>
      </c>
      <c r="F1397" s="4" t="str">
        <f>IFERROR(VLOOKUP($A1397,'Raw - J'!$B:$P,10,FALSE),"")</f>
        <v/>
      </c>
      <c r="G1397" s="4" t="str">
        <f>SUBSTITUTE(IFERROR(VLOOKUP($A1397,'Raw - J'!$B:$P,7,FALSE),""),"0","")</f>
        <v/>
      </c>
      <c r="H1397" s="4" t="str">
        <f>IFERROR(VLOOKUP($A1397,'Raw - J'!$B:$P,12,FALSE)&amp;IF(VLOOKUP($A1397,'Raw - J'!$B:$N,13,FALSE)&lt;&gt;"","("&amp;VLOOKUP($A1397,'Raw - J'!$B:$N,13,FALSE)&amp;")",""),"")</f>
        <v/>
      </c>
      <c r="I1397" s="4" t="str">
        <f>IFERROR(VLOOKUP($A1397,'Raw - J'!$B:$P,14,FALSE),"")</f>
        <v/>
      </c>
      <c r="J1397" s="4" t="str">
        <f>IFERROR(VLOOKUP($A1397,'Raw - J'!$B:$P,11,FALSE),"")</f>
        <v/>
      </c>
      <c r="K1397" s="4" t="str">
        <f>IFERROR(VLOOKUP($A1397,'Raw - J'!$B:$Q,16,FALSE),"")</f>
        <v/>
      </c>
      <c r="L1397" s="16" t="str">
        <f>SUBSTITUTE(IFERROR(VLOOKUP($A1397,'Raw - J'!$B:$Q,9,FALSE),""),0,"")</f>
        <v/>
      </c>
      <c r="M1397" s="16" t="str">
        <f>SUBSTITUTE(IFERROR(VLOOKUP($A1397,'Raw - J'!$B:$Z,20,FALSE),""),0,"")</f>
        <v/>
      </c>
    </row>
    <row r="1398" spans="1:13" hidden="1" x14ac:dyDescent="0.35">
      <c r="A1398">
        <v>1389</v>
      </c>
      <c r="B1398" s="9" t="str">
        <f>IFERROR(VLOOKUP($A1398,'Raw - J'!$B:$S,2,FALSE),"")</f>
        <v/>
      </c>
      <c r="C1398" s="4" t="str">
        <f>IFERROR(VLOOKUP($A1398,'Raw - J'!$B:$S,3,FALSE),"")</f>
        <v/>
      </c>
      <c r="D1398" s="4" t="str">
        <f>IFERROR(VLOOKUP(JUMP!A1398,'Raw - J'!B:F,5,FALSE),"")</f>
        <v/>
      </c>
      <c r="E1398" s="4" t="str">
        <f>IFERROR(VLOOKUP($A1398,'Raw - J'!$B:$S,6,FALSE),"")</f>
        <v/>
      </c>
      <c r="F1398" s="4" t="str">
        <f>IFERROR(VLOOKUP($A1398,'Raw - J'!$B:$P,10,FALSE),"")</f>
        <v/>
      </c>
      <c r="G1398" s="4" t="str">
        <f>SUBSTITUTE(IFERROR(VLOOKUP($A1398,'Raw - J'!$B:$P,7,FALSE),""),"0","")</f>
        <v/>
      </c>
      <c r="H1398" s="4" t="str">
        <f>IFERROR(VLOOKUP($A1398,'Raw - J'!$B:$P,12,FALSE)&amp;IF(VLOOKUP($A1398,'Raw - J'!$B:$N,13,FALSE)&lt;&gt;"","("&amp;VLOOKUP($A1398,'Raw - J'!$B:$N,13,FALSE)&amp;")",""),"")</f>
        <v/>
      </c>
      <c r="I1398" s="4" t="str">
        <f>IFERROR(VLOOKUP($A1398,'Raw - J'!$B:$P,14,FALSE),"")</f>
        <v/>
      </c>
      <c r="J1398" s="4" t="str">
        <f>IFERROR(VLOOKUP($A1398,'Raw - J'!$B:$P,11,FALSE),"")</f>
        <v/>
      </c>
      <c r="K1398" s="4" t="str">
        <f>IFERROR(VLOOKUP($A1398,'Raw - J'!$B:$Q,16,FALSE),"")</f>
        <v/>
      </c>
      <c r="L1398" s="16" t="str">
        <f>SUBSTITUTE(IFERROR(VLOOKUP($A1398,'Raw - J'!$B:$Q,9,FALSE),""),0,"")</f>
        <v/>
      </c>
      <c r="M1398" s="16" t="str">
        <f>SUBSTITUTE(IFERROR(VLOOKUP($A1398,'Raw - J'!$B:$Z,20,FALSE),""),0,"")</f>
        <v/>
      </c>
    </row>
    <row r="1399" spans="1:13" hidden="1" x14ac:dyDescent="0.35">
      <c r="A1399">
        <v>1390</v>
      </c>
      <c r="B1399" s="9" t="str">
        <f>IFERROR(VLOOKUP($A1399,'Raw - J'!$B:$S,2,FALSE),"")</f>
        <v/>
      </c>
      <c r="C1399" s="4" t="str">
        <f>IFERROR(VLOOKUP($A1399,'Raw - J'!$B:$S,3,FALSE),"")</f>
        <v/>
      </c>
      <c r="D1399" s="4" t="str">
        <f>IFERROR(VLOOKUP(JUMP!A1399,'Raw - J'!B:F,5,FALSE),"")</f>
        <v/>
      </c>
      <c r="E1399" s="4" t="str">
        <f>IFERROR(VLOOKUP($A1399,'Raw - J'!$B:$S,6,FALSE),"")</f>
        <v/>
      </c>
      <c r="F1399" s="4" t="str">
        <f>IFERROR(VLOOKUP($A1399,'Raw - J'!$B:$P,10,FALSE),"")</f>
        <v/>
      </c>
      <c r="G1399" s="4" t="str">
        <f>SUBSTITUTE(IFERROR(VLOOKUP($A1399,'Raw - J'!$B:$P,7,FALSE),""),"0","")</f>
        <v/>
      </c>
      <c r="H1399" s="4" t="str">
        <f>IFERROR(VLOOKUP($A1399,'Raw - J'!$B:$P,12,FALSE)&amp;IF(VLOOKUP($A1399,'Raw - J'!$B:$N,13,FALSE)&lt;&gt;"","("&amp;VLOOKUP($A1399,'Raw - J'!$B:$N,13,FALSE)&amp;")",""),"")</f>
        <v/>
      </c>
      <c r="I1399" s="4" t="str">
        <f>IFERROR(VLOOKUP($A1399,'Raw - J'!$B:$P,14,FALSE),"")</f>
        <v/>
      </c>
      <c r="J1399" s="4" t="str">
        <f>IFERROR(VLOOKUP($A1399,'Raw - J'!$B:$P,11,FALSE),"")</f>
        <v/>
      </c>
      <c r="K1399" s="4" t="str">
        <f>IFERROR(VLOOKUP($A1399,'Raw - J'!$B:$Q,16,FALSE),"")</f>
        <v/>
      </c>
      <c r="L1399" s="16" t="str">
        <f>SUBSTITUTE(IFERROR(VLOOKUP($A1399,'Raw - J'!$B:$Q,9,FALSE),""),0,"")</f>
        <v/>
      </c>
      <c r="M1399" s="16" t="str">
        <f>SUBSTITUTE(IFERROR(VLOOKUP($A1399,'Raw - J'!$B:$Z,20,FALSE),""),0,"")</f>
        <v/>
      </c>
    </row>
    <row r="1400" spans="1:13" hidden="1" x14ac:dyDescent="0.35">
      <c r="A1400">
        <v>1391</v>
      </c>
      <c r="B1400" s="9" t="str">
        <f>IFERROR(VLOOKUP($A1400,'Raw - J'!$B:$S,2,FALSE),"")</f>
        <v/>
      </c>
      <c r="C1400" s="4" t="str">
        <f>IFERROR(VLOOKUP($A1400,'Raw - J'!$B:$S,3,FALSE),"")</f>
        <v/>
      </c>
      <c r="D1400" s="4" t="str">
        <f>IFERROR(VLOOKUP(JUMP!A1400,'Raw - J'!B:F,5,FALSE),"")</f>
        <v/>
      </c>
      <c r="E1400" s="4" t="str">
        <f>IFERROR(VLOOKUP($A1400,'Raw - J'!$B:$S,6,FALSE),"")</f>
        <v/>
      </c>
      <c r="F1400" s="4" t="str">
        <f>IFERROR(VLOOKUP($A1400,'Raw - J'!$B:$P,10,FALSE),"")</f>
        <v/>
      </c>
      <c r="G1400" s="4" t="str">
        <f>SUBSTITUTE(IFERROR(VLOOKUP($A1400,'Raw - J'!$B:$P,7,FALSE),""),"0","")</f>
        <v/>
      </c>
      <c r="H1400" s="4" t="str">
        <f>IFERROR(VLOOKUP($A1400,'Raw - J'!$B:$P,12,FALSE)&amp;IF(VLOOKUP($A1400,'Raw - J'!$B:$N,13,FALSE)&lt;&gt;"","("&amp;VLOOKUP($A1400,'Raw - J'!$B:$N,13,FALSE)&amp;")",""),"")</f>
        <v/>
      </c>
      <c r="I1400" s="4" t="str">
        <f>IFERROR(VLOOKUP($A1400,'Raw - J'!$B:$P,14,FALSE),"")</f>
        <v/>
      </c>
      <c r="J1400" s="4" t="str">
        <f>IFERROR(VLOOKUP($A1400,'Raw - J'!$B:$P,11,FALSE),"")</f>
        <v/>
      </c>
      <c r="K1400" s="4" t="str">
        <f>IFERROR(VLOOKUP($A1400,'Raw - J'!$B:$Q,16,FALSE),"")</f>
        <v/>
      </c>
      <c r="L1400" s="16" t="str">
        <f>SUBSTITUTE(IFERROR(VLOOKUP($A1400,'Raw - J'!$B:$Q,9,FALSE),""),0,"")</f>
        <v/>
      </c>
      <c r="M1400" s="16" t="str">
        <f>SUBSTITUTE(IFERROR(VLOOKUP($A1400,'Raw - J'!$B:$Z,20,FALSE),""),0,"")</f>
        <v/>
      </c>
    </row>
    <row r="1401" spans="1:13" hidden="1" x14ac:dyDescent="0.35">
      <c r="A1401">
        <v>1392</v>
      </c>
      <c r="B1401" s="9" t="str">
        <f>IFERROR(VLOOKUP($A1401,'Raw - J'!$B:$S,2,FALSE),"")</f>
        <v/>
      </c>
      <c r="C1401" s="4" t="str">
        <f>IFERROR(VLOOKUP($A1401,'Raw - J'!$B:$S,3,FALSE),"")</f>
        <v/>
      </c>
      <c r="D1401" s="4" t="str">
        <f>IFERROR(VLOOKUP(JUMP!A1401,'Raw - J'!B:F,5,FALSE),"")</f>
        <v/>
      </c>
      <c r="E1401" s="4" t="str">
        <f>IFERROR(VLOOKUP($A1401,'Raw - J'!$B:$S,6,FALSE),"")</f>
        <v/>
      </c>
      <c r="F1401" s="4" t="str">
        <f>IFERROR(VLOOKUP($A1401,'Raw - J'!$B:$P,10,FALSE),"")</f>
        <v/>
      </c>
      <c r="G1401" s="4" t="str">
        <f>SUBSTITUTE(IFERROR(VLOOKUP($A1401,'Raw - J'!$B:$P,7,FALSE),""),"0","")</f>
        <v/>
      </c>
      <c r="H1401" s="4" t="str">
        <f>IFERROR(VLOOKUP($A1401,'Raw - J'!$B:$P,12,FALSE)&amp;IF(VLOOKUP($A1401,'Raw - J'!$B:$N,13,FALSE)&lt;&gt;"","("&amp;VLOOKUP($A1401,'Raw - J'!$B:$N,13,FALSE)&amp;")",""),"")</f>
        <v/>
      </c>
      <c r="I1401" s="4" t="str">
        <f>IFERROR(VLOOKUP($A1401,'Raw - J'!$B:$P,14,FALSE),"")</f>
        <v/>
      </c>
      <c r="J1401" s="4" t="str">
        <f>IFERROR(VLOOKUP($A1401,'Raw - J'!$B:$P,11,FALSE),"")</f>
        <v/>
      </c>
      <c r="K1401" s="4" t="str">
        <f>IFERROR(VLOOKUP($A1401,'Raw - J'!$B:$Q,16,FALSE),"")</f>
        <v/>
      </c>
      <c r="L1401" s="16" t="str">
        <f>SUBSTITUTE(IFERROR(VLOOKUP($A1401,'Raw - J'!$B:$Q,9,FALSE),""),0,"")</f>
        <v/>
      </c>
      <c r="M1401" s="16" t="str">
        <f>SUBSTITUTE(IFERROR(VLOOKUP($A1401,'Raw - J'!$B:$Z,20,FALSE),""),0,"")</f>
        <v/>
      </c>
    </row>
    <row r="1402" spans="1:13" hidden="1" x14ac:dyDescent="0.35">
      <c r="A1402">
        <v>1393</v>
      </c>
      <c r="B1402" s="9" t="str">
        <f>IFERROR(VLOOKUP($A1402,'Raw - J'!$B:$S,2,FALSE),"")</f>
        <v/>
      </c>
      <c r="C1402" s="4" t="str">
        <f>IFERROR(VLOOKUP($A1402,'Raw - J'!$B:$S,3,FALSE),"")</f>
        <v/>
      </c>
      <c r="D1402" s="4" t="str">
        <f>IFERROR(VLOOKUP(JUMP!A1402,'Raw - J'!B:F,5,FALSE),"")</f>
        <v/>
      </c>
      <c r="E1402" s="4" t="str">
        <f>IFERROR(VLOOKUP($A1402,'Raw - J'!$B:$S,6,FALSE),"")</f>
        <v/>
      </c>
      <c r="F1402" s="4" t="str">
        <f>IFERROR(VLOOKUP($A1402,'Raw - J'!$B:$P,10,FALSE),"")</f>
        <v/>
      </c>
      <c r="G1402" s="4" t="str">
        <f>SUBSTITUTE(IFERROR(VLOOKUP($A1402,'Raw - J'!$B:$P,7,FALSE),""),"0","")</f>
        <v/>
      </c>
      <c r="H1402" s="4" t="str">
        <f>IFERROR(VLOOKUP($A1402,'Raw - J'!$B:$P,12,FALSE)&amp;IF(VLOOKUP($A1402,'Raw - J'!$B:$N,13,FALSE)&lt;&gt;"","("&amp;VLOOKUP($A1402,'Raw - J'!$B:$N,13,FALSE)&amp;")",""),"")</f>
        <v/>
      </c>
      <c r="I1402" s="4" t="str">
        <f>IFERROR(VLOOKUP($A1402,'Raw - J'!$B:$P,14,FALSE),"")</f>
        <v/>
      </c>
      <c r="J1402" s="4" t="str">
        <f>IFERROR(VLOOKUP($A1402,'Raw - J'!$B:$P,11,FALSE),"")</f>
        <v/>
      </c>
      <c r="K1402" s="4" t="str">
        <f>IFERROR(VLOOKUP($A1402,'Raw - J'!$B:$Q,16,FALSE),"")</f>
        <v/>
      </c>
      <c r="L1402" s="16" t="str">
        <f>SUBSTITUTE(IFERROR(VLOOKUP($A1402,'Raw - J'!$B:$Q,9,FALSE),""),0,"")</f>
        <v/>
      </c>
      <c r="M1402" s="16" t="str">
        <f>SUBSTITUTE(IFERROR(VLOOKUP($A1402,'Raw - J'!$B:$Z,20,FALSE),""),0,"")</f>
        <v/>
      </c>
    </row>
    <row r="1403" spans="1:13" hidden="1" x14ac:dyDescent="0.35">
      <c r="A1403">
        <v>1394</v>
      </c>
      <c r="B1403" s="9" t="str">
        <f>IFERROR(VLOOKUP($A1403,'Raw - J'!$B:$S,2,FALSE),"")</f>
        <v/>
      </c>
      <c r="C1403" s="4" t="str">
        <f>IFERROR(VLOOKUP($A1403,'Raw - J'!$B:$S,3,FALSE),"")</f>
        <v/>
      </c>
      <c r="D1403" s="4" t="str">
        <f>IFERROR(VLOOKUP(JUMP!A1403,'Raw - J'!B:F,5,FALSE),"")</f>
        <v/>
      </c>
      <c r="E1403" s="4" t="str">
        <f>IFERROR(VLOOKUP($A1403,'Raw - J'!$B:$S,6,FALSE),"")</f>
        <v/>
      </c>
      <c r="F1403" s="4" t="str">
        <f>IFERROR(VLOOKUP($A1403,'Raw - J'!$B:$P,10,FALSE),"")</f>
        <v/>
      </c>
      <c r="G1403" s="4" t="str">
        <f>SUBSTITUTE(IFERROR(VLOOKUP($A1403,'Raw - J'!$B:$P,7,FALSE),""),"0","")</f>
        <v/>
      </c>
      <c r="H1403" s="4" t="str">
        <f>IFERROR(VLOOKUP($A1403,'Raw - J'!$B:$P,12,FALSE)&amp;IF(VLOOKUP($A1403,'Raw - J'!$B:$N,13,FALSE)&lt;&gt;"","("&amp;VLOOKUP($A1403,'Raw - J'!$B:$N,13,FALSE)&amp;")",""),"")</f>
        <v/>
      </c>
      <c r="I1403" s="4" t="str">
        <f>IFERROR(VLOOKUP($A1403,'Raw - J'!$B:$P,14,FALSE),"")</f>
        <v/>
      </c>
      <c r="J1403" s="4" t="str">
        <f>IFERROR(VLOOKUP($A1403,'Raw - J'!$B:$P,11,FALSE),"")</f>
        <v/>
      </c>
      <c r="K1403" s="4" t="str">
        <f>IFERROR(VLOOKUP($A1403,'Raw - J'!$B:$Q,16,FALSE),"")</f>
        <v/>
      </c>
      <c r="L1403" s="16" t="str">
        <f>SUBSTITUTE(IFERROR(VLOOKUP($A1403,'Raw - J'!$B:$Q,9,FALSE),""),0,"")</f>
        <v/>
      </c>
      <c r="M1403" s="16" t="str">
        <f>SUBSTITUTE(IFERROR(VLOOKUP($A1403,'Raw - J'!$B:$Z,20,FALSE),""),0,"")</f>
        <v/>
      </c>
    </row>
    <row r="1404" spans="1:13" hidden="1" x14ac:dyDescent="0.35">
      <c r="A1404">
        <v>1395</v>
      </c>
      <c r="B1404" s="9" t="str">
        <f>IFERROR(VLOOKUP($A1404,'Raw - J'!$B:$S,2,FALSE),"")</f>
        <v/>
      </c>
      <c r="C1404" s="4" t="str">
        <f>IFERROR(VLOOKUP($A1404,'Raw - J'!$B:$S,3,FALSE),"")</f>
        <v/>
      </c>
      <c r="D1404" s="4" t="str">
        <f>IFERROR(VLOOKUP(JUMP!A1404,'Raw - J'!B:F,5,FALSE),"")</f>
        <v/>
      </c>
      <c r="E1404" s="4" t="str">
        <f>IFERROR(VLOOKUP($A1404,'Raw - J'!$B:$S,6,FALSE),"")</f>
        <v/>
      </c>
      <c r="F1404" s="4" t="str">
        <f>IFERROR(VLOOKUP($A1404,'Raw - J'!$B:$P,10,FALSE),"")</f>
        <v/>
      </c>
      <c r="G1404" s="4" t="str">
        <f>SUBSTITUTE(IFERROR(VLOOKUP($A1404,'Raw - J'!$B:$P,7,FALSE),""),"0","")</f>
        <v/>
      </c>
      <c r="H1404" s="4" t="str">
        <f>IFERROR(VLOOKUP($A1404,'Raw - J'!$B:$P,12,FALSE)&amp;IF(VLOOKUP($A1404,'Raw - J'!$B:$N,13,FALSE)&lt;&gt;"","("&amp;VLOOKUP($A1404,'Raw - J'!$B:$N,13,FALSE)&amp;")",""),"")</f>
        <v/>
      </c>
      <c r="I1404" s="4" t="str">
        <f>IFERROR(VLOOKUP($A1404,'Raw - J'!$B:$P,14,FALSE),"")</f>
        <v/>
      </c>
      <c r="J1404" s="4" t="str">
        <f>IFERROR(VLOOKUP($A1404,'Raw - J'!$B:$P,11,FALSE),"")</f>
        <v/>
      </c>
      <c r="K1404" s="4" t="str">
        <f>IFERROR(VLOOKUP($A1404,'Raw - J'!$B:$Q,16,FALSE),"")</f>
        <v/>
      </c>
      <c r="L1404" s="16" t="str">
        <f>SUBSTITUTE(IFERROR(VLOOKUP($A1404,'Raw - J'!$B:$Q,9,FALSE),""),0,"")</f>
        <v/>
      </c>
      <c r="M1404" s="16" t="str">
        <f>SUBSTITUTE(IFERROR(VLOOKUP($A1404,'Raw - J'!$B:$Z,20,FALSE),""),0,"")</f>
        <v/>
      </c>
    </row>
    <row r="1405" spans="1:13" hidden="1" x14ac:dyDescent="0.35">
      <c r="A1405">
        <v>1396</v>
      </c>
      <c r="B1405" s="9" t="str">
        <f>IFERROR(VLOOKUP($A1405,'Raw - J'!$B:$S,2,FALSE),"")</f>
        <v/>
      </c>
      <c r="C1405" s="4" t="str">
        <f>IFERROR(VLOOKUP($A1405,'Raw - J'!$B:$S,3,FALSE),"")</f>
        <v/>
      </c>
      <c r="D1405" s="4" t="str">
        <f>IFERROR(VLOOKUP(JUMP!A1405,'Raw - J'!B:F,5,FALSE),"")</f>
        <v/>
      </c>
      <c r="E1405" s="4" t="str">
        <f>IFERROR(VLOOKUP($A1405,'Raw - J'!$B:$S,6,FALSE),"")</f>
        <v/>
      </c>
      <c r="F1405" s="4" t="str">
        <f>IFERROR(VLOOKUP($A1405,'Raw - J'!$B:$P,10,FALSE),"")</f>
        <v/>
      </c>
      <c r="G1405" s="4" t="str">
        <f>SUBSTITUTE(IFERROR(VLOOKUP($A1405,'Raw - J'!$B:$P,7,FALSE),""),"0","")</f>
        <v/>
      </c>
      <c r="H1405" s="4" t="str">
        <f>IFERROR(VLOOKUP($A1405,'Raw - J'!$B:$P,12,FALSE)&amp;IF(VLOOKUP($A1405,'Raw - J'!$B:$N,13,FALSE)&lt;&gt;"","("&amp;VLOOKUP($A1405,'Raw - J'!$B:$N,13,FALSE)&amp;")",""),"")</f>
        <v/>
      </c>
      <c r="I1405" s="4" t="str">
        <f>IFERROR(VLOOKUP($A1405,'Raw - J'!$B:$P,14,FALSE),"")</f>
        <v/>
      </c>
      <c r="J1405" s="4" t="str">
        <f>IFERROR(VLOOKUP($A1405,'Raw - J'!$B:$P,11,FALSE),"")</f>
        <v/>
      </c>
      <c r="K1405" s="4" t="str">
        <f>IFERROR(VLOOKUP($A1405,'Raw - J'!$B:$Q,16,FALSE),"")</f>
        <v/>
      </c>
      <c r="L1405" s="16" t="str">
        <f>SUBSTITUTE(IFERROR(VLOOKUP($A1405,'Raw - J'!$B:$Q,9,FALSE),""),0,"")</f>
        <v/>
      </c>
      <c r="M1405" s="16" t="str">
        <f>SUBSTITUTE(IFERROR(VLOOKUP($A1405,'Raw - J'!$B:$Z,20,FALSE),""),0,"")</f>
        <v/>
      </c>
    </row>
    <row r="1406" spans="1:13" hidden="1" x14ac:dyDescent="0.35">
      <c r="A1406">
        <v>1397</v>
      </c>
      <c r="B1406" s="9" t="str">
        <f>IFERROR(VLOOKUP($A1406,'Raw - J'!$B:$S,2,FALSE),"")</f>
        <v/>
      </c>
      <c r="C1406" s="4" t="str">
        <f>IFERROR(VLOOKUP($A1406,'Raw - J'!$B:$S,3,FALSE),"")</f>
        <v/>
      </c>
      <c r="D1406" s="4" t="str">
        <f>IFERROR(VLOOKUP(JUMP!A1406,'Raw - J'!B:F,5,FALSE),"")</f>
        <v/>
      </c>
      <c r="E1406" s="4" t="str">
        <f>IFERROR(VLOOKUP($A1406,'Raw - J'!$B:$S,6,FALSE),"")</f>
        <v/>
      </c>
      <c r="F1406" s="4" t="str">
        <f>IFERROR(VLOOKUP($A1406,'Raw - J'!$B:$P,10,FALSE),"")</f>
        <v/>
      </c>
      <c r="G1406" s="4" t="str">
        <f>SUBSTITUTE(IFERROR(VLOOKUP($A1406,'Raw - J'!$B:$P,7,FALSE),""),"0","")</f>
        <v/>
      </c>
      <c r="H1406" s="4" t="str">
        <f>IFERROR(VLOOKUP($A1406,'Raw - J'!$B:$P,12,FALSE)&amp;IF(VLOOKUP($A1406,'Raw - J'!$B:$N,13,FALSE)&lt;&gt;"","("&amp;VLOOKUP($A1406,'Raw - J'!$B:$N,13,FALSE)&amp;")",""),"")</f>
        <v/>
      </c>
      <c r="I1406" s="4" t="str">
        <f>IFERROR(VLOOKUP($A1406,'Raw - J'!$B:$P,14,FALSE),"")</f>
        <v/>
      </c>
      <c r="J1406" s="4" t="str">
        <f>IFERROR(VLOOKUP($A1406,'Raw - J'!$B:$P,11,FALSE),"")</f>
        <v/>
      </c>
      <c r="K1406" s="4" t="str">
        <f>IFERROR(VLOOKUP($A1406,'Raw - J'!$B:$Q,16,FALSE),"")</f>
        <v/>
      </c>
      <c r="L1406" s="16" t="str">
        <f>SUBSTITUTE(IFERROR(VLOOKUP($A1406,'Raw - J'!$B:$Q,9,FALSE),""),0,"")</f>
        <v/>
      </c>
      <c r="M1406" s="16" t="str">
        <f>SUBSTITUTE(IFERROR(VLOOKUP($A1406,'Raw - J'!$B:$Z,20,FALSE),""),0,"")</f>
        <v/>
      </c>
    </row>
    <row r="1407" spans="1:13" hidden="1" x14ac:dyDescent="0.35">
      <c r="A1407">
        <v>1398</v>
      </c>
      <c r="B1407" s="9" t="str">
        <f>IFERROR(VLOOKUP($A1407,'Raw - J'!$B:$S,2,FALSE),"")</f>
        <v/>
      </c>
      <c r="C1407" s="4" t="str">
        <f>IFERROR(VLOOKUP($A1407,'Raw - J'!$B:$S,3,FALSE),"")</f>
        <v/>
      </c>
      <c r="D1407" s="4" t="str">
        <f>IFERROR(VLOOKUP(JUMP!A1407,'Raw - J'!B:F,5,FALSE),"")</f>
        <v/>
      </c>
      <c r="E1407" s="4" t="str">
        <f>IFERROR(VLOOKUP($A1407,'Raw - J'!$B:$S,6,FALSE),"")</f>
        <v/>
      </c>
      <c r="F1407" s="4" t="str">
        <f>IFERROR(VLOOKUP($A1407,'Raw - J'!$B:$P,10,FALSE),"")</f>
        <v/>
      </c>
      <c r="G1407" s="4" t="str">
        <f>SUBSTITUTE(IFERROR(VLOOKUP($A1407,'Raw - J'!$B:$P,7,FALSE),""),"0","")</f>
        <v/>
      </c>
      <c r="H1407" s="4" t="str">
        <f>IFERROR(VLOOKUP($A1407,'Raw - J'!$B:$P,12,FALSE)&amp;IF(VLOOKUP($A1407,'Raw - J'!$B:$N,13,FALSE)&lt;&gt;"","("&amp;VLOOKUP($A1407,'Raw - J'!$B:$N,13,FALSE)&amp;")",""),"")</f>
        <v/>
      </c>
      <c r="I1407" s="4" t="str">
        <f>IFERROR(VLOOKUP($A1407,'Raw - J'!$B:$P,14,FALSE),"")</f>
        <v/>
      </c>
      <c r="J1407" s="4" t="str">
        <f>IFERROR(VLOOKUP($A1407,'Raw - J'!$B:$P,11,FALSE),"")</f>
        <v/>
      </c>
      <c r="K1407" s="4" t="str">
        <f>IFERROR(VLOOKUP($A1407,'Raw - J'!$B:$Q,16,FALSE),"")</f>
        <v/>
      </c>
      <c r="L1407" s="16" t="str">
        <f>SUBSTITUTE(IFERROR(VLOOKUP($A1407,'Raw - J'!$B:$Q,9,FALSE),""),0,"")</f>
        <v/>
      </c>
      <c r="M1407" s="16" t="str">
        <f>SUBSTITUTE(IFERROR(VLOOKUP($A1407,'Raw - J'!$B:$Z,20,FALSE),""),0,"")</f>
        <v/>
      </c>
    </row>
    <row r="1408" spans="1:13" hidden="1" x14ac:dyDescent="0.35">
      <c r="A1408">
        <v>1399</v>
      </c>
      <c r="B1408" s="9" t="str">
        <f>IFERROR(VLOOKUP($A1408,'Raw - J'!$B:$S,2,FALSE),"")</f>
        <v/>
      </c>
      <c r="C1408" s="4" t="str">
        <f>IFERROR(VLOOKUP($A1408,'Raw - J'!$B:$S,3,FALSE),"")</f>
        <v/>
      </c>
      <c r="D1408" s="4" t="str">
        <f>IFERROR(VLOOKUP(JUMP!A1408,'Raw - J'!B:F,5,FALSE),"")</f>
        <v/>
      </c>
      <c r="E1408" s="4" t="str">
        <f>IFERROR(VLOOKUP($A1408,'Raw - J'!$B:$S,6,FALSE),"")</f>
        <v/>
      </c>
      <c r="F1408" s="4" t="str">
        <f>IFERROR(VLOOKUP($A1408,'Raw - J'!$B:$P,10,FALSE),"")</f>
        <v/>
      </c>
      <c r="G1408" s="4" t="str">
        <f>SUBSTITUTE(IFERROR(VLOOKUP($A1408,'Raw - J'!$B:$P,7,FALSE),""),"0","")</f>
        <v/>
      </c>
      <c r="H1408" s="4" t="str">
        <f>IFERROR(VLOOKUP($A1408,'Raw - J'!$B:$P,12,FALSE)&amp;IF(VLOOKUP($A1408,'Raw - J'!$B:$N,13,FALSE)&lt;&gt;"","("&amp;VLOOKUP($A1408,'Raw - J'!$B:$N,13,FALSE)&amp;")",""),"")</f>
        <v/>
      </c>
      <c r="I1408" s="4" t="str">
        <f>IFERROR(VLOOKUP($A1408,'Raw - J'!$B:$P,14,FALSE),"")</f>
        <v/>
      </c>
      <c r="J1408" s="4" t="str">
        <f>IFERROR(VLOOKUP($A1408,'Raw - J'!$B:$P,11,FALSE),"")</f>
        <v/>
      </c>
      <c r="K1408" s="4" t="str">
        <f>IFERROR(VLOOKUP($A1408,'Raw - J'!$B:$Q,16,FALSE),"")</f>
        <v/>
      </c>
      <c r="L1408" s="16" t="str">
        <f>SUBSTITUTE(IFERROR(VLOOKUP($A1408,'Raw - J'!$B:$Q,9,FALSE),""),0,"")</f>
        <v/>
      </c>
      <c r="M1408" s="16" t="str">
        <f>SUBSTITUTE(IFERROR(VLOOKUP($A1408,'Raw - J'!$B:$Z,20,FALSE),""),0,"")</f>
        <v/>
      </c>
    </row>
    <row r="1409" spans="1:13" hidden="1" x14ac:dyDescent="0.35">
      <c r="A1409">
        <v>1400</v>
      </c>
      <c r="B1409" s="9" t="str">
        <f>IFERROR(VLOOKUP($A1409,'Raw - J'!$B:$S,2,FALSE),"")</f>
        <v/>
      </c>
      <c r="C1409" s="4" t="str">
        <f>IFERROR(VLOOKUP($A1409,'Raw - J'!$B:$S,3,FALSE),"")</f>
        <v/>
      </c>
      <c r="D1409" s="4" t="str">
        <f>IFERROR(VLOOKUP(JUMP!A1409,'Raw - J'!B:F,5,FALSE),"")</f>
        <v/>
      </c>
      <c r="E1409" s="4" t="str">
        <f>IFERROR(VLOOKUP($A1409,'Raw - J'!$B:$S,6,FALSE),"")</f>
        <v/>
      </c>
      <c r="F1409" s="4" t="str">
        <f>IFERROR(VLOOKUP($A1409,'Raw - J'!$B:$P,10,FALSE),"")</f>
        <v/>
      </c>
      <c r="G1409" s="4" t="str">
        <f>SUBSTITUTE(IFERROR(VLOOKUP($A1409,'Raw - J'!$B:$P,7,FALSE),""),"0","")</f>
        <v/>
      </c>
      <c r="H1409" s="4" t="str">
        <f>IFERROR(VLOOKUP($A1409,'Raw - J'!$B:$P,12,FALSE)&amp;IF(VLOOKUP($A1409,'Raw - J'!$B:$N,13,FALSE)&lt;&gt;"","("&amp;VLOOKUP($A1409,'Raw - J'!$B:$N,13,FALSE)&amp;")",""),"")</f>
        <v/>
      </c>
      <c r="I1409" s="4" t="str">
        <f>IFERROR(VLOOKUP($A1409,'Raw - J'!$B:$P,14,FALSE),"")</f>
        <v/>
      </c>
      <c r="J1409" s="4" t="str">
        <f>IFERROR(VLOOKUP($A1409,'Raw - J'!$B:$P,11,FALSE),"")</f>
        <v/>
      </c>
      <c r="K1409" s="4" t="str">
        <f>IFERROR(VLOOKUP($A1409,'Raw - J'!$B:$Q,16,FALSE),"")</f>
        <v/>
      </c>
      <c r="L1409" s="16" t="str">
        <f>SUBSTITUTE(IFERROR(VLOOKUP($A1409,'Raw - J'!$B:$Q,9,FALSE),""),0,"")</f>
        <v/>
      </c>
      <c r="M1409" s="16" t="str">
        <f>SUBSTITUTE(IFERROR(VLOOKUP($A1409,'Raw - J'!$B:$Z,20,FALSE),""),0,"")</f>
        <v/>
      </c>
    </row>
    <row r="1410" spans="1:13" hidden="1" x14ac:dyDescent="0.35">
      <c r="A1410">
        <v>1401</v>
      </c>
      <c r="B1410" s="9" t="str">
        <f>IFERROR(VLOOKUP($A1410,'Raw - J'!$B:$S,2,FALSE),"")</f>
        <v/>
      </c>
      <c r="C1410" s="4" t="str">
        <f>IFERROR(VLOOKUP($A1410,'Raw - J'!$B:$S,3,FALSE),"")</f>
        <v/>
      </c>
      <c r="D1410" s="4" t="str">
        <f>IFERROR(VLOOKUP(JUMP!A1410,'Raw - J'!B:F,5,FALSE),"")</f>
        <v/>
      </c>
      <c r="E1410" s="4" t="str">
        <f>IFERROR(VLOOKUP($A1410,'Raw - J'!$B:$S,6,FALSE),"")</f>
        <v/>
      </c>
      <c r="F1410" s="4" t="str">
        <f>IFERROR(VLOOKUP($A1410,'Raw - J'!$B:$P,10,FALSE),"")</f>
        <v/>
      </c>
      <c r="G1410" s="4" t="str">
        <f>SUBSTITUTE(IFERROR(VLOOKUP($A1410,'Raw - J'!$B:$P,7,FALSE),""),"0","")</f>
        <v/>
      </c>
      <c r="H1410" s="4" t="str">
        <f>IFERROR(VLOOKUP($A1410,'Raw - J'!$B:$P,12,FALSE)&amp;IF(VLOOKUP($A1410,'Raw - J'!$B:$N,13,FALSE)&lt;&gt;"","("&amp;VLOOKUP($A1410,'Raw - J'!$B:$N,13,FALSE)&amp;")",""),"")</f>
        <v/>
      </c>
      <c r="I1410" s="4" t="str">
        <f>IFERROR(VLOOKUP($A1410,'Raw - J'!$B:$P,14,FALSE),"")</f>
        <v/>
      </c>
      <c r="J1410" s="4" t="str">
        <f>IFERROR(VLOOKUP($A1410,'Raw - J'!$B:$P,11,FALSE),"")</f>
        <v/>
      </c>
      <c r="K1410" s="4" t="str">
        <f>IFERROR(VLOOKUP($A1410,'Raw - J'!$B:$Q,16,FALSE),"")</f>
        <v/>
      </c>
      <c r="L1410" s="16" t="str">
        <f>SUBSTITUTE(IFERROR(VLOOKUP($A1410,'Raw - J'!$B:$Q,9,FALSE),""),0,"")</f>
        <v/>
      </c>
      <c r="M1410" s="16" t="str">
        <f>SUBSTITUTE(IFERROR(VLOOKUP($A1410,'Raw - J'!$B:$Z,20,FALSE),""),0,"")</f>
        <v/>
      </c>
    </row>
    <row r="1411" spans="1:13" hidden="1" x14ac:dyDescent="0.35">
      <c r="A1411">
        <v>1402</v>
      </c>
      <c r="B1411" s="9" t="str">
        <f>IFERROR(VLOOKUP($A1411,'Raw - J'!$B:$S,2,FALSE),"")</f>
        <v/>
      </c>
      <c r="C1411" s="4" t="str">
        <f>IFERROR(VLOOKUP($A1411,'Raw - J'!$B:$S,3,FALSE),"")</f>
        <v/>
      </c>
      <c r="D1411" s="4" t="str">
        <f>IFERROR(VLOOKUP(JUMP!A1411,'Raw - J'!B:F,5,FALSE),"")</f>
        <v/>
      </c>
      <c r="E1411" s="4" t="str">
        <f>IFERROR(VLOOKUP($A1411,'Raw - J'!$B:$S,6,FALSE),"")</f>
        <v/>
      </c>
      <c r="F1411" s="4" t="str">
        <f>IFERROR(VLOOKUP($A1411,'Raw - J'!$B:$P,10,FALSE),"")</f>
        <v/>
      </c>
      <c r="G1411" s="4" t="str">
        <f>SUBSTITUTE(IFERROR(VLOOKUP($A1411,'Raw - J'!$B:$P,7,FALSE),""),"0","")</f>
        <v/>
      </c>
      <c r="H1411" s="4" t="str">
        <f>IFERROR(VLOOKUP($A1411,'Raw - J'!$B:$P,12,FALSE)&amp;IF(VLOOKUP($A1411,'Raw - J'!$B:$N,13,FALSE)&lt;&gt;"","("&amp;VLOOKUP($A1411,'Raw - J'!$B:$N,13,FALSE)&amp;")",""),"")</f>
        <v/>
      </c>
      <c r="I1411" s="4" t="str">
        <f>IFERROR(VLOOKUP($A1411,'Raw - J'!$B:$P,14,FALSE),"")</f>
        <v/>
      </c>
      <c r="J1411" s="4" t="str">
        <f>IFERROR(VLOOKUP($A1411,'Raw - J'!$B:$P,11,FALSE),"")</f>
        <v/>
      </c>
      <c r="K1411" s="4" t="str">
        <f>IFERROR(VLOOKUP($A1411,'Raw - J'!$B:$Q,16,FALSE),"")</f>
        <v/>
      </c>
      <c r="L1411" s="16" t="str">
        <f>SUBSTITUTE(IFERROR(VLOOKUP($A1411,'Raw - J'!$B:$Q,9,FALSE),""),0,"")</f>
        <v/>
      </c>
      <c r="M1411" s="16" t="str">
        <f>SUBSTITUTE(IFERROR(VLOOKUP($A1411,'Raw - J'!$B:$Z,20,FALSE),""),0,"")</f>
        <v/>
      </c>
    </row>
    <row r="1412" spans="1:13" hidden="1" x14ac:dyDescent="0.35">
      <c r="A1412">
        <v>1403</v>
      </c>
      <c r="B1412" s="9" t="str">
        <f>IFERROR(VLOOKUP($A1412,'Raw - J'!$B:$S,2,FALSE),"")</f>
        <v/>
      </c>
      <c r="C1412" s="4" t="str">
        <f>IFERROR(VLOOKUP($A1412,'Raw - J'!$B:$S,3,FALSE),"")</f>
        <v/>
      </c>
      <c r="D1412" s="4" t="str">
        <f>IFERROR(VLOOKUP(JUMP!A1412,'Raw - J'!B:F,5,FALSE),"")</f>
        <v/>
      </c>
      <c r="E1412" s="4" t="str">
        <f>IFERROR(VLOOKUP($A1412,'Raw - J'!$B:$S,6,FALSE),"")</f>
        <v/>
      </c>
      <c r="F1412" s="4" t="str">
        <f>IFERROR(VLOOKUP($A1412,'Raw - J'!$B:$P,10,FALSE),"")</f>
        <v/>
      </c>
      <c r="G1412" s="4" t="str">
        <f>SUBSTITUTE(IFERROR(VLOOKUP($A1412,'Raw - J'!$B:$P,7,FALSE),""),"0","")</f>
        <v/>
      </c>
      <c r="H1412" s="4" t="str">
        <f>IFERROR(VLOOKUP($A1412,'Raw - J'!$B:$P,12,FALSE)&amp;IF(VLOOKUP($A1412,'Raw - J'!$B:$N,13,FALSE)&lt;&gt;"","("&amp;VLOOKUP($A1412,'Raw - J'!$B:$N,13,FALSE)&amp;")",""),"")</f>
        <v/>
      </c>
      <c r="I1412" s="4" t="str">
        <f>IFERROR(VLOOKUP($A1412,'Raw - J'!$B:$P,14,FALSE),"")</f>
        <v/>
      </c>
      <c r="J1412" s="4" t="str">
        <f>IFERROR(VLOOKUP($A1412,'Raw - J'!$B:$P,11,FALSE),"")</f>
        <v/>
      </c>
      <c r="K1412" s="4" t="str">
        <f>IFERROR(VLOOKUP($A1412,'Raw - J'!$B:$Q,16,FALSE),"")</f>
        <v/>
      </c>
      <c r="L1412" s="16" t="str">
        <f>SUBSTITUTE(IFERROR(VLOOKUP($A1412,'Raw - J'!$B:$Q,9,FALSE),""),0,"")</f>
        <v/>
      </c>
      <c r="M1412" s="16" t="str">
        <f>SUBSTITUTE(IFERROR(VLOOKUP($A1412,'Raw - J'!$B:$Z,20,FALSE),""),0,"")</f>
        <v/>
      </c>
    </row>
    <row r="1413" spans="1:13" hidden="1" x14ac:dyDescent="0.35">
      <c r="A1413">
        <v>1404</v>
      </c>
      <c r="B1413" s="9" t="str">
        <f>IFERROR(VLOOKUP($A1413,'Raw - J'!$B:$S,2,FALSE),"")</f>
        <v/>
      </c>
      <c r="C1413" s="4" t="str">
        <f>IFERROR(VLOOKUP($A1413,'Raw - J'!$B:$S,3,FALSE),"")</f>
        <v/>
      </c>
      <c r="D1413" s="4" t="str">
        <f>IFERROR(VLOOKUP(JUMP!A1413,'Raw - J'!B:F,5,FALSE),"")</f>
        <v/>
      </c>
      <c r="E1413" s="4" t="str">
        <f>IFERROR(VLOOKUP($A1413,'Raw - J'!$B:$S,6,FALSE),"")</f>
        <v/>
      </c>
      <c r="F1413" s="4" t="str">
        <f>IFERROR(VLOOKUP($A1413,'Raw - J'!$B:$P,10,FALSE),"")</f>
        <v/>
      </c>
      <c r="G1413" s="4" t="str">
        <f>SUBSTITUTE(IFERROR(VLOOKUP($A1413,'Raw - J'!$B:$P,7,FALSE),""),"0","")</f>
        <v/>
      </c>
      <c r="H1413" s="4" t="str">
        <f>IFERROR(VLOOKUP($A1413,'Raw - J'!$B:$P,12,FALSE)&amp;IF(VLOOKUP($A1413,'Raw - J'!$B:$N,13,FALSE)&lt;&gt;"","("&amp;VLOOKUP($A1413,'Raw - J'!$B:$N,13,FALSE)&amp;")",""),"")</f>
        <v/>
      </c>
      <c r="I1413" s="4" t="str">
        <f>IFERROR(VLOOKUP($A1413,'Raw - J'!$B:$P,14,FALSE),"")</f>
        <v/>
      </c>
      <c r="J1413" s="4" t="str">
        <f>IFERROR(VLOOKUP($A1413,'Raw - J'!$B:$P,11,FALSE),"")</f>
        <v/>
      </c>
      <c r="K1413" s="4" t="str">
        <f>IFERROR(VLOOKUP($A1413,'Raw - J'!$B:$Q,16,FALSE),"")</f>
        <v/>
      </c>
      <c r="L1413" s="16" t="str">
        <f>SUBSTITUTE(IFERROR(VLOOKUP($A1413,'Raw - J'!$B:$Q,9,FALSE),""),0,"")</f>
        <v/>
      </c>
      <c r="M1413" s="16" t="str">
        <f>SUBSTITUTE(IFERROR(VLOOKUP($A1413,'Raw - J'!$B:$Z,20,FALSE),""),0,"")</f>
        <v/>
      </c>
    </row>
    <row r="1414" spans="1:13" hidden="1" x14ac:dyDescent="0.35">
      <c r="A1414">
        <v>1405</v>
      </c>
      <c r="B1414" s="9" t="str">
        <f>IFERROR(VLOOKUP($A1414,'Raw - J'!$B:$S,2,FALSE),"")</f>
        <v/>
      </c>
      <c r="C1414" s="4" t="str">
        <f>IFERROR(VLOOKUP($A1414,'Raw - J'!$B:$S,3,FALSE),"")</f>
        <v/>
      </c>
      <c r="D1414" s="4" t="str">
        <f>IFERROR(VLOOKUP(JUMP!A1414,'Raw - J'!B:F,5,FALSE),"")</f>
        <v/>
      </c>
      <c r="E1414" s="4" t="str">
        <f>IFERROR(VLOOKUP($A1414,'Raw - J'!$B:$S,6,FALSE),"")</f>
        <v/>
      </c>
      <c r="F1414" s="4" t="str">
        <f>IFERROR(VLOOKUP($A1414,'Raw - J'!$B:$P,10,FALSE),"")</f>
        <v/>
      </c>
      <c r="G1414" s="4" t="str">
        <f>SUBSTITUTE(IFERROR(VLOOKUP($A1414,'Raw - J'!$B:$P,7,FALSE),""),"0","")</f>
        <v/>
      </c>
      <c r="H1414" s="4" t="str">
        <f>IFERROR(VLOOKUP($A1414,'Raw - J'!$B:$P,12,FALSE)&amp;IF(VLOOKUP($A1414,'Raw - J'!$B:$N,13,FALSE)&lt;&gt;"","("&amp;VLOOKUP($A1414,'Raw - J'!$B:$N,13,FALSE)&amp;")",""),"")</f>
        <v/>
      </c>
      <c r="I1414" s="4" t="str">
        <f>IFERROR(VLOOKUP($A1414,'Raw - J'!$B:$P,14,FALSE),"")</f>
        <v/>
      </c>
      <c r="J1414" s="4" t="str">
        <f>IFERROR(VLOOKUP($A1414,'Raw - J'!$B:$P,11,FALSE),"")</f>
        <v/>
      </c>
      <c r="K1414" s="4" t="str">
        <f>IFERROR(VLOOKUP($A1414,'Raw - J'!$B:$Q,16,FALSE),"")</f>
        <v/>
      </c>
      <c r="L1414" s="16" t="str">
        <f>SUBSTITUTE(IFERROR(VLOOKUP($A1414,'Raw - J'!$B:$Q,9,FALSE),""),0,"")</f>
        <v/>
      </c>
      <c r="M1414" s="16" t="str">
        <f>SUBSTITUTE(IFERROR(VLOOKUP($A1414,'Raw - J'!$B:$Z,20,FALSE),""),0,"")</f>
        <v/>
      </c>
    </row>
    <row r="1415" spans="1:13" hidden="1" x14ac:dyDescent="0.35">
      <c r="A1415">
        <v>1406</v>
      </c>
      <c r="B1415" s="9" t="str">
        <f>IFERROR(VLOOKUP($A1415,'Raw - J'!$B:$S,2,FALSE),"")</f>
        <v/>
      </c>
      <c r="C1415" s="4" t="str">
        <f>IFERROR(VLOOKUP($A1415,'Raw - J'!$B:$S,3,FALSE),"")</f>
        <v/>
      </c>
      <c r="D1415" s="4" t="str">
        <f>IFERROR(VLOOKUP(JUMP!A1415,'Raw - J'!B:F,5,FALSE),"")</f>
        <v/>
      </c>
      <c r="E1415" s="4" t="str">
        <f>IFERROR(VLOOKUP($A1415,'Raw - J'!$B:$S,6,FALSE),"")</f>
        <v/>
      </c>
      <c r="F1415" s="4" t="str">
        <f>IFERROR(VLOOKUP($A1415,'Raw - J'!$B:$P,10,FALSE),"")</f>
        <v/>
      </c>
      <c r="G1415" s="4" t="str">
        <f>SUBSTITUTE(IFERROR(VLOOKUP($A1415,'Raw - J'!$B:$P,7,FALSE),""),"0","")</f>
        <v/>
      </c>
      <c r="H1415" s="4" t="str">
        <f>IFERROR(VLOOKUP($A1415,'Raw - J'!$B:$P,12,FALSE)&amp;IF(VLOOKUP($A1415,'Raw - J'!$B:$N,13,FALSE)&lt;&gt;"","("&amp;VLOOKUP($A1415,'Raw - J'!$B:$N,13,FALSE)&amp;")",""),"")</f>
        <v/>
      </c>
      <c r="I1415" s="4" t="str">
        <f>IFERROR(VLOOKUP($A1415,'Raw - J'!$B:$P,14,FALSE),"")</f>
        <v/>
      </c>
      <c r="J1415" s="4" t="str">
        <f>IFERROR(VLOOKUP($A1415,'Raw - J'!$B:$P,11,FALSE),"")</f>
        <v/>
      </c>
      <c r="K1415" s="4" t="str">
        <f>IFERROR(VLOOKUP($A1415,'Raw - J'!$B:$Q,16,FALSE),"")</f>
        <v/>
      </c>
      <c r="L1415" s="16" t="str">
        <f>SUBSTITUTE(IFERROR(VLOOKUP($A1415,'Raw - J'!$B:$Q,9,FALSE),""),0,"")</f>
        <v/>
      </c>
      <c r="M1415" s="16" t="str">
        <f>SUBSTITUTE(IFERROR(VLOOKUP($A1415,'Raw - J'!$B:$Z,20,FALSE),""),0,"")</f>
        <v/>
      </c>
    </row>
    <row r="1416" spans="1:13" hidden="1" x14ac:dyDescent="0.35">
      <c r="A1416">
        <v>1407</v>
      </c>
      <c r="B1416" s="9" t="str">
        <f>IFERROR(VLOOKUP($A1416,'Raw - J'!$B:$S,2,FALSE),"")</f>
        <v/>
      </c>
      <c r="C1416" s="4" t="str">
        <f>IFERROR(VLOOKUP($A1416,'Raw - J'!$B:$S,3,FALSE),"")</f>
        <v/>
      </c>
      <c r="D1416" s="4" t="str">
        <f>IFERROR(VLOOKUP(JUMP!A1416,'Raw - J'!B:F,5,FALSE),"")</f>
        <v/>
      </c>
      <c r="E1416" s="4" t="str">
        <f>IFERROR(VLOOKUP($A1416,'Raw - J'!$B:$S,6,FALSE),"")</f>
        <v/>
      </c>
      <c r="F1416" s="4" t="str">
        <f>IFERROR(VLOOKUP($A1416,'Raw - J'!$B:$P,10,FALSE),"")</f>
        <v/>
      </c>
      <c r="G1416" s="4" t="str">
        <f>SUBSTITUTE(IFERROR(VLOOKUP($A1416,'Raw - J'!$B:$P,7,FALSE),""),"0","")</f>
        <v/>
      </c>
      <c r="H1416" s="4" t="str">
        <f>IFERROR(VLOOKUP($A1416,'Raw - J'!$B:$P,12,FALSE)&amp;IF(VLOOKUP($A1416,'Raw - J'!$B:$N,13,FALSE)&lt;&gt;"","("&amp;VLOOKUP($A1416,'Raw - J'!$B:$N,13,FALSE)&amp;")",""),"")</f>
        <v/>
      </c>
      <c r="I1416" s="4" t="str">
        <f>IFERROR(VLOOKUP($A1416,'Raw - J'!$B:$P,14,FALSE),"")</f>
        <v/>
      </c>
      <c r="J1416" s="4" t="str">
        <f>IFERROR(VLOOKUP($A1416,'Raw - J'!$B:$P,11,FALSE),"")</f>
        <v/>
      </c>
      <c r="K1416" s="4" t="str">
        <f>IFERROR(VLOOKUP($A1416,'Raw - J'!$B:$Q,16,FALSE),"")</f>
        <v/>
      </c>
      <c r="L1416" s="16" t="str">
        <f>SUBSTITUTE(IFERROR(VLOOKUP($A1416,'Raw - J'!$B:$Q,9,FALSE),""),0,"")</f>
        <v/>
      </c>
      <c r="M1416" s="16" t="str">
        <f>SUBSTITUTE(IFERROR(VLOOKUP($A1416,'Raw - J'!$B:$Z,20,FALSE),""),0,"")</f>
        <v/>
      </c>
    </row>
    <row r="1417" spans="1:13" hidden="1" x14ac:dyDescent="0.35">
      <c r="A1417">
        <v>1408</v>
      </c>
      <c r="B1417" s="9" t="str">
        <f>IFERROR(VLOOKUP($A1417,'Raw - J'!$B:$S,2,FALSE),"")</f>
        <v/>
      </c>
      <c r="C1417" s="4" t="str">
        <f>IFERROR(VLOOKUP($A1417,'Raw - J'!$B:$S,3,FALSE),"")</f>
        <v/>
      </c>
      <c r="D1417" s="4" t="str">
        <f>IFERROR(VLOOKUP(JUMP!A1417,'Raw - J'!B:F,5,FALSE),"")</f>
        <v/>
      </c>
      <c r="E1417" s="4" t="str">
        <f>IFERROR(VLOOKUP($A1417,'Raw - J'!$B:$S,6,FALSE),"")</f>
        <v/>
      </c>
      <c r="F1417" s="4" t="str">
        <f>IFERROR(VLOOKUP($A1417,'Raw - J'!$B:$P,10,FALSE),"")</f>
        <v/>
      </c>
      <c r="G1417" s="4" t="str">
        <f>SUBSTITUTE(IFERROR(VLOOKUP($A1417,'Raw - J'!$B:$P,7,FALSE),""),"0","")</f>
        <v/>
      </c>
      <c r="H1417" s="4" t="str">
        <f>IFERROR(VLOOKUP($A1417,'Raw - J'!$B:$P,12,FALSE)&amp;IF(VLOOKUP($A1417,'Raw - J'!$B:$N,13,FALSE)&lt;&gt;"","("&amp;VLOOKUP($A1417,'Raw - J'!$B:$N,13,FALSE)&amp;")",""),"")</f>
        <v/>
      </c>
      <c r="I1417" s="4" t="str">
        <f>IFERROR(VLOOKUP($A1417,'Raw - J'!$B:$P,14,FALSE),"")</f>
        <v/>
      </c>
      <c r="J1417" s="4" t="str">
        <f>IFERROR(VLOOKUP($A1417,'Raw - J'!$B:$P,11,FALSE),"")</f>
        <v/>
      </c>
      <c r="K1417" s="4" t="str">
        <f>IFERROR(VLOOKUP($A1417,'Raw - J'!$B:$Q,16,FALSE),"")</f>
        <v/>
      </c>
      <c r="L1417" s="16" t="str">
        <f>SUBSTITUTE(IFERROR(VLOOKUP($A1417,'Raw - J'!$B:$Q,9,FALSE),""),0,"")</f>
        <v/>
      </c>
      <c r="M1417" s="16" t="str">
        <f>SUBSTITUTE(IFERROR(VLOOKUP($A1417,'Raw - J'!$B:$Z,20,FALSE),""),0,"")</f>
        <v/>
      </c>
    </row>
    <row r="1418" spans="1:13" hidden="1" x14ac:dyDescent="0.35">
      <c r="A1418">
        <v>1409</v>
      </c>
      <c r="B1418" s="9" t="str">
        <f>IFERROR(VLOOKUP($A1418,'Raw - J'!$B:$S,2,FALSE),"")</f>
        <v/>
      </c>
      <c r="C1418" s="4" t="str">
        <f>IFERROR(VLOOKUP($A1418,'Raw - J'!$B:$S,3,FALSE),"")</f>
        <v/>
      </c>
      <c r="D1418" s="4" t="str">
        <f>IFERROR(VLOOKUP(JUMP!A1418,'Raw - J'!B:F,5,FALSE),"")</f>
        <v/>
      </c>
      <c r="E1418" s="4" t="str">
        <f>IFERROR(VLOOKUP($A1418,'Raw - J'!$B:$S,6,FALSE),"")</f>
        <v/>
      </c>
      <c r="F1418" s="4" t="str">
        <f>IFERROR(VLOOKUP($A1418,'Raw - J'!$B:$P,10,FALSE),"")</f>
        <v/>
      </c>
      <c r="G1418" s="4" t="str">
        <f>SUBSTITUTE(IFERROR(VLOOKUP($A1418,'Raw - J'!$B:$P,7,FALSE),""),"0","")</f>
        <v/>
      </c>
      <c r="H1418" s="4" t="str">
        <f>IFERROR(VLOOKUP($A1418,'Raw - J'!$B:$P,12,FALSE)&amp;IF(VLOOKUP($A1418,'Raw - J'!$B:$N,13,FALSE)&lt;&gt;"","("&amp;VLOOKUP($A1418,'Raw - J'!$B:$N,13,FALSE)&amp;")",""),"")</f>
        <v/>
      </c>
      <c r="I1418" s="4" t="str">
        <f>IFERROR(VLOOKUP($A1418,'Raw - J'!$B:$P,14,FALSE),"")</f>
        <v/>
      </c>
      <c r="J1418" s="4" t="str">
        <f>IFERROR(VLOOKUP($A1418,'Raw - J'!$B:$P,11,FALSE),"")</f>
        <v/>
      </c>
      <c r="K1418" s="4" t="str">
        <f>IFERROR(VLOOKUP($A1418,'Raw - J'!$B:$Q,16,FALSE),"")</f>
        <v/>
      </c>
      <c r="L1418" s="16" t="str">
        <f>SUBSTITUTE(IFERROR(VLOOKUP($A1418,'Raw - J'!$B:$Q,9,FALSE),""),0,"")</f>
        <v/>
      </c>
      <c r="M1418" s="16" t="str">
        <f>SUBSTITUTE(IFERROR(VLOOKUP($A1418,'Raw - J'!$B:$Z,20,FALSE),""),0,"")</f>
        <v/>
      </c>
    </row>
    <row r="1419" spans="1:13" hidden="1" x14ac:dyDescent="0.35">
      <c r="A1419">
        <v>1410</v>
      </c>
      <c r="B1419" s="9" t="str">
        <f>IFERROR(VLOOKUP($A1419,'Raw - J'!$B:$S,2,FALSE),"")</f>
        <v/>
      </c>
      <c r="C1419" s="4" t="str">
        <f>IFERROR(VLOOKUP($A1419,'Raw - J'!$B:$S,3,FALSE),"")</f>
        <v/>
      </c>
      <c r="D1419" s="4" t="str">
        <f>IFERROR(VLOOKUP(JUMP!A1419,'Raw - J'!B:F,5,FALSE),"")</f>
        <v/>
      </c>
      <c r="E1419" s="4" t="str">
        <f>IFERROR(VLOOKUP($A1419,'Raw - J'!$B:$S,6,FALSE),"")</f>
        <v/>
      </c>
      <c r="F1419" s="4" t="str">
        <f>IFERROR(VLOOKUP($A1419,'Raw - J'!$B:$P,10,FALSE),"")</f>
        <v/>
      </c>
      <c r="G1419" s="4" t="str">
        <f>SUBSTITUTE(IFERROR(VLOOKUP($A1419,'Raw - J'!$B:$P,7,FALSE),""),"0","")</f>
        <v/>
      </c>
      <c r="H1419" s="4" t="str">
        <f>IFERROR(VLOOKUP($A1419,'Raw - J'!$B:$P,12,FALSE)&amp;IF(VLOOKUP($A1419,'Raw - J'!$B:$N,13,FALSE)&lt;&gt;"","("&amp;VLOOKUP($A1419,'Raw - J'!$B:$N,13,FALSE)&amp;")",""),"")</f>
        <v/>
      </c>
      <c r="I1419" s="4" t="str">
        <f>IFERROR(VLOOKUP($A1419,'Raw - J'!$B:$P,14,FALSE),"")</f>
        <v/>
      </c>
      <c r="J1419" s="4" t="str">
        <f>IFERROR(VLOOKUP($A1419,'Raw - J'!$B:$P,11,FALSE),"")</f>
        <v/>
      </c>
      <c r="K1419" s="4" t="str">
        <f>IFERROR(VLOOKUP($A1419,'Raw - J'!$B:$Q,16,FALSE),"")</f>
        <v/>
      </c>
      <c r="L1419" s="16" t="str">
        <f>SUBSTITUTE(IFERROR(VLOOKUP($A1419,'Raw - J'!$B:$Q,9,FALSE),""),0,"")</f>
        <v/>
      </c>
      <c r="M1419" s="16" t="str">
        <f>SUBSTITUTE(IFERROR(VLOOKUP($A1419,'Raw - J'!$B:$Z,20,FALSE),""),0,"")</f>
        <v/>
      </c>
    </row>
    <row r="1420" spans="1:13" hidden="1" x14ac:dyDescent="0.35">
      <c r="A1420">
        <v>1411</v>
      </c>
      <c r="B1420" s="9" t="str">
        <f>IFERROR(VLOOKUP($A1420,'Raw - J'!$B:$S,2,FALSE),"")</f>
        <v/>
      </c>
      <c r="C1420" s="4" t="str">
        <f>IFERROR(VLOOKUP($A1420,'Raw - J'!$B:$S,3,FALSE),"")</f>
        <v/>
      </c>
      <c r="D1420" s="4" t="str">
        <f>IFERROR(VLOOKUP(JUMP!A1420,'Raw - J'!B:F,5,FALSE),"")</f>
        <v/>
      </c>
      <c r="E1420" s="4" t="str">
        <f>IFERROR(VLOOKUP($A1420,'Raw - J'!$B:$S,6,FALSE),"")</f>
        <v/>
      </c>
      <c r="F1420" s="4" t="str">
        <f>IFERROR(VLOOKUP($A1420,'Raw - J'!$B:$P,10,FALSE),"")</f>
        <v/>
      </c>
      <c r="G1420" s="4" t="str">
        <f>SUBSTITUTE(IFERROR(VLOOKUP($A1420,'Raw - J'!$B:$P,7,FALSE),""),"0","")</f>
        <v/>
      </c>
      <c r="H1420" s="4" t="str">
        <f>IFERROR(VLOOKUP($A1420,'Raw - J'!$B:$P,12,FALSE)&amp;IF(VLOOKUP($A1420,'Raw - J'!$B:$N,13,FALSE)&lt;&gt;"","("&amp;VLOOKUP($A1420,'Raw - J'!$B:$N,13,FALSE)&amp;")",""),"")</f>
        <v/>
      </c>
      <c r="I1420" s="4" t="str">
        <f>IFERROR(VLOOKUP($A1420,'Raw - J'!$B:$P,14,FALSE),"")</f>
        <v/>
      </c>
      <c r="J1420" s="4" t="str">
        <f>IFERROR(VLOOKUP($A1420,'Raw - J'!$B:$P,11,FALSE),"")</f>
        <v/>
      </c>
      <c r="K1420" s="4" t="str">
        <f>IFERROR(VLOOKUP($A1420,'Raw - J'!$B:$Q,16,FALSE),"")</f>
        <v/>
      </c>
      <c r="L1420" s="16" t="str">
        <f>SUBSTITUTE(IFERROR(VLOOKUP($A1420,'Raw - J'!$B:$Q,9,FALSE),""),0,"")</f>
        <v/>
      </c>
      <c r="M1420" s="16" t="str">
        <f>SUBSTITUTE(IFERROR(VLOOKUP($A1420,'Raw - J'!$B:$Z,20,FALSE),""),0,"")</f>
        <v/>
      </c>
    </row>
    <row r="1421" spans="1:13" hidden="1" x14ac:dyDescent="0.35">
      <c r="A1421">
        <v>1412</v>
      </c>
      <c r="B1421" s="9" t="str">
        <f>IFERROR(VLOOKUP($A1421,'Raw - J'!$B:$S,2,FALSE),"")</f>
        <v/>
      </c>
      <c r="C1421" s="4" t="str">
        <f>IFERROR(VLOOKUP($A1421,'Raw - J'!$B:$S,3,FALSE),"")</f>
        <v/>
      </c>
      <c r="D1421" s="4" t="str">
        <f>IFERROR(VLOOKUP(JUMP!A1421,'Raw - J'!B:F,5,FALSE),"")</f>
        <v/>
      </c>
      <c r="E1421" s="4" t="str">
        <f>IFERROR(VLOOKUP($A1421,'Raw - J'!$B:$S,6,FALSE),"")</f>
        <v/>
      </c>
      <c r="F1421" s="4" t="str">
        <f>IFERROR(VLOOKUP($A1421,'Raw - J'!$B:$P,10,FALSE),"")</f>
        <v/>
      </c>
      <c r="G1421" s="4" t="str">
        <f>SUBSTITUTE(IFERROR(VLOOKUP($A1421,'Raw - J'!$B:$P,7,FALSE),""),"0","")</f>
        <v/>
      </c>
      <c r="H1421" s="4" t="str">
        <f>IFERROR(VLOOKUP($A1421,'Raw - J'!$B:$P,12,FALSE)&amp;IF(VLOOKUP($A1421,'Raw - J'!$B:$N,13,FALSE)&lt;&gt;"","("&amp;VLOOKUP($A1421,'Raw - J'!$B:$N,13,FALSE)&amp;")",""),"")</f>
        <v/>
      </c>
      <c r="I1421" s="4" t="str">
        <f>IFERROR(VLOOKUP($A1421,'Raw - J'!$B:$P,14,FALSE),"")</f>
        <v/>
      </c>
      <c r="J1421" s="4" t="str">
        <f>IFERROR(VLOOKUP($A1421,'Raw - J'!$B:$P,11,FALSE),"")</f>
        <v/>
      </c>
      <c r="K1421" s="4" t="str">
        <f>IFERROR(VLOOKUP($A1421,'Raw - J'!$B:$Q,16,FALSE),"")</f>
        <v/>
      </c>
      <c r="L1421" s="16" t="str">
        <f>SUBSTITUTE(IFERROR(VLOOKUP($A1421,'Raw - J'!$B:$Q,9,FALSE),""),0,"")</f>
        <v/>
      </c>
      <c r="M1421" s="16" t="str">
        <f>SUBSTITUTE(IFERROR(VLOOKUP($A1421,'Raw - J'!$B:$Z,20,FALSE),""),0,"")</f>
        <v/>
      </c>
    </row>
    <row r="1422" spans="1:13" hidden="1" x14ac:dyDescent="0.35">
      <c r="A1422">
        <v>1413</v>
      </c>
      <c r="B1422" s="9" t="str">
        <f>IFERROR(VLOOKUP($A1422,'Raw - J'!$B:$S,2,FALSE),"")</f>
        <v/>
      </c>
      <c r="C1422" s="4" t="str">
        <f>IFERROR(VLOOKUP($A1422,'Raw - J'!$B:$S,3,FALSE),"")</f>
        <v/>
      </c>
      <c r="D1422" s="4" t="str">
        <f>IFERROR(VLOOKUP(JUMP!A1422,'Raw - J'!B:F,5,FALSE),"")</f>
        <v/>
      </c>
      <c r="E1422" s="4" t="str">
        <f>IFERROR(VLOOKUP($A1422,'Raw - J'!$B:$S,6,FALSE),"")</f>
        <v/>
      </c>
      <c r="F1422" s="4" t="str">
        <f>IFERROR(VLOOKUP($A1422,'Raw - J'!$B:$P,10,FALSE),"")</f>
        <v/>
      </c>
      <c r="G1422" s="4" t="str">
        <f>SUBSTITUTE(IFERROR(VLOOKUP($A1422,'Raw - J'!$B:$P,7,FALSE),""),"0","")</f>
        <v/>
      </c>
      <c r="H1422" s="4" t="str">
        <f>IFERROR(VLOOKUP($A1422,'Raw - J'!$B:$P,12,FALSE)&amp;IF(VLOOKUP($A1422,'Raw - J'!$B:$N,13,FALSE)&lt;&gt;"","("&amp;VLOOKUP($A1422,'Raw - J'!$B:$N,13,FALSE)&amp;")",""),"")</f>
        <v/>
      </c>
      <c r="I1422" s="4" t="str">
        <f>IFERROR(VLOOKUP($A1422,'Raw - J'!$B:$P,14,FALSE),"")</f>
        <v/>
      </c>
      <c r="J1422" s="4" t="str">
        <f>IFERROR(VLOOKUP($A1422,'Raw - J'!$B:$P,11,FALSE),"")</f>
        <v/>
      </c>
      <c r="K1422" s="4" t="str">
        <f>IFERROR(VLOOKUP($A1422,'Raw - J'!$B:$Q,16,FALSE),"")</f>
        <v/>
      </c>
      <c r="L1422" s="16" t="str">
        <f>SUBSTITUTE(IFERROR(VLOOKUP($A1422,'Raw - J'!$B:$Q,9,FALSE),""),0,"")</f>
        <v/>
      </c>
      <c r="M1422" s="16" t="str">
        <f>SUBSTITUTE(IFERROR(VLOOKUP($A1422,'Raw - J'!$B:$Z,20,FALSE),""),0,"")</f>
        <v/>
      </c>
    </row>
    <row r="1423" spans="1:13" hidden="1" x14ac:dyDescent="0.35">
      <c r="A1423">
        <v>1414</v>
      </c>
      <c r="B1423" s="9" t="str">
        <f>IFERROR(VLOOKUP($A1423,'Raw - J'!$B:$S,2,FALSE),"")</f>
        <v/>
      </c>
      <c r="C1423" s="4" t="str">
        <f>IFERROR(VLOOKUP($A1423,'Raw - J'!$B:$S,3,FALSE),"")</f>
        <v/>
      </c>
      <c r="D1423" s="4" t="str">
        <f>IFERROR(VLOOKUP(JUMP!A1423,'Raw - J'!B:F,5,FALSE),"")</f>
        <v/>
      </c>
      <c r="E1423" s="4" t="str">
        <f>IFERROR(VLOOKUP($A1423,'Raw - J'!$B:$S,6,FALSE),"")</f>
        <v/>
      </c>
      <c r="F1423" s="4" t="str">
        <f>IFERROR(VLOOKUP($A1423,'Raw - J'!$B:$P,10,FALSE),"")</f>
        <v/>
      </c>
      <c r="G1423" s="4" t="str">
        <f>SUBSTITUTE(IFERROR(VLOOKUP($A1423,'Raw - J'!$B:$P,7,FALSE),""),"0","")</f>
        <v/>
      </c>
      <c r="H1423" s="4" t="str">
        <f>IFERROR(VLOOKUP($A1423,'Raw - J'!$B:$P,12,FALSE)&amp;IF(VLOOKUP($A1423,'Raw - J'!$B:$N,13,FALSE)&lt;&gt;"","("&amp;VLOOKUP($A1423,'Raw - J'!$B:$N,13,FALSE)&amp;")",""),"")</f>
        <v/>
      </c>
      <c r="I1423" s="4" t="str">
        <f>IFERROR(VLOOKUP($A1423,'Raw - J'!$B:$P,14,FALSE),"")</f>
        <v/>
      </c>
      <c r="J1423" s="4" t="str">
        <f>IFERROR(VLOOKUP($A1423,'Raw - J'!$B:$P,11,FALSE),"")</f>
        <v/>
      </c>
      <c r="K1423" s="4" t="str">
        <f>IFERROR(VLOOKUP($A1423,'Raw - J'!$B:$Q,16,FALSE),"")</f>
        <v/>
      </c>
      <c r="L1423" s="16" t="str">
        <f>SUBSTITUTE(IFERROR(VLOOKUP($A1423,'Raw - J'!$B:$Q,9,FALSE),""),0,"")</f>
        <v/>
      </c>
      <c r="M1423" s="16" t="str">
        <f>SUBSTITUTE(IFERROR(VLOOKUP($A1423,'Raw - J'!$B:$Z,20,FALSE),""),0,"")</f>
        <v/>
      </c>
    </row>
    <row r="1424" spans="1:13" hidden="1" x14ac:dyDescent="0.35">
      <c r="A1424">
        <v>1415</v>
      </c>
      <c r="B1424" s="9" t="str">
        <f>IFERROR(VLOOKUP($A1424,'Raw - J'!$B:$S,2,FALSE),"")</f>
        <v/>
      </c>
      <c r="C1424" s="4" t="str">
        <f>IFERROR(VLOOKUP($A1424,'Raw - J'!$B:$S,3,FALSE),"")</f>
        <v/>
      </c>
      <c r="D1424" s="4" t="str">
        <f>IFERROR(VLOOKUP(JUMP!A1424,'Raw - J'!B:F,5,FALSE),"")</f>
        <v/>
      </c>
      <c r="E1424" s="4" t="str">
        <f>IFERROR(VLOOKUP($A1424,'Raw - J'!$B:$S,6,FALSE),"")</f>
        <v/>
      </c>
      <c r="F1424" s="4" t="str">
        <f>IFERROR(VLOOKUP($A1424,'Raw - J'!$B:$P,10,FALSE),"")</f>
        <v/>
      </c>
      <c r="G1424" s="4" t="str">
        <f>SUBSTITUTE(IFERROR(VLOOKUP($A1424,'Raw - J'!$B:$P,7,FALSE),""),"0","")</f>
        <v/>
      </c>
      <c r="H1424" s="4" t="str">
        <f>IFERROR(VLOOKUP($A1424,'Raw - J'!$B:$P,12,FALSE)&amp;IF(VLOOKUP($A1424,'Raw - J'!$B:$N,13,FALSE)&lt;&gt;"","("&amp;VLOOKUP($A1424,'Raw - J'!$B:$N,13,FALSE)&amp;")",""),"")</f>
        <v/>
      </c>
      <c r="I1424" s="4" t="str">
        <f>IFERROR(VLOOKUP($A1424,'Raw - J'!$B:$P,14,FALSE),"")</f>
        <v/>
      </c>
      <c r="J1424" s="4" t="str">
        <f>IFERROR(VLOOKUP($A1424,'Raw - J'!$B:$P,11,FALSE),"")</f>
        <v/>
      </c>
      <c r="K1424" s="4" t="str">
        <f>IFERROR(VLOOKUP($A1424,'Raw - J'!$B:$Q,16,FALSE),"")</f>
        <v/>
      </c>
      <c r="L1424" s="16" t="str">
        <f>SUBSTITUTE(IFERROR(VLOOKUP($A1424,'Raw - J'!$B:$Q,9,FALSE),""),0,"")</f>
        <v/>
      </c>
      <c r="M1424" s="16" t="str">
        <f>SUBSTITUTE(IFERROR(VLOOKUP($A1424,'Raw - J'!$B:$Z,20,FALSE),""),0,"")</f>
        <v/>
      </c>
    </row>
    <row r="1425" spans="1:13" hidden="1" x14ac:dyDescent="0.35">
      <c r="A1425">
        <v>1416</v>
      </c>
      <c r="B1425" s="9" t="str">
        <f>IFERROR(VLOOKUP($A1425,'Raw - J'!$B:$S,2,FALSE),"")</f>
        <v/>
      </c>
      <c r="C1425" s="4" t="str">
        <f>IFERROR(VLOOKUP($A1425,'Raw - J'!$B:$S,3,FALSE),"")</f>
        <v/>
      </c>
      <c r="D1425" s="4" t="str">
        <f>IFERROR(VLOOKUP(JUMP!A1425,'Raw - J'!B:F,5,FALSE),"")</f>
        <v/>
      </c>
      <c r="E1425" s="4" t="str">
        <f>IFERROR(VLOOKUP($A1425,'Raw - J'!$B:$S,6,FALSE),"")</f>
        <v/>
      </c>
      <c r="F1425" s="4" t="str">
        <f>IFERROR(VLOOKUP($A1425,'Raw - J'!$B:$P,10,FALSE),"")</f>
        <v/>
      </c>
      <c r="G1425" s="4" t="str">
        <f>SUBSTITUTE(IFERROR(VLOOKUP($A1425,'Raw - J'!$B:$P,7,FALSE),""),"0","")</f>
        <v/>
      </c>
      <c r="H1425" s="4" t="str">
        <f>IFERROR(VLOOKUP($A1425,'Raw - J'!$B:$P,12,FALSE)&amp;IF(VLOOKUP($A1425,'Raw - J'!$B:$N,13,FALSE)&lt;&gt;"","("&amp;VLOOKUP($A1425,'Raw - J'!$B:$N,13,FALSE)&amp;")",""),"")</f>
        <v/>
      </c>
      <c r="I1425" s="4" t="str">
        <f>IFERROR(VLOOKUP($A1425,'Raw - J'!$B:$P,14,FALSE),"")</f>
        <v/>
      </c>
      <c r="J1425" s="4" t="str">
        <f>IFERROR(VLOOKUP($A1425,'Raw - J'!$B:$P,11,FALSE),"")</f>
        <v/>
      </c>
      <c r="K1425" s="4" t="str">
        <f>IFERROR(VLOOKUP($A1425,'Raw - J'!$B:$Q,16,FALSE),"")</f>
        <v/>
      </c>
      <c r="L1425" s="16" t="str">
        <f>SUBSTITUTE(IFERROR(VLOOKUP($A1425,'Raw - J'!$B:$Q,9,FALSE),""),0,"")</f>
        <v/>
      </c>
      <c r="M1425" s="16" t="str">
        <f>SUBSTITUTE(IFERROR(VLOOKUP($A1425,'Raw - J'!$B:$Z,20,FALSE),""),0,"")</f>
        <v/>
      </c>
    </row>
    <row r="1426" spans="1:13" hidden="1" x14ac:dyDescent="0.35">
      <c r="A1426">
        <v>1417</v>
      </c>
      <c r="B1426" s="9" t="str">
        <f>IFERROR(VLOOKUP($A1426,'Raw - J'!$B:$S,2,FALSE),"")</f>
        <v/>
      </c>
      <c r="C1426" s="4" t="str">
        <f>IFERROR(VLOOKUP($A1426,'Raw - J'!$B:$S,3,FALSE),"")</f>
        <v/>
      </c>
      <c r="D1426" s="4" t="str">
        <f>IFERROR(VLOOKUP(JUMP!A1426,'Raw - J'!B:F,5,FALSE),"")</f>
        <v/>
      </c>
      <c r="E1426" s="4" t="str">
        <f>IFERROR(VLOOKUP($A1426,'Raw - J'!$B:$S,6,FALSE),"")</f>
        <v/>
      </c>
      <c r="F1426" s="4" t="str">
        <f>IFERROR(VLOOKUP($A1426,'Raw - J'!$B:$P,10,FALSE),"")</f>
        <v/>
      </c>
      <c r="G1426" s="4" t="str">
        <f>SUBSTITUTE(IFERROR(VLOOKUP($A1426,'Raw - J'!$B:$P,7,FALSE),""),"0","")</f>
        <v/>
      </c>
      <c r="H1426" s="4" t="str">
        <f>IFERROR(VLOOKUP($A1426,'Raw - J'!$B:$P,12,FALSE)&amp;IF(VLOOKUP($A1426,'Raw - J'!$B:$N,13,FALSE)&lt;&gt;"","("&amp;VLOOKUP($A1426,'Raw - J'!$B:$N,13,FALSE)&amp;")",""),"")</f>
        <v/>
      </c>
      <c r="I1426" s="4" t="str">
        <f>IFERROR(VLOOKUP($A1426,'Raw - J'!$B:$P,14,FALSE),"")</f>
        <v/>
      </c>
      <c r="J1426" s="4" t="str">
        <f>IFERROR(VLOOKUP($A1426,'Raw - J'!$B:$P,11,FALSE),"")</f>
        <v/>
      </c>
      <c r="K1426" s="4" t="str">
        <f>IFERROR(VLOOKUP($A1426,'Raw - J'!$B:$Q,16,FALSE),"")</f>
        <v/>
      </c>
      <c r="L1426" s="16" t="str">
        <f>SUBSTITUTE(IFERROR(VLOOKUP($A1426,'Raw - J'!$B:$Q,9,FALSE),""),0,"")</f>
        <v/>
      </c>
      <c r="M1426" s="16" t="str">
        <f>SUBSTITUTE(IFERROR(VLOOKUP($A1426,'Raw - J'!$B:$Z,20,FALSE),""),0,"")</f>
        <v/>
      </c>
    </row>
    <row r="1427" spans="1:13" hidden="1" x14ac:dyDescent="0.35">
      <c r="A1427">
        <v>1418</v>
      </c>
      <c r="B1427" s="9" t="str">
        <f>IFERROR(VLOOKUP($A1427,'Raw - J'!$B:$S,2,FALSE),"")</f>
        <v/>
      </c>
      <c r="C1427" s="4" t="str">
        <f>IFERROR(VLOOKUP($A1427,'Raw - J'!$B:$S,3,FALSE),"")</f>
        <v/>
      </c>
      <c r="D1427" s="4" t="str">
        <f>IFERROR(VLOOKUP(JUMP!A1427,'Raw - J'!B:F,5,FALSE),"")</f>
        <v/>
      </c>
      <c r="E1427" s="4" t="str">
        <f>IFERROR(VLOOKUP($A1427,'Raw - J'!$B:$S,6,FALSE),"")</f>
        <v/>
      </c>
      <c r="F1427" s="4" t="str">
        <f>IFERROR(VLOOKUP($A1427,'Raw - J'!$B:$P,10,FALSE),"")</f>
        <v/>
      </c>
      <c r="G1427" s="4" t="str">
        <f>SUBSTITUTE(IFERROR(VLOOKUP($A1427,'Raw - J'!$B:$P,7,FALSE),""),"0","")</f>
        <v/>
      </c>
      <c r="H1427" s="4" t="str">
        <f>IFERROR(VLOOKUP($A1427,'Raw - J'!$B:$P,12,FALSE)&amp;IF(VLOOKUP($A1427,'Raw - J'!$B:$N,13,FALSE)&lt;&gt;"","("&amp;VLOOKUP($A1427,'Raw - J'!$B:$N,13,FALSE)&amp;")",""),"")</f>
        <v/>
      </c>
      <c r="I1427" s="4" t="str">
        <f>IFERROR(VLOOKUP($A1427,'Raw - J'!$B:$P,14,FALSE),"")</f>
        <v/>
      </c>
      <c r="J1427" s="4" t="str">
        <f>IFERROR(VLOOKUP($A1427,'Raw - J'!$B:$P,11,FALSE),"")</f>
        <v/>
      </c>
      <c r="K1427" s="4" t="str">
        <f>IFERROR(VLOOKUP($A1427,'Raw - J'!$B:$Q,16,FALSE),"")</f>
        <v/>
      </c>
      <c r="L1427" s="16" t="str">
        <f>SUBSTITUTE(IFERROR(VLOOKUP($A1427,'Raw - J'!$B:$Q,9,FALSE),""),0,"")</f>
        <v/>
      </c>
      <c r="M1427" s="16" t="str">
        <f>SUBSTITUTE(IFERROR(VLOOKUP($A1427,'Raw - J'!$B:$Z,20,FALSE),""),0,"")</f>
        <v/>
      </c>
    </row>
    <row r="1428" spans="1:13" hidden="1" x14ac:dyDescent="0.35">
      <c r="A1428">
        <v>1419</v>
      </c>
      <c r="B1428" s="9" t="str">
        <f>IFERROR(VLOOKUP($A1428,'Raw - J'!$B:$S,2,FALSE),"")</f>
        <v/>
      </c>
      <c r="C1428" s="4" t="str">
        <f>IFERROR(VLOOKUP($A1428,'Raw - J'!$B:$S,3,FALSE),"")</f>
        <v/>
      </c>
      <c r="D1428" s="4" t="str">
        <f>IFERROR(VLOOKUP(JUMP!A1428,'Raw - J'!B:F,5,FALSE),"")</f>
        <v/>
      </c>
      <c r="E1428" s="4" t="str">
        <f>IFERROR(VLOOKUP($A1428,'Raw - J'!$B:$S,6,FALSE),"")</f>
        <v/>
      </c>
      <c r="F1428" s="4" t="str">
        <f>IFERROR(VLOOKUP($A1428,'Raw - J'!$B:$P,10,FALSE),"")</f>
        <v/>
      </c>
      <c r="G1428" s="4" t="str">
        <f>SUBSTITUTE(IFERROR(VLOOKUP($A1428,'Raw - J'!$B:$P,7,FALSE),""),"0","")</f>
        <v/>
      </c>
      <c r="H1428" s="4" t="str">
        <f>IFERROR(VLOOKUP($A1428,'Raw - J'!$B:$P,12,FALSE)&amp;IF(VLOOKUP($A1428,'Raw - J'!$B:$N,13,FALSE)&lt;&gt;"","("&amp;VLOOKUP($A1428,'Raw - J'!$B:$N,13,FALSE)&amp;")",""),"")</f>
        <v/>
      </c>
      <c r="I1428" s="4" t="str">
        <f>IFERROR(VLOOKUP($A1428,'Raw - J'!$B:$P,14,FALSE),"")</f>
        <v/>
      </c>
      <c r="J1428" s="4" t="str">
        <f>IFERROR(VLOOKUP($A1428,'Raw - J'!$B:$P,11,FALSE),"")</f>
        <v/>
      </c>
      <c r="K1428" s="4" t="str">
        <f>IFERROR(VLOOKUP($A1428,'Raw - J'!$B:$Q,16,FALSE),"")</f>
        <v/>
      </c>
      <c r="L1428" s="16" t="str">
        <f>SUBSTITUTE(IFERROR(VLOOKUP($A1428,'Raw - J'!$B:$Q,9,FALSE),""),0,"")</f>
        <v/>
      </c>
      <c r="M1428" s="16" t="str">
        <f>SUBSTITUTE(IFERROR(VLOOKUP($A1428,'Raw - J'!$B:$Z,20,FALSE),""),0,"")</f>
        <v/>
      </c>
    </row>
    <row r="1429" spans="1:13" hidden="1" x14ac:dyDescent="0.35">
      <c r="A1429">
        <v>1420</v>
      </c>
      <c r="B1429" s="9" t="str">
        <f>IFERROR(VLOOKUP($A1429,'Raw - J'!$B:$S,2,FALSE),"")</f>
        <v/>
      </c>
      <c r="C1429" s="4" t="str">
        <f>IFERROR(VLOOKUP($A1429,'Raw - J'!$B:$S,3,FALSE),"")</f>
        <v/>
      </c>
      <c r="D1429" s="4" t="str">
        <f>IFERROR(VLOOKUP(JUMP!A1429,'Raw - J'!B:F,5,FALSE),"")</f>
        <v/>
      </c>
      <c r="E1429" s="4" t="str">
        <f>IFERROR(VLOOKUP($A1429,'Raw - J'!$B:$S,6,FALSE),"")</f>
        <v/>
      </c>
      <c r="F1429" s="4" t="str">
        <f>IFERROR(VLOOKUP($A1429,'Raw - J'!$B:$P,10,FALSE),"")</f>
        <v/>
      </c>
      <c r="G1429" s="4" t="str">
        <f>SUBSTITUTE(IFERROR(VLOOKUP($A1429,'Raw - J'!$B:$P,7,FALSE),""),"0","")</f>
        <v/>
      </c>
      <c r="H1429" s="4" t="str">
        <f>IFERROR(VLOOKUP($A1429,'Raw - J'!$B:$P,12,FALSE)&amp;IF(VLOOKUP($A1429,'Raw - J'!$B:$N,13,FALSE)&lt;&gt;"","("&amp;VLOOKUP($A1429,'Raw - J'!$B:$N,13,FALSE)&amp;")",""),"")</f>
        <v/>
      </c>
      <c r="I1429" s="4" t="str">
        <f>IFERROR(VLOOKUP($A1429,'Raw - J'!$B:$P,14,FALSE),"")</f>
        <v/>
      </c>
      <c r="J1429" s="4" t="str">
        <f>IFERROR(VLOOKUP($A1429,'Raw - J'!$B:$P,11,FALSE),"")</f>
        <v/>
      </c>
      <c r="K1429" s="4" t="str">
        <f>IFERROR(VLOOKUP($A1429,'Raw - J'!$B:$Q,16,FALSE),"")</f>
        <v/>
      </c>
      <c r="L1429" s="16" t="str">
        <f>SUBSTITUTE(IFERROR(VLOOKUP($A1429,'Raw - J'!$B:$Q,9,FALSE),""),0,"")</f>
        <v/>
      </c>
      <c r="M1429" s="16" t="str">
        <f>SUBSTITUTE(IFERROR(VLOOKUP($A1429,'Raw - J'!$B:$Z,20,FALSE),""),0,"")</f>
        <v/>
      </c>
    </row>
    <row r="1430" spans="1:13" hidden="1" x14ac:dyDescent="0.35">
      <c r="A1430">
        <v>1421</v>
      </c>
      <c r="B1430" s="9" t="str">
        <f>IFERROR(VLOOKUP($A1430,'Raw - J'!$B:$S,2,FALSE),"")</f>
        <v/>
      </c>
      <c r="C1430" s="4" t="str">
        <f>IFERROR(VLOOKUP($A1430,'Raw - J'!$B:$S,3,FALSE),"")</f>
        <v/>
      </c>
      <c r="D1430" s="4" t="str">
        <f>IFERROR(VLOOKUP(JUMP!A1430,'Raw - J'!B:F,5,FALSE),"")</f>
        <v/>
      </c>
      <c r="E1430" s="4" t="str">
        <f>IFERROR(VLOOKUP($A1430,'Raw - J'!$B:$S,6,FALSE),"")</f>
        <v/>
      </c>
      <c r="F1430" s="4" t="str">
        <f>IFERROR(VLOOKUP($A1430,'Raw - J'!$B:$P,10,FALSE),"")</f>
        <v/>
      </c>
      <c r="G1430" s="4" t="str">
        <f>SUBSTITUTE(IFERROR(VLOOKUP($A1430,'Raw - J'!$B:$P,7,FALSE),""),"0","")</f>
        <v/>
      </c>
      <c r="H1430" s="4" t="str">
        <f>IFERROR(VLOOKUP($A1430,'Raw - J'!$B:$P,12,FALSE)&amp;IF(VLOOKUP($A1430,'Raw - J'!$B:$N,13,FALSE)&lt;&gt;"","("&amp;VLOOKUP($A1430,'Raw - J'!$B:$N,13,FALSE)&amp;")",""),"")</f>
        <v/>
      </c>
      <c r="I1430" s="4" t="str">
        <f>IFERROR(VLOOKUP($A1430,'Raw - J'!$B:$P,14,FALSE),"")</f>
        <v/>
      </c>
      <c r="J1430" s="4" t="str">
        <f>IFERROR(VLOOKUP($A1430,'Raw - J'!$B:$P,11,FALSE),"")</f>
        <v/>
      </c>
      <c r="K1430" s="4" t="str">
        <f>IFERROR(VLOOKUP($A1430,'Raw - J'!$B:$Q,16,FALSE),"")</f>
        <v/>
      </c>
      <c r="L1430" s="16" t="str">
        <f>SUBSTITUTE(IFERROR(VLOOKUP($A1430,'Raw - J'!$B:$Q,9,FALSE),""),0,"")</f>
        <v/>
      </c>
      <c r="M1430" s="16" t="str">
        <f>SUBSTITUTE(IFERROR(VLOOKUP($A1430,'Raw - J'!$B:$Z,20,FALSE),""),0,"")</f>
        <v/>
      </c>
    </row>
    <row r="1431" spans="1:13" hidden="1" x14ac:dyDescent="0.35">
      <c r="A1431">
        <v>1422</v>
      </c>
      <c r="B1431" s="9" t="str">
        <f>IFERROR(VLOOKUP($A1431,'Raw - J'!$B:$S,2,FALSE),"")</f>
        <v/>
      </c>
      <c r="C1431" s="4" t="str">
        <f>IFERROR(VLOOKUP($A1431,'Raw - J'!$B:$S,3,FALSE),"")</f>
        <v/>
      </c>
      <c r="D1431" s="4" t="str">
        <f>IFERROR(VLOOKUP(JUMP!A1431,'Raw - J'!B:F,5,FALSE),"")</f>
        <v/>
      </c>
      <c r="E1431" s="4" t="str">
        <f>IFERROR(VLOOKUP($A1431,'Raw - J'!$B:$S,6,FALSE),"")</f>
        <v/>
      </c>
      <c r="F1431" s="4" t="str">
        <f>IFERROR(VLOOKUP($A1431,'Raw - J'!$B:$P,10,FALSE),"")</f>
        <v/>
      </c>
      <c r="G1431" s="4" t="str">
        <f>SUBSTITUTE(IFERROR(VLOOKUP($A1431,'Raw - J'!$B:$P,7,FALSE),""),"0","")</f>
        <v/>
      </c>
      <c r="H1431" s="4" t="str">
        <f>IFERROR(VLOOKUP($A1431,'Raw - J'!$B:$P,12,FALSE)&amp;IF(VLOOKUP($A1431,'Raw - J'!$B:$N,13,FALSE)&lt;&gt;"","("&amp;VLOOKUP($A1431,'Raw - J'!$B:$N,13,FALSE)&amp;")",""),"")</f>
        <v/>
      </c>
      <c r="I1431" s="4" t="str">
        <f>IFERROR(VLOOKUP($A1431,'Raw - J'!$B:$P,14,FALSE),"")</f>
        <v/>
      </c>
      <c r="J1431" s="4" t="str">
        <f>IFERROR(VLOOKUP($A1431,'Raw - J'!$B:$P,11,FALSE),"")</f>
        <v/>
      </c>
      <c r="K1431" s="4" t="str">
        <f>IFERROR(VLOOKUP($A1431,'Raw - J'!$B:$Q,16,FALSE),"")</f>
        <v/>
      </c>
      <c r="L1431" s="16" t="str">
        <f>SUBSTITUTE(IFERROR(VLOOKUP($A1431,'Raw - J'!$B:$Q,9,FALSE),""),0,"")</f>
        <v/>
      </c>
      <c r="M1431" s="16" t="str">
        <f>SUBSTITUTE(IFERROR(VLOOKUP($A1431,'Raw - J'!$B:$Z,20,FALSE),""),0,"")</f>
        <v/>
      </c>
    </row>
    <row r="1432" spans="1:13" hidden="1" x14ac:dyDescent="0.35">
      <c r="A1432">
        <v>1423</v>
      </c>
      <c r="B1432" s="9" t="str">
        <f>IFERROR(VLOOKUP($A1432,'Raw - J'!$B:$S,2,FALSE),"")</f>
        <v/>
      </c>
      <c r="C1432" s="4" t="str">
        <f>IFERROR(VLOOKUP($A1432,'Raw - J'!$B:$S,3,FALSE),"")</f>
        <v/>
      </c>
      <c r="D1432" s="4" t="str">
        <f>IFERROR(VLOOKUP(JUMP!A1432,'Raw - J'!B:F,5,FALSE),"")</f>
        <v/>
      </c>
      <c r="E1432" s="4" t="str">
        <f>IFERROR(VLOOKUP($A1432,'Raw - J'!$B:$S,6,FALSE),"")</f>
        <v/>
      </c>
      <c r="F1432" s="4" t="str">
        <f>IFERROR(VLOOKUP($A1432,'Raw - J'!$B:$P,10,FALSE),"")</f>
        <v/>
      </c>
      <c r="G1432" s="4" t="str">
        <f>SUBSTITUTE(IFERROR(VLOOKUP($A1432,'Raw - J'!$B:$P,7,FALSE),""),"0","")</f>
        <v/>
      </c>
      <c r="H1432" s="4" t="str">
        <f>IFERROR(VLOOKUP($A1432,'Raw - J'!$B:$P,12,FALSE)&amp;IF(VLOOKUP($A1432,'Raw - J'!$B:$N,13,FALSE)&lt;&gt;"","("&amp;VLOOKUP($A1432,'Raw - J'!$B:$N,13,FALSE)&amp;")",""),"")</f>
        <v/>
      </c>
      <c r="I1432" s="4" t="str">
        <f>IFERROR(VLOOKUP($A1432,'Raw - J'!$B:$P,14,FALSE),"")</f>
        <v/>
      </c>
      <c r="J1432" s="4" t="str">
        <f>IFERROR(VLOOKUP($A1432,'Raw - J'!$B:$P,11,FALSE),"")</f>
        <v/>
      </c>
      <c r="K1432" s="4" t="str">
        <f>IFERROR(VLOOKUP($A1432,'Raw - J'!$B:$Q,16,FALSE),"")</f>
        <v/>
      </c>
      <c r="L1432" s="16" t="str">
        <f>SUBSTITUTE(IFERROR(VLOOKUP($A1432,'Raw - J'!$B:$Q,9,FALSE),""),0,"")</f>
        <v/>
      </c>
      <c r="M1432" s="16" t="str">
        <f>SUBSTITUTE(IFERROR(VLOOKUP($A1432,'Raw - J'!$B:$Z,20,FALSE),""),0,"")</f>
        <v/>
      </c>
    </row>
    <row r="1433" spans="1:13" hidden="1" x14ac:dyDescent="0.35">
      <c r="A1433">
        <v>1424</v>
      </c>
      <c r="B1433" s="9" t="str">
        <f>IFERROR(VLOOKUP($A1433,'Raw - J'!$B:$S,2,FALSE),"")</f>
        <v/>
      </c>
      <c r="C1433" s="4" t="str">
        <f>IFERROR(VLOOKUP($A1433,'Raw - J'!$B:$S,3,FALSE),"")</f>
        <v/>
      </c>
      <c r="D1433" s="4" t="str">
        <f>IFERROR(VLOOKUP(JUMP!A1433,'Raw - J'!B:F,5,FALSE),"")</f>
        <v/>
      </c>
      <c r="E1433" s="4" t="str">
        <f>IFERROR(VLOOKUP($A1433,'Raw - J'!$B:$S,6,FALSE),"")</f>
        <v/>
      </c>
      <c r="F1433" s="4" t="str">
        <f>IFERROR(VLOOKUP($A1433,'Raw - J'!$B:$P,10,FALSE),"")</f>
        <v/>
      </c>
      <c r="G1433" s="4" t="str">
        <f>SUBSTITUTE(IFERROR(VLOOKUP($A1433,'Raw - J'!$B:$P,7,FALSE),""),"0","")</f>
        <v/>
      </c>
      <c r="H1433" s="4" t="str">
        <f>IFERROR(VLOOKUP($A1433,'Raw - J'!$B:$P,12,FALSE)&amp;IF(VLOOKUP($A1433,'Raw - J'!$B:$N,13,FALSE)&lt;&gt;"","("&amp;VLOOKUP($A1433,'Raw - J'!$B:$N,13,FALSE)&amp;")",""),"")</f>
        <v/>
      </c>
      <c r="I1433" s="4" t="str">
        <f>IFERROR(VLOOKUP($A1433,'Raw - J'!$B:$P,14,FALSE),"")</f>
        <v/>
      </c>
      <c r="J1433" s="4" t="str">
        <f>IFERROR(VLOOKUP($A1433,'Raw - J'!$B:$P,11,FALSE),"")</f>
        <v/>
      </c>
      <c r="K1433" s="4" t="str">
        <f>IFERROR(VLOOKUP($A1433,'Raw - J'!$B:$Q,16,FALSE),"")</f>
        <v/>
      </c>
      <c r="L1433" s="16" t="str">
        <f>SUBSTITUTE(IFERROR(VLOOKUP($A1433,'Raw - J'!$B:$Q,9,FALSE),""),0,"")</f>
        <v/>
      </c>
      <c r="M1433" s="16" t="str">
        <f>SUBSTITUTE(IFERROR(VLOOKUP($A1433,'Raw - J'!$B:$Z,20,FALSE),""),0,"")</f>
        <v/>
      </c>
    </row>
    <row r="1434" spans="1:13" hidden="1" x14ac:dyDescent="0.35">
      <c r="A1434">
        <v>1425</v>
      </c>
      <c r="B1434" s="9" t="str">
        <f>IFERROR(VLOOKUP($A1434,'Raw - J'!$B:$S,2,FALSE),"")</f>
        <v/>
      </c>
      <c r="C1434" s="4" t="str">
        <f>IFERROR(VLOOKUP($A1434,'Raw - J'!$B:$S,3,FALSE),"")</f>
        <v/>
      </c>
      <c r="D1434" s="4" t="str">
        <f>IFERROR(VLOOKUP(JUMP!A1434,'Raw - J'!B:F,5,FALSE),"")</f>
        <v/>
      </c>
      <c r="E1434" s="4" t="str">
        <f>IFERROR(VLOOKUP($A1434,'Raw - J'!$B:$S,6,FALSE),"")</f>
        <v/>
      </c>
      <c r="F1434" s="4" t="str">
        <f>IFERROR(VLOOKUP($A1434,'Raw - J'!$B:$P,10,FALSE),"")</f>
        <v/>
      </c>
      <c r="G1434" s="4" t="str">
        <f>SUBSTITUTE(IFERROR(VLOOKUP($A1434,'Raw - J'!$B:$P,7,FALSE),""),"0","")</f>
        <v/>
      </c>
      <c r="H1434" s="4" t="str">
        <f>IFERROR(VLOOKUP($A1434,'Raw - J'!$B:$P,12,FALSE)&amp;IF(VLOOKUP($A1434,'Raw - J'!$B:$N,13,FALSE)&lt;&gt;"","("&amp;VLOOKUP($A1434,'Raw - J'!$B:$N,13,FALSE)&amp;")",""),"")</f>
        <v/>
      </c>
      <c r="I1434" s="4" t="str">
        <f>IFERROR(VLOOKUP($A1434,'Raw - J'!$B:$P,14,FALSE),"")</f>
        <v/>
      </c>
      <c r="J1434" s="4" t="str">
        <f>IFERROR(VLOOKUP($A1434,'Raw - J'!$B:$P,11,FALSE),"")</f>
        <v/>
      </c>
      <c r="K1434" s="4" t="str">
        <f>IFERROR(VLOOKUP($A1434,'Raw - J'!$B:$Q,16,FALSE),"")</f>
        <v/>
      </c>
      <c r="L1434" s="16" t="str">
        <f>SUBSTITUTE(IFERROR(VLOOKUP($A1434,'Raw - J'!$B:$Q,9,FALSE),""),0,"")</f>
        <v/>
      </c>
      <c r="M1434" s="16" t="str">
        <f>SUBSTITUTE(IFERROR(VLOOKUP($A1434,'Raw - J'!$B:$Z,20,FALSE),""),0,"")</f>
        <v/>
      </c>
    </row>
    <row r="1435" spans="1:13" hidden="1" x14ac:dyDescent="0.35">
      <c r="A1435">
        <v>1426</v>
      </c>
      <c r="B1435" s="9" t="str">
        <f>IFERROR(VLOOKUP($A1435,'Raw - J'!$B:$S,2,FALSE),"")</f>
        <v/>
      </c>
      <c r="C1435" s="4" t="str">
        <f>IFERROR(VLOOKUP($A1435,'Raw - J'!$B:$S,3,FALSE),"")</f>
        <v/>
      </c>
      <c r="D1435" s="4" t="str">
        <f>IFERROR(VLOOKUP(JUMP!A1435,'Raw - J'!B:F,5,FALSE),"")</f>
        <v/>
      </c>
      <c r="E1435" s="4" t="str">
        <f>IFERROR(VLOOKUP($A1435,'Raw - J'!$B:$S,6,FALSE),"")</f>
        <v/>
      </c>
      <c r="F1435" s="4" t="str">
        <f>IFERROR(VLOOKUP($A1435,'Raw - J'!$B:$P,10,FALSE),"")</f>
        <v/>
      </c>
      <c r="G1435" s="4" t="str">
        <f>SUBSTITUTE(IFERROR(VLOOKUP($A1435,'Raw - J'!$B:$P,7,FALSE),""),"0","")</f>
        <v/>
      </c>
      <c r="H1435" s="4" t="str">
        <f>IFERROR(VLOOKUP($A1435,'Raw - J'!$B:$P,12,FALSE)&amp;IF(VLOOKUP($A1435,'Raw - J'!$B:$N,13,FALSE)&lt;&gt;"","("&amp;VLOOKUP($A1435,'Raw - J'!$B:$N,13,FALSE)&amp;")",""),"")</f>
        <v/>
      </c>
      <c r="I1435" s="4" t="str">
        <f>IFERROR(VLOOKUP($A1435,'Raw - J'!$B:$P,14,FALSE),"")</f>
        <v/>
      </c>
      <c r="J1435" s="4" t="str">
        <f>IFERROR(VLOOKUP($A1435,'Raw - J'!$B:$P,11,FALSE),"")</f>
        <v/>
      </c>
      <c r="K1435" s="4" t="str">
        <f>IFERROR(VLOOKUP($A1435,'Raw - J'!$B:$Q,16,FALSE),"")</f>
        <v/>
      </c>
      <c r="L1435" s="16" t="str">
        <f>SUBSTITUTE(IFERROR(VLOOKUP($A1435,'Raw - J'!$B:$Q,9,FALSE),""),0,"")</f>
        <v/>
      </c>
      <c r="M1435" s="16" t="str">
        <f>SUBSTITUTE(IFERROR(VLOOKUP($A1435,'Raw - J'!$B:$Z,20,FALSE),""),0,"")</f>
        <v/>
      </c>
    </row>
    <row r="1436" spans="1:13" hidden="1" x14ac:dyDescent="0.35">
      <c r="A1436">
        <v>1427</v>
      </c>
      <c r="B1436" s="9" t="str">
        <f>IFERROR(VLOOKUP($A1436,'Raw - J'!$B:$S,2,FALSE),"")</f>
        <v/>
      </c>
      <c r="C1436" s="4" t="str">
        <f>IFERROR(VLOOKUP($A1436,'Raw - J'!$B:$S,3,FALSE),"")</f>
        <v/>
      </c>
      <c r="D1436" s="4" t="str">
        <f>IFERROR(VLOOKUP(JUMP!A1436,'Raw - J'!B:F,5,FALSE),"")</f>
        <v/>
      </c>
      <c r="E1436" s="4" t="str">
        <f>IFERROR(VLOOKUP($A1436,'Raw - J'!$B:$S,6,FALSE),"")</f>
        <v/>
      </c>
      <c r="F1436" s="4" t="str">
        <f>IFERROR(VLOOKUP($A1436,'Raw - J'!$B:$P,10,FALSE),"")</f>
        <v/>
      </c>
      <c r="G1436" s="4" t="str">
        <f>SUBSTITUTE(IFERROR(VLOOKUP($A1436,'Raw - J'!$B:$P,7,FALSE),""),"0","")</f>
        <v/>
      </c>
      <c r="H1436" s="4" t="str">
        <f>IFERROR(VLOOKUP($A1436,'Raw - J'!$B:$P,12,FALSE)&amp;IF(VLOOKUP($A1436,'Raw - J'!$B:$N,13,FALSE)&lt;&gt;"","("&amp;VLOOKUP($A1436,'Raw - J'!$B:$N,13,FALSE)&amp;")",""),"")</f>
        <v/>
      </c>
      <c r="I1436" s="4" t="str">
        <f>IFERROR(VLOOKUP($A1436,'Raw - J'!$B:$P,14,FALSE),"")</f>
        <v/>
      </c>
      <c r="J1436" s="4" t="str">
        <f>IFERROR(VLOOKUP($A1436,'Raw - J'!$B:$P,11,FALSE),"")</f>
        <v/>
      </c>
      <c r="K1436" s="4" t="str">
        <f>IFERROR(VLOOKUP($A1436,'Raw - J'!$B:$Q,16,FALSE),"")</f>
        <v/>
      </c>
      <c r="L1436" s="16" t="str">
        <f>SUBSTITUTE(IFERROR(VLOOKUP($A1436,'Raw - J'!$B:$Q,9,FALSE),""),0,"")</f>
        <v/>
      </c>
      <c r="M1436" s="16" t="str">
        <f>SUBSTITUTE(IFERROR(VLOOKUP($A1436,'Raw - J'!$B:$Z,20,FALSE),""),0,"")</f>
        <v/>
      </c>
    </row>
    <row r="1437" spans="1:13" hidden="1" x14ac:dyDescent="0.35">
      <c r="A1437">
        <v>1428</v>
      </c>
      <c r="B1437" s="9" t="str">
        <f>IFERROR(VLOOKUP($A1437,'Raw - J'!$B:$S,2,FALSE),"")</f>
        <v/>
      </c>
      <c r="C1437" s="4" t="str">
        <f>IFERROR(VLOOKUP($A1437,'Raw - J'!$B:$S,3,FALSE),"")</f>
        <v/>
      </c>
      <c r="D1437" s="4" t="str">
        <f>IFERROR(VLOOKUP(JUMP!A1437,'Raw - J'!B:F,5,FALSE),"")</f>
        <v/>
      </c>
      <c r="E1437" s="4" t="str">
        <f>IFERROR(VLOOKUP($A1437,'Raw - J'!$B:$S,6,FALSE),"")</f>
        <v/>
      </c>
      <c r="F1437" s="4" t="str">
        <f>IFERROR(VLOOKUP($A1437,'Raw - J'!$B:$P,10,FALSE),"")</f>
        <v/>
      </c>
      <c r="G1437" s="4" t="str">
        <f>SUBSTITUTE(IFERROR(VLOOKUP($A1437,'Raw - J'!$B:$P,7,FALSE),""),"0","")</f>
        <v/>
      </c>
      <c r="H1437" s="4" t="str">
        <f>IFERROR(VLOOKUP($A1437,'Raw - J'!$B:$P,12,FALSE)&amp;IF(VLOOKUP($A1437,'Raw - J'!$B:$N,13,FALSE)&lt;&gt;"","("&amp;VLOOKUP($A1437,'Raw - J'!$B:$N,13,FALSE)&amp;")",""),"")</f>
        <v/>
      </c>
      <c r="I1437" s="4" t="str">
        <f>IFERROR(VLOOKUP($A1437,'Raw - J'!$B:$P,14,FALSE),"")</f>
        <v/>
      </c>
      <c r="J1437" s="4" t="str">
        <f>IFERROR(VLOOKUP($A1437,'Raw - J'!$B:$P,11,FALSE),"")</f>
        <v/>
      </c>
      <c r="K1437" s="4" t="str">
        <f>IFERROR(VLOOKUP($A1437,'Raw - J'!$B:$Q,16,FALSE),"")</f>
        <v/>
      </c>
      <c r="L1437" s="16" t="str">
        <f>SUBSTITUTE(IFERROR(VLOOKUP($A1437,'Raw - J'!$B:$Q,9,FALSE),""),0,"")</f>
        <v/>
      </c>
      <c r="M1437" s="16" t="str">
        <f>SUBSTITUTE(IFERROR(VLOOKUP($A1437,'Raw - J'!$B:$Z,20,FALSE),""),0,"")</f>
        <v/>
      </c>
    </row>
    <row r="1438" spans="1:13" hidden="1" x14ac:dyDescent="0.35">
      <c r="A1438">
        <v>1429</v>
      </c>
      <c r="B1438" s="9" t="str">
        <f>IFERROR(VLOOKUP($A1438,'Raw - J'!$B:$S,2,FALSE),"")</f>
        <v/>
      </c>
      <c r="C1438" s="4" t="str">
        <f>IFERROR(VLOOKUP($A1438,'Raw - J'!$B:$S,3,FALSE),"")</f>
        <v/>
      </c>
      <c r="D1438" s="4" t="str">
        <f>IFERROR(VLOOKUP(JUMP!A1438,'Raw - J'!B:F,5,FALSE),"")</f>
        <v/>
      </c>
      <c r="E1438" s="4" t="str">
        <f>IFERROR(VLOOKUP($A1438,'Raw - J'!$B:$S,6,FALSE),"")</f>
        <v/>
      </c>
      <c r="F1438" s="4" t="str">
        <f>IFERROR(VLOOKUP($A1438,'Raw - J'!$B:$P,10,FALSE),"")</f>
        <v/>
      </c>
      <c r="G1438" s="4" t="str">
        <f>SUBSTITUTE(IFERROR(VLOOKUP($A1438,'Raw - J'!$B:$P,7,FALSE),""),"0","")</f>
        <v/>
      </c>
      <c r="H1438" s="4" t="str">
        <f>IFERROR(VLOOKUP($A1438,'Raw - J'!$B:$P,12,FALSE)&amp;IF(VLOOKUP($A1438,'Raw - J'!$B:$N,13,FALSE)&lt;&gt;"","("&amp;VLOOKUP($A1438,'Raw - J'!$B:$N,13,FALSE)&amp;")",""),"")</f>
        <v/>
      </c>
      <c r="I1438" s="4" t="str">
        <f>IFERROR(VLOOKUP($A1438,'Raw - J'!$B:$P,14,FALSE),"")</f>
        <v/>
      </c>
      <c r="J1438" s="4" t="str">
        <f>IFERROR(VLOOKUP($A1438,'Raw - J'!$B:$P,11,FALSE),"")</f>
        <v/>
      </c>
      <c r="K1438" s="4" t="str">
        <f>IFERROR(VLOOKUP($A1438,'Raw - J'!$B:$Q,16,FALSE),"")</f>
        <v/>
      </c>
      <c r="L1438" s="16" t="str">
        <f>SUBSTITUTE(IFERROR(VLOOKUP($A1438,'Raw - J'!$B:$Q,9,FALSE),""),0,"")</f>
        <v/>
      </c>
      <c r="M1438" s="16" t="str">
        <f>SUBSTITUTE(IFERROR(VLOOKUP($A1438,'Raw - J'!$B:$Z,20,FALSE),""),0,"")</f>
        <v/>
      </c>
    </row>
    <row r="1439" spans="1:13" hidden="1" x14ac:dyDescent="0.35">
      <c r="A1439">
        <v>1430</v>
      </c>
      <c r="B1439" s="9" t="str">
        <f>IFERROR(VLOOKUP($A1439,'Raw - J'!$B:$S,2,FALSE),"")</f>
        <v/>
      </c>
      <c r="C1439" s="4" t="str">
        <f>IFERROR(VLOOKUP($A1439,'Raw - J'!$B:$S,3,FALSE),"")</f>
        <v/>
      </c>
      <c r="D1439" s="4" t="str">
        <f>IFERROR(VLOOKUP(JUMP!A1439,'Raw - J'!B:F,5,FALSE),"")</f>
        <v/>
      </c>
      <c r="E1439" s="4" t="str">
        <f>IFERROR(VLOOKUP($A1439,'Raw - J'!$B:$S,6,FALSE),"")</f>
        <v/>
      </c>
      <c r="F1439" s="4" t="str">
        <f>IFERROR(VLOOKUP($A1439,'Raw - J'!$B:$P,10,FALSE),"")</f>
        <v/>
      </c>
      <c r="G1439" s="4" t="str">
        <f>SUBSTITUTE(IFERROR(VLOOKUP($A1439,'Raw - J'!$B:$P,7,FALSE),""),"0","")</f>
        <v/>
      </c>
      <c r="H1439" s="4" t="str">
        <f>IFERROR(VLOOKUP($A1439,'Raw - J'!$B:$P,12,FALSE)&amp;IF(VLOOKUP($A1439,'Raw - J'!$B:$N,13,FALSE)&lt;&gt;"","("&amp;VLOOKUP($A1439,'Raw - J'!$B:$N,13,FALSE)&amp;")",""),"")</f>
        <v/>
      </c>
      <c r="I1439" s="4" t="str">
        <f>IFERROR(VLOOKUP($A1439,'Raw - J'!$B:$P,14,FALSE),"")</f>
        <v/>
      </c>
      <c r="J1439" s="4" t="str">
        <f>IFERROR(VLOOKUP($A1439,'Raw - J'!$B:$P,11,FALSE),"")</f>
        <v/>
      </c>
      <c r="K1439" s="4" t="str">
        <f>IFERROR(VLOOKUP($A1439,'Raw - J'!$B:$Q,16,FALSE),"")</f>
        <v/>
      </c>
      <c r="L1439" s="16" t="str">
        <f>SUBSTITUTE(IFERROR(VLOOKUP($A1439,'Raw - J'!$B:$Q,9,FALSE),""),0,"")</f>
        <v/>
      </c>
      <c r="M1439" s="16" t="str">
        <f>SUBSTITUTE(IFERROR(VLOOKUP($A1439,'Raw - J'!$B:$Z,20,FALSE),""),0,"")</f>
        <v/>
      </c>
    </row>
    <row r="1440" spans="1:13" hidden="1" x14ac:dyDescent="0.35">
      <c r="A1440">
        <v>1431</v>
      </c>
      <c r="B1440" s="9" t="str">
        <f>IFERROR(VLOOKUP($A1440,'Raw - J'!$B:$S,2,FALSE),"")</f>
        <v/>
      </c>
      <c r="C1440" s="4" t="str">
        <f>IFERROR(VLOOKUP($A1440,'Raw - J'!$B:$S,3,FALSE),"")</f>
        <v/>
      </c>
      <c r="D1440" s="4" t="str">
        <f>IFERROR(VLOOKUP(JUMP!A1440,'Raw - J'!B:F,5,FALSE),"")</f>
        <v/>
      </c>
      <c r="E1440" s="4" t="str">
        <f>IFERROR(VLOOKUP($A1440,'Raw - J'!$B:$S,6,FALSE),"")</f>
        <v/>
      </c>
      <c r="F1440" s="4" t="str">
        <f>IFERROR(VLOOKUP($A1440,'Raw - J'!$B:$P,10,FALSE),"")</f>
        <v/>
      </c>
      <c r="G1440" s="4" t="str">
        <f>SUBSTITUTE(IFERROR(VLOOKUP($A1440,'Raw - J'!$B:$P,7,FALSE),""),"0","")</f>
        <v/>
      </c>
      <c r="H1440" s="4" t="str">
        <f>IFERROR(VLOOKUP($A1440,'Raw - J'!$B:$P,12,FALSE)&amp;IF(VLOOKUP($A1440,'Raw - J'!$B:$N,13,FALSE)&lt;&gt;"","("&amp;VLOOKUP($A1440,'Raw - J'!$B:$N,13,FALSE)&amp;")",""),"")</f>
        <v/>
      </c>
      <c r="I1440" s="4" t="str">
        <f>IFERROR(VLOOKUP($A1440,'Raw - J'!$B:$P,14,FALSE),"")</f>
        <v/>
      </c>
      <c r="J1440" s="4" t="str">
        <f>IFERROR(VLOOKUP($A1440,'Raw - J'!$B:$P,11,FALSE),"")</f>
        <v/>
      </c>
      <c r="K1440" s="4" t="str">
        <f>IFERROR(VLOOKUP($A1440,'Raw - J'!$B:$Q,16,FALSE),"")</f>
        <v/>
      </c>
      <c r="L1440" s="16" t="str">
        <f>SUBSTITUTE(IFERROR(VLOOKUP($A1440,'Raw - J'!$B:$Q,9,FALSE),""),0,"")</f>
        <v/>
      </c>
      <c r="M1440" s="16" t="str">
        <f>SUBSTITUTE(IFERROR(VLOOKUP($A1440,'Raw - J'!$B:$Z,20,FALSE),""),0,"")</f>
        <v/>
      </c>
    </row>
    <row r="1441" spans="1:13" hidden="1" x14ac:dyDescent="0.35">
      <c r="A1441">
        <v>1432</v>
      </c>
      <c r="B1441" s="9" t="str">
        <f>IFERROR(VLOOKUP($A1441,'Raw - J'!$B:$S,2,FALSE),"")</f>
        <v/>
      </c>
      <c r="C1441" s="4" t="str">
        <f>IFERROR(VLOOKUP($A1441,'Raw - J'!$B:$S,3,FALSE),"")</f>
        <v/>
      </c>
      <c r="D1441" s="4" t="str">
        <f>IFERROR(VLOOKUP(JUMP!A1441,'Raw - J'!B:F,5,FALSE),"")</f>
        <v/>
      </c>
      <c r="E1441" s="4" t="str">
        <f>IFERROR(VLOOKUP($A1441,'Raw - J'!$B:$S,6,FALSE),"")</f>
        <v/>
      </c>
      <c r="F1441" s="4" t="str">
        <f>IFERROR(VLOOKUP($A1441,'Raw - J'!$B:$P,10,FALSE),"")</f>
        <v/>
      </c>
      <c r="G1441" s="4" t="str">
        <f>SUBSTITUTE(IFERROR(VLOOKUP($A1441,'Raw - J'!$B:$P,7,FALSE),""),"0","")</f>
        <v/>
      </c>
      <c r="H1441" s="4" t="str">
        <f>IFERROR(VLOOKUP($A1441,'Raw - J'!$B:$P,12,FALSE)&amp;IF(VLOOKUP($A1441,'Raw - J'!$B:$N,13,FALSE)&lt;&gt;"","("&amp;VLOOKUP($A1441,'Raw - J'!$B:$N,13,FALSE)&amp;")",""),"")</f>
        <v/>
      </c>
      <c r="I1441" s="4" t="str">
        <f>IFERROR(VLOOKUP($A1441,'Raw - J'!$B:$P,14,FALSE),"")</f>
        <v/>
      </c>
      <c r="J1441" s="4" t="str">
        <f>IFERROR(VLOOKUP($A1441,'Raw - J'!$B:$P,11,FALSE),"")</f>
        <v/>
      </c>
      <c r="K1441" s="4" t="str">
        <f>IFERROR(VLOOKUP($A1441,'Raw - J'!$B:$Q,16,FALSE),"")</f>
        <v/>
      </c>
      <c r="L1441" s="16" t="str">
        <f>SUBSTITUTE(IFERROR(VLOOKUP($A1441,'Raw - J'!$B:$Q,9,FALSE),""),0,"")</f>
        <v/>
      </c>
      <c r="M1441" s="16" t="str">
        <f>SUBSTITUTE(IFERROR(VLOOKUP($A1441,'Raw - J'!$B:$Z,20,FALSE),""),0,"")</f>
        <v/>
      </c>
    </row>
    <row r="1442" spans="1:13" hidden="1" x14ac:dyDescent="0.35">
      <c r="A1442">
        <v>1433</v>
      </c>
      <c r="B1442" s="9" t="str">
        <f>IFERROR(VLOOKUP($A1442,'Raw - J'!$B:$S,2,FALSE),"")</f>
        <v/>
      </c>
      <c r="C1442" s="4" t="str">
        <f>IFERROR(VLOOKUP($A1442,'Raw - J'!$B:$S,3,FALSE),"")</f>
        <v/>
      </c>
      <c r="D1442" s="4" t="str">
        <f>IFERROR(VLOOKUP(JUMP!A1442,'Raw - J'!B:F,5,FALSE),"")</f>
        <v/>
      </c>
      <c r="E1442" s="4" t="str">
        <f>IFERROR(VLOOKUP($A1442,'Raw - J'!$B:$S,6,FALSE),"")</f>
        <v/>
      </c>
      <c r="F1442" s="4" t="str">
        <f>IFERROR(VLOOKUP($A1442,'Raw - J'!$B:$P,10,FALSE),"")</f>
        <v/>
      </c>
      <c r="G1442" s="4" t="str">
        <f>SUBSTITUTE(IFERROR(VLOOKUP($A1442,'Raw - J'!$B:$P,7,FALSE),""),"0","")</f>
        <v/>
      </c>
      <c r="H1442" s="4" t="str">
        <f>IFERROR(VLOOKUP($A1442,'Raw - J'!$B:$P,12,FALSE)&amp;IF(VLOOKUP($A1442,'Raw - J'!$B:$N,13,FALSE)&lt;&gt;"","("&amp;VLOOKUP($A1442,'Raw - J'!$B:$N,13,FALSE)&amp;")",""),"")</f>
        <v/>
      </c>
      <c r="I1442" s="4" t="str">
        <f>IFERROR(VLOOKUP($A1442,'Raw - J'!$B:$P,14,FALSE),"")</f>
        <v/>
      </c>
      <c r="J1442" s="4" t="str">
        <f>IFERROR(VLOOKUP($A1442,'Raw - J'!$B:$P,11,FALSE),"")</f>
        <v/>
      </c>
      <c r="K1442" s="4" t="str">
        <f>IFERROR(VLOOKUP($A1442,'Raw - J'!$B:$Q,16,FALSE),"")</f>
        <v/>
      </c>
      <c r="L1442" s="16" t="str">
        <f>SUBSTITUTE(IFERROR(VLOOKUP($A1442,'Raw - J'!$B:$Q,9,FALSE),""),0,"")</f>
        <v/>
      </c>
      <c r="M1442" s="16" t="str">
        <f>SUBSTITUTE(IFERROR(VLOOKUP($A1442,'Raw - J'!$B:$Z,20,FALSE),""),0,"")</f>
        <v/>
      </c>
    </row>
    <row r="1443" spans="1:13" hidden="1" x14ac:dyDescent="0.35">
      <c r="A1443">
        <v>1434</v>
      </c>
      <c r="B1443" s="9" t="str">
        <f>IFERROR(VLOOKUP($A1443,'Raw - J'!$B:$S,2,FALSE),"")</f>
        <v/>
      </c>
      <c r="C1443" s="4" t="str">
        <f>IFERROR(VLOOKUP($A1443,'Raw - J'!$B:$S,3,FALSE),"")</f>
        <v/>
      </c>
      <c r="D1443" s="4" t="str">
        <f>IFERROR(VLOOKUP(JUMP!A1443,'Raw - J'!B:F,5,FALSE),"")</f>
        <v/>
      </c>
      <c r="E1443" s="4" t="str">
        <f>IFERROR(VLOOKUP($A1443,'Raw - J'!$B:$S,6,FALSE),"")</f>
        <v/>
      </c>
      <c r="F1443" s="4" t="str">
        <f>IFERROR(VLOOKUP($A1443,'Raw - J'!$B:$P,10,FALSE),"")</f>
        <v/>
      </c>
      <c r="G1443" s="4" t="str">
        <f>SUBSTITUTE(IFERROR(VLOOKUP($A1443,'Raw - J'!$B:$P,7,FALSE),""),"0","")</f>
        <v/>
      </c>
      <c r="H1443" s="4" t="str">
        <f>IFERROR(VLOOKUP($A1443,'Raw - J'!$B:$P,12,FALSE)&amp;IF(VLOOKUP($A1443,'Raw - J'!$B:$N,13,FALSE)&lt;&gt;"","("&amp;VLOOKUP($A1443,'Raw - J'!$B:$N,13,FALSE)&amp;")",""),"")</f>
        <v/>
      </c>
      <c r="I1443" s="4" t="str">
        <f>IFERROR(VLOOKUP($A1443,'Raw - J'!$B:$P,14,FALSE),"")</f>
        <v/>
      </c>
      <c r="J1443" s="4" t="str">
        <f>IFERROR(VLOOKUP($A1443,'Raw - J'!$B:$P,11,FALSE),"")</f>
        <v/>
      </c>
      <c r="K1443" s="4" t="str">
        <f>IFERROR(VLOOKUP($A1443,'Raw - J'!$B:$Q,16,FALSE),"")</f>
        <v/>
      </c>
      <c r="L1443" s="16" t="str">
        <f>SUBSTITUTE(IFERROR(VLOOKUP($A1443,'Raw - J'!$B:$Q,9,FALSE),""),0,"")</f>
        <v/>
      </c>
      <c r="M1443" s="16" t="str">
        <f>SUBSTITUTE(IFERROR(VLOOKUP($A1443,'Raw - J'!$B:$Z,20,FALSE),""),0,"")</f>
        <v/>
      </c>
    </row>
    <row r="1444" spans="1:13" hidden="1" x14ac:dyDescent="0.35">
      <c r="A1444">
        <v>1435</v>
      </c>
      <c r="B1444" s="9" t="str">
        <f>IFERROR(VLOOKUP($A1444,'Raw - J'!$B:$S,2,FALSE),"")</f>
        <v/>
      </c>
      <c r="C1444" s="4" t="str">
        <f>IFERROR(VLOOKUP($A1444,'Raw - J'!$B:$S,3,FALSE),"")</f>
        <v/>
      </c>
      <c r="D1444" s="4" t="str">
        <f>IFERROR(VLOOKUP(JUMP!A1444,'Raw - J'!B:F,5,FALSE),"")</f>
        <v/>
      </c>
      <c r="E1444" s="4" t="str">
        <f>IFERROR(VLOOKUP($A1444,'Raw - J'!$B:$S,6,FALSE),"")</f>
        <v/>
      </c>
      <c r="F1444" s="4" t="str">
        <f>IFERROR(VLOOKUP($A1444,'Raw - J'!$B:$P,10,FALSE),"")</f>
        <v/>
      </c>
      <c r="G1444" s="4" t="str">
        <f>SUBSTITUTE(IFERROR(VLOOKUP($A1444,'Raw - J'!$B:$P,7,FALSE),""),"0","")</f>
        <v/>
      </c>
      <c r="H1444" s="4" t="str">
        <f>IFERROR(VLOOKUP($A1444,'Raw - J'!$B:$P,12,FALSE)&amp;IF(VLOOKUP($A1444,'Raw - J'!$B:$N,13,FALSE)&lt;&gt;"","("&amp;VLOOKUP($A1444,'Raw - J'!$B:$N,13,FALSE)&amp;")",""),"")</f>
        <v/>
      </c>
      <c r="I1444" s="4" t="str">
        <f>IFERROR(VLOOKUP($A1444,'Raw - J'!$B:$P,14,FALSE),"")</f>
        <v/>
      </c>
      <c r="J1444" s="4" t="str">
        <f>IFERROR(VLOOKUP($A1444,'Raw - J'!$B:$P,11,FALSE),"")</f>
        <v/>
      </c>
      <c r="K1444" s="4" t="str">
        <f>IFERROR(VLOOKUP($A1444,'Raw - J'!$B:$Q,16,FALSE),"")</f>
        <v/>
      </c>
      <c r="L1444" s="16" t="str">
        <f>SUBSTITUTE(IFERROR(VLOOKUP($A1444,'Raw - J'!$B:$Q,9,FALSE),""),0,"")</f>
        <v/>
      </c>
      <c r="M1444" s="16" t="str">
        <f>SUBSTITUTE(IFERROR(VLOOKUP($A1444,'Raw - J'!$B:$Z,20,FALSE),""),0,"")</f>
        <v/>
      </c>
    </row>
    <row r="1445" spans="1:13" hidden="1" x14ac:dyDescent="0.35">
      <c r="A1445">
        <v>1436</v>
      </c>
      <c r="B1445" s="9" t="str">
        <f>IFERROR(VLOOKUP($A1445,'Raw - J'!$B:$S,2,FALSE),"")</f>
        <v/>
      </c>
      <c r="C1445" s="4" t="str">
        <f>IFERROR(VLOOKUP($A1445,'Raw - J'!$B:$S,3,FALSE),"")</f>
        <v/>
      </c>
      <c r="D1445" s="4" t="str">
        <f>IFERROR(VLOOKUP(JUMP!A1445,'Raw - J'!B:F,5,FALSE),"")</f>
        <v/>
      </c>
      <c r="E1445" s="4" t="str">
        <f>IFERROR(VLOOKUP($A1445,'Raw - J'!$B:$S,6,FALSE),"")</f>
        <v/>
      </c>
      <c r="F1445" s="4" t="str">
        <f>IFERROR(VLOOKUP($A1445,'Raw - J'!$B:$P,10,FALSE),"")</f>
        <v/>
      </c>
      <c r="G1445" s="4" t="str">
        <f>SUBSTITUTE(IFERROR(VLOOKUP($A1445,'Raw - J'!$B:$P,7,FALSE),""),"0","")</f>
        <v/>
      </c>
      <c r="H1445" s="4" t="str">
        <f>IFERROR(VLOOKUP($A1445,'Raw - J'!$B:$P,12,FALSE)&amp;IF(VLOOKUP($A1445,'Raw - J'!$B:$N,13,FALSE)&lt;&gt;"","("&amp;VLOOKUP($A1445,'Raw - J'!$B:$N,13,FALSE)&amp;")",""),"")</f>
        <v/>
      </c>
      <c r="I1445" s="4" t="str">
        <f>IFERROR(VLOOKUP($A1445,'Raw - J'!$B:$P,14,FALSE),"")</f>
        <v/>
      </c>
      <c r="J1445" s="4" t="str">
        <f>IFERROR(VLOOKUP($A1445,'Raw - J'!$B:$P,11,FALSE),"")</f>
        <v/>
      </c>
      <c r="K1445" s="4" t="str">
        <f>IFERROR(VLOOKUP($A1445,'Raw - J'!$B:$Q,16,FALSE),"")</f>
        <v/>
      </c>
      <c r="L1445" s="16" t="str">
        <f>SUBSTITUTE(IFERROR(VLOOKUP($A1445,'Raw - J'!$B:$Q,9,FALSE),""),0,"")</f>
        <v/>
      </c>
      <c r="M1445" s="16" t="str">
        <f>SUBSTITUTE(IFERROR(VLOOKUP($A1445,'Raw - J'!$B:$Z,20,FALSE),""),0,"")</f>
        <v/>
      </c>
    </row>
    <row r="1446" spans="1:13" hidden="1" x14ac:dyDescent="0.35">
      <c r="A1446">
        <v>1437</v>
      </c>
      <c r="B1446" s="9" t="str">
        <f>IFERROR(VLOOKUP($A1446,'Raw - J'!$B:$S,2,FALSE),"")</f>
        <v/>
      </c>
      <c r="C1446" s="4" t="str">
        <f>IFERROR(VLOOKUP($A1446,'Raw - J'!$B:$S,3,FALSE),"")</f>
        <v/>
      </c>
      <c r="D1446" s="4" t="str">
        <f>IFERROR(VLOOKUP(JUMP!A1446,'Raw - J'!B:F,5,FALSE),"")</f>
        <v/>
      </c>
      <c r="E1446" s="4" t="str">
        <f>IFERROR(VLOOKUP($A1446,'Raw - J'!$B:$S,6,FALSE),"")</f>
        <v/>
      </c>
      <c r="F1446" s="4" t="str">
        <f>IFERROR(VLOOKUP($A1446,'Raw - J'!$B:$P,10,FALSE),"")</f>
        <v/>
      </c>
      <c r="G1446" s="4" t="str">
        <f>SUBSTITUTE(IFERROR(VLOOKUP($A1446,'Raw - J'!$B:$P,7,FALSE),""),"0","")</f>
        <v/>
      </c>
      <c r="H1446" s="4" t="str">
        <f>IFERROR(VLOOKUP($A1446,'Raw - J'!$B:$P,12,FALSE)&amp;IF(VLOOKUP($A1446,'Raw - J'!$B:$N,13,FALSE)&lt;&gt;"","("&amp;VLOOKUP($A1446,'Raw - J'!$B:$N,13,FALSE)&amp;")",""),"")</f>
        <v/>
      </c>
      <c r="I1446" s="4" t="str">
        <f>IFERROR(VLOOKUP($A1446,'Raw - J'!$B:$P,14,FALSE),"")</f>
        <v/>
      </c>
      <c r="J1446" s="4" t="str">
        <f>IFERROR(VLOOKUP($A1446,'Raw - J'!$B:$P,11,FALSE),"")</f>
        <v/>
      </c>
      <c r="K1446" s="4" t="str">
        <f>IFERROR(VLOOKUP($A1446,'Raw - J'!$B:$Q,16,FALSE),"")</f>
        <v/>
      </c>
      <c r="L1446" s="16" t="str">
        <f>SUBSTITUTE(IFERROR(VLOOKUP($A1446,'Raw - J'!$B:$Q,9,FALSE),""),0,"")</f>
        <v/>
      </c>
      <c r="M1446" s="16" t="str">
        <f>SUBSTITUTE(IFERROR(VLOOKUP($A1446,'Raw - J'!$B:$Z,20,FALSE),""),0,"")</f>
        <v/>
      </c>
    </row>
    <row r="1447" spans="1:13" hidden="1" x14ac:dyDescent="0.35">
      <c r="A1447">
        <v>1438</v>
      </c>
      <c r="B1447" s="9" t="str">
        <f>IFERROR(VLOOKUP($A1447,'Raw - J'!$B:$S,2,FALSE),"")</f>
        <v/>
      </c>
      <c r="C1447" s="4" t="str">
        <f>IFERROR(VLOOKUP($A1447,'Raw - J'!$B:$S,3,FALSE),"")</f>
        <v/>
      </c>
      <c r="D1447" s="4" t="str">
        <f>IFERROR(VLOOKUP(JUMP!A1447,'Raw - J'!B:F,5,FALSE),"")</f>
        <v/>
      </c>
      <c r="E1447" s="4" t="str">
        <f>IFERROR(VLOOKUP($A1447,'Raw - J'!$B:$S,6,FALSE),"")</f>
        <v/>
      </c>
      <c r="F1447" s="4" t="str">
        <f>IFERROR(VLOOKUP($A1447,'Raw - J'!$B:$P,10,FALSE),"")</f>
        <v/>
      </c>
      <c r="G1447" s="4" t="str">
        <f>SUBSTITUTE(IFERROR(VLOOKUP($A1447,'Raw - J'!$B:$P,7,FALSE),""),"0","")</f>
        <v/>
      </c>
      <c r="H1447" s="4" t="str">
        <f>IFERROR(VLOOKUP($A1447,'Raw - J'!$B:$P,12,FALSE)&amp;IF(VLOOKUP($A1447,'Raw - J'!$B:$N,13,FALSE)&lt;&gt;"","("&amp;VLOOKUP($A1447,'Raw - J'!$B:$N,13,FALSE)&amp;")",""),"")</f>
        <v/>
      </c>
      <c r="I1447" s="4" t="str">
        <f>IFERROR(VLOOKUP($A1447,'Raw - J'!$B:$P,14,FALSE),"")</f>
        <v/>
      </c>
      <c r="J1447" s="4" t="str">
        <f>IFERROR(VLOOKUP($A1447,'Raw - J'!$B:$P,11,FALSE),"")</f>
        <v/>
      </c>
      <c r="K1447" s="4" t="str">
        <f>IFERROR(VLOOKUP($A1447,'Raw - J'!$B:$Q,16,FALSE),"")</f>
        <v/>
      </c>
      <c r="L1447" s="16" t="str">
        <f>SUBSTITUTE(IFERROR(VLOOKUP($A1447,'Raw - J'!$B:$Q,9,FALSE),""),0,"")</f>
        <v/>
      </c>
      <c r="M1447" s="16" t="str">
        <f>SUBSTITUTE(IFERROR(VLOOKUP($A1447,'Raw - J'!$B:$Z,20,FALSE),""),0,"")</f>
        <v/>
      </c>
    </row>
    <row r="1448" spans="1:13" hidden="1" x14ac:dyDescent="0.35">
      <c r="A1448">
        <v>1439</v>
      </c>
      <c r="B1448" s="9" t="str">
        <f>IFERROR(VLOOKUP($A1448,'Raw - J'!$B:$S,2,FALSE),"")</f>
        <v/>
      </c>
      <c r="C1448" s="4" t="str">
        <f>IFERROR(VLOOKUP($A1448,'Raw - J'!$B:$S,3,FALSE),"")</f>
        <v/>
      </c>
      <c r="D1448" s="4" t="str">
        <f>IFERROR(VLOOKUP(JUMP!A1448,'Raw - J'!B:F,5,FALSE),"")</f>
        <v/>
      </c>
      <c r="E1448" s="4" t="str">
        <f>IFERROR(VLOOKUP($A1448,'Raw - J'!$B:$S,6,FALSE),"")</f>
        <v/>
      </c>
      <c r="F1448" s="4" t="str">
        <f>IFERROR(VLOOKUP($A1448,'Raw - J'!$B:$P,10,FALSE),"")</f>
        <v/>
      </c>
      <c r="G1448" s="4" t="str">
        <f>SUBSTITUTE(IFERROR(VLOOKUP($A1448,'Raw - J'!$B:$P,7,FALSE),""),"0","")</f>
        <v/>
      </c>
      <c r="H1448" s="4" t="str">
        <f>IFERROR(VLOOKUP($A1448,'Raw - J'!$B:$P,12,FALSE)&amp;IF(VLOOKUP($A1448,'Raw - J'!$B:$N,13,FALSE)&lt;&gt;"","("&amp;VLOOKUP($A1448,'Raw - J'!$B:$N,13,FALSE)&amp;")",""),"")</f>
        <v/>
      </c>
      <c r="I1448" s="4" t="str">
        <f>IFERROR(VLOOKUP($A1448,'Raw - J'!$B:$P,14,FALSE),"")</f>
        <v/>
      </c>
      <c r="J1448" s="4" t="str">
        <f>IFERROR(VLOOKUP($A1448,'Raw - J'!$B:$P,11,FALSE),"")</f>
        <v/>
      </c>
      <c r="K1448" s="4" t="str">
        <f>IFERROR(VLOOKUP($A1448,'Raw - J'!$B:$Q,16,FALSE),"")</f>
        <v/>
      </c>
      <c r="L1448" s="16" t="str">
        <f>SUBSTITUTE(IFERROR(VLOOKUP($A1448,'Raw - J'!$B:$Q,9,FALSE),""),0,"")</f>
        <v/>
      </c>
      <c r="M1448" s="16" t="str">
        <f>SUBSTITUTE(IFERROR(VLOOKUP($A1448,'Raw - J'!$B:$Z,20,FALSE),""),0,"")</f>
        <v/>
      </c>
    </row>
    <row r="1449" spans="1:13" hidden="1" x14ac:dyDescent="0.35">
      <c r="A1449">
        <v>1440</v>
      </c>
      <c r="B1449" s="9" t="str">
        <f>IFERROR(VLOOKUP($A1449,'Raw - J'!$B:$S,2,FALSE),"")</f>
        <v/>
      </c>
      <c r="C1449" s="4" t="str">
        <f>IFERROR(VLOOKUP($A1449,'Raw - J'!$B:$S,3,FALSE),"")</f>
        <v/>
      </c>
      <c r="D1449" s="4" t="str">
        <f>IFERROR(VLOOKUP(JUMP!A1449,'Raw - J'!B:F,5,FALSE),"")</f>
        <v/>
      </c>
      <c r="E1449" s="4" t="str">
        <f>IFERROR(VLOOKUP($A1449,'Raw - J'!$B:$S,6,FALSE),"")</f>
        <v/>
      </c>
      <c r="F1449" s="4" t="str">
        <f>IFERROR(VLOOKUP($A1449,'Raw - J'!$B:$P,10,FALSE),"")</f>
        <v/>
      </c>
      <c r="G1449" s="4" t="str">
        <f>SUBSTITUTE(IFERROR(VLOOKUP($A1449,'Raw - J'!$B:$P,7,FALSE),""),"0","")</f>
        <v/>
      </c>
      <c r="H1449" s="4" t="str">
        <f>IFERROR(VLOOKUP($A1449,'Raw - J'!$B:$P,12,FALSE)&amp;IF(VLOOKUP($A1449,'Raw - J'!$B:$N,13,FALSE)&lt;&gt;"","("&amp;VLOOKUP($A1449,'Raw - J'!$B:$N,13,FALSE)&amp;")",""),"")</f>
        <v/>
      </c>
      <c r="I1449" s="4" t="str">
        <f>IFERROR(VLOOKUP($A1449,'Raw - J'!$B:$P,14,FALSE),"")</f>
        <v/>
      </c>
      <c r="J1449" s="4" t="str">
        <f>IFERROR(VLOOKUP($A1449,'Raw - J'!$B:$P,11,FALSE),"")</f>
        <v/>
      </c>
      <c r="K1449" s="4" t="str">
        <f>IFERROR(VLOOKUP($A1449,'Raw - J'!$B:$Q,16,FALSE),"")</f>
        <v/>
      </c>
      <c r="L1449" s="16" t="str">
        <f>SUBSTITUTE(IFERROR(VLOOKUP($A1449,'Raw - J'!$B:$Q,9,FALSE),""),0,"")</f>
        <v/>
      </c>
      <c r="M1449" s="16" t="str">
        <f>SUBSTITUTE(IFERROR(VLOOKUP($A1449,'Raw - J'!$B:$Z,20,FALSE),""),0,"")</f>
        <v/>
      </c>
    </row>
    <row r="1450" spans="1:13" hidden="1" x14ac:dyDescent="0.35">
      <c r="A1450">
        <v>1441</v>
      </c>
      <c r="B1450" s="9" t="str">
        <f>IFERROR(VLOOKUP($A1450,'Raw - J'!$B:$S,2,FALSE),"")</f>
        <v/>
      </c>
      <c r="C1450" s="4" t="str">
        <f>IFERROR(VLOOKUP($A1450,'Raw - J'!$B:$S,3,FALSE),"")</f>
        <v/>
      </c>
      <c r="D1450" s="4" t="str">
        <f>IFERROR(VLOOKUP(JUMP!A1450,'Raw - J'!B:F,5,FALSE),"")</f>
        <v/>
      </c>
      <c r="E1450" s="4" t="str">
        <f>IFERROR(VLOOKUP($A1450,'Raw - J'!$B:$S,6,FALSE),"")</f>
        <v/>
      </c>
      <c r="F1450" s="4" t="str">
        <f>IFERROR(VLOOKUP($A1450,'Raw - J'!$B:$P,10,FALSE),"")</f>
        <v/>
      </c>
      <c r="G1450" s="4" t="str">
        <f>SUBSTITUTE(IFERROR(VLOOKUP($A1450,'Raw - J'!$B:$P,7,FALSE),""),"0","")</f>
        <v/>
      </c>
      <c r="H1450" s="4" t="str">
        <f>IFERROR(VLOOKUP($A1450,'Raw - J'!$B:$P,12,FALSE)&amp;IF(VLOOKUP($A1450,'Raw - J'!$B:$N,13,FALSE)&lt;&gt;"","("&amp;VLOOKUP($A1450,'Raw - J'!$B:$N,13,FALSE)&amp;")",""),"")</f>
        <v/>
      </c>
      <c r="I1450" s="4" t="str">
        <f>IFERROR(VLOOKUP($A1450,'Raw - J'!$B:$P,14,FALSE),"")</f>
        <v/>
      </c>
      <c r="J1450" s="4" t="str">
        <f>IFERROR(VLOOKUP($A1450,'Raw - J'!$B:$P,11,FALSE),"")</f>
        <v/>
      </c>
      <c r="K1450" s="4" t="str">
        <f>IFERROR(VLOOKUP($A1450,'Raw - J'!$B:$Q,16,FALSE),"")</f>
        <v/>
      </c>
      <c r="L1450" s="16" t="str">
        <f>SUBSTITUTE(IFERROR(VLOOKUP($A1450,'Raw - J'!$B:$Q,9,FALSE),""),0,"")</f>
        <v/>
      </c>
      <c r="M1450" s="16" t="str">
        <f>SUBSTITUTE(IFERROR(VLOOKUP($A1450,'Raw - J'!$B:$Z,20,FALSE),""),0,"")</f>
        <v/>
      </c>
    </row>
    <row r="1451" spans="1:13" hidden="1" x14ac:dyDescent="0.35">
      <c r="A1451">
        <v>1442</v>
      </c>
      <c r="B1451" s="9" t="str">
        <f>IFERROR(VLOOKUP($A1451,'Raw - J'!$B:$S,2,FALSE),"")</f>
        <v/>
      </c>
      <c r="C1451" s="4" t="str">
        <f>IFERROR(VLOOKUP($A1451,'Raw - J'!$B:$S,3,FALSE),"")</f>
        <v/>
      </c>
      <c r="D1451" s="4" t="str">
        <f>IFERROR(VLOOKUP(JUMP!A1451,'Raw - J'!B:F,5,FALSE),"")</f>
        <v/>
      </c>
      <c r="E1451" s="4" t="str">
        <f>IFERROR(VLOOKUP($A1451,'Raw - J'!$B:$S,6,FALSE),"")</f>
        <v/>
      </c>
      <c r="F1451" s="4" t="str">
        <f>IFERROR(VLOOKUP($A1451,'Raw - J'!$B:$P,10,FALSE),"")</f>
        <v/>
      </c>
      <c r="G1451" s="4" t="str">
        <f>SUBSTITUTE(IFERROR(VLOOKUP($A1451,'Raw - J'!$B:$P,7,FALSE),""),"0","")</f>
        <v/>
      </c>
      <c r="H1451" s="4" t="str">
        <f>IFERROR(VLOOKUP($A1451,'Raw - J'!$B:$P,12,FALSE)&amp;IF(VLOOKUP($A1451,'Raw - J'!$B:$N,13,FALSE)&lt;&gt;"","("&amp;VLOOKUP($A1451,'Raw - J'!$B:$N,13,FALSE)&amp;")",""),"")</f>
        <v/>
      </c>
      <c r="I1451" s="4" t="str">
        <f>IFERROR(VLOOKUP($A1451,'Raw - J'!$B:$P,14,FALSE),"")</f>
        <v/>
      </c>
      <c r="J1451" s="4" t="str">
        <f>IFERROR(VLOOKUP($A1451,'Raw - J'!$B:$P,11,FALSE),"")</f>
        <v/>
      </c>
      <c r="K1451" s="4" t="str">
        <f>IFERROR(VLOOKUP($A1451,'Raw - J'!$B:$Q,16,FALSE),"")</f>
        <v/>
      </c>
      <c r="L1451" s="16" t="str">
        <f>SUBSTITUTE(IFERROR(VLOOKUP($A1451,'Raw - J'!$B:$Q,9,FALSE),""),0,"")</f>
        <v/>
      </c>
      <c r="M1451" s="16" t="str">
        <f>SUBSTITUTE(IFERROR(VLOOKUP($A1451,'Raw - J'!$B:$Z,20,FALSE),""),0,"")</f>
        <v/>
      </c>
    </row>
    <row r="1452" spans="1:13" hidden="1" x14ac:dyDescent="0.35">
      <c r="A1452">
        <v>1443</v>
      </c>
      <c r="B1452" s="9" t="str">
        <f>IFERROR(VLOOKUP($A1452,'Raw - J'!$B:$S,2,FALSE),"")</f>
        <v/>
      </c>
      <c r="C1452" s="4" t="str">
        <f>IFERROR(VLOOKUP($A1452,'Raw - J'!$B:$S,3,FALSE),"")</f>
        <v/>
      </c>
      <c r="D1452" s="4" t="str">
        <f>IFERROR(VLOOKUP(JUMP!A1452,'Raw - J'!B:F,5,FALSE),"")</f>
        <v/>
      </c>
      <c r="E1452" s="4" t="str">
        <f>IFERROR(VLOOKUP($A1452,'Raw - J'!$B:$S,6,FALSE),"")</f>
        <v/>
      </c>
      <c r="F1452" s="4" t="str">
        <f>IFERROR(VLOOKUP($A1452,'Raw - J'!$B:$P,10,FALSE),"")</f>
        <v/>
      </c>
      <c r="G1452" s="4" t="str">
        <f>SUBSTITUTE(IFERROR(VLOOKUP($A1452,'Raw - J'!$B:$P,7,FALSE),""),"0","")</f>
        <v/>
      </c>
      <c r="H1452" s="4" t="str">
        <f>IFERROR(VLOOKUP($A1452,'Raw - J'!$B:$P,12,FALSE)&amp;IF(VLOOKUP($A1452,'Raw - J'!$B:$N,13,FALSE)&lt;&gt;"","("&amp;VLOOKUP($A1452,'Raw - J'!$B:$N,13,FALSE)&amp;")",""),"")</f>
        <v/>
      </c>
      <c r="I1452" s="4" t="str">
        <f>IFERROR(VLOOKUP($A1452,'Raw - J'!$B:$P,14,FALSE),"")</f>
        <v/>
      </c>
      <c r="J1452" s="4" t="str">
        <f>IFERROR(VLOOKUP($A1452,'Raw - J'!$B:$P,11,FALSE),"")</f>
        <v/>
      </c>
      <c r="K1452" s="4" t="str">
        <f>IFERROR(VLOOKUP($A1452,'Raw - J'!$B:$Q,16,FALSE),"")</f>
        <v/>
      </c>
      <c r="L1452" s="16" t="str">
        <f>SUBSTITUTE(IFERROR(VLOOKUP($A1452,'Raw - J'!$B:$Q,9,FALSE),""),0,"")</f>
        <v/>
      </c>
      <c r="M1452" s="16" t="str">
        <f>SUBSTITUTE(IFERROR(VLOOKUP($A1452,'Raw - J'!$B:$Z,20,FALSE),""),0,"")</f>
        <v/>
      </c>
    </row>
    <row r="1453" spans="1:13" hidden="1" x14ac:dyDescent="0.35">
      <c r="A1453">
        <v>1444</v>
      </c>
      <c r="B1453" s="9" t="str">
        <f>IFERROR(VLOOKUP($A1453,'Raw - J'!$B:$S,2,FALSE),"")</f>
        <v/>
      </c>
      <c r="C1453" s="4" t="str">
        <f>IFERROR(VLOOKUP($A1453,'Raw - J'!$B:$S,3,FALSE),"")</f>
        <v/>
      </c>
      <c r="D1453" s="4" t="str">
        <f>IFERROR(VLOOKUP(JUMP!A1453,'Raw - J'!B:F,5,FALSE),"")</f>
        <v/>
      </c>
      <c r="E1453" s="4" t="str">
        <f>IFERROR(VLOOKUP($A1453,'Raw - J'!$B:$S,6,FALSE),"")</f>
        <v/>
      </c>
      <c r="F1453" s="4" t="str">
        <f>IFERROR(VLOOKUP($A1453,'Raw - J'!$B:$P,10,FALSE),"")</f>
        <v/>
      </c>
      <c r="G1453" s="4" t="str">
        <f>SUBSTITUTE(IFERROR(VLOOKUP($A1453,'Raw - J'!$B:$P,7,FALSE),""),"0","")</f>
        <v/>
      </c>
      <c r="H1453" s="4" t="str">
        <f>IFERROR(VLOOKUP($A1453,'Raw - J'!$B:$P,12,FALSE)&amp;IF(VLOOKUP($A1453,'Raw - J'!$B:$N,13,FALSE)&lt;&gt;"","("&amp;VLOOKUP($A1453,'Raw - J'!$B:$N,13,FALSE)&amp;")",""),"")</f>
        <v/>
      </c>
      <c r="I1453" s="4" t="str">
        <f>IFERROR(VLOOKUP($A1453,'Raw - J'!$B:$P,14,FALSE),"")</f>
        <v/>
      </c>
      <c r="J1453" s="4" t="str">
        <f>IFERROR(VLOOKUP($A1453,'Raw - J'!$B:$P,11,FALSE),"")</f>
        <v/>
      </c>
      <c r="K1453" s="4" t="str">
        <f>IFERROR(VLOOKUP($A1453,'Raw - J'!$B:$Q,16,FALSE),"")</f>
        <v/>
      </c>
      <c r="L1453" s="16" t="str">
        <f>SUBSTITUTE(IFERROR(VLOOKUP($A1453,'Raw - J'!$B:$Q,9,FALSE),""),0,"")</f>
        <v/>
      </c>
      <c r="M1453" s="16" t="str">
        <f>SUBSTITUTE(IFERROR(VLOOKUP($A1453,'Raw - J'!$B:$Z,20,FALSE),""),0,"")</f>
        <v/>
      </c>
    </row>
    <row r="1454" spans="1:13" hidden="1" x14ac:dyDescent="0.35">
      <c r="A1454">
        <v>1445</v>
      </c>
      <c r="B1454" s="9" t="str">
        <f>IFERROR(VLOOKUP($A1454,'Raw - J'!$B:$S,2,FALSE),"")</f>
        <v/>
      </c>
      <c r="C1454" s="4" t="str">
        <f>IFERROR(VLOOKUP($A1454,'Raw - J'!$B:$S,3,FALSE),"")</f>
        <v/>
      </c>
      <c r="D1454" s="4" t="str">
        <f>IFERROR(VLOOKUP(JUMP!A1454,'Raw - J'!B:F,5,FALSE),"")</f>
        <v/>
      </c>
      <c r="E1454" s="4" t="str">
        <f>IFERROR(VLOOKUP($A1454,'Raw - J'!$B:$S,6,FALSE),"")</f>
        <v/>
      </c>
      <c r="F1454" s="4" t="str">
        <f>IFERROR(VLOOKUP($A1454,'Raw - J'!$B:$P,10,FALSE),"")</f>
        <v/>
      </c>
      <c r="G1454" s="4" t="str">
        <f>SUBSTITUTE(IFERROR(VLOOKUP($A1454,'Raw - J'!$B:$P,7,FALSE),""),"0","")</f>
        <v/>
      </c>
      <c r="H1454" s="4" t="str">
        <f>IFERROR(VLOOKUP($A1454,'Raw - J'!$B:$P,12,FALSE)&amp;IF(VLOOKUP($A1454,'Raw - J'!$B:$N,13,FALSE)&lt;&gt;"","("&amp;VLOOKUP($A1454,'Raw - J'!$B:$N,13,FALSE)&amp;")",""),"")</f>
        <v/>
      </c>
      <c r="I1454" s="4" t="str">
        <f>IFERROR(VLOOKUP($A1454,'Raw - J'!$B:$P,14,FALSE),"")</f>
        <v/>
      </c>
      <c r="J1454" s="4" t="str">
        <f>IFERROR(VLOOKUP($A1454,'Raw - J'!$B:$P,11,FALSE),"")</f>
        <v/>
      </c>
      <c r="K1454" s="4" t="str">
        <f>IFERROR(VLOOKUP($A1454,'Raw - J'!$B:$Q,16,FALSE),"")</f>
        <v/>
      </c>
      <c r="L1454" s="16" t="str">
        <f>SUBSTITUTE(IFERROR(VLOOKUP($A1454,'Raw - J'!$B:$Q,9,FALSE),""),0,"")</f>
        <v/>
      </c>
      <c r="M1454" s="16" t="str">
        <f>SUBSTITUTE(IFERROR(VLOOKUP($A1454,'Raw - J'!$B:$Z,20,FALSE),""),0,"")</f>
        <v/>
      </c>
    </row>
    <row r="1455" spans="1:13" hidden="1" x14ac:dyDescent="0.35">
      <c r="A1455">
        <v>1446</v>
      </c>
      <c r="B1455" s="9" t="str">
        <f>IFERROR(VLOOKUP($A1455,'Raw - J'!$B:$S,2,FALSE),"")</f>
        <v/>
      </c>
      <c r="C1455" s="4" t="str">
        <f>IFERROR(VLOOKUP($A1455,'Raw - J'!$B:$S,3,FALSE),"")</f>
        <v/>
      </c>
      <c r="D1455" s="4" t="str">
        <f>IFERROR(VLOOKUP(JUMP!A1455,'Raw - J'!B:F,5,FALSE),"")</f>
        <v/>
      </c>
      <c r="E1455" s="4" t="str">
        <f>IFERROR(VLOOKUP($A1455,'Raw - J'!$B:$S,6,FALSE),"")</f>
        <v/>
      </c>
      <c r="F1455" s="4" t="str">
        <f>IFERROR(VLOOKUP($A1455,'Raw - J'!$B:$P,10,FALSE),"")</f>
        <v/>
      </c>
      <c r="G1455" s="4" t="str">
        <f>SUBSTITUTE(IFERROR(VLOOKUP($A1455,'Raw - J'!$B:$P,7,FALSE),""),"0","")</f>
        <v/>
      </c>
      <c r="H1455" s="4" t="str">
        <f>IFERROR(VLOOKUP($A1455,'Raw - J'!$B:$P,12,FALSE)&amp;IF(VLOOKUP($A1455,'Raw - J'!$B:$N,13,FALSE)&lt;&gt;"","("&amp;VLOOKUP($A1455,'Raw - J'!$B:$N,13,FALSE)&amp;")",""),"")</f>
        <v/>
      </c>
      <c r="I1455" s="4" t="str">
        <f>IFERROR(VLOOKUP($A1455,'Raw - J'!$B:$P,14,FALSE),"")</f>
        <v/>
      </c>
      <c r="J1455" s="4" t="str">
        <f>IFERROR(VLOOKUP($A1455,'Raw - J'!$B:$P,11,FALSE),"")</f>
        <v/>
      </c>
      <c r="K1455" s="4" t="str">
        <f>IFERROR(VLOOKUP($A1455,'Raw - J'!$B:$Q,16,FALSE),"")</f>
        <v/>
      </c>
      <c r="L1455" s="16" t="str">
        <f>SUBSTITUTE(IFERROR(VLOOKUP($A1455,'Raw - J'!$B:$Q,9,FALSE),""),0,"")</f>
        <v/>
      </c>
      <c r="M1455" s="16" t="str">
        <f>SUBSTITUTE(IFERROR(VLOOKUP($A1455,'Raw - J'!$B:$Z,20,FALSE),""),0,"")</f>
        <v/>
      </c>
    </row>
    <row r="1456" spans="1:13" hidden="1" x14ac:dyDescent="0.35">
      <c r="A1456">
        <v>1447</v>
      </c>
      <c r="B1456" s="9" t="str">
        <f>IFERROR(VLOOKUP($A1456,'Raw - J'!$B:$S,2,FALSE),"")</f>
        <v/>
      </c>
      <c r="C1456" s="4" t="str">
        <f>IFERROR(VLOOKUP($A1456,'Raw - J'!$B:$S,3,FALSE),"")</f>
        <v/>
      </c>
      <c r="D1456" s="4" t="str">
        <f>IFERROR(VLOOKUP(JUMP!A1456,'Raw - J'!B:F,5,FALSE),"")</f>
        <v/>
      </c>
      <c r="E1456" s="4" t="str">
        <f>IFERROR(VLOOKUP($A1456,'Raw - J'!$B:$S,6,FALSE),"")</f>
        <v/>
      </c>
      <c r="F1456" s="4" t="str">
        <f>IFERROR(VLOOKUP($A1456,'Raw - J'!$B:$P,10,FALSE),"")</f>
        <v/>
      </c>
      <c r="G1456" s="4" t="str">
        <f>SUBSTITUTE(IFERROR(VLOOKUP($A1456,'Raw - J'!$B:$P,7,FALSE),""),"0","")</f>
        <v/>
      </c>
      <c r="H1456" s="4" t="str">
        <f>IFERROR(VLOOKUP($A1456,'Raw - J'!$B:$P,12,FALSE)&amp;IF(VLOOKUP($A1456,'Raw - J'!$B:$N,13,FALSE)&lt;&gt;"","("&amp;VLOOKUP($A1456,'Raw - J'!$B:$N,13,FALSE)&amp;")",""),"")</f>
        <v/>
      </c>
      <c r="I1456" s="4" t="str">
        <f>IFERROR(VLOOKUP($A1456,'Raw - J'!$B:$P,14,FALSE),"")</f>
        <v/>
      </c>
      <c r="J1456" s="4" t="str">
        <f>IFERROR(VLOOKUP($A1456,'Raw - J'!$B:$P,11,FALSE),"")</f>
        <v/>
      </c>
      <c r="K1456" s="4" t="str">
        <f>IFERROR(VLOOKUP($A1456,'Raw - J'!$B:$Q,16,FALSE),"")</f>
        <v/>
      </c>
      <c r="L1456" s="16" t="str">
        <f>SUBSTITUTE(IFERROR(VLOOKUP($A1456,'Raw - J'!$B:$Q,9,FALSE),""),0,"")</f>
        <v/>
      </c>
      <c r="M1456" s="16" t="str">
        <f>SUBSTITUTE(IFERROR(VLOOKUP($A1456,'Raw - J'!$B:$Z,20,FALSE),""),0,"")</f>
        <v/>
      </c>
    </row>
    <row r="1457" spans="1:13" hidden="1" x14ac:dyDescent="0.35">
      <c r="A1457">
        <v>1448</v>
      </c>
      <c r="B1457" s="9" t="str">
        <f>IFERROR(VLOOKUP($A1457,'Raw - J'!$B:$S,2,FALSE),"")</f>
        <v/>
      </c>
      <c r="C1457" s="4" t="str">
        <f>IFERROR(VLOOKUP($A1457,'Raw - J'!$B:$S,3,FALSE),"")</f>
        <v/>
      </c>
      <c r="D1457" s="4" t="str">
        <f>IFERROR(VLOOKUP(JUMP!A1457,'Raw - J'!B:F,5,FALSE),"")</f>
        <v/>
      </c>
      <c r="E1457" s="4" t="str">
        <f>IFERROR(VLOOKUP($A1457,'Raw - J'!$B:$S,6,FALSE),"")</f>
        <v/>
      </c>
      <c r="F1457" s="4" t="str">
        <f>IFERROR(VLOOKUP($A1457,'Raw - J'!$B:$P,10,FALSE),"")</f>
        <v/>
      </c>
      <c r="G1457" s="4" t="str">
        <f>SUBSTITUTE(IFERROR(VLOOKUP($A1457,'Raw - J'!$B:$P,7,FALSE),""),"0","")</f>
        <v/>
      </c>
      <c r="H1457" s="4" t="str">
        <f>IFERROR(VLOOKUP($A1457,'Raw - J'!$B:$P,12,FALSE)&amp;IF(VLOOKUP($A1457,'Raw - J'!$B:$N,13,FALSE)&lt;&gt;"","("&amp;VLOOKUP($A1457,'Raw - J'!$B:$N,13,FALSE)&amp;")",""),"")</f>
        <v/>
      </c>
      <c r="I1457" s="4" t="str">
        <f>IFERROR(VLOOKUP($A1457,'Raw - J'!$B:$P,14,FALSE),"")</f>
        <v/>
      </c>
      <c r="J1457" s="4" t="str">
        <f>IFERROR(VLOOKUP($A1457,'Raw - J'!$B:$P,11,FALSE),"")</f>
        <v/>
      </c>
      <c r="K1457" s="4" t="str">
        <f>IFERROR(VLOOKUP($A1457,'Raw - J'!$B:$Q,16,FALSE),"")</f>
        <v/>
      </c>
      <c r="L1457" s="16" t="str">
        <f>SUBSTITUTE(IFERROR(VLOOKUP($A1457,'Raw - J'!$B:$Q,9,FALSE),""),0,"")</f>
        <v/>
      </c>
      <c r="M1457" s="16" t="str">
        <f>SUBSTITUTE(IFERROR(VLOOKUP($A1457,'Raw - J'!$B:$Z,20,FALSE),""),0,"")</f>
        <v/>
      </c>
    </row>
    <row r="1458" spans="1:13" hidden="1" x14ac:dyDescent="0.35">
      <c r="A1458">
        <v>1449</v>
      </c>
      <c r="B1458" s="9" t="str">
        <f>IFERROR(VLOOKUP($A1458,'Raw - J'!$B:$S,2,FALSE),"")</f>
        <v/>
      </c>
      <c r="C1458" s="4" t="str">
        <f>IFERROR(VLOOKUP($A1458,'Raw - J'!$B:$S,3,FALSE),"")</f>
        <v/>
      </c>
      <c r="D1458" s="4" t="str">
        <f>IFERROR(VLOOKUP(JUMP!A1458,'Raw - J'!B:F,5,FALSE),"")</f>
        <v/>
      </c>
      <c r="E1458" s="4" t="str">
        <f>IFERROR(VLOOKUP($A1458,'Raw - J'!$B:$S,6,FALSE),"")</f>
        <v/>
      </c>
      <c r="F1458" s="4" t="str">
        <f>IFERROR(VLOOKUP($A1458,'Raw - J'!$B:$P,10,FALSE),"")</f>
        <v/>
      </c>
      <c r="G1458" s="4" t="str">
        <f>SUBSTITUTE(IFERROR(VLOOKUP($A1458,'Raw - J'!$B:$P,7,FALSE),""),"0","")</f>
        <v/>
      </c>
      <c r="H1458" s="4" t="str">
        <f>IFERROR(VLOOKUP($A1458,'Raw - J'!$B:$P,12,FALSE)&amp;IF(VLOOKUP($A1458,'Raw - J'!$B:$N,13,FALSE)&lt;&gt;"","("&amp;VLOOKUP($A1458,'Raw - J'!$B:$N,13,FALSE)&amp;")",""),"")</f>
        <v/>
      </c>
      <c r="I1458" s="4" t="str">
        <f>IFERROR(VLOOKUP($A1458,'Raw - J'!$B:$P,14,FALSE),"")</f>
        <v/>
      </c>
      <c r="J1458" s="4" t="str">
        <f>IFERROR(VLOOKUP($A1458,'Raw - J'!$B:$P,11,FALSE),"")</f>
        <v/>
      </c>
      <c r="K1458" s="4" t="str">
        <f>IFERROR(VLOOKUP($A1458,'Raw - J'!$B:$Q,16,FALSE),"")</f>
        <v/>
      </c>
      <c r="L1458" s="16" t="str">
        <f>SUBSTITUTE(IFERROR(VLOOKUP($A1458,'Raw - J'!$B:$Q,9,FALSE),""),0,"")</f>
        <v/>
      </c>
      <c r="M1458" s="16" t="str">
        <f>SUBSTITUTE(IFERROR(VLOOKUP($A1458,'Raw - J'!$B:$Z,20,FALSE),""),0,"")</f>
        <v/>
      </c>
    </row>
    <row r="1459" spans="1:13" hidden="1" x14ac:dyDescent="0.35">
      <c r="A1459">
        <v>1450</v>
      </c>
      <c r="B1459" s="9" t="str">
        <f>IFERROR(VLOOKUP($A1459,'Raw - J'!$B:$S,2,FALSE),"")</f>
        <v/>
      </c>
      <c r="C1459" s="4" t="str">
        <f>IFERROR(VLOOKUP($A1459,'Raw - J'!$B:$S,3,FALSE),"")</f>
        <v/>
      </c>
      <c r="D1459" s="4" t="str">
        <f>IFERROR(VLOOKUP(JUMP!A1459,'Raw - J'!B:F,5,FALSE),"")</f>
        <v/>
      </c>
      <c r="E1459" s="4" t="str">
        <f>IFERROR(VLOOKUP($A1459,'Raw - J'!$B:$S,6,FALSE),"")</f>
        <v/>
      </c>
      <c r="F1459" s="4" t="str">
        <f>IFERROR(VLOOKUP($A1459,'Raw - J'!$B:$P,10,FALSE),"")</f>
        <v/>
      </c>
      <c r="G1459" s="4" t="str">
        <f>SUBSTITUTE(IFERROR(VLOOKUP($A1459,'Raw - J'!$B:$P,7,FALSE),""),"0","")</f>
        <v/>
      </c>
      <c r="H1459" s="4" t="str">
        <f>IFERROR(VLOOKUP($A1459,'Raw - J'!$B:$P,12,FALSE)&amp;IF(VLOOKUP($A1459,'Raw - J'!$B:$N,13,FALSE)&lt;&gt;"","("&amp;VLOOKUP($A1459,'Raw - J'!$B:$N,13,FALSE)&amp;")",""),"")</f>
        <v/>
      </c>
      <c r="I1459" s="4" t="str">
        <f>IFERROR(VLOOKUP($A1459,'Raw - J'!$B:$P,14,FALSE),"")</f>
        <v/>
      </c>
      <c r="J1459" s="4" t="str">
        <f>IFERROR(VLOOKUP($A1459,'Raw - J'!$B:$P,11,FALSE),"")</f>
        <v/>
      </c>
      <c r="K1459" s="4" t="str">
        <f>IFERROR(VLOOKUP($A1459,'Raw - J'!$B:$Q,16,FALSE),"")</f>
        <v/>
      </c>
      <c r="L1459" s="16" t="str">
        <f>SUBSTITUTE(IFERROR(VLOOKUP($A1459,'Raw - J'!$B:$Q,9,FALSE),""),0,"")</f>
        <v/>
      </c>
      <c r="M1459" s="16" t="str">
        <f>SUBSTITUTE(IFERROR(VLOOKUP($A1459,'Raw - J'!$B:$Z,20,FALSE),""),0,"")</f>
        <v/>
      </c>
    </row>
    <row r="1460" spans="1:13" hidden="1" x14ac:dyDescent="0.35">
      <c r="A1460">
        <v>1451</v>
      </c>
      <c r="B1460" s="9" t="str">
        <f>IFERROR(VLOOKUP($A1460,'Raw - J'!$B:$S,2,FALSE),"")</f>
        <v/>
      </c>
      <c r="C1460" s="4" t="str">
        <f>IFERROR(VLOOKUP($A1460,'Raw - J'!$B:$S,3,FALSE),"")</f>
        <v/>
      </c>
      <c r="D1460" s="4" t="str">
        <f>IFERROR(VLOOKUP(JUMP!A1460,'Raw - J'!B:F,5,FALSE),"")</f>
        <v/>
      </c>
      <c r="E1460" s="4" t="str">
        <f>IFERROR(VLOOKUP($A1460,'Raw - J'!$B:$S,6,FALSE),"")</f>
        <v/>
      </c>
      <c r="F1460" s="4" t="str">
        <f>IFERROR(VLOOKUP($A1460,'Raw - J'!$B:$P,10,FALSE),"")</f>
        <v/>
      </c>
      <c r="G1460" s="4" t="str">
        <f>SUBSTITUTE(IFERROR(VLOOKUP($A1460,'Raw - J'!$B:$P,7,FALSE),""),"0","")</f>
        <v/>
      </c>
      <c r="H1460" s="4" t="str">
        <f>IFERROR(VLOOKUP($A1460,'Raw - J'!$B:$P,12,FALSE)&amp;IF(VLOOKUP($A1460,'Raw - J'!$B:$N,13,FALSE)&lt;&gt;"","("&amp;VLOOKUP($A1460,'Raw - J'!$B:$N,13,FALSE)&amp;")",""),"")</f>
        <v/>
      </c>
      <c r="I1460" s="4" t="str">
        <f>IFERROR(VLOOKUP($A1460,'Raw - J'!$B:$P,14,FALSE),"")</f>
        <v/>
      </c>
      <c r="J1460" s="4" t="str">
        <f>IFERROR(VLOOKUP($A1460,'Raw - J'!$B:$P,11,FALSE),"")</f>
        <v/>
      </c>
      <c r="K1460" s="4" t="str">
        <f>IFERROR(VLOOKUP($A1460,'Raw - J'!$B:$Q,16,FALSE),"")</f>
        <v/>
      </c>
      <c r="L1460" s="16" t="str">
        <f>SUBSTITUTE(IFERROR(VLOOKUP($A1460,'Raw - J'!$B:$Q,9,FALSE),""),0,"")</f>
        <v/>
      </c>
      <c r="M1460" s="16" t="str">
        <f>SUBSTITUTE(IFERROR(VLOOKUP($A1460,'Raw - J'!$B:$Z,20,FALSE),""),0,"")</f>
        <v/>
      </c>
    </row>
    <row r="1461" spans="1:13" hidden="1" x14ac:dyDescent="0.35">
      <c r="A1461">
        <v>1452</v>
      </c>
      <c r="B1461" s="9" t="str">
        <f>IFERROR(VLOOKUP($A1461,'Raw - J'!$B:$S,2,FALSE),"")</f>
        <v/>
      </c>
      <c r="C1461" s="4" t="str">
        <f>IFERROR(VLOOKUP($A1461,'Raw - J'!$B:$S,3,FALSE),"")</f>
        <v/>
      </c>
      <c r="D1461" s="4" t="str">
        <f>IFERROR(VLOOKUP(JUMP!A1461,'Raw - J'!B:F,5,FALSE),"")</f>
        <v/>
      </c>
      <c r="E1461" s="4" t="str">
        <f>IFERROR(VLOOKUP($A1461,'Raw - J'!$B:$S,6,FALSE),"")</f>
        <v/>
      </c>
      <c r="F1461" s="4" t="str">
        <f>IFERROR(VLOOKUP($A1461,'Raw - J'!$B:$P,10,FALSE),"")</f>
        <v/>
      </c>
      <c r="G1461" s="4" t="str">
        <f>SUBSTITUTE(IFERROR(VLOOKUP($A1461,'Raw - J'!$B:$P,7,FALSE),""),"0","")</f>
        <v/>
      </c>
      <c r="H1461" s="4" t="str">
        <f>IFERROR(VLOOKUP($A1461,'Raw - J'!$B:$P,12,FALSE)&amp;IF(VLOOKUP($A1461,'Raw - J'!$B:$N,13,FALSE)&lt;&gt;"","("&amp;VLOOKUP($A1461,'Raw - J'!$B:$N,13,FALSE)&amp;")",""),"")</f>
        <v/>
      </c>
      <c r="I1461" s="4" t="str">
        <f>IFERROR(VLOOKUP($A1461,'Raw - J'!$B:$P,14,FALSE),"")</f>
        <v/>
      </c>
      <c r="J1461" s="4" t="str">
        <f>IFERROR(VLOOKUP($A1461,'Raw - J'!$B:$P,11,FALSE),"")</f>
        <v/>
      </c>
      <c r="K1461" s="4" t="str">
        <f>IFERROR(VLOOKUP($A1461,'Raw - J'!$B:$Q,16,FALSE),"")</f>
        <v/>
      </c>
      <c r="L1461" s="16" t="str">
        <f>SUBSTITUTE(IFERROR(VLOOKUP($A1461,'Raw - J'!$B:$Q,9,FALSE),""),0,"")</f>
        <v/>
      </c>
      <c r="M1461" s="16" t="str">
        <f>SUBSTITUTE(IFERROR(VLOOKUP($A1461,'Raw - J'!$B:$Z,20,FALSE),""),0,"")</f>
        <v/>
      </c>
    </row>
    <row r="1462" spans="1:13" hidden="1" x14ac:dyDescent="0.35">
      <c r="A1462">
        <v>1453</v>
      </c>
      <c r="B1462" s="9" t="str">
        <f>IFERROR(VLOOKUP($A1462,'Raw - J'!$B:$S,2,FALSE),"")</f>
        <v/>
      </c>
      <c r="C1462" s="4" t="str">
        <f>IFERROR(VLOOKUP($A1462,'Raw - J'!$B:$S,3,FALSE),"")</f>
        <v/>
      </c>
      <c r="D1462" s="4" t="str">
        <f>IFERROR(VLOOKUP(JUMP!A1462,'Raw - J'!B:F,5,FALSE),"")</f>
        <v/>
      </c>
      <c r="E1462" s="4" t="str">
        <f>IFERROR(VLOOKUP($A1462,'Raw - J'!$B:$S,6,FALSE),"")</f>
        <v/>
      </c>
      <c r="F1462" s="4" t="str">
        <f>IFERROR(VLOOKUP($A1462,'Raw - J'!$B:$P,10,FALSE),"")</f>
        <v/>
      </c>
      <c r="G1462" s="4" t="str">
        <f>SUBSTITUTE(IFERROR(VLOOKUP($A1462,'Raw - J'!$B:$P,7,FALSE),""),"0","")</f>
        <v/>
      </c>
      <c r="H1462" s="4" t="str">
        <f>IFERROR(VLOOKUP($A1462,'Raw - J'!$B:$P,12,FALSE)&amp;IF(VLOOKUP($A1462,'Raw - J'!$B:$N,13,FALSE)&lt;&gt;"","("&amp;VLOOKUP($A1462,'Raw - J'!$B:$N,13,FALSE)&amp;")",""),"")</f>
        <v/>
      </c>
      <c r="I1462" s="4" t="str">
        <f>IFERROR(VLOOKUP($A1462,'Raw - J'!$B:$P,14,FALSE),"")</f>
        <v/>
      </c>
      <c r="J1462" s="4" t="str">
        <f>IFERROR(VLOOKUP($A1462,'Raw - J'!$B:$P,11,FALSE),"")</f>
        <v/>
      </c>
      <c r="K1462" s="4" t="str">
        <f>IFERROR(VLOOKUP($A1462,'Raw - J'!$B:$Q,16,FALSE),"")</f>
        <v/>
      </c>
      <c r="L1462" s="16" t="str">
        <f>SUBSTITUTE(IFERROR(VLOOKUP($A1462,'Raw - J'!$B:$Q,9,FALSE),""),0,"")</f>
        <v/>
      </c>
      <c r="M1462" s="16" t="str">
        <f>SUBSTITUTE(IFERROR(VLOOKUP($A1462,'Raw - J'!$B:$Z,20,FALSE),""),0,"")</f>
        <v/>
      </c>
    </row>
    <row r="1463" spans="1:13" hidden="1" x14ac:dyDescent="0.35">
      <c r="A1463">
        <v>1454</v>
      </c>
      <c r="B1463" s="9" t="str">
        <f>IFERROR(VLOOKUP($A1463,'Raw - J'!$B:$S,2,FALSE),"")</f>
        <v/>
      </c>
      <c r="C1463" s="4" t="str">
        <f>IFERROR(VLOOKUP($A1463,'Raw - J'!$B:$S,3,FALSE),"")</f>
        <v/>
      </c>
      <c r="D1463" s="4" t="str">
        <f>IFERROR(VLOOKUP(JUMP!A1463,'Raw - J'!B:F,5,FALSE),"")</f>
        <v/>
      </c>
      <c r="E1463" s="4" t="str">
        <f>IFERROR(VLOOKUP($A1463,'Raw - J'!$B:$S,6,FALSE),"")</f>
        <v/>
      </c>
      <c r="F1463" s="4" t="str">
        <f>IFERROR(VLOOKUP($A1463,'Raw - J'!$B:$P,10,FALSE),"")</f>
        <v/>
      </c>
      <c r="G1463" s="4" t="str">
        <f>SUBSTITUTE(IFERROR(VLOOKUP($A1463,'Raw - J'!$B:$P,7,FALSE),""),"0","")</f>
        <v/>
      </c>
      <c r="H1463" s="4" t="str">
        <f>IFERROR(VLOOKUP($A1463,'Raw - J'!$B:$P,12,FALSE)&amp;IF(VLOOKUP($A1463,'Raw - J'!$B:$N,13,FALSE)&lt;&gt;"","("&amp;VLOOKUP($A1463,'Raw - J'!$B:$N,13,FALSE)&amp;")",""),"")</f>
        <v/>
      </c>
      <c r="I1463" s="4" t="str">
        <f>IFERROR(VLOOKUP($A1463,'Raw - J'!$B:$P,14,FALSE),"")</f>
        <v/>
      </c>
      <c r="J1463" s="4" t="str">
        <f>IFERROR(VLOOKUP($A1463,'Raw - J'!$B:$P,11,FALSE),"")</f>
        <v/>
      </c>
      <c r="K1463" s="4" t="str">
        <f>IFERROR(VLOOKUP($A1463,'Raw - J'!$B:$Q,16,FALSE),"")</f>
        <v/>
      </c>
      <c r="L1463" s="16" t="str">
        <f>SUBSTITUTE(IFERROR(VLOOKUP($A1463,'Raw - J'!$B:$Q,9,FALSE),""),0,"")</f>
        <v/>
      </c>
      <c r="M1463" s="16" t="str">
        <f>SUBSTITUTE(IFERROR(VLOOKUP($A1463,'Raw - J'!$B:$Z,20,FALSE),""),0,"")</f>
        <v/>
      </c>
    </row>
    <row r="1464" spans="1:13" hidden="1" x14ac:dyDescent="0.35">
      <c r="A1464">
        <v>1455</v>
      </c>
      <c r="B1464" s="9" t="str">
        <f>IFERROR(VLOOKUP($A1464,'Raw - J'!$B:$S,2,FALSE),"")</f>
        <v/>
      </c>
      <c r="C1464" s="4" t="str">
        <f>IFERROR(VLOOKUP($A1464,'Raw - J'!$B:$S,3,FALSE),"")</f>
        <v/>
      </c>
      <c r="D1464" s="4" t="str">
        <f>IFERROR(VLOOKUP(JUMP!A1464,'Raw - J'!B:F,5,FALSE),"")</f>
        <v/>
      </c>
      <c r="E1464" s="4" t="str">
        <f>IFERROR(VLOOKUP($A1464,'Raw - J'!$B:$S,6,FALSE),"")</f>
        <v/>
      </c>
      <c r="F1464" s="4" t="str">
        <f>IFERROR(VLOOKUP($A1464,'Raw - J'!$B:$P,10,FALSE),"")</f>
        <v/>
      </c>
      <c r="G1464" s="4" t="str">
        <f>SUBSTITUTE(IFERROR(VLOOKUP($A1464,'Raw - J'!$B:$P,7,FALSE),""),"0","")</f>
        <v/>
      </c>
      <c r="H1464" s="4" t="str">
        <f>IFERROR(VLOOKUP($A1464,'Raw - J'!$B:$P,12,FALSE)&amp;IF(VLOOKUP($A1464,'Raw - J'!$B:$N,13,FALSE)&lt;&gt;"","("&amp;VLOOKUP($A1464,'Raw - J'!$B:$N,13,FALSE)&amp;")",""),"")</f>
        <v/>
      </c>
      <c r="I1464" s="4" t="str">
        <f>IFERROR(VLOOKUP($A1464,'Raw - J'!$B:$P,14,FALSE),"")</f>
        <v/>
      </c>
      <c r="J1464" s="4" t="str">
        <f>IFERROR(VLOOKUP($A1464,'Raw - J'!$B:$P,11,FALSE),"")</f>
        <v/>
      </c>
      <c r="K1464" s="4" t="str">
        <f>IFERROR(VLOOKUP($A1464,'Raw - J'!$B:$Q,16,FALSE),"")</f>
        <v/>
      </c>
      <c r="L1464" s="16" t="str">
        <f>SUBSTITUTE(IFERROR(VLOOKUP($A1464,'Raw - J'!$B:$Q,9,FALSE),""),0,"")</f>
        <v/>
      </c>
      <c r="M1464" s="16" t="str">
        <f>SUBSTITUTE(IFERROR(VLOOKUP($A1464,'Raw - J'!$B:$Z,20,FALSE),""),0,"")</f>
        <v/>
      </c>
    </row>
    <row r="1465" spans="1:13" hidden="1" x14ac:dyDescent="0.35">
      <c r="A1465">
        <v>1456</v>
      </c>
      <c r="B1465" s="9" t="str">
        <f>IFERROR(VLOOKUP($A1465,'Raw - J'!$B:$S,2,FALSE),"")</f>
        <v/>
      </c>
      <c r="C1465" s="4" t="str">
        <f>IFERROR(VLOOKUP($A1465,'Raw - J'!$B:$S,3,FALSE),"")</f>
        <v/>
      </c>
      <c r="D1465" s="4" t="str">
        <f>IFERROR(VLOOKUP(JUMP!A1465,'Raw - J'!B:F,5,FALSE),"")</f>
        <v/>
      </c>
      <c r="E1465" s="4" t="str">
        <f>IFERROR(VLOOKUP($A1465,'Raw - J'!$B:$S,6,FALSE),"")</f>
        <v/>
      </c>
      <c r="F1465" s="4" t="str">
        <f>IFERROR(VLOOKUP($A1465,'Raw - J'!$B:$P,10,FALSE),"")</f>
        <v/>
      </c>
      <c r="G1465" s="4" t="str">
        <f>SUBSTITUTE(IFERROR(VLOOKUP($A1465,'Raw - J'!$B:$P,7,FALSE),""),"0","")</f>
        <v/>
      </c>
      <c r="H1465" s="4" t="str">
        <f>IFERROR(VLOOKUP($A1465,'Raw - J'!$B:$P,12,FALSE)&amp;IF(VLOOKUP($A1465,'Raw - J'!$B:$N,13,FALSE)&lt;&gt;"","("&amp;VLOOKUP($A1465,'Raw - J'!$B:$N,13,FALSE)&amp;")",""),"")</f>
        <v/>
      </c>
      <c r="I1465" s="4" t="str">
        <f>IFERROR(VLOOKUP($A1465,'Raw - J'!$B:$P,14,FALSE),"")</f>
        <v/>
      </c>
      <c r="J1465" s="4" t="str">
        <f>IFERROR(VLOOKUP($A1465,'Raw - J'!$B:$P,11,FALSE),"")</f>
        <v/>
      </c>
      <c r="K1465" s="4" t="str">
        <f>IFERROR(VLOOKUP($A1465,'Raw - J'!$B:$Q,16,FALSE),"")</f>
        <v/>
      </c>
      <c r="L1465" s="16" t="str">
        <f>SUBSTITUTE(IFERROR(VLOOKUP($A1465,'Raw - J'!$B:$Q,9,FALSE),""),0,"")</f>
        <v/>
      </c>
      <c r="M1465" s="16" t="str">
        <f>SUBSTITUTE(IFERROR(VLOOKUP($A1465,'Raw - J'!$B:$Z,20,FALSE),""),0,"")</f>
        <v/>
      </c>
    </row>
    <row r="1466" spans="1:13" hidden="1" x14ac:dyDescent="0.35">
      <c r="A1466">
        <v>1457</v>
      </c>
      <c r="B1466" s="9" t="str">
        <f>IFERROR(VLOOKUP($A1466,'Raw - J'!$B:$S,2,FALSE),"")</f>
        <v/>
      </c>
      <c r="C1466" s="4" t="str">
        <f>IFERROR(VLOOKUP($A1466,'Raw - J'!$B:$S,3,FALSE),"")</f>
        <v/>
      </c>
      <c r="D1466" s="4" t="str">
        <f>IFERROR(VLOOKUP(JUMP!A1466,'Raw - J'!B:F,5,FALSE),"")</f>
        <v/>
      </c>
      <c r="E1466" s="4" t="str">
        <f>IFERROR(VLOOKUP($A1466,'Raw - J'!$B:$S,6,FALSE),"")</f>
        <v/>
      </c>
      <c r="F1466" s="4" t="str">
        <f>IFERROR(VLOOKUP($A1466,'Raw - J'!$B:$P,10,FALSE),"")</f>
        <v/>
      </c>
      <c r="G1466" s="4" t="str">
        <f>SUBSTITUTE(IFERROR(VLOOKUP($A1466,'Raw - J'!$B:$P,7,FALSE),""),"0","")</f>
        <v/>
      </c>
      <c r="H1466" s="4" t="str">
        <f>IFERROR(VLOOKUP($A1466,'Raw - J'!$B:$P,12,FALSE)&amp;IF(VLOOKUP($A1466,'Raw - J'!$B:$N,13,FALSE)&lt;&gt;"","("&amp;VLOOKUP($A1466,'Raw - J'!$B:$N,13,FALSE)&amp;")",""),"")</f>
        <v/>
      </c>
      <c r="I1466" s="4" t="str">
        <f>IFERROR(VLOOKUP($A1466,'Raw - J'!$B:$P,14,FALSE),"")</f>
        <v/>
      </c>
      <c r="J1466" s="4" t="str">
        <f>IFERROR(VLOOKUP($A1466,'Raw - J'!$B:$P,11,FALSE),"")</f>
        <v/>
      </c>
      <c r="K1466" s="4" t="str">
        <f>IFERROR(VLOOKUP($A1466,'Raw - J'!$B:$Q,16,FALSE),"")</f>
        <v/>
      </c>
      <c r="L1466" s="16" t="str">
        <f>SUBSTITUTE(IFERROR(VLOOKUP($A1466,'Raw - J'!$B:$Q,9,FALSE),""),0,"")</f>
        <v/>
      </c>
      <c r="M1466" s="16" t="str">
        <f>SUBSTITUTE(IFERROR(VLOOKUP($A1466,'Raw - J'!$B:$Z,20,FALSE),""),0,"")</f>
        <v/>
      </c>
    </row>
    <row r="1467" spans="1:13" hidden="1" x14ac:dyDescent="0.35">
      <c r="A1467">
        <v>1458</v>
      </c>
      <c r="B1467" s="9" t="str">
        <f>IFERROR(VLOOKUP($A1467,'Raw - J'!$B:$S,2,FALSE),"")</f>
        <v/>
      </c>
      <c r="C1467" s="4" t="str">
        <f>IFERROR(VLOOKUP($A1467,'Raw - J'!$B:$S,3,FALSE),"")</f>
        <v/>
      </c>
      <c r="D1467" s="4" t="str">
        <f>IFERROR(VLOOKUP(JUMP!A1467,'Raw - J'!B:F,5,FALSE),"")</f>
        <v/>
      </c>
      <c r="E1467" s="4" t="str">
        <f>IFERROR(VLOOKUP($A1467,'Raw - J'!$B:$S,6,FALSE),"")</f>
        <v/>
      </c>
      <c r="F1467" s="4" t="str">
        <f>IFERROR(VLOOKUP($A1467,'Raw - J'!$B:$P,10,FALSE),"")</f>
        <v/>
      </c>
      <c r="G1467" s="4" t="str">
        <f>SUBSTITUTE(IFERROR(VLOOKUP($A1467,'Raw - J'!$B:$P,7,FALSE),""),"0","")</f>
        <v/>
      </c>
      <c r="H1467" s="4" t="str">
        <f>IFERROR(VLOOKUP($A1467,'Raw - J'!$B:$P,12,FALSE)&amp;IF(VLOOKUP($A1467,'Raw - J'!$B:$N,13,FALSE)&lt;&gt;"","("&amp;VLOOKUP($A1467,'Raw - J'!$B:$N,13,FALSE)&amp;")",""),"")</f>
        <v/>
      </c>
      <c r="I1467" s="4" t="str">
        <f>IFERROR(VLOOKUP($A1467,'Raw - J'!$B:$P,14,FALSE),"")</f>
        <v/>
      </c>
      <c r="J1467" s="4" t="str">
        <f>IFERROR(VLOOKUP($A1467,'Raw - J'!$B:$P,11,FALSE),"")</f>
        <v/>
      </c>
      <c r="K1467" s="4" t="str">
        <f>IFERROR(VLOOKUP($A1467,'Raw - J'!$B:$Q,16,FALSE),"")</f>
        <v/>
      </c>
      <c r="L1467" s="16" t="str">
        <f>SUBSTITUTE(IFERROR(VLOOKUP($A1467,'Raw - J'!$B:$Q,9,FALSE),""),0,"")</f>
        <v/>
      </c>
      <c r="M1467" s="16" t="str">
        <f>SUBSTITUTE(IFERROR(VLOOKUP($A1467,'Raw - J'!$B:$Z,20,FALSE),""),0,"")</f>
        <v/>
      </c>
    </row>
    <row r="1468" spans="1:13" hidden="1" x14ac:dyDescent="0.35">
      <c r="A1468">
        <v>1459</v>
      </c>
      <c r="B1468" s="9" t="str">
        <f>IFERROR(VLOOKUP($A1468,'Raw - J'!$B:$S,2,FALSE),"")</f>
        <v/>
      </c>
      <c r="C1468" s="4" t="str">
        <f>IFERROR(VLOOKUP($A1468,'Raw - J'!$B:$S,3,FALSE),"")</f>
        <v/>
      </c>
      <c r="D1468" s="4" t="str">
        <f>IFERROR(VLOOKUP(JUMP!A1468,'Raw - J'!B:F,5,FALSE),"")</f>
        <v/>
      </c>
      <c r="E1468" s="4" t="str">
        <f>IFERROR(VLOOKUP($A1468,'Raw - J'!$B:$S,6,FALSE),"")</f>
        <v/>
      </c>
      <c r="F1468" s="4" t="str">
        <f>IFERROR(VLOOKUP($A1468,'Raw - J'!$B:$P,10,FALSE),"")</f>
        <v/>
      </c>
      <c r="G1468" s="4" t="str">
        <f>SUBSTITUTE(IFERROR(VLOOKUP($A1468,'Raw - J'!$B:$P,7,FALSE),""),"0","")</f>
        <v/>
      </c>
      <c r="H1468" s="4" t="str">
        <f>IFERROR(VLOOKUP($A1468,'Raw - J'!$B:$P,12,FALSE)&amp;IF(VLOOKUP($A1468,'Raw - J'!$B:$N,13,FALSE)&lt;&gt;"","("&amp;VLOOKUP($A1468,'Raw - J'!$B:$N,13,FALSE)&amp;")",""),"")</f>
        <v/>
      </c>
      <c r="I1468" s="4" t="str">
        <f>IFERROR(VLOOKUP($A1468,'Raw - J'!$B:$P,14,FALSE),"")</f>
        <v/>
      </c>
      <c r="J1468" s="4" t="str">
        <f>IFERROR(VLOOKUP($A1468,'Raw - J'!$B:$P,11,FALSE),"")</f>
        <v/>
      </c>
      <c r="K1468" s="4" t="str">
        <f>IFERROR(VLOOKUP($A1468,'Raw - J'!$B:$Q,16,FALSE),"")</f>
        <v/>
      </c>
      <c r="L1468" s="16" t="str">
        <f>SUBSTITUTE(IFERROR(VLOOKUP($A1468,'Raw - J'!$B:$Q,9,FALSE),""),0,"")</f>
        <v/>
      </c>
      <c r="M1468" s="16" t="str">
        <f>SUBSTITUTE(IFERROR(VLOOKUP($A1468,'Raw - J'!$B:$Z,20,FALSE),""),0,"")</f>
        <v/>
      </c>
    </row>
    <row r="1469" spans="1:13" hidden="1" x14ac:dyDescent="0.35">
      <c r="A1469">
        <v>1460</v>
      </c>
      <c r="B1469" s="9" t="str">
        <f>IFERROR(VLOOKUP($A1469,'Raw - J'!$B:$S,2,FALSE),"")</f>
        <v/>
      </c>
      <c r="C1469" s="4" t="str">
        <f>IFERROR(VLOOKUP($A1469,'Raw - J'!$B:$S,3,FALSE),"")</f>
        <v/>
      </c>
      <c r="D1469" s="4" t="str">
        <f>IFERROR(VLOOKUP(JUMP!A1469,'Raw - J'!B:F,5,FALSE),"")</f>
        <v/>
      </c>
      <c r="E1469" s="4" t="str">
        <f>IFERROR(VLOOKUP($A1469,'Raw - J'!$B:$S,6,FALSE),"")</f>
        <v/>
      </c>
      <c r="F1469" s="4" t="str">
        <f>IFERROR(VLOOKUP($A1469,'Raw - J'!$B:$P,10,FALSE),"")</f>
        <v/>
      </c>
      <c r="G1469" s="4" t="str">
        <f>SUBSTITUTE(IFERROR(VLOOKUP($A1469,'Raw - J'!$B:$P,7,FALSE),""),"0","")</f>
        <v/>
      </c>
      <c r="H1469" s="4" t="str">
        <f>IFERROR(VLOOKUP($A1469,'Raw - J'!$B:$P,12,FALSE)&amp;IF(VLOOKUP($A1469,'Raw - J'!$B:$N,13,FALSE)&lt;&gt;"","("&amp;VLOOKUP($A1469,'Raw - J'!$B:$N,13,FALSE)&amp;")",""),"")</f>
        <v/>
      </c>
      <c r="I1469" s="4" t="str">
        <f>IFERROR(VLOOKUP($A1469,'Raw - J'!$B:$P,14,FALSE),"")</f>
        <v/>
      </c>
      <c r="J1469" s="4" t="str">
        <f>IFERROR(VLOOKUP($A1469,'Raw - J'!$B:$P,11,FALSE),"")</f>
        <v/>
      </c>
      <c r="K1469" s="4" t="str">
        <f>IFERROR(VLOOKUP($A1469,'Raw - J'!$B:$Q,16,FALSE),"")</f>
        <v/>
      </c>
      <c r="L1469" s="16" t="str">
        <f>SUBSTITUTE(IFERROR(VLOOKUP($A1469,'Raw - J'!$B:$Q,9,FALSE),""),0,"")</f>
        <v/>
      </c>
      <c r="M1469" s="16" t="str">
        <f>SUBSTITUTE(IFERROR(VLOOKUP($A1469,'Raw - J'!$B:$Z,20,FALSE),""),0,"")</f>
        <v/>
      </c>
    </row>
    <row r="1470" spans="1:13" hidden="1" x14ac:dyDescent="0.35">
      <c r="A1470">
        <v>1461</v>
      </c>
      <c r="B1470" s="9" t="str">
        <f>IFERROR(VLOOKUP($A1470,'Raw - J'!$B:$S,2,FALSE),"")</f>
        <v/>
      </c>
      <c r="C1470" s="4" t="str">
        <f>IFERROR(VLOOKUP($A1470,'Raw - J'!$B:$S,3,FALSE),"")</f>
        <v/>
      </c>
      <c r="D1470" s="4" t="str">
        <f>IFERROR(VLOOKUP(JUMP!A1470,'Raw - J'!B:F,5,FALSE),"")</f>
        <v/>
      </c>
      <c r="E1470" s="4" t="str">
        <f>IFERROR(VLOOKUP($A1470,'Raw - J'!$B:$S,6,FALSE),"")</f>
        <v/>
      </c>
      <c r="F1470" s="4" t="str">
        <f>IFERROR(VLOOKUP($A1470,'Raw - J'!$B:$P,10,FALSE),"")</f>
        <v/>
      </c>
      <c r="G1470" s="4" t="str">
        <f>SUBSTITUTE(IFERROR(VLOOKUP($A1470,'Raw - J'!$B:$P,7,FALSE),""),"0","")</f>
        <v/>
      </c>
      <c r="H1470" s="4" t="str">
        <f>IFERROR(VLOOKUP($A1470,'Raw - J'!$B:$P,12,FALSE)&amp;IF(VLOOKUP($A1470,'Raw - J'!$B:$N,13,FALSE)&lt;&gt;"","("&amp;VLOOKUP($A1470,'Raw - J'!$B:$N,13,FALSE)&amp;")",""),"")</f>
        <v/>
      </c>
      <c r="I1470" s="4" t="str">
        <f>IFERROR(VLOOKUP($A1470,'Raw - J'!$B:$P,14,FALSE),"")</f>
        <v/>
      </c>
      <c r="J1470" s="4" t="str">
        <f>IFERROR(VLOOKUP($A1470,'Raw - J'!$B:$P,11,FALSE),"")</f>
        <v/>
      </c>
      <c r="K1470" s="4" t="str">
        <f>IFERROR(VLOOKUP($A1470,'Raw - J'!$B:$Q,16,FALSE),"")</f>
        <v/>
      </c>
      <c r="L1470" s="16" t="str">
        <f>SUBSTITUTE(IFERROR(VLOOKUP($A1470,'Raw - J'!$B:$Q,9,FALSE),""),0,"")</f>
        <v/>
      </c>
      <c r="M1470" s="16" t="str">
        <f>SUBSTITUTE(IFERROR(VLOOKUP($A1470,'Raw - J'!$B:$Z,20,FALSE),""),0,"")</f>
        <v/>
      </c>
    </row>
    <row r="1471" spans="1:13" hidden="1" x14ac:dyDescent="0.35">
      <c r="A1471">
        <v>1462</v>
      </c>
      <c r="B1471" s="9" t="str">
        <f>IFERROR(VLOOKUP($A1471,'Raw - J'!$B:$S,2,FALSE),"")</f>
        <v/>
      </c>
      <c r="C1471" s="4" t="str">
        <f>IFERROR(VLOOKUP($A1471,'Raw - J'!$B:$S,3,FALSE),"")</f>
        <v/>
      </c>
      <c r="D1471" s="4" t="str">
        <f>IFERROR(VLOOKUP(JUMP!A1471,'Raw - J'!B:F,5,FALSE),"")</f>
        <v/>
      </c>
      <c r="E1471" s="4" t="str">
        <f>IFERROR(VLOOKUP($A1471,'Raw - J'!$B:$S,6,FALSE),"")</f>
        <v/>
      </c>
      <c r="F1471" s="4" t="str">
        <f>IFERROR(VLOOKUP($A1471,'Raw - J'!$B:$P,10,FALSE),"")</f>
        <v/>
      </c>
      <c r="G1471" s="4" t="str">
        <f>SUBSTITUTE(IFERROR(VLOOKUP($A1471,'Raw - J'!$B:$P,7,FALSE),""),"0","")</f>
        <v/>
      </c>
      <c r="H1471" s="4" t="str">
        <f>IFERROR(VLOOKUP($A1471,'Raw - J'!$B:$P,12,FALSE)&amp;IF(VLOOKUP($A1471,'Raw - J'!$B:$N,13,FALSE)&lt;&gt;"","("&amp;VLOOKUP($A1471,'Raw - J'!$B:$N,13,FALSE)&amp;")",""),"")</f>
        <v/>
      </c>
      <c r="I1471" s="4" t="str">
        <f>IFERROR(VLOOKUP($A1471,'Raw - J'!$B:$P,14,FALSE),"")</f>
        <v/>
      </c>
      <c r="J1471" s="4" t="str">
        <f>IFERROR(VLOOKUP($A1471,'Raw - J'!$B:$P,11,FALSE),"")</f>
        <v/>
      </c>
      <c r="K1471" s="4" t="str">
        <f>IFERROR(VLOOKUP($A1471,'Raw - J'!$B:$Q,16,FALSE),"")</f>
        <v/>
      </c>
      <c r="L1471" s="16" t="str">
        <f>SUBSTITUTE(IFERROR(VLOOKUP($A1471,'Raw - J'!$B:$Q,9,FALSE),""),0,"")</f>
        <v/>
      </c>
      <c r="M1471" s="16" t="str">
        <f>SUBSTITUTE(IFERROR(VLOOKUP($A1471,'Raw - J'!$B:$Z,20,FALSE),""),0,"")</f>
        <v/>
      </c>
    </row>
    <row r="1472" spans="1:13" hidden="1" x14ac:dyDescent="0.35">
      <c r="A1472">
        <v>1463</v>
      </c>
      <c r="B1472" s="9" t="str">
        <f>IFERROR(VLOOKUP($A1472,'Raw - J'!$B:$S,2,FALSE),"")</f>
        <v/>
      </c>
      <c r="C1472" s="4" t="str">
        <f>IFERROR(VLOOKUP($A1472,'Raw - J'!$B:$S,3,FALSE),"")</f>
        <v/>
      </c>
      <c r="D1472" s="4" t="str">
        <f>IFERROR(VLOOKUP(JUMP!A1472,'Raw - J'!B:F,5,FALSE),"")</f>
        <v/>
      </c>
      <c r="E1472" s="4" t="str">
        <f>IFERROR(VLOOKUP($A1472,'Raw - J'!$B:$S,6,FALSE),"")</f>
        <v/>
      </c>
      <c r="F1472" s="4" t="str">
        <f>IFERROR(VLOOKUP($A1472,'Raw - J'!$B:$P,10,FALSE),"")</f>
        <v/>
      </c>
      <c r="G1472" s="4" t="str">
        <f>SUBSTITUTE(IFERROR(VLOOKUP($A1472,'Raw - J'!$B:$P,7,FALSE),""),"0","")</f>
        <v/>
      </c>
      <c r="H1472" s="4" t="str">
        <f>IFERROR(VLOOKUP($A1472,'Raw - J'!$B:$P,12,FALSE)&amp;IF(VLOOKUP($A1472,'Raw - J'!$B:$N,13,FALSE)&lt;&gt;"","("&amp;VLOOKUP($A1472,'Raw - J'!$B:$N,13,FALSE)&amp;")",""),"")</f>
        <v/>
      </c>
      <c r="I1472" s="4" t="str">
        <f>IFERROR(VLOOKUP($A1472,'Raw - J'!$B:$P,14,FALSE),"")</f>
        <v/>
      </c>
      <c r="J1472" s="4" t="str">
        <f>IFERROR(VLOOKUP($A1472,'Raw - J'!$B:$P,11,FALSE),"")</f>
        <v/>
      </c>
      <c r="K1472" s="4" t="str">
        <f>IFERROR(VLOOKUP($A1472,'Raw - J'!$B:$Q,16,FALSE),"")</f>
        <v/>
      </c>
      <c r="L1472" s="16" t="str">
        <f>SUBSTITUTE(IFERROR(VLOOKUP($A1472,'Raw - J'!$B:$Q,9,FALSE),""),0,"")</f>
        <v/>
      </c>
      <c r="M1472" s="16" t="str">
        <f>SUBSTITUTE(IFERROR(VLOOKUP($A1472,'Raw - J'!$B:$Z,20,FALSE),""),0,"")</f>
        <v/>
      </c>
    </row>
    <row r="1473" spans="1:13" hidden="1" x14ac:dyDescent="0.35">
      <c r="A1473">
        <v>1464</v>
      </c>
      <c r="B1473" s="9" t="str">
        <f>IFERROR(VLOOKUP($A1473,'Raw - J'!$B:$S,2,FALSE),"")</f>
        <v/>
      </c>
      <c r="C1473" s="4" t="str">
        <f>IFERROR(VLOOKUP($A1473,'Raw - J'!$B:$S,3,FALSE),"")</f>
        <v/>
      </c>
      <c r="D1473" s="4" t="str">
        <f>IFERROR(VLOOKUP(JUMP!A1473,'Raw - J'!B:F,5,FALSE),"")</f>
        <v/>
      </c>
      <c r="E1473" s="4" t="str">
        <f>IFERROR(VLOOKUP($A1473,'Raw - J'!$B:$S,6,FALSE),"")</f>
        <v/>
      </c>
      <c r="F1473" s="4" t="str">
        <f>IFERROR(VLOOKUP($A1473,'Raw - J'!$B:$P,10,FALSE),"")</f>
        <v/>
      </c>
      <c r="G1473" s="4" t="str">
        <f>SUBSTITUTE(IFERROR(VLOOKUP($A1473,'Raw - J'!$B:$P,7,FALSE),""),"0","")</f>
        <v/>
      </c>
      <c r="H1473" s="4" t="str">
        <f>IFERROR(VLOOKUP($A1473,'Raw - J'!$B:$P,12,FALSE)&amp;IF(VLOOKUP($A1473,'Raw - J'!$B:$N,13,FALSE)&lt;&gt;"","("&amp;VLOOKUP($A1473,'Raw - J'!$B:$N,13,FALSE)&amp;")",""),"")</f>
        <v/>
      </c>
      <c r="I1473" s="4" t="str">
        <f>IFERROR(VLOOKUP($A1473,'Raw - J'!$B:$P,14,FALSE),"")</f>
        <v/>
      </c>
      <c r="J1473" s="4" t="str">
        <f>IFERROR(VLOOKUP($A1473,'Raw - J'!$B:$P,11,FALSE),"")</f>
        <v/>
      </c>
      <c r="K1473" s="4" t="str">
        <f>IFERROR(VLOOKUP($A1473,'Raw - J'!$B:$Q,16,FALSE),"")</f>
        <v/>
      </c>
      <c r="L1473" s="16" t="str">
        <f>SUBSTITUTE(IFERROR(VLOOKUP($A1473,'Raw - J'!$B:$Q,9,FALSE),""),0,"")</f>
        <v/>
      </c>
      <c r="M1473" s="16" t="str">
        <f>SUBSTITUTE(IFERROR(VLOOKUP($A1473,'Raw - J'!$B:$Z,20,FALSE),""),0,"")</f>
        <v/>
      </c>
    </row>
    <row r="1474" spans="1:13" hidden="1" x14ac:dyDescent="0.35">
      <c r="A1474">
        <v>1465</v>
      </c>
      <c r="B1474" s="9" t="str">
        <f>IFERROR(VLOOKUP($A1474,'Raw - J'!$B:$S,2,FALSE),"")</f>
        <v/>
      </c>
      <c r="C1474" s="4" t="str">
        <f>IFERROR(VLOOKUP($A1474,'Raw - J'!$B:$S,3,FALSE),"")</f>
        <v/>
      </c>
      <c r="D1474" s="4" t="str">
        <f>IFERROR(VLOOKUP(JUMP!A1474,'Raw - J'!B:F,5,FALSE),"")</f>
        <v/>
      </c>
      <c r="E1474" s="4" t="str">
        <f>IFERROR(VLOOKUP($A1474,'Raw - J'!$B:$S,6,FALSE),"")</f>
        <v/>
      </c>
      <c r="F1474" s="4" t="str">
        <f>IFERROR(VLOOKUP($A1474,'Raw - J'!$B:$P,10,FALSE),"")</f>
        <v/>
      </c>
      <c r="G1474" s="4" t="str">
        <f>SUBSTITUTE(IFERROR(VLOOKUP($A1474,'Raw - J'!$B:$P,7,FALSE),""),"0","")</f>
        <v/>
      </c>
      <c r="H1474" s="4" t="str">
        <f>IFERROR(VLOOKUP($A1474,'Raw - J'!$B:$P,12,FALSE)&amp;IF(VLOOKUP($A1474,'Raw - J'!$B:$N,13,FALSE)&lt;&gt;"","("&amp;VLOOKUP($A1474,'Raw - J'!$B:$N,13,FALSE)&amp;")",""),"")</f>
        <v/>
      </c>
      <c r="I1474" s="4" t="str">
        <f>IFERROR(VLOOKUP($A1474,'Raw - J'!$B:$P,14,FALSE),"")</f>
        <v/>
      </c>
      <c r="J1474" s="4" t="str">
        <f>IFERROR(VLOOKUP($A1474,'Raw - J'!$B:$P,11,FALSE),"")</f>
        <v/>
      </c>
      <c r="K1474" s="4" t="str">
        <f>IFERROR(VLOOKUP($A1474,'Raw - J'!$B:$Q,16,FALSE),"")</f>
        <v/>
      </c>
      <c r="L1474" s="16" t="str">
        <f>SUBSTITUTE(IFERROR(VLOOKUP($A1474,'Raw - J'!$B:$Q,9,FALSE),""),0,"")</f>
        <v/>
      </c>
      <c r="M1474" s="16" t="str">
        <f>SUBSTITUTE(IFERROR(VLOOKUP($A1474,'Raw - J'!$B:$Z,20,FALSE),""),0,"")</f>
        <v/>
      </c>
    </row>
    <row r="1475" spans="1:13" hidden="1" x14ac:dyDescent="0.35">
      <c r="A1475">
        <v>1466</v>
      </c>
      <c r="B1475" s="9" t="str">
        <f>IFERROR(VLOOKUP($A1475,'Raw - J'!$B:$S,2,FALSE),"")</f>
        <v/>
      </c>
      <c r="C1475" s="4" t="str">
        <f>IFERROR(VLOOKUP($A1475,'Raw - J'!$B:$S,3,FALSE),"")</f>
        <v/>
      </c>
      <c r="D1475" s="4" t="str">
        <f>IFERROR(VLOOKUP(JUMP!A1475,'Raw - J'!B:F,5,FALSE),"")</f>
        <v/>
      </c>
      <c r="E1475" s="4" t="str">
        <f>IFERROR(VLOOKUP($A1475,'Raw - J'!$B:$S,6,FALSE),"")</f>
        <v/>
      </c>
      <c r="F1475" s="4" t="str">
        <f>IFERROR(VLOOKUP($A1475,'Raw - J'!$B:$P,10,FALSE),"")</f>
        <v/>
      </c>
      <c r="G1475" s="4" t="str">
        <f>SUBSTITUTE(IFERROR(VLOOKUP($A1475,'Raw - J'!$B:$P,7,FALSE),""),"0","")</f>
        <v/>
      </c>
      <c r="H1475" s="4" t="str">
        <f>IFERROR(VLOOKUP($A1475,'Raw - J'!$B:$P,12,FALSE)&amp;IF(VLOOKUP($A1475,'Raw - J'!$B:$N,13,FALSE)&lt;&gt;"","("&amp;VLOOKUP($A1475,'Raw - J'!$B:$N,13,FALSE)&amp;")",""),"")</f>
        <v/>
      </c>
      <c r="I1475" s="4" t="str">
        <f>IFERROR(VLOOKUP($A1475,'Raw - J'!$B:$P,14,FALSE),"")</f>
        <v/>
      </c>
      <c r="J1475" s="4" t="str">
        <f>IFERROR(VLOOKUP($A1475,'Raw - J'!$B:$P,11,FALSE),"")</f>
        <v/>
      </c>
      <c r="K1475" s="4" t="str">
        <f>IFERROR(VLOOKUP($A1475,'Raw - J'!$B:$Q,16,FALSE),"")</f>
        <v/>
      </c>
      <c r="L1475" s="16" t="str">
        <f>SUBSTITUTE(IFERROR(VLOOKUP($A1475,'Raw - J'!$B:$Q,9,FALSE),""),0,"")</f>
        <v/>
      </c>
      <c r="M1475" s="16" t="str">
        <f>SUBSTITUTE(IFERROR(VLOOKUP($A1475,'Raw - J'!$B:$Z,20,FALSE),""),0,"")</f>
        <v/>
      </c>
    </row>
    <row r="1476" spans="1:13" hidden="1" x14ac:dyDescent="0.35">
      <c r="A1476">
        <v>1467</v>
      </c>
      <c r="B1476" s="9" t="str">
        <f>IFERROR(VLOOKUP($A1476,'Raw - J'!$B:$S,2,FALSE),"")</f>
        <v/>
      </c>
      <c r="C1476" s="4" t="str">
        <f>IFERROR(VLOOKUP($A1476,'Raw - J'!$B:$S,3,FALSE),"")</f>
        <v/>
      </c>
      <c r="D1476" s="4" t="str">
        <f>IFERROR(VLOOKUP(JUMP!A1476,'Raw - J'!B:F,5,FALSE),"")</f>
        <v/>
      </c>
      <c r="E1476" s="4" t="str">
        <f>IFERROR(VLOOKUP($A1476,'Raw - J'!$B:$S,6,FALSE),"")</f>
        <v/>
      </c>
      <c r="F1476" s="4" t="str">
        <f>IFERROR(VLOOKUP($A1476,'Raw - J'!$B:$P,10,FALSE),"")</f>
        <v/>
      </c>
      <c r="G1476" s="4" t="str">
        <f>SUBSTITUTE(IFERROR(VLOOKUP($A1476,'Raw - J'!$B:$P,7,FALSE),""),"0","")</f>
        <v/>
      </c>
      <c r="H1476" s="4" t="str">
        <f>IFERROR(VLOOKUP($A1476,'Raw - J'!$B:$P,12,FALSE)&amp;IF(VLOOKUP($A1476,'Raw - J'!$B:$N,13,FALSE)&lt;&gt;"","("&amp;VLOOKUP($A1476,'Raw - J'!$B:$N,13,FALSE)&amp;")",""),"")</f>
        <v/>
      </c>
      <c r="I1476" s="4" t="str">
        <f>IFERROR(VLOOKUP($A1476,'Raw - J'!$B:$P,14,FALSE),"")</f>
        <v/>
      </c>
      <c r="J1476" s="4" t="str">
        <f>IFERROR(VLOOKUP($A1476,'Raw - J'!$B:$P,11,FALSE),"")</f>
        <v/>
      </c>
      <c r="K1476" s="4" t="str">
        <f>IFERROR(VLOOKUP($A1476,'Raw - J'!$B:$Q,16,FALSE),"")</f>
        <v/>
      </c>
      <c r="L1476" s="16" t="str">
        <f>SUBSTITUTE(IFERROR(VLOOKUP($A1476,'Raw - J'!$B:$Q,9,FALSE),""),0,"")</f>
        <v/>
      </c>
      <c r="M1476" s="16" t="str">
        <f>SUBSTITUTE(IFERROR(VLOOKUP($A1476,'Raw - J'!$B:$Z,20,FALSE),""),0,"")</f>
        <v/>
      </c>
    </row>
    <row r="1477" spans="1:13" hidden="1" x14ac:dyDescent="0.35">
      <c r="A1477">
        <v>1468</v>
      </c>
      <c r="B1477" s="9" t="str">
        <f>IFERROR(VLOOKUP($A1477,'Raw - J'!$B:$S,2,FALSE),"")</f>
        <v/>
      </c>
      <c r="C1477" s="4" t="str">
        <f>IFERROR(VLOOKUP($A1477,'Raw - J'!$B:$S,3,FALSE),"")</f>
        <v/>
      </c>
      <c r="D1477" s="4" t="str">
        <f>IFERROR(VLOOKUP(JUMP!A1477,'Raw - J'!B:F,5,FALSE),"")</f>
        <v/>
      </c>
      <c r="E1477" s="4" t="str">
        <f>IFERROR(VLOOKUP($A1477,'Raw - J'!$B:$S,6,FALSE),"")</f>
        <v/>
      </c>
      <c r="F1477" s="4" t="str">
        <f>IFERROR(VLOOKUP($A1477,'Raw - J'!$B:$P,10,FALSE),"")</f>
        <v/>
      </c>
      <c r="G1477" s="4" t="str">
        <f>SUBSTITUTE(IFERROR(VLOOKUP($A1477,'Raw - J'!$B:$P,7,FALSE),""),"0","")</f>
        <v/>
      </c>
      <c r="H1477" s="4" t="str">
        <f>IFERROR(VLOOKUP($A1477,'Raw - J'!$B:$P,12,FALSE)&amp;IF(VLOOKUP($A1477,'Raw - J'!$B:$N,13,FALSE)&lt;&gt;"","("&amp;VLOOKUP($A1477,'Raw - J'!$B:$N,13,FALSE)&amp;")",""),"")</f>
        <v/>
      </c>
      <c r="I1477" s="4" t="str">
        <f>IFERROR(VLOOKUP($A1477,'Raw - J'!$B:$P,14,FALSE),"")</f>
        <v/>
      </c>
      <c r="J1477" s="4" t="str">
        <f>IFERROR(VLOOKUP($A1477,'Raw - J'!$B:$P,11,FALSE),"")</f>
        <v/>
      </c>
      <c r="K1477" s="4" t="str">
        <f>IFERROR(VLOOKUP($A1477,'Raw - J'!$B:$Q,16,FALSE),"")</f>
        <v/>
      </c>
      <c r="L1477" s="16" t="str">
        <f>SUBSTITUTE(IFERROR(VLOOKUP($A1477,'Raw - J'!$B:$Q,9,FALSE),""),0,"")</f>
        <v/>
      </c>
      <c r="M1477" s="16" t="str">
        <f>SUBSTITUTE(IFERROR(VLOOKUP($A1477,'Raw - J'!$B:$Z,20,FALSE),""),0,"")</f>
        <v/>
      </c>
    </row>
    <row r="1478" spans="1:13" hidden="1" x14ac:dyDescent="0.35">
      <c r="A1478">
        <v>1469</v>
      </c>
      <c r="B1478" s="9" t="str">
        <f>IFERROR(VLOOKUP($A1478,'Raw - J'!$B:$S,2,FALSE),"")</f>
        <v/>
      </c>
      <c r="C1478" s="4" t="str">
        <f>IFERROR(VLOOKUP($A1478,'Raw - J'!$B:$S,3,FALSE),"")</f>
        <v/>
      </c>
      <c r="D1478" s="4" t="str">
        <f>IFERROR(VLOOKUP(JUMP!A1478,'Raw - J'!B:F,5,FALSE),"")</f>
        <v/>
      </c>
      <c r="E1478" s="4" t="str">
        <f>IFERROR(VLOOKUP($A1478,'Raw - J'!$B:$S,6,FALSE),"")</f>
        <v/>
      </c>
      <c r="F1478" s="4" t="str">
        <f>IFERROR(VLOOKUP($A1478,'Raw - J'!$B:$P,10,FALSE),"")</f>
        <v/>
      </c>
      <c r="G1478" s="4" t="str">
        <f>SUBSTITUTE(IFERROR(VLOOKUP($A1478,'Raw - J'!$B:$P,7,FALSE),""),"0","")</f>
        <v/>
      </c>
      <c r="H1478" s="4" t="str">
        <f>IFERROR(VLOOKUP($A1478,'Raw - J'!$B:$P,12,FALSE)&amp;IF(VLOOKUP($A1478,'Raw - J'!$B:$N,13,FALSE)&lt;&gt;"","("&amp;VLOOKUP($A1478,'Raw - J'!$B:$N,13,FALSE)&amp;")",""),"")</f>
        <v/>
      </c>
      <c r="I1478" s="4" t="str">
        <f>IFERROR(VLOOKUP($A1478,'Raw - J'!$B:$P,14,FALSE),"")</f>
        <v/>
      </c>
      <c r="J1478" s="4" t="str">
        <f>IFERROR(VLOOKUP($A1478,'Raw - J'!$B:$P,11,FALSE),"")</f>
        <v/>
      </c>
      <c r="K1478" s="4" t="str">
        <f>IFERROR(VLOOKUP($A1478,'Raw - J'!$B:$Q,16,FALSE),"")</f>
        <v/>
      </c>
      <c r="L1478" s="16" t="str">
        <f>SUBSTITUTE(IFERROR(VLOOKUP($A1478,'Raw - J'!$B:$Q,9,FALSE),""),0,"")</f>
        <v/>
      </c>
      <c r="M1478" s="16" t="str">
        <f>SUBSTITUTE(IFERROR(VLOOKUP($A1478,'Raw - J'!$B:$Z,20,FALSE),""),0,"")</f>
        <v/>
      </c>
    </row>
    <row r="1479" spans="1:13" hidden="1" x14ac:dyDescent="0.35">
      <c r="A1479">
        <v>1470</v>
      </c>
      <c r="B1479" s="9" t="str">
        <f>IFERROR(VLOOKUP($A1479,'Raw - J'!$B:$S,2,FALSE),"")</f>
        <v/>
      </c>
      <c r="C1479" s="4" t="str">
        <f>IFERROR(VLOOKUP($A1479,'Raw - J'!$B:$S,3,FALSE),"")</f>
        <v/>
      </c>
      <c r="D1479" s="4" t="str">
        <f>IFERROR(VLOOKUP(JUMP!A1479,'Raw - J'!B:F,5,FALSE),"")</f>
        <v/>
      </c>
      <c r="E1479" s="4" t="str">
        <f>IFERROR(VLOOKUP($A1479,'Raw - J'!$B:$S,6,FALSE),"")</f>
        <v/>
      </c>
      <c r="F1479" s="4" t="str">
        <f>IFERROR(VLOOKUP($A1479,'Raw - J'!$B:$P,10,FALSE),"")</f>
        <v/>
      </c>
      <c r="G1479" s="4" t="str">
        <f>SUBSTITUTE(IFERROR(VLOOKUP($A1479,'Raw - J'!$B:$P,7,FALSE),""),"0","")</f>
        <v/>
      </c>
      <c r="H1479" s="4" t="str">
        <f>IFERROR(VLOOKUP($A1479,'Raw - J'!$B:$P,12,FALSE)&amp;IF(VLOOKUP($A1479,'Raw - J'!$B:$N,13,FALSE)&lt;&gt;"","("&amp;VLOOKUP($A1479,'Raw - J'!$B:$N,13,FALSE)&amp;")",""),"")</f>
        <v/>
      </c>
      <c r="I1479" s="4" t="str">
        <f>IFERROR(VLOOKUP($A1479,'Raw - J'!$B:$P,14,FALSE),"")</f>
        <v/>
      </c>
      <c r="J1479" s="4" t="str">
        <f>IFERROR(VLOOKUP($A1479,'Raw - J'!$B:$P,11,FALSE),"")</f>
        <v/>
      </c>
      <c r="K1479" s="4" t="str">
        <f>IFERROR(VLOOKUP($A1479,'Raw - J'!$B:$Q,16,FALSE),"")</f>
        <v/>
      </c>
      <c r="L1479" s="16" t="str">
        <f>SUBSTITUTE(IFERROR(VLOOKUP($A1479,'Raw - J'!$B:$Q,9,FALSE),""),0,"")</f>
        <v/>
      </c>
      <c r="M1479" s="16" t="str">
        <f>SUBSTITUTE(IFERROR(VLOOKUP($A1479,'Raw - J'!$B:$Z,20,FALSE),""),0,"")</f>
        <v/>
      </c>
    </row>
    <row r="1480" spans="1:13" hidden="1" x14ac:dyDescent="0.35">
      <c r="A1480">
        <v>1471</v>
      </c>
      <c r="B1480" s="9" t="str">
        <f>IFERROR(VLOOKUP($A1480,'Raw - J'!$B:$S,2,FALSE),"")</f>
        <v/>
      </c>
      <c r="C1480" s="4" t="str">
        <f>IFERROR(VLOOKUP($A1480,'Raw - J'!$B:$S,3,FALSE),"")</f>
        <v/>
      </c>
      <c r="D1480" s="4" t="str">
        <f>IFERROR(VLOOKUP(JUMP!A1480,'Raw - J'!B:F,5,FALSE),"")</f>
        <v/>
      </c>
      <c r="E1480" s="4" t="str">
        <f>IFERROR(VLOOKUP($A1480,'Raw - J'!$B:$S,6,FALSE),"")</f>
        <v/>
      </c>
      <c r="F1480" s="4" t="str">
        <f>IFERROR(VLOOKUP($A1480,'Raw - J'!$B:$P,10,FALSE),"")</f>
        <v/>
      </c>
      <c r="G1480" s="4" t="str">
        <f>SUBSTITUTE(IFERROR(VLOOKUP($A1480,'Raw - J'!$B:$P,7,FALSE),""),"0","")</f>
        <v/>
      </c>
      <c r="H1480" s="4" t="str">
        <f>IFERROR(VLOOKUP($A1480,'Raw - J'!$B:$P,12,FALSE)&amp;IF(VLOOKUP($A1480,'Raw - J'!$B:$N,13,FALSE)&lt;&gt;"","("&amp;VLOOKUP($A1480,'Raw - J'!$B:$N,13,FALSE)&amp;")",""),"")</f>
        <v/>
      </c>
      <c r="I1480" s="4" t="str">
        <f>IFERROR(VLOOKUP($A1480,'Raw - J'!$B:$P,14,FALSE),"")</f>
        <v/>
      </c>
      <c r="J1480" s="4" t="str">
        <f>IFERROR(VLOOKUP($A1480,'Raw - J'!$B:$P,11,FALSE),"")</f>
        <v/>
      </c>
      <c r="K1480" s="4" t="str">
        <f>IFERROR(VLOOKUP($A1480,'Raw - J'!$B:$Q,16,FALSE),"")</f>
        <v/>
      </c>
      <c r="L1480" s="16" t="str">
        <f>SUBSTITUTE(IFERROR(VLOOKUP($A1480,'Raw - J'!$B:$Q,9,FALSE),""),0,"")</f>
        <v/>
      </c>
      <c r="M1480" s="16" t="str">
        <f>SUBSTITUTE(IFERROR(VLOOKUP($A1480,'Raw - J'!$B:$Z,20,FALSE),""),0,"")</f>
        <v/>
      </c>
    </row>
    <row r="1481" spans="1:13" hidden="1" x14ac:dyDescent="0.35">
      <c r="A1481">
        <v>1472</v>
      </c>
      <c r="B1481" s="9" t="str">
        <f>IFERROR(VLOOKUP($A1481,'Raw - J'!$B:$S,2,FALSE),"")</f>
        <v/>
      </c>
      <c r="C1481" s="4" t="str">
        <f>IFERROR(VLOOKUP($A1481,'Raw - J'!$B:$S,3,FALSE),"")</f>
        <v/>
      </c>
      <c r="D1481" s="4" t="str">
        <f>IFERROR(VLOOKUP(JUMP!A1481,'Raw - J'!B:F,5,FALSE),"")</f>
        <v/>
      </c>
      <c r="E1481" s="4" t="str">
        <f>IFERROR(VLOOKUP($A1481,'Raw - J'!$B:$S,6,FALSE),"")</f>
        <v/>
      </c>
      <c r="F1481" s="4" t="str">
        <f>IFERROR(VLOOKUP($A1481,'Raw - J'!$B:$P,10,FALSE),"")</f>
        <v/>
      </c>
      <c r="G1481" s="4" t="str">
        <f>SUBSTITUTE(IFERROR(VLOOKUP($A1481,'Raw - J'!$B:$P,7,FALSE),""),"0","")</f>
        <v/>
      </c>
      <c r="H1481" s="4" t="str">
        <f>IFERROR(VLOOKUP($A1481,'Raw - J'!$B:$P,12,FALSE)&amp;IF(VLOOKUP($A1481,'Raw - J'!$B:$N,13,FALSE)&lt;&gt;"","("&amp;VLOOKUP($A1481,'Raw - J'!$B:$N,13,FALSE)&amp;")",""),"")</f>
        <v/>
      </c>
      <c r="I1481" s="4" t="str">
        <f>IFERROR(VLOOKUP($A1481,'Raw - J'!$B:$P,14,FALSE),"")</f>
        <v/>
      </c>
      <c r="J1481" s="4" t="str">
        <f>IFERROR(VLOOKUP($A1481,'Raw - J'!$B:$P,11,FALSE),"")</f>
        <v/>
      </c>
      <c r="K1481" s="4" t="str">
        <f>IFERROR(VLOOKUP($A1481,'Raw - J'!$B:$Q,16,FALSE),"")</f>
        <v/>
      </c>
      <c r="L1481" s="16" t="str">
        <f>SUBSTITUTE(IFERROR(VLOOKUP($A1481,'Raw - J'!$B:$Q,9,FALSE),""),0,"")</f>
        <v/>
      </c>
      <c r="M1481" s="16" t="str">
        <f>SUBSTITUTE(IFERROR(VLOOKUP($A1481,'Raw - J'!$B:$Z,20,FALSE),""),0,"")</f>
        <v/>
      </c>
    </row>
    <row r="1482" spans="1:13" hidden="1" x14ac:dyDescent="0.35">
      <c r="A1482">
        <v>1473</v>
      </c>
      <c r="B1482" s="9" t="str">
        <f>IFERROR(VLOOKUP($A1482,'Raw - J'!$B:$S,2,FALSE),"")</f>
        <v/>
      </c>
      <c r="C1482" s="4" t="str">
        <f>IFERROR(VLOOKUP($A1482,'Raw - J'!$B:$S,3,FALSE),"")</f>
        <v/>
      </c>
      <c r="D1482" s="4" t="str">
        <f>IFERROR(VLOOKUP(JUMP!A1482,'Raw - J'!B:F,5,FALSE),"")</f>
        <v/>
      </c>
      <c r="E1482" s="4" t="str">
        <f>IFERROR(VLOOKUP($A1482,'Raw - J'!$B:$S,6,FALSE),"")</f>
        <v/>
      </c>
      <c r="F1482" s="4" t="str">
        <f>IFERROR(VLOOKUP($A1482,'Raw - J'!$B:$P,10,FALSE),"")</f>
        <v/>
      </c>
      <c r="G1482" s="4" t="str">
        <f>SUBSTITUTE(IFERROR(VLOOKUP($A1482,'Raw - J'!$B:$P,7,FALSE),""),"0","")</f>
        <v/>
      </c>
      <c r="H1482" s="4" t="str">
        <f>IFERROR(VLOOKUP($A1482,'Raw - J'!$B:$P,12,FALSE)&amp;IF(VLOOKUP($A1482,'Raw - J'!$B:$N,13,FALSE)&lt;&gt;"","("&amp;VLOOKUP($A1482,'Raw - J'!$B:$N,13,FALSE)&amp;")",""),"")</f>
        <v/>
      </c>
      <c r="I1482" s="4" t="str">
        <f>IFERROR(VLOOKUP($A1482,'Raw - J'!$B:$P,14,FALSE),"")</f>
        <v/>
      </c>
      <c r="J1482" s="4" t="str">
        <f>IFERROR(VLOOKUP($A1482,'Raw - J'!$B:$P,11,FALSE),"")</f>
        <v/>
      </c>
      <c r="K1482" s="4" t="str">
        <f>IFERROR(VLOOKUP($A1482,'Raw - J'!$B:$Q,16,FALSE),"")</f>
        <v/>
      </c>
      <c r="L1482" s="16" t="str">
        <f>SUBSTITUTE(IFERROR(VLOOKUP($A1482,'Raw - J'!$B:$Q,9,FALSE),""),0,"")</f>
        <v/>
      </c>
      <c r="M1482" s="16" t="str">
        <f>SUBSTITUTE(IFERROR(VLOOKUP($A1482,'Raw - J'!$B:$Z,20,FALSE),""),0,"")</f>
        <v/>
      </c>
    </row>
    <row r="1483" spans="1:13" hidden="1" x14ac:dyDescent="0.35">
      <c r="A1483">
        <v>1474</v>
      </c>
      <c r="B1483" s="9" t="str">
        <f>IFERROR(VLOOKUP($A1483,'Raw - J'!$B:$S,2,FALSE),"")</f>
        <v/>
      </c>
      <c r="C1483" s="4" t="str">
        <f>IFERROR(VLOOKUP($A1483,'Raw - J'!$B:$S,3,FALSE),"")</f>
        <v/>
      </c>
      <c r="D1483" s="4" t="str">
        <f>IFERROR(VLOOKUP(JUMP!A1483,'Raw - J'!B:F,5,FALSE),"")</f>
        <v/>
      </c>
      <c r="E1483" s="4" t="str">
        <f>IFERROR(VLOOKUP($A1483,'Raw - J'!$B:$S,6,FALSE),"")</f>
        <v/>
      </c>
      <c r="F1483" s="4" t="str">
        <f>IFERROR(VLOOKUP($A1483,'Raw - J'!$B:$P,10,FALSE),"")</f>
        <v/>
      </c>
      <c r="G1483" s="4" t="str">
        <f>SUBSTITUTE(IFERROR(VLOOKUP($A1483,'Raw - J'!$B:$P,7,FALSE),""),"0","")</f>
        <v/>
      </c>
      <c r="H1483" s="4" t="str">
        <f>IFERROR(VLOOKUP($A1483,'Raw - J'!$B:$P,12,FALSE)&amp;IF(VLOOKUP($A1483,'Raw - J'!$B:$N,13,FALSE)&lt;&gt;"","("&amp;VLOOKUP($A1483,'Raw - J'!$B:$N,13,FALSE)&amp;")",""),"")</f>
        <v/>
      </c>
      <c r="I1483" s="4" t="str">
        <f>IFERROR(VLOOKUP($A1483,'Raw - J'!$B:$P,14,FALSE),"")</f>
        <v/>
      </c>
      <c r="J1483" s="4" t="str">
        <f>IFERROR(VLOOKUP($A1483,'Raw - J'!$B:$P,11,FALSE),"")</f>
        <v/>
      </c>
      <c r="K1483" s="4" t="str">
        <f>IFERROR(VLOOKUP($A1483,'Raw - J'!$B:$Q,16,FALSE),"")</f>
        <v/>
      </c>
      <c r="L1483" s="16" t="str">
        <f>SUBSTITUTE(IFERROR(VLOOKUP($A1483,'Raw - J'!$B:$Q,9,FALSE),""),0,"")</f>
        <v/>
      </c>
      <c r="M1483" s="16" t="str">
        <f>SUBSTITUTE(IFERROR(VLOOKUP($A1483,'Raw - J'!$B:$Z,20,FALSE),""),0,"")</f>
        <v/>
      </c>
    </row>
    <row r="1484" spans="1:13" hidden="1" x14ac:dyDescent="0.35">
      <c r="A1484">
        <v>1475</v>
      </c>
      <c r="B1484" s="9" t="str">
        <f>IFERROR(VLOOKUP($A1484,'Raw - J'!$B:$S,2,FALSE),"")</f>
        <v/>
      </c>
      <c r="C1484" s="4" t="str">
        <f>IFERROR(VLOOKUP($A1484,'Raw - J'!$B:$S,3,FALSE),"")</f>
        <v/>
      </c>
      <c r="D1484" s="4" t="str">
        <f>IFERROR(VLOOKUP(JUMP!A1484,'Raw - J'!B:F,5,FALSE),"")</f>
        <v/>
      </c>
      <c r="E1484" s="4" t="str">
        <f>IFERROR(VLOOKUP($A1484,'Raw - J'!$B:$S,6,FALSE),"")</f>
        <v/>
      </c>
      <c r="F1484" s="4" t="str">
        <f>IFERROR(VLOOKUP($A1484,'Raw - J'!$B:$P,10,FALSE),"")</f>
        <v/>
      </c>
      <c r="G1484" s="4" t="str">
        <f>SUBSTITUTE(IFERROR(VLOOKUP($A1484,'Raw - J'!$B:$P,7,FALSE),""),"0","")</f>
        <v/>
      </c>
      <c r="H1484" s="4" t="str">
        <f>IFERROR(VLOOKUP($A1484,'Raw - J'!$B:$P,12,FALSE)&amp;IF(VLOOKUP($A1484,'Raw - J'!$B:$N,13,FALSE)&lt;&gt;"","("&amp;VLOOKUP($A1484,'Raw - J'!$B:$N,13,FALSE)&amp;")",""),"")</f>
        <v/>
      </c>
      <c r="I1484" s="4" t="str">
        <f>IFERROR(VLOOKUP($A1484,'Raw - J'!$B:$P,14,FALSE),"")</f>
        <v/>
      </c>
      <c r="J1484" s="4" t="str">
        <f>IFERROR(VLOOKUP($A1484,'Raw - J'!$B:$P,11,FALSE),"")</f>
        <v/>
      </c>
      <c r="K1484" s="4" t="str">
        <f>IFERROR(VLOOKUP($A1484,'Raw - J'!$B:$Q,16,FALSE),"")</f>
        <v/>
      </c>
      <c r="L1484" s="16" t="str">
        <f>SUBSTITUTE(IFERROR(VLOOKUP($A1484,'Raw - J'!$B:$Q,9,FALSE),""),0,"")</f>
        <v/>
      </c>
      <c r="M1484" s="16" t="str">
        <f>SUBSTITUTE(IFERROR(VLOOKUP($A1484,'Raw - J'!$B:$Z,20,FALSE),""),0,"")</f>
        <v/>
      </c>
    </row>
    <row r="1485" spans="1:13" hidden="1" x14ac:dyDescent="0.35">
      <c r="A1485">
        <v>1476</v>
      </c>
      <c r="B1485" s="9" t="str">
        <f>IFERROR(VLOOKUP($A1485,'Raw - J'!$B:$S,2,FALSE),"")</f>
        <v/>
      </c>
      <c r="C1485" s="4" t="str">
        <f>IFERROR(VLOOKUP($A1485,'Raw - J'!$B:$S,3,FALSE),"")</f>
        <v/>
      </c>
      <c r="D1485" s="4" t="str">
        <f>IFERROR(VLOOKUP(JUMP!A1485,'Raw - J'!B:F,5,FALSE),"")</f>
        <v/>
      </c>
      <c r="E1485" s="4" t="str">
        <f>IFERROR(VLOOKUP($A1485,'Raw - J'!$B:$S,6,FALSE),"")</f>
        <v/>
      </c>
      <c r="F1485" s="4" t="str">
        <f>IFERROR(VLOOKUP($A1485,'Raw - J'!$B:$P,10,FALSE),"")</f>
        <v/>
      </c>
      <c r="G1485" s="4" t="str">
        <f>SUBSTITUTE(IFERROR(VLOOKUP($A1485,'Raw - J'!$B:$P,7,FALSE),""),"0","")</f>
        <v/>
      </c>
      <c r="H1485" s="4" t="str">
        <f>IFERROR(VLOOKUP($A1485,'Raw - J'!$B:$P,12,FALSE)&amp;IF(VLOOKUP($A1485,'Raw - J'!$B:$N,13,FALSE)&lt;&gt;"","("&amp;VLOOKUP($A1485,'Raw - J'!$B:$N,13,FALSE)&amp;")",""),"")</f>
        <v/>
      </c>
      <c r="I1485" s="4" t="str">
        <f>IFERROR(VLOOKUP($A1485,'Raw - J'!$B:$P,14,FALSE),"")</f>
        <v/>
      </c>
      <c r="J1485" s="4" t="str">
        <f>IFERROR(VLOOKUP($A1485,'Raw - J'!$B:$P,11,FALSE),"")</f>
        <v/>
      </c>
      <c r="K1485" s="4" t="str">
        <f>IFERROR(VLOOKUP($A1485,'Raw - J'!$B:$Q,16,FALSE),"")</f>
        <v/>
      </c>
      <c r="L1485" s="16" t="str">
        <f>SUBSTITUTE(IFERROR(VLOOKUP($A1485,'Raw - J'!$B:$Q,9,FALSE),""),0,"")</f>
        <v/>
      </c>
      <c r="M1485" s="16" t="str">
        <f>SUBSTITUTE(IFERROR(VLOOKUP($A1485,'Raw - J'!$B:$Z,20,FALSE),""),0,"")</f>
        <v/>
      </c>
    </row>
    <row r="1486" spans="1:13" hidden="1" x14ac:dyDescent="0.35">
      <c r="A1486">
        <v>1477</v>
      </c>
      <c r="B1486" s="9" t="str">
        <f>IFERROR(VLOOKUP($A1486,'Raw - J'!$B:$S,2,FALSE),"")</f>
        <v/>
      </c>
      <c r="C1486" s="4" t="str">
        <f>IFERROR(VLOOKUP($A1486,'Raw - J'!$B:$S,3,FALSE),"")</f>
        <v/>
      </c>
      <c r="D1486" s="4" t="str">
        <f>IFERROR(VLOOKUP(JUMP!A1486,'Raw - J'!B:F,5,FALSE),"")</f>
        <v/>
      </c>
      <c r="E1486" s="4" t="str">
        <f>IFERROR(VLOOKUP($A1486,'Raw - J'!$B:$S,6,FALSE),"")</f>
        <v/>
      </c>
      <c r="F1486" s="4" t="str">
        <f>IFERROR(VLOOKUP($A1486,'Raw - J'!$B:$P,10,FALSE),"")</f>
        <v/>
      </c>
      <c r="G1486" s="4" t="str">
        <f>SUBSTITUTE(IFERROR(VLOOKUP($A1486,'Raw - J'!$B:$P,7,FALSE),""),"0","")</f>
        <v/>
      </c>
      <c r="H1486" s="4" t="str">
        <f>IFERROR(VLOOKUP($A1486,'Raw - J'!$B:$P,12,FALSE)&amp;IF(VLOOKUP($A1486,'Raw - J'!$B:$N,13,FALSE)&lt;&gt;"","("&amp;VLOOKUP($A1486,'Raw - J'!$B:$N,13,FALSE)&amp;")",""),"")</f>
        <v/>
      </c>
      <c r="I1486" s="4" t="str">
        <f>IFERROR(VLOOKUP($A1486,'Raw - J'!$B:$P,14,FALSE),"")</f>
        <v/>
      </c>
      <c r="J1486" s="4" t="str">
        <f>IFERROR(VLOOKUP($A1486,'Raw - J'!$B:$P,11,FALSE),"")</f>
        <v/>
      </c>
      <c r="K1486" s="4" t="str">
        <f>IFERROR(VLOOKUP($A1486,'Raw - J'!$B:$Q,16,FALSE),"")</f>
        <v/>
      </c>
      <c r="L1486" s="16" t="str">
        <f>SUBSTITUTE(IFERROR(VLOOKUP($A1486,'Raw - J'!$B:$Q,9,FALSE),""),0,"")</f>
        <v/>
      </c>
      <c r="M1486" s="16" t="str">
        <f>SUBSTITUTE(IFERROR(VLOOKUP($A1486,'Raw - J'!$B:$Z,20,FALSE),""),0,"")</f>
        <v/>
      </c>
    </row>
    <row r="1487" spans="1:13" hidden="1" x14ac:dyDescent="0.35">
      <c r="A1487">
        <v>1478</v>
      </c>
      <c r="B1487" s="9" t="str">
        <f>IFERROR(VLOOKUP($A1487,'Raw - J'!$B:$S,2,FALSE),"")</f>
        <v/>
      </c>
      <c r="C1487" s="4" t="str">
        <f>IFERROR(VLOOKUP($A1487,'Raw - J'!$B:$S,3,FALSE),"")</f>
        <v/>
      </c>
      <c r="D1487" s="4" t="str">
        <f>IFERROR(VLOOKUP(JUMP!A1487,'Raw - J'!B:F,5,FALSE),"")</f>
        <v/>
      </c>
      <c r="E1487" s="4" t="str">
        <f>IFERROR(VLOOKUP($A1487,'Raw - J'!$B:$S,6,FALSE),"")</f>
        <v/>
      </c>
      <c r="F1487" s="4" t="str">
        <f>IFERROR(VLOOKUP($A1487,'Raw - J'!$B:$P,10,FALSE),"")</f>
        <v/>
      </c>
      <c r="G1487" s="4" t="str">
        <f>SUBSTITUTE(IFERROR(VLOOKUP($A1487,'Raw - J'!$B:$P,7,FALSE),""),"0","")</f>
        <v/>
      </c>
      <c r="H1487" s="4" t="str">
        <f>IFERROR(VLOOKUP($A1487,'Raw - J'!$B:$P,12,FALSE)&amp;IF(VLOOKUP($A1487,'Raw - J'!$B:$N,13,FALSE)&lt;&gt;"","("&amp;VLOOKUP($A1487,'Raw - J'!$B:$N,13,FALSE)&amp;")",""),"")</f>
        <v/>
      </c>
      <c r="I1487" s="4" t="str">
        <f>IFERROR(VLOOKUP($A1487,'Raw - J'!$B:$P,14,FALSE),"")</f>
        <v/>
      </c>
      <c r="J1487" s="4" t="str">
        <f>IFERROR(VLOOKUP($A1487,'Raw - J'!$B:$P,11,FALSE),"")</f>
        <v/>
      </c>
      <c r="K1487" s="4" t="str">
        <f>IFERROR(VLOOKUP($A1487,'Raw - J'!$B:$Q,16,FALSE),"")</f>
        <v/>
      </c>
      <c r="L1487" s="16" t="str">
        <f>SUBSTITUTE(IFERROR(VLOOKUP($A1487,'Raw - J'!$B:$Q,9,FALSE),""),0,"")</f>
        <v/>
      </c>
      <c r="M1487" s="16" t="str">
        <f>SUBSTITUTE(IFERROR(VLOOKUP($A1487,'Raw - J'!$B:$Z,20,FALSE),""),0,"")</f>
        <v/>
      </c>
    </row>
    <row r="1488" spans="1:13" hidden="1" x14ac:dyDescent="0.35">
      <c r="A1488">
        <v>1479</v>
      </c>
      <c r="B1488" s="9" t="str">
        <f>IFERROR(VLOOKUP($A1488,'Raw - J'!$B:$S,2,FALSE),"")</f>
        <v/>
      </c>
      <c r="C1488" s="4" t="str">
        <f>IFERROR(VLOOKUP($A1488,'Raw - J'!$B:$S,3,FALSE),"")</f>
        <v/>
      </c>
      <c r="D1488" s="4" t="str">
        <f>IFERROR(VLOOKUP(JUMP!A1488,'Raw - J'!B:F,5,FALSE),"")</f>
        <v/>
      </c>
      <c r="E1488" s="4" t="str">
        <f>IFERROR(VLOOKUP($A1488,'Raw - J'!$B:$S,6,FALSE),"")</f>
        <v/>
      </c>
      <c r="F1488" s="4" t="str">
        <f>IFERROR(VLOOKUP($A1488,'Raw - J'!$B:$P,10,FALSE),"")</f>
        <v/>
      </c>
      <c r="G1488" s="4" t="str">
        <f>SUBSTITUTE(IFERROR(VLOOKUP($A1488,'Raw - J'!$B:$P,7,FALSE),""),"0","")</f>
        <v/>
      </c>
      <c r="H1488" s="4" t="str">
        <f>IFERROR(VLOOKUP($A1488,'Raw - J'!$B:$P,12,FALSE)&amp;IF(VLOOKUP($A1488,'Raw - J'!$B:$N,13,FALSE)&lt;&gt;"","("&amp;VLOOKUP($A1488,'Raw - J'!$B:$N,13,FALSE)&amp;")",""),"")</f>
        <v/>
      </c>
      <c r="I1488" s="4" t="str">
        <f>IFERROR(VLOOKUP($A1488,'Raw - J'!$B:$P,14,FALSE),"")</f>
        <v/>
      </c>
      <c r="J1488" s="4" t="str">
        <f>IFERROR(VLOOKUP($A1488,'Raw - J'!$B:$P,11,FALSE),"")</f>
        <v/>
      </c>
      <c r="K1488" s="4" t="str">
        <f>IFERROR(VLOOKUP($A1488,'Raw - J'!$B:$Q,16,FALSE),"")</f>
        <v/>
      </c>
      <c r="L1488" s="16" t="str">
        <f>SUBSTITUTE(IFERROR(VLOOKUP($A1488,'Raw - J'!$B:$Q,9,FALSE),""),0,"")</f>
        <v/>
      </c>
      <c r="M1488" s="16" t="str">
        <f>SUBSTITUTE(IFERROR(VLOOKUP($A1488,'Raw - J'!$B:$Z,20,FALSE),""),0,"")</f>
        <v/>
      </c>
    </row>
    <row r="1489" spans="1:13" hidden="1" x14ac:dyDescent="0.35">
      <c r="A1489">
        <v>1480</v>
      </c>
      <c r="B1489" s="9" t="str">
        <f>IFERROR(VLOOKUP($A1489,'Raw - J'!$B:$S,2,FALSE),"")</f>
        <v/>
      </c>
      <c r="C1489" s="4" t="str">
        <f>IFERROR(VLOOKUP($A1489,'Raw - J'!$B:$S,3,FALSE),"")</f>
        <v/>
      </c>
      <c r="D1489" s="4" t="str">
        <f>IFERROR(VLOOKUP(JUMP!A1489,'Raw - J'!B:F,5,FALSE),"")</f>
        <v/>
      </c>
      <c r="E1489" s="4" t="str">
        <f>IFERROR(VLOOKUP($A1489,'Raw - J'!$B:$S,6,FALSE),"")</f>
        <v/>
      </c>
      <c r="F1489" s="4" t="str">
        <f>IFERROR(VLOOKUP($A1489,'Raw - J'!$B:$P,10,FALSE),"")</f>
        <v/>
      </c>
      <c r="G1489" s="4" t="str">
        <f>SUBSTITUTE(IFERROR(VLOOKUP($A1489,'Raw - J'!$B:$P,7,FALSE),""),"0","")</f>
        <v/>
      </c>
      <c r="H1489" s="4" t="str">
        <f>IFERROR(VLOOKUP($A1489,'Raw - J'!$B:$P,12,FALSE)&amp;IF(VLOOKUP($A1489,'Raw - J'!$B:$N,13,FALSE)&lt;&gt;"","("&amp;VLOOKUP($A1489,'Raw - J'!$B:$N,13,FALSE)&amp;")",""),"")</f>
        <v/>
      </c>
      <c r="I1489" s="4" t="str">
        <f>IFERROR(VLOOKUP($A1489,'Raw - J'!$B:$P,14,FALSE),"")</f>
        <v/>
      </c>
      <c r="J1489" s="4" t="str">
        <f>IFERROR(VLOOKUP($A1489,'Raw - J'!$B:$P,11,FALSE),"")</f>
        <v/>
      </c>
      <c r="K1489" s="4" t="str">
        <f>IFERROR(VLOOKUP($A1489,'Raw - J'!$B:$Q,16,FALSE),"")</f>
        <v/>
      </c>
      <c r="L1489" s="16" t="str">
        <f>SUBSTITUTE(IFERROR(VLOOKUP($A1489,'Raw - J'!$B:$Q,9,FALSE),""),0,"")</f>
        <v/>
      </c>
      <c r="M1489" s="16" t="str">
        <f>SUBSTITUTE(IFERROR(VLOOKUP($A1489,'Raw - J'!$B:$Z,20,FALSE),""),0,"")</f>
        <v/>
      </c>
    </row>
    <row r="1490" spans="1:13" hidden="1" x14ac:dyDescent="0.35">
      <c r="A1490">
        <v>1481</v>
      </c>
      <c r="B1490" s="9" t="str">
        <f>IFERROR(VLOOKUP($A1490,'Raw - J'!$B:$S,2,FALSE),"")</f>
        <v/>
      </c>
      <c r="C1490" s="4" t="str">
        <f>IFERROR(VLOOKUP($A1490,'Raw - J'!$B:$S,3,FALSE),"")</f>
        <v/>
      </c>
      <c r="D1490" s="4" t="str">
        <f>IFERROR(VLOOKUP(JUMP!A1490,'Raw - J'!B:F,5,FALSE),"")</f>
        <v/>
      </c>
      <c r="E1490" s="4" t="str">
        <f>IFERROR(VLOOKUP($A1490,'Raw - J'!$B:$S,6,FALSE),"")</f>
        <v/>
      </c>
      <c r="F1490" s="4" t="str">
        <f>IFERROR(VLOOKUP($A1490,'Raw - J'!$B:$P,10,FALSE),"")</f>
        <v/>
      </c>
      <c r="G1490" s="4" t="str">
        <f>SUBSTITUTE(IFERROR(VLOOKUP($A1490,'Raw - J'!$B:$P,7,FALSE),""),"0","")</f>
        <v/>
      </c>
      <c r="H1490" s="4" t="str">
        <f>IFERROR(VLOOKUP($A1490,'Raw - J'!$B:$P,12,FALSE)&amp;IF(VLOOKUP($A1490,'Raw - J'!$B:$N,13,FALSE)&lt;&gt;"","("&amp;VLOOKUP($A1490,'Raw - J'!$B:$N,13,FALSE)&amp;")",""),"")</f>
        <v/>
      </c>
      <c r="I1490" s="4" t="str">
        <f>IFERROR(VLOOKUP($A1490,'Raw - J'!$B:$P,14,FALSE),"")</f>
        <v/>
      </c>
      <c r="J1490" s="4" t="str">
        <f>IFERROR(VLOOKUP($A1490,'Raw - J'!$B:$P,11,FALSE),"")</f>
        <v/>
      </c>
      <c r="K1490" s="4" t="str">
        <f>IFERROR(VLOOKUP($A1490,'Raw - J'!$B:$Q,16,FALSE),"")</f>
        <v/>
      </c>
      <c r="L1490" s="16" t="str">
        <f>SUBSTITUTE(IFERROR(VLOOKUP($A1490,'Raw - J'!$B:$Q,9,FALSE),""),0,"")</f>
        <v/>
      </c>
      <c r="M1490" s="16" t="str">
        <f>SUBSTITUTE(IFERROR(VLOOKUP($A1490,'Raw - J'!$B:$Z,20,FALSE),""),0,"")</f>
        <v/>
      </c>
    </row>
    <row r="1491" spans="1:13" hidden="1" x14ac:dyDescent="0.35">
      <c r="A1491">
        <v>1482</v>
      </c>
      <c r="B1491" s="9" t="str">
        <f>IFERROR(VLOOKUP($A1491,'Raw - J'!$B:$S,2,FALSE),"")</f>
        <v/>
      </c>
      <c r="C1491" s="4" t="str">
        <f>IFERROR(VLOOKUP($A1491,'Raw - J'!$B:$S,3,FALSE),"")</f>
        <v/>
      </c>
      <c r="D1491" s="4" t="str">
        <f>IFERROR(VLOOKUP(JUMP!A1491,'Raw - J'!B:F,5,FALSE),"")</f>
        <v/>
      </c>
      <c r="E1491" s="4" t="str">
        <f>IFERROR(VLOOKUP($A1491,'Raw - J'!$B:$S,6,FALSE),"")</f>
        <v/>
      </c>
      <c r="F1491" s="4" t="str">
        <f>IFERROR(VLOOKUP($A1491,'Raw - J'!$B:$P,10,FALSE),"")</f>
        <v/>
      </c>
      <c r="G1491" s="4" t="str">
        <f>SUBSTITUTE(IFERROR(VLOOKUP($A1491,'Raw - J'!$B:$P,7,FALSE),""),"0","")</f>
        <v/>
      </c>
      <c r="H1491" s="4" t="str">
        <f>IFERROR(VLOOKUP($A1491,'Raw - J'!$B:$P,12,FALSE)&amp;IF(VLOOKUP($A1491,'Raw - J'!$B:$N,13,FALSE)&lt;&gt;"","("&amp;VLOOKUP($A1491,'Raw - J'!$B:$N,13,FALSE)&amp;")",""),"")</f>
        <v/>
      </c>
      <c r="I1491" s="4" t="str">
        <f>IFERROR(VLOOKUP($A1491,'Raw - J'!$B:$P,14,FALSE),"")</f>
        <v/>
      </c>
      <c r="J1491" s="4" t="str">
        <f>IFERROR(VLOOKUP($A1491,'Raw - J'!$B:$P,11,FALSE),"")</f>
        <v/>
      </c>
      <c r="K1491" s="4" t="str">
        <f>IFERROR(VLOOKUP($A1491,'Raw - J'!$B:$Q,16,FALSE),"")</f>
        <v/>
      </c>
      <c r="L1491" s="16" t="str">
        <f>SUBSTITUTE(IFERROR(VLOOKUP($A1491,'Raw - J'!$B:$Q,9,FALSE),""),0,"")</f>
        <v/>
      </c>
      <c r="M1491" s="16" t="str">
        <f>SUBSTITUTE(IFERROR(VLOOKUP($A1491,'Raw - J'!$B:$Z,20,FALSE),""),0,"")</f>
        <v/>
      </c>
    </row>
    <row r="1492" spans="1:13" hidden="1" x14ac:dyDescent="0.35">
      <c r="A1492">
        <v>1483</v>
      </c>
      <c r="B1492" s="9" t="str">
        <f>IFERROR(VLOOKUP($A1492,'Raw - J'!$B:$S,2,FALSE),"")</f>
        <v/>
      </c>
      <c r="C1492" s="4" t="str">
        <f>IFERROR(VLOOKUP($A1492,'Raw - J'!$B:$S,3,FALSE),"")</f>
        <v/>
      </c>
      <c r="D1492" s="4" t="str">
        <f>IFERROR(VLOOKUP(JUMP!A1492,'Raw - J'!B:F,5,FALSE),"")</f>
        <v/>
      </c>
      <c r="E1492" s="4" t="str">
        <f>IFERROR(VLOOKUP($A1492,'Raw - J'!$B:$S,6,FALSE),"")</f>
        <v/>
      </c>
      <c r="F1492" s="4" t="str">
        <f>IFERROR(VLOOKUP($A1492,'Raw - J'!$B:$P,10,FALSE),"")</f>
        <v/>
      </c>
      <c r="G1492" s="4" t="str">
        <f>SUBSTITUTE(IFERROR(VLOOKUP($A1492,'Raw - J'!$B:$P,7,FALSE),""),"0","")</f>
        <v/>
      </c>
      <c r="H1492" s="4" t="str">
        <f>IFERROR(VLOOKUP($A1492,'Raw - J'!$B:$P,12,FALSE)&amp;IF(VLOOKUP($A1492,'Raw - J'!$B:$N,13,FALSE)&lt;&gt;"","("&amp;VLOOKUP($A1492,'Raw - J'!$B:$N,13,FALSE)&amp;")",""),"")</f>
        <v/>
      </c>
      <c r="I1492" s="4" t="str">
        <f>IFERROR(VLOOKUP($A1492,'Raw - J'!$B:$P,14,FALSE),"")</f>
        <v/>
      </c>
      <c r="J1492" s="4" t="str">
        <f>IFERROR(VLOOKUP($A1492,'Raw - J'!$B:$P,11,FALSE),"")</f>
        <v/>
      </c>
      <c r="K1492" s="4" t="str">
        <f>IFERROR(VLOOKUP($A1492,'Raw - J'!$B:$Q,16,FALSE),"")</f>
        <v/>
      </c>
      <c r="L1492" s="16" t="str">
        <f>SUBSTITUTE(IFERROR(VLOOKUP($A1492,'Raw - J'!$B:$Q,9,FALSE),""),0,"")</f>
        <v/>
      </c>
      <c r="M1492" s="16" t="str">
        <f>SUBSTITUTE(IFERROR(VLOOKUP($A1492,'Raw - J'!$B:$Z,20,FALSE),""),0,"")</f>
        <v/>
      </c>
    </row>
    <row r="1493" spans="1:13" hidden="1" x14ac:dyDescent="0.35">
      <c r="A1493">
        <v>1484</v>
      </c>
      <c r="B1493" s="9" t="str">
        <f>IFERROR(VLOOKUP($A1493,'Raw - J'!$B:$S,2,FALSE),"")</f>
        <v/>
      </c>
      <c r="C1493" s="4" t="str">
        <f>IFERROR(VLOOKUP($A1493,'Raw - J'!$B:$S,3,FALSE),"")</f>
        <v/>
      </c>
      <c r="D1493" s="4" t="str">
        <f>IFERROR(VLOOKUP(JUMP!A1493,'Raw - J'!B:F,5,FALSE),"")</f>
        <v/>
      </c>
      <c r="E1493" s="4" t="str">
        <f>IFERROR(VLOOKUP($A1493,'Raw - J'!$B:$S,6,FALSE),"")</f>
        <v/>
      </c>
      <c r="F1493" s="4" t="str">
        <f>IFERROR(VLOOKUP($A1493,'Raw - J'!$B:$P,10,FALSE),"")</f>
        <v/>
      </c>
      <c r="G1493" s="4" t="str">
        <f>SUBSTITUTE(IFERROR(VLOOKUP($A1493,'Raw - J'!$B:$P,7,FALSE),""),"0","")</f>
        <v/>
      </c>
      <c r="H1493" s="4" t="str">
        <f>IFERROR(VLOOKUP($A1493,'Raw - J'!$B:$P,12,FALSE)&amp;IF(VLOOKUP($A1493,'Raw - J'!$B:$N,13,FALSE)&lt;&gt;"","("&amp;VLOOKUP($A1493,'Raw - J'!$B:$N,13,FALSE)&amp;")",""),"")</f>
        <v/>
      </c>
      <c r="I1493" s="4" t="str">
        <f>IFERROR(VLOOKUP($A1493,'Raw - J'!$B:$P,14,FALSE),"")</f>
        <v/>
      </c>
      <c r="J1493" s="4" t="str">
        <f>IFERROR(VLOOKUP($A1493,'Raw - J'!$B:$P,11,FALSE),"")</f>
        <v/>
      </c>
      <c r="K1493" s="4" t="str">
        <f>IFERROR(VLOOKUP($A1493,'Raw - J'!$B:$Q,16,FALSE),"")</f>
        <v/>
      </c>
      <c r="L1493" s="16" t="str">
        <f>SUBSTITUTE(IFERROR(VLOOKUP($A1493,'Raw - J'!$B:$Q,9,FALSE),""),0,"")</f>
        <v/>
      </c>
      <c r="M1493" s="16" t="str">
        <f>SUBSTITUTE(IFERROR(VLOOKUP($A1493,'Raw - J'!$B:$Z,20,FALSE),""),0,"")</f>
        <v/>
      </c>
    </row>
    <row r="1494" spans="1:13" hidden="1" x14ac:dyDescent="0.35">
      <c r="A1494">
        <v>1485</v>
      </c>
      <c r="B1494" s="9" t="str">
        <f>IFERROR(VLOOKUP($A1494,'Raw - J'!$B:$S,2,FALSE),"")</f>
        <v/>
      </c>
      <c r="C1494" s="4" t="str">
        <f>IFERROR(VLOOKUP($A1494,'Raw - J'!$B:$S,3,FALSE),"")</f>
        <v/>
      </c>
      <c r="D1494" s="4" t="str">
        <f>IFERROR(VLOOKUP(JUMP!A1494,'Raw - J'!B:F,5,FALSE),"")</f>
        <v/>
      </c>
      <c r="E1494" s="4" t="str">
        <f>IFERROR(VLOOKUP($A1494,'Raw - J'!$B:$S,6,FALSE),"")</f>
        <v/>
      </c>
      <c r="F1494" s="4" t="str">
        <f>IFERROR(VLOOKUP($A1494,'Raw - J'!$B:$P,10,FALSE),"")</f>
        <v/>
      </c>
      <c r="G1494" s="4" t="str">
        <f>SUBSTITUTE(IFERROR(VLOOKUP($A1494,'Raw - J'!$B:$P,7,FALSE),""),"0","")</f>
        <v/>
      </c>
      <c r="H1494" s="4" t="str">
        <f>IFERROR(VLOOKUP($A1494,'Raw - J'!$B:$P,12,FALSE)&amp;IF(VLOOKUP($A1494,'Raw - J'!$B:$N,13,FALSE)&lt;&gt;"","("&amp;VLOOKUP($A1494,'Raw - J'!$B:$N,13,FALSE)&amp;")",""),"")</f>
        <v/>
      </c>
      <c r="I1494" s="4" t="str">
        <f>IFERROR(VLOOKUP($A1494,'Raw - J'!$B:$P,14,FALSE),"")</f>
        <v/>
      </c>
      <c r="J1494" s="4" t="str">
        <f>IFERROR(VLOOKUP($A1494,'Raw - J'!$B:$P,11,FALSE),"")</f>
        <v/>
      </c>
      <c r="K1494" s="4" t="str">
        <f>IFERROR(VLOOKUP($A1494,'Raw - J'!$B:$Q,16,FALSE),"")</f>
        <v/>
      </c>
      <c r="L1494" s="16" t="str">
        <f>SUBSTITUTE(IFERROR(VLOOKUP($A1494,'Raw - J'!$B:$Q,9,FALSE),""),0,"")</f>
        <v/>
      </c>
      <c r="M1494" s="16" t="str">
        <f>SUBSTITUTE(IFERROR(VLOOKUP($A1494,'Raw - J'!$B:$Z,20,FALSE),""),0,"")</f>
        <v/>
      </c>
    </row>
    <row r="1495" spans="1:13" hidden="1" x14ac:dyDescent="0.35">
      <c r="A1495">
        <v>1486</v>
      </c>
      <c r="B1495" s="9" t="str">
        <f>IFERROR(VLOOKUP($A1495,'Raw - J'!$B:$S,2,FALSE),"")</f>
        <v/>
      </c>
      <c r="C1495" s="4" t="str">
        <f>IFERROR(VLOOKUP($A1495,'Raw - J'!$B:$S,3,FALSE),"")</f>
        <v/>
      </c>
      <c r="D1495" s="4" t="str">
        <f>IFERROR(VLOOKUP(JUMP!A1495,'Raw - J'!B:F,5,FALSE),"")</f>
        <v/>
      </c>
      <c r="E1495" s="4" t="str">
        <f>IFERROR(VLOOKUP($A1495,'Raw - J'!$B:$S,6,FALSE),"")</f>
        <v/>
      </c>
      <c r="F1495" s="4" t="str">
        <f>IFERROR(VLOOKUP($A1495,'Raw - J'!$B:$P,10,FALSE),"")</f>
        <v/>
      </c>
      <c r="G1495" s="4" t="str">
        <f>SUBSTITUTE(IFERROR(VLOOKUP($A1495,'Raw - J'!$B:$P,7,FALSE),""),"0","")</f>
        <v/>
      </c>
      <c r="H1495" s="4" t="str">
        <f>IFERROR(VLOOKUP($A1495,'Raw - J'!$B:$P,12,FALSE)&amp;IF(VLOOKUP($A1495,'Raw - J'!$B:$N,13,FALSE)&lt;&gt;"","("&amp;VLOOKUP($A1495,'Raw - J'!$B:$N,13,FALSE)&amp;")",""),"")</f>
        <v/>
      </c>
      <c r="I1495" s="4" t="str">
        <f>IFERROR(VLOOKUP($A1495,'Raw - J'!$B:$P,14,FALSE),"")</f>
        <v/>
      </c>
      <c r="J1495" s="4" t="str">
        <f>IFERROR(VLOOKUP($A1495,'Raw - J'!$B:$P,11,FALSE),"")</f>
        <v/>
      </c>
      <c r="K1495" s="4" t="str">
        <f>IFERROR(VLOOKUP($A1495,'Raw - J'!$B:$Q,16,FALSE),"")</f>
        <v/>
      </c>
      <c r="L1495" s="16" t="str">
        <f>SUBSTITUTE(IFERROR(VLOOKUP($A1495,'Raw - J'!$B:$Q,9,FALSE),""),0,"")</f>
        <v/>
      </c>
      <c r="M1495" s="16" t="str">
        <f>SUBSTITUTE(IFERROR(VLOOKUP($A1495,'Raw - J'!$B:$Z,20,FALSE),""),0,"")</f>
        <v/>
      </c>
    </row>
    <row r="1496" spans="1:13" hidden="1" x14ac:dyDescent="0.35">
      <c r="A1496">
        <v>1487</v>
      </c>
      <c r="B1496" s="9" t="str">
        <f>IFERROR(VLOOKUP($A1496,'Raw - J'!$B:$S,2,FALSE),"")</f>
        <v/>
      </c>
      <c r="C1496" s="4" t="str">
        <f>IFERROR(VLOOKUP($A1496,'Raw - J'!$B:$S,3,FALSE),"")</f>
        <v/>
      </c>
      <c r="D1496" s="4" t="str">
        <f>IFERROR(VLOOKUP(JUMP!A1496,'Raw - J'!B:F,5,FALSE),"")</f>
        <v/>
      </c>
      <c r="E1496" s="4" t="str">
        <f>IFERROR(VLOOKUP($A1496,'Raw - J'!$B:$S,6,FALSE),"")</f>
        <v/>
      </c>
      <c r="F1496" s="4" t="str">
        <f>IFERROR(VLOOKUP($A1496,'Raw - J'!$B:$P,10,FALSE),"")</f>
        <v/>
      </c>
      <c r="G1496" s="4" t="str">
        <f>SUBSTITUTE(IFERROR(VLOOKUP($A1496,'Raw - J'!$B:$P,7,FALSE),""),"0","")</f>
        <v/>
      </c>
      <c r="H1496" s="4" t="str">
        <f>IFERROR(VLOOKUP($A1496,'Raw - J'!$B:$P,12,FALSE)&amp;IF(VLOOKUP($A1496,'Raw - J'!$B:$N,13,FALSE)&lt;&gt;"","("&amp;VLOOKUP($A1496,'Raw - J'!$B:$N,13,FALSE)&amp;")",""),"")</f>
        <v/>
      </c>
      <c r="I1496" s="4" t="str">
        <f>IFERROR(VLOOKUP($A1496,'Raw - J'!$B:$P,14,FALSE),"")</f>
        <v/>
      </c>
      <c r="J1496" s="4" t="str">
        <f>IFERROR(VLOOKUP($A1496,'Raw - J'!$B:$P,11,FALSE),"")</f>
        <v/>
      </c>
      <c r="K1496" s="4" t="str">
        <f>IFERROR(VLOOKUP($A1496,'Raw - J'!$B:$Q,16,FALSE),"")</f>
        <v/>
      </c>
      <c r="L1496" s="16" t="str">
        <f>SUBSTITUTE(IFERROR(VLOOKUP($A1496,'Raw - J'!$B:$Q,9,FALSE),""),0,"")</f>
        <v/>
      </c>
      <c r="M1496" s="16" t="str">
        <f>SUBSTITUTE(IFERROR(VLOOKUP($A1496,'Raw - J'!$B:$Z,20,FALSE),""),0,"")</f>
        <v/>
      </c>
    </row>
    <row r="1497" spans="1:13" hidden="1" x14ac:dyDescent="0.35">
      <c r="A1497">
        <v>1488</v>
      </c>
      <c r="B1497" s="9" t="str">
        <f>IFERROR(VLOOKUP($A1497,'Raw - J'!$B:$S,2,FALSE),"")</f>
        <v/>
      </c>
      <c r="C1497" s="4" t="str">
        <f>IFERROR(VLOOKUP($A1497,'Raw - J'!$B:$S,3,FALSE),"")</f>
        <v/>
      </c>
      <c r="D1497" s="4" t="str">
        <f>IFERROR(VLOOKUP(JUMP!A1497,'Raw - J'!B:F,5,FALSE),"")</f>
        <v/>
      </c>
      <c r="E1497" s="4" t="str">
        <f>IFERROR(VLOOKUP($A1497,'Raw - J'!$B:$S,6,FALSE),"")</f>
        <v/>
      </c>
      <c r="F1497" s="4" t="str">
        <f>IFERROR(VLOOKUP($A1497,'Raw - J'!$B:$P,10,FALSE),"")</f>
        <v/>
      </c>
      <c r="G1497" s="4" t="str">
        <f>SUBSTITUTE(IFERROR(VLOOKUP($A1497,'Raw - J'!$B:$P,7,FALSE),""),"0","")</f>
        <v/>
      </c>
      <c r="H1497" s="4" t="str">
        <f>IFERROR(VLOOKUP($A1497,'Raw - J'!$B:$P,12,FALSE)&amp;IF(VLOOKUP($A1497,'Raw - J'!$B:$N,13,FALSE)&lt;&gt;"","("&amp;VLOOKUP($A1497,'Raw - J'!$B:$N,13,FALSE)&amp;")",""),"")</f>
        <v/>
      </c>
      <c r="I1497" s="4" t="str">
        <f>IFERROR(VLOOKUP($A1497,'Raw - J'!$B:$P,14,FALSE),"")</f>
        <v/>
      </c>
      <c r="J1497" s="4" t="str">
        <f>IFERROR(VLOOKUP($A1497,'Raw - J'!$B:$P,11,FALSE),"")</f>
        <v/>
      </c>
      <c r="K1497" s="4" t="str">
        <f>IFERROR(VLOOKUP($A1497,'Raw - J'!$B:$Q,16,FALSE),"")</f>
        <v/>
      </c>
      <c r="L1497" s="16" t="str">
        <f>SUBSTITUTE(IFERROR(VLOOKUP($A1497,'Raw - J'!$B:$Q,9,FALSE),""),0,"")</f>
        <v/>
      </c>
      <c r="M1497" s="16" t="str">
        <f>SUBSTITUTE(IFERROR(VLOOKUP($A1497,'Raw - J'!$B:$Z,20,FALSE),""),0,"")</f>
        <v/>
      </c>
    </row>
    <row r="1498" spans="1:13" hidden="1" x14ac:dyDescent="0.35">
      <c r="A1498">
        <v>1489</v>
      </c>
      <c r="B1498" s="9" t="str">
        <f>IFERROR(VLOOKUP($A1498,'Raw - J'!$B:$S,2,FALSE),"")</f>
        <v/>
      </c>
      <c r="C1498" s="4" t="str">
        <f>IFERROR(VLOOKUP($A1498,'Raw - J'!$B:$S,3,FALSE),"")</f>
        <v/>
      </c>
      <c r="D1498" s="4" t="str">
        <f>IFERROR(VLOOKUP(JUMP!A1498,'Raw - J'!B:F,5,FALSE),"")</f>
        <v/>
      </c>
      <c r="E1498" s="4" t="str">
        <f>IFERROR(VLOOKUP($A1498,'Raw - J'!$B:$S,6,FALSE),"")</f>
        <v/>
      </c>
      <c r="F1498" s="4" t="str">
        <f>IFERROR(VLOOKUP($A1498,'Raw - J'!$B:$P,10,FALSE),"")</f>
        <v/>
      </c>
      <c r="G1498" s="4" t="str">
        <f>SUBSTITUTE(IFERROR(VLOOKUP($A1498,'Raw - J'!$B:$P,7,FALSE),""),"0","")</f>
        <v/>
      </c>
      <c r="H1498" s="4" t="str">
        <f>IFERROR(VLOOKUP($A1498,'Raw - J'!$B:$P,12,FALSE)&amp;IF(VLOOKUP($A1498,'Raw - J'!$B:$N,13,FALSE)&lt;&gt;"","("&amp;VLOOKUP($A1498,'Raw - J'!$B:$N,13,FALSE)&amp;")",""),"")</f>
        <v/>
      </c>
      <c r="I1498" s="4" t="str">
        <f>IFERROR(VLOOKUP($A1498,'Raw - J'!$B:$P,14,FALSE),"")</f>
        <v/>
      </c>
      <c r="J1498" s="4" t="str">
        <f>IFERROR(VLOOKUP($A1498,'Raw - J'!$B:$P,11,FALSE),"")</f>
        <v/>
      </c>
      <c r="K1498" s="4" t="str">
        <f>IFERROR(VLOOKUP($A1498,'Raw - J'!$B:$Q,16,FALSE),"")</f>
        <v/>
      </c>
      <c r="L1498" s="16" t="str">
        <f>SUBSTITUTE(IFERROR(VLOOKUP($A1498,'Raw - J'!$B:$Q,9,FALSE),""),0,"")</f>
        <v/>
      </c>
      <c r="M1498" s="16" t="str">
        <f>SUBSTITUTE(IFERROR(VLOOKUP($A1498,'Raw - J'!$B:$Z,20,FALSE),""),0,"")</f>
        <v/>
      </c>
    </row>
    <row r="1499" spans="1:13" hidden="1" x14ac:dyDescent="0.35">
      <c r="A1499">
        <v>1490</v>
      </c>
      <c r="B1499" s="9" t="str">
        <f>IFERROR(VLOOKUP($A1499,'Raw - J'!$B:$S,2,FALSE),"")</f>
        <v/>
      </c>
      <c r="C1499" s="4" t="str">
        <f>IFERROR(VLOOKUP($A1499,'Raw - J'!$B:$S,3,FALSE),"")</f>
        <v/>
      </c>
      <c r="D1499" s="4" t="str">
        <f>IFERROR(VLOOKUP(JUMP!A1499,'Raw - J'!B:F,5,FALSE),"")</f>
        <v/>
      </c>
      <c r="E1499" s="4" t="str">
        <f>IFERROR(VLOOKUP($A1499,'Raw - J'!$B:$S,6,FALSE),"")</f>
        <v/>
      </c>
      <c r="F1499" s="4" t="str">
        <f>IFERROR(VLOOKUP($A1499,'Raw - J'!$B:$P,10,FALSE),"")</f>
        <v/>
      </c>
      <c r="G1499" s="4" t="str">
        <f>SUBSTITUTE(IFERROR(VLOOKUP($A1499,'Raw - J'!$B:$P,7,FALSE),""),"0","")</f>
        <v/>
      </c>
      <c r="H1499" s="4" t="str">
        <f>IFERROR(VLOOKUP($A1499,'Raw - J'!$B:$P,12,FALSE)&amp;IF(VLOOKUP($A1499,'Raw - J'!$B:$N,13,FALSE)&lt;&gt;"","("&amp;VLOOKUP($A1499,'Raw - J'!$B:$N,13,FALSE)&amp;")",""),"")</f>
        <v/>
      </c>
      <c r="I1499" s="4" t="str">
        <f>IFERROR(VLOOKUP($A1499,'Raw - J'!$B:$P,14,FALSE),"")</f>
        <v/>
      </c>
      <c r="J1499" s="4" t="str">
        <f>IFERROR(VLOOKUP($A1499,'Raw - J'!$B:$P,11,FALSE),"")</f>
        <v/>
      </c>
      <c r="K1499" s="4" t="str">
        <f>IFERROR(VLOOKUP($A1499,'Raw - J'!$B:$Q,16,FALSE),"")</f>
        <v/>
      </c>
      <c r="L1499" s="16" t="str">
        <f>SUBSTITUTE(IFERROR(VLOOKUP($A1499,'Raw - J'!$B:$Q,9,FALSE),""),0,"")</f>
        <v/>
      </c>
      <c r="M1499" s="16" t="str">
        <f>SUBSTITUTE(IFERROR(VLOOKUP($A1499,'Raw - J'!$B:$Z,20,FALSE),""),0,"")</f>
        <v/>
      </c>
    </row>
    <row r="1500" spans="1:13" hidden="1" x14ac:dyDescent="0.35">
      <c r="A1500">
        <v>1491</v>
      </c>
      <c r="B1500" s="9" t="str">
        <f>IFERROR(VLOOKUP($A1500,'Raw - J'!$B:$S,2,FALSE),"")</f>
        <v/>
      </c>
      <c r="C1500" s="4" t="str">
        <f>IFERROR(VLOOKUP($A1500,'Raw - J'!$B:$S,3,FALSE),"")</f>
        <v/>
      </c>
      <c r="D1500" s="4" t="str">
        <f>IFERROR(VLOOKUP(JUMP!A1500,'Raw - J'!B:F,5,FALSE),"")</f>
        <v/>
      </c>
      <c r="E1500" s="4" t="str">
        <f>IFERROR(VLOOKUP($A1500,'Raw - J'!$B:$S,6,FALSE),"")</f>
        <v/>
      </c>
      <c r="F1500" s="4" t="str">
        <f>IFERROR(VLOOKUP($A1500,'Raw - J'!$B:$P,10,FALSE),"")</f>
        <v/>
      </c>
      <c r="G1500" s="4" t="str">
        <f>SUBSTITUTE(IFERROR(VLOOKUP($A1500,'Raw - J'!$B:$P,7,FALSE),""),"0","")</f>
        <v/>
      </c>
      <c r="H1500" s="4" t="str">
        <f>IFERROR(VLOOKUP($A1500,'Raw - J'!$B:$P,12,FALSE)&amp;IF(VLOOKUP($A1500,'Raw - J'!$B:$N,13,FALSE)&lt;&gt;"","("&amp;VLOOKUP($A1500,'Raw - J'!$B:$N,13,FALSE)&amp;")",""),"")</f>
        <v/>
      </c>
      <c r="I1500" s="4" t="str">
        <f>IFERROR(VLOOKUP($A1500,'Raw - J'!$B:$P,14,FALSE),"")</f>
        <v/>
      </c>
      <c r="J1500" s="4" t="str">
        <f>IFERROR(VLOOKUP($A1500,'Raw - J'!$B:$P,11,FALSE),"")</f>
        <v/>
      </c>
      <c r="K1500" s="4" t="str">
        <f>IFERROR(VLOOKUP($A1500,'Raw - J'!$B:$Q,16,FALSE),"")</f>
        <v/>
      </c>
      <c r="L1500" s="16" t="str">
        <f>SUBSTITUTE(IFERROR(VLOOKUP($A1500,'Raw - J'!$B:$Q,9,FALSE),""),0,"")</f>
        <v/>
      </c>
      <c r="M1500" s="16" t="str">
        <f>SUBSTITUTE(IFERROR(VLOOKUP($A1500,'Raw - J'!$B:$Z,20,FALSE),""),0,"")</f>
        <v/>
      </c>
    </row>
    <row r="1501" spans="1:13" hidden="1" x14ac:dyDescent="0.35">
      <c r="A1501">
        <v>1492</v>
      </c>
      <c r="B1501" s="9" t="str">
        <f>IFERROR(VLOOKUP($A1501,'Raw - J'!$B:$S,2,FALSE),"")</f>
        <v/>
      </c>
      <c r="C1501" s="4" t="str">
        <f>IFERROR(VLOOKUP($A1501,'Raw - J'!$B:$S,3,FALSE),"")</f>
        <v/>
      </c>
      <c r="D1501" s="4" t="str">
        <f>IFERROR(VLOOKUP(JUMP!A1501,'Raw - J'!B:F,5,FALSE),"")</f>
        <v/>
      </c>
      <c r="E1501" s="4" t="str">
        <f>IFERROR(VLOOKUP($A1501,'Raw - J'!$B:$S,6,FALSE),"")</f>
        <v/>
      </c>
      <c r="F1501" s="4" t="str">
        <f>IFERROR(VLOOKUP($A1501,'Raw - J'!$B:$P,10,FALSE),"")</f>
        <v/>
      </c>
      <c r="G1501" s="4" t="str">
        <f>SUBSTITUTE(IFERROR(VLOOKUP($A1501,'Raw - J'!$B:$P,7,FALSE),""),"0","")</f>
        <v/>
      </c>
      <c r="H1501" s="4" t="str">
        <f>IFERROR(VLOOKUP($A1501,'Raw - J'!$B:$P,12,FALSE)&amp;IF(VLOOKUP($A1501,'Raw - J'!$B:$N,13,FALSE)&lt;&gt;"","("&amp;VLOOKUP($A1501,'Raw - J'!$B:$N,13,FALSE)&amp;")",""),"")</f>
        <v/>
      </c>
      <c r="I1501" s="4" t="str">
        <f>IFERROR(VLOOKUP($A1501,'Raw - J'!$B:$P,14,FALSE),"")</f>
        <v/>
      </c>
      <c r="J1501" s="4" t="str">
        <f>IFERROR(VLOOKUP($A1501,'Raw - J'!$B:$P,11,FALSE),"")</f>
        <v/>
      </c>
      <c r="K1501" s="4" t="str">
        <f>IFERROR(VLOOKUP($A1501,'Raw - J'!$B:$Q,16,FALSE),"")</f>
        <v/>
      </c>
      <c r="L1501" s="16" t="str">
        <f>SUBSTITUTE(IFERROR(VLOOKUP($A1501,'Raw - J'!$B:$Q,9,FALSE),""),0,"")</f>
        <v/>
      </c>
      <c r="M1501" s="16" t="str">
        <f>SUBSTITUTE(IFERROR(VLOOKUP($A1501,'Raw - J'!$B:$Z,20,FALSE),""),0,"")</f>
        <v/>
      </c>
    </row>
    <row r="1502" spans="1:13" hidden="1" x14ac:dyDescent="0.35">
      <c r="A1502">
        <v>1493</v>
      </c>
      <c r="B1502" s="9" t="str">
        <f>IFERROR(VLOOKUP($A1502,'Raw - J'!$B:$S,2,FALSE),"")</f>
        <v/>
      </c>
      <c r="C1502" s="4" t="str">
        <f>IFERROR(VLOOKUP($A1502,'Raw - J'!$B:$S,3,FALSE),"")</f>
        <v/>
      </c>
      <c r="D1502" s="4" t="str">
        <f>IFERROR(VLOOKUP(JUMP!A1502,'Raw - J'!B:F,5,FALSE),"")</f>
        <v/>
      </c>
      <c r="E1502" s="4" t="str">
        <f>IFERROR(VLOOKUP($A1502,'Raw - J'!$B:$S,6,FALSE),"")</f>
        <v/>
      </c>
      <c r="F1502" s="4" t="str">
        <f>IFERROR(VLOOKUP($A1502,'Raw - J'!$B:$P,10,FALSE),"")</f>
        <v/>
      </c>
      <c r="G1502" s="4" t="str">
        <f>SUBSTITUTE(IFERROR(VLOOKUP($A1502,'Raw - J'!$B:$P,7,FALSE),""),"0","")</f>
        <v/>
      </c>
      <c r="H1502" s="4" t="str">
        <f>IFERROR(VLOOKUP($A1502,'Raw - J'!$B:$P,12,FALSE)&amp;IF(VLOOKUP($A1502,'Raw - J'!$B:$N,13,FALSE)&lt;&gt;"","("&amp;VLOOKUP($A1502,'Raw - J'!$B:$N,13,FALSE)&amp;")",""),"")</f>
        <v/>
      </c>
      <c r="I1502" s="4" t="str">
        <f>IFERROR(VLOOKUP($A1502,'Raw - J'!$B:$P,14,FALSE),"")</f>
        <v/>
      </c>
      <c r="J1502" s="4" t="str">
        <f>IFERROR(VLOOKUP($A1502,'Raw - J'!$B:$P,11,FALSE),"")</f>
        <v/>
      </c>
      <c r="K1502" s="4" t="str">
        <f>IFERROR(VLOOKUP($A1502,'Raw - J'!$B:$Q,16,FALSE),"")</f>
        <v/>
      </c>
      <c r="L1502" s="16" t="str">
        <f>SUBSTITUTE(IFERROR(VLOOKUP($A1502,'Raw - J'!$B:$Q,9,FALSE),""),0,"")</f>
        <v/>
      </c>
      <c r="M1502" s="16" t="str">
        <f>SUBSTITUTE(IFERROR(VLOOKUP($A1502,'Raw - J'!$B:$Z,20,FALSE),""),0,"")</f>
        <v/>
      </c>
    </row>
    <row r="1503" spans="1:13" hidden="1" x14ac:dyDescent="0.35">
      <c r="A1503">
        <v>1494</v>
      </c>
      <c r="B1503" s="9" t="str">
        <f>IFERROR(VLOOKUP($A1503,'Raw - J'!$B:$S,2,FALSE),"")</f>
        <v/>
      </c>
      <c r="C1503" s="4" t="str">
        <f>IFERROR(VLOOKUP($A1503,'Raw - J'!$B:$S,3,FALSE),"")</f>
        <v/>
      </c>
      <c r="D1503" s="4" t="str">
        <f>IFERROR(VLOOKUP(JUMP!A1503,'Raw - J'!B:F,5,FALSE),"")</f>
        <v/>
      </c>
      <c r="E1503" s="4" t="str">
        <f>IFERROR(VLOOKUP($A1503,'Raw - J'!$B:$S,6,FALSE),"")</f>
        <v/>
      </c>
      <c r="F1503" s="4" t="str">
        <f>IFERROR(VLOOKUP($A1503,'Raw - J'!$B:$P,10,FALSE),"")</f>
        <v/>
      </c>
      <c r="G1503" s="4" t="str">
        <f>SUBSTITUTE(IFERROR(VLOOKUP($A1503,'Raw - J'!$B:$P,7,FALSE),""),"0","")</f>
        <v/>
      </c>
      <c r="H1503" s="4" t="str">
        <f>IFERROR(VLOOKUP($A1503,'Raw - J'!$B:$P,12,FALSE)&amp;IF(VLOOKUP($A1503,'Raw - J'!$B:$N,13,FALSE)&lt;&gt;"","("&amp;VLOOKUP($A1503,'Raw - J'!$B:$N,13,FALSE)&amp;")",""),"")</f>
        <v/>
      </c>
      <c r="I1503" s="4" t="str">
        <f>IFERROR(VLOOKUP($A1503,'Raw - J'!$B:$P,14,FALSE),"")</f>
        <v/>
      </c>
      <c r="J1503" s="4" t="str">
        <f>IFERROR(VLOOKUP($A1503,'Raw - J'!$B:$P,11,FALSE),"")</f>
        <v/>
      </c>
      <c r="K1503" s="4" t="str">
        <f>IFERROR(VLOOKUP($A1503,'Raw - J'!$B:$Q,16,FALSE),"")</f>
        <v/>
      </c>
      <c r="L1503" s="16" t="str">
        <f>SUBSTITUTE(IFERROR(VLOOKUP($A1503,'Raw - J'!$B:$Q,9,FALSE),""),0,"")</f>
        <v/>
      </c>
      <c r="M1503" s="16" t="str">
        <f>SUBSTITUTE(IFERROR(VLOOKUP($A1503,'Raw - J'!$B:$Z,20,FALSE),""),0,"")</f>
        <v/>
      </c>
    </row>
    <row r="1504" spans="1:13" hidden="1" x14ac:dyDescent="0.35">
      <c r="A1504">
        <v>1495</v>
      </c>
      <c r="B1504" s="9" t="str">
        <f>IFERROR(VLOOKUP($A1504,'Raw - J'!$B:$S,2,FALSE),"")</f>
        <v/>
      </c>
      <c r="C1504" s="4" t="str">
        <f>IFERROR(VLOOKUP($A1504,'Raw - J'!$B:$S,3,FALSE),"")</f>
        <v/>
      </c>
      <c r="D1504" s="4" t="str">
        <f>IFERROR(VLOOKUP(JUMP!A1504,'Raw - J'!B:F,5,FALSE),"")</f>
        <v/>
      </c>
      <c r="E1504" s="4" t="str">
        <f>IFERROR(VLOOKUP($A1504,'Raw - J'!$B:$S,6,FALSE),"")</f>
        <v/>
      </c>
      <c r="F1504" s="4" t="str">
        <f>IFERROR(VLOOKUP($A1504,'Raw - J'!$B:$P,10,FALSE),"")</f>
        <v/>
      </c>
      <c r="G1504" s="4" t="str">
        <f>SUBSTITUTE(IFERROR(VLOOKUP($A1504,'Raw - J'!$B:$P,7,FALSE),""),"0","")</f>
        <v/>
      </c>
      <c r="H1504" s="4" t="str">
        <f>IFERROR(VLOOKUP($A1504,'Raw - J'!$B:$P,12,FALSE)&amp;IF(VLOOKUP($A1504,'Raw - J'!$B:$N,13,FALSE)&lt;&gt;"","("&amp;VLOOKUP($A1504,'Raw - J'!$B:$N,13,FALSE)&amp;")",""),"")</f>
        <v/>
      </c>
      <c r="I1504" s="4" t="str">
        <f>IFERROR(VLOOKUP($A1504,'Raw - J'!$B:$P,14,FALSE),"")</f>
        <v/>
      </c>
      <c r="J1504" s="4" t="str">
        <f>IFERROR(VLOOKUP($A1504,'Raw - J'!$B:$P,11,FALSE),"")</f>
        <v/>
      </c>
      <c r="K1504" s="4" t="str">
        <f>IFERROR(VLOOKUP($A1504,'Raw - J'!$B:$Q,16,FALSE),"")</f>
        <v/>
      </c>
      <c r="L1504" s="16" t="str">
        <f>SUBSTITUTE(IFERROR(VLOOKUP($A1504,'Raw - J'!$B:$Q,9,FALSE),""),0,"")</f>
        <v/>
      </c>
      <c r="M1504" s="16" t="str">
        <f>SUBSTITUTE(IFERROR(VLOOKUP($A1504,'Raw - J'!$B:$Z,20,FALSE),""),0,"")</f>
        <v/>
      </c>
    </row>
    <row r="1505" spans="1:13" hidden="1" x14ac:dyDescent="0.35">
      <c r="A1505">
        <v>1496</v>
      </c>
      <c r="B1505" s="9" t="str">
        <f>IFERROR(VLOOKUP($A1505,'Raw - J'!$B:$S,2,FALSE),"")</f>
        <v/>
      </c>
      <c r="C1505" s="4" t="str">
        <f>IFERROR(VLOOKUP($A1505,'Raw - J'!$B:$S,3,FALSE),"")</f>
        <v/>
      </c>
      <c r="D1505" s="4" t="str">
        <f>IFERROR(VLOOKUP(JUMP!A1505,'Raw - J'!B:F,5,FALSE),"")</f>
        <v/>
      </c>
      <c r="E1505" s="4" t="str">
        <f>IFERROR(VLOOKUP($A1505,'Raw - J'!$B:$S,6,FALSE),"")</f>
        <v/>
      </c>
      <c r="F1505" s="4" t="str">
        <f>IFERROR(VLOOKUP($A1505,'Raw - J'!$B:$P,10,FALSE),"")</f>
        <v/>
      </c>
      <c r="G1505" s="4" t="str">
        <f>SUBSTITUTE(IFERROR(VLOOKUP($A1505,'Raw - J'!$B:$P,7,FALSE),""),"0","")</f>
        <v/>
      </c>
      <c r="H1505" s="4" t="str">
        <f>IFERROR(VLOOKUP($A1505,'Raw - J'!$B:$P,12,FALSE)&amp;IF(VLOOKUP($A1505,'Raw - J'!$B:$N,13,FALSE)&lt;&gt;"","("&amp;VLOOKUP($A1505,'Raw - J'!$B:$N,13,FALSE)&amp;")",""),"")</f>
        <v/>
      </c>
      <c r="I1505" s="4" t="str">
        <f>IFERROR(VLOOKUP($A1505,'Raw - J'!$B:$P,14,FALSE),"")</f>
        <v/>
      </c>
      <c r="J1505" s="4" t="str">
        <f>IFERROR(VLOOKUP($A1505,'Raw - J'!$B:$P,11,FALSE),"")</f>
        <v/>
      </c>
      <c r="K1505" s="4" t="str">
        <f>IFERROR(VLOOKUP($A1505,'Raw - J'!$B:$Q,16,FALSE),"")</f>
        <v/>
      </c>
      <c r="L1505" s="16" t="str">
        <f>SUBSTITUTE(IFERROR(VLOOKUP($A1505,'Raw - J'!$B:$Q,9,FALSE),""),0,"")</f>
        <v/>
      </c>
      <c r="M1505" s="16" t="str">
        <f>SUBSTITUTE(IFERROR(VLOOKUP($A1505,'Raw - J'!$B:$Z,20,FALSE),""),0,"")</f>
        <v/>
      </c>
    </row>
    <row r="1506" spans="1:13" hidden="1" x14ac:dyDescent="0.35">
      <c r="A1506">
        <v>1497</v>
      </c>
      <c r="B1506" s="9" t="str">
        <f>IFERROR(VLOOKUP($A1506,'Raw - J'!$B:$S,2,FALSE),"")</f>
        <v/>
      </c>
      <c r="C1506" s="4" t="str">
        <f>IFERROR(VLOOKUP($A1506,'Raw - J'!$B:$S,3,FALSE),"")</f>
        <v/>
      </c>
      <c r="D1506" s="4" t="str">
        <f>IFERROR(VLOOKUP(JUMP!A1506,'Raw - J'!B:F,5,FALSE),"")</f>
        <v/>
      </c>
      <c r="E1506" s="4" t="str">
        <f>IFERROR(VLOOKUP($A1506,'Raw - J'!$B:$S,6,FALSE),"")</f>
        <v/>
      </c>
      <c r="F1506" s="4" t="str">
        <f>IFERROR(VLOOKUP($A1506,'Raw - J'!$B:$P,10,FALSE),"")</f>
        <v/>
      </c>
      <c r="G1506" s="4" t="str">
        <f>SUBSTITUTE(IFERROR(VLOOKUP($A1506,'Raw - J'!$B:$P,7,FALSE),""),"0","")</f>
        <v/>
      </c>
      <c r="H1506" s="4" t="str">
        <f>IFERROR(VLOOKUP($A1506,'Raw - J'!$B:$P,12,FALSE)&amp;IF(VLOOKUP($A1506,'Raw - J'!$B:$N,13,FALSE)&lt;&gt;"","("&amp;VLOOKUP($A1506,'Raw - J'!$B:$N,13,FALSE)&amp;")",""),"")</f>
        <v/>
      </c>
      <c r="I1506" s="4" t="str">
        <f>IFERROR(VLOOKUP($A1506,'Raw - J'!$B:$P,14,FALSE),"")</f>
        <v/>
      </c>
      <c r="J1506" s="4" t="str">
        <f>IFERROR(VLOOKUP($A1506,'Raw - J'!$B:$P,11,FALSE),"")</f>
        <v/>
      </c>
      <c r="K1506" s="4" t="str">
        <f>IFERROR(VLOOKUP($A1506,'Raw - J'!$B:$Q,16,FALSE),"")</f>
        <v/>
      </c>
      <c r="L1506" s="16" t="str">
        <f>SUBSTITUTE(IFERROR(VLOOKUP($A1506,'Raw - J'!$B:$Q,9,FALSE),""),0,"")</f>
        <v/>
      </c>
      <c r="M1506" s="16" t="str">
        <f>SUBSTITUTE(IFERROR(VLOOKUP($A1506,'Raw - J'!$B:$Z,20,FALSE),""),0,"")</f>
        <v/>
      </c>
    </row>
    <row r="1507" spans="1:13" hidden="1" x14ac:dyDescent="0.35">
      <c r="A1507">
        <v>1498</v>
      </c>
      <c r="B1507" s="9" t="str">
        <f>IFERROR(VLOOKUP($A1507,'Raw - J'!$B:$S,2,FALSE),"")</f>
        <v/>
      </c>
      <c r="C1507" s="4" t="str">
        <f>IFERROR(VLOOKUP($A1507,'Raw - J'!$B:$S,3,FALSE),"")</f>
        <v/>
      </c>
      <c r="D1507" s="4" t="str">
        <f>IFERROR(VLOOKUP(JUMP!A1507,'Raw - J'!B:F,5,FALSE),"")</f>
        <v/>
      </c>
      <c r="E1507" s="4" t="str">
        <f>IFERROR(VLOOKUP($A1507,'Raw - J'!$B:$S,6,FALSE),"")</f>
        <v/>
      </c>
      <c r="F1507" s="4" t="str">
        <f>IFERROR(VLOOKUP($A1507,'Raw - J'!$B:$P,10,FALSE),"")</f>
        <v/>
      </c>
      <c r="G1507" s="4" t="str">
        <f>SUBSTITUTE(IFERROR(VLOOKUP($A1507,'Raw - J'!$B:$P,7,FALSE),""),"0","")</f>
        <v/>
      </c>
      <c r="H1507" s="4" t="str">
        <f>IFERROR(VLOOKUP($A1507,'Raw - J'!$B:$P,12,FALSE)&amp;IF(VLOOKUP($A1507,'Raw - J'!$B:$N,13,FALSE)&lt;&gt;"","("&amp;VLOOKUP($A1507,'Raw - J'!$B:$N,13,FALSE)&amp;")",""),"")</f>
        <v/>
      </c>
      <c r="I1507" s="4" t="str">
        <f>IFERROR(VLOOKUP($A1507,'Raw - J'!$B:$P,14,FALSE),"")</f>
        <v/>
      </c>
      <c r="J1507" s="4" t="str">
        <f>IFERROR(VLOOKUP($A1507,'Raw - J'!$B:$P,11,FALSE),"")</f>
        <v/>
      </c>
      <c r="K1507" s="4" t="str">
        <f>IFERROR(VLOOKUP($A1507,'Raw - J'!$B:$Q,16,FALSE),"")</f>
        <v/>
      </c>
      <c r="L1507" s="16" t="str">
        <f>SUBSTITUTE(IFERROR(VLOOKUP($A1507,'Raw - J'!$B:$Q,9,FALSE),""),0,"")</f>
        <v/>
      </c>
      <c r="M1507" s="16" t="str">
        <f>SUBSTITUTE(IFERROR(VLOOKUP($A1507,'Raw - J'!$B:$Z,20,FALSE),""),0,"")</f>
        <v/>
      </c>
    </row>
    <row r="1508" spans="1:13" hidden="1" x14ac:dyDescent="0.35">
      <c r="A1508">
        <v>1499</v>
      </c>
      <c r="B1508" s="9" t="str">
        <f>IFERROR(VLOOKUP($A1508,'Raw - J'!$B:$S,2,FALSE),"")</f>
        <v/>
      </c>
      <c r="C1508" s="4" t="str">
        <f>IFERROR(VLOOKUP($A1508,'Raw - J'!$B:$S,3,FALSE),"")</f>
        <v/>
      </c>
      <c r="D1508" s="4" t="str">
        <f>IFERROR(VLOOKUP(JUMP!A1508,'Raw - J'!B:F,5,FALSE),"")</f>
        <v/>
      </c>
      <c r="E1508" s="4" t="str">
        <f>IFERROR(VLOOKUP($A1508,'Raw - J'!$B:$S,6,FALSE),"")</f>
        <v/>
      </c>
      <c r="F1508" s="4" t="str">
        <f>IFERROR(VLOOKUP($A1508,'Raw - J'!$B:$P,10,FALSE),"")</f>
        <v/>
      </c>
      <c r="G1508" s="4" t="str">
        <f>SUBSTITUTE(IFERROR(VLOOKUP($A1508,'Raw - J'!$B:$P,7,FALSE),""),"0","")</f>
        <v/>
      </c>
      <c r="H1508" s="4" t="str">
        <f>IFERROR(VLOOKUP($A1508,'Raw - J'!$B:$P,12,FALSE)&amp;IF(VLOOKUP($A1508,'Raw - J'!$B:$N,13,FALSE)&lt;&gt;"","("&amp;VLOOKUP($A1508,'Raw - J'!$B:$N,13,FALSE)&amp;")",""),"")</f>
        <v/>
      </c>
      <c r="I1508" s="4" t="str">
        <f>IFERROR(VLOOKUP($A1508,'Raw - J'!$B:$P,14,FALSE),"")</f>
        <v/>
      </c>
      <c r="J1508" s="4" t="str">
        <f>IFERROR(VLOOKUP($A1508,'Raw - J'!$B:$P,11,FALSE),"")</f>
        <v/>
      </c>
      <c r="K1508" s="4" t="str">
        <f>IFERROR(VLOOKUP($A1508,'Raw - J'!$B:$Q,16,FALSE),"")</f>
        <v/>
      </c>
      <c r="L1508" s="16" t="str">
        <f>SUBSTITUTE(IFERROR(VLOOKUP($A1508,'Raw - J'!$B:$Q,9,FALSE),""),0,"")</f>
        <v/>
      </c>
      <c r="M1508" s="16" t="str">
        <f>SUBSTITUTE(IFERROR(VLOOKUP($A1508,'Raw - J'!$B:$Z,20,FALSE),""),0,"")</f>
        <v/>
      </c>
    </row>
    <row r="1509" spans="1:13" hidden="1" x14ac:dyDescent="0.35">
      <c r="A1509">
        <v>1500</v>
      </c>
      <c r="B1509" s="9" t="str">
        <f>IFERROR(VLOOKUP($A1509,'Raw - J'!$B:$S,2,FALSE),"")</f>
        <v/>
      </c>
      <c r="C1509" s="4" t="str">
        <f>IFERROR(VLOOKUP($A1509,'Raw - J'!$B:$S,3,FALSE),"")</f>
        <v/>
      </c>
      <c r="D1509" s="4" t="str">
        <f>IFERROR(VLOOKUP(JUMP!A1509,'Raw - J'!B:F,5,FALSE),"")</f>
        <v/>
      </c>
      <c r="E1509" s="4" t="str">
        <f>IFERROR(VLOOKUP($A1509,'Raw - J'!$B:$S,6,FALSE),"")</f>
        <v/>
      </c>
      <c r="F1509" s="4" t="str">
        <f>IFERROR(VLOOKUP($A1509,'Raw - J'!$B:$P,10,FALSE),"")</f>
        <v/>
      </c>
      <c r="G1509" s="4" t="str">
        <f>SUBSTITUTE(IFERROR(VLOOKUP($A1509,'Raw - J'!$B:$P,7,FALSE),""),"0","")</f>
        <v/>
      </c>
      <c r="H1509" s="4" t="str">
        <f>IFERROR(VLOOKUP($A1509,'Raw - J'!$B:$P,12,FALSE)&amp;IF(VLOOKUP($A1509,'Raw - J'!$B:$N,13,FALSE)&lt;&gt;"","("&amp;VLOOKUP($A1509,'Raw - J'!$B:$N,13,FALSE)&amp;")",""),"")</f>
        <v/>
      </c>
      <c r="I1509" s="4" t="str">
        <f>IFERROR(VLOOKUP($A1509,'Raw - J'!$B:$P,14,FALSE),"")</f>
        <v/>
      </c>
      <c r="J1509" s="4" t="str">
        <f>IFERROR(VLOOKUP($A1509,'Raw - J'!$B:$P,11,FALSE),"")</f>
        <v/>
      </c>
      <c r="K1509" s="4" t="str">
        <f>IFERROR(VLOOKUP($A1509,'Raw - J'!$B:$Q,16,FALSE),"")</f>
        <v/>
      </c>
      <c r="L1509" s="16" t="str">
        <f>SUBSTITUTE(IFERROR(VLOOKUP($A1509,'Raw - J'!$B:$Q,9,FALSE),""),0,"")</f>
        <v/>
      </c>
      <c r="M1509" s="16" t="str">
        <f>SUBSTITUTE(IFERROR(VLOOKUP($A1509,'Raw - J'!$B:$Z,20,FALSE),""),0,"")</f>
        <v/>
      </c>
    </row>
    <row r="1510" spans="1:13" hidden="1" x14ac:dyDescent="0.35">
      <c r="A1510">
        <v>1501</v>
      </c>
      <c r="B1510" s="9" t="str">
        <f>IFERROR(VLOOKUP($A1510,'Raw - J'!$B:$S,2,FALSE),"")</f>
        <v/>
      </c>
      <c r="C1510" s="4" t="str">
        <f>IFERROR(VLOOKUP($A1510,'Raw - J'!$B:$S,3,FALSE),"")</f>
        <v/>
      </c>
      <c r="D1510" s="4" t="str">
        <f>IFERROR(VLOOKUP(JUMP!A1510,'Raw - J'!B:F,5,FALSE),"")</f>
        <v/>
      </c>
      <c r="E1510" s="4" t="str">
        <f>IFERROR(VLOOKUP($A1510,'Raw - J'!$B:$S,6,FALSE),"")</f>
        <v/>
      </c>
      <c r="F1510" s="4" t="str">
        <f>IFERROR(VLOOKUP($A1510,'Raw - J'!$B:$P,10,FALSE),"")</f>
        <v/>
      </c>
      <c r="G1510" s="4" t="str">
        <f>SUBSTITUTE(IFERROR(VLOOKUP($A1510,'Raw - J'!$B:$P,7,FALSE),""),"0","")</f>
        <v/>
      </c>
      <c r="H1510" s="4" t="str">
        <f>IFERROR(VLOOKUP($A1510,'Raw - J'!$B:$P,12,FALSE)&amp;IF(VLOOKUP($A1510,'Raw - J'!$B:$N,13,FALSE)&lt;&gt;"","("&amp;VLOOKUP($A1510,'Raw - J'!$B:$N,13,FALSE)&amp;")",""),"")</f>
        <v/>
      </c>
      <c r="I1510" s="4" t="str">
        <f>IFERROR(VLOOKUP($A1510,'Raw - J'!$B:$P,14,FALSE),"")</f>
        <v/>
      </c>
      <c r="J1510" s="4" t="str">
        <f>IFERROR(VLOOKUP($A1510,'Raw - J'!$B:$P,11,FALSE),"")</f>
        <v/>
      </c>
      <c r="K1510" s="4" t="str">
        <f>IFERROR(VLOOKUP($A1510,'Raw - J'!$B:$Q,16,FALSE),"")</f>
        <v/>
      </c>
      <c r="L1510" s="16" t="str">
        <f>SUBSTITUTE(IFERROR(VLOOKUP($A1510,'Raw - J'!$B:$Q,9,FALSE),""),0,"")</f>
        <v/>
      </c>
      <c r="M1510" s="16" t="str">
        <f>SUBSTITUTE(IFERROR(VLOOKUP($A1510,'Raw - J'!$B:$Z,20,FALSE),""),0,"")</f>
        <v/>
      </c>
    </row>
    <row r="1511" spans="1:13" hidden="1" x14ac:dyDescent="0.35">
      <c r="A1511">
        <v>1502</v>
      </c>
      <c r="B1511" s="9" t="str">
        <f>IFERROR(VLOOKUP($A1511,'Raw - J'!$B:$S,2,FALSE),"")</f>
        <v/>
      </c>
      <c r="C1511" s="4" t="str">
        <f>IFERROR(VLOOKUP($A1511,'Raw - J'!$B:$S,3,FALSE),"")</f>
        <v/>
      </c>
      <c r="D1511" s="4" t="str">
        <f>IFERROR(VLOOKUP(JUMP!A1511,'Raw - J'!B:F,5,FALSE),"")</f>
        <v/>
      </c>
      <c r="E1511" s="4" t="str">
        <f>IFERROR(VLOOKUP($A1511,'Raw - J'!$B:$S,6,FALSE),"")</f>
        <v/>
      </c>
      <c r="F1511" s="4" t="str">
        <f>IFERROR(VLOOKUP($A1511,'Raw - J'!$B:$P,10,FALSE),"")</f>
        <v/>
      </c>
      <c r="G1511" s="4" t="str">
        <f>SUBSTITUTE(IFERROR(VLOOKUP($A1511,'Raw - J'!$B:$P,7,FALSE),""),"0","")</f>
        <v/>
      </c>
      <c r="H1511" s="4" t="str">
        <f>IFERROR(VLOOKUP($A1511,'Raw - J'!$B:$P,12,FALSE)&amp;IF(VLOOKUP($A1511,'Raw - J'!$B:$N,13,FALSE)&lt;&gt;"","("&amp;VLOOKUP($A1511,'Raw - J'!$B:$N,13,FALSE)&amp;")",""),"")</f>
        <v/>
      </c>
      <c r="I1511" s="4" t="str">
        <f>IFERROR(VLOOKUP($A1511,'Raw - J'!$B:$P,14,FALSE),"")</f>
        <v/>
      </c>
      <c r="J1511" s="4" t="str">
        <f>IFERROR(VLOOKUP($A1511,'Raw - J'!$B:$P,11,FALSE),"")</f>
        <v/>
      </c>
      <c r="K1511" s="4" t="str">
        <f>IFERROR(VLOOKUP($A1511,'Raw - J'!$B:$Q,16,FALSE),"")</f>
        <v/>
      </c>
      <c r="L1511" s="16" t="str">
        <f>SUBSTITUTE(IFERROR(VLOOKUP($A1511,'Raw - J'!$B:$Q,9,FALSE),""),0,"")</f>
        <v/>
      </c>
      <c r="M1511" s="16" t="str">
        <f>SUBSTITUTE(IFERROR(VLOOKUP($A1511,'Raw - J'!$B:$Z,20,FALSE),""),0,"")</f>
        <v/>
      </c>
    </row>
    <row r="1512" spans="1:13" hidden="1" x14ac:dyDescent="0.35">
      <c r="A1512">
        <v>1503</v>
      </c>
      <c r="B1512" s="9" t="str">
        <f>IFERROR(VLOOKUP($A1512,'Raw - J'!$B:$S,2,FALSE),"")</f>
        <v/>
      </c>
      <c r="C1512" s="4" t="str">
        <f>IFERROR(VLOOKUP($A1512,'Raw - J'!$B:$S,3,FALSE),"")</f>
        <v/>
      </c>
      <c r="D1512" s="4" t="str">
        <f>IFERROR(VLOOKUP(JUMP!A1512,'Raw - J'!B:F,5,FALSE),"")</f>
        <v/>
      </c>
      <c r="E1512" s="4" t="str">
        <f>IFERROR(VLOOKUP($A1512,'Raw - J'!$B:$S,6,FALSE),"")</f>
        <v/>
      </c>
      <c r="F1512" s="4" t="str">
        <f>IFERROR(VLOOKUP($A1512,'Raw - J'!$B:$P,10,FALSE),"")</f>
        <v/>
      </c>
      <c r="G1512" s="4" t="str">
        <f>SUBSTITUTE(IFERROR(VLOOKUP($A1512,'Raw - J'!$B:$P,7,FALSE),""),"0","")</f>
        <v/>
      </c>
      <c r="H1512" s="4" t="str">
        <f>IFERROR(VLOOKUP($A1512,'Raw - J'!$B:$P,12,FALSE)&amp;IF(VLOOKUP($A1512,'Raw - J'!$B:$N,13,FALSE)&lt;&gt;"","("&amp;VLOOKUP($A1512,'Raw - J'!$B:$N,13,FALSE)&amp;")",""),"")</f>
        <v/>
      </c>
      <c r="I1512" s="4" t="str">
        <f>IFERROR(VLOOKUP($A1512,'Raw - J'!$B:$P,14,FALSE),"")</f>
        <v/>
      </c>
      <c r="J1512" s="4" t="str">
        <f>IFERROR(VLOOKUP($A1512,'Raw - J'!$B:$P,11,FALSE),"")</f>
        <v/>
      </c>
      <c r="K1512" s="4" t="str">
        <f>IFERROR(VLOOKUP($A1512,'Raw - J'!$B:$Q,16,FALSE),"")</f>
        <v/>
      </c>
      <c r="L1512" s="16" t="str">
        <f>SUBSTITUTE(IFERROR(VLOOKUP($A1512,'Raw - J'!$B:$Q,9,FALSE),""),0,"")</f>
        <v/>
      </c>
      <c r="M1512" s="16" t="str">
        <f>SUBSTITUTE(IFERROR(VLOOKUP($A1512,'Raw - J'!$B:$Z,20,FALSE),""),0,"")</f>
        <v/>
      </c>
    </row>
    <row r="1513" spans="1:13" hidden="1" x14ac:dyDescent="0.35">
      <c r="A1513">
        <v>1504</v>
      </c>
      <c r="B1513" s="9" t="str">
        <f>IFERROR(VLOOKUP($A1513,'Raw - J'!$B:$S,2,FALSE),"")</f>
        <v/>
      </c>
      <c r="C1513" s="4" t="str">
        <f>IFERROR(VLOOKUP($A1513,'Raw - J'!$B:$S,3,FALSE),"")</f>
        <v/>
      </c>
      <c r="D1513" s="4" t="str">
        <f>IFERROR(VLOOKUP(JUMP!A1513,'Raw - J'!B:F,5,FALSE),"")</f>
        <v/>
      </c>
      <c r="E1513" s="4" t="str">
        <f>IFERROR(VLOOKUP($A1513,'Raw - J'!$B:$S,6,FALSE),"")</f>
        <v/>
      </c>
      <c r="F1513" s="4" t="str">
        <f>IFERROR(VLOOKUP($A1513,'Raw - J'!$B:$P,10,FALSE),"")</f>
        <v/>
      </c>
      <c r="G1513" s="4" t="str">
        <f>SUBSTITUTE(IFERROR(VLOOKUP($A1513,'Raw - J'!$B:$P,7,FALSE),""),"0","")</f>
        <v/>
      </c>
      <c r="H1513" s="4" t="str">
        <f>IFERROR(VLOOKUP($A1513,'Raw - J'!$B:$P,12,FALSE)&amp;IF(VLOOKUP($A1513,'Raw - J'!$B:$N,13,FALSE)&lt;&gt;"","("&amp;VLOOKUP($A1513,'Raw - J'!$B:$N,13,FALSE)&amp;")",""),"")</f>
        <v/>
      </c>
      <c r="I1513" s="4" t="str">
        <f>IFERROR(VLOOKUP($A1513,'Raw - J'!$B:$P,14,FALSE),"")</f>
        <v/>
      </c>
      <c r="J1513" s="4" t="str">
        <f>IFERROR(VLOOKUP($A1513,'Raw - J'!$B:$P,11,FALSE),"")</f>
        <v/>
      </c>
      <c r="K1513" s="4" t="str">
        <f>IFERROR(VLOOKUP($A1513,'Raw - J'!$B:$Q,16,FALSE),"")</f>
        <v/>
      </c>
      <c r="L1513" s="16" t="str">
        <f>SUBSTITUTE(IFERROR(VLOOKUP($A1513,'Raw - J'!$B:$Q,9,FALSE),""),0,"")</f>
        <v/>
      </c>
      <c r="M1513" s="16" t="str">
        <f>SUBSTITUTE(IFERROR(VLOOKUP($A1513,'Raw - J'!$B:$Z,20,FALSE),""),0,"")</f>
        <v/>
      </c>
    </row>
    <row r="1514" spans="1:13" hidden="1" x14ac:dyDescent="0.35">
      <c r="A1514">
        <v>1505</v>
      </c>
      <c r="B1514" s="9" t="str">
        <f>IFERROR(VLOOKUP($A1514,'Raw - J'!$B:$S,2,FALSE),"")</f>
        <v/>
      </c>
      <c r="C1514" s="4" t="str">
        <f>IFERROR(VLOOKUP($A1514,'Raw - J'!$B:$S,3,FALSE),"")</f>
        <v/>
      </c>
      <c r="D1514" s="4" t="str">
        <f>IFERROR(VLOOKUP(JUMP!A1514,'Raw - J'!B:F,5,FALSE),"")</f>
        <v/>
      </c>
      <c r="E1514" s="4" t="str">
        <f>IFERROR(VLOOKUP($A1514,'Raw - J'!$B:$S,6,FALSE),"")</f>
        <v/>
      </c>
      <c r="F1514" s="4" t="str">
        <f>IFERROR(VLOOKUP($A1514,'Raw - J'!$B:$P,10,FALSE),"")</f>
        <v/>
      </c>
      <c r="G1514" s="4" t="str">
        <f>SUBSTITUTE(IFERROR(VLOOKUP($A1514,'Raw - J'!$B:$P,7,FALSE),""),"0","")</f>
        <v/>
      </c>
      <c r="H1514" s="4" t="str">
        <f>IFERROR(VLOOKUP($A1514,'Raw - J'!$B:$P,12,FALSE)&amp;IF(VLOOKUP($A1514,'Raw - J'!$B:$N,13,FALSE)&lt;&gt;"","("&amp;VLOOKUP($A1514,'Raw - J'!$B:$N,13,FALSE)&amp;")",""),"")</f>
        <v/>
      </c>
      <c r="I1514" s="4" t="str">
        <f>IFERROR(VLOOKUP($A1514,'Raw - J'!$B:$P,14,FALSE),"")</f>
        <v/>
      </c>
      <c r="J1514" s="4" t="str">
        <f>IFERROR(VLOOKUP($A1514,'Raw - J'!$B:$P,11,FALSE),"")</f>
        <v/>
      </c>
      <c r="K1514" s="4" t="str">
        <f>IFERROR(VLOOKUP($A1514,'Raw - J'!$B:$Q,16,FALSE),"")</f>
        <v/>
      </c>
      <c r="L1514" s="16" t="str">
        <f>SUBSTITUTE(IFERROR(VLOOKUP($A1514,'Raw - J'!$B:$Q,9,FALSE),""),0,"")</f>
        <v/>
      </c>
      <c r="M1514" s="16" t="str">
        <f>SUBSTITUTE(IFERROR(VLOOKUP($A1514,'Raw - J'!$B:$Z,20,FALSE),""),0,"")</f>
        <v/>
      </c>
    </row>
    <row r="1515" spans="1:13" hidden="1" x14ac:dyDescent="0.35">
      <c r="A1515">
        <v>1506</v>
      </c>
      <c r="B1515" s="9" t="str">
        <f>IFERROR(VLOOKUP($A1515,'Raw - J'!$B:$S,2,FALSE),"")</f>
        <v/>
      </c>
      <c r="C1515" s="4" t="str">
        <f>IFERROR(VLOOKUP($A1515,'Raw - J'!$B:$S,3,FALSE),"")</f>
        <v/>
      </c>
      <c r="D1515" s="4" t="str">
        <f>IFERROR(VLOOKUP(JUMP!A1515,'Raw - J'!B:F,5,FALSE),"")</f>
        <v/>
      </c>
      <c r="E1515" s="4" t="str">
        <f>IFERROR(VLOOKUP($A1515,'Raw - J'!$B:$S,6,FALSE),"")</f>
        <v/>
      </c>
      <c r="F1515" s="4" t="str">
        <f>IFERROR(VLOOKUP($A1515,'Raw - J'!$B:$P,10,FALSE),"")</f>
        <v/>
      </c>
      <c r="G1515" s="4" t="str">
        <f>SUBSTITUTE(IFERROR(VLOOKUP($A1515,'Raw - J'!$B:$P,7,FALSE),""),"0","")</f>
        <v/>
      </c>
      <c r="H1515" s="4" t="str">
        <f>IFERROR(VLOOKUP($A1515,'Raw - J'!$B:$P,12,FALSE)&amp;IF(VLOOKUP($A1515,'Raw - J'!$B:$N,13,FALSE)&lt;&gt;"","("&amp;VLOOKUP($A1515,'Raw - J'!$B:$N,13,FALSE)&amp;")",""),"")</f>
        <v/>
      </c>
      <c r="I1515" s="4" t="str">
        <f>IFERROR(VLOOKUP($A1515,'Raw - J'!$B:$P,14,FALSE),"")</f>
        <v/>
      </c>
      <c r="J1515" s="4" t="str">
        <f>IFERROR(VLOOKUP($A1515,'Raw - J'!$B:$P,11,FALSE),"")</f>
        <v/>
      </c>
      <c r="K1515" s="4" t="str">
        <f>IFERROR(VLOOKUP($A1515,'Raw - J'!$B:$Q,16,FALSE),"")</f>
        <v/>
      </c>
      <c r="L1515" s="16" t="str">
        <f>SUBSTITUTE(IFERROR(VLOOKUP($A1515,'Raw - J'!$B:$Q,9,FALSE),""),0,"")</f>
        <v/>
      </c>
      <c r="M1515" s="16" t="str">
        <f>SUBSTITUTE(IFERROR(VLOOKUP($A1515,'Raw - J'!$B:$Z,20,FALSE),""),0,"")</f>
        <v/>
      </c>
    </row>
    <row r="1516" spans="1:13" hidden="1" x14ac:dyDescent="0.35">
      <c r="A1516">
        <v>1507</v>
      </c>
      <c r="B1516" s="9" t="str">
        <f>IFERROR(VLOOKUP($A1516,'Raw - J'!$B:$S,2,FALSE),"")</f>
        <v/>
      </c>
      <c r="C1516" s="4" t="str">
        <f>IFERROR(VLOOKUP($A1516,'Raw - J'!$B:$S,3,FALSE),"")</f>
        <v/>
      </c>
      <c r="D1516" s="4" t="str">
        <f>IFERROR(VLOOKUP(JUMP!A1516,'Raw - J'!B:F,5,FALSE),"")</f>
        <v/>
      </c>
      <c r="E1516" s="4" t="str">
        <f>IFERROR(VLOOKUP($A1516,'Raw - J'!$B:$S,6,FALSE),"")</f>
        <v/>
      </c>
      <c r="F1516" s="4" t="str">
        <f>IFERROR(VLOOKUP($A1516,'Raw - J'!$B:$P,10,FALSE),"")</f>
        <v/>
      </c>
      <c r="G1516" s="4" t="str">
        <f>SUBSTITUTE(IFERROR(VLOOKUP($A1516,'Raw - J'!$B:$P,7,FALSE),""),"0","")</f>
        <v/>
      </c>
      <c r="H1516" s="4" t="str">
        <f>IFERROR(VLOOKUP($A1516,'Raw - J'!$B:$P,12,FALSE)&amp;IF(VLOOKUP($A1516,'Raw - J'!$B:$N,13,FALSE)&lt;&gt;"","("&amp;VLOOKUP($A1516,'Raw - J'!$B:$N,13,FALSE)&amp;")",""),"")</f>
        <v/>
      </c>
      <c r="I1516" s="4" t="str">
        <f>IFERROR(VLOOKUP($A1516,'Raw - J'!$B:$P,14,FALSE),"")</f>
        <v/>
      </c>
      <c r="J1516" s="4" t="str">
        <f>IFERROR(VLOOKUP($A1516,'Raw - J'!$B:$P,11,FALSE),"")</f>
        <v/>
      </c>
      <c r="K1516" s="4" t="str">
        <f>IFERROR(VLOOKUP($A1516,'Raw - J'!$B:$Q,16,FALSE),"")</f>
        <v/>
      </c>
      <c r="L1516" s="16" t="str">
        <f>SUBSTITUTE(IFERROR(VLOOKUP($A1516,'Raw - J'!$B:$Q,9,FALSE),""),0,"")</f>
        <v/>
      </c>
      <c r="M1516" s="16" t="str">
        <f>SUBSTITUTE(IFERROR(VLOOKUP($A1516,'Raw - J'!$B:$Z,20,FALSE),""),0,"")</f>
        <v/>
      </c>
    </row>
    <row r="1517" spans="1:13" hidden="1" x14ac:dyDescent="0.35">
      <c r="A1517">
        <v>1508</v>
      </c>
      <c r="B1517" s="9" t="str">
        <f>IFERROR(VLOOKUP($A1517,'Raw - J'!$B:$S,2,FALSE),"")</f>
        <v/>
      </c>
      <c r="C1517" s="4" t="str">
        <f>IFERROR(VLOOKUP($A1517,'Raw - J'!$B:$S,3,FALSE),"")</f>
        <v/>
      </c>
      <c r="D1517" s="4" t="str">
        <f>IFERROR(VLOOKUP(JUMP!A1517,'Raw - J'!B:F,5,FALSE),"")</f>
        <v/>
      </c>
      <c r="E1517" s="4" t="str">
        <f>IFERROR(VLOOKUP($A1517,'Raw - J'!$B:$S,6,FALSE),"")</f>
        <v/>
      </c>
      <c r="F1517" s="4" t="str">
        <f>IFERROR(VLOOKUP($A1517,'Raw - J'!$B:$P,10,FALSE),"")</f>
        <v/>
      </c>
      <c r="G1517" s="4" t="str">
        <f>SUBSTITUTE(IFERROR(VLOOKUP($A1517,'Raw - J'!$B:$P,7,FALSE),""),"0","")</f>
        <v/>
      </c>
      <c r="H1517" s="4" t="str">
        <f>IFERROR(VLOOKUP($A1517,'Raw - J'!$B:$P,12,FALSE)&amp;IF(VLOOKUP($A1517,'Raw - J'!$B:$N,13,FALSE)&lt;&gt;"","("&amp;VLOOKUP($A1517,'Raw - J'!$B:$N,13,FALSE)&amp;")",""),"")</f>
        <v/>
      </c>
      <c r="I1517" s="4" t="str">
        <f>IFERROR(VLOOKUP($A1517,'Raw - J'!$B:$P,14,FALSE),"")</f>
        <v/>
      </c>
      <c r="J1517" s="4" t="str">
        <f>IFERROR(VLOOKUP($A1517,'Raw - J'!$B:$P,11,FALSE),"")</f>
        <v/>
      </c>
      <c r="K1517" s="4" t="str">
        <f>IFERROR(VLOOKUP($A1517,'Raw - J'!$B:$Q,16,FALSE),"")</f>
        <v/>
      </c>
      <c r="L1517" s="16" t="str">
        <f>SUBSTITUTE(IFERROR(VLOOKUP($A1517,'Raw - J'!$B:$Q,9,FALSE),""),0,"")</f>
        <v/>
      </c>
      <c r="M1517" s="16" t="str">
        <f>SUBSTITUTE(IFERROR(VLOOKUP($A1517,'Raw - J'!$B:$Z,20,FALSE),""),0,"")</f>
        <v/>
      </c>
    </row>
    <row r="1518" spans="1:13" hidden="1" x14ac:dyDescent="0.35">
      <c r="A1518">
        <v>1509</v>
      </c>
      <c r="B1518" s="9" t="str">
        <f>IFERROR(VLOOKUP($A1518,'Raw - J'!$B:$S,2,FALSE),"")</f>
        <v/>
      </c>
      <c r="C1518" s="4" t="str">
        <f>IFERROR(VLOOKUP($A1518,'Raw - J'!$B:$S,3,FALSE),"")</f>
        <v/>
      </c>
      <c r="D1518" s="4" t="str">
        <f>IFERROR(VLOOKUP(JUMP!A1518,'Raw - J'!B:F,5,FALSE),"")</f>
        <v/>
      </c>
      <c r="E1518" s="4" t="str">
        <f>IFERROR(VLOOKUP($A1518,'Raw - J'!$B:$S,6,FALSE),"")</f>
        <v/>
      </c>
      <c r="F1518" s="4" t="str">
        <f>IFERROR(VLOOKUP($A1518,'Raw - J'!$B:$P,10,FALSE),"")</f>
        <v/>
      </c>
      <c r="G1518" s="4" t="str">
        <f>SUBSTITUTE(IFERROR(VLOOKUP($A1518,'Raw - J'!$B:$P,7,FALSE),""),"0","")</f>
        <v/>
      </c>
      <c r="H1518" s="4" t="str">
        <f>IFERROR(VLOOKUP($A1518,'Raw - J'!$B:$P,12,FALSE)&amp;IF(VLOOKUP($A1518,'Raw - J'!$B:$N,13,FALSE)&lt;&gt;"","("&amp;VLOOKUP($A1518,'Raw - J'!$B:$N,13,FALSE)&amp;")",""),"")</f>
        <v/>
      </c>
      <c r="I1518" s="4" t="str">
        <f>IFERROR(VLOOKUP($A1518,'Raw - J'!$B:$P,14,FALSE),"")</f>
        <v/>
      </c>
      <c r="J1518" s="4" t="str">
        <f>IFERROR(VLOOKUP($A1518,'Raw - J'!$B:$P,11,FALSE),"")</f>
        <v/>
      </c>
      <c r="K1518" s="4" t="str">
        <f>IFERROR(VLOOKUP($A1518,'Raw - J'!$B:$Q,16,FALSE),"")</f>
        <v/>
      </c>
      <c r="L1518" s="16" t="str">
        <f>SUBSTITUTE(IFERROR(VLOOKUP($A1518,'Raw - J'!$B:$Q,9,FALSE),""),0,"")</f>
        <v/>
      </c>
      <c r="M1518" s="16" t="str">
        <f>SUBSTITUTE(IFERROR(VLOOKUP($A1518,'Raw - J'!$B:$Z,20,FALSE),""),0,"")</f>
        <v/>
      </c>
    </row>
    <row r="1519" spans="1:13" hidden="1" x14ac:dyDescent="0.35">
      <c r="A1519">
        <v>1510</v>
      </c>
      <c r="B1519" s="9" t="str">
        <f>IFERROR(VLOOKUP($A1519,'Raw - J'!$B:$S,2,FALSE),"")</f>
        <v/>
      </c>
      <c r="C1519" s="4" t="str">
        <f>IFERROR(VLOOKUP($A1519,'Raw - J'!$B:$S,3,FALSE),"")</f>
        <v/>
      </c>
      <c r="D1519" s="4" t="str">
        <f>IFERROR(VLOOKUP(JUMP!A1519,'Raw - J'!B:F,5,FALSE),"")</f>
        <v/>
      </c>
      <c r="E1519" s="4" t="str">
        <f>IFERROR(VLOOKUP($A1519,'Raw - J'!$B:$S,6,FALSE),"")</f>
        <v/>
      </c>
      <c r="F1519" s="4" t="str">
        <f>IFERROR(VLOOKUP($A1519,'Raw - J'!$B:$P,10,FALSE),"")</f>
        <v/>
      </c>
      <c r="G1519" s="4" t="str">
        <f>SUBSTITUTE(IFERROR(VLOOKUP($A1519,'Raw - J'!$B:$P,7,FALSE),""),"0","")</f>
        <v/>
      </c>
      <c r="H1519" s="4" t="str">
        <f>IFERROR(VLOOKUP($A1519,'Raw - J'!$B:$P,12,FALSE)&amp;IF(VLOOKUP($A1519,'Raw - J'!$B:$N,13,FALSE)&lt;&gt;"","("&amp;VLOOKUP($A1519,'Raw - J'!$B:$N,13,FALSE)&amp;")",""),"")</f>
        <v/>
      </c>
      <c r="I1519" s="4" t="str">
        <f>IFERROR(VLOOKUP($A1519,'Raw - J'!$B:$P,14,FALSE),"")</f>
        <v/>
      </c>
      <c r="J1519" s="4" t="str">
        <f>IFERROR(VLOOKUP($A1519,'Raw - J'!$B:$P,11,FALSE),"")</f>
        <v/>
      </c>
      <c r="K1519" s="4" t="str">
        <f>IFERROR(VLOOKUP($A1519,'Raw - J'!$B:$Q,16,FALSE),"")</f>
        <v/>
      </c>
      <c r="L1519" s="16" t="str">
        <f>SUBSTITUTE(IFERROR(VLOOKUP($A1519,'Raw - J'!$B:$Q,9,FALSE),""),0,"")</f>
        <v/>
      </c>
      <c r="M1519" s="16" t="str">
        <f>SUBSTITUTE(IFERROR(VLOOKUP($A1519,'Raw - J'!$B:$Z,20,FALSE),""),0,"")</f>
        <v/>
      </c>
    </row>
    <row r="1520" spans="1:13" hidden="1" x14ac:dyDescent="0.35">
      <c r="A1520">
        <v>1511</v>
      </c>
      <c r="B1520" s="9" t="str">
        <f>IFERROR(VLOOKUP($A1520,'Raw - J'!$B:$S,2,FALSE),"")</f>
        <v/>
      </c>
      <c r="C1520" s="4" t="str">
        <f>IFERROR(VLOOKUP($A1520,'Raw - J'!$B:$S,3,FALSE),"")</f>
        <v/>
      </c>
      <c r="D1520" s="4" t="str">
        <f>IFERROR(VLOOKUP(JUMP!A1520,'Raw - J'!B:F,5,FALSE),"")</f>
        <v/>
      </c>
      <c r="E1520" s="4" t="str">
        <f>IFERROR(VLOOKUP($A1520,'Raw - J'!$B:$S,6,FALSE),"")</f>
        <v/>
      </c>
      <c r="F1520" s="4" t="str">
        <f>IFERROR(VLOOKUP($A1520,'Raw - J'!$B:$P,10,FALSE),"")</f>
        <v/>
      </c>
      <c r="G1520" s="4" t="str">
        <f>SUBSTITUTE(IFERROR(VLOOKUP($A1520,'Raw - J'!$B:$P,7,FALSE),""),"0","")</f>
        <v/>
      </c>
      <c r="H1520" s="4" t="str">
        <f>IFERROR(VLOOKUP($A1520,'Raw - J'!$B:$P,12,FALSE)&amp;IF(VLOOKUP($A1520,'Raw - J'!$B:$N,13,FALSE)&lt;&gt;"","("&amp;VLOOKUP($A1520,'Raw - J'!$B:$N,13,FALSE)&amp;")",""),"")</f>
        <v/>
      </c>
      <c r="I1520" s="4" t="str">
        <f>IFERROR(VLOOKUP($A1520,'Raw - J'!$B:$P,14,FALSE),"")</f>
        <v/>
      </c>
      <c r="J1520" s="4" t="str">
        <f>IFERROR(VLOOKUP($A1520,'Raw - J'!$B:$P,11,FALSE),"")</f>
        <v/>
      </c>
      <c r="K1520" s="4" t="str">
        <f>IFERROR(VLOOKUP($A1520,'Raw - J'!$B:$Q,16,FALSE),"")</f>
        <v/>
      </c>
      <c r="L1520" s="16" t="str">
        <f>SUBSTITUTE(IFERROR(VLOOKUP($A1520,'Raw - J'!$B:$Q,9,FALSE),""),0,"")</f>
        <v/>
      </c>
      <c r="M1520" s="16" t="str">
        <f>SUBSTITUTE(IFERROR(VLOOKUP($A1520,'Raw - J'!$B:$Z,20,FALSE),""),0,"")</f>
        <v/>
      </c>
    </row>
    <row r="1521" spans="1:13" hidden="1" x14ac:dyDescent="0.35">
      <c r="A1521">
        <v>1512</v>
      </c>
      <c r="B1521" s="9" t="str">
        <f>IFERROR(VLOOKUP($A1521,'Raw - J'!$B:$S,2,FALSE),"")</f>
        <v/>
      </c>
      <c r="C1521" s="4" t="str">
        <f>IFERROR(VLOOKUP($A1521,'Raw - J'!$B:$S,3,FALSE),"")</f>
        <v/>
      </c>
      <c r="D1521" s="4" t="str">
        <f>IFERROR(VLOOKUP(JUMP!A1521,'Raw - J'!B:F,5,FALSE),"")</f>
        <v/>
      </c>
      <c r="E1521" s="4" t="str">
        <f>IFERROR(VLOOKUP($A1521,'Raw - J'!$B:$S,6,FALSE),"")</f>
        <v/>
      </c>
      <c r="F1521" s="4" t="str">
        <f>IFERROR(VLOOKUP($A1521,'Raw - J'!$B:$P,10,FALSE),"")</f>
        <v/>
      </c>
      <c r="G1521" s="4" t="str">
        <f>SUBSTITUTE(IFERROR(VLOOKUP($A1521,'Raw - J'!$B:$P,7,FALSE),""),"0","")</f>
        <v/>
      </c>
      <c r="H1521" s="4" t="str">
        <f>IFERROR(VLOOKUP($A1521,'Raw - J'!$B:$P,12,FALSE)&amp;IF(VLOOKUP($A1521,'Raw - J'!$B:$N,13,FALSE)&lt;&gt;"","("&amp;VLOOKUP($A1521,'Raw - J'!$B:$N,13,FALSE)&amp;")",""),"")</f>
        <v/>
      </c>
      <c r="I1521" s="4" t="str">
        <f>IFERROR(VLOOKUP($A1521,'Raw - J'!$B:$P,14,FALSE),"")</f>
        <v/>
      </c>
      <c r="J1521" s="4" t="str">
        <f>IFERROR(VLOOKUP($A1521,'Raw - J'!$B:$P,11,FALSE),"")</f>
        <v/>
      </c>
      <c r="K1521" s="4" t="str">
        <f>IFERROR(VLOOKUP($A1521,'Raw - J'!$B:$Q,16,FALSE),"")</f>
        <v/>
      </c>
      <c r="L1521" s="16" t="str">
        <f>SUBSTITUTE(IFERROR(VLOOKUP($A1521,'Raw - J'!$B:$Q,9,FALSE),""),0,"")</f>
        <v/>
      </c>
      <c r="M1521" s="16" t="str">
        <f>SUBSTITUTE(IFERROR(VLOOKUP($A1521,'Raw - J'!$B:$Z,20,FALSE),""),0,"")</f>
        <v/>
      </c>
    </row>
    <row r="1522" spans="1:13" hidden="1" x14ac:dyDescent="0.35">
      <c r="A1522">
        <v>1513</v>
      </c>
      <c r="B1522" s="9" t="str">
        <f>IFERROR(VLOOKUP($A1522,'Raw - J'!$B:$S,2,FALSE),"")</f>
        <v/>
      </c>
      <c r="C1522" s="4" t="str">
        <f>IFERROR(VLOOKUP($A1522,'Raw - J'!$B:$S,3,FALSE),"")</f>
        <v/>
      </c>
      <c r="D1522" s="4" t="str">
        <f>IFERROR(VLOOKUP(JUMP!A1522,'Raw - J'!B:F,5,FALSE),"")</f>
        <v/>
      </c>
      <c r="E1522" s="4" t="str">
        <f>IFERROR(VLOOKUP($A1522,'Raw - J'!$B:$S,6,FALSE),"")</f>
        <v/>
      </c>
      <c r="F1522" s="4" t="str">
        <f>IFERROR(VLOOKUP($A1522,'Raw - J'!$B:$P,10,FALSE),"")</f>
        <v/>
      </c>
      <c r="G1522" s="4" t="str">
        <f>SUBSTITUTE(IFERROR(VLOOKUP($A1522,'Raw - J'!$B:$P,7,FALSE),""),"0","")</f>
        <v/>
      </c>
      <c r="H1522" s="4" t="str">
        <f>IFERROR(VLOOKUP($A1522,'Raw - J'!$B:$P,12,FALSE)&amp;IF(VLOOKUP($A1522,'Raw - J'!$B:$N,13,FALSE)&lt;&gt;"","("&amp;VLOOKUP($A1522,'Raw - J'!$B:$N,13,FALSE)&amp;")",""),"")</f>
        <v/>
      </c>
      <c r="I1522" s="4" t="str">
        <f>IFERROR(VLOOKUP($A1522,'Raw - J'!$B:$P,14,FALSE),"")</f>
        <v/>
      </c>
      <c r="J1522" s="4" t="str">
        <f>IFERROR(VLOOKUP($A1522,'Raw - J'!$B:$P,11,FALSE),"")</f>
        <v/>
      </c>
      <c r="K1522" s="4" t="str">
        <f>IFERROR(VLOOKUP($A1522,'Raw - J'!$B:$Q,16,FALSE),"")</f>
        <v/>
      </c>
      <c r="L1522" s="16" t="str">
        <f>SUBSTITUTE(IFERROR(VLOOKUP($A1522,'Raw - J'!$B:$Q,9,FALSE),""),0,"")</f>
        <v/>
      </c>
      <c r="M1522" s="16" t="str">
        <f>SUBSTITUTE(IFERROR(VLOOKUP($A1522,'Raw - J'!$B:$Z,20,FALSE),""),0,"")</f>
        <v/>
      </c>
    </row>
    <row r="1523" spans="1:13" hidden="1" x14ac:dyDescent="0.35">
      <c r="A1523">
        <v>1514</v>
      </c>
      <c r="B1523" s="9" t="str">
        <f>IFERROR(VLOOKUP($A1523,'Raw - J'!$B:$S,2,FALSE),"")</f>
        <v/>
      </c>
      <c r="C1523" s="4" t="str">
        <f>IFERROR(VLOOKUP($A1523,'Raw - J'!$B:$S,3,FALSE),"")</f>
        <v/>
      </c>
      <c r="D1523" s="4" t="str">
        <f>IFERROR(VLOOKUP(JUMP!A1523,'Raw - J'!B:F,5,FALSE),"")</f>
        <v/>
      </c>
      <c r="E1523" s="4" t="str">
        <f>IFERROR(VLOOKUP($A1523,'Raw - J'!$B:$S,6,FALSE),"")</f>
        <v/>
      </c>
      <c r="F1523" s="4" t="str">
        <f>IFERROR(VLOOKUP($A1523,'Raw - J'!$B:$P,10,FALSE),"")</f>
        <v/>
      </c>
      <c r="G1523" s="4" t="str">
        <f>SUBSTITUTE(IFERROR(VLOOKUP($A1523,'Raw - J'!$B:$P,7,FALSE),""),"0","")</f>
        <v/>
      </c>
      <c r="H1523" s="4" t="str">
        <f>IFERROR(VLOOKUP($A1523,'Raw - J'!$B:$P,12,FALSE)&amp;IF(VLOOKUP($A1523,'Raw - J'!$B:$N,13,FALSE)&lt;&gt;"","("&amp;VLOOKUP($A1523,'Raw - J'!$B:$N,13,FALSE)&amp;")",""),"")</f>
        <v/>
      </c>
      <c r="I1523" s="4" t="str">
        <f>IFERROR(VLOOKUP($A1523,'Raw - J'!$B:$P,14,FALSE),"")</f>
        <v/>
      </c>
      <c r="J1523" s="4" t="str">
        <f>IFERROR(VLOOKUP($A1523,'Raw - J'!$B:$P,11,FALSE),"")</f>
        <v/>
      </c>
      <c r="K1523" s="4" t="str">
        <f>IFERROR(VLOOKUP($A1523,'Raw - J'!$B:$Q,16,FALSE),"")</f>
        <v/>
      </c>
      <c r="L1523" s="16" t="str">
        <f>SUBSTITUTE(IFERROR(VLOOKUP($A1523,'Raw - J'!$B:$Q,9,FALSE),""),0,"")</f>
        <v/>
      </c>
      <c r="M1523" s="16" t="str">
        <f>SUBSTITUTE(IFERROR(VLOOKUP($A1523,'Raw - J'!$B:$Z,20,FALSE),""),0,"")</f>
        <v/>
      </c>
    </row>
    <row r="1524" spans="1:13" hidden="1" x14ac:dyDescent="0.35">
      <c r="A1524">
        <v>1515</v>
      </c>
      <c r="B1524" s="9" t="str">
        <f>IFERROR(VLOOKUP($A1524,'Raw - J'!$B:$S,2,FALSE),"")</f>
        <v/>
      </c>
      <c r="C1524" s="4" t="str">
        <f>IFERROR(VLOOKUP($A1524,'Raw - J'!$B:$S,3,FALSE),"")</f>
        <v/>
      </c>
      <c r="D1524" s="4" t="str">
        <f>IFERROR(VLOOKUP(JUMP!A1524,'Raw - J'!B:F,5,FALSE),"")</f>
        <v/>
      </c>
      <c r="E1524" s="4" t="str">
        <f>IFERROR(VLOOKUP($A1524,'Raw - J'!$B:$S,6,FALSE),"")</f>
        <v/>
      </c>
      <c r="F1524" s="4" t="str">
        <f>IFERROR(VLOOKUP($A1524,'Raw - J'!$B:$P,10,FALSE),"")</f>
        <v/>
      </c>
      <c r="G1524" s="4" t="str">
        <f>SUBSTITUTE(IFERROR(VLOOKUP($A1524,'Raw - J'!$B:$P,7,FALSE),""),"0","")</f>
        <v/>
      </c>
      <c r="H1524" s="4" t="str">
        <f>IFERROR(VLOOKUP($A1524,'Raw - J'!$B:$P,12,FALSE)&amp;IF(VLOOKUP($A1524,'Raw - J'!$B:$N,13,FALSE)&lt;&gt;"","("&amp;VLOOKUP($A1524,'Raw - J'!$B:$N,13,FALSE)&amp;")",""),"")</f>
        <v/>
      </c>
      <c r="I1524" s="4" t="str">
        <f>IFERROR(VLOOKUP($A1524,'Raw - J'!$B:$P,14,FALSE),"")</f>
        <v/>
      </c>
      <c r="J1524" s="4" t="str">
        <f>IFERROR(VLOOKUP($A1524,'Raw - J'!$B:$P,11,FALSE),"")</f>
        <v/>
      </c>
      <c r="K1524" s="4" t="str">
        <f>IFERROR(VLOOKUP($A1524,'Raw - J'!$B:$Q,16,FALSE),"")</f>
        <v/>
      </c>
      <c r="L1524" s="16" t="str">
        <f>SUBSTITUTE(IFERROR(VLOOKUP($A1524,'Raw - J'!$B:$Q,9,FALSE),""),0,"")</f>
        <v/>
      </c>
      <c r="M1524" s="16" t="str">
        <f>SUBSTITUTE(IFERROR(VLOOKUP($A1524,'Raw - J'!$B:$Z,20,FALSE),""),0,"")</f>
        <v/>
      </c>
    </row>
    <row r="1525" spans="1:13" hidden="1" x14ac:dyDescent="0.35">
      <c r="A1525">
        <v>1516</v>
      </c>
      <c r="B1525" s="9" t="str">
        <f>IFERROR(VLOOKUP($A1525,'Raw - J'!$B:$S,2,FALSE),"")</f>
        <v/>
      </c>
      <c r="C1525" s="4" t="str">
        <f>IFERROR(VLOOKUP($A1525,'Raw - J'!$B:$S,3,FALSE),"")</f>
        <v/>
      </c>
      <c r="D1525" s="4" t="str">
        <f>IFERROR(VLOOKUP(JUMP!A1525,'Raw - J'!B:F,5,FALSE),"")</f>
        <v/>
      </c>
      <c r="E1525" s="4" t="str">
        <f>IFERROR(VLOOKUP($A1525,'Raw - J'!$B:$S,6,FALSE),"")</f>
        <v/>
      </c>
      <c r="F1525" s="4" t="str">
        <f>IFERROR(VLOOKUP($A1525,'Raw - J'!$B:$P,10,FALSE),"")</f>
        <v/>
      </c>
      <c r="G1525" s="4" t="str">
        <f>SUBSTITUTE(IFERROR(VLOOKUP($A1525,'Raw - J'!$B:$P,7,FALSE),""),"0","")</f>
        <v/>
      </c>
      <c r="H1525" s="4" t="str">
        <f>IFERROR(VLOOKUP($A1525,'Raw - J'!$B:$P,12,FALSE)&amp;IF(VLOOKUP($A1525,'Raw - J'!$B:$N,13,FALSE)&lt;&gt;"","("&amp;VLOOKUP($A1525,'Raw - J'!$B:$N,13,FALSE)&amp;")",""),"")</f>
        <v/>
      </c>
      <c r="I1525" s="4" t="str">
        <f>IFERROR(VLOOKUP($A1525,'Raw - J'!$B:$P,14,FALSE),"")</f>
        <v/>
      </c>
      <c r="J1525" s="4" t="str">
        <f>IFERROR(VLOOKUP($A1525,'Raw - J'!$B:$P,11,FALSE),"")</f>
        <v/>
      </c>
      <c r="K1525" s="4" t="str">
        <f>IFERROR(VLOOKUP($A1525,'Raw - J'!$B:$Q,16,FALSE),"")</f>
        <v/>
      </c>
      <c r="L1525" s="16" t="str">
        <f>SUBSTITUTE(IFERROR(VLOOKUP($A1525,'Raw - J'!$B:$Q,9,FALSE),""),0,"")</f>
        <v/>
      </c>
      <c r="M1525" s="16" t="str">
        <f>SUBSTITUTE(IFERROR(VLOOKUP($A1525,'Raw - J'!$B:$Z,20,FALSE),""),0,"")</f>
        <v/>
      </c>
    </row>
    <row r="1526" spans="1:13" hidden="1" x14ac:dyDescent="0.35">
      <c r="A1526">
        <v>1517</v>
      </c>
      <c r="B1526" s="9" t="str">
        <f>IFERROR(VLOOKUP($A1526,'Raw - J'!$B:$S,2,FALSE),"")</f>
        <v/>
      </c>
      <c r="C1526" s="4" t="str">
        <f>IFERROR(VLOOKUP($A1526,'Raw - J'!$B:$S,3,FALSE),"")</f>
        <v/>
      </c>
      <c r="D1526" s="4" t="str">
        <f>IFERROR(VLOOKUP(JUMP!A1526,'Raw - J'!B:F,5,FALSE),"")</f>
        <v/>
      </c>
      <c r="E1526" s="4" t="str">
        <f>IFERROR(VLOOKUP($A1526,'Raw - J'!$B:$S,6,FALSE),"")</f>
        <v/>
      </c>
      <c r="F1526" s="4" t="str">
        <f>IFERROR(VLOOKUP($A1526,'Raw - J'!$B:$P,10,FALSE),"")</f>
        <v/>
      </c>
      <c r="G1526" s="4" t="str">
        <f>SUBSTITUTE(IFERROR(VLOOKUP($A1526,'Raw - J'!$B:$P,7,FALSE),""),"0","")</f>
        <v/>
      </c>
      <c r="H1526" s="4" t="str">
        <f>IFERROR(VLOOKUP($A1526,'Raw - J'!$B:$P,12,FALSE)&amp;IF(VLOOKUP($A1526,'Raw - J'!$B:$N,13,FALSE)&lt;&gt;"","("&amp;VLOOKUP($A1526,'Raw - J'!$B:$N,13,FALSE)&amp;")",""),"")</f>
        <v/>
      </c>
      <c r="I1526" s="4" t="str">
        <f>IFERROR(VLOOKUP($A1526,'Raw - J'!$B:$P,14,FALSE),"")</f>
        <v/>
      </c>
      <c r="J1526" s="4" t="str">
        <f>IFERROR(VLOOKUP($A1526,'Raw - J'!$B:$P,11,FALSE),"")</f>
        <v/>
      </c>
      <c r="K1526" s="4" t="str">
        <f>IFERROR(VLOOKUP($A1526,'Raw - J'!$B:$Q,16,FALSE),"")</f>
        <v/>
      </c>
      <c r="L1526" s="16" t="str">
        <f>SUBSTITUTE(IFERROR(VLOOKUP($A1526,'Raw - J'!$B:$Q,9,FALSE),""),0,"")</f>
        <v/>
      </c>
      <c r="M1526" s="16" t="str">
        <f>SUBSTITUTE(IFERROR(VLOOKUP($A1526,'Raw - J'!$B:$Z,20,FALSE),""),0,"")</f>
        <v/>
      </c>
    </row>
    <row r="1527" spans="1:13" hidden="1" x14ac:dyDescent="0.35">
      <c r="A1527">
        <v>1518</v>
      </c>
      <c r="B1527" s="9" t="str">
        <f>IFERROR(VLOOKUP($A1527,'Raw - J'!$B:$S,2,FALSE),"")</f>
        <v/>
      </c>
      <c r="C1527" s="4" t="str">
        <f>IFERROR(VLOOKUP($A1527,'Raw - J'!$B:$S,3,FALSE),"")</f>
        <v/>
      </c>
      <c r="D1527" s="4" t="str">
        <f>IFERROR(VLOOKUP(JUMP!A1527,'Raw - J'!B:F,5,FALSE),"")</f>
        <v/>
      </c>
      <c r="E1527" s="4" t="str">
        <f>IFERROR(VLOOKUP($A1527,'Raw - J'!$B:$S,6,FALSE),"")</f>
        <v/>
      </c>
      <c r="F1527" s="4" t="str">
        <f>IFERROR(VLOOKUP($A1527,'Raw - J'!$B:$P,10,FALSE),"")</f>
        <v/>
      </c>
      <c r="G1527" s="4" t="str">
        <f>SUBSTITUTE(IFERROR(VLOOKUP($A1527,'Raw - J'!$B:$P,7,FALSE),""),"0","")</f>
        <v/>
      </c>
      <c r="H1527" s="4" t="str">
        <f>IFERROR(VLOOKUP($A1527,'Raw - J'!$B:$P,12,FALSE)&amp;IF(VLOOKUP($A1527,'Raw - J'!$B:$N,13,FALSE)&lt;&gt;"","("&amp;VLOOKUP($A1527,'Raw - J'!$B:$N,13,FALSE)&amp;")",""),"")</f>
        <v/>
      </c>
      <c r="I1527" s="4" t="str">
        <f>IFERROR(VLOOKUP($A1527,'Raw - J'!$B:$P,14,FALSE),"")</f>
        <v/>
      </c>
      <c r="J1527" s="4" t="str">
        <f>IFERROR(VLOOKUP($A1527,'Raw - J'!$B:$P,11,FALSE),"")</f>
        <v/>
      </c>
      <c r="K1527" s="4" t="str">
        <f>IFERROR(VLOOKUP($A1527,'Raw - J'!$B:$Q,16,FALSE),"")</f>
        <v/>
      </c>
      <c r="L1527" s="16" t="str">
        <f>SUBSTITUTE(IFERROR(VLOOKUP($A1527,'Raw - J'!$B:$Q,9,FALSE),""),0,"")</f>
        <v/>
      </c>
      <c r="M1527" s="16" t="str">
        <f>SUBSTITUTE(IFERROR(VLOOKUP($A1527,'Raw - J'!$B:$Z,20,FALSE),""),0,"")</f>
        <v/>
      </c>
    </row>
    <row r="1528" spans="1:13" hidden="1" x14ac:dyDescent="0.35">
      <c r="A1528">
        <v>1519</v>
      </c>
      <c r="B1528" s="9" t="str">
        <f>IFERROR(VLOOKUP($A1528,'Raw - J'!$B:$S,2,FALSE),"")</f>
        <v/>
      </c>
      <c r="C1528" s="4" t="str">
        <f>IFERROR(VLOOKUP($A1528,'Raw - J'!$B:$S,3,FALSE),"")</f>
        <v/>
      </c>
      <c r="D1528" s="4" t="str">
        <f>IFERROR(VLOOKUP(JUMP!A1528,'Raw - J'!B:F,5,FALSE),"")</f>
        <v/>
      </c>
      <c r="E1528" s="4" t="str">
        <f>IFERROR(VLOOKUP($A1528,'Raw - J'!$B:$S,6,FALSE),"")</f>
        <v/>
      </c>
      <c r="F1528" s="4" t="str">
        <f>IFERROR(VLOOKUP($A1528,'Raw - J'!$B:$P,10,FALSE),"")</f>
        <v/>
      </c>
      <c r="G1528" s="4" t="str">
        <f>SUBSTITUTE(IFERROR(VLOOKUP($A1528,'Raw - J'!$B:$P,7,FALSE),""),"0","")</f>
        <v/>
      </c>
      <c r="H1528" s="4" t="str">
        <f>IFERROR(VLOOKUP($A1528,'Raw - J'!$B:$P,12,FALSE)&amp;IF(VLOOKUP($A1528,'Raw - J'!$B:$N,13,FALSE)&lt;&gt;"","("&amp;VLOOKUP($A1528,'Raw - J'!$B:$N,13,FALSE)&amp;")",""),"")</f>
        <v/>
      </c>
      <c r="I1528" s="4" t="str">
        <f>IFERROR(VLOOKUP($A1528,'Raw - J'!$B:$P,14,FALSE),"")</f>
        <v/>
      </c>
      <c r="J1528" s="4" t="str">
        <f>IFERROR(VLOOKUP($A1528,'Raw - J'!$B:$P,11,FALSE),"")</f>
        <v/>
      </c>
      <c r="K1528" s="4" t="str">
        <f>IFERROR(VLOOKUP($A1528,'Raw - J'!$B:$Q,16,FALSE),"")</f>
        <v/>
      </c>
      <c r="L1528" s="16" t="str">
        <f>SUBSTITUTE(IFERROR(VLOOKUP($A1528,'Raw - J'!$B:$Q,9,FALSE),""),0,"")</f>
        <v/>
      </c>
      <c r="M1528" s="16" t="str">
        <f>SUBSTITUTE(IFERROR(VLOOKUP($A1528,'Raw - J'!$B:$Z,20,FALSE),""),0,"")</f>
        <v/>
      </c>
    </row>
    <row r="1529" spans="1:13" hidden="1" x14ac:dyDescent="0.35">
      <c r="A1529">
        <v>1520</v>
      </c>
      <c r="B1529" s="9" t="str">
        <f>IFERROR(VLOOKUP($A1529,'Raw - J'!$B:$S,2,FALSE),"")</f>
        <v/>
      </c>
      <c r="C1529" s="4" t="str">
        <f>IFERROR(VLOOKUP($A1529,'Raw - J'!$B:$S,3,FALSE),"")</f>
        <v/>
      </c>
      <c r="D1529" s="4" t="str">
        <f>IFERROR(VLOOKUP(JUMP!A1529,'Raw - J'!B:F,5,FALSE),"")</f>
        <v/>
      </c>
      <c r="E1529" s="4" t="str">
        <f>IFERROR(VLOOKUP($A1529,'Raw - J'!$B:$S,6,FALSE),"")</f>
        <v/>
      </c>
      <c r="F1529" s="4" t="str">
        <f>IFERROR(VLOOKUP($A1529,'Raw - J'!$B:$P,10,FALSE),"")</f>
        <v/>
      </c>
      <c r="G1529" s="4" t="str">
        <f>SUBSTITUTE(IFERROR(VLOOKUP($A1529,'Raw - J'!$B:$P,7,FALSE),""),"0","")</f>
        <v/>
      </c>
      <c r="H1529" s="4" t="str">
        <f>IFERROR(VLOOKUP($A1529,'Raw - J'!$B:$P,12,FALSE)&amp;IF(VLOOKUP($A1529,'Raw - J'!$B:$N,13,FALSE)&lt;&gt;"","("&amp;VLOOKUP($A1529,'Raw - J'!$B:$N,13,FALSE)&amp;")",""),"")</f>
        <v/>
      </c>
      <c r="I1529" s="4" t="str">
        <f>IFERROR(VLOOKUP($A1529,'Raw - J'!$B:$P,14,FALSE),"")</f>
        <v/>
      </c>
      <c r="J1529" s="4" t="str">
        <f>IFERROR(VLOOKUP($A1529,'Raw - J'!$B:$P,11,FALSE),"")</f>
        <v/>
      </c>
      <c r="K1529" s="4" t="str">
        <f>IFERROR(VLOOKUP($A1529,'Raw - J'!$B:$Q,16,FALSE),"")</f>
        <v/>
      </c>
      <c r="L1529" s="16" t="str">
        <f>SUBSTITUTE(IFERROR(VLOOKUP($A1529,'Raw - J'!$B:$Q,9,FALSE),""),0,"")</f>
        <v/>
      </c>
      <c r="M1529" s="16" t="str">
        <f>SUBSTITUTE(IFERROR(VLOOKUP($A1529,'Raw - J'!$B:$Z,20,FALSE),""),0,"")</f>
        <v/>
      </c>
    </row>
    <row r="1530" spans="1:13" hidden="1" x14ac:dyDescent="0.35">
      <c r="A1530">
        <v>1521</v>
      </c>
      <c r="B1530" s="9" t="str">
        <f>IFERROR(VLOOKUP($A1530,'Raw - J'!$B:$S,2,FALSE),"")</f>
        <v/>
      </c>
      <c r="C1530" s="4" t="str">
        <f>IFERROR(VLOOKUP($A1530,'Raw - J'!$B:$S,3,FALSE),"")</f>
        <v/>
      </c>
      <c r="D1530" s="4" t="str">
        <f>IFERROR(VLOOKUP(JUMP!A1530,'Raw - J'!B:F,5,FALSE),"")</f>
        <v/>
      </c>
      <c r="E1530" s="4" t="str">
        <f>IFERROR(VLOOKUP($A1530,'Raw - J'!$B:$S,6,FALSE),"")</f>
        <v/>
      </c>
      <c r="F1530" s="4" t="str">
        <f>IFERROR(VLOOKUP($A1530,'Raw - J'!$B:$P,10,FALSE),"")</f>
        <v/>
      </c>
      <c r="G1530" s="4" t="str">
        <f>SUBSTITUTE(IFERROR(VLOOKUP($A1530,'Raw - J'!$B:$P,7,FALSE),""),"0","")</f>
        <v/>
      </c>
      <c r="H1530" s="4" t="str">
        <f>IFERROR(VLOOKUP($A1530,'Raw - J'!$B:$P,12,FALSE)&amp;IF(VLOOKUP($A1530,'Raw - J'!$B:$N,13,FALSE)&lt;&gt;"","("&amp;VLOOKUP($A1530,'Raw - J'!$B:$N,13,FALSE)&amp;")",""),"")</f>
        <v/>
      </c>
      <c r="I1530" s="4" t="str">
        <f>IFERROR(VLOOKUP($A1530,'Raw - J'!$B:$P,14,FALSE),"")</f>
        <v/>
      </c>
      <c r="J1530" s="4" t="str">
        <f>IFERROR(VLOOKUP($A1530,'Raw - J'!$B:$P,11,FALSE),"")</f>
        <v/>
      </c>
      <c r="K1530" s="4" t="str">
        <f>IFERROR(VLOOKUP($A1530,'Raw - J'!$B:$Q,16,FALSE),"")</f>
        <v/>
      </c>
      <c r="L1530" s="16" t="str">
        <f>SUBSTITUTE(IFERROR(VLOOKUP($A1530,'Raw - J'!$B:$Q,9,FALSE),""),0,"")</f>
        <v/>
      </c>
      <c r="M1530" s="16" t="str">
        <f>SUBSTITUTE(IFERROR(VLOOKUP($A1530,'Raw - J'!$B:$Z,20,FALSE),""),0,"")</f>
        <v/>
      </c>
    </row>
    <row r="1531" spans="1:13" hidden="1" x14ac:dyDescent="0.35">
      <c r="A1531">
        <v>1522</v>
      </c>
      <c r="B1531" s="9" t="str">
        <f>IFERROR(VLOOKUP($A1531,'Raw - J'!$B:$S,2,FALSE),"")</f>
        <v/>
      </c>
      <c r="C1531" s="4" t="str">
        <f>IFERROR(VLOOKUP($A1531,'Raw - J'!$B:$S,3,FALSE),"")</f>
        <v/>
      </c>
      <c r="D1531" s="4" t="str">
        <f>IFERROR(VLOOKUP(JUMP!A1531,'Raw - J'!B:F,5,FALSE),"")</f>
        <v/>
      </c>
      <c r="E1531" s="4" t="str">
        <f>IFERROR(VLOOKUP($A1531,'Raw - J'!$B:$S,6,FALSE),"")</f>
        <v/>
      </c>
      <c r="F1531" s="4" t="str">
        <f>IFERROR(VLOOKUP($A1531,'Raw - J'!$B:$P,10,FALSE),"")</f>
        <v/>
      </c>
      <c r="G1531" s="4" t="str">
        <f>SUBSTITUTE(IFERROR(VLOOKUP($A1531,'Raw - J'!$B:$P,7,FALSE),""),"0","")</f>
        <v/>
      </c>
      <c r="H1531" s="4" t="str">
        <f>IFERROR(VLOOKUP($A1531,'Raw - J'!$B:$P,12,FALSE)&amp;IF(VLOOKUP($A1531,'Raw - J'!$B:$N,13,FALSE)&lt;&gt;"","("&amp;VLOOKUP($A1531,'Raw - J'!$B:$N,13,FALSE)&amp;")",""),"")</f>
        <v/>
      </c>
      <c r="I1531" s="4" t="str">
        <f>IFERROR(VLOOKUP($A1531,'Raw - J'!$B:$P,14,FALSE),"")</f>
        <v/>
      </c>
      <c r="J1531" s="4" t="str">
        <f>IFERROR(VLOOKUP($A1531,'Raw - J'!$B:$P,11,FALSE),"")</f>
        <v/>
      </c>
      <c r="K1531" s="4" t="str">
        <f>IFERROR(VLOOKUP($A1531,'Raw - J'!$B:$Q,16,FALSE),"")</f>
        <v/>
      </c>
      <c r="L1531" s="16" t="str">
        <f>SUBSTITUTE(IFERROR(VLOOKUP($A1531,'Raw - J'!$B:$Q,9,FALSE),""),0,"")</f>
        <v/>
      </c>
      <c r="M1531" s="16" t="str">
        <f>SUBSTITUTE(IFERROR(VLOOKUP($A1531,'Raw - J'!$B:$Z,20,FALSE),""),0,"")</f>
        <v/>
      </c>
    </row>
    <row r="1532" spans="1:13" hidden="1" x14ac:dyDescent="0.35">
      <c r="A1532">
        <v>1523</v>
      </c>
      <c r="B1532" s="9" t="str">
        <f>IFERROR(VLOOKUP($A1532,'Raw - J'!$B:$S,2,FALSE),"")</f>
        <v/>
      </c>
      <c r="C1532" s="4" t="str">
        <f>IFERROR(VLOOKUP($A1532,'Raw - J'!$B:$S,3,FALSE),"")</f>
        <v/>
      </c>
      <c r="D1532" s="4" t="str">
        <f>IFERROR(VLOOKUP(JUMP!A1532,'Raw - J'!B:F,5,FALSE),"")</f>
        <v/>
      </c>
      <c r="E1532" s="4" t="str">
        <f>IFERROR(VLOOKUP($A1532,'Raw - J'!$B:$S,6,FALSE),"")</f>
        <v/>
      </c>
      <c r="F1532" s="4" t="str">
        <f>IFERROR(VLOOKUP($A1532,'Raw - J'!$B:$P,10,FALSE),"")</f>
        <v/>
      </c>
      <c r="G1532" s="4" t="str">
        <f>SUBSTITUTE(IFERROR(VLOOKUP($A1532,'Raw - J'!$B:$P,7,FALSE),""),"0","")</f>
        <v/>
      </c>
      <c r="H1532" s="4" t="str">
        <f>IFERROR(VLOOKUP($A1532,'Raw - J'!$B:$P,12,FALSE)&amp;IF(VLOOKUP($A1532,'Raw - J'!$B:$N,13,FALSE)&lt;&gt;"","("&amp;VLOOKUP($A1532,'Raw - J'!$B:$N,13,FALSE)&amp;")",""),"")</f>
        <v/>
      </c>
      <c r="I1532" s="4" t="str">
        <f>IFERROR(VLOOKUP($A1532,'Raw - J'!$B:$P,14,FALSE),"")</f>
        <v/>
      </c>
      <c r="J1532" s="4" t="str">
        <f>IFERROR(VLOOKUP($A1532,'Raw - J'!$B:$P,11,FALSE),"")</f>
        <v/>
      </c>
      <c r="K1532" s="4" t="str">
        <f>IFERROR(VLOOKUP($A1532,'Raw - J'!$B:$Q,16,FALSE),"")</f>
        <v/>
      </c>
      <c r="L1532" s="16" t="str">
        <f>SUBSTITUTE(IFERROR(VLOOKUP($A1532,'Raw - J'!$B:$Q,9,FALSE),""),0,"")</f>
        <v/>
      </c>
      <c r="M1532" s="16" t="str">
        <f>SUBSTITUTE(IFERROR(VLOOKUP($A1532,'Raw - J'!$B:$Z,20,FALSE),""),0,"")</f>
        <v/>
      </c>
    </row>
    <row r="1533" spans="1:13" hidden="1" x14ac:dyDescent="0.35">
      <c r="A1533">
        <v>1524</v>
      </c>
      <c r="B1533" s="9" t="str">
        <f>IFERROR(VLOOKUP($A1533,'Raw - J'!$B:$S,2,FALSE),"")</f>
        <v/>
      </c>
      <c r="C1533" s="4" t="str">
        <f>IFERROR(VLOOKUP($A1533,'Raw - J'!$B:$S,3,FALSE),"")</f>
        <v/>
      </c>
      <c r="D1533" s="4" t="str">
        <f>IFERROR(VLOOKUP(JUMP!A1533,'Raw - J'!B:F,5,FALSE),"")</f>
        <v/>
      </c>
      <c r="E1533" s="4" t="str">
        <f>IFERROR(VLOOKUP($A1533,'Raw - J'!$B:$S,6,FALSE),"")</f>
        <v/>
      </c>
      <c r="F1533" s="4" t="str">
        <f>IFERROR(VLOOKUP($A1533,'Raw - J'!$B:$P,10,FALSE),"")</f>
        <v/>
      </c>
      <c r="G1533" s="4" t="str">
        <f>SUBSTITUTE(IFERROR(VLOOKUP($A1533,'Raw - J'!$B:$P,7,FALSE),""),"0","")</f>
        <v/>
      </c>
      <c r="H1533" s="4" t="str">
        <f>IFERROR(VLOOKUP($A1533,'Raw - J'!$B:$P,12,FALSE)&amp;IF(VLOOKUP($A1533,'Raw - J'!$B:$N,13,FALSE)&lt;&gt;"","("&amp;VLOOKUP($A1533,'Raw - J'!$B:$N,13,FALSE)&amp;")",""),"")</f>
        <v/>
      </c>
      <c r="I1533" s="4" t="str">
        <f>IFERROR(VLOOKUP($A1533,'Raw - J'!$B:$P,14,FALSE),"")</f>
        <v/>
      </c>
      <c r="J1533" s="4" t="str">
        <f>IFERROR(VLOOKUP($A1533,'Raw - J'!$B:$P,11,FALSE),"")</f>
        <v/>
      </c>
      <c r="K1533" s="4" t="str">
        <f>IFERROR(VLOOKUP($A1533,'Raw - J'!$B:$Q,16,FALSE),"")</f>
        <v/>
      </c>
      <c r="L1533" s="16" t="str">
        <f>SUBSTITUTE(IFERROR(VLOOKUP($A1533,'Raw - J'!$B:$Q,9,FALSE),""),0,"")</f>
        <v/>
      </c>
      <c r="M1533" s="16" t="str">
        <f>SUBSTITUTE(IFERROR(VLOOKUP($A1533,'Raw - J'!$B:$Z,20,FALSE),""),0,"")</f>
        <v/>
      </c>
    </row>
    <row r="1534" spans="1:13" hidden="1" x14ac:dyDescent="0.35">
      <c r="A1534">
        <v>1525</v>
      </c>
      <c r="B1534" s="9" t="str">
        <f>IFERROR(VLOOKUP($A1534,'Raw - J'!$B:$S,2,FALSE),"")</f>
        <v/>
      </c>
      <c r="C1534" s="4" t="str">
        <f>IFERROR(VLOOKUP($A1534,'Raw - J'!$B:$S,3,FALSE),"")</f>
        <v/>
      </c>
      <c r="D1534" s="4" t="str">
        <f>IFERROR(VLOOKUP(JUMP!A1534,'Raw - J'!B:F,5,FALSE),"")</f>
        <v/>
      </c>
      <c r="E1534" s="4" t="str">
        <f>IFERROR(VLOOKUP($A1534,'Raw - J'!$B:$S,6,FALSE),"")</f>
        <v/>
      </c>
      <c r="F1534" s="4" t="str">
        <f>IFERROR(VLOOKUP($A1534,'Raw - J'!$B:$P,10,FALSE),"")</f>
        <v/>
      </c>
      <c r="G1534" s="4" t="str">
        <f>SUBSTITUTE(IFERROR(VLOOKUP($A1534,'Raw - J'!$B:$P,7,FALSE),""),"0","")</f>
        <v/>
      </c>
      <c r="H1534" s="4" t="str">
        <f>IFERROR(VLOOKUP($A1534,'Raw - J'!$B:$P,12,FALSE)&amp;IF(VLOOKUP($A1534,'Raw - J'!$B:$N,13,FALSE)&lt;&gt;"","("&amp;VLOOKUP($A1534,'Raw - J'!$B:$N,13,FALSE)&amp;")",""),"")</f>
        <v/>
      </c>
      <c r="I1534" s="4" t="str">
        <f>IFERROR(VLOOKUP($A1534,'Raw - J'!$B:$P,14,FALSE),"")</f>
        <v/>
      </c>
      <c r="J1534" s="4" t="str">
        <f>IFERROR(VLOOKUP($A1534,'Raw - J'!$B:$P,11,FALSE),"")</f>
        <v/>
      </c>
      <c r="K1534" s="4" t="str">
        <f>IFERROR(VLOOKUP($A1534,'Raw - J'!$B:$Q,16,FALSE),"")</f>
        <v/>
      </c>
      <c r="L1534" s="16" t="str">
        <f>SUBSTITUTE(IFERROR(VLOOKUP($A1534,'Raw - J'!$B:$Q,9,FALSE),""),0,"")</f>
        <v/>
      </c>
      <c r="M1534" s="16" t="str">
        <f>SUBSTITUTE(IFERROR(VLOOKUP($A1534,'Raw - J'!$B:$Z,20,FALSE),""),0,"")</f>
        <v/>
      </c>
    </row>
    <row r="1535" spans="1:13" hidden="1" x14ac:dyDescent="0.35">
      <c r="A1535">
        <v>1526</v>
      </c>
      <c r="B1535" s="9" t="str">
        <f>IFERROR(VLOOKUP($A1535,'Raw - J'!$B:$S,2,FALSE),"")</f>
        <v/>
      </c>
      <c r="C1535" s="4" t="str">
        <f>IFERROR(VLOOKUP($A1535,'Raw - J'!$B:$S,3,FALSE),"")</f>
        <v/>
      </c>
      <c r="D1535" s="4" t="str">
        <f>IFERROR(VLOOKUP(JUMP!A1535,'Raw - J'!B:F,5,FALSE),"")</f>
        <v/>
      </c>
      <c r="E1535" s="4" t="str">
        <f>IFERROR(VLOOKUP($A1535,'Raw - J'!$B:$S,6,FALSE),"")</f>
        <v/>
      </c>
      <c r="F1535" s="4" t="str">
        <f>IFERROR(VLOOKUP($A1535,'Raw - J'!$B:$P,10,FALSE),"")</f>
        <v/>
      </c>
      <c r="G1535" s="4" t="str">
        <f>SUBSTITUTE(IFERROR(VLOOKUP($A1535,'Raw - J'!$B:$P,7,FALSE),""),"0","")</f>
        <v/>
      </c>
      <c r="H1535" s="4" t="str">
        <f>IFERROR(VLOOKUP($A1535,'Raw - J'!$B:$P,12,FALSE)&amp;IF(VLOOKUP($A1535,'Raw - J'!$B:$N,13,FALSE)&lt;&gt;"","("&amp;VLOOKUP($A1535,'Raw - J'!$B:$N,13,FALSE)&amp;")",""),"")</f>
        <v/>
      </c>
      <c r="I1535" s="4" t="str">
        <f>IFERROR(VLOOKUP($A1535,'Raw - J'!$B:$P,14,FALSE),"")</f>
        <v/>
      </c>
      <c r="J1535" s="4" t="str">
        <f>IFERROR(VLOOKUP($A1535,'Raw - J'!$B:$P,11,FALSE),"")</f>
        <v/>
      </c>
      <c r="K1535" s="4" t="str">
        <f>IFERROR(VLOOKUP($A1535,'Raw - J'!$B:$Q,16,FALSE),"")</f>
        <v/>
      </c>
      <c r="L1535" s="16" t="str">
        <f>SUBSTITUTE(IFERROR(VLOOKUP($A1535,'Raw - J'!$B:$Q,9,FALSE),""),0,"")</f>
        <v/>
      </c>
      <c r="M1535" s="16" t="str">
        <f>SUBSTITUTE(IFERROR(VLOOKUP($A1535,'Raw - J'!$B:$Z,20,FALSE),""),0,"")</f>
        <v/>
      </c>
    </row>
    <row r="1536" spans="1:13" hidden="1" x14ac:dyDescent="0.35">
      <c r="A1536">
        <v>1527</v>
      </c>
      <c r="B1536" s="9" t="str">
        <f>IFERROR(VLOOKUP($A1536,'Raw - J'!$B:$S,2,FALSE),"")</f>
        <v/>
      </c>
      <c r="C1536" s="4" t="str">
        <f>IFERROR(VLOOKUP($A1536,'Raw - J'!$B:$S,3,FALSE),"")</f>
        <v/>
      </c>
      <c r="D1536" s="4" t="str">
        <f>IFERROR(VLOOKUP(JUMP!A1536,'Raw - J'!B:F,5,FALSE),"")</f>
        <v/>
      </c>
      <c r="E1536" s="4" t="str">
        <f>IFERROR(VLOOKUP($A1536,'Raw - J'!$B:$S,6,FALSE),"")</f>
        <v/>
      </c>
      <c r="F1536" s="4" t="str">
        <f>IFERROR(VLOOKUP($A1536,'Raw - J'!$B:$P,10,FALSE),"")</f>
        <v/>
      </c>
      <c r="G1536" s="4" t="str">
        <f>SUBSTITUTE(IFERROR(VLOOKUP($A1536,'Raw - J'!$B:$P,7,FALSE),""),"0","")</f>
        <v/>
      </c>
      <c r="H1536" s="4" t="str">
        <f>IFERROR(VLOOKUP($A1536,'Raw - J'!$B:$P,12,FALSE)&amp;IF(VLOOKUP($A1536,'Raw - J'!$B:$N,13,FALSE)&lt;&gt;"","("&amp;VLOOKUP($A1536,'Raw - J'!$B:$N,13,FALSE)&amp;")",""),"")</f>
        <v/>
      </c>
      <c r="I1536" s="4" t="str">
        <f>IFERROR(VLOOKUP($A1536,'Raw - J'!$B:$P,14,FALSE),"")</f>
        <v/>
      </c>
      <c r="J1536" s="4" t="str">
        <f>IFERROR(VLOOKUP($A1536,'Raw - J'!$B:$P,11,FALSE),"")</f>
        <v/>
      </c>
      <c r="K1536" s="4" t="str">
        <f>IFERROR(VLOOKUP($A1536,'Raw - J'!$B:$Q,16,FALSE),"")</f>
        <v/>
      </c>
      <c r="L1536" s="16" t="str">
        <f>SUBSTITUTE(IFERROR(VLOOKUP($A1536,'Raw - J'!$B:$Q,9,FALSE),""),0,"")</f>
        <v/>
      </c>
      <c r="M1536" s="16" t="str">
        <f>SUBSTITUTE(IFERROR(VLOOKUP($A1536,'Raw - J'!$B:$Z,20,FALSE),""),0,"")</f>
        <v/>
      </c>
    </row>
    <row r="1537" spans="1:13" hidden="1" x14ac:dyDescent="0.35">
      <c r="A1537">
        <v>1528</v>
      </c>
      <c r="B1537" s="9" t="str">
        <f>IFERROR(VLOOKUP($A1537,'Raw - J'!$B:$S,2,FALSE),"")</f>
        <v/>
      </c>
      <c r="C1537" s="4" t="str">
        <f>IFERROR(VLOOKUP($A1537,'Raw - J'!$B:$S,3,FALSE),"")</f>
        <v/>
      </c>
      <c r="D1537" s="4" t="str">
        <f>IFERROR(VLOOKUP(JUMP!A1537,'Raw - J'!B:F,5,FALSE),"")</f>
        <v/>
      </c>
      <c r="E1537" s="4" t="str">
        <f>IFERROR(VLOOKUP($A1537,'Raw - J'!$B:$S,6,FALSE),"")</f>
        <v/>
      </c>
      <c r="F1537" s="4" t="str">
        <f>IFERROR(VLOOKUP($A1537,'Raw - J'!$B:$P,10,FALSE),"")</f>
        <v/>
      </c>
      <c r="G1537" s="4" t="str">
        <f>SUBSTITUTE(IFERROR(VLOOKUP($A1537,'Raw - J'!$B:$P,7,FALSE),""),"0","")</f>
        <v/>
      </c>
      <c r="H1537" s="4" t="str">
        <f>IFERROR(VLOOKUP($A1537,'Raw - J'!$B:$P,12,FALSE)&amp;IF(VLOOKUP($A1537,'Raw - J'!$B:$N,13,FALSE)&lt;&gt;"","("&amp;VLOOKUP($A1537,'Raw - J'!$B:$N,13,FALSE)&amp;")",""),"")</f>
        <v/>
      </c>
      <c r="I1537" s="4" t="str">
        <f>IFERROR(VLOOKUP($A1537,'Raw - J'!$B:$P,14,FALSE),"")</f>
        <v/>
      </c>
      <c r="J1537" s="4" t="str">
        <f>IFERROR(VLOOKUP($A1537,'Raw - J'!$B:$P,11,FALSE),"")</f>
        <v/>
      </c>
      <c r="K1537" s="4" t="str">
        <f>IFERROR(VLOOKUP($A1537,'Raw - J'!$B:$Q,16,FALSE),"")</f>
        <v/>
      </c>
      <c r="L1537" s="16" t="str">
        <f>SUBSTITUTE(IFERROR(VLOOKUP($A1537,'Raw - J'!$B:$Q,9,FALSE),""),0,"")</f>
        <v/>
      </c>
      <c r="M1537" s="16" t="str">
        <f>SUBSTITUTE(IFERROR(VLOOKUP($A1537,'Raw - J'!$B:$Z,20,FALSE),""),0,"")</f>
        <v/>
      </c>
    </row>
    <row r="1538" spans="1:13" hidden="1" x14ac:dyDescent="0.35">
      <c r="A1538">
        <v>1529</v>
      </c>
      <c r="B1538" s="9" t="str">
        <f>IFERROR(VLOOKUP($A1538,'Raw - J'!$B:$S,2,FALSE),"")</f>
        <v/>
      </c>
      <c r="C1538" s="4" t="str">
        <f>IFERROR(VLOOKUP($A1538,'Raw - J'!$B:$S,3,FALSE),"")</f>
        <v/>
      </c>
      <c r="D1538" s="4" t="str">
        <f>IFERROR(VLOOKUP(JUMP!A1538,'Raw - J'!B:F,5,FALSE),"")</f>
        <v/>
      </c>
      <c r="E1538" s="4" t="str">
        <f>IFERROR(VLOOKUP($A1538,'Raw - J'!$B:$S,6,FALSE),"")</f>
        <v/>
      </c>
      <c r="F1538" s="4" t="str">
        <f>IFERROR(VLOOKUP($A1538,'Raw - J'!$B:$P,10,FALSE),"")</f>
        <v/>
      </c>
      <c r="G1538" s="4" t="str">
        <f>SUBSTITUTE(IFERROR(VLOOKUP($A1538,'Raw - J'!$B:$P,7,FALSE),""),"0","")</f>
        <v/>
      </c>
      <c r="H1538" s="4" t="str">
        <f>IFERROR(VLOOKUP($A1538,'Raw - J'!$B:$P,12,FALSE)&amp;IF(VLOOKUP($A1538,'Raw - J'!$B:$N,13,FALSE)&lt;&gt;"","("&amp;VLOOKUP($A1538,'Raw - J'!$B:$N,13,FALSE)&amp;")",""),"")</f>
        <v/>
      </c>
      <c r="I1538" s="4" t="str">
        <f>IFERROR(VLOOKUP($A1538,'Raw - J'!$B:$P,14,FALSE),"")</f>
        <v/>
      </c>
      <c r="J1538" s="4" t="str">
        <f>IFERROR(VLOOKUP($A1538,'Raw - J'!$B:$P,11,FALSE),"")</f>
        <v/>
      </c>
      <c r="K1538" s="4" t="str">
        <f>IFERROR(VLOOKUP($A1538,'Raw - J'!$B:$Q,16,FALSE),"")</f>
        <v/>
      </c>
      <c r="L1538" s="16" t="str">
        <f>SUBSTITUTE(IFERROR(VLOOKUP($A1538,'Raw - J'!$B:$Q,9,FALSE),""),0,"")</f>
        <v/>
      </c>
      <c r="M1538" s="16" t="str">
        <f>SUBSTITUTE(IFERROR(VLOOKUP($A1538,'Raw - J'!$B:$Z,20,FALSE),""),0,"")</f>
        <v/>
      </c>
    </row>
    <row r="1539" spans="1:13" hidden="1" x14ac:dyDescent="0.35">
      <c r="A1539">
        <v>1530</v>
      </c>
      <c r="B1539" s="9" t="str">
        <f>IFERROR(VLOOKUP($A1539,'Raw - J'!$B:$S,2,FALSE),"")</f>
        <v/>
      </c>
      <c r="C1539" s="4" t="str">
        <f>IFERROR(VLOOKUP($A1539,'Raw - J'!$B:$S,3,FALSE),"")</f>
        <v/>
      </c>
      <c r="D1539" s="4" t="str">
        <f>IFERROR(VLOOKUP(JUMP!A1539,'Raw - J'!B:F,5,FALSE),"")</f>
        <v/>
      </c>
      <c r="E1539" s="4" t="str">
        <f>IFERROR(VLOOKUP($A1539,'Raw - J'!$B:$S,6,FALSE),"")</f>
        <v/>
      </c>
      <c r="F1539" s="4" t="str">
        <f>IFERROR(VLOOKUP($A1539,'Raw - J'!$B:$P,10,FALSE),"")</f>
        <v/>
      </c>
      <c r="G1539" s="4" t="str">
        <f>SUBSTITUTE(IFERROR(VLOOKUP($A1539,'Raw - J'!$B:$P,7,FALSE),""),"0","")</f>
        <v/>
      </c>
      <c r="H1539" s="4" t="str">
        <f>IFERROR(VLOOKUP($A1539,'Raw - J'!$B:$P,12,FALSE)&amp;IF(VLOOKUP($A1539,'Raw - J'!$B:$N,13,FALSE)&lt;&gt;"","("&amp;VLOOKUP($A1539,'Raw - J'!$B:$N,13,FALSE)&amp;")",""),"")</f>
        <v/>
      </c>
      <c r="I1539" s="4" t="str">
        <f>IFERROR(VLOOKUP($A1539,'Raw - J'!$B:$P,14,FALSE),"")</f>
        <v/>
      </c>
      <c r="J1539" s="4" t="str">
        <f>IFERROR(VLOOKUP($A1539,'Raw - J'!$B:$P,11,FALSE),"")</f>
        <v/>
      </c>
      <c r="K1539" s="4" t="str">
        <f>IFERROR(VLOOKUP($A1539,'Raw - J'!$B:$Q,16,FALSE),"")</f>
        <v/>
      </c>
      <c r="L1539" s="16" t="str">
        <f>SUBSTITUTE(IFERROR(VLOOKUP($A1539,'Raw - J'!$B:$Q,9,FALSE),""),0,"")</f>
        <v/>
      </c>
      <c r="M1539" s="16" t="str">
        <f>SUBSTITUTE(IFERROR(VLOOKUP($A1539,'Raw - J'!$B:$Z,20,FALSE),""),0,"")</f>
        <v/>
      </c>
    </row>
    <row r="1540" spans="1:13" hidden="1" x14ac:dyDescent="0.35">
      <c r="A1540">
        <v>1531</v>
      </c>
      <c r="B1540" s="9" t="str">
        <f>IFERROR(VLOOKUP($A1540,'Raw - J'!$B:$S,2,FALSE),"")</f>
        <v/>
      </c>
      <c r="C1540" s="4" t="str">
        <f>IFERROR(VLOOKUP($A1540,'Raw - J'!$B:$S,3,FALSE),"")</f>
        <v/>
      </c>
      <c r="D1540" s="4" t="str">
        <f>IFERROR(VLOOKUP(JUMP!A1540,'Raw - J'!B:F,5,FALSE),"")</f>
        <v/>
      </c>
      <c r="E1540" s="4" t="str">
        <f>IFERROR(VLOOKUP($A1540,'Raw - J'!$B:$S,6,FALSE),"")</f>
        <v/>
      </c>
      <c r="F1540" s="4" t="str">
        <f>IFERROR(VLOOKUP($A1540,'Raw - J'!$B:$P,10,FALSE),"")</f>
        <v/>
      </c>
      <c r="G1540" s="4" t="str">
        <f>SUBSTITUTE(IFERROR(VLOOKUP($A1540,'Raw - J'!$B:$P,7,FALSE),""),"0","")</f>
        <v/>
      </c>
      <c r="H1540" s="4" t="str">
        <f>IFERROR(VLOOKUP($A1540,'Raw - J'!$B:$P,12,FALSE)&amp;IF(VLOOKUP($A1540,'Raw - J'!$B:$N,13,FALSE)&lt;&gt;"","("&amp;VLOOKUP($A1540,'Raw - J'!$B:$N,13,FALSE)&amp;")",""),"")</f>
        <v/>
      </c>
      <c r="I1540" s="4" t="str">
        <f>IFERROR(VLOOKUP($A1540,'Raw - J'!$B:$P,14,FALSE),"")</f>
        <v/>
      </c>
      <c r="J1540" s="4" t="str">
        <f>IFERROR(VLOOKUP($A1540,'Raw - J'!$B:$P,11,FALSE),"")</f>
        <v/>
      </c>
      <c r="K1540" s="4" t="str">
        <f>IFERROR(VLOOKUP($A1540,'Raw - J'!$B:$Q,16,FALSE),"")</f>
        <v/>
      </c>
      <c r="L1540" s="16" t="str">
        <f>SUBSTITUTE(IFERROR(VLOOKUP($A1540,'Raw - J'!$B:$Q,9,FALSE),""),0,"")</f>
        <v/>
      </c>
      <c r="M1540" s="16" t="str">
        <f>SUBSTITUTE(IFERROR(VLOOKUP($A1540,'Raw - J'!$B:$Z,20,FALSE),""),0,"")</f>
        <v/>
      </c>
    </row>
    <row r="1541" spans="1:13" hidden="1" x14ac:dyDescent="0.35">
      <c r="A1541">
        <v>1532</v>
      </c>
      <c r="B1541" s="9" t="str">
        <f>IFERROR(VLOOKUP($A1541,'Raw - J'!$B:$S,2,FALSE),"")</f>
        <v/>
      </c>
      <c r="C1541" s="4" t="str">
        <f>IFERROR(VLOOKUP($A1541,'Raw - J'!$B:$S,3,FALSE),"")</f>
        <v/>
      </c>
      <c r="D1541" s="4" t="str">
        <f>IFERROR(VLOOKUP(JUMP!A1541,'Raw - J'!B:F,5,FALSE),"")</f>
        <v/>
      </c>
      <c r="E1541" s="4" t="str">
        <f>IFERROR(VLOOKUP($A1541,'Raw - J'!$B:$S,6,FALSE),"")</f>
        <v/>
      </c>
      <c r="F1541" s="4" t="str">
        <f>IFERROR(VLOOKUP($A1541,'Raw - J'!$B:$P,10,FALSE),"")</f>
        <v/>
      </c>
      <c r="G1541" s="4" t="str">
        <f>SUBSTITUTE(IFERROR(VLOOKUP($A1541,'Raw - J'!$B:$P,7,FALSE),""),"0","")</f>
        <v/>
      </c>
      <c r="H1541" s="4" t="str">
        <f>IFERROR(VLOOKUP($A1541,'Raw - J'!$B:$P,12,FALSE)&amp;IF(VLOOKUP($A1541,'Raw - J'!$B:$N,13,FALSE)&lt;&gt;"","("&amp;VLOOKUP($A1541,'Raw - J'!$B:$N,13,FALSE)&amp;")",""),"")</f>
        <v/>
      </c>
      <c r="I1541" s="4" t="str">
        <f>IFERROR(VLOOKUP($A1541,'Raw - J'!$B:$P,14,FALSE),"")</f>
        <v/>
      </c>
      <c r="J1541" s="4" t="str">
        <f>IFERROR(VLOOKUP($A1541,'Raw - J'!$B:$P,11,FALSE),"")</f>
        <v/>
      </c>
      <c r="K1541" s="4" t="str">
        <f>IFERROR(VLOOKUP($A1541,'Raw - J'!$B:$Q,16,FALSE),"")</f>
        <v/>
      </c>
      <c r="L1541" s="16" t="str">
        <f>SUBSTITUTE(IFERROR(VLOOKUP($A1541,'Raw - J'!$B:$Q,9,FALSE),""),0,"")</f>
        <v/>
      </c>
      <c r="M1541" s="16" t="str">
        <f>SUBSTITUTE(IFERROR(VLOOKUP($A1541,'Raw - J'!$B:$Z,20,FALSE),""),0,"")</f>
        <v/>
      </c>
    </row>
    <row r="1542" spans="1:13" hidden="1" x14ac:dyDescent="0.35">
      <c r="A1542">
        <v>1533</v>
      </c>
      <c r="B1542" s="9" t="str">
        <f>IFERROR(VLOOKUP($A1542,'Raw - J'!$B:$S,2,FALSE),"")</f>
        <v/>
      </c>
      <c r="C1542" s="4" t="str">
        <f>IFERROR(VLOOKUP($A1542,'Raw - J'!$B:$S,3,FALSE),"")</f>
        <v/>
      </c>
      <c r="D1542" s="4" t="str">
        <f>IFERROR(VLOOKUP(JUMP!A1542,'Raw - J'!B:F,5,FALSE),"")</f>
        <v/>
      </c>
      <c r="E1542" s="4" t="str">
        <f>IFERROR(VLOOKUP($A1542,'Raw - J'!$B:$S,6,FALSE),"")</f>
        <v/>
      </c>
      <c r="F1542" s="4" t="str">
        <f>IFERROR(VLOOKUP($A1542,'Raw - J'!$B:$P,10,FALSE),"")</f>
        <v/>
      </c>
      <c r="G1542" s="4" t="str">
        <f>SUBSTITUTE(IFERROR(VLOOKUP($A1542,'Raw - J'!$B:$P,7,FALSE),""),"0","")</f>
        <v/>
      </c>
      <c r="H1542" s="4" t="str">
        <f>IFERROR(VLOOKUP($A1542,'Raw - J'!$B:$P,12,FALSE)&amp;IF(VLOOKUP($A1542,'Raw - J'!$B:$N,13,FALSE)&lt;&gt;"","("&amp;VLOOKUP($A1542,'Raw - J'!$B:$N,13,FALSE)&amp;")",""),"")</f>
        <v/>
      </c>
      <c r="I1542" s="4" t="str">
        <f>IFERROR(VLOOKUP($A1542,'Raw - J'!$B:$P,14,FALSE),"")</f>
        <v/>
      </c>
      <c r="J1542" s="4" t="str">
        <f>IFERROR(VLOOKUP($A1542,'Raw - J'!$B:$P,11,FALSE),"")</f>
        <v/>
      </c>
      <c r="K1542" s="4" t="str">
        <f>IFERROR(VLOOKUP($A1542,'Raw - J'!$B:$Q,16,FALSE),"")</f>
        <v/>
      </c>
      <c r="L1542" s="16" t="str">
        <f>SUBSTITUTE(IFERROR(VLOOKUP($A1542,'Raw - J'!$B:$Q,9,FALSE),""),0,"")</f>
        <v/>
      </c>
      <c r="M1542" s="16" t="str">
        <f>SUBSTITUTE(IFERROR(VLOOKUP($A1542,'Raw - J'!$B:$Z,20,FALSE),""),0,"")</f>
        <v/>
      </c>
    </row>
    <row r="1543" spans="1:13" hidden="1" x14ac:dyDescent="0.35">
      <c r="A1543">
        <v>1534</v>
      </c>
      <c r="B1543" s="9" t="str">
        <f>IFERROR(VLOOKUP($A1543,'Raw - J'!$B:$S,2,FALSE),"")</f>
        <v/>
      </c>
      <c r="C1543" s="4" t="str">
        <f>IFERROR(VLOOKUP($A1543,'Raw - J'!$B:$S,3,FALSE),"")</f>
        <v/>
      </c>
      <c r="D1543" s="4" t="str">
        <f>IFERROR(VLOOKUP(JUMP!A1543,'Raw - J'!B:F,5,FALSE),"")</f>
        <v/>
      </c>
      <c r="E1543" s="4" t="str">
        <f>IFERROR(VLOOKUP($A1543,'Raw - J'!$B:$S,6,FALSE),"")</f>
        <v/>
      </c>
      <c r="F1543" s="4" t="str">
        <f>IFERROR(VLOOKUP($A1543,'Raw - J'!$B:$P,10,FALSE),"")</f>
        <v/>
      </c>
      <c r="G1543" s="4" t="str">
        <f>SUBSTITUTE(IFERROR(VLOOKUP($A1543,'Raw - J'!$B:$P,7,FALSE),""),"0","")</f>
        <v/>
      </c>
      <c r="H1543" s="4" t="str">
        <f>IFERROR(VLOOKUP($A1543,'Raw - J'!$B:$P,12,FALSE)&amp;IF(VLOOKUP($A1543,'Raw - J'!$B:$N,13,FALSE)&lt;&gt;"","("&amp;VLOOKUP($A1543,'Raw - J'!$B:$N,13,FALSE)&amp;")",""),"")</f>
        <v/>
      </c>
      <c r="I1543" s="4" t="str">
        <f>IFERROR(VLOOKUP($A1543,'Raw - J'!$B:$P,14,FALSE),"")</f>
        <v/>
      </c>
      <c r="J1543" s="4" t="str">
        <f>IFERROR(VLOOKUP($A1543,'Raw - J'!$B:$P,11,FALSE),"")</f>
        <v/>
      </c>
      <c r="K1543" s="4" t="str">
        <f>IFERROR(VLOOKUP($A1543,'Raw - J'!$B:$Q,16,FALSE),"")</f>
        <v/>
      </c>
      <c r="L1543" s="16" t="str">
        <f>SUBSTITUTE(IFERROR(VLOOKUP($A1543,'Raw - J'!$B:$Q,9,FALSE),""),0,"")</f>
        <v/>
      </c>
      <c r="M1543" s="16" t="str">
        <f>SUBSTITUTE(IFERROR(VLOOKUP($A1543,'Raw - J'!$B:$Z,20,FALSE),""),0,"")</f>
        <v/>
      </c>
    </row>
    <row r="1544" spans="1:13" hidden="1" x14ac:dyDescent="0.35">
      <c r="A1544">
        <v>1535</v>
      </c>
      <c r="B1544" s="9" t="str">
        <f>IFERROR(VLOOKUP($A1544,'Raw - J'!$B:$S,2,FALSE),"")</f>
        <v/>
      </c>
      <c r="C1544" s="4" t="str">
        <f>IFERROR(VLOOKUP($A1544,'Raw - J'!$B:$S,3,FALSE),"")</f>
        <v/>
      </c>
      <c r="D1544" s="4" t="str">
        <f>IFERROR(VLOOKUP(JUMP!A1544,'Raw - J'!B:F,5,FALSE),"")</f>
        <v/>
      </c>
      <c r="E1544" s="4" t="str">
        <f>IFERROR(VLOOKUP($A1544,'Raw - J'!$B:$S,6,FALSE),"")</f>
        <v/>
      </c>
      <c r="F1544" s="4" t="str">
        <f>IFERROR(VLOOKUP($A1544,'Raw - J'!$B:$P,10,FALSE),"")</f>
        <v/>
      </c>
      <c r="G1544" s="4" t="str">
        <f>SUBSTITUTE(IFERROR(VLOOKUP($A1544,'Raw - J'!$B:$P,7,FALSE),""),"0","")</f>
        <v/>
      </c>
      <c r="H1544" s="4" t="str">
        <f>IFERROR(VLOOKUP($A1544,'Raw - J'!$B:$P,12,FALSE)&amp;IF(VLOOKUP($A1544,'Raw - J'!$B:$N,13,FALSE)&lt;&gt;"","("&amp;VLOOKUP($A1544,'Raw - J'!$B:$N,13,FALSE)&amp;")",""),"")</f>
        <v/>
      </c>
      <c r="I1544" s="4" t="str">
        <f>IFERROR(VLOOKUP($A1544,'Raw - J'!$B:$P,14,FALSE),"")</f>
        <v/>
      </c>
      <c r="J1544" s="4" t="str">
        <f>IFERROR(VLOOKUP($A1544,'Raw - J'!$B:$P,11,FALSE),"")</f>
        <v/>
      </c>
      <c r="K1544" s="4" t="str">
        <f>IFERROR(VLOOKUP($A1544,'Raw - J'!$B:$Q,16,FALSE),"")</f>
        <v/>
      </c>
      <c r="L1544" s="16" t="str">
        <f>SUBSTITUTE(IFERROR(VLOOKUP($A1544,'Raw - J'!$B:$Q,9,FALSE),""),0,"")</f>
        <v/>
      </c>
      <c r="M1544" s="16" t="str">
        <f>SUBSTITUTE(IFERROR(VLOOKUP($A1544,'Raw - J'!$B:$Z,20,FALSE),""),0,"")</f>
        <v/>
      </c>
    </row>
    <row r="1545" spans="1:13" hidden="1" x14ac:dyDescent="0.35">
      <c r="A1545">
        <v>1536</v>
      </c>
      <c r="B1545" s="9" t="str">
        <f>IFERROR(VLOOKUP($A1545,'Raw - J'!$B:$S,2,FALSE),"")</f>
        <v/>
      </c>
      <c r="C1545" s="4" t="str">
        <f>IFERROR(VLOOKUP($A1545,'Raw - J'!$B:$S,3,FALSE),"")</f>
        <v/>
      </c>
      <c r="D1545" s="4" t="str">
        <f>IFERROR(VLOOKUP(JUMP!A1545,'Raw - J'!B:F,5,FALSE),"")</f>
        <v/>
      </c>
      <c r="E1545" s="4" t="str">
        <f>IFERROR(VLOOKUP($A1545,'Raw - J'!$B:$S,6,FALSE),"")</f>
        <v/>
      </c>
      <c r="F1545" s="4" t="str">
        <f>IFERROR(VLOOKUP($A1545,'Raw - J'!$B:$P,10,FALSE),"")</f>
        <v/>
      </c>
      <c r="G1545" s="4" t="str">
        <f>SUBSTITUTE(IFERROR(VLOOKUP($A1545,'Raw - J'!$B:$P,7,FALSE),""),"0","")</f>
        <v/>
      </c>
      <c r="H1545" s="4" t="str">
        <f>IFERROR(VLOOKUP($A1545,'Raw - J'!$B:$P,12,FALSE)&amp;IF(VLOOKUP($A1545,'Raw - J'!$B:$N,13,FALSE)&lt;&gt;"","("&amp;VLOOKUP($A1545,'Raw - J'!$B:$N,13,FALSE)&amp;")",""),"")</f>
        <v/>
      </c>
      <c r="I1545" s="4" t="str">
        <f>IFERROR(VLOOKUP($A1545,'Raw - J'!$B:$P,14,FALSE),"")</f>
        <v/>
      </c>
      <c r="J1545" s="4" t="str">
        <f>IFERROR(VLOOKUP($A1545,'Raw - J'!$B:$P,11,FALSE),"")</f>
        <v/>
      </c>
      <c r="K1545" s="4" t="str">
        <f>IFERROR(VLOOKUP($A1545,'Raw - J'!$B:$Q,16,FALSE),"")</f>
        <v/>
      </c>
      <c r="L1545" s="16" t="str">
        <f>SUBSTITUTE(IFERROR(VLOOKUP($A1545,'Raw - J'!$B:$Q,9,FALSE),""),0,"")</f>
        <v/>
      </c>
      <c r="M1545" s="16" t="str">
        <f>SUBSTITUTE(IFERROR(VLOOKUP($A1545,'Raw - J'!$B:$Z,20,FALSE),""),0,"")</f>
        <v/>
      </c>
    </row>
    <row r="1546" spans="1:13" hidden="1" x14ac:dyDescent="0.35">
      <c r="A1546">
        <v>1537</v>
      </c>
      <c r="B1546" s="9" t="str">
        <f>IFERROR(VLOOKUP($A1546,'Raw - J'!$B:$S,2,FALSE),"")</f>
        <v/>
      </c>
      <c r="C1546" s="4" t="str">
        <f>IFERROR(VLOOKUP($A1546,'Raw - J'!$B:$S,3,FALSE),"")</f>
        <v/>
      </c>
      <c r="D1546" s="4" t="str">
        <f>IFERROR(VLOOKUP(JUMP!A1546,'Raw - J'!B:F,5,FALSE),"")</f>
        <v/>
      </c>
      <c r="E1546" s="4" t="str">
        <f>IFERROR(VLOOKUP($A1546,'Raw - J'!$B:$S,6,FALSE),"")</f>
        <v/>
      </c>
      <c r="F1546" s="4" t="str">
        <f>IFERROR(VLOOKUP($A1546,'Raw - J'!$B:$P,10,FALSE),"")</f>
        <v/>
      </c>
      <c r="G1546" s="4" t="str">
        <f>SUBSTITUTE(IFERROR(VLOOKUP($A1546,'Raw - J'!$B:$P,7,FALSE),""),"0","")</f>
        <v/>
      </c>
      <c r="H1546" s="4" t="str">
        <f>IFERROR(VLOOKUP($A1546,'Raw - J'!$B:$P,12,FALSE)&amp;IF(VLOOKUP($A1546,'Raw - J'!$B:$N,13,FALSE)&lt;&gt;"","("&amp;VLOOKUP($A1546,'Raw - J'!$B:$N,13,FALSE)&amp;")",""),"")</f>
        <v/>
      </c>
      <c r="I1546" s="4" t="str">
        <f>IFERROR(VLOOKUP($A1546,'Raw - J'!$B:$P,14,FALSE),"")</f>
        <v/>
      </c>
      <c r="J1546" s="4" t="str">
        <f>IFERROR(VLOOKUP($A1546,'Raw - J'!$B:$P,11,FALSE),"")</f>
        <v/>
      </c>
      <c r="K1546" s="4" t="str">
        <f>IFERROR(VLOOKUP($A1546,'Raw - J'!$B:$Q,16,FALSE),"")</f>
        <v/>
      </c>
      <c r="L1546" s="16" t="str">
        <f>SUBSTITUTE(IFERROR(VLOOKUP($A1546,'Raw - J'!$B:$Q,9,FALSE),""),0,"")</f>
        <v/>
      </c>
      <c r="M1546" s="16" t="str">
        <f>SUBSTITUTE(IFERROR(VLOOKUP($A1546,'Raw - J'!$B:$Z,20,FALSE),""),0,"")</f>
        <v/>
      </c>
    </row>
    <row r="1547" spans="1:13" hidden="1" x14ac:dyDescent="0.35">
      <c r="A1547">
        <v>1538</v>
      </c>
      <c r="B1547" s="9" t="str">
        <f>IFERROR(VLOOKUP($A1547,'Raw - J'!$B:$S,2,FALSE),"")</f>
        <v/>
      </c>
      <c r="C1547" s="4" t="str">
        <f>IFERROR(VLOOKUP($A1547,'Raw - J'!$B:$S,3,FALSE),"")</f>
        <v/>
      </c>
      <c r="D1547" s="4" t="str">
        <f>IFERROR(VLOOKUP(JUMP!A1547,'Raw - J'!B:F,5,FALSE),"")</f>
        <v/>
      </c>
      <c r="E1547" s="4" t="str">
        <f>IFERROR(VLOOKUP($A1547,'Raw - J'!$B:$S,6,FALSE),"")</f>
        <v/>
      </c>
      <c r="F1547" s="4" t="str">
        <f>IFERROR(VLOOKUP($A1547,'Raw - J'!$B:$P,10,FALSE),"")</f>
        <v/>
      </c>
      <c r="G1547" s="4" t="str">
        <f>SUBSTITUTE(IFERROR(VLOOKUP($A1547,'Raw - J'!$B:$P,7,FALSE),""),"0","")</f>
        <v/>
      </c>
      <c r="H1547" s="4" t="str">
        <f>IFERROR(VLOOKUP($A1547,'Raw - J'!$B:$P,12,FALSE)&amp;IF(VLOOKUP($A1547,'Raw - J'!$B:$N,13,FALSE)&lt;&gt;"","("&amp;VLOOKUP($A1547,'Raw - J'!$B:$N,13,FALSE)&amp;")",""),"")</f>
        <v/>
      </c>
      <c r="I1547" s="4" t="str">
        <f>IFERROR(VLOOKUP($A1547,'Raw - J'!$B:$P,14,FALSE),"")</f>
        <v/>
      </c>
      <c r="J1547" s="4" t="str">
        <f>IFERROR(VLOOKUP($A1547,'Raw - J'!$B:$P,11,FALSE),"")</f>
        <v/>
      </c>
      <c r="K1547" s="4" t="str">
        <f>IFERROR(VLOOKUP($A1547,'Raw - J'!$B:$Q,16,FALSE),"")</f>
        <v/>
      </c>
      <c r="L1547" s="16" t="str">
        <f>SUBSTITUTE(IFERROR(VLOOKUP($A1547,'Raw - J'!$B:$Q,9,FALSE),""),0,"")</f>
        <v/>
      </c>
      <c r="M1547" s="16" t="str">
        <f>SUBSTITUTE(IFERROR(VLOOKUP($A1547,'Raw - J'!$B:$Z,20,FALSE),""),0,"")</f>
        <v/>
      </c>
    </row>
    <row r="1548" spans="1:13" hidden="1" x14ac:dyDescent="0.35">
      <c r="A1548">
        <v>1539</v>
      </c>
      <c r="B1548" s="9" t="str">
        <f>IFERROR(VLOOKUP($A1548,'Raw - J'!$B:$S,2,FALSE),"")</f>
        <v/>
      </c>
      <c r="C1548" s="4" t="str">
        <f>IFERROR(VLOOKUP($A1548,'Raw - J'!$B:$S,3,FALSE),"")</f>
        <v/>
      </c>
      <c r="D1548" s="4" t="str">
        <f>IFERROR(VLOOKUP(JUMP!A1548,'Raw - J'!B:F,5,FALSE),"")</f>
        <v/>
      </c>
      <c r="E1548" s="4" t="str">
        <f>IFERROR(VLOOKUP($A1548,'Raw - J'!$B:$S,6,FALSE),"")</f>
        <v/>
      </c>
      <c r="F1548" s="4" t="str">
        <f>IFERROR(VLOOKUP($A1548,'Raw - J'!$B:$P,10,FALSE),"")</f>
        <v/>
      </c>
      <c r="G1548" s="4" t="str">
        <f>SUBSTITUTE(IFERROR(VLOOKUP($A1548,'Raw - J'!$B:$P,7,FALSE),""),"0","")</f>
        <v/>
      </c>
      <c r="H1548" s="4" t="str">
        <f>IFERROR(VLOOKUP($A1548,'Raw - J'!$B:$P,12,FALSE)&amp;IF(VLOOKUP($A1548,'Raw - J'!$B:$N,13,FALSE)&lt;&gt;"","("&amp;VLOOKUP($A1548,'Raw - J'!$B:$N,13,FALSE)&amp;")",""),"")</f>
        <v/>
      </c>
      <c r="I1548" s="4" t="str">
        <f>IFERROR(VLOOKUP($A1548,'Raw - J'!$B:$P,14,FALSE),"")</f>
        <v/>
      </c>
      <c r="J1548" s="4" t="str">
        <f>IFERROR(VLOOKUP($A1548,'Raw - J'!$B:$P,11,FALSE),"")</f>
        <v/>
      </c>
      <c r="K1548" s="4" t="str">
        <f>IFERROR(VLOOKUP($A1548,'Raw - J'!$B:$Q,16,FALSE),"")</f>
        <v/>
      </c>
      <c r="L1548" s="16" t="str">
        <f>SUBSTITUTE(IFERROR(VLOOKUP($A1548,'Raw - J'!$B:$Q,9,FALSE),""),0,"")</f>
        <v/>
      </c>
      <c r="M1548" s="16" t="str">
        <f>SUBSTITUTE(IFERROR(VLOOKUP($A1548,'Raw - J'!$B:$Z,20,FALSE),""),0,"")</f>
        <v/>
      </c>
    </row>
    <row r="1549" spans="1:13" hidden="1" x14ac:dyDescent="0.35">
      <c r="A1549">
        <v>1540</v>
      </c>
      <c r="B1549" s="9" t="str">
        <f>IFERROR(VLOOKUP($A1549,'Raw - J'!$B:$S,2,FALSE),"")</f>
        <v/>
      </c>
      <c r="C1549" s="4" t="str">
        <f>IFERROR(VLOOKUP($A1549,'Raw - J'!$B:$S,3,FALSE),"")</f>
        <v/>
      </c>
      <c r="D1549" s="4" t="str">
        <f>IFERROR(VLOOKUP(JUMP!A1549,'Raw - J'!B:F,5,FALSE),"")</f>
        <v/>
      </c>
      <c r="E1549" s="4" t="str">
        <f>IFERROR(VLOOKUP($A1549,'Raw - J'!$B:$S,6,FALSE),"")</f>
        <v/>
      </c>
      <c r="F1549" s="4" t="str">
        <f>IFERROR(VLOOKUP($A1549,'Raw - J'!$B:$P,10,FALSE),"")</f>
        <v/>
      </c>
      <c r="G1549" s="4" t="str">
        <f>SUBSTITUTE(IFERROR(VLOOKUP($A1549,'Raw - J'!$B:$P,7,FALSE),""),"0","")</f>
        <v/>
      </c>
      <c r="H1549" s="4" t="str">
        <f>IFERROR(VLOOKUP($A1549,'Raw - J'!$B:$P,12,FALSE)&amp;IF(VLOOKUP($A1549,'Raw - J'!$B:$N,13,FALSE)&lt;&gt;"","("&amp;VLOOKUP($A1549,'Raw - J'!$B:$N,13,FALSE)&amp;")",""),"")</f>
        <v/>
      </c>
      <c r="I1549" s="4" t="str">
        <f>IFERROR(VLOOKUP($A1549,'Raw - J'!$B:$P,14,FALSE),"")</f>
        <v/>
      </c>
      <c r="J1549" s="4" t="str">
        <f>IFERROR(VLOOKUP($A1549,'Raw - J'!$B:$P,11,FALSE),"")</f>
        <v/>
      </c>
      <c r="K1549" s="4" t="str">
        <f>IFERROR(VLOOKUP($A1549,'Raw - J'!$B:$Q,16,FALSE),"")</f>
        <v/>
      </c>
      <c r="L1549" s="16" t="str">
        <f>SUBSTITUTE(IFERROR(VLOOKUP($A1549,'Raw - J'!$B:$Q,9,FALSE),""),0,"")</f>
        <v/>
      </c>
      <c r="M1549" s="16" t="str">
        <f>SUBSTITUTE(IFERROR(VLOOKUP($A1549,'Raw - J'!$B:$Z,20,FALSE),""),0,"")</f>
        <v/>
      </c>
    </row>
    <row r="1550" spans="1:13" hidden="1" x14ac:dyDescent="0.35">
      <c r="A1550">
        <v>1541</v>
      </c>
      <c r="B1550" s="9" t="str">
        <f>IFERROR(VLOOKUP($A1550,'Raw - J'!$B:$S,2,FALSE),"")</f>
        <v/>
      </c>
      <c r="C1550" s="4" t="str">
        <f>IFERROR(VLOOKUP($A1550,'Raw - J'!$B:$S,3,FALSE),"")</f>
        <v/>
      </c>
      <c r="D1550" s="4" t="str">
        <f>IFERROR(VLOOKUP(JUMP!A1550,'Raw - J'!B:F,5,FALSE),"")</f>
        <v/>
      </c>
      <c r="E1550" s="4" t="str">
        <f>IFERROR(VLOOKUP($A1550,'Raw - J'!$B:$S,6,FALSE),"")</f>
        <v/>
      </c>
      <c r="F1550" s="4" t="str">
        <f>IFERROR(VLOOKUP($A1550,'Raw - J'!$B:$P,10,FALSE),"")</f>
        <v/>
      </c>
      <c r="G1550" s="4" t="str">
        <f>SUBSTITUTE(IFERROR(VLOOKUP($A1550,'Raw - J'!$B:$P,7,FALSE),""),"0","")</f>
        <v/>
      </c>
      <c r="H1550" s="4" t="str">
        <f>IFERROR(VLOOKUP($A1550,'Raw - J'!$B:$P,12,FALSE)&amp;IF(VLOOKUP($A1550,'Raw - J'!$B:$N,13,FALSE)&lt;&gt;"","("&amp;VLOOKUP($A1550,'Raw - J'!$B:$N,13,FALSE)&amp;")",""),"")</f>
        <v/>
      </c>
      <c r="I1550" s="4" t="str">
        <f>IFERROR(VLOOKUP($A1550,'Raw - J'!$B:$P,14,FALSE),"")</f>
        <v/>
      </c>
      <c r="J1550" s="4" t="str">
        <f>IFERROR(VLOOKUP($A1550,'Raw - J'!$B:$P,11,FALSE),"")</f>
        <v/>
      </c>
      <c r="K1550" s="4" t="str">
        <f>IFERROR(VLOOKUP($A1550,'Raw - J'!$B:$Q,16,FALSE),"")</f>
        <v/>
      </c>
      <c r="L1550" s="16" t="str">
        <f>SUBSTITUTE(IFERROR(VLOOKUP($A1550,'Raw - J'!$B:$Q,9,FALSE),""),0,"")</f>
        <v/>
      </c>
      <c r="M1550" s="16" t="str">
        <f>SUBSTITUTE(IFERROR(VLOOKUP($A1550,'Raw - J'!$B:$Z,20,FALSE),""),0,"")</f>
        <v/>
      </c>
    </row>
    <row r="1551" spans="1:13" hidden="1" x14ac:dyDescent="0.35">
      <c r="A1551">
        <v>1542</v>
      </c>
      <c r="B1551" s="9" t="str">
        <f>IFERROR(VLOOKUP($A1551,'Raw - J'!$B:$S,2,FALSE),"")</f>
        <v/>
      </c>
      <c r="C1551" s="4" t="str">
        <f>IFERROR(VLOOKUP($A1551,'Raw - J'!$B:$S,3,FALSE),"")</f>
        <v/>
      </c>
      <c r="D1551" s="4" t="str">
        <f>IFERROR(VLOOKUP(JUMP!A1551,'Raw - J'!B:F,5,FALSE),"")</f>
        <v/>
      </c>
      <c r="E1551" s="4" t="str">
        <f>IFERROR(VLOOKUP($A1551,'Raw - J'!$B:$S,6,FALSE),"")</f>
        <v/>
      </c>
      <c r="F1551" s="4" t="str">
        <f>IFERROR(VLOOKUP($A1551,'Raw - J'!$B:$P,10,FALSE),"")</f>
        <v/>
      </c>
      <c r="G1551" s="4" t="str">
        <f>SUBSTITUTE(IFERROR(VLOOKUP($A1551,'Raw - J'!$B:$P,7,FALSE),""),"0","")</f>
        <v/>
      </c>
      <c r="H1551" s="4" t="str">
        <f>IFERROR(VLOOKUP($A1551,'Raw - J'!$B:$P,12,FALSE)&amp;IF(VLOOKUP($A1551,'Raw - J'!$B:$N,13,FALSE)&lt;&gt;"","("&amp;VLOOKUP($A1551,'Raw - J'!$B:$N,13,FALSE)&amp;")",""),"")</f>
        <v/>
      </c>
      <c r="I1551" s="4" t="str">
        <f>IFERROR(VLOOKUP($A1551,'Raw - J'!$B:$P,14,FALSE),"")</f>
        <v/>
      </c>
      <c r="J1551" s="4" t="str">
        <f>IFERROR(VLOOKUP($A1551,'Raw - J'!$B:$P,11,FALSE),"")</f>
        <v/>
      </c>
      <c r="K1551" s="4" t="str">
        <f>IFERROR(VLOOKUP($A1551,'Raw - J'!$B:$Q,16,FALSE),"")</f>
        <v/>
      </c>
      <c r="L1551" s="16" t="str">
        <f>SUBSTITUTE(IFERROR(VLOOKUP($A1551,'Raw - J'!$B:$Q,9,FALSE),""),0,"")</f>
        <v/>
      </c>
      <c r="M1551" s="16" t="str">
        <f>SUBSTITUTE(IFERROR(VLOOKUP($A1551,'Raw - J'!$B:$Z,20,FALSE),""),0,"")</f>
        <v/>
      </c>
    </row>
    <row r="1552" spans="1:13" hidden="1" x14ac:dyDescent="0.35">
      <c r="A1552">
        <v>1543</v>
      </c>
      <c r="B1552" s="9" t="str">
        <f>IFERROR(VLOOKUP($A1552,'Raw - J'!$B:$S,2,FALSE),"")</f>
        <v/>
      </c>
      <c r="C1552" s="4" t="str">
        <f>IFERROR(VLOOKUP($A1552,'Raw - J'!$B:$S,3,FALSE),"")</f>
        <v/>
      </c>
      <c r="D1552" s="4" t="str">
        <f>IFERROR(VLOOKUP(JUMP!A1552,'Raw - J'!B:F,5,FALSE),"")</f>
        <v/>
      </c>
      <c r="E1552" s="4" t="str">
        <f>IFERROR(VLOOKUP($A1552,'Raw - J'!$B:$S,6,FALSE),"")</f>
        <v/>
      </c>
      <c r="F1552" s="4" t="str">
        <f>IFERROR(VLOOKUP($A1552,'Raw - J'!$B:$P,10,FALSE),"")</f>
        <v/>
      </c>
      <c r="G1552" s="4" t="str">
        <f>SUBSTITUTE(IFERROR(VLOOKUP($A1552,'Raw - J'!$B:$P,7,FALSE),""),"0","")</f>
        <v/>
      </c>
      <c r="H1552" s="4" t="str">
        <f>IFERROR(VLOOKUP($A1552,'Raw - J'!$B:$P,12,FALSE)&amp;IF(VLOOKUP($A1552,'Raw - J'!$B:$N,13,FALSE)&lt;&gt;"","("&amp;VLOOKUP($A1552,'Raw - J'!$B:$N,13,FALSE)&amp;")",""),"")</f>
        <v/>
      </c>
      <c r="I1552" s="4" t="str">
        <f>IFERROR(VLOOKUP($A1552,'Raw - J'!$B:$P,14,FALSE),"")</f>
        <v/>
      </c>
      <c r="J1552" s="4" t="str">
        <f>IFERROR(VLOOKUP($A1552,'Raw - J'!$B:$P,11,FALSE),"")</f>
        <v/>
      </c>
      <c r="K1552" s="4" t="str">
        <f>IFERROR(VLOOKUP($A1552,'Raw - J'!$B:$Q,16,FALSE),"")</f>
        <v/>
      </c>
      <c r="L1552" s="16" t="str">
        <f>SUBSTITUTE(IFERROR(VLOOKUP($A1552,'Raw - J'!$B:$Q,9,FALSE),""),0,"")</f>
        <v/>
      </c>
      <c r="M1552" s="16" t="str">
        <f>SUBSTITUTE(IFERROR(VLOOKUP($A1552,'Raw - J'!$B:$Z,20,FALSE),""),0,"")</f>
        <v/>
      </c>
    </row>
    <row r="1553" spans="1:13" hidden="1" x14ac:dyDescent="0.35">
      <c r="A1553">
        <v>1544</v>
      </c>
      <c r="B1553" s="9" t="str">
        <f>IFERROR(VLOOKUP($A1553,'Raw - J'!$B:$S,2,FALSE),"")</f>
        <v/>
      </c>
      <c r="C1553" s="4" t="str">
        <f>IFERROR(VLOOKUP($A1553,'Raw - J'!$B:$S,3,FALSE),"")</f>
        <v/>
      </c>
      <c r="D1553" s="4" t="str">
        <f>IFERROR(VLOOKUP(JUMP!A1553,'Raw - J'!B:F,5,FALSE),"")</f>
        <v/>
      </c>
      <c r="E1553" s="4" t="str">
        <f>IFERROR(VLOOKUP($A1553,'Raw - J'!$B:$S,6,FALSE),"")</f>
        <v/>
      </c>
      <c r="F1553" s="4" t="str">
        <f>IFERROR(VLOOKUP($A1553,'Raw - J'!$B:$P,10,FALSE),"")</f>
        <v/>
      </c>
      <c r="G1553" s="4" t="str">
        <f>SUBSTITUTE(IFERROR(VLOOKUP($A1553,'Raw - J'!$B:$P,7,FALSE),""),"0","")</f>
        <v/>
      </c>
      <c r="H1553" s="4" t="str">
        <f>IFERROR(VLOOKUP($A1553,'Raw - J'!$B:$P,12,FALSE)&amp;IF(VLOOKUP($A1553,'Raw - J'!$B:$N,13,FALSE)&lt;&gt;"","("&amp;VLOOKUP($A1553,'Raw - J'!$B:$N,13,FALSE)&amp;")",""),"")</f>
        <v/>
      </c>
      <c r="I1553" s="4" t="str">
        <f>IFERROR(VLOOKUP($A1553,'Raw - J'!$B:$P,14,FALSE),"")</f>
        <v/>
      </c>
      <c r="J1553" s="4" t="str">
        <f>IFERROR(VLOOKUP($A1553,'Raw - J'!$B:$P,11,FALSE),"")</f>
        <v/>
      </c>
      <c r="K1553" s="4" t="str">
        <f>IFERROR(VLOOKUP($A1553,'Raw - J'!$B:$Q,16,FALSE),"")</f>
        <v/>
      </c>
      <c r="L1553" s="16" t="str">
        <f>SUBSTITUTE(IFERROR(VLOOKUP($A1553,'Raw - J'!$B:$Q,9,FALSE),""),0,"")</f>
        <v/>
      </c>
      <c r="M1553" s="16" t="str">
        <f>SUBSTITUTE(IFERROR(VLOOKUP($A1553,'Raw - J'!$B:$Z,20,FALSE),""),0,"")</f>
        <v/>
      </c>
    </row>
    <row r="1554" spans="1:13" hidden="1" x14ac:dyDescent="0.35">
      <c r="A1554">
        <v>1545</v>
      </c>
      <c r="B1554" s="9" t="str">
        <f>IFERROR(VLOOKUP($A1554,'Raw - J'!$B:$S,2,FALSE),"")</f>
        <v/>
      </c>
      <c r="C1554" s="4" t="str">
        <f>IFERROR(VLOOKUP($A1554,'Raw - J'!$B:$S,3,FALSE),"")</f>
        <v/>
      </c>
      <c r="D1554" s="4" t="str">
        <f>IFERROR(VLOOKUP(JUMP!A1554,'Raw - J'!B:F,5,FALSE),"")</f>
        <v/>
      </c>
      <c r="E1554" s="4" t="str">
        <f>IFERROR(VLOOKUP($A1554,'Raw - J'!$B:$S,6,FALSE),"")</f>
        <v/>
      </c>
      <c r="F1554" s="4" t="str">
        <f>IFERROR(VLOOKUP($A1554,'Raw - J'!$B:$P,10,FALSE),"")</f>
        <v/>
      </c>
      <c r="G1554" s="4" t="str">
        <f>SUBSTITUTE(IFERROR(VLOOKUP($A1554,'Raw - J'!$B:$P,7,FALSE),""),"0","")</f>
        <v/>
      </c>
      <c r="H1554" s="4" t="str">
        <f>IFERROR(VLOOKUP($A1554,'Raw - J'!$B:$P,12,FALSE)&amp;IF(VLOOKUP($A1554,'Raw - J'!$B:$N,13,FALSE)&lt;&gt;"","("&amp;VLOOKUP($A1554,'Raw - J'!$B:$N,13,FALSE)&amp;")",""),"")</f>
        <v/>
      </c>
      <c r="I1554" s="4" t="str">
        <f>IFERROR(VLOOKUP($A1554,'Raw - J'!$B:$P,14,FALSE),"")</f>
        <v/>
      </c>
      <c r="J1554" s="4" t="str">
        <f>IFERROR(VLOOKUP($A1554,'Raw - J'!$B:$P,11,FALSE),"")</f>
        <v/>
      </c>
      <c r="K1554" s="4" t="str">
        <f>IFERROR(VLOOKUP($A1554,'Raw - J'!$B:$Q,16,FALSE),"")</f>
        <v/>
      </c>
      <c r="L1554" s="16" t="str">
        <f>SUBSTITUTE(IFERROR(VLOOKUP($A1554,'Raw - J'!$B:$Q,9,FALSE),""),0,"")</f>
        <v/>
      </c>
      <c r="M1554" s="16" t="str">
        <f>SUBSTITUTE(IFERROR(VLOOKUP($A1554,'Raw - J'!$B:$Z,20,FALSE),""),0,"")</f>
        <v/>
      </c>
    </row>
    <row r="1555" spans="1:13" hidden="1" x14ac:dyDescent="0.35">
      <c r="A1555">
        <v>1546</v>
      </c>
      <c r="B1555" s="9" t="str">
        <f>IFERROR(VLOOKUP($A1555,'Raw - J'!$B:$S,2,FALSE),"")</f>
        <v/>
      </c>
      <c r="C1555" s="4" t="str">
        <f>IFERROR(VLOOKUP($A1555,'Raw - J'!$B:$S,3,FALSE),"")</f>
        <v/>
      </c>
      <c r="D1555" s="4" t="str">
        <f>IFERROR(VLOOKUP(JUMP!A1555,'Raw - J'!B:F,5,FALSE),"")</f>
        <v/>
      </c>
      <c r="E1555" s="4" t="str">
        <f>IFERROR(VLOOKUP($A1555,'Raw - J'!$B:$S,6,FALSE),"")</f>
        <v/>
      </c>
      <c r="F1555" s="4" t="str">
        <f>IFERROR(VLOOKUP($A1555,'Raw - J'!$B:$P,10,FALSE),"")</f>
        <v/>
      </c>
      <c r="G1555" s="4" t="str">
        <f>SUBSTITUTE(IFERROR(VLOOKUP($A1555,'Raw - J'!$B:$P,7,FALSE),""),"0","")</f>
        <v/>
      </c>
      <c r="H1555" s="4" t="str">
        <f>IFERROR(VLOOKUP($A1555,'Raw - J'!$B:$P,12,FALSE)&amp;IF(VLOOKUP($A1555,'Raw - J'!$B:$N,13,FALSE)&lt;&gt;"","("&amp;VLOOKUP($A1555,'Raw - J'!$B:$N,13,FALSE)&amp;")",""),"")</f>
        <v/>
      </c>
      <c r="I1555" s="4" t="str">
        <f>IFERROR(VLOOKUP($A1555,'Raw - J'!$B:$P,14,FALSE),"")</f>
        <v/>
      </c>
      <c r="J1555" s="4" t="str">
        <f>IFERROR(VLOOKUP($A1555,'Raw - J'!$B:$P,11,FALSE),"")</f>
        <v/>
      </c>
      <c r="K1555" s="4" t="str">
        <f>IFERROR(VLOOKUP($A1555,'Raw - J'!$B:$Q,16,FALSE),"")</f>
        <v/>
      </c>
      <c r="L1555" s="16" t="str">
        <f>SUBSTITUTE(IFERROR(VLOOKUP($A1555,'Raw - J'!$B:$Q,9,FALSE),""),0,"")</f>
        <v/>
      </c>
      <c r="M1555" s="16" t="str">
        <f>SUBSTITUTE(IFERROR(VLOOKUP($A1555,'Raw - J'!$B:$Z,20,FALSE),""),0,"")</f>
        <v/>
      </c>
    </row>
    <row r="1556" spans="1:13" hidden="1" x14ac:dyDescent="0.35">
      <c r="A1556">
        <v>1547</v>
      </c>
      <c r="B1556" s="9" t="str">
        <f>IFERROR(VLOOKUP($A1556,'Raw - J'!$B:$S,2,FALSE),"")</f>
        <v/>
      </c>
      <c r="C1556" s="4" t="str">
        <f>IFERROR(VLOOKUP($A1556,'Raw - J'!$B:$S,3,FALSE),"")</f>
        <v/>
      </c>
      <c r="D1556" s="4" t="str">
        <f>IFERROR(VLOOKUP(JUMP!A1556,'Raw - J'!B:F,5,FALSE),"")</f>
        <v/>
      </c>
      <c r="E1556" s="4" t="str">
        <f>IFERROR(VLOOKUP($A1556,'Raw - J'!$B:$S,6,FALSE),"")</f>
        <v/>
      </c>
      <c r="F1556" s="4" t="str">
        <f>IFERROR(VLOOKUP($A1556,'Raw - J'!$B:$P,10,FALSE),"")</f>
        <v/>
      </c>
      <c r="G1556" s="4" t="str">
        <f>SUBSTITUTE(IFERROR(VLOOKUP($A1556,'Raw - J'!$B:$P,7,FALSE),""),"0","")</f>
        <v/>
      </c>
      <c r="H1556" s="4" t="str">
        <f>IFERROR(VLOOKUP($A1556,'Raw - J'!$B:$P,12,FALSE)&amp;IF(VLOOKUP($A1556,'Raw - J'!$B:$N,13,FALSE)&lt;&gt;"","("&amp;VLOOKUP($A1556,'Raw - J'!$B:$N,13,FALSE)&amp;")",""),"")</f>
        <v/>
      </c>
      <c r="I1556" s="4" t="str">
        <f>IFERROR(VLOOKUP($A1556,'Raw - J'!$B:$P,14,FALSE),"")</f>
        <v/>
      </c>
      <c r="J1556" s="4" t="str">
        <f>IFERROR(VLOOKUP($A1556,'Raw - J'!$B:$P,11,FALSE),"")</f>
        <v/>
      </c>
      <c r="K1556" s="4" t="str">
        <f>IFERROR(VLOOKUP($A1556,'Raw - J'!$B:$Q,16,FALSE),"")</f>
        <v/>
      </c>
      <c r="L1556" s="16" t="str">
        <f>SUBSTITUTE(IFERROR(VLOOKUP($A1556,'Raw - J'!$B:$Q,9,FALSE),""),0,"")</f>
        <v/>
      </c>
      <c r="M1556" s="16" t="str">
        <f>SUBSTITUTE(IFERROR(VLOOKUP($A1556,'Raw - J'!$B:$Z,20,FALSE),""),0,"")</f>
        <v/>
      </c>
    </row>
    <row r="1557" spans="1:13" hidden="1" x14ac:dyDescent="0.35">
      <c r="A1557">
        <v>1548</v>
      </c>
      <c r="B1557" s="9" t="str">
        <f>IFERROR(VLOOKUP($A1557,'Raw - J'!$B:$S,2,FALSE),"")</f>
        <v/>
      </c>
      <c r="C1557" s="4" t="str">
        <f>IFERROR(VLOOKUP($A1557,'Raw - J'!$B:$S,3,FALSE),"")</f>
        <v/>
      </c>
      <c r="D1557" s="4" t="str">
        <f>IFERROR(VLOOKUP(JUMP!A1557,'Raw - J'!B:F,5,FALSE),"")</f>
        <v/>
      </c>
      <c r="E1557" s="4" t="str">
        <f>IFERROR(VLOOKUP($A1557,'Raw - J'!$B:$S,6,FALSE),"")</f>
        <v/>
      </c>
      <c r="F1557" s="4" t="str">
        <f>IFERROR(VLOOKUP($A1557,'Raw - J'!$B:$P,10,FALSE),"")</f>
        <v/>
      </c>
      <c r="G1557" s="4" t="str">
        <f>SUBSTITUTE(IFERROR(VLOOKUP($A1557,'Raw - J'!$B:$P,7,FALSE),""),"0","")</f>
        <v/>
      </c>
      <c r="H1557" s="4" t="str">
        <f>IFERROR(VLOOKUP($A1557,'Raw - J'!$B:$P,12,FALSE)&amp;IF(VLOOKUP($A1557,'Raw - J'!$B:$N,13,FALSE)&lt;&gt;"","("&amp;VLOOKUP($A1557,'Raw - J'!$B:$N,13,FALSE)&amp;")",""),"")</f>
        <v/>
      </c>
      <c r="I1557" s="4" t="str">
        <f>IFERROR(VLOOKUP($A1557,'Raw - J'!$B:$P,14,FALSE),"")</f>
        <v/>
      </c>
      <c r="J1557" s="4" t="str">
        <f>IFERROR(VLOOKUP($A1557,'Raw - J'!$B:$P,11,FALSE),"")</f>
        <v/>
      </c>
      <c r="K1557" s="4" t="str">
        <f>IFERROR(VLOOKUP($A1557,'Raw - J'!$B:$Q,16,FALSE),"")</f>
        <v/>
      </c>
      <c r="L1557" s="16" t="str">
        <f>SUBSTITUTE(IFERROR(VLOOKUP($A1557,'Raw - J'!$B:$Q,9,FALSE),""),0,"")</f>
        <v/>
      </c>
      <c r="M1557" s="16" t="str">
        <f>SUBSTITUTE(IFERROR(VLOOKUP($A1557,'Raw - J'!$B:$Z,20,FALSE),""),0,"")</f>
        <v/>
      </c>
    </row>
    <row r="1558" spans="1:13" hidden="1" x14ac:dyDescent="0.35">
      <c r="A1558">
        <v>1549</v>
      </c>
      <c r="B1558" s="9" t="str">
        <f>IFERROR(VLOOKUP($A1558,'Raw - J'!$B:$S,2,FALSE),"")</f>
        <v/>
      </c>
      <c r="C1558" s="4" t="str">
        <f>IFERROR(VLOOKUP($A1558,'Raw - J'!$B:$S,3,FALSE),"")</f>
        <v/>
      </c>
      <c r="D1558" s="4" t="str">
        <f>IFERROR(VLOOKUP(JUMP!A1558,'Raw - J'!B:F,5,FALSE),"")</f>
        <v/>
      </c>
      <c r="E1558" s="4" t="str">
        <f>IFERROR(VLOOKUP($A1558,'Raw - J'!$B:$S,6,FALSE),"")</f>
        <v/>
      </c>
      <c r="F1558" s="4" t="str">
        <f>IFERROR(VLOOKUP($A1558,'Raw - J'!$B:$P,10,FALSE),"")</f>
        <v/>
      </c>
      <c r="G1558" s="4" t="str">
        <f>SUBSTITUTE(IFERROR(VLOOKUP($A1558,'Raw - J'!$B:$P,7,FALSE),""),"0","")</f>
        <v/>
      </c>
      <c r="H1558" s="4" t="str">
        <f>IFERROR(VLOOKUP($A1558,'Raw - J'!$B:$P,12,FALSE)&amp;IF(VLOOKUP($A1558,'Raw - J'!$B:$N,13,FALSE)&lt;&gt;"","("&amp;VLOOKUP($A1558,'Raw - J'!$B:$N,13,FALSE)&amp;")",""),"")</f>
        <v/>
      </c>
      <c r="I1558" s="4" t="str">
        <f>IFERROR(VLOOKUP($A1558,'Raw - J'!$B:$P,14,FALSE),"")</f>
        <v/>
      </c>
      <c r="J1558" s="4" t="str">
        <f>IFERROR(VLOOKUP($A1558,'Raw - J'!$B:$P,11,FALSE),"")</f>
        <v/>
      </c>
      <c r="K1558" s="4" t="str">
        <f>IFERROR(VLOOKUP($A1558,'Raw - J'!$B:$Q,16,FALSE),"")</f>
        <v/>
      </c>
      <c r="L1558" s="16" t="str">
        <f>SUBSTITUTE(IFERROR(VLOOKUP($A1558,'Raw - J'!$B:$Q,9,FALSE),""),0,"")</f>
        <v/>
      </c>
      <c r="M1558" s="16" t="str">
        <f>SUBSTITUTE(IFERROR(VLOOKUP($A1558,'Raw - J'!$B:$Z,20,FALSE),""),0,"")</f>
        <v/>
      </c>
    </row>
    <row r="1559" spans="1:13" hidden="1" x14ac:dyDescent="0.35">
      <c r="A1559">
        <v>1550</v>
      </c>
      <c r="B1559" s="9" t="str">
        <f>IFERROR(VLOOKUP($A1559,'Raw - J'!$B:$S,2,FALSE),"")</f>
        <v/>
      </c>
      <c r="C1559" s="4" t="str">
        <f>IFERROR(VLOOKUP($A1559,'Raw - J'!$B:$S,3,FALSE),"")</f>
        <v/>
      </c>
      <c r="D1559" s="4" t="str">
        <f>IFERROR(VLOOKUP(JUMP!A1559,'Raw - J'!B:F,5,FALSE),"")</f>
        <v/>
      </c>
      <c r="E1559" s="4" t="str">
        <f>IFERROR(VLOOKUP($A1559,'Raw - J'!$B:$S,6,FALSE),"")</f>
        <v/>
      </c>
      <c r="F1559" s="4" t="str">
        <f>IFERROR(VLOOKUP($A1559,'Raw - J'!$B:$P,10,FALSE),"")</f>
        <v/>
      </c>
      <c r="G1559" s="4" t="str">
        <f>SUBSTITUTE(IFERROR(VLOOKUP($A1559,'Raw - J'!$B:$P,7,FALSE),""),"0","")</f>
        <v/>
      </c>
      <c r="H1559" s="4" t="str">
        <f>IFERROR(VLOOKUP($A1559,'Raw - J'!$B:$P,12,FALSE)&amp;IF(VLOOKUP($A1559,'Raw - J'!$B:$N,13,FALSE)&lt;&gt;"","("&amp;VLOOKUP($A1559,'Raw - J'!$B:$N,13,FALSE)&amp;")",""),"")</f>
        <v/>
      </c>
      <c r="I1559" s="4" t="str">
        <f>IFERROR(VLOOKUP($A1559,'Raw - J'!$B:$P,14,FALSE),"")</f>
        <v/>
      </c>
      <c r="J1559" s="4" t="str">
        <f>IFERROR(VLOOKUP($A1559,'Raw - J'!$B:$P,11,FALSE),"")</f>
        <v/>
      </c>
      <c r="K1559" s="4" t="str">
        <f>IFERROR(VLOOKUP($A1559,'Raw - J'!$B:$Q,16,FALSE),"")</f>
        <v/>
      </c>
      <c r="L1559" s="16" t="str">
        <f>SUBSTITUTE(IFERROR(VLOOKUP($A1559,'Raw - J'!$B:$Q,9,FALSE),""),0,"")</f>
        <v/>
      </c>
      <c r="M1559" s="16" t="str">
        <f>SUBSTITUTE(IFERROR(VLOOKUP($A1559,'Raw - J'!$B:$Z,20,FALSE),""),0,"")</f>
        <v/>
      </c>
    </row>
    <row r="1560" spans="1:13" hidden="1" x14ac:dyDescent="0.35">
      <c r="A1560">
        <v>1551</v>
      </c>
      <c r="B1560" s="9" t="str">
        <f>IFERROR(VLOOKUP($A1560,'Raw - J'!$B:$S,2,FALSE),"")</f>
        <v/>
      </c>
      <c r="C1560" s="4" t="str">
        <f>IFERROR(VLOOKUP($A1560,'Raw - J'!$B:$S,3,FALSE),"")</f>
        <v/>
      </c>
      <c r="D1560" s="4" t="str">
        <f>IFERROR(VLOOKUP(JUMP!A1560,'Raw - J'!B:F,5,FALSE),"")</f>
        <v/>
      </c>
      <c r="E1560" s="4" t="str">
        <f>IFERROR(VLOOKUP($A1560,'Raw - J'!$B:$S,6,FALSE),"")</f>
        <v/>
      </c>
      <c r="F1560" s="4" t="str">
        <f>IFERROR(VLOOKUP($A1560,'Raw - J'!$B:$P,10,FALSE),"")</f>
        <v/>
      </c>
      <c r="G1560" s="4" t="str">
        <f>SUBSTITUTE(IFERROR(VLOOKUP($A1560,'Raw - J'!$B:$P,7,FALSE),""),"0","")</f>
        <v/>
      </c>
      <c r="H1560" s="4" t="str">
        <f>IFERROR(VLOOKUP($A1560,'Raw - J'!$B:$P,12,FALSE)&amp;IF(VLOOKUP($A1560,'Raw - J'!$B:$N,13,FALSE)&lt;&gt;"","("&amp;VLOOKUP($A1560,'Raw - J'!$B:$N,13,FALSE)&amp;")",""),"")</f>
        <v/>
      </c>
      <c r="I1560" s="4" t="str">
        <f>IFERROR(VLOOKUP($A1560,'Raw - J'!$B:$P,14,FALSE),"")</f>
        <v/>
      </c>
      <c r="J1560" s="4" t="str">
        <f>IFERROR(VLOOKUP($A1560,'Raw - J'!$B:$P,11,FALSE),"")</f>
        <v/>
      </c>
      <c r="K1560" s="4" t="str">
        <f>IFERROR(VLOOKUP($A1560,'Raw - J'!$B:$Q,16,FALSE),"")</f>
        <v/>
      </c>
      <c r="L1560" s="16" t="str">
        <f>SUBSTITUTE(IFERROR(VLOOKUP($A1560,'Raw - J'!$B:$Q,9,FALSE),""),0,"")</f>
        <v/>
      </c>
      <c r="M1560" s="16" t="str">
        <f>SUBSTITUTE(IFERROR(VLOOKUP($A1560,'Raw - J'!$B:$Z,20,FALSE),""),0,"")</f>
        <v/>
      </c>
    </row>
    <row r="1561" spans="1:13" hidden="1" x14ac:dyDescent="0.35">
      <c r="A1561">
        <v>1552</v>
      </c>
      <c r="B1561" s="9" t="str">
        <f>IFERROR(VLOOKUP($A1561,'Raw - J'!$B:$S,2,FALSE),"")</f>
        <v/>
      </c>
      <c r="C1561" s="4" t="str">
        <f>IFERROR(VLOOKUP($A1561,'Raw - J'!$B:$S,3,FALSE),"")</f>
        <v/>
      </c>
      <c r="D1561" s="4" t="str">
        <f>IFERROR(VLOOKUP(JUMP!A1561,'Raw - J'!B:F,5,FALSE),"")</f>
        <v/>
      </c>
      <c r="E1561" s="4" t="str">
        <f>IFERROR(VLOOKUP($A1561,'Raw - J'!$B:$S,6,FALSE),"")</f>
        <v/>
      </c>
      <c r="F1561" s="4" t="str">
        <f>IFERROR(VLOOKUP($A1561,'Raw - J'!$B:$P,10,FALSE),"")</f>
        <v/>
      </c>
      <c r="G1561" s="4" t="str">
        <f>SUBSTITUTE(IFERROR(VLOOKUP($A1561,'Raw - J'!$B:$P,7,FALSE),""),"0","")</f>
        <v/>
      </c>
      <c r="H1561" s="4" t="str">
        <f>IFERROR(VLOOKUP($A1561,'Raw - J'!$B:$P,12,FALSE)&amp;IF(VLOOKUP($A1561,'Raw - J'!$B:$N,13,FALSE)&lt;&gt;"","("&amp;VLOOKUP($A1561,'Raw - J'!$B:$N,13,FALSE)&amp;")",""),"")</f>
        <v/>
      </c>
      <c r="I1561" s="4" t="str">
        <f>IFERROR(VLOOKUP($A1561,'Raw - J'!$B:$P,14,FALSE),"")</f>
        <v/>
      </c>
      <c r="J1561" s="4" t="str">
        <f>IFERROR(VLOOKUP($A1561,'Raw - J'!$B:$P,11,FALSE),"")</f>
        <v/>
      </c>
      <c r="K1561" s="4" t="str">
        <f>IFERROR(VLOOKUP($A1561,'Raw - J'!$B:$Q,16,FALSE),"")</f>
        <v/>
      </c>
      <c r="L1561" s="16" t="str">
        <f>SUBSTITUTE(IFERROR(VLOOKUP($A1561,'Raw - J'!$B:$Q,9,FALSE),""),0,"")</f>
        <v/>
      </c>
      <c r="M1561" s="16" t="str">
        <f>SUBSTITUTE(IFERROR(VLOOKUP($A1561,'Raw - J'!$B:$Z,20,FALSE),""),0,"")</f>
        <v/>
      </c>
    </row>
    <row r="1562" spans="1:13" hidden="1" x14ac:dyDescent="0.35">
      <c r="A1562">
        <v>1553</v>
      </c>
      <c r="B1562" s="9" t="str">
        <f>IFERROR(VLOOKUP($A1562,'Raw - J'!$B:$S,2,FALSE),"")</f>
        <v/>
      </c>
      <c r="C1562" s="4" t="str">
        <f>IFERROR(VLOOKUP($A1562,'Raw - J'!$B:$S,3,FALSE),"")</f>
        <v/>
      </c>
      <c r="D1562" s="4" t="str">
        <f>IFERROR(VLOOKUP(JUMP!A1562,'Raw - J'!B:F,5,FALSE),"")</f>
        <v/>
      </c>
      <c r="E1562" s="4" t="str">
        <f>IFERROR(VLOOKUP($A1562,'Raw - J'!$B:$S,6,FALSE),"")</f>
        <v/>
      </c>
      <c r="F1562" s="4" t="str">
        <f>IFERROR(VLOOKUP($A1562,'Raw - J'!$B:$P,10,FALSE),"")</f>
        <v/>
      </c>
      <c r="G1562" s="4" t="str">
        <f>SUBSTITUTE(IFERROR(VLOOKUP($A1562,'Raw - J'!$B:$P,7,FALSE),""),"0","")</f>
        <v/>
      </c>
      <c r="H1562" s="4" t="str">
        <f>IFERROR(VLOOKUP($A1562,'Raw - J'!$B:$P,12,FALSE)&amp;IF(VLOOKUP($A1562,'Raw - J'!$B:$N,13,FALSE)&lt;&gt;"","("&amp;VLOOKUP($A1562,'Raw - J'!$B:$N,13,FALSE)&amp;")",""),"")</f>
        <v/>
      </c>
      <c r="I1562" s="4" t="str">
        <f>IFERROR(VLOOKUP($A1562,'Raw - J'!$B:$P,14,FALSE),"")</f>
        <v/>
      </c>
      <c r="J1562" s="4" t="str">
        <f>IFERROR(VLOOKUP($A1562,'Raw - J'!$B:$P,11,FALSE),"")</f>
        <v/>
      </c>
      <c r="K1562" s="4" t="str">
        <f>IFERROR(VLOOKUP($A1562,'Raw - J'!$B:$Q,16,FALSE),"")</f>
        <v/>
      </c>
      <c r="L1562" s="16" t="str">
        <f>SUBSTITUTE(IFERROR(VLOOKUP($A1562,'Raw - J'!$B:$Q,9,FALSE),""),0,"")</f>
        <v/>
      </c>
      <c r="M1562" s="16" t="str">
        <f>SUBSTITUTE(IFERROR(VLOOKUP($A1562,'Raw - J'!$B:$Z,20,FALSE),""),0,"")</f>
        <v/>
      </c>
    </row>
    <row r="1563" spans="1:13" hidden="1" x14ac:dyDescent="0.35">
      <c r="A1563">
        <v>1554</v>
      </c>
      <c r="B1563" s="9" t="str">
        <f>IFERROR(VLOOKUP($A1563,'Raw - J'!$B:$S,2,FALSE),"")</f>
        <v/>
      </c>
      <c r="C1563" s="4" t="str">
        <f>IFERROR(VLOOKUP($A1563,'Raw - J'!$B:$S,3,FALSE),"")</f>
        <v/>
      </c>
      <c r="D1563" s="4" t="str">
        <f>IFERROR(VLOOKUP(JUMP!A1563,'Raw - J'!B:F,5,FALSE),"")</f>
        <v/>
      </c>
      <c r="E1563" s="4" t="str">
        <f>IFERROR(VLOOKUP($A1563,'Raw - J'!$B:$S,6,FALSE),"")</f>
        <v/>
      </c>
      <c r="F1563" s="4" t="str">
        <f>IFERROR(VLOOKUP($A1563,'Raw - J'!$B:$P,10,FALSE),"")</f>
        <v/>
      </c>
      <c r="G1563" s="4" t="str">
        <f>SUBSTITUTE(IFERROR(VLOOKUP($A1563,'Raw - J'!$B:$P,7,FALSE),""),"0","")</f>
        <v/>
      </c>
      <c r="H1563" s="4" t="str">
        <f>IFERROR(VLOOKUP($A1563,'Raw - J'!$B:$P,12,FALSE)&amp;IF(VLOOKUP($A1563,'Raw - J'!$B:$N,13,FALSE)&lt;&gt;"","("&amp;VLOOKUP($A1563,'Raw - J'!$B:$N,13,FALSE)&amp;")",""),"")</f>
        <v/>
      </c>
      <c r="I1563" s="4" t="str">
        <f>IFERROR(VLOOKUP($A1563,'Raw - J'!$B:$P,14,FALSE),"")</f>
        <v/>
      </c>
      <c r="J1563" s="4" t="str">
        <f>IFERROR(VLOOKUP($A1563,'Raw - J'!$B:$P,11,FALSE),"")</f>
        <v/>
      </c>
      <c r="K1563" s="4" t="str">
        <f>IFERROR(VLOOKUP($A1563,'Raw - J'!$B:$Q,16,FALSE),"")</f>
        <v/>
      </c>
      <c r="L1563" s="16" t="str">
        <f>SUBSTITUTE(IFERROR(VLOOKUP($A1563,'Raw - J'!$B:$Q,9,FALSE),""),0,"")</f>
        <v/>
      </c>
      <c r="M1563" s="16" t="str">
        <f>SUBSTITUTE(IFERROR(VLOOKUP($A1563,'Raw - J'!$B:$Z,20,FALSE),""),0,"")</f>
        <v/>
      </c>
    </row>
    <row r="1564" spans="1:13" hidden="1" x14ac:dyDescent="0.35">
      <c r="A1564">
        <v>1555</v>
      </c>
      <c r="B1564" s="9" t="str">
        <f>IFERROR(VLOOKUP($A1564,'Raw - J'!$B:$S,2,FALSE),"")</f>
        <v/>
      </c>
      <c r="C1564" s="4" t="str">
        <f>IFERROR(VLOOKUP($A1564,'Raw - J'!$B:$S,3,FALSE),"")</f>
        <v/>
      </c>
      <c r="D1564" s="4" t="str">
        <f>IFERROR(VLOOKUP(JUMP!A1564,'Raw - J'!B:F,5,FALSE),"")</f>
        <v/>
      </c>
      <c r="E1564" s="4" t="str">
        <f>IFERROR(VLOOKUP($A1564,'Raw - J'!$B:$S,6,FALSE),"")</f>
        <v/>
      </c>
      <c r="F1564" s="4" t="str">
        <f>IFERROR(VLOOKUP($A1564,'Raw - J'!$B:$P,10,FALSE),"")</f>
        <v/>
      </c>
      <c r="G1564" s="4" t="str">
        <f>SUBSTITUTE(IFERROR(VLOOKUP($A1564,'Raw - J'!$B:$P,7,FALSE),""),"0","")</f>
        <v/>
      </c>
      <c r="H1564" s="4" t="str">
        <f>IFERROR(VLOOKUP($A1564,'Raw - J'!$B:$P,12,FALSE)&amp;IF(VLOOKUP($A1564,'Raw - J'!$B:$N,13,FALSE)&lt;&gt;"","("&amp;VLOOKUP($A1564,'Raw - J'!$B:$N,13,FALSE)&amp;")",""),"")</f>
        <v/>
      </c>
      <c r="I1564" s="4" t="str">
        <f>IFERROR(VLOOKUP($A1564,'Raw - J'!$B:$P,14,FALSE),"")</f>
        <v/>
      </c>
      <c r="J1564" s="4" t="str">
        <f>IFERROR(VLOOKUP($A1564,'Raw - J'!$B:$P,11,FALSE),"")</f>
        <v/>
      </c>
      <c r="K1564" s="4" t="str">
        <f>IFERROR(VLOOKUP($A1564,'Raw - J'!$B:$Q,16,FALSE),"")</f>
        <v/>
      </c>
      <c r="L1564" s="16" t="str">
        <f>SUBSTITUTE(IFERROR(VLOOKUP($A1564,'Raw - J'!$B:$Q,9,FALSE),""),0,"")</f>
        <v/>
      </c>
      <c r="M1564" s="16" t="str">
        <f>SUBSTITUTE(IFERROR(VLOOKUP($A1564,'Raw - J'!$B:$Z,20,FALSE),""),0,"")</f>
        <v/>
      </c>
    </row>
    <row r="1565" spans="1:13" hidden="1" x14ac:dyDescent="0.35">
      <c r="A1565">
        <v>1556</v>
      </c>
      <c r="B1565" s="9" t="str">
        <f>IFERROR(VLOOKUP($A1565,'Raw - J'!$B:$S,2,FALSE),"")</f>
        <v/>
      </c>
      <c r="C1565" s="4" t="str">
        <f>IFERROR(VLOOKUP($A1565,'Raw - J'!$B:$S,3,FALSE),"")</f>
        <v/>
      </c>
      <c r="D1565" s="4" t="str">
        <f>IFERROR(VLOOKUP(JUMP!A1565,'Raw - J'!B:F,5,FALSE),"")</f>
        <v/>
      </c>
      <c r="E1565" s="4" t="str">
        <f>IFERROR(VLOOKUP($A1565,'Raw - J'!$B:$S,6,FALSE),"")</f>
        <v/>
      </c>
      <c r="F1565" s="4" t="str">
        <f>IFERROR(VLOOKUP($A1565,'Raw - J'!$B:$P,10,FALSE),"")</f>
        <v/>
      </c>
      <c r="G1565" s="4" t="str">
        <f>SUBSTITUTE(IFERROR(VLOOKUP($A1565,'Raw - J'!$B:$P,7,FALSE),""),"0","")</f>
        <v/>
      </c>
      <c r="H1565" s="4" t="str">
        <f>IFERROR(VLOOKUP($A1565,'Raw - J'!$B:$P,12,FALSE)&amp;IF(VLOOKUP($A1565,'Raw - J'!$B:$N,13,FALSE)&lt;&gt;"","("&amp;VLOOKUP($A1565,'Raw - J'!$B:$N,13,FALSE)&amp;")",""),"")</f>
        <v/>
      </c>
      <c r="I1565" s="4" t="str">
        <f>IFERROR(VLOOKUP($A1565,'Raw - J'!$B:$P,14,FALSE),"")</f>
        <v/>
      </c>
      <c r="J1565" s="4" t="str">
        <f>IFERROR(VLOOKUP($A1565,'Raw - J'!$B:$P,11,FALSE),"")</f>
        <v/>
      </c>
      <c r="K1565" s="4" t="str">
        <f>IFERROR(VLOOKUP($A1565,'Raw - J'!$B:$Q,16,FALSE),"")</f>
        <v/>
      </c>
      <c r="L1565" s="16" t="str">
        <f>SUBSTITUTE(IFERROR(VLOOKUP($A1565,'Raw - J'!$B:$Q,9,FALSE),""),0,"")</f>
        <v/>
      </c>
      <c r="M1565" s="16" t="str">
        <f>SUBSTITUTE(IFERROR(VLOOKUP($A1565,'Raw - J'!$B:$Z,20,FALSE),""),0,"")</f>
        <v/>
      </c>
    </row>
    <row r="1566" spans="1:13" hidden="1" x14ac:dyDescent="0.35">
      <c r="A1566">
        <v>1557</v>
      </c>
      <c r="B1566" s="9" t="str">
        <f>IFERROR(VLOOKUP($A1566,'Raw - J'!$B:$S,2,FALSE),"")</f>
        <v/>
      </c>
      <c r="C1566" s="4" t="str">
        <f>IFERROR(VLOOKUP($A1566,'Raw - J'!$B:$S,3,FALSE),"")</f>
        <v/>
      </c>
      <c r="D1566" s="4" t="str">
        <f>IFERROR(VLOOKUP(JUMP!A1566,'Raw - J'!B:F,5,FALSE),"")</f>
        <v/>
      </c>
      <c r="E1566" s="4" t="str">
        <f>IFERROR(VLOOKUP($A1566,'Raw - J'!$B:$S,6,FALSE),"")</f>
        <v/>
      </c>
      <c r="F1566" s="4" t="str">
        <f>IFERROR(VLOOKUP($A1566,'Raw - J'!$B:$P,10,FALSE),"")</f>
        <v/>
      </c>
      <c r="G1566" s="4" t="str">
        <f>SUBSTITUTE(IFERROR(VLOOKUP($A1566,'Raw - J'!$B:$P,7,FALSE),""),"0","")</f>
        <v/>
      </c>
      <c r="H1566" s="4" t="str">
        <f>IFERROR(VLOOKUP($A1566,'Raw - J'!$B:$P,12,FALSE)&amp;IF(VLOOKUP($A1566,'Raw - J'!$B:$N,13,FALSE)&lt;&gt;"","("&amp;VLOOKUP($A1566,'Raw - J'!$B:$N,13,FALSE)&amp;")",""),"")</f>
        <v/>
      </c>
      <c r="I1566" s="4" t="str">
        <f>IFERROR(VLOOKUP($A1566,'Raw - J'!$B:$P,14,FALSE),"")</f>
        <v/>
      </c>
      <c r="J1566" s="4" t="str">
        <f>IFERROR(VLOOKUP($A1566,'Raw - J'!$B:$P,11,FALSE),"")</f>
        <v/>
      </c>
      <c r="K1566" s="4" t="str">
        <f>IFERROR(VLOOKUP($A1566,'Raw - J'!$B:$Q,16,FALSE),"")</f>
        <v/>
      </c>
      <c r="L1566" s="16" t="str">
        <f>SUBSTITUTE(IFERROR(VLOOKUP($A1566,'Raw - J'!$B:$Q,9,FALSE),""),0,"")</f>
        <v/>
      </c>
      <c r="M1566" s="16" t="str">
        <f>SUBSTITUTE(IFERROR(VLOOKUP($A1566,'Raw - J'!$B:$Z,20,FALSE),""),0,"")</f>
        <v/>
      </c>
    </row>
    <row r="1567" spans="1:13" hidden="1" x14ac:dyDescent="0.35">
      <c r="A1567">
        <v>1558</v>
      </c>
      <c r="B1567" s="9" t="str">
        <f>IFERROR(VLOOKUP($A1567,'Raw - J'!$B:$S,2,FALSE),"")</f>
        <v/>
      </c>
      <c r="C1567" s="4" t="str">
        <f>IFERROR(VLOOKUP($A1567,'Raw - J'!$B:$S,3,FALSE),"")</f>
        <v/>
      </c>
      <c r="D1567" s="4" t="str">
        <f>IFERROR(VLOOKUP(JUMP!A1567,'Raw - J'!B:F,5,FALSE),"")</f>
        <v/>
      </c>
      <c r="E1567" s="4" t="str">
        <f>IFERROR(VLOOKUP($A1567,'Raw - J'!$B:$S,6,FALSE),"")</f>
        <v/>
      </c>
      <c r="F1567" s="4" t="str">
        <f>IFERROR(VLOOKUP($A1567,'Raw - J'!$B:$P,10,FALSE),"")</f>
        <v/>
      </c>
      <c r="G1567" s="4" t="str">
        <f>SUBSTITUTE(IFERROR(VLOOKUP($A1567,'Raw - J'!$B:$P,7,FALSE),""),"0","")</f>
        <v/>
      </c>
      <c r="H1567" s="4" t="str">
        <f>IFERROR(VLOOKUP($A1567,'Raw - J'!$B:$P,12,FALSE)&amp;IF(VLOOKUP($A1567,'Raw - J'!$B:$N,13,FALSE)&lt;&gt;"","("&amp;VLOOKUP($A1567,'Raw - J'!$B:$N,13,FALSE)&amp;")",""),"")</f>
        <v/>
      </c>
      <c r="I1567" s="4" t="str">
        <f>IFERROR(VLOOKUP($A1567,'Raw - J'!$B:$P,14,FALSE),"")</f>
        <v/>
      </c>
      <c r="J1567" s="4" t="str">
        <f>IFERROR(VLOOKUP($A1567,'Raw - J'!$B:$P,11,FALSE),"")</f>
        <v/>
      </c>
      <c r="K1567" s="4" t="str">
        <f>IFERROR(VLOOKUP($A1567,'Raw - J'!$B:$Q,16,FALSE),"")</f>
        <v/>
      </c>
      <c r="L1567" s="16" t="str">
        <f>SUBSTITUTE(IFERROR(VLOOKUP($A1567,'Raw - J'!$B:$Q,9,FALSE),""),0,"")</f>
        <v/>
      </c>
      <c r="M1567" s="16" t="str">
        <f>SUBSTITUTE(IFERROR(VLOOKUP($A1567,'Raw - J'!$B:$Z,20,FALSE),""),0,"")</f>
        <v/>
      </c>
    </row>
    <row r="1568" spans="1:13" hidden="1" x14ac:dyDescent="0.35">
      <c r="A1568">
        <v>1559</v>
      </c>
      <c r="B1568" s="9" t="str">
        <f>IFERROR(VLOOKUP($A1568,'Raw - J'!$B:$S,2,FALSE),"")</f>
        <v/>
      </c>
      <c r="C1568" s="4" t="str">
        <f>IFERROR(VLOOKUP($A1568,'Raw - J'!$B:$S,3,FALSE),"")</f>
        <v/>
      </c>
      <c r="D1568" s="4" t="str">
        <f>IFERROR(VLOOKUP(JUMP!A1568,'Raw - J'!B:F,5,FALSE),"")</f>
        <v/>
      </c>
      <c r="E1568" s="4" t="str">
        <f>IFERROR(VLOOKUP($A1568,'Raw - J'!$B:$S,6,FALSE),"")</f>
        <v/>
      </c>
      <c r="F1568" s="4" t="str">
        <f>IFERROR(VLOOKUP($A1568,'Raw - J'!$B:$P,10,FALSE),"")</f>
        <v/>
      </c>
      <c r="G1568" s="4" t="str">
        <f>SUBSTITUTE(IFERROR(VLOOKUP($A1568,'Raw - J'!$B:$P,7,FALSE),""),"0","")</f>
        <v/>
      </c>
      <c r="H1568" s="4" t="str">
        <f>IFERROR(VLOOKUP($A1568,'Raw - J'!$B:$P,12,FALSE)&amp;IF(VLOOKUP($A1568,'Raw - J'!$B:$N,13,FALSE)&lt;&gt;"","("&amp;VLOOKUP($A1568,'Raw - J'!$B:$N,13,FALSE)&amp;")",""),"")</f>
        <v/>
      </c>
      <c r="I1568" s="4" t="str">
        <f>IFERROR(VLOOKUP($A1568,'Raw - J'!$B:$P,14,FALSE),"")</f>
        <v/>
      </c>
      <c r="J1568" s="4" t="str">
        <f>IFERROR(VLOOKUP($A1568,'Raw - J'!$B:$P,11,FALSE),"")</f>
        <v/>
      </c>
      <c r="K1568" s="4" t="str">
        <f>IFERROR(VLOOKUP($A1568,'Raw - J'!$B:$Q,16,FALSE),"")</f>
        <v/>
      </c>
      <c r="L1568" s="16" t="str">
        <f>SUBSTITUTE(IFERROR(VLOOKUP($A1568,'Raw - J'!$B:$Q,9,FALSE),""),0,"")</f>
        <v/>
      </c>
      <c r="M1568" s="16" t="str">
        <f>SUBSTITUTE(IFERROR(VLOOKUP($A1568,'Raw - J'!$B:$Z,20,FALSE),""),0,"")</f>
        <v/>
      </c>
    </row>
    <row r="1569" spans="1:13" hidden="1" x14ac:dyDescent="0.35">
      <c r="A1569">
        <v>1560</v>
      </c>
      <c r="B1569" s="9" t="str">
        <f>IFERROR(VLOOKUP($A1569,'Raw - J'!$B:$S,2,FALSE),"")</f>
        <v/>
      </c>
      <c r="C1569" s="4" t="str">
        <f>IFERROR(VLOOKUP($A1569,'Raw - J'!$B:$S,3,FALSE),"")</f>
        <v/>
      </c>
      <c r="D1569" s="4" t="str">
        <f>IFERROR(VLOOKUP(JUMP!A1569,'Raw - J'!B:F,5,FALSE),"")</f>
        <v/>
      </c>
      <c r="E1569" s="4" t="str">
        <f>IFERROR(VLOOKUP($A1569,'Raw - J'!$B:$S,6,FALSE),"")</f>
        <v/>
      </c>
      <c r="F1569" s="4" t="str">
        <f>IFERROR(VLOOKUP($A1569,'Raw - J'!$B:$P,10,FALSE),"")</f>
        <v/>
      </c>
      <c r="G1569" s="4" t="str">
        <f>SUBSTITUTE(IFERROR(VLOOKUP($A1569,'Raw - J'!$B:$P,7,FALSE),""),"0","")</f>
        <v/>
      </c>
      <c r="H1569" s="4" t="str">
        <f>IFERROR(VLOOKUP($A1569,'Raw - J'!$B:$P,12,FALSE)&amp;IF(VLOOKUP($A1569,'Raw - J'!$B:$N,13,FALSE)&lt;&gt;"","("&amp;VLOOKUP($A1569,'Raw - J'!$B:$N,13,FALSE)&amp;")",""),"")</f>
        <v/>
      </c>
      <c r="I1569" s="4" t="str">
        <f>IFERROR(VLOOKUP($A1569,'Raw - J'!$B:$P,14,FALSE),"")</f>
        <v/>
      </c>
      <c r="J1569" s="4" t="str">
        <f>IFERROR(VLOOKUP($A1569,'Raw - J'!$B:$P,11,FALSE),"")</f>
        <v/>
      </c>
      <c r="K1569" s="4" t="str">
        <f>IFERROR(VLOOKUP($A1569,'Raw - J'!$B:$Q,16,FALSE),"")</f>
        <v/>
      </c>
      <c r="L1569" s="16" t="str">
        <f>SUBSTITUTE(IFERROR(VLOOKUP($A1569,'Raw - J'!$B:$Q,9,FALSE),""),0,"")</f>
        <v/>
      </c>
      <c r="M1569" s="16" t="str">
        <f>SUBSTITUTE(IFERROR(VLOOKUP($A1569,'Raw - J'!$B:$Z,20,FALSE),""),0,"")</f>
        <v/>
      </c>
    </row>
    <row r="1570" spans="1:13" hidden="1" x14ac:dyDescent="0.35">
      <c r="A1570">
        <v>1561</v>
      </c>
      <c r="B1570" s="9" t="str">
        <f>IFERROR(VLOOKUP($A1570,'Raw - J'!$B:$S,2,FALSE),"")</f>
        <v/>
      </c>
      <c r="C1570" s="4" t="str">
        <f>IFERROR(VLOOKUP($A1570,'Raw - J'!$B:$S,3,FALSE),"")</f>
        <v/>
      </c>
      <c r="D1570" s="4" t="str">
        <f>IFERROR(VLOOKUP(JUMP!A1570,'Raw - J'!B:F,5,FALSE),"")</f>
        <v/>
      </c>
      <c r="E1570" s="4" t="str">
        <f>IFERROR(VLOOKUP($A1570,'Raw - J'!$B:$S,6,FALSE),"")</f>
        <v/>
      </c>
      <c r="F1570" s="4" t="str">
        <f>IFERROR(VLOOKUP($A1570,'Raw - J'!$B:$P,10,FALSE),"")</f>
        <v/>
      </c>
      <c r="G1570" s="4" t="str">
        <f>SUBSTITUTE(IFERROR(VLOOKUP($A1570,'Raw - J'!$B:$P,7,FALSE),""),"0","")</f>
        <v/>
      </c>
      <c r="H1570" s="4" t="str">
        <f>IFERROR(VLOOKUP($A1570,'Raw - J'!$B:$P,12,FALSE)&amp;IF(VLOOKUP($A1570,'Raw - J'!$B:$N,13,FALSE)&lt;&gt;"","("&amp;VLOOKUP($A1570,'Raw - J'!$B:$N,13,FALSE)&amp;")",""),"")</f>
        <v/>
      </c>
      <c r="I1570" s="4" t="str">
        <f>IFERROR(VLOOKUP($A1570,'Raw - J'!$B:$P,14,FALSE),"")</f>
        <v/>
      </c>
      <c r="J1570" s="4" t="str">
        <f>IFERROR(VLOOKUP($A1570,'Raw - J'!$B:$P,11,FALSE),"")</f>
        <v/>
      </c>
      <c r="K1570" s="4" t="str">
        <f>IFERROR(VLOOKUP($A1570,'Raw - J'!$B:$Q,16,FALSE),"")</f>
        <v/>
      </c>
      <c r="L1570" s="16" t="str">
        <f>SUBSTITUTE(IFERROR(VLOOKUP($A1570,'Raw - J'!$B:$Q,9,FALSE),""),0,"")</f>
        <v/>
      </c>
      <c r="M1570" s="16" t="str">
        <f>SUBSTITUTE(IFERROR(VLOOKUP($A1570,'Raw - J'!$B:$Z,20,FALSE),""),0,"")</f>
        <v/>
      </c>
    </row>
    <row r="1571" spans="1:13" hidden="1" x14ac:dyDescent="0.35">
      <c r="A1571">
        <v>1562</v>
      </c>
      <c r="B1571" s="9" t="str">
        <f>IFERROR(VLOOKUP($A1571,'Raw - J'!$B:$S,2,FALSE),"")</f>
        <v/>
      </c>
      <c r="C1571" s="4" t="str">
        <f>IFERROR(VLOOKUP($A1571,'Raw - J'!$B:$S,3,FALSE),"")</f>
        <v/>
      </c>
      <c r="D1571" s="4" t="str">
        <f>IFERROR(VLOOKUP(JUMP!A1571,'Raw - J'!B:F,5,FALSE),"")</f>
        <v/>
      </c>
      <c r="E1571" s="4" t="str">
        <f>IFERROR(VLOOKUP($A1571,'Raw - J'!$B:$S,6,FALSE),"")</f>
        <v/>
      </c>
      <c r="F1571" s="4" t="str">
        <f>IFERROR(VLOOKUP($A1571,'Raw - J'!$B:$P,10,FALSE),"")</f>
        <v/>
      </c>
      <c r="G1571" s="4" t="str">
        <f>SUBSTITUTE(IFERROR(VLOOKUP($A1571,'Raw - J'!$B:$P,7,FALSE),""),"0","")</f>
        <v/>
      </c>
      <c r="H1571" s="4" t="str">
        <f>IFERROR(VLOOKUP($A1571,'Raw - J'!$B:$P,12,FALSE)&amp;IF(VLOOKUP($A1571,'Raw - J'!$B:$N,13,FALSE)&lt;&gt;"","("&amp;VLOOKUP($A1571,'Raw - J'!$B:$N,13,FALSE)&amp;")",""),"")</f>
        <v/>
      </c>
      <c r="I1571" s="4" t="str">
        <f>IFERROR(VLOOKUP($A1571,'Raw - J'!$B:$P,14,FALSE),"")</f>
        <v/>
      </c>
      <c r="J1571" s="4" t="str">
        <f>IFERROR(VLOOKUP($A1571,'Raw - J'!$B:$P,11,FALSE),"")</f>
        <v/>
      </c>
      <c r="K1571" s="4" t="str">
        <f>IFERROR(VLOOKUP($A1571,'Raw - J'!$B:$Q,16,FALSE),"")</f>
        <v/>
      </c>
      <c r="L1571" s="16" t="str">
        <f>SUBSTITUTE(IFERROR(VLOOKUP($A1571,'Raw - J'!$B:$Q,9,FALSE),""),0,"")</f>
        <v/>
      </c>
      <c r="M1571" s="16" t="str">
        <f>SUBSTITUTE(IFERROR(VLOOKUP($A1571,'Raw - J'!$B:$Z,20,FALSE),""),0,"")</f>
        <v/>
      </c>
    </row>
    <row r="1572" spans="1:13" hidden="1" x14ac:dyDescent="0.35">
      <c r="A1572">
        <v>1563</v>
      </c>
      <c r="B1572" s="9" t="str">
        <f>IFERROR(VLOOKUP($A1572,'Raw - J'!$B:$S,2,FALSE),"")</f>
        <v/>
      </c>
      <c r="C1572" s="4" t="str">
        <f>IFERROR(VLOOKUP($A1572,'Raw - J'!$B:$S,3,FALSE),"")</f>
        <v/>
      </c>
      <c r="D1572" s="4" t="str">
        <f>IFERROR(VLOOKUP(JUMP!A1572,'Raw - J'!B:F,5,FALSE),"")</f>
        <v/>
      </c>
      <c r="E1572" s="4" t="str">
        <f>IFERROR(VLOOKUP($A1572,'Raw - J'!$B:$S,6,FALSE),"")</f>
        <v/>
      </c>
      <c r="F1572" s="4" t="str">
        <f>IFERROR(VLOOKUP($A1572,'Raw - J'!$B:$P,10,FALSE),"")</f>
        <v/>
      </c>
      <c r="G1572" s="4" t="str">
        <f>SUBSTITUTE(IFERROR(VLOOKUP($A1572,'Raw - J'!$B:$P,7,FALSE),""),"0","")</f>
        <v/>
      </c>
      <c r="H1572" s="4" t="str">
        <f>IFERROR(VLOOKUP($A1572,'Raw - J'!$B:$P,12,FALSE)&amp;IF(VLOOKUP($A1572,'Raw - J'!$B:$N,13,FALSE)&lt;&gt;"","("&amp;VLOOKUP($A1572,'Raw - J'!$B:$N,13,FALSE)&amp;")",""),"")</f>
        <v/>
      </c>
      <c r="I1572" s="4" t="str">
        <f>IFERROR(VLOOKUP($A1572,'Raw - J'!$B:$P,14,FALSE),"")</f>
        <v/>
      </c>
      <c r="J1572" s="4" t="str">
        <f>IFERROR(VLOOKUP($A1572,'Raw - J'!$B:$P,11,FALSE),"")</f>
        <v/>
      </c>
      <c r="K1572" s="4" t="str">
        <f>IFERROR(VLOOKUP($A1572,'Raw - J'!$B:$Q,16,FALSE),"")</f>
        <v/>
      </c>
      <c r="L1572" s="16" t="str">
        <f>SUBSTITUTE(IFERROR(VLOOKUP($A1572,'Raw - J'!$B:$Q,9,FALSE),""),0,"")</f>
        <v/>
      </c>
      <c r="M1572" s="16" t="str">
        <f>SUBSTITUTE(IFERROR(VLOOKUP($A1572,'Raw - J'!$B:$Z,20,FALSE),""),0,"")</f>
        <v/>
      </c>
    </row>
    <row r="1573" spans="1:13" hidden="1" x14ac:dyDescent="0.35">
      <c r="A1573">
        <v>1564</v>
      </c>
      <c r="B1573" s="9" t="str">
        <f>IFERROR(VLOOKUP($A1573,'Raw - J'!$B:$S,2,FALSE),"")</f>
        <v/>
      </c>
      <c r="C1573" s="4" t="str">
        <f>IFERROR(VLOOKUP($A1573,'Raw - J'!$B:$S,3,FALSE),"")</f>
        <v/>
      </c>
      <c r="D1573" s="4" t="str">
        <f>IFERROR(VLOOKUP(JUMP!A1573,'Raw - J'!B:F,5,FALSE),"")</f>
        <v/>
      </c>
      <c r="E1573" s="4" t="str">
        <f>IFERROR(VLOOKUP($A1573,'Raw - J'!$B:$S,6,FALSE),"")</f>
        <v/>
      </c>
      <c r="F1573" s="4" t="str">
        <f>IFERROR(VLOOKUP($A1573,'Raw - J'!$B:$P,10,FALSE),"")</f>
        <v/>
      </c>
      <c r="G1573" s="4" t="str">
        <f>SUBSTITUTE(IFERROR(VLOOKUP($A1573,'Raw - J'!$B:$P,7,FALSE),""),"0","")</f>
        <v/>
      </c>
      <c r="H1573" s="4" t="str">
        <f>IFERROR(VLOOKUP($A1573,'Raw - J'!$B:$P,12,FALSE)&amp;IF(VLOOKUP($A1573,'Raw - J'!$B:$N,13,FALSE)&lt;&gt;"","("&amp;VLOOKUP($A1573,'Raw - J'!$B:$N,13,FALSE)&amp;")",""),"")</f>
        <v/>
      </c>
      <c r="I1573" s="4" t="str">
        <f>IFERROR(VLOOKUP($A1573,'Raw - J'!$B:$P,14,FALSE),"")</f>
        <v/>
      </c>
      <c r="J1573" s="4" t="str">
        <f>IFERROR(VLOOKUP($A1573,'Raw - J'!$B:$P,11,FALSE),"")</f>
        <v/>
      </c>
      <c r="K1573" s="4" t="str">
        <f>IFERROR(VLOOKUP($A1573,'Raw - J'!$B:$Q,16,FALSE),"")</f>
        <v/>
      </c>
      <c r="L1573" s="16" t="str">
        <f>SUBSTITUTE(IFERROR(VLOOKUP($A1573,'Raw - J'!$B:$Q,9,FALSE),""),0,"")</f>
        <v/>
      </c>
      <c r="M1573" s="16" t="str">
        <f>SUBSTITUTE(IFERROR(VLOOKUP($A1573,'Raw - J'!$B:$Z,20,FALSE),""),0,"")</f>
        <v/>
      </c>
    </row>
    <row r="1574" spans="1:13" hidden="1" x14ac:dyDescent="0.35">
      <c r="A1574">
        <v>1565</v>
      </c>
      <c r="B1574" s="9" t="str">
        <f>IFERROR(VLOOKUP($A1574,'Raw - J'!$B:$S,2,FALSE),"")</f>
        <v/>
      </c>
      <c r="C1574" s="4" t="str">
        <f>IFERROR(VLOOKUP($A1574,'Raw - J'!$B:$S,3,FALSE),"")</f>
        <v/>
      </c>
      <c r="D1574" s="4" t="str">
        <f>IFERROR(VLOOKUP(JUMP!A1574,'Raw - J'!B:F,5,FALSE),"")</f>
        <v/>
      </c>
      <c r="E1574" s="4" t="str">
        <f>IFERROR(VLOOKUP($A1574,'Raw - J'!$B:$S,6,FALSE),"")</f>
        <v/>
      </c>
      <c r="F1574" s="4" t="str">
        <f>IFERROR(VLOOKUP($A1574,'Raw - J'!$B:$P,10,FALSE),"")</f>
        <v/>
      </c>
      <c r="G1574" s="4" t="str">
        <f>SUBSTITUTE(IFERROR(VLOOKUP($A1574,'Raw - J'!$B:$P,7,FALSE),""),"0","")</f>
        <v/>
      </c>
      <c r="H1574" s="4" t="str">
        <f>IFERROR(VLOOKUP($A1574,'Raw - J'!$B:$P,12,FALSE)&amp;IF(VLOOKUP($A1574,'Raw - J'!$B:$N,13,FALSE)&lt;&gt;"","("&amp;VLOOKUP($A1574,'Raw - J'!$B:$N,13,FALSE)&amp;")",""),"")</f>
        <v/>
      </c>
      <c r="I1574" s="4" t="str">
        <f>IFERROR(VLOOKUP($A1574,'Raw - J'!$B:$P,14,FALSE),"")</f>
        <v/>
      </c>
      <c r="J1574" s="4" t="str">
        <f>IFERROR(VLOOKUP($A1574,'Raw - J'!$B:$P,11,FALSE),"")</f>
        <v/>
      </c>
      <c r="K1574" s="4" t="str">
        <f>IFERROR(VLOOKUP($A1574,'Raw - J'!$B:$Q,16,FALSE),"")</f>
        <v/>
      </c>
      <c r="L1574" s="16" t="str">
        <f>SUBSTITUTE(IFERROR(VLOOKUP($A1574,'Raw - J'!$B:$Q,9,FALSE),""),0,"")</f>
        <v/>
      </c>
      <c r="M1574" s="16" t="str">
        <f>SUBSTITUTE(IFERROR(VLOOKUP($A1574,'Raw - J'!$B:$Z,20,FALSE),""),0,"")</f>
        <v/>
      </c>
    </row>
    <row r="1575" spans="1:13" hidden="1" x14ac:dyDescent="0.35">
      <c r="A1575">
        <v>1566</v>
      </c>
      <c r="B1575" s="9" t="str">
        <f>IFERROR(VLOOKUP($A1575,'Raw - J'!$B:$S,2,FALSE),"")</f>
        <v/>
      </c>
      <c r="C1575" s="4" t="str">
        <f>IFERROR(VLOOKUP($A1575,'Raw - J'!$B:$S,3,FALSE),"")</f>
        <v/>
      </c>
      <c r="D1575" s="4" t="str">
        <f>IFERROR(VLOOKUP(JUMP!A1575,'Raw - J'!B:F,5,FALSE),"")</f>
        <v/>
      </c>
      <c r="E1575" s="4" t="str">
        <f>IFERROR(VLOOKUP($A1575,'Raw - J'!$B:$S,6,FALSE),"")</f>
        <v/>
      </c>
      <c r="F1575" s="4" t="str">
        <f>IFERROR(VLOOKUP($A1575,'Raw - J'!$B:$P,10,FALSE),"")</f>
        <v/>
      </c>
      <c r="G1575" s="4" t="str">
        <f>SUBSTITUTE(IFERROR(VLOOKUP($A1575,'Raw - J'!$B:$P,7,FALSE),""),"0","")</f>
        <v/>
      </c>
      <c r="H1575" s="4" t="str">
        <f>IFERROR(VLOOKUP($A1575,'Raw - J'!$B:$P,12,FALSE)&amp;IF(VLOOKUP($A1575,'Raw - J'!$B:$N,13,FALSE)&lt;&gt;"","("&amp;VLOOKUP($A1575,'Raw - J'!$B:$N,13,FALSE)&amp;")",""),"")</f>
        <v/>
      </c>
      <c r="I1575" s="4" t="str">
        <f>IFERROR(VLOOKUP($A1575,'Raw - J'!$B:$P,14,FALSE),"")</f>
        <v/>
      </c>
      <c r="J1575" s="4" t="str">
        <f>IFERROR(VLOOKUP($A1575,'Raw - J'!$B:$P,11,FALSE),"")</f>
        <v/>
      </c>
      <c r="K1575" s="4" t="str">
        <f>IFERROR(VLOOKUP($A1575,'Raw - J'!$B:$Q,16,FALSE),"")</f>
        <v/>
      </c>
      <c r="L1575" s="16" t="str">
        <f>SUBSTITUTE(IFERROR(VLOOKUP($A1575,'Raw - J'!$B:$Q,9,FALSE),""),0,"")</f>
        <v/>
      </c>
      <c r="M1575" s="16" t="str">
        <f>SUBSTITUTE(IFERROR(VLOOKUP($A1575,'Raw - J'!$B:$Z,20,FALSE),""),0,"")</f>
        <v/>
      </c>
    </row>
    <row r="1576" spans="1:13" hidden="1" x14ac:dyDescent="0.35">
      <c r="A1576">
        <v>1567</v>
      </c>
      <c r="B1576" s="9" t="str">
        <f>IFERROR(VLOOKUP($A1576,'Raw - J'!$B:$S,2,FALSE),"")</f>
        <v/>
      </c>
      <c r="C1576" s="4" t="str">
        <f>IFERROR(VLOOKUP($A1576,'Raw - J'!$B:$S,3,FALSE),"")</f>
        <v/>
      </c>
      <c r="D1576" s="4" t="str">
        <f>IFERROR(VLOOKUP(JUMP!A1576,'Raw - J'!B:F,5,FALSE),"")</f>
        <v/>
      </c>
      <c r="E1576" s="4" t="str">
        <f>IFERROR(VLOOKUP($A1576,'Raw - J'!$B:$S,6,FALSE),"")</f>
        <v/>
      </c>
      <c r="F1576" s="4" t="str">
        <f>IFERROR(VLOOKUP($A1576,'Raw - J'!$B:$P,10,FALSE),"")</f>
        <v/>
      </c>
      <c r="G1576" s="4" t="str">
        <f>SUBSTITUTE(IFERROR(VLOOKUP($A1576,'Raw - J'!$B:$P,7,FALSE),""),"0","")</f>
        <v/>
      </c>
      <c r="H1576" s="4" t="str">
        <f>IFERROR(VLOOKUP($A1576,'Raw - J'!$B:$P,12,FALSE)&amp;IF(VLOOKUP($A1576,'Raw - J'!$B:$N,13,FALSE)&lt;&gt;"","("&amp;VLOOKUP($A1576,'Raw - J'!$B:$N,13,FALSE)&amp;")",""),"")</f>
        <v/>
      </c>
      <c r="I1576" s="4" t="str">
        <f>IFERROR(VLOOKUP($A1576,'Raw - J'!$B:$P,14,FALSE),"")</f>
        <v/>
      </c>
      <c r="J1576" s="4" t="str">
        <f>IFERROR(VLOOKUP($A1576,'Raw - J'!$B:$P,11,FALSE),"")</f>
        <v/>
      </c>
      <c r="K1576" s="4" t="str">
        <f>IFERROR(VLOOKUP($A1576,'Raw - J'!$B:$Q,16,FALSE),"")</f>
        <v/>
      </c>
      <c r="L1576" s="16" t="str">
        <f>SUBSTITUTE(IFERROR(VLOOKUP($A1576,'Raw - J'!$B:$Q,9,FALSE),""),0,"")</f>
        <v/>
      </c>
      <c r="M1576" s="16" t="str">
        <f>SUBSTITUTE(IFERROR(VLOOKUP($A1576,'Raw - J'!$B:$Z,20,FALSE),""),0,"")</f>
        <v/>
      </c>
    </row>
    <row r="1577" spans="1:13" hidden="1" x14ac:dyDescent="0.35">
      <c r="A1577">
        <v>1568</v>
      </c>
      <c r="B1577" s="9" t="str">
        <f>IFERROR(VLOOKUP($A1577,'Raw - J'!$B:$S,2,FALSE),"")</f>
        <v/>
      </c>
      <c r="C1577" s="4" t="str">
        <f>IFERROR(VLOOKUP($A1577,'Raw - J'!$B:$S,3,FALSE),"")</f>
        <v/>
      </c>
      <c r="D1577" s="4" t="str">
        <f>IFERROR(VLOOKUP(JUMP!A1577,'Raw - J'!B:F,5,FALSE),"")</f>
        <v/>
      </c>
      <c r="E1577" s="4" t="str">
        <f>IFERROR(VLOOKUP($A1577,'Raw - J'!$B:$S,6,FALSE),"")</f>
        <v/>
      </c>
      <c r="F1577" s="4" t="str">
        <f>IFERROR(VLOOKUP($A1577,'Raw - J'!$B:$P,10,FALSE),"")</f>
        <v/>
      </c>
      <c r="G1577" s="4" t="str">
        <f>SUBSTITUTE(IFERROR(VLOOKUP($A1577,'Raw - J'!$B:$P,7,FALSE),""),"0","")</f>
        <v/>
      </c>
      <c r="H1577" s="4" t="str">
        <f>IFERROR(VLOOKUP($A1577,'Raw - J'!$B:$P,12,FALSE)&amp;IF(VLOOKUP($A1577,'Raw - J'!$B:$N,13,FALSE)&lt;&gt;"","("&amp;VLOOKUP($A1577,'Raw - J'!$B:$N,13,FALSE)&amp;")",""),"")</f>
        <v/>
      </c>
      <c r="I1577" s="4" t="str">
        <f>IFERROR(VLOOKUP($A1577,'Raw - J'!$B:$P,14,FALSE),"")</f>
        <v/>
      </c>
      <c r="J1577" s="4" t="str">
        <f>IFERROR(VLOOKUP($A1577,'Raw - J'!$B:$P,11,FALSE),"")</f>
        <v/>
      </c>
      <c r="K1577" s="4" t="str">
        <f>IFERROR(VLOOKUP($A1577,'Raw - J'!$B:$Q,16,FALSE),"")</f>
        <v/>
      </c>
      <c r="L1577" s="16" t="str">
        <f>SUBSTITUTE(IFERROR(VLOOKUP($A1577,'Raw - J'!$B:$Q,9,FALSE),""),0,"")</f>
        <v/>
      </c>
      <c r="M1577" s="16" t="str">
        <f>SUBSTITUTE(IFERROR(VLOOKUP($A1577,'Raw - J'!$B:$Z,20,FALSE),""),0,"")</f>
        <v/>
      </c>
    </row>
    <row r="1578" spans="1:13" hidden="1" x14ac:dyDescent="0.35">
      <c r="A1578">
        <v>1569</v>
      </c>
      <c r="B1578" s="9" t="str">
        <f>IFERROR(VLOOKUP($A1578,'Raw - J'!$B:$S,2,FALSE),"")</f>
        <v/>
      </c>
      <c r="C1578" s="4" t="str">
        <f>IFERROR(VLOOKUP($A1578,'Raw - J'!$B:$S,3,FALSE),"")</f>
        <v/>
      </c>
      <c r="D1578" s="4" t="str">
        <f>IFERROR(VLOOKUP(JUMP!A1578,'Raw - J'!B:F,5,FALSE),"")</f>
        <v/>
      </c>
      <c r="E1578" s="4" t="str">
        <f>IFERROR(VLOOKUP($A1578,'Raw - J'!$B:$S,6,FALSE),"")</f>
        <v/>
      </c>
      <c r="F1578" s="4" t="str">
        <f>IFERROR(VLOOKUP($A1578,'Raw - J'!$B:$P,10,FALSE),"")</f>
        <v/>
      </c>
      <c r="G1578" s="4" t="str">
        <f>SUBSTITUTE(IFERROR(VLOOKUP($A1578,'Raw - J'!$B:$P,7,FALSE),""),"0","")</f>
        <v/>
      </c>
      <c r="H1578" s="4" t="str">
        <f>IFERROR(VLOOKUP($A1578,'Raw - J'!$B:$P,12,FALSE)&amp;IF(VLOOKUP($A1578,'Raw - J'!$B:$N,13,FALSE)&lt;&gt;"","("&amp;VLOOKUP($A1578,'Raw - J'!$B:$N,13,FALSE)&amp;")",""),"")</f>
        <v/>
      </c>
      <c r="I1578" s="4" t="str">
        <f>IFERROR(VLOOKUP($A1578,'Raw - J'!$B:$P,14,FALSE),"")</f>
        <v/>
      </c>
      <c r="J1578" s="4" t="str">
        <f>IFERROR(VLOOKUP($A1578,'Raw - J'!$B:$P,11,FALSE),"")</f>
        <v/>
      </c>
      <c r="K1578" s="4" t="str">
        <f>IFERROR(VLOOKUP($A1578,'Raw - J'!$B:$Q,16,FALSE),"")</f>
        <v/>
      </c>
      <c r="L1578" s="16" t="str">
        <f>SUBSTITUTE(IFERROR(VLOOKUP($A1578,'Raw - J'!$B:$Q,9,FALSE),""),0,"")</f>
        <v/>
      </c>
      <c r="M1578" s="16" t="str">
        <f>SUBSTITUTE(IFERROR(VLOOKUP($A1578,'Raw - J'!$B:$Z,20,FALSE),""),0,"")</f>
        <v/>
      </c>
    </row>
    <row r="1579" spans="1:13" hidden="1" x14ac:dyDescent="0.35">
      <c r="A1579">
        <v>1570</v>
      </c>
      <c r="B1579" s="9" t="str">
        <f>IFERROR(VLOOKUP($A1579,'Raw - J'!$B:$S,2,FALSE),"")</f>
        <v/>
      </c>
      <c r="C1579" s="4" t="str">
        <f>IFERROR(VLOOKUP($A1579,'Raw - J'!$B:$S,3,FALSE),"")</f>
        <v/>
      </c>
      <c r="D1579" s="4" t="str">
        <f>IFERROR(VLOOKUP(JUMP!A1579,'Raw - J'!B:F,5,FALSE),"")</f>
        <v/>
      </c>
      <c r="E1579" s="4" t="str">
        <f>IFERROR(VLOOKUP($A1579,'Raw - J'!$B:$S,6,FALSE),"")</f>
        <v/>
      </c>
      <c r="F1579" s="4" t="str">
        <f>IFERROR(VLOOKUP($A1579,'Raw - J'!$B:$P,10,FALSE),"")</f>
        <v/>
      </c>
      <c r="G1579" s="4" t="str">
        <f>SUBSTITUTE(IFERROR(VLOOKUP($A1579,'Raw - J'!$B:$P,7,FALSE),""),"0","")</f>
        <v/>
      </c>
      <c r="H1579" s="4" t="str">
        <f>IFERROR(VLOOKUP($A1579,'Raw - J'!$B:$P,12,FALSE)&amp;IF(VLOOKUP($A1579,'Raw - J'!$B:$N,13,FALSE)&lt;&gt;"","("&amp;VLOOKUP($A1579,'Raw - J'!$B:$N,13,FALSE)&amp;")",""),"")</f>
        <v/>
      </c>
      <c r="I1579" s="4" t="str">
        <f>IFERROR(VLOOKUP($A1579,'Raw - J'!$B:$P,14,FALSE),"")</f>
        <v/>
      </c>
      <c r="J1579" s="4" t="str">
        <f>IFERROR(VLOOKUP($A1579,'Raw - J'!$B:$P,11,FALSE),"")</f>
        <v/>
      </c>
      <c r="K1579" s="4" t="str">
        <f>IFERROR(VLOOKUP($A1579,'Raw - J'!$B:$Q,16,FALSE),"")</f>
        <v/>
      </c>
      <c r="L1579" s="16" t="str">
        <f>SUBSTITUTE(IFERROR(VLOOKUP($A1579,'Raw - J'!$B:$Q,9,FALSE),""),0,"")</f>
        <v/>
      </c>
      <c r="M1579" s="16" t="str">
        <f>SUBSTITUTE(IFERROR(VLOOKUP($A1579,'Raw - J'!$B:$Z,20,FALSE),""),0,"")</f>
        <v/>
      </c>
    </row>
    <row r="1580" spans="1:13" hidden="1" x14ac:dyDescent="0.35">
      <c r="A1580">
        <v>1571</v>
      </c>
      <c r="B1580" s="9" t="str">
        <f>IFERROR(VLOOKUP($A1580,'Raw - J'!$B:$S,2,FALSE),"")</f>
        <v/>
      </c>
      <c r="C1580" s="4" t="str">
        <f>IFERROR(VLOOKUP($A1580,'Raw - J'!$B:$S,3,FALSE),"")</f>
        <v/>
      </c>
      <c r="D1580" s="4" t="str">
        <f>IFERROR(VLOOKUP(JUMP!A1580,'Raw - J'!B:F,5,FALSE),"")</f>
        <v/>
      </c>
      <c r="E1580" s="4" t="str">
        <f>IFERROR(VLOOKUP($A1580,'Raw - J'!$B:$S,6,FALSE),"")</f>
        <v/>
      </c>
      <c r="F1580" s="4" t="str">
        <f>IFERROR(VLOOKUP($A1580,'Raw - J'!$B:$P,10,FALSE),"")</f>
        <v/>
      </c>
      <c r="G1580" s="4" t="str">
        <f>SUBSTITUTE(IFERROR(VLOOKUP($A1580,'Raw - J'!$B:$P,7,FALSE),""),"0","")</f>
        <v/>
      </c>
      <c r="H1580" s="4" t="str">
        <f>IFERROR(VLOOKUP($A1580,'Raw - J'!$B:$P,12,FALSE)&amp;IF(VLOOKUP($A1580,'Raw - J'!$B:$N,13,FALSE)&lt;&gt;"","("&amp;VLOOKUP($A1580,'Raw - J'!$B:$N,13,FALSE)&amp;")",""),"")</f>
        <v/>
      </c>
      <c r="I1580" s="4" t="str">
        <f>IFERROR(VLOOKUP($A1580,'Raw - J'!$B:$P,14,FALSE),"")</f>
        <v/>
      </c>
      <c r="J1580" s="4" t="str">
        <f>IFERROR(VLOOKUP($A1580,'Raw - J'!$B:$P,11,FALSE),"")</f>
        <v/>
      </c>
      <c r="K1580" s="4" t="str">
        <f>IFERROR(VLOOKUP($A1580,'Raw - J'!$B:$Q,16,FALSE),"")</f>
        <v/>
      </c>
      <c r="L1580" s="16" t="str">
        <f>SUBSTITUTE(IFERROR(VLOOKUP($A1580,'Raw - J'!$B:$Q,9,FALSE),""),0,"")</f>
        <v/>
      </c>
      <c r="M1580" s="16" t="str">
        <f>SUBSTITUTE(IFERROR(VLOOKUP($A1580,'Raw - J'!$B:$Z,20,FALSE),""),0,"")</f>
        <v/>
      </c>
    </row>
    <row r="1581" spans="1:13" hidden="1" x14ac:dyDescent="0.35">
      <c r="A1581">
        <v>1572</v>
      </c>
      <c r="B1581" s="9" t="str">
        <f>IFERROR(VLOOKUP($A1581,'Raw - J'!$B:$S,2,FALSE),"")</f>
        <v/>
      </c>
      <c r="C1581" s="4" t="str">
        <f>IFERROR(VLOOKUP($A1581,'Raw - J'!$B:$S,3,FALSE),"")</f>
        <v/>
      </c>
      <c r="D1581" s="4" t="str">
        <f>IFERROR(VLOOKUP(JUMP!A1581,'Raw - J'!B:F,5,FALSE),"")</f>
        <v/>
      </c>
      <c r="E1581" s="4" t="str">
        <f>IFERROR(VLOOKUP($A1581,'Raw - J'!$B:$S,6,FALSE),"")</f>
        <v/>
      </c>
      <c r="F1581" s="4" t="str">
        <f>IFERROR(VLOOKUP($A1581,'Raw - J'!$B:$P,10,FALSE),"")</f>
        <v/>
      </c>
      <c r="G1581" s="4" t="str">
        <f>SUBSTITUTE(IFERROR(VLOOKUP($A1581,'Raw - J'!$B:$P,7,FALSE),""),"0","")</f>
        <v/>
      </c>
      <c r="H1581" s="4" t="str">
        <f>IFERROR(VLOOKUP($A1581,'Raw - J'!$B:$P,12,FALSE)&amp;IF(VLOOKUP($A1581,'Raw - J'!$B:$N,13,FALSE)&lt;&gt;"","("&amp;VLOOKUP($A1581,'Raw - J'!$B:$N,13,FALSE)&amp;")",""),"")</f>
        <v/>
      </c>
      <c r="I1581" s="4" t="str">
        <f>IFERROR(VLOOKUP($A1581,'Raw - J'!$B:$P,14,FALSE),"")</f>
        <v/>
      </c>
      <c r="J1581" s="4" t="str">
        <f>IFERROR(VLOOKUP($A1581,'Raw - J'!$B:$P,11,FALSE),"")</f>
        <v/>
      </c>
      <c r="K1581" s="4" t="str">
        <f>IFERROR(VLOOKUP($A1581,'Raw - J'!$B:$Q,16,FALSE),"")</f>
        <v/>
      </c>
      <c r="L1581" s="16" t="str">
        <f>SUBSTITUTE(IFERROR(VLOOKUP($A1581,'Raw - J'!$B:$Q,9,FALSE),""),0,"")</f>
        <v/>
      </c>
      <c r="M1581" s="16" t="str">
        <f>SUBSTITUTE(IFERROR(VLOOKUP($A1581,'Raw - J'!$B:$Z,20,FALSE),""),0,"")</f>
        <v/>
      </c>
    </row>
    <row r="1582" spans="1:13" hidden="1" x14ac:dyDescent="0.35">
      <c r="A1582">
        <v>1573</v>
      </c>
      <c r="B1582" s="9" t="str">
        <f>IFERROR(VLOOKUP($A1582,'Raw - J'!$B:$S,2,FALSE),"")</f>
        <v/>
      </c>
      <c r="C1582" s="4" t="str">
        <f>IFERROR(VLOOKUP($A1582,'Raw - J'!$B:$S,3,FALSE),"")</f>
        <v/>
      </c>
      <c r="D1582" s="4" t="str">
        <f>IFERROR(VLOOKUP(JUMP!A1582,'Raw - J'!B:F,5,FALSE),"")</f>
        <v/>
      </c>
      <c r="E1582" s="4" t="str">
        <f>IFERROR(VLOOKUP($A1582,'Raw - J'!$B:$S,6,FALSE),"")</f>
        <v/>
      </c>
      <c r="F1582" s="4" t="str">
        <f>IFERROR(VLOOKUP($A1582,'Raw - J'!$B:$P,10,FALSE),"")</f>
        <v/>
      </c>
      <c r="G1582" s="4" t="str">
        <f>SUBSTITUTE(IFERROR(VLOOKUP($A1582,'Raw - J'!$B:$P,7,FALSE),""),"0","")</f>
        <v/>
      </c>
      <c r="H1582" s="4" t="str">
        <f>IFERROR(VLOOKUP($A1582,'Raw - J'!$B:$P,12,FALSE)&amp;IF(VLOOKUP($A1582,'Raw - J'!$B:$N,13,FALSE)&lt;&gt;"","("&amp;VLOOKUP($A1582,'Raw - J'!$B:$N,13,FALSE)&amp;")",""),"")</f>
        <v/>
      </c>
      <c r="I1582" s="4" t="str">
        <f>IFERROR(VLOOKUP($A1582,'Raw - J'!$B:$P,14,FALSE),"")</f>
        <v/>
      </c>
      <c r="J1582" s="4" t="str">
        <f>IFERROR(VLOOKUP($A1582,'Raw - J'!$B:$P,11,FALSE),"")</f>
        <v/>
      </c>
      <c r="K1582" s="4" t="str">
        <f>IFERROR(VLOOKUP($A1582,'Raw - J'!$B:$Q,16,FALSE),"")</f>
        <v/>
      </c>
      <c r="L1582" s="16" t="str">
        <f>SUBSTITUTE(IFERROR(VLOOKUP($A1582,'Raw - J'!$B:$Q,9,FALSE),""),0,"")</f>
        <v/>
      </c>
      <c r="M1582" s="16" t="str">
        <f>SUBSTITUTE(IFERROR(VLOOKUP($A1582,'Raw - J'!$B:$Z,20,FALSE),""),0,"")</f>
        <v/>
      </c>
    </row>
    <row r="1583" spans="1:13" hidden="1" x14ac:dyDescent="0.35">
      <c r="A1583">
        <v>1574</v>
      </c>
      <c r="B1583" s="9" t="str">
        <f>IFERROR(VLOOKUP($A1583,'Raw - J'!$B:$S,2,FALSE),"")</f>
        <v/>
      </c>
      <c r="C1583" s="4" t="str">
        <f>IFERROR(VLOOKUP($A1583,'Raw - J'!$B:$S,3,FALSE),"")</f>
        <v/>
      </c>
      <c r="D1583" s="4" t="str">
        <f>IFERROR(VLOOKUP(JUMP!A1583,'Raw - J'!B:F,5,FALSE),"")</f>
        <v/>
      </c>
      <c r="E1583" s="4" t="str">
        <f>IFERROR(VLOOKUP($A1583,'Raw - J'!$B:$S,6,FALSE),"")</f>
        <v/>
      </c>
      <c r="F1583" s="4" t="str">
        <f>IFERROR(VLOOKUP($A1583,'Raw - J'!$B:$P,10,FALSE),"")</f>
        <v/>
      </c>
      <c r="G1583" s="4" t="str">
        <f>SUBSTITUTE(IFERROR(VLOOKUP($A1583,'Raw - J'!$B:$P,7,FALSE),""),"0","")</f>
        <v/>
      </c>
      <c r="H1583" s="4" t="str">
        <f>IFERROR(VLOOKUP($A1583,'Raw - J'!$B:$P,12,FALSE)&amp;IF(VLOOKUP($A1583,'Raw - J'!$B:$N,13,FALSE)&lt;&gt;"","("&amp;VLOOKUP($A1583,'Raw - J'!$B:$N,13,FALSE)&amp;")",""),"")</f>
        <v/>
      </c>
      <c r="I1583" s="4" t="str">
        <f>IFERROR(VLOOKUP($A1583,'Raw - J'!$B:$P,14,FALSE),"")</f>
        <v/>
      </c>
      <c r="J1583" s="4" t="str">
        <f>IFERROR(VLOOKUP($A1583,'Raw - J'!$B:$P,11,FALSE),"")</f>
        <v/>
      </c>
      <c r="K1583" s="4" t="str">
        <f>IFERROR(VLOOKUP($A1583,'Raw - J'!$B:$Q,16,FALSE),"")</f>
        <v/>
      </c>
      <c r="L1583" s="16" t="str">
        <f>SUBSTITUTE(IFERROR(VLOOKUP($A1583,'Raw - J'!$B:$Q,9,FALSE),""),0,"")</f>
        <v/>
      </c>
      <c r="M1583" s="16" t="str">
        <f>SUBSTITUTE(IFERROR(VLOOKUP($A1583,'Raw - J'!$B:$Z,20,FALSE),""),0,"")</f>
        <v/>
      </c>
    </row>
    <row r="1584" spans="1:13" hidden="1" x14ac:dyDescent="0.35">
      <c r="A1584">
        <v>1575</v>
      </c>
      <c r="B1584" s="9" t="str">
        <f>IFERROR(VLOOKUP($A1584,'Raw - J'!$B:$S,2,FALSE),"")</f>
        <v/>
      </c>
      <c r="C1584" s="4" t="str">
        <f>IFERROR(VLOOKUP($A1584,'Raw - J'!$B:$S,3,FALSE),"")</f>
        <v/>
      </c>
      <c r="D1584" s="4" t="str">
        <f>IFERROR(VLOOKUP(JUMP!A1584,'Raw - J'!B:F,5,FALSE),"")</f>
        <v/>
      </c>
      <c r="E1584" s="4" t="str">
        <f>IFERROR(VLOOKUP($A1584,'Raw - J'!$B:$S,6,FALSE),"")</f>
        <v/>
      </c>
      <c r="F1584" s="4" t="str">
        <f>IFERROR(VLOOKUP($A1584,'Raw - J'!$B:$P,10,FALSE),"")</f>
        <v/>
      </c>
      <c r="G1584" s="4" t="str">
        <f>SUBSTITUTE(IFERROR(VLOOKUP($A1584,'Raw - J'!$B:$P,7,FALSE),""),"0","")</f>
        <v/>
      </c>
      <c r="H1584" s="4" t="str">
        <f>IFERROR(VLOOKUP($A1584,'Raw - J'!$B:$P,12,FALSE)&amp;IF(VLOOKUP($A1584,'Raw - J'!$B:$N,13,FALSE)&lt;&gt;"","("&amp;VLOOKUP($A1584,'Raw - J'!$B:$N,13,FALSE)&amp;")",""),"")</f>
        <v/>
      </c>
      <c r="I1584" s="4" t="str">
        <f>IFERROR(VLOOKUP($A1584,'Raw - J'!$B:$P,14,FALSE),"")</f>
        <v/>
      </c>
      <c r="J1584" s="4" t="str">
        <f>IFERROR(VLOOKUP($A1584,'Raw - J'!$B:$P,11,FALSE),"")</f>
        <v/>
      </c>
      <c r="K1584" s="4" t="str">
        <f>IFERROR(VLOOKUP($A1584,'Raw - J'!$B:$Q,16,FALSE),"")</f>
        <v/>
      </c>
      <c r="L1584" s="16" t="str">
        <f>SUBSTITUTE(IFERROR(VLOOKUP($A1584,'Raw - J'!$B:$Q,9,FALSE),""),0,"")</f>
        <v/>
      </c>
      <c r="M1584" s="16" t="str">
        <f>SUBSTITUTE(IFERROR(VLOOKUP($A1584,'Raw - J'!$B:$Z,20,FALSE),""),0,"")</f>
        <v/>
      </c>
    </row>
    <row r="1585" spans="1:13" hidden="1" x14ac:dyDescent="0.35">
      <c r="A1585">
        <v>1576</v>
      </c>
      <c r="B1585" s="9" t="str">
        <f>IFERROR(VLOOKUP($A1585,'Raw - J'!$B:$S,2,FALSE),"")</f>
        <v/>
      </c>
      <c r="C1585" s="4" t="str">
        <f>IFERROR(VLOOKUP($A1585,'Raw - J'!$B:$S,3,FALSE),"")</f>
        <v/>
      </c>
      <c r="D1585" s="4" t="str">
        <f>IFERROR(VLOOKUP(JUMP!A1585,'Raw - J'!B:F,5,FALSE),"")</f>
        <v/>
      </c>
      <c r="E1585" s="4" t="str">
        <f>IFERROR(VLOOKUP($A1585,'Raw - J'!$B:$S,6,FALSE),"")</f>
        <v/>
      </c>
      <c r="F1585" s="4" t="str">
        <f>IFERROR(VLOOKUP($A1585,'Raw - J'!$B:$P,10,FALSE),"")</f>
        <v/>
      </c>
      <c r="G1585" s="4" t="str">
        <f>SUBSTITUTE(IFERROR(VLOOKUP($A1585,'Raw - J'!$B:$P,7,FALSE),""),"0","")</f>
        <v/>
      </c>
      <c r="H1585" s="4" t="str">
        <f>IFERROR(VLOOKUP($A1585,'Raw - J'!$B:$P,12,FALSE)&amp;IF(VLOOKUP($A1585,'Raw - J'!$B:$N,13,FALSE)&lt;&gt;"","("&amp;VLOOKUP($A1585,'Raw - J'!$B:$N,13,FALSE)&amp;")",""),"")</f>
        <v/>
      </c>
      <c r="I1585" s="4" t="str">
        <f>IFERROR(VLOOKUP($A1585,'Raw - J'!$B:$P,14,FALSE),"")</f>
        <v/>
      </c>
      <c r="J1585" s="4" t="str">
        <f>IFERROR(VLOOKUP($A1585,'Raw - J'!$B:$P,11,FALSE),"")</f>
        <v/>
      </c>
      <c r="K1585" s="4" t="str">
        <f>IFERROR(VLOOKUP($A1585,'Raw - J'!$B:$Q,16,FALSE),"")</f>
        <v/>
      </c>
      <c r="L1585" s="16" t="str">
        <f>SUBSTITUTE(IFERROR(VLOOKUP($A1585,'Raw - J'!$B:$Q,9,FALSE),""),0,"")</f>
        <v/>
      </c>
      <c r="M1585" s="16" t="str">
        <f>SUBSTITUTE(IFERROR(VLOOKUP($A1585,'Raw - J'!$B:$Z,20,FALSE),""),0,"")</f>
        <v/>
      </c>
    </row>
    <row r="1586" spans="1:13" hidden="1" x14ac:dyDescent="0.35">
      <c r="A1586">
        <v>1577</v>
      </c>
      <c r="B1586" s="9" t="str">
        <f>IFERROR(VLOOKUP($A1586,'Raw - J'!$B:$S,2,FALSE),"")</f>
        <v/>
      </c>
      <c r="C1586" s="4" t="str">
        <f>IFERROR(VLOOKUP($A1586,'Raw - J'!$B:$S,3,FALSE),"")</f>
        <v/>
      </c>
      <c r="D1586" s="4" t="str">
        <f>IFERROR(VLOOKUP(JUMP!A1586,'Raw - J'!B:F,5,FALSE),"")</f>
        <v/>
      </c>
      <c r="E1586" s="4" t="str">
        <f>IFERROR(VLOOKUP($A1586,'Raw - J'!$B:$S,6,FALSE),"")</f>
        <v/>
      </c>
      <c r="F1586" s="4" t="str">
        <f>IFERROR(VLOOKUP($A1586,'Raw - J'!$B:$P,10,FALSE),"")</f>
        <v/>
      </c>
      <c r="G1586" s="4" t="str">
        <f>SUBSTITUTE(IFERROR(VLOOKUP($A1586,'Raw - J'!$B:$P,7,FALSE),""),"0","")</f>
        <v/>
      </c>
      <c r="H1586" s="4" t="str">
        <f>IFERROR(VLOOKUP($A1586,'Raw - J'!$B:$P,12,FALSE)&amp;IF(VLOOKUP($A1586,'Raw - J'!$B:$N,13,FALSE)&lt;&gt;"","("&amp;VLOOKUP($A1586,'Raw - J'!$B:$N,13,FALSE)&amp;")",""),"")</f>
        <v/>
      </c>
      <c r="I1586" s="4" t="str">
        <f>IFERROR(VLOOKUP($A1586,'Raw - J'!$B:$P,14,FALSE),"")</f>
        <v/>
      </c>
      <c r="J1586" s="4" t="str">
        <f>IFERROR(VLOOKUP($A1586,'Raw - J'!$B:$P,11,FALSE),"")</f>
        <v/>
      </c>
      <c r="K1586" s="4" t="str">
        <f>IFERROR(VLOOKUP($A1586,'Raw - J'!$B:$Q,16,FALSE),"")</f>
        <v/>
      </c>
      <c r="L1586" s="16" t="str">
        <f>SUBSTITUTE(IFERROR(VLOOKUP($A1586,'Raw - J'!$B:$Q,9,FALSE),""),0,"")</f>
        <v/>
      </c>
      <c r="M1586" s="16" t="str">
        <f>SUBSTITUTE(IFERROR(VLOOKUP($A1586,'Raw - J'!$B:$Z,20,FALSE),""),0,"")</f>
        <v/>
      </c>
    </row>
    <row r="1587" spans="1:13" hidden="1" x14ac:dyDescent="0.35">
      <c r="A1587">
        <v>1578</v>
      </c>
      <c r="B1587" s="9" t="str">
        <f>IFERROR(VLOOKUP($A1587,'Raw - J'!$B:$S,2,FALSE),"")</f>
        <v/>
      </c>
      <c r="C1587" s="4" t="str">
        <f>IFERROR(VLOOKUP($A1587,'Raw - J'!$B:$S,3,FALSE),"")</f>
        <v/>
      </c>
      <c r="D1587" s="4" t="str">
        <f>IFERROR(VLOOKUP(JUMP!A1587,'Raw - J'!B:F,5,FALSE),"")</f>
        <v/>
      </c>
      <c r="E1587" s="4" t="str">
        <f>IFERROR(VLOOKUP($A1587,'Raw - J'!$B:$S,6,FALSE),"")</f>
        <v/>
      </c>
      <c r="F1587" s="4" t="str">
        <f>IFERROR(VLOOKUP($A1587,'Raw - J'!$B:$P,10,FALSE),"")</f>
        <v/>
      </c>
      <c r="G1587" s="4" t="str">
        <f>SUBSTITUTE(IFERROR(VLOOKUP($A1587,'Raw - J'!$B:$P,7,FALSE),""),"0","")</f>
        <v/>
      </c>
      <c r="H1587" s="4" t="str">
        <f>IFERROR(VLOOKUP($A1587,'Raw - J'!$B:$P,12,FALSE)&amp;IF(VLOOKUP($A1587,'Raw - J'!$B:$N,13,FALSE)&lt;&gt;"","("&amp;VLOOKUP($A1587,'Raw - J'!$B:$N,13,FALSE)&amp;")",""),"")</f>
        <v/>
      </c>
      <c r="I1587" s="4" t="str">
        <f>IFERROR(VLOOKUP($A1587,'Raw - J'!$B:$P,14,FALSE),"")</f>
        <v/>
      </c>
      <c r="J1587" s="4" t="str">
        <f>IFERROR(VLOOKUP($A1587,'Raw - J'!$B:$P,11,FALSE),"")</f>
        <v/>
      </c>
      <c r="K1587" s="4" t="str">
        <f>IFERROR(VLOOKUP($A1587,'Raw - J'!$B:$Q,16,FALSE),"")</f>
        <v/>
      </c>
      <c r="L1587" s="16" t="str">
        <f>SUBSTITUTE(IFERROR(VLOOKUP($A1587,'Raw - J'!$B:$Q,9,FALSE),""),0,"")</f>
        <v/>
      </c>
      <c r="M1587" s="16" t="str">
        <f>SUBSTITUTE(IFERROR(VLOOKUP($A1587,'Raw - J'!$B:$Z,20,FALSE),""),0,"")</f>
        <v/>
      </c>
    </row>
    <row r="1588" spans="1:13" hidden="1" x14ac:dyDescent="0.35">
      <c r="A1588">
        <v>1579</v>
      </c>
      <c r="B1588" s="9" t="str">
        <f>IFERROR(VLOOKUP($A1588,'Raw - J'!$B:$S,2,FALSE),"")</f>
        <v/>
      </c>
      <c r="C1588" s="4" t="str">
        <f>IFERROR(VLOOKUP($A1588,'Raw - J'!$B:$S,3,FALSE),"")</f>
        <v/>
      </c>
      <c r="D1588" s="4" t="str">
        <f>IFERROR(VLOOKUP(JUMP!A1588,'Raw - J'!B:F,5,FALSE),"")</f>
        <v/>
      </c>
      <c r="E1588" s="4" t="str">
        <f>IFERROR(VLOOKUP($A1588,'Raw - J'!$B:$S,6,FALSE),"")</f>
        <v/>
      </c>
      <c r="F1588" s="4" t="str">
        <f>IFERROR(VLOOKUP($A1588,'Raw - J'!$B:$P,10,FALSE),"")</f>
        <v/>
      </c>
      <c r="G1588" s="4" t="str">
        <f>SUBSTITUTE(IFERROR(VLOOKUP($A1588,'Raw - J'!$B:$P,7,FALSE),""),"0","")</f>
        <v/>
      </c>
      <c r="H1588" s="4" t="str">
        <f>IFERROR(VLOOKUP($A1588,'Raw - J'!$B:$P,12,FALSE)&amp;IF(VLOOKUP($A1588,'Raw - J'!$B:$N,13,FALSE)&lt;&gt;"","("&amp;VLOOKUP($A1588,'Raw - J'!$B:$N,13,FALSE)&amp;")",""),"")</f>
        <v/>
      </c>
      <c r="I1588" s="4" t="str">
        <f>IFERROR(VLOOKUP($A1588,'Raw - J'!$B:$P,14,FALSE),"")</f>
        <v/>
      </c>
      <c r="J1588" s="4" t="str">
        <f>IFERROR(VLOOKUP($A1588,'Raw - J'!$B:$P,11,FALSE),"")</f>
        <v/>
      </c>
      <c r="K1588" s="4" t="str">
        <f>IFERROR(VLOOKUP($A1588,'Raw - J'!$B:$Q,16,FALSE),"")</f>
        <v/>
      </c>
      <c r="L1588" s="16" t="str">
        <f>SUBSTITUTE(IFERROR(VLOOKUP($A1588,'Raw - J'!$B:$Q,9,FALSE),""),0,"")</f>
        <v/>
      </c>
      <c r="M1588" s="16" t="str">
        <f>SUBSTITUTE(IFERROR(VLOOKUP($A1588,'Raw - J'!$B:$Z,20,FALSE),""),0,"")</f>
        <v/>
      </c>
    </row>
    <row r="1589" spans="1:13" hidden="1" x14ac:dyDescent="0.35">
      <c r="A1589">
        <v>1580</v>
      </c>
      <c r="B1589" s="9" t="str">
        <f>IFERROR(VLOOKUP($A1589,'Raw - J'!$B:$S,2,FALSE),"")</f>
        <v/>
      </c>
      <c r="C1589" s="4" t="str">
        <f>IFERROR(VLOOKUP($A1589,'Raw - J'!$B:$S,3,FALSE),"")</f>
        <v/>
      </c>
      <c r="D1589" s="4" t="str">
        <f>IFERROR(VLOOKUP(JUMP!A1589,'Raw - J'!B:F,5,FALSE),"")</f>
        <v/>
      </c>
      <c r="E1589" s="4" t="str">
        <f>IFERROR(VLOOKUP($A1589,'Raw - J'!$B:$S,6,FALSE),"")</f>
        <v/>
      </c>
      <c r="F1589" s="4" t="str">
        <f>IFERROR(VLOOKUP($A1589,'Raw - J'!$B:$P,10,FALSE),"")</f>
        <v/>
      </c>
      <c r="G1589" s="4" t="str">
        <f>SUBSTITUTE(IFERROR(VLOOKUP($A1589,'Raw - J'!$B:$P,7,FALSE),""),"0","")</f>
        <v/>
      </c>
      <c r="H1589" s="4" t="str">
        <f>IFERROR(VLOOKUP($A1589,'Raw - J'!$B:$P,12,FALSE)&amp;IF(VLOOKUP($A1589,'Raw - J'!$B:$N,13,FALSE)&lt;&gt;"","("&amp;VLOOKUP($A1589,'Raw - J'!$B:$N,13,FALSE)&amp;")",""),"")</f>
        <v/>
      </c>
      <c r="I1589" s="4" t="str">
        <f>IFERROR(VLOOKUP($A1589,'Raw - J'!$B:$P,14,FALSE),"")</f>
        <v/>
      </c>
      <c r="J1589" s="4" t="str">
        <f>IFERROR(VLOOKUP($A1589,'Raw - J'!$B:$P,11,FALSE),"")</f>
        <v/>
      </c>
      <c r="K1589" s="4" t="str">
        <f>IFERROR(VLOOKUP($A1589,'Raw - J'!$B:$Q,16,FALSE),"")</f>
        <v/>
      </c>
      <c r="L1589" s="16" t="str">
        <f>SUBSTITUTE(IFERROR(VLOOKUP($A1589,'Raw - J'!$B:$Q,9,FALSE),""),0,"")</f>
        <v/>
      </c>
      <c r="M1589" s="16" t="str">
        <f>SUBSTITUTE(IFERROR(VLOOKUP($A1589,'Raw - J'!$B:$Z,20,FALSE),""),0,"")</f>
        <v/>
      </c>
    </row>
    <row r="1590" spans="1:13" hidden="1" x14ac:dyDescent="0.35">
      <c r="A1590">
        <v>1581</v>
      </c>
      <c r="B1590" s="9" t="str">
        <f>IFERROR(VLOOKUP($A1590,'Raw - J'!$B:$S,2,FALSE),"")</f>
        <v/>
      </c>
      <c r="C1590" s="4" t="str">
        <f>IFERROR(VLOOKUP($A1590,'Raw - J'!$B:$S,3,FALSE),"")</f>
        <v/>
      </c>
      <c r="D1590" s="4" t="str">
        <f>IFERROR(VLOOKUP(JUMP!A1590,'Raw - J'!B:F,5,FALSE),"")</f>
        <v/>
      </c>
      <c r="E1590" s="4" t="str">
        <f>IFERROR(VLOOKUP($A1590,'Raw - J'!$B:$S,6,FALSE),"")</f>
        <v/>
      </c>
      <c r="F1590" s="4" t="str">
        <f>IFERROR(VLOOKUP($A1590,'Raw - J'!$B:$P,10,FALSE),"")</f>
        <v/>
      </c>
      <c r="G1590" s="4" t="str">
        <f>SUBSTITUTE(IFERROR(VLOOKUP($A1590,'Raw - J'!$B:$P,7,FALSE),""),"0","")</f>
        <v/>
      </c>
      <c r="H1590" s="4" t="str">
        <f>IFERROR(VLOOKUP($A1590,'Raw - J'!$B:$P,12,FALSE)&amp;IF(VLOOKUP($A1590,'Raw - J'!$B:$N,13,FALSE)&lt;&gt;"","("&amp;VLOOKUP($A1590,'Raw - J'!$B:$N,13,FALSE)&amp;")",""),"")</f>
        <v/>
      </c>
      <c r="I1590" s="4" t="str">
        <f>IFERROR(VLOOKUP($A1590,'Raw - J'!$B:$P,14,FALSE),"")</f>
        <v/>
      </c>
      <c r="J1590" s="4" t="str">
        <f>IFERROR(VLOOKUP($A1590,'Raw - J'!$B:$P,11,FALSE),"")</f>
        <v/>
      </c>
      <c r="K1590" s="4" t="str">
        <f>IFERROR(VLOOKUP($A1590,'Raw - J'!$B:$Q,16,FALSE),"")</f>
        <v/>
      </c>
      <c r="L1590" s="16" t="str">
        <f>SUBSTITUTE(IFERROR(VLOOKUP($A1590,'Raw - J'!$B:$Q,9,FALSE),""),0,"")</f>
        <v/>
      </c>
      <c r="M1590" s="16" t="str">
        <f>SUBSTITUTE(IFERROR(VLOOKUP($A1590,'Raw - J'!$B:$Z,20,FALSE),""),0,"")</f>
        <v/>
      </c>
    </row>
    <row r="1591" spans="1:13" hidden="1" x14ac:dyDescent="0.35">
      <c r="A1591">
        <v>1582</v>
      </c>
      <c r="B1591" s="9" t="str">
        <f>IFERROR(VLOOKUP($A1591,'Raw - J'!$B:$S,2,FALSE),"")</f>
        <v/>
      </c>
      <c r="C1591" s="4" t="str">
        <f>IFERROR(VLOOKUP($A1591,'Raw - J'!$B:$S,3,FALSE),"")</f>
        <v/>
      </c>
      <c r="D1591" s="4" t="str">
        <f>IFERROR(VLOOKUP(JUMP!A1591,'Raw - J'!B:F,5,FALSE),"")</f>
        <v/>
      </c>
      <c r="E1591" s="4" t="str">
        <f>IFERROR(VLOOKUP($A1591,'Raw - J'!$B:$S,6,FALSE),"")</f>
        <v/>
      </c>
      <c r="F1591" s="4" t="str">
        <f>IFERROR(VLOOKUP($A1591,'Raw - J'!$B:$P,10,FALSE),"")</f>
        <v/>
      </c>
      <c r="G1591" s="4" t="str">
        <f>SUBSTITUTE(IFERROR(VLOOKUP($A1591,'Raw - J'!$B:$P,7,FALSE),""),"0","")</f>
        <v/>
      </c>
      <c r="H1591" s="4" t="str">
        <f>IFERROR(VLOOKUP($A1591,'Raw - J'!$B:$P,12,FALSE)&amp;IF(VLOOKUP($A1591,'Raw - J'!$B:$N,13,FALSE)&lt;&gt;"","("&amp;VLOOKUP($A1591,'Raw - J'!$B:$N,13,FALSE)&amp;")",""),"")</f>
        <v/>
      </c>
      <c r="I1591" s="4" t="str">
        <f>IFERROR(VLOOKUP($A1591,'Raw - J'!$B:$P,14,FALSE),"")</f>
        <v/>
      </c>
      <c r="J1591" s="4" t="str">
        <f>IFERROR(VLOOKUP($A1591,'Raw - J'!$B:$P,11,FALSE),"")</f>
        <v/>
      </c>
      <c r="K1591" s="4" t="str">
        <f>IFERROR(VLOOKUP($A1591,'Raw - J'!$B:$Q,16,FALSE),"")</f>
        <v/>
      </c>
      <c r="L1591" s="16" t="str">
        <f>SUBSTITUTE(IFERROR(VLOOKUP($A1591,'Raw - J'!$B:$Q,9,FALSE),""),0,"")</f>
        <v/>
      </c>
      <c r="M1591" s="16" t="str">
        <f>SUBSTITUTE(IFERROR(VLOOKUP($A1591,'Raw - J'!$B:$Z,20,FALSE),""),0,"")</f>
        <v/>
      </c>
    </row>
    <row r="1592" spans="1:13" hidden="1" x14ac:dyDescent="0.35">
      <c r="A1592">
        <v>1583</v>
      </c>
      <c r="B1592" s="9" t="str">
        <f>IFERROR(VLOOKUP($A1592,'Raw - J'!$B:$S,2,FALSE),"")</f>
        <v/>
      </c>
      <c r="C1592" s="4" t="str">
        <f>IFERROR(VLOOKUP($A1592,'Raw - J'!$B:$S,3,FALSE),"")</f>
        <v/>
      </c>
      <c r="D1592" s="4" t="str">
        <f>IFERROR(VLOOKUP(JUMP!A1592,'Raw - J'!B:F,5,FALSE),"")</f>
        <v/>
      </c>
      <c r="E1592" s="4" t="str">
        <f>IFERROR(VLOOKUP($A1592,'Raw - J'!$B:$S,6,FALSE),"")</f>
        <v/>
      </c>
      <c r="F1592" s="4" t="str">
        <f>IFERROR(VLOOKUP($A1592,'Raw - J'!$B:$P,10,FALSE),"")</f>
        <v/>
      </c>
      <c r="G1592" s="4" t="str">
        <f>SUBSTITUTE(IFERROR(VLOOKUP($A1592,'Raw - J'!$B:$P,7,FALSE),""),"0","")</f>
        <v/>
      </c>
      <c r="H1592" s="4" t="str">
        <f>IFERROR(VLOOKUP($A1592,'Raw - J'!$B:$P,12,FALSE)&amp;IF(VLOOKUP($A1592,'Raw - J'!$B:$N,13,FALSE)&lt;&gt;"","("&amp;VLOOKUP($A1592,'Raw - J'!$B:$N,13,FALSE)&amp;")",""),"")</f>
        <v/>
      </c>
      <c r="I1592" s="4" t="str">
        <f>IFERROR(VLOOKUP($A1592,'Raw - J'!$B:$P,14,FALSE),"")</f>
        <v/>
      </c>
      <c r="J1592" s="4" t="str">
        <f>IFERROR(VLOOKUP($A1592,'Raw - J'!$B:$P,11,FALSE),"")</f>
        <v/>
      </c>
      <c r="K1592" s="4" t="str">
        <f>IFERROR(VLOOKUP($A1592,'Raw - J'!$B:$Q,16,FALSE),"")</f>
        <v/>
      </c>
      <c r="L1592" s="16" t="str">
        <f>SUBSTITUTE(IFERROR(VLOOKUP($A1592,'Raw - J'!$B:$Q,9,FALSE),""),0,"")</f>
        <v/>
      </c>
      <c r="M1592" s="16" t="str">
        <f>SUBSTITUTE(IFERROR(VLOOKUP($A1592,'Raw - J'!$B:$Z,20,FALSE),""),0,"")</f>
        <v/>
      </c>
    </row>
    <row r="1593" spans="1:13" hidden="1" x14ac:dyDescent="0.35">
      <c r="A1593">
        <v>1584</v>
      </c>
      <c r="B1593" s="9" t="str">
        <f>IFERROR(VLOOKUP($A1593,'Raw - J'!$B:$S,2,FALSE),"")</f>
        <v/>
      </c>
      <c r="C1593" s="4" t="str">
        <f>IFERROR(VLOOKUP($A1593,'Raw - J'!$B:$S,3,FALSE),"")</f>
        <v/>
      </c>
      <c r="D1593" s="4" t="str">
        <f>IFERROR(VLOOKUP(JUMP!A1593,'Raw - J'!B:F,5,FALSE),"")</f>
        <v/>
      </c>
      <c r="E1593" s="4" t="str">
        <f>IFERROR(VLOOKUP($A1593,'Raw - J'!$B:$S,6,FALSE),"")</f>
        <v/>
      </c>
      <c r="F1593" s="4" t="str">
        <f>IFERROR(VLOOKUP($A1593,'Raw - J'!$B:$P,10,FALSE),"")</f>
        <v/>
      </c>
      <c r="G1593" s="4" t="str">
        <f>SUBSTITUTE(IFERROR(VLOOKUP($A1593,'Raw - J'!$B:$P,7,FALSE),""),"0","")</f>
        <v/>
      </c>
      <c r="H1593" s="4" t="str">
        <f>IFERROR(VLOOKUP($A1593,'Raw - J'!$B:$P,12,FALSE)&amp;IF(VLOOKUP($A1593,'Raw - J'!$B:$N,13,FALSE)&lt;&gt;"","("&amp;VLOOKUP($A1593,'Raw - J'!$B:$N,13,FALSE)&amp;")",""),"")</f>
        <v/>
      </c>
      <c r="I1593" s="4" t="str">
        <f>IFERROR(VLOOKUP($A1593,'Raw - J'!$B:$P,14,FALSE),"")</f>
        <v/>
      </c>
      <c r="J1593" s="4" t="str">
        <f>IFERROR(VLOOKUP($A1593,'Raw - J'!$B:$P,11,FALSE),"")</f>
        <v/>
      </c>
      <c r="K1593" s="4" t="str">
        <f>IFERROR(VLOOKUP($A1593,'Raw - J'!$B:$Q,16,FALSE),"")</f>
        <v/>
      </c>
      <c r="L1593" s="16" t="str">
        <f>SUBSTITUTE(IFERROR(VLOOKUP($A1593,'Raw - J'!$B:$Q,9,FALSE),""),0,"")</f>
        <v/>
      </c>
      <c r="M1593" s="16" t="str">
        <f>SUBSTITUTE(IFERROR(VLOOKUP($A1593,'Raw - J'!$B:$Z,20,FALSE),""),0,"")</f>
        <v/>
      </c>
    </row>
    <row r="1594" spans="1:13" hidden="1" x14ac:dyDescent="0.35">
      <c r="A1594">
        <v>1585</v>
      </c>
      <c r="B1594" s="9" t="str">
        <f>IFERROR(VLOOKUP($A1594,'Raw - J'!$B:$S,2,FALSE),"")</f>
        <v/>
      </c>
      <c r="C1594" s="4" t="str">
        <f>IFERROR(VLOOKUP($A1594,'Raw - J'!$B:$S,3,FALSE),"")</f>
        <v/>
      </c>
      <c r="D1594" s="4" t="str">
        <f>IFERROR(VLOOKUP(JUMP!A1594,'Raw - J'!B:F,5,FALSE),"")</f>
        <v/>
      </c>
      <c r="E1594" s="4" t="str">
        <f>IFERROR(VLOOKUP($A1594,'Raw - J'!$B:$S,6,FALSE),"")</f>
        <v/>
      </c>
      <c r="F1594" s="4" t="str">
        <f>IFERROR(VLOOKUP($A1594,'Raw - J'!$B:$P,10,FALSE),"")</f>
        <v/>
      </c>
      <c r="G1594" s="4" t="str">
        <f>SUBSTITUTE(IFERROR(VLOOKUP($A1594,'Raw - J'!$B:$P,7,FALSE),""),"0","")</f>
        <v/>
      </c>
      <c r="H1594" s="4" t="str">
        <f>IFERROR(VLOOKUP($A1594,'Raw - J'!$B:$P,12,FALSE)&amp;IF(VLOOKUP($A1594,'Raw - J'!$B:$N,13,FALSE)&lt;&gt;"","("&amp;VLOOKUP($A1594,'Raw - J'!$B:$N,13,FALSE)&amp;")",""),"")</f>
        <v/>
      </c>
      <c r="I1594" s="4" t="str">
        <f>IFERROR(VLOOKUP($A1594,'Raw - J'!$B:$P,14,FALSE),"")</f>
        <v/>
      </c>
      <c r="J1594" s="4" t="str">
        <f>IFERROR(VLOOKUP($A1594,'Raw - J'!$B:$P,11,FALSE),"")</f>
        <v/>
      </c>
      <c r="K1594" s="4" t="str">
        <f>IFERROR(VLOOKUP($A1594,'Raw - J'!$B:$Q,16,FALSE),"")</f>
        <v/>
      </c>
      <c r="L1594" s="16" t="str">
        <f>SUBSTITUTE(IFERROR(VLOOKUP($A1594,'Raw - J'!$B:$Q,9,FALSE),""),0,"")</f>
        <v/>
      </c>
      <c r="M1594" s="16" t="str">
        <f>SUBSTITUTE(IFERROR(VLOOKUP($A1594,'Raw - J'!$B:$Z,20,FALSE),""),0,"")</f>
        <v/>
      </c>
    </row>
    <row r="1595" spans="1:13" hidden="1" x14ac:dyDescent="0.35">
      <c r="A1595">
        <v>1586</v>
      </c>
      <c r="B1595" s="9" t="str">
        <f>IFERROR(VLOOKUP($A1595,'Raw - J'!$B:$S,2,FALSE),"")</f>
        <v/>
      </c>
      <c r="C1595" s="4" t="str">
        <f>IFERROR(VLOOKUP($A1595,'Raw - J'!$B:$S,3,FALSE),"")</f>
        <v/>
      </c>
      <c r="D1595" s="4" t="str">
        <f>IFERROR(VLOOKUP(JUMP!A1595,'Raw - J'!B:F,5,FALSE),"")</f>
        <v/>
      </c>
      <c r="E1595" s="4" t="str">
        <f>IFERROR(VLOOKUP($A1595,'Raw - J'!$B:$S,6,FALSE),"")</f>
        <v/>
      </c>
      <c r="F1595" s="4" t="str">
        <f>IFERROR(VLOOKUP($A1595,'Raw - J'!$B:$P,10,FALSE),"")</f>
        <v/>
      </c>
      <c r="G1595" s="4" t="str">
        <f>SUBSTITUTE(IFERROR(VLOOKUP($A1595,'Raw - J'!$B:$P,7,FALSE),""),"0","")</f>
        <v/>
      </c>
      <c r="H1595" s="4" t="str">
        <f>IFERROR(VLOOKUP($A1595,'Raw - J'!$B:$P,12,FALSE)&amp;IF(VLOOKUP($A1595,'Raw - J'!$B:$N,13,FALSE)&lt;&gt;"","("&amp;VLOOKUP($A1595,'Raw - J'!$B:$N,13,FALSE)&amp;")",""),"")</f>
        <v/>
      </c>
      <c r="I1595" s="4" t="str">
        <f>IFERROR(VLOOKUP($A1595,'Raw - J'!$B:$P,14,FALSE),"")</f>
        <v/>
      </c>
      <c r="J1595" s="4" t="str">
        <f>IFERROR(VLOOKUP($A1595,'Raw - J'!$B:$P,11,FALSE),"")</f>
        <v/>
      </c>
      <c r="K1595" s="4" t="str">
        <f>IFERROR(VLOOKUP($A1595,'Raw - J'!$B:$Q,16,FALSE),"")</f>
        <v/>
      </c>
      <c r="L1595" s="16" t="str">
        <f>SUBSTITUTE(IFERROR(VLOOKUP($A1595,'Raw - J'!$B:$Q,9,FALSE),""),0,"")</f>
        <v/>
      </c>
      <c r="M1595" s="16" t="str">
        <f>SUBSTITUTE(IFERROR(VLOOKUP($A1595,'Raw - J'!$B:$Z,20,FALSE),""),0,"")</f>
        <v/>
      </c>
    </row>
    <row r="1596" spans="1:13" hidden="1" x14ac:dyDescent="0.35">
      <c r="A1596">
        <v>1587</v>
      </c>
      <c r="B1596" s="9" t="str">
        <f>IFERROR(VLOOKUP($A1596,'Raw - J'!$B:$S,2,FALSE),"")</f>
        <v/>
      </c>
      <c r="C1596" s="4" t="str">
        <f>IFERROR(VLOOKUP($A1596,'Raw - J'!$B:$S,3,FALSE),"")</f>
        <v/>
      </c>
      <c r="D1596" s="4" t="str">
        <f>IFERROR(VLOOKUP(JUMP!A1596,'Raw - J'!B:F,5,FALSE),"")</f>
        <v/>
      </c>
      <c r="E1596" s="4" t="str">
        <f>IFERROR(VLOOKUP($A1596,'Raw - J'!$B:$S,6,FALSE),"")</f>
        <v/>
      </c>
      <c r="F1596" s="4" t="str">
        <f>IFERROR(VLOOKUP($A1596,'Raw - J'!$B:$P,10,FALSE),"")</f>
        <v/>
      </c>
      <c r="G1596" s="4" t="str">
        <f>SUBSTITUTE(IFERROR(VLOOKUP($A1596,'Raw - J'!$B:$P,7,FALSE),""),"0","")</f>
        <v/>
      </c>
      <c r="H1596" s="4" t="str">
        <f>IFERROR(VLOOKUP($A1596,'Raw - J'!$B:$P,12,FALSE)&amp;IF(VLOOKUP($A1596,'Raw - J'!$B:$N,13,FALSE)&lt;&gt;"","("&amp;VLOOKUP($A1596,'Raw - J'!$B:$N,13,FALSE)&amp;")",""),"")</f>
        <v/>
      </c>
      <c r="I1596" s="4" t="str">
        <f>IFERROR(VLOOKUP($A1596,'Raw - J'!$B:$P,14,FALSE),"")</f>
        <v/>
      </c>
      <c r="J1596" s="4" t="str">
        <f>IFERROR(VLOOKUP($A1596,'Raw - J'!$B:$P,11,FALSE),"")</f>
        <v/>
      </c>
      <c r="K1596" s="4" t="str">
        <f>IFERROR(VLOOKUP($A1596,'Raw - J'!$B:$Q,16,FALSE),"")</f>
        <v/>
      </c>
      <c r="L1596" s="16" t="str">
        <f>SUBSTITUTE(IFERROR(VLOOKUP($A1596,'Raw - J'!$B:$Q,9,FALSE),""),0,"")</f>
        <v/>
      </c>
      <c r="M1596" s="16" t="str">
        <f>SUBSTITUTE(IFERROR(VLOOKUP($A1596,'Raw - J'!$B:$Z,20,FALSE),""),0,"")</f>
        <v/>
      </c>
    </row>
    <row r="1597" spans="1:13" hidden="1" x14ac:dyDescent="0.35">
      <c r="A1597">
        <v>1588</v>
      </c>
      <c r="B1597" s="9" t="str">
        <f>IFERROR(VLOOKUP($A1597,'Raw - J'!$B:$S,2,FALSE),"")</f>
        <v/>
      </c>
      <c r="C1597" s="4" t="str">
        <f>IFERROR(VLOOKUP($A1597,'Raw - J'!$B:$S,3,FALSE),"")</f>
        <v/>
      </c>
      <c r="D1597" s="4" t="str">
        <f>IFERROR(VLOOKUP(JUMP!A1597,'Raw - J'!B:F,5,FALSE),"")</f>
        <v/>
      </c>
      <c r="E1597" s="4" t="str">
        <f>IFERROR(VLOOKUP($A1597,'Raw - J'!$B:$S,6,FALSE),"")</f>
        <v/>
      </c>
      <c r="F1597" s="4" t="str">
        <f>IFERROR(VLOOKUP($A1597,'Raw - J'!$B:$P,10,FALSE),"")</f>
        <v/>
      </c>
      <c r="G1597" s="4" t="str">
        <f>SUBSTITUTE(IFERROR(VLOOKUP($A1597,'Raw - J'!$B:$P,7,FALSE),""),"0","")</f>
        <v/>
      </c>
      <c r="H1597" s="4" t="str">
        <f>IFERROR(VLOOKUP($A1597,'Raw - J'!$B:$P,12,FALSE)&amp;IF(VLOOKUP($A1597,'Raw - J'!$B:$N,13,FALSE)&lt;&gt;"","("&amp;VLOOKUP($A1597,'Raw - J'!$B:$N,13,FALSE)&amp;")",""),"")</f>
        <v/>
      </c>
      <c r="I1597" s="4" t="str">
        <f>IFERROR(VLOOKUP($A1597,'Raw - J'!$B:$P,14,FALSE),"")</f>
        <v/>
      </c>
      <c r="J1597" s="4" t="str">
        <f>IFERROR(VLOOKUP($A1597,'Raw - J'!$B:$P,11,FALSE),"")</f>
        <v/>
      </c>
      <c r="K1597" s="4" t="str">
        <f>IFERROR(VLOOKUP($A1597,'Raw - J'!$B:$Q,16,FALSE),"")</f>
        <v/>
      </c>
      <c r="L1597" s="16" t="str">
        <f>SUBSTITUTE(IFERROR(VLOOKUP($A1597,'Raw - J'!$B:$Q,9,FALSE),""),0,"")</f>
        <v/>
      </c>
      <c r="M1597" s="16" t="str">
        <f>SUBSTITUTE(IFERROR(VLOOKUP($A1597,'Raw - J'!$B:$Z,20,FALSE),""),0,"")</f>
        <v/>
      </c>
    </row>
    <row r="1598" spans="1:13" hidden="1" x14ac:dyDescent="0.35">
      <c r="A1598">
        <v>1589</v>
      </c>
      <c r="B1598" s="9" t="str">
        <f>IFERROR(VLOOKUP($A1598,'Raw - J'!$B:$S,2,FALSE),"")</f>
        <v/>
      </c>
      <c r="C1598" s="4" t="str">
        <f>IFERROR(VLOOKUP($A1598,'Raw - J'!$B:$S,3,FALSE),"")</f>
        <v/>
      </c>
      <c r="D1598" s="4" t="str">
        <f>IFERROR(VLOOKUP(JUMP!A1598,'Raw - J'!B:F,5,FALSE),"")</f>
        <v/>
      </c>
      <c r="E1598" s="4" t="str">
        <f>IFERROR(VLOOKUP($A1598,'Raw - J'!$B:$S,6,FALSE),"")</f>
        <v/>
      </c>
      <c r="F1598" s="4" t="str">
        <f>IFERROR(VLOOKUP($A1598,'Raw - J'!$B:$P,10,FALSE),"")</f>
        <v/>
      </c>
      <c r="G1598" s="4" t="str">
        <f>SUBSTITUTE(IFERROR(VLOOKUP($A1598,'Raw - J'!$B:$P,7,FALSE),""),"0","")</f>
        <v/>
      </c>
      <c r="H1598" s="4" t="str">
        <f>IFERROR(VLOOKUP($A1598,'Raw - J'!$B:$P,12,FALSE)&amp;IF(VLOOKUP($A1598,'Raw - J'!$B:$N,13,FALSE)&lt;&gt;"","("&amp;VLOOKUP($A1598,'Raw - J'!$B:$N,13,FALSE)&amp;")",""),"")</f>
        <v/>
      </c>
      <c r="I1598" s="4" t="str">
        <f>IFERROR(VLOOKUP($A1598,'Raw - J'!$B:$P,14,FALSE),"")</f>
        <v/>
      </c>
      <c r="J1598" s="4" t="str">
        <f>IFERROR(VLOOKUP($A1598,'Raw - J'!$B:$P,11,FALSE),"")</f>
        <v/>
      </c>
      <c r="K1598" s="4" t="str">
        <f>IFERROR(VLOOKUP($A1598,'Raw - J'!$B:$Q,16,FALSE),"")</f>
        <v/>
      </c>
      <c r="L1598" s="16" t="str">
        <f>SUBSTITUTE(IFERROR(VLOOKUP($A1598,'Raw - J'!$B:$Q,9,FALSE),""),0,"")</f>
        <v/>
      </c>
      <c r="M1598" s="16" t="str">
        <f>SUBSTITUTE(IFERROR(VLOOKUP($A1598,'Raw - J'!$B:$Z,20,FALSE),""),0,"")</f>
        <v/>
      </c>
    </row>
    <row r="1599" spans="1:13" hidden="1" x14ac:dyDescent="0.35">
      <c r="A1599">
        <v>1590</v>
      </c>
      <c r="B1599" s="9" t="str">
        <f>IFERROR(VLOOKUP($A1599,'Raw - J'!$B:$S,2,FALSE),"")</f>
        <v/>
      </c>
      <c r="C1599" s="4" t="str">
        <f>IFERROR(VLOOKUP($A1599,'Raw - J'!$B:$S,3,FALSE),"")</f>
        <v/>
      </c>
      <c r="D1599" s="4" t="str">
        <f>IFERROR(VLOOKUP(JUMP!A1599,'Raw - J'!B:F,5,FALSE),"")</f>
        <v/>
      </c>
      <c r="E1599" s="4" t="str">
        <f>IFERROR(VLOOKUP($A1599,'Raw - J'!$B:$S,6,FALSE),"")</f>
        <v/>
      </c>
      <c r="F1599" s="4" t="str">
        <f>IFERROR(VLOOKUP($A1599,'Raw - J'!$B:$P,10,FALSE),"")</f>
        <v/>
      </c>
      <c r="G1599" s="4" t="str">
        <f>SUBSTITUTE(IFERROR(VLOOKUP($A1599,'Raw - J'!$B:$P,7,FALSE),""),"0","")</f>
        <v/>
      </c>
      <c r="H1599" s="4" t="str">
        <f>IFERROR(VLOOKUP($A1599,'Raw - J'!$B:$P,12,FALSE)&amp;IF(VLOOKUP($A1599,'Raw - J'!$B:$N,13,FALSE)&lt;&gt;"","("&amp;VLOOKUP($A1599,'Raw - J'!$B:$N,13,FALSE)&amp;")",""),"")</f>
        <v/>
      </c>
      <c r="I1599" s="4" t="str">
        <f>IFERROR(VLOOKUP($A1599,'Raw - J'!$B:$P,14,FALSE),"")</f>
        <v/>
      </c>
      <c r="J1599" s="4" t="str">
        <f>IFERROR(VLOOKUP($A1599,'Raw - J'!$B:$P,11,FALSE),"")</f>
        <v/>
      </c>
      <c r="K1599" s="4" t="str">
        <f>IFERROR(VLOOKUP($A1599,'Raw - J'!$B:$Q,16,FALSE),"")</f>
        <v/>
      </c>
      <c r="L1599" s="16" t="str">
        <f>SUBSTITUTE(IFERROR(VLOOKUP($A1599,'Raw - J'!$B:$Q,9,FALSE),""),0,"")</f>
        <v/>
      </c>
      <c r="M1599" s="16" t="str">
        <f>SUBSTITUTE(IFERROR(VLOOKUP($A1599,'Raw - J'!$B:$Z,20,FALSE),""),0,"")</f>
        <v/>
      </c>
    </row>
    <row r="1600" spans="1:13" hidden="1" x14ac:dyDescent="0.35">
      <c r="A1600">
        <v>1591</v>
      </c>
      <c r="B1600" s="9" t="str">
        <f>IFERROR(VLOOKUP($A1600,'Raw - J'!$B:$S,2,FALSE),"")</f>
        <v/>
      </c>
      <c r="C1600" s="4" t="str">
        <f>IFERROR(VLOOKUP($A1600,'Raw - J'!$B:$S,3,FALSE),"")</f>
        <v/>
      </c>
      <c r="D1600" s="4" t="str">
        <f>IFERROR(VLOOKUP(JUMP!A1600,'Raw - J'!B:F,5,FALSE),"")</f>
        <v/>
      </c>
      <c r="E1600" s="4" t="str">
        <f>IFERROR(VLOOKUP($A1600,'Raw - J'!$B:$S,6,FALSE),"")</f>
        <v/>
      </c>
      <c r="F1600" s="4" t="str">
        <f>IFERROR(VLOOKUP($A1600,'Raw - J'!$B:$P,10,FALSE),"")</f>
        <v/>
      </c>
      <c r="G1600" s="4" t="str">
        <f>SUBSTITUTE(IFERROR(VLOOKUP($A1600,'Raw - J'!$B:$P,7,FALSE),""),"0","")</f>
        <v/>
      </c>
      <c r="H1600" s="4" t="str">
        <f>IFERROR(VLOOKUP($A1600,'Raw - J'!$B:$P,12,FALSE)&amp;IF(VLOOKUP($A1600,'Raw - J'!$B:$N,13,FALSE)&lt;&gt;"","("&amp;VLOOKUP($A1600,'Raw - J'!$B:$N,13,FALSE)&amp;")",""),"")</f>
        <v/>
      </c>
      <c r="I1600" s="4" t="str">
        <f>IFERROR(VLOOKUP($A1600,'Raw - J'!$B:$P,14,FALSE),"")</f>
        <v/>
      </c>
      <c r="J1600" s="4" t="str">
        <f>IFERROR(VLOOKUP($A1600,'Raw - J'!$B:$P,11,FALSE),"")</f>
        <v/>
      </c>
      <c r="K1600" s="4" t="str">
        <f>IFERROR(VLOOKUP($A1600,'Raw - J'!$B:$Q,16,FALSE),"")</f>
        <v/>
      </c>
      <c r="L1600" s="16" t="str">
        <f>SUBSTITUTE(IFERROR(VLOOKUP($A1600,'Raw - J'!$B:$Q,9,FALSE),""),0,"")</f>
        <v/>
      </c>
      <c r="M1600" s="16" t="str">
        <f>SUBSTITUTE(IFERROR(VLOOKUP($A1600,'Raw - J'!$B:$Z,20,FALSE),""),0,"")</f>
        <v/>
      </c>
    </row>
    <row r="1601" spans="1:13" hidden="1" x14ac:dyDescent="0.35">
      <c r="A1601">
        <v>1592</v>
      </c>
      <c r="B1601" s="9" t="str">
        <f>IFERROR(VLOOKUP($A1601,'Raw - J'!$B:$S,2,FALSE),"")</f>
        <v/>
      </c>
      <c r="C1601" s="4" t="str">
        <f>IFERROR(VLOOKUP($A1601,'Raw - J'!$B:$S,3,FALSE),"")</f>
        <v/>
      </c>
      <c r="D1601" s="4" t="str">
        <f>IFERROR(VLOOKUP(JUMP!A1601,'Raw - J'!B:F,5,FALSE),"")</f>
        <v/>
      </c>
      <c r="E1601" s="4" t="str">
        <f>IFERROR(VLOOKUP($A1601,'Raw - J'!$B:$S,6,FALSE),"")</f>
        <v/>
      </c>
      <c r="F1601" s="4" t="str">
        <f>IFERROR(VLOOKUP($A1601,'Raw - J'!$B:$P,10,FALSE),"")</f>
        <v/>
      </c>
      <c r="G1601" s="4" t="str">
        <f>SUBSTITUTE(IFERROR(VLOOKUP($A1601,'Raw - J'!$B:$P,7,FALSE),""),"0","")</f>
        <v/>
      </c>
      <c r="H1601" s="4" t="str">
        <f>IFERROR(VLOOKUP($A1601,'Raw - J'!$B:$P,12,FALSE)&amp;IF(VLOOKUP($A1601,'Raw - J'!$B:$N,13,FALSE)&lt;&gt;"","("&amp;VLOOKUP($A1601,'Raw - J'!$B:$N,13,FALSE)&amp;")",""),"")</f>
        <v/>
      </c>
      <c r="I1601" s="4" t="str">
        <f>IFERROR(VLOOKUP($A1601,'Raw - J'!$B:$P,14,FALSE),"")</f>
        <v/>
      </c>
      <c r="J1601" s="4" t="str">
        <f>IFERROR(VLOOKUP($A1601,'Raw - J'!$B:$P,11,FALSE),"")</f>
        <v/>
      </c>
      <c r="K1601" s="4" t="str">
        <f>IFERROR(VLOOKUP($A1601,'Raw - J'!$B:$Q,16,FALSE),"")</f>
        <v/>
      </c>
      <c r="L1601" s="16" t="str">
        <f>SUBSTITUTE(IFERROR(VLOOKUP($A1601,'Raw - J'!$B:$Q,9,FALSE),""),0,"")</f>
        <v/>
      </c>
      <c r="M1601" s="16" t="str">
        <f>SUBSTITUTE(IFERROR(VLOOKUP($A1601,'Raw - J'!$B:$Z,20,FALSE),""),0,"")</f>
        <v/>
      </c>
    </row>
    <row r="1602" spans="1:13" hidden="1" x14ac:dyDescent="0.35">
      <c r="A1602">
        <v>1593</v>
      </c>
      <c r="B1602" s="9" t="str">
        <f>IFERROR(VLOOKUP($A1602,'Raw - J'!$B:$S,2,FALSE),"")</f>
        <v/>
      </c>
      <c r="C1602" s="4" t="str">
        <f>IFERROR(VLOOKUP($A1602,'Raw - J'!$B:$S,3,FALSE),"")</f>
        <v/>
      </c>
      <c r="D1602" s="4" t="str">
        <f>IFERROR(VLOOKUP(JUMP!A1602,'Raw - J'!B:F,5,FALSE),"")</f>
        <v/>
      </c>
      <c r="E1602" s="4" t="str">
        <f>IFERROR(VLOOKUP($A1602,'Raw - J'!$B:$S,6,FALSE),"")</f>
        <v/>
      </c>
      <c r="F1602" s="4" t="str">
        <f>IFERROR(VLOOKUP($A1602,'Raw - J'!$B:$P,10,FALSE),"")</f>
        <v/>
      </c>
      <c r="G1602" s="4" t="str">
        <f>SUBSTITUTE(IFERROR(VLOOKUP($A1602,'Raw - J'!$B:$P,7,FALSE),""),"0","")</f>
        <v/>
      </c>
      <c r="H1602" s="4" t="str">
        <f>IFERROR(VLOOKUP($A1602,'Raw - J'!$B:$P,12,FALSE)&amp;IF(VLOOKUP($A1602,'Raw - J'!$B:$N,13,FALSE)&lt;&gt;"","("&amp;VLOOKUP($A1602,'Raw - J'!$B:$N,13,FALSE)&amp;")",""),"")</f>
        <v/>
      </c>
      <c r="I1602" s="4" t="str">
        <f>IFERROR(VLOOKUP($A1602,'Raw - J'!$B:$P,14,FALSE),"")</f>
        <v/>
      </c>
      <c r="J1602" s="4" t="str">
        <f>IFERROR(VLOOKUP($A1602,'Raw - J'!$B:$P,11,FALSE),"")</f>
        <v/>
      </c>
      <c r="K1602" s="4" t="str">
        <f>IFERROR(VLOOKUP($A1602,'Raw - J'!$B:$Q,16,FALSE),"")</f>
        <v/>
      </c>
      <c r="L1602" s="16" t="str">
        <f>SUBSTITUTE(IFERROR(VLOOKUP($A1602,'Raw - J'!$B:$Q,9,FALSE),""),0,"")</f>
        <v/>
      </c>
      <c r="M1602" s="16" t="str">
        <f>SUBSTITUTE(IFERROR(VLOOKUP($A1602,'Raw - J'!$B:$Z,20,FALSE),""),0,"")</f>
        <v/>
      </c>
    </row>
    <row r="1603" spans="1:13" hidden="1" x14ac:dyDescent="0.35">
      <c r="A1603">
        <v>1594</v>
      </c>
      <c r="B1603" s="9" t="str">
        <f>IFERROR(VLOOKUP($A1603,'Raw - J'!$B:$S,2,FALSE),"")</f>
        <v/>
      </c>
      <c r="C1603" s="4" t="str">
        <f>IFERROR(VLOOKUP($A1603,'Raw - J'!$B:$S,3,FALSE),"")</f>
        <v/>
      </c>
      <c r="D1603" s="4" t="str">
        <f>IFERROR(VLOOKUP(JUMP!A1603,'Raw - J'!B:F,5,FALSE),"")</f>
        <v/>
      </c>
      <c r="E1603" s="4" t="str">
        <f>IFERROR(VLOOKUP($A1603,'Raw - J'!$B:$S,6,FALSE),"")</f>
        <v/>
      </c>
      <c r="F1603" s="4" t="str">
        <f>IFERROR(VLOOKUP($A1603,'Raw - J'!$B:$P,10,FALSE),"")</f>
        <v/>
      </c>
      <c r="G1603" s="4" t="str">
        <f>SUBSTITUTE(IFERROR(VLOOKUP($A1603,'Raw - J'!$B:$P,7,FALSE),""),"0","")</f>
        <v/>
      </c>
      <c r="H1603" s="4" t="str">
        <f>IFERROR(VLOOKUP($A1603,'Raw - J'!$B:$P,12,FALSE)&amp;IF(VLOOKUP($A1603,'Raw - J'!$B:$N,13,FALSE)&lt;&gt;"","("&amp;VLOOKUP($A1603,'Raw - J'!$B:$N,13,FALSE)&amp;")",""),"")</f>
        <v/>
      </c>
      <c r="I1603" s="4" t="str">
        <f>IFERROR(VLOOKUP($A1603,'Raw - J'!$B:$P,14,FALSE),"")</f>
        <v/>
      </c>
      <c r="J1603" s="4" t="str">
        <f>IFERROR(VLOOKUP($A1603,'Raw - J'!$B:$P,11,FALSE),"")</f>
        <v/>
      </c>
      <c r="K1603" s="4" t="str">
        <f>IFERROR(VLOOKUP($A1603,'Raw - J'!$B:$Q,16,FALSE),"")</f>
        <v/>
      </c>
      <c r="L1603" s="16" t="str">
        <f>SUBSTITUTE(IFERROR(VLOOKUP($A1603,'Raw - J'!$B:$Q,9,FALSE),""),0,"")</f>
        <v/>
      </c>
      <c r="M1603" s="16" t="str">
        <f>SUBSTITUTE(IFERROR(VLOOKUP($A1603,'Raw - J'!$B:$Z,20,FALSE),""),0,"")</f>
        <v/>
      </c>
    </row>
    <row r="1604" spans="1:13" hidden="1" x14ac:dyDescent="0.35">
      <c r="A1604">
        <v>1595</v>
      </c>
      <c r="B1604" s="9" t="str">
        <f>IFERROR(VLOOKUP($A1604,'Raw - J'!$B:$S,2,FALSE),"")</f>
        <v/>
      </c>
      <c r="C1604" s="4" t="str">
        <f>IFERROR(VLOOKUP($A1604,'Raw - J'!$B:$S,3,FALSE),"")</f>
        <v/>
      </c>
      <c r="D1604" s="4" t="str">
        <f>IFERROR(VLOOKUP(JUMP!A1604,'Raw - J'!B:F,5,FALSE),"")</f>
        <v/>
      </c>
      <c r="E1604" s="4" t="str">
        <f>IFERROR(VLOOKUP($A1604,'Raw - J'!$B:$S,6,FALSE),"")</f>
        <v/>
      </c>
      <c r="F1604" s="4" t="str">
        <f>IFERROR(VLOOKUP($A1604,'Raw - J'!$B:$P,10,FALSE),"")</f>
        <v/>
      </c>
      <c r="G1604" s="4" t="str">
        <f>SUBSTITUTE(IFERROR(VLOOKUP($A1604,'Raw - J'!$B:$P,7,FALSE),""),"0","")</f>
        <v/>
      </c>
      <c r="H1604" s="4" t="str">
        <f>IFERROR(VLOOKUP($A1604,'Raw - J'!$B:$P,12,FALSE)&amp;IF(VLOOKUP($A1604,'Raw - J'!$B:$N,13,FALSE)&lt;&gt;"","("&amp;VLOOKUP($A1604,'Raw - J'!$B:$N,13,FALSE)&amp;")",""),"")</f>
        <v/>
      </c>
      <c r="I1604" s="4" t="str">
        <f>IFERROR(VLOOKUP($A1604,'Raw - J'!$B:$P,14,FALSE),"")</f>
        <v/>
      </c>
      <c r="J1604" s="4" t="str">
        <f>IFERROR(VLOOKUP($A1604,'Raw - J'!$B:$P,11,FALSE),"")</f>
        <v/>
      </c>
      <c r="K1604" s="4" t="str">
        <f>IFERROR(VLOOKUP($A1604,'Raw - J'!$B:$Q,16,FALSE),"")</f>
        <v/>
      </c>
      <c r="L1604" s="16" t="str">
        <f>SUBSTITUTE(IFERROR(VLOOKUP($A1604,'Raw - J'!$B:$Q,9,FALSE),""),0,"")</f>
        <v/>
      </c>
      <c r="M1604" s="16" t="str">
        <f>SUBSTITUTE(IFERROR(VLOOKUP($A1604,'Raw - J'!$B:$Z,20,FALSE),""),0,"")</f>
        <v/>
      </c>
    </row>
    <row r="1605" spans="1:13" hidden="1" x14ac:dyDescent="0.35">
      <c r="A1605">
        <v>1596</v>
      </c>
      <c r="B1605" s="9" t="str">
        <f>IFERROR(VLOOKUP($A1605,'Raw - J'!$B:$S,2,FALSE),"")</f>
        <v/>
      </c>
      <c r="C1605" s="4" t="str">
        <f>IFERROR(VLOOKUP($A1605,'Raw - J'!$B:$S,3,FALSE),"")</f>
        <v/>
      </c>
      <c r="D1605" s="4" t="str">
        <f>IFERROR(VLOOKUP(JUMP!A1605,'Raw - J'!B:F,5,FALSE),"")</f>
        <v/>
      </c>
      <c r="E1605" s="4" t="str">
        <f>IFERROR(VLOOKUP($A1605,'Raw - J'!$B:$S,6,FALSE),"")</f>
        <v/>
      </c>
      <c r="F1605" s="4" t="str">
        <f>IFERROR(VLOOKUP($A1605,'Raw - J'!$B:$P,10,FALSE),"")</f>
        <v/>
      </c>
      <c r="G1605" s="4" t="str">
        <f>SUBSTITUTE(IFERROR(VLOOKUP($A1605,'Raw - J'!$B:$P,7,FALSE),""),"0","")</f>
        <v/>
      </c>
      <c r="H1605" s="4" t="str">
        <f>IFERROR(VLOOKUP($A1605,'Raw - J'!$B:$P,12,FALSE)&amp;IF(VLOOKUP($A1605,'Raw - J'!$B:$N,13,FALSE)&lt;&gt;"","("&amp;VLOOKUP($A1605,'Raw - J'!$B:$N,13,FALSE)&amp;")",""),"")</f>
        <v/>
      </c>
      <c r="I1605" s="4" t="str">
        <f>IFERROR(VLOOKUP($A1605,'Raw - J'!$B:$P,14,FALSE),"")</f>
        <v/>
      </c>
      <c r="J1605" s="4" t="str">
        <f>IFERROR(VLOOKUP($A1605,'Raw - J'!$B:$P,11,FALSE),"")</f>
        <v/>
      </c>
      <c r="K1605" s="4" t="str">
        <f>IFERROR(VLOOKUP($A1605,'Raw - J'!$B:$Q,16,FALSE),"")</f>
        <v/>
      </c>
      <c r="L1605" s="16" t="str">
        <f>SUBSTITUTE(IFERROR(VLOOKUP($A1605,'Raw - J'!$B:$Q,9,FALSE),""),0,"")</f>
        <v/>
      </c>
      <c r="M1605" s="16" t="str">
        <f>SUBSTITUTE(IFERROR(VLOOKUP($A1605,'Raw - J'!$B:$Z,20,FALSE),""),0,"")</f>
        <v/>
      </c>
    </row>
    <row r="1606" spans="1:13" hidden="1" x14ac:dyDescent="0.35">
      <c r="A1606">
        <v>1597</v>
      </c>
      <c r="B1606" s="9" t="str">
        <f>IFERROR(VLOOKUP($A1606,'Raw - J'!$B:$S,2,FALSE),"")</f>
        <v/>
      </c>
      <c r="C1606" s="4" t="str">
        <f>IFERROR(VLOOKUP($A1606,'Raw - J'!$B:$S,3,FALSE),"")</f>
        <v/>
      </c>
      <c r="D1606" s="4" t="str">
        <f>IFERROR(VLOOKUP(JUMP!A1606,'Raw - J'!B:F,5,FALSE),"")</f>
        <v/>
      </c>
      <c r="E1606" s="4" t="str">
        <f>IFERROR(VLOOKUP($A1606,'Raw - J'!$B:$S,6,FALSE),"")</f>
        <v/>
      </c>
      <c r="F1606" s="4" t="str">
        <f>IFERROR(VLOOKUP($A1606,'Raw - J'!$B:$P,10,FALSE),"")</f>
        <v/>
      </c>
      <c r="G1606" s="4" t="str">
        <f>SUBSTITUTE(IFERROR(VLOOKUP($A1606,'Raw - J'!$B:$P,7,FALSE),""),"0","")</f>
        <v/>
      </c>
      <c r="H1606" s="4" t="str">
        <f>IFERROR(VLOOKUP($A1606,'Raw - J'!$B:$P,12,FALSE)&amp;IF(VLOOKUP($A1606,'Raw - J'!$B:$N,13,FALSE)&lt;&gt;"","("&amp;VLOOKUP($A1606,'Raw - J'!$B:$N,13,FALSE)&amp;")",""),"")</f>
        <v/>
      </c>
      <c r="I1606" s="4" t="str">
        <f>IFERROR(VLOOKUP($A1606,'Raw - J'!$B:$P,14,FALSE),"")</f>
        <v/>
      </c>
      <c r="J1606" s="4" t="str">
        <f>IFERROR(VLOOKUP($A1606,'Raw - J'!$B:$P,11,FALSE),"")</f>
        <v/>
      </c>
      <c r="K1606" s="4" t="str">
        <f>IFERROR(VLOOKUP($A1606,'Raw - J'!$B:$Q,16,FALSE),"")</f>
        <v/>
      </c>
      <c r="L1606" s="16" t="str">
        <f>SUBSTITUTE(IFERROR(VLOOKUP($A1606,'Raw - J'!$B:$Q,9,FALSE),""),0,"")</f>
        <v/>
      </c>
      <c r="M1606" s="16" t="str">
        <f>SUBSTITUTE(IFERROR(VLOOKUP($A1606,'Raw - J'!$B:$Z,20,FALSE),""),0,"")</f>
        <v/>
      </c>
    </row>
    <row r="1607" spans="1:13" hidden="1" x14ac:dyDescent="0.35">
      <c r="A1607">
        <v>1598</v>
      </c>
      <c r="B1607" s="9" t="str">
        <f>IFERROR(VLOOKUP($A1607,'Raw - J'!$B:$S,2,FALSE),"")</f>
        <v/>
      </c>
      <c r="C1607" s="4" t="str">
        <f>IFERROR(VLOOKUP($A1607,'Raw - J'!$B:$S,3,FALSE),"")</f>
        <v/>
      </c>
      <c r="D1607" s="4" t="str">
        <f>IFERROR(VLOOKUP(JUMP!A1607,'Raw - J'!B:F,5,FALSE),"")</f>
        <v/>
      </c>
      <c r="E1607" s="4" t="str">
        <f>IFERROR(VLOOKUP($A1607,'Raw - J'!$B:$S,6,FALSE),"")</f>
        <v/>
      </c>
      <c r="F1607" s="4" t="str">
        <f>IFERROR(VLOOKUP($A1607,'Raw - J'!$B:$P,10,FALSE),"")</f>
        <v/>
      </c>
      <c r="G1607" s="4" t="str">
        <f>SUBSTITUTE(IFERROR(VLOOKUP($A1607,'Raw - J'!$B:$P,7,FALSE),""),"0","")</f>
        <v/>
      </c>
      <c r="H1607" s="4" t="str">
        <f>IFERROR(VLOOKUP($A1607,'Raw - J'!$B:$P,12,FALSE)&amp;IF(VLOOKUP($A1607,'Raw - J'!$B:$N,13,FALSE)&lt;&gt;"","("&amp;VLOOKUP($A1607,'Raw - J'!$B:$N,13,FALSE)&amp;")",""),"")</f>
        <v/>
      </c>
      <c r="I1607" s="4" t="str">
        <f>IFERROR(VLOOKUP($A1607,'Raw - J'!$B:$P,14,FALSE),"")</f>
        <v/>
      </c>
      <c r="J1607" s="4" t="str">
        <f>IFERROR(VLOOKUP($A1607,'Raw - J'!$B:$P,11,FALSE),"")</f>
        <v/>
      </c>
      <c r="K1607" s="4" t="str">
        <f>IFERROR(VLOOKUP($A1607,'Raw - J'!$B:$Q,16,FALSE),"")</f>
        <v/>
      </c>
      <c r="L1607" s="16" t="str">
        <f>SUBSTITUTE(IFERROR(VLOOKUP($A1607,'Raw - J'!$B:$Q,9,FALSE),""),0,"")</f>
        <v/>
      </c>
      <c r="M1607" s="16" t="str">
        <f>SUBSTITUTE(IFERROR(VLOOKUP($A1607,'Raw - J'!$B:$Z,20,FALSE),""),0,"")</f>
        <v/>
      </c>
    </row>
    <row r="1608" spans="1:13" hidden="1" x14ac:dyDescent="0.35">
      <c r="A1608">
        <v>1599</v>
      </c>
      <c r="B1608" s="9" t="str">
        <f>IFERROR(VLOOKUP($A1608,'Raw - J'!$B:$S,2,FALSE),"")</f>
        <v/>
      </c>
      <c r="C1608" s="4" t="str">
        <f>IFERROR(VLOOKUP($A1608,'Raw - J'!$B:$S,3,FALSE),"")</f>
        <v/>
      </c>
      <c r="D1608" s="4" t="str">
        <f>IFERROR(VLOOKUP(JUMP!A1608,'Raw - J'!B:F,5,FALSE),"")</f>
        <v/>
      </c>
      <c r="E1608" s="4" t="str">
        <f>IFERROR(VLOOKUP($A1608,'Raw - J'!$B:$S,6,FALSE),"")</f>
        <v/>
      </c>
      <c r="F1608" s="4" t="str">
        <f>IFERROR(VLOOKUP($A1608,'Raw - J'!$B:$P,10,FALSE),"")</f>
        <v/>
      </c>
      <c r="G1608" s="4" t="str">
        <f>SUBSTITUTE(IFERROR(VLOOKUP($A1608,'Raw - J'!$B:$P,7,FALSE),""),"0","")</f>
        <v/>
      </c>
      <c r="H1608" s="4" t="str">
        <f>IFERROR(VLOOKUP($A1608,'Raw - J'!$B:$P,12,FALSE)&amp;IF(VLOOKUP($A1608,'Raw - J'!$B:$N,13,FALSE)&lt;&gt;"","("&amp;VLOOKUP($A1608,'Raw - J'!$B:$N,13,FALSE)&amp;")",""),"")</f>
        <v/>
      </c>
      <c r="I1608" s="4" t="str">
        <f>IFERROR(VLOOKUP($A1608,'Raw - J'!$B:$P,14,FALSE),"")</f>
        <v/>
      </c>
      <c r="J1608" s="4" t="str">
        <f>IFERROR(VLOOKUP($A1608,'Raw - J'!$B:$P,11,FALSE),"")</f>
        <v/>
      </c>
      <c r="K1608" s="4" t="str">
        <f>IFERROR(VLOOKUP($A1608,'Raw - J'!$B:$Q,16,FALSE),"")</f>
        <v/>
      </c>
      <c r="L1608" s="16" t="str">
        <f>SUBSTITUTE(IFERROR(VLOOKUP($A1608,'Raw - J'!$B:$Q,9,FALSE),""),0,"")</f>
        <v/>
      </c>
      <c r="M1608" s="16" t="str">
        <f>SUBSTITUTE(IFERROR(VLOOKUP($A1608,'Raw - J'!$B:$Z,20,FALSE),""),0,"")</f>
        <v/>
      </c>
    </row>
    <row r="1609" spans="1:13" hidden="1" x14ac:dyDescent="0.35">
      <c r="A1609">
        <v>1600</v>
      </c>
      <c r="B1609" s="9" t="str">
        <f>IFERROR(VLOOKUP($A1609,'Raw - J'!$B:$S,2,FALSE),"")</f>
        <v/>
      </c>
      <c r="C1609" s="4" t="str">
        <f>IFERROR(VLOOKUP($A1609,'Raw - J'!$B:$S,3,FALSE),"")</f>
        <v/>
      </c>
      <c r="D1609" s="4" t="str">
        <f>IFERROR(VLOOKUP(JUMP!A1609,'Raw - J'!B:F,5,FALSE),"")</f>
        <v/>
      </c>
      <c r="E1609" s="4" t="str">
        <f>IFERROR(VLOOKUP($A1609,'Raw - J'!$B:$S,6,FALSE),"")</f>
        <v/>
      </c>
      <c r="F1609" s="4" t="str">
        <f>IFERROR(VLOOKUP($A1609,'Raw - J'!$B:$P,10,FALSE),"")</f>
        <v/>
      </c>
      <c r="G1609" s="4" t="str">
        <f>SUBSTITUTE(IFERROR(VLOOKUP($A1609,'Raw - J'!$B:$P,7,FALSE),""),"0","")</f>
        <v/>
      </c>
      <c r="H1609" s="4" t="str">
        <f>IFERROR(VLOOKUP($A1609,'Raw - J'!$B:$P,12,FALSE)&amp;IF(VLOOKUP($A1609,'Raw - J'!$B:$N,13,FALSE)&lt;&gt;"","("&amp;VLOOKUP($A1609,'Raw - J'!$B:$N,13,FALSE)&amp;")",""),"")</f>
        <v/>
      </c>
      <c r="I1609" s="4" t="str">
        <f>IFERROR(VLOOKUP($A1609,'Raw - J'!$B:$P,14,FALSE),"")</f>
        <v/>
      </c>
      <c r="J1609" s="4" t="str">
        <f>IFERROR(VLOOKUP($A1609,'Raw - J'!$B:$P,11,FALSE),"")</f>
        <v/>
      </c>
      <c r="K1609" s="4" t="str">
        <f>IFERROR(VLOOKUP($A1609,'Raw - J'!$B:$Q,16,FALSE),"")</f>
        <v/>
      </c>
      <c r="L1609" s="16" t="str">
        <f>SUBSTITUTE(IFERROR(VLOOKUP($A1609,'Raw - J'!$B:$Q,9,FALSE),""),0,"")</f>
        <v/>
      </c>
      <c r="M1609" s="16" t="str">
        <f>SUBSTITUTE(IFERROR(VLOOKUP($A1609,'Raw - J'!$B:$Z,20,FALSE),""),0,"")</f>
        <v/>
      </c>
    </row>
    <row r="1610" spans="1:13" hidden="1" x14ac:dyDescent="0.35">
      <c r="A1610">
        <v>1601</v>
      </c>
      <c r="B1610" s="9" t="str">
        <f>IFERROR(VLOOKUP($A1610,'Raw - J'!$B:$S,2,FALSE),"")</f>
        <v/>
      </c>
      <c r="C1610" s="4" t="str">
        <f>IFERROR(VLOOKUP($A1610,'Raw - J'!$B:$S,3,FALSE),"")</f>
        <v/>
      </c>
      <c r="D1610" s="4" t="str">
        <f>IFERROR(VLOOKUP(JUMP!A1610,'Raw - J'!B:F,5,FALSE),"")</f>
        <v/>
      </c>
      <c r="E1610" s="4" t="str">
        <f>IFERROR(VLOOKUP($A1610,'Raw - J'!$B:$S,6,FALSE),"")</f>
        <v/>
      </c>
      <c r="F1610" s="4" t="str">
        <f>IFERROR(VLOOKUP($A1610,'Raw - J'!$B:$P,10,FALSE),"")</f>
        <v/>
      </c>
      <c r="G1610" s="4" t="str">
        <f>SUBSTITUTE(IFERROR(VLOOKUP($A1610,'Raw - J'!$B:$P,7,FALSE),""),"0","")</f>
        <v/>
      </c>
      <c r="H1610" s="4" t="str">
        <f>IFERROR(VLOOKUP($A1610,'Raw - J'!$B:$P,12,FALSE)&amp;IF(VLOOKUP($A1610,'Raw - J'!$B:$N,13,FALSE)&lt;&gt;"","("&amp;VLOOKUP($A1610,'Raw - J'!$B:$N,13,FALSE)&amp;")",""),"")</f>
        <v/>
      </c>
      <c r="I1610" s="4" t="str">
        <f>IFERROR(VLOOKUP($A1610,'Raw - J'!$B:$P,14,FALSE),"")</f>
        <v/>
      </c>
      <c r="J1610" s="4" t="str">
        <f>IFERROR(VLOOKUP($A1610,'Raw - J'!$B:$P,11,FALSE),"")</f>
        <v/>
      </c>
      <c r="K1610" s="4" t="str">
        <f>IFERROR(VLOOKUP($A1610,'Raw - J'!$B:$Q,16,FALSE),"")</f>
        <v/>
      </c>
      <c r="L1610" s="16" t="str">
        <f>SUBSTITUTE(IFERROR(VLOOKUP($A1610,'Raw - J'!$B:$Q,9,FALSE),""),0,"")</f>
        <v/>
      </c>
      <c r="M1610" s="16" t="str">
        <f>SUBSTITUTE(IFERROR(VLOOKUP($A1610,'Raw - J'!$B:$Z,20,FALSE),""),0,"")</f>
        <v/>
      </c>
    </row>
    <row r="1611" spans="1:13" hidden="1" x14ac:dyDescent="0.35">
      <c r="A1611">
        <v>1602</v>
      </c>
      <c r="B1611" s="9" t="str">
        <f>IFERROR(VLOOKUP($A1611,'Raw - J'!$B:$S,2,FALSE),"")</f>
        <v/>
      </c>
      <c r="C1611" s="4" t="str">
        <f>IFERROR(VLOOKUP($A1611,'Raw - J'!$B:$S,3,FALSE),"")</f>
        <v/>
      </c>
      <c r="D1611" s="4" t="str">
        <f>IFERROR(VLOOKUP(JUMP!A1611,'Raw - J'!B:F,5,FALSE),"")</f>
        <v/>
      </c>
      <c r="E1611" s="4" t="str">
        <f>IFERROR(VLOOKUP($A1611,'Raw - J'!$B:$S,6,FALSE),"")</f>
        <v/>
      </c>
      <c r="F1611" s="4" t="str">
        <f>IFERROR(VLOOKUP($A1611,'Raw - J'!$B:$P,10,FALSE),"")</f>
        <v/>
      </c>
      <c r="G1611" s="4" t="str">
        <f>SUBSTITUTE(IFERROR(VLOOKUP($A1611,'Raw - J'!$B:$P,7,FALSE),""),"0","")</f>
        <v/>
      </c>
      <c r="H1611" s="4" t="str">
        <f>IFERROR(VLOOKUP($A1611,'Raw - J'!$B:$P,12,FALSE)&amp;IF(VLOOKUP($A1611,'Raw - J'!$B:$N,13,FALSE)&lt;&gt;"","("&amp;VLOOKUP($A1611,'Raw - J'!$B:$N,13,FALSE)&amp;")",""),"")</f>
        <v/>
      </c>
      <c r="I1611" s="4" t="str">
        <f>IFERROR(VLOOKUP($A1611,'Raw - J'!$B:$P,14,FALSE),"")</f>
        <v/>
      </c>
      <c r="J1611" s="4" t="str">
        <f>IFERROR(VLOOKUP($A1611,'Raw - J'!$B:$P,11,FALSE),"")</f>
        <v/>
      </c>
      <c r="K1611" s="4" t="str">
        <f>IFERROR(VLOOKUP($A1611,'Raw - J'!$B:$Q,16,FALSE),"")</f>
        <v/>
      </c>
      <c r="L1611" s="16" t="str">
        <f>SUBSTITUTE(IFERROR(VLOOKUP($A1611,'Raw - J'!$B:$Q,9,FALSE),""),0,"")</f>
        <v/>
      </c>
      <c r="M1611" s="16" t="str">
        <f>SUBSTITUTE(IFERROR(VLOOKUP($A1611,'Raw - J'!$B:$Z,20,FALSE),""),0,"")</f>
        <v/>
      </c>
    </row>
    <row r="1612" spans="1:13" hidden="1" x14ac:dyDescent="0.35">
      <c r="A1612">
        <v>1603</v>
      </c>
      <c r="B1612" s="9" t="str">
        <f>IFERROR(VLOOKUP($A1612,'Raw - J'!$B:$S,2,FALSE),"")</f>
        <v/>
      </c>
      <c r="C1612" s="4" t="str">
        <f>IFERROR(VLOOKUP($A1612,'Raw - J'!$B:$S,3,FALSE),"")</f>
        <v/>
      </c>
      <c r="D1612" s="4" t="str">
        <f>IFERROR(VLOOKUP(JUMP!A1612,'Raw - J'!B:F,5,FALSE),"")</f>
        <v/>
      </c>
      <c r="E1612" s="4" t="str">
        <f>IFERROR(VLOOKUP($A1612,'Raw - J'!$B:$S,6,FALSE),"")</f>
        <v/>
      </c>
      <c r="F1612" s="4" t="str">
        <f>IFERROR(VLOOKUP($A1612,'Raw - J'!$B:$P,10,FALSE),"")</f>
        <v/>
      </c>
      <c r="G1612" s="4" t="str">
        <f>SUBSTITUTE(IFERROR(VLOOKUP($A1612,'Raw - J'!$B:$P,7,FALSE),""),"0","")</f>
        <v/>
      </c>
      <c r="H1612" s="4" t="str">
        <f>IFERROR(VLOOKUP($A1612,'Raw - J'!$B:$P,12,FALSE)&amp;IF(VLOOKUP($A1612,'Raw - J'!$B:$N,13,FALSE)&lt;&gt;"","("&amp;VLOOKUP($A1612,'Raw - J'!$B:$N,13,FALSE)&amp;")",""),"")</f>
        <v/>
      </c>
      <c r="I1612" s="4" t="str">
        <f>IFERROR(VLOOKUP($A1612,'Raw - J'!$B:$P,14,FALSE),"")</f>
        <v/>
      </c>
      <c r="J1612" s="4" t="str">
        <f>IFERROR(VLOOKUP($A1612,'Raw - J'!$B:$P,11,FALSE),"")</f>
        <v/>
      </c>
      <c r="K1612" s="4" t="str">
        <f>IFERROR(VLOOKUP($A1612,'Raw - J'!$B:$Q,16,FALSE),"")</f>
        <v/>
      </c>
      <c r="L1612" s="16" t="str">
        <f>SUBSTITUTE(IFERROR(VLOOKUP($A1612,'Raw - J'!$B:$Q,9,FALSE),""),0,"")</f>
        <v/>
      </c>
      <c r="M1612" s="16" t="str">
        <f>SUBSTITUTE(IFERROR(VLOOKUP($A1612,'Raw - J'!$B:$Z,20,FALSE),""),0,"")</f>
        <v/>
      </c>
    </row>
    <row r="1613" spans="1:13" hidden="1" x14ac:dyDescent="0.35">
      <c r="A1613">
        <v>1604</v>
      </c>
      <c r="B1613" s="9" t="str">
        <f>IFERROR(VLOOKUP($A1613,'Raw - J'!$B:$S,2,FALSE),"")</f>
        <v/>
      </c>
      <c r="C1613" s="4" t="str">
        <f>IFERROR(VLOOKUP($A1613,'Raw - J'!$B:$S,3,FALSE),"")</f>
        <v/>
      </c>
      <c r="D1613" s="4" t="str">
        <f>IFERROR(VLOOKUP(JUMP!A1613,'Raw - J'!B:F,5,FALSE),"")</f>
        <v/>
      </c>
      <c r="E1613" s="4" t="str">
        <f>IFERROR(VLOOKUP($A1613,'Raw - J'!$B:$S,6,FALSE),"")</f>
        <v/>
      </c>
      <c r="F1613" s="4" t="str">
        <f>IFERROR(VLOOKUP($A1613,'Raw - J'!$B:$P,10,FALSE),"")</f>
        <v/>
      </c>
      <c r="G1613" s="4" t="str">
        <f>SUBSTITUTE(IFERROR(VLOOKUP($A1613,'Raw - J'!$B:$P,7,FALSE),""),"0","")</f>
        <v/>
      </c>
      <c r="H1613" s="4" t="str">
        <f>IFERROR(VLOOKUP($A1613,'Raw - J'!$B:$P,12,FALSE)&amp;IF(VLOOKUP($A1613,'Raw - J'!$B:$N,13,FALSE)&lt;&gt;"","("&amp;VLOOKUP($A1613,'Raw - J'!$B:$N,13,FALSE)&amp;")",""),"")</f>
        <v/>
      </c>
      <c r="I1613" s="4" t="str">
        <f>IFERROR(VLOOKUP($A1613,'Raw - J'!$B:$P,14,FALSE),"")</f>
        <v/>
      </c>
      <c r="J1613" s="4" t="str">
        <f>IFERROR(VLOOKUP($A1613,'Raw - J'!$B:$P,11,FALSE),"")</f>
        <v/>
      </c>
      <c r="K1613" s="4" t="str">
        <f>IFERROR(VLOOKUP($A1613,'Raw - J'!$B:$Q,16,FALSE),"")</f>
        <v/>
      </c>
      <c r="L1613" s="16" t="str">
        <f>SUBSTITUTE(IFERROR(VLOOKUP($A1613,'Raw - J'!$B:$Q,9,FALSE),""),0,"")</f>
        <v/>
      </c>
      <c r="M1613" s="16" t="str">
        <f>SUBSTITUTE(IFERROR(VLOOKUP($A1613,'Raw - J'!$B:$Z,20,FALSE),""),0,"")</f>
        <v/>
      </c>
    </row>
    <row r="1614" spans="1:13" hidden="1" x14ac:dyDescent="0.35">
      <c r="A1614">
        <v>1605</v>
      </c>
      <c r="B1614" s="9" t="str">
        <f>IFERROR(VLOOKUP($A1614,'Raw - J'!$B:$S,2,FALSE),"")</f>
        <v/>
      </c>
      <c r="C1614" s="4" t="str">
        <f>IFERROR(VLOOKUP($A1614,'Raw - J'!$B:$S,3,FALSE),"")</f>
        <v/>
      </c>
      <c r="D1614" s="4" t="str">
        <f>IFERROR(VLOOKUP(JUMP!A1614,'Raw - J'!B:F,5,FALSE),"")</f>
        <v/>
      </c>
      <c r="E1614" s="4" t="str">
        <f>IFERROR(VLOOKUP($A1614,'Raw - J'!$B:$S,6,FALSE),"")</f>
        <v/>
      </c>
      <c r="F1614" s="4" t="str">
        <f>IFERROR(VLOOKUP($A1614,'Raw - J'!$B:$P,10,FALSE),"")</f>
        <v/>
      </c>
      <c r="G1614" s="4" t="str">
        <f>SUBSTITUTE(IFERROR(VLOOKUP($A1614,'Raw - J'!$B:$P,7,FALSE),""),"0","")</f>
        <v/>
      </c>
      <c r="H1614" s="4" t="str">
        <f>IFERROR(VLOOKUP($A1614,'Raw - J'!$B:$P,12,FALSE)&amp;IF(VLOOKUP($A1614,'Raw - J'!$B:$N,13,FALSE)&lt;&gt;"","("&amp;VLOOKUP($A1614,'Raw - J'!$B:$N,13,FALSE)&amp;")",""),"")</f>
        <v/>
      </c>
      <c r="I1614" s="4" t="str">
        <f>IFERROR(VLOOKUP($A1614,'Raw - J'!$B:$P,14,FALSE),"")</f>
        <v/>
      </c>
      <c r="J1614" s="4" t="str">
        <f>IFERROR(VLOOKUP($A1614,'Raw - J'!$B:$P,11,FALSE),"")</f>
        <v/>
      </c>
      <c r="K1614" s="4" t="str">
        <f>IFERROR(VLOOKUP($A1614,'Raw - J'!$B:$Q,16,FALSE),"")</f>
        <v/>
      </c>
      <c r="L1614" s="16" t="str">
        <f>SUBSTITUTE(IFERROR(VLOOKUP($A1614,'Raw - J'!$B:$Q,9,FALSE),""),0,"")</f>
        <v/>
      </c>
      <c r="M1614" s="16" t="str">
        <f>SUBSTITUTE(IFERROR(VLOOKUP($A1614,'Raw - J'!$B:$Z,20,FALSE),""),0,"")</f>
        <v/>
      </c>
    </row>
    <row r="1615" spans="1:13" hidden="1" x14ac:dyDescent="0.35">
      <c r="A1615">
        <v>1606</v>
      </c>
      <c r="B1615" s="9" t="str">
        <f>IFERROR(VLOOKUP($A1615,'Raw - J'!$B:$S,2,FALSE),"")</f>
        <v/>
      </c>
      <c r="C1615" s="4" t="str">
        <f>IFERROR(VLOOKUP($A1615,'Raw - J'!$B:$S,3,FALSE),"")</f>
        <v/>
      </c>
      <c r="D1615" s="4" t="str">
        <f>IFERROR(VLOOKUP(JUMP!A1615,'Raw - J'!B:F,5,FALSE),"")</f>
        <v/>
      </c>
      <c r="E1615" s="4" t="str">
        <f>IFERROR(VLOOKUP($A1615,'Raw - J'!$B:$S,6,FALSE),"")</f>
        <v/>
      </c>
      <c r="F1615" s="4" t="str">
        <f>IFERROR(VLOOKUP($A1615,'Raw - J'!$B:$P,10,FALSE),"")</f>
        <v/>
      </c>
      <c r="G1615" s="4" t="str">
        <f>SUBSTITUTE(IFERROR(VLOOKUP($A1615,'Raw - J'!$B:$P,7,FALSE),""),"0","")</f>
        <v/>
      </c>
      <c r="H1615" s="4" t="str">
        <f>IFERROR(VLOOKUP($A1615,'Raw - J'!$B:$P,12,FALSE)&amp;IF(VLOOKUP($A1615,'Raw - J'!$B:$N,13,FALSE)&lt;&gt;"","("&amp;VLOOKUP($A1615,'Raw - J'!$B:$N,13,FALSE)&amp;")",""),"")</f>
        <v/>
      </c>
      <c r="I1615" s="4" t="str">
        <f>IFERROR(VLOOKUP($A1615,'Raw - J'!$B:$P,14,FALSE),"")</f>
        <v/>
      </c>
      <c r="J1615" s="4" t="str">
        <f>IFERROR(VLOOKUP($A1615,'Raw - J'!$B:$P,11,FALSE),"")</f>
        <v/>
      </c>
      <c r="K1615" s="4" t="str">
        <f>IFERROR(VLOOKUP($A1615,'Raw - J'!$B:$Q,16,FALSE),"")</f>
        <v/>
      </c>
      <c r="L1615" s="16" t="str">
        <f>SUBSTITUTE(IFERROR(VLOOKUP($A1615,'Raw - J'!$B:$Q,9,FALSE),""),0,"")</f>
        <v/>
      </c>
      <c r="M1615" s="16" t="str">
        <f>SUBSTITUTE(IFERROR(VLOOKUP($A1615,'Raw - J'!$B:$Z,20,FALSE),""),0,"")</f>
        <v/>
      </c>
    </row>
    <row r="1616" spans="1:13" hidden="1" x14ac:dyDescent="0.35">
      <c r="A1616">
        <v>1607</v>
      </c>
      <c r="B1616" s="9" t="str">
        <f>IFERROR(VLOOKUP($A1616,'Raw - J'!$B:$S,2,FALSE),"")</f>
        <v/>
      </c>
      <c r="C1616" s="4" t="str">
        <f>IFERROR(VLOOKUP($A1616,'Raw - J'!$B:$S,3,FALSE),"")</f>
        <v/>
      </c>
      <c r="D1616" s="4" t="str">
        <f>IFERROR(VLOOKUP(JUMP!A1616,'Raw - J'!B:F,5,FALSE),"")</f>
        <v/>
      </c>
      <c r="E1616" s="4" t="str">
        <f>IFERROR(VLOOKUP($A1616,'Raw - J'!$B:$S,6,FALSE),"")</f>
        <v/>
      </c>
      <c r="F1616" s="4" t="str">
        <f>IFERROR(VLOOKUP($A1616,'Raw - J'!$B:$P,10,FALSE),"")</f>
        <v/>
      </c>
      <c r="G1616" s="4" t="str">
        <f>SUBSTITUTE(IFERROR(VLOOKUP($A1616,'Raw - J'!$B:$P,7,FALSE),""),"0","")</f>
        <v/>
      </c>
      <c r="H1616" s="4" t="str">
        <f>IFERROR(VLOOKUP($A1616,'Raw - J'!$B:$P,12,FALSE)&amp;IF(VLOOKUP($A1616,'Raw - J'!$B:$N,13,FALSE)&lt;&gt;"","("&amp;VLOOKUP($A1616,'Raw - J'!$B:$N,13,FALSE)&amp;")",""),"")</f>
        <v/>
      </c>
      <c r="I1616" s="4" t="str">
        <f>IFERROR(VLOOKUP($A1616,'Raw - J'!$B:$P,14,FALSE),"")</f>
        <v/>
      </c>
      <c r="J1616" s="4" t="str">
        <f>IFERROR(VLOOKUP($A1616,'Raw - J'!$B:$P,11,FALSE),"")</f>
        <v/>
      </c>
      <c r="K1616" s="4" t="str">
        <f>IFERROR(VLOOKUP($A1616,'Raw - J'!$B:$Q,16,FALSE),"")</f>
        <v/>
      </c>
      <c r="L1616" s="16" t="str">
        <f>SUBSTITUTE(IFERROR(VLOOKUP($A1616,'Raw - J'!$B:$Q,9,FALSE),""),0,"")</f>
        <v/>
      </c>
      <c r="M1616" s="16" t="str">
        <f>SUBSTITUTE(IFERROR(VLOOKUP($A1616,'Raw - J'!$B:$Z,20,FALSE),""),0,"")</f>
        <v/>
      </c>
    </row>
    <row r="1617" spans="1:13" hidden="1" x14ac:dyDescent="0.35">
      <c r="A1617">
        <v>1608</v>
      </c>
      <c r="B1617" s="9" t="str">
        <f>IFERROR(VLOOKUP($A1617,'Raw - J'!$B:$S,2,FALSE),"")</f>
        <v/>
      </c>
      <c r="C1617" s="4" t="str">
        <f>IFERROR(VLOOKUP($A1617,'Raw - J'!$B:$S,3,FALSE),"")</f>
        <v/>
      </c>
      <c r="D1617" s="4" t="str">
        <f>IFERROR(VLOOKUP(JUMP!A1617,'Raw - J'!B:F,5,FALSE),"")</f>
        <v/>
      </c>
      <c r="E1617" s="4" t="str">
        <f>IFERROR(VLOOKUP($A1617,'Raw - J'!$B:$S,6,FALSE),"")</f>
        <v/>
      </c>
      <c r="F1617" s="4" t="str">
        <f>IFERROR(VLOOKUP($A1617,'Raw - J'!$B:$P,10,FALSE),"")</f>
        <v/>
      </c>
      <c r="G1617" s="4" t="str">
        <f>SUBSTITUTE(IFERROR(VLOOKUP($A1617,'Raw - J'!$B:$P,7,FALSE),""),"0","")</f>
        <v/>
      </c>
      <c r="H1617" s="4" t="str">
        <f>IFERROR(VLOOKUP($A1617,'Raw - J'!$B:$P,12,FALSE)&amp;IF(VLOOKUP($A1617,'Raw - J'!$B:$N,13,FALSE)&lt;&gt;"","("&amp;VLOOKUP($A1617,'Raw - J'!$B:$N,13,FALSE)&amp;")",""),"")</f>
        <v/>
      </c>
      <c r="I1617" s="4" t="str">
        <f>IFERROR(VLOOKUP($A1617,'Raw - J'!$B:$P,14,FALSE),"")</f>
        <v/>
      </c>
      <c r="J1617" s="4" t="str">
        <f>IFERROR(VLOOKUP($A1617,'Raw - J'!$B:$P,11,FALSE),"")</f>
        <v/>
      </c>
      <c r="K1617" s="4" t="str">
        <f>IFERROR(VLOOKUP($A1617,'Raw - J'!$B:$Q,16,FALSE),"")</f>
        <v/>
      </c>
      <c r="L1617" s="16" t="str">
        <f>SUBSTITUTE(IFERROR(VLOOKUP($A1617,'Raw - J'!$B:$Q,9,FALSE),""),0,"")</f>
        <v/>
      </c>
      <c r="M1617" s="16" t="str">
        <f>SUBSTITUTE(IFERROR(VLOOKUP($A1617,'Raw - J'!$B:$Z,20,FALSE),""),0,"")</f>
        <v/>
      </c>
    </row>
    <row r="1618" spans="1:13" hidden="1" x14ac:dyDescent="0.35">
      <c r="A1618">
        <v>1609</v>
      </c>
      <c r="B1618" s="9" t="str">
        <f>IFERROR(VLOOKUP($A1618,'Raw - J'!$B:$S,2,FALSE),"")</f>
        <v/>
      </c>
      <c r="C1618" s="4" t="str">
        <f>IFERROR(VLOOKUP($A1618,'Raw - J'!$B:$S,3,FALSE),"")</f>
        <v/>
      </c>
      <c r="D1618" s="4" t="str">
        <f>IFERROR(VLOOKUP(JUMP!A1618,'Raw - J'!B:F,5,FALSE),"")</f>
        <v/>
      </c>
      <c r="E1618" s="4" t="str">
        <f>IFERROR(VLOOKUP($A1618,'Raw - J'!$B:$S,6,FALSE),"")</f>
        <v/>
      </c>
      <c r="F1618" s="4" t="str">
        <f>IFERROR(VLOOKUP($A1618,'Raw - J'!$B:$P,10,FALSE),"")</f>
        <v/>
      </c>
      <c r="G1618" s="4" t="str">
        <f>SUBSTITUTE(IFERROR(VLOOKUP($A1618,'Raw - J'!$B:$P,7,FALSE),""),"0","")</f>
        <v/>
      </c>
      <c r="H1618" s="4" t="str">
        <f>IFERROR(VLOOKUP($A1618,'Raw - J'!$B:$P,12,FALSE)&amp;IF(VLOOKUP($A1618,'Raw - J'!$B:$N,13,FALSE)&lt;&gt;"","("&amp;VLOOKUP($A1618,'Raw - J'!$B:$N,13,FALSE)&amp;")",""),"")</f>
        <v/>
      </c>
      <c r="I1618" s="4" t="str">
        <f>IFERROR(VLOOKUP($A1618,'Raw - J'!$B:$P,14,FALSE),"")</f>
        <v/>
      </c>
      <c r="J1618" s="4" t="str">
        <f>IFERROR(VLOOKUP($A1618,'Raw - J'!$B:$P,11,FALSE),"")</f>
        <v/>
      </c>
      <c r="K1618" s="4" t="str">
        <f>IFERROR(VLOOKUP($A1618,'Raw - J'!$B:$Q,16,FALSE),"")</f>
        <v/>
      </c>
      <c r="L1618" s="16" t="str">
        <f>SUBSTITUTE(IFERROR(VLOOKUP($A1618,'Raw - J'!$B:$Q,9,FALSE),""),0,"")</f>
        <v/>
      </c>
      <c r="M1618" s="16" t="str">
        <f>SUBSTITUTE(IFERROR(VLOOKUP($A1618,'Raw - J'!$B:$Z,20,FALSE),""),0,"")</f>
        <v/>
      </c>
    </row>
    <row r="1619" spans="1:13" hidden="1" x14ac:dyDescent="0.35">
      <c r="A1619">
        <v>1610</v>
      </c>
      <c r="B1619" s="9" t="str">
        <f>IFERROR(VLOOKUP($A1619,'Raw - J'!$B:$S,2,FALSE),"")</f>
        <v/>
      </c>
      <c r="C1619" s="4" t="str">
        <f>IFERROR(VLOOKUP($A1619,'Raw - J'!$B:$S,3,FALSE),"")</f>
        <v/>
      </c>
      <c r="D1619" s="4" t="str">
        <f>IFERROR(VLOOKUP(JUMP!A1619,'Raw - J'!B:F,5,FALSE),"")</f>
        <v/>
      </c>
      <c r="E1619" s="4" t="str">
        <f>IFERROR(VLOOKUP($A1619,'Raw - J'!$B:$S,6,FALSE),"")</f>
        <v/>
      </c>
      <c r="F1619" s="4" t="str">
        <f>IFERROR(VLOOKUP($A1619,'Raw - J'!$B:$P,10,FALSE),"")</f>
        <v/>
      </c>
      <c r="G1619" s="4" t="str">
        <f>SUBSTITUTE(IFERROR(VLOOKUP($A1619,'Raw - J'!$B:$P,7,FALSE),""),"0","")</f>
        <v/>
      </c>
      <c r="H1619" s="4" t="str">
        <f>IFERROR(VLOOKUP($A1619,'Raw - J'!$B:$P,12,FALSE)&amp;IF(VLOOKUP($A1619,'Raw - J'!$B:$N,13,FALSE)&lt;&gt;"","("&amp;VLOOKUP($A1619,'Raw - J'!$B:$N,13,FALSE)&amp;")",""),"")</f>
        <v/>
      </c>
      <c r="I1619" s="4" t="str">
        <f>IFERROR(VLOOKUP($A1619,'Raw - J'!$B:$P,14,FALSE),"")</f>
        <v/>
      </c>
      <c r="J1619" s="4" t="str">
        <f>IFERROR(VLOOKUP($A1619,'Raw - J'!$B:$P,11,FALSE),"")</f>
        <v/>
      </c>
      <c r="K1619" s="4" t="str">
        <f>IFERROR(VLOOKUP($A1619,'Raw - J'!$B:$Q,16,FALSE),"")</f>
        <v/>
      </c>
      <c r="L1619" s="16" t="str">
        <f>SUBSTITUTE(IFERROR(VLOOKUP($A1619,'Raw - J'!$B:$Q,9,FALSE),""),0,"")</f>
        <v/>
      </c>
      <c r="M1619" s="16" t="str">
        <f>SUBSTITUTE(IFERROR(VLOOKUP($A1619,'Raw - J'!$B:$Z,20,FALSE),""),0,"")</f>
        <v/>
      </c>
    </row>
    <row r="1620" spans="1:13" hidden="1" x14ac:dyDescent="0.35">
      <c r="A1620">
        <v>1611</v>
      </c>
      <c r="B1620" s="9" t="str">
        <f>IFERROR(VLOOKUP($A1620,'Raw - J'!$B:$S,2,FALSE),"")</f>
        <v/>
      </c>
      <c r="C1620" s="4" t="str">
        <f>IFERROR(VLOOKUP($A1620,'Raw - J'!$B:$S,3,FALSE),"")</f>
        <v/>
      </c>
      <c r="D1620" s="4" t="str">
        <f>IFERROR(VLOOKUP(JUMP!A1620,'Raw - J'!B:F,5,FALSE),"")</f>
        <v/>
      </c>
      <c r="E1620" s="4" t="str">
        <f>IFERROR(VLOOKUP($A1620,'Raw - J'!$B:$S,6,FALSE),"")</f>
        <v/>
      </c>
      <c r="F1620" s="4" t="str">
        <f>IFERROR(VLOOKUP($A1620,'Raw - J'!$B:$P,10,FALSE),"")</f>
        <v/>
      </c>
      <c r="G1620" s="4" t="str">
        <f>SUBSTITUTE(IFERROR(VLOOKUP($A1620,'Raw - J'!$B:$P,7,FALSE),""),"0","")</f>
        <v/>
      </c>
      <c r="H1620" s="4" t="str">
        <f>IFERROR(VLOOKUP($A1620,'Raw - J'!$B:$P,12,FALSE)&amp;IF(VLOOKUP($A1620,'Raw - J'!$B:$N,13,FALSE)&lt;&gt;"","("&amp;VLOOKUP($A1620,'Raw - J'!$B:$N,13,FALSE)&amp;")",""),"")</f>
        <v/>
      </c>
      <c r="I1620" s="4" t="str">
        <f>IFERROR(VLOOKUP($A1620,'Raw - J'!$B:$P,14,FALSE),"")</f>
        <v/>
      </c>
      <c r="J1620" s="4" t="str">
        <f>IFERROR(VLOOKUP($A1620,'Raw - J'!$B:$P,11,FALSE),"")</f>
        <v/>
      </c>
      <c r="K1620" s="4" t="str">
        <f>IFERROR(VLOOKUP($A1620,'Raw - J'!$B:$Q,16,FALSE),"")</f>
        <v/>
      </c>
      <c r="L1620" s="16" t="str">
        <f>SUBSTITUTE(IFERROR(VLOOKUP($A1620,'Raw - J'!$B:$Q,9,FALSE),""),0,"")</f>
        <v/>
      </c>
      <c r="M1620" s="16" t="str">
        <f>SUBSTITUTE(IFERROR(VLOOKUP($A1620,'Raw - J'!$B:$Z,20,FALSE),""),0,"")</f>
        <v/>
      </c>
    </row>
    <row r="1621" spans="1:13" hidden="1" x14ac:dyDescent="0.35">
      <c r="A1621">
        <v>1612</v>
      </c>
      <c r="B1621" s="9" t="str">
        <f>IFERROR(VLOOKUP($A1621,'Raw - J'!$B:$S,2,FALSE),"")</f>
        <v/>
      </c>
      <c r="C1621" s="4" t="str">
        <f>IFERROR(VLOOKUP($A1621,'Raw - J'!$B:$S,3,FALSE),"")</f>
        <v/>
      </c>
      <c r="D1621" s="4" t="str">
        <f>IFERROR(VLOOKUP(JUMP!A1621,'Raw - J'!B:F,5,FALSE),"")</f>
        <v/>
      </c>
      <c r="E1621" s="4" t="str">
        <f>IFERROR(VLOOKUP($A1621,'Raw - J'!$B:$S,6,FALSE),"")</f>
        <v/>
      </c>
      <c r="F1621" s="4" t="str">
        <f>IFERROR(VLOOKUP($A1621,'Raw - J'!$B:$P,10,FALSE),"")</f>
        <v/>
      </c>
      <c r="G1621" s="4" t="str">
        <f>SUBSTITUTE(IFERROR(VLOOKUP($A1621,'Raw - J'!$B:$P,7,FALSE),""),"0","")</f>
        <v/>
      </c>
      <c r="H1621" s="4" t="str">
        <f>IFERROR(VLOOKUP($A1621,'Raw - J'!$B:$P,12,FALSE)&amp;IF(VLOOKUP($A1621,'Raw - J'!$B:$N,13,FALSE)&lt;&gt;"","("&amp;VLOOKUP($A1621,'Raw - J'!$B:$N,13,FALSE)&amp;")",""),"")</f>
        <v/>
      </c>
      <c r="I1621" s="4" t="str">
        <f>IFERROR(VLOOKUP($A1621,'Raw - J'!$B:$P,14,FALSE),"")</f>
        <v/>
      </c>
      <c r="J1621" s="4" t="str">
        <f>IFERROR(VLOOKUP($A1621,'Raw - J'!$B:$P,11,FALSE),"")</f>
        <v/>
      </c>
      <c r="K1621" s="4" t="str">
        <f>IFERROR(VLOOKUP($A1621,'Raw - J'!$B:$Q,16,FALSE),"")</f>
        <v/>
      </c>
      <c r="L1621" s="16" t="str">
        <f>SUBSTITUTE(IFERROR(VLOOKUP($A1621,'Raw - J'!$B:$Q,9,FALSE),""),0,"")</f>
        <v/>
      </c>
      <c r="M1621" s="16" t="str">
        <f>SUBSTITUTE(IFERROR(VLOOKUP($A1621,'Raw - J'!$B:$Z,20,FALSE),""),0,"")</f>
        <v/>
      </c>
    </row>
    <row r="1622" spans="1:13" hidden="1" x14ac:dyDescent="0.35">
      <c r="A1622">
        <v>1613</v>
      </c>
      <c r="B1622" s="9" t="str">
        <f>IFERROR(VLOOKUP($A1622,'Raw - J'!$B:$S,2,FALSE),"")</f>
        <v/>
      </c>
      <c r="C1622" s="4" t="str">
        <f>IFERROR(VLOOKUP($A1622,'Raw - J'!$B:$S,3,FALSE),"")</f>
        <v/>
      </c>
      <c r="D1622" s="4" t="str">
        <f>IFERROR(VLOOKUP(JUMP!A1622,'Raw - J'!B:F,5,FALSE),"")</f>
        <v/>
      </c>
      <c r="E1622" s="4" t="str">
        <f>IFERROR(VLOOKUP($A1622,'Raw - J'!$B:$S,6,FALSE),"")</f>
        <v/>
      </c>
      <c r="F1622" s="4" t="str">
        <f>IFERROR(VLOOKUP($A1622,'Raw - J'!$B:$P,10,FALSE),"")</f>
        <v/>
      </c>
      <c r="G1622" s="4" t="str">
        <f>SUBSTITUTE(IFERROR(VLOOKUP($A1622,'Raw - J'!$B:$P,7,FALSE),""),"0","")</f>
        <v/>
      </c>
      <c r="H1622" s="4" t="str">
        <f>IFERROR(VLOOKUP($A1622,'Raw - J'!$B:$P,12,FALSE)&amp;IF(VLOOKUP($A1622,'Raw - J'!$B:$N,13,FALSE)&lt;&gt;"","("&amp;VLOOKUP($A1622,'Raw - J'!$B:$N,13,FALSE)&amp;")",""),"")</f>
        <v/>
      </c>
      <c r="I1622" s="4" t="str">
        <f>IFERROR(VLOOKUP($A1622,'Raw - J'!$B:$P,14,FALSE),"")</f>
        <v/>
      </c>
      <c r="J1622" s="4" t="str">
        <f>IFERROR(VLOOKUP($A1622,'Raw - J'!$B:$P,11,FALSE),"")</f>
        <v/>
      </c>
      <c r="K1622" s="4" t="str">
        <f>IFERROR(VLOOKUP($A1622,'Raw - J'!$B:$Q,16,FALSE),"")</f>
        <v/>
      </c>
      <c r="L1622" s="16" t="str">
        <f>SUBSTITUTE(IFERROR(VLOOKUP($A1622,'Raw - J'!$B:$Q,9,FALSE),""),0,"")</f>
        <v/>
      </c>
      <c r="M1622" s="16" t="str">
        <f>SUBSTITUTE(IFERROR(VLOOKUP($A1622,'Raw - J'!$B:$Z,20,FALSE),""),0,"")</f>
        <v/>
      </c>
    </row>
    <row r="1623" spans="1:13" hidden="1" x14ac:dyDescent="0.35">
      <c r="A1623">
        <v>1614</v>
      </c>
      <c r="B1623" s="9" t="str">
        <f>IFERROR(VLOOKUP($A1623,'Raw - J'!$B:$S,2,FALSE),"")</f>
        <v/>
      </c>
      <c r="C1623" s="4" t="str">
        <f>IFERROR(VLOOKUP($A1623,'Raw - J'!$B:$S,3,FALSE),"")</f>
        <v/>
      </c>
      <c r="D1623" s="4" t="str">
        <f>IFERROR(VLOOKUP(JUMP!A1623,'Raw - J'!B:F,5,FALSE),"")</f>
        <v/>
      </c>
      <c r="E1623" s="4" t="str">
        <f>IFERROR(VLOOKUP($A1623,'Raw - J'!$B:$S,6,FALSE),"")</f>
        <v/>
      </c>
      <c r="F1623" s="4" t="str">
        <f>IFERROR(VLOOKUP($A1623,'Raw - J'!$B:$P,10,FALSE),"")</f>
        <v/>
      </c>
      <c r="G1623" s="4" t="str">
        <f>SUBSTITUTE(IFERROR(VLOOKUP($A1623,'Raw - J'!$B:$P,7,FALSE),""),"0","")</f>
        <v/>
      </c>
      <c r="H1623" s="4" t="str">
        <f>IFERROR(VLOOKUP($A1623,'Raw - J'!$B:$P,12,FALSE)&amp;IF(VLOOKUP($A1623,'Raw - J'!$B:$N,13,FALSE)&lt;&gt;"","("&amp;VLOOKUP($A1623,'Raw - J'!$B:$N,13,FALSE)&amp;")",""),"")</f>
        <v/>
      </c>
      <c r="I1623" s="4" t="str">
        <f>IFERROR(VLOOKUP($A1623,'Raw - J'!$B:$P,14,FALSE),"")</f>
        <v/>
      </c>
      <c r="J1623" s="4" t="str">
        <f>IFERROR(VLOOKUP($A1623,'Raw - J'!$B:$P,11,FALSE),"")</f>
        <v/>
      </c>
      <c r="K1623" s="4" t="str">
        <f>IFERROR(VLOOKUP($A1623,'Raw - J'!$B:$Q,16,FALSE),"")</f>
        <v/>
      </c>
      <c r="L1623" s="16" t="str">
        <f>SUBSTITUTE(IFERROR(VLOOKUP($A1623,'Raw - J'!$B:$Q,9,FALSE),""),0,"")</f>
        <v/>
      </c>
      <c r="M1623" s="16" t="str">
        <f>SUBSTITUTE(IFERROR(VLOOKUP($A1623,'Raw - J'!$B:$Z,20,FALSE),""),0,"")</f>
        <v/>
      </c>
    </row>
    <row r="1624" spans="1:13" hidden="1" x14ac:dyDescent="0.35">
      <c r="A1624">
        <v>1615</v>
      </c>
      <c r="B1624" s="9" t="str">
        <f>IFERROR(VLOOKUP($A1624,'Raw - J'!$B:$S,2,FALSE),"")</f>
        <v/>
      </c>
      <c r="C1624" s="4" t="str">
        <f>IFERROR(VLOOKUP($A1624,'Raw - J'!$B:$S,3,FALSE),"")</f>
        <v/>
      </c>
      <c r="D1624" s="4" t="str">
        <f>IFERROR(VLOOKUP(JUMP!A1624,'Raw - J'!B:F,5,FALSE),"")</f>
        <v/>
      </c>
      <c r="E1624" s="4" t="str">
        <f>IFERROR(VLOOKUP($A1624,'Raw - J'!$B:$S,6,FALSE),"")</f>
        <v/>
      </c>
      <c r="F1624" s="4" t="str">
        <f>IFERROR(VLOOKUP($A1624,'Raw - J'!$B:$P,10,FALSE),"")</f>
        <v/>
      </c>
      <c r="G1624" s="4" t="str">
        <f>SUBSTITUTE(IFERROR(VLOOKUP($A1624,'Raw - J'!$B:$P,7,FALSE),""),"0","")</f>
        <v/>
      </c>
      <c r="H1624" s="4" t="str">
        <f>IFERROR(VLOOKUP($A1624,'Raw - J'!$B:$P,12,FALSE)&amp;IF(VLOOKUP($A1624,'Raw - J'!$B:$N,13,FALSE)&lt;&gt;"","("&amp;VLOOKUP($A1624,'Raw - J'!$B:$N,13,FALSE)&amp;")",""),"")</f>
        <v/>
      </c>
      <c r="I1624" s="4" t="str">
        <f>IFERROR(VLOOKUP($A1624,'Raw - J'!$B:$P,14,FALSE),"")</f>
        <v/>
      </c>
      <c r="J1624" s="4" t="str">
        <f>IFERROR(VLOOKUP($A1624,'Raw - J'!$B:$P,11,FALSE),"")</f>
        <v/>
      </c>
      <c r="K1624" s="4" t="str">
        <f>IFERROR(VLOOKUP($A1624,'Raw - J'!$B:$Q,16,FALSE),"")</f>
        <v/>
      </c>
      <c r="L1624" s="16" t="str">
        <f>SUBSTITUTE(IFERROR(VLOOKUP($A1624,'Raw - J'!$B:$Q,9,FALSE),""),0,"")</f>
        <v/>
      </c>
      <c r="M1624" s="16" t="str">
        <f>SUBSTITUTE(IFERROR(VLOOKUP($A1624,'Raw - J'!$B:$Z,20,FALSE),""),0,"")</f>
        <v/>
      </c>
    </row>
    <row r="1625" spans="1:13" hidden="1" x14ac:dyDescent="0.35">
      <c r="A1625">
        <v>1616</v>
      </c>
      <c r="B1625" s="9" t="str">
        <f>IFERROR(VLOOKUP($A1625,'Raw - J'!$B:$S,2,FALSE),"")</f>
        <v/>
      </c>
      <c r="C1625" s="4" t="str">
        <f>IFERROR(VLOOKUP($A1625,'Raw - J'!$B:$S,3,FALSE),"")</f>
        <v/>
      </c>
      <c r="D1625" s="4" t="str">
        <f>IFERROR(VLOOKUP(JUMP!A1625,'Raw - J'!B:F,5,FALSE),"")</f>
        <v/>
      </c>
      <c r="E1625" s="4" t="str">
        <f>IFERROR(VLOOKUP($A1625,'Raw - J'!$B:$S,6,FALSE),"")</f>
        <v/>
      </c>
      <c r="F1625" s="4" t="str">
        <f>IFERROR(VLOOKUP($A1625,'Raw - J'!$B:$P,10,FALSE),"")</f>
        <v/>
      </c>
      <c r="G1625" s="4" t="str">
        <f>SUBSTITUTE(IFERROR(VLOOKUP($A1625,'Raw - J'!$B:$P,7,FALSE),""),"0","")</f>
        <v/>
      </c>
      <c r="H1625" s="4" t="str">
        <f>IFERROR(VLOOKUP($A1625,'Raw - J'!$B:$P,12,FALSE)&amp;IF(VLOOKUP($A1625,'Raw - J'!$B:$N,13,FALSE)&lt;&gt;"","("&amp;VLOOKUP($A1625,'Raw - J'!$B:$N,13,FALSE)&amp;")",""),"")</f>
        <v/>
      </c>
      <c r="I1625" s="4" t="str">
        <f>IFERROR(VLOOKUP($A1625,'Raw - J'!$B:$P,14,FALSE),"")</f>
        <v/>
      </c>
      <c r="J1625" s="4" t="str">
        <f>IFERROR(VLOOKUP($A1625,'Raw - J'!$B:$P,11,FALSE),"")</f>
        <v/>
      </c>
      <c r="K1625" s="4" t="str">
        <f>IFERROR(VLOOKUP($A1625,'Raw - J'!$B:$Q,16,FALSE),"")</f>
        <v/>
      </c>
      <c r="L1625" s="16" t="str">
        <f>SUBSTITUTE(IFERROR(VLOOKUP($A1625,'Raw - J'!$B:$Q,9,FALSE),""),0,"")</f>
        <v/>
      </c>
      <c r="M1625" s="16" t="str">
        <f>SUBSTITUTE(IFERROR(VLOOKUP($A1625,'Raw - J'!$B:$Z,20,FALSE),""),0,"")</f>
        <v/>
      </c>
    </row>
    <row r="1626" spans="1:13" hidden="1" x14ac:dyDescent="0.35">
      <c r="A1626">
        <v>1617</v>
      </c>
      <c r="B1626" s="9" t="str">
        <f>IFERROR(VLOOKUP($A1626,'Raw - J'!$B:$S,2,FALSE),"")</f>
        <v/>
      </c>
      <c r="C1626" s="4" t="str">
        <f>IFERROR(VLOOKUP($A1626,'Raw - J'!$B:$S,3,FALSE),"")</f>
        <v/>
      </c>
      <c r="D1626" s="4" t="str">
        <f>IFERROR(VLOOKUP(JUMP!A1626,'Raw - J'!B:F,5,FALSE),"")</f>
        <v/>
      </c>
      <c r="E1626" s="4" t="str">
        <f>IFERROR(VLOOKUP($A1626,'Raw - J'!$B:$S,6,FALSE),"")</f>
        <v/>
      </c>
      <c r="F1626" s="4" t="str">
        <f>IFERROR(VLOOKUP($A1626,'Raw - J'!$B:$P,10,FALSE),"")</f>
        <v/>
      </c>
      <c r="G1626" s="4" t="str">
        <f>SUBSTITUTE(IFERROR(VLOOKUP($A1626,'Raw - J'!$B:$P,7,FALSE),""),"0","")</f>
        <v/>
      </c>
      <c r="H1626" s="4" t="str">
        <f>IFERROR(VLOOKUP($A1626,'Raw - J'!$B:$P,12,FALSE)&amp;IF(VLOOKUP($A1626,'Raw - J'!$B:$N,13,FALSE)&lt;&gt;"","("&amp;VLOOKUP($A1626,'Raw - J'!$B:$N,13,FALSE)&amp;")",""),"")</f>
        <v/>
      </c>
      <c r="I1626" s="4" t="str">
        <f>IFERROR(VLOOKUP($A1626,'Raw - J'!$B:$P,14,FALSE),"")</f>
        <v/>
      </c>
      <c r="J1626" s="4" t="str">
        <f>IFERROR(VLOOKUP($A1626,'Raw - J'!$B:$P,11,FALSE),"")</f>
        <v/>
      </c>
      <c r="K1626" s="4" t="str">
        <f>IFERROR(VLOOKUP($A1626,'Raw - J'!$B:$Q,16,FALSE),"")</f>
        <v/>
      </c>
      <c r="L1626" s="16" t="str">
        <f>SUBSTITUTE(IFERROR(VLOOKUP($A1626,'Raw - J'!$B:$Q,9,FALSE),""),0,"")</f>
        <v/>
      </c>
      <c r="M1626" s="16" t="str">
        <f>SUBSTITUTE(IFERROR(VLOOKUP($A1626,'Raw - J'!$B:$Z,20,FALSE),""),0,"")</f>
        <v/>
      </c>
    </row>
    <row r="1627" spans="1:13" hidden="1" x14ac:dyDescent="0.35">
      <c r="A1627">
        <v>1618</v>
      </c>
      <c r="B1627" s="9" t="str">
        <f>IFERROR(VLOOKUP($A1627,'Raw - J'!$B:$S,2,FALSE),"")</f>
        <v/>
      </c>
      <c r="C1627" s="4" t="str">
        <f>IFERROR(VLOOKUP($A1627,'Raw - J'!$B:$S,3,FALSE),"")</f>
        <v/>
      </c>
      <c r="D1627" s="4" t="str">
        <f>IFERROR(VLOOKUP(JUMP!A1627,'Raw - J'!B:F,5,FALSE),"")</f>
        <v/>
      </c>
      <c r="E1627" s="4" t="str">
        <f>IFERROR(VLOOKUP($A1627,'Raw - J'!$B:$S,6,FALSE),"")</f>
        <v/>
      </c>
      <c r="F1627" s="4" t="str">
        <f>IFERROR(VLOOKUP($A1627,'Raw - J'!$B:$P,10,FALSE),"")</f>
        <v/>
      </c>
      <c r="G1627" s="4" t="str">
        <f>SUBSTITUTE(IFERROR(VLOOKUP($A1627,'Raw - J'!$B:$P,7,FALSE),""),"0","")</f>
        <v/>
      </c>
      <c r="H1627" s="4" t="str">
        <f>IFERROR(VLOOKUP($A1627,'Raw - J'!$B:$P,12,FALSE)&amp;IF(VLOOKUP($A1627,'Raw - J'!$B:$N,13,FALSE)&lt;&gt;"","("&amp;VLOOKUP($A1627,'Raw - J'!$B:$N,13,FALSE)&amp;")",""),"")</f>
        <v/>
      </c>
      <c r="I1627" s="4" t="str">
        <f>IFERROR(VLOOKUP($A1627,'Raw - J'!$B:$P,14,FALSE),"")</f>
        <v/>
      </c>
      <c r="J1627" s="4" t="str">
        <f>IFERROR(VLOOKUP($A1627,'Raw - J'!$B:$P,11,FALSE),"")</f>
        <v/>
      </c>
      <c r="K1627" s="4" t="str">
        <f>IFERROR(VLOOKUP($A1627,'Raw - J'!$B:$Q,16,FALSE),"")</f>
        <v/>
      </c>
      <c r="L1627" s="16" t="str">
        <f>SUBSTITUTE(IFERROR(VLOOKUP($A1627,'Raw - J'!$B:$Q,9,FALSE),""),0,"")</f>
        <v/>
      </c>
      <c r="M1627" s="16" t="str">
        <f>SUBSTITUTE(IFERROR(VLOOKUP($A1627,'Raw - J'!$B:$Z,20,FALSE),""),0,"")</f>
        <v/>
      </c>
    </row>
    <row r="1628" spans="1:13" hidden="1" x14ac:dyDescent="0.35">
      <c r="A1628">
        <v>1619</v>
      </c>
      <c r="B1628" s="9" t="str">
        <f>IFERROR(VLOOKUP($A1628,'Raw - J'!$B:$S,2,FALSE),"")</f>
        <v/>
      </c>
      <c r="C1628" s="4" t="str">
        <f>IFERROR(VLOOKUP($A1628,'Raw - J'!$B:$S,3,FALSE),"")</f>
        <v/>
      </c>
      <c r="D1628" s="4" t="str">
        <f>IFERROR(VLOOKUP(JUMP!A1628,'Raw - J'!B:F,5,FALSE),"")</f>
        <v/>
      </c>
      <c r="E1628" s="4" t="str">
        <f>IFERROR(VLOOKUP($A1628,'Raw - J'!$B:$S,6,FALSE),"")</f>
        <v/>
      </c>
      <c r="F1628" s="4" t="str">
        <f>IFERROR(VLOOKUP($A1628,'Raw - J'!$B:$P,10,FALSE),"")</f>
        <v/>
      </c>
      <c r="G1628" s="4" t="str">
        <f>SUBSTITUTE(IFERROR(VLOOKUP($A1628,'Raw - J'!$B:$P,7,FALSE),""),"0","")</f>
        <v/>
      </c>
      <c r="H1628" s="4" t="str">
        <f>IFERROR(VLOOKUP($A1628,'Raw - J'!$B:$P,12,FALSE)&amp;IF(VLOOKUP($A1628,'Raw - J'!$B:$N,13,FALSE)&lt;&gt;"","("&amp;VLOOKUP($A1628,'Raw - J'!$B:$N,13,FALSE)&amp;")",""),"")</f>
        <v/>
      </c>
      <c r="I1628" s="4" t="str">
        <f>IFERROR(VLOOKUP($A1628,'Raw - J'!$B:$P,14,FALSE),"")</f>
        <v/>
      </c>
      <c r="J1628" s="4" t="str">
        <f>IFERROR(VLOOKUP($A1628,'Raw - J'!$B:$P,11,FALSE),"")</f>
        <v/>
      </c>
      <c r="K1628" s="4" t="str">
        <f>IFERROR(VLOOKUP($A1628,'Raw - J'!$B:$Q,16,FALSE),"")</f>
        <v/>
      </c>
      <c r="L1628" s="16" t="str">
        <f>SUBSTITUTE(IFERROR(VLOOKUP($A1628,'Raw - J'!$B:$Q,9,FALSE),""),0,"")</f>
        <v/>
      </c>
      <c r="M1628" s="16" t="str">
        <f>SUBSTITUTE(IFERROR(VLOOKUP($A1628,'Raw - J'!$B:$Z,20,FALSE),""),0,"")</f>
        <v/>
      </c>
    </row>
    <row r="1629" spans="1:13" hidden="1" x14ac:dyDescent="0.35">
      <c r="A1629">
        <v>1620</v>
      </c>
      <c r="B1629" s="9" t="str">
        <f>IFERROR(VLOOKUP($A1629,'Raw - J'!$B:$S,2,FALSE),"")</f>
        <v/>
      </c>
      <c r="C1629" s="4" t="str">
        <f>IFERROR(VLOOKUP($A1629,'Raw - J'!$B:$S,3,FALSE),"")</f>
        <v/>
      </c>
      <c r="D1629" s="4" t="str">
        <f>IFERROR(VLOOKUP(JUMP!A1629,'Raw - J'!B:F,5,FALSE),"")</f>
        <v/>
      </c>
      <c r="E1629" s="4" t="str">
        <f>IFERROR(VLOOKUP($A1629,'Raw - J'!$B:$S,6,FALSE),"")</f>
        <v/>
      </c>
      <c r="F1629" s="4" t="str">
        <f>IFERROR(VLOOKUP($A1629,'Raw - J'!$B:$P,10,FALSE),"")</f>
        <v/>
      </c>
      <c r="G1629" s="4" t="str">
        <f>SUBSTITUTE(IFERROR(VLOOKUP($A1629,'Raw - J'!$B:$P,7,FALSE),""),"0","")</f>
        <v/>
      </c>
      <c r="H1629" s="4" t="str">
        <f>IFERROR(VLOOKUP($A1629,'Raw - J'!$B:$P,12,FALSE)&amp;IF(VLOOKUP($A1629,'Raw - J'!$B:$N,13,FALSE)&lt;&gt;"","("&amp;VLOOKUP($A1629,'Raw - J'!$B:$N,13,FALSE)&amp;")",""),"")</f>
        <v/>
      </c>
      <c r="I1629" s="4" t="str">
        <f>IFERROR(VLOOKUP($A1629,'Raw - J'!$B:$P,14,FALSE),"")</f>
        <v/>
      </c>
      <c r="J1629" s="4" t="str">
        <f>IFERROR(VLOOKUP($A1629,'Raw - J'!$B:$P,11,FALSE),"")</f>
        <v/>
      </c>
      <c r="K1629" s="4" t="str">
        <f>IFERROR(VLOOKUP($A1629,'Raw - J'!$B:$Q,16,FALSE),"")</f>
        <v/>
      </c>
      <c r="L1629" s="16" t="str">
        <f>SUBSTITUTE(IFERROR(VLOOKUP($A1629,'Raw - J'!$B:$Q,9,FALSE),""),0,"")</f>
        <v/>
      </c>
      <c r="M1629" s="16" t="str">
        <f>SUBSTITUTE(IFERROR(VLOOKUP($A1629,'Raw - J'!$B:$Z,20,FALSE),""),0,"")</f>
        <v/>
      </c>
    </row>
    <row r="1630" spans="1:13" hidden="1" x14ac:dyDescent="0.35">
      <c r="A1630">
        <v>1621</v>
      </c>
      <c r="B1630" s="9" t="str">
        <f>IFERROR(VLOOKUP($A1630,'Raw - J'!$B:$S,2,FALSE),"")</f>
        <v/>
      </c>
      <c r="C1630" s="4" t="str">
        <f>IFERROR(VLOOKUP($A1630,'Raw - J'!$B:$S,3,FALSE),"")</f>
        <v/>
      </c>
      <c r="D1630" s="4" t="str">
        <f>IFERROR(VLOOKUP(JUMP!A1630,'Raw - J'!B:F,5,FALSE),"")</f>
        <v/>
      </c>
      <c r="E1630" s="4" t="str">
        <f>IFERROR(VLOOKUP($A1630,'Raw - J'!$B:$S,6,FALSE),"")</f>
        <v/>
      </c>
      <c r="F1630" s="4" t="str">
        <f>IFERROR(VLOOKUP($A1630,'Raw - J'!$B:$P,10,FALSE),"")</f>
        <v/>
      </c>
      <c r="G1630" s="4" t="str">
        <f>SUBSTITUTE(IFERROR(VLOOKUP($A1630,'Raw - J'!$B:$P,7,FALSE),""),"0","")</f>
        <v/>
      </c>
      <c r="H1630" s="4" t="str">
        <f>IFERROR(VLOOKUP($A1630,'Raw - J'!$B:$P,12,FALSE)&amp;IF(VLOOKUP($A1630,'Raw - J'!$B:$N,13,FALSE)&lt;&gt;"","("&amp;VLOOKUP($A1630,'Raw - J'!$B:$N,13,FALSE)&amp;")",""),"")</f>
        <v/>
      </c>
      <c r="I1630" s="4" t="str">
        <f>IFERROR(VLOOKUP($A1630,'Raw - J'!$B:$P,14,FALSE),"")</f>
        <v/>
      </c>
      <c r="J1630" s="4" t="str">
        <f>IFERROR(VLOOKUP($A1630,'Raw - J'!$B:$P,11,FALSE),"")</f>
        <v/>
      </c>
      <c r="K1630" s="4" t="str">
        <f>IFERROR(VLOOKUP($A1630,'Raw - J'!$B:$Q,16,FALSE),"")</f>
        <v/>
      </c>
      <c r="L1630" s="16" t="str">
        <f>SUBSTITUTE(IFERROR(VLOOKUP($A1630,'Raw - J'!$B:$Q,9,FALSE),""),0,"")</f>
        <v/>
      </c>
      <c r="M1630" s="16" t="str">
        <f>SUBSTITUTE(IFERROR(VLOOKUP($A1630,'Raw - J'!$B:$Z,20,FALSE),""),0,"")</f>
        <v/>
      </c>
    </row>
    <row r="1631" spans="1:13" hidden="1" x14ac:dyDescent="0.35">
      <c r="A1631">
        <v>1622</v>
      </c>
      <c r="B1631" s="9" t="str">
        <f>IFERROR(VLOOKUP($A1631,'Raw - J'!$B:$S,2,FALSE),"")</f>
        <v/>
      </c>
      <c r="C1631" s="4" t="str">
        <f>IFERROR(VLOOKUP($A1631,'Raw - J'!$B:$S,3,FALSE),"")</f>
        <v/>
      </c>
      <c r="D1631" s="4" t="str">
        <f>IFERROR(VLOOKUP(JUMP!A1631,'Raw - J'!B:F,5,FALSE),"")</f>
        <v/>
      </c>
      <c r="E1631" s="4" t="str">
        <f>IFERROR(VLOOKUP($A1631,'Raw - J'!$B:$S,6,FALSE),"")</f>
        <v/>
      </c>
      <c r="F1631" s="4" t="str">
        <f>IFERROR(VLOOKUP($A1631,'Raw - J'!$B:$P,10,FALSE),"")</f>
        <v/>
      </c>
      <c r="G1631" s="4" t="str">
        <f>SUBSTITUTE(IFERROR(VLOOKUP($A1631,'Raw - J'!$B:$P,7,FALSE),""),"0","")</f>
        <v/>
      </c>
      <c r="H1631" s="4" t="str">
        <f>IFERROR(VLOOKUP($A1631,'Raw - J'!$B:$P,12,FALSE)&amp;IF(VLOOKUP($A1631,'Raw - J'!$B:$N,13,FALSE)&lt;&gt;"","("&amp;VLOOKUP($A1631,'Raw - J'!$B:$N,13,FALSE)&amp;")",""),"")</f>
        <v/>
      </c>
      <c r="I1631" s="4" t="str">
        <f>IFERROR(VLOOKUP($A1631,'Raw - J'!$B:$P,14,FALSE),"")</f>
        <v/>
      </c>
      <c r="J1631" s="4" t="str">
        <f>IFERROR(VLOOKUP($A1631,'Raw - J'!$B:$P,11,FALSE),"")</f>
        <v/>
      </c>
      <c r="K1631" s="4" t="str">
        <f>IFERROR(VLOOKUP($A1631,'Raw - J'!$B:$Q,16,FALSE),"")</f>
        <v/>
      </c>
      <c r="L1631" s="16" t="str">
        <f>SUBSTITUTE(IFERROR(VLOOKUP($A1631,'Raw - J'!$B:$Q,9,FALSE),""),0,"")</f>
        <v/>
      </c>
      <c r="M1631" s="16" t="str">
        <f>SUBSTITUTE(IFERROR(VLOOKUP($A1631,'Raw - J'!$B:$Z,20,FALSE),""),0,"")</f>
        <v/>
      </c>
    </row>
    <row r="1632" spans="1:13" hidden="1" x14ac:dyDescent="0.35">
      <c r="A1632">
        <v>1623</v>
      </c>
      <c r="B1632" s="9" t="str">
        <f>IFERROR(VLOOKUP($A1632,'Raw - J'!$B:$S,2,FALSE),"")</f>
        <v/>
      </c>
      <c r="C1632" s="4" t="str">
        <f>IFERROR(VLOOKUP($A1632,'Raw - J'!$B:$S,3,FALSE),"")</f>
        <v/>
      </c>
      <c r="D1632" s="4" t="str">
        <f>IFERROR(VLOOKUP(JUMP!A1632,'Raw - J'!B:F,5,FALSE),"")</f>
        <v/>
      </c>
      <c r="E1632" s="4" t="str">
        <f>IFERROR(VLOOKUP($A1632,'Raw - J'!$B:$S,6,FALSE),"")</f>
        <v/>
      </c>
      <c r="F1632" s="4" t="str">
        <f>IFERROR(VLOOKUP($A1632,'Raw - J'!$B:$P,10,FALSE),"")</f>
        <v/>
      </c>
      <c r="G1632" s="4" t="str">
        <f>SUBSTITUTE(IFERROR(VLOOKUP($A1632,'Raw - J'!$B:$P,7,FALSE),""),"0","")</f>
        <v/>
      </c>
      <c r="H1632" s="4" t="str">
        <f>IFERROR(VLOOKUP($A1632,'Raw - J'!$B:$P,12,FALSE)&amp;IF(VLOOKUP($A1632,'Raw - J'!$B:$N,13,FALSE)&lt;&gt;"","("&amp;VLOOKUP($A1632,'Raw - J'!$B:$N,13,FALSE)&amp;")",""),"")</f>
        <v/>
      </c>
      <c r="I1632" s="4" t="str">
        <f>IFERROR(VLOOKUP($A1632,'Raw - J'!$B:$P,14,FALSE),"")</f>
        <v/>
      </c>
      <c r="J1632" s="4" t="str">
        <f>IFERROR(VLOOKUP($A1632,'Raw - J'!$B:$P,11,FALSE),"")</f>
        <v/>
      </c>
      <c r="K1632" s="4" t="str">
        <f>IFERROR(VLOOKUP($A1632,'Raw - J'!$B:$Q,16,FALSE),"")</f>
        <v/>
      </c>
      <c r="L1632" s="16" t="str">
        <f>SUBSTITUTE(IFERROR(VLOOKUP($A1632,'Raw - J'!$B:$Q,9,FALSE),""),0,"")</f>
        <v/>
      </c>
      <c r="M1632" s="16" t="str">
        <f>SUBSTITUTE(IFERROR(VLOOKUP($A1632,'Raw - J'!$B:$Z,20,FALSE),""),0,"")</f>
        <v/>
      </c>
    </row>
    <row r="1633" spans="1:13" hidden="1" x14ac:dyDescent="0.35">
      <c r="A1633">
        <v>1624</v>
      </c>
      <c r="B1633" s="9" t="str">
        <f>IFERROR(VLOOKUP($A1633,'Raw - J'!$B:$S,2,FALSE),"")</f>
        <v/>
      </c>
      <c r="C1633" s="4" t="str">
        <f>IFERROR(VLOOKUP($A1633,'Raw - J'!$B:$S,3,FALSE),"")</f>
        <v/>
      </c>
      <c r="D1633" s="4" t="str">
        <f>IFERROR(VLOOKUP(JUMP!A1633,'Raw - J'!B:F,5,FALSE),"")</f>
        <v/>
      </c>
      <c r="E1633" s="4" t="str">
        <f>IFERROR(VLOOKUP($A1633,'Raw - J'!$B:$S,6,FALSE),"")</f>
        <v/>
      </c>
      <c r="F1633" s="4" t="str">
        <f>IFERROR(VLOOKUP($A1633,'Raw - J'!$B:$P,10,FALSE),"")</f>
        <v/>
      </c>
      <c r="G1633" s="4" t="str">
        <f>SUBSTITUTE(IFERROR(VLOOKUP($A1633,'Raw - J'!$B:$P,7,FALSE),""),"0","")</f>
        <v/>
      </c>
      <c r="H1633" s="4" t="str">
        <f>IFERROR(VLOOKUP($A1633,'Raw - J'!$B:$P,12,FALSE)&amp;IF(VLOOKUP($A1633,'Raw - J'!$B:$N,13,FALSE)&lt;&gt;"","("&amp;VLOOKUP($A1633,'Raw - J'!$B:$N,13,FALSE)&amp;")",""),"")</f>
        <v/>
      </c>
      <c r="I1633" s="4" t="str">
        <f>IFERROR(VLOOKUP($A1633,'Raw - J'!$B:$P,14,FALSE),"")</f>
        <v/>
      </c>
      <c r="J1633" s="4" t="str">
        <f>IFERROR(VLOOKUP($A1633,'Raw - J'!$B:$P,11,FALSE),"")</f>
        <v/>
      </c>
      <c r="K1633" s="4" t="str">
        <f>IFERROR(VLOOKUP($A1633,'Raw - J'!$B:$Q,16,FALSE),"")</f>
        <v/>
      </c>
      <c r="L1633" s="16" t="str">
        <f>SUBSTITUTE(IFERROR(VLOOKUP($A1633,'Raw - J'!$B:$Q,9,FALSE),""),0,"")</f>
        <v/>
      </c>
      <c r="M1633" s="16" t="str">
        <f>SUBSTITUTE(IFERROR(VLOOKUP($A1633,'Raw - J'!$B:$Z,20,FALSE),""),0,"")</f>
        <v/>
      </c>
    </row>
    <row r="1634" spans="1:13" hidden="1" x14ac:dyDescent="0.35">
      <c r="A1634">
        <v>1625</v>
      </c>
      <c r="B1634" s="9" t="str">
        <f>IFERROR(VLOOKUP($A1634,'Raw - J'!$B:$S,2,FALSE),"")</f>
        <v/>
      </c>
      <c r="C1634" s="4" t="str">
        <f>IFERROR(VLOOKUP($A1634,'Raw - J'!$B:$S,3,FALSE),"")</f>
        <v/>
      </c>
      <c r="D1634" s="4" t="str">
        <f>IFERROR(VLOOKUP(JUMP!A1634,'Raw - J'!B:F,5,FALSE),"")</f>
        <v/>
      </c>
      <c r="E1634" s="4" t="str">
        <f>IFERROR(VLOOKUP($A1634,'Raw - J'!$B:$S,6,FALSE),"")</f>
        <v/>
      </c>
      <c r="F1634" s="4" t="str">
        <f>IFERROR(VLOOKUP($A1634,'Raw - J'!$B:$P,10,FALSE),"")</f>
        <v/>
      </c>
      <c r="G1634" s="4" t="str">
        <f>SUBSTITUTE(IFERROR(VLOOKUP($A1634,'Raw - J'!$B:$P,7,FALSE),""),"0","")</f>
        <v/>
      </c>
      <c r="H1634" s="4" t="str">
        <f>IFERROR(VLOOKUP($A1634,'Raw - J'!$B:$P,12,FALSE)&amp;IF(VLOOKUP($A1634,'Raw - J'!$B:$N,13,FALSE)&lt;&gt;"","("&amp;VLOOKUP($A1634,'Raw - J'!$B:$N,13,FALSE)&amp;")",""),"")</f>
        <v/>
      </c>
      <c r="I1634" s="4" t="str">
        <f>IFERROR(VLOOKUP($A1634,'Raw - J'!$B:$P,14,FALSE),"")</f>
        <v/>
      </c>
      <c r="J1634" s="4" t="str">
        <f>IFERROR(VLOOKUP($A1634,'Raw - J'!$B:$P,11,FALSE),"")</f>
        <v/>
      </c>
      <c r="K1634" s="4" t="str">
        <f>IFERROR(VLOOKUP($A1634,'Raw - J'!$B:$Q,16,FALSE),"")</f>
        <v/>
      </c>
      <c r="L1634" s="16" t="str">
        <f>SUBSTITUTE(IFERROR(VLOOKUP($A1634,'Raw - J'!$B:$Q,9,FALSE),""),0,"")</f>
        <v/>
      </c>
      <c r="M1634" s="16" t="str">
        <f>SUBSTITUTE(IFERROR(VLOOKUP($A1634,'Raw - J'!$B:$Z,20,FALSE),""),0,"")</f>
        <v/>
      </c>
    </row>
    <row r="1635" spans="1:13" hidden="1" x14ac:dyDescent="0.35">
      <c r="A1635">
        <v>1626</v>
      </c>
      <c r="B1635" s="9" t="str">
        <f>IFERROR(VLOOKUP($A1635,'Raw - J'!$B:$S,2,FALSE),"")</f>
        <v/>
      </c>
      <c r="C1635" s="4" t="str">
        <f>IFERROR(VLOOKUP($A1635,'Raw - J'!$B:$S,3,FALSE),"")</f>
        <v/>
      </c>
      <c r="D1635" s="4" t="str">
        <f>IFERROR(VLOOKUP(JUMP!A1635,'Raw - J'!B:F,5,FALSE),"")</f>
        <v/>
      </c>
      <c r="E1635" s="4" t="str">
        <f>IFERROR(VLOOKUP($A1635,'Raw - J'!$B:$S,6,FALSE),"")</f>
        <v/>
      </c>
      <c r="F1635" s="4" t="str">
        <f>IFERROR(VLOOKUP($A1635,'Raw - J'!$B:$P,10,FALSE),"")</f>
        <v/>
      </c>
      <c r="G1635" s="4" t="str">
        <f>SUBSTITUTE(IFERROR(VLOOKUP($A1635,'Raw - J'!$B:$P,7,FALSE),""),"0","")</f>
        <v/>
      </c>
      <c r="H1635" s="4" t="str">
        <f>IFERROR(VLOOKUP($A1635,'Raw - J'!$B:$P,12,FALSE)&amp;IF(VLOOKUP($A1635,'Raw - J'!$B:$N,13,FALSE)&lt;&gt;"","("&amp;VLOOKUP($A1635,'Raw - J'!$B:$N,13,FALSE)&amp;")",""),"")</f>
        <v/>
      </c>
      <c r="I1635" s="4" t="str">
        <f>IFERROR(VLOOKUP($A1635,'Raw - J'!$B:$P,14,FALSE),"")</f>
        <v/>
      </c>
      <c r="J1635" s="4" t="str">
        <f>IFERROR(VLOOKUP($A1635,'Raw - J'!$B:$P,11,FALSE),"")</f>
        <v/>
      </c>
      <c r="K1635" s="4" t="str">
        <f>IFERROR(VLOOKUP($A1635,'Raw - J'!$B:$Q,16,FALSE),"")</f>
        <v/>
      </c>
      <c r="L1635" s="16" t="str">
        <f>SUBSTITUTE(IFERROR(VLOOKUP($A1635,'Raw - J'!$B:$Q,9,FALSE),""),0,"")</f>
        <v/>
      </c>
      <c r="M1635" s="16" t="str">
        <f>SUBSTITUTE(IFERROR(VLOOKUP($A1635,'Raw - J'!$B:$Z,20,FALSE),""),0,"")</f>
        <v/>
      </c>
    </row>
    <row r="1636" spans="1:13" hidden="1" x14ac:dyDescent="0.35">
      <c r="A1636">
        <v>1627</v>
      </c>
      <c r="B1636" s="9" t="str">
        <f>IFERROR(VLOOKUP($A1636,'Raw - J'!$B:$S,2,FALSE),"")</f>
        <v/>
      </c>
      <c r="C1636" s="4" t="str">
        <f>IFERROR(VLOOKUP($A1636,'Raw - J'!$B:$S,3,FALSE),"")</f>
        <v/>
      </c>
      <c r="D1636" s="4" t="str">
        <f>IFERROR(VLOOKUP(JUMP!A1636,'Raw - J'!B:F,5,FALSE),"")</f>
        <v/>
      </c>
      <c r="E1636" s="4" t="str">
        <f>IFERROR(VLOOKUP($A1636,'Raw - J'!$B:$S,6,FALSE),"")</f>
        <v/>
      </c>
      <c r="F1636" s="4" t="str">
        <f>IFERROR(VLOOKUP($A1636,'Raw - J'!$B:$P,10,FALSE),"")</f>
        <v/>
      </c>
      <c r="G1636" s="4" t="str">
        <f>SUBSTITUTE(IFERROR(VLOOKUP($A1636,'Raw - J'!$B:$P,7,FALSE),""),"0","")</f>
        <v/>
      </c>
      <c r="H1636" s="4" t="str">
        <f>IFERROR(VLOOKUP($A1636,'Raw - J'!$B:$P,12,FALSE)&amp;IF(VLOOKUP($A1636,'Raw - J'!$B:$N,13,FALSE)&lt;&gt;"","("&amp;VLOOKUP($A1636,'Raw - J'!$B:$N,13,FALSE)&amp;")",""),"")</f>
        <v/>
      </c>
      <c r="I1636" s="4" t="str">
        <f>IFERROR(VLOOKUP($A1636,'Raw - J'!$B:$P,14,FALSE),"")</f>
        <v/>
      </c>
      <c r="J1636" s="4" t="str">
        <f>IFERROR(VLOOKUP($A1636,'Raw - J'!$B:$P,11,FALSE),"")</f>
        <v/>
      </c>
      <c r="K1636" s="4" t="str">
        <f>IFERROR(VLOOKUP($A1636,'Raw - J'!$B:$Q,16,FALSE),"")</f>
        <v/>
      </c>
      <c r="L1636" s="16" t="str">
        <f>SUBSTITUTE(IFERROR(VLOOKUP($A1636,'Raw - J'!$B:$Q,9,FALSE),""),0,"")</f>
        <v/>
      </c>
      <c r="M1636" s="16" t="str">
        <f>SUBSTITUTE(IFERROR(VLOOKUP($A1636,'Raw - J'!$B:$Z,20,FALSE),""),0,"")</f>
        <v/>
      </c>
    </row>
    <row r="1637" spans="1:13" hidden="1" x14ac:dyDescent="0.35">
      <c r="A1637">
        <v>1628</v>
      </c>
      <c r="B1637" s="9" t="str">
        <f>IFERROR(VLOOKUP($A1637,'Raw - J'!$B:$S,2,FALSE),"")</f>
        <v/>
      </c>
      <c r="C1637" s="4" t="str">
        <f>IFERROR(VLOOKUP($A1637,'Raw - J'!$B:$S,3,FALSE),"")</f>
        <v/>
      </c>
      <c r="D1637" s="4" t="str">
        <f>IFERROR(VLOOKUP(JUMP!A1637,'Raw - J'!B:F,5,FALSE),"")</f>
        <v/>
      </c>
      <c r="E1637" s="4" t="str">
        <f>IFERROR(VLOOKUP($A1637,'Raw - J'!$B:$S,6,FALSE),"")</f>
        <v/>
      </c>
      <c r="F1637" s="4" t="str">
        <f>IFERROR(VLOOKUP($A1637,'Raw - J'!$B:$P,10,FALSE),"")</f>
        <v/>
      </c>
      <c r="G1637" s="4" t="str">
        <f>SUBSTITUTE(IFERROR(VLOOKUP($A1637,'Raw - J'!$B:$P,7,FALSE),""),"0","")</f>
        <v/>
      </c>
      <c r="H1637" s="4" t="str">
        <f>IFERROR(VLOOKUP($A1637,'Raw - J'!$B:$P,12,FALSE)&amp;IF(VLOOKUP($A1637,'Raw - J'!$B:$N,13,FALSE)&lt;&gt;"","("&amp;VLOOKUP($A1637,'Raw - J'!$B:$N,13,FALSE)&amp;")",""),"")</f>
        <v/>
      </c>
      <c r="I1637" s="4" t="str">
        <f>IFERROR(VLOOKUP($A1637,'Raw - J'!$B:$P,14,FALSE),"")</f>
        <v/>
      </c>
      <c r="J1637" s="4" t="str">
        <f>IFERROR(VLOOKUP($A1637,'Raw - J'!$B:$P,11,FALSE),"")</f>
        <v/>
      </c>
      <c r="K1637" s="4" t="str">
        <f>IFERROR(VLOOKUP($A1637,'Raw - J'!$B:$Q,16,FALSE),"")</f>
        <v/>
      </c>
      <c r="L1637" s="16" t="str">
        <f>SUBSTITUTE(IFERROR(VLOOKUP($A1637,'Raw - J'!$B:$Q,9,FALSE),""),0,"")</f>
        <v/>
      </c>
      <c r="M1637" s="16" t="str">
        <f>SUBSTITUTE(IFERROR(VLOOKUP($A1637,'Raw - J'!$B:$Z,20,FALSE),""),0,"")</f>
        <v/>
      </c>
    </row>
    <row r="1638" spans="1:13" hidden="1" x14ac:dyDescent="0.35">
      <c r="A1638">
        <v>1629</v>
      </c>
      <c r="B1638" s="9" t="str">
        <f>IFERROR(VLOOKUP($A1638,'Raw - J'!$B:$S,2,FALSE),"")</f>
        <v/>
      </c>
      <c r="C1638" s="4" t="str">
        <f>IFERROR(VLOOKUP($A1638,'Raw - J'!$B:$S,3,FALSE),"")</f>
        <v/>
      </c>
      <c r="D1638" s="4" t="str">
        <f>IFERROR(VLOOKUP(JUMP!A1638,'Raw - J'!B:F,5,FALSE),"")</f>
        <v/>
      </c>
      <c r="E1638" s="4" t="str">
        <f>IFERROR(VLOOKUP($A1638,'Raw - J'!$B:$S,6,FALSE),"")</f>
        <v/>
      </c>
      <c r="F1638" s="4" t="str">
        <f>IFERROR(VLOOKUP($A1638,'Raw - J'!$B:$P,10,FALSE),"")</f>
        <v/>
      </c>
      <c r="G1638" s="4" t="str">
        <f>SUBSTITUTE(IFERROR(VLOOKUP($A1638,'Raw - J'!$B:$P,7,FALSE),""),"0","")</f>
        <v/>
      </c>
      <c r="H1638" s="4" t="str">
        <f>IFERROR(VLOOKUP($A1638,'Raw - J'!$B:$P,12,FALSE)&amp;IF(VLOOKUP($A1638,'Raw - J'!$B:$N,13,FALSE)&lt;&gt;"","("&amp;VLOOKUP($A1638,'Raw - J'!$B:$N,13,FALSE)&amp;")",""),"")</f>
        <v/>
      </c>
      <c r="I1638" s="4" t="str">
        <f>IFERROR(VLOOKUP($A1638,'Raw - J'!$B:$P,14,FALSE),"")</f>
        <v/>
      </c>
      <c r="J1638" s="4" t="str">
        <f>IFERROR(VLOOKUP($A1638,'Raw - J'!$B:$P,11,FALSE),"")</f>
        <v/>
      </c>
      <c r="K1638" s="4" t="str">
        <f>IFERROR(VLOOKUP($A1638,'Raw - J'!$B:$Q,16,FALSE),"")</f>
        <v/>
      </c>
      <c r="L1638" s="16" t="str">
        <f>SUBSTITUTE(IFERROR(VLOOKUP($A1638,'Raw - J'!$B:$Q,9,FALSE),""),0,"")</f>
        <v/>
      </c>
      <c r="M1638" s="16" t="str">
        <f>SUBSTITUTE(IFERROR(VLOOKUP($A1638,'Raw - J'!$B:$Z,20,FALSE),""),0,"")</f>
        <v/>
      </c>
    </row>
    <row r="1639" spans="1:13" hidden="1" x14ac:dyDescent="0.35">
      <c r="A1639">
        <v>1630</v>
      </c>
      <c r="B1639" s="9" t="str">
        <f>IFERROR(VLOOKUP($A1639,'Raw - J'!$B:$S,2,FALSE),"")</f>
        <v/>
      </c>
      <c r="C1639" s="4" t="str">
        <f>IFERROR(VLOOKUP($A1639,'Raw - J'!$B:$S,3,FALSE),"")</f>
        <v/>
      </c>
      <c r="D1639" s="4" t="str">
        <f>IFERROR(VLOOKUP(JUMP!A1639,'Raw - J'!B:F,5,FALSE),"")</f>
        <v/>
      </c>
      <c r="E1639" s="4" t="str">
        <f>IFERROR(VLOOKUP($A1639,'Raw - J'!$B:$S,6,FALSE),"")</f>
        <v/>
      </c>
      <c r="F1639" s="4" t="str">
        <f>IFERROR(VLOOKUP($A1639,'Raw - J'!$B:$P,10,FALSE),"")</f>
        <v/>
      </c>
      <c r="G1639" s="4" t="str">
        <f>SUBSTITUTE(IFERROR(VLOOKUP($A1639,'Raw - J'!$B:$P,7,FALSE),""),"0","")</f>
        <v/>
      </c>
      <c r="H1639" s="4" t="str">
        <f>IFERROR(VLOOKUP($A1639,'Raw - J'!$B:$P,12,FALSE)&amp;IF(VLOOKUP($A1639,'Raw - J'!$B:$N,13,FALSE)&lt;&gt;"","("&amp;VLOOKUP($A1639,'Raw - J'!$B:$N,13,FALSE)&amp;")",""),"")</f>
        <v/>
      </c>
      <c r="I1639" s="4" t="str">
        <f>IFERROR(VLOOKUP($A1639,'Raw - J'!$B:$P,14,FALSE),"")</f>
        <v/>
      </c>
      <c r="J1639" s="4" t="str">
        <f>IFERROR(VLOOKUP($A1639,'Raw - J'!$B:$P,11,FALSE),"")</f>
        <v/>
      </c>
      <c r="K1639" s="4" t="str">
        <f>IFERROR(VLOOKUP($A1639,'Raw - J'!$B:$Q,16,FALSE),"")</f>
        <v/>
      </c>
      <c r="L1639" s="16" t="str">
        <f>SUBSTITUTE(IFERROR(VLOOKUP($A1639,'Raw - J'!$B:$Q,9,FALSE),""),0,"")</f>
        <v/>
      </c>
      <c r="M1639" s="16" t="str">
        <f>SUBSTITUTE(IFERROR(VLOOKUP($A1639,'Raw - J'!$B:$Z,20,FALSE),""),0,"")</f>
        <v/>
      </c>
    </row>
    <row r="1640" spans="1:13" hidden="1" x14ac:dyDescent="0.35">
      <c r="A1640">
        <v>1631</v>
      </c>
      <c r="B1640" s="9" t="str">
        <f>IFERROR(VLOOKUP($A1640,'Raw - J'!$B:$S,2,FALSE),"")</f>
        <v/>
      </c>
      <c r="C1640" s="4" t="str">
        <f>IFERROR(VLOOKUP($A1640,'Raw - J'!$B:$S,3,FALSE),"")</f>
        <v/>
      </c>
      <c r="D1640" s="4" t="str">
        <f>IFERROR(VLOOKUP(JUMP!A1640,'Raw - J'!B:F,5,FALSE),"")</f>
        <v/>
      </c>
      <c r="E1640" s="4" t="str">
        <f>IFERROR(VLOOKUP($A1640,'Raw - J'!$B:$S,6,FALSE),"")</f>
        <v/>
      </c>
      <c r="F1640" s="4" t="str">
        <f>IFERROR(VLOOKUP($A1640,'Raw - J'!$B:$P,10,FALSE),"")</f>
        <v/>
      </c>
      <c r="G1640" s="4" t="str">
        <f>SUBSTITUTE(IFERROR(VLOOKUP($A1640,'Raw - J'!$B:$P,7,FALSE),""),"0","")</f>
        <v/>
      </c>
      <c r="H1640" s="4" t="str">
        <f>IFERROR(VLOOKUP($A1640,'Raw - J'!$B:$P,12,FALSE)&amp;IF(VLOOKUP($A1640,'Raw - J'!$B:$N,13,FALSE)&lt;&gt;"","("&amp;VLOOKUP($A1640,'Raw - J'!$B:$N,13,FALSE)&amp;")",""),"")</f>
        <v/>
      </c>
      <c r="I1640" s="4" t="str">
        <f>IFERROR(VLOOKUP($A1640,'Raw - J'!$B:$P,14,FALSE),"")</f>
        <v/>
      </c>
      <c r="J1640" s="4" t="str">
        <f>IFERROR(VLOOKUP($A1640,'Raw - J'!$B:$P,11,FALSE),"")</f>
        <v/>
      </c>
      <c r="K1640" s="4" t="str">
        <f>IFERROR(VLOOKUP($A1640,'Raw - J'!$B:$Q,16,FALSE),"")</f>
        <v/>
      </c>
      <c r="L1640" s="16" t="str">
        <f>SUBSTITUTE(IFERROR(VLOOKUP($A1640,'Raw - J'!$B:$Q,9,FALSE),""),0,"")</f>
        <v/>
      </c>
      <c r="M1640" s="16" t="str">
        <f>SUBSTITUTE(IFERROR(VLOOKUP($A1640,'Raw - J'!$B:$Z,20,FALSE),""),0,"")</f>
        <v/>
      </c>
    </row>
    <row r="1641" spans="1:13" hidden="1" x14ac:dyDescent="0.35">
      <c r="A1641">
        <v>1632</v>
      </c>
      <c r="B1641" s="9" t="str">
        <f>IFERROR(VLOOKUP($A1641,'Raw - J'!$B:$S,2,FALSE),"")</f>
        <v/>
      </c>
      <c r="C1641" s="4" t="str">
        <f>IFERROR(VLOOKUP($A1641,'Raw - J'!$B:$S,3,FALSE),"")</f>
        <v/>
      </c>
      <c r="D1641" s="4" t="str">
        <f>IFERROR(VLOOKUP(JUMP!A1641,'Raw - J'!B:F,5,FALSE),"")</f>
        <v/>
      </c>
      <c r="E1641" s="4" t="str">
        <f>IFERROR(VLOOKUP($A1641,'Raw - J'!$B:$S,6,FALSE),"")</f>
        <v/>
      </c>
      <c r="F1641" s="4" t="str">
        <f>IFERROR(VLOOKUP($A1641,'Raw - J'!$B:$P,10,FALSE),"")</f>
        <v/>
      </c>
      <c r="G1641" s="4" t="str">
        <f>SUBSTITUTE(IFERROR(VLOOKUP($A1641,'Raw - J'!$B:$P,7,FALSE),""),"0","")</f>
        <v/>
      </c>
      <c r="H1641" s="4" t="str">
        <f>IFERROR(VLOOKUP($A1641,'Raw - J'!$B:$P,12,FALSE)&amp;IF(VLOOKUP($A1641,'Raw - J'!$B:$N,13,FALSE)&lt;&gt;"","("&amp;VLOOKUP($A1641,'Raw - J'!$B:$N,13,FALSE)&amp;")",""),"")</f>
        <v/>
      </c>
      <c r="I1641" s="4" t="str">
        <f>IFERROR(VLOOKUP($A1641,'Raw - J'!$B:$P,14,FALSE),"")</f>
        <v/>
      </c>
      <c r="J1641" s="4" t="str">
        <f>IFERROR(VLOOKUP($A1641,'Raw - J'!$B:$P,11,FALSE),"")</f>
        <v/>
      </c>
      <c r="K1641" s="4" t="str">
        <f>IFERROR(VLOOKUP($A1641,'Raw - J'!$B:$Q,16,FALSE),"")</f>
        <v/>
      </c>
      <c r="L1641" s="16" t="str">
        <f>SUBSTITUTE(IFERROR(VLOOKUP($A1641,'Raw - J'!$B:$Q,9,FALSE),""),0,"")</f>
        <v/>
      </c>
      <c r="M1641" s="16" t="str">
        <f>SUBSTITUTE(IFERROR(VLOOKUP($A1641,'Raw - J'!$B:$Z,20,FALSE),""),0,"")</f>
        <v/>
      </c>
    </row>
    <row r="1642" spans="1:13" hidden="1" x14ac:dyDescent="0.35">
      <c r="A1642">
        <v>1633</v>
      </c>
      <c r="B1642" s="9" t="str">
        <f>IFERROR(VLOOKUP($A1642,'Raw - J'!$B:$S,2,FALSE),"")</f>
        <v/>
      </c>
      <c r="C1642" s="4" t="str">
        <f>IFERROR(VLOOKUP($A1642,'Raw - J'!$B:$S,3,FALSE),"")</f>
        <v/>
      </c>
      <c r="D1642" s="4" t="str">
        <f>IFERROR(VLOOKUP(JUMP!A1642,'Raw - J'!B:F,5,FALSE),"")</f>
        <v/>
      </c>
      <c r="E1642" s="4" t="str">
        <f>IFERROR(VLOOKUP($A1642,'Raw - J'!$B:$S,6,FALSE),"")</f>
        <v/>
      </c>
      <c r="F1642" s="4" t="str">
        <f>IFERROR(VLOOKUP($A1642,'Raw - J'!$B:$P,10,FALSE),"")</f>
        <v/>
      </c>
      <c r="G1642" s="4" t="str">
        <f>SUBSTITUTE(IFERROR(VLOOKUP($A1642,'Raw - J'!$B:$P,7,FALSE),""),"0","")</f>
        <v/>
      </c>
      <c r="H1642" s="4" t="str">
        <f>IFERROR(VLOOKUP($A1642,'Raw - J'!$B:$P,12,FALSE)&amp;IF(VLOOKUP($A1642,'Raw - J'!$B:$N,13,FALSE)&lt;&gt;"","("&amp;VLOOKUP($A1642,'Raw - J'!$B:$N,13,FALSE)&amp;")",""),"")</f>
        <v/>
      </c>
      <c r="I1642" s="4" t="str">
        <f>IFERROR(VLOOKUP($A1642,'Raw - J'!$B:$P,14,FALSE),"")</f>
        <v/>
      </c>
      <c r="J1642" s="4" t="str">
        <f>IFERROR(VLOOKUP($A1642,'Raw - J'!$B:$P,11,FALSE),"")</f>
        <v/>
      </c>
      <c r="K1642" s="4" t="str">
        <f>IFERROR(VLOOKUP($A1642,'Raw - J'!$B:$Q,16,FALSE),"")</f>
        <v/>
      </c>
      <c r="L1642" s="16" t="str">
        <f>SUBSTITUTE(IFERROR(VLOOKUP($A1642,'Raw - J'!$B:$Q,9,FALSE),""),0,"")</f>
        <v/>
      </c>
      <c r="M1642" s="16" t="str">
        <f>SUBSTITUTE(IFERROR(VLOOKUP($A1642,'Raw - J'!$B:$Z,20,FALSE),""),0,"")</f>
        <v/>
      </c>
    </row>
    <row r="1643" spans="1:13" hidden="1" x14ac:dyDescent="0.35">
      <c r="A1643">
        <v>1634</v>
      </c>
      <c r="B1643" s="9" t="str">
        <f>IFERROR(VLOOKUP($A1643,'Raw - J'!$B:$S,2,FALSE),"")</f>
        <v/>
      </c>
      <c r="C1643" s="4" t="str">
        <f>IFERROR(VLOOKUP($A1643,'Raw - J'!$B:$S,3,FALSE),"")</f>
        <v/>
      </c>
      <c r="D1643" s="4" t="str">
        <f>IFERROR(VLOOKUP(JUMP!A1643,'Raw - J'!B:F,5,FALSE),"")</f>
        <v/>
      </c>
      <c r="E1643" s="4" t="str">
        <f>IFERROR(VLOOKUP($A1643,'Raw - J'!$B:$S,6,FALSE),"")</f>
        <v/>
      </c>
      <c r="F1643" s="4" t="str">
        <f>IFERROR(VLOOKUP($A1643,'Raw - J'!$B:$P,10,FALSE),"")</f>
        <v/>
      </c>
      <c r="G1643" s="4" t="str">
        <f>SUBSTITUTE(IFERROR(VLOOKUP($A1643,'Raw - J'!$B:$P,7,FALSE),""),"0","")</f>
        <v/>
      </c>
      <c r="H1643" s="4" t="str">
        <f>IFERROR(VLOOKUP($A1643,'Raw - J'!$B:$P,12,FALSE)&amp;IF(VLOOKUP($A1643,'Raw - J'!$B:$N,13,FALSE)&lt;&gt;"","("&amp;VLOOKUP($A1643,'Raw - J'!$B:$N,13,FALSE)&amp;")",""),"")</f>
        <v/>
      </c>
      <c r="I1643" s="4" t="str">
        <f>IFERROR(VLOOKUP($A1643,'Raw - J'!$B:$P,14,FALSE),"")</f>
        <v/>
      </c>
      <c r="J1643" s="4" t="str">
        <f>IFERROR(VLOOKUP($A1643,'Raw - J'!$B:$P,11,FALSE),"")</f>
        <v/>
      </c>
      <c r="K1643" s="4" t="str">
        <f>IFERROR(VLOOKUP($A1643,'Raw - J'!$B:$Q,16,FALSE),"")</f>
        <v/>
      </c>
      <c r="L1643" s="16" t="str">
        <f>SUBSTITUTE(IFERROR(VLOOKUP($A1643,'Raw - J'!$B:$Q,9,FALSE),""),0,"")</f>
        <v/>
      </c>
      <c r="M1643" s="16" t="str">
        <f>SUBSTITUTE(IFERROR(VLOOKUP($A1643,'Raw - J'!$B:$Z,20,FALSE),""),0,"")</f>
        <v/>
      </c>
    </row>
    <row r="1644" spans="1:13" hidden="1" x14ac:dyDescent="0.35">
      <c r="A1644">
        <v>1635</v>
      </c>
      <c r="B1644" s="9" t="str">
        <f>IFERROR(VLOOKUP($A1644,'Raw - J'!$B:$S,2,FALSE),"")</f>
        <v/>
      </c>
      <c r="C1644" s="4" t="str">
        <f>IFERROR(VLOOKUP($A1644,'Raw - J'!$B:$S,3,FALSE),"")</f>
        <v/>
      </c>
      <c r="D1644" s="4" t="str">
        <f>IFERROR(VLOOKUP(JUMP!A1644,'Raw - J'!B:F,5,FALSE),"")</f>
        <v/>
      </c>
      <c r="E1644" s="4" t="str">
        <f>IFERROR(VLOOKUP($A1644,'Raw - J'!$B:$S,6,FALSE),"")</f>
        <v/>
      </c>
      <c r="F1644" s="4" t="str">
        <f>IFERROR(VLOOKUP($A1644,'Raw - J'!$B:$P,10,FALSE),"")</f>
        <v/>
      </c>
      <c r="G1644" s="4" t="str">
        <f>SUBSTITUTE(IFERROR(VLOOKUP($A1644,'Raw - J'!$B:$P,7,FALSE),""),"0","")</f>
        <v/>
      </c>
      <c r="H1644" s="4" t="str">
        <f>IFERROR(VLOOKUP($A1644,'Raw - J'!$B:$P,12,FALSE)&amp;IF(VLOOKUP($A1644,'Raw - J'!$B:$N,13,FALSE)&lt;&gt;"","("&amp;VLOOKUP($A1644,'Raw - J'!$B:$N,13,FALSE)&amp;")",""),"")</f>
        <v/>
      </c>
      <c r="I1644" s="4" t="str">
        <f>IFERROR(VLOOKUP($A1644,'Raw - J'!$B:$P,14,FALSE),"")</f>
        <v/>
      </c>
      <c r="J1644" s="4" t="str">
        <f>IFERROR(VLOOKUP($A1644,'Raw - J'!$B:$P,11,FALSE),"")</f>
        <v/>
      </c>
      <c r="K1644" s="4" t="str">
        <f>IFERROR(VLOOKUP($A1644,'Raw - J'!$B:$Q,16,FALSE),"")</f>
        <v/>
      </c>
      <c r="L1644" s="16" t="str">
        <f>SUBSTITUTE(IFERROR(VLOOKUP($A1644,'Raw - J'!$B:$Q,9,FALSE),""),0,"")</f>
        <v/>
      </c>
      <c r="M1644" s="16" t="str">
        <f>SUBSTITUTE(IFERROR(VLOOKUP($A1644,'Raw - J'!$B:$Z,20,FALSE),""),0,"")</f>
        <v/>
      </c>
    </row>
    <row r="1645" spans="1:13" hidden="1" x14ac:dyDescent="0.35">
      <c r="A1645">
        <v>1636</v>
      </c>
      <c r="B1645" s="9" t="str">
        <f>IFERROR(VLOOKUP($A1645,'Raw - J'!$B:$S,2,FALSE),"")</f>
        <v/>
      </c>
      <c r="C1645" s="4" t="str">
        <f>IFERROR(VLOOKUP($A1645,'Raw - J'!$B:$S,3,FALSE),"")</f>
        <v/>
      </c>
      <c r="D1645" s="4" t="str">
        <f>IFERROR(VLOOKUP(JUMP!A1645,'Raw - J'!B:F,5,FALSE),"")</f>
        <v/>
      </c>
      <c r="E1645" s="4" t="str">
        <f>IFERROR(VLOOKUP($A1645,'Raw - J'!$B:$S,6,FALSE),"")</f>
        <v/>
      </c>
      <c r="F1645" s="4" t="str">
        <f>IFERROR(VLOOKUP($A1645,'Raw - J'!$B:$P,10,FALSE),"")</f>
        <v/>
      </c>
      <c r="G1645" s="4" t="str">
        <f>SUBSTITUTE(IFERROR(VLOOKUP($A1645,'Raw - J'!$B:$P,7,FALSE),""),"0","")</f>
        <v/>
      </c>
      <c r="H1645" s="4" t="str">
        <f>IFERROR(VLOOKUP($A1645,'Raw - J'!$B:$P,12,FALSE)&amp;IF(VLOOKUP($A1645,'Raw - J'!$B:$N,13,FALSE)&lt;&gt;"","("&amp;VLOOKUP($A1645,'Raw - J'!$B:$N,13,FALSE)&amp;")",""),"")</f>
        <v/>
      </c>
      <c r="I1645" s="4" t="str">
        <f>IFERROR(VLOOKUP($A1645,'Raw - J'!$B:$P,14,FALSE),"")</f>
        <v/>
      </c>
      <c r="J1645" s="4" t="str">
        <f>IFERROR(VLOOKUP($A1645,'Raw - J'!$B:$P,11,FALSE),"")</f>
        <v/>
      </c>
      <c r="K1645" s="4" t="str">
        <f>IFERROR(VLOOKUP($A1645,'Raw - J'!$B:$Q,16,FALSE),"")</f>
        <v/>
      </c>
      <c r="L1645" s="16" t="str">
        <f>SUBSTITUTE(IFERROR(VLOOKUP($A1645,'Raw - J'!$B:$Q,9,FALSE),""),0,"")</f>
        <v/>
      </c>
      <c r="M1645" s="16" t="str">
        <f>SUBSTITUTE(IFERROR(VLOOKUP($A1645,'Raw - J'!$B:$Z,20,FALSE),""),0,"")</f>
        <v/>
      </c>
    </row>
    <row r="1646" spans="1:13" hidden="1" x14ac:dyDescent="0.35">
      <c r="A1646">
        <v>1637</v>
      </c>
      <c r="B1646" s="9" t="str">
        <f>IFERROR(VLOOKUP($A1646,'Raw - J'!$B:$S,2,FALSE),"")</f>
        <v/>
      </c>
      <c r="C1646" s="4" t="str">
        <f>IFERROR(VLOOKUP($A1646,'Raw - J'!$B:$S,3,FALSE),"")</f>
        <v/>
      </c>
      <c r="D1646" s="4" t="str">
        <f>IFERROR(VLOOKUP(JUMP!A1646,'Raw - J'!B:F,5,FALSE),"")</f>
        <v/>
      </c>
      <c r="E1646" s="4" t="str">
        <f>IFERROR(VLOOKUP($A1646,'Raw - J'!$B:$S,6,FALSE),"")</f>
        <v/>
      </c>
      <c r="F1646" s="4" t="str">
        <f>IFERROR(VLOOKUP($A1646,'Raw - J'!$B:$P,10,FALSE),"")</f>
        <v/>
      </c>
      <c r="G1646" s="4" t="str">
        <f>SUBSTITUTE(IFERROR(VLOOKUP($A1646,'Raw - J'!$B:$P,7,FALSE),""),"0","")</f>
        <v/>
      </c>
      <c r="H1646" s="4" t="str">
        <f>IFERROR(VLOOKUP($A1646,'Raw - J'!$B:$P,12,FALSE)&amp;IF(VLOOKUP($A1646,'Raw - J'!$B:$N,13,FALSE)&lt;&gt;"","("&amp;VLOOKUP($A1646,'Raw - J'!$B:$N,13,FALSE)&amp;")",""),"")</f>
        <v/>
      </c>
      <c r="I1646" s="4" t="str">
        <f>IFERROR(VLOOKUP($A1646,'Raw - J'!$B:$P,14,FALSE),"")</f>
        <v/>
      </c>
      <c r="J1646" s="4" t="str">
        <f>IFERROR(VLOOKUP($A1646,'Raw - J'!$B:$P,11,FALSE),"")</f>
        <v/>
      </c>
      <c r="K1646" s="4" t="str">
        <f>IFERROR(VLOOKUP($A1646,'Raw - J'!$B:$Q,16,FALSE),"")</f>
        <v/>
      </c>
      <c r="L1646" s="16" t="str">
        <f>SUBSTITUTE(IFERROR(VLOOKUP($A1646,'Raw - J'!$B:$Q,9,FALSE),""),0,"")</f>
        <v/>
      </c>
      <c r="M1646" s="16" t="str">
        <f>SUBSTITUTE(IFERROR(VLOOKUP($A1646,'Raw - J'!$B:$Z,20,FALSE),""),0,"")</f>
        <v/>
      </c>
    </row>
    <row r="1647" spans="1:13" hidden="1" x14ac:dyDescent="0.35">
      <c r="A1647">
        <v>1638</v>
      </c>
      <c r="B1647" s="9" t="str">
        <f>IFERROR(VLOOKUP($A1647,'Raw - J'!$B:$S,2,FALSE),"")</f>
        <v/>
      </c>
      <c r="C1647" s="4" t="str">
        <f>IFERROR(VLOOKUP($A1647,'Raw - J'!$B:$S,3,FALSE),"")</f>
        <v/>
      </c>
      <c r="D1647" s="4" t="str">
        <f>IFERROR(VLOOKUP(JUMP!A1647,'Raw - J'!B:F,5,FALSE),"")</f>
        <v/>
      </c>
      <c r="E1647" s="4" t="str">
        <f>IFERROR(VLOOKUP($A1647,'Raw - J'!$B:$S,6,FALSE),"")</f>
        <v/>
      </c>
      <c r="F1647" s="4" t="str">
        <f>IFERROR(VLOOKUP($A1647,'Raw - J'!$B:$P,10,FALSE),"")</f>
        <v/>
      </c>
      <c r="G1647" s="4" t="str">
        <f>SUBSTITUTE(IFERROR(VLOOKUP($A1647,'Raw - J'!$B:$P,7,FALSE),""),"0","")</f>
        <v/>
      </c>
      <c r="H1647" s="4" t="str">
        <f>IFERROR(VLOOKUP($A1647,'Raw - J'!$B:$P,12,FALSE)&amp;IF(VLOOKUP($A1647,'Raw - J'!$B:$N,13,FALSE)&lt;&gt;"","("&amp;VLOOKUP($A1647,'Raw - J'!$B:$N,13,FALSE)&amp;")",""),"")</f>
        <v/>
      </c>
      <c r="I1647" s="4" t="str">
        <f>IFERROR(VLOOKUP($A1647,'Raw - J'!$B:$P,14,FALSE),"")</f>
        <v/>
      </c>
      <c r="J1647" s="4" t="str">
        <f>IFERROR(VLOOKUP($A1647,'Raw - J'!$B:$P,11,FALSE),"")</f>
        <v/>
      </c>
      <c r="K1647" s="4" t="str">
        <f>IFERROR(VLOOKUP($A1647,'Raw - J'!$B:$Q,16,FALSE),"")</f>
        <v/>
      </c>
      <c r="L1647" s="16" t="str">
        <f>SUBSTITUTE(IFERROR(VLOOKUP($A1647,'Raw - J'!$B:$Q,9,FALSE),""),0,"")</f>
        <v/>
      </c>
      <c r="M1647" s="16" t="str">
        <f>SUBSTITUTE(IFERROR(VLOOKUP($A1647,'Raw - J'!$B:$Z,20,FALSE),""),0,"")</f>
        <v/>
      </c>
    </row>
    <row r="1648" spans="1:13" hidden="1" x14ac:dyDescent="0.35">
      <c r="A1648">
        <v>1639</v>
      </c>
      <c r="B1648" s="9" t="str">
        <f>IFERROR(VLOOKUP($A1648,'Raw - J'!$B:$S,2,FALSE),"")</f>
        <v/>
      </c>
      <c r="C1648" s="4" t="str">
        <f>IFERROR(VLOOKUP($A1648,'Raw - J'!$B:$S,3,FALSE),"")</f>
        <v/>
      </c>
      <c r="D1648" s="4" t="str">
        <f>IFERROR(VLOOKUP(JUMP!A1648,'Raw - J'!B:F,5,FALSE),"")</f>
        <v/>
      </c>
      <c r="E1648" s="4" t="str">
        <f>IFERROR(VLOOKUP($A1648,'Raw - J'!$B:$S,6,FALSE),"")</f>
        <v/>
      </c>
      <c r="F1648" s="4" t="str">
        <f>IFERROR(VLOOKUP($A1648,'Raw - J'!$B:$P,10,FALSE),"")</f>
        <v/>
      </c>
      <c r="G1648" s="4" t="str">
        <f>SUBSTITUTE(IFERROR(VLOOKUP($A1648,'Raw - J'!$B:$P,7,FALSE),""),"0","")</f>
        <v/>
      </c>
      <c r="H1648" s="4" t="str">
        <f>IFERROR(VLOOKUP($A1648,'Raw - J'!$B:$P,12,FALSE)&amp;IF(VLOOKUP($A1648,'Raw - J'!$B:$N,13,FALSE)&lt;&gt;"","("&amp;VLOOKUP($A1648,'Raw - J'!$B:$N,13,FALSE)&amp;")",""),"")</f>
        <v/>
      </c>
      <c r="I1648" s="4" t="str">
        <f>IFERROR(VLOOKUP($A1648,'Raw - J'!$B:$P,14,FALSE),"")</f>
        <v/>
      </c>
      <c r="J1648" s="4" t="str">
        <f>IFERROR(VLOOKUP($A1648,'Raw - J'!$B:$P,11,FALSE),"")</f>
        <v/>
      </c>
      <c r="K1648" s="4" t="str">
        <f>IFERROR(VLOOKUP($A1648,'Raw - J'!$B:$Q,16,FALSE),"")</f>
        <v/>
      </c>
      <c r="L1648" s="16" t="str">
        <f>SUBSTITUTE(IFERROR(VLOOKUP($A1648,'Raw - J'!$B:$Q,9,FALSE),""),0,"")</f>
        <v/>
      </c>
      <c r="M1648" s="16" t="str">
        <f>SUBSTITUTE(IFERROR(VLOOKUP($A1648,'Raw - J'!$B:$Z,20,FALSE),""),0,"")</f>
        <v/>
      </c>
    </row>
    <row r="1649" spans="1:13" hidden="1" x14ac:dyDescent="0.35">
      <c r="A1649">
        <v>1640</v>
      </c>
      <c r="B1649" s="9" t="str">
        <f>IFERROR(VLOOKUP($A1649,'Raw - J'!$B:$S,2,FALSE),"")</f>
        <v/>
      </c>
      <c r="C1649" s="4" t="str">
        <f>IFERROR(VLOOKUP($A1649,'Raw - J'!$B:$S,3,FALSE),"")</f>
        <v/>
      </c>
      <c r="D1649" s="4" t="str">
        <f>IFERROR(VLOOKUP(JUMP!A1649,'Raw - J'!B:F,5,FALSE),"")</f>
        <v/>
      </c>
      <c r="E1649" s="4" t="str">
        <f>IFERROR(VLOOKUP($A1649,'Raw - J'!$B:$S,6,FALSE),"")</f>
        <v/>
      </c>
      <c r="F1649" s="4" t="str">
        <f>IFERROR(VLOOKUP($A1649,'Raw - J'!$B:$P,10,FALSE),"")</f>
        <v/>
      </c>
      <c r="G1649" s="4" t="str">
        <f>SUBSTITUTE(IFERROR(VLOOKUP($A1649,'Raw - J'!$B:$P,7,FALSE),""),"0","")</f>
        <v/>
      </c>
      <c r="H1649" s="4" t="str">
        <f>IFERROR(VLOOKUP($A1649,'Raw - J'!$B:$P,12,FALSE)&amp;IF(VLOOKUP($A1649,'Raw - J'!$B:$N,13,FALSE)&lt;&gt;"","("&amp;VLOOKUP($A1649,'Raw - J'!$B:$N,13,FALSE)&amp;")",""),"")</f>
        <v/>
      </c>
      <c r="I1649" s="4" t="str">
        <f>IFERROR(VLOOKUP($A1649,'Raw - J'!$B:$P,14,FALSE),"")</f>
        <v/>
      </c>
      <c r="J1649" s="4" t="str">
        <f>IFERROR(VLOOKUP($A1649,'Raw - J'!$B:$P,11,FALSE),"")</f>
        <v/>
      </c>
      <c r="K1649" s="4" t="str">
        <f>IFERROR(VLOOKUP($A1649,'Raw - J'!$B:$Q,16,FALSE),"")</f>
        <v/>
      </c>
      <c r="L1649" s="16" t="str">
        <f>SUBSTITUTE(IFERROR(VLOOKUP($A1649,'Raw - J'!$B:$Q,9,FALSE),""),0,"")</f>
        <v/>
      </c>
      <c r="M1649" s="16" t="str">
        <f>SUBSTITUTE(IFERROR(VLOOKUP($A1649,'Raw - J'!$B:$Z,20,FALSE),""),0,"")</f>
        <v/>
      </c>
    </row>
    <row r="1650" spans="1:13" hidden="1" x14ac:dyDescent="0.35">
      <c r="A1650">
        <v>1641</v>
      </c>
      <c r="B1650" s="9" t="str">
        <f>IFERROR(VLOOKUP($A1650,'Raw - J'!$B:$S,2,FALSE),"")</f>
        <v/>
      </c>
      <c r="C1650" s="4" t="str">
        <f>IFERROR(VLOOKUP($A1650,'Raw - J'!$B:$S,3,FALSE),"")</f>
        <v/>
      </c>
      <c r="D1650" s="4" t="str">
        <f>IFERROR(VLOOKUP(JUMP!A1650,'Raw - J'!B:F,5,FALSE),"")</f>
        <v/>
      </c>
      <c r="E1650" s="4" t="str">
        <f>IFERROR(VLOOKUP($A1650,'Raw - J'!$B:$S,6,FALSE),"")</f>
        <v/>
      </c>
      <c r="F1650" s="4" t="str">
        <f>IFERROR(VLOOKUP($A1650,'Raw - J'!$B:$P,10,FALSE),"")</f>
        <v/>
      </c>
      <c r="G1650" s="4" t="str">
        <f>SUBSTITUTE(IFERROR(VLOOKUP($A1650,'Raw - J'!$B:$P,7,FALSE),""),"0","")</f>
        <v/>
      </c>
      <c r="H1650" s="4" t="str">
        <f>IFERROR(VLOOKUP($A1650,'Raw - J'!$B:$P,12,FALSE)&amp;IF(VLOOKUP($A1650,'Raw - J'!$B:$N,13,FALSE)&lt;&gt;"","("&amp;VLOOKUP($A1650,'Raw - J'!$B:$N,13,FALSE)&amp;")",""),"")</f>
        <v/>
      </c>
      <c r="I1650" s="4" t="str">
        <f>IFERROR(VLOOKUP($A1650,'Raw - J'!$B:$P,14,FALSE),"")</f>
        <v/>
      </c>
      <c r="J1650" s="4" t="str">
        <f>IFERROR(VLOOKUP($A1650,'Raw - J'!$B:$P,11,FALSE),"")</f>
        <v/>
      </c>
      <c r="K1650" s="4" t="str">
        <f>IFERROR(VLOOKUP($A1650,'Raw - J'!$B:$Q,16,FALSE),"")</f>
        <v/>
      </c>
      <c r="L1650" s="16" t="str">
        <f>SUBSTITUTE(IFERROR(VLOOKUP($A1650,'Raw - J'!$B:$Q,9,FALSE),""),0,"")</f>
        <v/>
      </c>
      <c r="M1650" s="16" t="str">
        <f>SUBSTITUTE(IFERROR(VLOOKUP($A1650,'Raw - J'!$B:$Z,20,FALSE),""),0,"")</f>
        <v/>
      </c>
    </row>
    <row r="1651" spans="1:13" hidden="1" x14ac:dyDescent="0.35">
      <c r="A1651">
        <v>1642</v>
      </c>
      <c r="B1651" s="9" t="str">
        <f>IFERROR(VLOOKUP($A1651,'Raw - J'!$B:$S,2,FALSE),"")</f>
        <v/>
      </c>
      <c r="C1651" s="4" t="str">
        <f>IFERROR(VLOOKUP($A1651,'Raw - J'!$B:$S,3,FALSE),"")</f>
        <v/>
      </c>
      <c r="D1651" s="4" t="str">
        <f>IFERROR(VLOOKUP(JUMP!A1651,'Raw - J'!B:F,5,FALSE),"")</f>
        <v/>
      </c>
      <c r="E1651" s="4" t="str">
        <f>IFERROR(VLOOKUP($A1651,'Raw - J'!$B:$S,6,FALSE),"")</f>
        <v/>
      </c>
      <c r="F1651" s="4" t="str">
        <f>IFERROR(VLOOKUP($A1651,'Raw - J'!$B:$P,10,FALSE),"")</f>
        <v/>
      </c>
      <c r="G1651" s="4" t="str">
        <f>SUBSTITUTE(IFERROR(VLOOKUP($A1651,'Raw - J'!$B:$P,7,FALSE),""),"0","")</f>
        <v/>
      </c>
      <c r="H1651" s="4" t="str">
        <f>IFERROR(VLOOKUP($A1651,'Raw - J'!$B:$P,12,FALSE)&amp;IF(VLOOKUP($A1651,'Raw - J'!$B:$N,13,FALSE)&lt;&gt;"","("&amp;VLOOKUP($A1651,'Raw - J'!$B:$N,13,FALSE)&amp;")",""),"")</f>
        <v/>
      </c>
      <c r="I1651" s="4" t="str">
        <f>IFERROR(VLOOKUP($A1651,'Raw - J'!$B:$P,14,FALSE),"")</f>
        <v/>
      </c>
      <c r="J1651" s="4" t="str">
        <f>IFERROR(VLOOKUP($A1651,'Raw - J'!$B:$P,11,FALSE),"")</f>
        <v/>
      </c>
      <c r="K1651" s="4" t="str">
        <f>IFERROR(VLOOKUP($A1651,'Raw - J'!$B:$Q,16,FALSE),"")</f>
        <v/>
      </c>
      <c r="L1651" s="16" t="str">
        <f>SUBSTITUTE(IFERROR(VLOOKUP($A1651,'Raw - J'!$B:$Q,9,FALSE),""),0,"")</f>
        <v/>
      </c>
      <c r="M1651" s="16" t="str">
        <f>SUBSTITUTE(IFERROR(VLOOKUP($A1651,'Raw - J'!$B:$Z,20,FALSE),""),0,"")</f>
        <v/>
      </c>
    </row>
    <row r="1652" spans="1:13" hidden="1" x14ac:dyDescent="0.35">
      <c r="A1652">
        <v>1643</v>
      </c>
      <c r="B1652" s="9" t="str">
        <f>IFERROR(VLOOKUP($A1652,'Raw - J'!$B:$S,2,FALSE),"")</f>
        <v/>
      </c>
      <c r="C1652" s="4" t="str">
        <f>IFERROR(VLOOKUP($A1652,'Raw - J'!$B:$S,3,FALSE),"")</f>
        <v/>
      </c>
      <c r="D1652" s="4" t="str">
        <f>IFERROR(VLOOKUP(JUMP!A1652,'Raw - J'!B:F,5,FALSE),"")</f>
        <v/>
      </c>
      <c r="E1652" s="4" t="str">
        <f>IFERROR(VLOOKUP($A1652,'Raw - J'!$B:$S,6,FALSE),"")</f>
        <v/>
      </c>
      <c r="F1652" s="4" t="str">
        <f>IFERROR(VLOOKUP($A1652,'Raw - J'!$B:$P,10,FALSE),"")</f>
        <v/>
      </c>
      <c r="G1652" s="4" t="str">
        <f>SUBSTITUTE(IFERROR(VLOOKUP($A1652,'Raw - J'!$B:$P,7,FALSE),""),"0","")</f>
        <v/>
      </c>
      <c r="H1652" s="4" t="str">
        <f>IFERROR(VLOOKUP($A1652,'Raw - J'!$B:$P,12,FALSE)&amp;IF(VLOOKUP($A1652,'Raw - J'!$B:$N,13,FALSE)&lt;&gt;"","("&amp;VLOOKUP($A1652,'Raw - J'!$B:$N,13,FALSE)&amp;")",""),"")</f>
        <v/>
      </c>
      <c r="I1652" s="4" t="str">
        <f>IFERROR(VLOOKUP($A1652,'Raw - J'!$B:$P,14,FALSE),"")</f>
        <v/>
      </c>
      <c r="J1652" s="4" t="str">
        <f>IFERROR(VLOOKUP($A1652,'Raw - J'!$B:$P,11,FALSE),"")</f>
        <v/>
      </c>
      <c r="K1652" s="4" t="str">
        <f>IFERROR(VLOOKUP($A1652,'Raw - J'!$B:$Q,16,FALSE),"")</f>
        <v/>
      </c>
      <c r="L1652" s="16" t="str">
        <f>SUBSTITUTE(IFERROR(VLOOKUP($A1652,'Raw - J'!$B:$Q,9,FALSE),""),0,"")</f>
        <v/>
      </c>
      <c r="M1652" s="16" t="str">
        <f>SUBSTITUTE(IFERROR(VLOOKUP($A1652,'Raw - J'!$B:$Z,20,FALSE),""),0,"")</f>
        <v/>
      </c>
    </row>
    <row r="1653" spans="1:13" hidden="1" x14ac:dyDescent="0.35">
      <c r="A1653">
        <v>1644</v>
      </c>
      <c r="B1653" s="9" t="str">
        <f>IFERROR(VLOOKUP($A1653,'Raw - J'!$B:$S,2,FALSE),"")</f>
        <v/>
      </c>
      <c r="C1653" s="4" t="str">
        <f>IFERROR(VLOOKUP($A1653,'Raw - J'!$B:$S,3,FALSE),"")</f>
        <v/>
      </c>
      <c r="D1653" s="4" t="str">
        <f>IFERROR(VLOOKUP(JUMP!A1653,'Raw - J'!B:F,5,FALSE),"")</f>
        <v/>
      </c>
      <c r="E1653" s="4" t="str">
        <f>IFERROR(VLOOKUP($A1653,'Raw - J'!$B:$S,6,FALSE),"")</f>
        <v/>
      </c>
      <c r="F1653" s="4" t="str">
        <f>IFERROR(VLOOKUP($A1653,'Raw - J'!$B:$P,10,FALSE),"")</f>
        <v/>
      </c>
      <c r="G1653" s="4" t="str">
        <f>SUBSTITUTE(IFERROR(VLOOKUP($A1653,'Raw - J'!$B:$P,7,FALSE),""),"0","")</f>
        <v/>
      </c>
      <c r="H1653" s="4" t="str">
        <f>IFERROR(VLOOKUP($A1653,'Raw - J'!$B:$P,12,FALSE)&amp;IF(VLOOKUP($A1653,'Raw - J'!$B:$N,13,FALSE)&lt;&gt;"","("&amp;VLOOKUP($A1653,'Raw - J'!$B:$N,13,FALSE)&amp;")",""),"")</f>
        <v/>
      </c>
      <c r="I1653" s="4" t="str">
        <f>IFERROR(VLOOKUP($A1653,'Raw - J'!$B:$P,14,FALSE),"")</f>
        <v/>
      </c>
      <c r="J1653" s="4" t="str">
        <f>IFERROR(VLOOKUP($A1653,'Raw - J'!$B:$P,11,FALSE),"")</f>
        <v/>
      </c>
      <c r="K1653" s="4" t="str">
        <f>IFERROR(VLOOKUP($A1653,'Raw - J'!$B:$Q,16,FALSE),"")</f>
        <v/>
      </c>
      <c r="L1653" s="16" t="str">
        <f>SUBSTITUTE(IFERROR(VLOOKUP($A1653,'Raw - J'!$B:$Q,9,FALSE),""),0,"")</f>
        <v/>
      </c>
      <c r="M1653" s="16" t="str">
        <f>SUBSTITUTE(IFERROR(VLOOKUP($A1653,'Raw - J'!$B:$Z,20,FALSE),""),0,"")</f>
        <v/>
      </c>
    </row>
    <row r="1654" spans="1:13" hidden="1" x14ac:dyDescent="0.35">
      <c r="A1654">
        <v>1645</v>
      </c>
      <c r="B1654" s="9" t="str">
        <f>IFERROR(VLOOKUP($A1654,'Raw - J'!$B:$S,2,FALSE),"")</f>
        <v/>
      </c>
      <c r="C1654" s="4" t="str">
        <f>IFERROR(VLOOKUP($A1654,'Raw - J'!$B:$S,3,FALSE),"")</f>
        <v/>
      </c>
      <c r="D1654" s="4" t="str">
        <f>IFERROR(VLOOKUP(JUMP!A1654,'Raw - J'!B:F,5,FALSE),"")</f>
        <v/>
      </c>
      <c r="E1654" s="4" t="str">
        <f>IFERROR(VLOOKUP($A1654,'Raw - J'!$B:$S,6,FALSE),"")</f>
        <v/>
      </c>
      <c r="F1654" s="4" t="str">
        <f>IFERROR(VLOOKUP($A1654,'Raw - J'!$B:$P,10,FALSE),"")</f>
        <v/>
      </c>
      <c r="G1654" s="4" t="str">
        <f>SUBSTITUTE(IFERROR(VLOOKUP($A1654,'Raw - J'!$B:$P,7,FALSE),""),"0","")</f>
        <v/>
      </c>
      <c r="H1654" s="4" t="str">
        <f>IFERROR(VLOOKUP($A1654,'Raw - J'!$B:$P,12,FALSE)&amp;IF(VLOOKUP($A1654,'Raw - J'!$B:$N,13,FALSE)&lt;&gt;"","("&amp;VLOOKUP($A1654,'Raw - J'!$B:$N,13,FALSE)&amp;")",""),"")</f>
        <v/>
      </c>
      <c r="I1654" s="4" t="str">
        <f>IFERROR(VLOOKUP($A1654,'Raw - J'!$B:$P,14,FALSE),"")</f>
        <v/>
      </c>
      <c r="J1654" s="4" t="str">
        <f>IFERROR(VLOOKUP($A1654,'Raw - J'!$B:$P,11,FALSE),"")</f>
        <v/>
      </c>
      <c r="K1654" s="4" t="str">
        <f>IFERROR(VLOOKUP($A1654,'Raw - J'!$B:$Q,16,FALSE),"")</f>
        <v/>
      </c>
      <c r="L1654" s="16" t="str">
        <f>SUBSTITUTE(IFERROR(VLOOKUP($A1654,'Raw - J'!$B:$Q,9,FALSE),""),0,"")</f>
        <v/>
      </c>
      <c r="M1654" s="16" t="str">
        <f>SUBSTITUTE(IFERROR(VLOOKUP($A1654,'Raw - J'!$B:$Z,20,FALSE),""),0,"")</f>
        <v/>
      </c>
    </row>
    <row r="1655" spans="1:13" hidden="1" x14ac:dyDescent="0.35">
      <c r="A1655">
        <v>1646</v>
      </c>
      <c r="B1655" s="9" t="str">
        <f>IFERROR(VLOOKUP($A1655,'Raw - J'!$B:$S,2,FALSE),"")</f>
        <v/>
      </c>
      <c r="C1655" s="4" t="str">
        <f>IFERROR(VLOOKUP($A1655,'Raw - J'!$B:$S,3,FALSE),"")</f>
        <v/>
      </c>
      <c r="D1655" s="4" t="str">
        <f>IFERROR(VLOOKUP(JUMP!A1655,'Raw - J'!B:F,5,FALSE),"")</f>
        <v/>
      </c>
      <c r="E1655" s="4" t="str">
        <f>IFERROR(VLOOKUP($A1655,'Raw - J'!$B:$S,6,FALSE),"")</f>
        <v/>
      </c>
      <c r="F1655" s="4" t="str">
        <f>IFERROR(VLOOKUP($A1655,'Raw - J'!$B:$P,10,FALSE),"")</f>
        <v/>
      </c>
      <c r="G1655" s="4" t="str">
        <f>SUBSTITUTE(IFERROR(VLOOKUP($A1655,'Raw - J'!$B:$P,7,FALSE),""),"0","")</f>
        <v/>
      </c>
      <c r="H1655" s="4" t="str">
        <f>IFERROR(VLOOKUP($A1655,'Raw - J'!$B:$P,12,FALSE)&amp;IF(VLOOKUP($A1655,'Raw - J'!$B:$N,13,FALSE)&lt;&gt;"","("&amp;VLOOKUP($A1655,'Raw - J'!$B:$N,13,FALSE)&amp;")",""),"")</f>
        <v/>
      </c>
      <c r="I1655" s="4" t="str">
        <f>IFERROR(VLOOKUP($A1655,'Raw - J'!$B:$P,14,FALSE),"")</f>
        <v/>
      </c>
      <c r="J1655" s="4" t="str">
        <f>IFERROR(VLOOKUP($A1655,'Raw - J'!$B:$P,11,FALSE),"")</f>
        <v/>
      </c>
      <c r="K1655" s="4" t="str">
        <f>IFERROR(VLOOKUP($A1655,'Raw - J'!$B:$Q,16,FALSE),"")</f>
        <v/>
      </c>
      <c r="L1655" s="16" t="str">
        <f>SUBSTITUTE(IFERROR(VLOOKUP($A1655,'Raw - J'!$B:$Q,9,FALSE),""),0,"")</f>
        <v/>
      </c>
      <c r="M1655" s="16" t="str">
        <f>SUBSTITUTE(IFERROR(VLOOKUP($A1655,'Raw - J'!$B:$Z,20,FALSE),""),0,"")</f>
        <v/>
      </c>
    </row>
    <row r="1656" spans="1:13" hidden="1" x14ac:dyDescent="0.35">
      <c r="A1656">
        <v>1647</v>
      </c>
      <c r="B1656" s="9" t="str">
        <f>IFERROR(VLOOKUP($A1656,'Raw - J'!$B:$S,2,FALSE),"")</f>
        <v/>
      </c>
      <c r="C1656" s="4" t="str">
        <f>IFERROR(VLOOKUP($A1656,'Raw - J'!$B:$S,3,FALSE),"")</f>
        <v/>
      </c>
      <c r="D1656" s="4" t="str">
        <f>IFERROR(VLOOKUP(JUMP!A1656,'Raw - J'!B:F,5,FALSE),"")</f>
        <v/>
      </c>
      <c r="E1656" s="4" t="str">
        <f>IFERROR(VLOOKUP($A1656,'Raw - J'!$B:$S,6,FALSE),"")</f>
        <v/>
      </c>
      <c r="F1656" s="4" t="str">
        <f>IFERROR(VLOOKUP($A1656,'Raw - J'!$B:$P,10,FALSE),"")</f>
        <v/>
      </c>
      <c r="G1656" s="4" t="str">
        <f>SUBSTITUTE(IFERROR(VLOOKUP($A1656,'Raw - J'!$B:$P,7,FALSE),""),"0","")</f>
        <v/>
      </c>
      <c r="H1656" s="4" t="str">
        <f>IFERROR(VLOOKUP($A1656,'Raw - J'!$B:$P,12,FALSE)&amp;IF(VLOOKUP($A1656,'Raw - J'!$B:$N,13,FALSE)&lt;&gt;"","("&amp;VLOOKUP($A1656,'Raw - J'!$B:$N,13,FALSE)&amp;")",""),"")</f>
        <v/>
      </c>
      <c r="I1656" s="4" t="str">
        <f>IFERROR(VLOOKUP($A1656,'Raw - J'!$B:$P,14,FALSE),"")</f>
        <v/>
      </c>
      <c r="J1656" s="4" t="str">
        <f>IFERROR(VLOOKUP($A1656,'Raw - J'!$B:$P,11,FALSE),"")</f>
        <v/>
      </c>
      <c r="K1656" s="4" t="str">
        <f>IFERROR(VLOOKUP($A1656,'Raw - J'!$B:$Q,16,FALSE),"")</f>
        <v/>
      </c>
      <c r="L1656" s="16" t="str">
        <f>SUBSTITUTE(IFERROR(VLOOKUP($A1656,'Raw - J'!$B:$Q,9,FALSE),""),0,"")</f>
        <v/>
      </c>
      <c r="M1656" s="16" t="str">
        <f>SUBSTITUTE(IFERROR(VLOOKUP($A1656,'Raw - J'!$B:$Z,20,FALSE),""),0,"")</f>
        <v/>
      </c>
    </row>
    <row r="1657" spans="1:13" hidden="1" x14ac:dyDescent="0.35">
      <c r="A1657">
        <v>1648</v>
      </c>
      <c r="B1657" s="9" t="str">
        <f>IFERROR(VLOOKUP($A1657,'Raw - J'!$B:$S,2,FALSE),"")</f>
        <v/>
      </c>
      <c r="C1657" s="4" t="str">
        <f>IFERROR(VLOOKUP($A1657,'Raw - J'!$B:$S,3,FALSE),"")</f>
        <v/>
      </c>
      <c r="D1657" s="4" t="str">
        <f>IFERROR(VLOOKUP(JUMP!A1657,'Raw - J'!B:F,5,FALSE),"")</f>
        <v/>
      </c>
      <c r="E1657" s="4" t="str">
        <f>IFERROR(VLOOKUP($A1657,'Raw - J'!$B:$S,6,FALSE),"")</f>
        <v/>
      </c>
      <c r="F1657" s="4" t="str">
        <f>IFERROR(VLOOKUP($A1657,'Raw - J'!$B:$P,10,FALSE),"")</f>
        <v/>
      </c>
      <c r="G1657" s="4" t="str">
        <f>SUBSTITUTE(IFERROR(VLOOKUP($A1657,'Raw - J'!$B:$P,7,FALSE),""),"0","")</f>
        <v/>
      </c>
      <c r="H1657" s="4" t="str">
        <f>IFERROR(VLOOKUP($A1657,'Raw - J'!$B:$P,12,FALSE)&amp;IF(VLOOKUP($A1657,'Raw - J'!$B:$N,13,FALSE)&lt;&gt;"","("&amp;VLOOKUP($A1657,'Raw - J'!$B:$N,13,FALSE)&amp;")",""),"")</f>
        <v/>
      </c>
      <c r="I1657" s="4" t="str">
        <f>IFERROR(VLOOKUP($A1657,'Raw - J'!$B:$P,14,FALSE),"")</f>
        <v/>
      </c>
      <c r="J1657" s="4" t="str">
        <f>IFERROR(VLOOKUP($A1657,'Raw - J'!$B:$P,11,FALSE),"")</f>
        <v/>
      </c>
      <c r="K1657" s="4" t="str">
        <f>IFERROR(VLOOKUP($A1657,'Raw - J'!$B:$Q,16,FALSE),"")</f>
        <v/>
      </c>
      <c r="L1657" s="16" t="str">
        <f>SUBSTITUTE(IFERROR(VLOOKUP($A1657,'Raw - J'!$B:$Q,9,FALSE),""),0,"")</f>
        <v/>
      </c>
      <c r="M1657" s="16" t="str">
        <f>SUBSTITUTE(IFERROR(VLOOKUP($A1657,'Raw - J'!$B:$Z,20,FALSE),""),0,"")</f>
        <v/>
      </c>
    </row>
    <row r="1658" spans="1:13" hidden="1" x14ac:dyDescent="0.35">
      <c r="A1658">
        <v>1649</v>
      </c>
      <c r="B1658" s="9" t="str">
        <f>IFERROR(VLOOKUP($A1658,'Raw - J'!$B:$S,2,FALSE),"")</f>
        <v/>
      </c>
      <c r="C1658" s="4" t="str">
        <f>IFERROR(VLOOKUP($A1658,'Raw - J'!$B:$S,3,FALSE),"")</f>
        <v/>
      </c>
      <c r="D1658" s="4" t="str">
        <f>IFERROR(VLOOKUP(JUMP!A1658,'Raw - J'!B:F,5,FALSE),"")</f>
        <v/>
      </c>
      <c r="E1658" s="4" t="str">
        <f>IFERROR(VLOOKUP($A1658,'Raw - J'!$B:$S,6,FALSE),"")</f>
        <v/>
      </c>
      <c r="F1658" s="4" t="str">
        <f>IFERROR(VLOOKUP($A1658,'Raw - J'!$B:$P,10,FALSE),"")</f>
        <v/>
      </c>
      <c r="G1658" s="4" t="str">
        <f>SUBSTITUTE(IFERROR(VLOOKUP($A1658,'Raw - J'!$B:$P,7,FALSE),""),"0","")</f>
        <v/>
      </c>
      <c r="H1658" s="4" t="str">
        <f>IFERROR(VLOOKUP($A1658,'Raw - J'!$B:$P,12,FALSE)&amp;IF(VLOOKUP($A1658,'Raw - J'!$B:$N,13,FALSE)&lt;&gt;"","("&amp;VLOOKUP($A1658,'Raw - J'!$B:$N,13,FALSE)&amp;")",""),"")</f>
        <v/>
      </c>
      <c r="I1658" s="4" t="str">
        <f>IFERROR(VLOOKUP($A1658,'Raw - J'!$B:$P,14,FALSE),"")</f>
        <v/>
      </c>
      <c r="J1658" s="4" t="str">
        <f>IFERROR(VLOOKUP($A1658,'Raw - J'!$B:$P,11,FALSE),"")</f>
        <v/>
      </c>
      <c r="K1658" s="4" t="str">
        <f>IFERROR(VLOOKUP($A1658,'Raw - J'!$B:$Q,16,FALSE),"")</f>
        <v/>
      </c>
      <c r="L1658" s="16" t="str">
        <f>SUBSTITUTE(IFERROR(VLOOKUP($A1658,'Raw - J'!$B:$Q,9,FALSE),""),0,"")</f>
        <v/>
      </c>
      <c r="M1658" s="16" t="str">
        <f>SUBSTITUTE(IFERROR(VLOOKUP($A1658,'Raw - J'!$B:$Z,20,FALSE),""),0,"")</f>
        <v/>
      </c>
    </row>
    <row r="1659" spans="1:13" hidden="1" x14ac:dyDescent="0.35">
      <c r="A1659">
        <v>1650</v>
      </c>
      <c r="B1659" s="9" t="str">
        <f>IFERROR(VLOOKUP($A1659,'Raw - J'!$B:$S,2,FALSE),"")</f>
        <v/>
      </c>
      <c r="C1659" s="4" t="str">
        <f>IFERROR(VLOOKUP($A1659,'Raw - J'!$B:$S,3,FALSE),"")</f>
        <v/>
      </c>
      <c r="D1659" s="4" t="str">
        <f>IFERROR(VLOOKUP(JUMP!A1659,'Raw - J'!B:F,5,FALSE),"")</f>
        <v/>
      </c>
      <c r="E1659" s="4" t="str">
        <f>IFERROR(VLOOKUP($A1659,'Raw - J'!$B:$S,6,FALSE),"")</f>
        <v/>
      </c>
      <c r="F1659" s="4" t="str">
        <f>IFERROR(VLOOKUP($A1659,'Raw - J'!$B:$P,10,FALSE),"")</f>
        <v/>
      </c>
      <c r="G1659" s="4" t="str">
        <f>SUBSTITUTE(IFERROR(VLOOKUP($A1659,'Raw - J'!$B:$P,7,FALSE),""),"0","")</f>
        <v/>
      </c>
      <c r="H1659" s="4" t="str">
        <f>IFERROR(VLOOKUP($A1659,'Raw - J'!$B:$P,12,FALSE)&amp;IF(VLOOKUP($A1659,'Raw - J'!$B:$N,13,FALSE)&lt;&gt;"","("&amp;VLOOKUP($A1659,'Raw - J'!$B:$N,13,FALSE)&amp;")",""),"")</f>
        <v/>
      </c>
      <c r="I1659" s="4" t="str">
        <f>IFERROR(VLOOKUP($A1659,'Raw - J'!$B:$P,14,FALSE),"")</f>
        <v/>
      </c>
      <c r="J1659" s="4" t="str">
        <f>IFERROR(VLOOKUP($A1659,'Raw - J'!$B:$P,11,FALSE),"")</f>
        <v/>
      </c>
      <c r="K1659" s="4" t="str">
        <f>IFERROR(VLOOKUP($A1659,'Raw - J'!$B:$Q,16,FALSE),"")</f>
        <v/>
      </c>
      <c r="L1659" s="16" t="str">
        <f>SUBSTITUTE(IFERROR(VLOOKUP($A1659,'Raw - J'!$B:$Q,9,FALSE),""),0,"")</f>
        <v/>
      </c>
      <c r="M1659" s="16" t="str">
        <f>SUBSTITUTE(IFERROR(VLOOKUP($A1659,'Raw - J'!$B:$Z,20,FALSE),""),0,"")</f>
        <v/>
      </c>
    </row>
    <row r="1660" spans="1:13" hidden="1" x14ac:dyDescent="0.35">
      <c r="A1660">
        <v>1651</v>
      </c>
      <c r="B1660" s="9" t="str">
        <f>IFERROR(VLOOKUP($A1660,'Raw - J'!$B:$S,2,FALSE),"")</f>
        <v/>
      </c>
      <c r="C1660" s="4" t="str">
        <f>IFERROR(VLOOKUP($A1660,'Raw - J'!$B:$S,3,FALSE),"")</f>
        <v/>
      </c>
      <c r="D1660" s="4" t="str">
        <f>IFERROR(VLOOKUP(JUMP!A1660,'Raw - J'!B:F,5,FALSE),"")</f>
        <v/>
      </c>
      <c r="E1660" s="4" t="str">
        <f>IFERROR(VLOOKUP($A1660,'Raw - J'!$B:$S,6,FALSE),"")</f>
        <v/>
      </c>
      <c r="F1660" s="4" t="str">
        <f>IFERROR(VLOOKUP($A1660,'Raw - J'!$B:$P,10,FALSE),"")</f>
        <v/>
      </c>
      <c r="G1660" s="4" t="str">
        <f>SUBSTITUTE(IFERROR(VLOOKUP($A1660,'Raw - J'!$B:$P,7,FALSE),""),"0","")</f>
        <v/>
      </c>
      <c r="H1660" s="4" t="str">
        <f>IFERROR(VLOOKUP($A1660,'Raw - J'!$B:$P,12,FALSE)&amp;IF(VLOOKUP($A1660,'Raw - J'!$B:$N,13,FALSE)&lt;&gt;"","("&amp;VLOOKUP($A1660,'Raw - J'!$B:$N,13,FALSE)&amp;")",""),"")</f>
        <v/>
      </c>
      <c r="I1660" s="4" t="str">
        <f>IFERROR(VLOOKUP($A1660,'Raw - J'!$B:$P,14,FALSE),"")</f>
        <v/>
      </c>
      <c r="J1660" s="4" t="str">
        <f>IFERROR(VLOOKUP($A1660,'Raw - J'!$B:$P,11,FALSE),"")</f>
        <v/>
      </c>
      <c r="K1660" s="4" t="str">
        <f>IFERROR(VLOOKUP($A1660,'Raw - J'!$B:$Q,16,FALSE),"")</f>
        <v/>
      </c>
      <c r="L1660" s="16" t="str">
        <f>SUBSTITUTE(IFERROR(VLOOKUP($A1660,'Raw - J'!$B:$Q,9,FALSE),""),0,"")</f>
        <v/>
      </c>
      <c r="M1660" s="16" t="str">
        <f>SUBSTITUTE(IFERROR(VLOOKUP($A1660,'Raw - J'!$B:$Z,20,FALSE),""),0,"")</f>
        <v/>
      </c>
    </row>
    <row r="1661" spans="1:13" hidden="1" x14ac:dyDescent="0.35">
      <c r="A1661">
        <v>1652</v>
      </c>
      <c r="B1661" s="9" t="str">
        <f>IFERROR(VLOOKUP($A1661,'Raw - J'!$B:$S,2,FALSE),"")</f>
        <v/>
      </c>
      <c r="C1661" s="4" t="str">
        <f>IFERROR(VLOOKUP($A1661,'Raw - J'!$B:$S,3,FALSE),"")</f>
        <v/>
      </c>
      <c r="D1661" s="4" t="str">
        <f>IFERROR(VLOOKUP(JUMP!A1661,'Raw - J'!B:F,5,FALSE),"")</f>
        <v/>
      </c>
      <c r="E1661" s="4" t="str">
        <f>IFERROR(VLOOKUP($A1661,'Raw - J'!$B:$S,6,FALSE),"")</f>
        <v/>
      </c>
      <c r="F1661" s="4" t="str">
        <f>IFERROR(VLOOKUP($A1661,'Raw - J'!$B:$P,10,FALSE),"")</f>
        <v/>
      </c>
      <c r="G1661" s="4" t="str">
        <f>SUBSTITUTE(IFERROR(VLOOKUP($A1661,'Raw - J'!$B:$P,7,FALSE),""),"0","")</f>
        <v/>
      </c>
      <c r="H1661" s="4" t="str">
        <f>IFERROR(VLOOKUP($A1661,'Raw - J'!$B:$P,12,FALSE)&amp;IF(VLOOKUP($A1661,'Raw - J'!$B:$N,13,FALSE)&lt;&gt;"","("&amp;VLOOKUP($A1661,'Raw - J'!$B:$N,13,FALSE)&amp;")",""),"")</f>
        <v/>
      </c>
      <c r="I1661" s="4" t="str">
        <f>IFERROR(VLOOKUP($A1661,'Raw - J'!$B:$P,14,FALSE),"")</f>
        <v/>
      </c>
      <c r="J1661" s="4" t="str">
        <f>IFERROR(VLOOKUP($A1661,'Raw - J'!$B:$P,11,FALSE),"")</f>
        <v/>
      </c>
      <c r="K1661" s="4" t="str">
        <f>IFERROR(VLOOKUP($A1661,'Raw - J'!$B:$Q,16,FALSE),"")</f>
        <v/>
      </c>
      <c r="L1661" s="16" t="str">
        <f>SUBSTITUTE(IFERROR(VLOOKUP($A1661,'Raw - J'!$B:$Q,9,FALSE),""),0,"")</f>
        <v/>
      </c>
      <c r="M1661" s="16" t="str">
        <f>SUBSTITUTE(IFERROR(VLOOKUP($A1661,'Raw - J'!$B:$Z,20,FALSE),""),0,"")</f>
        <v/>
      </c>
    </row>
    <row r="1662" spans="1:13" hidden="1" x14ac:dyDescent="0.35">
      <c r="A1662">
        <v>1653</v>
      </c>
      <c r="B1662" s="9" t="str">
        <f>IFERROR(VLOOKUP($A1662,'Raw - J'!$B:$S,2,FALSE),"")</f>
        <v/>
      </c>
      <c r="C1662" s="4" t="str">
        <f>IFERROR(VLOOKUP($A1662,'Raw - J'!$B:$S,3,FALSE),"")</f>
        <v/>
      </c>
      <c r="D1662" s="4" t="str">
        <f>IFERROR(VLOOKUP(JUMP!A1662,'Raw - J'!B:F,5,FALSE),"")</f>
        <v/>
      </c>
      <c r="E1662" s="4" t="str">
        <f>IFERROR(VLOOKUP($A1662,'Raw - J'!$B:$S,6,FALSE),"")</f>
        <v/>
      </c>
      <c r="F1662" s="4" t="str">
        <f>IFERROR(VLOOKUP($A1662,'Raw - J'!$B:$P,10,FALSE),"")</f>
        <v/>
      </c>
      <c r="G1662" s="4" t="str">
        <f>SUBSTITUTE(IFERROR(VLOOKUP($A1662,'Raw - J'!$B:$P,7,FALSE),""),"0","")</f>
        <v/>
      </c>
      <c r="H1662" s="4" t="str">
        <f>IFERROR(VLOOKUP($A1662,'Raw - J'!$B:$P,12,FALSE)&amp;IF(VLOOKUP($A1662,'Raw - J'!$B:$N,13,FALSE)&lt;&gt;"","("&amp;VLOOKUP($A1662,'Raw - J'!$B:$N,13,FALSE)&amp;")",""),"")</f>
        <v/>
      </c>
      <c r="I1662" s="4" t="str">
        <f>IFERROR(VLOOKUP($A1662,'Raw - J'!$B:$P,14,FALSE),"")</f>
        <v/>
      </c>
      <c r="J1662" s="4" t="str">
        <f>IFERROR(VLOOKUP($A1662,'Raw - J'!$B:$P,11,FALSE),"")</f>
        <v/>
      </c>
      <c r="K1662" s="4" t="str">
        <f>IFERROR(VLOOKUP($A1662,'Raw - J'!$B:$Q,16,FALSE),"")</f>
        <v/>
      </c>
      <c r="L1662" s="16" t="str">
        <f>SUBSTITUTE(IFERROR(VLOOKUP($A1662,'Raw - J'!$B:$Q,9,FALSE),""),0,"")</f>
        <v/>
      </c>
      <c r="M1662" s="16" t="str">
        <f>SUBSTITUTE(IFERROR(VLOOKUP($A1662,'Raw - J'!$B:$Z,20,FALSE),""),0,"")</f>
        <v/>
      </c>
    </row>
    <row r="1663" spans="1:13" hidden="1" x14ac:dyDescent="0.35">
      <c r="A1663">
        <v>1654</v>
      </c>
      <c r="B1663" s="9" t="str">
        <f>IFERROR(VLOOKUP($A1663,'Raw - J'!$B:$S,2,FALSE),"")</f>
        <v/>
      </c>
      <c r="C1663" s="4" t="str">
        <f>IFERROR(VLOOKUP($A1663,'Raw - J'!$B:$S,3,FALSE),"")</f>
        <v/>
      </c>
      <c r="D1663" s="4" t="str">
        <f>IFERROR(VLOOKUP(JUMP!A1663,'Raw - J'!B:F,5,FALSE),"")</f>
        <v/>
      </c>
      <c r="E1663" s="4" t="str">
        <f>IFERROR(VLOOKUP($A1663,'Raw - J'!$B:$S,6,FALSE),"")</f>
        <v/>
      </c>
      <c r="F1663" s="4" t="str">
        <f>IFERROR(VLOOKUP($A1663,'Raw - J'!$B:$P,10,FALSE),"")</f>
        <v/>
      </c>
      <c r="G1663" s="4" t="str">
        <f>SUBSTITUTE(IFERROR(VLOOKUP($A1663,'Raw - J'!$B:$P,7,FALSE),""),"0","")</f>
        <v/>
      </c>
      <c r="H1663" s="4" t="str">
        <f>IFERROR(VLOOKUP($A1663,'Raw - J'!$B:$P,12,FALSE)&amp;IF(VLOOKUP($A1663,'Raw - J'!$B:$N,13,FALSE)&lt;&gt;"","("&amp;VLOOKUP($A1663,'Raw - J'!$B:$N,13,FALSE)&amp;")",""),"")</f>
        <v/>
      </c>
      <c r="I1663" s="4" t="str">
        <f>IFERROR(VLOOKUP($A1663,'Raw - J'!$B:$P,14,FALSE),"")</f>
        <v/>
      </c>
      <c r="J1663" s="4" t="str">
        <f>IFERROR(VLOOKUP($A1663,'Raw - J'!$B:$P,11,FALSE),"")</f>
        <v/>
      </c>
      <c r="K1663" s="4" t="str">
        <f>IFERROR(VLOOKUP($A1663,'Raw - J'!$B:$Q,16,FALSE),"")</f>
        <v/>
      </c>
      <c r="L1663" s="16" t="str">
        <f>SUBSTITUTE(IFERROR(VLOOKUP($A1663,'Raw - J'!$B:$Q,9,FALSE),""),0,"")</f>
        <v/>
      </c>
      <c r="M1663" s="16" t="str">
        <f>SUBSTITUTE(IFERROR(VLOOKUP($A1663,'Raw - J'!$B:$Z,20,FALSE),""),0,"")</f>
        <v/>
      </c>
    </row>
    <row r="1664" spans="1:13" hidden="1" x14ac:dyDescent="0.35">
      <c r="A1664">
        <v>1655</v>
      </c>
      <c r="B1664" s="9" t="str">
        <f>IFERROR(VLOOKUP($A1664,'Raw - J'!$B:$S,2,FALSE),"")</f>
        <v/>
      </c>
      <c r="C1664" s="4" t="str">
        <f>IFERROR(VLOOKUP($A1664,'Raw - J'!$B:$S,3,FALSE),"")</f>
        <v/>
      </c>
      <c r="D1664" s="4" t="str">
        <f>IFERROR(VLOOKUP(JUMP!A1664,'Raw - J'!B:F,5,FALSE),"")</f>
        <v/>
      </c>
      <c r="E1664" s="4" t="str">
        <f>IFERROR(VLOOKUP($A1664,'Raw - J'!$B:$S,6,FALSE),"")</f>
        <v/>
      </c>
      <c r="F1664" s="4" t="str">
        <f>IFERROR(VLOOKUP($A1664,'Raw - J'!$B:$P,10,FALSE),"")</f>
        <v/>
      </c>
      <c r="G1664" s="4" t="str">
        <f>SUBSTITUTE(IFERROR(VLOOKUP($A1664,'Raw - J'!$B:$P,7,FALSE),""),"0","")</f>
        <v/>
      </c>
      <c r="H1664" s="4" t="str">
        <f>IFERROR(VLOOKUP($A1664,'Raw - J'!$B:$P,12,FALSE)&amp;IF(VLOOKUP($A1664,'Raw - J'!$B:$N,13,FALSE)&lt;&gt;"","("&amp;VLOOKUP($A1664,'Raw - J'!$B:$N,13,FALSE)&amp;")",""),"")</f>
        <v/>
      </c>
      <c r="I1664" s="4" t="str">
        <f>IFERROR(VLOOKUP($A1664,'Raw - J'!$B:$P,14,FALSE),"")</f>
        <v/>
      </c>
      <c r="J1664" s="4" t="str">
        <f>IFERROR(VLOOKUP($A1664,'Raw - J'!$B:$P,11,FALSE),"")</f>
        <v/>
      </c>
      <c r="K1664" s="4" t="str">
        <f>IFERROR(VLOOKUP($A1664,'Raw - J'!$B:$Q,16,FALSE),"")</f>
        <v/>
      </c>
      <c r="L1664" s="16" t="str">
        <f>SUBSTITUTE(IFERROR(VLOOKUP($A1664,'Raw - J'!$B:$Q,9,FALSE),""),0,"")</f>
        <v/>
      </c>
      <c r="M1664" s="16" t="str">
        <f>SUBSTITUTE(IFERROR(VLOOKUP($A1664,'Raw - J'!$B:$Z,20,FALSE),""),0,"")</f>
        <v/>
      </c>
    </row>
    <row r="1665" spans="1:13" hidden="1" x14ac:dyDescent="0.35">
      <c r="A1665">
        <v>1656</v>
      </c>
      <c r="B1665" s="9" t="str">
        <f>IFERROR(VLOOKUP($A1665,'Raw - J'!$B:$S,2,FALSE),"")</f>
        <v/>
      </c>
      <c r="C1665" s="4" t="str">
        <f>IFERROR(VLOOKUP($A1665,'Raw - J'!$B:$S,3,FALSE),"")</f>
        <v/>
      </c>
      <c r="D1665" s="4" t="str">
        <f>IFERROR(VLOOKUP(JUMP!A1665,'Raw - J'!B:F,5,FALSE),"")</f>
        <v/>
      </c>
      <c r="E1665" s="4" t="str">
        <f>IFERROR(VLOOKUP($A1665,'Raw - J'!$B:$S,6,FALSE),"")</f>
        <v/>
      </c>
      <c r="F1665" s="4" t="str">
        <f>IFERROR(VLOOKUP($A1665,'Raw - J'!$B:$P,10,FALSE),"")</f>
        <v/>
      </c>
      <c r="G1665" s="4" t="str">
        <f>SUBSTITUTE(IFERROR(VLOOKUP($A1665,'Raw - J'!$B:$P,7,FALSE),""),"0","")</f>
        <v/>
      </c>
      <c r="H1665" s="4" t="str">
        <f>IFERROR(VLOOKUP($A1665,'Raw - J'!$B:$P,12,FALSE)&amp;IF(VLOOKUP($A1665,'Raw - J'!$B:$N,13,FALSE)&lt;&gt;"","("&amp;VLOOKUP($A1665,'Raw - J'!$B:$N,13,FALSE)&amp;")",""),"")</f>
        <v/>
      </c>
      <c r="I1665" s="4" t="str">
        <f>IFERROR(VLOOKUP($A1665,'Raw - J'!$B:$P,14,FALSE),"")</f>
        <v/>
      </c>
      <c r="J1665" s="4" t="str">
        <f>IFERROR(VLOOKUP($A1665,'Raw - J'!$B:$P,11,FALSE),"")</f>
        <v/>
      </c>
      <c r="K1665" s="4" t="str">
        <f>IFERROR(VLOOKUP($A1665,'Raw - J'!$B:$Q,16,FALSE),"")</f>
        <v/>
      </c>
      <c r="L1665" s="16" t="str">
        <f>SUBSTITUTE(IFERROR(VLOOKUP($A1665,'Raw - J'!$B:$Q,9,FALSE),""),0,"")</f>
        <v/>
      </c>
      <c r="M1665" s="16" t="str">
        <f>SUBSTITUTE(IFERROR(VLOOKUP($A1665,'Raw - J'!$B:$Z,20,FALSE),""),0,"")</f>
        <v/>
      </c>
    </row>
    <row r="1666" spans="1:13" hidden="1" x14ac:dyDescent="0.35">
      <c r="A1666">
        <v>1657</v>
      </c>
      <c r="B1666" s="9" t="str">
        <f>IFERROR(VLOOKUP($A1666,'Raw - J'!$B:$S,2,FALSE),"")</f>
        <v/>
      </c>
      <c r="C1666" s="4" t="str">
        <f>IFERROR(VLOOKUP($A1666,'Raw - J'!$B:$S,3,FALSE),"")</f>
        <v/>
      </c>
      <c r="D1666" s="4" t="str">
        <f>IFERROR(VLOOKUP(JUMP!A1666,'Raw - J'!B:F,5,FALSE),"")</f>
        <v/>
      </c>
      <c r="E1666" s="4" t="str">
        <f>IFERROR(VLOOKUP($A1666,'Raw - J'!$B:$S,6,FALSE),"")</f>
        <v/>
      </c>
      <c r="F1666" s="4" t="str">
        <f>IFERROR(VLOOKUP($A1666,'Raw - J'!$B:$P,10,FALSE),"")</f>
        <v/>
      </c>
      <c r="G1666" s="4" t="str">
        <f>SUBSTITUTE(IFERROR(VLOOKUP($A1666,'Raw - J'!$B:$P,7,FALSE),""),"0","")</f>
        <v/>
      </c>
      <c r="H1666" s="4" t="str">
        <f>IFERROR(VLOOKUP($A1666,'Raw - J'!$B:$P,12,FALSE)&amp;IF(VLOOKUP($A1666,'Raw - J'!$B:$N,13,FALSE)&lt;&gt;"","("&amp;VLOOKUP($A1666,'Raw - J'!$B:$N,13,FALSE)&amp;")",""),"")</f>
        <v/>
      </c>
      <c r="I1666" s="4" t="str">
        <f>IFERROR(VLOOKUP($A1666,'Raw - J'!$B:$P,14,FALSE),"")</f>
        <v/>
      </c>
      <c r="J1666" s="4" t="str">
        <f>IFERROR(VLOOKUP($A1666,'Raw - J'!$B:$P,11,FALSE),"")</f>
        <v/>
      </c>
      <c r="K1666" s="4" t="str">
        <f>IFERROR(VLOOKUP($A1666,'Raw - J'!$B:$Q,16,FALSE),"")</f>
        <v/>
      </c>
      <c r="L1666" s="16" t="str">
        <f>SUBSTITUTE(IFERROR(VLOOKUP($A1666,'Raw - J'!$B:$Q,9,FALSE),""),0,"")</f>
        <v/>
      </c>
      <c r="M1666" s="16" t="str">
        <f>SUBSTITUTE(IFERROR(VLOOKUP($A1666,'Raw - J'!$B:$Z,20,FALSE),""),0,"")</f>
        <v/>
      </c>
    </row>
    <row r="1667" spans="1:13" hidden="1" x14ac:dyDescent="0.35">
      <c r="A1667">
        <v>1658</v>
      </c>
      <c r="B1667" s="9" t="str">
        <f>IFERROR(VLOOKUP($A1667,'Raw - J'!$B:$S,2,FALSE),"")</f>
        <v/>
      </c>
      <c r="C1667" s="4" t="str">
        <f>IFERROR(VLOOKUP($A1667,'Raw - J'!$B:$S,3,FALSE),"")</f>
        <v/>
      </c>
      <c r="D1667" s="4" t="str">
        <f>IFERROR(VLOOKUP(JUMP!A1667,'Raw - J'!B:F,5,FALSE),"")</f>
        <v/>
      </c>
      <c r="E1667" s="4" t="str">
        <f>IFERROR(VLOOKUP($A1667,'Raw - J'!$B:$S,6,FALSE),"")</f>
        <v/>
      </c>
      <c r="F1667" s="4" t="str">
        <f>IFERROR(VLOOKUP($A1667,'Raw - J'!$B:$P,10,FALSE),"")</f>
        <v/>
      </c>
      <c r="G1667" s="4" t="str">
        <f>SUBSTITUTE(IFERROR(VLOOKUP($A1667,'Raw - J'!$B:$P,7,FALSE),""),"0","")</f>
        <v/>
      </c>
      <c r="H1667" s="4" t="str">
        <f>IFERROR(VLOOKUP($A1667,'Raw - J'!$B:$P,12,FALSE)&amp;IF(VLOOKUP($A1667,'Raw - J'!$B:$N,13,FALSE)&lt;&gt;"","("&amp;VLOOKUP($A1667,'Raw - J'!$B:$N,13,FALSE)&amp;")",""),"")</f>
        <v/>
      </c>
      <c r="I1667" s="4" t="str">
        <f>IFERROR(VLOOKUP($A1667,'Raw - J'!$B:$P,14,FALSE),"")</f>
        <v/>
      </c>
      <c r="J1667" s="4" t="str">
        <f>IFERROR(VLOOKUP($A1667,'Raw - J'!$B:$P,11,FALSE),"")</f>
        <v/>
      </c>
      <c r="K1667" s="4" t="str">
        <f>IFERROR(VLOOKUP($A1667,'Raw - J'!$B:$Q,16,FALSE),"")</f>
        <v/>
      </c>
      <c r="L1667" s="16" t="str">
        <f>SUBSTITUTE(IFERROR(VLOOKUP($A1667,'Raw - J'!$B:$Q,9,FALSE),""),0,"")</f>
        <v/>
      </c>
      <c r="M1667" s="16" t="str">
        <f>SUBSTITUTE(IFERROR(VLOOKUP($A1667,'Raw - J'!$B:$Z,20,FALSE),""),0,"")</f>
        <v/>
      </c>
    </row>
    <row r="1668" spans="1:13" hidden="1" x14ac:dyDescent="0.35">
      <c r="A1668">
        <v>1659</v>
      </c>
      <c r="B1668" s="9" t="str">
        <f>IFERROR(VLOOKUP($A1668,'Raw - J'!$B:$S,2,FALSE),"")</f>
        <v/>
      </c>
      <c r="C1668" s="4" t="str">
        <f>IFERROR(VLOOKUP($A1668,'Raw - J'!$B:$S,3,FALSE),"")</f>
        <v/>
      </c>
      <c r="D1668" s="4" t="str">
        <f>IFERROR(VLOOKUP(JUMP!A1668,'Raw - J'!B:F,5,FALSE),"")</f>
        <v/>
      </c>
      <c r="E1668" s="4" t="str">
        <f>IFERROR(VLOOKUP($A1668,'Raw - J'!$B:$S,6,FALSE),"")</f>
        <v/>
      </c>
      <c r="F1668" s="4" t="str">
        <f>IFERROR(VLOOKUP($A1668,'Raw - J'!$B:$P,10,FALSE),"")</f>
        <v/>
      </c>
      <c r="G1668" s="4" t="str">
        <f>SUBSTITUTE(IFERROR(VLOOKUP($A1668,'Raw - J'!$B:$P,7,FALSE),""),"0","")</f>
        <v/>
      </c>
      <c r="H1668" s="4" t="str">
        <f>IFERROR(VLOOKUP($A1668,'Raw - J'!$B:$P,12,FALSE)&amp;IF(VLOOKUP($A1668,'Raw - J'!$B:$N,13,FALSE)&lt;&gt;"","("&amp;VLOOKUP($A1668,'Raw - J'!$B:$N,13,FALSE)&amp;")",""),"")</f>
        <v/>
      </c>
      <c r="I1668" s="4" t="str">
        <f>IFERROR(VLOOKUP($A1668,'Raw - J'!$B:$P,14,FALSE),"")</f>
        <v/>
      </c>
      <c r="J1668" s="4" t="str">
        <f>IFERROR(VLOOKUP($A1668,'Raw - J'!$B:$P,11,FALSE),"")</f>
        <v/>
      </c>
      <c r="K1668" s="4" t="str">
        <f>IFERROR(VLOOKUP($A1668,'Raw - J'!$B:$Q,16,FALSE),"")</f>
        <v/>
      </c>
      <c r="L1668" s="16" t="str">
        <f>SUBSTITUTE(IFERROR(VLOOKUP($A1668,'Raw - J'!$B:$Q,9,FALSE),""),0,"")</f>
        <v/>
      </c>
      <c r="M1668" s="16" t="str">
        <f>SUBSTITUTE(IFERROR(VLOOKUP($A1668,'Raw - J'!$B:$Z,20,FALSE),""),0,"")</f>
        <v/>
      </c>
    </row>
    <row r="1669" spans="1:13" hidden="1" x14ac:dyDescent="0.35">
      <c r="A1669">
        <v>1660</v>
      </c>
      <c r="B1669" s="9" t="str">
        <f>IFERROR(VLOOKUP($A1669,'Raw - J'!$B:$S,2,FALSE),"")</f>
        <v/>
      </c>
      <c r="C1669" s="4" t="str">
        <f>IFERROR(VLOOKUP($A1669,'Raw - J'!$B:$S,3,FALSE),"")</f>
        <v/>
      </c>
      <c r="D1669" s="4" t="str">
        <f>IFERROR(VLOOKUP(JUMP!A1669,'Raw - J'!B:F,5,FALSE),"")</f>
        <v/>
      </c>
      <c r="E1669" s="4" t="str">
        <f>IFERROR(VLOOKUP($A1669,'Raw - J'!$B:$S,6,FALSE),"")</f>
        <v/>
      </c>
      <c r="F1669" s="4" t="str">
        <f>IFERROR(VLOOKUP($A1669,'Raw - J'!$B:$P,10,FALSE),"")</f>
        <v/>
      </c>
      <c r="G1669" s="4" t="str">
        <f>SUBSTITUTE(IFERROR(VLOOKUP($A1669,'Raw - J'!$B:$P,7,FALSE),""),"0","")</f>
        <v/>
      </c>
      <c r="H1669" s="4" t="str">
        <f>IFERROR(VLOOKUP($A1669,'Raw - J'!$B:$P,12,FALSE)&amp;IF(VLOOKUP($A1669,'Raw - J'!$B:$N,13,FALSE)&lt;&gt;"","("&amp;VLOOKUP($A1669,'Raw - J'!$B:$N,13,FALSE)&amp;")",""),"")</f>
        <v/>
      </c>
      <c r="I1669" s="4" t="str">
        <f>IFERROR(VLOOKUP($A1669,'Raw - J'!$B:$P,14,FALSE),"")</f>
        <v/>
      </c>
      <c r="J1669" s="4" t="str">
        <f>IFERROR(VLOOKUP($A1669,'Raw - J'!$B:$P,11,FALSE),"")</f>
        <v/>
      </c>
      <c r="K1669" s="4" t="str">
        <f>IFERROR(VLOOKUP($A1669,'Raw - J'!$B:$Q,16,FALSE),"")</f>
        <v/>
      </c>
      <c r="L1669" s="16" t="str">
        <f>SUBSTITUTE(IFERROR(VLOOKUP($A1669,'Raw - J'!$B:$Q,9,FALSE),""),0,"")</f>
        <v/>
      </c>
      <c r="M1669" s="16" t="str">
        <f>SUBSTITUTE(IFERROR(VLOOKUP($A1669,'Raw - J'!$B:$Z,20,FALSE),""),0,"")</f>
        <v/>
      </c>
    </row>
    <row r="1670" spans="1:13" hidden="1" x14ac:dyDescent="0.35">
      <c r="A1670">
        <v>1661</v>
      </c>
      <c r="B1670" s="9" t="str">
        <f>IFERROR(VLOOKUP($A1670,'Raw - J'!$B:$S,2,FALSE),"")</f>
        <v/>
      </c>
      <c r="C1670" s="4" t="str">
        <f>IFERROR(VLOOKUP($A1670,'Raw - J'!$B:$S,3,FALSE),"")</f>
        <v/>
      </c>
      <c r="D1670" s="4" t="str">
        <f>IFERROR(VLOOKUP(JUMP!A1670,'Raw - J'!B:F,5,FALSE),"")</f>
        <v/>
      </c>
      <c r="E1670" s="4" t="str">
        <f>IFERROR(VLOOKUP($A1670,'Raw - J'!$B:$S,6,FALSE),"")</f>
        <v/>
      </c>
      <c r="F1670" s="4" t="str">
        <f>IFERROR(VLOOKUP($A1670,'Raw - J'!$B:$P,10,FALSE),"")</f>
        <v/>
      </c>
      <c r="G1670" s="4" t="str">
        <f>SUBSTITUTE(IFERROR(VLOOKUP($A1670,'Raw - J'!$B:$P,7,FALSE),""),"0","")</f>
        <v/>
      </c>
      <c r="H1670" s="4" t="str">
        <f>IFERROR(VLOOKUP($A1670,'Raw - J'!$B:$P,12,FALSE)&amp;IF(VLOOKUP($A1670,'Raw - J'!$B:$N,13,FALSE)&lt;&gt;"","("&amp;VLOOKUP($A1670,'Raw - J'!$B:$N,13,FALSE)&amp;")",""),"")</f>
        <v/>
      </c>
      <c r="I1670" s="4" t="str">
        <f>IFERROR(VLOOKUP($A1670,'Raw - J'!$B:$P,14,FALSE),"")</f>
        <v/>
      </c>
      <c r="J1670" s="4" t="str">
        <f>IFERROR(VLOOKUP($A1670,'Raw - J'!$B:$P,11,FALSE),"")</f>
        <v/>
      </c>
      <c r="K1670" s="4" t="str">
        <f>IFERROR(VLOOKUP($A1670,'Raw - J'!$B:$Q,16,FALSE),"")</f>
        <v/>
      </c>
      <c r="L1670" s="16" t="str">
        <f>SUBSTITUTE(IFERROR(VLOOKUP($A1670,'Raw - J'!$B:$Q,9,FALSE),""),0,"")</f>
        <v/>
      </c>
      <c r="M1670" s="16" t="str">
        <f>SUBSTITUTE(IFERROR(VLOOKUP($A1670,'Raw - J'!$B:$Z,20,FALSE),""),0,"")</f>
        <v/>
      </c>
    </row>
    <row r="1671" spans="1:13" hidden="1" x14ac:dyDescent="0.35">
      <c r="A1671">
        <v>1662</v>
      </c>
      <c r="B1671" s="9" t="str">
        <f>IFERROR(VLOOKUP($A1671,'Raw - J'!$B:$S,2,FALSE),"")</f>
        <v/>
      </c>
      <c r="C1671" s="4" t="str">
        <f>IFERROR(VLOOKUP($A1671,'Raw - J'!$B:$S,3,FALSE),"")</f>
        <v/>
      </c>
      <c r="D1671" s="4" t="str">
        <f>IFERROR(VLOOKUP(JUMP!A1671,'Raw - J'!B:F,5,FALSE),"")</f>
        <v/>
      </c>
      <c r="E1671" s="4" t="str">
        <f>IFERROR(VLOOKUP($A1671,'Raw - J'!$B:$S,6,FALSE),"")</f>
        <v/>
      </c>
      <c r="F1671" s="4" t="str">
        <f>IFERROR(VLOOKUP($A1671,'Raw - J'!$B:$P,10,FALSE),"")</f>
        <v/>
      </c>
      <c r="G1671" s="4" t="str">
        <f>SUBSTITUTE(IFERROR(VLOOKUP($A1671,'Raw - J'!$B:$P,7,FALSE),""),"0","")</f>
        <v/>
      </c>
      <c r="H1671" s="4" t="str">
        <f>IFERROR(VLOOKUP($A1671,'Raw - J'!$B:$P,12,FALSE)&amp;IF(VLOOKUP($A1671,'Raw - J'!$B:$N,13,FALSE)&lt;&gt;"","("&amp;VLOOKUP($A1671,'Raw - J'!$B:$N,13,FALSE)&amp;")",""),"")</f>
        <v/>
      </c>
      <c r="I1671" s="4" t="str">
        <f>IFERROR(VLOOKUP($A1671,'Raw - J'!$B:$P,14,FALSE),"")</f>
        <v/>
      </c>
      <c r="J1671" s="4" t="str">
        <f>IFERROR(VLOOKUP($A1671,'Raw - J'!$B:$P,11,FALSE),"")</f>
        <v/>
      </c>
      <c r="K1671" s="4" t="str">
        <f>IFERROR(VLOOKUP($A1671,'Raw - J'!$B:$Q,16,FALSE),"")</f>
        <v/>
      </c>
      <c r="L1671" s="16" t="str">
        <f>SUBSTITUTE(IFERROR(VLOOKUP($A1671,'Raw - J'!$B:$Q,9,FALSE),""),0,"")</f>
        <v/>
      </c>
      <c r="M1671" s="16" t="str">
        <f>SUBSTITUTE(IFERROR(VLOOKUP($A1671,'Raw - J'!$B:$Z,20,FALSE),""),0,"")</f>
        <v/>
      </c>
    </row>
    <row r="1672" spans="1:13" hidden="1" x14ac:dyDescent="0.35">
      <c r="A1672">
        <v>1663</v>
      </c>
      <c r="B1672" s="9" t="str">
        <f>IFERROR(VLOOKUP($A1672,'Raw - J'!$B:$S,2,FALSE),"")</f>
        <v/>
      </c>
      <c r="C1672" s="4" t="str">
        <f>IFERROR(VLOOKUP($A1672,'Raw - J'!$B:$S,3,FALSE),"")</f>
        <v/>
      </c>
      <c r="D1672" s="4" t="str">
        <f>IFERROR(VLOOKUP(JUMP!A1672,'Raw - J'!B:F,5,FALSE),"")</f>
        <v/>
      </c>
      <c r="E1672" s="4" t="str">
        <f>IFERROR(VLOOKUP($A1672,'Raw - J'!$B:$S,6,FALSE),"")</f>
        <v/>
      </c>
      <c r="F1672" s="4" t="str">
        <f>IFERROR(VLOOKUP($A1672,'Raw - J'!$B:$P,10,FALSE),"")</f>
        <v/>
      </c>
      <c r="G1672" s="4" t="str">
        <f>SUBSTITUTE(IFERROR(VLOOKUP($A1672,'Raw - J'!$B:$P,7,FALSE),""),"0","")</f>
        <v/>
      </c>
      <c r="H1672" s="4" t="str">
        <f>IFERROR(VLOOKUP($A1672,'Raw - J'!$B:$P,12,FALSE)&amp;IF(VLOOKUP($A1672,'Raw - J'!$B:$N,13,FALSE)&lt;&gt;"","("&amp;VLOOKUP($A1672,'Raw - J'!$B:$N,13,FALSE)&amp;")",""),"")</f>
        <v/>
      </c>
      <c r="I1672" s="4" t="str">
        <f>IFERROR(VLOOKUP($A1672,'Raw - J'!$B:$P,14,FALSE),"")</f>
        <v/>
      </c>
      <c r="J1672" s="4" t="str">
        <f>IFERROR(VLOOKUP($A1672,'Raw - J'!$B:$P,11,FALSE),"")</f>
        <v/>
      </c>
      <c r="K1672" s="4" t="str">
        <f>IFERROR(VLOOKUP($A1672,'Raw - J'!$B:$Q,16,FALSE),"")</f>
        <v/>
      </c>
      <c r="L1672" s="16" t="str">
        <f>SUBSTITUTE(IFERROR(VLOOKUP($A1672,'Raw - J'!$B:$Q,9,FALSE),""),0,"")</f>
        <v/>
      </c>
      <c r="M1672" s="16" t="str">
        <f>SUBSTITUTE(IFERROR(VLOOKUP($A1672,'Raw - J'!$B:$Z,20,FALSE),""),0,"")</f>
        <v/>
      </c>
    </row>
    <row r="1673" spans="1:13" hidden="1" x14ac:dyDescent="0.35">
      <c r="A1673">
        <v>1664</v>
      </c>
      <c r="B1673" s="9" t="str">
        <f>IFERROR(VLOOKUP($A1673,'Raw - J'!$B:$S,2,FALSE),"")</f>
        <v/>
      </c>
      <c r="C1673" s="4" t="str">
        <f>IFERROR(VLOOKUP($A1673,'Raw - J'!$B:$S,3,FALSE),"")</f>
        <v/>
      </c>
      <c r="D1673" s="4" t="str">
        <f>IFERROR(VLOOKUP(JUMP!A1673,'Raw - J'!B:F,5,FALSE),"")</f>
        <v/>
      </c>
      <c r="E1673" s="4" t="str">
        <f>IFERROR(VLOOKUP($A1673,'Raw - J'!$B:$S,6,FALSE),"")</f>
        <v/>
      </c>
      <c r="F1673" s="4" t="str">
        <f>IFERROR(VLOOKUP($A1673,'Raw - J'!$B:$P,10,FALSE),"")</f>
        <v/>
      </c>
      <c r="G1673" s="4" t="str">
        <f>SUBSTITUTE(IFERROR(VLOOKUP($A1673,'Raw - J'!$B:$P,7,FALSE),""),"0","")</f>
        <v/>
      </c>
      <c r="H1673" s="4" t="str">
        <f>IFERROR(VLOOKUP($A1673,'Raw - J'!$B:$P,12,FALSE)&amp;IF(VLOOKUP($A1673,'Raw - J'!$B:$N,13,FALSE)&lt;&gt;"","("&amp;VLOOKUP($A1673,'Raw - J'!$B:$N,13,FALSE)&amp;")",""),"")</f>
        <v/>
      </c>
      <c r="I1673" s="4" t="str">
        <f>IFERROR(VLOOKUP($A1673,'Raw - J'!$B:$P,14,FALSE),"")</f>
        <v/>
      </c>
      <c r="J1673" s="4" t="str">
        <f>IFERROR(VLOOKUP($A1673,'Raw - J'!$B:$P,11,FALSE),"")</f>
        <v/>
      </c>
      <c r="K1673" s="4" t="str">
        <f>IFERROR(VLOOKUP($A1673,'Raw - J'!$B:$Q,16,FALSE),"")</f>
        <v/>
      </c>
      <c r="L1673" s="16" t="str">
        <f>SUBSTITUTE(IFERROR(VLOOKUP($A1673,'Raw - J'!$B:$Q,9,FALSE),""),0,"")</f>
        <v/>
      </c>
      <c r="M1673" s="16" t="str">
        <f>SUBSTITUTE(IFERROR(VLOOKUP($A1673,'Raw - J'!$B:$Z,20,FALSE),""),0,"")</f>
        <v/>
      </c>
    </row>
    <row r="1674" spans="1:13" hidden="1" x14ac:dyDescent="0.35">
      <c r="A1674">
        <v>1665</v>
      </c>
      <c r="B1674" s="9" t="str">
        <f>IFERROR(VLOOKUP($A1674,'Raw - J'!$B:$S,2,FALSE),"")</f>
        <v/>
      </c>
      <c r="C1674" s="4" t="str">
        <f>IFERROR(VLOOKUP($A1674,'Raw - J'!$B:$S,3,FALSE),"")</f>
        <v/>
      </c>
      <c r="D1674" s="4" t="str">
        <f>IFERROR(VLOOKUP(JUMP!A1674,'Raw - J'!B:F,5,FALSE),"")</f>
        <v/>
      </c>
      <c r="E1674" s="4" t="str">
        <f>IFERROR(VLOOKUP($A1674,'Raw - J'!$B:$S,6,FALSE),"")</f>
        <v/>
      </c>
      <c r="F1674" s="4" t="str">
        <f>IFERROR(VLOOKUP($A1674,'Raw - J'!$B:$P,10,FALSE),"")</f>
        <v/>
      </c>
      <c r="G1674" s="4" t="str">
        <f>SUBSTITUTE(IFERROR(VLOOKUP($A1674,'Raw - J'!$B:$P,7,FALSE),""),"0","")</f>
        <v/>
      </c>
      <c r="H1674" s="4" t="str">
        <f>IFERROR(VLOOKUP($A1674,'Raw - J'!$B:$P,12,FALSE)&amp;IF(VLOOKUP($A1674,'Raw - J'!$B:$N,13,FALSE)&lt;&gt;"","("&amp;VLOOKUP($A1674,'Raw - J'!$B:$N,13,FALSE)&amp;")",""),"")</f>
        <v/>
      </c>
      <c r="I1674" s="4" t="str">
        <f>IFERROR(VLOOKUP($A1674,'Raw - J'!$B:$P,14,FALSE),"")</f>
        <v/>
      </c>
      <c r="J1674" s="4" t="str">
        <f>IFERROR(VLOOKUP($A1674,'Raw - J'!$B:$P,11,FALSE),"")</f>
        <v/>
      </c>
      <c r="K1674" s="4" t="str">
        <f>IFERROR(VLOOKUP($A1674,'Raw - J'!$B:$Q,16,FALSE),"")</f>
        <v/>
      </c>
      <c r="L1674" s="16" t="str">
        <f>SUBSTITUTE(IFERROR(VLOOKUP($A1674,'Raw - J'!$B:$Q,9,FALSE),""),0,"")</f>
        <v/>
      </c>
      <c r="M1674" s="16" t="str">
        <f>SUBSTITUTE(IFERROR(VLOOKUP($A1674,'Raw - J'!$B:$Z,20,FALSE),""),0,"")</f>
        <v/>
      </c>
    </row>
    <row r="1675" spans="1:13" hidden="1" x14ac:dyDescent="0.35">
      <c r="A1675">
        <v>1666</v>
      </c>
      <c r="B1675" s="9" t="str">
        <f>IFERROR(VLOOKUP($A1675,'Raw - J'!$B:$S,2,FALSE),"")</f>
        <v/>
      </c>
      <c r="C1675" s="4" t="str">
        <f>IFERROR(VLOOKUP($A1675,'Raw - J'!$B:$S,3,FALSE),"")</f>
        <v/>
      </c>
      <c r="D1675" s="4" t="str">
        <f>IFERROR(VLOOKUP(JUMP!A1675,'Raw - J'!B:F,5,FALSE),"")</f>
        <v/>
      </c>
      <c r="E1675" s="4" t="str">
        <f>IFERROR(VLOOKUP($A1675,'Raw - J'!$B:$S,6,FALSE),"")</f>
        <v/>
      </c>
      <c r="F1675" s="4" t="str">
        <f>IFERROR(VLOOKUP($A1675,'Raw - J'!$B:$P,10,FALSE),"")</f>
        <v/>
      </c>
      <c r="G1675" s="4" t="str">
        <f>SUBSTITUTE(IFERROR(VLOOKUP($A1675,'Raw - J'!$B:$P,7,FALSE),""),"0","")</f>
        <v/>
      </c>
      <c r="H1675" s="4" t="str">
        <f>IFERROR(VLOOKUP($A1675,'Raw - J'!$B:$P,12,FALSE)&amp;IF(VLOOKUP($A1675,'Raw - J'!$B:$N,13,FALSE)&lt;&gt;"","("&amp;VLOOKUP($A1675,'Raw - J'!$B:$N,13,FALSE)&amp;")",""),"")</f>
        <v/>
      </c>
      <c r="I1675" s="4" t="str">
        <f>IFERROR(VLOOKUP($A1675,'Raw - J'!$B:$P,14,FALSE),"")</f>
        <v/>
      </c>
      <c r="J1675" s="4" t="str">
        <f>IFERROR(VLOOKUP($A1675,'Raw - J'!$B:$P,11,FALSE),"")</f>
        <v/>
      </c>
      <c r="K1675" s="4" t="str">
        <f>IFERROR(VLOOKUP($A1675,'Raw - J'!$B:$Q,16,FALSE),"")</f>
        <v/>
      </c>
      <c r="L1675" s="16" t="str">
        <f>SUBSTITUTE(IFERROR(VLOOKUP($A1675,'Raw - J'!$B:$Q,9,FALSE),""),0,"")</f>
        <v/>
      </c>
      <c r="M1675" s="16" t="str">
        <f>SUBSTITUTE(IFERROR(VLOOKUP($A1675,'Raw - J'!$B:$Z,20,FALSE),""),0,"")</f>
        <v/>
      </c>
    </row>
    <row r="1676" spans="1:13" hidden="1" x14ac:dyDescent="0.35">
      <c r="A1676">
        <v>1667</v>
      </c>
      <c r="B1676" s="9" t="str">
        <f>IFERROR(VLOOKUP($A1676,'Raw - J'!$B:$S,2,FALSE),"")</f>
        <v/>
      </c>
      <c r="C1676" s="4" t="str">
        <f>IFERROR(VLOOKUP($A1676,'Raw - J'!$B:$S,3,FALSE),"")</f>
        <v/>
      </c>
      <c r="D1676" s="4" t="str">
        <f>IFERROR(VLOOKUP(JUMP!A1676,'Raw - J'!B:F,5,FALSE),"")</f>
        <v/>
      </c>
      <c r="E1676" s="4" t="str">
        <f>IFERROR(VLOOKUP($A1676,'Raw - J'!$B:$S,6,FALSE),"")</f>
        <v/>
      </c>
      <c r="F1676" s="4" t="str">
        <f>IFERROR(VLOOKUP($A1676,'Raw - J'!$B:$P,10,FALSE),"")</f>
        <v/>
      </c>
      <c r="G1676" s="4" t="str">
        <f>SUBSTITUTE(IFERROR(VLOOKUP($A1676,'Raw - J'!$B:$P,7,FALSE),""),"0","")</f>
        <v/>
      </c>
      <c r="H1676" s="4" t="str">
        <f>IFERROR(VLOOKUP($A1676,'Raw - J'!$B:$P,12,FALSE)&amp;IF(VLOOKUP($A1676,'Raw - J'!$B:$N,13,FALSE)&lt;&gt;"","("&amp;VLOOKUP($A1676,'Raw - J'!$B:$N,13,FALSE)&amp;")",""),"")</f>
        <v/>
      </c>
      <c r="I1676" s="4" t="str">
        <f>IFERROR(VLOOKUP($A1676,'Raw - J'!$B:$P,14,FALSE),"")</f>
        <v/>
      </c>
      <c r="J1676" s="4" t="str">
        <f>IFERROR(VLOOKUP($A1676,'Raw - J'!$B:$P,11,FALSE),"")</f>
        <v/>
      </c>
      <c r="K1676" s="4" t="str">
        <f>IFERROR(VLOOKUP($A1676,'Raw - J'!$B:$Q,16,FALSE),"")</f>
        <v/>
      </c>
      <c r="L1676" s="16" t="str">
        <f>SUBSTITUTE(IFERROR(VLOOKUP($A1676,'Raw - J'!$B:$Q,9,FALSE),""),0,"")</f>
        <v/>
      </c>
      <c r="M1676" s="16" t="str">
        <f>SUBSTITUTE(IFERROR(VLOOKUP($A1676,'Raw - J'!$B:$Z,20,FALSE),""),0,"")</f>
        <v/>
      </c>
    </row>
    <row r="1677" spans="1:13" hidden="1" x14ac:dyDescent="0.35">
      <c r="A1677">
        <v>1668</v>
      </c>
      <c r="B1677" s="9" t="str">
        <f>IFERROR(VLOOKUP($A1677,'Raw - J'!$B:$S,2,FALSE),"")</f>
        <v/>
      </c>
      <c r="C1677" s="4" t="str">
        <f>IFERROR(VLOOKUP($A1677,'Raw - J'!$B:$S,3,FALSE),"")</f>
        <v/>
      </c>
      <c r="D1677" s="4" t="str">
        <f>IFERROR(VLOOKUP(JUMP!A1677,'Raw - J'!B:F,5,FALSE),"")</f>
        <v/>
      </c>
      <c r="E1677" s="4" t="str">
        <f>IFERROR(VLOOKUP($A1677,'Raw - J'!$B:$S,6,FALSE),"")</f>
        <v/>
      </c>
      <c r="F1677" s="4" t="str">
        <f>IFERROR(VLOOKUP($A1677,'Raw - J'!$B:$P,10,FALSE),"")</f>
        <v/>
      </c>
      <c r="G1677" s="4" t="str">
        <f>SUBSTITUTE(IFERROR(VLOOKUP($A1677,'Raw - J'!$B:$P,7,FALSE),""),"0","")</f>
        <v/>
      </c>
      <c r="H1677" s="4" t="str">
        <f>IFERROR(VLOOKUP($A1677,'Raw - J'!$B:$P,12,FALSE)&amp;IF(VLOOKUP($A1677,'Raw - J'!$B:$N,13,FALSE)&lt;&gt;"","("&amp;VLOOKUP($A1677,'Raw - J'!$B:$N,13,FALSE)&amp;")",""),"")</f>
        <v/>
      </c>
      <c r="I1677" s="4" t="str">
        <f>IFERROR(VLOOKUP($A1677,'Raw - J'!$B:$P,14,FALSE),"")</f>
        <v/>
      </c>
      <c r="J1677" s="4" t="str">
        <f>IFERROR(VLOOKUP($A1677,'Raw - J'!$B:$P,11,FALSE),"")</f>
        <v/>
      </c>
      <c r="K1677" s="4" t="str">
        <f>IFERROR(VLOOKUP($A1677,'Raw - J'!$B:$Q,16,FALSE),"")</f>
        <v/>
      </c>
      <c r="L1677" s="16" t="str">
        <f>SUBSTITUTE(IFERROR(VLOOKUP($A1677,'Raw - J'!$B:$Q,9,FALSE),""),0,"")</f>
        <v/>
      </c>
      <c r="M1677" s="16" t="str">
        <f>SUBSTITUTE(IFERROR(VLOOKUP($A1677,'Raw - J'!$B:$Z,20,FALSE),""),0,"")</f>
        <v/>
      </c>
    </row>
    <row r="1678" spans="1:13" hidden="1" x14ac:dyDescent="0.35">
      <c r="A1678">
        <v>1669</v>
      </c>
      <c r="B1678" s="9" t="str">
        <f>IFERROR(VLOOKUP($A1678,'Raw - J'!$B:$S,2,FALSE),"")</f>
        <v/>
      </c>
      <c r="C1678" s="4" t="str">
        <f>IFERROR(VLOOKUP($A1678,'Raw - J'!$B:$S,3,FALSE),"")</f>
        <v/>
      </c>
      <c r="D1678" s="4" t="str">
        <f>IFERROR(VLOOKUP(JUMP!A1678,'Raw - J'!B:F,5,FALSE),"")</f>
        <v/>
      </c>
      <c r="E1678" s="4" t="str">
        <f>IFERROR(VLOOKUP($A1678,'Raw - J'!$B:$S,6,FALSE),"")</f>
        <v/>
      </c>
      <c r="F1678" s="4" t="str">
        <f>IFERROR(VLOOKUP($A1678,'Raw - J'!$B:$P,10,FALSE),"")</f>
        <v/>
      </c>
      <c r="G1678" s="4" t="str">
        <f>SUBSTITUTE(IFERROR(VLOOKUP($A1678,'Raw - J'!$B:$P,7,FALSE),""),"0","")</f>
        <v/>
      </c>
      <c r="H1678" s="4" t="str">
        <f>IFERROR(VLOOKUP($A1678,'Raw - J'!$B:$P,12,FALSE)&amp;IF(VLOOKUP($A1678,'Raw - J'!$B:$N,13,FALSE)&lt;&gt;"","("&amp;VLOOKUP($A1678,'Raw - J'!$B:$N,13,FALSE)&amp;")",""),"")</f>
        <v/>
      </c>
      <c r="I1678" s="4" t="str">
        <f>IFERROR(VLOOKUP($A1678,'Raw - J'!$B:$P,14,FALSE),"")</f>
        <v/>
      </c>
      <c r="J1678" s="4" t="str">
        <f>IFERROR(VLOOKUP($A1678,'Raw - J'!$B:$P,11,FALSE),"")</f>
        <v/>
      </c>
      <c r="K1678" s="4" t="str">
        <f>IFERROR(VLOOKUP($A1678,'Raw - J'!$B:$Q,16,FALSE),"")</f>
        <v/>
      </c>
      <c r="L1678" s="16" t="str">
        <f>SUBSTITUTE(IFERROR(VLOOKUP($A1678,'Raw - J'!$B:$Q,9,FALSE),""),0,"")</f>
        <v/>
      </c>
      <c r="M1678" s="16" t="str">
        <f>SUBSTITUTE(IFERROR(VLOOKUP($A1678,'Raw - J'!$B:$Z,20,FALSE),""),0,"")</f>
        <v/>
      </c>
    </row>
    <row r="1679" spans="1:13" hidden="1" x14ac:dyDescent="0.35">
      <c r="A1679">
        <v>1670</v>
      </c>
      <c r="B1679" s="9" t="str">
        <f>IFERROR(VLOOKUP($A1679,'Raw - J'!$B:$S,2,FALSE),"")</f>
        <v/>
      </c>
      <c r="C1679" s="4" t="str">
        <f>IFERROR(VLOOKUP($A1679,'Raw - J'!$B:$S,3,FALSE),"")</f>
        <v/>
      </c>
      <c r="D1679" s="4" t="str">
        <f>IFERROR(VLOOKUP(JUMP!A1679,'Raw - J'!B:F,5,FALSE),"")</f>
        <v/>
      </c>
      <c r="E1679" s="4" t="str">
        <f>IFERROR(VLOOKUP($A1679,'Raw - J'!$B:$S,6,FALSE),"")</f>
        <v/>
      </c>
      <c r="F1679" s="4" t="str">
        <f>IFERROR(VLOOKUP($A1679,'Raw - J'!$B:$P,10,FALSE),"")</f>
        <v/>
      </c>
      <c r="G1679" s="4" t="str">
        <f>SUBSTITUTE(IFERROR(VLOOKUP($A1679,'Raw - J'!$B:$P,7,FALSE),""),"0","")</f>
        <v/>
      </c>
      <c r="H1679" s="4" t="str">
        <f>IFERROR(VLOOKUP($A1679,'Raw - J'!$B:$P,12,FALSE)&amp;IF(VLOOKUP($A1679,'Raw - J'!$B:$N,13,FALSE)&lt;&gt;"","("&amp;VLOOKUP($A1679,'Raw - J'!$B:$N,13,FALSE)&amp;")",""),"")</f>
        <v/>
      </c>
      <c r="I1679" s="4" t="str">
        <f>IFERROR(VLOOKUP($A1679,'Raw - J'!$B:$P,14,FALSE),"")</f>
        <v/>
      </c>
      <c r="J1679" s="4" t="str">
        <f>IFERROR(VLOOKUP($A1679,'Raw - J'!$B:$P,11,FALSE),"")</f>
        <v/>
      </c>
      <c r="K1679" s="4" t="str">
        <f>IFERROR(VLOOKUP($A1679,'Raw - J'!$B:$Q,16,FALSE),"")</f>
        <v/>
      </c>
      <c r="L1679" s="16" t="str">
        <f>SUBSTITUTE(IFERROR(VLOOKUP($A1679,'Raw - J'!$B:$Q,9,FALSE),""),0,"")</f>
        <v/>
      </c>
      <c r="M1679" s="16" t="str">
        <f>SUBSTITUTE(IFERROR(VLOOKUP($A1679,'Raw - J'!$B:$Z,20,FALSE),""),0,"")</f>
        <v/>
      </c>
    </row>
    <row r="1680" spans="1:13" hidden="1" x14ac:dyDescent="0.35">
      <c r="A1680">
        <v>1671</v>
      </c>
      <c r="B1680" s="9" t="str">
        <f>IFERROR(VLOOKUP($A1680,'Raw - J'!$B:$S,2,FALSE),"")</f>
        <v/>
      </c>
      <c r="C1680" s="4" t="str">
        <f>IFERROR(VLOOKUP($A1680,'Raw - J'!$B:$S,3,FALSE),"")</f>
        <v/>
      </c>
      <c r="D1680" s="4" t="str">
        <f>IFERROR(VLOOKUP(JUMP!A1680,'Raw - J'!B:F,5,FALSE),"")</f>
        <v/>
      </c>
      <c r="E1680" s="4" t="str">
        <f>IFERROR(VLOOKUP($A1680,'Raw - J'!$B:$S,6,FALSE),"")</f>
        <v/>
      </c>
      <c r="F1680" s="4" t="str">
        <f>IFERROR(VLOOKUP($A1680,'Raw - J'!$B:$P,10,FALSE),"")</f>
        <v/>
      </c>
      <c r="G1680" s="4" t="str">
        <f>SUBSTITUTE(IFERROR(VLOOKUP($A1680,'Raw - J'!$B:$P,7,FALSE),""),"0","")</f>
        <v/>
      </c>
      <c r="H1680" s="4" t="str">
        <f>IFERROR(VLOOKUP($A1680,'Raw - J'!$B:$P,12,FALSE)&amp;IF(VLOOKUP($A1680,'Raw - J'!$B:$N,13,FALSE)&lt;&gt;"","("&amp;VLOOKUP($A1680,'Raw - J'!$B:$N,13,FALSE)&amp;")",""),"")</f>
        <v/>
      </c>
      <c r="I1680" s="4" t="str">
        <f>IFERROR(VLOOKUP($A1680,'Raw - J'!$B:$P,14,FALSE),"")</f>
        <v/>
      </c>
      <c r="J1680" s="4" t="str">
        <f>IFERROR(VLOOKUP($A1680,'Raw - J'!$B:$P,11,FALSE),"")</f>
        <v/>
      </c>
      <c r="K1680" s="4" t="str">
        <f>IFERROR(VLOOKUP($A1680,'Raw - J'!$B:$Q,16,FALSE),"")</f>
        <v/>
      </c>
      <c r="L1680" s="16" t="str">
        <f>SUBSTITUTE(IFERROR(VLOOKUP($A1680,'Raw - J'!$B:$Q,9,FALSE),""),0,"")</f>
        <v/>
      </c>
      <c r="M1680" s="16" t="str">
        <f>SUBSTITUTE(IFERROR(VLOOKUP($A1680,'Raw - J'!$B:$Z,20,FALSE),""),0,"")</f>
        <v/>
      </c>
    </row>
    <row r="1681" spans="1:13" hidden="1" x14ac:dyDescent="0.35">
      <c r="A1681">
        <v>1672</v>
      </c>
      <c r="B1681" s="9" t="str">
        <f>IFERROR(VLOOKUP($A1681,'Raw - J'!$B:$S,2,FALSE),"")</f>
        <v/>
      </c>
      <c r="C1681" s="4" t="str">
        <f>IFERROR(VLOOKUP($A1681,'Raw - J'!$B:$S,3,FALSE),"")</f>
        <v/>
      </c>
      <c r="D1681" s="4" t="str">
        <f>IFERROR(VLOOKUP(JUMP!A1681,'Raw - J'!B:F,5,FALSE),"")</f>
        <v/>
      </c>
      <c r="E1681" s="4" t="str">
        <f>IFERROR(VLOOKUP($A1681,'Raw - J'!$B:$S,6,FALSE),"")</f>
        <v/>
      </c>
      <c r="F1681" s="4" t="str">
        <f>IFERROR(VLOOKUP($A1681,'Raw - J'!$B:$P,10,FALSE),"")</f>
        <v/>
      </c>
      <c r="G1681" s="4" t="str">
        <f>SUBSTITUTE(IFERROR(VLOOKUP($A1681,'Raw - J'!$B:$P,7,FALSE),""),"0","")</f>
        <v/>
      </c>
      <c r="H1681" s="4" t="str">
        <f>IFERROR(VLOOKUP($A1681,'Raw - J'!$B:$P,12,FALSE)&amp;IF(VLOOKUP($A1681,'Raw - J'!$B:$N,13,FALSE)&lt;&gt;"","("&amp;VLOOKUP($A1681,'Raw - J'!$B:$N,13,FALSE)&amp;")",""),"")</f>
        <v/>
      </c>
      <c r="I1681" s="4" t="str">
        <f>IFERROR(VLOOKUP($A1681,'Raw - J'!$B:$P,14,FALSE),"")</f>
        <v/>
      </c>
      <c r="J1681" s="4" t="str">
        <f>IFERROR(VLOOKUP($A1681,'Raw - J'!$B:$P,11,FALSE),"")</f>
        <v/>
      </c>
      <c r="K1681" s="4" t="str">
        <f>IFERROR(VLOOKUP($A1681,'Raw - J'!$B:$Q,16,FALSE),"")</f>
        <v/>
      </c>
      <c r="L1681" s="16" t="str">
        <f>SUBSTITUTE(IFERROR(VLOOKUP($A1681,'Raw - J'!$B:$Q,9,FALSE),""),0,"")</f>
        <v/>
      </c>
      <c r="M1681" s="16" t="str">
        <f>SUBSTITUTE(IFERROR(VLOOKUP($A1681,'Raw - J'!$B:$Z,20,FALSE),""),0,"")</f>
        <v/>
      </c>
    </row>
    <row r="1682" spans="1:13" hidden="1" x14ac:dyDescent="0.35">
      <c r="A1682">
        <v>1673</v>
      </c>
      <c r="B1682" s="9" t="str">
        <f>IFERROR(VLOOKUP($A1682,'Raw - J'!$B:$S,2,FALSE),"")</f>
        <v/>
      </c>
      <c r="C1682" s="4" t="str">
        <f>IFERROR(VLOOKUP($A1682,'Raw - J'!$B:$S,3,FALSE),"")</f>
        <v/>
      </c>
      <c r="D1682" s="4" t="str">
        <f>IFERROR(VLOOKUP(JUMP!A1682,'Raw - J'!B:F,5,FALSE),"")</f>
        <v/>
      </c>
      <c r="E1682" s="4" t="str">
        <f>IFERROR(VLOOKUP($A1682,'Raw - J'!$B:$S,6,FALSE),"")</f>
        <v/>
      </c>
      <c r="F1682" s="4" t="str">
        <f>IFERROR(VLOOKUP($A1682,'Raw - J'!$B:$P,10,FALSE),"")</f>
        <v/>
      </c>
      <c r="G1682" s="4" t="str">
        <f>SUBSTITUTE(IFERROR(VLOOKUP($A1682,'Raw - J'!$B:$P,7,FALSE),""),"0","")</f>
        <v/>
      </c>
      <c r="H1682" s="4" t="str">
        <f>IFERROR(VLOOKUP($A1682,'Raw - J'!$B:$P,12,FALSE)&amp;IF(VLOOKUP($A1682,'Raw - J'!$B:$N,13,FALSE)&lt;&gt;"","("&amp;VLOOKUP($A1682,'Raw - J'!$B:$N,13,FALSE)&amp;")",""),"")</f>
        <v/>
      </c>
      <c r="I1682" s="4" t="str">
        <f>IFERROR(VLOOKUP($A1682,'Raw - J'!$B:$P,14,FALSE),"")</f>
        <v/>
      </c>
      <c r="J1682" s="4" t="str">
        <f>IFERROR(VLOOKUP($A1682,'Raw - J'!$B:$P,11,FALSE),"")</f>
        <v/>
      </c>
      <c r="K1682" s="4" t="str">
        <f>IFERROR(VLOOKUP($A1682,'Raw - J'!$B:$Q,16,FALSE),"")</f>
        <v/>
      </c>
      <c r="L1682" s="16" t="str">
        <f>SUBSTITUTE(IFERROR(VLOOKUP($A1682,'Raw - J'!$B:$Q,9,FALSE),""),0,"")</f>
        <v/>
      </c>
      <c r="M1682" s="16" t="str">
        <f>SUBSTITUTE(IFERROR(VLOOKUP($A1682,'Raw - J'!$B:$Z,20,FALSE),""),0,"")</f>
        <v/>
      </c>
    </row>
    <row r="1683" spans="1:13" hidden="1" x14ac:dyDescent="0.35">
      <c r="A1683">
        <v>1674</v>
      </c>
      <c r="B1683" s="9" t="str">
        <f>IFERROR(VLOOKUP($A1683,'Raw - J'!$B:$S,2,FALSE),"")</f>
        <v/>
      </c>
      <c r="C1683" s="4" t="str">
        <f>IFERROR(VLOOKUP($A1683,'Raw - J'!$B:$S,3,FALSE),"")</f>
        <v/>
      </c>
      <c r="D1683" s="4" t="str">
        <f>IFERROR(VLOOKUP(JUMP!A1683,'Raw - J'!B:F,5,FALSE),"")</f>
        <v/>
      </c>
      <c r="E1683" s="4" t="str">
        <f>IFERROR(VLOOKUP($A1683,'Raw - J'!$B:$S,6,FALSE),"")</f>
        <v/>
      </c>
      <c r="F1683" s="4" t="str">
        <f>IFERROR(VLOOKUP($A1683,'Raw - J'!$B:$P,10,FALSE),"")</f>
        <v/>
      </c>
      <c r="G1683" s="4" t="str">
        <f>SUBSTITUTE(IFERROR(VLOOKUP($A1683,'Raw - J'!$B:$P,7,FALSE),""),"0","")</f>
        <v/>
      </c>
      <c r="H1683" s="4" t="str">
        <f>IFERROR(VLOOKUP($A1683,'Raw - J'!$B:$P,12,FALSE)&amp;IF(VLOOKUP($A1683,'Raw - J'!$B:$N,13,FALSE)&lt;&gt;"","("&amp;VLOOKUP($A1683,'Raw - J'!$B:$N,13,FALSE)&amp;")",""),"")</f>
        <v/>
      </c>
      <c r="I1683" s="4" t="str">
        <f>IFERROR(VLOOKUP($A1683,'Raw - J'!$B:$P,14,FALSE),"")</f>
        <v/>
      </c>
      <c r="J1683" s="4" t="str">
        <f>IFERROR(VLOOKUP($A1683,'Raw - J'!$B:$P,11,FALSE),"")</f>
        <v/>
      </c>
      <c r="K1683" s="4" t="str">
        <f>IFERROR(VLOOKUP($A1683,'Raw - J'!$B:$Q,16,FALSE),"")</f>
        <v/>
      </c>
      <c r="L1683" s="16" t="str">
        <f>SUBSTITUTE(IFERROR(VLOOKUP($A1683,'Raw - J'!$B:$Q,9,FALSE),""),0,"")</f>
        <v/>
      </c>
      <c r="M1683" s="16" t="str">
        <f>SUBSTITUTE(IFERROR(VLOOKUP($A1683,'Raw - J'!$B:$Z,20,FALSE),""),0,"")</f>
        <v/>
      </c>
    </row>
    <row r="1684" spans="1:13" hidden="1" x14ac:dyDescent="0.35">
      <c r="A1684">
        <v>1675</v>
      </c>
      <c r="B1684" s="9" t="str">
        <f>IFERROR(VLOOKUP($A1684,'Raw - J'!$B:$S,2,FALSE),"")</f>
        <v/>
      </c>
      <c r="C1684" s="4" t="str">
        <f>IFERROR(VLOOKUP($A1684,'Raw - J'!$B:$S,3,FALSE),"")</f>
        <v/>
      </c>
      <c r="D1684" s="4" t="str">
        <f>IFERROR(VLOOKUP(JUMP!A1684,'Raw - J'!B:F,5,FALSE),"")</f>
        <v/>
      </c>
      <c r="E1684" s="4" t="str">
        <f>IFERROR(VLOOKUP($A1684,'Raw - J'!$B:$S,6,FALSE),"")</f>
        <v/>
      </c>
      <c r="F1684" s="4" t="str">
        <f>IFERROR(VLOOKUP($A1684,'Raw - J'!$B:$P,10,FALSE),"")</f>
        <v/>
      </c>
      <c r="G1684" s="4" t="str">
        <f>SUBSTITUTE(IFERROR(VLOOKUP($A1684,'Raw - J'!$B:$P,7,FALSE),""),"0","")</f>
        <v/>
      </c>
      <c r="H1684" s="4" t="str">
        <f>IFERROR(VLOOKUP($A1684,'Raw - J'!$B:$P,12,FALSE)&amp;IF(VLOOKUP($A1684,'Raw - J'!$B:$N,13,FALSE)&lt;&gt;"","("&amp;VLOOKUP($A1684,'Raw - J'!$B:$N,13,FALSE)&amp;")",""),"")</f>
        <v/>
      </c>
      <c r="I1684" s="4" t="str">
        <f>IFERROR(VLOOKUP($A1684,'Raw - J'!$B:$P,14,FALSE),"")</f>
        <v/>
      </c>
      <c r="J1684" s="4" t="str">
        <f>IFERROR(VLOOKUP($A1684,'Raw - J'!$B:$P,11,FALSE),"")</f>
        <v/>
      </c>
      <c r="K1684" s="4" t="str">
        <f>IFERROR(VLOOKUP($A1684,'Raw - J'!$B:$Q,16,FALSE),"")</f>
        <v/>
      </c>
      <c r="L1684" s="16" t="str">
        <f>SUBSTITUTE(IFERROR(VLOOKUP($A1684,'Raw - J'!$B:$Q,9,FALSE),""),0,"")</f>
        <v/>
      </c>
      <c r="M1684" s="16" t="str">
        <f>SUBSTITUTE(IFERROR(VLOOKUP($A1684,'Raw - J'!$B:$Z,20,FALSE),""),0,"")</f>
        <v/>
      </c>
    </row>
    <row r="1685" spans="1:13" hidden="1" x14ac:dyDescent="0.35">
      <c r="A1685">
        <v>1676</v>
      </c>
      <c r="B1685" s="9" t="str">
        <f>IFERROR(VLOOKUP($A1685,'Raw - J'!$B:$S,2,FALSE),"")</f>
        <v/>
      </c>
      <c r="C1685" s="4" t="str">
        <f>IFERROR(VLOOKUP($A1685,'Raw - J'!$B:$S,3,FALSE),"")</f>
        <v/>
      </c>
      <c r="D1685" s="4" t="str">
        <f>IFERROR(VLOOKUP(JUMP!A1685,'Raw - J'!B:F,5,FALSE),"")</f>
        <v/>
      </c>
      <c r="E1685" s="4" t="str">
        <f>IFERROR(VLOOKUP($A1685,'Raw - J'!$B:$S,6,FALSE),"")</f>
        <v/>
      </c>
      <c r="F1685" s="4" t="str">
        <f>IFERROR(VLOOKUP($A1685,'Raw - J'!$B:$P,10,FALSE),"")</f>
        <v/>
      </c>
      <c r="G1685" s="4" t="str">
        <f>SUBSTITUTE(IFERROR(VLOOKUP($A1685,'Raw - J'!$B:$P,7,FALSE),""),"0","")</f>
        <v/>
      </c>
      <c r="H1685" s="4" t="str">
        <f>IFERROR(VLOOKUP($A1685,'Raw - J'!$B:$P,12,FALSE)&amp;IF(VLOOKUP($A1685,'Raw - J'!$B:$N,13,FALSE)&lt;&gt;"","("&amp;VLOOKUP($A1685,'Raw - J'!$B:$N,13,FALSE)&amp;")",""),"")</f>
        <v/>
      </c>
      <c r="I1685" s="4" t="str">
        <f>IFERROR(VLOOKUP($A1685,'Raw - J'!$B:$P,14,FALSE),"")</f>
        <v/>
      </c>
      <c r="J1685" s="4" t="str">
        <f>IFERROR(VLOOKUP($A1685,'Raw - J'!$B:$P,11,FALSE),"")</f>
        <v/>
      </c>
      <c r="K1685" s="4" t="str">
        <f>IFERROR(VLOOKUP($A1685,'Raw - J'!$B:$Q,16,FALSE),"")</f>
        <v/>
      </c>
      <c r="L1685" s="16" t="str">
        <f>SUBSTITUTE(IFERROR(VLOOKUP($A1685,'Raw - J'!$B:$Q,9,FALSE),""),0,"")</f>
        <v/>
      </c>
      <c r="M1685" s="16" t="str">
        <f>SUBSTITUTE(IFERROR(VLOOKUP($A1685,'Raw - J'!$B:$Z,20,FALSE),""),0,"")</f>
        <v/>
      </c>
    </row>
    <row r="1686" spans="1:13" hidden="1" x14ac:dyDescent="0.35">
      <c r="A1686">
        <v>1677</v>
      </c>
      <c r="B1686" s="9" t="str">
        <f>IFERROR(VLOOKUP($A1686,'Raw - J'!$B:$S,2,FALSE),"")</f>
        <v/>
      </c>
      <c r="C1686" s="4" t="str">
        <f>IFERROR(VLOOKUP($A1686,'Raw - J'!$B:$S,3,FALSE),"")</f>
        <v/>
      </c>
      <c r="D1686" s="4" t="str">
        <f>IFERROR(VLOOKUP(JUMP!A1686,'Raw - J'!B:F,5,FALSE),"")</f>
        <v/>
      </c>
      <c r="E1686" s="4" t="str">
        <f>IFERROR(VLOOKUP($A1686,'Raw - J'!$B:$S,6,FALSE),"")</f>
        <v/>
      </c>
      <c r="F1686" s="4" t="str">
        <f>IFERROR(VLOOKUP($A1686,'Raw - J'!$B:$P,10,FALSE),"")</f>
        <v/>
      </c>
      <c r="G1686" s="4" t="str">
        <f>SUBSTITUTE(IFERROR(VLOOKUP($A1686,'Raw - J'!$B:$P,7,FALSE),""),"0","")</f>
        <v/>
      </c>
      <c r="H1686" s="4" t="str">
        <f>IFERROR(VLOOKUP($A1686,'Raw - J'!$B:$P,12,FALSE)&amp;IF(VLOOKUP($A1686,'Raw - J'!$B:$N,13,FALSE)&lt;&gt;"","("&amp;VLOOKUP($A1686,'Raw - J'!$B:$N,13,FALSE)&amp;")",""),"")</f>
        <v/>
      </c>
      <c r="I1686" s="4" t="str">
        <f>IFERROR(VLOOKUP($A1686,'Raw - J'!$B:$P,14,FALSE),"")</f>
        <v/>
      </c>
      <c r="J1686" s="4" t="str">
        <f>IFERROR(VLOOKUP($A1686,'Raw - J'!$B:$P,11,FALSE),"")</f>
        <v/>
      </c>
      <c r="K1686" s="4" t="str">
        <f>IFERROR(VLOOKUP($A1686,'Raw - J'!$B:$Q,16,FALSE),"")</f>
        <v/>
      </c>
      <c r="L1686" s="16" t="str">
        <f>SUBSTITUTE(IFERROR(VLOOKUP($A1686,'Raw - J'!$B:$Q,9,FALSE),""),0,"")</f>
        <v/>
      </c>
      <c r="M1686" s="16" t="str">
        <f>SUBSTITUTE(IFERROR(VLOOKUP($A1686,'Raw - J'!$B:$Z,20,FALSE),""),0,"")</f>
        <v/>
      </c>
    </row>
    <row r="1687" spans="1:13" hidden="1" x14ac:dyDescent="0.35">
      <c r="A1687">
        <v>1678</v>
      </c>
      <c r="B1687" s="9" t="str">
        <f>IFERROR(VLOOKUP($A1687,'Raw - J'!$B:$S,2,FALSE),"")</f>
        <v/>
      </c>
      <c r="C1687" s="4" t="str">
        <f>IFERROR(VLOOKUP($A1687,'Raw - J'!$B:$S,3,FALSE),"")</f>
        <v/>
      </c>
      <c r="D1687" s="4" t="str">
        <f>IFERROR(VLOOKUP(JUMP!A1687,'Raw - J'!B:F,5,FALSE),"")</f>
        <v/>
      </c>
      <c r="E1687" s="4" t="str">
        <f>IFERROR(VLOOKUP($A1687,'Raw - J'!$B:$S,6,FALSE),"")</f>
        <v/>
      </c>
      <c r="F1687" s="4" t="str">
        <f>IFERROR(VLOOKUP($A1687,'Raw - J'!$B:$P,10,FALSE),"")</f>
        <v/>
      </c>
      <c r="G1687" s="4" t="str">
        <f>SUBSTITUTE(IFERROR(VLOOKUP($A1687,'Raw - J'!$B:$P,7,FALSE),""),"0","")</f>
        <v/>
      </c>
      <c r="H1687" s="4" t="str">
        <f>IFERROR(VLOOKUP($A1687,'Raw - J'!$B:$P,12,FALSE)&amp;IF(VLOOKUP($A1687,'Raw - J'!$B:$N,13,FALSE)&lt;&gt;"","("&amp;VLOOKUP($A1687,'Raw - J'!$B:$N,13,FALSE)&amp;")",""),"")</f>
        <v/>
      </c>
      <c r="I1687" s="4" t="str">
        <f>IFERROR(VLOOKUP($A1687,'Raw - J'!$B:$P,14,FALSE),"")</f>
        <v/>
      </c>
      <c r="J1687" s="4" t="str">
        <f>IFERROR(VLOOKUP($A1687,'Raw - J'!$B:$P,11,FALSE),"")</f>
        <v/>
      </c>
      <c r="K1687" s="4" t="str">
        <f>IFERROR(VLOOKUP($A1687,'Raw - J'!$B:$Q,16,FALSE),"")</f>
        <v/>
      </c>
      <c r="L1687" s="16" t="str">
        <f>SUBSTITUTE(IFERROR(VLOOKUP($A1687,'Raw - J'!$B:$Q,9,FALSE),""),0,"")</f>
        <v/>
      </c>
      <c r="M1687" s="16" t="str">
        <f>SUBSTITUTE(IFERROR(VLOOKUP($A1687,'Raw - J'!$B:$Z,20,FALSE),""),0,"")</f>
        <v/>
      </c>
    </row>
    <row r="1688" spans="1:13" hidden="1" x14ac:dyDescent="0.35">
      <c r="A1688">
        <v>1679</v>
      </c>
      <c r="B1688" s="9" t="str">
        <f>IFERROR(VLOOKUP($A1688,'Raw - J'!$B:$S,2,FALSE),"")</f>
        <v/>
      </c>
      <c r="C1688" s="4" t="str">
        <f>IFERROR(VLOOKUP($A1688,'Raw - J'!$B:$S,3,FALSE),"")</f>
        <v/>
      </c>
      <c r="D1688" s="4" t="str">
        <f>IFERROR(VLOOKUP(JUMP!A1688,'Raw - J'!B:F,5,FALSE),"")</f>
        <v/>
      </c>
      <c r="E1688" s="4" t="str">
        <f>IFERROR(VLOOKUP($A1688,'Raw - J'!$B:$S,6,FALSE),"")</f>
        <v/>
      </c>
      <c r="F1688" s="4" t="str">
        <f>IFERROR(VLOOKUP($A1688,'Raw - J'!$B:$P,10,FALSE),"")</f>
        <v/>
      </c>
      <c r="G1688" s="4" t="str">
        <f>SUBSTITUTE(IFERROR(VLOOKUP($A1688,'Raw - J'!$B:$P,7,FALSE),""),"0","")</f>
        <v/>
      </c>
      <c r="H1688" s="4" t="str">
        <f>IFERROR(VLOOKUP($A1688,'Raw - J'!$B:$P,12,FALSE)&amp;IF(VLOOKUP($A1688,'Raw - J'!$B:$N,13,FALSE)&lt;&gt;"","("&amp;VLOOKUP($A1688,'Raw - J'!$B:$N,13,FALSE)&amp;")",""),"")</f>
        <v/>
      </c>
      <c r="I1688" s="4" t="str">
        <f>IFERROR(VLOOKUP($A1688,'Raw - J'!$B:$P,14,FALSE),"")</f>
        <v/>
      </c>
      <c r="J1688" s="4" t="str">
        <f>IFERROR(VLOOKUP($A1688,'Raw - J'!$B:$P,11,FALSE),"")</f>
        <v/>
      </c>
      <c r="K1688" s="4" t="str">
        <f>IFERROR(VLOOKUP($A1688,'Raw - J'!$B:$Q,16,FALSE),"")</f>
        <v/>
      </c>
      <c r="L1688" s="16" t="str">
        <f>SUBSTITUTE(IFERROR(VLOOKUP($A1688,'Raw - J'!$B:$Q,9,FALSE),""),0,"")</f>
        <v/>
      </c>
      <c r="M1688" s="16" t="str">
        <f>SUBSTITUTE(IFERROR(VLOOKUP($A1688,'Raw - J'!$B:$Z,20,FALSE),""),0,"")</f>
        <v/>
      </c>
    </row>
    <row r="1689" spans="1:13" hidden="1" x14ac:dyDescent="0.35">
      <c r="A1689">
        <v>1680</v>
      </c>
      <c r="B1689" s="9" t="str">
        <f>IFERROR(VLOOKUP($A1689,'Raw - J'!$B:$S,2,FALSE),"")</f>
        <v/>
      </c>
      <c r="C1689" s="4" t="str">
        <f>IFERROR(VLOOKUP($A1689,'Raw - J'!$B:$S,3,FALSE),"")</f>
        <v/>
      </c>
      <c r="D1689" s="4" t="str">
        <f>IFERROR(VLOOKUP(JUMP!A1689,'Raw - J'!B:F,5,FALSE),"")</f>
        <v/>
      </c>
      <c r="E1689" s="4" t="str">
        <f>IFERROR(VLOOKUP($A1689,'Raw - J'!$B:$S,6,FALSE),"")</f>
        <v/>
      </c>
      <c r="F1689" s="4" t="str">
        <f>IFERROR(VLOOKUP($A1689,'Raw - J'!$B:$P,10,FALSE),"")</f>
        <v/>
      </c>
      <c r="G1689" s="4" t="str">
        <f>SUBSTITUTE(IFERROR(VLOOKUP($A1689,'Raw - J'!$B:$P,7,FALSE),""),"0","")</f>
        <v/>
      </c>
      <c r="H1689" s="4" t="str">
        <f>IFERROR(VLOOKUP($A1689,'Raw - J'!$B:$P,12,FALSE)&amp;IF(VLOOKUP($A1689,'Raw - J'!$B:$N,13,FALSE)&lt;&gt;"","("&amp;VLOOKUP($A1689,'Raw - J'!$B:$N,13,FALSE)&amp;")",""),"")</f>
        <v/>
      </c>
      <c r="I1689" s="4" t="str">
        <f>IFERROR(VLOOKUP($A1689,'Raw - J'!$B:$P,14,FALSE),"")</f>
        <v/>
      </c>
      <c r="J1689" s="4" t="str">
        <f>IFERROR(VLOOKUP($A1689,'Raw - J'!$B:$P,11,FALSE),"")</f>
        <v/>
      </c>
      <c r="K1689" s="4" t="str">
        <f>IFERROR(VLOOKUP($A1689,'Raw - J'!$B:$Q,16,FALSE),"")</f>
        <v/>
      </c>
      <c r="L1689" s="16" t="str">
        <f>SUBSTITUTE(IFERROR(VLOOKUP($A1689,'Raw - J'!$B:$Q,9,FALSE),""),0,"")</f>
        <v/>
      </c>
      <c r="M1689" s="16" t="str">
        <f>SUBSTITUTE(IFERROR(VLOOKUP($A1689,'Raw - J'!$B:$Z,20,FALSE),""),0,"")</f>
        <v/>
      </c>
    </row>
    <row r="1690" spans="1:13" hidden="1" x14ac:dyDescent="0.35">
      <c r="A1690">
        <v>1681</v>
      </c>
      <c r="B1690" s="9" t="str">
        <f>IFERROR(VLOOKUP($A1690,'Raw - J'!$B:$S,2,FALSE),"")</f>
        <v/>
      </c>
      <c r="C1690" s="4" t="str">
        <f>IFERROR(VLOOKUP($A1690,'Raw - J'!$B:$S,3,FALSE),"")</f>
        <v/>
      </c>
      <c r="D1690" s="4" t="str">
        <f>IFERROR(VLOOKUP(JUMP!A1690,'Raw - J'!B:F,5,FALSE),"")</f>
        <v/>
      </c>
      <c r="E1690" s="4" t="str">
        <f>IFERROR(VLOOKUP($A1690,'Raw - J'!$B:$S,6,FALSE),"")</f>
        <v/>
      </c>
      <c r="F1690" s="4" t="str">
        <f>IFERROR(VLOOKUP($A1690,'Raw - J'!$B:$P,10,FALSE),"")</f>
        <v/>
      </c>
      <c r="G1690" s="4" t="str">
        <f>SUBSTITUTE(IFERROR(VLOOKUP($A1690,'Raw - J'!$B:$P,7,FALSE),""),"0","")</f>
        <v/>
      </c>
      <c r="H1690" s="4" t="str">
        <f>IFERROR(VLOOKUP($A1690,'Raw - J'!$B:$P,12,FALSE)&amp;IF(VLOOKUP($A1690,'Raw - J'!$B:$N,13,FALSE)&lt;&gt;"","("&amp;VLOOKUP($A1690,'Raw - J'!$B:$N,13,FALSE)&amp;")",""),"")</f>
        <v/>
      </c>
      <c r="I1690" s="4" t="str">
        <f>IFERROR(VLOOKUP($A1690,'Raw - J'!$B:$P,14,FALSE),"")</f>
        <v/>
      </c>
      <c r="J1690" s="4" t="str">
        <f>IFERROR(VLOOKUP($A1690,'Raw - J'!$B:$P,11,FALSE),"")</f>
        <v/>
      </c>
      <c r="K1690" s="4" t="str">
        <f>IFERROR(VLOOKUP($A1690,'Raw - J'!$B:$Q,16,FALSE),"")</f>
        <v/>
      </c>
      <c r="L1690" s="16" t="str">
        <f>SUBSTITUTE(IFERROR(VLOOKUP($A1690,'Raw - J'!$B:$Q,9,FALSE),""),0,"")</f>
        <v/>
      </c>
      <c r="M1690" s="16" t="str">
        <f>SUBSTITUTE(IFERROR(VLOOKUP($A1690,'Raw - J'!$B:$Z,20,FALSE),""),0,"")</f>
        <v/>
      </c>
    </row>
    <row r="1691" spans="1:13" hidden="1" x14ac:dyDescent="0.35">
      <c r="A1691">
        <v>1682</v>
      </c>
      <c r="B1691" s="9" t="str">
        <f>IFERROR(VLOOKUP($A1691,'Raw - J'!$B:$S,2,FALSE),"")</f>
        <v/>
      </c>
      <c r="C1691" s="4" t="str">
        <f>IFERROR(VLOOKUP($A1691,'Raw - J'!$B:$S,3,FALSE),"")</f>
        <v/>
      </c>
      <c r="D1691" s="4" t="str">
        <f>IFERROR(VLOOKUP(JUMP!A1691,'Raw - J'!B:F,5,FALSE),"")</f>
        <v/>
      </c>
      <c r="E1691" s="4" t="str">
        <f>IFERROR(VLOOKUP($A1691,'Raw - J'!$B:$S,6,FALSE),"")</f>
        <v/>
      </c>
      <c r="F1691" s="4" t="str">
        <f>IFERROR(VLOOKUP($A1691,'Raw - J'!$B:$P,10,FALSE),"")</f>
        <v/>
      </c>
      <c r="G1691" s="4" t="str">
        <f>SUBSTITUTE(IFERROR(VLOOKUP($A1691,'Raw - J'!$B:$P,7,FALSE),""),"0","")</f>
        <v/>
      </c>
      <c r="H1691" s="4" t="str">
        <f>IFERROR(VLOOKUP($A1691,'Raw - J'!$B:$P,12,FALSE)&amp;IF(VLOOKUP($A1691,'Raw - J'!$B:$N,13,FALSE)&lt;&gt;"","("&amp;VLOOKUP($A1691,'Raw - J'!$B:$N,13,FALSE)&amp;")",""),"")</f>
        <v/>
      </c>
      <c r="I1691" s="4" t="str">
        <f>IFERROR(VLOOKUP($A1691,'Raw - J'!$B:$P,14,FALSE),"")</f>
        <v/>
      </c>
      <c r="J1691" s="4" t="str">
        <f>IFERROR(VLOOKUP($A1691,'Raw - J'!$B:$P,11,FALSE),"")</f>
        <v/>
      </c>
      <c r="K1691" s="4" t="str">
        <f>IFERROR(VLOOKUP($A1691,'Raw - J'!$B:$Q,16,FALSE),"")</f>
        <v/>
      </c>
      <c r="L1691" s="16" t="str">
        <f>SUBSTITUTE(IFERROR(VLOOKUP($A1691,'Raw - J'!$B:$Q,9,FALSE),""),0,"")</f>
        <v/>
      </c>
      <c r="M1691" s="16" t="str">
        <f>SUBSTITUTE(IFERROR(VLOOKUP($A1691,'Raw - J'!$B:$Z,20,FALSE),""),0,"")</f>
        <v/>
      </c>
    </row>
    <row r="1692" spans="1:13" hidden="1" x14ac:dyDescent="0.35">
      <c r="A1692">
        <v>1683</v>
      </c>
      <c r="B1692" s="9" t="str">
        <f>IFERROR(VLOOKUP($A1692,'Raw - J'!$B:$S,2,FALSE),"")</f>
        <v/>
      </c>
      <c r="C1692" s="4" t="str">
        <f>IFERROR(VLOOKUP($A1692,'Raw - J'!$B:$S,3,FALSE),"")</f>
        <v/>
      </c>
      <c r="D1692" s="4" t="str">
        <f>IFERROR(VLOOKUP(JUMP!A1692,'Raw - J'!B:F,5,FALSE),"")</f>
        <v/>
      </c>
      <c r="E1692" s="4" t="str">
        <f>IFERROR(VLOOKUP($A1692,'Raw - J'!$B:$S,6,FALSE),"")</f>
        <v/>
      </c>
      <c r="F1692" s="4" t="str">
        <f>IFERROR(VLOOKUP($A1692,'Raw - J'!$B:$P,10,FALSE),"")</f>
        <v/>
      </c>
      <c r="G1692" s="4" t="str">
        <f>SUBSTITUTE(IFERROR(VLOOKUP($A1692,'Raw - J'!$B:$P,7,FALSE),""),"0","")</f>
        <v/>
      </c>
      <c r="H1692" s="4" t="str">
        <f>IFERROR(VLOOKUP($A1692,'Raw - J'!$B:$P,12,FALSE)&amp;IF(VLOOKUP($A1692,'Raw - J'!$B:$N,13,FALSE)&lt;&gt;"","("&amp;VLOOKUP($A1692,'Raw - J'!$B:$N,13,FALSE)&amp;")",""),"")</f>
        <v/>
      </c>
      <c r="I1692" s="4" t="str">
        <f>IFERROR(VLOOKUP($A1692,'Raw - J'!$B:$P,14,FALSE),"")</f>
        <v/>
      </c>
      <c r="J1692" s="4" t="str">
        <f>IFERROR(VLOOKUP($A1692,'Raw - J'!$B:$P,11,FALSE),"")</f>
        <v/>
      </c>
      <c r="K1692" s="4" t="str">
        <f>IFERROR(VLOOKUP($A1692,'Raw - J'!$B:$Q,16,FALSE),"")</f>
        <v/>
      </c>
      <c r="L1692" s="16" t="str">
        <f>SUBSTITUTE(IFERROR(VLOOKUP($A1692,'Raw - J'!$B:$Q,9,FALSE),""),0,"")</f>
        <v/>
      </c>
      <c r="M1692" s="16" t="str">
        <f>SUBSTITUTE(IFERROR(VLOOKUP($A1692,'Raw - J'!$B:$Z,20,FALSE),""),0,"")</f>
        <v/>
      </c>
    </row>
    <row r="1693" spans="1:13" hidden="1" x14ac:dyDescent="0.35">
      <c r="A1693">
        <v>1684</v>
      </c>
      <c r="B1693" s="9" t="str">
        <f>IFERROR(VLOOKUP($A1693,'Raw - J'!$B:$S,2,FALSE),"")</f>
        <v/>
      </c>
      <c r="C1693" s="4" t="str">
        <f>IFERROR(VLOOKUP($A1693,'Raw - J'!$B:$S,3,FALSE),"")</f>
        <v/>
      </c>
      <c r="D1693" s="4" t="str">
        <f>IFERROR(VLOOKUP(JUMP!A1693,'Raw - J'!B:F,5,FALSE),"")</f>
        <v/>
      </c>
      <c r="E1693" s="4" t="str">
        <f>IFERROR(VLOOKUP($A1693,'Raw - J'!$B:$S,6,FALSE),"")</f>
        <v/>
      </c>
      <c r="F1693" s="4" t="str">
        <f>IFERROR(VLOOKUP($A1693,'Raw - J'!$B:$P,10,FALSE),"")</f>
        <v/>
      </c>
      <c r="G1693" s="4" t="str">
        <f>SUBSTITUTE(IFERROR(VLOOKUP($A1693,'Raw - J'!$B:$P,7,FALSE),""),"0","")</f>
        <v/>
      </c>
      <c r="H1693" s="4" t="str">
        <f>IFERROR(VLOOKUP($A1693,'Raw - J'!$B:$P,12,FALSE)&amp;IF(VLOOKUP($A1693,'Raw - J'!$B:$N,13,FALSE)&lt;&gt;"","("&amp;VLOOKUP($A1693,'Raw - J'!$B:$N,13,FALSE)&amp;")",""),"")</f>
        <v/>
      </c>
      <c r="I1693" s="4" t="str">
        <f>IFERROR(VLOOKUP($A1693,'Raw - J'!$B:$P,14,FALSE),"")</f>
        <v/>
      </c>
      <c r="J1693" s="4" t="str">
        <f>IFERROR(VLOOKUP($A1693,'Raw - J'!$B:$P,11,FALSE),"")</f>
        <v/>
      </c>
      <c r="K1693" s="4" t="str">
        <f>IFERROR(VLOOKUP($A1693,'Raw - J'!$B:$Q,16,FALSE),"")</f>
        <v/>
      </c>
      <c r="L1693" s="16" t="str">
        <f>SUBSTITUTE(IFERROR(VLOOKUP($A1693,'Raw - J'!$B:$Q,9,FALSE),""),0,"")</f>
        <v/>
      </c>
      <c r="M1693" s="16" t="str">
        <f>SUBSTITUTE(IFERROR(VLOOKUP($A1693,'Raw - J'!$B:$Z,20,FALSE),""),0,"")</f>
        <v/>
      </c>
    </row>
    <row r="1694" spans="1:13" hidden="1" x14ac:dyDescent="0.35">
      <c r="A1694">
        <v>1685</v>
      </c>
      <c r="B1694" s="9" t="str">
        <f>IFERROR(VLOOKUP($A1694,'Raw - J'!$B:$S,2,FALSE),"")</f>
        <v/>
      </c>
      <c r="C1694" s="4" t="str">
        <f>IFERROR(VLOOKUP($A1694,'Raw - J'!$B:$S,3,FALSE),"")</f>
        <v/>
      </c>
      <c r="D1694" s="4" t="str">
        <f>IFERROR(VLOOKUP(JUMP!A1694,'Raw - J'!B:F,5,FALSE),"")</f>
        <v/>
      </c>
      <c r="E1694" s="4" t="str">
        <f>IFERROR(VLOOKUP($A1694,'Raw - J'!$B:$S,6,FALSE),"")</f>
        <v/>
      </c>
      <c r="F1694" s="4" t="str">
        <f>IFERROR(VLOOKUP($A1694,'Raw - J'!$B:$P,10,FALSE),"")</f>
        <v/>
      </c>
      <c r="G1694" s="4" t="str">
        <f>SUBSTITUTE(IFERROR(VLOOKUP($A1694,'Raw - J'!$B:$P,7,FALSE),""),"0","")</f>
        <v/>
      </c>
      <c r="H1694" s="4" t="str">
        <f>IFERROR(VLOOKUP($A1694,'Raw - J'!$B:$P,12,FALSE)&amp;IF(VLOOKUP($A1694,'Raw - J'!$B:$N,13,FALSE)&lt;&gt;"","("&amp;VLOOKUP($A1694,'Raw - J'!$B:$N,13,FALSE)&amp;")",""),"")</f>
        <v/>
      </c>
      <c r="I1694" s="4" t="str">
        <f>IFERROR(VLOOKUP($A1694,'Raw - J'!$B:$P,14,FALSE),"")</f>
        <v/>
      </c>
      <c r="J1694" s="4" t="str">
        <f>IFERROR(VLOOKUP($A1694,'Raw - J'!$B:$P,11,FALSE),"")</f>
        <v/>
      </c>
      <c r="K1694" s="4" t="str">
        <f>IFERROR(VLOOKUP($A1694,'Raw - J'!$B:$Q,16,FALSE),"")</f>
        <v/>
      </c>
      <c r="L1694" s="16" t="str">
        <f>SUBSTITUTE(IFERROR(VLOOKUP($A1694,'Raw - J'!$B:$Q,9,FALSE),""),0,"")</f>
        <v/>
      </c>
      <c r="M1694" s="16" t="str">
        <f>SUBSTITUTE(IFERROR(VLOOKUP($A1694,'Raw - J'!$B:$Z,20,FALSE),""),0,"")</f>
        <v/>
      </c>
    </row>
    <row r="1695" spans="1:13" hidden="1" x14ac:dyDescent="0.35">
      <c r="A1695">
        <v>1686</v>
      </c>
      <c r="B1695" s="9" t="str">
        <f>IFERROR(VLOOKUP($A1695,'Raw - J'!$B:$S,2,FALSE),"")</f>
        <v/>
      </c>
      <c r="C1695" s="4" t="str">
        <f>IFERROR(VLOOKUP($A1695,'Raw - J'!$B:$S,3,FALSE),"")</f>
        <v/>
      </c>
      <c r="D1695" s="4" t="str">
        <f>IFERROR(VLOOKUP(JUMP!A1695,'Raw - J'!B:F,5,FALSE),"")</f>
        <v/>
      </c>
      <c r="E1695" s="4" t="str">
        <f>IFERROR(VLOOKUP($A1695,'Raw - J'!$B:$S,6,FALSE),"")</f>
        <v/>
      </c>
      <c r="F1695" s="4" t="str">
        <f>IFERROR(VLOOKUP($A1695,'Raw - J'!$B:$P,10,FALSE),"")</f>
        <v/>
      </c>
      <c r="G1695" s="4" t="str">
        <f>SUBSTITUTE(IFERROR(VLOOKUP($A1695,'Raw - J'!$B:$P,7,FALSE),""),"0","")</f>
        <v/>
      </c>
      <c r="H1695" s="4" t="str">
        <f>IFERROR(VLOOKUP($A1695,'Raw - J'!$B:$P,12,FALSE)&amp;IF(VLOOKUP($A1695,'Raw - J'!$B:$N,13,FALSE)&lt;&gt;"","("&amp;VLOOKUP($A1695,'Raw - J'!$B:$N,13,FALSE)&amp;")",""),"")</f>
        <v/>
      </c>
      <c r="I1695" s="4" t="str">
        <f>IFERROR(VLOOKUP($A1695,'Raw - J'!$B:$P,14,FALSE),"")</f>
        <v/>
      </c>
      <c r="J1695" s="4" t="str">
        <f>IFERROR(VLOOKUP($A1695,'Raw - J'!$B:$P,11,FALSE),"")</f>
        <v/>
      </c>
      <c r="K1695" s="4" t="str">
        <f>IFERROR(VLOOKUP($A1695,'Raw - J'!$B:$Q,16,FALSE),"")</f>
        <v/>
      </c>
      <c r="L1695" s="16" t="str">
        <f>SUBSTITUTE(IFERROR(VLOOKUP($A1695,'Raw - J'!$B:$Q,9,FALSE),""),0,"")</f>
        <v/>
      </c>
      <c r="M1695" s="16" t="str">
        <f>SUBSTITUTE(IFERROR(VLOOKUP($A1695,'Raw - J'!$B:$Z,20,FALSE),""),0,"")</f>
        <v/>
      </c>
    </row>
    <row r="1696" spans="1:13" hidden="1" x14ac:dyDescent="0.35">
      <c r="A1696">
        <v>1687</v>
      </c>
      <c r="B1696" s="9" t="str">
        <f>IFERROR(VLOOKUP($A1696,'Raw - J'!$B:$S,2,FALSE),"")</f>
        <v/>
      </c>
      <c r="C1696" s="4" t="str">
        <f>IFERROR(VLOOKUP($A1696,'Raw - J'!$B:$S,3,FALSE),"")</f>
        <v/>
      </c>
      <c r="D1696" s="4" t="str">
        <f>IFERROR(VLOOKUP(JUMP!A1696,'Raw - J'!B:F,5,FALSE),"")</f>
        <v/>
      </c>
      <c r="E1696" s="4" t="str">
        <f>IFERROR(VLOOKUP($A1696,'Raw - J'!$B:$S,6,FALSE),"")</f>
        <v/>
      </c>
      <c r="F1696" s="4" t="str">
        <f>IFERROR(VLOOKUP($A1696,'Raw - J'!$B:$P,10,FALSE),"")</f>
        <v/>
      </c>
      <c r="G1696" s="4" t="str">
        <f>SUBSTITUTE(IFERROR(VLOOKUP($A1696,'Raw - J'!$B:$P,7,FALSE),""),"0","")</f>
        <v/>
      </c>
      <c r="H1696" s="4" t="str">
        <f>IFERROR(VLOOKUP($A1696,'Raw - J'!$B:$P,12,FALSE)&amp;IF(VLOOKUP($A1696,'Raw - J'!$B:$N,13,FALSE)&lt;&gt;"","("&amp;VLOOKUP($A1696,'Raw - J'!$B:$N,13,FALSE)&amp;")",""),"")</f>
        <v/>
      </c>
      <c r="I1696" s="4" t="str">
        <f>IFERROR(VLOOKUP($A1696,'Raw - J'!$B:$P,14,FALSE),"")</f>
        <v/>
      </c>
      <c r="J1696" s="4" t="str">
        <f>IFERROR(VLOOKUP($A1696,'Raw - J'!$B:$P,11,FALSE),"")</f>
        <v/>
      </c>
      <c r="K1696" s="4" t="str">
        <f>IFERROR(VLOOKUP($A1696,'Raw - J'!$B:$Q,16,FALSE),"")</f>
        <v/>
      </c>
      <c r="L1696" s="16" t="str">
        <f>SUBSTITUTE(IFERROR(VLOOKUP($A1696,'Raw - J'!$B:$Q,9,FALSE),""),0,"")</f>
        <v/>
      </c>
      <c r="M1696" s="16" t="str">
        <f>SUBSTITUTE(IFERROR(VLOOKUP($A1696,'Raw - J'!$B:$Z,20,FALSE),""),0,"")</f>
        <v/>
      </c>
    </row>
    <row r="1697" spans="1:13" hidden="1" x14ac:dyDescent="0.35">
      <c r="A1697">
        <v>1688</v>
      </c>
      <c r="B1697" s="9" t="str">
        <f>IFERROR(VLOOKUP($A1697,'Raw - J'!$B:$S,2,FALSE),"")</f>
        <v/>
      </c>
      <c r="C1697" s="4" t="str">
        <f>IFERROR(VLOOKUP($A1697,'Raw - J'!$B:$S,3,FALSE),"")</f>
        <v/>
      </c>
      <c r="D1697" s="4" t="str">
        <f>IFERROR(VLOOKUP(JUMP!A1697,'Raw - J'!B:F,5,FALSE),"")</f>
        <v/>
      </c>
      <c r="E1697" s="4" t="str">
        <f>IFERROR(VLOOKUP($A1697,'Raw - J'!$B:$S,6,FALSE),"")</f>
        <v/>
      </c>
      <c r="F1697" s="4" t="str">
        <f>IFERROR(VLOOKUP($A1697,'Raw - J'!$B:$P,10,FALSE),"")</f>
        <v/>
      </c>
      <c r="G1697" s="4" t="str">
        <f>SUBSTITUTE(IFERROR(VLOOKUP($A1697,'Raw - J'!$B:$P,7,FALSE),""),"0","")</f>
        <v/>
      </c>
      <c r="H1697" s="4" t="str">
        <f>IFERROR(VLOOKUP($A1697,'Raw - J'!$B:$P,12,FALSE)&amp;IF(VLOOKUP($A1697,'Raw - J'!$B:$N,13,FALSE)&lt;&gt;"","("&amp;VLOOKUP($A1697,'Raw - J'!$B:$N,13,FALSE)&amp;")",""),"")</f>
        <v/>
      </c>
      <c r="I1697" s="4" t="str">
        <f>IFERROR(VLOOKUP($A1697,'Raw - J'!$B:$P,14,FALSE),"")</f>
        <v/>
      </c>
      <c r="J1697" s="4" t="str">
        <f>IFERROR(VLOOKUP($A1697,'Raw - J'!$B:$P,11,FALSE),"")</f>
        <v/>
      </c>
      <c r="K1697" s="4" t="str">
        <f>IFERROR(VLOOKUP($A1697,'Raw - J'!$B:$Q,16,FALSE),"")</f>
        <v/>
      </c>
      <c r="L1697" s="16" t="str">
        <f>SUBSTITUTE(IFERROR(VLOOKUP($A1697,'Raw - J'!$B:$Q,9,FALSE),""),0,"")</f>
        <v/>
      </c>
      <c r="M1697" s="16" t="str">
        <f>SUBSTITUTE(IFERROR(VLOOKUP($A1697,'Raw - J'!$B:$Z,20,FALSE),""),0,"")</f>
        <v/>
      </c>
    </row>
    <row r="1698" spans="1:13" hidden="1" x14ac:dyDescent="0.35">
      <c r="A1698">
        <v>1689</v>
      </c>
      <c r="B1698" s="9" t="str">
        <f>IFERROR(VLOOKUP($A1698,'Raw - J'!$B:$S,2,FALSE),"")</f>
        <v/>
      </c>
      <c r="C1698" s="4" t="str">
        <f>IFERROR(VLOOKUP($A1698,'Raw - J'!$B:$S,3,FALSE),"")</f>
        <v/>
      </c>
      <c r="D1698" s="4" t="str">
        <f>IFERROR(VLOOKUP(JUMP!A1698,'Raw - J'!B:F,5,FALSE),"")</f>
        <v/>
      </c>
      <c r="E1698" s="4" t="str">
        <f>IFERROR(VLOOKUP($A1698,'Raw - J'!$B:$S,6,FALSE),"")</f>
        <v/>
      </c>
      <c r="F1698" s="4" t="str">
        <f>IFERROR(VLOOKUP($A1698,'Raw - J'!$B:$P,10,FALSE),"")</f>
        <v/>
      </c>
      <c r="G1698" s="4" t="str">
        <f>SUBSTITUTE(IFERROR(VLOOKUP($A1698,'Raw - J'!$B:$P,7,FALSE),""),"0","")</f>
        <v/>
      </c>
      <c r="H1698" s="4" t="str">
        <f>IFERROR(VLOOKUP($A1698,'Raw - J'!$B:$P,12,FALSE)&amp;IF(VLOOKUP($A1698,'Raw - J'!$B:$N,13,FALSE)&lt;&gt;"","("&amp;VLOOKUP($A1698,'Raw - J'!$B:$N,13,FALSE)&amp;")",""),"")</f>
        <v/>
      </c>
      <c r="I1698" s="4" t="str">
        <f>IFERROR(VLOOKUP($A1698,'Raw - J'!$B:$P,14,FALSE),"")</f>
        <v/>
      </c>
      <c r="J1698" s="4" t="str">
        <f>IFERROR(VLOOKUP($A1698,'Raw - J'!$B:$P,11,FALSE),"")</f>
        <v/>
      </c>
      <c r="K1698" s="4" t="str">
        <f>IFERROR(VLOOKUP($A1698,'Raw - J'!$B:$Q,16,FALSE),"")</f>
        <v/>
      </c>
      <c r="L1698" s="16" t="str">
        <f>SUBSTITUTE(IFERROR(VLOOKUP($A1698,'Raw - J'!$B:$Q,9,FALSE),""),0,"")</f>
        <v/>
      </c>
      <c r="M1698" s="16" t="str">
        <f>SUBSTITUTE(IFERROR(VLOOKUP($A1698,'Raw - J'!$B:$Z,20,FALSE),""),0,"")</f>
        <v/>
      </c>
    </row>
    <row r="1699" spans="1:13" hidden="1" x14ac:dyDescent="0.35">
      <c r="A1699">
        <v>1690</v>
      </c>
      <c r="B1699" s="9" t="str">
        <f>IFERROR(VLOOKUP($A1699,'Raw - J'!$B:$S,2,FALSE),"")</f>
        <v/>
      </c>
      <c r="C1699" s="4" t="str">
        <f>IFERROR(VLOOKUP($A1699,'Raw - J'!$B:$S,3,FALSE),"")</f>
        <v/>
      </c>
      <c r="D1699" s="4" t="str">
        <f>IFERROR(VLOOKUP(JUMP!A1699,'Raw - J'!B:F,5,FALSE),"")</f>
        <v/>
      </c>
      <c r="E1699" s="4" t="str">
        <f>IFERROR(VLOOKUP($A1699,'Raw - J'!$B:$S,6,FALSE),"")</f>
        <v/>
      </c>
      <c r="F1699" s="4" t="str">
        <f>IFERROR(VLOOKUP($A1699,'Raw - J'!$B:$P,10,FALSE),"")</f>
        <v/>
      </c>
      <c r="G1699" s="4" t="str">
        <f>SUBSTITUTE(IFERROR(VLOOKUP($A1699,'Raw - J'!$B:$P,7,FALSE),""),"0","")</f>
        <v/>
      </c>
      <c r="H1699" s="4" t="str">
        <f>IFERROR(VLOOKUP($A1699,'Raw - J'!$B:$P,12,FALSE)&amp;IF(VLOOKUP($A1699,'Raw - J'!$B:$N,13,FALSE)&lt;&gt;"","("&amp;VLOOKUP($A1699,'Raw - J'!$B:$N,13,FALSE)&amp;")",""),"")</f>
        <v/>
      </c>
      <c r="I1699" s="4" t="str">
        <f>IFERROR(VLOOKUP($A1699,'Raw - J'!$B:$P,14,FALSE),"")</f>
        <v/>
      </c>
      <c r="J1699" s="4" t="str">
        <f>IFERROR(VLOOKUP($A1699,'Raw - J'!$B:$P,11,FALSE),"")</f>
        <v/>
      </c>
      <c r="K1699" s="4" t="str">
        <f>IFERROR(VLOOKUP($A1699,'Raw - J'!$B:$Q,16,FALSE),"")</f>
        <v/>
      </c>
      <c r="L1699" s="16" t="str">
        <f>SUBSTITUTE(IFERROR(VLOOKUP($A1699,'Raw - J'!$B:$Q,9,FALSE),""),0,"")</f>
        <v/>
      </c>
      <c r="M1699" s="16" t="str">
        <f>SUBSTITUTE(IFERROR(VLOOKUP($A1699,'Raw - J'!$B:$Z,20,FALSE),""),0,"")</f>
        <v/>
      </c>
    </row>
    <row r="1700" spans="1:13" hidden="1" x14ac:dyDescent="0.35">
      <c r="A1700">
        <v>1691</v>
      </c>
      <c r="B1700" s="9" t="str">
        <f>IFERROR(VLOOKUP($A1700,'Raw - J'!$B:$S,2,FALSE),"")</f>
        <v/>
      </c>
      <c r="C1700" s="4" t="str">
        <f>IFERROR(VLOOKUP($A1700,'Raw - J'!$B:$S,3,FALSE),"")</f>
        <v/>
      </c>
      <c r="D1700" s="4" t="str">
        <f>IFERROR(VLOOKUP(JUMP!A1700,'Raw - J'!B:F,5,FALSE),"")</f>
        <v/>
      </c>
      <c r="E1700" s="4" t="str">
        <f>IFERROR(VLOOKUP($A1700,'Raw - J'!$B:$S,6,FALSE),"")</f>
        <v/>
      </c>
      <c r="F1700" s="4" t="str">
        <f>IFERROR(VLOOKUP($A1700,'Raw - J'!$B:$P,10,FALSE),"")</f>
        <v/>
      </c>
      <c r="G1700" s="4" t="str">
        <f>SUBSTITUTE(IFERROR(VLOOKUP($A1700,'Raw - J'!$B:$P,7,FALSE),""),"0","")</f>
        <v/>
      </c>
      <c r="H1700" s="4" t="str">
        <f>IFERROR(VLOOKUP($A1700,'Raw - J'!$B:$P,12,FALSE)&amp;IF(VLOOKUP($A1700,'Raw - J'!$B:$N,13,FALSE)&lt;&gt;"","("&amp;VLOOKUP($A1700,'Raw - J'!$B:$N,13,FALSE)&amp;")",""),"")</f>
        <v/>
      </c>
      <c r="I1700" s="4" t="str">
        <f>IFERROR(VLOOKUP($A1700,'Raw - J'!$B:$P,14,FALSE),"")</f>
        <v/>
      </c>
      <c r="J1700" s="4" t="str">
        <f>IFERROR(VLOOKUP($A1700,'Raw - J'!$B:$P,11,FALSE),"")</f>
        <v/>
      </c>
      <c r="K1700" s="4" t="str">
        <f>IFERROR(VLOOKUP($A1700,'Raw - J'!$B:$Q,16,FALSE),"")</f>
        <v/>
      </c>
      <c r="L1700" s="16" t="str">
        <f>SUBSTITUTE(IFERROR(VLOOKUP($A1700,'Raw - J'!$B:$Q,9,FALSE),""),0,"")</f>
        <v/>
      </c>
      <c r="M1700" s="16" t="str">
        <f>SUBSTITUTE(IFERROR(VLOOKUP($A1700,'Raw - J'!$B:$Z,20,FALSE),""),0,"")</f>
        <v/>
      </c>
    </row>
    <row r="1701" spans="1:13" hidden="1" x14ac:dyDescent="0.35">
      <c r="A1701">
        <v>1692</v>
      </c>
      <c r="B1701" s="9" t="str">
        <f>IFERROR(VLOOKUP($A1701,'Raw - J'!$B:$S,2,FALSE),"")</f>
        <v/>
      </c>
      <c r="C1701" s="4" t="str">
        <f>IFERROR(VLOOKUP($A1701,'Raw - J'!$B:$S,3,FALSE),"")</f>
        <v/>
      </c>
      <c r="D1701" s="4" t="str">
        <f>IFERROR(VLOOKUP(JUMP!A1701,'Raw - J'!B:F,5,FALSE),"")</f>
        <v/>
      </c>
      <c r="E1701" s="4" t="str">
        <f>IFERROR(VLOOKUP($A1701,'Raw - J'!$B:$S,6,FALSE),"")</f>
        <v/>
      </c>
      <c r="F1701" s="4" t="str">
        <f>IFERROR(VLOOKUP($A1701,'Raw - J'!$B:$P,10,FALSE),"")</f>
        <v/>
      </c>
      <c r="G1701" s="4" t="str">
        <f>SUBSTITUTE(IFERROR(VLOOKUP($A1701,'Raw - J'!$B:$P,7,FALSE),""),"0","")</f>
        <v/>
      </c>
      <c r="H1701" s="4" t="str">
        <f>IFERROR(VLOOKUP($A1701,'Raw - J'!$B:$P,12,FALSE)&amp;IF(VLOOKUP($A1701,'Raw - J'!$B:$N,13,FALSE)&lt;&gt;"","("&amp;VLOOKUP($A1701,'Raw - J'!$B:$N,13,FALSE)&amp;")",""),"")</f>
        <v/>
      </c>
      <c r="I1701" s="4" t="str">
        <f>IFERROR(VLOOKUP($A1701,'Raw - J'!$B:$P,14,FALSE),"")</f>
        <v/>
      </c>
      <c r="J1701" s="4" t="str">
        <f>IFERROR(VLOOKUP($A1701,'Raw - J'!$B:$P,11,FALSE),"")</f>
        <v/>
      </c>
      <c r="K1701" s="4" t="str">
        <f>IFERROR(VLOOKUP($A1701,'Raw - J'!$B:$Q,16,FALSE),"")</f>
        <v/>
      </c>
      <c r="L1701" s="16" t="str">
        <f>SUBSTITUTE(IFERROR(VLOOKUP($A1701,'Raw - J'!$B:$Q,9,FALSE),""),0,"")</f>
        <v/>
      </c>
      <c r="M1701" s="16" t="str">
        <f>SUBSTITUTE(IFERROR(VLOOKUP($A1701,'Raw - J'!$B:$Z,20,FALSE),""),0,"")</f>
        <v/>
      </c>
    </row>
    <row r="1702" spans="1:13" hidden="1" x14ac:dyDescent="0.35">
      <c r="A1702">
        <v>1693</v>
      </c>
      <c r="B1702" s="9" t="str">
        <f>IFERROR(VLOOKUP($A1702,'Raw - J'!$B:$S,2,FALSE),"")</f>
        <v/>
      </c>
      <c r="C1702" s="4" t="str">
        <f>IFERROR(VLOOKUP($A1702,'Raw - J'!$B:$S,3,FALSE),"")</f>
        <v/>
      </c>
      <c r="D1702" s="4" t="str">
        <f>IFERROR(VLOOKUP(JUMP!A1702,'Raw - J'!B:F,5,FALSE),"")</f>
        <v/>
      </c>
      <c r="E1702" s="4" t="str">
        <f>IFERROR(VLOOKUP($A1702,'Raw - J'!$B:$S,6,FALSE),"")</f>
        <v/>
      </c>
      <c r="F1702" s="4" t="str">
        <f>IFERROR(VLOOKUP($A1702,'Raw - J'!$B:$P,10,FALSE),"")</f>
        <v/>
      </c>
      <c r="G1702" s="4" t="str">
        <f>SUBSTITUTE(IFERROR(VLOOKUP($A1702,'Raw - J'!$B:$P,7,FALSE),""),"0","")</f>
        <v/>
      </c>
      <c r="H1702" s="4" t="str">
        <f>IFERROR(VLOOKUP($A1702,'Raw - J'!$B:$P,12,FALSE)&amp;IF(VLOOKUP($A1702,'Raw - J'!$B:$N,13,FALSE)&lt;&gt;"","("&amp;VLOOKUP($A1702,'Raw - J'!$B:$N,13,FALSE)&amp;")",""),"")</f>
        <v/>
      </c>
      <c r="I1702" s="4" t="str">
        <f>IFERROR(VLOOKUP($A1702,'Raw - J'!$B:$P,14,FALSE),"")</f>
        <v/>
      </c>
      <c r="J1702" s="4" t="str">
        <f>IFERROR(VLOOKUP($A1702,'Raw - J'!$B:$P,11,FALSE),"")</f>
        <v/>
      </c>
      <c r="K1702" s="4" t="str">
        <f>IFERROR(VLOOKUP($A1702,'Raw - J'!$B:$Q,16,FALSE),"")</f>
        <v/>
      </c>
      <c r="L1702" s="16" t="str">
        <f>SUBSTITUTE(IFERROR(VLOOKUP($A1702,'Raw - J'!$B:$Q,9,FALSE),""),0,"")</f>
        <v/>
      </c>
      <c r="M1702" s="16" t="str">
        <f>SUBSTITUTE(IFERROR(VLOOKUP($A1702,'Raw - J'!$B:$Z,20,FALSE),""),0,"")</f>
        <v/>
      </c>
    </row>
    <row r="1703" spans="1:13" hidden="1" x14ac:dyDescent="0.35">
      <c r="A1703">
        <v>1694</v>
      </c>
      <c r="B1703" s="9" t="str">
        <f>IFERROR(VLOOKUP($A1703,'Raw - J'!$B:$S,2,FALSE),"")</f>
        <v/>
      </c>
      <c r="C1703" s="4" t="str">
        <f>IFERROR(VLOOKUP($A1703,'Raw - J'!$B:$S,3,FALSE),"")</f>
        <v/>
      </c>
      <c r="D1703" s="4" t="str">
        <f>IFERROR(VLOOKUP(JUMP!A1703,'Raw - J'!B:F,5,FALSE),"")</f>
        <v/>
      </c>
      <c r="E1703" s="4" t="str">
        <f>IFERROR(VLOOKUP($A1703,'Raw - J'!$B:$S,6,FALSE),"")</f>
        <v/>
      </c>
      <c r="F1703" s="4" t="str">
        <f>IFERROR(VLOOKUP($A1703,'Raw - J'!$B:$P,10,FALSE),"")</f>
        <v/>
      </c>
      <c r="G1703" s="4" t="str">
        <f>SUBSTITUTE(IFERROR(VLOOKUP($A1703,'Raw - J'!$B:$P,7,FALSE),""),"0","")</f>
        <v/>
      </c>
      <c r="H1703" s="4" t="str">
        <f>IFERROR(VLOOKUP($A1703,'Raw - J'!$B:$P,12,FALSE)&amp;IF(VLOOKUP($A1703,'Raw - J'!$B:$N,13,FALSE)&lt;&gt;"","("&amp;VLOOKUP($A1703,'Raw - J'!$B:$N,13,FALSE)&amp;")",""),"")</f>
        <v/>
      </c>
      <c r="I1703" s="4" t="str">
        <f>IFERROR(VLOOKUP($A1703,'Raw - J'!$B:$P,14,FALSE),"")</f>
        <v/>
      </c>
      <c r="J1703" s="4" t="str">
        <f>IFERROR(VLOOKUP($A1703,'Raw - J'!$B:$P,11,FALSE),"")</f>
        <v/>
      </c>
      <c r="K1703" s="4" t="str">
        <f>IFERROR(VLOOKUP($A1703,'Raw - J'!$B:$Q,16,FALSE),"")</f>
        <v/>
      </c>
      <c r="L1703" s="16" t="str">
        <f>SUBSTITUTE(IFERROR(VLOOKUP($A1703,'Raw - J'!$B:$Q,9,FALSE),""),0,"")</f>
        <v/>
      </c>
      <c r="M1703" s="16" t="str">
        <f>SUBSTITUTE(IFERROR(VLOOKUP($A1703,'Raw - J'!$B:$Z,20,FALSE),""),0,"")</f>
        <v/>
      </c>
    </row>
    <row r="1704" spans="1:13" hidden="1" x14ac:dyDescent="0.35">
      <c r="A1704">
        <v>1695</v>
      </c>
      <c r="B1704" s="9" t="str">
        <f>IFERROR(VLOOKUP($A1704,'Raw - J'!$B:$S,2,FALSE),"")</f>
        <v/>
      </c>
      <c r="C1704" s="4" t="str">
        <f>IFERROR(VLOOKUP($A1704,'Raw - J'!$B:$S,3,FALSE),"")</f>
        <v/>
      </c>
      <c r="D1704" s="4" t="str">
        <f>IFERROR(VLOOKUP(JUMP!A1704,'Raw - J'!B:F,5,FALSE),"")</f>
        <v/>
      </c>
      <c r="E1704" s="4" t="str">
        <f>IFERROR(VLOOKUP($A1704,'Raw - J'!$B:$S,6,FALSE),"")</f>
        <v/>
      </c>
      <c r="F1704" s="4" t="str">
        <f>IFERROR(VLOOKUP($A1704,'Raw - J'!$B:$P,10,FALSE),"")</f>
        <v/>
      </c>
      <c r="G1704" s="4" t="str">
        <f>SUBSTITUTE(IFERROR(VLOOKUP($A1704,'Raw - J'!$B:$P,7,FALSE),""),"0","")</f>
        <v/>
      </c>
      <c r="H1704" s="4" t="str">
        <f>IFERROR(VLOOKUP($A1704,'Raw - J'!$B:$P,12,FALSE)&amp;IF(VLOOKUP($A1704,'Raw - J'!$B:$N,13,FALSE)&lt;&gt;"","("&amp;VLOOKUP($A1704,'Raw - J'!$B:$N,13,FALSE)&amp;")",""),"")</f>
        <v/>
      </c>
      <c r="I1704" s="4" t="str">
        <f>IFERROR(VLOOKUP($A1704,'Raw - J'!$B:$P,14,FALSE),"")</f>
        <v/>
      </c>
      <c r="J1704" s="4" t="str">
        <f>IFERROR(VLOOKUP($A1704,'Raw - J'!$B:$P,11,FALSE),"")</f>
        <v/>
      </c>
      <c r="K1704" s="4" t="str">
        <f>IFERROR(VLOOKUP($A1704,'Raw - J'!$B:$Q,16,FALSE),"")</f>
        <v/>
      </c>
      <c r="L1704" s="16" t="str">
        <f>SUBSTITUTE(IFERROR(VLOOKUP($A1704,'Raw - J'!$B:$Q,9,FALSE),""),0,"")</f>
        <v/>
      </c>
      <c r="M1704" s="16" t="str">
        <f>SUBSTITUTE(IFERROR(VLOOKUP($A1704,'Raw - J'!$B:$Z,20,FALSE),""),0,"")</f>
        <v/>
      </c>
    </row>
    <row r="1705" spans="1:13" hidden="1" x14ac:dyDescent="0.35">
      <c r="A1705">
        <v>1696</v>
      </c>
      <c r="B1705" s="9" t="str">
        <f>IFERROR(VLOOKUP($A1705,'Raw - J'!$B:$S,2,FALSE),"")</f>
        <v/>
      </c>
      <c r="C1705" s="4" t="str">
        <f>IFERROR(VLOOKUP($A1705,'Raw - J'!$B:$S,3,FALSE),"")</f>
        <v/>
      </c>
      <c r="D1705" s="4" t="str">
        <f>IFERROR(VLOOKUP(JUMP!A1705,'Raw - J'!B:F,5,FALSE),"")</f>
        <v/>
      </c>
      <c r="E1705" s="4" t="str">
        <f>IFERROR(VLOOKUP($A1705,'Raw - J'!$B:$S,6,FALSE),"")</f>
        <v/>
      </c>
      <c r="F1705" s="4" t="str">
        <f>IFERROR(VLOOKUP($A1705,'Raw - J'!$B:$P,10,FALSE),"")</f>
        <v/>
      </c>
      <c r="G1705" s="4" t="str">
        <f>SUBSTITUTE(IFERROR(VLOOKUP($A1705,'Raw - J'!$B:$P,7,FALSE),""),"0","")</f>
        <v/>
      </c>
      <c r="H1705" s="4" t="str">
        <f>IFERROR(VLOOKUP($A1705,'Raw - J'!$B:$P,12,FALSE)&amp;IF(VLOOKUP($A1705,'Raw - J'!$B:$N,13,FALSE)&lt;&gt;"","("&amp;VLOOKUP($A1705,'Raw - J'!$B:$N,13,FALSE)&amp;")",""),"")</f>
        <v/>
      </c>
      <c r="I1705" s="4" t="str">
        <f>IFERROR(VLOOKUP($A1705,'Raw - J'!$B:$P,14,FALSE),"")</f>
        <v/>
      </c>
      <c r="J1705" s="4" t="str">
        <f>IFERROR(VLOOKUP($A1705,'Raw - J'!$B:$P,11,FALSE),"")</f>
        <v/>
      </c>
      <c r="K1705" s="4" t="str">
        <f>IFERROR(VLOOKUP($A1705,'Raw - J'!$B:$Q,16,FALSE),"")</f>
        <v/>
      </c>
      <c r="L1705" s="16" t="str">
        <f>SUBSTITUTE(IFERROR(VLOOKUP($A1705,'Raw - J'!$B:$Q,9,FALSE),""),0,"")</f>
        <v/>
      </c>
      <c r="M1705" s="16" t="str">
        <f>SUBSTITUTE(IFERROR(VLOOKUP($A1705,'Raw - J'!$B:$Z,20,FALSE),""),0,"")</f>
        <v/>
      </c>
    </row>
    <row r="1706" spans="1:13" hidden="1" x14ac:dyDescent="0.35">
      <c r="A1706">
        <v>1697</v>
      </c>
      <c r="B1706" s="9" t="str">
        <f>IFERROR(VLOOKUP($A1706,'Raw - J'!$B:$S,2,FALSE),"")</f>
        <v/>
      </c>
      <c r="C1706" s="4" t="str">
        <f>IFERROR(VLOOKUP($A1706,'Raw - J'!$B:$S,3,FALSE),"")</f>
        <v/>
      </c>
      <c r="D1706" s="4" t="str">
        <f>IFERROR(VLOOKUP(JUMP!A1706,'Raw - J'!B:F,5,FALSE),"")</f>
        <v/>
      </c>
      <c r="E1706" s="4" t="str">
        <f>IFERROR(VLOOKUP($A1706,'Raw - J'!$B:$S,6,FALSE),"")</f>
        <v/>
      </c>
      <c r="F1706" s="4" t="str">
        <f>IFERROR(VLOOKUP($A1706,'Raw - J'!$B:$P,10,FALSE),"")</f>
        <v/>
      </c>
      <c r="G1706" s="4" t="str">
        <f>SUBSTITUTE(IFERROR(VLOOKUP($A1706,'Raw - J'!$B:$P,7,FALSE),""),"0","")</f>
        <v/>
      </c>
      <c r="H1706" s="4" t="str">
        <f>IFERROR(VLOOKUP($A1706,'Raw - J'!$B:$P,12,FALSE)&amp;IF(VLOOKUP($A1706,'Raw - J'!$B:$N,13,FALSE)&lt;&gt;"","("&amp;VLOOKUP($A1706,'Raw - J'!$B:$N,13,FALSE)&amp;")",""),"")</f>
        <v/>
      </c>
      <c r="I1706" s="4" t="str">
        <f>IFERROR(VLOOKUP($A1706,'Raw - J'!$B:$P,14,FALSE),"")</f>
        <v/>
      </c>
      <c r="J1706" s="4" t="str">
        <f>IFERROR(VLOOKUP($A1706,'Raw - J'!$B:$P,11,FALSE),"")</f>
        <v/>
      </c>
      <c r="K1706" s="4" t="str">
        <f>IFERROR(VLOOKUP($A1706,'Raw - J'!$B:$Q,16,FALSE),"")</f>
        <v/>
      </c>
      <c r="L1706" s="16" t="str">
        <f>SUBSTITUTE(IFERROR(VLOOKUP($A1706,'Raw - J'!$B:$Q,9,FALSE),""),0,"")</f>
        <v/>
      </c>
      <c r="M1706" s="16" t="str">
        <f>SUBSTITUTE(IFERROR(VLOOKUP($A1706,'Raw - J'!$B:$Z,20,FALSE),""),0,"")</f>
        <v/>
      </c>
    </row>
    <row r="1707" spans="1:13" hidden="1" x14ac:dyDescent="0.35">
      <c r="A1707">
        <v>1698</v>
      </c>
      <c r="B1707" s="9" t="str">
        <f>IFERROR(VLOOKUP($A1707,'Raw - J'!$B:$S,2,FALSE),"")</f>
        <v/>
      </c>
      <c r="C1707" s="4" t="str">
        <f>IFERROR(VLOOKUP($A1707,'Raw - J'!$B:$S,3,FALSE),"")</f>
        <v/>
      </c>
      <c r="D1707" s="4" t="str">
        <f>IFERROR(VLOOKUP(JUMP!A1707,'Raw - J'!B:F,5,FALSE),"")</f>
        <v/>
      </c>
      <c r="E1707" s="4" t="str">
        <f>IFERROR(VLOOKUP($A1707,'Raw - J'!$B:$S,6,FALSE),"")</f>
        <v/>
      </c>
      <c r="F1707" s="4" t="str">
        <f>IFERROR(VLOOKUP($A1707,'Raw - J'!$B:$P,10,FALSE),"")</f>
        <v/>
      </c>
      <c r="G1707" s="4" t="str">
        <f>SUBSTITUTE(IFERROR(VLOOKUP($A1707,'Raw - J'!$B:$P,7,FALSE),""),"0","")</f>
        <v/>
      </c>
      <c r="H1707" s="4" t="str">
        <f>IFERROR(VLOOKUP($A1707,'Raw - J'!$B:$P,12,FALSE)&amp;IF(VLOOKUP($A1707,'Raw - J'!$B:$N,13,FALSE)&lt;&gt;"","("&amp;VLOOKUP($A1707,'Raw - J'!$B:$N,13,FALSE)&amp;")",""),"")</f>
        <v/>
      </c>
      <c r="I1707" s="4" t="str">
        <f>IFERROR(VLOOKUP($A1707,'Raw - J'!$B:$P,14,FALSE),"")</f>
        <v/>
      </c>
      <c r="J1707" s="4" t="str">
        <f>IFERROR(VLOOKUP($A1707,'Raw - J'!$B:$P,11,FALSE),"")</f>
        <v/>
      </c>
      <c r="K1707" s="4" t="str">
        <f>IFERROR(VLOOKUP($A1707,'Raw - J'!$B:$Q,16,FALSE),"")</f>
        <v/>
      </c>
      <c r="L1707" s="16" t="str">
        <f>SUBSTITUTE(IFERROR(VLOOKUP($A1707,'Raw - J'!$B:$Q,9,FALSE),""),0,"")</f>
        <v/>
      </c>
      <c r="M1707" s="16" t="str">
        <f>SUBSTITUTE(IFERROR(VLOOKUP($A1707,'Raw - J'!$B:$Z,20,FALSE),""),0,"")</f>
        <v/>
      </c>
    </row>
    <row r="1708" spans="1:13" hidden="1" x14ac:dyDescent="0.35">
      <c r="A1708">
        <v>1699</v>
      </c>
      <c r="B1708" s="9" t="str">
        <f>IFERROR(VLOOKUP($A1708,'Raw - J'!$B:$S,2,FALSE),"")</f>
        <v/>
      </c>
      <c r="C1708" s="4" t="str">
        <f>IFERROR(VLOOKUP($A1708,'Raw - J'!$B:$S,3,FALSE),"")</f>
        <v/>
      </c>
      <c r="D1708" s="4" t="str">
        <f>IFERROR(VLOOKUP(JUMP!A1708,'Raw - J'!B:F,5,FALSE),"")</f>
        <v/>
      </c>
      <c r="E1708" s="4" t="str">
        <f>IFERROR(VLOOKUP($A1708,'Raw - J'!$B:$S,6,FALSE),"")</f>
        <v/>
      </c>
      <c r="F1708" s="4" t="str">
        <f>IFERROR(VLOOKUP($A1708,'Raw - J'!$B:$P,10,FALSE),"")</f>
        <v/>
      </c>
      <c r="G1708" s="4" t="str">
        <f>SUBSTITUTE(IFERROR(VLOOKUP($A1708,'Raw - J'!$B:$P,7,FALSE),""),"0","")</f>
        <v/>
      </c>
      <c r="H1708" s="4" t="str">
        <f>IFERROR(VLOOKUP($A1708,'Raw - J'!$B:$P,12,FALSE)&amp;IF(VLOOKUP($A1708,'Raw - J'!$B:$N,13,FALSE)&lt;&gt;"","("&amp;VLOOKUP($A1708,'Raw - J'!$B:$N,13,FALSE)&amp;")",""),"")</f>
        <v/>
      </c>
      <c r="I1708" s="4" t="str">
        <f>IFERROR(VLOOKUP($A1708,'Raw - J'!$B:$P,14,FALSE),"")</f>
        <v/>
      </c>
      <c r="J1708" s="4" t="str">
        <f>IFERROR(VLOOKUP($A1708,'Raw - J'!$B:$P,11,FALSE),"")</f>
        <v/>
      </c>
      <c r="K1708" s="4" t="str">
        <f>IFERROR(VLOOKUP($A1708,'Raw - J'!$B:$Q,16,FALSE),"")</f>
        <v/>
      </c>
      <c r="L1708" s="16" t="str">
        <f>SUBSTITUTE(IFERROR(VLOOKUP($A1708,'Raw - J'!$B:$Q,9,FALSE),""),0,"")</f>
        <v/>
      </c>
      <c r="M1708" s="16" t="str">
        <f>SUBSTITUTE(IFERROR(VLOOKUP($A1708,'Raw - J'!$B:$Z,20,FALSE),""),0,"")</f>
        <v/>
      </c>
    </row>
    <row r="1709" spans="1:13" hidden="1" x14ac:dyDescent="0.35">
      <c r="A1709">
        <v>1700</v>
      </c>
      <c r="B1709" s="9" t="str">
        <f>IFERROR(VLOOKUP($A1709,'Raw - J'!$B:$S,2,FALSE),"")</f>
        <v/>
      </c>
      <c r="C1709" s="4" t="str">
        <f>IFERROR(VLOOKUP($A1709,'Raw - J'!$B:$S,3,FALSE),"")</f>
        <v/>
      </c>
      <c r="D1709" s="4" t="str">
        <f>IFERROR(VLOOKUP(JUMP!A1709,'Raw - J'!B:F,5,FALSE),"")</f>
        <v/>
      </c>
      <c r="E1709" s="4" t="str">
        <f>IFERROR(VLOOKUP($A1709,'Raw - J'!$B:$S,6,FALSE),"")</f>
        <v/>
      </c>
      <c r="F1709" s="4" t="str">
        <f>IFERROR(VLOOKUP($A1709,'Raw - J'!$B:$P,10,FALSE),"")</f>
        <v/>
      </c>
      <c r="G1709" s="4" t="str">
        <f>SUBSTITUTE(IFERROR(VLOOKUP($A1709,'Raw - J'!$B:$P,7,FALSE),""),"0","")</f>
        <v/>
      </c>
      <c r="H1709" s="4" t="str">
        <f>IFERROR(VLOOKUP($A1709,'Raw - J'!$B:$P,12,FALSE)&amp;IF(VLOOKUP($A1709,'Raw - J'!$B:$N,13,FALSE)&lt;&gt;"","("&amp;VLOOKUP($A1709,'Raw - J'!$B:$N,13,FALSE)&amp;")",""),"")</f>
        <v/>
      </c>
      <c r="I1709" s="4" t="str">
        <f>IFERROR(VLOOKUP($A1709,'Raw - J'!$B:$P,14,FALSE),"")</f>
        <v/>
      </c>
      <c r="J1709" s="4" t="str">
        <f>IFERROR(VLOOKUP($A1709,'Raw - J'!$B:$P,11,FALSE),"")</f>
        <v/>
      </c>
      <c r="K1709" s="4" t="str">
        <f>IFERROR(VLOOKUP($A1709,'Raw - J'!$B:$Q,16,FALSE),"")</f>
        <v/>
      </c>
      <c r="L1709" s="16" t="str">
        <f>SUBSTITUTE(IFERROR(VLOOKUP($A1709,'Raw - J'!$B:$Q,9,FALSE),""),0,"")</f>
        <v/>
      </c>
      <c r="M1709" s="16" t="str">
        <f>SUBSTITUTE(IFERROR(VLOOKUP($A1709,'Raw - J'!$B:$Z,20,FALSE),""),0,"")</f>
        <v/>
      </c>
    </row>
    <row r="1710" spans="1:13" hidden="1" x14ac:dyDescent="0.35">
      <c r="A1710">
        <v>1701</v>
      </c>
      <c r="B1710" s="9" t="str">
        <f>IFERROR(VLOOKUP($A1710,'Raw - J'!$B:$S,2,FALSE),"")</f>
        <v/>
      </c>
      <c r="C1710" s="4" t="str">
        <f>IFERROR(VLOOKUP($A1710,'Raw - J'!$B:$S,3,FALSE),"")</f>
        <v/>
      </c>
      <c r="D1710" s="4" t="str">
        <f>IFERROR(VLOOKUP(JUMP!A1710,'Raw - J'!B:F,5,FALSE),"")</f>
        <v/>
      </c>
      <c r="E1710" s="4" t="str">
        <f>IFERROR(VLOOKUP($A1710,'Raw - J'!$B:$S,6,FALSE),"")</f>
        <v/>
      </c>
      <c r="F1710" s="4" t="str">
        <f>IFERROR(VLOOKUP($A1710,'Raw - J'!$B:$P,10,FALSE),"")</f>
        <v/>
      </c>
      <c r="G1710" s="4" t="str">
        <f>SUBSTITUTE(IFERROR(VLOOKUP($A1710,'Raw - J'!$B:$P,7,FALSE),""),"0","")</f>
        <v/>
      </c>
      <c r="H1710" s="4" t="str">
        <f>IFERROR(VLOOKUP($A1710,'Raw - J'!$B:$P,12,FALSE)&amp;IF(VLOOKUP($A1710,'Raw - J'!$B:$N,13,FALSE)&lt;&gt;"","("&amp;VLOOKUP($A1710,'Raw - J'!$B:$N,13,FALSE)&amp;")",""),"")</f>
        <v/>
      </c>
      <c r="I1710" s="4" t="str">
        <f>IFERROR(VLOOKUP($A1710,'Raw - J'!$B:$P,14,FALSE),"")</f>
        <v/>
      </c>
      <c r="J1710" s="4" t="str">
        <f>IFERROR(VLOOKUP($A1710,'Raw - J'!$B:$P,11,FALSE),"")</f>
        <v/>
      </c>
      <c r="K1710" s="4" t="str">
        <f>IFERROR(VLOOKUP($A1710,'Raw - J'!$B:$Q,16,FALSE),"")</f>
        <v/>
      </c>
      <c r="L1710" s="16" t="str">
        <f>SUBSTITUTE(IFERROR(VLOOKUP($A1710,'Raw - J'!$B:$Q,9,FALSE),""),0,"")</f>
        <v/>
      </c>
      <c r="M1710" s="16" t="str">
        <f>SUBSTITUTE(IFERROR(VLOOKUP($A1710,'Raw - J'!$B:$Z,20,FALSE),""),0,"")</f>
        <v/>
      </c>
    </row>
    <row r="1711" spans="1:13" hidden="1" x14ac:dyDescent="0.35">
      <c r="A1711">
        <v>1702</v>
      </c>
      <c r="B1711" s="9" t="str">
        <f>IFERROR(VLOOKUP($A1711,'Raw - J'!$B:$S,2,FALSE),"")</f>
        <v/>
      </c>
      <c r="C1711" s="4" t="str">
        <f>IFERROR(VLOOKUP($A1711,'Raw - J'!$B:$S,3,FALSE),"")</f>
        <v/>
      </c>
      <c r="D1711" s="4" t="str">
        <f>IFERROR(VLOOKUP(JUMP!A1711,'Raw - J'!B:F,5,FALSE),"")</f>
        <v/>
      </c>
      <c r="E1711" s="4" t="str">
        <f>IFERROR(VLOOKUP($A1711,'Raw - J'!$B:$S,6,FALSE),"")</f>
        <v/>
      </c>
      <c r="F1711" s="4" t="str">
        <f>IFERROR(VLOOKUP($A1711,'Raw - J'!$B:$P,10,FALSE),"")</f>
        <v/>
      </c>
      <c r="G1711" s="4" t="str">
        <f>SUBSTITUTE(IFERROR(VLOOKUP($A1711,'Raw - J'!$B:$P,7,FALSE),""),"0","")</f>
        <v/>
      </c>
      <c r="H1711" s="4" t="str">
        <f>IFERROR(VLOOKUP($A1711,'Raw - J'!$B:$P,12,FALSE)&amp;IF(VLOOKUP($A1711,'Raw - J'!$B:$N,13,FALSE)&lt;&gt;"","("&amp;VLOOKUP($A1711,'Raw - J'!$B:$N,13,FALSE)&amp;")",""),"")</f>
        <v/>
      </c>
      <c r="I1711" s="4" t="str">
        <f>IFERROR(VLOOKUP($A1711,'Raw - J'!$B:$P,14,FALSE),"")</f>
        <v/>
      </c>
      <c r="J1711" s="4" t="str">
        <f>IFERROR(VLOOKUP($A1711,'Raw - J'!$B:$P,11,FALSE),"")</f>
        <v/>
      </c>
      <c r="K1711" s="4" t="str">
        <f>IFERROR(VLOOKUP($A1711,'Raw - J'!$B:$Q,16,FALSE),"")</f>
        <v/>
      </c>
      <c r="L1711" s="16" t="str">
        <f>SUBSTITUTE(IFERROR(VLOOKUP($A1711,'Raw - J'!$B:$Q,9,FALSE),""),0,"")</f>
        <v/>
      </c>
      <c r="M1711" s="16" t="str">
        <f>SUBSTITUTE(IFERROR(VLOOKUP($A1711,'Raw - J'!$B:$Z,20,FALSE),""),0,"")</f>
        <v/>
      </c>
    </row>
    <row r="1712" spans="1:13" hidden="1" x14ac:dyDescent="0.35">
      <c r="A1712">
        <v>1703</v>
      </c>
      <c r="B1712" s="9" t="str">
        <f>IFERROR(VLOOKUP($A1712,'Raw - J'!$B:$S,2,FALSE),"")</f>
        <v/>
      </c>
      <c r="C1712" s="4" t="str">
        <f>IFERROR(VLOOKUP($A1712,'Raw - J'!$B:$S,3,FALSE),"")</f>
        <v/>
      </c>
      <c r="D1712" s="4" t="str">
        <f>IFERROR(VLOOKUP(JUMP!A1712,'Raw - J'!B:F,5,FALSE),"")</f>
        <v/>
      </c>
      <c r="E1712" s="4" t="str">
        <f>IFERROR(VLOOKUP($A1712,'Raw - J'!$B:$S,6,FALSE),"")</f>
        <v/>
      </c>
      <c r="F1712" s="4" t="str">
        <f>IFERROR(VLOOKUP($A1712,'Raw - J'!$B:$P,10,FALSE),"")</f>
        <v/>
      </c>
      <c r="G1712" s="4" t="str">
        <f>SUBSTITUTE(IFERROR(VLOOKUP($A1712,'Raw - J'!$B:$P,7,FALSE),""),"0","")</f>
        <v/>
      </c>
      <c r="H1712" s="4" t="str">
        <f>IFERROR(VLOOKUP($A1712,'Raw - J'!$B:$P,12,FALSE)&amp;IF(VLOOKUP($A1712,'Raw - J'!$B:$N,13,FALSE)&lt;&gt;"","("&amp;VLOOKUP($A1712,'Raw - J'!$B:$N,13,FALSE)&amp;")",""),"")</f>
        <v/>
      </c>
      <c r="I1712" s="4" t="str">
        <f>IFERROR(VLOOKUP($A1712,'Raw - J'!$B:$P,14,FALSE),"")</f>
        <v/>
      </c>
      <c r="J1712" s="4" t="str">
        <f>IFERROR(VLOOKUP($A1712,'Raw - J'!$B:$P,11,FALSE),"")</f>
        <v/>
      </c>
      <c r="K1712" s="4" t="str">
        <f>IFERROR(VLOOKUP($A1712,'Raw - J'!$B:$Q,16,FALSE),"")</f>
        <v/>
      </c>
      <c r="L1712" s="16" t="str">
        <f>SUBSTITUTE(IFERROR(VLOOKUP($A1712,'Raw - J'!$B:$Q,9,FALSE),""),0,"")</f>
        <v/>
      </c>
      <c r="M1712" s="16" t="str">
        <f>SUBSTITUTE(IFERROR(VLOOKUP($A1712,'Raw - J'!$B:$Z,20,FALSE),""),0,"")</f>
        <v/>
      </c>
    </row>
    <row r="1713" spans="1:13" hidden="1" x14ac:dyDescent="0.35">
      <c r="A1713">
        <v>1704</v>
      </c>
      <c r="B1713" s="9" t="str">
        <f>IFERROR(VLOOKUP($A1713,'Raw - J'!$B:$S,2,FALSE),"")</f>
        <v/>
      </c>
      <c r="C1713" s="4" t="str">
        <f>IFERROR(VLOOKUP($A1713,'Raw - J'!$B:$S,3,FALSE),"")</f>
        <v/>
      </c>
      <c r="D1713" s="4" t="str">
        <f>IFERROR(VLOOKUP(JUMP!A1713,'Raw - J'!B:F,5,FALSE),"")</f>
        <v/>
      </c>
      <c r="E1713" s="4" t="str">
        <f>IFERROR(VLOOKUP($A1713,'Raw - J'!$B:$S,6,FALSE),"")</f>
        <v/>
      </c>
      <c r="F1713" s="4" t="str">
        <f>IFERROR(VLOOKUP($A1713,'Raw - J'!$B:$P,10,FALSE),"")</f>
        <v/>
      </c>
      <c r="G1713" s="4" t="str">
        <f>SUBSTITUTE(IFERROR(VLOOKUP($A1713,'Raw - J'!$B:$P,7,FALSE),""),"0","")</f>
        <v/>
      </c>
      <c r="H1713" s="4" t="str">
        <f>IFERROR(VLOOKUP($A1713,'Raw - J'!$B:$P,12,FALSE)&amp;IF(VLOOKUP($A1713,'Raw - J'!$B:$N,13,FALSE)&lt;&gt;"","("&amp;VLOOKUP($A1713,'Raw - J'!$B:$N,13,FALSE)&amp;")",""),"")</f>
        <v/>
      </c>
      <c r="I1713" s="4" t="str">
        <f>IFERROR(VLOOKUP($A1713,'Raw - J'!$B:$P,14,FALSE),"")</f>
        <v/>
      </c>
      <c r="J1713" s="4" t="str">
        <f>IFERROR(VLOOKUP($A1713,'Raw - J'!$B:$P,11,FALSE),"")</f>
        <v/>
      </c>
      <c r="K1713" s="4" t="str">
        <f>IFERROR(VLOOKUP($A1713,'Raw - J'!$B:$Q,16,FALSE),"")</f>
        <v/>
      </c>
      <c r="L1713" s="16" t="str">
        <f>SUBSTITUTE(IFERROR(VLOOKUP($A1713,'Raw - J'!$B:$Q,9,FALSE),""),0,"")</f>
        <v/>
      </c>
      <c r="M1713" s="16" t="str">
        <f>SUBSTITUTE(IFERROR(VLOOKUP($A1713,'Raw - J'!$B:$Z,20,FALSE),""),0,"")</f>
        <v/>
      </c>
    </row>
    <row r="1714" spans="1:13" hidden="1" x14ac:dyDescent="0.35">
      <c r="A1714">
        <v>1705</v>
      </c>
      <c r="B1714" s="9" t="str">
        <f>IFERROR(VLOOKUP($A1714,'Raw - J'!$B:$S,2,FALSE),"")</f>
        <v/>
      </c>
      <c r="C1714" s="4" t="str">
        <f>IFERROR(VLOOKUP($A1714,'Raw - J'!$B:$S,3,FALSE),"")</f>
        <v/>
      </c>
      <c r="D1714" s="4" t="str">
        <f>IFERROR(VLOOKUP(JUMP!A1714,'Raw - J'!B:F,5,FALSE),"")</f>
        <v/>
      </c>
      <c r="E1714" s="4" t="str">
        <f>IFERROR(VLOOKUP($A1714,'Raw - J'!$B:$S,6,FALSE),"")</f>
        <v/>
      </c>
      <c r="F1714" s="4" t="str">
        <f>IFERROR(VLOOKUP($A1714,'Raw - J'!$B:$P,10,FALSE),"")</f>
        <v/>
      </c>
      <c r="G1714" s="4" t="str">
        <f>SUBSTITUTE(IFERROR(VLOOKUP($A1714,'Raw - J'!$B:$P,7,FALSE),""),"0","")</f>
        <v/>
      </c>
      <c r="H1714" s="4" t="str">
        <f>IFERROR(VLOOKUP($A1714,'Raw - J'!$B:$P,12,FALSE)&amp;IF(VLOOKUP($A1714,'Raw - J'!$B:$N,13,FALSE)&lt;&gt;"","("&amp;VLOOKUP($A1714,'Raw - J'!$B:$N,13,FALSE)&amp;")",""),"")</f>
        <v/>
      </c>
      <c r="I1714" s="4" t="str">
        <f>IFERROR(VLOOKUP($A1714,'Raw - J'!$B:$P,14,FALSE),"")</f>
        <v/>
      </c>
      <c r="J1714" s="4" t="str">
        <f>IFERROR(VLOOKUP($A1714,'Raw - J'!$B:$P,11,FALSE),"")</f>
        <v/>
      </c>
      <c r="K1714" s="4" t="str">
        <f>IFERROR(VLOOKUP($A1714,'Raw - J'!$B:$Q,16,FALSE),"")</f>
        <v/>
      </c>
      <c r="L1714" s="16" t="str">
        <f>SUBSTITUTE(IFERROR(VLOOKUP($A1714,'Raw - J'!$B:$Q,9,FALSE),""),0,"")</f>
        <v/>
      </c>
      <c r="M1714" s="16" t="str">
        <f>SUBSTITUTE(IFERROR(VLOOKUP($A1714,'Raw - J'!$B:$Z,20,FALSE),""),0,"")</f>
        <v/>
      </c>
    </row>
    <row r="1715" spans="1:13" hidden="1" x14ac:dyDescent="0.35">
      <c r="A1715">
        <v>1706</v>
      </c>
      <c r="B1715" s="9" t="str">
        <f>IFERROR(VLOOKUP($A1715,'Raw - J'!$B:$S,2,FALSE),"")</f>
        <v/>
      </c>
      <c r="C1715" s="4" t="str">
        <f>IFERROR(VLOOKUP($A1715,'Raw - J'!$B:$S,3,FALSE),"")</f>
        <v/>
      </c>
      <c r="D1715" s="4" t="str">
        <f>IFERROR(VLOOKUP(JUMP!A1715,'Raw - J'!B:F,5,FALSE),"")</f>
        <v/>
      </c>
      <c r="E1715" s="4" t="str">
        <f>IFERROR(VLOOKUP($A1715,'Raw - J'!$B:$S,6,FALSE),"")</f>
        <v/>
      </c>
      <c r="F1715" s="4" t="str">
        <f>IFERROR(VLOOKUP($A1715,'Raw - J'!$B:$P,10,FALSE),"")</f>
        <v/>
      </c>
      <c r="G1715" s="4" t="str">
        <f>SUBSTITUTE(IFERROR(VLOOKUP($A1715,'Raw - J'!$B:$P,7,FALSE),""),"0","")</f>
        <v/>
      </c>
      <c r="H1715" s="4" t="str">
        <f>IFERROR(VLOOKUP($A1715,'Raw - J'!$B:$P,12,FALSE)&amp;IF(VLOOKUP($A1715,'Raw - J'!$B:$N,13,FALSE)&lt;&gt;"","("&amp;VLOOKUP($A1715,'Raw - J'!$B:$N,13,FALSE)&amp;")",""),"")</f>
        <v/>
      </c>
      <c r="I1715" s="4" t="str">
        <f>IFERROR(VLOOKUP($A1715,'Raw - J'!$B:$P,14,FALSE),"")</f>
        <v/>
      </c>
      <c r="J1715" s="4" t="str">
        <f>IFERROR(VLOOKUP($A1715,'Raw - J'!$B:$P,11,FALSE),"")</f>
        <v/>
      </c>
      <c r="K1715" s="4" t="str">
        <f>IFERROR(VLOOKUP($A1715,'Raw - J'!$B:$Q,16,FALSE),"")</f>
        <v/>
      </c>
      <c r="L1715" s="16" t="str">
        <f>SUBSTITUTE(IFERROR(VLOOKUP($A1715,'Raw - J'!$B:$Q,9,FALSE),""),0,"")</f>
        <v/>
      </c>
      <c r="M1715" s="16" t="str">
        <f>SUBSTITUTE(IFERROR(VLOOKUP($A1715,'Raw - J'!$B:$Z,20,FALSE),""),0,"")</f>
        <v/>
      </c>
    </row>
    <row r="1716" spans="1:13" hidden="1" x14ac:dyDescent="0.35">
      <c r="A1716">
        <v>1707</v>
      </c>
      <c r="B1716" s="9" t="str">
        <f>IFERROR(VLOOKUP($A1716,'Raw - J'!$B:$S,2,FALSE),"")</f>
        <v/>
      </c>
      <c r="C1716" s="4" t="str">
        <f>IFERROR(VLOOKUP($A1716,'Raw - J'!$B:$S,3,FALSE),"")</f>
        <v/>
      </c>
      <c r="D1716" s="4" t="str">
        <f>IFERROR(VLOOKUP(JUMP!A1716,'Raw - J'!B:F,5,FALSE),"")</f>
        <v/>
      </c>
      <c r="E1716" s="4" t="str">
        <f>IFERROR(VLOOKUP($A1716,'Raw - J'!$B:$S,6,FALSE),"")</f>
        <v/>
      </c>
      <c r="F1716" s="4" t="str">
        <f>IFERROR(VLOOKUP($A1716,'Raw - J'!$B:$P,10,FALSE),"")</f>
        <v/>
      </c>
      <c r="G1716" s="4" t="str">
        <f>SUBSTITUTE(IFERROR(VLOOKUP($A1716,'Raw - J'!$B:$P,7,FALSE),""),"0","")</f>
        <v/>
      </c>
      <c r="H1716" s="4" t="str">
        <f>IFERROR(VLOOKUP($A1716,'Raw - J'!$B:$P,12,FALSE)&amp;IF(VLOOKUP($A1716,'Raw - J'!$B:$N,13,FALSE)&lt;&gt;"","("&amp;VLOOKUP($A1716,'Raw - J'!$B:$N,13,FALSE)&amp;")",""),"")</f>
        <v/>
      </c>
      <c r="I1716" s="4" t="str">
        <f>IFERROR(VLOOKUP($A1716,'Raw - J'!$B:$P,14,FALSE),"")</f>
        <v/>
      </c>
      <c r="J1716" s="4" t="str">
        <f>IFERROR(VLOOKUP($A1716,'Raw - J'!$B:$P,11,FALSE),"")</f>
        <v/>
      </c>
      <c r="K1716" s="4" t="str">
        <f>IFERROR(VLOOKUP($A1716,'Raw - J'!$B:$Q,16,FALSE),"")</f>
        <v/>
      </c>
      <c r="L1716" s="16" t="str">
        <f>SUBSTITUTE(IFERROR(VLOOKUP($A1716,'Raw - J'!$B:$Q,9,FALSE),""),0,"")</f>
        <v/>
      </c>
      <c r="M1716" s="16" t="str">
        <f>SUBSTITUTE(IFERROR(VLOOKUP($A1716,'Raw - J'!$B:$Z,20,FALSE),""),0,"")</f>
        <v/>
      </c>
    </row>
    <row r="1717" spans="1:13" hidden="1" x14ac:dyDescent="0.35">
      <c r="A1717">
        <v>1708</v>
      </c>
      <c r="B1717" s="9" t="str">
        <f>IFERROR(VLOOKUP($A1717,'Raw - J'!$B:$S,2,FALSE),"")</f>
        <v/>
      </c>
      <c r="C1717" s="4" t="str">
        <f>IFERROR(VLOOKUP($A1717,'Raw - J'!$B:$S,3,FALSE),"")</f>
        <v/>
      </c>
      <c r="D1717" s="4" t="str">
        <f>IFERROR(VLOOKUP(JUMP!A1717,'Raw - J'!B:F,5,FALSE),"")</f>
        <v/>
      </c>
      <c r="E1717" s="4" t="str">
        <f>IFERROR(VLOOKUP($A1717,'Raw - J'!$B:$S,6,FALSE),"")</f>
        <v/>
      </c>
      <c r="F1717" s="4" t="str">
        <f>SUBSTITUTE(IFERROR(VLOOKUP($A1717,'Raw - J'!$B:$P,8,FALSE),""),"0","")</f>
        <v/>
      </c>
      <c r="G1717" s="4" t="str">
        <f>SUBSTITUTE(IFERROR(VLOOKUP($A1717,'Raw - J'!$B:$P,7,FALSE),""),"0","")</f>
        <v/>
      </c>
      <c r="H1717" s="4" t="str">
        <f>IFERROR(VLOOKUP($A1717,'Raw - J'!$B:$P,10,FALSE)&amp;IF(VLOOKUP($A1717,'Raw - J'!$B:$N,11,FALSE)&lt;&gt;"","("&amp;VLOOKUP($A1717,'Raw - J'!$B:$N,11,FALSE)&amp;")",""),"")</f>
        <v/>
      </c>
      <c r="I1717" s="4" t="str">
        <f>IFERROR(VLOOKUP($A1717,'Raw - J'!$B:$P,12,FALSE),"")</f>
        <v/>
      </c>
      <c r="J1717" s="4" t="str">
        <f>IFERROR(VLOOKUP($A1717,'Raw - J'!$B:$P,9,FALSE),"")</f>
        <v/>
      </c>
      <c r="K1717" s="4" t="str">
        <f>IFERROR(VLOOKUP($A1717,'Raw - J'!$B:$P,13,FALSE),"")</f>
        <v/>
      </c>
    </row>
    <row r="1718" spans="1:13" hidden="1" x14ac:dyDescent="0.35">
      <c r="A1718">
        <v>1709</v>
      </c>
      <c r="B1718" s="9" t="str">
        <f>IFERROR(VLOOKUP($A1718,'Raw - J'!$B:$S,2,FALSE),"")</f>
        <v/>
      </c>
      <c r="C1718" s="4" t="str">
        <f>IFERROR(VLOOKUP($A1718,'Raw - J'!$B:$S,3,FALSE),"")</f>
        <v/>
      </c>
      <c r="D1718" s="4" t="str">
        <f>IFERROR(VLOOKUP(JUMP!A1718,'Raw - J'!B:F,5,FALSE),"")</f>
        <v/>
      </c>
      <c r="E1718" s="4" t="str">
        <f>IFERROR(VLOOKUP($A1718,'Raw - J'!$B:$S,6,FALSE),"")</f>
        <v/>
      </c>
      <c r="F1718" s="4" t="str">
        <f>SUBSTITUTE(IFERROR(VLOOKUP($A1718,'Raw - J'!$B:$P,8,FALSE),""),"0","")</f>
        <v/>
      </c>
      <c r="G1718" s="4" t="str">
        <f>SUBSTITUTE(IFERROR(VLOOKUP($A1718,'Raw - J'!$B:$P,7,FALSE),""),"0","")</f>
        <v/>
      </c>
      <c r="H1718" s="4" t="str">
        <f>IFERROR(VLOOKUP($A1718,'Raw - J'!$B:$P,10,FALSE)&amp;IF(VLOOKUP($A1718,'Raw - J'!$B:$N,11,FALSE)&lt;&gt;"","("&amp;VLOOKUP($A1718,'Raw - J'!$B:$N,11,FALSE)&amp;")",""),"")</f>
        <v/>
      </c>
      <c r="I1718" s="4" t="str">
        <f>IFERROR(VLOOKUP($A1718,'Raw - J'!$B:$P,12,FALSE),"")</f>
        <v/>
      </c>
      <c r="J1718" s="4" t="str">
        <f>IFERROR(VLOOKUP($A1718,'Raw - J'!$B:$P,9,FALSE),"")</f>
        <v/>
      </c>
      <c r="K1718" s="4" t="str">
        <f>IFERROR(VLOOKUP($A1718,'Raw - J'!$B:$P,13,FALSE),"")</f>
        <v/>
      </c>
    </row>
    <row r="1719" spans="1:13" hidden="1" x14ac:dyDescent="0.35">
      <c r="A1719">
        <v>1710</v>
      </c>
      <c r="B1719" s="9" t="str">
        <f>IFERROR(VLOOKUP($A1719,'Raw - J'!$B:$S,2,FALSE),"")</f>
        <v/>
      </c>
      <c r="C1719" s="4" t="str">
        <f>IFERROR(VLOOKUP($A1719,'Raw - J'!$B:$S,3,FALSE),"")</f>
        <v/>
      </c>
      <c r="D1719" s="4" t="str">
        <f>IFERROR(VLOOKUP(JUMP!A1719,'Raw - J'!B:F,5,FALSE),"")</f>
        <v/>
      </c>
      <c r="E1719" s="4" t="str">
        <f>IFERROR(VLOOKUP($A1719,'Raw - J'!$B:$S,6,FALSE),"")</f>
        <v/>
      </c>
      <c r="F1719" s="4" t="str">
        <f>SUBSTITUTE(IFERROR(VLOOKUP($A1719,'Raw - J'!$B:$P,8,FALSE),""),"0","")</f>
        <v/>
      </c>
      <c r="G1719" s="4" t="str">
        <f>SUBSTITUTE(IFERROR(VLOOKUP($A1719,'Raw - J'!$B:$P,7,FALSE),""),"0","")</f>
        <v/>
      </c>
      <c r="H1719" s="4" t="str">
        <f>IFERROR(VLOOKUP($A1719,'Raw - J'!$B:$P,10,FALSE)&amp;IF(VLOOKUP($A1719,'Raw - J'!$B:$N,11,FALSE)&lt;&gt;"","("&amp;VLOOKUP($A1719,'Raw - J'!$B:$N,11,FALSE)&amp;")",""),"")</f>
        <v/>
      </c>
      <c r="I1719" s="4" t="str">
        <f>IFERROR(VLOOKUP($A1719,'Raw - J'!$B:$P,12,FALSE),"")</f>
        <v/>
      </c>
      <c r="J1719" s="4" t="str">
        <f>IFERROR(VLOOKUP($A1719,'Raw - J'!$B:$P,9,FALSE),"")</f>
        <v/>
      </c>
      <c r="K1719" s="4" t="str">
        <f>IFERROR(VLOOKUP($A1719,'Raw - J'!$B:$P,13,FALSE),"")</f>
        <v/>
      </c>
    </row>
    <row r="1720" spans="1:13" hidden="1" x14ac:dyDescent="0.35">
      <c r="A1720">
        <v>1711</v>
      </c>
      <c r="B1720" s="9" t="str">
        <f>IFERROR(VLOOKUP($A1720,'Raw - J'!$B:$S,2,FALSE),"")</f>
        <v/>
      </c>
      <c r="C1720" s="4" t="str">
        <f>IFERROR(VLOOKUP($A1720,'Raw - J'!$B:$S,3,FALSE),"")</f>
        <v/>
      </c>
      <c r="D1720" s="4" t="str">
        <f>IFERROR(VLOOKUP(JUMP!A1720,'Raw - J'!B:F,5,FALSE),"")</f>
        <v/>
      </c>
      <c r="E1720" s="4" t="str">
        <f>IFERROR(VLOOKUP($A1720,'Raw - J'!$B:$S,6,FALSE),"")</f>
        <v/>
      </c>
      <c r="F1720" s="4" t="str">
        <f>SUBSTITUTE(IFERROR(VLOOKUP($A1720,'Raw - J'!$B:$P,8,FALSE),""),"0","")</f>
        <v/>
      </c>
      <c r="G1720" s="4" t="str">
        <f>SUBSTITUTE(IFERROR(VLOOKUP($A1720,'Raw - J'!$B:$P,7,FALSE),""),"0","")</f>
        <v/>
      </c>
      <c r="H1720" s="4" t="str">
        <f>IFERROR(VLOOKUP($A1720,'Raw - J'!$B:$P,10,FALSE)&amp;IF(VLOOKUP($A1720,'Raw - J'!$B:$N,11,FALSE)&lt;&gt;"","("&amp;VLOOKUP($A1720,'Raw - J'!$B:$N,11,FALSE)&amp;")",""),"")</f>
        <v/>
      </c>
      <c r="I1720" s="4" t="str">
        <f>IFERROR(VLOOKUP($A1720,'Raw - J'!$B:$P,12,FALSE),"")</f>
        <v/>
      </c>
      <c r="J1720" s="4" t="str">
        <f>IFERROR(VLOOKUP($A1720,'Raw - J'!$B:$P,9,FALSE),"")</f>
        <v/>
      </c>
      <c r="K1720" s="4" t="str">
        <f>IFERROR(VLOOKUP($A1720,'Raw - J'!$B:$P,13,FALSE),"")</f>
        <v/>
      </c>
    </row>
    <row r="1721" spans="1:13" hidden="1" x14ac:dyDescent="0.35">
      <c r="A1721">
        <v>1712</v>
      </c>
      <c r="B1721" s="9" t="str">
        <f>IFERROR(VLOOKUP($A1721,'Raw - J'!$B:$S,2,FALSE),"")</f>
        <v/>
      </c>
      <c r="C1721" s="4" t="str">
        <f>IFERROR(VLOOKUP($A1721,'Raw - J'!$B:$S,3,FALSE),"")</f>
        <v/>
      </c>
      <c r="D1721" s="4" t="str">
        <f>IFERROR(VLOOKUP(JUMP!A1721,'Raw - J'!B:F,5,FALSE),"")</f>
        <v/>
      </c>
      <c r="E1721" s="4" t="str">
        <f>IFERROR(VLOOKUP($A1721,'Raw - J'!$B:$S,6,FALSE),"")</f>
        <v/>
      </c>
      <c r="F1721" s="4" t="str">
        <f>SUBSTITUTE(IFERROR(VLOOKUP($A1721,'Raw - J'!$B:$P,8,FALSE),""),"0","")</f>
        <v/>
      </c>
      <c r="G1721" s="4" t="str">
        <f>SUBSTITUTE(IFERROR(VLOOKUP($A1721,'Raw - J'!$B:$P,7,FALSE),""),"0","")</f>
        <v/>
      </c>
      <c r="H1721" s="4" t="str">
        <f>IFERROR(VLOOKUP($A1721,'Raw - J'!$B:$P,10,FALSE)&amp;IF(VLOOKUP($A1721,'Raw - J'!$B:$N,11,FALSE)&lt;&gt;"","("&amp;VLOOKUP($A1721,'Raw - J'!$B:$N,11,FALSE)&amp;")",""),"")</f>
        <v/>
      </c>
      <c r="I1721" s="4" t="str">
        <f>IFERROR(VLOOKUP($A1721,'Raw - J'!$B:$P,12,FALSE),"")</f>
        <v/>
      </c>
      <c r="J1721" s="4" t="str">
        <f>IFERROR(VLOOKUP($A1721,'Raw - J'!$B:$P,9,FALSE),"")</f>
        <v/>
      </c>
      <c r="K1721" s="4" t="str">
        <f>IFERROR(VLOOKUP($A1721,'Raw - J'!$B:$P,13,FALSE),"")</f>
        <v/>
      </c>
    </row>
    <row r="1722" spans="1:13" hidden="1" x14ac:dyDescent="0.35">
      <c r="A1722">
        <v>1713</v>
      </c>
      <c r="B1722" s="9" t="str">
        <f>IFERROR(VLOOKUP($A1722,'Raw - J'!$B:$S,2,FALSE),"")</f>
        <v/>
      </c>
      <c r="C1722" s="4" t="str">
        <f>IFERROR(VLOOKUP($A1722,'Raw - J'!$B:$S,3,FALSE),"")</f>
        <v/>
      </c>
      <c r="D1722" s="4" t="str">
        <f>IFERROR(VLOOKUP(JUMP!A1722,'Raw - J'!B:F,5,FALSE),"")</f>
        <v/>
      </c>
      <c r="E1722" s="4" t="str">
        <f>IFERROR(VLOOKUP($A1722,'Raw - J'!$B:$S,6,FALSE),"")</f>
        <v/>
      </c>
      <c r="F1722" s="4" t="str">
        <f>SUBSTITUTE(IFERROR(VLOOKUP($A1722,'Raw - J'!$B:$P,8,FALSE),""),"0","")</f>
        <v/>
      </c>
      <c r="G1722" s="4" t="str">
        <f>SUBSTITUTE(IFERROR(VLOOKUP($A1722,'Raw - J'!$B:$P,7,FALSE),""),"0","")</f>
        <v/>
      </c>
      <c r="H1722" s="4" t="str">
        <f>IFERROR(VLOOKUP($A1722,'Raw - J'!$B:$P,10,FALSE)&amp;IF(VLOOKUP($A1722,'Raw - J'!$B:$N,11,FALSE)&lt;&gt;"","("&amp;VLOOKUP($A1722,'Raw - J'!$B:$N,11,FALSE)&amp;")",""),"")</f>
        <v/>
      </c>
      <c r="I1722" s="4" t="str">
        <f>IFERROR(VLOOKUP($A1722,'Raw - J'!$B:$P,12,FALSE),"")</f>
        <v/>
      </c>
      <c r="J1722" s="4" t="str">
        <f>IFERROR(VLOOKUP($A1722,'Raw - J'!$B:$P,9,FALSE),"")</f>
        <v/>
      </c>
      <c r="K1722" s="4" t="str">
        <f>IFERROR(VLOOKUP($A1722,'Raw - J'!$B:$P,13,FALSE),"")</f>
        <v/>
      </c>
    </row>
    <row r="1723" spans="1:13" hidden="1" x14ac:dyDescent="0.35">
      <c r="A1723">
        <v>1714</v>
      </c>
      <c r="B1723" s="9" t="str">
        <f>IFERROR(VLOOKUP($A1723,'Raw - J'!$B:$S,2,FALSE),"")</f>
        <v/>
      </c>
      <c r="C1723" s="4" t="str">
        <f>IFERROR(VLOOKUP($A1723,'Raw - J'!$B:$S,3,FALSE),"")</f>
        <v/>
      </c>
      <c r="D1723" s="4" t="str">
        <f>IFERROR(VLOOKUP(JUMP!A1723,'Raw - J'!B:F,5,FALSE),"")</f>
        <v/>
      </c>
      <c r="E1723" s="4" t="str">
        <f>IFERROR(VLOOKUP($A1723,'Raw - J'!$B:$S,6,FALSE),"")</f>
        <v/>
      </c>
      <c r="F1723" s="4" t="str">
        <f>SUBSTITUTE(IFERROR(VLOOKUP($A1723,'Raw - J'!$B:$P,8,FALSE),""),"0","")</f>
        <v/>
      </c>
      <c r="G1723" s="4" t="str">
        <f>SUBSTITUTE(IFERROR(VLOOKUP($A1723,'Raw - J'!$B:$P,7,FALSE),""),"0","")</f>
        <v/>
      </c>
      <c r="H1723" s="4" t="str">
        <f>IFERROR(VLOOKUP($A1723,'Raw - J'!$B:$P,10,FALSE)&amp;IF(VLOOKUP($A1723,'Raw - J'!$B:$N,11,FALSE)&lt;&gt;"","("&amp;VLOOKUP($A1723,'Raw - J'!$B:$N,11,FALSE)&amp;")",""),"")</f>
        <v/>
      </c>
      <c r="I1723" s="4" t="str">
        <f>IFERROR(VLOOKUP($A1723,'Raw - J'!$B:$P,12,FALSE),"")</f>
        <v/>
      </c>
      <c r="J1723" s="4" t="str">
        <f>IFERROR(VLOOKUP($A1723,'Raw - J'!$B:$P,9,FALSE),"")</f>
        <v/>
      </c>
      <c r="K1723" s="4" t="str">
        <f>IFERROR(VLOOKUP($A1723,'Raw - J'!$B:$P,13,FALSE),"")</f>
        <v/>
      </c>
    </row>
    <row r="1724" spans="1:13" hidden="1" x14ac:dyDescent="0.35">
      <c r="A1724">
        <v>1715</v>
      </c>
      <c r="B1724" s="9" t="str">
        <f>IFERROR(VLOOKUP($A1724,'Raw - J'!$B:$S,2,FALSE),"")</f>
        <v/>
      </c>
      <c r="C1724" s="4" t="str">
        <f>IFERROR(VLOOKUP($A1724,'Raw - J'!$B:$S,3,FALSE),"")</f>
        <v/>
      </c>
      <c r="D1724" s="4" t="str">
        <f>IFERROR(VLOOKUP(JUMP!A1724,'Raw - J'!B:F,5,FALSE),"")</f>
        <v/>
      </c>
      <c r="E1724" s="4" t="str">
        <f>IFERROR(VLOOKUP($A1724,'Raw - J'!$B:$S,6,FALSE),"")</f>
        <v/>
      </c>
      <c r="F1724" s="4" t="str">
        <f>SUBSTITUTE(IFERROR(VLOOKUP($A1724,'Raw - J'!$B:$P,8,FALSE),""),"0","")</f>
        <v/>
      </c>
      <c r="G1724" s="4" t="str">
        <f>SUBSTITUTE(IFERROR(VLOOKUP($A1724,'Raw - J'!$B:$P,7,FALSE),""),"0","")</f>
        <v/>
      </c>
      <c r="H1724" s="4" t="str">
        <f>IFERROR(VLOOKUP($A1724,'Raw - J'!$B:$P,10,FALSE)&amp;IF(VLOOKUP($A1724,'Raw - J'!$B:$N,11,FALSE)&lt;&gt;"","("&amp;VLOOKUP($A1724,'Raw - J'!$B:$N,11,FALSE)&amp;")",""),"")</f>
        <v/>
      </c>
      <c r="I1724" s="4" t="str">
        <f>IFERROR(VLOOKUP($A1724,'Raw - J'!$B:$P,12,FALSE),"")</f>
        <v/>
      </c>
      <c r="J1724" s="4" t="str">
        <f>IFERROR(VLOOKUP($A1724,'Raw - J'!$B:$P,9,FALSE),"")</f>
        <v/>
      </c>
      <c r="K1724" s="4" t="str">
        <f>IFERROR(VLOOKUP($A1724,'Raw - J'!$B:$P,13,FALSE),"")</f>
        <v/>
      </c>
    </row>
    <row r="1725" spans="1:13" hidden="1" x14ac:dyDescent="0.35">
      <c r="A1725">
        <v>1716</v>
      </c>
      <c r="B1725" s="9" t="str">
        <f>IFERROR(VLOOKUP($A1725,'Raw - J'!$B:$S,2,FALSE),"")</f>
        <v/>
      </c>
      <c r="C1725" s="4" t="str">
        <f>IFERROR(VLOOKUP($A1725,'Raw - J'!$B:$S,3,FALSE),"")</f>
        <v/>
      </c>
      <c r="D1725" s="4" t="str">
        <f>IFERROR(VLOOKUP(JUMP!A1725,'Raw - J'!B:F,5,FALSE),"")</f>
        <v/>
      </c>
      <c r="E1725" s="4" t="str">
        <f>IFERROR(VLOOKUP($A1725,'Raw - J'!$B:$S,6,FALSE),"")</f>
        <v/>
      </c>
      <c r="F1725" s="4" t="str">
        <f>SUBSTITUTE(IFERROR(VLOOKUP($A1725,'Raw - J'!$B:$P,8,FALSE),""),"0","")</f>
        <v/>
      </c>
      <c r="G1725" s="4" t="str">
        <f>SUBSTITUTE(IFERROR(VLOOKUP($A1725,'Raw - J'!$B:$P,7,FALSE),""),"0","")</f>
        <v/>
      </c>
      <c r="H1725" s="4" t="str">
        <f>IFERROR(VLOOKUP($A1725,'Raw - J'!$B:$P,10,FALSE)&amp;IF(VLOOKUP($A1725,'Raw - J'!$B:$N,11,FALSE)&lt;&gt;"","("&amp;VLOOKUP($A1725,'Raw - J'!$B:$N,11,FALSE)&amp;")",""),"")</f>
        <v/>
      </c>
      <c r="I1725" s="4" t="str">
        <f>IFERROR(VLOOKUP($A1725,'Raw - J'!$B:$P,12,FALSE),"")</f>
        <v/>
      </c>
      <c r="J1725" s="4" t="str">
        <f>IFERROR(VLOOKUP($A1725,'Raw - J'!$B:$P,9,FALSE),"")</f>
        <v/>
      </c>
      <c r="K1725" s="4" t="str">
        <f>IFERROR(VLOOKUP($A1725,'Raw - J'!$B:$P,13,FALSE),"")</f>
        <v/>
      </c>
    </row>
    <row r="1726" spans="1:13" hidden="1" x14ac:dyDescent="0.35">
      <c r="A1726">
        <v>1717</v>
      </c>
      <c r="B1726" s="9" t="str">
        <f>IFERROR(VLOOKUP($A1726,'Raw - J'!$B:$S,2,FALSE),"")</f>
        <v/>
      </c>
      <c r="C1726" s="4" t="str">
        <f>IFERROR(VLOOKUP($A1726,'Raw - J'!$B:$S,3,FALSE),"")</f>
        <v/>
      </c>
      <c r="D1726" s="4" t="str">
        <f>IFERROR(VLOOKUP(JUMP!A1726,'Raw - J'!B:F,5,FALSE),"")</f>
        <v/>
      </c>
      <c r="E1726" s="4" t="str">
        <f>IFERROR(VLOOKUP($A1726,'Raw - J'!$B:$S,6,FALSE),"")</f>
        <v/>
      </c>
      <c r="F1726" s="4" t="str">
        <f>SUBSTITUTE(IFERROR(VLOOKUP($A1726,'Raw - J'!$B:$P,8,FALSE),""),"0","")</f>
        <v/>
      </c>
      <c r="G1726" s="4" t="str">
        <f>SUBSTITUTE(IFERROR(VLOOKUP($A1726,'Raw - J'!$B:$P,7,FALSE),""),"0","")</f>
        <v/>
      </c>
      <c r="H1726" s="4" t="str">
        <f>IFERROR(VLOOKUP($A1726,'Raw - J'!$B:$P,10,FALSE)&amp;IF(VLOOKUP($A1726,'Raw - J'!$B:$N,11,FALSE)&lt;&gt;"","("&amp;VLOOKUP($A1726,'Raw - J'!$B:$N,11,FALSE)&amp;")",""),"")</f>
        <v/>
      </c>
      <c r="I1726" s="4" t="str">
        <f>IFERROR(VLOOKUP($A1726,'Raw - J'!$B:$P,12,FALSE),"")</f>
        <v/>
      </c>
      <c r="J1726" s="4" t="str">
        <f>IFERROR(VLOOKUP($A1726,'Raw - J'!$B:$P,9,FALSE),"")</f>
        <v/>
      </c>
      <c r="K1726" s="4" t="str">
        <f>IFERROR(VLOOKUP($A1726,'Raw - J'!$B:$P,13,FALSE),"")</f>
        <v/>
      </c>
    </row>
    <row r="1727" spans="1:13" hidden="1" x14ac:dyDescent="0.35">
      <c r="A1727">
        <v>1718</v>
      </c>
      <c r="B1727" s="9" t="str">
        <f>IFERROR(VLOOKUP($A1727,'Raw - J'!$B:$S,2,FALSE),"")</f>
        <v/>
      </c>
      <c r="C1727" s="4" t="str">
        <f>IFERROR(VLOOKUP($A1727,'Raw - J'!$B:$S,3,FALSE),"")</f>
        <v/>
      </c>
      <c r="D1727" s="4" t="str">
        <f>IFERROR(VLOOKUP(JUMP!A1727,'Raw - J'!B:F,5,FALSE),"")</f>
        <v/>
      </c>
      <c r="E1727" s="4" t="str">
        <f>IFERROR(VLOOKUP($A1727,'Raw - J'!$B:$S,6,FALSE),"")</f>
        <v/>
      </c>
      <c r="F1727" s="4" t="str">
        <f>SUBSTITUTE(IFERROR(VLOOKUP($A1727,'Raw - J'!$B:$P,8,FALSE),""),"0","")</f>
        <v/>
      </c>
      <c r="G1727" s="4" t="str">
        <f>SUBSTITUTE(IFERROR(VLOOKUP($A1727,'Raw - J'!$B:$P,7,FALSE),""),"0","")</f>
        <v/>
      </c>
      <c r="H1727" s="4" t="str">
        <f>IFERROR(VLOOKUP($A1727,'Raw - J'!$B:$P,10,FALSE)&amp;IF(VLOOKUP($A1727,'Raw - J'!$B:$N,11,FALSE)&lt;&gt;"","("&amp;VLOOKUP($A1727,'Raw - J'!$B:$N,11,FALSE)&amp;")",""),"")</f>
        <v/>
      </c>
      <c r="I1727" s="4" t="str">
        <f>IFERROR(VLOOKUP($A1727,'Raw - J'!$B:$P,12,FALSE),"")</f>
        <v/>
      </c>
      <c r="J1727" s="4" t="str">
        <f>IFERROR(VLOOKUP($A1727,'Raw - J'!$B:$P,9,FALSE),"")</f>
        <v/>
      </c>
      <c r="K1727" s="4" t="str">
        <f>IFERROR(VLOOKUP($A1727,'Raw - J'!$B:$P,13,FALSE),"")</f>
        <v/>
      </c>
    </row>
    <row r="1728" spans="1:13" hidden="1" x14ac:dyDescent="0.35">
      <c r="A1728">
        <v>1719</v>
      </c>
      <c r="B1728" s="9" t="str">
        <f>IFERROR(VLOOKUP($A1728,'Raw - J'!$B:$S,2,FALSE),"")</f>
        <v/>
      </c>
      <c r="C1728" s="4" t="str">
        <f>IFERROR(VLOOKUP($A1728,'Raw - J'!$B:$S,3,FALSE),"")</f>
        <v/>
      </c>
      <c r="D1728" s="4" t="str">
        <f>IFERROR(VLOOKUP(JUMP!A1728,'Raw - J'!B:F,5,FALSE),"")</f>
        <v/>
      </c>
      <c r="E1728" s="4" t="str">
        <f>IFERROR(VLOOKUP($A1728,'Raw - J'!$B:$S,6,FALSE),"")</f>
        <v/>
      </c>
      <c r="F1728" s="4" t="str">
        <f>SUBSTITUTE(IFERROR(VLOOKUP($A1728,'Raw - J'!$B:$P,8,FALSE),""),"0","")</f>
        <v/>
      </c>
      <c r="G1728" s="4" t="str">
        <f>SUBSTITUTE(IFERROR(VLOOKUP($A1728,'Raw - J'!$B:$P,7,FALSE),""),"0","")</f>
        <v/>
      </c>
      <c r="H1728" s="4" t="str">
        <f>IFERROR(VLOOKUP($A1728,'Raw - J'!$B:$P,10,FALSE)&amp;IF(VLOOKUP($A1728,'Raw - J'!$B:$N,11,FALSE)&lt;&gt;"","("&amp;VLOOKUP($A1728,'Raw - J'!$B:$N,11,FALSE)&amp;")",""),"")</f>
        <v/>
      </c>
      <c r="I1728" s="4" t="str">
        <f>IFERROR(VLOOKUP($A1728,'Raw - J'!$B:$P,12,FALSE),"")</f>
        <v/>
      </c>
      <c r="J1728" s="4" t="str">
        <f>IFERROR(VLOOKUP($A1728,'Raw - J'!$B:$P,9,FALSE),"")</f>
        <v/>
      </c>
      <c r="K1728" s="4" t="str">
        <f>IFERROR(VLOOKUP($A1728,'Raw - J'!$B:$P,13,FALSE),"")</f>
        <v/>
      </c>
    </row>
    <row r="1729" spans="1:11" hidden="1" x14ac:dyDescent="0.35">
      <c r="A1729">
        <v>1720</v>
      </c>
      <c r="B1729" s="9" t="str">
        <f>IFERROR(VLOOKUP($A1729,'Raw - J'!$B:$S,2,FALSE),"")</f>
        <v/>
      </c>
      <c r="C1729" s="4" t="str">
        <f>IFERROR(VLOOKUP($A1729,'Raw - J'!$B:$S,3,FALSE),"")</f>
        <v/>
      </c>
      <c r="D1729" s="4" t="str">
        <f>IFERROR(VLOOKUP(JUMP!A1729,'Raw - J'!B:F,5,FALSE),"")</f>
        <v/>
      </c>
      <c r="E1729" s="4" t="str">
        <f>IFERROR(VLOOKUP($A1729,'Raw - J'!$B:$S,6,FALSE),"")</f>
        <v/>
      </c>
      <c r="F1729" s="4" t="str">
        <f>SUBSTITUTE(IFERROR(VLOOKUP($A1729,'Raw - J'!$B:$P,8,FALSE),""),"0","")</f>
        <v/>
      </c>
      <c r="G1729" s="4" t="str">
        <f>SUBSTITUTE(IFERROR(VLOOKUP($A1729,'Raw - J'!$B:$P,7,FALSE),""),"0","")</f>
        <v/>
      </c>
      <c r="H1729" s="4" t="str">
        <f>IFERROR(VLOOKUP($A1729,'Raw - J'!$B:$P,10,FALSE)&amp;IF(VLOOKUP($A1729,'Raw - J'!$B:$N,11,FALSE)&lt;&gt;"","("&amp;VLOOKUP($A1729,'Raw - J'!$B:$N,11,FALSE)&amp;")",""),"")</f>
        <v/>
      </c>
      <c r="I1729" s="4" t="str">
        <f>IFERROR(VLOOKUP($A1729,'Raw - J'!$B:$P,12,FALSE),"")</f>
        <v/>
      </c>
      <c r="J1729" s="4" t="str">
        <f>IFERROR(VLOOKUP($A1729,'Raw - J'!$B:$P,9,FALSE),"")</f>
        <v/>
      </c>
      <c r="K1729" s="4" t="str">
        <f>IFERROR(VLOOKUP($A1729,'Raw - J'!$B:$P,13,FALSE),"")</f>
        <v/>
      </c>
    </row>
    <row r="1730" spans="1:11" hidden="1" x14ac:dyDescent="0.35">
      <c r="A1730">
        <v>1721</v>
      </c>
      <c r="B1730" s="9" t="str">
        <f>IFERROR(VLOOKUP($A1730,'Raw - J'!$B:$S,2,FALSE),"")</f>
        <v/>
      </c>
      <c r="C1730" s="4" t="str">
        <f>IFERROR(VLOOKUP($A1730,'Raw - J'!$B:$S,3,FALSE),"")</f>
        <v/>
      </c>
      <c r="D1730" s="4" t="str">
        <f>IFERROR(VLOOKUP(JUMP!A1730,'Raw - J'!B:F,5,FALSE),"")</f>
        <v/>
      </c>
      <c r="E1730" s="4" t="str">
        <f>IFERROR(VLOOKUP($A1730,'Raw - J'!$B:$S,6,FALSE),"")</f>
        <v/>
      </c>
      <c r="F1730" s="4" t="str">
        <f>SUBSTITUTE(IFERROR(VLOOKUP($A1730,'Raw - J'!$B:$P,8,FALSE),""),"0","")</f>
        <v/>
      </c>
      <c r="G1730" s="4" t="str">
        <f>SUBSTITUTE(IFERROR(VLOOKUP($A1730,'Raw - J'!$B:$P,7,FALSE),""),"0","")</f>
        <v/>
      </c>
      <c r="H1730" s="4" t="str">
        <f>IFERROR(VLOOKUP($A1730,'Raw - J'!$B:$P,10,FALSE)&amp;IF(VLOOKUP($A1730,'Raw - J'!$B:$N,11,FALSE)&lt;&gt;"","("&amp;VLOOKUP($A1730,'Raw - J'!$B:$N,11,FALSE)&amp;")",""),"")</f>
        <v/>
      </c>
      <c r="I1730" s="4" t="str">
        <f>IFERROR(VLOOKUP($A1730,'Raw - J'!$B:$P,12,FALSE),"")</f>
        <v/>
      </c>
      <c r="J1730" s="4" t="str">
        <f>IFERROR(VLOOKUP($A1730,'Raw - J'!$B:$P,9,FALSE),"")</f>
        <v/>
      </c>
      <c r="K1730" s="4" t="str">
        <f>IFERROR(VLOOKUP($A1730,'Raw - J'!$B:$P,13,FALSE),"")</f>
        <v/>
      </c>
    </row>
    <row r="1731" spans="1:11" hidden="1" x14ac:dyDescent="0.35">
      <c r="A1731">
        <v>1722</v>
      </c>
      <c r="B1731" s="9" t="str">
        <f>IFERROR(VLOOKUP($A1731,'Raw - J'!$B:$S,2,FALSE),"")</f>
        <v/>
      </c>
      <c r="C1731" s="4" t="str">
        <f>IFERROR(VLOOKUP($A1731,'Raw - J'!$B:$S,3,FALSE),"")</f>
        <v/>
      </c>
      <c r="D1731" s="4" t="str">
        <f>IFERROR(VLOOKUP(JUMP!A1731,'Raw - J'!B:F,5,FALSE),"")</f>
        <v/>
      </c>
      <c r="E1731" s="4" t="str">
        <f>IFERROR(VLOOKUP($A1731,'Raw - J'!$B:$S,6,FALSE),"")</f>
        <v/>
      </c>
      <c r="F1731" s="4" t="str">
        <f>SUBSTITUTE(IFERROR(VLOOKUP($A1731,'Raw - J'!$B:$P,8,FALSE),""),"0","")</f>
        <v/>
      </c>
      <c r="G1731" s="4" t="str">
        <f>SUBSTITUTE(IFERROR(VLOOKUP($A1731,'Raw - J'!$B:$P,7,FALSE),""),"0","")</f>
        <v/>
      </c>
      <c r="H1731" s="4" t="str">
        <f>IFERROR(VLOOKUP($A1731,'Raw - J'!$B:$P,10,FALSE)&amp;IF(VLOOKUP($A1731,'Raw - J'!$B:$N,11,FALSE)&lt;&gt;"","("&amp;VLOOKUP($A1731,'Raw - J'!$B:$N,11,FALSE)&amp;")",""),"")</f>
        <v/>
      </c>
      <c r="I1731" s="4" t="str">
        <f>IFERROR(VLOOKUP($A1731,'Raw - J'!$B:$P,12,FALSE),"")</f>
        <v/>
      </c>
      <c r="J1731" s="4" t="str">
        <f>IFERROR(VLOOKUP($A1731,'Raw - J'!$B:$P,9,FALSE),"")</f>
        <v/>
      </c>
      <c r="K1731" s="4" t="str">
        <f>IFERROR(VLOOKUP($A1731,'Raw - J'!$B:$P,13,FALSE),"")</f>
        <v/>
      </c>
    </row>
    <row r="1732" spans="1:11" hidden="1" x14ac:dyDescent="0.35">
      <c r="A1732">
        <v>1723</v>
      </c>
      <c r="B1732" s="9" t="str">
        <f>IFERROR(VLOOKUP($A1732,'Raw - J'!$B:$S,2,FALSE),"")</f>
        <v/>
      </c>
      <c r="C1732" s="4" t="str">
        <f>IFERROR(VLOOKUP($A1732,'Raw - J'!$B:$S,3,FALSE),"")</f>
        <v/>
      </c>
      <c r="D1732" s="4" t="str">
        <f>IFERROR(VLOOKUP(JUMP!A1732,'Raw - J'!B:F,5,FALSE),"")</f>
        <v/>
      </c>
      <c r="E1732" s="4" t="str">
        <f>IFERROR(VLOOKUP($A1732,'Raw - J'!$B:$S,6,FALSE),"")</f>
        <v/>
      </c>
      <c r="F1732" s="4" t="str">
        <f>SUBSTITUTE(IFERROR(VLOOKUP($A1732,'Raw - J'!$B:$P,8,FALSE),""),"0","")</f>
        <v/>
      </c>
      <c r="G1732" s="4" t="str">
        <f>SUBSTITUTE(IFERROR(VLOOKUP($A1732,'Raw - J'!$B:$P,7,FALSE),""),"0","")</f>
        <v/>
      </c>
      <c r="H1732" s="4" t="str">
        <f>IFERROR(VLOOKUP($A1732,'Raw - J'!$B:$P,10,FALSE)&amp;IF(VLOOKUP($A1732,'Raw - J'!$B:$N,11,FALSE)&lt;&gt;"","("&amp;VLOOKUP($A1732,'Raw - J'!$B:$N,11,FALSE)&amp;")",""),"")</f>
        <v/>
      </c>
      <c r="I1732" s="4" t="str">
        <f>IFERROR(VLOOKUP($A1732,'Raw - J'!$B:$P,12,FALSE),"")</f>
        <v/>
      </c>
      <c r="J1732" s="4" t="str">
        <f>IFERROR(VLOOKUP($A1732,'Raw - J'!$B:$P,9,FALSE),"")</f>
        <v/>
      </c>
      <c r="K1732" s="4" t="str">
        <f>IFERROR(VLOOKUP($A1732,'Raw - J'!$B:$P,13,FALSE),"")</f>
        <v/>
      </c>
    </row>
    <row r="1733" spans="1:11" hidden="1" x14ac:dyDescent="0.35">
      <c r="A1733">
        <v>1724</v>
      </c>
      <c r="B1733" s="9" t="str">
        <f>IFERROR(VLOOKUP($A1733,'Raw - J'!$B:$S,2,FALSE),"")</f>
        <v/>
      </c>
      <c r="C1733" s="4" t="str">
        <f>IFERROR(VLOOKUP($A1733,'Raw - J'!$B:$S,3,FALSE),"")</f>
        <v/>
      </c>
      <c r="D1733" s="4" t="str">
        <f>IFERROR(VLOOKUP(JUMP!A1733,'Raw - J'!B:F,5,FALSE),"")</f>
        <v/>
      </c>
      <c r="E1733" s="4" t="str">
        <f>IFERROR(VLOOKUP($A1733,'Raw - J'!$B:$S,6,FALSE),"")</f>
        <v/>
      </c>
      <c r="F1733" s="4" t="str">
        <f>SUBSTITUTE(IFERROR(VLOOKUP($A1733,'Raw - J'!$B:$P,8,FALSE),""),"0","")</f>
        <v/>
      </c>
      <c r="G1733" s="4" t="str">
        <f>SUBSTITUTE(IFERROR(VLOOKUP($A1733,'Raw - J'!$B:$P,7,FALSE),""),"0","")</f>
        <v/>
      </c>
      <c r="H1733" s="4" t="str">
        <f>IFERROR(VLOOKUP($A1733,'Raw - J'!$B:$P,10,FALSE)&amp;IF(VLOOKUP($A1733,'Raw - J'!$B:$N,11,FALSE)&lt;&gt;"","("&amp;VLOOKUP($A1733,'Raw - J'!$B:$N,11,FALSE)&amp;")",""),"")</f>
        <v/>
      </c>
      <c r="I1733" s="4" t="str">
        <f>IFERROR(VLOOKUP($A1733,'Raw - J'!$B:$P,12,FALSE),"")</f>
        <v/>
      </c>
      <c r="J1733" s="4" t="str">
        <f>IFERROR(VLOOKUP($A1733,'Raw - J'!$B:$P,9,FALSE),"")</f>
        <v/>
      </c>
      <c r="K1733" s="4" t="str">
        <f>IFERROR(VLOOKUP($A1733,'Raw - J'!$B:$P,13,FALSE),"")</f>
        <v/>
      </c>
    </row>
    <row r="1734" spans="1:11" hidden="1" x14ac:dyDescent="0.35">
      <c r="A1734">
        <v>1725</v>
      </c>
      <c r="B1734" s="9" t="str">
        <f>IFERROR(VLOOKUP($A1734,'Raw - J'!$B:$S,2,FALSE),"")</f>
        <v/>
      </c>
      <c r="C1734" s="4" t="str">
        <f>IFERROR(VLOOKUP($A1734,'Raw - J'!$B:$S,3,FALSE),"")</f>
        <v/>
      </c>
      <c r="D1734" s="4" t="str">
        <f>IFERROR(VLOOKUP(JUMP!A1734,'Raw - J'!B:F,5,FALSE),"")</f>
        <v/>
      </c>
      <c r="E1734" s="4" t="str">
        <f>IFERROR(VLOOKUP($A1734,'Raw - J'!$B:$S,6,FALSE),"")</f>
        <v/>
      </c>
      <c r="F1734" s="4" t="str">
        <f>SUBSTITUTE(IFERROR(VLOOKUP($A1734,'Raw - J'!$B:$P,8,FALSE),""),"0","")</f>
        <v/>
      </c>
      <c r="G1734" s="4" t="str">
        <f>SUBSTITUTE(IFERROR(VLOOKUP($A1734,'Raw - J'!$B:$P,7,FALSE),""),"0","")</f>
        <v/>
      </c>
      <c r="H1734" s="4" t="str">
        <f>IFERROR(VLOOKUP($A1734,'Raw - J'!$B:$P,10,FALSE)&amp;IF(VLOOKUP($A1734,'Raw - J'!$B:$N,11,FALSE)&lt;&gt;"","("&amp;VLOOKUP($A1734,'Raw - J'!$B:$N,11,FALSE)&amp;")",""),"")</f>
        <v/>
      </c>
      <c r="I1734" s="4" t="str">
        <f>IFERROR(VLOOKUP($A1734,'Raw - J'!$B:$P,12,FALSE),"")</f>
        <v/>
      </c>
      <c r="J1734" s="4" t="str">
        <f>IFERROR(VLOOKUP($A1734,'Raw - J'!$B:$P,9,FALSE),"")</f>
        <v/>
      </c>
      <c r="K1734" s="4" t="str">
        <f>IFERROR(VLOOKUP($A1734,'Raw - J'!$B:$P,13,FALSE),"")</f>
        <v/>
      </c>
    </row>
    <row r="1735" spans="1:11" hidden="1" x14ac:dyDescent="0.35">
      <c r="A1735">
        <v>1726</v>
      </c>
      <c r="B1735" s="9" t="str">
        <f>IFERROR(VLOOKUP($A1735,'Raw - J'!$B:$S,2,FALSE),"")</f>
        <v/>
      </c>
      <c r="C1735" s="4" t="str">
        <f>IFERROR(VLOOKUP($A1735,'Raw - J'!$B:$S,3,FALSE),"")</f>
        <v/>
      </c>
      <c r="D1735" s="4" t="str">
        <f>IFERROR(VLOOKUP(JUMP!A1735,'Raw - J'!B:F,5,FALSE),"")</f>
        <v/>
      </c>
      <c r="E1735" s="4" t="str">
        <f>IFERROR(VLOOKUP($A1735,'Raw - J'!$B:$S,6,FALSE),"")</f>
        <v/>
      </c>
      <c r="F1735" s="4" t="str">
        <f>SUBSTITUTE(IFERROR(VLOOKUP($A1735,'Raw - J'!$B:$P,8,FALSE),""),"0","")</f>
        <v/>
      </c>
      <c r="G1735" s="4" t="str">
        <f>SUBSTITUTE(IFERROR(VLOOKUP($A1735,'Raw - J'!$B:$P,7,FALSE),""),"0","")</f>
        <v/>
      </c>
      <c r="H1735" s="4" t="str">
        <f>IFERROR(VLOOKUP($A1735,'Raw - J'!$B:$P,10,FALSE)&amp;IF(VLOOKUP($A1735,'Raw - J'!$B:$N,11,FALSE)&lt;&gt;"","("&amp;VLOOKUP($A1735,'Raw - J'!$B:$N,11,FALSE)&amp;")",""),"")</f>
        <v/>
      </c>
      <c r="I1735" s="4" t="str">
        <f>IFERROR(VLOOKUP($A1735,'Raw - J'!$B:$P,12,FALSE),"")</f>
        <v/>
      </c>
      <c r="J1735" s="4" t="str">
        <f>IFERROR(VLOOKUP($A1735,'Raw - J'!$B:$P,9,FALSE),"")</f>
        <v/>
      </c>
      <c r="K1735" s="4" t="str">
        <f>IFERROR(VLOOKUP($A1735,'Raw - J'!$B:$P,13,FALSE),"")</f>
        <v/>
      </c>
    </row>
    <row r="1736" spans="1:11" hidden="1" x14ac:dyDescent="0.35">
      <c r="A1736">
        <v>1727</v>
      </c>
      <c r="B1736" s="9" t="str">
        <f>IFERROR(VLOOKUP($A1736,'Raw - J'!$B:$S,2,FALSE),"")</f>
        <v/>
      </c>
      <c r="C1736" s="4" t="str">
        <f>IFERROR(VLOOKUP($A1736,'Raw - J'!$B:$S,3,FALSE),"")</f>
        <v/>
      </c>
      <c r="D1736" s="4" t="str">
        <f>IFERROR(VLOOKUP(JUMP!A1736,'Raw - J'!B:F,5,FALSE),"")</f>
        <v/>
      </c>
      <c r="E1736" s="4" t="str">
        <f>IFERROR(VLOOKUP($A1736,'Raw - J'!$B:$S,6,FALSE),"")</f>
        <v/>
      </c>
      <c r="F1736" s="4" t="str">
        <f>SUBSTITUTE(IFERROR(VLOOKUP($A1736,'Raw - J'!$B:$P,8,FALSE),""),"0","")</f>
        <v/>
      </c>
      <c r="G1736" s="4" t="str">
        <f>SUBSTITUTE(IFERROR(VLOOKUP($A1736,'Raw - J'!$B:$P,7,FALSE),""),"0","")</f>
        <v/>
      </c>
      <c r="H1736" s="4" t="str">
        <f>IFERROR(VLOOKUP($A1736,'Raw - J'!$B:$P,10,FALSE)&amp;IF(VLOOKUP($A1736,'Raw - J'!$B:$N,11,FALSE)&lt;&gt;"","("&amp;VLOOKUP($A1736,'Raw - J'!$B:$N,11,FALSE)&amp;")",""),"")</f>
        <v/>
      </c>
      <c r="I1736" s="4" t="str">
        <f>IFERROR(VLOOKUP($A1736,'Raw - J'!$B:$P,12,FALSE),"")</f>
        <v/>
      </c>
      <c r="J1736" s="4" t="str">
        <f>IFERROR(VLOOKUP($A1736,'Raw - J'!$B:$P,9,FALSE),"")</f>
        <v/>
      </c>
      <c r="K1736" s="4" t="str">
        <f>IFERROR(VLOOKUP($A1736,'Raw - J'!$B:$P,13,FALSE),"")</f>
        <v/>
      </c>
    </row>
    <row r="1737" spans="1:11" hidden="1" x14ac:dyDescent="0.35">
      <c r="A1737">
        <v>1728</v>
      </c>
      <c r="B1737" s="9" t="str">
        <f>IFERROR(VLOOKUP($A1737,'Raw - J'!$B:$S,2,FALSE),"")</f>
        <v/>
      </c>
      <c r="C1737" s="4" t="str">
        <f>IFERROR(VLOOKUP($A1737,'Raw - J'!$B:$S,3,FALSE),"")</f>
        <v/>
      </c>
      <c r="D1737" s="4" t="str">
        <f>IFERROR(VLOOKUP(JUMP!A1737,'Raw - J'!B:F,5,FALSE),"")</f>
        <v/>
      </c>
      <c r="E1737" s="4" t="str">
        <f>IFERROR(VLOOKUP($A1737,'Raw - J'!$B:$S,6,FALSE),"")</f>
        <v/>
      </c>
      <c r="F1737" s="4" t="str">
        <f>SUBSTITUTE(IFERROR(VLOOKUP($A1737,'Raw - J'!$B:$P,8,FALSE),""),"0","")</f>
        <v/>
      </c>
      <c r="G1737" s="4" t="str">
        <f>SUBSTITUTE(IFERROR(VLOOKUP($A1737,'Raw - J'!$B:$P,7,FALSE),""),"0","")</f>
        <v/>
      </c>
      <c r="H1737" s="4" t="str">
        <f>IFERROR(VLOOKUP($A1737,'Raw - J'!$B:$P,10,FALSE)&amp;IF(VLOOKUP($A1737,'Raw - J'!$B:$N,11,FALSE)&lt;&gt;"","("&amp;VLOOKUP($A1737,'Raw - J'!$B:$N,11,FALSE)&amp;")",""),"")</f>
        <v/>
      </c>
      <c r="I1737" s="4" t="str">
        <f>IFERROR(VLOOKUP($A1737,'Raw - J'!$B:$P,12,FALSE),"")</f>
        <v/>
      </c>
      <c r="J1737" s="4" t="str">
        <f>IFERROR(VLOOKUP($A1737,'Raw - J'!$B:$P,9,FALSE),"")</f>
        <v/>
      </c>
      <c r="K1737" s="4" t="str">
        <f>IFERROR(VLOOKUP($A1737,'Raw - J'!$B:$P,13,FALSE),"")</f>
        <v/>
      </c>
    </row>
    <row r="1738" spans="1:11" hidden="1" x14ac:dyDescent="0.35">
      <c r="A1738">
        <v>1729</v>
      </c>
      <c r="B1738" s="9" t="str">
        <f>IFERROR(VLOOKUP($A1738,'Raw - J'!$B:$S,2,FALSE),"")</f>
        <v/>
      </c>
      <c r="C1738" s="4" t="str">
        <f>IFERROR(VLOOKUP($A1738,'Raw - J'!$B:$S,3,FALSE),"")</f>
        <v/>
      </c>
      <c r="D1738" s="4" t="str">
        <f>IFERROR(VLOOKUP(JUMP!A1738,'Raw - J'!B:F,5,FALSE),"")</f>
        <v/>
      </c>
      <c r="E1738" s="4" t="str">
        <f>IFERROR(VLOOKUP($A1738,'Raw - J'!$B:$S,6,FALSE),"")</f>
        <v/>
      </c>
      <c r="F1738" s="4" t="str">
        <f>SUBSTITUTE(IFERROR(VLOOKUP($A1738,'Raw - J'!$B:$P,8,FALSE),""),"0","")</f>
        <v/>
      </c>
      <c r="G1738" s="4" t="str">
        <f>SUBSTITUTE(IFERROR(VLOOKUP($A1738,'Raw - J'!$B:$P,7,FALSE),""),"0","")</f>
        <v/>
      </c>
      <c r="H1738" s="4" t="str">
        <f>IFERROR(VLOOKUP($A1738,'Raw - J'!$B:$P,10,FALSE)&amp;IF(VLOOKUP($A1738,'Raw - J'!$B:$N,11,FALSE)&lt;&gt;"","("&amp;VLOOKUP($A1738,'Raw - J'!$B:$N,11,FALSE)&amp;")",""),"")</f>
        <v/>
      </c>
      <c r="I1738" s="4" t="str">
        <f>IFERROR(VLOOKUP($A1738,'Raw - J'!$B:$P,12,FALSE),"")</f>
        <v/>
      </c>
      <c r="J1738" s="4" t="str">
        <f>IFERROR(VLOOKUP($A1738,'Raw - J'!$B:$P,9,FALSE),"")</f>
        <v/>
      </c>
      <c r="K1738" s="4" t="str">
        <f>IFERROR(VLOOKUP($A1738,'Raw - J'!$B:$P,13,FALSE),"")</f>
        <v/>
      </c>
    </row>
    <row r="1739" spans="1:11" hidden="1" x14ac:dyDescent="0.35">
      <c r="A1739">
        <v>1730</v>
      </c>
      <c r="B1739" s="9" t="str">
        <f>IFERROR(VLOOKUP($A1739,'Raw - J'!$B:$S,2,FALSE),"")</f>
        <v/>
      </c>
      <c r="C1739" s="4" t="str">
        <f>IFERROR(VLOOKUP($A1739,'Raw - J'!$B:$S,3,FALSE),"")</f>
        <v/>
      </c>
      <c r="D1739" s="4" t="str">
        <f>IFERROR(VLOOKUP(JUMP!A1739,'Raw - J'!B:F,5,FALSE),"")</f>
        <v/>
      </c>
      <c r="E1739" s="4" t="str">
        <f>IFERROR(VLOOKUP($A1739,'Raw - J'!$B:$S,6,FALSE),"")</f>
        <v/>
      </c>
      <c r="F1739" s="4" t="str">
        <f>SUBSTITUTE(IFERROR(VLOOKUP($A1739,'Raw - J'!$B:$P,8,FALSE),""),"0","")</f>
        <v/>
      </c>
      <c r="G1739" s="4" t="str">
        <f>SUBSTITUTE(IFERROR(VLOOKUP($A1739,'Raw - J'!$B:$P,7,FALSE),""),"0","")</f>
        <v/>
      </c>
      <c r="H1739" s="4" t="str">
        <f>IFERROR(VLOOKUP($A1739,'Raw - J'!$B:$P,10,FALSE)&amp;IF(VLOOKUP($A1739,'Raw - J'!$B:$N,11,FALSE)&lt;&gt;"","("&amp;VLOOKUP($A1739,'Raw - J'!$B:$N,11,FALSE)&amp;")",""),"")</f>
        <v/>
      </c>
      <c r="I1739" s="4" t="str">
        <f>IFERROR(VLOOKUP($A1739,'Raw - J'!$B:$P,12,FALSE),"")</f>
        <v/>
      </c>
      <c r="J1739" s="4" t="str">
        <f>IFERROR(VLOOKUP($A1739,'Raw - J'!$B:$P,9,FALSE),"")</f>
        <v/>
      </c>
      <c r="K1739" s="4" t="str">
        <f>IFERROR(VLOOKUP($A1739,'Raw - J'!$B:$P,13,FALSE),"")</f>
        <v/>
      </c>
    </row>
    <row r="1740" spans="1:11" hidden="1" x14ac:dyDescent="0.35">
      <c r="A1740">
        <v>1731</v>
      </c>
      <c r="B1740" s="9" t="str">
        <f>IFERROR(VLOOKUP($A1740,'Raw - J'!$B:$S,2,FALSE),"")</f>
        <v/>
      </c>
      <c r="C1740" s="4" t="str">
        <f>IFERROR(VLOOKUP($A1740,'Raw - J'!$B:$S,3,FALSE),"")</f>
        <v/>
      </c>
      <c r="D1740" s="4" t="str">
        <f>IFERROR(VLOOKUP(JUMP!A1740,'Raw - J'!B:F,5,FALSE),"")</f>
        <v/>
      </c>
      <c r="E1740" s="4" t="str">
        <f>IFERROR(VLOOKUP($A1740,'Raw - J'!$B:$S,6,FALSE),"")</f>
        <v/>
      </c>
      <c r="F1740" s="4" t="str">
        <f>SUBSTITUTE(IFERROR(VLOOKUP($A1740,'Raw - J'!$B:$P,8,FALSE),""),"0","")</f>
        <v/>
      </c>
      <c r="G1740" s="4" t="str">
        <f>SUBSTITUTE(IFERROR(VLOOKUP($A1740,'Raw - J'!$B:$P,7,FALSE),""),"0","")</f>
        <v/>
      </c>
      <c r="H1740" s="4" t="str">
        <f>IFERROR(VLOOKUP($A1740,'Raw - J'!$B:$P,10,FALSE)&amp;IF(VLOOKUP($A1740,'Raw - J'!$B:$N,11,FALSE)&lt;&gt;"","("&amp;VLOOKUP($A1740,'Raw - J'!$B:$N,11,FALSE)&amp;")",""),"")</f>
        <v/>
      </c>
      <c r="I1740" s="4" t="str">
        <f>IFERROR(VLOOKUP($A1740,'Raw - J'!$B:$P,12,FALSE),"")</f>
        <v/>
      </c>
      <c r="J1740" s="4" t="str">
        <f>IFERROR(VLOOKUP($A1740,'Raw - J'!$B:$P,9,FALSE),"")</f>
        <v/>
      </c>
      <c r="K1740" s="4" t="str">
        <f>IFERROR(VLOOKUP($A1740,'Raw - J'!$B:$P,13,FALSE),"")</f>
        <v/>
      </c>
    </row>
    <row r="1741" spans="1:11" hidden="1" x14ac:dyDescent="0.35">
      <c r="A1741">
        <v>1732</v>
      </c>
      <c r="B1741" s="9" t="str">
        <f>IFERROR(VLOOKUP($A1741,'Raw - J'!$B:$S,2,FALSE),"")</f>
        <v/>
      </c>
      <c r="C1741" s="4" t="str">
        <f>IFERROR(VLOOKUP($A1741,'Raw - J'!$B:$S,3,FALSE),"")</f>
        <v/>
      </c>
      <c r="D1741" s="4" t="str">
        <f>IFERROR(VLOOKUP(JUMP!A1741,'Raw - J'!B:F,5,FALSE),"")</f>
        <v/>
      </c>
      <c r="E1741" s="4" t="str">
        <f>IFERROR(VLOOKUP($A1741,'Raw - J'!$B:$S,6,FALSE),"")</f>
        <v/>
      </c>
      <c r="F1741" s="4" t="str">
        <f>SUBSTITUTE(IFERROR(VLOOKUP($A1741,'Raw - J'!$B:$P,8,FALSE),""),"0","")</f>
        <v/>
      </c>
      <c r="G1741" s="4" t="str">
        <f>SUBSTITUTE(IFERROR(VLOOKUP($A1741,'Raw - J'!$B:$P,7,FALSE),""),"0","")</f>
        <v/>
      </c>
      <c r="H1741" s="4" t="str">
        <f>IFERROR(VLOOKUP($A1741,'Raw - J'!$B:$P,10,FALSE)&amp;IF(VLOOKUP($A1741,'Raw - J'!$B:$N,11,FALSE)&lt;&gt;"","("&amp;VLOOKUP($A1741,'Raw - J'!$B:$N,11,FALSE)&amp;")",""),"")</f>
        <v/>
      </c>
      <c r="I1741" s="4" t="str">
        <f>IFERROR(VLOOKUP($A1741,'Raw - J'!$B:$P,12,FALSE),"")</f>
        <v/>
      </c>
      <c r="J1741" s="4" t="str">
        <f>IFERROR(VLOOKUP($A1741,'Raw - J'!$B:$P,9,FALSE),"")</f>
        <v/>
      </c>
      <c r="K1741" s="4" t="str">
        <f>IFERROR(VLOOKUP($A1741,'Raw - J'!$B:$P,13,FALSE),"")</f>
        <v/>
      </c>
    </row>
    <row r="1742" spans="1:11" hidden="1" x14ac:dyDescent="0.35">
      <c r="A1742">
        <v>1733</v>
      </c>
      <c r="B1742" s="9" t="str">
        <f>IFERROR(VLOOKUP($A1742,'Raw - J'!$B:$S,2,FALSE),"")</f>
        <v/>
      </c>
      <c r="C1742" s="4" t="str">
        <f>IFERROR(VLOOKUP($A1742,'Raw - J'!$B:$S,3,FALSE),"")</f>
        <v/>
      </c>
      <c r="D1742" s="4" t="str">
        <f>IFERROR(VLOOKUP(JUMP!A1742,'Raw - J'!B:F,5,FALSE),"")</f>
        <v/>
      </c>
      <c r="E1742" s="4" t="str">
        <f>IFERROR(VLOOKUP($A1742,'Raw - J'!$B:$S,6,FALSE),"")</f>
        <v/>
      </c>
      <c r="F1742" s="4" t="str">
        <f>SUBSTITUTE(IFERROR(VLOOKUP($A1742,'Raw - J'!$B:$P,8,FALSE),""),"0","")</f>
        <v/>
      </c>
      <c r="G1742" s="4" t="str">
        <f>SUBSTITUTE(IFERROR(VLOOKUP($A1742,'Raw - J'!$B:$P,7,FALSE),""),"0","")</f>
        <v/>
      </c>
      <c r="H1742" s="4" t="str">
        <f>IFERROR(VLOOKUP($A1742,'Raw - J'!$B:$P,10,FALSE)&amp;IF(VLOOKUP($A1742,'Raw - J'!$B:$N,11,FALSE)&lt;&gt;"","("&amp;VLOOKUP($A1742,'Raw - J'!$B:$N,11,FALSE)&amp;")",""),"")</f>
        <v/>
      </c>
      <c r="I1742" s="4" t="str">
        <f>IFERROR(VLOOKUP($A1742,'Raw - J'!$B:$P,12,FALSE),"")</f>
        <v/>
      </c>
      <c r="J1742" s="4" t="str">
        <f>IFERROR(VLOOKUP($A1742,'Raw - J'!$B:$P,9,FALSE),"")</f>
        <v/>
      </c>
      <c r="K1742" s="4" t="str">
        <f>IFERROR(VLOOKUP($A1742,'Raw - J'!$B:$P,13,FALSE),"")</f>
        <v/>
      </c>
    </row>
    <row r="1743" spans="1:11" hidden="1" x14ac:dyDescent="0.35">
      <c r="A1743">
        <v>1734</v>
      </c>
      <c r="B1743" s="9" t="str">
        <f>IFERROR(VLOOKUP($A1743,'Raw - J'!$B:$S,2,FALSE),"")</f>
        <v/>
      </c>
      <c r="C1743" s="4" t="str">
        <f>IFERROR(VLOOKUP($A1743,'Raw - J'!$B:$S,3,FALSE),"")</f>
        <v/>
      </c>
      <c r="D1743" s="4" t="str">
        <f>IFERROR(VLOOKUP(JUMP!A1743,'Raw - J'!B:F,5,FALSE),"")</f>
        <v/>
      </c>
      <c r="E1743" s="4" t="str">
        <f>IFERROR(VLOOKUP($A1743,'Raw - J'!$B:$S,6,FALSE),"")</f>
        <v/>
      </c>
      <c r="F1743" s="4" t="str">
        <f>SUBSTITUTE(IFERROR(VLOOKUP($A1743,'Raw - J'!$B:$P,8,FALSE),""),"0","")</f>
        <v/>
      </c>
      <c r="G1743" s="4" t="str">
        <f>SUBSTITUTE(IFERROR(VLOOKUP($A1743,'Raw - J'!$B:$P,7,FALSE),""),"0","")</f>
        <v/>
      </c>
      <c r="H1743" s="4" t="str">
        <f>IFERROR(VLOOKUP($A1743,'Raw - J'!$B:$P,10,FALSE)&amp;IF(VLOOKUP($A1743,'Raw - J'!$B:$N,11,FALSE)&lt;&gt;"","("&amp;VLOOKUP($A1743,'Raw - J'!$B:$N,11,FALSE)&amp;")",""),"")</f>
        <v/>
      </c>
      <c r="I1743" s="4" t="str">
        <f>IFERROR(VLOOKUP($A1743,'Raw - J'!$B:$P,12,FALSE),"")</f>
        <v/>
      </c>
      <c r="J1743" s="4" t="str">
        <f>IFERROR(VLOOKUP($A1743,'Raw - J'!$B:$P,9,FALSE),"")</f>
        <v/>
      </c>
      <c r="K1743" s="4" t="str">
        <f>IFERROR(VLOOKUP($A1743,'Raw - J'!$B:$P,13,FALSE),"")</f>
        <v/>
      </c>
    </row>
    <row r="1744" spans="1:11" hidden="1" x14ac:dyDescent="0.35">
      <c r="A1744">
        <v>1735</v>
      </c>
      <c r="B1744" s="9" t="str">
        <f>IFERROR(VLOOKUP($A1744,'Raw - J'!$B:$S,2,FALSE),"")</f>
        <v/>
      </c>
      <c r="C1744" s="4" t="str">
        <f>IFERROR(VLOOKUP($A1744,'Raw - J'!$B:$S,3,FALSE),"")</f>
        <v/>
      </c>
      <c r="D1744" s="4" t="str">
        <f>IFERROR(VLOOKUP(JUMP!A1744,'Raw - J'!B:F,5,FALSE),"")</f>
        <v/>
      </c>
      <c r="E1744" s="4" t="str">
        <f>IFERROR(VLOOKUP($A1744,'Raw - J'!$B:$S,6,FALSE),"")</f>
        <v/>
      </c>
      <c r="F1744" s="4" t="str">
        <f>SUBSTITUTE(IFERROR(VLOOKUP($A1744,'Raw - J'!$B:$P,8,FALSE),""),"0","")</f>
        <v/>
      </c>
      <c r="G1744" s="4" t="str">
        <f>SUBSTITUTE(IFERROR(VLOOKUP($A1744,'Raw - J'!$B:$P,7,FALSE),""),"0","")</f>
        <v/>
      </c>
      <c r="H1744" s="4" t="str">
        <f>IFERROR(VLOOKUP($A1744,'Raw - J'!$B:$P,10,FALSE)&amp;IF(VLOOKUP($A1744,'Raw - J'!$B:$N,11,FALSE)&lt;&gt;"","("&amp;VLOOKUP($A1744,'Raw - J'!$B:$N,11,FALSE)&amp;")",""),"")</f>
        <v/>
      </c>
      <c r="I1744" s="4" t="str">
        <f>IFERROR(VLOOKUP($A1744,'Raw - J'!$B:$P,12,FALSE),"")</f>
        <v/>
      </c>
      <c r="J1744" s="4" t="str">
        <f>IFERROR(VLOOKUP($A1744,'Raw - J'!$B:$P,9,FALSE),"")</f>
        <v/>
      </c>
      <c r="K1744" s="4" t="str">
        <f>IFERROR(VLOOKUP($A1744,'Raw - J'!$B:$P,13,FALSE),"")</f>
        <v/>
      </c>
    </row>
    <row r="1745" spans="1:11" hidden="1" x14ac:dyDescent="0.35">
      <c r="A1745">
        <v>1736</v>
      </c>
      <c r="B1745" s="9" t="str">
        <f>IFERROR(VLOOKUP($A1745,'Raw - J'!$B:$S,2,FALSE),"")</f>
        <v/>
      </c>
      <c r="C1745" s="4" t="str">
        <f>IFERROR(VLOOKUP($A1745,'Raw - J'!$B:$S,3,FALSE),"")</f>
        <v/>
      </c>
      <c r="D1745" s="4" t="str">
        <f>IFERROR(VLOOKUP(JUMP!A1745,'Raw - J'!B:F,5,FALSE),"")</f>
        <v/>
      </c>
      <c r="E1745" s="4" t="str">
        <f>IFERROR(VLOOKUP($A1745,'Raw - J'!$B:$S,6,FALSE),"")</f>
        <v/>
      </c>
      <c r="F1745" s="4" t="str">
        <f>SUBSTITUTE(IFERROR(VLOOKUP($A1745,'Raw - J'!$B:$P,8,FALSE),""),"0","")</f>
        <v/>
      </c>
      <c r="G1745" s="4" t="str">
        <f>SUBSTITUTE(IFERROR(VLOOKUP($A1745,'Raw - J'!$B:$P,7,FALSE),""),"0","")</f>
        <v/>
      </c>
      <c r="H1745" s="4" t="str">
        <f>IFERROR(VLOOKUP($A1745,'Raw - J'!$B:$P,10,FALSE)&amp;IF(VLOOKUP($A1745,'Raw - J'!$B:$N,11,FALSE)&lt;&gt;"","("&amp;VLOOKUP($A1745,'Raw - J'!$B:$N,11,FALSE)&amp;")",""),"")</f>
        <v/>
      </c>
      <c r="I1745" s="4" t="str">
        <f>IFERROR(VLOOKUP($A1745,'Raw - J'!$B:$P,12,FALSE),"")</f>
        <v/>
      </c>
      <c r="J1745" s="4" t="str">
        <f>IFERROR(VLOOKUP($A1745,'Raw - J'!$B:$P,9,FALSE),"")</f>
        <v/>
      </c>
      <c r="K1745" s="4" t="str">
        <f>IFERROR(VLOOKUP($A1745,'Raw - J'!$B:$P,13,FALSE),"")</f>
        <v/>
      </c>
    </row>
    <row r="1746" spans="1:11" hidden="1" x14ac:dyDescent="0.35">
      <c r="A1746">
        <v>1737</v>
      </c>
      <c r="B1746" s="9" t="str">
        <f>IFERROR(VLOOKUP($A1746,'Raw - J'!$B:$S,2,FALSE),"")</f>
        <v/>
      </c>
      <c r="C1746" s="4" t="str">
        <f>IFERROR(VLOOKUP($A1746,'Raw - J'!$B:$S,3,FALSE),"")</f>
        <v/>
      </c>
      <c r="D1746" s="4" t="str">
        <f>IFERROR(VLOOKUP(JUMP!A1746,'Raw - J'!B:F,5,FALSE),"")</f>
        <v/>
      </c>
      <c r="E1746" s="4" t="str">
        <f>IFERROR(VLOOKUP($A1746,'Raw - J'!$B:$S,6,FALSE),"")</f>
        <v/>
      </c>
      <c r="F1746" s="4" t="str">
        <f>SUBSTITUTE(IFERROR(VLOOKUP($A1746,'Raw - J'!$B:$P,8,FALSE),""),"0","")</f>
        <v/>
      </c>
      <c r="G1746" s="4" t="str">
        <f>SUBSTITUTE(IFERROR(VLOOKUP($A1746,'Raw - J'!$B:$P,7,FALSE),""),"0","")</f>
        <v/>
      </c>
      <c r="H1746" s="4" t="str">
        <f>IFERROR(VLOOKUP($A1746,'Raw - J'!$B:$P,10,FALSE)&amp;IF(VLOOKUP($A1746,'Raw - J'!$B:$N,11,FALSE)&lt;&gt;"","("&amp;VLOOKUP($A1746,'Raw - J'!$B:$N,11,FALSE)&amp;")",""),"")</f>
        <v/>
      </c>
      <c r="I1746" s="4" t="str">
        <f>IFERROR(VLOOKUP($A1746,'Raw - J'!$B:$P,12,FALSE),"")</f>
        <v/>
      </c>
      <c r="J1746" s="4" t="str">
        <f>IFERROR(VLOOKUP($A1746,'Raw - J'!$B:$P,9,FALSE),"")</f>
        <v/>
      </c>
      <c r="K1746" s="4" t="str">
        <f>IFERROR(VLOOKUP($A1746,'Raw - J'!$B:$P,13,FALSE),"")</f>
        <v/>
      </c>
    </row>
    <row r="1747" spans="1:11" hidden="1" x14ac:dyDescent="0.35">
      <c r="A1747">
        <v>1738</v>
      </c>
      <c r="B1747" s="9" t="str">
        <f>IFERROR(VLOOKUP($A1747,'Raw - J'!$B:$S,2,FALSE),"")</f>
        <v/>
      </c>
      <c r="C1747" s="4" t="str">
        <f>IFERROR(VLOOKUP($A1747,'Raw - J'!$B:$S,3,FALSE),"")</f>
        <v/>
      </c>
      <c r="D1747" s="4" t="str">
        <f>IFERROR(VLOOKUP(JUMP!A1747,'Raw - J'!B:F,5,FALSE),"")</f>
        <v/>
      </c>
      <c r="E1747" s="4" t="str">
        <f>IFERROR(VLOOKUP($A1747,'Raw - J'!$B:$S,6,FALSE),"")</f>
        <v/>
      </c>
      <c r="F1747" s="4" t="str">
        <f>SUBSTITUTE(IFERROR(VLOOKUP($A1747,'Raw - J'!$B:$P,8,FALSE),""),"0","")</f>
        <v/>
      </c>
      <c r="G1747" s="4" t="str">
        <f>SUBSTITUTE(IFERROR(VLOOKUP($A1747,'Raw - J'!$B:$P,7,FALSE),""),"0","")</f>
        <v/>
      </c>
      <c r="H1747" s="4" t="str">
        <f>IFERROR(VLOOKUP($A1747,'Raw - J'!$B:$P,10,FALSE)&amp;IF(VLOOKUP($A1747,'Raw - J'!$B:$N,11,FALSE)&lt;&gt;"","("&amp;VLOOKUP($A1747,'Raw - J'!$B:$N,11,FALSE)&amp;")",""),"")</f>
        <v/>
      </c>
      <c r="I1747" s="4" t="str">
        <f>IFERROR(VLOOKUP($A1747,'Raw - J'!$B:$P,12,FALSE),"")</f>
        <v/>
      </c>
      <c r="J1747" s="4" t="str">
        <f>IFERROR(VLOOKUP($A1747,'Raw - J'!$B:$P,9,FALSE),"")</f>
        <v/>
      </c>
      <c r="K1747" s="4" t="str">
        <f>IFERROR(VLOOKUP($A1747,'Raw - J'!$B:$P,13,FALSE),"")</f>
        <v/>
      </c>
    </row>
    <row r="1748" spans="1:11" hidden="1" x14ac:dyDescent="0.35">
      <c r="A1748">
        <v>1739</v>
      </c>
      <c r="B1748" s="9" t="str">
        <f>IFERROR(VLOOKUP($A1748,'Raw - J'!$B:$S,2,FALSE),"")</f>
        <v/>
      </c>
      <c r="C1748" s="4" t="str">
        <f>IFERROR(VLOOKUP($A1748,'Raw - J'!$B:$S,3,FALSE),"")</f>
        <v/>
      </c>
      <c r="D1748" s="4" t="str">
        <f>IFERROR(VLOOKUP(JUMP!A1748,'Raw - J'!B:F,5,FALSE),"")</f>
        <v/>
      </c>
      <c r="E1748" s="4" t="str">
        <f>IFERROR(VLOOKUP($A1748,'Raw - J'!$B:$S,6,FALSE),"")</f>
        <v/>
      </c>
      <c r="F1748" s="4" t="str">
        <f>SUBSTITUTE(IFERROR(VLOOKUP($A1748,'Raw - J'!$B:$P,8,FALSE),""),"0","")</f>
        <v/>
      </c>
      <c r="G1748" s="4" t="str">
        <f>SUBSTITUTE(IFERROR(VLOOKUP($A1748,'Raw - J'!$B:$P,7,FALSE),""),"0","")</f>
        <v/>
      </c>
      <c r="H1748" s="4" t="str">
        <f>IFERROR(VLOOKUP($A1748,'Raw - J'!$B:$P,10,FALSE)&amp;IF(VLOOKUP($A1748,'Raw - J'!$B:$N,11,FALSE)&lt;&gt;"","("&amp;VLOOKUP($A1748,'Raw - J'!$B:$N,11,FALSE)&amp;")",""),"")</f>
        <v/>
      </c>
      <c r="I1748" s="4" t="str">
        <f>IFERROR(VLOOKUP($A1748,'Raw - J'!$B:$P,12,FALSE),"")</f>
        <v/>
      </c>
      <c r="J1748" s="4" t="str">
        <f>IFERROR(VLOOKUP($A1748,'Raw - J'!$B:$P,9,FALSE),"")</f>
        <v/>
      </c>
      <c r="K1748" s="4" t="str">
        <f>IFERROR(VLOOKUP($A1748,'Raw - J'!$B:$P,13,FALSE),"")</f>
        <v/>
      </c>
    </row>
    <row r="1749" spans="1:11" hidden="1" x14ac:dyDescent="0.35">
      <c r="A1749">
        <v>1740</v>
      </c>
      <c r="B1749" s="9" t="str">
        <f>IFERROR(VLOOKUP($A1749,'Raw - J'!$B:$S,2,FALSE),"")</f>
        <v/>
      </c>
      <c r="C1749" s="4" t="str">
        <f>IFERROR(VLOOKUP($A1749,'Raw - J'!$B:$S,3,FALSE),"")</f>
        <v/>
      </c>
      <c r="D1749" s="4" t="str">
        <f>IFERROR(VLOOKUP(JUMP!A1749,'Raw - J'!B:F,5,FALSE),"")</f>
        <v/>
      </c>
      <c r="E1749" s="4" t="str">
        <f>IFERROR(VLOOKUP($A1749,'Raw - J'!$B:$S,6,FALSE),"")</f>
        <v/>
      </c>
      <c r="F1749" s="4" t="str">
        <f>SUBSTITUTE(IFERROR(VLOOKUP($A1749,'Raw - J'!$B:$P,8,FALSE),""),"0","")</f>
        <v/>
      </c>
      <c r="G1749" s="4" t="str">
        <f>SUBSTITUTE(IFERROR(VLOOKUP($A1749,'Raw - J'!$B:$P,7,FALSE),""),"0","")</f>
        <v/>
      </c>
      <c r="H1749" s="4" t="str">
        <f>IFERROR(VLOOKUP($A1749,'Raw - J'!$B:$P,10,FALSE)&amp;IF(VLOOKUP($A1749,'Raw - J'!$B:$N,11,FALSE)&lt;&gt;"","("&amp;VLOOKUP($A1749,'Raw - J'!$B:$N,11,FALSE)&amp;")",""),"")</f>
        <v/>
      </c>
      <c r="I1749" s="4" t="str">
        <f>IFERROR(VLOOKUP($A1749,'Raw - J'!$B:$P,12,FALSE),"")</f>
        <v/>
      </c>
      <c r="J1749" s="4" t="str">
        <f>IFERROR(VLOOKUP($A1749,'Raw - J'!$B:$P,9,FALSE),"")</f>
        <v/>
      </c>
      <c r="K1749" s="4" t="str">
        <f>IFERROR(VLOOKUP($A1749,'Raw - J'!$B:$P,13,FALSE),"")</f>
        <v/>
      </c>
    </row>
    <row r="1750" spans="1:11" hidden="1" x14ac:dyDescent="0.35">
      <c r="A1750">
        <v>1741</v>
      </c>
      <c r="B1750" s="9" t="str">
        <f>IFERROR(VLOOKUP($A1750,'Raw - J'!$B:$S,2,FALSE),"")</f>
        <v/>
      </c>
      <c r="C1750" s="4" t="str">
        <f>IFERROR(VLOOKUP($A1750,'Raw - J'!$B:$S,3,FALSE),"")</f>
        <v/>
      </c>
      <c r="D1750" s="4" t="str">
        <f>IFERROR(VLOOKUP(JUMP!A1750,'Raw - J'!B:F,5,FALSE),"")</f>
        <v/>
      </c>
      <c r="E1750" s="4" t="str">
        <f>IFERROR(VLOOKUP($A1750,'Raw - J'!$B:$S,6,FALSE),"")</f>
        <v/>
      </c>
      <c r="F1750" s="4" t="str">
        <f>SUBSTITUTE(IFERROR(VLOOKUP($A1750,'Raw - J'!$B:$P,8,FALSE),""),"0","")</f>
        <v/>
      </c>
      <c r="G1750" s="4" t="str">
        <f>SUBSTITUTE(IFERROR(VLOOKUP($A1750,'Raw - J'!$B:$P,7,FALSE),""),"0","")</f>
        <v/>
      </c>
      <c r="H1750" s="4" t="str">
        <f>IFERROR(VLOOKUP($A1750,'Raw - J'!$B:$P,10,FALSE)&amp;IF(VLOOKUP($A1750,'Raw - J'!$B:$N,11,FALSE)&lt;&gt;"","("&amp;VLOOKUP($A1750,'Raw - J'!$B:$N,11,FALSE)&amp;")",""),"")</f>
        <v/>
      </c>
      <c r="I1750" s="4" t="str">
        <f>IFERROR(VLOOKUP($A1750,'Raw - J'!$B:$P,12,FALSE),"")</f>
        <v/>
      </c>
      <c r="J1750" s="4" t="str">
        <f>IFERROR(VLOOKUP($A1750,'Raw - J'!$B:$P,9,FALSE),"")</f>
        <v/>
      </c>
      <c r="K1750" s="4" t="str">
        <f>IFERROR(VLOOKUP($A1750,'Raw - J'!$B:$P,13,FALSE),"")</f>
        <v/>
      </c>
    </row>
    <row r="1751" spans="1:11" hidden="1" x14ac:dyDescent="0.35">
      <c r="A1751">
        <v>1742</v>
      </c>
      <c r="B1751" s="9" t="str">
        <f>IFERROR(VLOOKUP($A1751,'Raw - J'!$B:$S,2,FALSE),"")</f>
        <v/>
      </c>
      <c r="C1751" s="4" t="str">
        <f>IFERROR(VLOOKUP($A1751,'Raw - J'!$B:$S,3,FALSE),"")</f>
        <v/>
      </c>
      <c r="D1751" s="4" t="str">
        <f>IFERROR(VLOOKUP(JUMP!A1751,'Raw - J'!B:F,5,FALSE),"")</f>
        <v/>
      </c>
      <c r="E1751" s="4" t="str">
        <f>IFERROR(VLOOKUP($A1751,'Raw - J'!$B:$S,6,FALSE),"")</f>
        <v/>
      </c>
      <c r="F1751" s="4" t="str">
        <f>SUBSTITUTE(IFERROR(VLOOKUP($A1751,'Raw - J'!$B:$P,8,FALSE),""),"0","")</f>
        <v/>
      </c>
      <c r="G1751" s="4" t="str">
        <f>SUBSTITUTE(IFERROR(VLOOKUP($A1751,'Raw - J'!$B:$P,7,FALSE),""),"0","")</f>
        <v/>
      </c>
      <c r="H1751" s="4" t="str">
        <f>IFERROR(VLOOKUP($A1751,'Raw - J'!$B:$P,10,FALSE)&amp;IF(VLOOKUP($A1751,'Raw - J'!$B:$N,11,FALSE)&lt;&gt;"","("&amp;VLOOKUP($A1751,'Raw - J'!$B:$N,11,FALSE)&amp;")",""),"")</f>
        <v/>
      </c>
      <c r="I1751" s="4" t="str">
        <f>IFERROR(VLOOKUP($A1751,'Raw - J'!$B:$P,12,FALSE),"")</f>
        <v/>
      </c>
      <c r="J1751" s="4" t="str">
        <f>IFERROR(VLOOKUP($A1751,'Raw - J'!$B:$P,9,FALSE),"")</f>
        <v/>
      </c>
      <c r="K1751" s="4" t="str">
        <f>IFERROR(VLOOKUP($A1751,'Raw - J'!$B:$P,13,FALSE),"")</f>
        <v/>
      </c>
    </row>
    <row r="1752" spans="1:11" hidden="1" x14ac:dyDescent="0.35">
      <c r="A1752">
        <v>1743</v>
      </c>
      <c r="B1752" s="9" t="str">
        <f>IFERROR(VLOOKUP($A1752,'Raw - J'!$B:$S,2,FALSE),"")</f>
        <v/>
      </c>
      <c r="C1752" s="4" t="str">
        <f>IFERROR(VLOOKUP($A1752,'Raw - J'!$B:$S,3,FALSE),"")</f>
        <v/>
      </c>
      <c r="D1752" s="4" t="str">
        <f>IFERROR(VLOOKUP(JUMP!A1752,'Raw - J'!B:F,5,FALSE),"")</f>
        <v/>
      </c>
      <c r="E1752" s="4" t="str">
        <f>IFERROR(VLOOKUP($A1752,'Raw - J'!$B:$S,6,FALSE),"")</f>
        <v/>
      </c>
      <c r="F1752" s="4" t="str">
        <f>SUBSTITUTE(IFERROR(VLOOKUP($A1752,'Raw - J'!$B:$P,8,FALSE),""),"0","")</f>
        <v/>
      </c>
      <c r="G1752" s="4" t="str">
        <f>SUBSTITUTE(IFERROR(VLOOKUP($A1752,'Raw - J'!$B:$P,7,FALSE),""),"0","")</f>
        <v/>
      </c>
      <c r="H1752" s="4" t="str">
        <f>IFERROR(VLOOKUP($A1752,'Raw - J'!$B:$P,10,FALSE)&amp;IF(VLOOKUP($A1752,'Raw - J'!$B:$N,11,FALSE)&lt;&gt;"","("&amp;VLOOKUP($A1752,'Raw - J'!$B:$N,11,FALSE)&amp;")",""),"")</f>
        <v/>
      </c>
      <c r="I1752" s="4" t="str">
        <f>IFERROR(VLOOKUP($A1752,'Raw - J'!$B:$P,12,FALSE),"")</f>
        <v/>
      </c>
      <c r="J1752" s="4" t="str">
        <f>IFERROR(VLOOKUP($A1752,'Raw - J'!$B:$P,9,FALSE),"")</f>
        <v/>
      </c>
      <c r="K1752" s="4" t="str">
        <f>IFERROR(VLOOKUP($A1752,'Raw - J'!$B:$P,13,FALSE),"")</f>
        <v/>
      </c>
    </row>
    <row r="1753" spans="1:11" hidden="1" x14ac:dyDescent="0.35">
      <c r="A1753">
        <v>1744</v>
      </c>
      <c r="B1753" s="9" t="str">
        <f>IFERROR(VLOOKUP($A1753,'Raw - J'!$B:$S,2,FALSE),"")</f>
        <v/>
      </c>
      <c r="C1753" s="4" t="str">
        <f>IFERROR(VLOOKUP($A1753,'Raw - J'!$B:$S,3,FALSE),"")</f>
        <v/>
      </c>
      <c r="D1753" s="4" t="str">
        <f>IFERROR(VLOOKUP(JUMP!A1753,'Raw - J'!B:F,5,FALSE),"")</f>
        <v/>
      </c>
      <c r="E1753" s="4" t="str">
        <f>IFERROR(VLOOKUP($A1753,'Raw - J'!$B:$S,6,FALSE),"")</f>
        <v/>
      </c>
      <c r="F1753" s="4" t="str">
        <f>SUBSTITUTE(IFERROR(VLOOKUP($A1753,'Raw - J'!$B:$P,8,FALSE),""),"0","")</f>
        <v/>
      </c>
      <c r="G1753" s="4" t="str">
        <f>SUBSTITUTE(IFERROR(VLOOKUP($A1753,'Raw - J'!$B:$P,7,FALSE),""),"0","")</f>
        <v/>
      </c>
      <c r="H1753" s="4" t="str">
        <f>IFERROR(VLOOKUP($A1753,'Raw - J'!$B:$P,10,FALSE)&amp;IF(VLOOKUP($A1753,'Raw - J'!$B:$N,11,FALSE)&lt;&gt;"","("&amp;VLOOKUP($A1753,'Raw - J'!$B:$N,11,FALSE)&amp;")",""),"")</f>
        <v/>
      </c>
      <c r="I1753" s="4" t="str">
        <f>IFERROR(VLOOKUP($A1753,'Raw - J'!$B:$P,12,FALSE),"")</f>
        <v/>
      </c>
      <c r="J1753" s="4" t="str">
        <f>IFERROR(VLOOKUP($A1753,'Raw - J'!$B:$P,9,FALSE),"")</f>
        <v/>
      </c>
      <c r="K1753" s="4" t="str">
        <f>IFERROR(VLOOKUP($A1753,'Raw - J'!$B:$P,13,FALSE),"")</f>
        <v/>
      </c>
    </row>
    <row r="1754" spans="1:11" hidden="1" x14ac:dyDescent="0.35">
      <c r="A1754">
        <v>1745</v>
      </c>
      <c r="B1754" s="9" t="str">
        <f>IFERROR(VLOOKUP($A1754,'Raw - J'!$B:$S,2,FALSE),"")</f>
        <v/>
      </c>
      <c r="C1754" s="4" t="str">
        <f>IFERROR(VLOOKUP($A1754,'Raw - J'!$B:$S,3,FALSE),"")</f>
        <v/>
      </c>
      <c r="D1754" s="4" t="str">
        <f>IFERROR(VLOOKUP(JUMP!A1754,'Raw - J'!B:F,5,FALSE),"")</f>
        <v/>
      </c>
      <c r="E1754" s="4" t="str">
        <f>IFERROR(VLOOKUP($A1754,'Raw - J'!$B:$S,6,FALSE),"")</f>
        <v/>
      </c>
      <c r="F1754" s="4" t="str">
        <f>SUBSTITUTE(IFERROR(VLOOKUP($A1754,'Raw - J'!$B:$P,8,FALSE),""),"0","")</f>
        <v/>
      </c>
      <c r="G1754" s="4" t="str">
        <f>SUBSTITUTE(IFERROR(VLOOKUP($A1754,'Raw - J'!$B:$P,7,FALSE),""),"0","")</f>
        <v/>
      </c>
      <c r="H1754" s="4" t="str">
        <f>IFERROR(VLOOKUP($A1754,'Raw - J'!$B:$P,10,FALSE)&amp;IF(VLOOKUP($A1754,'Raw - J'!$B:$N,11,FALSE)&lt;&gt;"","("&amp;VLOOKUP($A1754,'Raw - J'!$B:$N,11,FALSE)&amp;")",""),"")</f>
        <v/>
      </c>
      <c r="I1754" s="4" t="str">
        <f>IFERROR(VLOOKUP($A1754,'Raw - J'!$B:$P,12,FALSE),"")</f>
        <v/>
      </c>
      <c r="J1754" s="4" t="str">
        <f>IFERROR(VLOOKUP($A1754,'Raw - J'!$B:$P,9,FALSE),"")</f>
        <v/>
      </c>
      <c r="K1754" s="4" t="str">
        <f>IFERROR(VLOOKUP($A1754,'Raw - J'!$B:$P,13,FALSE),"")</f>
        <v/>
      </c>
    </row>
    <row r="1755" spans="1:11" hidden="1" x14ac:dyDescent="0.35">
      <c r="A1755">
        <v>1746</v>
      </c>
      <c r="B1755" s="9" t="str">
        <f>IFERROR(VLOOKUP($A1755,'Raw - J'!$B:$S,2,FALSE),"")</f>
        <v/>
      </c>
      <c r="C1755" s="4" t="str">
        <f>IFERROR(VLOOKUP($A1755,'Raw - J'!$B:$S,3,FALSE),"")</f>
        <v/>
      </c>
      <c r="D1755" s="4" t="str">
        <f>IFERROR(VLOOKUP(JUMP!A1755,'Raw - J'!B:F,5,FALSE),"")</f>
        <v/>
      </c>
      <c r="E1755" s="4" t="str">
        <f>IFERROR(VLOOKUP($A1755,'Raw - J'!$B:$S,6,FALSE),"")</f>
        <v/>
      </c>
      <c r="F1755" s="4" t="str">
        <f>SUBSTITUTE(IFERROR(VLOOKUP($A1755,'Raw - J'!$B:$P,8,FALSE),""),"0","")</f>
        <v/>
      </c>
      <c r="G1755" s="4" t="str">
        <f>SUBSTITUTE(IFERROR(VLOOKUP($A1755,'Raw - J'!$B:$P,7,FALSE),""),"0","")</f>
        <v/>
      </c>
      <c r="H1755" s="4" t="str">
        <f>IFERROR(VLOOKUP($A1755,'Raw - J'!$B:$P,10,FALSE)&amp;IF(VLOOKUP($A1755,'Raw - J'!$B:$N,11,FALSE)&lt;&gt;"","("&amp;VLOOKUP($A1755,'Raw - J'!$B:$N,11,FALSE)&amp;")",""),"")</f>
        <v/>
      </c>
      <c r="I1755" s="4" t="str">
        <f>IFERROR(VLOOKUP($A1755,'Raw - J'!$B:$P,12,FALSE),"")</f>
        <v/>
      </c>
      <c r="J1755" s="4" t="str">
        <f>IFERROR(VLOOKUP($A1755,'Raw - J'!$B:$P,9,FALSE),"")</f>
        <v/>
      </c>
      <c r="K1755" s="4" t="str">
        <f>IFERROR(VLOOKUP($A1755,'Raw - J'!$B:$P,13,FALSE),"")</f>
        <v/>
      </c>
    </row>
    <row r="1756" spans="1:11" hidden="1" x14ac:dyDescent="0.35">
      <c r="A1756">
        <v>1747</v>
      </c>
      <c r="B1756" s="9" t="str">
        <f>IFERROR(VLOOKUP($A1756,'Raw - J'!$B:$S,2,FALSE),"")</f>
        <v/>
      </c>
      <c r="C1756" s="4" t="str">
        <f>IFERROR(VLOOKUP($A1756,'Raw - J'!$B:$S,3,FALSE),"")</f>
        <v/>
      </c>
      <c r="D1756" s="4" t="str">
        <f>IFERROR(VLOOKUP(JUMP!A1756,'Raw - J'!B:F,5,FALSE),"")</f>
        <v/>
      </c>
      <c r="E1756" s="4" t="str">
        <f>IFERROR(VLOOKUP($A1756,'Raw - J'!$B:$S,6,FALSE),"")</f>
        <v/>
      </c>
      <c r="F1756" s="4" t="str">
        <f>SUBSTITUTE(IFERROR(VLOOKUP($A1756,'Raw - J'!$B:$P,8,FALSE),""),"0","")</f>
        <v/>
      </c>
      <c r="G1756" s="4" t="str">
        <f>SUBSTITUTE(IFERROR(VLOOKUP($A1756,'Raw - J'!$B:$P,7,FALSE),""),"0","")</f>
        <v/>
      </c>
      <c r="H1756" s="4" t="str">
        <f>IFERROR(VLOOKUP($A1756,'Raw - J'!$B:$P,10,FALSE)&amp;IF(VLOOKUP($A1756,'Raw - J'!$B:$N,11,FALSE)&lt;&gt;"","("&amp;VLOOKUP($A1756,'Raw - J'!$B:$N,11,FALSE)&amp;")",""),"")</f>
        <v/>
      </c>
      <c r="I1756" s="4" t="str">
        <f>IFERROR(VLOOKUP($A1756,'Raw - J'!$B:$P,12,FALSE),"")</f>
        <v/>
      </c>
      <c r="J1756" s="4" t="str">
        <f>IFERROR(VLOOKUP($A1756,'Raw - J'!$B:$P,9,FALSE),"")</f>
        <v/>
      </c>
      <c r="K1756" s="4" t="str">
        <f>IFERROR(VLOOKUP($A1756,'Raw - J'!$B:$P,13,FALSE),"")</f>
        <v/>
      </c>
    </row>
    <row r="1757" spans="1:11" hidden="1" x14ac:dyDescent="0.35">
      <c r="A1757">
        <v>1748</v>
      </c>
      <c r="B1757" s="9" t="str">
        <f>IFERROR(VLOOKUP($A1757,'Raw - J'!$B:$S,2,FALSE),"")</f>
        <v/>
      </c>
      <c r="C1757" s="4" t="str">
        <f>IFERROR(VLOOKUP($A1757,'Raw - J'!$B:$S,3,FALSE),"")</f>
        <v/>
      </c>
      <c r="D1757" s="4" t="str">
        <f>IFERROR(VLOOKUP(JUMP!A1757,'Raw - J'!B:F,5,FALSE),"")</f>
        <v/>
      </c>
      <c r="E1757" s="4" t="str">
        <f>IFERROR(VLOOKUP($A1757,'Raw - J'!$B:$S,6,FALSE),"")</f>
        <v/>
      </c>
      <c r="F1757" s="4" t="str">
        <f>SUBSTITUTE(IFERROR(VLOOKUP($A1757,'Raw - J'!$B:$P,8,FALSE),""),"0","")</f>
        <v/>
      </c>
      <c r="G1757" s="4" t="str">
        <f>SUBSTITUTE(IFERROR(VLOOKUP($A1757,'Raw - J'!$B:$P,7,FALSE),""),"0","")</f>
        <v/>
      </c>
      <c r="H1757" s="4" t="str">
        <f>IFERROR(VLOOKUP($A1757,'Raw - J'!$B:$P,10,FALSE)&amp;IF(VLOOKUP($A1757,'Raw - J'!$B:$N,11,FALSE)&lt;&gt;"","("&amp;VLOOKUP($A1757,'Raw - J'!$B:$N,11,FALSE)&amp;")",""),"")</f>
        <v/>
      </c>
      <c r="I1757" s="4" t="str">
        <f>IFERROR(VLOOKUP($A1757,'Raw - J'!$B:$P,12,FALSE),"")</f>
        <v/>
      </c>
      <c r="J1757" s="4" t="str">
        <f>IFERROR(VLOOKUP($A1757,'Raw - J'!$B:$P,9,FALSE),"")</f>
        <v/>
      </c>
      <c r="K1757" s="4" t="str">
        <f>IFERROR(VLOOKUP($A1757,'Raw - J'!$B:$P,13,FALSE),"")</f>
        <v/>
      </c>
    </row>
    <row r="1758" spans="1:11" hidden="1" x14ac:dyDescent="0.35">
      <c r="A1758">
        <v>1749</v>
      </c>
      <c r="B1758" s="9" t="str">
        <f>IFERROR(VLOOKUP($A1758,'Raw - J'!$B:$S,2,FALSE),"")</f>
        <v/>
      </c>
      <c r="C1758" s="4" t="str">
        <f>IFERROR(VLOOKUP($A1758,'Raw - J'!$B:$S,3,FALSE),"")</f>
        <v/>
      </c>
      <c r="D1758" s="4" t="str">
        <f>IFERROR(VLOOKUP(JUMP!A1758,'Raw - J'!B:F,5,FALSE),"")</f>
        <v/>
      </c>
      <c r="E1758" s="4" t="str">
        <f>IFERROR(VLOOKUP($A1758,'Raw - J'!$B:$S,6,FALSE),"")</f>
        <v/>
      </c>
      <c r="F1758" s="4" t="str">
        <f>SUBSTITUTE(IFERROR(VLOOKUP($A1758,'Raw - J'!$B:$P,8,FALSE),""),"0","")</f>
        <v/>
      </c>
      <c r="G1758" s="4" t="str">
        <f>SUBSTITUTE(IFERROR(VLOOKUP($A1758,'Raw - J'!$B:$P,7,FALSE),""),"0","")</f>
        <v/>
      </c>
      <c r="H1758" s="4" t="str">
        <f>IFERROR(VLOOKUP($A1758,'Raw - J'!$B:$P,10,FALSE)&amp;IF(VLOOKUP($A1758,'Raw - J'!$B:$N,11,FALSE)&lt;&gt;"","("&amp;VLOOKUP($A1758,'Raw - J'!$B:$N,11,FALSE)&amp;")",""),"")</f>
        <v/>
      </c>
      <c r="I1758" s="4" t="str">
        <f>IFERROR(VLOOKUP($A1758,'Raw - J'!$B:$P,12,FALSE),"")</f>
        <v/>
      </c>
      <c r="J1758" s="4" t="str">
        <f>IFERROR(VLOOKUP($A1758,'Raw - J'!$B:$P,9,FALSE),"")</f>
        <v/>
      </c>
      <c r="K1758" s="4" t="str">
        <f>IFERROR(VLOOKUP($A1758,'Raw - J'!$B:$P,13,FALSE),"")</f>
        <v/>
      </c>
    </row>
    <row r="1759" spans="1:11" hidden="1" x14ac:dyDescent="0.35">
      <c r="A1759">
        <v>1750</v>
      </c>
      <c r="B1759" s="9" t="str">
        <f>IFERROR(VLOOKUP($A1759,'Raw - J'!$B:$S,2,FALSE),"")</f>
        <v/>
      </c>
      <c r="C1759" s="4" t="str">
        <f>IFERROR(VLOOKUP($A1759,'Raw - J'!$B:$S,3,FALSE),"")</f>
        <v/>
      </c>
      <c r="D1759" s="4" t="str">
        <f>IFERROR(VLOOKUP(JUMP!A1759,'Raw - J'!B:F,5,FALSE),"")</f>
        <v/>
      </c>
      <c r="E1759" s="4" t="str">
        <f>IFERROR(VLOOKUP($A1759,'Raw - J'!$B:$S,6,FALSE),"")</f>
        <v/>
      </c>
      <c r="F1759" s="4" t="str">
        <f>SUBSTITUTE(IFERROR(VLOOKUP($A1759,'Raw - J'!$B:$P,8,FALSE),""),"0","")</f>
        <v/>
      </c>
      <c r="G1759" s="4" t="str">
        <f>SUBSTITUTE(IFERROR(VLOOKUP($A1759,'Raw - J'!$B:$P,7,FALSE),""),"0","")</f>
        <v/>
      </c>
      <c r="H1759" s="4" t="str">
        <f>IFERROR(VLOOKUP($A1759,'Raw - J'!$B:$P,10,FALSE)&amp;IF(VLOOKUP($A1759,'Raw - J'!$B:$N,11,FALSE)&lt;&gt;"","("&amp;VLOOKUP($A1759,'Raw - J'!$B:$N,11,FALSE)&amp;")",""),"")</f>
        <v/>
      </c>
      <c r="I1759" s="4" t="str">
        <f>IFERROR(VLOOKUP($A1759,'Raw - J'!$B:$P,12,FALSE),"")</f>
        <v/>
      </c>
      <c r="J1759" s="4" t="str">
        <f>IFERROR(VLOOKUP($A1759,'Raw - J'!$B:$P,9,FALSE),"")</f>
        <v/>
      </c>
      <c r="K1759" s="4" t="str">
        <f>IFERROR(VLOOKUP($A1759,'Raw - J'!$B:$P,13,FALSE),"")</f>
        <v/>
      </c>
    </row>
    <row r="1760" spans="1:11" hidden="1" x14ac:dyDescent="0.35">
      <c r="A1760">
        <v>1751</v>
      </c>
      <c r="B1760" s="9" t="str">
        <f>IFERROR(VLOOKUP($A1760,'Raw - J'!$B:$S,2,FALSE),"")</f>
        <v/>
      </c>
      <c r="C1760" s="4" t="str">
        <f>IFERROR(VLOOKUP($A1760,'Raw - J'!$B:$S,3,FALSE),"")</f>
        <v/>
      </c>
      <c r="D1760" s="4" t="str">
        <f>IFERROR(VLOOKUP(JUMP!A1760,'Raw - J'!B:F,5,FALSE),"")</f>
        <v/>
      </c>
      <c r="E1760" s="4" t="str">
        <f>IFERROR(VLOOKUP($A1760,'Raw - J'!$B:$S,6,FALSE),"")</f>
        <v/>
      </c>
      <c r="F1760" s="4" t="str">
        <f>SUBSTITUTE(IFERROR(VLOOKUP($A1760,'Raw - J'!$B:$P,8,FALSE),""),"0","")</f>
        <v/>
      </c>
      <c r="G1760" s="4" t="str">
        <f>SUBSTITUTE(IFERROR(VLOOKUP($A1760,'Raw - J'!$B:$P,7,FALSE),""),"0","")</f>
        <v/>
      </c>
      <c r="H1760" s="4" t="str">
        <f>IFERROR(VLOOKUP($A1760,'Raw - J'!$B:$P,10,FALSE)&amp;IF(VLOOKUP($A1760,'Raw - J'!$B:$N,11,FALSE)&lt;&gt;"","("&amp;VLOOKUP($A1760,'Raw - J'!$B:$N,11,FALSE)&amp;")",""),"")</f>
        <v/>
      </c>
      <c r="I1760" s="4" t="str">
        <f>IFERROR(VLOOKUP($A1760,'Raw - J'!$B:$P,12,FALSE),"")</f>
        <v/>
      </c>
      <c r="J1760" s="4" t="str">
        <f>IFERROR(VLOOKUP($A1760,'Raw - J'!$B:$P,9,FALSE),"")</f>
        <v/>
      </c>
      <c r="K1760" s="4" t="str">
        <f>IFERROR(VLOOKUP($A1760,'Raw - J'!$B:$P,13,FALSE),"")</f>
        <v/>
      </c>
    </row>
    <row r="1761" spans="1:11" hidden="1" x14ac:dyDescent="0.35">
      <c r="A1761">
        <v>1752</v>
      </c>
      <c r="B1761" s="9" t="str">
        <f>IFERROR(VLOOKUP($A1761,'Raw - J'!$B:$S,2,FALSE),"")</f>
        <v/>
      </c>
      <c r="C1761" s="4" t="str">
        <f>IFERROR(VLOOKUP($A1761,'Raw - J'!$B:$S,3,FALSE),"")</f>
        <v/>
      </c>
      <c r="D1761" s="4" t="str">
        <f>IFERROR(VLOOKUP(JUMP!A1761,'Raw - J'!B:F,5,FALSE),"")</f>
        <v/>
      </c>
      <c r="E1761" s="4" t="str">
        <f>IFERROR(VLOOKUP($A1761,'Raw - J'!$B:$S,6,FALSE),"")</f>
        <v/>
      </c>
      <c r="F1761" s="4" t="str">
        <f>SUBSTITUTE(IFERROR(VLOOKUP($A1761,'Raw - J'!$B:$P,8,FALSE),""),"0","")</f>
        <v/>
      </c>
      <c r="G1761" s="4" t="str">
        <f>SUBSTITUTE(IFERROR(VLOOKUP($A1761,'Raw - J'!$B:$P,7,FALSE),""),"0","")</f>
        <v/>
      </c>
      <c r="H1761" s="4" t="str">
        <f>IFERROR(VLOOKUP($A1761,'Raw - J'!$B:$P,10,FALSE)&amp;IF(VLOOKUP($A1761,'Raw - J'!$B:$N,11,FALSE)&lt;&gt;"","("&amp;VLOOKUP($A1761,'Raw - J'!$B:$N,11,FALSE)&amp;")",""),"")</f>
        <v/>
      </c>
      <c r="I1761" s="4" t="str">
        <f>IFERROR(VLOOKUP($A1761,'Raw - J'!$B:$P,12,FALSE),"")</f>
        <v/>
      </c>
      <c r="J1761" s="4" t="str">
        <f>IFERROR(VLOOKUP($A1761,'Raw - J'!$B:$P,9,FALSE),"")</f>
        <v/>
      </c>
      <c r="K1761" s="4" t="str">
        <f>IFERROR(VLOOKUP($A1761,'Raw - J'!$B:$P,13,FALSE),"")</f>
        <v/>
      </c>
    </row>
    <row r="1762" spans="1:11" hidden="1" x14ac:dyDescent="0.35">
      <c r="A1762">
        <v>1753</v>
      </c>
      <c r="B1762" s="9" t="str">
        <f>IFERROR(VLOOKUP($A1762,'Raw - J'!$B:$S,2,FALSE),"")</f>
        <v/>
      </c>
      <c r="C1762" s="4" t="str">
        <f>IFERROR(VLOOKUP($A1762,'Raw - J'!$B:$S,3,FALSE),"")</f>
        <v/>
      </c>
      <c r="D1762" s="4" t="str">
        <f>IFERROR(VLOOKUP(JUMP!A1762,'Raw - J'!B:F,5,FALSE),"")</f>
        <v/>
      </c>
      <c r="E1762" s="4" t="str">
        <f>IFERROR(VLOOKUP($A1762,'Raw - J'!$B:$S,6,FALSE),"")</f>
        <v/>
      </c>
      <c r="F1762" s="4" t="str">
        <f>SUBSTITUTE(IFERROR(VLOOKUP($A1762,'Raw - J'!$B:$P,8,FALSE),""),"0","")</f>
        <v/>
      </c>
      <c r="G1762" s="4" t="str">
        <f>SUBSTITUTE(IFERROR(VLOOKUP($A1762,'Raw - J'!$B:$P,7,FALSE),""),"0","")</f>
        <v/>
      </c>
      <c r="H1762" s="4" t="str">
        <f>IFERROR(VLOOKUP($A1762,'Raw - J'!$B:$P,10,FALSE)&amp;IF(VLOOKUP($A1762,'Raw - J'!$B:$N,11,FALSE)&lt;&gt;"","("&amp;VLOOKUP($A1762,'Raw - J'!$B:$N,11,FALSE)&amp;")",""),"")</f>
        <v/>
      </c>
      <c r="I1762" s="4" t="str">
        <f>IFERROR(VLOOKUP($A1762,'Raw - J'!$B:$P,12,FALSE),"")</f>
        <v/>
      </c>
      <c r="J1762" s="4" t="str">
        <f>IFERROR(VLOOKUP($A1762,'Raw - J'!$B:$P,9,FALSE),"")</f>
        <v/>
      </c>
      <c r="K1762" s="4" t="str">
        <f>IFERROR(VLOOKUP($A1762,'Raw - J'!$B:$P,13,FALSE),"")</f>
        <v/>
      </c>
    </row>
    <row r="1763" spans="1:11" hidden="1" x14ac:dyDescent="0.35">
      <c r="A1763">
        <v>1754</v>
      </c>
      <c r="B1763" s="9" t="str">
        <f>IFERROR(VLOOKUP($A1763,'Raw - J'!$B:$S,2,FALSE),"")</f>
        <v/>
      </c>
      <c r="C1763" s="4" t="str">
        <f>IFERROR(VLOOKUP($A1763,'Raw - J'!$B:$S,3,FALSE),"")</f>
        <v/>
      </c>
      <c r="D1763" s="4" t="str">
        <f>IFERROR(VLOOKUP(JUMP!A1763,'Raw - J'!B:F,5,FALSE),"")</f>
        <v/>
      </c>
      <c r="E1763" s="4" t="str">
        <f>IFERROR(VLOOKUP($A1763,'Raw - J'!$B:$S,6,FALSE),"")</f>
        <v/>
      </c>
      <c r="F1763" s="4" t="str">
        <f>SUBSTITUTE(IFERROR(VLOOKUP($A1763,'Raw - J'!$B:$P,8,FALSE),""),"0","")</f>
        <v/>
      </c>
      <c r="G1763" s="4" t="str">
        <f>SUBSTITUTE(IFERROR(VLOOKUP($A1763,'Raw - J'!$B:$P,7,FALSE),""),"0","")</f>
        <v/>
      </c>
      <c r="H1763" s="4" t="str">
        <f>IFERROR(VLOOKUP($A1763,'Raw - J'!$B:$P,10,FALSE)&amp;IF(VLOOKUP($A1763,'Raw - J'!$B:$N,11,FALSE)&lt;&gt;"","("&amp;VLOOKUP($A1763,'Raw - J'!$B:$N,11,FALSE)&amp;")",""),"")</f>
        <v/>
      </c>
      <c r="I1763" s="4" t="str">
        <f>IFERROR(VLOOKUP($A1763,'Raw - J'!$B:$P,12,FALSE),"")</f>
        <v/>
      </c>
      <c r="J1763" s="4" t="str">
        <f>IFERROR(VLOOKUP($A1763,'Raw - J'!$B:$P,9,FALSE),"")</f>
        <v/>
      </c>
      <c r="K1763" s="4" t="str">
        <f>IFERROR(VLOOKUP($A1763,'Raw - J'!$B:$P,13,FALSE),"")</f>
        <v/>
      </c>
    </row>
    <row r="1764" spans="1:11" hidden="1" x14ac:dyDescent="0.35">
      <c r="A1764">
        <v>1755</v>
      </c>
      <c r="B1764" s="9" t="str">
        <f>IFERROR(VLOOKUP($A1764,'Raw - J'!$B:$S,2,FALSE),"")</f>
        <v/>
      </c>
      <c r="C1764" s="4" t="str">
        <f>IFERROR(VLOOKUP($A1764,'Raw - J'!$B:$S,3,FALSE),"")</f>
        <v/>
      </c>
      <c r="D1764" s="4" t="str">
        <f>IFERROR(VLOOKUP(JUMP!A1764,'Raw - J'!B:F,5,FALSE),"")</f>
        <v/>
      </c>
      <c r="E1764" s="4" t="str">
        <f>IFERROR(VLOOKUP($A1764,'Raw - J'!$B:$S,6,FALSE),"")</f>
        <v/>
      </c>
      <c r="F1764" s="4" t="str">
        <f>SUBSTITUTE(IFERROR(VLOOKUP($A1764,'Raw - J'!$B:$P,8,FALSE),""),"0","")</f>
        <v/>
      </c>
      <c r="G1764" s="4" t="str">
        <f>SUBSTITUTE(IFERROR(VLOOKUP($A1764,'Raw - J'!$B:$P,7,FALSE),""),"0","")</f>
        <v/>
      </c>
      <c r="H1764" s="4" t="str">
        <f>IFERROR(VLOOKUP($A1764,'Raw - J'!$B:$P,10,FALSE)&amp;IF(VLOOKUP($A1764,'Raw - J'!$B:$N,11,FALSE)&lt;&gt;"","("&amp;VLOOKUP($A1764,'Raw - J'!$B:$N,11,FALSE)&amp;")",""),"")</f>
        <v/>
      </c>
      <c r="I1764" s="4" t="str">
        <f>IFERROR(VLOOKUP($A1764,'Raw - J'!$B:$P,12,FALSE),"")</f>
        <v/>
      </c>
      <c r="J1764" s="4" t="str">
        <f>IFERROR(VLOOKUP($A1764,'Raw - J'!$B:$P,9,FALSE),"")</f>
        <v/>
      </c>
      <c r="K1764" s="4" t="str">
        <f>IFERROR(VLOOKUP($A1764,'Raw - J'!$B:$P,13,FALSE),"")</f>
        <v/>
      </c>
    </row>
    <row r="1765" spans="1:11" hidden="1" x14ac:dyDescent="0.35">
      <c r="A1765">
        <v>1756</v>
      </c>
      <c r="B1765" s="9" t="str">
        <f>IFERROR(VLOOKUP($A1765,'Raw - J'!$B:$S,2,FALSE),"")</f>
        <v/>
      </c>
      <c r="C1765" s="4" t="str">
        <f>IFERROR(VLOOKUP($A1765,'Raw - J'!$B:$S,3,FALSE),"")</f>
        <v/>
      </c>
      <c r="D1765" s="4" t="str">
        <f>IFERROR(VLOOKUP(JUMP!A1765,'Raw - J'!B:F,5,FALSE),"")</f>
        <v/>
      </c>
      <c r="E1765" s="4" t="str">
        <f>IFERROR(VLOOKUP($A1765,'Raw - J'!$B:$S,6,FALSE),"")</f>
        <v/>
      </c>
      <c r="F1765" s="4" t="str">
        <f>SUBSTITUTE(IFERROR(VLOOKUP($A1765,'Raw - J'!$B:$P,8,FALSE),""),"0","")</f>
        <v/>
      </c>
      <c r="G1765" s="4" t="str">
        <f>SUBSTITUTE(IFERROR(VLOOKUP($A1765,'Raw - J'!$B:$P,7,FALSE),""),"0","")</f>
        <v/>
      </c>
      <c r="H1765" s="4" t="str">
        <f>IFERROR(VLOOKUP($A1765,'Raw - J'!$B:$P,10,FALSE)&amp;IF(VLOOKUP($A1765,'Raw - J'!$B:$N,11,FALSE)&lt;&gt;"","("&amp;VLOOKUP($A1765,'Raw - J'!$B:$N,11,FALSE)&amp;")",""),"")</f>
        <v/>
      </c>
      <c r="I1765" s="4" t="str">
        <f>IFERROR(VLOOKUP($A1765,'Raw - J'!$B:$P,12,FALSE),"")</f>
        <v/>
      </c>
      <c r="J1765" s="4" t="str">
        <f>IFERROR(VLOOKUP($A1765,'Raw - J'!$B:$P,9,FALSE),"")</f>
        <v/>
      </c>
      <c r="K1765" s="4" t="str">
        <f>IFERROR(VLOOKUP($A1765,'Raw - J'!$B:$P,13,FALSE),"")</f>
        <v/>
      </c>
    </row>
    <row r="1766" spans="1:11" hidden="1" x14ac:dyDescent="0.35">
      <c r="A1766">
        <v>1757</v>
      </c>
      <c r="B1766" s="9" t="str">
        <f>IFERROR(VLOOKUP($A1766,'Raw - J'!$B:$S,2,FALSE),"")</f>
        <v/>
      </c>
      <c r="C1766" s="4" t="str">
        <f>IFERROR(VLOOKUP($A1766,'Raw - J'!$B:$S,3,FALSE),"")</f>
        <v/>
      </c>
      <c r="D1766" s="4" t="str">
        <f>IFERROR(VLOOKUP(JUMP!A1766,'Raw - J'!B:F,5,FALSE),"")</f>
        <v/>
      </c>
      <c r="E1766" s="4" t="str">
        <f>IFERROR(VLOOKUP($A1766,'Raw - J'!$B:$S,6,FALSE),"")</f>
        <v/>
      </c>
      <c r="F1766" s="4" t="str">
        <f>SUBSTITUTE(IFERROR(VLOOKUP($A1766,'Raw - J'!$B:$P,8,FALSE),""),"0","")</f>
        <v/>
      </c>
      <c r="G1766" s="4" t="str">
        <f>SUBSTITUTE(IFERROR(VLOOKUP($A1766,'Raw - J'!$B:$P,7,FALSE),""),"0","")</f>
        <v/>
      </c>
      <c r="H1766" s="4" t="str">
        <f>IFERROR(VLOOKUP($A1766,'Raw - J'!$B:$P,10,FALSE)&amp;IF(VLOOKUP($A1766,'Raw - J'!$B:$N,11,FALSE)&lt;&gt;"","("&amp;VLOOKUP($A1766,'Raw - J'!$B:$N,11,FALSE)&amp;")",""),"")</f>
        <v/>
      </c>
      <c r="I1766" s="4" t="str">
        <f>IFERROR(VLOOKUP($A1766,'Raw - J'!$B:$P,12,FALSE),"")</f>
        <v/>
      </c>
      <c r="J1766" s="4" t="str">
        <f>IFERROR(VLOOKUP($A1766,'Raw - J'!$B:$P,9,FALSE),"")</f>
        <v/>
      </c>
      <c r="K1766" s="4" t="str">
        <f>IFERROR(VLOOKUP($A1766,'Raw - J'!$B:$P,13,FALSE),"")</f>
        <v/>
      </c>
    </row>
    <row r="1767" spans="1:11" hidden="1" x14ac:dyDescent="0.35">
      <c r="A1767">
        <v>1758</v>
      </c>
      <c r="B1767" s="9" t="str">
        <f>IFERROR(VLOOKUP($A1767,'Raw - J'!$B:$S,2,FALSE),"")</f>
        <v/>
      </c>
      <c r="C1767" s="4" t="str">
        <f>IFERROR(VLOOKUP($A1767,'Raw - J'!$B:$S,3,FALSE),"")</f>
        <v/>
      </c>
      <c r="D1767" s="4" t="str">
        <f>IFERROR(VLOOKUP(JUMP!A1767,'Raw - J'!B:F,5,FALSE),"")</f>
        <v/>
      </c>
      <c r="E1767" s="4" t="str">
        <f>IFERROR(VLOOKUP($A1767,'Raw - J'!$B:$S,6,FALSE),"")</f>
        <v/>
      </c>
      <c r="F1767" s="4" t="str">
        <f>SUBSTITUTE(IFERROR(VLOOKUP($A1767,'Raw - J'!$B:$P,8,FALSE),""),"0","")</f>
        <v/>
      </c>
      <c r="G1767" s="4" t="str">
        <f>SUBSTITUTE(IFERROR(VLOOKUP($A1767,'Raw - J'!$B:$P,7,FALSE),""),"0","")</f>
        <v/>
      </c>
      <c r="H1767" s="4" t="str">
        <f>IFERROR(VLOOKUP($A1767,'Raw - J'!$B:$P,10,FALSE)&amp;IF(VLOOKUP($A1767,'Raw - J'!$B:$N,11,FALSE)&lt;&gt;"","("&amp;VLOOKUP($A1767,'Raw - J'!$B:$N,11,FALSE)&amp;")",""),"")</f>
        <v/>
      </c>
      <c r="I1767" s="4" t="str">
        <f>IFERROR(VLOOKUP($A1767,'Raw - J'!$B:$P,12,FALSE),"")</f>
        <v/>
      </c>
      <c r="J1767" s="4" t="str">
        <f>IFERROR(VLOOKUP($A1767,'Raw - J'!$B:$P,9,FALSE),"")</f>
        <v/>
      </c>
      <c r="K1767" s="4" t="str">
        <f>IFERROR(VLOOKUP($A1767,'Raw - J'!$B:$P,13,FALSE),"")</f>
        <v/>
      </c>
    </row>
    <row r="1768" spans="1:11" hidden="1" x14ac:dyDescent="0.35">
      <c r="A1768">
        <v>1759</v>
      </c>
      <c r="B1768" s="9" t="str">
        <f>IFERROR(VLOOKUP($A1768,'Raw - J'!$B:$S,2,FALSE),"")</f>
        <v/>
      </c>
      <c r="C1768" s="4" t="str">
        <f>IFERROR(VLOOKUP($A1768,'Raw - J'!$B:$S,3,FALSE),"")</f>
        <v/>
      </c>
      <c r="D1768" s="4" t="str">
        <f>IFERROR(VLOOKUP(JUMP!A1768,'Raw - J'!B:F,5,FALSE),"")</f>
        <v/>
      </c>
      <c r="E1768" s="4" t="str">
        <f>IFERROR(VLOOKUP($A1768,'Raw - J'!$B:$S,6,FALSE),"")</f>
        <v/>
      </c>
      <c r="F1768" s="4" t="str">
        <f>SUBSTITUTE(IFERROR(VLOOKUP($A1768,'Raw - J'!$B:$P,8,FALSE),""),"0","")</f>
        <v/>
      </c>
      <c r="G1768" s="4" t="str">
        <f>SUBSTITUTE(IFERROR(VLOOKUP($A1768,'Raw - J'!$B:$P,7,FALSE),""),"0","")</f>
        <v/>
      </c>
      <c r="H1768" s="4" t="str">
        <f>IFERROR(VLOOKUP($A1768,'Raw - J'!$B:$P,10,FALSE)&amp;IF(VLOOKUP($A1768,'Raw - J'!$B:$N,11,FALSE)&lt;&gt;"","("&amp;VLOOKUP($A1768,'Raw - J'!$B:$N,11,FALSE)&amp;")",""),"")</f>
        <v/>
      </c>
      <c r="I1768" s="4" t="str">
        <f>IFERROR(VLOOKUP($A1768,'Raw - J'!$B:$P,12,FALSE),"")</f>
        <v/>
      </c>
      <c r="J1768" s="4" t="str">
        <f>IFERROR(VLOOKUP($A1768,'Raw - J'!$B:$P,9,FALSE),"")</f>
        <v/>
      </c>
      <c r="K1768" s="4" t="str">
        <f>IFERROR(VLOOKUP($A1768,'Raw - J'!$B:$P,13,FALSE),"")</f>
        <v/>
      </c>
    </row>
    <row r="1769" spans="1:11" hidden="1" x14ac:dyDescent="0.35">
      <c r="A1769">
        <v>1760</v>
      </c>
      <c r="B1769" s="9" t="str">
        <f>IFERROR(VLOOKUP($A1769,'Raw - J'!$B:$S,2,FALSE),"")</f>
        <v/>
      </c>
      <c r="C1769" s="4" t="str">
        <f>IFERROR(VLOOKUP($A1769,'Raw - J'!$B:$S,3,FALSE),"")</f>
        <v/>
      </c>
      <c r="D1769" s="4" t="str">
        <f>IFERROR(VLOOKUP(JUMP!A1769,'Raw - J'!B:F,5,FALSE),"")</f>
        <v/>
      </c>
      <c r="E1769" s="4" t="str">
        <f>IFERROR(VLOOKUP($A1769,'Raw - J'!$B:$S,6,FALSE),"")</f>
        <v/>
      </c>
      <c r="F1769" s="4" t="str">
        <f>SUBSTITUTE(IFERROR(VLOOKUP($A1769,'Raw - J'!$B:$P,8,FALSE),""),"0","")</f>
        <v/>
      </c>
      <c r="G1769" s="4" t="str">
        <f>SUBSTITUTE(IFERROR(VLOOKUP($A1769,'Raw - J'!$B:$P,7,FALSE),""),"0","")</f>
        <v/>
      </c>
      <c r="H1769" s="4" t="str">
        <f>IFERROR(VLOOKUP($A1769,'Raw - J'!$B:$P,10,FALSE)&amp;IF(VLOOKUP($A1769,'Raw - J'!$B:$N,11,FALSE)&lt;&gt;"","("&amp;VLOOKUP($A1769,'Raw - J'!$B:$N,11,FALSE)&amp;")",""),"")</f>
        <v/>
      </c>
      <c r="I1769" s="4" t="str">
        <f>IFERROR(VLOOKUP($A1769,'Raw - J'!$B:$P,12,FALSE),"")</f>
        <v/>
      </c>
      <c r="J1769" s="4" t="str">
        <f>IFERROR(VLOOKUP($A1769,'Raw - J'!$B:$P,9,FALSE),"")</f>
        <v/>
      </c>
      <c r="K1769" s="4" t="str">
        <f>IFERROR(VLOOKUP($A1769,'Raw - J'!$B:$P,13,FALSE),"")</f>
        <v/>
      </c>
    </row>
    <row r="1770" spans="1:11" hidden="1" x14ac:dyDescent="0.35">
      <c r="A1770">
        <v>1761</v>
      </c>
      <c r="B1770" s="9" t="str">
        <f>IFERROR(VLOOKUP($A1770,'Raw - J'!$B:$S,2,FALSE),"")</f>
        <v/>
      </c>
      <c r="C1770" s="4" t="str">
        <f>IFERROR(VLOOKUP($A1770,'Raw - J'!$B:$S,3,FALSE),"")</f>
        <v/>
      </c>
      <c r="D1770" s="4" t="str">
        <f>IFERROR(VLOOKUP(JUMP!A1770,'Raw - J'!B:F,5,FALSE),"")</f>
        <v/>
      </c>
      <c r="E1770" s="4" t="str">
        <f>IFERROR(VLOOKUP($A1770,'Raw - J'!$B:$S,6,FALSE),"")</f>
        <v/>
      </c>
      <c r="F1770" s="4" t="str">
        <f>SUBSTITUTE(IFERROR(VLOOKUP($A1770,'Raw - J'!$B:$P,8,FALSE),""),"0","")</f>
        <v/>
      </c>
      <c r="G1770" s="4" t="str">
        <f>SUBSTITUTE(IFERROR(VLOOKUP($A1770,'Raw - J'!$B:$P,7,FALSE),""),"0","")</f>
        <v/>
      </c>
      <c r="H1770" s="4" t="str">
        <f>IFERROR(VLOOKUP($A1770,'Raw - J'!$B:$P,10,FALSE)&amp;IF(VLOOKUP($A1770,'Raw - J'!$B:$N,11,FALSE)&lt;&gt;"","("&amp;VLOOKUP($A1770,'Raw - J'!$B:$N,11,FALSE)&amp;")",""),"")</f>
        <v/>
      </c>
      <c r="I1770" s="4" t="str">
        <f>IFERROR(VLOOKUP($A1770,'Raw - J'!$B:$P,12,FALSE),"")</f>
        <v/>
      </c>
      <c r="J1770" s="4" t="str">
        <f>IFERROR(VLOOKUP($A1770,'Raw - J'!$B:$P,9,FALSE),"")</f>
        <v/>
      </c>
      <c r="K1770" s="4" t="str">
        <f>IFERROR(VLOOKUP($A1770,'Raw - J'!$B:$P,13,FALSE),"")</f>
        <v/>
      </c>
    </row>
    <row r="1771" spans="1:11" hidden="1" x14ac:dyDescent="0.35">
      <c r="A1771">
        <v>1762</v>
      </c>
      <c r="B1771" s="9" t="str">
        <f>IFERROR(VLOOKUP($A1771,'Raw - J'!$B:$S,2,FALSE),"")</f>
        <v/>
      </c>
      <c r="C1771" s="4" t="str">
        <f>IFERROR(VLOOKUP($A1771,'Raw - J'!$B:$S,3,FALSE),"")</f>
        <v/>
      </c>
      <c r="D1771" s="4" t="str">
        <f>IFERROR(VLOOKUP(JUMP!A1771,'Raw - J'!B:F,5,FALSE),"")</f>
        <v/>
      </c>
      <c r="E1771" s="4" t="str">
        <f>IFERROR(VLOOKUP($A1771,'Raw - J'!$B:$S,6,FALSE),"")</f>
        <v/>
      </c>
      <c r="F1771" s="4" t="str">
        <f>SUBSTITUTE(IFERROR(VLOOKUP($A1771,'Raw - J'!$B:$P,8,FALSE),""),"0","")</f>
        <v/>
      </c>
      <c r="G1771" s="4" t="str">
        <f>SUBSTITUTE(IFERROR(VLOOKUP($A1771,'Raw - J'!$B:$P,7,FALSE),""),"0","")</f>
        <v/>
      </c>
      <c r="H1771" s="4" t="str">
        <f>IFERROR(VLOOKUP($A1771,'Raw - J'!$B:$P,10,FALSE)&amp;IF(VLOOKUP($A1771,'Raw - J'!$B:$N,11,FALSE)&lt;&gt;"","("&amp;VLOOKUP($A1771,'Raw - J'!$B:$N,11,FALSE)&amp;")",""),"")</f>
        <v/>
      </c>
      <c r="I1771" s="4" t="str">
        <f>IFERROR(VLOOKUP($A1771,'Raw - J'!$B:$P,12,FALSE),"")</f>
        <v/>
      </c>
      <c r="J1771" s="4" t="str">
        <f>IFERROR(VLOOKUP($A1771,'Raw - J'!$B:$P,9,FALSE),"")</f>
        <v/>
      </c>
      <c r="K1771" s="4" t="str">
        <f>IFERROR(VLOOKUP($A1771,'Raw - J'!$B:$P,13,FALSE),"")</f>
        <v/>
      </c>
    </row>
    <row r="1772" spans="1:11" hidden="1" x14ac:dyDescent="0.35">
      <c r="A1772">
        <v>1763</v>
      </c>
      <c r="B1772" s="9" t="str">
        <f>IFERROR(VLOOKUP($A1772,'Raw - J'!$B:$S,2,FALSE),"")</f>
        <v/>
      </c>
      <c r="C1772" s="4" t="str">
        <f>IFERROR(VLOOKUP($A1772,'Raw - J'!$B:$S,3,FALSE),"")</f>
        <v/>
      </c>
      <c r="D1772" s="4" t="str">
        <f>IFERROR(VLOOKUP(JUMP!A1772,'Raw - J'!B:F,5,FALSE),"")</f>
        <v/>
      </c>
      <c r="E1772" s="4" t="str">
        <f>IFERROR(VLOOKUP($A1772,'Raw - J'!$B:$S,6,FALSE),"")</f>
        <v/>
      </c>
      <c r="F1772" s="4" t="str">
        <f>SUBSTITUTE(IFERROR(VLOOKUP($A1772,'Raw - J'!$B:$P,8,FALSE),""),"0","")</f>
        <v/>
      </c>
      <c r="G1772" s="4" t="str">
        <f>SUBSTITUTE(IFERROR(VLOOKUP($A1772,'Raw - J'!$B:$P,7,FALSE),""),"0","")</f>
        <v/>
      </c>
      <c r="H1772" s="4" t="str">
        <f>IFERROR(VLOOKUP($A1772,'Raw - J'!$B:$P,10,FALSE)&amp;IF(VLOOKUP($A1772,'Raw - J'!$B:$N,11,FALSE)&lt;&gt;"","("&amp;VLOOKUP($A1772,'Raw - J'!$B:$N,11,FALSE)&amp;")",""),"")</f>
        <v/>
      </c>
      <c r="I1772" s="4" t="str">
        <f>IFERROR(VLOOKUP($A1772,'Raw - J'!$B:$P,12,FALSE),"")</f>
        <v/>
      </c>
      <c r="J1772" s="4" t="str">
        <f>IFERROR(VLOOKUP($A1772,'Raw - J'!$B:$P,9,FALSE),"")</f>
        <v/>
      </c>
      <c r="K1772" s="4" t="str">
        <f>IFERROR(VLOOKUP($A1772,'Raw - J'!$B:$P,13,FALSE),"")</f>
        <v/>
      </c>
    </row>
    <row r="1773" spans="1:11" hidden="1" x14ac:dyDescent="0.35">
      <c r="A1773">
        <v>1764</v>
      </c>
      <c r="B1773" s="9" t="str">
        <f>IFERROR(VLOOKUP($A1773,'Raw - J'!$B:$S,2,FALSE),"")</f>
        <v/>
      </c>
      <c r="C1773" s="4" t="str">
        <f>IFERROR(VLOOKUP($A1773,'Raw - J'!$B:$S,3,FALSE),"")</f>
        <v/>
      </c>
      <c r="D1773" s="4" t="str">
        <f>IFERROR(VLOOKUP(JUMP!A1773,'Raw - J'!B:F,5,FALSE),"")</f>
        <v/>
      </c>
      <c r="E1773" s="4" t="str">
        <f>IFERROR(VLOOKUP($A1773,'Raw - J'!$B:$S,6,FALSE),"")</f>
        <v/>
      </c>
      <c r="F1773" s="4" t="str">
        <f>SUBSTITUTE(IFERROR(VLOOKUP($A1773,'Raw - J'!$B:$P,8,FALSE),""),"0","")</f>
        <v/>
      </c>
      <c r="G1773" s="4" t="str">
        <f>SUBSTITUTE(IFERROR(VLOOKUP($A1773,'Raw - J'!$B:$P,7,FALSE),""),"0","")</f>
        <v/>
      </c>
      <c r="H1773" s="4" t="str">
        <f>IFERROR(VLOOKUP($A1773,'Raw - J'!$B:$P,10,FALSE)&amp;IF(VLOOKUP($A1773,'Raw - J'!$B:$N,11,FALSE)&lt;&gt;"","("&amp;VLOOKUP($A1773,'Raw - J'!$B:$N,11,FALSE)&amp;")",""),"")</f>
        <v/>
      </c>
      <c r="I1773" s="4" t="str">
        <f>IFERROR(VLOOKUP($A1773,'Raw - J'!$B:$P,12,FALSE),"")</f>
        <v/>
      </c>
      <c r="J1773" s="4" t="str">
        <f>IFERROR(VLOOKUP($A1773,'Raw - J'!$B:$P,9,FALSE),"")</f>
        <v/>
      </c>
      <c r="K1773" s="4" t="str">
        <f>IFERROR(VLOOKUP($A1773,'Raw - J'!$B:$P,13,FALSE),"")</f>
        <v/>
      </c>
    </row>
    <row r="1774" spans="1:11" hidden="1" x14ac:dyDescent="0.35">
      <c r="A1774">
        <v>1765</v>
      </c>
      <c r="B1774" s="9" t="str">
        <f>IFERROR(VLOOKUP($A1774,'Raw - J'!$B:$S,2,FALSE),"")</f>
        <v/>
      </c>
      <c r="C1774" s="4" t="str">
        <f>IFERROR(VLOOKUP($A1774,'Raw - J'!$B:$S,3,FALSE),"")</f>
        <v/>
      </c>
      <c r="D1774" s="4" t="str">
        <f>IFERROR(VLOOKUP(JUMP!A1774,'Raw - J'!B:F,5,FALSE),"")</f>
        <v/>
      </c>
      <c r="E1774" s="4" t="str">
        <f>IFERROR(VLOOKUP($A1774,'Raw - J'!$B:$S,6,FALSE),"")</f>
        <v/>
      </c>
      <c r="F1774" s="4" t="str">
        <f>SUBSTITUTE(IFERROR(VLOOKUP($A1774,'Raw - J'!$B:$P,8,FALSE),""),"0","")</f>
        <v/>
      </c>
      <c r="G1774" s="4" t="str">
        <f>SUBSTITUTE(IFERROR(VLOOKUP($A1774,'Raw - J'!$B:$P,7,FALSE),""),"0","")</f>
        <v/>
      </c>
      <c r="H1774" s="4" t="str">
        <f>IFERROR(VLOOKUP($A1774,'Raw - J'!$B:$P,10,FALSE)&amp;IF(VLOOKUP($A1774,'Raw - J'!$B:$N,11,FALSE)&lt;&gt;"","("&amp;VLOOKUP($A1774,'Raw - J'!$B:$N,11,FALSE)&amp;")",""),"")</f>
        <v/>
      </c>
      <c r="I1774" s="4" t="str">
        <f>IFERROR(VLOOKUP($A1774,'Raw - J'!$B:$P,12,FALSE),"")</f>
        <v/>
      </c>
      <c r="J1774" s="4" t="str">
        <f>IFERROR(VLOOKUP($A1774,'Raw - J'!$B:$P,9,FALSE),"")</f>
        <v/>
      </c>
      <c r="K1774" s="4" t="str">
        <f>IFERROR(VLOOKUP($A1774,'Raw - J'!$B:$P,13,FALSE),"")</f>
        <v/>
      </c>
    </row>
    <row r="1775" spans="1:11" hidden="1" x14ac:dyDescent="0.35">
      <c r="A1775">
        <v>1766</v>
      </c>
      <c r="B1775" s="9" t="str">
        <f>IFERROR(VLOOKUP($A1775,'Raw - J'!$B:$S,2,FALSE),"")</f>
        <v/>
      </c>
      <c r="C1775" s="4" t="str">
        <f>IFERROR(VLOOKUP($A1775,'Raw - J'!$B:$S,3,FALSE),"")</f>
        <v/>
      </c>
      <c r="D1775" s="4" t="str">
        <f>IFERROR(VLOOKUP(JUMP!A1775,'Raw - J'!B:F,5,FALSE),"")</f>
        <v/>
      </c>
      <c r="E1775" s="4" t="str">
        <f>IFERROR(VLOOKUP($A1775,'Raw - J'!$B:$S,6,FALSE),"")</f>
        <v/>
      </c>
      <c r="F1775" s="4" t="str">
        <f>SUBSTITUTE(IFERROR(VLOOKUP($A1775,'Raw - J'!$B:$P,8,FALSE),""),"0","")</f>
        <v/>
      </c>
      <c r="G1775" s="4" t="str">
        <f>SUBSTITUTE(IFERROR(VLOOKUP($A1775,'Raw - J'!$B:$P,7,FALSE),""),"0","")</f>
        <v/>
      </c>
      <c r="H1775" s="4" t="str">
        <f>IFERROR(VLOOKUP($A1775,'Raw - J'!$B:$P,10,FALSE)&amp;IF(VLOOKUP($A1775,'Raw - J'!$B:$N,11,FALSE)&lt;&gt;"","("&amp;VLOOKUP($A1775,'Raw - J'!$B:$N,11,FALSE)&amp;")",""),"")</f>
        <v/>
      </c>
      <c r="I1775" s="4" t="str">
        <f>IFERROR(VLOOKUP($A1775,'Raw - J'!$B:$P,12,FALSE),"")</f>
        <v/>
      </c>
      <c r="J1775" s="4" t="str">
        <f>IFERROR(VLOOKUP($A1775,'Raw - J'!$B:$P,9,FALSE),"")</f>
        <v/>
      </c>
      <c r="K1775" s="4" t="str">
        <f>IFERROR(VLOOKUP($A1775,'Raw - J'!$B:$P,13,FALSE),"")</f>
        <v/>
      </c>
    </row>
    <row r="1776" spans="1:11" hidden="1" x14ac:dyDescent="0.35">
      <c r="A1776">
        <v>1767</v>
      </c>
      <c r="B1776" s="9" t="str">
        <f>IFERROR(VLOOKUP($A1776,'Raw - J'!$B:$S,2,FALSE),"")</f>
        <v/>
      </c>
      <c r="C1776" s="4" t="str">
        <f>IFERROR(VLOOKUP($A1776,'Raw - J'!$B:$S,3,FALSE),"")</f>
        <v/>
      </c>
      <c r="D1776" s="4" t="str">
        <f>IFERROR(VLOOKUP(JUMP!A1776,'Raw - J'!B:F,5,FALSE),"")</f>
        <v/>
      </c>
      <c r="E1776" s="4" t="str">
        <f>IFERROR(VLOOKUP($A1776,'Raw - J'!$B:$S,6,FALSE),"")</f>
        <v/>
      </c>
      <c r="F1776" s="4" t="str">
        <f>SUBSTITUTE(IFERROR(VLOOKUP($A1776,'Raw - J'!$B:$P,8,FALSE),""),"0","")</f>
        <v/>
      </c>
      <c r="G1776" s="4" t="str">
        <f>SUBSTITUTE(IFERROR(VLOOKUP($A1776,'Raw - J'!$B:$P,7,FALSE),""),"0","")</f>
        <v/>
      </c>
      <c r="H1776" s="4" t="str">
        <f>IFERROR(VLOOKUP($A1776,'Raw - J'!$B:$P,10,FALSE)&amp;IF(VLOOKUP($A1776,'Raw - J'!$B:$N,11,FALSE)&lt;&gt;"","("&amp;VLOOKUP($A1776,'Raw - J'!$B:$N,11,FALSE)&amp;")",""),"")</f>
        <v/>
      </c>
      <c r="I1776" s="4" t="str">
        <f>IFERROR(VLOOKUP($A1776,'Raw - J'!$B:$P,12,FALSE),"")</f>
        <v/>
      </c>
      <c r="J1776" s="4" t="str">
        <f>IFERROR(VLOOKUP($A1776,'Raw - J'!$B:$P,9,FALSE),"")</f>
        <v/>
      </c>
      <c r="K1776" s="4" t="str">
        <f>IFERROR(VLOOKUP($A1776,'Raw - J'!$B:$P,13,FALSE),"")</f>
        <v/>
      </c>
    </row>
    <row r="1777" spans="1:11" hidden="1" x14ac:dyDescent="0.35">
      <c r="A1777">
        <v>1768</v>
      </c>
      <c r="B1777" s="9" t="str">
        <f>IFERROR(VLOOKUP($A1777,'Raw - J'!$B:$S,2,FALSE),"")</f>
        <v/>
      </c>
      <c r="C1777" s="4" t="str">
        <f>IFERROR(VLOOKUP($A1777,'Raw - J'!$B:$S,3,FALSE),"")</f>
        <v/>
      </c>
      <c r="D1777" s="4" t="str">
        <f>IFERROR(VLOOKUP(JUMP!A1777,'Raw - J'!B:F,5,FALSE),"")</f>
        <v/>
      </c>
      <c r="E1777" s="4" t="str">
        <f>IFERROR(VLOOKUP($A1777,'Raw - J'!$B:$S,6,FALSE),"")</f>
        <v/>
      </c>
      <c r="F1777" s="4" t="str">
        <f>SUBSTITUTE(IFERROR(VLOOKUP($A1777,'Raw - J'!$B:$P,8,FALSE),""),"0","")</f>
        <v/>
      </c>
      <c r="G1777" s="4" t="str">
        <f>SUBSTITUTE(IFERROR(VLOOKUP($A1777,'Raw - J'!$B:$P,7,FALSE),""),"0","")</f>
        <v/>
      </c>
      <c r="H1777" s="4" t="str">
        <f>IFERROR(VLOOKUP($A1777,'Raw - J'!$B:$P,10,FALSE)&amp;IF(VLOOKUP($A1777,'Raw - J'!$B:$N,11,FALSE)&lt;&gt;"","("&amp;VLOOKUP($A1777,'Raw - J'!$B:$N,11,FALSE)&amp;")",""),"")</f>
        <v/>
      </c>
      <c r="I1777" s="4" t="str">
        <f>IFERROR(VLOOKUP($A1777,'Raw - J'!$B:$P,12,FALSE),"")</f>
        <v/>
      </c>
      <c r="J1777" s="4" t="str">
        <f>IFERROR(VLOOKUP($A1777,'Raw - J'!$B:$P,9,FALSE),"")</f>
        <v/>
      </c>
      <c r="K1777" s="4" t="str">
        <f>IFERROR(VLOOKUP($A1777,'Raw - J'!$B:$P,13,FALSE),"")</f>
        <v/>
      </c>
    </row>
    <row r="1778" spans="1:11" hidden="1" x14ac:dyDescent="0.35">
      <c r="A1778">
        <v>1769</v>
      </c>
      <c r="B1778" s="9" t="str">
        <f>IFERROR(VLOOKUP($A1778,'Raw - J'!$B:$S,2,FALSE),"")</f>
        <v/>
      </c>
      <c r="C1778" s="4" t="str">
        <f>IFERROR(VLOOKUP($A1778,'Raw - J'!$B:$S,3,FALSE),"")</f>
        <v/>
      </c>
      <c r="D1778" s="4" t="str">
        <f>IFERROR(VLOOKUP(JUMP!A1778,'Raw - J'!B:F,5,FALSE),"")</f>
        <v/>
      </c>
      <c r="E1778" s="4" t="str">
        <f>IFERROR(VLOOKUP($A1778,'Raw - J'!$B:$S,6,FALSE),"")</f>
        <v/>
      </c>
      <c r="F1778" s="4" t="str">
        <f>SUBSTITUTE(IFERROR(VLOOKUP($A1778,'Raw - J'!$B:$P,8,FALSE),""),"0","")</f>
        <v/>
      </c>
      <c r="G1778" s="4" t="str">
        <f>SUBSTITUTE(IFERROR(VLOOKUP($A1778,'Raw - J'!$B:$P,7,FALSE),""),"0","")</f>
        <v/>
      </c>
      <c r="H1778" s="4" t="str">
        <f>IFERROR(VLOOKUP($A1778,'Raw - J'!$B:$P,10,FALSE)&amp;IF(VLOOKUP($A1778,'Raw - J'!$B:$N,11,FALSE)&lt;&gt;"","("&amp;VLOOKUP($A1778,'Raw - J'!$B:$N,11,FALSE)&amp;")",""),"")</f>
        <v/>
      </c>
      <c r="I1778" s="4" t="str">
        <f>IFERROR(VLOOKUP($A1778,'Raw - J'!$B:$P,12,FALSE),"")</f>
        <v/>
      </c>
      <c r="J1778" s="4" t="str">
        <f>IFERROR(VLOOKUP($A1778,'Raw - J'!$B:$P,9,FALSE),"")</f>
        <v/>
      </c>
      <c r="K1778" s="4" t="str">
        <f>IFERROR(VLOOKUP($A1778,'Raw - J'!$B:$P,13,FALSE),"")</f>
        <v/>
      </c>
    </row>
    <row r="1779" spans="1:11" hidden="1" x14ac:dyDescent="0.35">
      <c r="A1779">
        <v>1770</v>
      </c>
      <c r="B1779" s="9" t="str">
        <f>IFERROR(VLOOKUP($A1779,'Raw - J'!$B:$S,2,FALSE),"")</f>
        <v/>
      </c>
      <c r="C1779" s="4" t="str">
        <f>IFERROR(VLOOKUP($A1779,'Raw - J'!$B:$S,3,FALSE),"")</f>
        <v/>
      </c>
      <c r="D1779" s="4" t="str">
        <f>IFERROR(VLOOKUP(JUMP!A1779,'Raw - J'!B:F,5,FALSE),"")</f>
        <v/>
      </c>
      <c r="E1779" s="4" t="str">
        <f>IFERROR(VLOOKUP($A1779,'Raw - J'!$B:$S,6,FALSE),"")</f>
        <v/>
      </c>
      <c r="F1779" s="4" t="str">
        <f>SUBSTITUTE(IFERROR(VLOOKUP($A1779,'Raw - J'!$B:$P,8,FALSE),""),"0","")</f>
        <v/>
      </c>
      <c r="G1779" s="4" t="str">
        <f>SUBSTITUTE(IFERROR(VLOOKUP($A1779,'Raw - J'!$B:$P,7,FALSE),""),"0","")</f>
        <v/>
      </c>
      <c r="H1779" s="4" t="str">
        <f>IFERROR(VLOOKUP($A1779,'Raw - J'!$B:$P,10,FALSE)&amp;IF(VLOOKUP($A1779,'Raw - J'!$B:$N,11,FALSE)&lt;&gt;"","("&amp;VLOOKUP($A1779,'Raw - J'!$B:$N,11,FALSE)&amp;")",""),"")</f>
        <v/>
      </c>
      <c r="I1779" s="4" t="str">
        <f>IFERROR(VLOOKUP($A1779,'Raw - J'!$B:$P,12,FALSE),"")</f>
        <v/>
      </c>
      <c r="J1779" s="4" t="str">
        <f>IFERROR(VLOOKUP($A1779,'Raw - J'!$B:$P,9,FALSE),"")</f>
        <v/>
      </c>
      <c r="K1779" s="4" t="str">
        <f>IFERROR(VLOOKUP($A1779,'Raw - J'!$B:$P,13,FALSE),"")</f>
        <v/>
      </c>
    </row>
    <row r="1780" spans="1:11" hidden="1" x14ac:dyDescent="0.35">
      <c r="A1780">
        <v>1771</v>
      </c>
      <c r="B1780" s="9" t="str">
        <f>IFERROR(VLOOKUP($A1780,'Raw - J'!$B:$S,2,FALSE),"")</f>
        <v/>
      </c>
      <c r="C1780" s="4" t="str">
        <f>IFERROR(VLOOKUP($A1780,'Raw - J'!$B:$S,3,FALSE),"")</f>
        <v/>
      </c>
      <c r="D1780" s="4" t="str">
        <f>IFERROR(VLOOKUP(JUMP!A1780,'Raw - J'!B:F,5,FALSE),"")</f>
        <v/>
      </c>
      <c r="E1780" s="4" t="str">
        <f>IFERROR(VLOOKUP($A1780,'Raw - J'!$B:$S,6,FALSE),"")</f>
        <v/>
      </c>
      <c r="F1780" s="4" t="str">
        <f>SUBSTITUTE(IFERROR(VLOOKUP($A1780,'Raw - J'!$B:$P,8,FALSE),""),"0","")</f>
        <v/>
      </c>
      <c r="G1780" s="4" t="str">
        <f>SUBSTITUTE(IFERROR(VLOOKUP($A1780,'Raw - J'!$B:$P,7,FALSE),""),"0","")</f>
        <v/>
      </c>
      <c r="H1780" s="4" t="str">
        <f>IFERROR(VLOOKUP($A1780,'Raw - J'!$B:$P,10,FALSE)&amp;IF(VLOOKUP($A1780,'Raw - J'!$B:$N,11,FALSE)&lt;&gt;"","("&amp;VLOOKUP($A1780,'Raw - J'!$B:$N,11,FALSE)&amp;")",""),"")</f>
        <v/>
      </c>
      <c r="I1780" s="4" t="str">
        <f>IFERROR(VLOOKUP($A1780,'Raw - J'!$B:$P,12,FALSE),"")</f>
        <v/>
      </c>
      <c r="J1780" s="4" t="str">
        <f>IFERROR(VLOOKUP($A1780,'Raw - J'!$B:$P,9,FALSE),"")</f>
        <v/>
      </c>
      <c r="K1780" s="4" t="str">
        <f>IFERROR(VLOOKUP($A1780,'Raw - J'!$B:$P,13,FALSE),"")</f>
        <v/>
      </c>
    </row>
    <row r="1781" spans="1:11" hidden="1" x14ac:dyDescent="0.35">
      <c r="A1781">
        <v>1772</v>
      </c>
      <c r="B1781" s="9" t="str">
        <f>IFERROR(VLOOKUP($A1781,'Raw - J'!$B:$S,2,FALSE),"")</f>
        <v/>
      </c>
      <c r="C1781" s="4" t="str">
        <f>IFERROR(VLOOKUP($A1781,'Raw - J'!$B:$S,3,FALSE),"")</f>
        <v/>
      </c>
      <c r="D1781" s="4" t="str">
        <f>IFERROR(VLOOKUP(JUMP!A1781,'Raw - J'!B:F,5,FALSE),"")</f>
        <v/>
      </c>
      <c r="E1781" s="4" t="str">
        <f>IFERROR(VLOOKUP($A1781,'Raw - J'!$B:$S,6,FALSE),"")</f>
        <v/>
      </c>
      <c r="F1781" s="4" t="str">
        <f>SUBSTITUTE(IFERROR(VLOOKUP($A1781,'Raw - J'!$B:$P,8,FALSE),""),"0","")</f>
        <v/>
      </c>
      <c r="G1781" s="4" t="str">
        <f>SUBSTITUTE(IFERROR(VLOOKUP($A1781,'Raw - J'!$B:$P,7,FALSE),""),"0","")</f>
        <v/>
      </c>
      <c r="H1781" s="4" t="str">
        <f>IFERROR(VLOOKUP($A1781,'Raw - J'!$B:$P,10,FALSE)&amp;IF(VLOOKUP($A1781,'Raw - J'!$B:$N,11,FALSE)&lt;&gt;"","("&amp;VLOOKUP($A1781,'Raw - J'!$B:$N,11,FALSE)&amp;")",""),"")</f>
        <v/>
      </c>
      <c r="I1781" s="4" t="str">
        <f>IFERROR(VLOOKUP($A1781,'Raw - J'!$B:$P,12,FALSE),"")</f>
        <v/>
      </c>
      <c r="J1781" s="4" t="str">
        <f>IFERROR(VLOOKUP($A1781,'Raw - J'!$B:$P,9,FALSE),"")</f>
        <v/>
      </c>
      <c r="K1781" s="4" t="str">
        <f>IFERROR(VLOOKUP($A1781,'Raw - J'!$B:$P,13,FALSE),"")</f>
        <v/>
      </c>
    </row>
    <row r="1782" spans="1:11" hidden="1" x14ac:dyDescent="0.35">
      <c r="A1782">
        <v>1773</v>
      </c>
      <c r="B1782" s="9" t="str">
        <f>IFERROR(VLOOKUP($A1782,'Raw - J'!$B:$S,2,FALSE),"")</f>
        <v/>
      </c>
      <c r="C1782" s="4" t="str">
        <f>IFERROR(VLOOKUP($A1782,'Raw - J'!$B:$S,3,FALSE),"")</f>
        <v/>
      </c>
      <c r="D1782" s="4" t="str">
        <f>IFERROR(VLOOKUP(JUMP!A1782,'Raw - J'!B:F,5,FALSE),"")</f>
        <v/>
      </c>
      <c r="E1782" s="4" t="str">
        <f>IFERROR(VLOOKUP($A1782,'Raw - J'!$B:$S,6,FALSE),"")</f>
        <v/>
      </c>
      <c r="F1782" s="4" t="str">
        <f>SUBSTITUTE(IFERROR(VLOOKUP($A1782,'Raw - J'!$B:$P,8,FALSE),""),"0","")</f>
        <v/>
      </c>
      <c r="G1782" s="4" t="str">
        <f>SUBSTITUTE(IFERROR(VLOOKUP($A1782,'Raw - J'!$B:$P,7,FALSE),""),"0","")</f>
        <v/>
      </c>
      <c r="H1782" s="4" t="str">
        <f>IFERROR(VLOOKUP($A1782,'Raw - J'!$B:$P,10,FALSE)&amp;IF(VLOOKUP($A1782,'Raw - J'!$B:$N,11,FALSE)&lt;&gt;"","("&amp;VLOOKUP($A1782,'Raw - J'!$B:$N,11,FALSE)&amp;")",""),"")</f>
        <v/>
      </c>
      <c r="I1782" s="4" t="str">
        <f>IFERROR(VLOOKUP($A1782,'Raw - J'!$B:$P,12,FALSE),"")</f>
        <v/>
      </c>
      <c r="J1782" s="4" t="str">
        <f>IFERROR(VLOOKUP($A1782,'Raw - J'!$B:$P,9,FALSE),"")</f>
        <v/>
      </c>
      <c r="K1782" s="4" t="str">
        <f>IFERROR(VLOOKUP($A1782,'Raw - J'!$B:$P,13,FALSE),"")</f>
        <v/>
      </c>
    </row>
    <row r="1783" spans="1:11" hidden="1" x14ac:dyDescent="0.35">
      <c r="A1783">
        <v>1774</v>
      </c>
      <c r="B1783" s="9" t="str">
        <f>IFERROR(VLOOKUP($A1783,'Raw - J'!$B:$S,2,FALSE),"")</f>
        <v/>
      </c>
      <c r="C1783" s="4" t="str">
        <f>IFERROR(VLOOKUP($A1783,'Raw - J'!$B:$S,3,FALSE),"")</f>
        <v/>
      </c>
      <c r="D1783" s="4" t="str">
        <f>IFERROR(VLOOKUP(JUMP!A1783,'Raw - J'!B:F,5,FALSE),"")</f>
        <v/>
      </c>
      <c r="E1783" s="4" t="str">
        <f>IFERROR(VLOOKUP($A1783,'Raw - J'!$B:$S,6,FALSE),"")</f>
        <v/>
      </c>
      <c r="F1783" s="4" t="str">
        <f>SUBSTITUTE(IFERROR(VLOOKUP($A1783,'Raw - J'!$B:$P,8,FALSE),""),"0","")</f>
        <v/>
      </c>
      <c r="G1783" s="4" t="str">
        <f>SUBSTITUTE(IFERROR(VLOOKUP($A1783,'Raw - J'!$B:$P,7,FALSE),""),"0","")</f>
        <v/>
      </c>
      <c r="H1783" s="4" t="str">
        <f>IFERROR(VLOOKUP($A1783,'Raw - J'!$B:$P,10,FALSE)&amp;IF(VLOOKUP($A1783,'Raw - J'!$B:$N,11,FALSE)&lt;&gt;"","("&amp;VLOOKUP($A1783,'Raw - J'!$B:$N,11,FALSE)&amp;")",""),"")</f>
        <v/>
      </c>
      <c r="I1783" s="4" t="str">
        <f>IFERROR(VLOOKUP($A1783,'Raw - J'!$B:$P,12,FALSE),"")</f>
        <v/>
      </c>
      <c r="J1783" s="4" t="str">
        <f>IFERROR(VLOOKUP($A1783,'Raw - J'!$B:$P,9,FALSE),"")</f>
        <v/>
      </c>
      <c r="K1783" s="4" t="str">
        <f>IFERROR(VLOOKUP($A1783,'Raw - J'!$B:$P,13,FALSE),"")</f>
        <v/>
      </c>
    </row>
    <row r="1784" spans="1:11" hidden="1" x14ac:dyDescent="0.35">
      <c r="A1784">
        <v>1775</v>
      </c>
      <c r="B1784" s="9" t="str">
        <f>IFERROR(VLOOKUP($A1784,'Raw - J'!$B:$S,2,FALSE),"")</f>
        <v/>
      </c>
      <c r="C1784" s="4" t="str">
        <f>IFERROR(VLOOKUP($A1784,'Raw - J'!$B:$S,3,FALSE),"")</f>
        <v/>
      </c>
      <c r="D1784" s="4" t="str">
        <f>IFERROR(VLOOKUP(JUMP!A1784,'Raw - J'!B:F,5,FALSE),"")</f>
        <v/>
      </c>
      <c r="E1784" s="4" t="str">
        <f>IFERROR(VLOOKUP($A1784,'Raw - J'!$B:$S,6,FALSE),"")</f>
        <v/>
      </c>
      <c r="F1784" s="4" t="str">
        <f>SUBSTITUTE(IFERROR(VLOOKUP($A1784,'Raw - J'!$B:$P,8,FALSE),""),"0","")</f>
        <v/>
      </c>
      <c r="G1784" s="4" t="str">
        <f>SUBSTITUTE(IFERROR(VLOOKUP($A1784,'Raw - J'!$B:$P,7,FALSE),""),"0","")</f>
        <v/>
      </c>
      <c r="H1784" s="4" t="str">
        <f>IFERROR(VLOOKUP($A1784,'Raw - J'!$B:$P,10,FALSE)&amp;IF(VLOOKUP($A1784,'Raw - J'!$B:$N,11,FALSE)&lt;&gt;"","("&amp;VLOOKUP($A1784,'Raw - J'!$B:$N,11,FALSE)&amp;")",""),"")</f>
        <v/>
      </c>
      <c r="I1784" s="4" t="str">
        <f>IFERROR(VLOOKUP($A1784,'Raw - J'!$B:$P,12,FALSE),"")</f>
        <v/>
      </c>
      <c r="J1784" s="4" t="str">
        <f>IFERROR(VLOOKUP($A1784,'Raw - J'!$B:$P,9,FALSE),"")</f>
        <v/>
      </c>
      <c r="K1784" s="4" t="str">
        <f>IFERROR(VLOOKUP($A1784,'Raw - J'!$B:$P,13,FALSE),"")</f>
        <v/>
      </c>
    </row>
    <row r="1785" spans="1:11" hidden="1" x14ac:dyDescent="0.35">
      <c r="A1785">
        <v>1776</v>
      </c>
      <c r="B1785" s="9" t="str">
        <f>IFERROR(VLOOKUP($A1785,'Raw - J'!$B:$S,2,FALSE),"")</f>
        <v/>
      </c>
      <c r="C1785" s="4" t="str">
        <f>IFERROR(VLOOKUP($A1785,'Raw - J'!$B:$S,3,FALSE),"")</f>
        <v/>
      </c>
      <c r="D1785" s="4" t="str">
        <f>IFERROR(VLOOKUP(JUMP!A1785,'Raw - J'!B:F,5,FALSE),"")</f>
        <v/>
      </c>
      <c r="E1785" s="4" t="str">
        <f>IFERROR(VLOOKUP($A1785,'Raw - J'!$B:$S,6,FALSE),"")</f>
        <v/>
      </c>
      <c r="F1785" s="4" t="str">
        <f>SUBSTITUTE(IFERROR(VLOOKUP($A1785,'Raw - J'!$B:$P,8,FALSE),""),"0","")</f>
        <v/>
      </c>
      <c r="G1785" s="4" t="str">
        <f>SUBSTITUTE(IFERROR(VLOOKUP($A1785,'Raw - J'!$B:$P,7,FALSE),""),"0","")</f>
        <v/>
      </c>
      <c r="H1785" s="4" t="str">
        <f>IFERROR(VLOOKUP($A1785,'Raw - J'!$B:$P,10,FALSE)&amp;IF(VLOOKUP($A1785,'Raw - J'!$B:$N,11,FALSE)&lt;&gt;"","("&amp;VLOOKUP($A1785,'Raw - J'!$B:$N,11,FALSE)&amp;")",""),"")</f>
        <v/>
      </c>
      <c r="I1785" s="4" t="str">
        <f>IFERROR(VLOOKUP($A1785,'Raw - J'!$B:$P,12,FALSE),"")</f>
        <v/>
      </c>
      <c r="J1785" s="4" t="str">
        <f>IFERROR(VLOOKUP($A1785,'Raw - J'!$B:$P,9,FALSE),"")</f>
        <v/>
      </c>
      <c r="K1785" s="4" t="str">
        <f>IFERROR(VLOOKUP($A1785,'Raw - J'!$B:$P,13,FALSE),"")</f>
        <v/>
      </c>
    </row>
    <row r="1786" spans="1:11" hidden="1" x14ac:dyDescent="0.35">
      <c r="A1786">
        <v>1777</v>
      </c>
      <c r="B1786" s="9" t="str">
        <f>IFERROR(VLOOKUP($A1786,'Raw - J'!$B:$S,2,FALSE),"")</f>
        <v/>
      </c>
      <c r="C1786" s="4" t="str">
        <f>IFERROR(VLOOKUP($A1786,'Raw - J'!$B:$S,3,FALSE),"")</f>
        <v/>
      </c>
      <c r="D1786" s="4" t="str">
        <f>IFERROR(VLOOKUP(JUMP!A1786,'Raw - J'!B:F,5,FALSE),"")</f>
        <v/>
      </c>
      <c r="E1786" s="4" t="str">
        <f>IFERROR(VLOOKUP($A1786,'Raw - J'!$B:$S,6,FALSE),"")</f>
        <v/>
      </c>
      <c r="F1786" s="4" t="str">
        <f>SUBSTITUTE(IFERROR(VLOOKUP($A1786,'Raw - J'!$B:$P,8,FALSE),""),"0","")</f>
        <v/>
      </c>
      <c r="G1786" s="4" t="str">
        <f>SUBSTITUTE(IFERROR(VLOOKUP($A1786,'Raw - J'!$B:$P,7,FALSE),""),"0","")</f>
        <v/>
      </c>
      <c r="H1786" s="4" t="str">
        <f>IFERROR(VLOOKUP($A1786,'Raw - J'!$B:$P,10,FALSE)&amp;IF(VLOOKUP($A1786,'Raw - J'!$B:$N,11,FALSE)&lt;&gt;"","("&amp;VLOOKUP($A1786,'Raw - J'!$B:$N,11,FALSE)&amp;")",""),"")</f>
        <v/>
      </c>
      <c r="I1786" s="4" t="str">
        <f>IFERROR(VLOOKUP($A1786,'Raw - J'!$B:$P,12,FALSE),"")</f>
        <v/>
      </c>
      <c r="J1786" s="4" t="str">
        <f>IFERROR(VLOOKUP($A1786,'Raw - J'!$B:$P,9,FALSE),"")</f>
        <v/>
      </c>
      <c r="K1786" s="4" t="str">
        <f>IFERROR(VLOOKUP($A1786,'Raw - J'!$B:$P,13,FALSE),"")</f>
        <v/>
      </c>
    </row>
    <row r="1787" spans="1:11" hidden="1" x14ac:dyDescent="0.35">
      <c r="A1787">
        <v>1778</v>
      </c>
      <c r="B1787" s="9" t="str">
        <f>IFERROR(VLOOKUP($A1787,'Raw - J'!$B:$S,2,FALSE),"")</f>
        <v/>
      </c>
      <c r="C1787" s="4" t="str">
        <f>IFERROR(VLOOKUP($A1787,'Raw - J'!$B:$S,3,FALSE),"")</f>
        <v/>
      </c>
      <c r="D1787" s="4" t="str">
        <f>IFERROR(VLOOKUP(JUMP!A1787,'Raw - J'!B:F,5,FALSE),"")</f>
        <v/>
      </c>
      <c r="E1787" s="4" t="str">
        <f>IFERROR(VLOOKUP($A1787,'Raw - J'!$B:$S,6,FALSE),"")</f>
        <v/>
      </c>
      <c r="F1787" s="4" t="str">
        <f>SUBSTITUTE(IFERROR(VLOOKUP($A1787,'Raw - J'!$B:$P,8,FALSE),""),"0","")</f>
        <v/>
      </c>
      <c r="G1787" s="4" t="str">
        <f>SUBSTITUTE(IFERROR(VLOOKUP($A1787,'Raw - J'!$B:$P,7,FALSE),""),"0","")</f>
        <v/>
      </c>
      <c r="H1787" s="4" t="str">
        <f>IFERROR(VLOOKUP($A1787,'Raw - J'!$B:$P,10,FALSE)&amp;IF(VLOOKUP($A1787,'Raw - J'!$B:$N,11,FALSE)&lt;&gt;"","("&amp;VLOOKUP($A1787,'Raw - J'!$B:$N,11,FALSE)&amp;")",""),"")</f>
        <v/>
      </c>
      <c r="I1787" s="4" t="str">
        <f>IFERROR(VLOOKUP($A1787,'Raw - J'!$B:$P,12,FALSE),"")</f>
        <v/>
      </c>
      <c r="J1787" s="4" t="str">
        <f>IFERROR(VLOOKUP($A1787,'Raw - J'!$B:$P,9,FALSE),"")</f>
        <v/>
      </c>
      <c r="K1787" s="4" t="str">
        <f>IFERROR(VLOOKUP($A1787,'Raw - J'!$B:$P,13,FALSE),"")</f>
        <v/>
      </c>
    </row>
    <row r="1788" spans="1:11" hidden="1" x14ac:dyDescent="0.35">
      <c r="A1788">
        <v>1779</v>
      </c>
      <c r="B1788" s="9" t="str">
        <f>IFERROR(VLOOKUP($A1788,'Raw - J'!$B:$S,2,FALSE),"")</f>
        <v/>
      </c>
      <c r="C1788" s="4" t="str">
        <f>IFERROR(VLOOKUP($A1788,'Raw - J'!$B:$S,3,FALSE),"")</f>
        <v/>
      </c>
      <c r="D1788" s="4" t="str">
        <f>IFERROR(VLOOKUP(JUMP!A1788,'Raw - J'!B:F,5,FALSE),"")</f>
        <v/>
      </c>
      <c r="E1788" s="4" t="str">
        <f>IFERROR(VLOOKUP($A1788,'Raw - J'!$B:$S,6,FALSE),"")</f>
        <v/>
      </c>
      <c r="F1788" s="4" t="str">
        <f>SUBSTITUTE(IFERROR(VLOOKUP($A1788,'Raw - J'!$B:$P,8,FALSE),""),"0","")</f>
        <v/>
      </c>
      <c r="G1788" s="4" t="str">
        <f>SUBSTITUTE(IFERROR(VLOOKUP($A1788,'Raw - J'!$B:$P,7,FALSE),""),"0","")</f>
        <v/>
      </c>
      <c r="H1788" s="4" t="str">
        <f>IFERROR(VLOOKUP($A1788,'Raw - J'!$B:$P,10,FALSE)&amp;IF(VLOOKUP($A1788,'Raw - J'!$B:$N,11,FALSE)&lt;&gt;"","("&amp;VLOOKUP($A1788,'Raw - J'!$B:$N,11,FALSE)&amp;")",""),"")</f>
        <v/>
      </c>
      <c r="I1788" s="4" t="str">
        <f>IFERROR(VLOOKUP($A1788,'Raw - J'!$B:$P,12,FALSE),"")</f>
        <v/>
      </c>
      <c r="J1788" s="4" t="str">
        <f>IFERROR(VLOOKUP($A1788,'Raw - J'!$B:$P,9,FALSE),"")</f>
        <v/>
      </c>
      <c r="K1788" s="4" t="str">
        <f>IFERROR(VLOOKUP($A1788,'Raw - J'!$B:$P,13,FALSE),"")</f>
        <v/>
      </c>
    </row>
    <row r="1789" spans="1:11" hidden="1" x14ac:dyDescent="0.35">
      <c r="A1789">
        <v>1780</v>
      </c>
      <c r="B1789" s="9" t="str">
        <f>IFERROR(VLOOKUP($A1789,'Raw - J'!$B:$S,2,FALSE),"")</f>
        <v/>
      </c>
      <c r="C1789" s="4" t="str">
        <f>IFERROR(VLOOKUP($A1789,'Raw - J'!$B:$S,3,FALSE),"")</f>
        <v/>
      </c>
      <c r="D1789" s="4" t="str">
        <f>IFERROR(VLOOKUP(JUMP!A1789,'Raw - J'!B:F,5,FALSE),"")</f>
        <v/>
      </c>
      <c r="E1789" s="4" t="str">
        <f>IFERROR(VLOOKUP($A1789,'Raw - J'!$B:$S,6,FALSE),"")</f>
        <v/>
      </c>
      <c r="F1789" s="4" t="str">
        <f>SUBSTITUTE(IFERROR(VLOOKUP($A1789,'Raw - J'!$B:$P,8,FALSE),""),"0","")</f>
        <v/>
      </c>
      <c r="G1789" s="4" t="str">
        <f>SUBSTITUTE(IFERROR(VLOOKUP($A1789,'Raw - J'!$B:$P,7,FALSE),""),"0","")</f>
        <v/>
      </c>
      <c r="H1789" s="4" t="str">
        <f>IFERROR(VLOOKUP($A1789,'Raw - J'!$B:$P,10,FALSE)&amp;IF(VLOOKUP($A1789,'Raw - J'!$B:$N,11,FALSE)&lt;&gt;"","("&amp;VLOOKUP($A1789,'Raw - J'!$B:$N,11,FALSE)&amp;")",""),"")</f>
        <v/>
      </c>
      <c r="I1789" s="4" t="str">
        <f>IFERROR(VLOOKUP($A1789,'Raw - J'!$B:$P,12,FALSE),"")</f>
        <v/>
      </c>
      <c r="J1789" s="4" t="str">
        <f>IFERROR(VLOOKUP($A1789,'Raw - J'!$B:$P,9,FALSE),"")</f>
        <v/>
      </c>
      <c r="K1789" s="4" t="str">
        <f>IFERROR(VLOOKUP($A1789,'Raw - J'!$B:$P,13,FALSE),"")</f>
        <v/>
      </c>
    </row>
    <row r="1790" spans="1:11" hidden="1" x14ac:dyDescent="0.35">
      <c r="A1790">
        <v>1781</v>
      </c>
      <c r="B1790" s="9" t="str">
        <f>IFERROR(VLOOKUP($A1790,'Raw - J'!$B:$S,2,FALSE),"")</f>
        <v/>
      </c>
      <c r="C1790" s="4" t="str">
        <f>IFERROR(VLOOKUP($A1790,'Raw - J'!$B:$S,3,FALSE),"")</f>
        <v/>
      </c>
      <c r="D1790" s="4" t="str">
        <f>IFERROR(VLOOKUP(JUMP!A1790,'Raw - J'!B:F,5,FALSE),"")</f>
        <v/>
      </c>
      <c r="E1790" s="4" t="str">
        <f>IFERROR(VLOOKUP($A1790,'Raw - J'!$B:$S,6,FALSE),"")</f>
        <v/>
      </c>
      <c r="F1790" s="4" t="str">
        <f>SUBSTITUTE(IFERROR(VLOOKUP($A1790,'Raw - J'!$B:$P,8,FALSE),""),"0","")</f>
        <v/>
      </c>
      <c r="G1790" s="4" t="str">
        <f>SUBSTITUTE(IFERROR(VLOOKUP($A1790,'Raw - J'!$B:$P,7,FALSE),""),"0","")</f>
        <v/>
      </c>
      <c r="H1790" s="4" t="str">
        <f>IFERROR(VLOOKUP($A1790,'Raw - J'!$B:$P,10,FALSE)&amp;IF(VLOOKUP($A1790,'Raw - J'!$B:$N,11,FALSE)&lt;&gt;"","("&amp;VLOOKUP($A1790,'Raw - J'!$B:$N,11,FALSE)&amp;")",""),"")</f>
        <v/>
      </c>
      <c r="I1790" s="4" t="str">
        <f>IFERROR(VLOOKUP($A1790,'Raw - J'!$B:$P,12,FALSE),"")</f>
        <v/>
      </c>
      <c r="J1790" s="4" t="str">
        <f>IFERROR(VLOOKUP($A1790,'Raw - J'!$B:$P,9,FALSE),"")</f>
        <v/>
      </c>
      <c r="K1790" s="4" t="str">
        <f>IFERROR(VLOOKUP($A1790,'Raw - J'!$B:$P,13,FALSE),"")</f>
        <v/>
      </c>
    </row>
    <row r="1791" spans="1:11" hidden="1" x14ac:dyDescent="0.35">
      <c r="A1791">
        <v>1782</v>
      </c>
      <c r="B1791" s="9" t="str">
        <f>IFERROR(VLOOKUP($A1791,'Raw - J'!$B:$S,2,FALSE),"")</f>
        <v/>
      </c>
      <c r="C1791" s="4" t="str">
        <f>IFERROR(VLOOKUP($A1791,'Raw - J'!$B:$S,3,FALSE),"")</f>
        <v/>
      </c>
      <c r="D1791" s="4" t="str">
        <f>IFERROR(VLOOKUP(JUMP!A1791,'Raw - J'!B:F,5,FALSE),"")</f>
        <v/>
      </c>
      <c r="E1791" s="4" t="str">
        <f>IFERROR(VLOOKUP($A1791,'Raw - J'!$B:$S,6,FALSE),"")</f>
        <v/>
      </c>
      <c r="F1791" s="4" t="str">
        <f>SUBSTITUTE(IFERROR(VLOOKUP($A1791,'Raw - J'!$B:$P,8,FALSE),""),"0","")</f>
        <v/>
      </c>
      <c r="G1791" s="4" t="str">
        <f>SUBSTITUTE(IFERROR(VLOOKUP($A1791,'Raw - J'!$B:$P,7,FALSE),""),"0","")</f>
        <v/>
      </c>
      <c r="H1791" s="4" t="str">
        <f>IFERROR(VLOOKUP($A1791,'Raw - J'!$B:$P,10,FALSE)&amp;IF(VLOOKUP($A1791,'Raw - J'!$B:$N,11,FALSE)&lt;&gt;"","("&amp;VLOOKUP($A1791,'Raw - J'!$B:$N,11,FALSE)&amp;")",""),"")</f>
        <v/>
      </c>
      <c r="I1791" s="4" t="str">
        <f>IFERROR(VLOOKUP($A1791,'Raw - J'!$B:$P,12,FALSE),"")</f>
        <v/>
      </c>
      <c r="J1791" s="4" t="str">
        <f>IFERROR(VLOOKUP($A1791,'Raw - J'!$B:$P,9,FALSE),"")</f>
        <v/>
      </c>
      <c r="K1791" s="4" t="str">
        <f>IFERROR(VLOOKUP($A1791,'Raw - J'!$B:$P,13,FALSE),"")</f>
        <v/>
      </c>
    </row>
    <row r="1792" spans="1:11" hidden="1" x14ac:dyDescent="0.35">
      <c r="A1792">
        <v>1783</v>
      </c>
      <c r="B1792" s="9" t="str">
        <f>IFERROR(VLOOKUP($A1792,'Raw - J'!$B:$S,2,FALSE),"")</f>
        <v/>
      </c>
      <c r="C1792" s="4" t="str">
        <f>IFERROR(VLOOKUP($A1792,'Raw - J'!$B:$S,3,FALSE),"")</f>
        <v/>
      </c>
      <c r="D1792" s="4" t="str">
        <f>IFERROR(VLOOKUP(JUMP!A1792,'Raw - J'!B:F,5,FALSE),"")</f>
        <v/>
      </c>
      <c r="E1792" s="4" t="str">
        <f>IFERROR(VLOOKUP($A1792,'Raw - J'!$B:$S,6,FALSE),"")</f>
        <v/>
      </c>
      <c r="F1792" s="4" t="str">
        <f>SUBSTITUTE(IFERROR(VLOOKUP($A1792,'Raw - J'!$B:$P,8,FALSE),""),"0","")</f>
        <v/>
      </c>
      <c r="G1792" s="4" t="str">
        <f>SUBSTITUTE(IFERROR(VLOOKUP($A1792,'Raw - J'!$B:$P,7,FALSE),""),"0","")</f>
        <v/>
      </c>
      <c r="H1792" s="4" t="str">
        <f>IFERROR(VLOOKUP($A1792,'Raw - J'!$B:$P,10,FALSE)&amp;IF(VLOOKUP($A1792,'Raw - J'!$B:$N,11,FALSE)&lt;&gt;"","("&amp;VLOOKUP($A1792,'Raw - J'!$B:$N,11,FALSE)&amp;")",""),"")</f>
        <v/>
      </c>
      <c r="I1792" s="4" t="str">
        <f>IFERROR(VLOOKUP($A1792,'Raw - J'!$B:$P,12,FALSE),"")</f>
        <v/>
      </c>
      <c r="J1792" s="4" t="str">
        <f>IFERROR(VLOOKUP($A1792,'Raw - J'!$B:$P,9,FALSE),"")</f>
        <v/>
      </c>
      <c r="K1792" s="4" t="str">
        <f>IFERROR(VLOOKUP($A1792,'Raw - J'!$B:$P,13,FALSE),"")</f>
        <v/>
      </c>
    </row>
    <row r="1793" spans="1:11" hidden="1" x14ac:dyDescent="0.35">
      <c r="A1793">
        <v>1784</v>
      </c>
      <c r="B1793" s="9" t="str">
        <f>IFERROR(VLOOKUP($A1793,'Raw - J'!$B:$S,2,FALSE),"")</f>
        <v/>
      </c>
      <c r="C1793" s="4" t="str">
        <f>IFERROR(VLOOKUP($A1793,'Raw - J'!$B:$S,3,FALSE),"")</f>
        <v/>
      </c>
      <c r="D1793" s="4" t="str">
        <f>IFERROR(VLOOKUP(JUMP!A1793,'Raw - J'!B:F,5,FALSE),"")</f>
        <v/>
      </c>
      <c r="E1793" s="4" t="str">
        <f>IFERROR(VLOOKUP($A1793,'Raw - J'!$B:$S,6,FALSE),"")</f>
        <v/>
      </c>
      <c r="F1793" s="4" t="str">
        <f>SUBSTITUTE(IFERROR(VLOOKUP($A1793,'Raw - J'!$B:$P,8,FALSE),""),"0","")</f>
        <v/>
      </c>
      <c r="G1793" s="4" t="str">
        <f>SUBSTITUTE(IFERROR(VLOOKUP($A1793,'Raw - J'!$B:$P,7,FALSE),""),"0","")</f>
        <v/>
      </c>
      <c r="H1793" s="4" t="str">
        <f>IFERROR(VLOOKUP($A1793,'Raw - J'!$B:$P,10,FALSE)&amp;IF(VLOOKUP($A1793,'Raw - J'!$B:$N,11,FALSE)&lt;&gt;"","("&amp;VLOOKUP($A1793,'Raw - J'!$B:$N,11,FALSE)&amp;")",""),"")</f>
        <v/>
      </c>
      <c r="I1793" s="4" t="str">
        <f>IFERROR(VLOOKUP($A1793,'Raw - J'!$B:$P,12,FALSE),"")</f>
        <v/>
      </c>
      <c r="J1793" s="4" t="str">
        <f>IFERROR(VLOOKUP($A1793,'Raw - J'!$B:$P,9,FALSE),"")</f>
        <v/>
      </c>
      <c r="K1793" s="4" t="str">
        <f>IFERROR(VLOOKUP($A1793,'Raw - J'!$B:$P,13,FALSE),"")</f>
        <v/>
      </c>
    </row>
    <row r="1794" spans="1:11" hidden="1" x14ac:dyDescent="0.35">
      <c r="A1794">
        <v>1785</v>
      </c>
      <c r="B1794" s="9" t="str">
        <f>IFERROR(VLOOKUP($A1794,'Raw - J'!$B:$S,2,FALSE),"")</f>
        <v/>
      </c>
      <c r="C1794" s="4" t="str">
        <f>IFERROR(VLOOKUP($A1794,'Raw - J'!$B:$S,3,FALSE),"")</f>
        <v/>
      </c>
      <c r="D1794" s="4" t="str">
        <f>IFERROR(VLOOKUP(JUMP!A1794,'Raw - J'!B:F,5,FALSE),"")</f>
        <v/>
      </c>
      <c r="E1794" s="4" t="str">
        <f>IFERROR(VLOOKUP($A1794,'Raw - J'!$B:$S,6,FALSE),"")</f>
        <v/>
      </c>
      <c r="F1794" s="4" t="str">
        <f>SUBSTITUTE(IFERROR(VLOOKUP($A1794,'Raw - J'!$B:$P,8,FALSE),""),"0","")</f>
        <v/>
      </c>
      <c r="G1794" s="4" t="str">
        <f>SUBSTITUTE(IFERROR(VLOOKUP($A1794,'Raw - J'!$B:$P,7,FALSE),""),"0","")</f>
        <v/>
      </c>
      <c r="H1794" s="4" t="str">
        <f>IFERROR(VLOOKUP($A1794,'Raw - J'!$B:$P,10,FALSE)&amp;IF(VLOOKUP($A1794,'Raw - J'!$B:$N,11,FALSE)&lt;&gt;"","("&amp;VLOOKUP($A1794,'Raw - J'!$B:$N,11,FALSE)&amp;")",""),"")</f>
        <v/>
      </c>
      <c r="I1794" s="4" t="str">
        <f>IFERROR(VLOOKUP($A1794,'Raw - J'!$B:$P,12,FALSE),"")</f>
        <v/>
      </c>
      <c r="J1794" s="4" t="str">
        <f>IFERROR(VLOOKUP($A1794,'Raw - J'!$B:$P,9,FALSE),"")</f>
        <v/>
      </c>
      <c r="K1794" s="4" t="str">
        <f>IFERROR(VLOOKUP($A1794,'Raw - J'!$B:$P,13,FALSE),"")</f>
        <v/>
      </c>
    </row>
    <row r="1795" spans="1:11" hidden="1" x14ac:dyDescent="0.35">
      <c r="A1795">
        <v>1786</v>
      </c>
      <c r="B1795" s="9" t="str">
        <f>IFERROR(VLOOKUP($A1795,'Raw - J'!$B:$S,2,FALSE),"")</f>
        <v/>
      </c>
      <c r="C1795" s="4" t="str">
        <f>IFERROR(VLOOKUP($A1795,'Raw - J'!$B:$S,3,FALSE),"")</f>
        <v/>
      </c>
      <c r="D1795" s="4" t="str">
        <f>IFERROR(VLOOKUP(JUMP!A1795,'Raw - J'!B:F,5,FALSE),"")</f>
        <v/>
      </c>
      <c r="E1795" s="4" t="str">
        <f>IFERROR(VLOOKUP($A1795,'Raw - J'!$B:$S,6,FALSE),"")</f>
        <v/>
      </c>
      <c r="F1795" s="4" t="str">
        <f>SUBSTITUTE(IFERROR(VLOOKUP($A1795,'Raw - J'!$B:$P,8,FALSE),""),"0","")</f>
        <v/>
      </c>
      <c r="G1795" s="4" t="str">
        <f>SUBSTITUTE(IFERROR(VLOOKUP($A1795,'Raw - J'!$B:$P,7,FALSE),""),"0","")</f>
        <v/>
      </c>
      <c r="H1795" s="4" t="str">
        <f>IFERROR(VLOOKUP($A1795,'Raw - J'!$B:$P,10,FALSE)&amp;IF(VLOOKUP($A1795,'Raw - J'!$B:$N,11,FALSE)&lt;&gt;"","("&amp;VLOOKUP($A1795,'Raw - J'!$B:$N,11,FALSE)&amp;")",""),"")</f>
        <v/>
      </c>
      <c r="I1795" s="4" t="str">
        <f>IFERROR(VLOOKUP($A1795,'Raw - J'!$B:$P,12,FALSE),"")</f>
        <v/>
      </c>
      <c r="J1795" s="4" t="str">
        <f>IFERROR(VLOOKUP($A1795,'Raw - J'!$B:$P,9,FALSE),"")</f>
        <v/>
      </c>
      <c r="K1795" s="4" t="str">
        <f>IFERROR(VLOOKUP($A1795,'Raw - J'!$B:$P,13,FALSE),"")</f>
        <v/>
      </c>
    </row>
    <row r="1796" spans="1:11" hidden="1" x14ac:dyDescent="0.35">
      <c r="A1796">
        <v>1787</v>
      </c>
      <c r="B1796" s="9" t="str">
        <f>IFERROR(VLOOKUP($A1796,'Raw - J'!$B:$S,2,FALSE),"")</f>
        <v/>
      </c>
      <c r="C1796" s="4" t="str">
        <f>IFERROR(VLOOKUP($A1796,'Raw - J'!$B:$S,3,FALSE),"")</f>
        <v/>
      </c>
      <c r="D1796" s="4" t="str">
        <f>IFERROR(VLOOKUP(JUMP!A1796,'Raw - J'!B:F,5,FALSE),"")</f>
        <v/>
      </c>
      <c r="E1796" s="4" t="str">
        <f>IFERROR(VLOOKUP($A1796,'Raw - J'!$B:$S,6,FALSE),"")</f>
        <v/>
      </c>
      <c r="F1796" s="4" t="str">
        <f>SUBSTITUTE(IFERROR(VLOOKUP($A1796,'Raw - J'!$B:$P,8,FALSE),""),"0","")</f>
        <v/>
      </c>
      <c r="G1796" s="4" t="str">
        <f>SUBSTITUTE(IFERROR(VLOOKUP($A1796,'Raw - J'!$B:$P,7,FALSE),""),"0","")</f>
        <v/>
      </c>
      <c r="H1796" s="4" t="str">
        <f>IFERROR(VLOOKUP($A1796,'Raw - J'!$B:$P,10,FALSE)&amp;IF(VLOOKUP($A1796,'Raw - J'!$B:$N,11,FALSE)&lt;&gt;"","("&amp;VLOOKUP($A1796,'Raw - J'!$B:$N,11,FALSE)&amp;")",""),"")</f>
        <v/>
      </c>
      <c r="I1796" s="4" t="str">
        <f>IFERROR(VLOOKUP($A1796,'Raw - J'!$B:$P,12,FALSE),"")</f>
        <v/>
      </c>
      <c r="J1796" s="4" t="str">
        <f>IFERROR(VLOOKUP($A1796,'Raw - J'!$B:$P,9,FALSE),"")</f>
        <v/>
      </c>
      <c r="K1796" s="4" t="str">
        <f>IFERROR(VLOOKUP($A1796,'Raw - J'!$B:$P,13,FALSE),"")</f>
        <v/>
      </c>
    </row>
    <row r="1797" spans="1:11" hidden="1" x14ac:dyDescent="0.35">
      <c r="A1797">
        <v>1788</v>
      </c>
      <c r="B1797" s="9" t="str">
        <f>IFERROR(VLOOKUP($A1797,'Raw - J'!$B:$S,2,FALSE),"")</f>
        <v/>
      </c>
      <c r="C1797" s="4" t="str">
        <f>IFERROR(VLOOKUP($A1797,'Raw - J'!$B:$S,3,FALSE),"")</f>
        <v/>
      </c>
      <c r="D1797" s="4" t="str">
        <f>IFERROR(VLOOKUP(JUMP!A1797,'Raw - J'!B:F,5,FALSE),"")</f>
        <v/>
      </c>
      <c r="E1797" s="4" t="str">
        <f>IFERROR(VLOOKUP($A1797,'Raw - J'!$B:$S,6,FALSE),"")</f>
        <v/>
      </c>
      <c r="F1797" s="4" t="str">
        <f>SUBSTITUTE(IFERROR(VLOOKUP($A1797,'Raw - J'!$B:$P,8,FALSE),""),"0","")</f>
        <v/>
      </c>
      <c r="G1797" s="4" t="str">
        <f>SUBSTITUTE(IFERROR(VLOOKUP($A1797,'Raw - J'!$B:$P,7,FALSE),""),"0","")</f>
        <v/>
      </c>
      <c r="H1797" s="4" t="str">
        <f>IFERROR(VLOOKUP($A1797,'Raw - J'!$B:$P,10,FALSE)&amp;IF(VLOOKUP($A1797,'Raw - J'!$B:$N,11,FALSE)&lt;&gt;"","("&amp;VLOOKUP($A1797,'Raw - J'!$B:$N,11,FALSE)&amp;")",""),"")</f>
        <v/>
      </c>
      <c r="I1797" s="4" t="str">
        <f>IFERROR(VLOOKUP($A1797,'Raw - J'!$B:$P,12,FALSE),"")</f>
        <v/>
      </c>
      <c r="J1797" s="4" t="str">
        <f>IFERROR(VLOOKUP($A1797,'Raw - J'!$B:$P,9,FALSE),"")</f>
        <v/>
      </c>
      <c r="K1797" s="4" t="str">
        <f>IFERROR(VLOOKUP($A1797,'Raw - J'!$B:$P,13,FALSE),"")</f>
        <v/>
      </c>
    </row>
    <row r="1798" spans="1:11" hidden="1" x14ac:dyDescent="0.35">
      <c r="A1798">
        <v>1789</v>
      </c>
      <c r="B1798" s="9" t="str">
        <f>IFERROR(VLOOKUP($A1798,'Raw - J'!$B:$S,2,FALSE),"")</f>
        <v/>
      </c>
      <c r="C1798" s="4" t="str">
        <f>IFERROR(VLOOKUP($A1798,'Raw - J'!$B:$S,3,FALSE),"")</f>
        <v/>
      </c>
      <c r="D1798" s="4" t="str">
        <f>IFERROR(VLOOKUP(JUMP!A1798,'Raw - J'!B:F,5,FALSE),"")</f>
        <v/>
      </c>
      <c r="E1798" s="4" t="str">
        <f>IFERROR(VLOOKUP($A1798,'Raw - J'!$B:$S,6,FALSE),"")</f>
        <v/>
      </c>
      <c r="F1798" s="4" t="str">
        <f>SUBSTITUTE(IFERROR(VLOOKUP($A1798,'Raw - J'!$B:$P,8,FALSE),""),"0","")</f>
        <v/>
      </c>
      <c r="G1798" s="4" t="str">
        <f>SUBSTITUTE(IFERROR(VLOOKUP($A1798,'Raw - J'!$B:$P,7,FALSE),""),"0","")</f>
        <v/>
      </c>
      <c r="H1798" s="4" t="str">
        <f>IFERROR(VLOOKUP($A1798,'Raw - J'!$B:$P,10,FALSE)&amp;IF(VLOOKUP($A1798,'Raw - J'!$B:$N,11,FALSE)&lt;&gt;"","("&amp;VLOOKUP($A1798,'Raw - J'!$B:$N,11,FALSE)&amp;")",""),"")</f>
        <v/>
      </c>
      <c r="I1798" s="4" t="str">
        <f>IFERROR(VLOOKUP($A1798,'Raw - J'!$B:$P,12,FALSE),"")</f>
        <v/>
      </c>
      <c r="J1798" s="4" t="str">
        <f>IFERROR(VLOOKUP($A1798,'Raw - J'!$B:$P,9,FALSE),"")</f>
        <v/>
      </c>
      <c r="K1798" s="4" t="str">
        <f>IFERROR(VLOOKUP($A1798,'Raw - J'!$B:$P,13,FALSE),"")</f>
        <v/>
      </c>
    </row>
    <row r="1799" spans="1:11" hidden="1" x14ac:dyDescent="0.35">
      <c r="A1799">
        <v>1790</v>
      </c>
      <c r="B1799" s="9" t="str">
        <f>IFERROR(VLOOKUP($A1799,'Raw - J'!$B:$S,2,FALSE),"")</f>
        <v/>
      </c>
      <c r="C1799" s="4" t="str">
        <f>IFERROR(VLOOKUP($A1799,'Raw - J'!$B:$S,3,FALSE),"")</f>
        <v/>
      </c>
      <c r="D1799" s="4" t="str">
        <f>IFERROR(VLOOKUP(JUMP!A1799,'Raw - J'!B:F,5,FALSE),"")</f>
        <v/>
      </c>
      <c r="E1799" s="4" t="str">
        <f>IFERROR(VLOOKUP($A1799,'Raw - J'!$B:$S,6,FALSE),"")</f>
        <v/>
      </c>
      <c r="F1799" s="4" t="str">
        <f>SUBSTITUTE(IFERROR(VLOOKUP($A1799,'Raw - J'!$B:$P,8,FALSE),""),"0","")</f>
        <v/>
      </c>
      <c r="G1799" s="4" t="str">
        <f>SUBSTITUTE(IFERROR(VLOOKUP($A1799,'Raw - J'!$B:$P,7,FALSE),""),"0","")</f>
        <v/>
      </c>
      <c r="H1799" s="4" t="str">
        <f>IFERROR(VLOOKUP($A1799,'Raw - J'!$B:$P,10,FALSE)&amp;IF(VLOOKUP($A1799,'Raw - J'!$B:$N,11,FALSE)&lt;&gt;"","("&amp;VLOOKUP($A1799,'Raw - J'!$B:$N,11,FALSE)&amp;")",""),"")</f>
        <v/>
      </c>
      <c r="I1799" s="4" t="str">
        <f>IFERROR(VLOOKUP($A1799,'Raw - J'!$B:$P,12,FALSE),"")</f>
        <v/>
      </c>
      <c r="J1799" s="4" t="str">
        <f>IFERROR(VLOOKUP($A1799,'Raw - J'!$B:$P,9,FALSE),"")</f>
        <v/>
      </c>
      <c r="K1799" s="4" t="str">
        <f>IFERROR(VLOOKUP($A1799,'Raw - J'!$B:$P,13,FALSE),"")</f>
        <v/>
      </c>
    </row>
    <row r="1800" spans="1:11" hidden="1" x14ac:dyDescent="0.35">
      <c r="A1800">
        <v>1791</v>
      </c>
      <c r="B1800" s="9" t="str">
        <f>IFERROR(VLOOKUP($A1800,'Raw - J'!$B:$S,2,FALSE),"")</f>
        <v/>
      </c>
      <c r="C1800" s="4" t="str">
        <f>IFERROR(VLOOKUP($A1800,'Raw - J'!$B:$S,3,FALSE),"")</f>
        <v/>
      </c>
      <c r="D1800" s="4" t="str">
        <f>IFERROR(VLOOKUP(JUMP!A1800,'Raw - J'!B:F,5,FALSE),"")</f>
        <v/>
      </c>
      <c r="E1800" s="4" t="str">
        <f>IFERROR(VLOOKUP($A1800,'Raw - J'!$B:$S,6,FALSE),"")</f>
        <v/>
      </c>
      <c r="F1800" s="4" t="str">
        <f>SUBSTITUTE(IFERROR(VLOOKUP($A1800,'Raw - J'!$B:$P,8,FALSE),""),"0","")</f>
        <v/>
      </c>
      <c r="G1800" s="4" t="str">
        <f>SUBSTITUTE(IFERROR(VLOOKUP($A1800,'Raw - J'!$B:$P,7,FALSE),""),"0","")</f>
        <v/>
      </c>
      <c r="H1800" s="4" t="str">
        <f>IFERROR(VLOOKUP($A1800,'Raw - J'!$B:$P,10,FALSE)&amp;IF(VLOOKUP($A1800,'Raw - J'!$B:$N,11,FALSE)&lt;&gt;"","("&amp;VLOOKUP($A1800,'Raw - J'!$B:$N,11,FALSE)&amp;")",""),"")</f>
        <v/>
      </c>
      <c r="I1800" s="4" t="str">
        <f>IFERROR(VLOOKUP($A1800,'Raw - J'!$B:$P,12,FALSE),"")</f>
        <v/>
      </c>
      <c r="J1800" s="4" t="str">
        <f>IFERROR(VLOOKUP($A1800,'Raw - J'!$B:$P,9,FALSE),"")</f>
        <v/>
      </c>
      <c r="K1800" s="4" t="str">
        <f>IFERROR(VLOOKUP($A1800,'Raw - J'!$B:$P,13,FALSE),"")</f>
        <v/>
      </c>
    </row>
    <row r="1801" spans="1:11" hidden="1" x14ac:dyDescent="0.35">
      <c r="A1801">
        <v>1792</v>
      </c>
      <c r="B1801" s="9" t="str">
        <f>IFERROR(VLOOKUP($A1801,'Raw - J'!$B:$S,2,FALSE),"")</f>
        <v/>
      </c>
      <c r="C1801" s="4" t="str">
        <f>IFERROR(VLOOKUP($A1801,'Raw - J'!$B:$S,3,FALSE),"")</f>
        <v/>
      </c>
      <c r="D1801" s="4" t="str">
        <f>IFERROR(VLOOKUP(JUMP!A1801,'Raw - J'!B:F,5,FALSE),"")</f>
        <v/>
      </c>
      <c r="E1801" s="4" t="str">
        <f>IFERROR(VLOOKUP($A1801,'Raw - J'!$B:$S,6,FALSE),"")</f>
        <v/>
      </c>
      <c r="F1801" s="4" t="str">
        <f>SUBSTITUTE(IFERROR(VLOOKUP($A1801,'Raw - J'!$B:$P,8,FALSE),""),"0","")</f>
        <v/>
      </c>
      <c r="G1801" s="4" t="str">
        <f>SUBSTITUTE(IFERROR(VLOOKUP($A1801,'Raw - J'!$B:$P,7,FALSE),""),"0","")</f>
        <v/>
      </c>
      <c r="H1801" s="4" t="str">
        <f>IFERROR(VLOOKUP($A1801,'Raw - J'!$B:$P,10,FALSE)&amp;IF(VLOOKUP($A1801,'Raw - J'!$B:$N,11,FALSE)&lt;&gt;"","("&amp;VLOOKUP($A1801,'Raw - J'!$B:$N,11,FALSE)&amp;")",""),"")</f>
        <v/>
      </c>
      <c r="I1801" s="4" t="str">
        <f>IFERROR(VLOOKUP($A1801,'Raw - J'!$B:$P,12,FALSE),"")</f>
        <v/>
      </c>
      <c r="J1801" s="4" t="str">
        <f>IFERROR(VLOOKUP($A1801,'Raw - J'!$B:$P,9,FALSE),"")</f>
        <v/>
      </c>
      <c r="K1801" s="4" t="str">
        <f>IFERROR(VLOOKUP($A1801,'Raw - J'!$B:$P,13,FALSE),"")</f>
        <v/>
      </c>
    </row>
    <row r="1802" spans="1:11" hidden="1" x14ac:dyDescent="0.35">
      <c r="A1802">
        <v>1793</v>
      </c>
      <c r="B1802" s="9" t="str">
        <f>IFERROR(VLOOKUP($A1802,'Raw - J'!$B:$S,2,FALSE),"")</f>
        <v/>
      </c>
      <c r="C1802" s="4" t="str">
        <f>IFERROR(VLOOKUP($A1802,'Raw - J'!$B:$S,3,FALSE),"")</f>
        <v/>
      </c>
      <c r="D1802" s="4" t="str">
        <f>IFERROR(VLOOKUP(JUMP!A1802,'Raw - J'!B:F,5,FALSE),"")</f>
        <v/>
      </c>
      <c r="E1802" s="4" t="str">
        <f>IFERROR(VLOOKUP($A1802,'Raw - J'!$B:$S,6,FALSE),"")</f>
        <v/>
      </c>
      <c r="F1802" s="4" t="str">
        <f>SUBSTITUTE(IFERROR(VLOOKUP($A1802,'Raw - J'!$B:$P,8,FALSE),""),"0","")</f>
        <v/>
      </c>
      <c r="G1802" s="4" t="str">
        <f>SUBSTITUTE(IFERROR(VLOOKUP($A1802,'Raw - J'!$B:$P,7,FALSE),""),"0","")</f>
        <v/>
      </c>
      <c r="H1802" s="4" t="str">
        <f>IFERROR(VLOOKUP($A1802,'Raw - J'!$B:$P,10,FALSE)&amp;IF(VLOOKUP($A1802,'Raw - J'!$B:$N,11,FALSE)&lt;&gt;"","("&amp;VLOOKUP($A1802,'Raw - J'!$B:$N,11,FALSE)&amp;")",""),"")</f>
        <v/>
      </c>
      <c r="I1802" s="4" t="str">
        <f>IFERROR(VLOOKUP($A1802,'Raw - J'!$B:$P,12,FALSE),"")</f>
        <v/>
      </c>
      <c r="J1802" s="4" t="str">
        <f>IFERROR(VLOOKUP($A1802,'Raw - J'!$B:$P,9,FALSE),"")</f>
        <v/>
      </c>
      <c r="K1802" s="4" t="str">
        <f>IFERROR(VLOOKUP($A1802,'Raw - J'!$B:$P,13,FALSE),"")</f>
        <v/>
      </c>
    </row>
    <row r="1803" spans="1:11" hidden="1" x14ac:dyDescent="0.35">
      <c r="A1803">
        <v>1794</v>
      </c>
      <c r="B1803" s="9" t="str">
        <f>IFERROR(VLOOKUP($A1803,'Raw - J'!$B:$S,2,FALSE),"")</f>
        <v/>
      </c>
      <c r="C1803" s="4" t="str">
        <f>IFERROR(VLOOKUP($A1803,'Raw - J'!$B:$S,3,FALSE),"")</f>
        <v/>
      </c>
      <c r="D1803" s="4" t="str">
        <f>IFERROR(VLOOKUP(JUMP!A1803,'Raw - J'!B:F,5,FALSE),"")</f>
        <v/>
      </c>
      <c r="E1803" s="4" t="str">
        <f>IFERROR(VLOOKUP($A1803,'Raw - J'!$B:$S,6,FALSE),"")</f>
        <v/>
      </c>
      <c r="F1803" s="4" t="str">
        <f>SUBSTITUTE(IFERROR(VLOOKUP($A1803,'Raw - J'!$B:$P,8,FALSE),""),"0","")</f>
        <v/>
      </c>
      <c r="G1803" s="4" t="str">
        <f>SUBSTITUTE(IFERROR(VLOOKUP($A1803,'Raw - J'!$B:$P,7,FALSE),""),"0","")</f>
        <v/>
      </c>
      <c r="H1803" s="4" t="str">
        <f>IFERROR(VLOOKUP($A1803,'Raw - J'!$B:$P,10,FALSE)&amp;IF(VLOOKUP($A1803,'Raw - J'!$B:$N,11,FALSE)&lt;&gt;"","("&amp;VLOOKUP($A1803,'Raw - J'!$B:$N,11,FALSE)&amp;")",""),"")</f>
        <v/>
      </c>
      <c r="I1803" s="4" t="str">
        <f>IFERROR(VLOOKUP($A1803,'Raw - J'!$B:$P,12,FALSE),"")</f>
        <v/>
      </c>
      <c r="J1803" s="4" t="str">
        <f>IFERROR(VLOOKUP($A1803,'Raw - J'!$B:$P,9,FALSE),"")</f>
        <v/>
      </c>
      <c r="K1803" s="4" t="str">
        <f>IFERROR(VLOOKUP($A1803,'Raw - J'!$B:$P,13,FALSE),"")</f>
        <v/>
      </c>
    </row>
    <row r="1804" spans="1:11" hidden="1" x14ac:dyDescent="0.35">
      <c r="A1804">
        <v>1795</v>
      </c>
      <c r="B1804" s="9" t="str">
        <f>IFERROR(VLOOKUP($A1804,'Raw - J'!$B:$S,2,FALSE),"")</f>
        <v/>
      </c>
      <c r="C1804" s="4" t="str">
        <f>IFERROR(VLOOKUP($A1804,'Raw - J'!$B:$S,3,FALSE),"")</f>
        <v/>
      </c>
      <c r="D1804" s="4" t="str">
        <f>IFERROR(VLOOKUP(JUMP!A1804,'Raw - J'!B:F,5,FALSE),"")</f>
        <v/>
      </c>
      <c r="E1804" s="4" t="str">
        <f>IFERROR(VLOOKUP($A1804,'Raw - J'!$B:$S,6,FALSE),"")</f>
        <v/>
      </c>
      <c r="F1804" s="4" t="str">
        <f>SUBSTITUTE(IFERROR(VLOOKUP($A1804,'Raw - J'!$B:$P,8,FALSE),""),"0","")</f>
        <v/>
      </c>
      <c r="G1804" s="4" t="str">
        <f>SUBSTITUTE(IFERROR(VLOOKUP($A1804,'Raw - J'!$B:$P,7,FALSE),""),"0","")</f>
        <v/>
      </c>
      <c r="H1804" s="4" t="str">
        <f>IFERROR(VLOOKUP($A1804,'Raw - J'!$B:$P,10,FALSE)&amp;IF(VLOOKUP($A1804,'Raw - J'!$B:$N,11,FALSE)&lt;&gt;"","("&amp;VLOOKUP($A1804,'Raw - J'!$B:$N,11,FALSE)&amp;")",""),"")</f>
        <v/>
      </c>
      <c r="I1804" s="4" t="str">
        <f>IFERROR(VLOOKUP($A1804,'Raw - J'!$B:$P,12,FALSE),"")</f>
        <v/>
      </c>
      <c r="J1804" s="4" t="str">
        <f>IFERROR(VLOOKUP($A1804,'Raw - J'!$B:$P,9,FALSE),"")</f>
        <v/>
      </c>
      <c r="K1804" s="4" t="str">
        <f>IFERROR(VLOOKUP($A1804,'Raw - J'!$B:$P,13,FALSE),"")</f>
        <v/>
      </c>
    </row>
    <row r="1805" spans="1:11" hidden="1" x14ac:dyDescent="0.35">
      <c r="A1805">
        <v>1796</v>
      </c>
      <c r="B1805" s="9" t="str">
        <f>IFERROR(VLOOKUP($A1805,'Raw - J'!$B:$S,2,FALSE),"")</f>
        <v/>
      </c>
      <c r="C1805" s="4" t="str">
        <f>IFERROR(VLOOKUP($A1805,'Raw - J'!$B:$S,3,FALSE),"")</f>
        <v/>
      </c>
      <c r="D1805" s="4" t="str">
        <f>IFERROR(VLOOKUP(JUMP!A1805,'Raw - J'!B:F,5,FALSE),"")</f>
        <v/>
      </c>
      <c r="E1805" s="4" t="str">
        <f>IFERROR(VLOOKUP($A1805,'Raw - J'!$B:$S,6,FALSE),"")</f>
        <v/>
      </c>
      <c r="F1805" s="4" t="str">
        <f>SUBSTITUTE(IFERROR(VLOOKUP($A1805,'Raw - J'!$B:$P,8,FALSE),""),"0","")</f>
        <v/>
      </c>
      <c r="G1805" s="4" t="str">
        <f>SUBSTITUTE(IFERROR(VLOOKUP($A1805,'Raw - J'!$B:$P,7,FALSE),""),"0","")</f>
        <v/>
      </c>
      <c r="H1805" s="4" t="str">
        <f>IFERROR(VLOOKUP($A1805,'Raw - J'!$B:$P,10,FALSE)&amp;IF(VLOOKUP($A1805,'Raw - J'!$B:$N,11,FALSE)&lt;&gt;"","("&amp;VLOOKUP($A1805,'Raw - J'!$B:$N,11,FALSE)&amp;")",""),"")</f>
        <v/>
      </c>
      <c r="I1805" s="4" t="str">
        <f>IFERROR(VLOOKUP($A1805,'Raw - J'!$B:$P,12,FALSE),"")</f>
        <v/>
      </c>
      <c r="J1805" s="4" t="str">
        <f>IFERROR(VLOOKUP($A1805,'Raw - J'!$B:$P,9,FALSE),"")</f>
        <v/>
      </c>
      <c r="K1805" s="4" t="str">
        <f>IFERROR(VLOOKUP($A1805,'Raw - J'!$B:$P,13,FALSE),"")</f>
        <v/>
      </c>
    </row>
    <row r="1806" spans="1:11" hidden="1" x14ac:dyDescent="0.35">
      <c r="A1806">
        <v>1797</v>
      </c>
      <c r="B1806" s="9" t="str">
        <f>IFERROR(VLOOKUP($A1806,'Raw - J'!$B:$S,2,FALSE),"")</f>
        <v/>
      </c>
      <c r="C1806" s="4" t="str">
        <f>IFERROR(VLOOKUP($A1806,'Raw - J'!$B:$S,3,FALSE),"")</f>
        <v/>
      </c>
      <c r="D1806" s="4" t="str">
        <f>IFERROR(VLOOKUP(JUMP!A1806,'Raw - J'!B:F,5,FALSE),"")</f>
        <v/>
      </c>
      <c r="E1806" s="4" t="str">
        <f>IFERROR(VLOOKUP($A1806,'Raw - J'!$B:$S,6,FALSE),"")</f>
        <v/>
      </c>
      <c r="F1806" s="4" t="str">
        <f>SUBSTITUTE(IFERROR(VLOOKUP($A1806,'Raw - J'!$B:$P,8,FALSE),""),"0","")</f>
        <v/>
      </c>
      <c r="G1806" s="4" t="str">
        <f>SUBSTITUTE(IFERROR(VLOOKUP($A1806,'Raw - J'!$B:$P,7,FALSE),""),"0","")</f>
        <v/>
      </c>
      <c r="H1806" s="4" t="str">
        <f>IFERROR(VLOOKUP($A1806,'Raw - J'!$B:$P,10,FALSE)&amp;IF(VLOOKUP($A1806,'Raw - J'!$B:$N,11,FALSE)&lt;&gt;"","("&amp;VLOOKUP($A1806,'Raw - J'!$B:$N,11,FALSE)&amp;")",""),"")</f>
        <v/>
      </c>
      <c r="I1806" s="4" t="str">
        <f>IFERROR(VLOOKUP($A1806,'Raw - J'!$B:$P,12,FALSE),"")</f>
        <v/>
      </c>
      <c r="J1806" s="4" t="str">
        <f>IFERROR(VLOOKUP($A1806,'Raw - J'!$B:$P,9,FALSE),"")</f>
        <v/>
      </c>
      <c r="K1806" s="4" t="str">
        <f>IFERROR(VLOOKUP($A1806,'Raw - J'!$B:$P,13,FALSE),"")</f>
        <v/>
      </c>
    </row>
    <row r="1807" spans="1:11" hidden="1" x14ac:dyDescent="0.35">
      <c r="A1807">
        <v>1798</v>
      </c>
      <c r="B1807" s="9" t="str">
        <f>IFERROR(VLOOKUP($A1807,'Raw - J'!$B:$S,2,FALSE),"")</f>
        <v/>
      </c>
      <c r="C1807" s="4" t="str">
        <f>IFERROR(VLOOKUP($A1807,'Raw - J'!$B:$S,3,FALSE),"")</f>
        <v/>
      </c>
      <c r="D1807" s="4" t="str">
        <f>IFERROR(VLOOKUP(JUMP!A1807,'Raw - J'!B:F,5,FALSE),"")</f>
        <v/>
      </c>
      <c r="E1807" s="4" t="str">
        <f>IFERROR(VLOOKUP($A1807,'Raw - J'!$B:$S,6,FALSE),"")</f>
        <v/>
      </c>
      <c r="F1807" s="4" t="str">
        <f>SUBSTITUTE(IFERROR(VLOOKUP($A1807,'Raw - J'!$B:$P,8,FALSE),""),"0","")</f>
        <v/>
      </c>
      <c r="G1807" s="4" t="str">
        <f>SUBSTITUTE(IFERROR(VLOOKUP($A1807,'Raw - J'!$B:$P,7,FALSE),""),"0","")</f>
        <v/>
      </c>
      <c r="H1807" s="4" t="str">
        <f>IFERROR(VLOOKUP($A1807,'Raw - J'!$B:$P,10,FALSE)&amp;IF(VLOOKUP($A1807,'Raw - J'!$B:$N,11,FALSE)&lt;&gt;"","("&amp;VLOOKUP($A1807,'Raw - J'!$B:$N,11,FALSE)&amp;")",""),"")</f>
        <v/>
      </c>
      <c r="I1807" s="4" t="str">
        <f>IFERROR(VLOOKUP($A1807,'Raw - J'!$B:$P,12,FALSE),"")</f>
        <v/>
      </c>
      <c r="J1807" s="4" t="str">
        <f>IFERROR(VLOOKUP($A1807,'Raw - J'!$B:$P,9,FALSE),"")</f>
        <v/>
      </c>
      <c r="K1807" s="4" t="str">
        <f>IFERROR(VLOOKUP($A1807,'Raw - J'!$B:$P,13,FALSE),"")</f>
        <v/>
      </c>
    </row>
    <row r="1808" spans="1:11" hidden="1" x14ac:dyDescent="0.35">
      <c r="A1808">
        <v>1799</v>
      </c>
      <c r="B1808" s="9" t="str">
        <f>IFERROR(VLOOKUP($A1808,'Raw - J'!$B:$S,2,FALSE),"")</f>
        <v/>
      </c>
      <c r="C1808" s="4" t="str">
        <f>IFERROR(VLOOKUP($A1808,'Raw - J'!$B:$S,3,FALSE),"")</f>
        <v/>
      </c>
      <c r="D1808" s="4" t="str">
        <f>IFERROR(VLOOKUP(JUMP!A1808,'Raw - J'!B:F,5,FALSE),"")</f>
        <v/>
      </c>
      <c r="E1808" s="4" t="str">
        <f>IFERROR(VLOOKUP($A1808,'Raw - J'!$B:$S,6,FALSE),"")</f>
        <v/>
      </c>
      <c r="F1808" s="4" t="str">
        <f>SUBSTITUTE(IFERROR(VLOOKUP($A1808,'Raw - J'!$B:$P,8,FALSE),""),"0","")</f>
        <v/>
      </c>
      <c r="G1808" s="4" t="str">
        <f>SUBSTITUTE(IFERROR(VLOOKUP($A1808,'Raw - J'!$B:$P,7,FALSE),""),"0","")</f>
        <v/>
      </c>
      <c r="H1808" s="4" t="str">
        <f>IFERROR(VLOOKUP($A1808,'Raw - J'!$B:$P,10,FALSE)&amp;IF(VLOOKUP($A1808,'Raw - J'!$B:$N,11,FALSE)&lt;&gt;"","("&amp;VLOOKUP($A1808,'Raw - J'!$B:$N,11,FALSE)&amp;")",""),"")</f>
        <v/>
      </c>
      <c r="I1808" s="4" t="str">
        <f>IFERROR(VLOOKUP($A1808,'Raw - J'!$B:$P,12,FALSE),"")</f>
        <v/>
      </c>
      <c r="J1808" s="4" t="str">
        <f>IFERROR(VLOOKUP($A1808,'Raw - J'!$B:$P,9,FALSE),"")</f>
        <v/>
      </c>
      <c r="K1808" s="4" t="str">
        <f>IFERROR(VLOOKUP($A1808,'Raw - J'!$B:$P,13,FALSE),"")</f>
        <v/>
      </c>
    </row>
    <row r="1809" spans="1:11" hidden="1" x14ac:dyDescent="0.35">
      <c r="A1809">
        <v>1800</v>
      </c>
      <c r="B1809" s="9" t="str">
        <f>IFERROR(VLOOKUP($A1809,'Raw - J'!$B:$S,2,FALSE),"")</f>
        <v/>
      </c>
      <c r="C1809" s="4" t="str">
        <f>IFERROR(VLOOKUP($A1809,'Raw - J'!$B:$S,3,FALSE),"")</f>
        <v/>
      </c>
      <c r="D1809" s="4" t="str">
        <f>IFERROR(VLOOKUP(JUMP!A1809,'Raw - J'!B:F,5,FALSE),"")</f>
        <v/>
      </c>
      <c r="E1809" s="4" t="str">
        <f>IFERROR(VLOOKUP($A1809,'Raw - J'!$B:$S,6,FALSE),"")</f>
        <v/>
      </c>
      <c r="F1809" s="4" t="str">
        <f>SUBSTITUTE(IFERROR(VLOOKUP($A1809,'Raw - J'!$B:$P,8,FALSE),""),"0","")</f>
        <v/>
      </c>
      <c r="G1809" s="4" t="str">
        <f>SUBSTITUTE(IFERROR(VLOOKUP($A1809,'Raw - J'!$B:$P,7,FALSE),""),"0","")</f>
        <v/>
      </c>
      <c r="H1809" s="4" t="str">
        <f>IFERROR(VLOOKUP($A1809,'Raw - J'!$B:$P,10,FALSE)&amp;IF(VLOOKUP($A1809,'Raw - J'!$B:$N,11,FALSE)&lt;&gt;"","("&amp;VLOOKUP($A1809,'Raw - J'!$B:$N,11,FALSE)&amp;")",""),"")</f>
        <v/>
      </c>
      <c r="I1809" s="4" t="str">
        <f>IFERROR(VLOOKUP($A1809,'Raw - J'!$B:$P,12,FALSE),"")</f>
        <v/>
      </c>
      <c r="J1809" s="4" t="str">
        <f>IFERROR(VLOOKUP($A1809,'Raw - J'!$B:$P,9,FALSE),"")</f>
        <v/>
      </c>
      <c r="K1809" s="4" t="str">
        <f>IFERROR(VLOOKUP($A1809,'Raw - J'!$B:$P,13,FALSE),"")</f>
        <v/>
      </c>
    </row>
    <row r="1810" spans="1:11" hidden="1" x14ac:dyDescent="0.35">
      <c r="A1810">
        <v>1801</v>
      </c>
      <c r="B1810" s="9" t="str">
        <f>IFERROR(VLOOKUP($A1810,'Raw - J'!$B:$S,2,FALSE),"")</f>
        <v/>
      </c>
      <c r="C1810" s="4" t="str">
        <f>IFERROR(VLOOKUP($A1810,'Raw - J'!$B:$S,3,FALSE),"")</f>
        <v/>
      </c>
      <c r="D1810" s="4" t="str">
        <f>IFERROR(VLOOKUP(JUMP!A1810,'Raw - J'!B:F,5,FALSE),"")</f>
        <v/>
      </c>
      <c r="E1810" s="4" t="str">
        <f>IFERROR(VLOOKUP($A1810,'Raw - J'!$B:$S,6,FALSE),"")</f>
        <v/>
      </c>
      <c r="F1810" s="4" t="str">
        <f>SUBSTITUTE(IFERROR(VLOOKUP($A1810,'Raw - J'!$B:$P,8,FALSE),""),"0","")</f>
        <v/>
      </c>
      <c r="G1810" s="4" t="str">
        <f>SUBSTITUTE(IFERROR(VLOOKUP($A1810,'Raw - J'!$B:$P,7,FALSE),""),"0","")</f>
        <v/>
      </c>
      <c r="H1810" s="4" t="str">
        <f>IFERROR(VLOOKUP($A1810,'Raw - J'!$B:$P,10,FALSE)&amp;IF(VLOOKUP($A1810,'Raw - J'!$B:$N,11,FALSE)&lt;&gt;"","("&amp;VLOOKUP($A1810,'Raw - J'!$B:$N,11,FALSE)&amp;")",""),"")</f>
        <v/>
      </c>
      <c r="I1810" s="4" t="str">
        <f>IFERROR(VLOOKUP($A1810,'Raw - J'!$B:$P,12,FALSE),"")</f>
        <v/>
      </c>
      <c r="J1810" s="4" t="str">
        <f>IFERROR(VLOOKUP($A1810,'Raw - J'!$B:$P,9,FALSE),"")</f>
        <v/>
      </c>
      <c r="K1810" s="4" t="str">
        <f>IFERROR(VLOOKUP($A1810,'Raw - J'!$B:$P,13,FALSE),"")</f>
        <v/>
      </c>
    </row>
    <row r="1811" spans="1:11" hidden="1" x14ac:dyDescent="0.35">
      <c r="A1811">
        <v>1802</v>
      </c>
      <c r="B1811" s="9" t="str">
        <f>IFERROR(VLOOKUP($A1811,'Raw - J'!$B:$S,2,FALSE),"")</f>
        <v/>
      </c>
      <c r="C1811" s="4" t="str">
        <f>IFERROR(VLOOKUP($A1811,'Raw - J'!$B:$S,3,FALSE),"")</f>
        <v/>
      </c>
      <c r="D1811" s="4" t="str">
        <f>IFERROR(VLOOKUP(JUMP!A1811,'Raw - J'!B:F,5,FALSE),"")</f>
        <v/>
      </c>
      <c r="E1811" s="4" t="str">
        <f>IFERROR(VLOOKUP($A1811,'Raw - J'!$B:$S,6,FALSE),"")</f>
        <v/>
      </c>
      <c r="F1811" s="4" t="str">
        <f>SUBSTITUTE(IFERROR(VLOOKUP($A1811,'Raw - J'!$B:$P,8,FALSE),""),"0","")</f>
        <v/>
      </c>
      <c r="G1811" s="4" t="str">
        <f>SUBSTITUTE(IFERROR(VLOOKUP($A1811,'Raw - J'!$B:$P,7,FALSE),""),"0","")</f>
        <v/>
      </c>
      <c r="H1811" s="4" t="str">
        <f>IFERROR(VLOOKUP($A1811,'Raw - J'!$B:$P,10,FALSE)&amp;IF(VLOOKUP($A1811,'Raw - J'!$B:$N,11,FALSE)&lt;&gt;"","("&amp;VLOOKUP($A1811,'Raw - J'!$B:$N,11,FALSE)&amp;")",""),"")</f>
        <v/>
      </c>
      <c r="I1811" s="4" t="str">
        <f>IFERROR(VLOOKUP($A1811,'Raw - J'!$B:$P,12,FALSE),"")</f>
        <v/>
      </c>
      <c r="J1811" s="4" t="str">
        <f>IFERROR(VLOOKUP($A1811,'Raw - J'!$B:$P,9,FALSE),"")</f>
        <v/>
      </c>
      <c r="K1811" s="4" t="str">
        <f>IFERROR(VLOOKUP($A1811,'Raw - J'!$B:$P,13,FALSE),"")</f>
        <v/>
      </c>
    </row>
    <row r="1812" spans="1:11" hidden="1" x14ac:dyDescent="0.35">
      <c r="A1812">
        <v>1803</v>
      </c>
      <c r="B1812" s="9" t="str">
        <f>IFERROR(VLOOKUP($A1812,'Raw - J'!$B:$S,2,FALSE),"")</f>
        <v/>
      </c>
      <c r="C1812" s="4" t="str">
        <f>IFERROR(VLOOKUP($A1812,'Raw - J'!$B:$S,3,FALSE),"")</f>
        <v/>
      </c>
      <c r="D1812" s="4" t="str">
        <f>IFERROR(VLOOKUP(JUMP!A1812,'Raw - J'!B:F,5,FALSE),"")</f>
        <v/>
      </c>
      <c r="E1812" s="4" t="str">
        <f>IFERROR(VLOOKUP($A1812,'Raw - J'!$B:$S,6,FALSE),"")</f>
        <v/>
      </c>
      <c r="F1812" s="4" t="str">
        <f>SUBSTITUTE(IFERROR(VLOOKUP($A1812,'Raw - J'!$B:$P,8,FALSE),""),"0","")</f>
        <v/>
      </c>
      <c r="G1812" s="4" t="str">
        <f>SUBSTITUTE(IFERROR(VLOOKUP($A1812,'Raw - J'!$B:$P,7,FALSE),""),"0","")</f>
        <v/>
      </c>
      <c r="H1812" s="4" t="str">
        <f>IFERROR(VLOOKUP($A1812,'Raw - J'!$B:$P,10,FALSE)&amp;IF(VLOOKUP($A1812,'Raw - J'!$B:$N,11,FALSE)&lt;&gt;"","("&amp;VLOOKUP($A1812,'Raw - J'!$B:$N,11,FALSE)&amp;")",""),"")</f>
        <v/>
      </c>
      <c r="I1812" s="4" t="str">
        <f>IFERROR(VLOOKUP($A1812,'Raw - J'!$B:$P,12,FALSE),"")</f>
        <v/>
      </c>
      <c r="J1812" s="4" t="str">
        <f>IFERROR(VLOOKUP($A1812,'Raw - J'!$B:$P,9,FALSE),"")</f>
        <v/>
      </c>
      <c r="K1812" s="4" t="str">
        <f>IFERROR(VLOOKUP($A1812,'Raw - J'!$B:$P,13,FALSE),"")</f>
        <v/>
      </c>
    </row>
    <row r="1813" spans="1:11" hidden="1" x14ac:dyDescent="0.35">
      <c r="A1813">
        <v>1804</v>
      </c>
      <c r="B1813" s="9" t="str">
        <f>IFERROR(VLOOKUP($A1813,'Raw - J'!$B:$S,2,FALSE),"")</f>
        <v/>
      </c>
      <c r="C1813" s="4" t="str">
        <f>IFERROR(VLOOKUP($A1813,'Raw - J'!$B:$S,3,FALSE),"")</f>
        <v/>
      </c>
      <c r="D1813" s="4" t="str">
        <f>IFERROR(VLOOKUP(JUMP!A1813,'Raw - J'!B:F,5,FALSE),"")</f>
        <v/>
      </c>
      <c r="E1813" s="4" t="str">
        <f>IFERROR(VLOOKUP($A1813,'Raw - J'!$B:$S,6,FALSE),"")</f>
        <v/>
      </c>
      <c r="F1813" s="4" t="str">
        <f>SUBSTITUTE(IFERROR(VLOOKUP($A1813,'Raw - J'!$B:$P,8,FALSE),""),"0","")</f>
        <v/>
      </c>
      <c r="G1813" s="4" t="str">
        <f>SUBSTITUTE(IFERROR(VLOOKUP($A1813,'Raw - J'!$B:$P,7,FALSE),""),"0","")</f>
        <v/>
      </c>
      <c r="H1813" s="4" t="str">
        <f>IFERROR(VLOOKUP($A1813,'Raw - J'!$B:$P,10,FALSE)&amp;IF(VLOOKUP($A1813,'Raw - J'!$B:$N,11,FALSE)&lt;&gt;"","("&amp;VLOOKUP($A1813,'Raw - J'!$B:$N,11,FALSE)&amp;")",""),"")</f>
        <v/>
      </c>
      <c r="I1813" s="4" t="str">
        <f>IFERROR(VLOOKUP($A1813,'Raw - J'!$B:$P,12,FALSE),"")</f>
        <v/>
      </c>
      <c r="J1813" s="4" t="str">
        <f>IFERROR(VLOOKUP($A1813,'Raw - J'!$B:$P,9,FALSE),"")</f>
        <v/>
      </c>
      <c r="K1813" s="4" t="str">
        <f>IFERROR(VLOOKUP($A1813,'Raw - J'!$B:$P,13,FALSE),"")</f>
        <v/>
      </c>
    </row>
    <row r="1814" spans="1:11" hidden="1" x14ac:dyDescent="0.35">
      <c r="A1814">
        <v>1805</v>
      </c>
      <c r="B1814" s="9" t="str">
        <f>IFERROR(VLOOKUP($A1814,'Raw - J'!$B:$S,2,FALSE),"")</f>
        <v/>
      </c>
      <c r="C1814" s="4" t="str">
        <f>IFERROR(VLOOKUP($A1814,'Raw - J'!$B:$S,3,FALSE),"")</f>
        <v/>
      </c>
      <c r="D1814" s="4" t="str">
        <f>IFERROR(VLOOKUP(JUMP!A1814,'Raw - J'!B:F,5,FALSE),"")</f>
        <v/>
      </c>
      <c r="E1814" s="4" t="str">
        <f>IFERROR(VLOOKUP($A1814,'Raw - J'!$B:$S,6,FALSE),"")</f>
        <v/>
      </c>
      <c r="F1814" s="4" t="str">
        <f>SUBSTITUTE(IFERROR(VLOOKUP($A1814,'Raw - J'!$B:$P,8,FALSE),""),"0","")</f>
        <v/>
      </c>
      <c r="G1814" s="4" t="str">
        <f>SUBSTITUTE(IFERROR(VLOOKUP($A1814,'Raw - J'!$B:$P,7,FALSE),""),"0","")</f>
        <v/>
      </c>
      <c r="H1814" s="4" t="str">
        <f>IFERROR(VLOOKUP($A1814,'Raw - J'!$B:$P,10,FALSE)&amp;IF(VLOOKUP($A1814,'Raw - J'!$B:$N,11,FALSE)&lt;&gt;"","("&amp;VLOOKUP($A1814,'Raw - J'!$B:$N,11,FALSE)&amp;")",""),"")</f>
        <v/>
      </c>
      <c r="I1814" s="4" t="str">
        <f>IFERROR(VLOOKUP($A1814,'Raw - J'!$B:$P,12,FALSE),"")</f>
        <v/>
      </c>
      <c r="J1814" s="4" t="str">
        <f>IFERROR(VLOOKUP($A1814,'Raw - J'!$B:$P,9,FALSE),"")</f>
        <v/>
      </c>
      <c r="K1814" s="4" t="str">
        <f>IFERROR(VLOOKUP($A1814,'Raw - J'!$B:$P,13,FALSE),"")</f>
        <v/>
      </c>
    </row>
    <row r="1815" spans="1:11" hidden="1" x14ac:dyDescent="0.35">
      <c r="A1815">
        <v>1806</v>
      </c>
      <c r="B1815" s="9" t="str">
        <f>IFERROR(VLOOKUP($A1815,'Raw - J'!$B:$S,2,FALSE),"")</f>
        <v/>
      </c>
      <c r="C1815" s="4" t="str">
        <f>IFERROR(VLOOKUP($A1815,'Raw - J'!$B:$S,3,FALSE),"")</f>
        <v/>
      </c>
      <c r="D1815" s="4" t="str">
        <f>IFERROR(VLOOKUP(JUMP!A1815,'Raw - J'!B:F,5,FALSE),"")</f>
        <v/>
      </c>
      <c r="E1815" s="4" t="str">
        <f>IFERROR(VLOOKUP($A1815,'Raw - J'!$B:$S,6,FALSE),"")</f>
        <v/>
      </c>
      <c r="F1815" s="4" t="str">
        <f>SUBSTITUTE(IFERROR(VLOOKUP($A1815,'Raw - J'!$B:$P,8,FALSE),""),"0","")</f>
        <v/>
      </c>
      <c r="G1815" s="4" t="str">
        <f>SUBSTITUTE(IFERROR(VLOOKUP($A1815,'Raw - J'!$B:$P,7,FALSE),""),"0","")</f>
        <v/>
      </c>
      <c r="H1815" s="4" t="str">
        <f>IFERROR(VLOOKUP($A1815,'Raw - J'!$B:$P,10,FALSE)&amp;IF(VLOOKUP($A1815,'Raw - J'!$B:$N,11,FALSE)&lt;&gt;"","("&amp;VLOOKUP($A1815,'Raw - J'!$B:$N,11,FALSE)&amp;")",""),"")</f>
        <v/>
      </c>
      <c r="I1815" s="4" t="str">
        <f>IFERROR(VLOOKUP($A1815,'Raw - J'!$B:$P,12,FALSE),"")</f>
        <v/>
      </c>
      <c r="J1815" s="4" t="str">
        <f>IFERROR(VLOOKUP($A1815,'Raw - J'!$B:$P,9,FALSE),"")</f>
        <v/>
      </c>
      <c r="K1815" s="4" t="str">
        <f>IFERROR(VLOOKUP($A1815,'Raw - J'!$B:$P,13,FALSE),"")</f>
        <v/>
      </c>
    </row>
    <row r="1816" spans="1:11" hidden="1" x14ac:dyDescent="0.35">
      <c r="A1816">
        <v>1807</v>
      </c>
      <c r="B1816" s="9" t="str">
        <f>IFERROR(VLOOKUP($A1816,'Raw - J'!$B:$S,2,FALSE),"")</f>
        <v/>
      </c>
      <c r="C1816" s="4" t="str">
        <f>IFERROR(VLOOKUP($A1816,'Raw - J'!$B:$S,3,FALSE),"")</f>
        <v/>
      </c>
      <c r="D1816" s="4" t="str">
        <f>IFERROR(VLOOKUP(JUMP!A1816,'Raw - J'!B:F,5,FALSE),"")</f>
        <v/>
      </c>
      <c r="E1816" s="4" t="str">
        <f>IFERROR(VLOOKUP($A1816,'Raw - J'!$B:$S,6,FALSE),"")</f>
        <v/>
      </c>
      <c r="F1816" s="4" t="str">
        <f>SUBSTITUTE(IFERROR(VLOOKUP($A1816,'Raw - J'!$B:$P,8,FALSE),""),"0","")</f>
        <v/>
      </c>
      <c r="G1816" s="4" t="str">
        <f>SUBSTITUTE(IFERROR(VLOOKUP($A1816,'Raw - J'!$B:$P,7,FALSE),""),"0","")</f>
        <v/>
      </c>
      <c r="H1816" s="4" t="str">
        <f>IFERROR(VLOOKUP($A1816,'Raw - J'!$B:$P,10,FALSE)&amp;IF(VLOOKUP($A1816,'Raw - J'!$B:$N,11,FALSE)&lt;&gt;"","("&amp;VLOOKUP($A1816,'Raw - J'!$B:$N,11,FALSE)&amp;")",""),"")</f>
        <v/>
      </c>
      <c r="I1816" s="4" t="str">
        <f>IFERROR(VLOOKUP($A1816,'Raw - J'!$B:$P,12,FALSE),"")</f>
        <v/>
      </c>
      <c r="J1816" s="4" t="str">
        <f>IFERROR(VLOOKUP($A1816,'Raw - J'!$B:$P,9,FALSE),"")</f>
        <v/>
      </c>
      <c r="K1816" s="4" t="str">
        <f>IFERROR(VLOOKUP($A1816,'Raw - J'!$B:$P,13,FALSE),"")</f>
        <v/>
      </c>
    </row>
    <row r="1817" spans="1:11" hidden="1" x14ac:dyDescent="0.35">
      <c r="A1817">
        <v>1808</v>
      </c>
      <c r="B1817" s="9" t="str">
        <f>IFERROR(VLOOKUP($A1817,'Raw - J'!$B:$S,2,FALSE),"")</f>
        <v/>
      </c>
      <c r="C1817" s="4" t="str">
        <f>IFERROR(VLOOKUP($A1817,'Raw - J'!$B:$S,3,FALSE),"")</f>
        <v/>
      </c>
      <c r="D1817" s="4" t="str">
        <f>IFERROR(VLOOKUP(JUMP!A1817,'Raw - J'!B:F,5,FALSE),"")</f>
        <v/>
      </c>
      <c r="E1817" s="4" t="str">
        <f>IFERROR(VLOOKUP($A1817,'Raw - J'!$B:$S,6,FALSE),"")</f>
        <v/>
      </c>
      <c r="F1817" s="4" t="str">
        <f>SUBSTITUTE(IFERROR(VLOOKUP($A1817,'Raw - J'!$B:$P,8,FALSE),""),"0","")</f>
        <v/>
      </c>
      <c r="G1817" s="4" t="str">
        <f>SUBSTITUTE(IFERROR(VLOOKUP($A1817,'Raw - J'!$B:$P,7,FALSE),""),"0","")</f>
        <v/>
      </c>
      <c r="H1817" s="4" t="str">
        <f>IFERROR(VLOOKUP($A1817,'Raw - J'!$B:$P,10,FALSE)&amp;IF(VLOOKUP($A1817,'Raw - J'!$B:$N,11,FALSE)&lt;&gt;"","("&amp;VLOOKUP($A1817,'Raw - J'!$B:$N,11,FALSE)&amp;")",""),"")</f>
        <v/>
      </c>
      <c r="I1817" s="4" t="str">
        <f>IFERROR(VLOOKUP($A1817,'Raw - J'!$B:$P,12,FALSE),"")</f>
        <v/>
      </c>
      <c r="J1817" s="4" t="str">
        <f>IFERROR(VLOOKUP($A1817,'Raw - J'!$B:$P,9,FALSE),"")</f>
        <v/>
      </c>
      <c r="K1817" s="4" t="str">
        <f>IFERROR(VLOOKUP($A1817,'Raw - J'!$B:$P,13,FALSE),"")</f>
        <v/>
      </c>
    </row>
    <row r="1818" spans="1:11" hidden="1" x14ac:dyDescent="0.35">
      <c r="A1818">
        <v>1809</v>
      </c>
      <c r="B1818" s="9" t="str">
        <f>IFERROR(VLOOKUP($A1818,'Raw - J'!$B:$S,2,FALSE),"")</f>
        <v/>
      </c>
      <c r="C1818" s="4" t="str">
        <f>IFERROR(VLOOKUP($A1818,'Raw - J'!$B:$S,3,FALSE),"")</f>
        <v/>
      </c>
      <c r="D1818" s="4" t="str">
        <f>IFERROR(VLOOKUP(JUMP!A1818,'Raw - J'!B:F,5,FALSE),"")</f>
        <v/>
      </c>
      <c r="E1818" s="4" t="str">
        <f>IFERROR(VLOOKUP($A1818,'Raw - J'!$B:$S,6,FALSE),"")</f>
        <v/>
      </c>
      <c r="F1818" s="4" t="str">
        <f>SUBSTITUTE(IFERROR(VLOOKUP($A1818,'Raw - J'!$B:$P,8,FALSE),""),"0","")</f>
        <v/>
      </c>
      <c r="G1818" s="4" t="str">
        <f>SUBSTITUTE(IFERROR(VLOOKUP($A1818,'Raw - J'!$B:$P,7,FALSE),""),"0","")</f>
        <v/>
      </c>
      <c r="H1818" s="4" t="str">
        <f>IFERROR(VLOOKUP($A1818,'Raw - J'!$B:$P,10,FALSE)&amp;IF(VLOOKUP($A1818,'Raw - J'!$B:$N,11,FALSE)&lt;&gt;"","("&amp;VLOOKUP($A1818,'Raw - J'!$B:$N,11,FALSE)&amp;")",""),"")</f>
        <v/>
      </c>
      <c r="I1818" s="4" t="str">
        <f>IFERROR(VLOOKUP($A1818,'Raw - J'!$B:$P,12,FALSE),"")</f>
        <v/>
      </c>
      <c r="J1818" s="4" t="str">
        <f>IFERROR(VLOOKUP($A1818,'Raw - J'!$B:$P,9,FALSE),"")</f>
        <v/>
      </c>
      <c r="K1818" s="4" t="str">
        <f>IFERROR(VLOOKUP($A1818,'Raw - J'!$B:$P,13,FALSE),"")</f>
        <v/>
      </c>
    </row>
    <row r="1819" spans="1:11" hidden="1" x14ac:dyDescent="0.35">
      <c r="A1819">
        <v>1810</v>
      </c>
      <c r="B1819" s="9" t="str">
        <f>IFERROR(VLOOKUP($A1819,'Raw - J'!$B:$S,2,FALSE),"")</f>
        <v/>
      </c>
      <c r="C1819" s="4" t="str">
        <f>IFERROR(VLOOKUP($A1819,'Raw - J'!$B:$S,3,FALSE),"")</f>
        <v/>
      </c>
      <c r="D1819" s="4" t="str">
        <f>IFERROR(VLOOKUP(JUMP!A1819,'Raw - J'!B:F,5,FALSE),"")</f>
        <v/>
      </c>
      <c r="E1819" s="4" t="str">
        <f>IFERROR(VLOOKUP($A1819,'Raw - J'!$B:$S,6,FALSE),"")</f>
        <v/>
      </c>
      <c r="F1819" s="4" t="str">
        <f>SUBSTITUTE(IFERROR(VLOOKUP($A1819,'Raw - J'!$B:$P,8,FALSE),""),"0","")</f>
        <v/>
      </c>
      <c r="G1819" s="4" t="str">
        <f>SUBSTITUTE(IFERROR(VLOOKUP($A1819,'Raw - J'!$B:$P,7,FALSE),""),"0","")</f>
        <v/>
      </c>
      <c r="H1819" s="4" t="str">
        <f>IFERROR(VLOOKUP($A1819,'Raw - J'!$B:$P,10,FALSE)&amp;IF(VLOOKUP($A1819,'Raw - J'!$B:$N,11,FALSE)&lt;&gt;"","("&amp;VLOOKUP($A1819,'Raw - J'!$B:$N,11,FALSE)&amp;")",""),"")</f>
        <v/>
      </c>
      <c r="I1819" s="4" t="str">
        <f>IFERROR(VLOOKUP($A1819,'Raw - J'!$B:$P,12,FALSE),"")</f>
        <v/>
      </c>
      <c r="J1819" s="4" t="str">
        <f>IFERROR(VLOOKUP($A1819,'Raw - J'!$B:$P,9,FALSE),"")</f>
        <v/>
      </c>
      <c r="K1819" s="4" t="str">
        <f>IFERROR(VLOOKUP($A1819,'Raw - J'!$B:$P,13,FALSE),"")</f>
        <v/>
      </c>
    </row>
    <row r="1820" spans="1:11" hidden="1" x14ac:dyDescent="0.35">
      <c r="A1820">
        <v>1811</v>
      </c>
      <c r="B1820" s="9" t="str">
        <f>IFERROR(VLOOKUP($A1820,'Raw - J'!$B:$S,2,FALSE),"")</f>
        <v/>
      </c>
      <c r="C1820" s="4" t="str">
        <f>IFERROR(VLOOKUP($A1820,'Raw - J'!$B:$S,3,FALSE),"")</f>
        <v/>
      </c>
      <c r="D1820" s="4" t="str">
        <f>IFERROR(VLOOKUP(JUMP!A1820,'Raw - J'!B:F,5,FALSE),"")</f>
        <v/>
      </c>
      <c r="E1820" s="4" t="str">
        <f>IFERROR(VLOOKUP($A1820,'Raw - J'!$B:$S,6,FALSE),"")</f>
        <v/>
      </c>
      <c r="F1820" s="4" t="str">
        <f>SUBSTITUTE(IFERROR(VLOOKUP($A1820,'Raw - J'!$B:$P,8,FALSE),""),"0","")</f>
        <v/>
      </c>
      <c r="G1820" s="4" t="str">
        <f>SUBSTITUTE(IFERROR(VLOOKUP($A1820,'Raw - J'!$B:$P,7,FALSE),""),"0","")</f>
        <v/>
      </c>
      <c r="H1820" s="4" t="str">
        <f>IFERROR(VLOOKUP($A1820,'Raw - J'!$B:$P,10,FALSE)&amp;IF(VLOOKUP($A1820,'Raw - J'!$B:$N,11,FALSE)&lt;&gt;"","("&amp;VLOOKUP($A1820,'Raw - J'!$B:$N,11,FALSE)&amp;")",""),"")</f>
        <v/>
      </c>
      <c r="I1820" s="4" t="str">
        <f>IFERROR(VLOOKUP($A1820,'Raw - J'!$B:$P,12,FALSE),"")</f>
        <v/>
      </c>
      <c r="J1820" s="4" t="str">
        <f>IFERROR(VLOOKUP($A1820,'Raw - J'!$B:$P,9,FALSE),"")</f>
        <v/>
      </c>
      <c r="K1820" s="4" t="str">
        <f>IFERROR(VLOOKUP($A1820,'Raw - J'!$B:$P,13,FALSE),"")</f>
        <v/>
      </c>
    </row>
    <row r="1821" spans="1:11" hidden="1" x14ac:dyDescent="0.35">
      <c r="A1821">
        <v>1812</v>
      </c>
      <c r="B1821" s="9" t="str">
        <f>IFERROR(VLOOKUP($A1821,'Raw - J'!$B:$S,2,FALSE),"")</f>
        <v/>
      </c>
      <c r="C1821" s="4" t="str">
        <f>IFERROR(VLOOKUP($A1821,'Raw - J'!$B:$S,3,FALSE),"")</f>
        <v/>
      </c>
      <c r="D1821" s="4" t="str">
        <f>IFERROR(VLOOKUP(JUMP!A1821,'Raw - J'!B:F,5,FALSE),"")</f>
        <v/>
      </c>
      <c r="E1821" s="4" t="str">
        <f>IFERROR(VLOOKUP($A1821,'Raw - J'!$B:$S,6,FALSE),"")</f>
        <v/>
      </c>
      <c r="F1821" s="4" t="str">
        <f>SUBSTITUTE(IFERROR(VLOOKUP($A1821,'Raw - J'!$B:$P,8,FALSE),""),"0","")</f>
        <v/>
      </c>
      <c r="G1821" s="4" t="str">
        <f>SUBSTITUTE(IFERROR(VLOOKUP($A1821,'Raw - J'!$B:$P,7,FALSE),""),"0","")</f>
        <v/>
      </c>
      <c r="H1821" s="4" t="str">
        <f>IFERROR(VLOOKUP($A1821,'Raw - J'!$B:$P,10,FALSE)&amp;IF(VLOOKUP($A1821,'Raw - J'!$B:$N,11,FALSE)&lt;&gt;"","("&amp;VLOOKUP($A1821,'Raw - J'!$B:$N,11,FALSE)&amp;")",""),"")</f>
        <v/>
      </c>
      <c r="I1821" s="4" t="str">
        <f>IFERROR(VLOOKUP($A1821,'Raw - J'!$B:$P,12,FALSE),"")</f>
        <v/>
      </c>
      <c r="J1821" s="4" t="str">
        <f>IFERROR(VLOOKUP($A1821,'Raw - J'!$B:$P,9,FALSE),"")</f>
        <v/>
      </c>
      <c r="K1821" s="4" t="str">
        <f>IFERROR(VLOOKUP($A1821,'Raw - J'!$B:$P,13,FALSE),"")</f>
        <v/>
      </c>
    </row>
    <row r="1822" spans="1:11" hidden="1" x14ac:dyDescent="0.35">
      <c r="A1822">
        <v>1813</v>
      </c>
      <c r="B1822" s="9" t="str">
        <f>IFERROR(VLOOKUP($A1822,'Raw - J'!$B:$S,2,FALSE),"")</f>
        <v/>
      </c>
      <c r="C1822" s="4" t="str">
        <f>IFERROR(VLOOKUP($A1822,'Raw - J'!$B:$S,3,FALSE),"")</f>
        <v/>
      </c>
      <c r="D1822" s="4" t="str">
        <f>IFERROR(VLOOKUP(JUMP!A1822,'Raw - J'!B:F,5,FALSE),"")</f>
        <v/>
      </c>
      <c r="E1822" s="4" t="str">
        <f>IFERROR(VLOOKUP($A1822,'Raw - J'!$B:$S,6,FALSE),"")</f>
        <v/>
      </c>
      <c r="F1822" s="4" t="str">
        <f>SUBSTITUTE(IFERROR(VLOOKUP($A1822,'Raw - J'!$B:$P,8,FALSE),""),"0","")</f>
        <v/>
      </c>
      <c r="G1822" s="4" t="str">
        <f>SUBSTITUTE(IFERROR(VLOOKUP($A1822,'Raw - J'!$B:$P,7,FALSE),""),"0","")</f>
        <v/>
      </c>
      <c r="H1822" s="4" t="str">
        <f>IFERROR(VLOOKUP($A1822,'Raw - J'!$B:$P,10,FALSE)&amp;IF(VLOOKUP($A1822,'Raw - J'!$B:$N,11,FALSE)&lt;&gt;"","("&amp;VLOOKUP($A1822,'Raw - J'!$B:$N,11,FALSE)&amp;")",""),"")</f>
        <v/>
      </c>
      <c r="I1822" s="4" t="str">
        <f>IFERROR(VLOOKUP($A1822,'Raw - J'!$B:$P,12,FALSE),"")</f>
        <v/>
      </c>
      <c r="J1822" s="4" t="str">
        <f>IFERROR(VLOOKUP($A1822,'Raw - J'!$B:$P,9,FALSE),"")</f>
        <v/>
      </c>
      <c r="K1822" s="4" t="str">
        <f>IFERROR(VLOOKUP($A1822,'Raw - J'!$B:$P,13,FALSE),"")</f>
        <v/>
      </c>
    </row>
    <row r="1823" spans="1:11" hidden="1" x14ac:dyDescent="0.35">
      <c r="A1823">
        <v>1814</v>
      </c>
      <c r="B1823" s="9" t="str">
        <f>IFERROR(VLOOKUP($A1823,'Raw - J'!$B:$S,2,FALSE),"")</f>
        <v/>
      </c>
      <c r="C1823" s="4" t="str">
        <f>IFERROR(VLOOKUP($A1823,'Raw - J'!$B:$S,3,FALSE),"")</f>
        <v/>
      </c>
      <c r="D1823" s="4" t="str">
        <f>IFERROR(VLOOKUP(JUMP!A1823,'Raw - J'!B:F,5,FALSE),"")</f>
        <v/>
      </c>
      <c r="E1823" s="4" t="str">
        <f>IFERROR(VLOOKUP($A1823,'Raw - J'!$B:$S,6,FALSE),"")</f>
        <v/>
      </c>
      <c r="F1823" s="4" t="str">
        <f>SUBSTITUTE(IFERROR(VLOOKUP($A1823,'Raw - J'!$B:$P,8,FALSE),""),"0","")</f>
        <v/>
      </c>
      <c r="G1823" s="4" t="str">
        <f>SUBSTITUTE(IFERROR(VLOOKUP($A1823,'Raw - J'!$B:$P,7,FALSE),""),"0","")</f>
        <v/>
      </c>
      <c r="H1823" s="4" t="str">
        <f>IFERROR(VLOOKUP($A1823,'Raw - J'!$B:$P,10,FALSE)&amp;IF(VLOOKUP($A1823,'Raw - J'!$B:$N,11,FALSE)&lt;&gt;"","("&amp;VLOOKUP($A1823,'Raw - J'!$B:$N,11,FALSE)&amp;")",""),"")</f>
        <v/>
      </c>
      <c r="I1823" s="4" t="str">
        <f>IFERROR(VLOOKUP($A1823,'Raw - J'!$B:$P,12,FALSE),"")</f>
        <v/>
      </c>
      <c r="J1823" s="4" t="str">
        <f>IFERROR(VLOOKUP($A1823,'Raw - J'!$B:$P,9,FALSE),"")</f>
        <v/>
      </c>
      <c r="K1823" s="4" t="str">
        <f>IFERROR(VLOOKUP($A1823,'Raw - J'!$B:$P,13,FALSE),"")</f>
        <v/>
      </c>
    </row>
    <row r="1824" spans="1:11" hidden="1" x14ac:dyDescent="0.35">
      <c r="A1824">
        <v>1815</v>
      </c>
      <c r="B1824" s="9" t="str">
        <f>IFERROR(VLOOKUP($A1824,'Raw - J'!$B:$S,2,FALSE),"")</f>
        <v/>
      </c>
      <c r="C1824" s="4" t="str">
        <f>IFERROR(VLOOKUP($A1824,'Raw - J'!$B:$S,3,FALSE),"")</f>
        <v/>
      </c>
      <c r="D1824" s="4" t="str">
        <f>IFERROR(VLOOKUP(JUMP!A1824,'Raw - J'!B:F,5,FALSE),"")</f>
        <v/>
      </c>
      <c r="E1824" s="4" t="str">
        <f>IFERROR(VLOOKUP($A1824,'Raw - J'!$B:$S,6,FALSE),"")</f>
        <v/>
      </c>
      <c r="F1824" s="4" t="str">
        <f>SUBSTITUTE(IFERROR(VLOOKUP($A1824,'Raw - J'!$B:$P,8,FALSE),""),"0","")</f>
        <v/>
      </c>
      <c r="G1824" s="4" t="str">
        <f>SUBSTITUTE(IFERROR(VLOOKUP($A1824,'Raw - J'!$B:$P,7,FALSE),""),"0","")</f>
        <v/>
      </c>
      <c r="H1824" s="4" t="str">
        <f>IFERROR(VLOOKUP($A1824,'Raw - J'!$B:$P,10,FALSE)&amp;IF(VLOOKUP($A1824,'Raw - J'!$B:$N,11,FALSE)&lt;&gt;"","("&amp;VLOOKUP($A1824,'Raw - J'!$B:$N,11,FALSE)&amp;")",""),"")</f>
        <v/>
      </c>
      <c r="I1824" s="4" t="str">
        <f>IFERROR(VLOOKUP($A1824,'Raw - J'!$B:$P,12,FALSE),"")</f>
        <v/>
      </c>
      <c r="J1824" s="4" t="str">
        <f>IFERROR(VLOOKUP($A1824,'Raw - J'!$B:$P,9,FALSE),"")</f>
        <v/>
      </c>
      <c r="K1824" s="4" t="str">
        <f>IFERROR(VLOOKUP($A1824,'Raw - J'!$B:$P,13,FALSE),"")</f>
        <v/>
      </c>
    </row>
    <row r="1825" spans="1:11" hidden="1" x14ac:dyDescent="0.35">
      <c r="A1825">
        <v>1816</v>
      </c>
      <c r="B1825" s="9" t="str">
        <f>IFERROR(VLOOKUP($A1825,'Raw - J'!$B:$S,2,FALSE),"")</f>
        <v/>
      </c>
      <c r="C1825" s="4" t="str">
        <f>IFERROR(VLOOKUP($A1825,'Raw - J'!$B:$S,3,FALSE),"")</f>
        <v/>
      </c>
      <c r="D1825" s="4" t="str">
        <f>IFERROR(VLOOKUP(JUMP!A1825,'Raw - J'!B:F,5,FALSE),"")</f>
        <v/>
      </c>
      <c r="E1825" s="4" t="str">
        <f>IFERROR(VLOOKUP($A1825,'Raw - J'!$B:$S,6,FALSE),"")</f>
        <v/>
      </c>
      <c r="F1825" s="4" t="str">
        <f>SUBSTITUTE(IFERROR(VLOOKUP($A1825,'Raw - J'!$B:$P,8,FALSE),""),"0","")</f>
        <v/>
      </c>
      <c r="G1825" s="4" t="str">
        <f>SUBSTITUTE(IFERROR(VLOOKUP($A1825,'Raw - J'!$B:$P,7,FALSE),""),"0","")</f>
        <v/>
      </c>
      <c r="H1825" s="4" t="str">
        <f>IFERROR(VLOOKUP($A1825,'Raw - J'!$B:$P,10,FALSE)&amp;IF(VLOOKUP($A1825,'Raw - J'!$B:$N,11,FALSE)&lt;&gt;"","("&amp;VLOOKUP($A1825,'Raw - J'!$B:$N,11,FALSE)&amp;")",""),"")</f>
        <v/>
      </c>
      <c r="I1825" s="4" t="str">
        <f>IFERROR(VLOOKUP($A1825,'Raw - J'!$B:$P,12,FALSE),"")</f>
        <v/>
      </c>
      <c r="J1825" s="4" t="str">
        <f>IFERROR(VLOOKUP($A1825,'Raw - J'!$B:$P,9,FALSE),"")</f>
        <v/>
      </c>
      <c r="K1825" s="4" t="str">
        <f>IFERROR(VLOOKUP($A1825,'Raw - J'!$B:$P,13,FALSE),"")</f>
        <v/>
      </c>
    </row>
    <row r="1826" spans="1:11" hidden="1" x14ac:dyDescent="0.35">
      <c r="A1826">
        <v>1817</v>
      </c>
      <c r="B1826" s="9" t="str">
        <f>IFERROR(VLOOKUP($A1826,'Raw - J'!$B:$S,2,FALSE),"")</f>
        <v/>
      </c>
      <c r="C1826" s="4" t="str">
        <f>IFERROR(VLOOKUP($A1826,'Raw - J'!$B:$S,3,FALSE),"")</f>
        <v/>
      </c>
      <c r="D1826" s="4" t="str">
        <f>IFERROR(VLOOKUP(JUMP!A1826,'Raw - J'!B:F,5,FALSE),"")</f>
        <v/>
      </c>
      <c r="E1826" s="4" t="str">
        <f>IFERROR(VLOOKUP($A1826,'Raw - J'!$B:$S,6,FALSE),"")</f>
        <v/>
      </c>
      <c r="F1826" s="4" t="str">
        <f>SUBSTITUTE(IFERROR(VLOOKUP($A1826,'Raw - J'!$B:$P,8,FALSE),""),"0","")</f>
        <v/>
      </c>
      <c r="G1826" s="4" t="str">
        <f>SUBSTITUTE(IFERROR(VLOOKUP($A1826,'Raw - J'!$B:$P,7,FALSE),""),"0","")</f>
        <v/>
      </c>
      <c r="H1826" s="4" t="str">
        <f>IFERROR(VLOOKUP($A1826,'Raw - J'!$B:$P,10,FALSE)&amp;IF(VLOOKUP($A1826,'Raw - J'!$B:$N,11,FALSE)&lt;&gt;"","("&amp;VLOOKUP($A1826,'Raw - J'!$B:$N,11,FALSE)&amp;")",""),"")</f>
        <v/>
      </c>
      <c r="I1826" s="4" t="str">
        <f>IFERROR(VLOOKUP($A1826,'Raw - J'!$B:$P,12,FALSE),"")</f>
        <v/>
      </c>
      <c r="J1826" s="4" t="str">
        <f>IFERROR(VLOOKUP($A1826,'Raw - J'!$B:$P,9,FALSE),"")</f>
        <v/>
      </c>
      <c r="K1826" s="4" t="str">
        <f>IFERROR(VLOOKUP($A1826,'Raw - J'!$B:$P,13,FALSE),"")</f>
        <v/>
      </c>
    </row>
    <row r="1827" spans="1:11" hidden="1" x14ac:dyDescent="0.35">
      <c r="A1827">
        <v>1818</v>
      </c>
      <c r="B1827" s="9" t="str">
        <f>IFERROR(VLOOKUP($A1827,'Raw - J'!$B:$S,2,FALSE),"")</f>
        <v/>
      </c>
      <c r="C1827" s="4" t="str">
        <f>IFERROR(VLOOKUP($A1827,'Raw - J'!$B:$S,3,FALSE),"")</f>
        <v/>
      </c>
      <c r="D1827" s="4" t="str">
        <f>IFERROR(VLOOKUP(JUMP!A1827,'Raw - J'!B:F,5,FALSE),"")</f>
        <v/>
      </c>
      <c r="E1827" s="4" t="str">
        <f>IFERROR(VLOOKUP($A1827,'Raw - J'!$B:$S,6,FALSE),"")</f>
        <v/>
      </c>
      <c r="F1827" s="4" t="str">
        <f>SUBSTITUTE(IFERROR(VLOOKUP($A1827,'Raw - J'!$B:$P,8,FALSE),""),"0","")</f>
        <v/>
      </c>
      <c r="G1827" s="4" t="str">
        <f>SUBSTITUTE(IFERROR(VLOOKUP($A1827,'Raw - J'!$B:$P,7,FALSE),""),"0","")</f>
        <v/>
      </c>
      <c r="H1827" s="4" t="str">
        <f>IFERROR(VLOOKUP($A1827,'Raw - J'!$B:$P,10,FALSE)&amp;IF(VLOOKUP($A1827,'Raw - J'!$B:$N,11,FALSE)&lt;&gt;"","("&amp;VLOOKUP($A1827,'Raw - J'!$B:$N,11,FALSE)&amp;")",""),"")</f>
        <v/>
      </c>
      <c r="I1827" s="4" t="str">
        <f>IFERROR(VLOOKUP($A1827,'Raw - J'!$B:$P,12,FALSE),"")</f>
        <v/>
      </c>
      <c r="J1827" s="4" t="str">
        <f>IFERROR(VLOOKUP($A1827,'Raw - J'!$B:$P,9,FALSE),"")</f>
        <v/>
      </c>
      <c r="K1827" s="4" t="str">
        <f>IFERROR(VLOOKUP($A1827,'Raw - J'!$B:$P,13,FALSE),"")</f>
        <v/>
      </c>
    </row>
    <row r="1828" spans="1:11" hidden="1" x14ac:dyDescent="0.35">
      <c r="A1828">
        <v>1819</v>
      </c>
      <c r="B1828" s="9" t="str">
        <f>IFERROR(VLOOKUP($A1828,'Raw - J'!$B:$S,2,FALSE),"")</f>
        <v/>
      </c>
      <c r="C1828" s="4" t="str">
        <f>IFERROR(VLOOKUP($A1828,'Raw - J'!$B:$S,3,FALSE),"")</f>
        <v/>
      </c>
      <c r="D1828" s="4" t="str">
        <f>IFERROR(VLOOKUP(JUMP!A1828,'Raw - J'!B:F,5,FALSE),"")</f>
        <v/>
      </c>
      <c r="E1828" s="4" t="str">
        <f>IFERROR(VLOOKUP($A1828,'Raw - J'!$B:$S,6,FALSE),"")</f>
        <v/>
      </c>
      <c r="F1828" s="4" t="str">
        <f>SUBSTITUTE(IFERROR(VLOOKUP($A1828,'Raw - J'!$B:$P,8,FALSE),""),"0","")</f>
        <v/>
      </c>
      <c r="G1828" s="4" t="str">
        <f>SUBSTITUTE(IFERROR(VLOOKUP($A1828,'Raw - J'!$B:$P,7,FALSE),""),"0","")</f>
        <v/>
      </c>
      <c r="H1828" s="4" t="str">
        <f>IFERROR(VLOOKUP($A1828,'Raw - J'!$B:$P,10,FALSE)&amp;IF(VLOOKUP($A1828,'Raw - J'!$B:$N,11,FALSE)&lt;&gt;"","("&amp;VLOOKUP($A1828,'Raw - J'!$B:$N,11,FALSE)&amp;")",""),"")</f>
        <v/>
      </c>
      <c r="I1828" s="4" t="str">
        <f>IFERROR(VLOOKUP($A1828,'Raw - J'!$B:$P,12,FALSE),"")</f>
        <v/>
      </c>
      <c r="J1828" s="4" t="str">
        <f>IFERROR(VLOOKUP($A1828,'Raw - J'!$B:$P,9,FALSE),"")</f>
        <v/>
      </c>
      <c r="K1828" s="4" t="str">
        <f>IFERROR(VLOOKUP($A1828,'Raw - J'!$B:$P,13,FALSE),"")</f>
        <v/>
      </c>
    </row>
    <row r="1829" spans="1:11" hidden="1" x14ac:dyDescent="0.35">
      <c r="A1829">
        <v>1820</v>
      </c>
      <c r="B1829" s="9" t="str">
        <f>IFERROR(VLOOKUP($A1829,'Raw - J'!$B:$S,2,FALSE),"")</f>
        <v/>
      </c>
      <c r="C1829" s="4" t="str">
        <f>IFERROR(VLOOKUP($A1829,'Raw - J'!$B:$S,3,FALSE),"")</f>
        <v/>
      </c>
      <c r="D1829" s="4" t="str">
        <f>IFERROR(VLOOKUP(JUMP!A1829,'Raw - J'!B:F,5,FALSE),"")</f>
        <v/>
      </c>
      <c r="E1829" s="4" t="str">
        <f>IFERROR(VLOOKUP($A1829,'Raw - J'!$B:$S,6,FALSE),"")</f>
        <v/>
      </c>
      <c r="F1829" s="4" t="str">
        <f>SUBSTITUTE(IFERROR(VLOOKUP($A1829,'Raw - J'!$B:$P,8,FALSE),""),"0","")</f>
        <v/>
      </c>
      <c r="G1829" s="4" t="str">
        <f>SUBSTITUTE(IFERROR(VLOOKUP($A1829,'Raw - J'!$B:$P,7,FALSE),""),"0","")</f>
        <v/>
      </c>
      <c r="H1829" s="4" t="str">
        <f>IFERROR(VLOOKUP($A1829,'Raw - J'!$B:$P,10,FALSE)&amp;IF(VLOOKUP($A1829,'Raw - J'!$B:$N,11,FALSE)&lt;&gt;"","("&amp;VLOOKUP($A1829,'Raw - J'!$B:$N,11,FALSE)&amp;")",""),"")</f>
        <v/>
      </c>
      <c r="I1829" s="4" t="str">
        <f>IFERROR(VLOOKUP($A1829,'Raw - J'!$B:$P,12,FALSE),"")</f>
        <v/>
      </c>
      <c r="J1829" s="4" t="str">
        <f>IFERROR(VLOOKUP($A1829,'Raw - J'!$B:$P,9,FALSE),"")</f>
        <v/>
      </c>
      <c r="K1829" s="4" t="str">
        <f>IFERROR(VLOOKUP($A1829,'Raw - J'!$B:$P,13,FALSE),"")</f>
        <v/>
      </c>
    </row>
    <row r="1830" spans="1:11" hidden="1" x14ac:dyDescent="0.35">
      <c r="A1830">
        <v>1821</v>
      </c>
      <c r="B1830" s="9" t="str">
        <f>IFERROR(VLOOKUP($A1830,'Raw - J'!$B:$S,2,FALSE),"")</f>
        <v/>
      </c>
      <c r="C1830" s="4" t="str">
        <f>IFERROR(VLOOKUP($A1830,'Raw - J'!$B:$S,3,FALSE),"")</f>
        <v/>
      </c>
      <c r="D1830" s="4" t="str">
        <f>IFERROR(VLOOKUP(JUMP!A1830,'Raw - J'!B:F,5,FALSE),"")</f>
        <v/>
      </c>
      <c r="E1830" s="4" t="str">
        <f>IFERROR(VLOOKUP($A1830,'Raw - J'!$B:$S,6,FALSE),"")</f>
        <v/>
      </c>
      <c r="F1830" s="4" t="str">
        <f>SUBSTITUTE(IFERROR(VLOOKUP($A1830,'Raw - J'!$B:$P,8,FALSE),""),"0","")</f>
        <v/>
      </c>
      <c r="G1830" s="4" t="str">
        <f>SUBSTITUTE(IFERROR(VLOOKUP($A1830,'Raw - J'!$B:$P,7,FALSE),""),"0","")</f>
        <v/>
      </c>
      <c r="H1830" s="4" t="str">
        <f>IFERROR(VLOOKUP($A1830,'Raw - J'!$B:$P,10,FALSE)&amp;IF(VLOOKUP($A1830,'Raw - J'!$B:$N,11,FALSE)&lt;&gt;"","("&amp;VLOOKUP($A1830,'Raw - J'!$B:$N,11,FALSE)&amp;")",""),"")</f>
        <v/>
      </c>
      <c r="I1830" s="4" t="str">
        <f>IFERROR(VLOOKUP($A1830,'Raw - J'!$B:$P,12,FALSE),"")</f>
        <v/>
      </c>
      <c r="J1830" s="4" t="str">
        <f>IFERROR(VLOOKUP($A1830,'Raw - J'!$B:$P,9,FALSE),"")</f>
        <v/>
      </c>
      <c r="K1830" s="4" t="str">
        <f>IFERROR(VLOOKUP($A1830,'Raw - J'!$B:$P,13,FALSE),"")</f>
        <v/>
      </c>
    </row>
    <row r="1831" spans="1:11" hidden="1" x14ac:dyDescent="0.35">
      <c r="A1831">
        <v>1822</v>
      </c>
      <c r="B1831" s="9" t="str">
        <f>IFERROR(VLOOKUP($A1831,'Raw - J'!$B:$S,2,FALSE),"")</f>
        <v/>
      </c>
      <c r="C1831" s="4" t="str">
        <f>IFERROR(VLOOKUP($A1831,'Raw - J'!$B:$S,3,FALSE),"")</f>
        <v/>
      </c>
      <c r="D1831" s="4" t="str">
        <f>IFERROR(VLOOKUP(JUMP!A1831,'Raw - J'!B:F,5,FALSE),"")</f>
        <v/>
      </c>
      <c r="E1831" s="4" t="str">
        <f>IFERROR(VLOOKUP($A1831,'Raw - J'!$B:$S,6,FALSE),"")</f>
        <v/>
      </c>
      <c r="F1831" s="4" t="str">
        <f>SUBSTITUTE(IFERROR(VLOOKUP($A1831,'Raw - J'!$B:$P,8,FALSE),""),"0","")</f>
        <v/>
      </c>
      <c r="G1831" s="4" t="str">
        <f>SUBSTITUTE(IFERROR(VLOOKUP($A1831,'Raw - J'!$B:$P,7,FALSE),""),"0","")</f>
        <v/>
      </c>
      <c r="H1831" s="4" t="str">
        <f>IFERROR(VLOOKUP($A1831,'Raw - J'!$B:$P,10,FALSE)&amp;IF(VLOOKUP($A1831,'Raw - J'!$B:$N,11,FALSE)&lt;&gt;"","("&amp;VLOOKUP($A1831,'Raw - J'!$B:$N,11,FALSE)&amp;")",""),"")</f>
        <v/>
      </c>
      <c r="I1831" s="4" t="str">
        <f>IFERROR(VLOOKUP($A1831,'Raw - J'!$B:$P,12,FALSE),"")</f>
        <v/>
      </c>
      <c r="J1831" s="4" t="str">
        <f>IFERROR(VLOOKUP($A1831,'Raw - J'!$B:$P,9,FALSE),"")</f>
        <v/>
      </c>
      <c r="K1831" s="4" t="str">
        <f>IFERROR(VLOOKUP($A1831,'Raw - J'!$B:$P,13,FALSE),"")</f>
        <v/>
      </c>
    </row>
    <row r="1832" spans="1:11" hidden="1" x14ac:dyDescent="0.35">
      <c r="A1832">
        <v>1823</v>
      </c>
      <c r="B1832" s="9" t="str">
        <f>IFERROR(VLOOKUP($A1832,'Raw - J'!$B:$S,2,FALSE),"")</f>
        <v/>
      </c>
      <c r="C1832" s="4" t="str">
        <f>IFERROR(VLOOKUP($A1832,'Raw - J'!$B:$S,3,FALSE),"")</f>
        <v/>
      </c>
      <c r="D1832" s="4" t="str">
        <f>IFERROR(VLOOKUP(JUMP!A1832,'Raw - J'!B:F,5,FALSE),"")</f>
        <v/>
      </c>
      <c r="E1832" s="4" t="str">
        <f>IFERROR(VLOOKUP($A1832,'Raw - J'!$B:$S,6,FALSE),"")</f>
        <v/>
      </c>
      <c r="F1832" s="4" t="str">
        <f>SUBSTITUTE(IFERROR(VLOOKUP($A1832,'Raw - J'!$B:$P,8,FALSE),""),"0","")</f>
        <v/>
      </c>
      <c r="G1832" s="4" t="str">
        <f>SUBSTITUTE(IFERROR(VLOOKUP($A1832,'Raw - J'!$B:$P,7,FALSE),""),"0","")</f>
        <v/>
      </c>
      <c r="H1832" s="4" t="str">
        <f>IFERROR(VLOOKUP($A1832,'Raw - J'!$B:$P,10,FALSE)&amp;IF(VLOOKUP($A1832,'Raw - J'!$B:$N,11,FALSE)&lt;&gt;"","("&amp;VLOOKUP($A1832,'Raw - J'!$B:$N,11,FALSE)&amp;")",""),"")</f>
        <v/>
      </c>
      <c r="I1832" s="4" t="str">
        <f>IFERROR(VLOOKUP($A1832,'Raw - J'!$B:$P,12,FALSE),"")</f>
        <v/>
      </c>
      <c r="J1832" s="4" t="str">
        <f>IFERROR(VLOOKUP($A1832,'Raw - J'!$B:$P,9,FALSE),"")</f>
        <v/>
      </c>
      <c r="K1832" s="4" t="str">
        <f>IFERROR(VLOOKUP($A1832,'Raw - J'!$B:$P,13,FALSE),"")</f>
        <v/>
      </c>
    </row>
    <row r="1833" spans="1:11" hidden="1" x14ac:dyDescent="0.35">
      <c r="A1833">
        <v>1824</v>
      </c>
      <c r="B1833" s="9" t="str">
        <f>IFERROR(VLOOKUP($A1833,'Raw - J'!$B:$S,2,FALSE),"")</f>
        <v/>
      </c>
      <c r="C1833" s="4" t="str">
        <f>IFERROR(VLOOKUP($A1833,'Raw - J'!$B:$S,3,FALSE),"")</f>
        <v/>
      </c>
      <c r="D1833" s="4" t="str">
        <f>IFERROR(VLOOKUP(JUMP!A1833,'Raw - J'!B:F,5,FALSE),"")</f>
        <v/>
      </c>
      <c r="E1833" s="4" t="str">
        <f>IFERROR(VLOOKUP($A1833,'Raw - J'!$B:$S,6,FALSE),"")</f>
        <v/>
      </c>
      <c r="F1833" s="4" t="str">
        <f>SUBSTITUTE(IFERROR(VLOOKUP($A1833,'Raw - J'!$B:$P,8,FALSE),""),"0","")</f>
        <v/>
      </c>
      <c r="G1833" s="4" t="str">
        <f>SUBSTITUTE(IFERROR(VLOOKUP($A1833,'Raw - J'!$B:$P,7,FALSE),""),"0","")</f>
        <v/>
      </c>
      <c r="H1833" s="4" t="str">
        <f>IFERROR(VLOOKUP($A1833,'Raw - J'!$B:$P,10,FALSE)&amp;IF(VLOOKUP($A1833,'Raw - J'!$B:$N,11,FALSE)&lt;&gt;"","("&amp;VLOOKUP($A1833,'Raw - J'!$B:$N,11,FALSE)&amp;")",""),"")</f>
        <v/>
      </c>
      <c r="I1833" s="4" t="str">
        <f>IFERROR(VLOOKUP($A1833,'Raw - J'!$B:$P,12,FALSE),"")</f>
        <v/>
      </c>
      <c r="J1833" s="4" t="str">
        <f>IFERROR(VLOOKUP($A1833,'Raw - J'!$B:$P,9,FALSE),"")</f>
        <v/>
      </c>
      <c r="K1833" s="4" t="str">
        <f>IFERROR(VLOOKUP($A1833,'Raw - J'!$B:$P,13,FALSE),"")</f>
        <v/>
      </c>
    </row>
    <row r="1834" spans="1:11" hidden="1" x14ac:dyDescent="0.35">
      <c r="A1834">
        <v>1825</v>
      </c>
      <c r="B1834" s="9" t="str">
        <f>IFERROR(VLOOKUP($A1834,'Raw - J'!$B:$S,2,FALSE),"")</f>
        <v/>
      </c>
      <c r="C1834" s="4" t="str">
        <f>IFERROR(VLOOKUP($A1834,'Raw - J'!$B:$S,3,FALSE),"")</f>
        <v/>
      </c>
      <c r="D1834" s="4" t="str">
        <f>IFERROR(VLOOKUP(JUMP!A1834,'Raw - J'!B:F,5,FALSE),"")</f>
        <v/>
      </c>
      <c r="E1834" s="4" t="str">
        <f>IFERROR(VLOOKUP($A1834,'Raw - J'!$B:$S,6,FALSE),"")</f>
        <v/>
      </c>
      <c r="F1834" s="4" t="str">
        <f>SUBSTITUTE(IFERROR(VLOOKUP($A1834,'Raw - J'!$B:$P,8,FALSE),""),"0","")</f>
        <v/>
      </c>
      <c r="G1834" s="4" t="str">
        <f>SUBSTITUTE(IFERROR(VLOOKUP($A1834,'Raw - J'!$B:$P,7,FALSE),""),"0","")</f>
        <v/>
      </c>
      <c r="H1834" s="4" t="str">
        <f>IFERROR(VLOOKUP($A1834,'Raw - J'!$B:$P,10,FALSE)&amp;IF(VLOOKUP($A1834,'Raw - J'!$B:$N,11,FALSE)&lt;&gt;"","("&amp;VLOOKUP($A1834,'Raw - J'!$B:$N,11,FALSE)&amp;")",""),"")</f>
        <v/>
      </c>
      <c r="I1834" s="4" t="str">
        <f>IFERROR(VLOOKUP($A1834,'Raw - J'!$B:$P,12,FALSE),"")</f>
        <v/>
      </c>
      <c r="J1834" s="4" t="str">
        <f>IFERROR(VLOOKUP($A1834,'Raw - J'!$B:$P,9,FALSE),"")</f>
        <v/>
      </c>
      <c r="K1834" s="4" t="str">
        <f>IFERROR(VLOOKUP($A1834,'Raw - J'!$B:$P,13,FALSE),"")</f>
        <v/>
      </c>
    </row>
    <row r="1835" spans="1:11" hidden="1" x14ac:dyDescent="0.35">
      <c r="A1835">
        <v>1826</v>
      </c>
      <c r="B1835" s="9" t="str">
        <f>IFERROR(VLOOKUP($A1835,'Raw - J'!$B:$S,2,FALSE),"")</f>
        <v/>
      </c>
      <c r="C1835" s="4" t="str">
        <f>IFERROR(VLOOKUP($A1835,'Raw - J'!$B:$S,3,FALSE),"")</f>
        <v/>
      </c>
      <c r="D1835" s="4" t="str">
        <f>IFERROR(VLOOKUP(JUMP!A1835,'Raw - J'!B:F,5,FALSE),"")</f>
        <v/>
      </c>
      <c r="E1835" s="4" t="str">
        <f>IFERROR(VLOOKUP($A1835,'Raw - J'!$B:$S,6,FALSE),"")</f>
        <v/>
      </c>
      <c r="F1835" s="4" t="str">
        <f>SUBSTITUTE(IFERROR(VLOOKUP($A1835,'Raw - J'!$B:$P,8,FALSE),""),"0","")</f>
        <v/>
      </c>
      <c r="G1835" s="4" t="str">
        <f>SUBSTITUTE(IFERROR(VLOOKUP($A1835,'Raw - J'!$B:$P,7,FALSE),""),"0","")</f>
        <v/>
      </c>
      <c r="H1835" s="4" t="str">
        <f>IFERROR(VLOOKUP($A1835,'Raw - J'!$B:$P,10,FALSE)&amp;IF(VLOOKUP($A1835,'Raw - J'!$B:$N,11,FALSE)&lt;&gt;"","("&amp;VLOOKUP($A1835,'Raw - J'!$B:$N,11,FALSE)&amp;")",""),"")</f>
        <v/>
      </c>
      <c r="I1835" s="4" t="str">
        <f>IFERROR(VLOOKUP($A1835,'Raw - J'!$B:$P,12,FALSE),"")</f>
        <v/>
      </c>
      <c r="J1835" s="4" t="str">
        <f>IFERROR(VLOOKUP($A1835,'Raw - J'!$B:$P,9,FALSE),"")</f>
        <v/>
      </c>
      <c r="K1835" s="4" t="str">
        <f>IFERROR(VLOOKUP($A1835,'Raw - J'!$B:$P,13,FALSE),"")</f>
        <v/>
      </c>
    </row>
    <row r="1836" spans="1:11" hidden="1" x14ac:dyDescent="0.35">
      <c r="A1836">
        <v>1827</v>
      </c>
      <c r="B1836" s="9" t="str">
        <f>IFERROR(VLOOKUP($A1836,'Raw - J'!$B:$S,2,FALSE),"")</f>
        <v/>
      </c>
      <c r="C1836" s="4" t="str">
        <f>IFERROR(VLOOKUP($A1836,'Raw - J'!$B:$S,3,FALSE),"")</f>
        <v/>
      </c>
      <c r="D1836" s="4" t="str">
        <f>IFERROR(VLOOKUP(JUMP!A1836,'Raw - J'!B:F,5,FALSE),"")</f>
        <v/>
      </c>
      <c r="E1836" s="4" t="str">
        <f>IFERROR(VLOOKUP($A1836,'Raw - J'!$B:$S,6,FALSE),"")</f>
        <v/>
      </c>
      <c r="F1836" s="4" t="str">
        <f>SUBSTITUTE(IFERROR(VLOOKUP($A1836,'Raw - J'!$B:$P,8,FALSE),""),"0","")</f>
        <v/>
      </c>
      <c r="G1836" s="4" t="str">
        <f>SUBSTITUTE(IFERROR(VLOOKUP($A1836,'Raw - J'!$B:$P,7,FALSE),""),"0","")</f>
        <v/>
      </c>
      <c r="H1836" s="4" t="str">
        <f>IFERROR(VLOOKUP($A1836,'Raw - J'!$B:$P,10,FALSE)&amp;IF(VLOOKUP($A1836,'Raw - J'!$B:$N,11,FALSE)&lt;&gt;"","("&amp;VLOOKUP($A1836,'Raw - J'!$B:$N,11,FALSE)&amp;")",""),"")</f>
        <v/>
      </c>
      <c r="I1836" s="4" t="str">
        <f>IFERROR(VLOOKUP($A1836,'Raw - J'!$B:$P,12,FALSE),"")</f>
        <v/>
      </c>
      <c r="J1836" s="4" t="str">
        <f>IFERROR(VLOOKUP($A1836,'Raw - J'!$B:$P,9,FALSE),"")</f>
        <v/>
      </c>
      <c r="K1836" s="4" t="str">
        <f>IFERROR(VLOOKUP($A1836,'Raw - J'!$B:$P,13,FALSE),"")</f>
        <v/>
      </c>
    </row>
    <row r="1837" spans="1:11" hidden="1" x14ac:dyDescent="0.35">
      <c r="A1837">
        <v>1828</v>
      </c>
      <c r="B1837" s="9" t="str">
        <f>IFERROR(VLOOKUP($A1837,'Raw - J'!$B:$S,2,FALSE),"")</f>
        <v/>
      </c>
      <c r="C1837" s="4" t="str">
        <f>IFERROR(VLOOKUP($A1837,'Raw - J'!$B:$S,3,FALSE),"")</f>
        <v/>
      </c>
      <c r="D1837" s="4" t="str">
        <f>IFERROR(VLOOKUP(JUMP!A1837,'Raw - J'!B:F,5,FALSE),"")</f>
        <v/>
      </c>
      <c r="E1837" s="4" t="str">
        <f>IFERROR(VLOOKUP($A1837,'Raw - J'!$B:$S,6,FALSE),"")</f>
        <v/>
      </c>
      <c r="F1837" s="4" t="str">
        <f>SUBSTITUTE(IFERROR(VLOOKUP($A1837,'Raw - J'!$B:$P,8,FALSE),""),"0","")</f>
        <v/>
      </c>
      <c r="G1837" s="4" t="str">
        <f>SUBSTITUTE(IFERROR(VLOOKUP($A1837,'Raw - J'!$B:$P,7,FALSE),""),"0","")</f>
        <v/>
      </c>
      <c r="H1837" s="4" t="str">
        <f>IFERROR(VLOOKUP($A1837,'Raw - J'!$B:$P,10,FALSE)&amp;IF(VLOOKUP($A1837,'Raw - J'!$B:$N,11,FALSE)&lt;&gt;"","("&amp;VLOOKUP($A1837,'Raw - J'!$B:$N,11,FALSE)&amp;")",""),"")</f>
        <v/>
      </c>
      <c r="I1837" s="4" t="str">
        <f>IFERROR(VLOOKUP($A1837,'Raw - J'!$B:$P,12,FALSE),"")</f>
        <v/>
      </c>
      <c r="J1837" s="4" t="str">
        <f>IFERROR(VLOOKUP($A1837,'Raw - J'!$B:$P,9,FALSE),"")</f>
        <v/>
      </c>
      <c r="K1837" s="4" t="str">
        <f>IFERROR(VLOOKUP($A1837,'Raw - J'!$B:$P,13,FALSE),"")</f>
        <v/>
      </c>
    </row>
    <row r="1838" spans="1:11" hidden="1" x14ac:dyDescent="0.35">
      <c r="A1838">
        <v>1829</v>
      </c>
      <c r="B1838" s="9" t="str">
        <f>IFERROR(VLOOKUP($A1838,'Raw - J'!$B:$S,2,FALSE),"")</f>
        <v/>
      </c>
      <c r="C1838" s="4" t="str">
        <f>IFERROR(VLOOKUP($A1838,'Raw - J'!$B:$S,3,FALSE),"")</f>
        <v/>
      </c>
      <c r="D1838" s="4" t="str">
        <f>IFERROR(VLOOKUP(JUMP!A1838,'Raw - J'!B:F,5,FALSE),"")</f>
        <v/>
      </c>
      <c r="E1838" s="4" t="str">
        <f>IFERROR(VLOOKUP($A1838,'Raw - J'!$B:$S,6,FALSE),"")</f>
        <v/>
      </c>
      <c r="F1838" s="4" t="str">
        <f>SUBSTITUTE(IFERROR(VLOOKUP($A1838,'Raw - J'!$B:$P,8,FALSE),""),"0","")</f>
        <v/>
      </c>
      <c r="G1838" s="4" t="str">
        <f>SUBSTITUTE(IFERROR(VLOOKUP($A1838,'Raw - J'!$B:$P,7,FALSE),""),"0","")</f>
        <v/>
      </c>
      <c r="H1838" s="4" t="str">
        <f>IFERROR(VLOOKUP($A1838,'Raw - J'!$B:$P,10,FALSE)&amp;IF(VLOOKUP($A1838,'Raw - J'!$B:$N,11,FALSE)&lt;&gt;"","("&amp;VLOOKUP($A1838,'Raw - J'!$B:$N,11,FALSE)&amp;")",""),"")</f>
        <v/>
      </c>
      <c r="I1838" s="4" t="str">
        <f>IFERROR(VLOOKUP($A1838,'Raw - J'!$B:$P,12,FALSE),"")</f>
        <v/>
      </c>
      <c r="J1838" s="4" t="str">
        <f>IFERROR(VLOOKUP($A1838,'Raw - J'!$B:$P,9,FALSE),"")</f>
        <v/>
      </c>
      <c r="K1838" s="4" t="str">
        <f>IFERROR(VLOOKUP($A1838,'Raw - J'!$B:$P,13,FALSE),"")</f>
        <v/>
      </c>
    </row>
    <row r="1839" spans="1:11" hidden="1" x14ac:dyDescent="0.35">
      <c r="A1839">
        <v>1830</v>
      </c>
      <c r="B1839" s="9" t="str">
        <f>IFERROR(VLOOKUP($A1839,'Raw - J'!$B:$S,2,FALSE),"")</f>
        <v/>
      </c>
      <c r="C1839" s="4" t="str">
        <f>IFERROR(VLOOKUP($A1839,'Raw - J'!$B:$S,3,FALSE),"")</f>
        <v/>
      </c>
      <c r="D1839" s="4" t="str">
        <f>IFERROR(VLOOKUP(JUMP!A1839,'Raw - J'!B:F,5,FALSE),"")</f>
        <v/>
      </c>
      <c r="E1839" s="4" t="str">
        <f>IFERROR(VLOOKUP($A1839,'Raw - J'!$B:$S,6,FALSE),"")</f>
        <v/>
      </c>
      <c r="F1839" s="4" t="str">
        <f>SUBSTITUTE(IFERROR(VLOOKUP($A1839,'Raw - J'!$B:$P,8,FALSE),""),"0","")</f>
        <v/>
      </c>
      <c r="G1839" s="4" t="str">
        <f>SUBSTITUTE(IFERROR(VLOOKUP($A1839,'Raw - J'!$B:$P,7,FALSE),""),"0","")</f>
        <v/>
      </c>
      <c r="H1839" s="4" t="str">
        <f>IFERROR(VLOOKUP($A1839,'Raw - J'!$B:$P,10,FALSE)&amp;IF(VLOOKUP($A1839,'Raw - J'!$B:$N,11,FALSE)&lt;&gt;"","("&amp;VLOOKUP($A1839,'Raw - J'!$B:$N,11,FALSE)&amp;")",""),"")</f>
        <v/>
      </c>
      <c r="I1839" s="4" t="str">
        <f>IFERROR(VLOOKUP($A1839,'Raw - J'!$B:$P,12,FALSE),"")</f>
        <v/>
      </c>
      <c r="J1839" s="4" t="str">
        <f>IFERROR(VLOOKUP($A1839,'Raw - J'!$B:$P,9,FALSE),"")</f>
        <v/>
      </c>
      <c r="K1839" s="4" t="str">
        <f>IFERROR(VLOOKUP($A1839,'Raw - J'!$B:$P,13,FALSE),"")</f>
        <v/>
      </c>
    </row>
    <row r="1840" spans="1:11" hidden="1" x14ac:dyDescent="0.35">
      <c r="A1840">
        <v>1831</v>
      </c>
      <c r="B1840" s="9" t="str">
        <f>IFERROR(VLOOKUP($A1840,'Raw - J'!$B:$S,2,FALSE),"")</f>
        <v/>
      </c>
      <c r="C1840" s="4" t="str">
        <f>IFERROR(VLOOKUP($A1840,'Raw - J'!$B:$S,3,FALSE),"")</f>
        <v/>
      </c>
      <c r="D1840" s="4" t="str">
        <f>IFERROR(VLOOKUP(JUMP!A1840,'Raw - J'!B:F,5,FALSE),"")</f>
        <v/>
      </c>
      <c r="E1840" s="4" t="str">
        <f>IFERROR(VLOOKUP($A1840,'Raw - J'!$B:$S,6,FALSE),"")</f>
        <v/>
      </c>
      <c r="F1840" s="4" t="str">
        <f>SUBSTITUTE(IFERROR(VLOOKUP($A1840,'Raw - J'!$B:$P,8,FALSE),""),"0","")</f>
        <v/>
      </c>
      <c r="G1840" s="4" t="str">
        <f>SUBSTITUTE(IFERROR(VLOOKUP($A1840,'Raw - J'!$B:$P,7,FALSE),""),"0","")</f>
        <v/>
      </c>
      <c r="H1840" s="4" t="str">
        <f>IFERROR(VLOOKUP($A1840,'Raw - J'!$B:$P,10,FALSE)&amp;IF(VLOOKUP($A1840,'Raw - J'!$B:$N,11,FALSE)&lt;&gt;"","("&amp;VLOOKUP($A1840,'Raw - J'!$B:$N,11,FALSE)&amp;")",""),"")</f>
        <v/>
      </c>
      <c r="I1840" s="4" t="str">
        <f>IFERROR(VLOOKUP($A1840,'Raw - J'!$B:$P,12,FALSE),"")</f>
        <v/>
      </c>
      <c r="J1840" s="4" t="str">
        <f>IFERROR(VLOOKUP($A1840,'Raw - J'!$B:$P,9,FALSE),"")</f>
        <v/>
      </c>
      <c r="K1840" s="4" t="str">
        <f>IFERROR(VLOOKUP($A1840,'Raw - J'!$B:$P,13,FALSE),"")</f>
        <v/>
      </c>
    </row>
    <row r="1841" spans="1:11" hidden="1" x14ac:dyDescent="0.35">
      <c r="A1841">
        <v>1832</v>
      </c>
      <c r="B1841" s="9" t="str">
        <f>IFERROR(VLOOKUP($A1841,'Raw - J'!$B:$S,2,FALSE),"")</f>
        <v/>
      </c>
      <c r="C1841" s="4" t="str">
        <f>IFERROR(VLOOKUP($A1841,'Raw - J'!$B:$S,3,FALSE),"")</f>
        <v/>
      </c>
      <c r="D1841" s="4" t="str">
        <f>IFERROR(VLOOKUP(JUMP!A1841,'Raw - J'!B:F,5,FALSE),"")</f>
        <v/>
      </c>
      <c r="E1841" s="4" t="str">
        <f>IFERROR(VLOOKUP($A1841,'Raw - J'!$B:$S,6,FALSE),"")</f>
        <v/>
      </c>
      <c r="F1841" s="4" t="str">
        <f>SUBSTITUTE(IFERROR(VLOOKUP($A1841,'Raw - J'!$B:$P,8,FALSE),""),"0","")</f>
        <v/>
      </c>
      <c r="G1841" s="4" t="str">
        <f>SUBSTITUTE(IFERROR(VLOOKUP($A1841,'Raw - J'!$B:$P,7,FALSE),""),"0","")</f>
        <v/>
      </c>
      <c r="H1841" s="4" t="str">
        <f>IFERROR(VLOOKUP($A1841,'Raw - J'!$B:$P,10,FALSE)&amp;IF(VLOOKUP($A1841,'Raw - J'!$B:$N,11,FALSE)&lt;&gt;"","("&amp;VLOOKUP($A1841,'Raw - J'!$B:$N,11,FALSE)&amp;")",""),"")</f>
        <v/>
      </c>
      <c r="I1841" s="4" t="str">
        <f>IFERROR(VLOOKUP($A1841,'Raw - J'!$B:$P,12,FALSE),"")</f>
        <v/>
      </c>
      <c r="J1841" s="4" t="str">
        <f>IFERROR(VLOOKUP($A1841,'Raw - J'!$B:$P,9,FALSE),"")</f>
        <v/>
      </c>
      <c r="K1841" s="4" t="str">
        <f>IFERROR(VLOOKUP($A1841,'Raw - J'!$B:$P,13,FALSE),"")</f>
        <v/>
      </c>
    </row>
    <row r="1842" spans="1:11" hidden="1" x14ac:dyDescent="0.35">
      <c r="A1842">
        <v>1833</v>
      </c>
      <c r="B1842" s="9" t="str">
        <f>IFERROR(VLOOKUP($A1842,'Raw - J'!$B:$S,2,FALSE),"")</f>
        <v/>
      </c>
      <c r="C1842" s="4" t="str">
        <f>IFERROR(VLOOKUP($A1842,'Raw - J'!$B:$S,3,FALSE),"")</f>
        <v/>
      </c>
      <c r="D1842" s="4" t="str">
        <f>IFERROR(VLOOKUP(JUMP!A1842,'Raw - J'!B:F,5,FALSE),"")</f>
        <v/>
      </c>
      <c r="E1842" s="4" t="str">
        <f>IFERROR(VLOOKUP($A1842,'Raw - J'!$B:$S,6,FALSE),"")</f>
        <v/>
      </c>
      <c r="F1842" s="4" t="str">
        <f>SUBSTITUTE(IFERROR(VLOOKUP($A1842,'Raw - J'!$B:$P,8,FALSE),""),"0","")</f>
        <v/>
      </c>
      <c r="G1842" s="4" t="str">
        <f>SUBSTITUTE(IFERROR(VLOOKUP($A1842,'Raw - J'!$B:$P,7,FALSE),""),"0","")</f>
        <v/>
      </c>
      <c r="H1842" s="4" t="str">
        <f>IFERROR(VLOOKUP($A1842,'Raw - J'!$B:$P,10,FALSE)&amp;IF(VLOOKUP($A1842,'Raw - J'!$B:$N,11,FALSE)&lt;&gt;"","("&amp;VLOOKUP($A1842,'Raw - J'!$B:$N,11,FALSE)&amp;")",""),"")</f>
        <v/>
      </c>
      <c r="I1842" s="4" t="str">
        <f>IFERROR(VLOOKUP($A1842,'Raw - J'!$B:$P,12,FALSE),"")</f>
        <v/>
      </c>
      <c r="J1842" s="4" t="str">
        <f>IFERROR(VLOOKUP($A1842,'Raw - J'!$B:$P,9,FALSE),"")</f>
        <v/>
      </c>
      <c r="K1842" s="4" t="str">
        <f>IFERROR(VLOOKUP($A1842,'Raw - J'!$B:$P,13,FALSE),"")</f>
        <v/>
      </c>
    </row>
    <row r="1843" spans="1:11" hidden="1" x14ac:dyDescent="0.35">
      <c r="A1843">
        <v>1834</v>
      </c>
      <c r="B1843" s="9" t="str">
        <f>IFERROR(VLOOKUP($A1843,'Raw - J'!$B:$S,2,FALSE),"")</f>
        <v/>
      </c>
      <c r="C1843" s="4" t="str">
        <f>IFERROR(VLOOKUP($A1843,'Raw - J'!$B:$S,3,FALSE),"")</f>
        <v/>
      </c>
      <c r="D1843" s="4" t="str">
        <f>IFERROR(VLOOKUP(JUMP!A1843,'Raw - J'!B:F,5,FALSE),"")</f>
        <v/>
      </c>
      <c r="E1843" s="4" t="str">
        <f>IFERROR(VLOOKUP($A1843,'Raw - J'!$B:$S,6,FALSE),"")</f>
        <v/>
      </c>
      <c r="F1843" s="4" t="str">
        <f>SUBSTITUTE(IFERROR(VLOOKUP($A1843,'Raw - J'!$B:$P,8,FALSE),""),"0","")</f>
        <v/>
      </c>
      <c r="G1843" s="4" t="str">
        <f>SUBSTITUTE(IFERROR(VLOOKUP($A1843,'Raw - J'!$B:$P,7,FALSE),""),"0","")</f>
        <v/>
      </c>
      <c r="H1843" s="4" t="str">
        <f>IFERROR(VLOOKUP($A1843,'Raw - J'!$B:$P,10,FALSE)&amp;IF(VLOOKUP($A1843,'Raw - J'!$B:$N,11,FALSE)&lt;&gt;"","("&amp;VLOOKUP($A1843,'Raw - J'!$B:$N,11,FALSE)&amp;")",""),"")</f>
        <v/>
      </c>
      <c r="I1843" s="4" t="str">
        <f>IFERROR(VLOOKUP($A1843,'Raw - J'!$B:$P,12,FALSE),"")</f>
        <v/>
      </c>
      <c r="J1843" s="4" t="str">
        <f>IFERROR(VLOOKUP($A1843,'Raw - J'!$B:$P,9,FALSE),"")</f>
        <v/>
      </c>
      <c r="K1843" s="4" t="str">
        <f>IFERROR(VLOOKUP($A1843,'Raw - J'!$B:$P,13,FALSE),"")</f>
        <v/>
      </c>
    </row>
    <row r="1844" spans="1:11" hidden="1" x14ac:dyDescent="0.35">
      <c r="A1844">
        <v>1835</v>
      </c>
      <c r="B1844" s="9" t="str">
        <f>IFERROR(VLOOKUP($A1844,'Raw - J'!$B:$S,2,FALSE),"")</f>
        <v/>
      </c>
      <c r="C1844" s="4" t="str">
        <f>IFERROR(VLOOKUP($A1844,'Raw - J'!$B:$S,3,FALSE),"")</f>
        <v/>
      </c>
      <c r="D1844" s="4" t="str">
        <f>IFERROR(VLOOKUP(JUMP!A1844,'Raw - J'!B:F,5,FALSE),"")</f>
        <v/>
      </c>
      <c r="E1844" s="4" t="str">
        <f>IFERROR(VLOOKUP($A1844,'Raw - J'!$B:$S,6,FALSE),"")</f>
        <v/>
      </c>
      <c r="F1844" s="4" t="str">
        <f>SUBSTITUTE(IFERROR(VLOOKUP($A1844,'Raw - J'!$B:$P,8,FALSE),""),"0","")</f>
        <v/>
      </c>
      <c r="G1844" s="4" t="str">
        <f>SUBSTITUTE(IFERROR(VLOOKUP($A1844,'Raw - J'!$B:$P,7,FALSE),""),"0","")</f>
        <v/>
      </c>
      <c r="H1844" s="4" t="str">
        <f>IFERROR(VLOOKUP($A1844,'Raw - J'!$B:$P,10,FALSE)&amp;IF(VLOOKUP($A1844,'Raw - J'!$B:$N,11,FALSE)&lt;&gt;"","("&amp;VLOOKUP($A1844,'Raw - J'!$B:$N,11,FALSE)&amp;")",""),"")</f>
        <v/>
      </c>
      <c r="I1844" s="4" t="str">
        <f>IFERROR(VLOOKUP($A1844,'Raw - J'!$B:$P,12,FALSE),"")</f>
        <v/>
      </c>
      <c r="J1844" s="4" t="str">
        <f>IFERROR(VLOOKUP($A1844,'Raw - J'!$B:$P,9,FALSE),"")</f>
        <v/>
      </c>
      <c r="K1844" s="4" t="str">
        <f>IFERROR(VLOOKUP($A1844,'Raw - J'!$B:$P,13,FALSE),"")</f>
        <v/>
      </c>
    </row>
    <row r="1845" spans="1:11" hidden="1" x14ac:dyDescent="0.35">
      <c r="A1845">
        <v>1836</v>
      </c>
      <c r="B1845" s="9" t="str">
        <f>IFERROR(VLOOKUP($A1845,'Raw - J'!$B:$S,2,FALSE),"")</f>
        <v/>
      </c>
      <c r="C1845" s="4" t="str">
        <f>IFERROR(VLOOKUP($A1845,'Raw - J'!$B:$S,3,FALSE),"")</f>
        <v/>
      </c>
      <c r="D1845" s="4" t="str">
        <f>IFERROR(VLOOKUP(JUMP!A1845,'Raw - J'!B:F,5,FALSE),"")</f>
        <v/>
      </c>
      <c r="E1845" s="4" t="str">
        <f>IFERROR(VLOOKUP($A1845,'Raw - J'!$B:$S,6,FALSE),"")</f>
        <v/>
      </c>
      <c r="F1845" s="4" t="str">
        <f>SUBSTITUTE(IFERROR(VLOOKUP($A1845,'Raw - J'!$B:$P,8,FALSE),""),"0","")</f>
        <v/>
      </c>
      <c r="G1845" s="4" t="str">
        <f>SUBSTITUTE(IFERROR(VLOOKUP($A1845,'Raw - J'!$B:$P,7,FALSE),""),"0","")</f>
        <v/>
      </c>
      <c r="H1845" s="4" t="str">
        <f>IFERROR(VLOOKUP($A1845,'Raw - J'!$B:$P,10,FALSE)&amp;IF(VLOOKUP($A1845,'Raw - J'!$B:$N,11,FALSE)&lt;&gt;"","("&amp;VLOOKUP($A1845,'Raw - J'!$B:$N,11,FALSE)&amp;")",""),"")</f>
        <v/>
      </c>
      <c r="I1845" s="4" t="str">
        <f>IFERROR(VLOOKUP($A1845,'Raw - J'!$B:$P,12,FALSE),"")</f>
        <v/>
      </c>
      <c r="J1845" s="4" t="str">
        <f>IFERROR(VLOOKUP($A1845,'Raw - J'!$B:$P,9,FALSE),"")</f>
        <v/>
      </c>
      <c r="K1845" s="4" t="str">
        <f>IFERROR(VLOOKUP($A1845,'Raw - J'!$B:$P,13,FALSE),"")</f>
        <v/>
      </c>
    </row>
    <row r="1846" spans="1:11" hidden="1" x14ac:dyDescent="0.35">
      <c r="A1846">
        <v>1837</v>
      </c>
      <c r="B1846" s="9" t="str">
        <f>IFERROR(VLOOKUP($A1846,'Raw - J'!$B:$S,2,FALSE),"")</f>
        <v/>
      </c>
      <c r="C1846" s="4" t="str">
        <f>IFERROR(VLOOKUP($A1846,'Raw - J'!$B:$S,3,FALSE),"")</f>
        <v/>
      </c>
      <c r="D1846" s="4" t="str">
        <f>IFERROR(VLOOKUP(JUMP!A1846,'Raw - J'!B:F,5,FALSE),"")</f>
        <v/>
      </c>
      <c r="E1846" s="4" t="str">
        <f>IFERROR(VLOOKUP($A1846,'Raw - J'!$B:$S,6,FALSE),"")</f>
        <v/>
      </c>
      <c r="F1846" s="4" t="str">
        <f>SUBSTITUTE(IFERROR(VLOOKUP($A1846,'Raw - J'!$B:$P,8,FALSE),""),"0","")</f>
        <v/>
      </c>
      <c r="G1846" s="4" t="str">
        <f>SUBSTITUTE(IFERROR(VLOOKUP($A1846,'Raw - J'!$B:$P,7,FALSE),""),"0","")</f>
        <v/>
      </c>
      <c r="H1846" s="4" t="str">
        <f>IFERROR(VLOOKUP($A1846,'Raw - J'!$B:$P,10,FALSE)&amp;IF(VLOOKUP($A1846,'Raw - J'!$B:$N,11,FALSE)&lt;&gt;"","("&amp;VLOOKUP($A1846,'Raw - J'!$B:$N,11,FALSE)&amp;")",""),"")</f>
        <v/>
      </c>
      <c r="I1846" s="4" t="str">
        <f>IFERROR(VLOOKUP($A1846,'Raw - J'!$B:$P,12,FALSE),"")</f>
        <v/>
      </c>
      <c r="J1846" s="4" t="str">
        <f>IFERROR(VLOOKUP($A1846,'Raw - J'!$B:$P,9,FALSE),"")</f>
        <v/>
      </c>
      <c r="K1846" s="4" t="str">
        <f>IFERROR(VLOOKUP($A1846,'Raw - J'!$B:$P,13,FALSE),"")</f>
        <v/>
      </c>
    </row>
    <row r="1847" spans="1:11" hidden="1" x14ac:dyDescent="0.35">
      <c r="A1847">
        <v>1838</v>
      </c>
      <c r="B1847" s="9" t="str">
        <f>IFERROR(VLOOKUP($A1847,'Raw - J'!$B:$S,2,FALSE),"")</f>
        <v/>
      </c>
      <c r="C1847" s="4" t="str">
        <f>IFERROR(VLOOKUP($A1847,'Raw - J'!$B:$S,3,FALSE),"")</f>
        <v/>
      </c>
      <c r="D1847" s="4" t="str">
        <f>IFERROR(VLOOKUP(JUMP!A1847,'Raw - J'!B:F,5,FALSE),"")</f>
        <v/>
      </c>
      <c r="E1847" s="4" t="str">
        <f>IFERROR(VLOOKUP($A1847,'Raw - J'!$B:$S,6,FALSE),"")</f>
        <v/>
      </c>
      <c r="F1847" s="4" t="str">
        <f>SUBSTITUTE(IFERROR(VLOOKUP($A1847,'Raw - J'!$B:$P,8,FALSE),""),"0","")</f>
        <v/>
      </c>
      <c r="G1847" s="4" t="str">
        <f>SUBSTITUTE(IFERROR(VLOOKUP($A1847,'Raw - J'!$B:$P,7,FALSE),""),"0","")</f>
        <v/>
      </c>
      <c r="H1847" s="4" t="str">
        <f>IFERROR(VLOOKUP($A1847,'Raw - J'!$B:$P,10,FALSE)&amp;IF(VLOOKUP($A1847,'Raw - J'!$B:$N,11,FALSE)&lt;&gt;"","("&amp;VLOOKUP($A1847,'Raw - J'!$B:$N,11,FALSE)&amp;")",""),"")</f>
        <v/>
      </c>
      <c r="I1847" s="4" t="str">
        <f>IFERROR(VLOOKUP($A1847,'Raw - J'!$B:$P,12,FALSE),"")</f>
        <v/>
      </c>
      <c r="J1847" s="4" t="str">
        <f>IFERROR(VLOOKUP($A1847,'Raw - J'!$B:$P,9,FALSE),"")</f>
        <v/>
      </c>
      <c r="K1847" s="4" t="str">
        <f>IFERROR(VLOOKUP($A1847,'Raw - J'!$B:$P,13,FALSE),"")</f>
        <v/>
      </c>
    </row>
    <row r="1848" spans="1:11" hidden="1" x14ac:dyDescent="0.35">
      <c r="A1848">
        <v>1839</v>
      </c>
      <c r="B1848" s="9" t="str">
        <f>IFERROR(VLOOKUP($A1848,'Raw - J'!$B:$S,2,FALSE),"")</f>
        <v/>
      </c>
      <c r="C1848" s="4" t="str">
        <f>IFERROR(VLOOKUP($A1848,'Raw - J'!$B:$S,3,FALSE),"")</f>
        <v/>
      </c>
      <c r="D1848" s="4" t="str">
        <f>IFERROR(VLOOKUP(JUMP!A1848,'Raw - J'!B:F,5,FALSE),"")</f>
        <v/>
      </c>
      <c r="E1848" s="4" t="str">
        <f>IFERROR(VLOOKUP($A1848,'Raw - J'!$B:$S,6,FALSE),"")</f>
        <v/>
      </c>
      <c r="F1848" s="4" t="str">
        <f>SUBSTITUTE(IFERROR(VLOOKUP($A1848,'Raw - J'!$B:$P,8,FALSE),""),"0","")</f>
        <v/>
      </c>
      <c r="G1848" s="4" t="str">
        <f>SUBSTITUTE(IFERROR(VLOOKUP($A1848,'Raw - J'!$B:$P,7,FALSE),""),"0","")</f>
        <v/>
      </c>
      <c r="H1848" s="4" t="str">
        <f>IFERROR(VLOOKUP($A1848,'Raw - J'!$B:$P,10,FALSE)&amp;IF(VLOOKUP($A1848,'Raw - J'!$B:$N,11,FALSE)&lt;&gt;"","("&amp;VLOOKUP($A1848,'Raw - J'!$B:$N,11,FALSE)&amp;")",""),"")</f>
        <v/>
      </c>
      <c r="I1848" s="4" t="str">
        <f>IFERROR(VLOOKUP($A1848,'Raw - J'!$B:$P,12,FALSE),"")</f>
        <v/>
      </c>
      <c r="J1848" s="4" t="str">
        <f>IFERROR(VLOOKUP($A1848,'Raw - J'!$B:$P,9,FALSE),"")</f>
        <v/>
      </c>
      <c r="K1848" s="4" t="str">
        <f>IFERROR(VLOOKUP($A1848,'Raw - J'!$B:$P,13,FALSE),"")</f>
        <v/>
      </c>
    </row>
    <row r="1849" spans="1:11" hidden="1" x14ac:dyDescent="0.35">
      <c r="A1849">
        <v>1840</v>
      </c>
      <c r="B1849" s="9" t="str">
        <f>IFERROR(VLOOKUP($A1849,'Raw - J'!$B:$S,2,FALSE),"")</f>
        <v/>
      </c>
      <c r="C1849" s="4" t="str">
        <f>IFERROR(VLOOKUP($A1849,'Raw - J'!$B:$S,3,FALSE),"")</f>
        <v/>
      </c>
      <c r="D1849" s="4" t="str">
        <f>IFERROR(VLOOKUP(JUMP!A1849,'Raw - J'!B:F,5,FALSE),"")</f>
        <v/>
      </c>
      <c r="E1849" s="4" t="str">
        <f>IFERROR(VLOOKUP($A1849,'Raw - J'!$B:$S,6,FALSE),"")</f>
        <v/>
      </c>
      <c r="F1849" s="4" t="str">
        <f>SUBSTITUTE(IFERROR(VLOOKUP($A1849,'Raw - J'!$B:$P,8,FALSE),""),"0","")</f>
        <v/>
      </c>
      <c r="G1849" s="4" t="str">
        <f>SUBSTITUTE(IFERROR(VLOOKUP($A1849,'Raw - J'!$B:$P,7,FALSE),""),"0","")</f>
        <v/>
      </c>
      <c r="H1849" s="4" t="str">
        <f>IFERROR(VLOOKUP($A1849,'Raw - J'!$B:$P,10,FALSE)&amp;IF(VLOOKUP($A1849,'Raw - J'!$B:$N,11,FALSE)&lt;&gt;"","("&amp;VLOOKUP($A1849,'Raw - J'!$B:$N,11,FALSE)&amp;")",""),"")</f>
        <v/>
      </c>
      <c r="I1849" s="4" t="str">
        <f>IFERROR(VLOOKUP($A1849,'Raw - J'!$B:$P,12,FALSE),"")</f>
        <v/>
      </c>
      <c r="J1849" s="4" t="str">
        <f>IFERROR(VLOOKUP($A1849,'Raw - J'!$B:$P,9,FALSE),"")</f>
        <v/>
      </c>
      <c r="K1849" s="4" t="str">
        <f>IFERROR(VLOOKUP($A1849,'Raw - J'!$B:$P,13,FALSE),"")</f>
        <v/>
      </c>
    </row>
    <row r="1850" spans="1:11" hidden="1" x14ac:dyDescent="0.35">
      <c r="A1850">
        <v>1841</v>
      </c>
      <c r="B1850" s="9" t="str">
        <f>IFERROR(VLOOKUP($A1850,'Raw - J'!$B:$S,2,FALSE),"")</f>
        <v/>
      </c>
      <c r="C1850" s="4" t="str">
        <f>IFERROR(VLOOKUP($A1850,'Raw - J'!$B:$S,3,FALSE),"")</f>
        <v/>
      </c>
      <c r="D1850" s="4" t="str">
        <f>IFERROR(VLOOKUP(JUMP!A1850,'Raw - J'!B:F,5,FALSE),"")</f>
        <v/>
      </c>
      <c r="E1850" s="4" t="str">
        <f>IFERROR(VLOOKUP($A1850,'Raw - J'!$B:$S,6,FALSE),"")</f>
        <v/>
      </c>
      <c r="F1850" s="4" t="str">
        <f>SUBSTITUTE(IFERROR(VLOOKUP($A1850,'Raw - J'!$B:$P,8,FALSE),""),"0","")</f>
        <v/>
      </c>
      <c r="G1850" s="4" t="str">
        <f>SUBSTITUTE(IFERROR(VLOOKUP($A1850,'Raw - J'!$B:$P,7,FALSE),""),"0","")</f>
        <v/>
      </c>
      <c r="H1850" s="4" t="str">
        <f>IFERROR(VLOOKUP($A1850,'Raw - J'!$B:$P,10,FALSE)&amp;IF(VLOOKUP($A1850,'Raw - J'!$B:$N,11,FALSE)&lt;&gt;"","("&amp;VLOOKUP($A1850,'Raw - J'!$B:$N,11,FALSE)&amp;")",""),"")</f>
        <v/>
      </c>
      <c r="I1850" s="4" t="str">
        <f>IFERROR(VLOOKUP($A1850,'Raw - J'!$B:$P,12,FALSE),"")</f>
        <v/>
      </c>
      <c r="J1850" s="4" t="str">
        <f>IFERROR(VLOOKUP($A1850,'Raw - J'!$B:$P,9,FALSE),"")</f>
        <v/>
      </c>
      <c r="K1850" s="4" t="str">
        <f>IFERROR(VLOOKUP($A1850,'Raw - J'!$B:$P,13,FALSE),"")</f>
        <v/>
      </c>
    </row>
    <row r="1851" spans="1:11" hidden="1" x14ac:dyDescent="0.35">
      <c r="A1851">
        <v>1842</v>
      </c>
      <c r="B1851" s="9" t="str">
        <f>IFERROR(VLOOKUP($A1851,'Raw - J'!$B:$S,2,FALSE),"")</f>
        <v/>
      </c>
      <c r="C1851" s="4" t="str">
        <f>IFERROR(VLOOKUP($A1851,'Raw - J'!$B:$S,3,FALSE),"")</f>
        <v/>
      </c>
      <c r="D1851" s="4" t="str">
        <f>IFERROR(VLOOKUP(JUMP!A1851,'Raw - J'!B:F,5,FALSE),"")</f>
        <v/>
      </c>
      <c r="E1851" s="4" t="str">
        <f>IFERROR(VLOOKUP($A1851,'Raw - J'!$B:$S,6,FALSE),"")</f>
        <v/>
      </c>
      <c r="F1851" s="4" t="str">
        <f>SUBSTITUTE(IFERROR(VLOOKUP($A1851,'Raw - J'!$B:$P,8,FALSE),""),"0","")</f>
        <v/>
      </c>
      <c r="G1851" s="4" t="str">
        <f>SUBSTITUTE(IFERROR(VLOOKUP($A1851,'Raw - J'!$B:$P,7,FALSE),""),"0","")</f>
        <v/>
      </c>
      <c r="H1851" s="4" t="str">
        <f>IFERROR(VLOOKUP($A1851,'Raw - J'!$B:$P,10,FALSE)&amp;IF(VLOOKUP($A1851,'Raw - J'!$B:$N,11,FALSE)&lt;&gt;"","("&amp;VLOOKUP($A1851,'Raw - J'!$B:$N,11,FALSE)&amp;")",""),"")</f>
        <v/>
      </c>
      <c r="I1851" s="4" t="str">
        <f>IFERROR(VLOOKUP($A1851,'Raw - J'!$B:$P,12,FALSE),"")</f>
        <v/>
      </c>
      <c r="J1851" s="4" t="str">
        <f>IFERROR(VLOOKUP($A1851,'Raw - J'!$B:$P,9,FALSE),"")</f>
        <v/>
      </c>
      <c r="K1851" s="4" t="str">
        <f>IFERROR(VLOOKUP($A1851,'Raw - J'!$B:$P,13,FALSE),"")</f>
        <v/>
      </c>
    </row>
    <row r="1852" spans="1:11" hidden="1" x14ac:dyDescent="0.35">
      <c r="A1852">
        <v>1843</v>
      </c>
      <c r="B1852" s="9" t="str">
        <f>IFERROR(VLOOKUP($A1852,'Raw - J'!$B:$S,2,FALSE),"")</f>
        <v/>
      </c>
      <c r="C1852" s="4" t="str">
        <f>IFERROR(VLOOKUP($A1852,'Raw - J'!$B:$S,3,FALSE),"")</f>
        <v/>
      </c>
      <c r="D1852" s="4" t="str">
        <f>IFERROR(VLOOKUP(JUMP!A1852,'Raw - J'!B:F,5,FALSE),"")</f>
        <v/>
      </c>
      <c r="E1852" s="4" t="str">
        <f>IFERROR(VLOOKUP($A1852,'Raw - J'!$B:$S,6,FALSE),"")</f>
        <v/>
      </c>
      <c r="F1852" s="4" t="str">
        <f>SUBSTITUTE(IFERROR(VLOOKUP($A1852,'Raw - J'!$B:$P,8,FALSE),""),"0","")</f>
        <v/>
      </c>
      <c r="G1852" s="4" t="str">
        <f>SUBSTITUTE(IFERROR(VLOOKUP($A1852,'Raw - J'!$B:$P,7,FALSE),""),"0","")</f>
        <v/>
      </c>
      <c r="H1852" s="4" t="str">
        <f>IFERROR(VLOOKUP($A1852,'Raw - J'!$B:$P,10,FALSE)&amp;IF(VLOOKUP($A1852,'Raw - J'!$B:$N,11,FALSE)&lt;&gt;"","("&amp;VLOOKUP($A1852,'Raw - J'!$B:$N,11,FALSE)&amp;")",""),"")</f>
        <v/>
      </c>
      <c r="I1852" s="4" t="str">
        <f>IFERROR(VLOOKUP($A1852,'Raw - J'!$B:$P,12,FALSE),"")</f>
        <v/>
      </c>
      <c r="J1852" s="4" t="str">
        <f>IFERROR(VLOOKUP($A1852,'Raw - J'!$B:$P,9,FALSE),"")</f>
        <v/>
      </c>
      <c r="K1852" s="4" t="str">
        <f>IFERROR(VLOOKUP($A1852,'Raw - J'!$B:$P,13,FALSE),"")</f>
        <v/>
      </c>
    </row>
    <row r="1853" spans="1:11" hidden="1" x14ac:dyDescent="0.35">
      <c r="A1853">
        <v>1844</v>
      </c>
      <c r="B1853" s="9" t="str">
        <f>IFERROR(VLOOKUP($A1853,'Raw - J'!$B:$S,2,FALSE),"")</f>
        <v/>
      </c>
      <c r="C1853" s="4" t="str">
        <f>IFERROR(VLOOKUP($A1853,'Raw - J'!$B:$S,3,FALSE),"")</f>
        <v/>
      </c>
      <c r="D1853" s="4" t="str">
        <f>IFERROR(VLOOKUP(JUMP!A1853,'Raw - J'!B:F,5,FALSE),"")</f>
        <v/>
      </c>
      <c r="E1853" s="4" t="str">
        <f>IFERROR(VLOOKUP($A1853,'Raw - J'!$B:$S,6,FALSE),"")</f>
        <v/>
      </c>
      <c r="F1853" s="4" t="str">
        <f>SUBSTITUTE(IFERROR(VLOOKUP($A1853,'Raw - J'!$B:$P,8,FALSE),""),"0","")</f>
        <v/>
      </c>
      <c r="G1853" s="4" t="str">
        <f>SUBSTITUTE(IFERROR(VLOOKUP($A1853,'Raw - J'!$B:$P,7,FALSE),""),"0","")</f>
        <v/>
      </c>
      <c r="H1853" s="4" t="str">
        <f>IFERROR(VLOOKUP($A1853,'Raw - J'!$B:$P,10,FALSE)&amp;IF(VLOOKUP($A1853,'Raw - J'!$B:$N,11,FALSE)&lt;&gt;"","("&amp;VLOOKUP($A1853,'Raw - J'!$B:$N,11,FALSE)&amp;")",""),"")</f>
        <v/>
      </c>
      <c r="I1853" s="4" t="str">
        <f>IFERROR(VLOOKUP($A1853,'Raw - J'!$B:$P,12,FALSE),"")</f>
        <v/>
      </c>
      <c r="J1853" s="4" t="str">
        <f>IFERROR(VLOOKUP($A1853,'Raw - J'!$B:$P,9,FALSE),"")</f>
        <v/>
      </c>
      <c r="K1853" s="4" t="str">
        <f>IFERROR(VLOOKUP($A1853,'Raw - J'!$B:$P,13,FALSE),"")</f>
        <v/>
      </c>
    </row>
    <row r="1854" spans="1:11" hidden="1" x14ac:dyDescent="0.35">
      <c r="A1854">
        <v>1845</v>
      </c>
      <c r="B1854" s="9" t="str">
        <f>IFERROR(VLOOKUP($A1854,'Raw - J'!$B:$S,2,FALSE),"")</f>
        <v/>
      </c>
      <c r="C1854" s="4" t="str">
        <f>IFERROR(VLOOKUP($A1854,'Raw - J'!$B:$S,3,FALSE),"")</f>
        <v/>
      </c>
      <c r="D1854" s="4" t="str">
        <f>IFERROR(VLOOKUP(JUMP!A1854,'Raw - J'!B:F,5,FALSE),"")</f>
        <v/>
      </c>
      <c r="E1854" s="4" t="str">
        <f>IFERROR(VLOOKUP($A1854,'Raw - J'!$B:$S,6,FALSE),"")</f>
        <v/>
      </c>
      <c r="F1854" s="4" t="str">
        <f>SUBSTITUTE(IFERROR(VLOOKUP($A1854,'Raw - J'!$B:$P,8,FALSE),""),"0","")</f>
        <v/>
      </c>
      <c r="G1854" s="4" t="str">
        <f>SUBSTITUTE(IFERROR(VLOOKUP($A1854,'Raw - J'!$B:$P,7,FALSE),""),"0","")</f>
        <v/>
      </c>
      <c r="H1854" s="4" t="str">
        <f>IFERROR(VLOOKUP($A1854,'Raw - J'!$B:$P,10,FALSE)&amp;IF(VLOOKUP($A1854,'Raw - J'!$B:$N,11,FALSE)&lt;&gt;"","("&amp;VLOOKUP($A1854,'Raw - J'!$B:$N,11,FALSE)&amp;")",""),"")</f>
        <v/>
      </c>
      <c r="I1854" s="4" t="str">
        <f>IFERROR(VLOOKUP($A1854,'Raw - J'!$B:$P,12,FALSE),"")</f>
        <v/>
      </c>
      <c r="J1854" s="4" t="str">
        <f>IFERROR(VLOOKUP($A1854,'Raw - J'!$B:$P,9,FALSE),"")</f>
        <v/>
      </c>
      <c r="K1854" s="4" t="str">
        <f>IFERROR(VLOOKUP($A1854,'Raw - J'!$B:$P,13,FALSE),"")</f>
        <v/>
      </c>
    </row>
    <row r="1855" spans="1:11" hidden="1" x14ac:dyDescent="0.35">
      <c r="A1855">
        <v>1846</v>
      </c>
      <c r="B1855" s="9" t="str">
        <f>IFERROR(VLOOKUP($A1855,'Raw - J'!$B:$S,2,FALSE),"")</f>
        <v/>
      </c>
      <c r="C1855" s="4" t="str">
        <f>IFERROR(VLOOKUP($A1855,'Raw - J'!$B:$S,3,FALSE),"")</f>
        <v/>
      </c>
      <c r="D1855" s="4" t="str">
        <f>IFERROR(VLOOKUP(JUMP!A1855,'Raw - J'!B:F,5,FALSE),"")</f>
        <v/>
      </c>
      <c r="E1855" s="4" t="str">
        <f>IFERROR(VLOOKUP($A1855,'Raw - J'!$B:$S,6,FALSE),"")</f>
        <v/>
      </c>
      <c r="F1855" s="4" t="str">
        <f>SUBSTITUTE(IFERROR(VLOOKUP($A1855,'Raw - J'!$B:$P,8,FALSE),""),"0","")</f>
        <v/>
      </c>
      <c r="G1855" s="4" t="str">
        <f>SUBSTITUTE(IFERROR(VLOOKUP($A1855,'Raw - J'!$B:$P,7,FALSE),""),"0","")</f>
        <v/>
      </c>
      <c r="H1855" s="4" t="str">
        <f>IFERROR(VLOOKUP($A1855,'Raw - J'!$B:$P,10,FALSE)&amp;IF(VLOOKUP($A1855,'Raw - J'!$B:$N,11,FALSE)&lt;&gt;"","("&amp;VLOOKUP($A1855,'Raw - J'!$B:$N,11,FALSE)&amp;")",""),"")</f>
        <v/>
      </c>
      <c r="I1855" s="4" t="str">
        <f>IFERROR(VLOOKUP($A1855,'Raw - J'!$B:$P,12,FALSE),"")</f>
        <v/>
      </c>
      <c r="J1855" s="4" t="str">
        <f>IFERROR(VLOOKUP($A1855,'Raw - J'!$B:$P,9,FALSE),"")</f>
        <v/>
      </c>
      <c r="K1855" s="4" t="str">
        <f>IFERROR(VLOOKUP($A1855,'Raw - J'!$B:$P,13,FALSE),"")</f>
        <v/>
      </c>
    </row>
    <row r="1856" spans="1:11" hidden="1" x14ac:dyDescent="0.35">
      <c r="A1856">
        <v>1847</v>
      </c>
      <c r="B1856" s="9" t="str">
        <f>IFERROR(VLOOKUP($A1856,'Raw - J'!$B:$S,2,FALSE),"")</f>
        <v/>
      </c>
      <c r="C1856" s="4" t="str">
        <f>IFERROR(VLOOKUP($A1856,'Raw - J'!$B:$S,3,FALSE),"")</f>
        <v/>
      </c>
      <c r="D1856" s="4" t="str">
        <f>IFERROR(VLOOKUP(JUMP!A1856,'Raw - J'!B:F,5,FALSE),"")</f>
        <v/>
      </c>
      <c r="E1856" s="4" t="str">
        <f>IFERROR(VLOOKUP($A1856,'Raw - J'!$B:$S,6,FALSE),"")</f>
        <v/>
      </c>
      <c r="F1856" s="4" t="str">
        <f>SUBSTITUTE(IFERROR(VLOOKUP($A1856,'Raw - J'!$B:$P,8,FALSE),""),"0","")</f>
        <v/>
      </c>
      <c r="G1856" s="4" t="str">
        <f>SUBSTITUTE(IFERROR(VLOOKUP($A1856,'Raw - J'!$B:$P,7,FALSE),""),"0","")</f>
        <v/>
      </c>
      <c r="H1856" s="4" t="str">
        <f>IFERROR(VLOOKUP($A1856,'Raw - J'!$B:$P,10,FALSE)&amp;IF(VLOOKUP($A1856,'Raw - J'!$B:$N,11,FALSE)&lt;&gt;"","("&amp;VLOOKUP($A1856,'Raw - J'!$B:$N,11,FALSE)&amp;")",""),"")</f>
        <v/>
      </c>
      <c r="I1856" s="4" t="str">
        <f>IFERROR(VLOOKUP($A1856,'Raw - J'!$B:$P,12,FALSE),"")</f>
        <v/>
      </c>
      <c r="J1856" s="4" t="str">
        <f>IFERROR(VLOOKUP($A1856,'Raw - J'!$B:$P,9,FALSE),"")</f>
        <v/>
      </c>
      <c r="K1856" s="4" t="str">
        <f>IFERROR(VLOOKUP($A1856,'Raw - J'!$B:$P,13,FALSE),"")</f>
        <v/>
      </c>
    </row>
    <row r="1857" spans="1:11" hidden="1" x14ac:dyDescent="0.35">
      <c r="A1857">
        <v>1848</v>
      </c>
      <c r="B1857" s="9" t="str">
        <f>IFERROR(VLOOKUP($A1857,'Raw - J'!$B:$S,2,FALSE),"")</f>
        <v/>
      </c>
      <c r="C1857" s="4" t="str">
        <f>IFERROR(VLOOKUP($A1857,'Raw - J'!$B:$S,3,FALSE),"")</f>
        <v/>
      </c>
      <c r="D1857" s="4" t="str">
        <f>IFERROR(VLOOKUP(JUMP!A1857,'Raw - J'!B:F,5,FALSE),"")</f>
        <v/>
      </c>
      <c r="E1857" s="4" t="str">
        <f>IFERROR(VLOOKUP($A1857,'Raw - J'!$B:$S,6,FALSE),"")</f>
        <v/>
      </c>
      <c r="F1857" s="4" t="str">
        <f>SUBSTITUTE(IFERROR(VLOOKUP($A1857,'Raw - J'!$B:$P,8,FALSE),""),"0","")</f>
        <v/>
      </c>
      <c r="G1857" s="4" t="str">
        <f>SUBSTITUTE(IFERROR(VLOOKUP($A1857,'Raw - J'!$B:$P,7,FALSE),""),"0","")</f>
        <v/>
      </c>
      <c r="H1857" s="4" t="str">
        <f>IFERROR(VLOOKUP($A1857,'Raw - J'!$B:$P,10,FALSE)&amp;IF(VLOOKUP($A1857,'Raw - J'!$B:$N,11,FALSE)&lt;&gt;"","("&amp;VLOOKUP($A1857,'Raw - J'!$B:$N,11,FALSE)&amp;")",""),"")</f>
        <v/>
      </c>
      <c r="I1857" s="4" t="str">
        <f>IFERROR(VLOOKUP($A1857,'Raw - J'!$B:$P,12,FALSE),"")</f>
        <v/>
      </c>
      <c r="J1857" s="4" t="str">
        <f>IFERROR(VLOOKUP($A1857,'Raw - J'!$B:$P,9,FALSE),"")</f>
        <v/>
      </c>
      <c r="K1857" s="4" t="str">
        <f>IFERROR(VLOOKUP($A1857,'Raw - J'!$B:$P,13,FALSE),"")</f>
        <v/>
      </c>
    </row>
    <row r="1858" spans="1:11" hidden="1" x14ac:dyDescent="0.35">
      <c r="A1858">
        <v>1849</v>
      </c>
      <c r="B1858" s="9" t="str">
        <f>IFERROR(VLOOKUP($A1858,'Raw - J'!$B:$S,2,FALSE),"")</f>
        <v/>
      </c>
      <c r="C1858" s="4" t="str">
        <f>IFERROR(VLOOKUP($A1858,'Raw - J'!$B:$S,3,FALSE),"")</f>
        <v/>
      </c>
      <c r="D1858" s="4" t="str">
        <f>IFERROR(VLOOKUP(JUMP!A1858,'Raw - J'!B:F,5,FALSE),"")</f>
        <v/>
      </c>
      <c r="E1858" s="4" t="str">
        <f>IFERROR(VLOOKUP($A1858,'Raw - J'!$B:$S,6,FALSE),"")</f>
        <v/>
      </c>
      <c r="F1858" s="4" t="str">
        <f>SUBSTITUTE(IFERROR(VLOOKUP($A1858,'Raw - J'!$B:$P,8,FALSE),""),"0","")</f>
        <v/>
      </c>
      <c r="G1858" s="4" t="str">
        <f>SUBSTITUTE(IFERROR(VLOOKUP($A1858,'Raw - J'!$B:$P,7,FALSE),""),"0","")</f>
        <v/>
      </c>
      <c r="H1858" s="4" t="str">
        <f>IFERROR(VLOOKUP($A1858,'Raw - J'!$B:$P,10,FALSE)&amp;IF(VLOOKUP($A1858,'Raw - J'!$B:$N,11,FALSE)&lt;&gt;"","("&amp;VLOOKUP($A1858,'Raw - J'!$B:$N,11,FALSE)&amp;")",""),"")</f>
        <v/>
      </c>
      <c r="I1858" s="4" t="str">
        <f>IFERROR(VLOOKUP($A1858,'Raw - J'!$B:$P,12,FALSE),"")</f>
        <v/>
      </c>
      <c r="J1858" s="4" t="str">
        <f>IFERROR(VLOOKUP($A1858,'Raw - J'!$B:$P,9,FALSE),"")</f>
        <v/>
      </c>
      <c r="K1858" s="4" t="str">
        <f>IFERROR(VLOOKUP($A1858,'Raw - J'!$B:$P,13,FALSE),"")</f>
        <v/>
      </c>
    </row>
    <row r="1859" spans="1:11" hidden="1" x14ac:dyDescent="0.35">
      <c r="A1859">
        <v>1850</v>
      </c>
      <c r="B1859" s="9" t="str">
        <f>IFERROR(VLOOKUP($A1859,'Raw - J'!$B:$S,2,FALSE),"")</f>
        <v/>
      </c>
      <c r="C1859" s="4" t="str">
        <f>IFERROR(VLOOKUP($A1859,'Raw - J'!$B:$S,3,FALSE),"")</f>
        <v/>
      </c>
      <c r="D1859" s="4" t="str">
        <f>IFERROR(VLOOKUP(JUMP!A1859,'Raw - J'!B:F,5,FALSE),"")</f>
        <v/>
      </c>
      <c r="E1859" s="4" t="str">
        <f>IFERROR(VLOOKUP($A1859,'Raw - J'!$B:$S,6,FALSE),"")</f>
        <v/>
      </c>
      <c r="F1859" s="4" t="str">
        <f>SUBSTITUTE(IFERROR(VLOOKUP($A1859,'Raw - J'!$B:$P,8,FALSE),""),"0","")</f>
        <v/>
      </c>
      <c r="G1859" s="4" t="str">
        <f>SUBSTITUTE(IFERROR(VLOOKUP($A1859,'Raw - J'!$B:$P,7,FALSE),""),"0","")</f>
        <v/>
      </c>
      <c r="H1859" s="4" t="str">
        <f>IFERROR(VLOOKUP($A1859,'Raw - J'!$B:$P,10,FALSE)&amp;IF(VLOOKUP($A1859,'Raw - J'!$B:$N,11,FALSE)&lt;&gt;"","("&amp;VLOOKUP($A1859,'Raw - J'!$B:$N,11,FALSE)&amp;")",""),"")</f>
        <v/>
      </c>
      <c r="I1859" s="4" t="str">
        <f>IFERROR(VLOOKUP($A1859,'Raw - J'!$B:$P,12,FALSE),"")</f>
        <v/>
      </c>
      <c r="J1859" s="4" t="str">
        <f>IFERROR(VLOOKUP($A1859,'Raw - J'!$B:$P,9,FALSE),"")</f>
        <v/>
      </c>
      <c r="K1859" s="4" t="str">
        <f>IFERROR(VLOOKUP($A1859,'Raw - J'!$B:$P,13,FALSE),"")</f>
        <v/>
      </c>
    </row>
    <row r="1860" spans="1:11" hidden="1" x14ac:dyDescent="0.35">
      <c r="A1860">
        <v>1851</v>
      </c>
      <c r="B1860" s="9" t="str">
        <f>IFERROR(VLOOKUP($A1860,'Raw - J'!$B:$S,2,FALSE),"")</f>
        <v/>
      </c>
      <c r="C1860" s="4" t="str">
        <f>IFERROR(VLOOKUP($A1860,'Raw - J'!$B:$S,3,FALSE),"")</f>
        <v/>
      </c>
      <c r="D1860" s="4" t="str">
        <f>IFERROR(VLOOKUP(JUMP!A1860,'Raw - J'!B:F,5,FALSE),"")</f>
        <v/>
      </c>
      <c r="E1860" s="4" t="str">
        <f>IFERROR(VLOOKUP($A1860,'Raw - J'!$B:$S,6,FALSE),"")</f>
        <v/>
      </c>
      <c r="F1860" s="4" t="str">
        <f>SUBSTITUTE(IFERROR(VLOOKUP($A1860,'Raw - J'!$B:$P,8,FALSE),""),"0","")</f>
        <v/>
      </c>
      <c r="G1860" s="4" t="str">
        <f>SUBSTITUTE(IFERROR(VLOOKUP($A1860,'Raw - J'!$B:$P,7,FALSE),""),"0","")</f>
        <v/>
      </c>
      <c r="H1860" s="4" t="str">
        <f>IFERROR(VLOOKUP($A1860,'Raw - J'!$B:$P,10,FALSE)&amp;IF(VLOOKUP($A1860,'Raw - J'!$B:$N,11,FALSE)&lt;&gt;"","("&amp;VLOOKUP($A1860,'Raw - J'!$B:$N,11,FALSE)&amp;")",""),"")</f>
        <v/>
      </c>
      <c r="I1860" s="4" t="str">
        <f>IFERROR(VLOOKUP($A1860,'Raw - J'!$B:$P,12,FALSE),"")</f>
        <v/>
      </c>
      <c r="J1860" s="4" t="str">
        <f>IFERROR(VLOOKUP($A1860,'Raw - J'!$B:$P,9,FALSE),"")</f>
        <v/>
      </c>
      <c r="K1860" s="4" t="str">
        <f>IFERROR(VLOOKUP($A1860,'Raw - J'!$B:$P,13,FALSE),"")</f>
        <v/>
      </c>
    </row>
    <row r="1861" spans="1:11" hidden="1" x14ac:dyDescent="0.35">
      <c r="A1861">
        <v>1852</v>
      </c>
      <c r="B1861" s="9" t="str">
        <f>IFERROR(VLOOKUP($A1861,'Raw - J'!$B:$S,2,FALSE),"")</f>
        <v/>
      </c>
      <c r="C1861" s="4" t="str">
        <f>IFERROR(VLOOKUP($A1861,'Raw - J'!$B:$S,3,FALSE),"")</f>
        <v/>
      </c>
      <c r="D1861" s="4" t="str">
        <f>IFERROR(VLOOKUP(JUMP!A1861,'Raw - J'!B:F,5,FALSE),"")</f>
        <v/>
      </c>
      <c r="E1861" s="4" t="str">
        <f>IFERROR(VLOOKUP($A1861,'Raw - J'!$B:$S,6,FALSE),"")</f>
        <v/>
      </c>
      <c r="F1861" s="4" t="str">
        <f>SUBSTITUTE(IFERROR(VLOOKUP($A1861,'Raw - J'!$B:$P,8,FALSE),""),"0","")</f>
        <v/>
      </c>
      <c r="G1861" s="4" t="str">
        <f>SUBSTITUTE(IFERROR(VLOOKUP($A1861,'Raw - J'!$B:$P,7,FALSE),""),"0","")</f>
        <v/>
      </c>
      <c r="H1861" s="4" t="str">
        <f>IFERROR(VLOOKUP($A1861,'Raw - J'!$B:$P,10,FALSE)&amp;IF(VLOOKUP($A1861,'Raw - J'!$B:$N,11,FALSE)&lt;&gt;"","("&amp;VLOOKUP($A1861,'Raw - J'!$B:$N,11,FALSE)&amp;")",""),"")</f>
        <v/>
      </c>
      <c r="I1861" s="4" t="str">
        <f>IFERROR(VLOOKUP($A1861,'Raw - J'!$B:$P,12,FALSE),"")</f>
        <v/>
      </c>
      <c r="J1861" s="4" t="str">
        <f>IFERROR(VLOOKUP($A1861,'Raw - J'!$B:$P,9,FALSE),"")</f>
        <v/>
      </c>
      <c r="K1861" s="4" t="str">
        <f>IFERROR(VLOOKUP($A1861,'Raw - J'!$B:$P,13,FALSE),"")</f>
        <v/>
      </c>
    </row>
    <row r="1862" spans="1:11" hidden="1" x14ac:dyDescent="0.35">
      <c r="A1862">
        <v>1853</v>
      </c>
      <c r="B1862" s="9" t="str">
        <f>IFERROR(VLOOKUP($A1862,'Raw - J'!$B:$S,2,FALSE),"")</f>
        <v/>
      </c>
      <c r="C1862" s="4" t="str">
        <f>IFERROR(VLOOKUP($A1862,'Raw - J'!$B:$S,3,FALSE),"")</f>
        <v/>
      </c>
      <c r="D1862" s="4" t="str">
        <f>IFERROR(VLOOKUP(JUMP!A1862,'Raw - J'!B:F,5,FALSE),"")</f>
        <v/>
      </c>
      <c r="E1862" s="4" t="str">
        <f>IFERROR(VLOOKUP($A1862,'Raw - J'!$B:$S,6,FALSE),"")</f>
        <v/>
      </c>
      <c r="F1862" s="4" t="str">
        <f>SUBSTITUTE(IFERROR(VLOOKUP($A1862,'Raw - J'!$B:$P,8,FALSE),""),"0","")</f>
        <v/>
      </c>
      <c r="G1862" s="4" t="str">
        <f>SUBSTITUTE(IFERROR(VLOOKUP($A1862,'Raw - J'!$B:$P,7,FALSE),""),"0","")</f>
        <v/>
      </c>
      <c r="H1862" s="4" t="str">
        <f>IFERROR(VLOOKUP($A1862,'Raw - J'!$B:$P,10,FALSE)&amp;IF(VLOOKUP($A1862,'Raw - J'!$B:$N,11,FALSE)&lt;&gt;"","("&amp;VLOOKUP($A1862,'Raw - J'!$B:$N,11,FALSE)&amp;")",""),"")</f>
        <v/>
      </c>
      <c r="I1862" s="4" t="str">
        <f>IFERROR(VLOOKUP($A1862,'Raw - J'!$B:$P,12,FALSE),"")</f>
        <v/>
      </c>
      <c r="J1862" s="4" t="str">
        <f>IFERROR(VLOOKUP($A1862,'Raw - J'!$B:$P,9,FALSE),"")</f>
        <v/>
      </c>
      <c r="K1862" s="4" t="str">
        <f>IFERROR(VLOOKUP($A1862,'Raw - J'!$B:$P,13,FALSE),"")</f>
        <v/>
      </c>
    </row>
    <row r="1863" spans="1:11" hidden="1" x14ac:dyDescent="0.35">
      <c r="A1863">
        <v>1854</v>
      </c>
      <c r="B1863" s="9" t="str">
        <f>IFERROR(VLOOKUP($A1863,'Raw - J'!$B:$S,2,FALSE),"")</f>
        <v/>
      </c>
      <c r="C1863" s="4" t="str">
        <f>IFERROR(VLOOKUP($A1863,'Raw - J'!$B:$S,3,FALSE),"")</f>
        <v/>
      </c>
      <c r="D1863" s="4" t="str">
        <f>IFERROR(VLOOKUP(JUMP!A1863,'Raw - J'!B:F,5,FALSE),"")</f>
        <v/>
      </c>
      <c r="E1863" s="4" t="str">
        <f>IFERROR(VLOOKUP($A1863,'Raw - J'!$B:$S,6,FALSE),"")</f>
        <v/>
      </c>
      <c r="F1863" s="4" t="str">
        <f>SUBSTITUTE(IFERROR(VLOOKUP($A1863,'Raw - J'!$B:$P,8,FALSE),""),"0","")</f>
        <v/>
      </c>
      <c r="G1863" s="4" t="str">
        <f>SUBSTITUTE(IFERROR(VLOOKUP($A1863,'Raw - J'!$B:$P,7,FALSE),""),"0","")</f>
        <v/>
      </c>
      <c r="H1863" s="4" t="str">
        <f>IFERROR(VLOOKUP($A1863,'Raw - J'!$B:$P,10,FALSE)&amp;IF(VLOOKUP($A1863,'Raw - J'!$B:$N,11,FALSE)&lt;&gt;"","("&amp;VLOOKUP($A1863,'Raw - J'!$B:$N,11,FALSE)&amp;")",""),"")</f>
        <v/>
      </c>
      <c r="I1863" s="4" t="str">
        <f>IFERROR(VLOOKUP($A1863,'Raw - J'!$B:$P,12,FALSE),"")</f>
        <v/>
      </c>
      <c r="J1863" s="4" t="str">
        <f>IFERROR(VLOOKUP($A1863,'Raw - J'!$B:$P,9,FALSE),"")</f>
        <v/>
      </c>
      <c r="K1863" s="4" t="str">
        <f>IFERROR(VLOOKUP($A1863,'Raw - J'!$B:$P,13,FALSE),"")</f>
        <v/>
      </c>
    </row>
    <row r="1864" spans="1:11" hidden="1" x14ac:dyDescent="0.35">
      <c r="A1864">
        <v>1855</v>
      </c>
      <c r="B1864" s="9" t="str">
        <f>IFERROR(VLOOKUP($A1864,'Raw - J'!$B:$S,2,FALSE),"")</f>
        <v/>
      </c>
      <c r="C1864" s="4" t="str">
        <f>IFERROR(VLOOKUP($A1864,'Raw - J'!$B:$S,3,FALSE),"")</f>
        <v/>
      </c>
      <c r="D1864" s="4" t="str">
        <f>IFERROR(VLOOKUP(JUMP!A1864,'Raw - J'!B:F,5,FALSE),"")</f>
        <v/>
      </c>
      <c r="E1864" s="4" t="str">
        <f>IFERROR(VLOOKUP($A1864,'Raw - J'!$B:$S,6,FALSE),"")</f>
        <v/>
      </c>
      <c r="F1864" s="4" t="str">
        <f>SUBSTITUTE(IFERROR(VLOOKUP($A1864,'Raw - J'!$B:$P,8,FALSE),""),"0","")</f>
        <v/>
      </c>
      <c r="G1864" s="4" t="str">
        <f>SUBSTITUTE(IFERROR(VLOOKUP($A1864,'Raw - J'!$B:$P,7,FALSE),""),"0","")</f>
        <v/>
      </c>
      <c r="H1864" s="4" t="str">
        <f>IFERROR(VLOOKUP($A1864,'Raw - J'!$B:$P,10,FALSE)&amp;IF(VLOOKUP($A1864,'Raw - J'!$B:$N,11,FALSE)&lt;&gt;"","("&amp;VLOOKUP($A1864,'Raw - J'!$B:$N,11,FALSE)&amp;")",""),"")</f>
        <v/>
      </c>
      <c r="I1864" s="4" t="str">
        <f>IFERROR(VLOOKUP($A1864,'Raw - J'!$B:$P,12,FALSE),"")</f>
        <v/>
      </c>
      <c r="J1864" s="4" t="str">
        <f>IFERROR(VLOOKUP($A1864,'Raw - J'!$B:$P,9,FALSE),"")</f>
        <v/>
      </c>
      <c r="K1864" s="4" t="str">
        <f>IFERROR(VLOOKUP($A1864,'Raw - J'!$B:$P,13,FALSE),"")</f>
        <v/>
      </c>
    </row>
    <row r="1865" spans="1:11" hidden="1" x14ac:dyDescent="0.35">
      <c r="A1865">
        <v>1856</v>
      </c>
      <c r="B1865" s="9" t="str">
        <f>IFERROR(VLOOKUP($A1865,'Raw - J'!$B:$S,2,FALSE),"")</f>
        <v/>
      </c>
      <c r="C1865" s="4" t="str">
        <f>IFERROR(VLOOKUP($A1865,'Raw - J'!$B:$S,3,FALSE),"")</f>
        <v/>
      </c>
      <c r="D1865" s="4" t="str">
        <f>IFERROR(VLOOKUP(JUMP!A1865,'Raw - J'!B:F,5,FALSE),"")</f>
        <v/>
      </c>
      <c r="E1865" s="4" t="str">
        <f>IFERROR(VLOOKUP($A1865,'Raw - J'!$B:$S,6,FALSE),"")</f>
        <v/>
      </c>
      <c r="F1865" s="4" t="str">
        <f>SUBSTITUTE(IFERROR(VLOOKUP($A1865,'Raw - J'!$B:$P,8,FALSE),""),"0","")</f>
        <v/>
      </c>
      <c r="G1865" s="4" t="str">
        <f>SUBSTITUTE(IFERROR(VLOOKUP($A1865,'Raw - J'!$B:$P,7,FALSE),""),"0","")</f>
        <v/>
      </c>
      <c r="H1865" s="4" t="str">
        <f>IFERROR(VLOOKUP($A1865,'Raw - J'!$B:$P,10,FALSE)&amp;IF(VLOOKUP($A1865,'Raw - J'!$B:$N,11,FALSE)&lt;&gt;"","("&amp;VLOOKUP($A1865,'Raw - J'!$B:$N,11,FALSE)&amp;")",""),"")</f>
        <v/>
      </c>
      <c r="I1865" s="4" t="str">
        <f>IFERROR(VLOOKUP($A1865,'Raw - J'!$B:$P,12,FALSE),"")</f>
        <v/>
      </c>
      <c r="J1865" s="4" t="str">
        <f>IFERROR(VLOOKUP($A1865,'Raw - J'!$B:$P,9,FALSE),"")</f>
        <v/>
      </c>
      <c r="K1865" s="4" t="str">
        <f>IFERROR(VLOOKUP($A1865,'Raw - J'!$B:$P,13,FALSE),"")</f>
        <v/>
      </c>
    </row>
    <row r="1866" spans="1:11" hidden="1" x14ac:dyDescent="0.35">
      <c r="A1866">
        <v>1857</v>
      </c>
      <c r="B1866" s="9" t="str">
        <f>IFERROR(VLOOKUP($A1866,'Raw - J'!$B:$S,2,FALSE),"")</f>
        <v/>
      </c>
      <c r="C1866" s="4" t="str">
        <f>IFERROR(VLOOKUP($A1866,'Raw - J'!$B:$S,3,FALSE),"")</f>
        <v/>
      </c>
      <c r="D1866" s="4" t="str">
        <f>IFERROR(VLOOKUP(JUMP!A1866,'Raw - J'!B:F,5,FALSE),"")</f>
        <v/>
      </c>
      <c r="E1866" s="4" t="str">
        <f>IFERROR(VLOOKUP($A1866,'Raw - J'!$B:$S,6,FALSE),"")</f>
        <v/>
      </c>
      <c r="F1866" s="4" t="str">
        <f>SUBSTITUTE(IFERROR(VLOOKUP($A1866,'Raw - J'!$B:$P,8,FALSE),""),"0","")</f>
        <v/>
      </c>
      <c r="G1866" s="4" t="str">
        <f>SUBSTITUTE(IFERROR(VLOOKUP($A1866,'Raw - J'!$B:$P,7,FALSE),""),"0","")</f>
        <v/>
      </c>
      <c r="H1866" s="4" t="str">
        <f>IFERROR(VLOOKUP($A1866,'Raw - J'!$B:$P,10,FALSE)&amp;IF(VLOOKUP($A1866,'Raw - J'!$B:$N,11,FALSE)&lt;&gt;"","("&amp;VLOOKUP($A1866,'Raw - J'!$B:$N,11,FALSE)&amp;")",""),"")</f>
        <v/>
      </c>
      <c r="I1866" s="4" t="str">
        <f>IFERROR(VLOOKUP($A1866,'Raw - J'!$B:$P,12,FALSE),"")</f>
        <v/>
      </c>
      <c r="J1866" s="4" t="str">
        <f>IFERROR(VLOOKUP($A1866,'Raw - J'!$B:$P,9,FALSE),"")</f>
        <v/>
      </c>
      <c r="K1866" s="4" t="str">
        <f>IFERROR(VLOOKUP($A1866,'Raw - J'!$B:$P,13,FALSE),"")</f>
        <v/>
      </c>
    </row>
    <row r="1867" spans="1:11" hidden="1" x14ac:dyDescent="0.35">
      <c r="A1867">
        <v>1858</v>
      </c>
      <c r="B1867" s="9" t="str">
        <f>IFERROR(VLOOKUP($A1867,'Raw - J'!$B:$S,2,FALSE),"")</f>
        <v/>
      </c>
      <c r="C1867" s="4" t="str">
        <f>IFERROR(VLOOKUP($A1867,'Raw - J'!$B:$S,3,FALSE),"")</f>
        <v/>
      </c>
      <c r="D1867" s="4" t="str">
        <f>IFERROR(VLOOKUP(JUMP!A1867,'Raw - J'!B:F,5,FALSE),"")</f>
        <v/>
      </c>
      <c r="E1867" s="4" t="str">
        <f>IFERROR(VLOOKUP($A1867,'Raw - J'!$B:$S,6,FALSE),"")</f>
        <v/>
      </c>
      <c r="F1867" s="4" t="str">
        <f>SUBSTITUTE(IFERROR(VLOOKUP($A1867,'Raw - J'!$B:$P,8,FALSE),""),"0","")</f>
        <v/>
      </c>
      <c r="G1867" s="4" t="str">
        <f>SUBSTITUTE(IFERROR(VLOOKUP($A1867,'Raw - J'!$B:$P,7,FALSE),""),"0","")</f>
        <v/>
      </c>
      <c r="H1867" s="4" t="str">
        <f>IFERROR(VLOOKUP($A1867,'Raw - J'!$B:$P,10,FALSE)&amp;IF(VLOOKUP($A1867,'Raw - J'!$B:$N,11,FALSE)&lt;&gt;"","("&amp;VLOOKUP($A1867,'Raw - J'!$B:$N,11,FALSE)&amp;")",""),"")</f>
        <v/>
      </c>
      <c r="I1867" s="4" t="str">
        <f>IFERROR(VLOOKUP($A1867,'Raw - J'!$B:$P,12,FALSE),"")</f>
        <v/>
      </c>
      <c r="J1867" s="4" t="str">
        <f>IFERROR(VLOOKUP($A1867,'Raw - J'!$B:$P,9,FALSE),"")</f>
        <v/>
      </c>
      <c r="K1867" s="4" t="str">
        <f>IFERROR(VLOOKUP($A1867,'Raw - J'!$B:$P,13,FALSE),"")</f>
        <v/>
      </c>
    </row>
    <row r="1868" spans="1:11" hidden="1" x14ac:dyDescent="0.35">
      <c r="A1868">
        <v>1859</v>
      </c>
      <c r="B1868" s="9" t="str">
        <f>IFERROR(VLOOKUP($A1868,'Raw - J'!$B:$S,2,FALSE),"")</f>
        <v/>
      </c>
      <c r="C1868" s="4" t="str">
        <f>IFERROR(VLOOKUP($A1868,'Raw - J'!$B:$S,3,FALSE),"")</f>
        <v/>
      </c>
      <c r="D1868" s="4" t="str">
        <f>IFERROR(VLOOKUP(JUMP!A1868,'Raw - J'!B:F,5,FALSE),"")</f>
        <v/>
      </c>
      <c r="E1868" s="4" t="str">
        <f>IFERROR(VLOOKUP($A1868,'Raw - J'!$B:$S,6,FALSE),"")</f>
        <v/>
      </c>
      <c r="F1868" s="4" t="str">
        <f>SUBSTITUTE(IFERROR(VLOOKUP($A1868,'Raw - J'!$B:$P,8,FALSE),""),"0","")</f>
        <v/>
      </c>
      <c r="G1868" s="4" t="str">
        <f>SUBSTITUTE(IFERROR(VLOOKUP($A1868,'Raw - J'!$B:$P,7,FALSE),""),"0","")</f>
        <v/>
      </c>
      <c r="H1868" s="4" t="str">
        <f>IFERROR(VLOOKUP($A1868,'Raw - J'!$B:$P,10,FALSE)&amp;IF(VLOOKUP($A1868,'Raw - J'!$B:$N,11,FALSE)&lt;&gt;"","("&amp;VLOOKUP($A1868,'Raw - J'!$B:$N,11,FALSE)&amp;")",""),"")</f>
        <v/>
      </c>
      <c r="I1868" s="4" t="str">
        <f>IFERROR(VLOOKUP($A1868,'Raw - J'!$B:$P,12,FALSE),"")</f>
        <v/>
      </c>
      <c r="J1868" s="4" t="str">
        <f>IFERROR(VLOOKUP($A1868,'Raw - J'!$B:$P,9,FALSE),"")</f>
        <v/>
      </c>
      <c r="K1868" s="4" t="str">
        <f>IFERROR(VLOOKUP($A1868,'Raw - J'!$B:$P,13,FALSE),"")</f>
        <v/>
      </c>
    </row>
    <row r="1869" spans="1:11" hidden="1" x14ac:dyDescent="0.35">
      <c r="A1869">
        <v>1860</v>
      </c>
      <c r="B1869" s="9" t="str">
        <f>IFERROR(VLOOKUP($A1869,'Raw - J'!$B:$S,2,FALSE),"")</f>
        <v/>
      </c>
      <c r="C1869" s="4" t="str">
        <f>IFERROR(VLOOKUP($A1869,'Raw - J'!$B:$S,3,FALSE),"")</f>
        <v/>
      </c>
      <c r="D1869" s="4" t="str">
        <f>IFERROR(VLOOKUP(JUMP!A1869,'Raw - J'!B:F,5,FALSE),"")</f>
        <v/>
      </c>
      <c r="E1869" s="4" t="str">
        <f>IFERROR(VLOOKUP($A1869,'Raw - J'!$B:$S,6,FALSE),"")</f>
        <v/>
      </c>
      <c r="F1869" s="4" t="str">
        <f>SUBSTITUTE(IFERROR(VLOOKUP($A1869,'Raw - J'!$B:$P,8,FALSE),""),"0","")</f>
        <v/>
      </c>
      <c r="G1869" s="4" t="str">
        <f>SUBSTITUTE(IFERROR(VLOOKUP($A1869,'Raw - J'!$B:$P,7,FALSE),""),"0","")</f>
        <v/>
      </c>
      <c r="H1869" s="4" t="str">
        <f>IFERROR(VLOOKUP($A1869,'Raw - J'!$B:$P,10,FALSE)&amp;IF(VLOOKUP($A1869,'Raw - J'!$B:$N,11,FALSE)&lt;&gt;"","("&amp;VLOOKUP($A1869,'Raw - J'!$B:$N,11,FALSE)&amp;")",""),"")</f>
        <v/>
      </c>
      <c r="I1869" s="4" t="str">
        <f>IFERROR(VLOOKUP($A1869,'Raw - J'!$B:$P,12,FALSE),"")</f>
        <v/>
      </c>
      <c r="J1869" s="4" t="str">
        <f>IFERROR(VLOOKUP($A1869,'Raw - J'!$B:$P,9,FALSE),"")</f>
        <v/>
      </c>
      <c r="K1869" s="4" t="str">
        <f>IFERROR(VLOOKUP($A1869,'Raw - J'!$B:$P,13,FALSE),"")</f>
        <v/>
      </c>
    </row>
    <row r="1870" spans="1:11" hidden="1" x14ac:dyDescent="0.35">
      <c r="A1870">
        <v>1861</v>
      </c>
      <c r="B1870" s="9" t="str">
        <f>IFERROR(VLOOKUP($A1870,'Raw - J'!$B:$S,2,FALSE),"")</f>
        <v/>
      </c>
      <c r="C1870" s="4" t="str">
        <f>IFERROR(VLOOKUP($A1870,'Raw - J'!$B:$S,3,FALSE),"")</f>
        <v/>
      </c>
      <c r="D1870" s="4" t="str">
        <f>IFERROR(VLOOKUP(JUMP!A1870,'Raw - J'!B:F,5,FALSE),"")</f>
        <v/>
      </c>
      <c r="E1870" s="4" t="str">
        <f>IFERROR(VLOOKUP($A1870,'Raw - J'!$B:$S,6,FALSE),"")</f>
        <v/>
      </c>
      <c r="F1870" s="4" t="str">
        <f>SUBSTITUTE(IFERROR(VLOOKUP($A1870,'Raw - J'!$B:$P,8,FALSE),""),"0","")</f>
        <v/>
      </c>
      <c r="G1870" s="4" t="str">
        <f>SUBSTITUTE(IFERROR(VLOOKUP($A1870,'Raw - J'!$B:$P,7,FALSE),""),"0","")</f>
        <v/>
      </c>
      <c r="H1870" s="4" t="str">
        <f>IFERROR(VLOOKUP($A1870,'Raw - J'!$B:$P,10,FALSE)&amp;IF(VLOOKUP($A1870,'Raw - J'!$B:$N,11,FALSE)&lt;&gt;"","("&amp;VLOOKUP($A1870,'Raw - J'!$B:$N,11,FALSE)&amp;")",""),"")</f>
        <v/>
      </c>
      <c r="I1870" s="4" t="str">
        <f>IFERROR(VLOOKUP($A1870,'Raw - J'!$B:$P,12,FALSE),"")</f>
        <v/>
      </c>
      <c r="J1870" s="4" t="str">
        <f>IFERROR(VLOOKUP($A1870,'Raw - J'!$B:$P,9,FALSE),"")</f>
        <v/>
      </c>
      <c r="K1870" s="4" t="str">
        <f>IFERROR(VLOOKUP($A1870,'Raw - J'!$B:$P,13,FALSE),"")</f>
        <v/>
      </c>
    </row>
    <row r="1871" spans="1:11" hidden="1" x14ac:dyDescent="0.35">
      <c r="A1871">
        <v>1862</v>
      </c>
      <c r="B1871" s="9" t="str">
        <f>IFERROR(VLOOKUP($A1871,'Raw - J'!$B:$S,2,FALSE),"")</f>
        <v/>
      </c>
      <c r="C1871" s="4" t="str">
        <f>IFERROR(VLOOKUP($A1871,'Raw - J'!$B:$S,3,FALSE),"")</f>
        <v/>
      </c>
      <c r="D1871" s="4" t="str">
        <f>IFERROR(VLOOKUP(JUMP!A1871,'Raw - J'!B:F,5,FALSE),"")</f>
        <v/>
      </c>
      <c r="E1871" s="4" t="str">
        <f>IFERROR(VLOOKUP($A1871,'Raw - J'!$B:$S,6,FALSE),"")</f>
        <v/>
      </c>
      <c r="F1871" s="4" t="str">
        <f>SUBSTITUTE(IFERROR(VLOOKUP($A1871,'Raw - J'!$B:$P,8,FALSE),""),"0","")</f>
        <v/>
      </c>
      <c r="G1871" s="4" t="str">
        <f>SUBSTITUTE(IFERROR(VLOOKUP($A1871,'Raw - J'!$B:$P,7,FALSE),""),"0","")</f>
        <v/>
      </c>
      <c r="H1871" s="4" t="str">
        <f>IFERROR(VLOOKUP($A1871,'Raw - J'!$B:$P,10,FALSE)&amp;IF(VLOOKUP($A1871,'Raw - J'!$B:$N,11,FALSE)&lt;&gt;"","("&amp;VLOOKUP($A1871,'Raw - J'!$B:$N,11,FALSE)&amp;")",""),"")</f>
        <v/>
      </c>
      <c r="I1871" s="4" t="str">
        <f>IFERROR(VLOOKUP($A1871,'Raw - J'!$B:$P,12,FALSE),"")</f>
        <v/>
      </c>
      <c r="J1871" s="4" t="str">
        <f>IFERROR(VLOOKUP($A1871,'Raw - J'!$B:$P,9,FALSE),"")</f>
        <v/>
      </c>
      <c r="K1871" s="4" t="str">
        <f>IFERROR(VLOOKUP($A1871,'Raw - J'!$B:$P,13,FALSE),"")</f>
        <v/>
      </c>
    </row>
    <row r="1872" spans="1:11" hidden="1" x14ac:dyDescent="0.35">
      <c r="A1872">
        <v>1863</v>
      </c>
      <c r="B1872" s="9" t="str">
        <f>IFERROR(VLOOKUP($A1872,'Raw - J'!$B:$S,2,FALSE),"")</f>
        <v/>
      </c>
      <c r="C1872" s="4" t="str">
        <f>IFERROR(VLOOKUP($A1872,'Raw - J'!$B:$S,3,FALSE),"")</f>
        <v/>
      </c>
      <c r="D1872" s="4" t="str">
        <f>IFERROR(VLOOKUP(JUMP!A1872,'Raw - J'!B:F,5,FALSE),"")</f>
        <v/>
      </c>
      <c r="E1872" s="4" t="str">
        <f>IFERROR(VLOOKUP($A1872,'Raw - J'!$B:$S,6,FALSE),"")</f>
        <v/>
      </c>
      <c r="F1872" s="4" t="str">
        <f>SUBSTITUTE(IFERROR(VLOOKUP($A1872,'Raw - J'!$B:$P,8,FALSE),""),"0","")</f>
        <v/>
      </c>
      <c r="G1872" s="4" t="str">
        <f>SUBSTITUTE(IFERROR(VLOOKUP($A1872,'Raw - J'!$B:$P,7,FALSE),""),"0","")</f>
        <v/>
      </c>
      <c r="H1872" s="4" t="str">
        <f>IFERROR(VLOOKUP($A1872,'Raw - J'!$B:$P,10,FALSE)&amp;IF(VLOOKUP($A1872,'Raw - J'!$B:$N,11,FALSE)&lt;&gt;"","("&amp;VLOOKUP($A1872,'Raw - J'!$B:$N,11,FALSE)&amp;")",""),"")</f>
        <v/>
      </c>
      <c r="I1872" s="4" t="str">
        <f>IFERROR(VLOOKUP($A1872,'Raw - J'!$B:$P,12,FALSE),"")</f>
        <v/>
      </c>
      <c r="J1872" s="4" t="str">
        <f>IFERROR(VLOOKUP($A1872,'Raw - J'!$B:$P,9,FALSE),"")</f>
        <v/>
      </c>
      <c r="K1872" s="4" t="str">
        <f>IFERROR(VLOOKUP($A1872,'Raw - J'!$B:$P,13,FALSE),"")</f>
        <v/>
      </c>
    </row>
    <row r="1873" spans="1:11" hidden="1" x14ac:dyDescent="0.35">
      <c r="A1873">
        <v>1864</v>
      </c>
      <c r="B1873" s="9" t="str">
        <f>IFERROR(VLOOKUP($A1873,'Raw - J'!$B:$S,2,FALSE),"")</f>
        <v/>
      </c>
      <c r="C1873" s="4" t="str">
        <f>IFERROR(VLOOKUP($A1873,'Raw - J'!$B:$S,3,FALSE),"")</f>
        <v/>
      </c>
      <c r="D1873" s="4" t="str">
        <f>IFERROR(VLOOKUP(JUMP!A1873,'Raw - J'!B:F,5,FALSE),"")</f>
        <v/>
      </c>
      <c r="E1873" s="4" t="str">
        <f>IFERROR(VLOOKUP($A1873,'Raw - J'!$B:$S,6,FALSE),"")</f>
        <v/>
      </c>
      <c r="F1873" s="4" t="str">
        <f>SUBSTITUTE(IFERROR(VLOOKUP($A1873,'Raw - J'!$B:$P,8,FALSE),""),"0","")</f>
        <v/>
      </c>
      <c r="G1873" s="4" t="str">
        <f>SUBSTITUTE(IFERROR(VLOOKUP($A1873,'Raw - J'!$B:$P,7,FALSE),""),"0","")</f>
        <v/>
      </c>
      <c r="H1873" s="4" t="str">
        <f>IFERROR(VLOOKUP($A1873,'Raw - J'!$B:$P,10,FALSE)&amp;IF(VLOOKUP($A1873,'Raw - J'!$B:$N,11,FALSE)&lt;&gt;"","("&amp;VLOOKUP($A1873,'Raw - J'!$B:$N,11,FALSE)&amp;")",""),"")</f>
        <v/>
      </c>
      <c r="I1873" s="4" t="str">
        <f>IFERROR(VLOOKUP($A1873,'Raw - J'!$B:$P,12,FALSE),"")</f>
        <v/>
      </c>
      <c r="J1873" s="4" t="str">
        <f>IFERROR(VLOOKUP($A1873,'Raw - J'!$B:$P,9,FALSE),"")</f>
        <v/>
      </c>
      <c r="K1873" s="4" t="str">
        <f>IFERROR(VLOOKUP($A1873,'Raw - J'!$B:$P,13,FALSE),"")</f>
        <v/>
      </c>
    </row>
    <row r="1874" spans="1:11" hidden="1" x14ac:dyDescent="0.35">
      <c r="A1874">
        <v>1865</v>
      </c>
      <c r="B1874" s="9" t="str">
        <f>IFERROR(VLOOKUP($A1874,'Raw - J'!$B:$S,2,FALSE),"")</f>
        <v/>
      </c>
      <c r="C1874" s="4" t="str">
        <f>IFERROR(VLOOKUP($A1874,'Raw - J'!$B:$S,3,FALSE),"")</f>
        <v/>
      </c>
      <c r="D1874" s="4" t="str">
        <f>IFERROR(VLOOKUP(JUMP!A1874,'Raw - J'!B:F,5,FALSE),"")</f>
        <v/>
      </c>
      <c r="E1874" s="4" t="str">
        <f>IFERROR(VLOOKUP($A1874,'Raw - J'!$B:$S,6,FALSE),"")</f>
        <v/>
      </c>
      <c r="F1874" s="4" t="str">
        <f>SUBSTITUTE(IFERROR(VLOOKUP($A1874,'Raw - J'!$B:$P,8,FALSE),""),"0","")</f>
        <v/>
      </c>
      <c r="G1874" s="4" t="str">
        <f>SUBSTITUTE(IFERROR(VLOOKUP($A1874,'Raw - J'!$B:$P,7,FALSE),""),"0","")</f>
        <v/>
      </c>
      <c r="H1874" s="4" t="str">
        <f>IFERROR(VLOOKUP($A1874,'Raw - J'!$B:$P,10,FALSE)&amp;IF(VLOOKUP($A1874,'Raw - J'!$B:$N,11,FALSE)&lt;&gt;"","("&amp;VLOOKUP($A1874,'Raw - J'!$B:$N,11,FALSE)&amp;")",""),"")</f>
        <v/>
      </c>
      <c r="I1874" s="4" t="str">
        <f>IFERROR(VLOOKUP($A1874,'Raw - J'!$B:$P,12,FALSE),"")</f>
        <v/>
      </c>
      <c r="J1874" s="4" t="str">
        <f>IFERROR(VLOOKUP($A1874,'Raw - J'!$B:$P,9,FALSE),"")</f>
        <v/>
      </c>
      <c r="K1874" s="4" t="str">
        <f>IFERROR(VLOOKUP($A1874,'Raw - J'!$B:$P,13,FALSE),"")</f>
        <v/>
      </c>
    </row>
    <row r="1875" spans="1:11" hidden="1" x14ac:dyDescent="0.35">
      <c r="A1875">
        <v>1866</v>
      </c>
      <c r="B1875" s="9" t="str">
        <f>IFERROR(VLOOKUP($A1875,'Raw - J'!$B:$S,2,FALSE),"")</f>
        <v/>
      </c>
      <c r="C1875" s="4" t="str">
        <f>IFERROR(VLOOKUP($A1875,'Raw - J'!$B:$S,3,FALSE),"")</f>
        <v/>
      </c>
      <c r="D1875" s="4" t="str">
        <f>IFERROR(VLOOKUP(JUMP!A1875,'Raw - J'!B:F,5,FALSE),"")</f>
        <v/>
      </c>
      <c r="E1875" s="4" t="str">
        <f>IFERROR(VLOOKUP($A1875,'Raw - J'!$B:$S,6,FALSE),"")</f>
        <v/>
      </c>
      <c r="F1875" s="4" t="str">
        <f>SUBSTITUTE(IFERROR(VLOOKUP($A1875,'Raw - J'!$B:$P,8,FALSE),""),"0","")</f>
        <v/>
      </c>
      <c r="G1875" s="4" t="str">
        <f>SUBSTITUTE(IFERROR(VLOOKUP($A1875,'Raw - J'!$B:$P,7,FALSE),""),"0","")</f>
        <v/>
      </c>
      <c r="H1875" s="4" t="str">
        <f>IFERROR(VLOOKUP($A1875,'Raw - J'!$B:$P,10,FALSE)&amp;IF(VLOOKUP($A1875,'Raw - J'!$B:$N,11,FALSE)&lt;&gt;"","("&amp;VLOOKUP($A1875,'Raw - J'!$B:$N,11,FALSE)&amp;")",""),"")</f>
        <v/>
      </c>
      <c r="I1875" s="4" t="str">
        <f>IFERROR(VLOOKUP($A1875,'Raw - J'!$B:$P,12,FALSE),"")</f>
        <v/>
      </c>
      <c r="J1875" s="4" t="str">
        <f>IFERROR(VLOOKUP($A1875,'Raw - J'!$B:$P,9,FALSE),"")</f>
        <v/>
      </c>
      <c r="K1875" s="4" t="str">
        <f>IFERROR(VLOOKUP($A1875,'Raw - J'!$B:$P,13,FALSE),"")</f>
        <v/>
      </c>
    </row>
    <row r="1876" spans="1:11" hidden="1" x14ac:dyDescent="0.35">
      <c r="A1876">
        <v>1867</v>
      </c>
      <c r="B1876" s="9" t="str">
        <f>IFERROR(VLOOKUP($A1876,'Raw - J'!$B:$S,2,FALSE),"")</f>
        <v/>
      </c>
      <c r="C1876" s="4" t="str">
        <f>IFERROR(VLOOKUP($A1876,'Raw - J'!$B:$S,3,FALSE),"")</f>
        <v/>
      </c>
      <c r="D1876" s="4" t="str">
        <f>IFERROR(VLOOKUP(JUMP!A1876,'Raw - J'!B:F,5,FALSE),"")</f>
        <v/>
      </c>
      <c r="E1876" s="4" t="str">
        <f>IFERROR(VLOOKUP($A1876,'Raw - J'!$B:$S,6,FALSE),"")</f>
        <v/>
      </c>
      <c r="F1876" s="4" t="str">
        <f>SUBSTITUTE(IFERROR(VLOOKUP($A1876,'Raw - J'!$B:$P,8,FALSE),""),"0","")</f>
        <v/>
      </c>
      <c r="G1876" s="4" t="str">
        <f>SUBSTITUTE(IFERROR(VLOOKUP($A1876,'Raw - J'!$B:$P,7,FALSE),""),"0","")</f>
        <v/>
      </c>
      <c r="H1876" s="4" t="str">
        <f>IFERROR(VLOOKUP($A1876,'Raw - J'!$B:$P,10,FALSE)&amp;IF(VLOOKUP($A1876,'Raw - J'!$B:$N,11,FALSE)&lt;&gt;"","("&amp;VLOOKUP($A1876,'Raw - J'!$B:$N,11,FALSE)&amp;")",""),"")</f>
        <v/>
      </c>
      <c r="I1876" s="4" t="str">
        <f>IFERROR(VLOOKUP($A1876,'Raw - J'!$B:$P,12,FALSE),"")</f>
        <v/>
      </c>
      <c r="J1876" s="4" t="str">
        <f>IFERROR(VLOOKUP($A1876,'Raw - J'!$B:$P,9,FALSE),"")</f>
        <v/>
      </c>
      <c r="K1876" s="4" t="str">
        <f>IFERROR(VLOOKUP($A1876,'Raw - J'!$B:$P,13,FALSE),"")</f>
        <v/>
      </c>
    </row>
    <row r="1877" spans="1:11" hidden="1" x14ac:dyDescent="0.35">
      <c r="A1877">
        <v>1868</v>
      </c>
      <c r="B1877" s="9" t="str">
        <f>IFERROR(VLOOKUP($A1877,'Raw - J'!$B:$S,2,FALSE),"")</f>
        <v/>
      </c>
      <c r="C1877" s="4" t="str">
        <f>IFERROR(VLOOKUP($A1877,'Raw - J'!$B:$S,3,FALSE),"")</f>
        <v/>
      </c>
      <c r="D1877" s="4" t="str">
        <f>IFERROR(VLOOKUP(JUMP!A1877,'Raw - J'!B:F,5,FALSE),"")</f>
        <v/>
      </c>
      <c r="E1877" s="4" t="str">
        <f>IFERROR(VLOOKUP($A1877,'Raw - J'!$B:$S,6,FALSE),"")</f>
        <v/>
      </c>
      <c r="F1877" s="4" t="str">
        <f>SUBSTITUTE(IFERROR(VLOOKUP($A1877,'Raw - J'!$B:$P,8,FALSE),""),"0","")</f>
        <v/>
      </c>
      <c r="G1877" s="4" t="str">
        <f>SUBSTITUTE(IFERROR(VLOOKUP($A1877,'Raw - J'!$B:$P,7,FALSE),""),"0","")</f>
        <v/>
      </c>
      <c r="H1877" s="4" t="str">
        <f>IFERROR(VLOOKUP($A1877,'Raw - J'!$B:$P,10,FALSE)&amp;IF(VLOOKUP($A1877,'Raw - J'!$B:$N,11,FALSE)&lt;&gt;"","("&amp;VLOOKUP($A1877,'Raw - J'!$B:$N,11,FALSE)&amp;")",""),"")</f>
        <v/>
      </c>
      <c r="I1877" s="4" t="str">
        <f>IFERROR(VLOOKUP($A1877,'Raw - J'!$B:$P,12,FALSE),"")</f>
        <v/>
      </c>
      <c r="J1877" s="4" t="str">
        <f>IFERROR(VLOOKUP($A1877,'Raw - J'!$B:$P,9,FALSE),"")</f>
        <v/>
      </c>
      <c r="K1877" s="4" t="str">
        <f>IFERROR(VLOOKUP($A1877,'Raw - J'!$B:$P,13,FALSE),"")</f>
        <v/>
      </c>
    </row>
    <row r="1878" spans="1:11" hidden="1" x14ac:dyDescent="0.35">
      <c r="A1878">
        <v>1869</v>
      </c>
      <c r="B1878" s="9" t="str">
        <f>IFERROR(VLOOKUP($A1878,'Raw - J'!$B:$S,2,FALSE),"")</f>
        <v/>
      </c>
      <c r="C1878" s="4" t="str">
        <f>IFERROR(VLOOKUP($A1878,'Raw - J'!$B:$S,3,FALSE),"")</f>
        <v/>
      </c>
      <c r="D1878" s="4" t="str">
        <f>IFERROR(VLOOKUP(JUMP!A1878,'Raw - J'!B:F,5,FALSE),"")</f>
        <v/>
      </c>
      <c r="E1878" s="4" t="str">
        <f>IFERROR(VLOOKUP($A1878,'Raw - J'!$B:$S,6,FALSE),"")</f>
        <v/>
      </c>
      <c r="F1878" s="4" t="str">
        <f>SUBSTITUTE(IFERROR(VLOOKUP($A1878,'Raw - J'!$B:$P,8,FALSE),""),"0","")</f>
        <v/>
      </c>
      <c r="G1878" s="4" t="str">
        <f>SUBSTITUTE(IFERROR(VLOOKUP($A1878,'Raw - J'!$B:$P,7,FALSE),""),"0","")</f>
        <v/>
      </c>
      <c r="H1878" s="4" t="str">
        <f>IFERROR(VLOOKUP($A1878,'Raw - J'!$B:$P,10,FALSE)&amp;IF(VLOOKUP($A1878,'Raw - J'!$B:$N,11,FALSE)&lt;&gt;"","("&amp;VLOOKUP($A1878,'Raw - J'!$B:$N,11,FALSE)&amp;")",""),"")</f>
        <v/>
      </c>
      <c r="I1878" s="4" t="str">
        <f>IFERROR(VLOOKUP($A1878,'Raw - J'!$B:$P,12,FALSE),"")</f>
        <v/>
      </c>
      <c r="J1878" s="4" t="str">
        <f>IFERROR(VLOOKUP($A1878,'Raw - J'!$B:$P,9,FALSE),"")</f>
        <v/>
      </c>
      <c r="K1878" s="4" t="str">
        <f>IFERROR(VLOOKUP($A1878,'Raw - J'!$B:$P,13,FALSE),"")</f>
        <v/>
      </c>
    </row>
    <row r="1879" spans="1:11" hidden="1" x14ac:dyDescent="0.35">
      <c r="A1879">
        <v>1870</v>
      </c>
      <c r="B1879" s="9" t="str">
        <f>IFERROR(VLOOKUP($A1879,'Raw - J'!$B:$S,2,FALSE),"")</f>
        <v/>
      </c>
      <c r="C1879" s="4" t="str">
        <f>IFERROR(VLOOKUP($A1879,'Raw - J'!$B:$S,3,FALSE),"")</f>
        <v/>
      </c>
      <c r="D1879" s="4" t="str">
        <f>IFERROR(VLOOKUP(JUMP!A1879,'Raw - J'!B:F,5,FALSE),"")</f>
        <v/>
      </c>
      <c r="E1879" s="4" t="str">
        <f>IFERROR(VLOOKUP($A1879,'Raw - J'!$B:$S,6,FALSE),"")</f>
        <v/>
      </c>
      <c r="F1879" s="4" t="str">
        <f>SUBSTITUTE(IFERROR(VLOOKUP($A1879,'Raw - J'!$B:$P,8,FALSE),""),"0","")</f>
        <v/>
      </c>
      <c r="G1879" s="4" t="str">
        <f>SUBSTITUTE(IFERROR(VLOOKUP($A1879,'Raw - J'!$B:$P,7,FALSE),""),"0","")</f>
        <v/>
      </c>
      <c r="H1879" s="4" t="str">
        <f>IFERROR(VLOOKUP($A1879,'Raw - J'!$B:$P,10,FALSE)&amp;IF(VLOOKUP($A1879,'Raw - J'!$B:$N,11,FALSE)&lt;&gt;"","("&amp;VLOOKUP($A1879,'Raw - J'!$B:$N,11,FALSE)&amp;")",""),"")</f>
        <v/>
      </c>
      <c r="I1879" s="4" t="str">
        <f>IFERROR(VLOOKUP($A1879,'Raw - J'!$B:$P,12,FALSE),"")</f>
        <v/>
      </c>
      <c r="J1879" s="4" t="str">
        <f>IFERROR(VLOOKUP($A1879,'Raw - J'!$B:$P,9,FALSE),"")</f>
        <v/>
      </c>
      <c r="K1879" s="4" t="str">
        <f>IFERROR(VLOOKUP($A1879,'Raw - J'!$B:$P,13,FALSE),"")</f>
        <v/>
      </c>
    </row>
    <row r="1880" spans="1:11" hidden="1" x14ac:dyDescent="0.35">
      <c r="A1880">
        <v>1871</v>
      </c>
      <c r="B1880" s="9" t="str">
        <f>IFERROR(VLOOKUP($A1880,'Raw - J'!$B:$S,2,FALSE),"")</f>
        <v/>
      </c>
      <c r="C1880" s="4" t="str">
        <f>IFERROR(VLOOKUP($A1880,'Raw - J'!$B:$S,3,FALSE),"")</f>
        <v/>
      </c>
      <c r="D1880" s="4" t="str">
        <f>IFERROR(VLOOKUP(JUMP!A1880,'Raw - J'!B:F,5,FALSE),"")</f>
        <v/>
      </c>
      <c r="E1880" s="4" t="str">
        <f>IFERROR(VLOOKUP($A1880,'Raw - J'!$B:$S,6,FALSE),"")</f>
        <v/>
      </c>
      <c r="F1880" s="4" t="str">
        <f>SUBSTITUTE(IFERROR(VLOOKUP($A1880,'Raw - J'!$B:$P,8,FALSE),""),"0","")</f>
        <v/>
      </c>
      <c r="G1880" s="4" t="str">
        <f>SUBSTITUTE(IFERROR(VLOOKUP($A1880,'Raw - J'!$B:$P,7,FALSE),""),"0","")</f>
        <v/>
      </c>
      <c r="H1880" s="4" t="str">
        <f>IFERROR(VLOOKUP($A1880,'Raw - J'!$B:$P,10,FALSE)&amp;IF(VLOOKUP($A1880,'Raw - J'!$B:$N,11,FALSE)&lt;&gt;"","("&amp;VLOOKUP($A1880,'Raw - J'!$B:$N,11,FALSE)&amp;")",""),"")</f>
        <v/>
      </c>
      <c r="I1880" s="4" t="str">
        <f>IFERROR(VLOOKUP($A1880,'Raw - J'!$B:$P,12,FALSE),"")</f>
        <v/>
      </c>
      <c r="J1880" s="4" t="str">
        <f>IFERROR(VLOOKUP($A1880,'Raw - J'!$B:$P,9,FALSE),"")</f>
        <v/>
      </c>
      <c r="K1880" s="4" t="str">
        <f>IFERROR(VLOOKUP($A1880,'Raw - J'!$B:$P,13,FALSE),"")</f>
        <v/>
      </c>
    </row>
    <row r="1881" spans="1:11" hidden="1" x14ac:dyDescent="0.35">
      <c r="A1881">
        <v>1872</v>
      </c>
      <c r="B1881" s="9" t="str">
        <f>IFERROR(VLOOKUP($A1881,'Raw - J'!$B:$S,2,FALSE),"")</f>
        <v/>
      </c>
      <c r="C1881" s="4" t="str">
        <f>IFERROR(VLOOKUP($A1881,'Raw - J'!$B:$S,3,FALSE),"")</f>
        <v/>
      </c>
      <c r="D1881" s="4" t="str">
        <f>IFERROR(VLOOKUP(JUMP!A1881,'Raw - J'!B:F,5,FALSE),"")</f>
        <v/>
      </c>
      <c r="E1881" s="4" t="str">
        <f>IFERROR(VLOOKUP($A1881,'Raw - J'!$B:$S,6,FALSE),"")</f>
        <v/>
      </c>
      <c r="F1881" s="4" t="str">
        <f>SUBSTITUTE(IFERROR(VLOOKUP($A1881,'Raw - J'!$B:$P,8,FALSE),""),"0","")</f>
        <v/>
      </c>
      <c r="G1881" s="4" t="str">
        <f>SUBSTITUTE(IFERROR(VLOOKUP($A1881,'Raw - J'!$B:$P,7,FALSE),""),"0","")</f>
        <v/>
      </c>
      <c r="H1881" s="4" t="str">
        <f>IFERROR(VLOOKUP($A1881,'Raw - J'!$B:$P,10,FALSE)&amp;IF(VLOOKUP($A1881,'Raw - J'!$B:$N,11,FALSE)&lt;&gt;"","("&amp;VLOOKUP($A1881,'Raw - J'!$B:$N,11,FALSE)&amp;")",""),"")</f>
        <v/>
      </c>
      <c r="I1881" s="4" t="str">
        <f>IFERROR(VLOOKUP($A1881,'Raw - J'!$B:$P,12,FALSE),"")</f>
        <v/>
      </c>
      <c r="J1881" s="4" t="str">
        <f>IFERROR(VLOOKUP($A1881,'Raw - J'!$B:$P,9,FALSE),"")</f>
        <v/>
      </c>
      <c r="K1881" s="4" t="str">
        <f>IFERROR(VLOOKUP($A1881,'Raw - J'!$B:$P,13,FALSE),"")</f>
        <v/>
      </c>
    </row>
    <row r="1882" spans="1:11" hidden="1" x14ac:dyDescent="0.35">
      <c r="A1882">
        <v>1873</v>
      </c>
      <c r="B1882" s="9" t="str">
        <f>IFERROR(VLOOKUP($A1882,'Raw - J'!$B:$S,2,FALSE),"")</f>
        <v/>
      </c>
      <c r="C1882" s="4" t="str">
        <f>IFERROR(VLOOKUP($A1882,'Raw - J'!$B:$S,3,FALSE),"")</f>
        <v/>
      </c>
      <c r="D1882" s="4" t="str">
        <f>IFERROR(VLOOKUP(JUMP!A1882,'Raw - J'!B:F,5,FALSE),"")</f>
        <v/>
      </c>
      <c r="E1882" s="4" t="str">
        <f>IFERROR(VLOOKUP($A1882,'Raw - J'!$B:$S,6,FALSE),"")</f>
        <v/>
      </c>
      <c r="F1882" s="4" t="str">
        <f>SUBSTITUTE(IFERROR(VLOOKUP($A1882,'Raw - J'!$B:$P,8,FALSE),""),"0","")</f>
        <v/>
      </c>
      <c r="G1882" s="4" t="str">
        <f>SUBSTITUTE(IFERROR(VLOOKUP($A1882,'Raw - J'!$B:$P,7,FALSE),""),"0","")</f>
        <v/>
      </c>
      <c r="H1882" s="4" t="str">
        <f>IFERROR(VLOOKUP($A1882,'Raw - J'!$B:$P,10,FALSE)&amp;IF(VLOOKUP($A1882,'Raw - J'!$B:$N,11,FALSE)&lt;&gt;"","("&amp;VLOOKUP($A1882,'Raw - J'!$B:$N,11,FALSE)&amp;")",""),"")</f>
        <v/>
      </c>
      <c r="I1882" s="4" t="str">
        <f>IFERROR(VLOOKUP($A1882,'Raw - J'!$B:$P,12,FALSE),"")</f>
        <v/>
      </c>
      <c r="J1882" s="4" t="str">
        <f>IFERROR(VLOOKUP($A1882,'Raw - J'!$B:$P,9,FALSE),"")</f>
        <v/>
      </c>
      <c r="K1882" s="4" t="str">
        <f>IFERROR(VLOOKUP($A1882,'Raw - J'!$B:$P,13,FALSE),"")</f>
        <v/>
      </c>
    </row>
    <row r="1883" spans="1:11" hidden="1" x14ac:dyDescent="0.35">
      <c r="A1883">
        <v>1874</v>
      </c>
      <c r="B1883" s="9" t="str">
        <f>IFERROR(VLOOKUP($A1883,'Raw - J'!$B:$S,2,FALSE),"")</f>
        <v/>
      </c>
      <c r="C1883" s="4" t="str">
        <f>IFERROR(VLOOKUP($A1883,'Raw - J'!$B:$S,3,FALSE),"")</f>
        <v/>
      </c>
      <c r="D1883" s="4" t="str">
        <f>IFERROR(VLOOKUP(JUMP!A1883,'Raw - J'!B:F,5,FALSE),"")</f>
        <v/>
      </c>
      <c r="E1883" s="4" t="str">
        <f>IFERROR(VLOOKUP($A1883,'Raw - J'!$B:$S,6,FALSE),"")</f>
        <v/>
      </c>
      <c r="F1883" s="4" t="str">
        <f>SUBSTITUTE(IFERROR(VLOOKUP($A1883,'Raw - J'!$B:$P,8,FALSE),""),"0","")</f>
        <v/>
      </c>
      <c r="G1883" s="4" t="str">
        <f>SUBSTITUTE(IFERROR(VLOOKUP($A1883,'Raw - J'!$B:$P,7,FALSE),""),"0","")</f>
        <v/>
      </c>
      <c r="H1883" s="4" t="str">
        <f>IFERROR(VLOOKUP($A1883,'Raw - J'!$B:$P,10,FALSE)&amp;IF(VLOOKUP($A1883,'Raw - J'!$B:$N,11,FALSE)&lt;&gt;"","("&amp;VLOOKUP($A1883,'Raw - J'!$B:$N,11,FALSE)&amp;")",""),"")</f>
        <v/>
      </c>
      <c r="I1883" s="4" t="str">
        <f>IFERROR(VLOOKUP($A1883,'Raw - J'!$B:$P,12,FALSE),"")</f>
        <v/>
      </c>
      <c r="J1883" s="4" t="str">
        <f>IFERROR(VLOOKUP($A1883,'Raw - J'!$B:$P,9,FALSE),"")</f>
        <v/>
      </c>
      <c r="K1883" s="4" t="str">
        <f>IFERROR(VLOOKUP($A1883,'Raw - J'!$B:$P,13,FALSE),"")</f>
        <v/>
      </c>
    </row>
    <row r="1884" spans="1:11" hidden="1" x14ac:dyDescent="0.35">
      <c r="A1884">
        <v>1875</v>
      </c>
      <c r="B1884" s="9" t="str">
        <f>IFERROR(VLOOKUP($A1884,'Raw - J'!$B:$S,2,FALSE),"")</f>
        <v/>
      </c>
      <c r="C1884" s="4" t="str">
        <f>IFERROR(VLOOKUP($A1884,'Raw - J'!$B:$S,3,FALSE),"")</f>
        <v/>
      </c>
      <c r="D1884" s="4" t="str">
        <f>IFERROR(VLOOKUP(JUMP!A1884,'Raw - J'!B:F,5,FALSE),"")</f>
        <v/>
      </c>
      <c r="E1884" s="4" t="str">
        <f>IFERROR(VLOOKUP($A1884,'Raw - J'!$B:$S,6,FALSE),"")</f>
        <v/>
      </c>
      <c r="F1884" s="4" t="str">
        <f>SUBSTITUTE(IFERROR(VLOOKUP($A1884,'Raw - J'!$B:$P,8,FALSE),""),"0","")</f>
        <v/>
      </c>
      <c r="G1884" s="4" t="str">
        <f>SUBSTITUTE(IFERROR(VLOOKUP($A1884,'Raw - J'!$B:$P,7,FALSE),""),"0","")</f>
        <v/>
      </c>
      <c r="H1884" s="4" t="str">
        <f>IFERROR(VLOOKUP($A1884,'Raw - J'!$B:$P,10,FALSE)&amp;IF(VLOOKUP($A1884,'Raw - J'!$B:$N,11,FALSE)&lt;&gt;"","("&amp;VLOOKUP($A1884,'Raw - J'!$B:$N,11,FALSE)&amp;")",""),"")</f>
        <v/>
      </c>
      <c r="I1884" s="4" t="str">
        <f>IFERROR(VLOOKUP($A1884,'Raw - J'!$B:$P,12,FALSE),"")</f>
        <v/>
      </c>
      <c r="J1884" s="4" t="str">
        <f>IFERROR(VLOOKUP($A1884,'Raw - J'!$B:$P,9,FALSE),"")</f>
        <v/>
      </c>
      <c r="K1884" s="4" t="str">
        <f>IFERROR(VLOOKUP($A1884,'Raw - J'!$B:$P,13,FALSE),"")</f>
        <v/>
      </c>
    </row>
    <row r="1885" spans="1:11" hidden="1" x14ac:dyDescent="0.35">
      <c r="A1885">
        <v>1876</v>
      </c>
      <c r="B1885" s="9" t="str">
        <f>IFERROR(VLOOKUP($A1885,'Raw - J'!$B:$S,2,FALSE),"")</f>
        <v/>
      </c>
      <c r="C1885" s="4" t="str">
        <f>IFERROR(VLOOKUP($A1885,'Raw - J'!$B:$S,3,FALSE),"")</f>
        <v/>
      </c>
      <c r="D1885" s="4" t="str">
        <f>IFERROR(VLOOKUP(JUMP!A1885,'Raw - J'!B:F,5,FALSE),"")</f>
        <v/>
      </c>
      <c r="E1885" s="4" t="str">
        <f>IFERROR(VLOOKUP($A1885,'Raw - J'!$B:$S,6,FALSE),"")</f>
        <v/>
      </c>
      <c r="F1885" s="4" t="str">
        <f>SUBSTITUTE(IFERROR(VLOOKUP($A1885,'Raw - J'!$B:$P,8,FALSE),""),"0","")</f>
        <v/>
      </c>
      <c r="G1885" s="4" t="str">
        <f>SUBSTITUTE(IFERROR(VLOOKUP($A1885,'Raw - J'!$B:$P,7,FALSE),""),"0","")</f>
        <v/>
      </c>
      <c r="H1885" s="4" t="str">
        <f>IFERROR(VLOOKUP($A1885,'Raw - J'!$B:$P,10,FALSE)&amp;IF(VLOOKUP($A1885,'Raw - J'!$B:$N,11,FALSE)&lt;&gt;"","("&amp;VLOOKUP($A1885,'Raw - J'!$B:$N,11,FALSE)&amp;")",""),"")</f>
        <v/>
      </c>
      <c r="I1885" s="4" t="str">
        <f>IFERROR(VLOOKUP($A1885,'Raw - J'!$B:$P,12,FALSE),"")</f>
        <v/>
      </c>
      <c r="J1885" s="4" t="str">
        <f>IFERROR(VLOOKUP($A1885,'Raw - J'!$B:$P,9,FALSE),"")</f>
        <v/>
      </c>
      <c r="K1885" s="4" t="str">
        <f>IFERROR(VLOOKUP($A1885,'Raw - J'!$B:$P,13,FALSE),"")</f>
        <v/>
      </c>
    </row>
    <row r="1886" spans="1:11" hidden="1" x14ac:dyDescent="0.35">
      <c r="A1886">
        <v>1877</v>
      </c>
      <c r="B1886" s="9" t="str">
        <f>IFERROR(VLOOKUP($A1886,'Raw - J'!$B:$S,2,FALSE),"")</f>
        <v/>
      </c>
      <c r="C1886" s="4" t="str">
        <f>IFERROR(VLOOKUP($A1886,'Raw - J'!$B:$S,3,FALSE),"")</f>
        <v/>
      </c>
      <c r="D1886" s="4" t="str">
        <f>IFERROR(VLOOKUP(JUMP!A1886,'Raw - J'!B:F,5,FALSE),"")</f>
        <v/>
      </c>
      <c r="E1886" s="4" t="str">
        <f>IFERROR(VLOOKUP($A1886,'Raw - J'!$B:$S,6,FALSE),"")</f>
        <v/>
      </c>
      <c r="F1886" s="4" t="str">
        <f>SUBSTITUTE(IFERROR(VLOOKUP($A1886,'Raw - J'!$B:$P,8,FALSE),""),"0","")</f>
        <v/>
      </c>
      <c r="G1886" s="4" t="str">
        <f>SUBSTITUTE(IFERROR(VLOOKUP($A1886,'Raw - J'!$B:$P,7,FALSE),""),"0","")</f>
        <v/>
      </c>
      <c r="H1886" s="4" t="str">
        <f>IFERROR(VLOOKUP($A1886,'Raw - J'!$B:$P,10,FALSE)&amp;IF(VLOOKUP($A1886,'Raw - J'!$B:$N,11,FALSE)&lt;&gt;"","("&amp;VLOOKUP($A1886,'Raw - J'!$B:$N,11,FALSE)&amp;")",""),"")</f>
        <v/>
      </c>
      <c r="I1886" s="4" t="str">
        <f>IFERROR(VLOOKUP($A1886,'Raw - J'!$B:$P,12,FALSE),"")</f>
        <v/>
      </c>
      <c r="J1886" s="4" t="str">
        <f>IFERROR(VLOOKUP($A1886,'Raw - J'!$B:$P,9,FALSE),"")</f>
        <v/>
      </c>
      <c r="K1886" s="4" t="str">
        <f>IFERROR(VLOOKUP($A1886,'Raw - J'!$B:$P,13,FALSE),"")</f>
        <v/>
      </c>
    </row>
    <row r="1887" spans="1:11" hidden="1" x14ac:dyDescent="0.35">
      <c r="A1887">
        <v>1878</v>
      </c>
      <c r="B1887" s="9" t="str">
        <f>IFERROR(VLOOKUP($A1887,'Raw - J'!$B:$S,2,FALSE),"")</f>
        <v/>
      </c>
      <c r="C1887" s="4" t="str">
        <f>IFERROR(VLOOKUP($A1887,'Raw - J'!$B:$S,3,FALSE),"")</f>
        <v/>
      </c>
      <c r="D1887" s="4" t="str">
        <f>IFERROR(VLOOKUP(JUMP!A1887,'Raw - J'!B:F,5,FALSE),"")</f>
        <v/>
      </c>
      <c r="E1887" s="4" t="str">
        <f>IFERROR(VLOOKUP($A1887,'Raw - J'!$B:$S,6,FALSE),"")</f>
        <v/>
      </c>
      <c r="F1887" s="4" t="str">
        <f>SUBSTITUTE(IFERROR(VLOOKUP($A1887,'Raw - J'!$B:$P,8,FALSE),""),"0","")</f>
        <v/>
      </c>
      <c r="G1887" s="4" t="str">
        <f>SUBSTITUTE(IFERROR(VLOOKUP($A1887,'Raw - J'!$B:$P,7,FALSE),""),"0","")</f>
        <v/>
      </c>
      <c r="H1887" s="4" t="str">
        <f>IFERROR(VLOOKUP($A1887,'Raw - J'!$B:$P,10,FALSE)&amp;IF(VLOOKUP($A1887,'Raw - J'!$B:$N,11,FALSE)&lt;&gt;"","("&amp;VLOOKUP($A1887,'Raw - J'!$B:$N,11,FALSE)&amp;")",""),"")</f>
        <v/>
      </c>
      <c r="I1887" s="4" t="str">
        <f>IFERROR(VLOOKUP($A1887,'Raw - J'!$B:$P,12,FALSE),"")</f>
        <v/>
      </c>
      <c r="J1887" s="4" t="str">
        <f>IFERROR(VLOOKUP($A1887,'Raw - J'!$B:$P,9,FALSE),"")</f>
        <v/>
      </c>
      <c r="K1887" s="4" t="str">
        <f>IFERROR(VLOOKUP($A1887,'Raw - J'!$B:$P,13,FALSE),"")</f>
        <v/>
      </c>
    </row>
    <row r="1888" spans="1:11" hidden="1" x14ac:dyDescent="0.35">
      <c r="A1888">
        <v>1879</v>
      </c>
      <c r="B1888" s="9" t="str">
        <f>IFERROR(VLOOKUP($A1888,'Raw - J'!$B:$S,2,FALSE),"")</f>
        <v/>
      </c>
      <c r="C1888" s="4" t="str">
        <f>IFERROR(VLOOKUP($A1888,'Raw - J'!$B:$S,3,FALSE),"")</f>
        <v/>
      </c>
      <c r="D1888" s="4" t="str">
        <f>IFERROR(VLOOKUP(JUMP!A1888,'Raw - J'!B:F,5,FALSE),"")</f>
        <v/>
      </c>
      <c r="E1888" s="4" t="str">
        <f>IFERROR(VLOOKUP($A1888,'Raw - J'!$B:$S,6,FALSE),"")</f>
        <v/>
      </c>
      <c r="F1888" s="4" t="str">
        <f>SUBSTITUTE(IFERROR(VLOOKUP($A1888,'Raw - J'!$B:$P,8,FALSE),""),"0","")</f>
        <v/>
      </c>
      <c r="G1888" s="4" t="str">
        <f>SUBSTITUTE(IFERROR(VLOOKUP($A1888,'Raw - J'!$B:$P,7,FALSE),""),"0","")</f>
        <v/>
      </c>
      <c r="H1888" s="4" t="str">
        <f>IFERROR(VLOOKUP($A1888,'Raw - J'!$B:$P,10,FALSE)&amp;IF(VLOOKUP($A1888,'Raw - J'!$B:$N,11,FALSE)&lt;&gt;"","("&amp;VLOOKUP($A1888,'Raw - J'!$B:$N,11,FALSE)&amp;")",""),"")</f>
        <v/>
      </c>
      <c r="I1888" s="4" t="str">
        <f>IFERROR(VLOOKUP($A1888,'Raw - J'!$B:$P,12,FALSE),"")</f>
        <v/>
      </c>
      <c r="J1888" s="4" t="str">
        <f>IFERROR(VLOOKUP($A1888,'Raw - J'!$B:$P,9,FALSE),"")</f>
        <v/>
      </c>
      <c r="K1888" s="4" t="str">
        <f>IFERROR(VLOOKUP($A1888,'Raw - J'!$B:$P,13,FALSE),"")</f>
        <v/>
      </c>
    </row>
    <row r="1889" spans="1:11" hidden="1" x14ac:dyDescent="0.35">
      <c r="A1889">
        <v>1880</v>
      </c>
      <c r="B1889" s="9" t="str">
        <f>IFERROR(VLOOKUP($A1889,'Raw - J'!$B:$S,2,FALSE),"")</f>
        <v/>
      </c>
      <c r="C1889" s="4" t="str">
        <f>IFERROR(VLOOKUP($A1889,'Raw - J'!$B:$S,3,FALSE),"")</f>
        <v/>
      </c>
      <c r="D1889" s="4" t="str">
        <f>IFERROR(VLOOKUP(JUMP!A1889,'Raw - J'!B:F,5,FALSE),"")</f>
        <v/>
      </c>
      <c r="E1889" s="4" t="str">
        <f>IFERROR(VLOOKUP($A1889,'Raw - J'!$B:$S,6,FALSE),"")</f>
        <v/>
      </c>
      <c r="F1889" s="4" t="str">
        <f>SUBSTITUTE(IFERROR(VLOOKUP($A1889,'Raw - J'!$B:$P,8,FALSE),""),"0","")</f>
        <v/>
      </c>
      <c r="G1889" s="4" t="str">
        <f>SUBSTITUTE(IFERROR(VLOOKUP($A1889,'Raw - J'!$B:$P,7,FALSE),""),"0","")</f>
        <v/>
      </c>
      <c r="H1889" s="4" t="str">
        <f>IFERROR(VLOOKUP($A1889,'Raw - J'!$B:$P,10,FALSE)&amp;IF(VLOOKUP($A1889,'Raw - J'!$B:$N,11,FALSE)&lt;&gt;"","("&amp;VLOOKUP($A1889,'Raw - J'!$B:$N,11,FALSE)&amp;")",""),"")</f>
        <v/>
      </c>
      <c r="I1889" s="4" t="str">
        <f>IFERROR(VLOOKUP($A1889,'Raw - J'!$B:$P,12,FALSE),"")</f>
        <v/>
      </c>
      <c r="J1889" s="4" t="str">
        <f>IFERROR(VLOOKUP($A1889,'Raw - J'!$B:$P,9,FALSE),"")</f>
        <v/>
      </c>
      <c r="K1889" s="4" t="str">
        <f>IFERROR(VLOOKUP($A1889,'Raw - J'!$B:$P,13,FALSE),"")</f>
        <v/>
      </c>
    </row>
    <row r="1890" spans="1:11" hidden="1" x14ac:dyDescent="0.35">
      <c r="A1890">
        <v>1881</v>
      </c>
      <c r="B1890" s="9" t="str">
        <f>IFERROR(VLOOKUP($A1890,'Raw - J'!$B:$S,2,FALSE),"")</f>
        <v/>
      </c>
      <c r="C1890" s="4" t="str">
        <f>IFERROR(VLOOKUP($A1890,'Raw - J'!$B:$S,3,FALSE),"")</f>
        <v/>
      </c>
      <c r="D1890" s="4" t="str">
        <f>IFERROR(VLOOKUP(JUMP!A1890,'Raw - J'!B:F,5,FALSE),"")</f>
        <v/>
      </c>
      <c r="E1890" s="4" t="str">
        <f>IFERROR(VLOOKUP($A1890,'Raw - J'!$B:$S,6,FALSE),"")</f>
        <v/>
      </c>
      <c r="F1890" s="4" t="str">
        <f>SUBSTITUTE(IFERROR(VLOOKUP($A1890,'Raw - J'!$B:$P,8,FALSE),""),"0","")</f>
        <v/>
      </c>
      <c r="G1890" s="4" t="str">
        <f>SUBSTITUTE(IFERROR(VLOOKUP($A1890,'Raw - J'!$B:$P,7,FALSE),""),"0","")</f>
        <v/>
      </c>
      <c r="H1890" s="4" t="str">
        <f>IFERROR(VLOOKUP($A1890,'Raw - J'!$B:$P,10,FALSE)&amp;IF(VLOOKUP($A1890,'Raw - J'!$B:$N,11,FALSE)&lt;&gt;"","("&amp;VLOOKUP($A1890,'Raw - J'!$B:$N,11,FALSE)&amp;")",""),"")</f>
        <v/>
      </c>
      <c r="I1890" s="4" t="str">
        <f>IFERROR(VLOOKUP($A1890,'Raw - J'!$B:$P,12,FALSE),"")</f>
        <v/>
      </c>
      <c r="J1890" s="4" t="str">
        <f>IFERROR(VLOOKUP($A1890,'Raw - J'!$B:$P,9,FALSE),"")</f>
        <v/>
      </c>
      <c r="K1890" s="4" t="str">
        <f>IFERROR(VLOOKUP($A1890,'Raw - J'!$B:$P,13,FALSE),"")</f>
        <v/>
      </c>
    </row>
    <row r="1891" spans="1:11" hidden="1" x14ac:dyDescent="0.35">
      <c r="A1891">
        <v>1882</v>
      </c>
      <c r="B1891" s="9" t="str">
        <f>IFERROR(VLOOKUP($A1891,'Raw - J'!$B:$S,2,FALSE),"")</f>
        <v/>
      </c>
      <c r="C1891" s="4" t="str">
        <f>IFERROR(VLOOKUP($A1891,'Raw - J'!$B:$S,3,FALSE),"")</f>
        <v/>
      </c>
      <c r="D1891" s="4" t="str">
        <f>IFERROR(VLOOKUP(JUMP!A1891,'Raw - J'!B:F,5,FALSE),"")</f>
        <v/>
      </c>
      <c r="E1891" s="4" t="str">
        <f>IFERROR(VLOOKUP($A1891,'Raw - J'!$B:$S,6,FALSE),"")</f>
        <v/>
      </c>
      <c r="F1891" s="4" t="str">
        <f>SUBSTITUTE(IFERROR(VLOOKUP($A1891,'Raw - J'!$B:$P,8,FALSE),""),"0","")</f>
        <v/>
      </c>
      <c r="G1891" s="4" t="str">
        <f>SUBSTITUTE(IFERROR(VLOOKUP($A1891,'Raw - J'!$B:$P,7,FALSE),""),"0","")</f>
        <v/>
      </c>
      <c r="H1891" s="4" t="str">
        <f>IFERROR(VLOOKUP($A1891,'Raw - J'!$B:$P,10,FALSE)&amp;IF(VLOOKUP($A1891,'Raw - J'!$B:$N,11,FALSE)&lt;&gt;"","("&amp;VLOOKUP($A1891,'Raw - J'!$B:$N,11,FALSE)&amp;")",""),"")</f>
        <v/>
      </c>
      <c r="I1891" s="4" t="str">
        <f>IFERROR(VLOOKUP($A1891,'Raw - J'!$B:$P,12,FALSE),"")</f>
        <v/>
      </c>
      <c r="J1891" s="4" t="str">
        <f>IFERROR(VLOOKUP($A1891,'Raw - J'!$B:$P,9,FALSE),"")</f>
        <v/>
      </c>
      <c r="K1891" s="4" t="str">
        <f>IFERROR(VLOOKUP($A1891,'Raw - J'!$B:$P,13,FALSE),"")</f>
        <v/>
      </c>
    </row>
    <row r="1892" spans="1:11" hidden="1" x14ac:dyDescent="0.35">
      <c r="A1892">
        <v>1883</v>
      </c>
      <c r="B1892" s="9" t="str">
        <f>IFERROR(VLOOKUP($A1892,'Raw - J'!$B:$S,2,FALSE),"")</f>
        <v/>
      </c>
      <c r="C1892" s="4" t="str">
        <f>IFERROR(VLOOKUP($A1892,'Raw - J'!$B:$S,3,FALSE),"")</f>
        <v/>
      </c>
      <c r="D1892" s="4" t="str">
        <f>IFERROR(VLOOKUP(JUMP!A1892,'Raw - J'!B:F,5,FALSE),"")</f>
        <v/>
      </c>
      <c r="E1892" s="4" t="str">
        <f>IFERROR(VLOOKUP($A1892,'Raw - J'!$B:$S,6,FALSE),"")</f>
        <v/>
      </c>
      <c r="F1892" s="4" t="str">
        <f>SUBSTITUTE(IFERROR(VLOOKUP($A1892,'Raw - J'!$B:$P,8,FALSE),""),"0","")</f>
        <v/>
      </c>
      <c r="G1892" s="4" t="str">
        <f>SUBSTITUTE(IFERROR(VLOOKUP($A1892,'Raw - J'!$B:$P,7,FALSE),""),"0","")</f>
        <v/>
      </c>
      <c r="H1892" s="4" t="str">
        <f>IFERROR(VLOOKUP($A1892,'Raw - J'!$B:$P,10,FALSE)&amp;IF(VLOOKUP($A1892,'Raw - J'!$B:$N,11,FALSE)&lt;&gt;"","("&amp;VLOOKUP($A1892,'Raw - J'!$B:$N,11,FALSE)&amp;")",""),"")</f>
        <v/>
      </c>
      <c r="I1892" s="4" t="str">
        <f>IFERROR(VLOOKUP($A1892,'Raw - J'!$B:$P,12,FALSE),"")</f>
        <v/>
      </c>
      <c r="J1892" s="4" t="str">
        <f>IFERROR(VLOOKUP($A1892,'Raw - J'!$B:$P,9,FALSE),"")</f>
        <v/>
      </c>
      <c r="K1892" s="4" t="str">
        <f>IFERROR(VLOOKUP($A1892,'Raw - J'!$B:$P,13,FALSE),"")</f>
        <v/>
      </c>
    </row>
    <row r="1893" spans="1:11" hidden="1" x14ac:dyDescent="0.35">
      <c r="A1893">
        <v>1884</v>
      </c>
      <c r="B1893" s="9" t="str">
        <f>IFERROR(VLOOKUP($A1893,'Raw - J'!$B:$S,2,FALSE),"")</f>
        <v/>
      </c>
      <c r="C1893" s="4" t="str">
        <f>IFERROR(VLOOKUP($A1893,'Raw - J'!$B:$S,3,FALSE),"")</f>
        <v/>
      </c>
      <c r="D1893" s="4" t="str">
        <f>IFERROR(VLOOKUP(JUMP!A1893,'Raw - J'!B:F,5,FALSE),"")</f>
        <v/>
      </c>
      <c r="E1893" s="4" t="str">
        <f>IFERROR(VLOOKUP($A1893,'Raw - J'!$B:$S,6,FALSE),"")</f>
        <v/>
      </c>
      <c r="F1893" s="4" t="str">
        <f>SUBSTITUTE(IFERROR(VLOOKUP($A1893,'Raw - J'!$B:$P,8,FALSE),""),"0","")</f>
        <v/>
      </c>
      <c r="G1893" s="4" t="str">
        <f>SUBSTITUTE(IFERROR(VLOOKUP($A1893,'Raw - J'!$B:$P,7,FALSE),""),"0","")</f>
        <v/>
      </c>
      <c r="H1893" s="4" t="str">
        <f>IFERROR(VLOOKUP($A1893,'Raw - J'!$B:$P,10,FALSE)&amp;IF(VLOOKUP($A1893,'Raw - J'!$B:$N,11,FALSE)&lt;&gt;"","("&amp;VLOOKUP($A1893,'Raw - J'!$B:$N,11,FALSE)&amp;")",""),"")</f>
        <v/>
      </c>
      <c r="I1893" s="4" t="str">
        <f>IFERROR(VLOOKUP($A1893,'Raw - J'!$B:$P,12,FALSE),"")</f>
        <v/>
      </c>
      <c r="J1893" s="4" t="str">
        <f>IFERROR(VLOOKUP($A1893,'Raw - J'!$B:$P,9,FALSE),"")</f>
        <v/>
      </c>
      <c r="K1893" s="4" t="str">
        <f>IFERROR(VLOOKUP($A1893,'Raw - J'!$B:$P,13,FALSE),"")</f>
        <v/>
      </c>
    </row>
    <row r="1894" spans="1:11" hidden="1" x14ac:dyDescent="0.35">
      <c r="A1894">
        <v>1885</v>
      </c>
      <c r="B1894" s="9" t="str">
        <f>IFERROR(VLOOKUP($A1894,'Raw - J'!$B:$S,2,FALSE),"")</f>
        <v/>
      </c>
      <c r="C1894" s="4" t="str">
        <f>IFERROR(VLOOKUP($A1894,'Raw - J'!$B:$S,3,FALSE),"")</f>
        <v/>
      </c>
      <c r="D1894" s="4" t="str">
        <f>IFERROR(VLOOKUP(JUMP!A1894,'Raw - J'!B:F,5,FALSE),"")</f>
        <v/>
      </c>
      <c r="E1894" s="4" t="str">
        <f>IFERROR(VLOOKUP($A1894,'Raw - J'!$B:$S,6,FALSE),"")</f>
        <v/>
      </c>
      <c r="F1894" s="4" t="str">
        <f>SUBSTITUTE(IFERROR(VLOOKUP($A1894,'Raw - J'!$B:$P,8,FALSE),""),"0","")</f>
        <v/>
      </c>
      <c r="G1894" s="4" t="str">
        <f>SUBSTITUTE(IFERROR(VLOOKUP($A1894,'Raw - J'!$B:$P,7,FALSE),""),"0","")</f>
        <v/>
      </c>
      <c r="H1894" s="4" t="str">
        <f>IFERROR(VLOOKUP($A1894,'Raw - J'!$B:$P,10,FALSE)&amp;IF(VLOOKUP($A1894,'Raw - J'!$B:$N,11,FALSE)&lt;&gt;"","("&amp;VLOOKUP($A1894,'Raw - J'!$B:$N,11,FALSE)&amp;")",""),"")</f>
        <v/>
      </c>
      <c r="I1894" s="4" t="str">
        <f>IFERROR(VLOOKUP($A1894,'Raw - J'!$B:$P,12,FALSE),"")</f>
        <v/>
      </c>
      <c r="J1894" s="4" t="str">
        <f>IFERROR(VLOOKUP($A1894,'Raw - J'!$B:$P,9,FALSE),"")</f>
        <v/>
      </c>
      <c r="K1894" s="4" t="str">
        <f>IFERROR(VLOOKUP($A1894,'Raw - J'!$B:$P,13,FALSE),"")</f>
        <v/>
      </c>
    </row>
    <row r="1895" spans="1:11" hidden="1" x14ac:dyDescent="0.35">
      <c r="A1895">
        <v>1886</v>
      </c>
      <c r="B1895" s="9" t="str">
        <f>IFERROR(VLOOKUP($A1895,'Raw - J'!$B:$S,2,FALSE),"")</f>
        <v/>
      </c>
      <c r="C1895" s="4" t="str">
        <f>IFERROR(VLOOKUP($A1895,'Raw - J'!$B:$S,3,FALSE),"")</f>
        <v/>
      </c>
      <c r="D1895" s="4" t="str">
        <f>IFERROR(VLOOKUP(JUMP!A1895,'Raw - J'!B:F,5,FALSE),"")</f>
        <v/>
      </c>
      <c r="E1895" s="4" t="str">
        <f>IFERROR(VLOOKUP($A1895,'Raw - J'!$B:$S,6,FALSE),"")</f>
        <v/>
      </c>
      <c r="F1895" s="4" t="str">
        <f>SUBSTITUTE(IFERROR(VLOOKUP($A1895,'Raw - J'!$B:$P,8,FALSE),""),"0","")</f>
        <v/>
      </c>
      <c r="G1895" s="4" t="str">
        <f>SUBSTITUTE(IFERROR(VLOOKUP($A1895,'Raw - J'!$B:$P,7,FALSE),""),"0","")</f>
        <v/>
      </c>
      <c r="H1895" s="4" t="str">
        <f>IFERROR(VLOOKUP($A1895,'Raw - J'!$B:$P,10,FALSE)&amp;IF(VLOOKUP($A1895,'Raw - J'!$B:$N,11,FALSE)&lt;&gt;"","("&amp;VLOOKUP($A1895,'Raw - J'!$B:$N,11,FALSE)&amp;")",""),"")</f>
        <v/>
      </c>
      <c r="I1895" s="4" t="str">
        <f>IFERROR(VLOOKUP($A1895,'Raw - J'!$B:$P,12,FALSE),"")</f>
        <v/>
      </c>
      <c r="J1895" s="4" t="str">
        <f>IFERROR(VLOOKUP($A1895,'Raw - J'!$B:$P,9,FALSE),"")</f>
        <v/>
      </c>
      <c r="K1895" s="4" t="str">
        <f>IFERROR(VLOOKUP($A1895,'Raw - J'!$B:$P,13,FALSE),"")</f>
        <v/>
      </c>
    </row>
    <row r="1896" spans="1:11" hidden="1" x14ac:dyDescent="0.35">
      <c r="A1896">
        <v>1887</v>
      </c>
      <c r="B1896" s="9" t="str">
        <f>IFERROR(VLOOKUP($A1896,'Raw - J'!$B:$S,2,FALSE),"")</f>
        <v/>
      </c>
      <c r="C1896" s="4" t="str">
        <f>IFERROR(VLOOKUP($A1896,'Raw - J'!$B:$S,3,FALSE),"")</f>
        <v/>
      </c>
      <c r="D1896" s="4" t="str">
        <f>IFERROR(VLOOKUP(JUMP!A1896,'Raw - J'!B:F,5,FALSE),"")</f>
        <v/>
      </c>
      <c r="E1896" s="4" t="str">
        <f>IFERROR(VLOOKUP($A1896,'Raw - J'!$B:$S,6,FALSE),"")</f>
        <v/>
      </c>
      <c r="F1896" s="4" t="str">
        <f>SUBSTITUTE(IFERROR(VLOOKUP($A1896,'Raw - J'!$B:$P,8,FALSE),""),"0","")</f>
        <v/>
      </c>
      <c r="G1896" s="4" t="str">
        <f>SUBSTITUTE(IFERROR(VLOOKUP($A1896,'Raw - J'!$B:$P,7,FALSE),""),"0","")</f>
        <v/>
      </c>
      <c r="H1896" s="4" t="str">
        <f>IFERROR(VLOOKUP($A1896,'Raw - J'!$B:$P,10,FALSE)&amp;IF(VLOOKUP($A1896,'Raw - J'!$B:$N,11,FALSE)&lt;&gt;"","("&amp;VLOOKUP($A1896,'Raw - J'!$B:$N,11,FALSE)&amp;")",""),"")</f>
        <v/>
      </c>
      <c r="I1896" s="4" t="str">
        <f>IFERROR(VLOOKUP($A1896,'Raw - J'!$B:$P,12,FALSE),"")</f>
        <v/>
      </c>
      <c r="J1896" s="4" t="str">
        <f>IFERROR(VLOOKUP($A1896,'Raw - J'!$B:$P,9,FALSE),"")</f>
        <v/>
      </c>
      <c r="K1896" s="4" t="str">
        <f>IFERROR(VLOOKUP($A1896,'Raw - J'!$B:$P,13,FALSE),"")</f>
        <v/>
      </c>
    </row>
    <row r="1897" spans="1:11" hidden="1" x14ac:dyDescent="0.35">
      <c r="A1897">
        <v>1888</v>
      </c>
      <c r="B1897" s="9" t="str">
        <f>IFERROR(VLOOKUP($A1897,'Raw - J'!$B:$S,2,FALSE),"")</f>
        <v/>
      </c>
      <c r="C1897" s="4" t="str">
        <f>IFERROR(VLOOKUP($A1897,'Raw - J'!$B:$S,3,FALSE),"")</f>
        <v/>
      </c>
      <c r="D1897" s="4" t="str">
        <f>IFERROR(VLOOKUP(JUMP!A1897,'Raw - J'!B:F,5,FALSE),"")</f>
        <v/>
      </c>
      <c r="E1897" s="4" t="str">
        <f>IFERROR(VLOOKUP($A1897,'Raw - J'!$B:$S,6,FALSE),"")</f>
        <v/>
      </c>
      <c r="F1897" s="4" t="str">
        <f>SUBSTITUTE(IFERROR(VLOOKUP($A1897,'Raw - J'!$B:$P,8,FALSE),""),"0","")</f>
        <v/>
      </c>
      <c r="G1897" s="4" t="str">
        <f>SUBSTITUTE(IFERROR(VLOOKUP($A1897,'Raw - J'!$B:$P,7,FALSE),""),"0","")</f>
        <v/>
      </c>
      <c r="H1897" s="4" t="str">
        <f>IFERROR(VLOOKUP($A1897,'Raw - J'!$B:$P,10,FALSE)&amp;IF(VLOOKUP($A1897,'Raw - J'!$B:$N,11,FALSE)&lt;&gt;"","("&amp;VLOOKUP($A1897,'Raw - J'!$B:$N,11,FALSE)&amp;")",""),"")</f>
        <v/>
      </c>
      <c r="I1897" s="4" t="str">
        <f>IFERROR(VLOOKUP($A1897,'Raw - J'!$B:$P,12,FALSE),"")</f>
        <v/>
      </c>
      <c r="J1897" s="4" t="str">
        <f>IFERROR(VLOOKUP($A1897,'Raw - J'!$B:$P,9,FALSE),"")</f>
        <v/>
      </c>
      <c r="K1897" s="4" t="str">
        <f>IFERROR(VLOOKUP($A1897,'Raw - J'!$B:$P,13,FALSE),"")</f>
        <v/>
      </c>
    </row>
    <row r="1898" spans="1:11" hidden="1" x14ac:dyDescent="0.35">
      <c r="A1898">
        <v>1889</v>
      </c>
      <c r="B1898" s="9" t="str">
        <f>IFERROR(VLOOKUP($A1898,'Raw - J'!$B:$S,2,FALSE),"")</f>
        <v/>
      </c>
      <c r="C1898" s="4" t="str">
        <f>IFERROR(VLOOKUP($A1898,'Raw - J'!$B:$S,3,FALSE),"")</f>
        <v/>
      </c>
      <c r="D1898" s="4" t="str">
        <f>IFERROR(VLOOKUP(JUMP!A1898,'Raw - J'!B:F,5,FALSE),"")</f>
        <v/>
      </c>
      <c r="E1898" s="4" t="str">
        <f>IFERROR(VLOOKUP($A1898,'Raw - J'!$B:$S,6,FALSE),"")</f>
        <v/>
      </c>
      <c r="F1898" s="4" t="str">
        <f>SUBSTITUTE(IFERROR(VLOOKUP($A1898,'Raw - J'!$B:$P,8,FALSE),""),"0","")</f>
        <v/>
      </c>
      <c r="G1898" s="4" t="str">
        <f>SUBSTITUTE(IFERROR(VLOOKUP($A1898,'Raw - J'!$B:$P,7,FALSE),""),"0","")</f>
        <v/>
      </c>
      <c r="H1898" s="4" t="str">
        <f>IFERROR(VLOOKUP($A1898,'Raw - J'!$B:$P,10,FALSE)&amp;IF(VLOOKUP($A1898,'Raw - J'!$B:$N,11,FALSE)&lt;&gt;"","("&amp;VLOOKUP($A1898,'Raw - J'!$B:$N,11,FALSE)&amp;")",""),"")</f>
        <v/>
      </c>
      <c r="I1898" s="4" t="str">
        <f>IFERROR(VLOOKUP($A1898,'Raw - J'!$B:$P,12,FALSE),"")</f>
        <v/>
      </c>
      <c r="J1898" s="4" t="str">
        <f>IFERROR(VLOOKUP($A1898,'Raw - J'!$B:$P,9,FALSE),"")</f>
        <v/>
      </c>
      <c r="K1898" s="4" t="str">
        <f>IFERROR(VLOOKUP($A1898,'Raw - J'!$B:$P,13,FALSE),"")</f>
        <v/>
      </c>
    </row>
    <row r="1899" spans="1:11" hidden="1" x14ac:dyDescent="0.35">
      <c r="A1899">
        <v>1890</v>
      </c>
      <c r="B1899" s="9" t="str">
        <f>IFERROR(VLOOKUP($A1899,'Raw - J'!$B:$S,2,FALSE),"")</f>
        <v/>
      </c>
      <c r="C1899" s="4" t="str">
        <f>IFERROR(VLOOKUP($A1899,'Raw - J'!$B:$S,3,FALSE),"")</f>
        <v/>
      </c>
      <c r="D1899" s="4" t="str">
        <f>IFERROR(VLOOKUP(JUMP!A1899,'Raw - J'!B:F,5,FALSE),"")</f>
        <v/>
      </c>
      <c r="E1899" s="4" t="str">
        <f>IFERROR(VLOOKUP($A1899,'Raw - J'!$B:$S,6,FALSE),"")</f>
        <v/>
      </c>
      <c r="F1899" s="4" t="str">
        <f>SUBSTITUTE(IFERROR(VLOOKUP($A1899,'Raw - J'!$B:$P,8,FALSE),""),"0","")</f>
        <v/>
      </c>
      <c r="G1899" s="4" t="str">
        <f>SUBSTITUTE(IFERROR(VLOOKUP($A1899,'Raw - J'!$B:$P,7,FALSE),""),"0","")</f>
        <v/>
      </c>
      <c r="H1899" s="4" t="str">
        <f>IFERROR(VLOOKUP($A1899,'Raw - J'!$B:$P,10,FALSE)&amp;IF(VLOOKUP($A1899,'Raw - J'!$B:$N,11,FALSE)&lt;&gt;"","("&amp;VLOOKUP($A1899,'Raw - J'!$B:$N,11,FALSE)&amp;")",""),"")</f>
        <v/>
      </c>
      <c r="I1899" s="4" t="str">
        <f>IFERROR(VLOOKUP($A1899,'Raw - J'!$B:$P,12,FALSE),"")</f>
        <v/>
      </c>
      <c r="J1899" s="4" t="str">
        <f>IFERROR(VLOOKUP($A1899,'Raw - J'!$B:$P,9,FALSE),"")</f>
        <v/>
      </c>
      <c r="K1899" s="4" t="str">
        <f>IFERROR(VLOOKUP($A1899,'Raw - J'!$B:$P,13,FALSE),"")</f>
        <v/>
      </c>
    </row>
    <row r="1900" spans="1:11" hidden="1" x14ac:dyDescent="0.35">
      <c r="A1900">
        <v>1891</v>
      </c>
      <c r="B1900" s="9" t="str">
        <f>IFERROR(VLOOKUP($A1900,'Raw - J'!$B:$S,2,FALSE),"")</f>
        <v/>
      </c>
      <c r="C1900" s="4" t="str">
        <f>IFERROR(VLOOKUP($A1900,'Raw - J'!$B:$S,3,FALSE),"")</f>
        <v/>
      </c>
      <c r="D1900" s="4" t="str">
        <f>IFERROR(VLOOKUP(JUMP!A1900,'Raw - J'!B:F,5,FALSE),"")</f>
        <v/>
      </c>
      <c r="E1900" s="4" t="str">
        <f>IFERROR(VLOOKUP($A1900,'Raw - J'!$B:$S,6,FALSE),"")</f>
        <v/>
      </c>
      <c r="F1900" s="4" t="str">
        <f>SUBSTITUTE(IFERROR(VLOOKUP($A1900,'Raw - J'!$B:$P,8,FALSE),""),"0","")</f>
        <v/>
      </c>
      <c r="G1900" s="4" t="str">
        <f>SUBSTITUTE(IFERROR(VLOOKUP($A1900,'Raw - J'!$B:$P,7,FALSE),""),"0","")</f>
        <v/>
      </c>
      <c r="H1900" s="4" t="str">
        <f>IFERROR(VLOOKUP($A1900,'Raw - J'!$B:$P,10,FALSE)&amp;IF(VLOOKUP($A1900,'Raw - J'!$B:$N,11,FALSE)&lt;&gt;"","("&amp;VLOOKUP($A1900,'Raw - J'!$B:$N,11,FALSE)&amp;")",""),"")</f>
        <v/>
      </c>
      <c r="I1900" s="4" t="str">
        <f>IFERROR(VLOOKUP($A1900,'Raw - J'!$B:$P,12,FALSE),"")</f>
        <v/>
      </c>
      <c r="J1900" s="4" t="str">
        <f>IFERROR(VLOOKUP($A1900,'Raw - J'!$B:$P,9,FALSE),"")</f>
        <v/>
      </c>
      <c r="K1900" s="4" t="str">
        <f>IFERROR(VLOOKUP($A1900,'Raw - J'!$B:$P,13,FALSE),"")</f>
        <v/>
      </c>
    </row>
    <row r="1901" spans="1:11" hidden="1" x14ac:dyDescent="0.35">
      <c r="A1901">
        <v>1892</v>
      </c>
      <c r="B1901" s="9" t="str">
        <f>IFERROR(VLOOKUP($A1901,'Raw - J'!$B:$S,2,FALSE),"")</f>
        <v/>
      </c>
      <c r="C1901" s="4" t="str">
        <f>IFERROR(VLOOKUP($A1901,'Raw - J'!$B:$S,3,FALSE),"")</f>
        <v/>
      </c>
      <c r="D1901" s="4" t="str">
        <f>IFERROR(VLOOKUP(JUMP!A1901,'Raw - J'!B:F,5,FALSE),"")</f>
        <v/>
      </c>
      <c r="E1901" s="4" t="str">
        <f>IFERROR(VLOOKUP($A1901,'Raw - J'!$B:$S,6,FALSE),"")</f>
        <v/>
      </c>
      <c r="F1901" s="4" t="str">
        <f>SUBSTITUTE(IFERROR(VLOOKUP($A1901,'Raw - J'!$B:$P,8,FALSE),""),"0","")</f>
        <v/>
      </c>
      <c r="G1901" s="4" t="str">
        <f>SUBSTITUTE(IFERROR(VLOOKUP($A1901,'Raw - J'!$B:$P,7,FALSE),""),"0","")</f>
        <v/>
      </c>
      <c r="H1901" s="4" t="str">
        <f>IFERROR(VLOOKUP($A1901,'Raw - J'!$B:$P,10,FALSE)&amp;IF(VLOOKUP($A1901,'Raw - J'!$B:$N,11,FALSE)&lt;&gt;"","("&amp;VLOOKUP($A1901,'Raw - J'!$B:$N,11,FALSE)&amp;")",""),"")</f>
        <v/>
      </c>
      <c r="I1901" s="4" t="str">
        <f>IFERROR(VLOOKUP($A1901,'Raw - J'!$B:$P,12,FALSE),"")</f>
        <v/>
      </c>
      <c r="J1901" s="4" t="str">
        <f>IFERROR(VLOOKUP($A1901,'Raw - J'!$B:$P,9,FALSE),"")</f>
        <v/>
      </c>
      <c r="K1901" s="4" t="str">
        <f>IFERROR(VLOOKUP($A1901,'Raw - J'!$B:$P,13,FALSE),"")</f>
        <v/>
      </c>
    </row>
    <row r="1902" spans="1:11" hidden="1" x14ac:dyDescent="0.35">
      <c r="A1902">
        <v>1893</v>
      </c>
      <c r="B1902" s="9" t="str">
        <f>IFERROR(VLOOKUP($A1902,'Raw - J'!$B:$S,2,FALSE),"")</f>
        <v/>
      </c>
      <c r="C1902" s="4" t="str">
        <f>IFERROR(VLOOKUP($A1902,'Raw - J'!$B:$S,3,FALSE),"")</f>
        <v/>
      </c>
      <c r="D1902" s="4" t="str">
        <f>IFERROR(VLOOKUP(JUMP!A1902,'Raw - J'!B:F,5,FALSE),"")</f>
        <v/>
      </c>
      <c r="E1902" s="4" t="str">
        <f>IFERROR(VLOOKUP($A1902,'Raw - J'!$B:$S,6,FALSE),"")</f>
        <v/>
      </c>
      <c r="F1902" s="4" t="str">
        <f>SUBSTITUTE(IFERROR(VLOOKUP($A1902,'Raw - J'!$B:$P,8,FALSE),""),"0","")</f>
        <v/>
      </c>
      <c r="G1902" s="4" t="str">
        <f>SUBSTITUTE(IFERROR(VLOOKUP($A1902,'Raw - J'!$B:$P,7,FALSE),""),"0","")</f>
        <v/>
      </c>
      <c r="H1902" s="4" t="str">
        <f>IFERROR(VLOOKUP($A1902,'Raw - J'!$B:$P,10,FALSE)&amp;IF(VLOOKUP($A1902,'Raw - J'!$B:$N,11,FALSE)&lt;&gt;"","("&amp;VLOOKUP($A1902,'Raw - J'!$B:$N,11,FALSE)&amp;")",""),"")</f>
        <v/>
      </c>
      <c r="I1902" s="4" t="str">
        <f>IFERROR(VLOOKUP($A1902,'Raw - J'!$B:$P,12,FALSE),"")</f>
        <v/>
      </c>
      <c r="J1902" s="4" t="str">
        <f>IFERROR(VLOOKUP($A1902,'Raw - J'!$B:$P,9,FALSE),"")</f>
        <v/>
      </c>
      <c r="K1902" s="4" t="str">
        <f>IFERROR(VLOOKUP($A1902,'Raw - J'!$B:$P,13,FALSE),"")</f>
        <v/>
      </c>
    </row>
    <row r="1903" spans="1:11" hidden="1" x14ac:dyDescent="0.35">
      <c r="A1903">
        <v>1894</v>
      </c>
      <c r="B1903" s="9" t="str">
        <f>IFERROR(VLOOKUP($A1903,'Raw - J'!$B:$S,2,FALSE),"")</f>
        <v/>
      </c>
      <c r="C1903" s="4" t="str">
        <f>IFERROR(VLOOKUP($A1903,'Raw - J'!$B:$S,3,FALSE),"")</f>
        <v/>
      </c>
      <c r="D1903" s="4" t="str">
        <f>IFERROR(VLOOKUP(JUMP!A1903,'Raw - J'!B:F,5,FALSE),"")</f>
        <v/>
      </c>
      <c r="E1903" s="4" t="str">
        <f>IFERROR(VLOOKUP($A1903,'Raw - J'!$B:$S,6,FALSE),"")</f>
        <v/>
      </c>
      <c r="F1903" s="4" t="str">
        <f>SUBSTITUTE(IFERROR(VLOOKUP($A1903,'Raw - J'!$B:$P,8,FALSE),""),"0","")</f>
        <v/>
      </c>
      <c r="G1903" s="4" t="str">
        <f>SUBSTITUTE(IFERROR(VLOOKUP($A1903,'Raw - J'!$B:$P,7,FALSE),""),"0","")</f>
        <v/>
      </c>
      <c r="H1903" s="4" t="str">
        <f>IFERROR(VLOOKUP($A1903,'Raw - J'!$B:$P,10,FALSE)&amp;IF(VLOOKUP($A1903,'Raw - J'!$B:$N,11,FALSE)&lt;&gt;"","("&amp;VLOOKUP($A1903,'Raw - J'!$B:$N,11,FALSE)&amp;")",""),"")</f>
        <v/>
      </c>
      <c r="I1903" s="4" t="str">
        <f>IFERROR(VLOOKUP($A1903,'Raw - J'!$B:$P,12,FALSE),"")</f>
        <v/>
      </c>
      <c r="J1903" s="4" t="str">
        <f>IFERROR(VLOOKUP($A1903,'Raw - J'!$B:$P,9,FALSE),"")</f>
        <v/>
      </c>
      <c r="K1903" s="4" t="str">
        <f>IFERROR(VLOOKUP($A1903,'Raw - J'!$B:$P,13,FALSE),"")</f>
        <v/>
      </c>
    </row>
    <row r="1904" spans="1:11" hidden="1" x14ac:dyDescent="0.35">
      <c r="A1904">
        <v>1895</v>
      </c>
      <c r="B1904" s="9" t="str">
        <f>IFERROR(VLOOKUP($A1904,'Raw - J'!$B:$S,2,FALSE),"")</f>
        <v/>
      </c>
      <c r="C1904" s="4" t="str">
        <f>IFERROR(VLOOKUP($A1904,'Raw - J'!$B:$S,3,FALSE),"")</f>
        <v/>
      </c>
      <c r="D1904" s="4" t="str">
        <f>IFERROR(VLOOKUP(JUMP!A1904,'Raw - J'!B:F,5,FALSE),"")</f>
        <v/>
      </c>
      <c r="E1904" s="4" t="str">
        <f>IFERROR(VLOOKUP($A1904,'Raw - J'!$B:$S,6,FALSE),"")</f>
        <v/>
      </c>
      <c r="F1904" s="4" t="str">
        <f>SUBSTITUTE(IFERROR(VLOOKUP($A1904,'Raw - J'!$B:$P,8,FALSE),""),"0","")</f>
        <v/>
      </c>
      <c r="G1904" s="4" t="str">
        <f>SUBSTITUTE(IFERROR(VLOOKUP($A1904,'Raw - J'!$B:$P,7,FALSE),""),"0","")</f>
        <v/>
      </c>
      <c r="H1904" s="4" t="str">
        <f>IFERROR(VLOOKUP($A1904,'Raw - J'!$B:$P,10,FALSE)&amp;IF(VLOOKUP($A1904,'Raw - J'!$B:$N,11,FALSE)&lt;&gt;"","("&amp;VLOOKUP($A1904,'Raw - J'!$B:$N,11,FALSE)&amp;")",""),"")</f>
        <v/>
      </c>
      <c r="I1904" s="4" t="str">
        <f>IFERROR(VLOOKUP($A1904,'Raw - J'!$B:$P,12,FALSE),"")</f>
        <v/>
      </c>
      <c r="J1904" s="4" t="str">
        <f>IFERROR(VLOOKUP($A1904,'Raw - J'!$B:$P,9,FALSE),"")</f>
        <v/>
      </c>
      <c r="K1904" s="4" t="str">
        <f>IFERROR(VLOOKUP($A1904,'Raw - J'!$B:$P,13,FALSE),"")</f>
        <v/>
      </c>
    </row>
    <row r="1905" spans="1:11" hidden="1" x14ac:dyDescent="0.35">
      <c r="A1905">
        <v>1896</v>
      </c>
      <c r="B1905" s="9" t="str">
        <f>IFERROR(VLOOKUP($A1905,'Raw - J'!$B:$S,2,FALSE),"")</f>
        <v/>
      </c>
      <c r="C1905" s="4" t="str">
        <f>IFERROR(VLOOKUP($A1905,'Raw - J'!$B:$S,3,FALSE),"")</f>
        <v/>
      </c>
      <c r="D1905" s="4" t="str">
        <f>IFERROR(VLOOKUP(JUMP!A1905,'Raw - J'!B:F,5,FALSE),"")</f>
        <v/>
      </c>
      <c r="E1905" s="4" t="str">
        <f>IFERROR(VLOOKUP($A1905,'Raw - J'!$B:$S,6,FALSE),"")</f>
        <v/>
      </c>
      <c r="F1905" s="4" t="str">
        <f>SUBSTITUTE(IFERROR(VLOOKUP($A1905,'Raw - J'!$B:$P,8,FALSE),""),"0","")</f>
        <v/>
      </c>
      <c r="G1905" s="4" t="str">
        <f>SUBSTITUTE(IFERROR(VLOOKUP($A1905,'Raw - J'!$B:$P,7,FALSE),""),"0","")</f>
        <v/>
      </c>
      <c r="H1905" s="4" t="str">
        <f>IFERROR(VLOOKUP($A1905,'Raw - J'!$B:$P,10,FALSE)&amp;IF(VLOOKUP($A1905,'Raw - J'!$B:$N,11,FALSE)&lt;&gt;"","("&amp;VLOOKUP($A1905,'Raw - J'!$B:$N,11,FALSE)&amp;")",""),"")</f>
        <v/>
      </c>
      <c r="I1905" s="4" t="str">
        <f>IFERROR(VLOOKUP($A1905,'Raw - J'!$B:$P,12,FALSE),"")</f>
        <v/>
      </c>
      <c r="J1905" s="4" t="str">
        <f>IFERROR(VLOOKUP($A1905,'Raw - J'!$B:$P,9,FALSE),"")</f>
        <v/>
      </c>
      <c r="K1905" s="4" t="str">
        <f>IFERROR(VLOOKUP($A1905,'Raw - J'!$B:$P,13,FALSE),"")</f>
        <v/>
      </c>
    </row>
    <row r="1906" spans="1:11" hidden="1" x14ac:dyDescent="0.35">
      <c r="A1906">
        <v>1897</v>
      </c>
      <c r="B1906" s="9" t="str">
        <f>IFERROR(VLOOKUP($A1906,'Raw - J'!$B:$S,2,FALSE),"")</f>
        <v/>
      </c>
      <c r="C1906" s="4" t="str">
        <f>IFERROR(VLOOKUP($A1906,'Raw - J'!$B:$S,3,FALSE),"")</f>
        <v/>
      </c>
      <c r="D1906" s="4" t="str">
        <f>IFERROR(VLOOKUP(JUMP!A1906,'Raw - J'!B:F,5,FALSE),"")</f>
        <v/>
      </c>
      <c r="E1906" s="4" t="str">
        <f>IFERROR(VLOOKUP($A1906,'Raw - J'!$B:$S,6,FALSE),"")</f>
        <v/>
      </c>
      <c r="F1906" s="4" t="str">
        <f>SUBSTITUTE(IFERROR(VLOOKUP($A1906,'Raw - J'!$B:$P,8,FALSE),""),"0","")</f>
        <v/>
      </c>
      <c r="G1906" s="4" t="str">
        <f>SUBSTITUTE(IFERROR(VLOOKUP($A1906,'Raw - J'!$B:$P,7,FALSE),""),"0","")</f>
        <v/>
      </c>
      <c r="H1906" s="4" t="str">
        <f>IFERROR(VLOOKUP($A1906,'Raw - J'!$B:$P,10,FALSE)&amp;IF(VLOOKUP($A1906,'Raw - J'!$B:$N,11,FALSE)&lt;&gt;"","("&amp;VLOOKUP($A1906,'Raw - J'!$B:$N,11,FALSE)&amp;")",""),"")</f>
        <v/>
      </c>
      <c r="I1906" s="4" t="str">
        <f>IFERROR(VLOOKUP($A1906,'Raw - J'!$B:$P,12,FALSE),"")</f>
        <v/>
      </c>
      <c r="J1906" s="4" t="str">
        <f>IFERROR(VLOOKUP($A1906,'Raw - J'!$B:$P,9,FALSE),"")</f>
        <v/>
      </c>
      <c r="K1906" s="4" t="str">
        <f>IFERROR(VLOOKUP($A1906,'Raw - J'!$B:$P,13,FALSE),"")</f>
        <v/>
      </c>
    </row>
    <row r="1907" spans="1:11" hidden="1" x14ac:dyDescent="0.35">
      <c r="A1907">
        <v>1898</v>
      </c>
      <c r="B1907" s="9" t="str">
        <f>IFERROR(VLOOKUP($A1907,'Raw - J'!$B:$S,2,FALSE),"")</f>
        <v/>
      </c>
      <c r="C1907" s="4" t="str">
        <f>IFERROR(VLOOKUP($A1907,'Raw - J'!$B:$S,3,FALSE),"")</f>
        <v/>
      </c>
      <c r="D1907" s="4" t="str">
        <f>IFERROR(VLOOKUP(JUMP!A1907,'Raw - J'!B:F,5,FALSE),"")</f>
        <v/>
      </c>
      <c r="E1907" s="4" t="str">
        <f>IFERROR(VLOOKUP($A1907,'Raw - J'!$B:$S,6,FALSE),"")</f>
        <v/>
      </c>
      <c r="F1907" s="4" t="str">
        <f>SUBSTITUTE(IFERROR(VLOOKUP($A1907,'Raw - J'!$B:$P,8,FALSE),""),"0","")</f>
        <v/>
      </c>
      <c r="G1907" s="4" t="str">
        <f>SUBSTITUTE(IFERROR(VLOOKUP($A1907,'Raw - J'!$B:$P,7,FALSE),""),"0","")</f>
        <v/>
      </c>
      <c r="H1907" s="4" t="str">
        <f>IFERROR(VLOOKUP($A1907,'Raw - J'!$B:$P,10,FALSE)&amp;IF(VLOOKUP($A1907,'Raw - J'!$B:$N,11,FALSE)&lt;&gt;"","("&amp;VLOOKUP($A1907,'Raw - J'!$B:$N,11,FALSE)&amp;")",""),"")</f>
        <v/>
      </c>
      <c r="I1907" s="4" t="str">
        <f>IFERROR(VLOOKUP($A1907,'Raw - J'!$B:$P,12,FALSE),"")</f>
        <v/>
      </c>
      <c r="J1907" s="4" t="str">
        <f>IFERROR(VLOOKUP($A1907,'Raw - J'!$B:$P,9,FALSE),"")</f>
        <v/>
      </c>
      <c r="K1907" s="4" t="str">
        <f>IFERROR(VLOOKUP($A1907,'Raw - J'!$B:$P,13,FALSE),"")</f>
        <v/>
      </c>
    </row>
    <row r="1908" spans="1:11" hidden="1" x14ac:dyDescent="0.35">
      <c r="A1908">
        <v>1899</v>
      </c>
      <c r="B1908" s="9" t="str">
        <f>IFERROR(VLOOKUP($A1908,'Raw - J'!$B:$S,2,FALSE),"")</f>
        <v/>
      </c>
      <c r="C1908" s="4" t="str">
        <f>IFERROR(VLOOKUP($A1908,'Raw - J'!$B:$S,3,FALSE),"")</f>
        <v/>
      </c>
      <c r="D1908" s="4" t="str">
        <f>IFERROR(VLOOKUP(JUMP!A1908,'Raw - J'!B:F,5,FALSE),"")</f>
        <v/>
      </c>
      <c r="E1908" s="4" t="str">
        <f>IFERROR(VLOOKUP($A1908,'Raw - J'!$B:$S,6,FALSE),"")</f>
        <v/>
      </c>
      <c r="F1908" s="4" t="str">
        <f>SUBSTITUTE(IFERROR(VLOOKUP($A1908,'Raw - J'!$B:$P,8,FALSE),""),"0","")</f>
        <v/>
      </c>
      <c r="G1908" s="4" t="str">
        <f>SUBSTITUTE(IFERROR(VLOOKUP($A1908,'Raw - J'!$B:$P,7,FALSE),""),"0","")</f>
        <v/>
      </c>
      <c r="H1908" s="4" t="str">
        <f>IFERROR(VLOOKUP($A1908,'Raw - J'!$B:$P,10,FALSE)&amp;IF(VLOOKUP($A1908,'Raw - J'!$B:$N,11,FALSE)&lt;&gt;"","("&amp;VLOOKUP($A1908,'Raw - J'!$B:$N,11,FALSE)&amp;")",""),"")</f>
        <v/>
      </c>
      <c r="I1908" s="4" t="str">
        <f>IFERROR(VLOOKUP($A1908,'Raw - J'!$B:$P,12,FALSE),"")</f>
        <v/>
      </c>
      <c r="J1908" s="4" t="str">
        <f>IFERROR(VLOOKUP($A1908,'Raw - J'!$B:$P,9,FALSE),"")</f>
        <v/>
      </c>
      <c r="K1908" s="4" t="str">
        <f>IFERROR(VLOOKUP($A1908,'Raw - J'!$B:$P,13,FALSE),"")</f>
        <v/>
      </c>
    </row>
    <row r="1909" spans="1:11" hidden="1" x14ac:dyDescent="0.35">
      <c r="A1909">
        <v>1900</v>
      </c>
      <c r="B1909" s="9" t="str">
        <f>IFERROR(VLOOKUP($A1909,'Raw - J'!$B:$S,2,FALSE),"")</f>
        <v/>
      </c>
      <c r="C1909" s="4" t="str">
        <f>IFERROR(VLOOKUP($A1909,'Raw - J'!$B:$S,3,FALSE),"")</f>
        <v/>
      </c>
      <c r="D1909" s="4" t="str">
        <f>IFERROR(VLOOKUP(JUMP!A1909,'Raw - J'!B:F,5,FALSE),"")</f>
        <v/>
      </c>
      <c r="E1909" s="4" t="str">
        <f>IFERROR(VLOOKUP($A1909,'Raw - J'!$B:$S,6,FALSE),"")</f>
        <v/>
      </c>
      <c r="F1909" s="4" t="str">
        <f>SUBSTITUTE(IFERROR(VLOOKUP($A1909,'Raw - J'!$B:$P,8,FALSE),""),"0","")</f>
        <v/>
      </c>
      <c r="G1909" s="4" t="str">
        <f>SUBSTITUTE(IFERROR(VLOOKUP($A1909,'Raw - J'!$B:$P,7,FALSE),""),"0","")</f>
        <v/>
      </c>
      <c r="H1909" s="4" t="str">
        <f>IFERROR(VLOOKUP($A1909,'Raw - J'!$B:$P,10,FALSE)&amp;IF(VLOOKUP($A1909,'Raw - J'!$B:$N,11,FALSE)&lt;&gt;"","("&amp;VLOOKUP($A1909,'Raw - J'!$B:$N,11,FALSE)&amp;")",""),"")</f>
        <v/>
      </c>
      <c r="I1909" s="4" t="str">
        <f>IFERROR(VLOOKUP($A1909,'Raw - J'!$B:$P,12,FALSE),"")</f>
        <v/>
      </c>
      <c r="J1909" s="4" t="str">
        <f>IFERROR(VLOOKUP($A1909,'Raw - J'!$B:$P,9,FALSE),"")</f>
        <v/>
      </c>
      <c r="K1909" s="4" t="str">
        <f>IFERROR(VLOOKUP($A1909,'Raw - J'!$B:$P,13,FALSE),"")</f>
        <v/>
      </c>
    </row>
    <row r="1910" spans="1:11" hidden="1" x14ac:dyDescent="0.35">
      <c r="A1910">
        <v>1901</v>
      </c>
      <c r="B1910" s="9" t="str">
        <f>IFERROR(VLOOKUP($A1910,'Raw - J'!$B:$S,2,FALSE),"")</f>
        <v/>
      </c>
      <c r="C1910" s="4" t="str">
        <f>IFERROR(VLOOKUP($A1910,'Raw - J'!$B:$S,3,FALSE),"")</f>
        <v/>
      </c>
      <c r="D1910" s="4" t="str">
        <f>IFERROR(VLOOKUP(JUMP!A1910,'Raw - J'!B:F,5,FALSE),"")</f>
        <v/>
      </c>
      <c r="E1910" s="4" t="str">
        <f>IFERROR(VLOOKUP($A1910,'Raw - J'!$B:$S,6,FALSE),"")</f>
        <v/>
      </c>
      <c r="F1910" s="4" t="str">
        <f>SUBSTITUTE(IFERROR(VLOOKUP($A1910,'Raw - J'!$B:$P,8,FALSE),""),"0","")</f>
        <v/>
      </c>
      <c r="G1910" s="4" t="str">
        <f>SUBSTITUTE(IFERROR(VLOOKUP($A1910,'Raw - J'!$B:$P,7,FALSE),""),"0","")</f>
        <v/>
      </c>
      <c r="H1910" s="4" t="str">
        <f>IFERROR(VLOOKUP($A1910,'Raw - J'!$B:$P,10,FALSE)&amp;IF(VLOOKUP($A1910,'Raw - J'!$B:$N,11,FALSE)&lt;&gt;"","("&amp;VLOOKUP($A1910,'Raw - J'!$B:$N,11,FALSE)&amp;")",""),"")</f>
        <v/>
      </c>
      <c r="I1910" s="4" t="str">
        <f>IFERROR(VLOOKUP($A1910,'Raw - J'!$B:$P,12,FALSE),"")</f>
        <v/>
      </c>
      <c r="J1910" s="4" t="str">
        <f>IFERROR(VLOOKUP($A1910,'Raw - J'!$B:$P,9,FALSE),"")</f>
        <v/>
      </c>
      <c r="K1910" s="4" t="str">
        <f>IFERROR(VLOOKUP($A1910,'Raw - J'!$B:$P,13,FALSE),"")</f>
        <v/>
      </c>
    </row>
    <row r="1911" spans="1:11" hidden="1" x14ac:dyDescent="0.35">
      <c r="A1911">
        <v>1902</v>
      </c>
      <c r="B1911" s="9" t="str">
        <f>IFERROR(VLOOKUP($A1911,'Raw - J'!$B:$S,2,FALSE),"")</f>
        <v/>
      </c>
      <c r="C1911" s="4" t="str">
        <f>IFERROR(VLOOKUP($A1911,'Raw - J'!$B:$S,3,FALSE),"")</f>
        <v/>
      </c>
      <c r="D1911" s="4" t="str">
        <f>IFERROR(VLOOKUP(JUMP!A1911,'Raw - J'!B:F,5,FALSE),"")</f>
        <v/>
      </c>
      <c r="E1911" s="4" t="str">
        <f>IFERROR(VLOOKUP($A1911,'Raw - J'!$B:$S,6,FALSE),"")</f>
        <v/>
      </c>
      <c r="F1911" s="4" t="str">
        <f>SUBSTITUTE(IFERROR(VLOOKUP($A1911,'Raw - J'!$B:$P,8,FALSE),""),"0","")</f>
        <v/>
      </c>
      <c r="G1911" s="4" t="str">
        <f>SUBSTITUTE(IFERROR(VLOOKUP($A1911,'Raw - J'!$B:$P,7,FALSE),""),"0","")</f>
        <v/>
      </c>
      <c r="H1911" s="4" t="str">
        <f>IFERROR(VLOOKUP($A1911,'Raw - J'!$B:$P,10,FALSE)&amp;IF(VLOOKUP($A1911,'Raw - J'!$B:$N,11,FALSE)&lt;&gt;"","("&amp;VLOOKUP($A1911,'Raw - J'!$B:$N,11,FALSE)&amp;")",""),"")</f>
        <v/>
      </c>
      <c r="I1911" s="4" t="str">
        <f>IFERROR(VLOOKUP($A1911,'Raw - J'!$B:$P,12,FALSE),"")</f>
        <v/>
      </c>
      <c r="J1911" s="4" t="str">
        <f>IFERROR(VLOOKUP($A1911,'Raw - J'!$B:$P,9,FALSE),"")</f>
        <v/>
      </c>
      <c r="K1911" s="4" t="str">
        <f>IFERROR(VLOOKUP($A1911,'Raw - J'!$B:$P,13,FALSE),"")</f>
        <v/>
      </c>
    </row>
    <row r="1912" spans="1:11" hidden="1" x14ac:dyDescent="0.35">
      <c r="A1912">
        <v>1903</v>
      </c>
      <c r="B1912" s="9" t="str">
        <f>IFERROR(VLOOKUP($A1912,'Raw - J'!$B:$S,2,FALSE),"")</f>
        <v/>
      </c>
      <c r="C1912" s="4" t="str">
        <f>IFERROR(VLOOKUP($A1912,'Raw - J'!$B:$S,3,FALSE),"")</f>
        <v/>
      </c>
      <c r="D1912" s="4" t="str">
        <f>IFERROR(VLOOKUP(JUMP!A1912,'Raw - J'!B:F,5,FALSE),"")</f>
        <v/>
      </c>
      <c r="E1912" s="4" t="str">
        <f>IFERROR(VLOOKUP($A1912,'Raw - J'!$B:$S,6,FALSE),"")</f>
        <v/>
      </c>
      <c r="F1912" s="4" t="str">
        <f>SUBSTITUTE(IFERROR(VLOOKUP($A1912,'Raw - J'!$B:$P,8,FALSE),""),"0","")</f>
        <v/>
      </c>
      <c r="G1912" s="4" t="str">
        <f>SUBSTITUTE(IFERROR(VLOOKUP($A1912,'Raw - J'!$B:$P,7,FALSE),""),"0","")</f>
        <v/>
      </c>
      <c r="H1912" s="4" t="str">
        <f>IFERROR(VLOOKUP($A1912,'Raw - J'!$B:$P,10,FALSE)&amp;IF(VLOOKUP($A1912,'Raw - J'!$B:$N,11,FALSE)&lt;&gt;"","("&amp;VLOOKUP($A1912,'Raw - J'!$B:$N,11,FALSE)&amp;")",""),"")</f>
        <v/>
      </c>
      <c r="I1912" s="4" t="str">
        <f>IFERROR(VLOOKUP($A1912,'Raw - J'!$B:$P,12,FALSE),"")</f>
        <v/>
      </c>
      <c r="J1912" s="4" t="str">
        <f>IFERROR(VLOOKUP($A1912,'Raw - J'!$B:$P,9,FALSE),"")</f>
        <v/>
      </c>
      <c r="K1912" s="4" t="str">
        <f>IFERROR(VLOOKUP($A1912,'Raw - J'!$B:$P,13,FALSE),"")</f>
        <v/>
      </c>
    </row>
    <row r="1913" spans="1:11" hidden="1" x14ac:dyDescent="0.35">
      <c r="A1913">
        <v>1904</v>
      </c>
      <c r="B1913" s="9" t="str">
        <f>IFERROR(VLOOKUP($A1913,'Raw - J'!$B:$S,2,FALSE),"")</f>
        <v/>
      </c>
      <c r="C1913" s="4" t="str">
        <f>IFERROR(VLOOKUP($A1913,'Raw - J'!$B:$S,3,FALSE),"")</f>
        <v/>
      </c>
      <c r="D1913" s="4" t="str">
        <f>IFERROR(VLOOKUP(JUMP!A1913,'Raw - J'!B:F,5,FALSE),"")</f>
        <v/>
      </c>
      <c r="E1913" s="4" t="str">
        <f>IFERROR(VLOOKUP($A1913,'Raw - J'!$B:$S,6,FALSE),"")</f>
        <v/>
      </c>
      <c r="F1913" s="4" t="str">
        <f>SUBSTITUTE(IFERROR(VLOOKUP($A1913,'Raw - J'!$B:$P,8,FALSE),""),"0","")</f>
        <v/>
      </c>
      <c r="G1913" s="4" t="str">
        <f>SUBSTITUTE(IFERROR(VLOOKUP($A1913,'Raw - J'!$B:$P,7,FALSE),""),"0","")</f>
        <v/>
      </c>
      <c r="H1913" s="4" t="str">
        <f>IFERROR(VLOOKUP($A1913,'Raw - J'!$B:$P,10,FALSE)&amp;IF(VLOOKUP($A1913,'Raw - J'!$B:$N,11,FALSE)&lt;&gt;"","("&amp;VLOOKUP($A1913,'Raw - J'!$B:$N,11,FALSE)&amp;")",""),"")</f>
        <v/>
      </c>
      <c r="I1913" s="4" t="str">
        <f>IFERROR(VLOOKUP($A1913,'Raw - J'!$B:$P,12,FALSE),"")</f>
        <v/>
      </c>
      <c r="J1913" s="4" t="str">
        <f>IFERROR(VLOOKUP($A1913,'Raw - J'!$B:$P,9,FALSE),"")</f>
        <v/>
      </c>
      <c r="K1913" s="4" t="str">
        <f>IFERROR(VLOOKUP($A1913,'Raw - J'!$B:$P,13,FALSE),"")</f>
        <v/>
      </c>
    </row>
    <row r="1914" spans="1:11" hidden="1" x14ac:dyDescent="0.35">
      <c r="A1914">
        <v>1905</v>
      </c>
      <c r="B1914" s="9" t="str">
        <f>IFERROR(VLOOKUP($A1914,'Raw - J'!$B:$S,2,FALSE),"")</f>
        <v/>
      </c>
      <c r="C1914" s="4" t="str">
        <f>IFERROR(VLOOKUP($A1914,'Raw - J'!$B:$S,3,FALSE),"")</f>
        <v/>
      </c>
      <c r="D1914" s="4" t="str">
        <f>IFERROR(VLOOKUP(JUMP!A1914,'Raw - J'!B:F,5,FALSE),"")</f>
        <v/>
      </c>
      <c r="E1914" s="4" t="str">
        <f>IFERROR(VLOOKUP($A1914,'Raw - J'!$B:$S,6,FALSE),"")</f>
        <v/>
      </c>
      <c r="F1914" s="4" t="str">
        <f>SUBSTITUTE(IFERROR(VLOOKUP($A1914,'Raw - J'!$B:$P,8,FALSE),""),"0","")</f>
        <v/>
      </c>
      <c r="G1914" s="4" t="str">
        <f>SUBSTITUTE(IFERROR(VLOOKUP($A1914,'Raw - J'!$B:$P,7,FALSE),""),"0","")</f>
        <v/>
      </c>
      <c r="H1914" s="4" t="str">
        <f>IFERROR(VLOOKUP($A1914,'Raw - J'!$B:$P,10,FALSE)&amp;IF(VLOOKUP($A1914,'Raw - J'!$B:$N,11,FALSE)&lt;&gt;"","("&amp;VLOOKUP($A1914,'Raw - J'!$B:$N,11,FALSE)&amp;")",""),"")</f>
        <v/>
      </c>
      <c r="I1914" s="4" t="str">
        <f>IFERROR(VLOOKUP($A1914,'Raw - J'!$B:$P,12,FALSE),"")</f>
        <v/>
      </c>
      <c r="J1914" s="4" t="str">
        <f>IFERROR(VLOOKUP($A1914,'Raw - J'!$B:$P,9,FALSE),"")</f>
        <v/>
      </c>
      <c r="K1914" s="4" t="str">
        <f>IFERROR(VLOOKUP($A1914,'Raw - J'!$B:$P,13,FALSE),"")</f>
        <v/>
      </c>
    </row>
    <row r="1915" spans="1:11" hidden="1" x14ac:dyDescent="0.35">
      <c r="A1915">
        <v>1906</v>
      </c>
      <c r="B1915" s="9" t="str">
        <f>IFERROR(VLOOKUP($A1915,'Raw - J'!$B:$S,2,FALSE),"")</f>
        <v/>
      </c>
      <c r="C1915" s="4" t="str">
        <f>IFERROR(VLOOKUP($A1915,'Raw - J'!$B:$S,3,FALSE),"")</f>
        <v/>
      </c>
      <c r="D1915" s="4" t="str">
        <f>IFERROR(VLOOKUP(JUMP!A1915,'Raw - J'!B:F,5,FALSE),"")</f>
        <v/>
      </c>
      <c r="E1915" s="4" t="str">
        <f>IFERROR(VLOOKUP($A1915,'Raw - J'!$B:$S,6,FALSE),"")</f>
        <v/>
      </c>
      <c r="F1915" s="4" t="str">
        <f>SUBSTITUTE(IFERROR(VLOOKUP($A1915,'Raw - J'!$B:$P,8,FALSE),""),"0","")</f>
        <v/>
      </c>
      <c r="G1915" s="4" t="str">
        <f>SUBSTITUTE(IFERROR(VLOOKUP($A1915,'Raw - J'!$B:$P,7,FALSE),""),"0","")</f>
        <v/>
      </c>
      <c r="H1915" s="4" t="str">
        <f>IFERROR(VLOOKUP($A1915,'Raw - J'!$B:$P,10,FALSE)&amp;IF(VLOOKUP($A1915,'Raw - J'!$B:$N,11,FALSE)&lt;&gt;"","("&amp;VLOOKUP($A1915,'Raw - J'!$B:$N,11,FALSE)&amp;")",""),"")</f>
        <v/>
      </c>
      <c r="I1915" s="4" t="str">
        <f>IFERROR(VLOOKUP($A1915,'Raw - J'!$B:$P,12,FALSE),"")</f>
        <v/>
      </c>
      <c r="J1915" s="4" t="str">
        <f>IFERROR(VLOOKUP($A1915,'Raw - J'!$B:$P,9,FALSE),"")</f>
        <v/>
      </c>
      <c r="K1915" s="4" t="str">
        <f>IFERROR(VLOOKUP($A1915,'Raw - J'!$B:$P,13,FALSE),"")</f>
        <v/>
      </c>
    </row>
    <row r="1916" spans="1:11" hidden="1" x14ac:dyDescent="0.35">
      <c r="A1916">
        <v>1907</v>
      </c>
      <c r="B1916" s="9" t="str">
        <f>IFERROR(VLOOKUP($A1916,'Raw - J'!$B:$S,2,FALSE),"")</f>
        <v/>
      </c>
      <c r="C1916" s="4" t="str">
        <f>IFERROR(VLOOKUP($A1916,'Raw - J'!$B:$S,3,FALSE),"")</f>
        <v/>
      </c>
      <c r="D1916" s="4" t="str">
        <f>IFERROR(VLOOKUP(JUMP!A1916,'Raw - J'!B:F,5,FALSE),"")</f>
        <v/>
      </c>
      <c r="E1916" s="4" t="str">
        <f>IFERROR(VLOOKUP($A1916,'Raw - J'!$B:$S,6,FALSE),"")</f>
        <v/>
      </c>
      <c r="F1916" s="4" t="str">
        <f>SUBSTITUTE(IFERROR(VLOOKUP($A1916,'Raw - J'!$B:$P,8,FALSE),""),"0","")</f>
        <v/>
      </c>
      <c r="G1916" s="4" t="str">
        <f>SUBSTITUTE(IFERROR(VLOOKUP($A1916,'Raw - J'!$B:$P,7,FALSE),""),"0","")</f>
        <v/>
      </c>
      <c r="H1916" s="4" t="str">
        <f>IFERROR(VLOOKUP($A1916,'Raw - J'!$B:$P,10,FALSE)&amp;IF(VLOOKUP($A1916,'Raw - J'!$B:$N,11,FALSE)&lt;&gt;"","("&amp;VLOOKUP($A1916,'Raw - J'!$B:$N,11,FALSE)&amp;")",""),"")</f>
        <v/>
      </c>
      <c r="I1916" s="4" t="str">
        <f>IFERROR(VLOOKUP($A1916,'Raw - J'!$B:$P,12,FALSE),"")</f>
        <v/>
      </c>
      <c r="J1916" s="4" t="str">
        <f>IFERROR(VLOOKUP($A1916,'Raw - J'!$B:$P,9,FALSE),"")</f>
        <v/>
      </c>
      <c r="K1916" s="4" t="str">
        <f>IFERROR(VLOOKUP($A1916,'Raw - J'!$B:$P,13,FALSE),"")</f>
        <v/>
      </c>
    </row>
    <row r="1917" spans="1:11" hidden="1" x14ac:dyDescent="0.35">
      <c r="A1917">
        <v>1908</v>
      </c>
      <c r="B1917" s="9" t="str">
        <f>IFERROR(VLOOKUP($A1917,'Raw - J'!$B:$S,2,FALSE),"")</f>
        <v/>
      </c>
      <c r="C1917" s="4" t="str">
        <f>IFERROR(VLOOKUP($A1917,'Raw - J'!$B:$S,3,FALSE),"")</f>
        <v/>
      </c>
      <c r="D1917" s="4" t="str">
        <f>IFERROR(VLOOKUP(JUMP!A1917,'Raw - J'!B:F,5,FALSE),"")</f>
        <v/>
      </c>
      <c r="E1917" s="4" t="str">
        <f>IFERROR(VLOOKUP($A1917,'Raw - J'!$B:$S,6,FALSE),"")</f>
        <v/>
      </c>
      <c r="F1917" s="4" t="str">
        <f>SUBSTITUTE(IFERROR(VLOOKUP($A1917,'Raw - J'!$B:$P,8,FALSE),""),"0","")</f>
        <v/>
      </c>
      <c r="G1917" s="4" t="str">
        <f>SUBSTITUTE(IFERROR(VLOOKUP($A1917,'Raw - J'!$B:$P,7,FALSE),""),"0","")</f>
        <v/>
      </c>
      <c r="H1917" s="4" t="str">
        <f>IFERROR(VLOOKUP($A1917,'Raw - J'!$B:$P,10,FALSE)&amp;IF(VLOOKUP($A1917,'Raw - J'!$B:$N,11,FALSE)&lt;&gt;"","("&amp;VLOOKUP($A1917,'Raw - J'!$B:$N,11,FALSE)&amp;")",""),"")</f>
        <v/>
      </c>
      <c r="I1917" s="4" t="str">
        <f>IFERROR(VLOOKUP($A1917,'Raw - J'!$B:$P,12,FALSE),"")</f>
        <v/>
      </c>
      <c r="J1917" s="4" t="str">
        <f>IFERROR(VLOOKUP($A1917,'Raw - J'!$B:$P,9,FALSE),"")</f>
        <v/>
      </c>
      <c r="K1917" s="4" t="str">
        <f>IFERROR(VLOOKUP($A1917,'Raw - J'!$B:$P,13,FALSE),"")</f>
        <v/>
      </c>
    </row>
    <row r="1918" spans="1:11" hidden="1" x14ac:dyDescent="0.35">
      <c r="A1918">
        <v>1909</v>
      </c>
      <c r="B1918" s="9" t="str">
        <f>IFERROR(VLOOKUP($A1918,'Raw - J'!$B:$S,2,FALSE),"")</f>
        <v/>
      </c>
      <c r="C1918" s="4" t="str">
        <f>IFERROR(VLOOKUP($A1918,'Raw - J'!$B:$S,3,FALSE),"")</f>
        <v/>
      </c>
      <c r="D1918" s="4" t="str">
        <f>IFERROR(VLOOKUP(JUMP!A1918,'Raw - J'!B:F,5,FALSE),"")</f>
        <v/>
      </c>
      <c r="E1918" s="4" t="str">
        <f>IFERROR(VLOOKUP($A1918,'Raw - J'!$B:$S,6,FALSE),"")</f>
        <v/>
      </c>
      <c r="F1918" s="4" t="str">
        <f>SUBSTITUTE(IFERROR(VLOOKUP($A1918,'Raw - J'!$B:$P,8,FALSE),""),"0","")</f>
        <v/>
      </c>
      <c r="G1918" s="4" t="str">
        <f>SUBSTITUTE(IFERROR(VLOOKUP($A1918,'Raw - J'!$B:$P,7,FALSE),""),"0","")</f>
        <v/>
      </c>
      <c r="H1918" s="4" t="str">
        <f>IFERROR(VLOOKUP($A1918,'Raw - J'!$B:$P,10,FALSE)&amp;IF(VLOOKUP($A1918,'Raw - J'!$B:$N,11,FALSE)&lt;&gt;"","("&amp;VLOOKUP($A1918,'Raw - J'!$B:$N,11,FALSE)&amp;")",""),"")</f>
        <v/>
      </c>
      <c r="I1918" s="4" t="str">
        <f>IFERROR(VLOOKUP($A1918,'Raw - J'!$B:$P,12,FALSE),"")</f>
        <v/>
      </c>
      <c r="J1918" s="4" t="str">
        <f>IFERROR(VLOOKUP($A1918,'Raw - J'!$B:$P,9,FALSE),"")</f>
        <v/>
      </c>
      <c r="K1918" s="4" t="str">
        <f>IFERROR(VLOOKUP($A1918,'Raw - J'!$B:$P,13,FALSE),"")</f>
        <v/>
      </c>
    </row>
    <row r="1919" spans="1:11" hidden="1" x14ac:dyDescent="0.35">
      <c r="A1919">
        <v>1910</v>
      </c>
      <c r="B1919" s="9" t="str">
        <f>IFERROR(VLOOKUP($A1919,'Raw - J'!$B:$S,2,FALSE),"")</f>
        <v/>
      </c>
      <c r="C1919" s="4" t="str">
        <f>IFERROR(VLOOKUP($A1919,'Raw - J'!$B:$S,3,FALSE),"")</f>
        <v/>
      </c>
      <c r="D1919" s="4" t="str">
        <f>IFERROR(VLOOKUP(JUMP!A1919,'Raw - J'!B:F,5,FALSE),"")</f>
        <v/>
      </c>
      <c r="E1919" s="4" t="str">
        <f>IFERROR(VLOOKUP($A1919,'Raw - J'!$B:$S,6,FALSE),"")</f>
        <v/>
      </c>
      <c r="F1919" s="4" t="str">
        <f>SUBSTITUTE(IFERROR(VLOOKUP($A1919,'Raw - J'!$B:$P,8,FALSE),""),"0","")</f>
        <v/>
      </c>
      <c r="G1919" s="4" t="str">
        <f>SUBSTITUTE(IFERROR(VLOOKUP($A1919,'Raw - J'!$B:$P,7,FALSE),""),"0","")</f>
        <v/>
      </c>
      <c r="H1919" s="4" t="str">
        <f>IFERROR(VLOOKUP($A1919,'Raw - J'!$B:$P,10,FALSE)&amp;IF(VLOOKUP($A1919,'Raw - J'!$B:$N,11,FALSE)&lt;&gt;"","("&amp;VLOOKUP($A1919,'Raw - J'!$B:$N,11,FALSE)&amp;")",""),"")</f>
        <v/>
      </c>
      <c r="I1919" s="4" t="str">
        <f>IFERROR(VLOOKUP($A1919,'Raw - J'!$B:$P,12,FALSE),"")</f>
        <v/>
      </c>
      <c r="J1919" s="4" t="str">
        <f>IFERROR(VLOOKUP($A1919,'Raw - J'!$B:$P,9,FALSE),"")</f>
        <v/>
      </c>
      <c r="K1919" s="4" t="str">
        <f>IFERROR(VLOOKUP($A1919,'Raw - J'!$B:$P,13,FALSE),"")</f>
        <v/>
      </c>
    </row>
    <row r="1920" spans="1:11" hidden="1" x14ac:dyDescent="0.35">
      <c r="A1920">
        <v>1911</v>
      </c>
      <c r="B1920" s="9" t="str">
        <f>IFERROR(VLOOKUP($A1920,'Raw - J'!$B:$S,2,FALSE),"")</f>
        <v/>
      </c>
      <c r="C1920" s="4" t="str">
        <f>IFERROR(VLOOKUP($A1920,'Raw - J'!$B:$S,3,FALSE),"")</f>
        <v/>
      </c>
      <c r="D1920" s="4" t="str">
        <f>IFERROR(VLOOKUP(JUMP!A1920,'Raw - J'!B:F,5,FALSE),"")</f>
        <v/>
      </c>
      <c r="E1920" s="4" t="str">
        <f>IFERROR(VLOOKUP($A1920,'Raw - J'!$B:$S,6,FALSE),"")</f>
        <v/>
      </c>
      <c r="F1920" s="4" t="str">
        <f>SUBSTITUTE(IFERROR(VLOOKUP($A1920,'Raw - J'!$B:$P,8,FALSE),""),"0","")</f>
        <v/>
      </c>
      <c r="G1920" s="4" t="str">
        <f>SUBSTITUTE(IFERROR(VLOOKUP($A1920,'Raw - J'!$B:$P,7,FALSE),""),"0","")</f>
        <v/>
      </c>
      <c r="H1920" s="4" t="str">
        <f>IFERROR(VLOOKUP($A1920,'Raw - J'!$B:$P,10,FALSE)&amp;IF(VLOOKUP($A1920,'Raw - J'!$B:$N,11,FALSE)&lt;&gt;"","("&amp;VLOOKUP($A1920,'Raw - J'!$B:$N,11,FALSE)&amp;")",""),"")</f>
        <v/>
      </c>
      <c r="I1920" s="4" t="str">
        <f>IFERROR(VLOOKUP($A1920,'Raw - J'!$B:$P,12,FALSE),"")</f>
        <v/>
      </c>
      <c r="J1920" s="4" t="str">
        <f>IFERROR(VLOOKUP($A1920,'Raw - J'!$B:$P,9,FALSE),"")</f>
        <v/>
      </c>
      <c r="K1920" s="4" t="str">
        <f>IFERROR(VLOOKUP($A1920,'Raw - J'!$B:$P,13,FALSE),"")</f>
        <v/>
      </c>
    </row>
    <row r="1921" spans="1:11" hidden="1" x14ac:dyDescent="0.35">
      <c r="A1921">
        <v>1912</v>
      </c>
      <c r="B1921" s="9" t="str">
        <f>IFERROR(VLOOKUP($A1921,'Raw - J'!$B:$S,2,FALSE),"")</f>
        <v/>
      </c>
      <c r="C1921" s="4" t="str">
        <f>IFERROR(VLOOKUP($A1921,'Raw - J'!$B:$S,3,FALSE),"")</f>
        <v/>
      </c>
      <c r="D1921" s="4" t="str">
        <f>IFERROR(VLOOKUP(JUMP!A1921,'Raw - J'!B:F,5,FALSE),"")</f>
        <v/>
      </c>
      <c r="E1921" s="4" t="str">
        <f>IFERROR(VLOOKUP($A1921,'Raw - J'!$B:$S,6,FALSE),"")</f>
        <v/>
      </c>
      <c r="F1921" s="4" t="str">
        <f>SUBSTITUTE(IFERROR(VLOOKUP($A1921,'Raw - J'!$B:$P,8,FALSE),""),"0","")</f>
        <v/>
      </c>
      <c r="G1921" s="4" t="str">
        <f>SUBSTITUTE(IFERROR(VLOOKUP($A1921,'Raw - J'!$B:$P,7,FALSE),""),"0","")</f>
        <v/>
      </c>
      <c r="H1921" s="4" t="str">
        <f>IFERROR(VLOOKUP($A1921,'Raw - J'!$B:$P,10,FALSE)&amp;IF(VLOOKUP($A1921,'Raw - J'!$B:$N,11,FALSE)&lt;&gt;"","("&amp;VLOOKUP($A1921,'Raw - J'!$B:$N,11,FALSE)&amp;")",""),"")</f>
        <v/>
      </c>
      <c r="I1921" s="4" t="str">
        <f>IFERROR(VLOOKUP($A1921,'Raw - J'!$B:$P,12,FALSE),"")</f>
        <v/>
      </c>
      <c r="J1921" s="4" t="str">
        <f>IFERROR(VLOOKUP($A1921,'Raw - J'!$B:$P,9,FALSE),"")</f>
        <v/>
      </c>
      <c r="K1921" s="4" t="str">
        <f>IFERROR(VLOOKUP($A1921,'Raw - J'!$B:$P,13,FALSE),"")</f>
        <v/>
      </c>
    </row>
    <row r="1922" spans="1:11" hidden="1" x14ac:dyDescent="0.35">
      <c r="A1922">
        <v>1913</v>
      </c>
      <c r="B1922" s="9" t="str">
        <f>IFERROR(VLOOKUP($A1922,'Raw - J'!$B:$S,2,FALSE),"")</f>
        <v/>
      </c>
      <c r="C1922" s="4" t="str">
        <f>IFERROR(VLOOKUP($A1922,'Raw - J'!$B:$S,3,FALSE),"")</f>
        <v/>
      </c>
      <c r="D1922" s="4" t="str">
        <f>IFERROR(VLOOKUP(JUMP!A1922,'Raw - J'!B:F,5,FALSE),"")</f>
        <v/>
      </c>
      <c r="E1922" s="4" t="str">
        <f>IFERROR(VLOOKUP($A1922,'Raw - J'!$B:$S,6,FALSE),"")</f>
        <v/>
      </c>
      <c r="F1922" s="4" t="str">
        <f>SUBSTITUTE(IFERROR(VLOOKUP($A1922,'Raw - J'!$B:$P,8,FALSE),""),"0","")</f>
        <v/>
      </c>
      <c r="G1922" s="4" t="str">
        <f>SUBSTITUTE(IFERROR(VLOOKUP($A1922,'Raw - J'!$B:$P,7,FALSE),""),"0","")</f>
        <v/>
      </c>
      <c r="H1922" s="4" t="str">
        <f>IFERROR(VLOOKUP($A1922,'Raw - J'!$B:$P,10,FALSE)&amp;IF(VLOOKUP($A1922,'Raw - J'!$B:$N,11,FALSE)&lt;&gt;"","("&amp;VLOOKUP($A1922,'Raw - J'!$B:$N,11,FALSE)&amp;")",""),"")</f>
        <v/>
      </c>
      <c r="I1922" s="4" t="str">
        <f>IFERROR(VLOOKUP($A1922,'Raw - J'!$B:$P,12,FALSE),"")</f>
        <v/>
      </c>
      <c r="J1922" s="4" t="str">
        <f>IFERROR(VLOOKUP($A1922,'Raw - J'!$B:$P,9,FALSE),"")</f>
        <v/>
      </c>
      <c r="K1922" s="4" t="str">
        <f>IFERROR(VLOOKUP($A1922,'Raw - J'!$B:$P,13,FALSE),"")</f>
        <v/>
      </c>
    </row>
    <row r="1923" spans="1:11" hidden="1" x14ac:dyDescent="0.35">
      <c r="A1923">
        <v>1914</v>
      </c>
      <c r="B1923" s="9" t="str">
        <f>IFERROR(VLOOKUP($A1923,'Raw - J'!$B:$S,2,FALSE),"")</f>
        <v/>
      </c>
      <c r="C1923" s="4" t="str">
        <f>IFERROR(VLOOKUP($A1923,'Raw - J'!$B:$S,3,FALSE),"")</f>
        <v/>
      </c>
      <c r="D1923" s="4" t="str">
        <f>IFERROR(VLOOKUP(JUMP!A1923,'Raw - J'!B:F,5,FALSE),"")</f>
        <v/>
      </c>
      <c r="E1923" s="4" t="str">
        <f>IFERROR(VLOOKUP($A1923,'Raw - J'!$B:$S,6,FALSE),"")</f>
        <v/>
      </c>
      <c r="F1923" s="4" t="str">
        <f>SUBSTITUTE(IFERROR(VLOOKUP($A1923,'Raw - J'!$B:$P,8,FALSE),""),"0","")</f>
        <v/>
      </c>
      <c r="G1923" s="4" t="str">
        <f>SUBSTITUTE(IFERROR(VLOOKUP($A1923,'Raw - J'!$B:$P,7,FALSE),""),"0","")</f>
        <v/>
      </c>
      <c r="H1923" s="4" t="str">
        <f>IFERROR(VLOOKUP($A1923,'Raw - J'!$B:$P,10,FALSE)&amp;IF(VLOOKUP($A1923,'Raw - J'!$B:$N,11,FALSE)&lt;&gt;"","("&amp;VLOOKUP($A1923,'Raw - J'!$B:$N,11,FALSE)&amp;")",""),"")</f>
        <v/>
      </c>
      <c r="I1923" s="4" t="str">
        <f>IFERROR(VLOOKUP($A1923,'Raw - J'!$B:$P,12,FALSE),"")</f>
        <v/>
      </c>
      <c r="J1923" s="4" t="str">
        <f>IFERROR(VLOOKUP($A1923,'Raw - J'!$B:$P,9,FALSE),"")</f>
        <v/>
      </c>
      <c r="K1923" s="4" t="str">
        <f>IFERROR(VLOOKUP($A1923,'Raw - J'!$B:$P,13,FALSE),"")</f>
        <v/>
      </c>
    </row>
    <row r="1924" spans="1:11" hidden="1" x14ac:dyDescent="0.35">
      <c r="A1924">
        <v>1915</v>
      </c>
      <c r="B1924" s="9" t="str">
        <f>IFERROR(VLOOKUP($A1924,'Raw - J'!$B:$S,2,FALSE),"")</f>
        <v/>
      </c>
      <c r="C1924" s="4" t="str">
        <f>IFERROR(VLOOKUP($A1924,'Raw - J'!$B:$S,3,FALSE),"")</f>
        <v/>
      </c>
      <c r="D1924" s="4" t="str">
        <f>IFERROR(VLOOKUP(JUMP!A1924,'Raw - J'!B:F,5,FALSE),"")</f>
        <v/>
      </c>
      <c r="E1924" s="4" t="str">
        <f>IFERROR(VLOOKUP($A1924,'Raw - J'!$B:$S,6,FALSE),"")</f>
        <v/>
      </c>
      <c r="F1924" s="4" t="str">
        <f>SUBSTITUTE(IFERROR(VLOOKUP($A1924,'Raw - J'!$B:$P,8,FALSE),""),"0","")</f>
        <v/>
      </c>
      <c r="G1924" s="4" t="str">
        <f>SUBSTITUTE(IFERROR(VLOOKUP($A1924,'Raw - J'!$B:$P,7,FALSE),""),"0","")</f>
        <v/>
      </c>
      <c r="H1924" s="4" t="str">
        <f>IFERROR(VLOOKUP($A1924,'Raw - J'!$B:$P,10,FALSE)&amp;IF(VLOOKUP($A1924,'Raw - J'!$B:$N,11,FALSE)&lt;&gt;"","("&amp;VLOOKUP($A1924,'Raw - J'!$B:$N,11,FALSE)&amp;")",""),"")</f>
        <v/>
      </c>
      <c r="I1924" s="4" t="str">
        <f>IFERROR(VLOOKUP($A1924,'Raw - J'!$B:$P,12,FALSE),"")</f>
        <v/>
      </c>
      <c r="J1924" s="4" t="str">
        <f>IFERROR(VLOOKUP($A1924,'Raw - J'!$B:$P,9,FALSE),"")</f>
        <v/>
      </c>
      <c r="K1924" s="4" t="str">
        <f>IFERROR(VLOOKUP($A1924,'Raw - J'!$B:$P,13,FALSE),"")</f>
        <v/>
      </c>
    </row>
    <row r="1925" spans="1:11" hidden="1" x14ac:dyDescent="0.35">
      <c r="A1925">
        <v>1916</v>
      </c>
      <c r="B1925" s="9" t="str">
        <f>IFERROR(VLOOKUP($A1925,'Raw - J'!$B:$S,2,FALSE),"")</f>
        <v/>
      </c>
      <c r="C1925" s="4" t="str">
        <f>IFERROR(VLOOKUP($A1925,'Raw - J'!$B:$S,3,FALSE),"")</f>
        <v/>
      </c>
      <c r="D1925" s="4" t="str">
        <f>IFERROR(VLOOKUP(JUMP!A1925,'Raw - J'!B:F,5,FALSE),"")</f>
        <v/>
      </c>
      <c r="E1925" s="4" t="str">
        <f>IFERROR(VLOOKUP($A1925,'Raw - J'!$B:$S,6,FALSE),"")</f>
        <v/>
      </c>
      <c r="F1925" s="4" t="str">
        <f>SUBSTITUTE(IFERROR(VLOOKUP($A1925,'Raw - J'!$B:$P,8,FALSE),""),"0","")</f>
        <v/>
      </c>
      <c r="G1925" s="4" t="str">
        <f>SUBSTITUTE(IFERROR(VLOOKUP($A1925,'Raw - J'!$B:$P,7,FALSE),""),"0","")</f>
        <v/>
      </c>
      <c r="H1925" s="4" t="str">
        <f>IFERROR(VLOOKUP($A1925,'Raw - J'!$B:$P,10,FALSE)&amp;IF(VLOOKUP($A1925,'Raw - J'!$B:$N,11,FALSE)&lt;&gt;"","("&amp;VLOOKUP($A1925,'Raw - J'!$B:$N,11,FALSE)&amp;")",""),"")</f>
        <v/>
      </c>
      <c r="I1925" s="4" t="str">
        <f>IFERROR(VLOOKUP($A1925,'Raw - J'!$B:$P,12,FALSE),"")</f>
        <v/>
      </c>
      <c r="J1925" s="4" t="str">
        <f>IFERROR(VLOOKUP($A1925,'Raw - J'!$B:$P,9,FALSE),"")</f>
        <v/>
      </c>
      <c r="K1925" s="4" t="str">
        <f>IFERROR(VLOOKUP($A1925,'Raw - J'!$B:$P,13,FALSE),"")</f>
        <v/>
      </c>
    </row>
    <row r="1926" spans="1:11" hidden="1" x14ac:dyDescent="0.35">
      <c r="A1926">
        <v>1917</v>
      </c>
      <c r="B1926" s="9" t="str">
        <f>IFERROR(VLOOKUP($A1926,'Raw - J'!$B:$S,2,FALSE),"")</f>
        <v/>
      </c>
      <c r="C1926" s="4" t="str">
        <f>IFERROR(VLOOKUP($A1926,'Raw - J'!$B:$S,3,FALSE),"")</f>
        <v/>
      </c>
      <c r="D1926" s="4" t="str">
        <f>IFERROR(VLOOKUP(JUMP!A1926,'Raw - J'!B:F,5,FALSE),"")</f>
        <v/>
      </c>
      <c r="E1926" s="4" t="str">
        <f>IFERROR(VLOOKUP($A1926,'Raw - J'!$B:$S,6,FALSE),"")</f>
        <v/>
      </c>
      <c r="F1926" s="4" t="str">
        <f>SUBSTITUTE(IFERROR(VLOOKUP($A1926,'Raw - J'!$B:$P,8,FALSE),""),"0","")</f>
        <v/>
      </c>
      <c r="G1926" s="4" t="str">
        <f>SUBSTITUTE(IFERROR(VLOOKUP($A1926,'Raw - J'!$B:$P,7,FALSE),""),"0","")</f>
        <v/>
      </c>
      <c r="H1926" s="4" t="str">
        <f>IFERROR(VLOOKUP($A1926,'Raw - J'!$B:$P,10,FALSE)&amp;IF(VLOOKUP($A1926,'Raw - J'!$B:$N,11,FALSE)&lt;&gt;"","("&amp;VLOOKUP($A1926,'Raw - J'!$B:$N,11,FALSE)&amp;")",""),"")</f>
        <v/>
      </c>
      <c r="I1926" s="4" t="str">
        <f>IFERROR(VLOOKUP($A1926,'Raw - J'!$B:$P,12,FALSE),"")</f>
        <v/>
      </c>
      <c r="J1926" s="4" t="str">
        <f>IFERROR(VLOOKUP($A1926,'Raw - J'!$B:$P,9,FALSE),"")</f>
        <v/>
      </c>
      <c r="K1926" s="4" t="str">
        <f>IFERROR(VLOOKUP($A1926,'Raw - J'!$B:$P,13,FALSE),"")</f>
        <v/>
      </c>
    </row>
    <row r="1927" spans="1:11" hidden="1" x14ac:dyDescent="0.35">
      <c r="A1927">
        <v>1918</v>
      </c>
      <c r="B1927" s="9" t="str">
        <f>IFERROR(VLOOKUP($A1927,'Raw - J'!$B:$S,2,FALSE),"")</f>
        <v/>
      </c>
      <c r="C1927" s="4" t="str">
        <f>IFERROR(VLOOKUP($A1927,'Raw - J'!$B:$S,3,FALSE),"")</f>
        <v/>
      </c>
      <c r="D1927" s="4" t="str">
        <f>IFERROR(VLOOKUP(JUMP!A1927,'Raw - J'!B:F,5,FALSE),"")</f>
        <v/>
      </c>
      <c r="E1927" s="4" t="str">
        <f>IFERROR(VLOOKUP($A1927,'Raw - J'!$B:$S,6,FALSE),"")</f>
        <v/>
      </c>
      <c r="F1927" s="4" t="str">
        <f>SUBSTITUTE(IFERROR(VLOOKUP($A1927,'Raw - J'!$B:$P,8,FALSE),""),"0","")</f>
        <v/>
      </c>
      <c r="G1927" s="4" t="str">
        <f>SUBSTITUTE(IFERROR(VLOOKUP($A1927,'Raw - J'!$B:$P,7,FALSE),""),"0","")</f>
        <v/>
      </c>
      <c r="H1927" s="4" t="str">
        <f>IFERROR(VLOOKUP($A1927,'Raw - J'!$B:$P,10,FALSE)&amp;IF(VLOOKUP($A1927,'Raw - J'!$B:$N,11,FALSE)&lt;&gt;"","("&amp;VLOOKUP($A1927,'Raw - J'!$B:$N,11,FALSE)&amp;")",""),"")</f>
        <v/>
      </c>
      <c r="I1927" s="4" t="str">
        <f>IFERROR(VLOOKUP($A1927,'Raw - J'!$B:$P,12,FALSE),"")</f>
        <v/>
      </c>
      <c r="J1927" s="4" t="str">
        <f>IFERROR(VLOOKUP($A1927,'Raw - J'!$B:$P,9,FALSE),"")</f>
        <v/>
      </c>
      <c r="K1927" s="4" t="str">
        <f>IFERROR(VLOOKUP($A1927,'Raw - J'!$B:$P,13,FALSE),"")</f>
        <v/>
      </c>
    </row>
    <row r="1928" spans="1:11" hidden="1" x14ac:dyDescent="0.35">
      <c r="A1928">
        <v>1919</v>
      </c>
      <c r="B1928" s="9" t="str">
        <f>IFERROR(VLOOKUP($A1928,'Raw - J'!$B:$S,2,FALSE),"")</f>
        <v/>
      </c>
      <c r="C1928" s="4" t="str">
        <f>IFERROR(VLOOKUP($A1928,'Raw - J'!$B:$S,3,FALSE),"")</f>
        <v/>
      </c>
      <c r="D1928" s="4" t="str">
        <f>IFERROR(VLOOKUP(JUMP!A1928,'Raw - J'!B:F,5,FALSE),"")</f>
        <v/>
      </c>
      <c r="E1928" s="4" t="str">
        <f>IFERROR(VLOOKUP($A1928,'Raw - J'!$B:$S,6,FALSE),"")</f>
        <v/>
      </c>
      <c r="F1928" s="4" t="str">
        <f>SUBSTITUTE(IFERROR(VLOOKUP($A1928,'Raw - J'!$B:$P,8,FALSE),""),"0","")</f>
        <v/>
      </c>
      <c r="G1928" s="4" t="str">
        <f>SUBSTITUTE(IFERROR(VLOOKUP($A1928,'Raw - J'!$B:$P,7,FALSE),""),"0","")</f>
        <v/>
      </c>
      <c r="H1928" s="4" t="str">
        <f>IFERROR(VLOOKUP($A1928,'Raw - J'!$B:$P,10,FALSE)&amp;IF(VLOOKUP($A1928,'Raw - J'!$B:$N,11,FALSE)&lt;&gt;"","("&amp;VLOOKUP($A1928,'Raw - J'!$B:$N,11,FALSE)&amp;")",""),"")</f>
        <v/>
      </c>
      <c r="I1928" s="4" t="str">
        <f>IFERROR(VLOOKUP($A1928,'Raw - J'!$B:$P,12,FALSE),"")</f>
        <v/>
      </c>
      <c r="J1928" s="4" t="str">
        <f>IFERROR(VLOOKUP($A1928,'Raw - J'!$B:$P,9,FALSE),"")</f>
        <v/>
      </c>
      <c r="K1928" s="4" t="str">
        <f>IFERROR(VLOOKUP($A1928,'Raw - J'!$B:$P,13,FALSE),"")</f>
        <v/>
      </c>
    </row>
    <row r="1929" spans="1:11" hidden="1" x14ac:dyDescent="0.35">
      <c r="A1929">
        <v>1920</v>
      </c>
      <c r="B1929" s="9" t="str">
        <f>IFERROR(VLOOKUP($A1929,'Raw - J'!$B:$S,2,FALSE),"")</f>
        <v/>
      </c>
      <c r="C1929" s="4" t="str">
        <f>IFERROR(VLOOKUP($A1929,'Raw - J'!$B:$S,3,FALSE),"")</f>
        <v/>
      </c>
      <c r="D1929" s="4" t="str">
        <f>IFERROR(VLOOKUP(JUMP!A1929,'Raw - J'!B:F,5,FALSE),"")</f>
        <v/>
      </c>
      <c r="E1929" s="4" t="str">
        <f>IFERROR(VLOOKUP($A1929,'Raw - J'!$B:$S,6,FALSE),"")</f>
        <v/>
      </c>
      <c r="F1929" s="4" t="str">
        <f>SUBSTITUTE(IFERROR(VLOOKUP($A1929,'Raw - J'!$B:$P,8,FALSE),""),"0","")</f>
        <v/>
      </c>
      <c r="G1929" s="4" t="str">
        <f>SUBSTITUTE(IFERROR(VLOOKUP($A1929,'Raw - J'!$B:$P,7,FALSE),""),"0","")</f>
        <v/>
      </c>
      <c r="H1929" s="4" t="str">
        <f>IFERROR(VLOOKUP($A1929,'Raw - J'!$B:$P,10,FALSE)&amp;IF(VLOOKUP($A1929,'Raw - J'!$B:$N,11,FALSE)&lt;&gt;"","("&amp;VLOOKUP($A1929,'Raw - J'!$B:$N,11,FALSE)&amp;")",""),"")</f>
        <v/>
      </c>
      <c r="I1929" s="4" t="str">
        <f>IFERROR(VLOOKUP($A1929,'Raw - J'!$B:$P,12,FALSE),"")</f>
        <v/>
      </c>
      <c r="J1929" s="4" t="str">
        <f>IFERROR(VLOOKUP($A1929,'Raw - J'!$B:$P,9,FALSE),"")</f>
        <v/>
      </c>
      <c r="K1929" s="4" t="str">
        <f>IFERROR(VLOOKUP($A1929,'Raw - J'!$B:$P,13,FALSE),"")</f>
        <v/>
      </c>
    </row>
    <row r="1930" spans="1:11" hidden="1" x14ac:dyDescent="0.35">
      <c r="A1930">
        <v>1921</v>
      </c>
      <c r="B1930" s="9" t="str">
        <f>IFERROR(VLOOKUP($A1930,'Raw - J'!$B:$S,2,FALSE),"")</f>
        <v/>
      </c>
      <c r="C1930" s="4" t="str">
        <f>IFERROR(VLOOKUP($A1930,'Raw - J'!$B:$S,3,FALSE),"")</f>
        <v/>
      </c>
      <c r="D1930" s="4" t="str">
        <f>IFERROR(VLOOKUP(JUMP!A1930,'Raw - J'!B:F,5,FALSE),"")</f>
        <v/>
      </c>
      <c r="E1930" s="4" t="str">
        <f>IFERROR(VLOOKUP($A1930,'Raw - J'!$B:$S,6,FALSE),"")</f>
        <v/>
      </c>
      <c r="F1930" s="4" t="str">
        <f>SUBSTITUTE(IFERROR(VLOOKUP($A1930,'Raw - J'!$B:$P,8,FALSE),""),"0","")</f>
        <v/>
      </c>
      <c r="G1930" s="4" t="str">
        <f>SUBSTITUTE(IFERROR(VLOOKUP($A1930,'Raw - J'!$B:$P,7,FALSE),""),"0","")</f>
        <v/>
      </c>
      <c r="H1930" s="4" t="str">
        <f>IFERROR(VLOOKUP($A1930,'Raw - J'!$B:$P,10,FALSE)&amp;IF(VLOOKUP($A1930,'Raw - J'!$B:$N,11,FALSE)&lt;&gt;"","("&amp;VLOOKUP($A1930,'Raw - J'!$B:$N,11,FALSE)&amp;")",""),"")</f>
        <v/>
      </c>
      <c r="I1930" s="4" t="str">
        <f>IFERROR(VLOOKUP($A1930,'Raw - J'!$B:$P,12,FALSE),"")</f>
        <v/>
      </c>
      <c r="J1930" s="4" t="str">
        <f>IFERROR(VLOOKUP($A1930,'Raw - J'!$B:$P,9,FALSE),"")</f>
        <v/>
      </c>
      <c r="K1930" s="4" t="str">
        <f>IFERROR(VLOOKUP($A1930,'Raw - J'!$B:$P,13,FALSE),"")</f>
        <v/>
      </c>
    </row>
    <row r="1931" spans="1:11" hidden="1" x14ac:dyDescent="0.35">
      <c r="A1931">
        <v>1922</v>
      </c>
      <c r="B1931" s="9" t="str">
        <f>IFERROR(VLOOKUP($A1931,'Raw - J'!$B:$S,2,FALSE),"")</f>
        <v/>
      </c>
      <c r="C1931" s="4" t="str">
        <f>IFERROR(VLOOKUP($A1931,'Raw - J'!$B:$S,3,FALSE),"")</f>
        <v/>
      </c>
      <c r="D1931" s="4" t="str">
        <f>IFERROR(VLOOKUP(JUMP!A1931,'Raw - J'!B:F,5,FALSE),"")</f>
        <v/>
      </c>
      <c r="E1931" s="4" t="str">
        <f>IFERROR(VLOOKUP($A1931,'Raw - J'!$B:$S,6,FALSE),"")</f>
        <v/>
      </c>
      <c r="F1931" s="4" t="str">
        <f>SUBSTITUTE(IFERROR(VLOOKUP($A1931,'Raw - J'!$B:$P,8,FALSE),""),"0","")</f>
        <v/>
      </c>
      <c r="G1931" s="4" t="str">
        <f>SUBSTITUTE(IFERROR(VLOOKUP($A1931,'Raw - J'!$B:$P,7,FALSE),""),"0","")</f>
        <v/>
      </c>
      <c r="H1931" s="4" t="str">
        <f>IFERROR(VLOOKUP($A1931,'Raw - J'!$B:$P,10,FALSE)&amp;IF(VLOOKUP($A1931,'Raw - J'!$B:$N,11,FALSE)&lt;&gt;"","("&amp;VLOOKUP($A1931,'Raw - J'!$B:$N,11,FALSE)&amp;")",""),"")</f>
        <v/>
      </c>
      <c r="I1931" s="4" t="str">
        <f>IFERROR(VLOOKUP($A1931,'Raw - J'!$B:$P,12,FALSE),"")</f>
        <v/>
      </c>
      <c r="J1931" s="4" t="str">
        <f>IFERROR(VLOOKUP($A1931,'Raw - J'!$B:$P,9,FALSE),"")</f>
        <v/>
      </c>
      <c r="K1931" s="4" t="str">
        <f>IFERROR(VLOOKUP($A1931,'Raw - J'!$B:$P,13,FALSE),"")</f>
        <v/>
      </c>
    </row>
    <row r="1932" spans="1:11" hidden="1" x14ac:dyDescent="0.35">
      <c r="A1932">
        <v>1923</v>
      </c>
      <c r="B1932" s="9" t="str">
        <f>IFERROR(VLOOKUP($A1932,'Raw - J'!$B:$S,2,FALSE),"")</f>
        <v/>
      </c>
      <c r="C1932" s="4" t="str">
        <f>IFERROR(VLOOKUP($A1932,'Raw - J'!$B:$S,3,FALSE),"")</f>
        <v/>
      </c>
      <c r="D1932" s="4" t="str">
        <f>IFERROR(VLOOKUP(JUMP!A1932,'Raw - J'!B:F,5,FALSE),"")</f>
        <v/>
      </c>
      <c r="E1932" s="4" t="str">
        <f>IFERROR(VLOOKUP($A1932,'Raw - J'!$B:$S,6,FALSE),"")</f>
        <v/>
      </c>
      <c r="F1932" s="4" t="str">
        <f>SUBSTITUTE(IFERROR(VLOOKUP($A1932,'Raw - J'!$B:$P,8,FALSE),""),"0","")</f>
        <v/>
      </c>
      <c r="G1932" s="4" t="str">
        <f>SUBSTITUTE(IFERROR(VLOOKUP($A1932,'Raw - J'!$B:$P,7,FALSE),""),"0","")</f>
        <v/>
      </c>
      <c r="H1932" s="4" t="str">
        <f>IFERROR(VLOOKUP($A1932,'Raw - J'!$B:$P,10,FALSE)&amp;IF(VLOOKUP($A1932,'Raw - J'!$B:$N,11,FALSE)&lt;&gt;"","("&amp;VLOOKUP($A1932,'Raw - J'!$B:$N,11,FALSE)&amp;")",""),"")</f>
        <v/>
      </c>
      <c r="I1932" s="4" t="str">
        <f>IFERROR(VLOOKUP($A1932,'Raw - J'!$B:$P,12,FALSE),"")</f>
        <v/>
      </c>
      <c r="J1932" s="4" t="str">
        <f>IFERROR(VLOOKUP($A1932,'Raw - J'!$B:$P,9,FALSE),"")</f>
        <v/>
      </c>
      <c r="K1932" s="4" t="str">
        <f>IFERROR(VLOOKUP($A1932,'Raw - J'!$B:$P,13,FALSE),"")</f>
        <v/>
      </c>
    </row>
    <row r="1933" spans="1:11" hidden="1" x14ac:dyDescent="0.35">
      <c r="A1933">
        <v>1924</v>
      </c>
      <c r="B1933" s="9" t="str">
        <f>IFERROR(VLOOKUP($A1933,'Raw - J'!$B:$S,2,FALSE),"")</f>
        <v/>
      </c>
      <c r="C1933" s="4" t="str">
        <f>IFERROR(VLOOKUP($A1933,'Raw - J'!$B:$S,3,FALSE),"")</f>
        <v/>
      </c>
      <c r="D1933" s="4" t="str">
        <f>IFERROR(VLOOKUP(JUMP!A1933,'Raw - J'!B:F,5,FALSE),"")</f>
        <v/>
      </c>
      <c r="E1933" s="4" t="str">
        <f>IFERROR(VLOOKUP($A1933,'Raw - J'!$B:$S,6,FALSE),"")</f>
        <v/>
      </c>
      <c r="F1933" s="4" t="str">
        <f>SUBSTITUTE(IFERROR(VLOOKUP($A1933,'Raw - J'!$B:$P,8,FALSE),""),"0","")</f>
        <v/>
      </c>
      <c r="G1933" s="4" t="str">
        <f>SUBSTITUTE(IFERROR(VLOOKUP($A1933,'Raw - J'!$B:$P,7,FALSE),""),"0","")</f>
        <v/>
      </c>
      <c r="H1933" s="4" t="str">
        <f>IFERROR(VLOOKUP($A1933,'Raw - J'!$B:$P,10,FALSE)&amp;IF(VLOOKUP($A1933,'Raw - J'!$B:$N,11,FALSE)&lt;&gt;"","("&amp;VLOOKUP($A1933,'Raw - J'!$B:$N,11,FALSE)&amp;")",""),"")</f>
        <v/>
      </c>
      <c r="I1933" s="4" t="str">
        <f>IFERROR(VLOOKUP($A1933,'Raw - J'!$B:$P,12,FALSE),"")</f>
        <v/>
      </c>
      <c r="J1933" s="4" t="str">
        <f>IFERROR(VLOOKUP($A1933,'Raw - J'!$B:$P,9,FALSE),"")</f>
        <v/>
      </c>
      <c r="K1933" s="4" t="str">
        <f>IFERROR(VLOOKUP($A1933,'Raw - J'!$B:$P,13,FALSE),"")</f>
        <v/>
      </c>
    </row>
    <row r="1934" spans="1:11" hidden="1" x14ac:dyDescent="0.35">
      <c r="A1934">
        <v>1925</v>
      </c>
      <c r="B1934" s="9" t="str">
        <f>IFERROR(VLOOKUP($A1934,'Raw - J'!$B:$S,2,FALSE),"")</f>
        <v/>
      </c>
      <c r="C1934" s="4" t="str">
        <f>IFERROR(VLOOKUP($A1934,'Raw - J'!$B:$S,3,FALSE),"")</f>
        <v/>
      </c>
      <c r="D1934" s="4" t="str">
        <f>IFERROR(VLOOKUP(JUMP!A1934,'Raw - J'!B:F,5,FALSE),"")</f>
        <v/>
      </c>
      <c r="E1934" s="4" t="str">
        <f>IFERROR(VLOOKUP($A1934,'Raw - J'!$B:$S,6,FALSE),"")</f>
        <v/>
      </c>
      <c r="F1934" s="4" t="str">
        <f>SUBSTITUTE(IFERROR(VLOOKUP($A1934,'Raw - J'!$B:$P,8,FALSE),""),"0","")</f>
        <v/>
      </c>
      <c r="G1934" s="4" t="str">
        <f>SUBSTITUTE(IFERROR(VLOOKUP($A1934,'Raw - J'!$B:$P,7,FALSE),""),"0","")</f>
        <v/>
      </c>
      <c r="H1934" s="4" t="str">
        <f>IFERROR(VLOOKUP($A1934,'Raw - J'!$B:$P,10,FALSE)&amp;IF(VLOOKUP($A1934,'Raw - J'!$B:$N,11,FALSE)&lt;&gt;"","("&amp;VLOOKUP($A1934,'Raw - J'!$B:$N,11,FALSE)&amp;")",""),"")</f>
        <v/>
      </c>
      <c r="I1934" s="4" t="str">
        <f>IFERROR(VLOOKUP($A1934,'Raw - J'!$B:$P,12,FALSE),"")</f>
        <v/>
      </c>
      <c r="J1934" s="4" t="str">
        <f>IFERROR(VLOOKUP($A1934,'Raw - J'!$B:$P,9,FALSE),"")</f>
        <v/>
      </c>
      <c r="K1934" s="4" t="str">
        <f>IFERROR(VLOOKUP($A1934,'Raw - J'!$B:$P,13,FALSE),"")</f>
        <v/>
      </c>
    </row>
    <row r="1935" spans="1:11" hidden="1" x14ac:dyDescent="0.35">
      <c r="A1935">
        <v>1926</v>
      </c>
      <c r="B1935" s="9" t="str">
        <f>IFERROR(VLOOKUP($A1935,'Raw - J'!$B:$S,2,FALSE),"")</f>
        <v/>
      </c>
      <c r="C1935" s="4" t="str">
        <f>IFERROR(VLOOKUP($A1935,'Raw - J'!$B:$S,3,FALSE),"")</f>
        <v/>
      </c>
      <c r="D1935" s="4" t="str">
        <f>IFERROR(VLOOKUP(JUMP!A1935,'Raw - J'!B:F,5,FALSE),"")</f>
        <v/>
      </c>
      <c r="E1935" s="4" t="str">
        <f>IFERROR(VLOOKUP($A1935,'Raw - J'!$B:$S,6,FALSE),"")</f>
        <v/>
      </c>
      <c r="F1935" s="4" t="str">
        <f>SUBSTITUTE(IFERROR(VLOOKUP($A1935,'Raw - J'!$B:$P,8,FALSE),""),"0","")</f>
        <v/>
      </c>
      <c r="G1935" s="4" t="str">
        <f>SUBSTITUTE(IFERROR(VLOOKUP($A1935,'Raw - J'!$B:$P,7,FALSE),""),"0","")</f>
        <v/>
      </c>
      <c r="H1935" s="4" t="str">
        <f>IFERROR(VLOOKUP($A1935,'Raw - J'!$B:$P,10,FALSE)&amp;IF(VLOOKUP($A1935,'Raw - J'!$B:$N,11,FALSE)&lt;&gt;"","("&amp;VLOOKUP($A1935,'Raw - J'!$B:$N,11,FALSE)&amp;")",""),"")</f>
        <v/>
      </c>
      <c r="I1935" s="4" t="str">
        <f>IFERROR(VLOOKUP($A1935,'Raw - J'!$B:$P,12,FALSE),"")</f>
        <v/>
      </c>
      <c r="J1935" s="4" t="str">
        <f>IFERROR(VLOOKUP($A1935,'Raw - J'!$B:$P,9,FALSE),"")</f>
        <v/>
      </c>
      <c r="K1935" s="4" t="str">
        <f>IFERROR(VLOOKUP($A1935,'Raw - J'!$B:$P,13,FALSE),"")</f>
        <v/>
      </c>
    </row>
    <row r="1936" spans="1:11" hidden="1" x14ac:dyDescent="0.35">
      <c r="A1936">
        <v>1927</v>
      </c>
      <c r="B1936" s="9" t="str">
        <f>IFERROR(VLOOKUP($A1936,'Raw - J'!$B:$S,2,FALSE),"")</f>
        <v/>
      </c>
      <c r="C1936" s="4" t="str">
        <f>IFERROR(VLOOKUP($A1936,'Raw - J'!$B:$S,3,FALSE),"")</f>
        <v/>
      </c>
      <c r="D1936" s="4" t="str">
        <f>IFERROR(VLOOKUP(JUMP!A1936,'Raw - J'!B:F,5,FALSE),"")</f>
        <v/>
      </c>
      <c r="E1936" s="4" t="str">
        <f>IFERROR(VLOOKUP($A1936,'Raw - J'!$B:$S,6,FALSE),"")</f>
        <v/>
      </c>
      <c r="F1936" s="4" t="str">
        <f>SUBSTITUTE(IFERROR(VLOOKUP($A1936,'Raw - J'!$B:$P,8,FALSE),""),"0","")</f>
        <v/>
      </c>
      <c r="G1936" s="4" t="str">
        <f>SUBSTITUTE(IFERROR(VLOOKUP($A1936,'Raw - J'!$B:$P,7,FALSE),""),"0","")</f>
        <v/>
      </c>
      <c r="H1936" s="4" t="str">
        <f>IFERROR(VLOOKUP($A1936,'Raw - J'!$B:$P,10,FALSE)&amp;IF(VLOOKUP($A1936,'Raw - J'!$B:$N,11,FALSE)&lt;&gt;"","("&amp;VLOOKUP($A1936,'Raw - J'!$B:$N,11,FALSE)&amp;")",""),"")</f>
        <v/>
      </c>
      <c r="I1936" s="4" t="str">
        <f>IFERROR(VLOOKUP($A1936,'Raw - J'!$B:$P,12,FALSE),"")</f>
        <v/>
      </c>
      <c r="J1936" s="4" t="str">
        <f>IFERROR(VLOOKUP($A1936,'Raw - J'!$B:$P,9,FALSE),"")</f>
        <v/>
      </c>
      <c r="K1936" s="4" t="str">
        <f>IFERROR(VLOOKUP($A1936,'Raw - J'!$B:$P,13,FALSE),"")</f>
        <v/>
      </c>
    </row>
    <row r="1937" spans="1:11" hidden="1" x14ac:dyDescent="0.35">
      <c r="A1937">
        <v>1928</v>
      </c>
      <c r="B1937" s="9" t="str">
        <f>IFERROR(VLOOKUP($A1937,'Raw - J'!$B:$S,2,FALSE),"")</f>
        <v/>
      </c>
      <c r="C1937" s="4" t="str">
        <f>IFERROR(VLOOKUP($A1937,'Raw - J'!$B:$S,3,FALSE),"")</f>
        <v/>
      </c>
      <c r="D1937" s="4" t="str">
        <f>IFERROR(VLOOKUP(JUMP!A1937,'Raw - J'!B:F,5,FALSE),"")</f>
        <v/>
      </c>
      <c r="E1937" s="4" t="str">
        <f>IFERROR(VLOOKUP($A1937,'Raw - J'!$B:$S,6,FALSE),"")</f>
        <v/>
      </c>
      <c r="F1937" s="4" t="str">
        <f>SUBSTITUTE(IFERROR(VLOOKUP($A1937,'Raw - J'!$B:$P,8,FALSE),""),"0","")</f>
        <v/>
      </c>
      <c r="G1937" s="4" t="str">
        <f>SUBSTITUTE(IFERROR(VLOOKUP($A1937,'Raw - J'!$B:$P,7,FALSE),""),"0","")</f>
        <v/>
      </c>
      <c r="H1937" s="4" t="str">
        <f>IFERROR(VLOOKUP($A1937,'Raw - J'!$B:$P,10,FALSE)&amp;IF(VLOOKUP($A1937,'Raw - J'!$B:$N,11,FALSE)&lt;&gt;"","("&amp;VLOOKUP($A1937,'Raw - J'!$B:$N,11,FALSE)&amp;")",""),"")</f>
        <v/>
      </c>
      <c r="I1937" s="4" t="str">
        <f>IFERROR(VLOOKUP($A1937,'Raw - J'!$B:$P,12,FALSE),"")</f>
        <v/>
      </c>
      <c r="J1937" s="4" t="str">
        <f>IFERROR(VLOOKUP($A1937,'Raw - J'!$B:$P,9,FALSE),"")</f>
        <v/>
      </c>
      <c r="K1937" s="4" t="str">
        <f>IFERROR(VLOOKUP($A1937,'Raw - J'!$B:$P,13,FALSE),"")</f>
        <v/>
      </c>
    </row>
    <row r="1938" spans="1:11" hidden="1" x14ac:dyDescent="0.35">
      <c r="A1938">
        <v>1929</v>
      </c>
      <c r="B1938" s="9" t="str">
        <f>IFERROR(VLOOKUP($A1938,'Raw - J'!$B:$S,2,FALSE),"")</f>
        <v/>
      </c>
      <c r="C1938" s="4" t="str">
        <f>IFERROR(VLOOKUP($A1938,'Raw - J'!$B:$S,3,FALSE),"")</f>
        <v/>
      </c>
      <c r="D1938" s="4" t="str">
        <f>IFERROR(VLOOKUP(JUMP!A1938,'Raw - J'!B:F,5,FALSE),"")</f>
        <v/>
      </c>
      <c r="E1938" s="4" t="str">
        <f>IFERROR(VLOOKUP($A1938,'Raw - J'!$B:$S,6,FALSE),"")</f>
        <v/>
      </c>
      <c r="F1938" s="4" t="str">
        <f>SUBSTITUTE(IFERROR(VLOOKUP($A1938,'Raw - J'!$B:$P,8,FALSE),""),"0","")</f>
        <v/>
      </c>
      <c r="G1938" s="4" t="str">
        <f>SUBSTITUTE(IFERROR(VLOOKUP($A1938,'Raw - J'!$B:$P,7,FALSE),""),"0","")</f>
        <v/>
      </c>
      <c r="H1938" s="4" t="str">
        <f>IFERROR(VLOOKUP($A1938,'Raw - J'!$B:$P,10,FALSE)&amp;IF(VLOOKUP($A1938,'Raw - J'!$B:$N,11,FALSE)&lt;&gt;"","("&amp;VLOOKUP($A1938,'Raw - J'!$B:$N,11,FALSE)&amp;")",""),"")</f>
        <v/>
      </c>
      <c r="I1938" s="4" t="str">
        <f>IFERROR(VLOOKUP($A1938,'Raw - J'!$B:$P,12,FALSE),"")</f>
        <v/>
      </c>
      <c r="J1938" s="4" t="str">
        <f>IFERROR(VLOOKUP($A1938,'Raw - J'!$B:$P,9,FALSE),"")</f>
        <v/>
      </c>
      <c r="K1938" s="4" t="str">
        <f>IFERROR(VLOOKUP($A1938,'Raw - J'!$B:$P,13,FALSE),"")</f>
        <v/>
      </c>
    </row>
    <row r="1939" spans="1:11" hidden="1" x14ac:dyDescent="0.35">
      <c r="A1939">
        <v>1930</v>
      </c>
      <c r="B1939" s="9" t="str">
        <f>IFERROR(VLOOKUP($A1939,'Raw - J'!$B:$S,2,FALSE),"")</f>
        <v/>
      </c>
      <c r="C1939" s="4" t="str">
        <f>IFERROR(VLOOKUP($A1939,'Raw - J'!$B:$S,3,FALSE),"")</f>
        <v/>
      </c>
      <c r="D1939" s="4" t="str">
        <f>IFERROR(VLOOKUP(JUMP!A1939,'Raw - J'!B:F,5,FALSE),"")</f>
        <v/>
      </c>
      <c r="E1939" s="4" t="str">
        <f>IFERROR(VLOOKUP($A1939,'Raw - J'!$B:$S,6,FALSE),"")</f>
        <v/>
      </c>
      <c r="F1939" s="4" t="str">
        <f>SUBSTITUTE(IFERROR(VLOOKUP($A1939,'Raw - J'!$B:$P,8,FALSE),""),"0","")</f>
        <v/>
      </c>
      <c r="G1939" s="4" t="str">
        <f>SUBSTITUTE(IFERROR(VLOOKUP($A1939,'Raw - J'!$B:$P,7,FALSE),""),"0","")</f>
        <v/>
      </c>
      <c r="H1939" s="4" t="str">
        <f>IFERROR(VLOOKUP($A1939,'Raw - J'!$B:$P,10,FALSE)&amp;IF(VLOOKUP($A1939,'Raw - J'!$B:$N,11,FALSE)&lt;&gt;"","("&amp;VLOOKUP($A1939,'Raw - J'!$B:$N,11,FALSE)&amp;")",""),"")</f>
        <v/>
      </c>
      <c r="I1939" s="4" t="str">
        <f>IFERROR(VLOOKUP($A1939,'Raw - J'!$B:$P,12,FALSE),"")</f>
        <v/>
      </c>
      <c r="J1939" s="4" t="str">
        <f>IFERROR(VLOOKUP($A1939,'Raw - J'!$B:$P,9,FALSE),"")</f>
        <v/>
      </c>
      <c r="K1939" s="4" t="str">
        <f>IFERROR(VLOOKUP($A1939,'Raw - J'!$B:$P,13,FALSE),"")</f>
        <v/>
      </c>
    </row>
    <row r="1940" spans="1:11" hidden="1" x14ac:dyDescent="0.35">
      <c r="A1940">
        <v>1931</v>
      </c>
      <c r="B1940" s="9" t="str">
        <f>IFERROR(VLOOKUP($A1940,'Raw - J'!$B:$S,2,FALSE),"")</f>
        <v/>
      </c>
      <c r="C1940" s="4" t="str">
        <f>IFERROR(VLOOKUP($A1940,'Raw - J'!$B:$S,3,FALSE),"")</f>
        <v/>
      </c>
      <c r="D1940" s="4" t="str">
        <f>IFERROR(VLOOKUP(JUMP!A1940,'Raw - J'!B:F,5,FALSE),"")</f>
        <v/>
      </c>
      <c r="E1940" s="4" t="str">
        <f>IFERROR(VLOOKUP($A1940,'Raw - J'!$B:$S,6,FALSE),"")</f>
        <v/>
      </c>
      <c r="F1940" s="4" t="str">
        <f>SUBSTITUTE(IFERROR(VLOOKUP($A1940,'Raw - J'!$B:$P,8,FALSE),""),"0","")</f>
        <v/>
      </c>
      <c r="G1940" s="4" t="str">
        <f>SUBSTITUTE(IFERROR(VLOOKUP($A1940,'Raw - J'!$B:$P,7,FALSE),""),"0","")</f>
        <v/>
      </c>
      <c r="H1940" s="4" t="str">
        <f>IFERROR(VLOOKUP($A1940,'Raw - J'!$B:$P,10,FALSE)&amp;IF(VLOOKUP($A1940,'Raw - J'!$B:$N,11,FALSE)&lt;&gt;"","("&amp;VLOOKUP($A1940,'Raw - J'!$B:$N,11,FALSE)&amp;")",""),"")</f>
        <v/>
      </c>
      <c r="I1940" s="4" t="str">
        <f>IFERROR(VLOOKUP($A1940,'Raw - J'!$B:$P,12,FALSE),"")</f>
        <v/>
      </c>
      <c r="J1940" s="4" t="str">
        <f>IFERROR(VLOOKUP($A1940,'Raw - J'!$B:$P,9,FALSE),"")</f>
        <v/>
      </c>
      <c r="K1940" s="4" t="str">
        <f>IFERROR(VLOOKUP($A1940,'Raw - J'!$B:$P,13,FALSE),"")</f>
        <v/>
      </c>
    </row>
    <row r="1941" spans="1:11" hidden="1" x14ac:dyDescent="0.35">
      <c r="A1941">
        <v>1932</v>
      </c>
      <c r="B1941" s="9" t="str">
        <f>IFERROR(VLOOKUP($A1941,'Raw - J'!$B:$S,2,FALSE),"")</f>
        <v/>
      </c>
      <c r="C1941" s="4" t="str">
        <f>IFERROR(VLOOKUP($A1941,'Raw - J'!$B:$S,3,FALSE),"")</f>
        <v/>
      </c>
      <c r="D1941" s="4" t="str">
        <f>IFERROR(VLOOKUP(JUMP!A1941,'Raw - J'!B:F,5,FALSE),"")</f>
        <v/>
      </c>
      <c r="E1941" s="4" t="str">
        <f>IFERROR(VLOOKUP($A1941,'Raw - J'!$B:$S,6,FALSE),"")</f>
        <v/>
      </c>
      <c r="F1941" s="4" t="str">
        <f>SUBSTITUTE(IFERROR(VLOOKUP($A1941,'Raw - J'!$B:$P,8,FALSE),""),"0","")</f>
        <v/>
      </c>
      <c r="G1941" s="4" t="str">
        <f>SUBSTITUTE(IFERROR(VLOOKUP($A1941,'Raw - J'!$B:$P,7,FALSE),""),"0","")</f>
        <v/>
      </c>
      <c r="H1941" s="4" t="str">
        <f>IFERROR(VLOOKUP($A1941,'Raw - J'!$B:$P,10,FALSE)&amp;IF(VLOOKUP($A1941,'Raw - J'!$B:$N,11,FALSE)&lt;&gt;"","("&amp;VLOOKUP($A1941,'Raw - J'!$B:$N,11,FALSE)&amp;")",""),"")</f>
        <v/>
      </c>
      <c r="I1941" s="4" t="str">
        <f>IFERROR(VLOOKUP($A1941,'Raw - J'!$B:$P,12,FALSE),"")</f>
        <v/>
      </c>
      <c r="J1941" s="4" t="str">
        <f>IFERROR(VLOOKUP($A1941,'Raw - J'!$B:$P,9,FALSE),"")</f>
        <v/>
      </c>
      <c r="K1941" s="4" t="str">
        <f>IFERROR(VLOOKUP($A1941,'Raw - J'!$B:$P,13,FALSE),"")</f>
        <v/>
      </c>
    </row>
    <row r="1942" spans="1:11" hidden="1" x14ac:dyDescent="0.35">
      <c r="A1942">
        <v>1933</v>
      </c>
      <c r="B1942" s="9" t="str">
        <f>IFERROR(VLOOKUP($A1942,'Raw - J'!$B:$S,2,FALSE),"")</f>
        <v/>
      </c>
      <c r="C1942" s="4" t="str">
        <f>IFERROR(VLOOKUP($A1942,'Raw - J'!$B:$S,3,FALSE),"")</f>
        <v/>
      </c>
      <c r="D1942" s="4" t="str">
        <f>IFERROR(VLOOKUP(JUMP!A1942,'Raw - J'!B:F,5,FALSE),"")</f>
        <v/>
      </c>
      <c r="E1942" s="4" t="str">
        <f>IFERROR(VLOOKUP($A1942,'Raw - J'!$B:$S,6,FALSE),"")</f>
        <v/>
      </c>
      <c r="F1942" s="4" t="str">
        <f>SUBSTITUTE(IFERROR(VLOOKUP($A1942,'Raw - J'!$B:$P,8,FALSE),""),"0","")</f>
        <v/>
      </c>
      <c r="G1942" s="4" t="str">
        <f>SUBSTITUTE(IFERROR(VLOOKUP($A1942,'Raw - J'!$B:$P,7,FALSE),""),"0","")</f>
        <v/>
      </c>
      <c r="H1942" s="4" t="str">
        <f>IFERROR(VLOOKUP($A1942,'Raw - J'!$B:$P,10,FALSE)&amp;IF(VLOOKUP($A1942,'Raw - J'!$B:$N,11,FALSE)&lt;&gt;"","("&amp;VLOOKUP($A1942,'Raw - J'!$B:$N,11,FALSE)&amp;")",""),"")</f>
        <v/>
      </c>
      <c r="I1942" s="4" t="str">
        <f>IFERROR(VLOOKUP($A1942,'Raw - J'!$B:$P,12,FALSE),"")</f>
        <v/>
      </c>
      <c r="J1942" s="4" t="str">
        <f>IFERROR(VLOOKUP($A1942,'Raw - J'!$B:$P,9,FALSE),"")</f>
        <v/>
      </c>
      <c r="K1942" s="4" t="str">
        <f>IFERROR(VLOOKUP($A1942,'Raw - J'!$B:$P,13,FALSE),"")</f>
        <v/>
      </c>
    </row>
    <row r="1943" spans="1:11" hidden="1" x14ac:dyDescent="0.35">
      <c r="A1943">
        <v>1934</v>
      </c>
      <c r="B1943" s="9" t="str">
        <f>IFERROR(VLOOKUP($A1943,'Raw - J'!$B:$S,2,FALSE),"")</f>
        <v/>
      </c>
      <c r="C1943" s="4" t="str">
        <f>IFERROR(VLOOKUP($A1943,'Raw - J'!$B:$S,3,FALSE),"")</f>
        <v/>
      </c>
      <c r="D1943" s="4" t="str">
        <f>IFERROR(VLOOKUP(JUMP!A1943,'Raw - J'!B:F,5,FALSE),"")</f>
        <v/>
      </c>
      <c r="E1943" s="4" t="str">
        <f>IFERROR(VLOOKUP($A1943,'Raw - J'!$B:$S,6,FALSE),"")</f>
        <v/>
      </c>
      <c r="F1943" s="4" t="str">
        <f>SUBSTITUTE(IFERROR(VLOOKUP($A1943,'Raw - J'!$B:$P,8,FALSE),""),"0","")</f>
        <v/>
      </c>
      <c r="G1943" s="4" t="str">
        <f>SUBSTITUTE(IFERROR(VLOOKUP($A1943,'Raw - J'!$B:$P,7,FALSE),""),"0","")</f>
        <v/>
      </c>
      <c r="H1943" s="4" t="str">
        <f>IFERROR(VLOOKUP($A1943,'Raw - J'!$B:$P,10,FALSE)&amp;IF(VLOOKUP($A1943,'Raw - J'!$B:$N,11,FALSE)&lt;&gt;"","("&amp;VLOOKUP($A1943,'Raw - J'!$B:$N,11,FALSE)&amp;")",""),"")</f>
        <v/>
      </c>
      <c r="I1943" s="4" t="str">
        <f>IFERROR(VLOOKUP($A1943,'Raw - J'!$B:$P,12,FALSE),"")</f>
        <v/>
      </c>
      <c r="J1943" s="4" t="str">
        <f>IFERROR(VLOOKUP($A1943,'Raw - J'!$B:$P,9,FALSE),"")</f>
        <v/>
      </c>
      <c r="K1943" s="4" t="str">
        <f>IFERROR(VLOOKUP($A1943,'Raw - J'!$B:$P,13,FALSE),"")</f>
        <v/>
      </c>
    </row>
    <row r="1944" spans="1:11" hidden="1" x14ac:dyDescent="0.35">
      <c r="A1944">
        <v>1935</v>
      </c>
      <c r="B1944" s="9" t="str">
        <f>IFERROR(VLOOKUP($A1944,'Raw - J'!$B:$S,2,FALSE),"")</f>
        <v/>
      </c>
      <c r="C1944" s="4" t="str">
        <f>IFERROR(VLOOKUP($A1944,'Raw - J'!$B:$S,3,FALSE),"")</f>
        <v/>
      </c>
      <c r="D1944" s="4" t="str">
        <f>IFERROR(VLOOKUP(JUMP!A1944,'Raw - J'!B:F,5,FALSE),"")</f>
        <v/>
      </c>
      <c r="E1944" s="4" t="str">
        <f>IFERROR(VLOOKUP($A1944,'Raw - J'!$B:$S,6,FALSE),"")</f>
        <v/>
      </c>
      <c r="F1944" s="4" t="str">
        <f>SUBSTITUTE(IFERROR(VLOOKUP($A1944,'Raw - J'!$B:$P,8,FALSE),""),"0","")</f>
        <v/>
      </c>
      <c r="G1944" s="4" t="str">
        <f>SUBSTITUTE(IFERROR(VLOOKUP($A1944,'Raw - J'!$B:$P,7,FALSE),""),"0","")</f>
        <v/>
      </c>
      <c r="H1944" s="4" t="str">
        <f>IFERROR(VLOOKUP($A1944,'Raw - J'!$B:$P,10,FALSE)&amp;IF(VLOOKUP($A1944,'Raw - J'!$B:$N,11,FALSE)&lt;&gt;"","("&amp;VLOOKUP($A1944,'Raw - J'!$B:$N,11,FALSE)&amp;")",""),"")</f>
        <v/>
      </c>
      <c r="I1944" s="4" t="str">
        <f>IFERROR(VLOOKUP($A1944,'Raw - J'!$B:$P,12,FALSE),"")</f>
        <v/>
      </c>
      <c r="J1944" s="4" t="str">
        <f>IFERROR(VLOOKUP($A1944,'Raw - J'!$B:$P,9,FALSE),"")</f>
        <v/>
      </c>
      <c r="K1944" s="4" t="str">
        <f>IFERROR(VLOOKUP($A1944,'Raw - J'!$B:$P,13,FALSE),"")</f>
        <v/>
      </c>
    </row>
    <row r="1945" spans="1:11" hidden="1" x14ac:dyDescent="0.35">
      <c r="A1945">
        <v>1936</v>
      </c>
      <c r="B1945" s="9" t="str">
        <f>IFERROR(VLOOKUP($A1945,'Raw - J'!$B:$S,2,FALSE),"")</f>
        <v/>
      </c>
      <c r="C1945" s="4" t="str">
        <f>IFERROR(VLOOKUP($A1945,'Raw - J'!$B:$S,3,FALSE),"")</f>
        <v/>
      </c>
      <c r="D1945" s="4" t="str">
        <f>IFERROR(VLOOKUP(JUMP!A1945,'Raw - J'!B:F,5,FALSE),"")</f>
        <v/>
      </c>
      <c r="E1945" s="4" t="str">
        <f>IFERROR(VLOOKUP($A1945,'Raw - J'!$B:$S,6,FALSE),"")</f>
        <v/>
      </c>
      <c r="F1945" s="4" t="str">
        <f>SUBSTITUTE(IFERROR(VLOOKUP($A1945,'Raw - J'!$B:$P,8,FALSE),""),"0","")</f>
        <v/>
      </c>
      <c r="G1945" s="4" t="str">
        <f>SUBSTITUTE(IFERROR(VLOOKUP($A1945,'Raw - J'!$B:$P,7,FALSE),""),"0","")</f>
        <v/>
      </c>
      <c r="H1945" s="4" t="str">
        <f>IFERROR(VLOOKUP($A1945,'Raw - J'!$B:$P,10,FALSE)&amp;IF(VLOOKUP($A1945,'Raw - J'!$B:$N,11,FALSE)&lt;&gt;"","("&amp;VLOOKUP($A1945,'Raw - J'!$B:$N,11,FALSE)&amp;")",""),"")</f>
        <v/>
      </c>
      <c r="I1945" s="4" t="str">
        <f>IFERROR(VLOOKUP($A1945,'Raw - J'!$B:$P,12,FALSE),"")</f>
        <v/>
      </c>
      <c r="J1945" s="4" t="str">
        <f>IFERROR(VLOOKUP($A1945,'Raw - J'!$B:$P,9,FALSE),"")</f>
        <v/>
      </c>
      <c r="K1945" s="4" t="str">
        <f>IFERROR(VLOOKUP($A1945,'Raw - J'!$B:$P,13,FALSE),"")</f>
        <v/>
      </c>
    </row>
    <row r="1946" spans="1:11" hidden="1" x14ac:dyDescent="0.35">
      <c r="A1946">
        <v>1937</v>
      </c>
      <c r="B1946" s="9" t="str">
        <f>IFERROR(VLOOKUP($A1946,'Raw - J'!$B:$S,2,FALSE),"")</f>
        <v/>
      </c>
      <c r="C1946" s="4" t="str">
        <f>IFERROR(VLOOKUP($A1946,'Raw - J'!$B:$S,3,FALSE),"")</f>
        <v/>
      </c>
      <c r="D1946" s="4" t="str">
        <f>IFERROR(VLOOKUP(JUMP!A1946,'Raw - J'!B:F,5,FALSE),"")</f>
        <v/>
      </c>
      <c r="E1946" s="4" t="str">
        <f>IFERROR(VLOOKUP($A1946,'Raw - J'!$B:$S,6,FALSE),"")</f>
        <v/>
      </c>
      <c r="F1946" s="4" t="str">
        <f>SUBSTITUTE(IFERROR(VLOOKUP($A1946,'Raw - J'!$B:$P,8,FALSE),""),"0","")</f>
        <v/>
      </c>
      <c r="G1946" s="4" t="str">
        <f>SUBSTITUTE(IFERROR(VLOOKUP($A1946,'Raw - J'!$B:$P,7,FALSE),""),"0","")</f>
        <v/>
      </c>
      <c r="H1946" s="4" t="str">
        <f>IFERROR(VLOOKUP($A1946,'Raw - J'!$B:$P,10,FALSE)&amp;IF(VLOOKUP($A1946,'Raw - J'!$B:$N,11,FALSE)&lt;&gt;"","("&amp;VLOOKUP($A1946,'Raw - J'!$B:$N,11,FALSE)&amp;")",""),"")</f>
        <v/>
      </c>
      <c r="I1946" s="4" t="str">
        <f>IFERROR(VLOOKUP($A1946,'Raw - J'!$B:$P,12,FALSE),"")</f>
        <v/>
      </c>
      <c r="J1946" s="4" t="str">
        <f>IFERROR(VLOOKUP($A1946,'Raw - J'!$B:$P,9,FALSE),"")</f>
        <v/>
      </c>
      <c r="K1946" s="4" t="str">
        <f>IFERROR(VLOOKUP($A1946,'Raw - J'!$B:$P,13,FALSE),"")</f>
        <v/>
      </c>
    </row>
    <row r="1947" spans="1:11" hidden="1" x14ac:dyDescent="0.35">
      <c r="A1947">
        <v>1938</v>
      </c>
      <c r="B1947" s="9" t="str">
        <f>IFERROR(VLOOKUP($A1947,'Raw - J'!$B:$S,2,FALSE),"")</f>
        <v/>
      </c>
      <c r="C1947" s="4" t="str">
        <f>IFERROR(VLOOKUP($A1947,'Raw - J'!$B:$S,3,FALSE),"")</f>
        <v/>
      </c>
      <c r="D1947" s="4" t="str">
        <f>IFERROR(VLOOKUP(JUMP!A1947,'Raw - J'!B:F,5,FALSE),"")</f>
        <v/>
      </c>
      <c r="E1947" s="4" t="str">
        <f>IFERROR(VLOOKUP($A1947,'Raw - J'!$B:$S,6,FALSE),"")</f>
        <v/>
      </c>
      <c r="F1947" s="4" t="str">
        <f>SUBSTITUTE(IFERROR(VLOOKUP($A1947,'Raw - J'!$B:$P,8,FALSE),""),"0","")</f>
        <v/>
      </c>
      <c r="G1947" s="4" t="str">
        <f>SUBSTITUTE(IFERROR(VLOOKUP($A1947,'Raw - J'!$B:$P,7,FALSE),""),"0","")</f>
        <v/>
      </c>
      <c r="H1947" s="4" t="str">
        <f>IFERROR(VLOOKUP($A1947,'Raw - J'!$B:$P,10,FALSE)&amp;IF(VLOOKUP($A1947,'Raw - J'!$B:$N,11,FALSE)&lt;&gt;"","("&amp;VLOOKUP($A1947,'Raw - J'!$B:$N,11,FALSE)&amp;")",""),"")</f>
        <v/>
      </c>
      <c r="I1947" s="4" t="str">
        <f>IFERROR(VLOOKUP($A1947,'Raw - J'!$B:$P,12,FALSE),"")</f>
        <v/>
      </c>
      <c r="J1947" s="4" t="str">
        <f>IFERROR(VLOOKUP($A1947,'Raw - J'!$B:$P,9,FALSE),"")</f>
        <v/>
      </c>
      <c r="K1947" s="4" t="str">
        <f>IFERROR(VLOOKUP($A1947,'Raw - J'!$B:$P,13,FALSE),"")</f>
        <v/>
      </c>
    </row>
    <row r="1948" spans="1:11" hidden="1" x14ac:dyDescent="0.35">
      <c r="A1948">
        <v>1939</v>
      </c>
      <c r="B1948" s="9" t="str">
        <f>IFERROR(VLOOKUP($A1948,'Raw - J'!$B:$S,2,FALSE),"")</f>
        <v/>
      </c>
      <c r="C1948" s="4" t="str">
        <f>IFERROR(VLOOKUP($A1948,'Raw - J'!$B:$S,3,FALSE),"")</f>
        <v/>
      </c>
      <c r="D1948" s="4" t="str">
        <f>IFERROR(VLOOKUP(JUMP!A1948,'Raw - J'!B:F,5,FALSE),"")</f>
        <v/>
      </c>
      <c r="E1948" s="4" t="str">
        <f>IFERROR(VLOOKUP($A1948,'Raw - J'!$B:$S,6,FALSE),"")</f>
        <v/>
      </c>
      <c r="F1948" s="4" t="str">
        <f>SUBSTITUTE(IFERROR(VLOOKUP($A1948,'Raw - J'!$B:$P,8,FALSE),""),"0","")</f>
        <v/>
      </c>
      <c r="G1948" s="4" t="str">
        <f>SUBSTITUTE(IFERROR(VLOOKUP($A1948,'Raw - J'!$B:$P,7,FALSE),""),"0","")</f>
        <v/>
      </c>
      <c r="H1948" s="4" t="str">
        <f>IFERROR(VLOOKUP($A1948,'Raw - J'!$B:$P,10,FALSE)&amp;IF(VLOOKUP($A1948,'Raw - J'!$B:$N,11,FALSE)&lt;&gt;"","("&amp;VLOOKUP($A1948,'Raw - J'!$B:$N,11,FALSE)&amp;")",""),"")</f>
        <v/>
      </c>
      <c r="I1948" s="4" t="str">
        <f>IFERROR(VLOOKUP($A1948,'Raw - J'!$B:$P,12,FALSE),"")</f>
        <v/>
      </c>
      <c r="J1948" s="4" t="str">
        <f>IFERROR(VLOOKUP($A1948,'Raw - J'!$B:$P,9,FALSE),"")</f>
        <v/>
      </c>
      <c r="K1948" s="4" t="str">
        <f>IFERROR(VLOOKUP($A1948,'Raw - J'!$B:$P,13,FALSE),"")</f>
        <v/>
      </c>
    </row>
    <row r="1949" spans="1:11" hidden="1" x14ac:dyDescent="0.35">
      <c r="A1949">
        <v>1940</v>
      </c>
      <c r="B1949" s="9" t="str">
        <f>IFERROR(VLOOKUP($A1949,'Raw - J'!$B:$S,2,FALSE),"")</f>
        <v/>
      </c>
      <c r="C1949" s="4" t="str">
        <f>IFERROR(VLOOKUP($A1949,'Raw - J'!$B:$S,3,FALSE),"")</f>
        <v/>
      </c>
      <c r="D1949" s="4" t="str">
        <f>IFERROR(VLOOKUP(JUMP!A1949,'Raw - J'!B:F,5,FALSE),"")</f>
        <v/>
      </c>
      <c r="E1949" s="4" t="str">
        <f>IFERROR(VLOOKUP($A1949,'Raw - J'!$B:$S,6,FALSE),"")</f>
        <v/>
      </c>
      <c r="F1949" s="4" t="str">
        <f>SUBSTITUTE(IFERROR(VLOOKUP($A1949,'Raw - J'!$B:$P,8,FALSE),""),"0","")</f>
        <v/>
      </c>
      <c r="G1949" s="4" t="str">
        <f>SUBSTITUTE(IFERROR(VLOOKUP($A1949,'Raw - J'!$B:$P,7,FALSE),""),"0","")</f>
        <v/>
      </c>
      <c r="H1949" s="4" t="str">
        <f>IFERROR(VLOOKUP($A1949,'Raw - J'!$B:$P,10,FALSE)&amp;IF(VLOOKUP($A1949,'Raw - J'!$B:$N,11,FALSE)&lt;&gt;"","("&amp;VLOOKUP($A1949,'Raw - J'!$B:$N,11,FALSE)&amp;")",""),"")</f>
        <v/>
      </c>
      <c r="I1949" s="4" t="str">
        <f>IFERROR(VLOOKUP($A1949,'Raw - J'!$B:$P,12,FALSE),"")</f>
        <v/>
      </c>
      <c r="J1949" s="4" t="str">
        <f>IFERROR(VLOOKUP($A1949,'Raw - J'!$B:$P,9,FALSE),"")</f>
        <v/>
      </c>
      <c r="K1949" s="4" t="str">
        <f>IFERROR(VLOOKUP($A1949,'Raw - J'!$B:$P,13,FALSE),"")</f>
        <v/>
      </c>
    </row>
    <row r="1950" spans="1:11" hidden="1" x14ac:dyDescent="0.35">
      <c r="A1950">
        <v>1941</v>
      </c>
      <c r="B1950" s="9" t="str">
        <f>IFERROR(VLOOKUP($A1950,'Raw - J'!$B:$S,2,FALSE),"")</f>
        <v/>
      </c>
      <c r="C1950" s="4" t="str">
        <f>IFERROR(VLOOKUP($A1950,'Raw - J'!$B:$S,3,FALSE),"")</f>
        <v/>
      </c>
      <c r="D1950" s="4" t="str">
        <f>IFERROR(VLOOKUP(JUMP!A1950,'Raw - J'!B:F,5,FALSE),"")</f>
        <v/>
      </c>
      <c r="E1950" s="4" t="str">
        <f>IFERROR(VLOOKUP($A1950,'Raw - J'!$B:$S,6,FALSE),"")</f>
        <v/>
      </c>
      <c r="F1950" s="4" t="str">
        <f>SUBSTITUTE(IFERROR(VLOOKUP($A1950,'Raw - J'!$B:$P,8,FALSE),""),"0","")</f>
        <v/>
      </c>
      <c r="G1950" s="4" t="str">
        <f>SUBSTITUTE(IFERROR(VLOOKUP($A1950,'Raw - J'!$B:$P,7,FALSE),""),"0","")</f>
        <v/>
      </c>
      <c r="H1950" s="4" t="str">
        <f>IFERROR(VLOOKUP($A1950,'Raw - J'!$B:$P,10,FALSE)&amp;IF(VLOOKUP($A1950,'Raw - J'!$B:$N,11,FALSE)&lt;&gt;"","("&amp;VLOOKUP($A1950,'Raw - J'!$B:$N,11,FALSE)&amp;")",""),"")</f>
        <v/>
      </c>
      <c r="I1950" s="4" t="str">
        <f>IFERROR(VLOOKUP($A1950,'Raw - J'!$B:$P,12,FALSE),"")</f>
        <v/>
      </c>
      <c r="J1950" s="4" t="str">
        <f>IFERROR(VLOOKUP($A1950,'Raw - J'!$B:$P,9,FALSE),"")</f>
        <v/>
      </c>
      <c r="K1950" s="4" t="str">
        <f>IFERROR(VLOOKUP($A1950,'Raw - J'!$B:$P,13,FALSE),"")</f>
        <v/>
      </c>
    </row>
    <row r="1951" spans="1:11" hidden="1" x14ac:dyDescent="0.35">
      <c r="A1951">
        <v>1942</v>
      </c>
      <c r="B1951" s="9" t="str">
        <f>IFERROR(VLOOKUP($A1951,'Raw - J'!$B:$S,2,FALSE),"")</f>
        <v/>
      </c>
      <c r="C1951" s="4" t="str">
        <f>IFERROR(VLOOKUP($A1951,'Raw - J'!$B:$S,3,FALSE),"")</f>
        <v/>
      </c>
      <c r="D1951" s="4" t="str">
        <f>IFERROR(VLOOKUP(JUMP!A1951,'Raw - J'!B:F,5,FALSE),"")</f>
        <v/>
      </c>
      <c r="E1951" s="4" t="str">
        <f>IFERROR(VLOOKUP($A1951,'Raw - J'!$B:$S,6,FALSE),"")</f>
        <v/>
      </c>
      <c r="F1951" s="4" t="str">
        <f>SUBSTITUTE(IFERROR(VLOOKUP($A1951,'Raw - J'!$B:$P,8,FALSE),""),"0","")</f>
        <v/>
      </c>
      <c r="G1951" s="4" t="str">
        <f>SUBSTITUTE(IFERROR(VLOOKUP($A1951,'Raw - J'!$B:$P,7,FALSE),""),"0","")</f>
        <v/>
      </c>
      <c r="H1951" s="4" t="str">
        <f>IFERROR(VLOOKUP($A1951,'Raw - J'!$B:$P,10,FALSE)&amp;IF(VLOOKUP($A1951,'Raw - J'!$B:$N,11,FALSE)&lt;&gt;"","("&amp;VLOOKUP($A1951,'Raw - J'!$B:$N,11,FALSE)&amp;")",""),"")</f>
        <v/>
      </c>
      <c r="I1951" s="4" t="str">
        <f>IFERROR(VLOOKUP($A1951,'Raw - J'!$B:$P,12,FALSE),"")</f>
        <v/>
      </c>
      <c r="J1951" s="4" t="str">
        <f>IFERROR(VLOOKUP($A1951,'Raw - J'!$B:$P,9,FALSE),"")</f>
        <v/>
      </c>
      <c r="K1951" s="4" t="str">
        <f>IFERROR(VLOOKUP($A1951,'Raw - J'!$B:$P,13,FALSE),"")</f>
        <v/>
      </c>
    </row>
    <row r="1952" spans="1:11" hidden="1" x14ac:dyDescent="0.35">
      <c r="A1952">
        <v>1943</v>
      </c>
      <c r="B1952" s="9" t="str">
        <f>IFERROR(VLOOKUP($A1952,'Raw - J'!$B:$S,2,FALSE),"")</f>
        <v/>
      </c>
      <c r="C1952" s="4" t="str">
        <f>IFERROR(VLOOKUP($A1952,'Raw - J'!$B:$S,3,FALSE),"")</f>
        <v/>
      </c>
      <c r="D1952" s="4" t="str">
        <f>IFERROR(VLOOKUP(JUMP!A1952,'Raw - J'!B:F,5,FALSE),"")</f>
        <v/>
      </c>
      <c r="E1952" s="4" t="str">
        <f>IFERROR(VLOOKUP($A1952,'Raw - J'!$B:$S,6,FALSE),"")</f>
        <v/>
      </c>
      <c r="F1952" s="4" t="str">
        <f>SUBSTITUTE(IFERROR(VLOOKUP($A1952,'Raw - J'!$B:$P,8,FALSE),""),"0","")</f>
        <v/>
      </c>
      <c r="G1952" s="4" t="str">
        <f>SUBSTITUTE(IFERROR(VLOOKUP($A1952,'Raw - J'!$B:$P,7,FALSE),""),"0","")</f>
        <v/>
      </c>
      <c r="H1952" s="4" t="str">
        <f>IFERROR(VLOOKUP($A1952,'Raw - J'!$B:$P,10,FALSE)&amp;IF(VLOOKUP($A1952,'Raw - J'!$B:$N,11,FALSE)&lt;&gt;"","("&amp;VLOOKUP($A1952,'Raw - J'!$B:$N,11,FALSE)&amp;")",""),"")</f>
        <v/>
      </c>
      <c r="I1952" s="4" t="str">
        <f>IFERROR(VLOOKUP($A1952,'Raw - J'!$B:$P,12,FALSE),"")</f>
        <v/>
      </c>
      <c r="J1952" s="4" t="str">
        <f>IFERROR(VLOOKUP($A1952,'Raw - J'!$B:$P,9,FALSE),"")</f>
        <v/>
      </c>
      <c r="K1952" s="4" t="str">
        <f>IFERROR(VLOOKUP($A1952,'Raw - J'!$B:$P,13,FALSE),"")</f>
        <v/>
      </c>
    </row>
    <row r="1953" spans="1:11" hidden="1" x14ac:dyDescent="0.35">
      <c r="A1953">
        <v>1944</v>
      </c>
      <c r="B1953" s="9" t="str">
        <f>IFERROR(VLOOKUP($A1953,'Raw - J'!$B:$S,2,FALSE),"")</f>
        <v/>
      </c>
      <c r="C1953" s="4" t="str">
        <f>IFERROR(VLOOKUP($A1953,'Raw - J'!$B:$S,3,FALSE),"")</f>
        <v/>
      </c>
      <c r="D1953" s="4" t="str">
        <f>IFERROR(VLOOKUP(JUMP!A1953,'Raw - J'!B:F,5,FALSE),"")</f>
        <v/>
      </c>
      <c r="E1953" s="4" t="str">
        <f>IFERROR(VLOOKUP($A1953,'Raw - J'!$B:$S,6,FALSE),"")</f>
        <v/>
      </c>
      <c r="F1953" s="4" t="str">
        <f>SUBSTITUTE(IFERROR(VLOOKUP($A1953,'Raw - J'!$B:$P,8,FALSE),""),"0","")</f>
        <v/>
      </c>
      <c r="G1953" s="4" t="str">
        <f>SUBSTITUTE(IFERROR(VLOOKUP($A1953,'Raw - J'!$B:$P,7,FALSE),""),"0","")</f>
        <v/>
      </c>
      <c r="H1953" s="4" t="str">
        <f>IFERROR(VLOOKUP($A1953,'Raw - J'!$B:$P,10,FALSE)&amp;IF(VLOOKUP($A1953,'Raw - J'!$B:$N,11,FALSE)&lt;&gt;"","("&amp;VLOOKUP($A1953,'Raw - J'!$B:$N,11,FALSE)&amp;")",""),"")</f>
        <v/>
      </c>
      <c r="I1953" s="4" t="str">
        <f>IFERROR(VLOOKUP($A1953,'Raw - J'!$B:$P,12,FALSE),"")</f>
        <v/>
      </c>
      <c r="J1953" s="4" t="str">
        <f>IFERROR(VLOOKUP($A1953,'Raw - J'!$B:$P,9,FALSE),"")</f>
        <v/>
      </c>
      <c r="K1953" s="4" t="str">
        <f>IFERROR(VLOOKUP($A1953,'Raw - J'!$B:$P,13,FALSE),"")</f>
        <v/>
      </c>
    </row>
    <row r="1954" spans="1:11" hidden="1" x14ac:dyDescent="0.35">
      <c r="A1954">
        <v>1945</v>
      </c>
      <c r="B1954" s="9" t="str">
        <f>IFERROR(VLOOKUP($A1954,'Raw - J'!$B:$S,2,FALSE),"")</f>
        <v/>
      </c>
      <c r="C1954" s="4" t="str">
        <f>IFERROR(VLOOKUP($A1954,'Raw - J'!$B:$S,3,FALSE),"")</f>
        <v/>
      </c>
      <c r="D1954" s="4" t="str">
        <f>IFERROR(VLOOKUP(JUMP!A1954,'Raw - J'!B:F,5,FALSE),"")</f>
        <v/>
      </c>
      <c r="E1954" s="4" t="str">
        <f>IFERROR(VLOOKUP($A1954,'Raw - J'!$B:$S,6,FALSE),"")</f>
        <v/>
      </c>
      <c r="F1954" s="4" t="str">
        <f>SUBSTITUTE(IFERROR(VLOOKUP($A1954,'Raw - J'!$B:$P,8,FALSE),""),"0","")</f>
        <v/>
      </c>
      <c r="G1954" s="4" t="str">
        <f>SUBSTITUTE(IFERROR(VLOOKUP($A1954,'Raw - J'!$B:$P,7,FALSE),""),"0","")</f>
        <v/>
      </c>
      <c r="H1954" s="4" t="str">
        <f>IFERROR(VLOOKUP($A1954,'Raw - J'!$B:$P,10,FALSE)&amp;IF(VLOOKUP($A1954,'Raw - J'!$B:$N,11,FALSE)&lt;&gt;"","("&amp;VLOOKUP($A1954,'Raw - J'!$B:$N,11,FALSE)&amp;")",""),"")</f>
        <v/>
      </c>
      <c r="I1954" s="4" t="str">
        <f>IFERROR(VLOOKUP($A1954,'Raw - J'!$B:$P,12,FALSE),"")</f>
        <v/>
      </c>
      <c r="J1954" s="4" t="str">
        <f>IFERROR(VLOOKUP($A1954,'Raw - J'!$B:$P,9,FALSE),"")</f>
        <v/>
      </c>
      <c r="K1954" s="4" t="str">
        <f>IFERROR(VLOOKUP($A1954,'Raw - J'!$B:$P,13,FALSE),"")</f>
        <v/>
      </c>
    </row>
    <row r="1955" spans="1:11" hidden="1" x14ac:dyDescent="0.35">
      <c r="A1955">
        <v>1946</v>
      </c>
      <c r="B1955" s="9" t="str">
        <f>IFERROR(VLOOKUP($A1955,'Raw - J'!$B:$S,2,FALSE),"")</f>
        <v/>
      </c>
      <c r="C1955" s="4" t="str">
        <f>IFERROR(VLOOKUP($A1955,'Raw - J'!$B:$S,3,FALSE),"")</f>
        <v/>
      </c>
      <c r="D1955" s="4" t="str">
        <f>IFERROR(VLOOKUP(JUMP!A1955,'Raw - J'!B:F,5,FALSE),"")</f>
        <v/>
      </c>
      <c r="E1955" s="4" t="str">
        <f>IFERROR(VLOOKUP($A1955,'Raw - J'!$B:$S,6,FALSE),"")</f>
        <v/>
      </c>
      <c r="F1955" s="4" t="str">
        <f>SUBSTITUTE(IFERROR(VLOOKUP($A1955,'Raw - J'!$B:$P,8,FALSE),""),"0","")</f>
        <v/>
      </c>
      <c r="G1955" s="4" t="str">
        <f>SUBSTITUTE(IFERROR(VLOOKUP($A1955,'Raw - J'!$B:$P,7,FALSE),""),"0","")</f>
        <v/>
      </c>
      <c r="H1955" s="4" t="str">
        <f>IFERROR(VLOOKUP($A1955,'Raw - J'!$B:$P,10,FALSE)&amp;IF(VLOOKUP($A1955,'Raw - J'!$B:$N,11,FALSE)&lt;&gt;"","("&amp;VLOOKUP($A1955,'Raw - J'!$B:$N,11,FALSE)&amp;")",""),"")</f>
        <v/>
      </c>
      <c r="I1955" s="4" t="str">
        <f>IFERROR(VLOOKUP($A1955,'Raw - J'!$B:$P,12,FALSE),"")</f>
        <v/>
      </c>
      <c r="J1955" s="4" t="str">
        <f>IFERROR(VLOOKUP($A1955,'Raw - J'!$B:$P,9,FALSE),"")</f>
        <v/>
      </c>
      <c r="K1955" s="4" t="str">
        <f>IFERROR(VLOOKUP($A1955,'Raw - J'!$B:$P,13,FALSE),"")</f>
        <v/>
      </c>
    </row>
    <row r="1956" spans="1:11" hidden="1" x14ac:dyDescent="0.35">
      <c r="A1956">
        <v>1947</v>
      </c>
      <c r="B1956" s="9" t="str">
        <f>IFERROR(VLOOKUP($A1956,'Raw - J'!$B:$S,2,FALSE),"")</f>
        <v/>
      </c>
      <c r="C1956" s="4" t="str">
        <f>IFERROR(VLOOKUP($A1956,'Raw - J'!$B:$S,3,FALSE),"")</f>
        <v/>
      </c>
      <c r="D1956" s="4" t="str">
        <f>IFERROR(VLOOKUP(JUMP!A1956,'Raw - J'!B:F,5,FALSE),"")</f>
        <v/>
      </c>
      <c r="E1956" s="4" t="str">
        <f>IFERROR(VLOOKUP($A1956,'Raw - J'!$B:$S,6,FALSE),"")</f>
        <v/>
      </c>
      <c r="F1956" s="4" t="str">
        <f>SUBSTITUTE(IFERROR(VLOOKUP($A1956,'Raw - J'!$B:$P,8,FALSE),""),"0","")</f>
        <v/>
      </c>
      <c r="G1956" s="4" t="str">
        <f>SUBSTITUTE(IFERROR(VLOOKUP($A1956,'Raw - J'!$B:$P,7,FALSE),""),"0","")</f>
        <v/>
      </c>
      <c r="H1956" s="4" t="str">
        <f>IFERROR(VLOOKUP($A1956,'Raw - J'!$B:$P,10,FALSE)&amp;IF(VLOOKUP($A1956,'Raw - J'!$B:$N,11,FALSE)&lt;&gt;"","("&amp;VLOOKUP($A1956,'Raw - J'!$B:$N,11,FALSE)&amp;")",""),"")</f>
        <v/>
      </c>
      <c r="I1956" s="4" t="str">
        <f>IFERROR(VLOOKUP($A1956,'Raw - J'!$B:$P,12,FALSE),"")</f>
        <v/>
      </c>
      <c r="J1956" s="4" t="str">
        <f>IFERROR(VLOOKUP($A1956,'Raw - J'!$B:$P,9,FALSE),"")</f>
        <v/>
      </c>
      <c r="K1956" s="4" t="str">
        <f>IFERROR(VLOOKUP($A1956,'Raw - J'!$B:$P,13,FALSE),"")</f>
        <v/>
      </c>
    </row>
    <row r="1957" spans="1:11" hidden="1" x14ac:dyDescent="0.35">
      <c r="A1957">
        <v>1948</v>
      </c>
      <c r="B1957" s="9" t="str">
        <f>IFERROR(VLOOKUP($A1957,'Raw - J'!$B:$S,2,FALSE),"")</f>
        <v/>
      </c>
      <c r="C1957" s="4" t="str">
        <f>IFERROR(VLOOKUP($A1957,'Raw - J'!$B:$S,3,FALSE),"")</f>
        <v/>
      </c>
      <c r="D1957" s="4" t="str">
        <f>IFERROR(VLOOKUP(JUMP!A1957,'Raw - J'!B:F,5,FALSE),"")</f>
        <v/>
      </c>
      <c r="E1957" s="4" t="str">
        <f>IFERROR(VLOOKUP($A1957,'Raw - J'!$B:$S,6,FALSE),"")</f>
        <v/>
      </c>
      <c r="F1957" s="4" t="str">
        <f>SUBSTITUTE(IFERROR(VLOOKUP($A1957,'Raw - J'!$B:$P,8,FALSE),""),"0","")</f>
        <v/>
      </c>
      <c r="G1957" s="4" t="str">
        <f>SUBSTITUTE(IFERROR(VLOOKUP($A1957,'Raw - J'!$B:$P,7,FALSE),""),"0","")</f>
        <v/>
      </c>
      <c r="H1957" s="4" t="str">
        <f>IFERROR(VLOOKUP($A1957,'Raw - J'!$B:$P,10,FALSE)&amp;IF(VLOOKUP($A1957,'Raw - J'!$B:$N,11,FALSE)&lt;&gt;"","("&amp;VLOOKUP($A1957,'Raw - J'!$B:$N,11,FALSE)&amp;")",""),"")</f>
        <v/>
      </c>
      <c r="I1957" s="4" t="str">
        <f>IFERROR(VLOOKUP($A1957,'Raw - J'!$B:$P,12,FALSE),"")</f>
        <v/>
      </c>
      <c r="J1957" s="4" t="str">
        <f>IFERROR(VLOOKUP($A1957,'Raw - J'!$B:$P,9,FALSE),"")</f>
        <v/>
      </c>
      <c r="K1957" s="4" t="str">
        <f>IFERROR(VLOOKUP($A1957,'Raw - J'!$B:$P,13,FALSE),"")</f>
        <v/>
      </c>
    </row>
    <row r="1958" spans="1:11" hidden="1" x14ac:dyDescent="0.35">
      <c r="A1958">
        <v>1949</v>
      </c>
      <c r="B1958" s="9" t="str">
        <f>IFERROR(VLOOKUP($A1958,'Raw - J'!$B:$S,2,FALSE),"")</f>
        <v/>
      </c>
      <c r="C1958" s="4" t="str">
        <f>IFERROR(VLOOKUP($A1958,'Raw - J'!$B:$S,3,FALSE),"")</f>
        <v/>
      </c>
      <c r="D1958" s="4" t="str">
        <f>IFERROR(VLOOKUP(JUMP!A1958,'Raw - J'!B:F,5,FALSE),"")</f>
        <v/>
      </c>
      <c r="E1958" s="4" t="str">
        <f>IFERROR(VLOOKUP($A1958,'Raw - J'!$B:$S,6,FALSE),"")</f>
        <v/>
      </c>
      <c r="F1958" s="4" t="str">
        <f>SUBSTITUTE(IFERROR(VLOOKUP($A1958,'Raw - J'!$B:$P,8,FALSE),""),"0","")</f>
        <v/>
      </c>
      <c r="G1958" s="4" t="str">
        <f>SUBSTITUTE(IFERROR(VLOOKUP($A1958,'Raw - J'!$B:$P,7,FALSE),""),"0","")</f>
        <v/>
      </c>
      <c r="H1958" s="4" t="str">
        <f>IFERROR(VLOOKUP($A1958,'Raw - J'!$B:$P,10,FALSE)&amp;IF(VLOOKUP($A1958,'Raw - J'!$B:$N,11,FALSE)&lt;&gt;"","("&amp;VLOOKUP($A1958,'Raw - J'!$B:$N,11,FALSE)&amp;")",""),"")</f>
        <v/>
      </c>
      <c r="I1958" s="4" t="str">
        <f>IFERROR(VLOOKUP($A1958,'Raw - J'!$B:$P,12,FALSE),"")</f>
        <v/>
      </c>
      <c r="J1958" s="4" t="str">
        <f>IFERROR(VLOOKUP($A1958,'Raw - J'!$B:$P,9,FALSE),"")</f>
        <v/>
      </c>
      <c r="K1958" s="4" t="str">
        <f>IFERROR(VLOOKUP($A1958,'Raw - J'!$B:$P,13,FALSE),"")</f>
        <v/>
      </c>
    </row>
    <row r="1959" spans="1:11" hidden="1" x14ac:dyDescent="0.35">
      <c r="A1959">
        <v>1950</v>
      </c>
      <c r="B1959" s="9" t="str">
        <f>IFERROR(VLOOKUP($A1959,'Raw - J'!$B:$S,2,FALSE),"")</f>
        <v/>
      </c>
      <c r="C1959" s="4" t="str">
        <f>IFERROR(VLOOKUP($A1959,'Raw - J'!$B:$S,3,FALSE),"")</f>
        <v/>
      </c>
      <c r="D1959" s="4" t="str">
        <f>IFERROR(VLOOKUP(JUMP!A1959,'Raw - J'!B:F,5,FALSE),"")</f>
        <v/>
      </c>
      <c r="E1959" s="4" t="str">
        <f>IFERROR(VLOOKUP($A1959,'Raw - J'!$B:$S,6,FALSE),"")</f>
        <v/>
      </c>
      <c r="F1959" s="4" t="str">
        <f>SUBSTITUTE(IFERROR(VLOOKUP($A1959,'Raw - J'!$B:$P,8,FALSE),""),"0","")</f>
        <v/>
      </c>
      <c r="G1959" s="4" t="str">
        <f>SUBSTITUTE(IFERROR(VLOOKUP($A1959,'Raw - J'!$B:$P,7,FALSE),""),"0","")</f>
        <v/>
      </c>
      <c r="H1959" s="4" t="str">
        <f>IFERROR(VLOOKUP($A1959,'Raw - J'!$B:$P,10,FALSE)&amp;IF(VLOOKUP($A1959,'Raw - J'!$B:$N,11,FALSE)&lt;&gt;"","("&amp;VLOOKUP($A1959,'Raw - J'!$B:$N,11,FALSE)&amp;")",""),"")</f>
        <v/>
      </c>
      <c r="I1959" s="4" t="str">
        <f>IFERROR(VLOOKUP($A1959,'Raw - J'!$B:$P,12,FALSE),"")</f>
        <v/>
      </c>
      <c r="J1959" s="4" t="str">
        <f>IFERROR(VLOOKUP($A1959,'Raw - J'!$B:$P,9,FALSE),"")</f>
        <v/>
      </c>
      <c r="K1959" s="4" t="str">
        <f>IFERROR(VLOOKUP($A1959,'Raw - J'!$B:$P,13,FALSE),"")</f>
        <v/>
      </c>
    </row>
    <row r="1960" spans="1:11" hidden="1" x14ac:dyDescent="0.35">
      <c r="A1960">
        <v>1951</v>
      </c>
      <c r="B1960" s="9" t="str">
        <f>IFERROR(VLOOKUP($A1960,'Raw - J'!$B:$S,2,FALSE),"")</f>
        <v/>
      </c>
      <c r="C1960" s="4" t="str">
        <f>IFERROR(VLOOKUP($A1960,'Raw - J'!$B:$S,3,FALSE),"")</f>
        <v/>
      </c>
      <c r="D1960" s="4" t="str">
        <f>IFERROR(VLOOKUP(JUMP!A1960,'Raw - J'!B:F,5,FALSE),"")</f>
        <v/>
      </c>
      <c r="E1960" s="4" t="str">
        <f>IFERROR(VLOOKUP($A1960,'Raw - J'!$B:$S,6,FALSE),"")</f>
        <v/>
      </c>
      <c r="F1960" s="4" t="str">
        <f>SUBSTITUTE(IFERROR(VLOOKUP($A1960,'Raw - J'!$B:$P,8,FALSE),""),"0","")</f>
        <v/>
      </c>
      <c r="G1960" s="4" t="str">
        <f>SUBSTITUTE(IFERROR(VLOOKUP($A1960,'Raw - J'!$B:$P,7,FALSE),""),"0","")</f>
        <v/>
      </c>
      <c r="H1960" s="4" t="str">
        <f>IFERROR(VLOOKUP($A1960,'Raw - J'!$B:$P,10,FALSE)&amp;IF(VLOOKUP($A1960,'Raw - J'!$B:$N,11,FALSE)&lt;&gt;"","("&amp;VLOOKUP($A1960,'Raw - J'!$B:$N,11,FALSE)&amp;")",""),"")</f>
        <v/>
      </c>
      <c r="I1960" s="4" t="str">
        <f>IFERROR(VLOOKUP($A1960,'Raw - J'!$B:$P,12,FALSE),"")</f>
        <v/>
      </c>
      <c r="J1960" s="4" t="str">
        <f>IFERROR(VLOOKUP($A1960,'Raw - J'!$B:$P,9,FALSE),"")</f>
        <v/>
      </c>
      <c r="K1960" s="4" t="str">
        <f>IFERROR(VLOOKUP($A1960,'Raw - J'!$B:$P,13,FALSE),"")</f>
        <v/>
      </c>
    </row>
    <row r="1961" spans="1:11" hidden="1" x14ac:dyDescent="0.35">
      <c r="A1961">
        <v>1952</v>
      </c>
      <c r="B1961" s="9" t="str">
        <f>IFERROR(VLOOKUP($A1961,'Raw - J'!$B:$S,2,FALSE),"")</f>
        <v/>
      </c>
      <c r="C1961" s="4" t="str">
        <f>IFERROR(VLOOKUP($A1961,'Raw - J'!$B:$S,3,FALSE),"")</f>
        <v/>
      </c>
      <c r="D1961" s="4" t="str">
        <f>IFERROR(VLOOKUP(JUMP!A1961,'Raw - J'!B:F,5,FALSE),"")</f>
        <v/>
      </c>
      <c r="E1961" s="4" t="str">
        <f>IFERROR(VLOOKUP($A1961,'Raw - J'!$B:$S,6,FALSE),"")</f>
        <v/>
      </c>
      <c r="F1961" s="4" t="str">
        <f>SUBSTITUTE(IFERROR(VLOOKUP($A1961,'Raw - J'!$B:$P,8,FALSE),""),"0","")</f>
        <v/>
      </c>
      <c r="G1961" s="4" t="str">
        <f>SUBSTITUTE(IFERROR(VLOOKUP($A1961,'Raw - J'!$B:$P,7,FALSE),""),"0","")</f>
        <v/>
      </c>
      <c r="H1961" s="4" t="str">
        <f>IFERROR(VLOOKUP($A1961,'Raw - J'!$B:$P,10,FALSE)&amp;IF(VLOOKUP($A1961,'Raw - J'!$B:$N,11,FALSE)&lt;&gt;"","("&amp;VLOOKUP($A1961,'Raw - J'!$B:$N,11,FALSE)&amp;")",""),"")</f>
        <v/>
      </c>
      <c r="I1961" s="4" t="str">
        <f>IFERROR(VLOOKUP($A1961,'Raw - J'!$B:$P,12,FALSE),"")</f>
        <v/>
      </c>
      <c r="J1961" s="4" t="str">
        <f>IFERROR(VLOOKUP($A1961,'Raw - J'!$B:$P,9,FALSE),"")</f>
        <v/>
      </c>
      <c r="K1961" s="4" t="str">
        <f>IFERROR(VLOOKUP($A1961,'Raw - J'!$B:$P,13,FALSE),"")</f>
        <v/>
      </c>
    </row>
    <row r="1962" spans="1:11" hidden="1" x14ac:dyDescent="0.35">
      <c r="A1962">
        <v>1953</v>
      </c>
      <c r="B1962" s="9" t="str">
        <f>IFERROR(VLOOKUP($A1962,'Raw - J'!$B:$S,2,FALSE),"")</f>
        <v/>
      </c>
      <c r="C1962" s="4" t="str">
        <f>IFERROR(VLOOKUP($A1962,'Raw - J'!$B:$S,3,FALSE),"")</f>
        <v/>
      </c>
      <c r="D1962" s="4" t="str">
        <f>IFERROR(VLOOKUP(JUMP!A1962,'Raw - J'!B:F,5,FALSE),"")</f>
        <v/>
      </c>
      <c r="E1962" s="4" t="str">
        <f>IFERROR(VLOOKUP($A1962,'Raw - J'!$B:$S,6,FALSE),"")</f>
        <v/>
      </c>
      <c r="F1962" s="4" t="str">
        <f>SUBSTITUTE(IFERROR(VLOOKUP($A1962,'Raw - J'!$B:$P,8,FALSE),""),"0","")</f>
        <v/>
      </c>
      <c r="G1962" s="4" t="str">
        <f>SUBSTITUTE(IFERROR(VLOOKUP($A1962,'Raw - J'!$B:$P,7,FALSE),""),"0","")</f>
        <v/>
      </c>
      <c r="H1962" s="4" t="str">
        <f>IFERROR(VLOOKUP($A1962,'Raw - J'!$B:$P,10,FALSE)&amp;IF(VLOOKUP($A1962,'Raw - J'!$B:$N,11,FALSE)&lt;&gt;"","("&amp;VLOOKUP($A1962,'Raw - J'!$B:$N,11,FALSE)&amp;")",""),"")</f>
        <v/>
      </c>
      <c r="I1962" s="4" t="str">
        <f>IFERROR(VLOOKUP($A1962,'Raw - J'!$B:$P,12,FALSE),"")</f>
        <v/>
      </c>
      <c r="J1962" s="4" t="str">
        <f>IFERROR(VLOOKUP($A1962,'Raw - J'!$B:$P,9,FALSE),"")</f>
        <v/>
      </c>
      <c r="K1962" s="4" t="str">
        <f>IFERROR(VLOOKUP($A1962,'Raw - J'!$B:$P,13,FALSE),"")</f>
        <v/>
      </c>
    </row>
    <row r="1963" spans="1:11" hidden="1" x14ac:dyDescent="0.35">
      <c r="A1963">
        <v>1954</v>
      </c>
      <c r="B1963" s="9" t="str">
        <f>IFERROR(VLOOKUP($A1963,'Raw - J'!$B:$S,2,FALSE),"")</f>
        <v/>
      </c>
      <c r="C1963" s="4" t="str">
        <f>IFERROR(VLOOKUP($A1963,'Raw - J'!$B:$S,3,FALSE),"")</f>
        <v/>
      </c>
      <c r="D1963" s="4" t="str">
        <f>IFERROR(VLOOKUP(JUMP!A1963,'Raw - J'!B:F,5,FALSE),"")</f>
        <v/>
      </c>
      <c r="E1963" s="4" t="str">
        <f>IFERROR(VLOOKUP($A1963,'Raw - J'!$B:$S,6,FALSE),"")</f>
        <v/>
      </c>
      <c r="F1963" s="4" t="str">
        <f>SUBSTITUTE(IFERROR(VLOOKUP($A1963,'Raw - J'!$B:$P,8,FALSE),""),"0","")</f>
        <v/>
      </c>
      <c r="G1963" s="4" t="str">
        <f>SUBSTITUTE(IFERROR(VLOOKUP($A1963,'Raw - J'!$B:$P,7,FALSE),""),"0","")</f>
        <v/>
      </c>
      <c r="H1963" s="4" t="str">
        <f>IFERROR(VLOOKUP($A1963,'Raw - J'!$B:$P,10,FALSE)&amp;IF(VLOOKUP($A1963,'Raw - J'!$B:$N,11,FALSE)&lt;&gt;"","("&amp;VLOOKUP($A1963,'Raw - J'!$B:$N,11,FALSE)&amp;")",""),"")</f>
        <v/>
      </c>
      <c r="I1963" s="4" t="str">
        <f>IFERROR(VLOOKUP($A1963,'Raw - J'!$B:$P,12,FALSE),"")</f>
        <v/>
      </c>
      <c r="J1963" s="4" t="str">
        <f>IFERROR(VLOOKUP($A1963,'Raw - J'!$B:$P,9,FALSE),"")</f>
        <v/>
      </c>
      <c r="K1963" s="4" t="str">
        <f>IFERROR(VLOOKUP($A1963,'Raw - J'!$B:$P,13,FALSE),"")</f>
        <v/>
      </c>
    </row>
    <row r="1964" spans="1:11" hidden="1" x14ac:dyDescent="0.35">
      <c r="A1964">
        <v>1955</v>
      </c>
      <c r="B1964" s="9" t="str">
        <f>IFERROR(VLOOKUP($A1964,'Raw - J'!$B:$S,2,FALSE),"")</f>
        <v/>
      </c>
      <c r="C1964" s="4" t="str">
        <f>IFERROR(VLOOKUP($A1964,'Raw - J'!$B:$S,3,FALSE),"")</f>
        <v/>
      </c>
      <c r="D1964" s="4" t="str">
        <f>IFERROR(VLOOKUP(JUMP!A1964,'Raw - J'!B:F,5,FALSE),"")</f>
        <v/>
      </c>
      <c r="E1964" s="4" t="str">
        <f>IFERROR(VLOOKUP($A1964,'Raw - J'!$B:$S,6,FALSE),"")</f>
        <v/>
      </c>
      <c r="F1964" s="4" t="str">
        <f>SUBSTITUTE(IFERROR(VLOOKUP($A1964,'Raw - J'!$B:$P,8,FALSE),""),"0","")</f>
        <v/>
      </c>
      <c r="G1964" s="4" t="str">
        <f>SUBSTITUTE(IFERROR(VLOOKUP($A1964,'Raw - J'!$B:$P,7,FALSE),""),"0","")</f>
        <v/>
      </c>
      <c r="H1964" s="4" t="str">
        <f>IFERROR(VLOOKUP($A1964,'Raw - J'!$B:$P,10,FALSE)&amp;IF(VLOOKUP($A1964,'Raw - J'!$B:$N,11,FALSE)&lt;&gt;"","("&amp;VLOOKUP($A1964,'Raw - J'!$B:$N,11,FALSE)&amp;")",""),"")</f>
        <v/>
      </c>
      <c r="I1964" s="4" t="str">
        <f>IFERROR(VLOOKUP($A1964,'Raw - J'!$B:$P,12,FALSE),"")</f>
        <v/>
      </c>
      <c r="J1964" s="4" t="str">
        <f>IFERROR(VLOOKUP($A1964,'Raw - J'!$B:$P,9,FALSE),"")</f>
        <v/>
      </c>
      <c r="K1964" s="4" t="str">
        <f>IFERROR(VLOOKUP($A1964,'Raw - J'!$B:$P,13,FALSE),"")</f>
        <v/>
      </c>
    </row>
    <row r="1965" spans="1:11" hidden="1" x14ac:dyDescent="0.35">
      <c r="A1965">
        <v>1956</v>
      </c>
      <c r="B1965" s="9" t="str">
        <f>IFERROR(VLOOKUP($A1965,'Raw - J'!$B:$S,2,FALSE),"")</f>
        <v/>
      </c>
      <c r="C1965" s="4" t="str">
        <f>IFERROR(VLOOKUP($A1965,'Raw - J'!$B:$S,3,FALSE),"")</f>
        <v/>
      </c>
      <c r="D1965" s="4" t="str">
        <f>IFERROR(VLOOKUP(JUMP!A1965,'Raw - J'!B:F,5,FALSE),"")</f>
        <v/>
      </c>
      <c r="E1965" s="4" t="str">
        <f>IFERROR(VLOOKUP($A1965,'Raw - J'!$B:$S,6,FALSE),"")</f>
        <v/>
      </c>
      <c r="F1965" s="4" t="str">
        <f>SUBSTITUTE(IFERROR(VLOOKUP($A1965,'Raw - J'!$B:$P,8,FALSE),""),"0","")</f>
        <v/>
      </c>
      <c r="G1965" s="4" t="str">
        <f>SUBSTITUTE(IFERROR(VLOOKUP($A1965,'Raw - J'!$B:$P,7,FALSE),""),"0","")</f>
        <v/>
      </c>
      <c r="H1965" s="4" t="str">
        <f>IFERROR(VLOOKUP($A1965,'Raw - J'!$B:$P,10,FALSE)&amp;IF(VLOOKUP($A1965,'Raw - J'!$B:$N,11,FALSE)&lt;&gt;"","("&amp;VLOOKUP($A1965,'Raw - J'!$B:$N,11,FALSE)&amp;")",""),"")</f>
        <v/>
      </c>
      <c r="I1965" s="4" t="str">
        <f>IFERROR(VLOOKUP($A1965,'Raw - J'!$B:$P,12,FALSE),"")</f>
        <v/>
      </c>
      <c r="J1965" s="4" t="str">
        <f>IFERROR(VLOOKUP($A1965,'Raw - J'!$B:$P,9,FALSE),"")</f>
        <v/>
      </c>
      <c r="K1965" s="4" t="str">
        <f>IFERROR(VLOOKUP($A1965,'Raw - J'!$B:$P,13,FALSE),"")</f>
        <v/>
      </c>
    </row>
    <row r="1966" spans="1:11" hidden="1" x14ac:dyDescent="0.35">
      <c r="A1966">
        <v>1957</v>
      </c>
      <c r="B1966" s="9" t="str">
        <f>IFERROR(VLOOKUP($A1966,'Raw - J'!$B:$S,2,FALSE),"")</f>
        <v/>
      </c>
      <c r="C1966" s="4" t="str">
        <f>IFERROR(VLOOKUP($A1966,'Raw - J'!$B:$S,3,FALSE),"")</f>
        <v/>
      </c>
      <c r="D1966" s="4" t="str">
        <f>IFERROR(VLOOKUP(JUMP!A1966,'Raw - J'!B:F,5,FALSE),"")</f>
        <v/>
      </c>
      <c r="E1966" s="4" t="str">
        <f>IFERROR(VLOOKUP($A1966,'Raw - J'!$B:$S,6,FALSE),"")</f>
        <v/>
      </c>
      <c r="F1966" s="4" t="str">
        <f>SUBSTITUTE(IFERROR(VLOOKUP($A1966,'Raw - J'!$B:$P,8,FALSE),""),"0","")</f>
        <v/>
      </c>
      <c r="G1966" s="4" t="str">
        <f>SUBSTITUTE(IFERROR(VLOOKUP($A1966,'Raw - J'!$B:$P,7,FALSE),""),"0","")</f>
        <v/>
      </c>
      <c r="H1966" s="4" t="str">
        <f>IFERROR(VLOOKUP($A1966,'Raw - J'!$B:$P,10,FALSE)&amp;IF(VLOOKUP($A1966,'Raw - J'!$B:$N,11,FALSE)&lt;&gt;"","("&amp;VLOOKUP($A1966,'Raw - J'!$B:$N,11,FALSE)&amp;")",""),"")</f>
        <v/>
      </c>
      <c r="I1966" s="4" t="str">
        <f>IFERROR(VLOOKUP($A1966,'Raw - J'!$B:$P,12,FALSE),"")</f>
        <v/>
      </c>
      <c r="J1966" s="4" t="str">
        <f>IFERROR(VLOOKUP($A1966,'Raw - J'!$B:$P,9,FALSE),"")</f>
        <v/>
      </c>
      <c r="K1966" s="4" t="str">
        <f>IFERROR(VLOOKUP($A1966,'Raw - J'!$B:$P,13,FALSE),"")</f>
        <v/>
      </c>
    </row>
    <row r="1967" spans="1:11" hidden="1" x14ac:dyDescent="0.35">
      <c r="A1967">
        <v>1958</v>
      </c>
      <c r="B1967" s="9" t="str">
        <f>IFERROR(VLOOKUP($A1967,'Raw - J'!$B:$S,2,FALSE),"")</f>
        <v/>
      </c>
      <c r="C1967" s="4" t="str">
        <f>IFERROR(VLOOKUP($A1967,'Raw - J'!$B:$S,3,FALSE),"")</f>
        <v/>
      </c>
      <c r="D1967" s="4" t="str">
        <f>IFERROR(VLOOKUP(JUMP!A1967,'Raw - J'!B:F,5,FALSE),"")</f>
        <v/>
      </c>
      <c r="E1967" s="4" t="str">
        <f>IFERROR(VLOOKUP($A1967,'Raw - J'!$B:$S,6,FALSE),"")</f>
        <v/>
      </c>
      <c r="F1967" s="4" t="str">
        <f>SUBSTITUTE(IFERROR(VLOOKUP($A1967,'Raw - J'!$B:$P,8,FALSE),""),"0","")</f>
        <v/>
      </c>
      <c r="G1967" s="4" t="str">
        <f>SUBSTITUTE(IFERROR(VLOOKUP($A1967,'Raw - J'!$B:$P,7,FALSE),""),"0","")</f>
        <v/>
      </c>
      <c r="H1967" s="4" t="str">
        <f>IFERROR(VLOOKUP($A1967,'Raw - J'!$B:$P,10,FALSE)&amp;IF(VLOOKUP($A1967,'Raw - J'!$B:$N,11,FALSE)&lt;&gt;"","("&amp;VLOOKUP($A1967,'Raw - J'!$B:$N,11,FALSE)&amp;")",""),"")</f>
        <v/>
      </c>
      <c r="I1967" s="4" t="str">
        <f>IFERROR(VLOOKUP($A1967,'Raw - J'!$B:$P,12,FALSE),"")</f>
        <v/>
      </c>
      <c r="J1967" s="4" t="str">
        <f>IFERROR(VLOOKUP($A1967,'Raw - J'!$B:$P,9,FALSE),"")</f>
        <v/>
      </c>
      <c r="K1967" s="4" t="str">
        <f>IFERROR(VLOOKUP($A1967,'Raw - J'!$B:$P,13,FALSE),"")</f>
        <v/>
      </c>
    </row>
    <row r="1968" spans="1:11" hidden="1" x14ac:dyDescent="0.35">
      <c r="A1968">
        <v>1959</v>
      </c>
      <c r="B1968" s="9" t="str">
        <f>IFERROR(VLOOKUP($A1968,'Raw - J'!$B:$S,2,FALSE),"")</f>
        <v/>
      </c>
      <c r="C1968" s="4" t="str">
        <f>IFERROR(VLOOKUP($A1968,'Raw - J'!$B:$S,3,FALSE),"")</f>
        <v/>
      </c>
      <c r="D1968" s="4" t="str">
        <f>IFERROR(VLOOKUP(JUMP!A1968,'Raw - J'!B:F,5,FALSE),"")</f>
        <v/>
      </c>
      <c r="E1968" s="4" t="str">
        <f>IFERROR(VLOOKUP($A1968,'Raw - J'!$B:$S,6,FALSE),"")</f>
        <v/>
      </c>
      <c r="F1968" s="4" t="str">
        <f>SUBSTITUTE(IFERROR(VLOOKUP($A1968,'Raw - J'!$B:$P,8,FALSE),""),"0","")</f>
        <v/>
      </c>
      <c r="G1968" s="4" t="str">
        <f>SUBSTITUTE(IFERROR(VLOOKUP($A1968,'Raw - J'!$B:$P,7,FALSE),""),"0","")</f>
        <v/>
      </c>
      <c r="H1968" s="4" t="str">
        <f>IFERROR(VLOOKUP($A1968,'Raw - J'!$B:$P,10,FALSE)&amp;IF(VLOOKUP($A1968,'Raw - J'!$B:$N,11,FALSE)&lt;&gt;"","("&amp;VLOOKUP($A1968,'Raw - J'!$B:$N,11,FALSE)&amp;")",""),"")</f>
        <v/>
      </c>
      <c r="I1968" s="4" t="str">
        <f>IFERROR(VLOOKUP($A1968,'Raw - J'!$B:$P,12,FALSE),"")</f>
        <v/>
      </c>
      <c r="J1968" s="4" t="str">
        <f>IFERROR(VLOOKUP($A1968,'Raw - J'!$B:$P,9,FALSE),"")</f>
        <v/>
      </c>
      <c r="K1968" s="4" t="str">
        <f>IFERROR(VLOOKUP($A1968,'Raw - J'!$B:$P,13,FALSE),"")</f>
        <v/>
      </c>
    </row>
    <row r="1969" spans="1:11" hidden="1" x14ac:dyDescent="0.35">
      <c r="A1969">
        <v>1960</v>
      </c>
      <c r="B1969" s="9" t="str">
        <f>IFERROR(VLOOKUP($A1969,'Raw - J'!$B:$S,2,FALSE),"")</f>
        <v/>
      </c>
      <c r="C1969" s="4" t="str">
        <f>IFERROR(VLOOKUP($A1969,'Raw - J'!$B:$S,3,FALSE),"")</f>
        <v/>
      </c>
      <c r="D1969" s="4" t="str">
        <f>IFERROR(VLOOKUP(JUMP!A1969,'Raw - J'!B:F,5,FALSE),"")</f>
        <v/>
      </c>
      <c r="E1969" s="4" t="str">
        <f>IFERROR(VLOOKUP($A1969,'Raw - J'!$B:$S,6,FALSE),"")</f>
        <v/>
      </c>
      <c r="F1969" s="4" t="str">
        <f>SUBSTITUTE(IFERROR(VLOOKUP($A1969,'Raw - J'!$B:$P,8,FALSE),""),"0","")</f>
        <v/>
      </c>
      <c r="G1969" s="4" t="str">
        <f>SUBSTITUTE(IFERROR(VLOOKUP($A1969,'Raw - J'!$B:$P,7,FALSE),""),"0","")</f>
        <v/>
      </c>
      <c r="H1969" s="4" t="str">
        <f>IFERROR(VLOOKUP($A1969,'Raw - J'!$B:$P,10,FALSE)&amp;IF(VLOOKUP($A1969,'Raw - J'!$B:$N,11,FALSE)&lt;&gt;"","("&amp;VLOOKUP($A1969,'Raw - J'!$B:$N,11,FALSE)&amp;")",""),"")</f>
        <v/>
      </c>
      <c r="I1969" s="4" t="str">
        <f>IFERROR(VLOOKUP($A1969,'Raw - J'!$B:$P,12,FALSE),"")</f>
        <v/>
      </c>
      <c r="J1969" s="4" t="str">
        <f>IFERROR(VLOOKUP($A1969,'Raw - J'!$B:$P,9,FALSE),"")</f>
        <v/>
      </c>
      <c r="K1969" s="4" t="str">
        <f>IFERROR(VLOOKUP($A1969,'Raw - J'!$B:$P,13,FALSE),"")</f>
        <v/>
      </c>
    </row>
    <row r="1970" spans="1:11" hidden="1" x14ac:dyDescent="0.35">
      <c r="A1970">
        <v>1961</v>
      </c>
      <c r="B1970" s="9" t="str">
        <f>IFERROR(VLOOKUP($A1970,'Raw - J'!$B:$S,2,FALSE),"")</f>
        <v/>
      </c>
      <c r="C1970" s="4" t="str">
        <f>IFERROR(VLOOKUP($A1970,'Raw - J'!$B:$S,3,FALSE),"")</f>
        <v/>
      </c>
      <c r="D1970" s="4" t="str">
        <f>IFERROR(VLOOKUP(JUMP!A1970,'Raw - J'!B:F,5,FALSE),"")</f>
        <v/>
      </c>
      <c r="E1970" s="4" t="str">
        <f>IFERROR(VLOOKUP($A1970,'Raw - J'!$B:$S,6,FALSE),"")</f>
        <v/>
      </c>
      <c r="F1970" s="4" t="str">
        <f>SUBSTITUTE(IFERROR(VLOOKUP($A1970,'Raw - J'!$B:$P,8,FALSE),""),"0","")</f>
        <v/>
      </c>
      <c r="G1970" s="4" t="str">
        <f>SUBSTITUTE(IFERROR(VLOOKUP($A1970,'Raw - J'!$B:$P,7,FALSE),""),"0","")</f>
        <v/>
      </c>
      <c r="H1970" s="4" t="str">
        <f>IFERROR(VLOOKUP($A1970,'Raw - J'!$B:$P,10,FALSE)&amp;IF(VLOOKUP($A1970,'Raw - J'!$B:$N,11,FALSE)&lt;&gt;"","("&amp;VLOOKUP($A1970,'Raw - J'!$B:$N,11,FALSE)&amp;")",""),"")</f>
        <v/>
      </c>
      <c r="I1970" s="4" t="str">
        <f>IFERROR(VLOOKUP($A1970,'Raw - J'!$B:$P,12,FALSE),"")</f>
        <v/>
      </c>
      <c r="J1970" s="4" t="str">
        <f>IFERROR(VLOOKUP($A1970,'Raw - J'!$B:$P,9,FALSE),"")</f>
        <v/>
      </c>
      <c r="K1970" s="4" t="str">
        <f>IFERROR(VLOOKUP($A1970,'Raw - J'!$B:$P,13,FALSE),"")</f>
        <v/>
      </c>
    </row>
    <row r="1971" spans="1:11" hidden="1" x14ac:dyDescent="0.35">
      <c r="A1971">
        <v>1962</v>
      </c>
      <c r="B1971" s="9" t="str">
        <f>IFERROR(VLOOKUP($A1971,'Raw - J'!$B:$S,2,FALSE),"")</f>
        <v/>
      </c>
      <c r="C1971" s="4" t="str">
        <f>IFERROR(VLOOKUP($A1971,'Raw - J'!$B:$S,3,FALSE),"")</f>
        <v/>
      </c>
      <c r="D1971" s="4" t="str">
        <f>IFERROR(VLOOKUP(JUMP!A1971,'Raw - J'!B:F,5,FALSE),"")</f>
        <v/>
      </c>
      <c r="E1971" s="4" t="str">
        <f>IFERROR(VLOOKUP($A1971,'Raw - J'!$B:$S,6,FALSE),"")</f>
        <v/>
      </c>
      <c r="F1971" s="4" t="str">
        <f>SUBSTITUTE(IFERROR(VLOOKUP($A1971,'Raw - J'!$B:$P,8,FALSE),""),"0","")</f>
        <v/>
      </c>
      <c r="G1971" s="4" t="str">
        <f>SUBSTITUTE(IFERROR(VLOOKUP($A1971,'Raw - J'!$B:$P,7,FALSE),""),"0","")</f>
        <v/>
      </c>
      <c r="H1971" s="4" t="str">
        <f>IFERROR(VLOOKUP($A1971,'Raw - J'!$B:$P,10,FALSE)&amp;IF(VLOOKUP($A1971,'Raw - J'!$B:$N,11,FALSE)&lt;&gt;"","("&amp;VLOOKUP($A1971,'Raw - J'!$B:$N,11,FALSE)&amp;")",""),"")</f>
        <v/>
      </c>
      <c r="I1971" s="4" t="str">
        <f>IFERROR(VLOOKUP($A1971,'Raw - J'!$B:$P,12,FALSE),"")</f>
        <v/>
      </c>
      <c r="J1971" s="4" t="str">
        <f>IFERROR(VLOOKUP($A1971,'Raw - J'!$B:$P,9,FALSE),"")</f>
        <v/>
      </c>
      <c r="K1971" s="4" t="str">
        <f>IFERROR(VLOOKUP($A1971,'Raw - J'!$B:$P,13,FALSE),"")</f>
        <v/>
      </c>
    </row>
    <row r="1972" spans="1:11" hidden="1" x14ac:dyDescent="0.35">
      <c r="A1972">
        <v>1963</v>
      </c>
      <c r="B1972" s="9" t="str">
        <f>IFERROR(VLOOKUP($A1972,'Raw - J'!$B:$S,2,FALSE),"")</f>
        <v/>
      </c>
      <c r="C1972" s="4" t="str">
        <f>IFERROR(VLOOKUP($A1972,'Raw - J'!$B:$S,3,FALSE),"")</f>
        <v/>
      </c>
      <c r="D1972" s="4" t="str">
        <f>IFERROR(VLOOKUP(JUMP!A1972,'Raw - J'!B:F,5,FALSE),"")</f>
        <v/>
      </c>
      <c r="E1972" s="4" t="str">
        <f>IFERROR(VLOOKUP($A1972,'Raw - J'!$B:$S,6,FALSE),"")</f>
        <v/>
      </c>
      <c r="F1972" s="4" t="str">
        <f>SUBSTITUTE(IFERROR(VLOOKUP($A1972,'Raw - J'!$B:$P,8,FALSE),""),"0","")</f>
        <v/>
      </c>
      <c r="G1972" s="4" t="str">
        <f>SUBSTITUTE(IFERROR(VLOOKUP($A1972,'Raw - J'!$B:$P,7,FALSE),""),"0","")</f>
        <v/>
      </c>
      <c r="H1972" s="4" t="str">
        <f>IFERROR(VLOOKUP($A1972,'Raw - J'!$B:$P,10,FALSE)&amp;IF(VLOOKUP($A1972,'Raw - J'!$B:$N,11,FALSE)&lt;&gt;"","("&amp;VLOOKUP($A1972,'Raw - J'!$B:$N,11,FALSE)&amp;")",""),"")</f>
        <v/>
      </c>
      <c r="I1972" s="4" t="str">
        <f>IFERROR(VLOOKUP($A1972,'Raw - J'!$B:$P,12,FALSE),"")</f>
        <v/>
      </c>
      <c r="J1972" s="4" t="str">
        <f>IFERROR(VLOOKUP($A1972,'Raw - J'!$B:$P,9,FALSE),"")</f>
        <v/>
      </c>
      <c r="K1972" s="4" t="str">
        <f>IFERROR(VLOOKUP($A1972,'Raw - J'!$B:$P,13,FALSE),"")</f>
        <v/>
      </c>
    </row>
    <row r="1973" spans="1:11" hidden="1" x14ac:dyDescent="0.35">
      <c r="A1973">
        <v>1964</v>
      </c>
      <c r="B1973" s="9" t="str">
        <f>IFERROR(VLOOKUP($A1973,'Raw - J'!$B:$S,2,FALSE),"")</f>
        <v/>
      </c>
      <c r="C1973" s="4" t="str">
        <f>IFERROR(VLOOKUP($A1973,'Raw - J'!$B:$S,3,FALSE),"")</f>
        <v/>
      </c>
      <c r="D1973" s="4" t="str">
        <f>IFERROR(VLOOKUP(JUMP!A1973,'Raw - J'!B:F,5,FALSE),"")</f>
        <v/>
      </c>
      <c r="E1973" s="4" t="str">
        <f>IFERROR(VLOOKUP($A1973,'Raw - J'!$B:$S,6,FALSE),"")</f>
        <v/>
      </c>
      <c r="F1973" s="4" t="str">
        <f>SUBSTITUTE(IFERROR(VLOOKUP($A1973,'Raw - J'!$B:$P,8,FALSE),""),"0","")</f>
        <v/>
      </c>
      <c r="G1973" s="4" t="str">
        <f>SUBSTITUTE(IFERROR(VLOOKUP($A1973,'Raw - J'!$B:$P,7,FALSE),""),"0","")</f>
        <v/>
      </c>
      <c r="H1973" s="4" t="str">
        <f>IFERROR(VLOOKUP($A1973,'Raw - J'!$B:$P,10,FALSE)&amp;IF(VLOOKUP($A1973,'Raw - J'!$B:$N,11,FALSE)&lt;&gt;"","("&amp;VLOOKUP($A1973,'Raw - J'!$B:$N,11,FALSE)&amp;")",""),"")</f>
        <v/>
      </c>
      <c r="I1973" s="4" t="str">
        <f>IFERROR(VLOOKUP($A1973,'Raw - J'!$B:$P,12,FALSE),"")</f>
        <v/>
      </c>
      <c r="J1973" s="4" t="str">
        <f>IFERROR(VLOOKUP($A1973,'Raw - J'!$B:$P,9,FALSE),"")</f>
        <v/>
      </c>
      <c r="K1973" s="4" t="str">
        <f>IFERROR(VLOOKUP($A1973,'Raw - J'!$B:$P,13,FALSE),"")</f>
        <v/>
      </c>
    </row>
    <row r="1974" spans="1:11" hidden="1" x14ac:dyDescent="0.35">
      <c r="A1974">
        <v>1965</v>
      </c>
      <c r="B1974" s="9" t="str">
        <f>IFERROR(VLOOKUP($A1974,'Raw - J'!$B:$S,2,FALSE),"")</f>
        <v/>
      </c>
      <c r="C1974" s="4" t="str">
        <f>IFERROR(VLOOKUP($A1974,'Raw - J'!$B:$S,3,FALSE),"")</f>
        <v/>
      </c>
      <c r="D1974" s="4" t="str">
        <f>IFERROR(VLOOKUP(JUMP!A1974,'Raw - J'!B:F,5,FALSE),"")</f>
        <v/>
      </c>
      <c r="E1974" s="4" t="str">
        <f>IFERROR(VLOOKUP($A1974,'Raw - J'!$B:$S,6,FALSE),"")</f>
        <v/>
      </c>
      <c r="F1974" s="4" t="str">
        <f>SUBSTITUTE(IFERROR(VLOOKUP($A1974,'Raw - J'!$B:$P,8,FALSE),""),"0","")</f>
        <v/>
      </c>
      <c r="G1974" s="4" t="str">
        <f>SUBSTITUTE(IFERROR(VLOOKUP($A1974,'Raw - J'!$B:$P,7,FALSE),""),"0","")</f>
        <v/>
      </c>
      <c r="H1974" s="4" t="str">
        <f>IFERROR(VLOOKUP($A1974,'Raw - J'!$B:$P,10,FALSE)&amp;IF(VLOOKUP($A1974,'Raw - J'!$B:$N,11,FALSE)&lt;&gt;"","("&amp;VLOOKUP($A1974,'Raw - J'!$B:$N,11,FALSE)&amp;")",""),"")</f>
        <v/>
      </c>
      <c r="I1974" s="4" t="str">
        <f>IFERROR(VLOOKUP($A1974,'Raw - J'!$B:$P,12,FALSE),"")</f>
        <v/>
      </c>
      <c r="J1974" s="4" t="str">
        <f>IFERROR(VLOOKUP($A1974,'Raw - J'!$B:$P,9,FALSE),"")</f>
        <v/>
      </c>
      <c r="K1974" s="4" t="str">
        <f>IFERROR(VLOOKUP($A1974,'Raw - J'!$B:$P,13,FALSE),"")</f>
        <v/>
      </c>
    </row>
    <row r="1975" spans="1:11" hidden="1" x14ac:dyDescent="0.35">
      <c r="A1975">
        <v>1966</v>
      </c>
      <c r="B1975" s="9" t="str">
        <f>IFERROR(VLOOKUP($A1975,'Raw - J'!$B:$S,2,FALSE),"")</f>
        <v/>
      </c>
      <c r="C1975" s="4" t="str">
        <f>IFERROR(VLOOKUP($A1975,'Raw - J'!$B:$S,3,FALSE),"")</f>
        <v/>
      </c>
      <c r="D1975" s="4" t="str">
        <f>IFERROR(VLOOKUP(JUMP!A1975,'Raw - J'!B:F,5,FALSE),"")</f>
        <v/>
      </c>
      <c r="E1975" s="4" t="str">
        <f>IFERROR(VLOOKUP($A1975,'Raw - J'!$B:$S,6,FALSE),"")</f>
        <v/>
      </c>
      <c r="F1975" s="4" t="str">
        <f>SUBSTITUTE(IFERROR(VLOOKUP($A1975,'Raw - J'!$B:$P,8,FALSE),""),"0","")</f>
        <v/>
      </c>
      <c r="G1975" s="4" t="str">
        <f>SUBSTITUTE(IFERROR(VLOOKUP($A1975,'Raw - J'!$B:$P,7,FALSE),""),"0","")</f>
        <v/>
      </c>
      <c r="H1975" s="4" t="str">
        <f>IFERROR(VLOOKUP($A1975,'Raw - J'!$B:$P,10,FALSE)&amp;IF(VLOOKUP($A1975,'Raw - J'!$B:$N,11,FALSE)&lt;&gt;"","("&amp;VLOOKUP($A1975,'Raw - J'!$B:$N,11,FALSE)&amp;")",""),"")</f>
        <v/>
      </c>
      <c r="I1975" s="4" t="str">
        <f>IFERROR(VLOOKUP($A1975,'Raw - J'!$B:$P,12,FALSE),"")</f>
        <v/>
      </c>
      <c r="J1975" s="4" t="str">
        <f>IFERROR(VLOOKUP($A1975,'Raw - J'!$B:$P,9,FALSE),"")</f>
        <v/>
      </c>
      <c r="K1975" s="4" t="str">
        <f>IFERROR(VLOOKUP($A1975,'Raw - J'!$B:$P,13,FALSE),"")</f>
        <v/>
      </c>
    </row>
    <row r="1976" spans="1:11" hidden="1" x14ac:dyDescent="0.35">
      <c r="A1976">
        <v>1967</v>
      </c>
      <c r="B1976" s="9" t="str">
        <f>IFERROR(VLOOKUP($A1976,'Raw - J'!$B:$S,2,FALSE),"")</f>
        <v/>
      </c>
      <c r="C1976" s="4" t="str">
        <f>IFERROR(VLOOKUP($A1976,'Raw - J'!$B:$S,3,FALSE),"")</f>
        <v/>
      </c>
      <c r="D1976" s="4" t="str">
        <f>IFERROR(VLOOKUP(JUMP!A1976,'Raw - J'!B:F,5,FALSE),"")</f>
        <v/>
      </c>
      <c r="E1976" s="4" t="str">
        <f>IFERROR(VLOOKUP($A1976,'Raw - J'!$B:$S,6,FALSE),"")</f>
        <v/>
      </c>
      <c r="F1976" s="4" t="str">
        <f>SUBSTITUTE(IFERROR(VLOOKUP($A1976,'Raw - J'!$B:$P,8,FALSE),""),"0","")</f>
        <v/>
      </c>
      <c r="G1976" s="4" t="str">
        <f>SUBSTITUTE(IFERROR(VLOOKUP($A1976,'Raw - J'!$B:$P,7,FALSE),""),"0","")</f>
        <v/>
      </c>
      <c r="H1976" s="4" t="str">
        <f>IFERROR(VLOOKUP($A1976,'Raw - J'!$B:$P,10,FALSE)&amp;IF(VLOOKUP($A1976,'Raw - J'!$B:$N,11,FALSE)&lt;&gt;"","("&amp;VLOOKUP($A1976,'Raw - J'!$B:$N,11,FALSE)&amp;")",""),"")</f>
        <v/>
      </c>
      <c r="I1976" s="4" t="str">
        <f>IFERROR(VLOOKUP($A1976,'Raw - J'!$B:$P,12,FALSE),"")</f>
        <v/>
      </c>
      <c r="J1976" s="4" t="str">
        <f>IFERROR(VLOOKUP($A1976,'Raw - J'!$B:$P,9,FALSE),"")</f>
        <v/>
      </c>
      <c r="K1976" s="4" t="str">
        <f>IFERROR(VLOOKUP($A1976,'Raw - J'!$B:$P,13,FALSE),"")</f>
        <v/>
      </c>
    </row>
    <row r="1977" spans="1:11" hidden="1" x14ac:dyDescent="0.35">
      <c r="A1977">
        <v>1968</v>
      </c>
      <c r="B1977" s="9" t="str">
        <f>IFERROR(VLOOKUP($A1977,'Raw - J'!$B:$S,2,FALSE),"")</f>
        <v/>
      </c>
      <c r="C1977" s="4" t="str">
        <f>IFERROR(VLOOKUP($A1977,'Raw - J'!$B:$S,3,FALSE),"")</f>
        <v/>
      </c>
      <c r="D1977" s="4" t="str">
        <f>IFERROR(VLOOKUP(JUMP!A1977,'Raw - J'!B:F,5,FALSE),"")</f>
        <v/>
      </c>
      <c r="E1977" s="4" t="str">
        <f>IFERROR(VLOOKUP($A1977,'Raw - J'!$B:$S,6,FALSE),"")</f>
        <v/>
      </c>
      <c r="F1977" s="4" t="str">
        <f>SUBSTITUTE(IFERROR(VLOOKUP($A1977,'Raw - J'!$B:$P,8,FALSE),""),"0","")</f>
        <v/>
      </c>
      <c r="G1977" s="4" t="str">
        <f>SUBSTITUTE(IFERROR(VLOOKUP($A1977,'Raw - J'!$B:$P,7,FALSE),""),"0","")</f>
        <v/>
      </c>
      <c r="H1977" s="4" t="str">
        <f>IFERROR(VLOOKUP($A1977,'Raw - J'!$B:$P,10,FALSE)&amp;IF(VLOOKUP($A1977,'Raw - J'!$B:$N,11,FALSE)&lt;&gt;"","("&amp;VLOOKUP($A1977,'Raw - J'!$B:$N,11,FALSE)&amp;")",""),"")</f>
        <v/>
      </c>
      <c r="I1977" s="4" t="str">
        <f>IFERROR(VLOOKUP($A1977,'Raw - J'!$B:$P,12,FALSE),"")</f>
        <v/>
      </c>
      <c r="J1977" s="4" t="str">
        <f>IFERROR(VLOOKUP($A1977,'Raw - J'!$B:$P,9,FALSE),"")</f>
        <v/>
      </c>
      <c r="K1977" s="4" t="str">
        <f>IFERROR(VLOOKUP($A1977,'Raw - J'!$B:$P,13,FALSE),"")</f>
        <v/>
      </c>
    </row>
    <row r="1978" spans="1:11" hidden="1" x14ac:dyDescent="0.35">
      <c r="A1978">
        <v>1969</v>
      </c>
      <c r="B1978" s="9" t="str">
        <f>IFERROR(VLOOKUP($A1978,'Raw - J'!$B:$S,2,FALSE),"")</f>
        <v/>
      </c>
      <c r="C1978" s="4" t="str">
        <f>IFERROR(VLOOKUP($A1978,'Raw - J'!$B:$S,3,FALSE),"")</f>
        <v/>
      </c>
      <c r="D1978" s="4" t="str">
        <f>IFERROR(VLOOKUP(JUMP!A1978,'Raw - J'!B:F,5,FALSE),"")</f>
        <v/>
      </c>
      <c r="E1978" s="4" t="str">
        <f>IFERROR(VLOOKUP($A1978,'Raw - J'!$B:$S,6,FALSE),"")</f>
        <v/>
      </c>
      <c r="F1978" s="4" t="str">
        <f>SUBSTITUTE(IFERROR(VLOOKUP($A1978,'Raw - J'!$B:$P,8,FALSE),""),"0","")</f>
        <v/>
      </c>
      <c r="G1978" s="4" t="str">
        <f>SUBSTITUTE(IFERROR(VLOOKUP($A1978,'Raw - J'!$B:$P,7,FALSE),""),"0","")</f>
        <v/>
      </c>
      <c r="H1978" s="4" t="str">
        <f>IFERROR(VLOOKUP($A1978,'Raw - J'!$B:$P,10,FALSE)&amp;IF(VLOOKUP($A1978,'Raw - J'!$B:$N,11,FALSE)&lt;&gt;"","("&amp;VLOOKUP($A1978,'Raw - J'!$B:$N,11,FALSE)&amp;")",""),"")</f>
        <v/>
      </c>
      <c r="I1978" s="4" t="str">
        <f>IFERROR(VLOOKUP($A1978,'Raw - J'!$B:$P,12,FALSE),"")</f>
        <v/>
      </c>
      <c r="J1978" s="4" t="str">
        <f>IFERROR(VLOOKUP($A1978,'Raw - J'!$B:$P,9,FALSE),"")</f>
        <v/>
      </c>
      <c r="K1978" s="4" t="str">
        <f>IFERROR(VLOOKUP($A1978,'Raw - J'!$B:$P,13,FALSE),"")</f>
        <v/>
      </c>
    </row>
    <row r="1979" spans="1:11" hidden="1" x14ac:dyDescent="0.35">
      <c r="A1979">
        <v>1970</v>
      </c>
      <c r="B1979" s="9" t="str">
        <f>IFERROR(VLOOKUP($A1979,'Raw - J'!$B:$S,2,FALSE),"")</f>
        <v/>
      </c>
      <c r="C1979" s="4" t="str">
        <f>IFERROR(VLOOKUP($A1979,'Raw - J'!$B:$S,3,FALSE),"")</f>
        <v/>
      </c>
      <c r="D1979" s="4" t="str">
        <f>IFERROR(VLOOKUP(JUMP!A1979,'Raw - J'!B:F,5,FALSE),"")</f>
        <v/>
      </c>
      <c r="E1979" s="4" t="str">
        <f>IFERROR(VLOOKUP($A1979,'Raw - J'!$B:$S,6,FALSE),"")</f>
        <v/>
      </c>
      <c r="F1979" s="4" t="str">
        <f>SUBSTITUTE(IFERROR(VLOOKUP($A1979,'Raw - J'!$B:$P,8,FALSE),""),"0","")</f>
        <v/>
      </c>
      <c r="G1979" s="4" t="str">
        <f>SUBSTITUTE(IFERROR(VLOOKUP($A1979,'Raw - J'!$B:$P,7,FALSE),""),"0","")</f>
        <v/>
      </c>
      <c r="H1979" s="4" t="str">
        <f>IFERROR(VLOOKUP($A1979,'Raw - J'!$B:$P,10,FALSE)&amp;IF(VLOOKUP($A1979,'Raw - J'!$B:$N,11,FALSE)&lt;&gt;"","("&amp;VLOOKUP($A1979,'Raw - J'!$B:$N,11,FALSE)&amp;")",""),"")</f>
        <v/>
      </c>
      <c r="I1979" s="4" t="str">
        <f>IFERROR(VLOOKUP($A1979,'Raw - J'!$B:$P,12,FALSE),"")</f>
        <v/>
      </c>
      <c r="J1979" s="4" t="str">
        <f>IFERROR(VLOOKUP($A1979,'Raw - J'!$B:$P,9,FALSE),"")</f>
        <v/>
      </c>
      <c r="K1979" s="4" t="str">
        <f>IFERROR(VLOOKUP($A1979,'Raw - J'!$B:$P,13,FALSE),"")</f>
        <v/>
      </c>
    </row>
    <row r="1980" spans="1:11" hidden="1" x14ac:dyDescent="0.35">
      <c r="A1980">
        <v>1971</v>
      </c>
      <c r="B1980" s="9" t="str">
        <f>IFERROR(VLOOKUP($A1980,'Raw - J'!$B:$S,2,FALSE),"")</f>
        <v/>
      </c>
      <c r="C1980" s="4" t="str">
        <f>IFERROR(VLOOKUP($A1980,'Raw - J'!$B:$S,3,FALSE),"")</f>
        <v/>
      </c>
      <c r="D1980" s="4" t="str">
        <f>IFERROR(VLOOKUP(JUMP!A1980,'Raw - J'!B:F,5,FALSE),"")</f>
        <v/>
      </c>
      <c r="E1980" s="4" t="str">
        <f>IFERROR(VLOOKUP($A1980,'Raw - J'!$B:$S,6,FALSE),"")</f>
        <v/>
      </c>
      <c r="F1980" s="4" t="str">
        <f>SUBSTITUTE(IFERROR(VLOOKUP($A1980,'Raw - J'!$B:$P,8,FALSE),""),"0","")</f>
        <v/>
      </c>
      <c r="G1980" s="4" t="str">
        <f>SUBSTITUTE(IFERROR(VLOOKUP($A1980,'Raw - J'!$B:$P,7,FALSE),""),"0","")</f>
        <v/>
      </c>
      <c r="H1980" s="4" t="str">
        <f>IFERROR(VLOOKUP($A1980,'Raw - J'!$B:$P,10,FALSE)&amp;IF(VLOOKUP($A1980,'Raw - J'!$B:$N,11,FALSE)&lt;&gt;"","("&amp;VLOOKUP($A1980,'Raw - J'!$B:$N,11,FALSE)&amp;")",""),"")</f>
        <v/>
      </c>
      <c r="I1980" s="4" t="str">
        <f>IFERROR(VLOOKUP($A1980,'Raw - J'!$B:$P,12,FALSE),"")</f>
        <v/>
      </c>
      <c r="J1980" s="4" t="str">
        <f>IFERROR(VLOOKUP($A1980,'Raw - J'!$B:$P,9,FALSE),"")</f>
        <v/>
      </c>
      <c r="K1980" s="4" t="str">
        <f>IFERROR(VLOOKUP($A1980,'Raw - J'!$B:$P,13,FALSE),"")</f>
        <v/>
      </c>
    </row>
    <row r="1981" spans="1:11" hidden="1" x14ac:dyDescent="0.35">
      <c r="A1981">
        <v>1972</v>
      </c>
      <c r="B1981" s="9" t="str">
        <f>IFERROR(VLOOKUP($A1981,'Raw - J'!$B:$S,2,FALSE),"")</f>
        <v/>
      </c>
      <c r="C1981" s="4" t="str">
        <f>IFERROR(VLOOKUP($A1981,'Raw - J'!$B:$S,3,FALSE),"")</f>
        <v/>
      </c>
      <c r="D1981" s="4" t="str">
        <f>IFERROR(VLOOKUP(JUMP!A1981,'Raw - J'!B:F,5,FALSE),"")</f>
        <v/>
      </c>
      <c r="E1981" s="4" t="str">
        <f>IFERROR(VLOOKUP($A1981,'Raw - J'!$B:$S,6,FALSE),"")</f>
        <v/>
      </c>
      <c r="F1981" s="4" t="str">
        <f>SUBSTITUTE(IFERROR(VLOOKUP($A1981,'Raw - J'!$B:$P,8,FALSE),""),"0","")</f>
        <v/>
      </c>
      <c r="G1981" s="4" t="str">
        <f>SUBSTITUTE(IFERROR(VLOOKUP($A1981,'Raw - J'!$B:$P,7,FALSE),""),"0","")</f>
        <v/>
      </c>
      <c r="H1981" s="4" t="str">
        <f>IFERROR(VLOOKUP($A1981,'Raw - J'!$B:$P,10,FALSE)&amp;IF(VLOOKUP($A1981,'Raw - J'!$B:$N,11,FALSE)&lt;&gt;"","("&amp;VLOOKUP($A1981,'Raw - J'!$B:$N,11,FALSE)&amp;")",""),"")</f>
        <v/>
      </c>
      <c r="I1981" s="4" t="str">
        <f>IFERROR(VLOOKUP($A1981,'Raw - J'!$B:$P,12,FALSE),"")</f>
        <v/>
      </c>
      <c r="J1981" s="4" t="str">
        <f>IFERROR(VLOOKUP($A1981,'Raw - J'!$B:$P,9,FALSE),"")</f>
        <v/>
      </c>
      <c r="K1981" s="4" t="str">
        <f>IFERROR(VLOOKUP($A1981,'Raw - J'!$B:$P,13,FALSE),"")</f>
        <v/>
      </c>
    </row>
    <row r="1982" spans="1:11" hidden="1" x14ac:dyDescent="0.35">
      <c r="A1982">
        <v>1973</v>
      </c>
      <c r="B1982" s="9" t="str">
        <f>IFERROR(VLOOKUP($A1982,'Raw - J'!$B:$S,2,FALSE),"")</f>
        <v/>
      </c>
      <c r="C1982" s="4" t="str">
        <f>IFERROR(VLOOKUP($A1982,'Raw - J'!$B:$S,3,FALSE),"")</f>
        <v/>
      </c>
      <c r="D1982" s="4" t="str">
        <f>IFERROR(VLOOKUP(JUMP!A1982,'Raw - J'!B:F,5,FALSE),"")</f>
        <v/>
      </c>
      <c r="E1982" s="4" t="str">
        <f>IFERROR(VLOOKUP($A1982,'Raw - J'!$B:$S,6,FALSE),"")</f>
        <v/>
      </c>
      <c r="F1982" s="4" t="str">
        <f>SUBSTITUTE(IFERROR(VLOOKUP($A1982,'Raw - J'!$B:$P,8,FALSE),""),"0","")</f>
        <v/>
      </c>
      <c r="G1982" s="4" t="str">
        <f>SUBSTITUTE(IFERROR(VLOOKUP($A1982,'Raw - J'!$B:$P,7,FALSE),""),"0","")</f>
        <v/>
      </c>
      <c r="H1982" s="4" t="str">
        <f>IFERROR(VLOOKUP($A1982,'Raw - J'!$B:$P,10,FALSE)&amp;IF(VLOOKUP($A1982,'Raw - J'!$B:$N,11,FALSE)&lt;&gt;"","("&amp;VLOOKUP($A1982,'Raw - J'!$B:$N,11,FALSE)&amp;")",""),"")</f>
        <v/>
      </c>
      <c r="I1982" s="4" t="str">
        <f>IFERROR(VLOOKUP($A1982,'Raw - J'!$B:$P,12,FALSE),"")</f>
        <v/>
      </c>
      <c r="J1982" s="4" t="str">
        <f>IFERROR(VLOOKUP($A1982,'Raw - J'!$B:$P,9,FALSE),"")</f>
        <v/>
      </c>
      <c r="K1982" s="4" t="str">
        <f>IFERROR(VLOOKUP($A1982,'Raw - J'!$B:$P,13,FALSE),"")</f>
        <v/>
      </c>
    </row>
    <row r="1983" spans="1:11" hidden="1" x14ac:dyDescent="0.35">
      <c r="A1983">
        <v>1974</v>
      </c>
      <c r="B1983" s="9" t="str">
        <f>IFERROR(VLOOKUP($A1983,'Raw - J'!$B:$S,2,FALSE),"")</f>
        <v/>
      </c>
      <c r="C1983" s="4" t="str">
        <f>IFERROR(VLOOKUP($A1983,'Raw - J'!$B:$S,3,FALSE),"")</f>
        <v/>
      </c>
      <c r="D1983" s="4" t="str">
        <f>IFERROR(VLOOKUP(JUMP!A1983,'Raw - J'!B:F,5,FALSE),"")</f>
        <v/>
      </c>
      <c r="E1983" s="4" t="str">
        <f>IFERROR(VLOOKUP($A1983,'Raw - J'!$B:$S,6,FALSE),"")</f>
        <v/>
      </c>
      <c r="F1983" s="4" t="str">
        <f>SUBSTITUTE(IFERROR(VLOOKUP($A1983,'Raw - J'!$B:$P,8,FALSE),""),"0","")</f>
        <v/>
      </c>
      <c r="G1983" s="4" t="str">
        <f>SUBSTITUTE(IFERROR(VLOOKUP($A1983,'Raw - J'!$B:$P,7,FALSE),""),"0","")</f>
        <v/>
      </c>
      <c r="H1983" s="4" t="str">
        <f>IFERROR(VLOOKUP($A1983,'Raw - J'!$B:$P,10,FALSE)&amp;IF(VLOOKUP($A1983,'Raw - J'!$B:$N,11,FALSE)&lt;&gt;"","("&amp;VLOOKUP($A1983,'Raw - J'!$B:$N,11,FALSE)&amp;")",""),"")</f>
        <v/>
      </c>
      <c r="I1983" s="4" t="str">
        <f>IFERROR(VLOOKUP($A1983,'Raw - J'!$B:$P,12,FALSE),"")</f>
        <v/>
      </c>
      <c r="J1983" s="4" t="str">
        <f>IFERROR(VLOOKUP($A1983,'Raw - J'!$B:$P,9,FALSE),"")</f>
        <v/>
      </c>
      <c r="K1983" s="4" t="str">
        <f>IFERROR(VLOOKUP($A1983,'Raw - J'!$B:$P,13,FALSE),"")</f>
        <v/>
      </c>
    </row>
    <row r="1984" spans="1:11" hidden="1" x14ac:dyDescent="0.35">
      <c r="A1984">
        <v>1975</v>
      </c>
      <c r="B1984" s="9" t="str">
        <f>IFERROR(VLOOKUP($A1984,'Raw - J'!$B:$S,2,FALSE),"")</f>
        <v/>
      </c>
      <c r="C1984" s="4" t="str">
        <f>IFERROR(VLOOKUP($A1984,'Raw - J'!$B:$S,3,FALSE),"")</f>
        <v/>
      </c>
      <c r="D1984" s="4" t="str">
        <f>IFERROR(VLOOKUP(JUMP!A1984,'Raw - J'!B:F,5,FALSE),"")</f>
        <v/>
      </c>
      <c r="E1984" s="4" t="str">
        <f>IFERROR(VLOOKUP($A1984,'Raw - J'!$B:$S,6,FALSE),"")</f>
        <v/>
      </c>
      <c r="F1984" s="4" t="str">
        <f>SUBSTITUTE(IFERROR(VLOOKUP($A1984,'Raw - J'!$B:$P,8,FALSE),""),"0","")</f>
        <v/>
      </c>
      <c r="G1984" s="4" t="str">
        <f>SUBSTITUTE(IFERROR(VLOOKUP($A1984,'Raw - J'!$B:$P,7,FALSE),""),"0","")</f>
        <v/>
      </c>
      <c r="H1984" s="4" t="str">
        <f>IFERROR(VLOOKUP($A1984,'Raw - J'!$B:$P,10,FALSE)&amp;IF(VLOOKUP($A1984,'Raw - J'!$B:$N,11,FALSE)&lt;&gt;"","("&amp;VLOOKUP($A1984,'Raw - J'!$B:$N,11,FALSE)&amp;")",""),"")</f>
        <v/>
      </c>
      <c r="I1984" s="4" t="str">
        <f>IFERROR(VLOOKUP($A1984,'Raw - J'!$B:$P,12,FALSE),"")</f>
        <v/>
      </c>
      <c r="J1984" s="4" t="str">
        <f>IFERROR(VLOOKUP($A1984,'Raw - J'!$B:$P,9,FALSE),"")</f>
        <v/>
      </c>
      <c r="K1984" s="4" t="str">
        <f>IFERROR(VLOOKUP($A1984,'Raw - J'!$B:$P,13,FALSE),"")</f>
        <v/>
      </c>
    </row>
    <row r="1985" spans="1:11" hidden="1" x14ac:dyDescent="0.35">
      <c r="A1985">
        <v>1976</v>
      </c>
      <c r="B1985" s="9" t="str">
        <f>IFERROR(VLOOKUP($A1985,'Raw - J'!$B:$S,2,FALSE),"")</f>
        <v/>
      </c>
      <c r="C1985" s="4" t="str">
        <f>IFERROR(VLOOKUP($A1985,'Raw - J'!$B:$S,3,FALSE),"")</f>
        <v/>
      </c>
      <c r="D1985" s="4" t="str">
        <f>IFERROR(VLOOKUP(JUMP!A1985,'Raw - J'!B:F,5,FALSE),"")</f>
        <v/>
      </c>
      <c r="E1985" s="4" t="str">
        <f>IFERROR(VLOOKUP($A1985,'Raw - J'!$B:$S,6,FALSE),"")</f>
        <v/>
      </c>
      <c r="F1985" s="4" t="str">
        <f>SUBSTITUTE(IFERROR(VLOOKUP($A1985,'Raw - J'!$B:$P,8,FALSE),""),"0","")</f>
        <v/>
      </c>
      <c r="G1985" s="4" t="str">
        <f>SUBSTITUTE(IFERROR(VLOOKUP($A1985,'Raw - J'!$B:$P,7,FALSE),""),"0","")</f>
        <v/>
      </c>
      <c r="H1985" s="4" t="str">
        <f>IFERROR(VLOOKUP($A1985,'Raw - J'!$B:$P,10,FALSE)&amp;IF(VLOOKUP($A1985,'Raw - J'!$B:$N,11,FALSE)&lt;&gt;"","("&amp;VLOOKUP($A1985,'Raw - J'!$B:$N,11,FALSE)&amp;")",""),"")</f>
        <v/>
      </c>
      <c r="I1985" s="4" t="str">
        <f>IFERROR(VLOOKUP($A1985,'Raw - J'!$B:$P,12,FALSE),"")</f>
        <v/>
      </c>
      <c r="J1985" s="4" t="str">
        <f>IFERROR(VLOOKUP($A1985,'Raw - J'!$B:$P,9,FALSE),"")</f>
        <v/>
      </c>
      <c r="K1985" s="4" t="str">
        <f>IFERROR(VLOOKUP($A1985,'Raw - J'!$B:$P,13,FALSE),"")</f>
        <v/>
      </c>
    </row>
    <row r="1986" spans="1:11" hidden="1" x14ac:dyDescent="0.35">
      <c r="A1986">
        <v>1977</v>
      </c>
      <c r="B1986" s="9" t="str">
        <f>IFERROR(VLOOKUP($A1986,'Raw - J'!$B:$S,2,FALSE),"")</f>
        <v/>
      </c>
      <c r="C1986" s="4" t="str">
        <f>IFERROR(VLOOKUP($A1986,'Raw - J'!$B:$S,3,FALSE),"")</f>
        <v/>
      </c>
      <c r="D1986" s="4" t="str">
        <f>IFERROR(VLOOKUP(JUMP!A1986,'Raw - J'!B:F,5,FALSE),"")</f>
        <v/>
      </c>
      <c r="E1986" s="4" t="str">
        <f>IFERROR(VLOOKUP($A1986,'Raw - J'!$B:$S,6,FALSE),"")</f>
        <v/>
      </c>
      <c r="F1986" s="4" t="str">
        <f>SUBSTITUTE(IFERROR(VLOOKUP($A1986,'Raw - J'!$B:$P,8,FALSE),""),"0","")</f>
        <v/>
      </c>
      <c r="G1986" s="4" t="str">
        <f>SUBSTITUTE(IFERROR(VLOOKUP($A1986,'Raw - J'!$B:$P,7,FALSE),""),"0","")</f>
        <v/>
      </c>
      <c r="H1986" s="4" t="str">
        <f>IFERROR(VLOOKUP($A1986,'Raw - J'!$B:$P,10,FALSE)&amp;IF(VLOOKUP($A1986,'Raw - J'!$B:$N,11,FALSE)&lt;&gt;"","("&amp;VLOOKUP($A1986,'Raw - J'!$B:$N,11,FALSE)&amp;")",""),"")</f>
        <v/>
      </c>
      <c r="I1986" s="4" t="str">
        <f>IFERROR(VLOOKUP($A1986,'Raw - J'!$B:$P,12,FALSE),"")</f>
        <v/>
      </c>
      <c r="J1986" s="4" t="str">
        <f>IFERROR(VLOOKUP($A1986,'Raw - J'!$B:$P,9,FALSE),"")</f>
        <v/>
      </c>
      <c r="K1986" s="4" t="str">
        <f>IFERROR(VLOOKUP($A1986,'Raw - J'!$B:$P,13,FALSE),"")</f>
        <v/>
      </c>
    </row>
    <row r="1987" spans="1:11" hidden="1" x14ac:dyDescent="0.35">
      <c r="A1987">
        <v>1978</v>
      </c>
      <c r="B1987" s="9" t="str">
        <f>IFERROR(VLOOKUP($A1987,'Raw - J'!$B:$S,2,FALSE),"")</f>
        <v/>
      </c>
      <c r="C1987" s="4" t="str">
        <f>IFERROR(VLOOKUP($A1987,'Raw - J'!$B:$S,3,FALSE),"")</f>
        <v/>
      </c>
      <c r="D1987" s="4" t="str">
        <f>IFERROR(VLOOKUP(JUMP!A1987,'Raw - J'!B:F,5,FALSE),"")</f>
        <v/>
      </c>
      <c r="E1987" s="4" t="str">
        <f>IFERROR(VLOOKUP($A1987,'Raw - J'!$B:$S,6,FALSE),"")</f>
        <v/>
      </c>
      <c r="F1987" s="4" t="str">
        <f>SUBSTITUTE(IFERROR(VLOOKUP($A1987,'Raw - J'!$B:$P,8,FALSE),""),"0","")</f>
        <v/>
      </c>
      <c r="G1987" s="4" t="str">
        <f>SUBSTITUTE(IFERROR(VLOOKUP($A1987,'Raw - J'!$B:$P,7,FALSE),""),"0","")</f>
        <v/>
      </c>
      <c r="H1987" s="4" t="str">
        <f>IFERROR(VLOOKUP($A1987,'Raw - J'!$B:$P,10,FALSE)&amp;IF(VLOOKUP($A1987,'Raw - J'!$B:$N,11,FALSE)&lt;&gt;"","("&amp;VLOOKUP($A1987,'Raw - J'!$B:$N,11,FALSE)&amp;")",""),"")</f>
        <v/>
      </c>
      <c r="I1987" s="4" t="str">
        <f>IFERROR(VLOOKUP($A1987,'Raw - J'!$B:$P,12,FALSE),"")</f>
        <v/>
      </c>
      <c r="J1987" s="4" t="str">
        <f>IFERROR(VLOOKUP($A1987,'Raw - J'!$B:$P,9,FALSE),"")</f>
        <v/>
      </c>
      <c r="K1987" s="4" t="str">
        <f>IFERROR(VLOOKUP($A1987,'Raw - J'!$B:$P,13,FALSE),"")</f>
        <v/>
      </c>
    </row>
    <row r="1988" spans="1:11" hidden="1" x14ac:dyDescent="0.35">
      <c r="A1988">
        <v>1979</v>
      </c>
      <c r="B1988" s="9" t="str">
        <f>IFERROR(VLOOKUP($A1988,'Raw - J'!$B:$S,2,FALSE),"")</f>
        <v/>
      </c>
      <c r="C1988" s="4" t="str">
        <f>IFERROR(VLOOKUP($A1988,'Raw - J'!$B:$S,3,FALSE),"")</f>
        <v/>
      </c>
      <c r="D1988" s="4" t="str">
        <f>IFERROR(VLOOKUP(JUMP!A1988,'Raw - J'!B:F,5,FALSE),"")</f>
        <v/>
      </c>
      <c r="E1988" s="4" t="str">
        <f>IFERROR(VLOOKUP($A1988,'Raw - J'!$B:$S,6,FALSE),"")</f>
        <v/>
      </c>
      <c r="F1988" s="4" t="str">
        <f>SUBSTITUTE(IFERROR(VLOOKUP($A1988,'Raw - J'!$B:$P,8,FALSE),""),"0","")</f>
        <v/>
      </c>
      <c r="G1988" s="4" t="str">
        <f>SUBSTITUTE(IFERROR(VLOOKUP($A1988,'Raw - J'!$B:$P,7,FALSE),""),"0","")</f>
        <v/>
      </c>
      <c r="H1988" s="4" t="str">
        <f>IFERROR(VLOOKUP($A1988,'Raw - J'!$B:$P,10,FALSE)&amp;IF(VLOOKUP($A1988,'Raw - J'!$B:$N,11,FALSE)&lt;&gt;"","("&amp;VLOOKUP($A1988,'Raw - J'!$B:$N,11,FALSE)&amp;")",""),"")</f>
        <v/>
      </c>
      <c r="I1988" s="4" t="str">
        <f>IFERROR(VLOOKUP($A1988,'Raw - J'!$B:$P,12,FALSE),"")</f>
        <v/>
      </c>
      <c r="J1988" s="4" t="str">
        <f>IFERROR(VLOOKUP($A1988,'Raw - J'!$B:$P,9,FALSE),"")</f>
        <v/>
      </c>
      <c r="K1988" s="4" t="str">
        <f>IFERROR(VLOOKUP($A1988,'Raw - J'!$B:$P,13,FALSE),"")</f>
        <v/>
      </c>
    </row>
    <row r="1989" spans="1:11" hidden="1" x14ac:dyDescent="0.35">
      <c r="A1989">
        <v>1980</v>
      </c>
      <c r="B1989" s="9" t="str">
        <f>IFERROR(VLOOKUP($A1989,'Raw - J'!$B:$S,2,FALSE),"")</f>
        <v/>
      </c>
      <c r="C1989" s="4" t="str">
        <f>IFERROR(VLOOKUP($A1989,'Raw - J'!$B:$S,3,FALSE),"")</f>
        <v/>
      </c>
      <c r="D1989" s="4" t="str">
        <f>IFERROR(VLOOKUP(JUMP!A1989,'Raw - J'!B:F,5,FALSE),"")</f>
        <v/>
      </c>
      <c r="E1989" s="4" t="str">
        <f>IFERROR(VLOOKUP($A1989,'Raw - J'!$B:$S,6,FALSE),"")</f>
        <v/>
      </c>
      <c r="F1989" s="4" t="str">
        <f>SUBSTITUTE(IFERROR(VLOOKUP($A1989,'Raw - J'!$B:$P,8,FALSE),""),"0","")</f>
        <v/>
      </c>
      <c r="G1989" s="4" t="str">
        <f>SUBSTITUTE(IFERROR(VLOOKUP($A1989,'Raw - J'!$B:$P,7,FALSE),""),"0","")</f>
        <v/>
      </c>
      <c r="H1989" s="4" t="str">
        <f>IFERROR(VLOOKUP($A1989,'Raw - J'!$B:$P,10,FALSE)&amp;IF(VLOOKUP($A1989,'Raw - J'!$B:$N,11,FALSE)&lt;&gt;"","("&amp;VLOOKUP($A1989,'Raw - J'!$B:$N,11,FALSE)&amp;")",""),"")</f>
        <v/>
      </c>
      <c r="I1989" s="4" t="str">
        <f>IFERROR(VLOOKUP($A1989,'Raw - J'!$B:$P,12,FALSE),"")</f>
        <v/>
      </c>
      <c r="J1989" s="4" t="str">
        <f>IFERROR(VLOOKUP($A1989,'Raw - J'!$B:$P,9,FALSE),"")</f>
        <v/>
      </c>
      <c r="K1989" s="4" t="str">
        <f>IFERROR(VLOOKUP($A1989,'Raw - J'!$B:$P,13,FALSE),"")</f>
        <v/>
      </c>
    </row>
    <row r="1990" spans="1:11" hidden="1" x14ac:dyDescent="0.35">
      <c r="A1990">
        <v>1981</v>
      </c>
      <c r="B1990" s="9" t="str">
        <f>IFERROR(VLOOKUP($A1990,'Raw - J'!$B:$S,2,FALSE),"")</f>
        <v/>
      </c>
      <c r="C1990" s="4" t="str">
        <f>IFERROR(VLOOKUP($A1990,'Raw - J'!$B:$S,3,FALSE),"")</f>
        <v/>
      </c>
      <c r="D1990" s="4" t="str">
        <f>IFERROR(VLOOKUP(JUMP!A1990,'Raw - J'!B:F,5,FALSE),"")</f>
        <v/>
      </c>
      <c r="E1990" s="4" t="str">
        <f>IFERROR(VLOOKUP($A1990,'Raw - J'!$B:$S,6,FALSE),"")</f>
        <v/>
      </c>
      <c r="F1990" s="4" t="str">
        <f>SUBSTITUTE(IFERROR(VLOOKUP($A1990,'Raw - J'!$B:$P,8,FALSE),""),"0","")</f>
        <v/>
      </c>
      <c r="G1990" s="4" t="str">
        <f>SUBSTITUTE(IFERROR(VLOOKUP($A1990,'Raw - J'!$B:$P,7,FALSE),""),"0","")</f>
        <v/>
      </c>
      <c r="H1990" s="4" t="str">
        <f>IFERROR(VLOOKUP($A1990,'Raw - J'!$B:$P,10,FALSE)&amp;IF(VLOOKUP($A1990,'Raw - J'!$B:$N,11,FALSE)&lt;&gt;"","("&amp;VLOOKUP($A1990,'Raw - J'!$B:$N,11,FALSE)&amp;")",""),"")</f>
        <v/>
      </c>
      <c r="I1990" s="4" t="str">
        <f>IFERROR(VLOOKUP($A1990,'Raw - J'!$B:$P,12,FALSE),"")</f>
        <v/>
      </c>
      <c r="J1990" s="4" t="str">
        <f>IFERROR(VLOOKUP($A1990,'Raw - J'!$B:$P,9,FALSE),"")</f>
        <v/>
      </c>
      <c r="K1990" s="4" t="str">
        <f>IFERROR(VLOOKUP($A1990,'Raw - J'!$B:$P,13,FALSE),"")</f>
        <v/>
      </c>
    </row>
    <row r="1991" spans="1:11" hidden="1" x14ac:dyDescent="0.35">
      <c r="A1991">
        <v>1982</v>
      </c>
      <c r="B1991" s="9" t="str">
        <f>IFERROR(VLOOKUP($A1991,'Raw - J'!$B:$S,2,FALSE),"")</f>
        <v/>
      </c>
      <c r="C1991" s="4" t="str">
        <f>IFERROR(VLOOKUP($A1991,'Raw - J'!$B:$S,3,FALSE),"")</f>
        <v/>
      </c>
      <c r="D1991" s="4" t="str">
        <f>IFERROR(VLOOKUP(JUMP!A1991,'Raw - J'!B:F,5,FALSE),"")</f>
        <v/>
      </c>
      <c r="E1991" s="4" t="str">
        <f>IFERROR(VLOOKUP($A1991,'Raw - J'!$B:$S,6,FALSE),"")</f>
        <v/>
      </c>
      <c r="F1991" s="4" t="str">
        <f>SUBSTITUTE(IFERROR(VLOOKUP($A1991,'Raw - J'!$B:$P,8,FALSE),""),"0","")</f>
        <v/>
      </c>
      <c r="G1991" s="4" t="str">
        <f>SUBSTITUTE(IFERROR(VLOOKUP($A1991,'Raw - J'!$B:$P,7,FALSE),""),"0","")</f>
        <v/>
      </c>
      <c r="H1991" s="4" t="str">
        <f>IFERROR(VLOOKUP($A1991,'Raw - J'!$B:$P,10,FALSE)&amp;IF(VLOOKUP($A1991,'Raw - J'!$B:$N,11,FALSE)&lt;&gt;"","("&amp;VLOOKUP($A1991,'Raw - J'!$B:$N,11,FALSE)&amp;")",""),"")</f>
        <v/>
      </c>
      <c r="I1991" s="4" t="str">
        <f>IFERROR(VLOOKUP($A1991,'Raw - J'!$B:$P,12,FALSE),"")</f>
        <v/>
      </c>
      <c r="J1991" s="4" t="str">
        <f>IFERROR(VLOOKUP($A1991,'Raw - J'!$B:$P,9,FALSE),"")</f>
        <v/>
      </c>
      <c r="K1991" s="4" t="str">
        <f>IFERROR(VLOOKUP($A1991,'Raw - J'!$B:$P,13,FALSE),"")</f>
        <v/>
      </c>
    </row>
    <row r="1992" spans="1:11" hidden="1" x14ac:dyDescent="0.35">
      <c r="A1992">
        <v>1983</v>
      </c>
      <c r="B1992" s="9" t="str">
        <f>IFERROR(VLOOKUP($A1992,'Raw - J'!$B:$S,2,FALSE),"")</f>
        <v/>
      </c>
      <c r="C1992" s="4" t="str">
        <f>IFERROR(VLOOKUP($A1992,'Raw - J'!$B:$S,3,FALSE),"")</f>
        <v/>
      </c>
      <c r="D1992" s="4" t="str">
        <f>IFERROR(VLOOKUP(JUMP!A1992,'Raw - J'!B:F,5,FALSE),"")</f>
        <v/>
      </c>
      <c r="E1992" s="4" t="str">
        <f>IFERROR(VLOOKUP($A1992,'Raw - J'!$B:$S,6,FALSE),"")</f>
        <v/>
      </c>
      <c r="F1992" s="4" t="str">
        <f>SUBSTITUTE(IFERROR(VLOOKUP($A1992,'Raw - J'!$B:$P,8,FALSE),""),"0","")</f>
        <v/>
      </c>
      <c r="G1992" s="4" t="str">
        <f>SUBSTITUTE(IFERROR(VLOOKUP($A1992,'Raw - J'!$B:$P,7,FALSE),""),"0","")</f>
        <v/>
      </c>
      <c r="H1992" s="4" t="str">
        <f>IFERROR(VLOOKUP($A1992,'Raw - J'!$B:$P,10,FALSE)&amp;IF(VLOOKUP($A1992,'Raw - J'!$B:$N,11,FALSE)&lt;&gt;"","("&amp;VLOOKUP($A1992,'Raw - J'!$B:$N,11,FALSE)&amp;")",""),"")</f>
        <v/>
      </c>
      <c r="I1992" s="4" t="str">
        <f>IFERROR(VLOOKUP($A1992,'Raw - J'!$B:$P,12,FALSE),"")</f>
        <v/>
      </c>
      <c r="J1992" s="4" t="str">
        <f>IFERROR(VLOOKUP($A1992,'Raw - J'!$B:$P,9,FALSE),"")</f>
        <v/>
      </c>
      <c r="K1992" s="4" t="str">
        <f>IFERROR(VLOOKUP($A1992,'Raw - J'!$B:$P,13,FALSE),"")</f>
        <v/>
      </c>
    </row>
    <row r="1993" spans="1:11" hidden="1" x14ac:dyDescent="0.35">
      <c r="A1993">
        <v>1984</v>
      </c>
      <c r="B1993" s="9" t="str">
        <f>IFERROR(VLOOKUP($A1993,'Raw - J'!$B:$S,2,FALSE),"")</f>
        <v/>
      </c>
      <c r="C1993" s="4" t="str">
        <f>IFERROR(VLOOKUP($A1993,'Raw - J'!$B:$S,3,FALSE),"")</f>
        <v/>
      </c>
      <c r="D1993" s="4" t="str">
        <f>IFERROR(VLOOKUP(JUMP!A1993,'Raw - J'!B:F,5,FALSE),"")</f>
        <v/>
      </c>
      <c r="E1993" s="4" t="str">
        <f>IFERROR(VLOOKUP($A1993,'Raw - J'!$B:$S,6,FALSE),"")</f>
        <v/>
      </c>
      <c r="F1993" s="4" t="str">
        <f>SUBSTITUTE(IFERROR(VLOOKUP($A1993,'Raw - J'!$B:$P,8,FALSE),""),"0","")</f>
        <v/>
      </c>
      <c r="G1993" s="4" t="str">
        <f>SUBSTITUTE(IFERROR(VLOOKUP($A1993,'Raw - J'!$B:$P,7,FALSE),""),"0","")</f>
        <v/>
      </c>
      <c r="H1993" s="4" t="str">
        <f>IFERROR(VLOOKUP($A1993,'Raw - J'!$B:$P,10,FALSE)&amp;IF(VLOOKUP($A1993,'Raw - J'!$B:$N,11,FALSE)&lt;&gt;"","("&amp;VLOOKUP($A1993,'Raw - J'!$B:$N,11,FALSE)&amp;")",""),"")</f>
        <v/>
      </c>
      <c r="I1993" s="4" t="str">
        <f>IFERROR(VLOOKUP($A1993,'Raw - J'!$B:$P,12,FALSE),"")</f>
        <v/>
      </c>
      <c r="J1993" s="4" t="str">
        <f>IFERROR(VLOOKUP($A1993,'Raw - J'!$B:$P,9,FALSE),"")</f>
        <v/>
      </c>
      <c r="K1993" s="4" t="str">
        <f>IFERROR(VLOOKUP($A1993,'Raw - J'!$B:$P,13,FALSE),"")</f>
        <v/>
      </c>
    </row>
    <row r="1994" spans="1:11" hidden="1" x14ac:dyDescent="0.35">
      <c r="A1994">
        <v>1985</v>
      </c>
      <c r="B1994" s="9" t="str">
        <f>IFERROR(VLOOKUP($A1994,'Raw - J'!$B:$S,2,FALSE),"")</f>
        <v/>
      </c>
      <c r="C1994" s="4" t="str">
        <f>IFERROR(VLOOKUP($A1994,'Raw - J'!$B:$S,3,FALSE),"")</f>
        <v/>
      </c>
      <c r="D1994" s="4" t="str">
        <f>IFERROR(VLOOKUP(JUMP!A1994,'Raw - J'!B:F,5,FALSE),"")</f>
        <v/>
      </c>
      <c r="E1994" s="4" t="str">
        <f>IFERROR(VLOOKUP($A1994,'Raw - J'!$B:$S,6,FALSE),"")</f>
        <v/>
      </c>
      <c r="F1994" s="4" t="str">
        <f>SUBSTITUTE(IFERROR(VLOOKUP($A1994,'Raw - J'!$B:$P,8,FALSE),""),"0","")</f>
        <v/>
      </c>
      <c r="G1994" s="4" t="str">
        <f>SUBSTITUTE(IFERROR(VLOOKUP($A1994,'Raw - J'!$B:$P,7,FALSE),""),"0","")</f>
        <v/>
      </c>
      <c r="H1994" s="4" t="str">
        <f>IFERROR(VLOOKUP($A1994,'Raw - J'!$B:$P,10,FALSE)&amp;IF(VLOOKUP($A1994,'Raw - J'!$B:$N,11,FALSE)&lt;&gt;"","("&amp;VLOOKUP($A1994,'Raw - J'!$B:$N,11,FALSE)&amp;")",""),"")</f>
        <v/>
      </c>
      <c r="I1994" s="4" t="str">
        <f>IFERROR(VLOOKUP($A1994,'Raw - J'!$B:$P,12,FALSE),"")</f>
        <v/>
      </c>
      <c r="J1994" s="4" t="str">
        <f>IFERROR(VLOOKUP($A1994,'Raw - J'!$B:$P,9,FALSE),"")</f>
        <v/>
      </c>
      <c r="K1994" s="4" t="str">
        <f>IFERROR(VLOOKUP($A1994,'Raw - J'!$B:$P,13,FALSE),"")</f>
        <v/>
      </c>
    </row>
    <row r="1995" spans="1:11" hidden="1" x14ac:dyDescent="0.35">
      <c r="A1995">
        <v>1986</v>
      </c>
      <c r="B1995" s="9" t="str">
        <f>IFERROR(VLOOKUP($A1995,'Raw - J'!$B:$S,2,FALSE),"")</f>
        <v/>
      </c>
      <c r="C1995" s="4" t="str">
        <f>IFERROR(VLOOKUP($A1995,'Raw - J'!$B:$S,3,FALSE),"")</f>
        <v/>
      </c>
      <c r="D1995" s="4" t="str">
        <f>IFERROR(VLOOKUP(JUMP!A1995,'Raw - J'!B:F,5,FALSE),"")</f>
        <v/>
      </c>
      <c r="E1995" s="4" t="str">
        <f>IFERROR(VLOOKUP($A1995,'Raw - J'!$B:$S,6,FALSE),"")</f>
        <v/>
      </c>
      <c r="F1995" s="4" t="str">
        <f>SUBSTITUTE(IFERROR(VLOOKUP($A1995,'Raw - J'!$B:$P,8,FALSE),""),"0","")</f>
        <v/>
      </c>
      <c r="G1995" s="4" t="str">
        <f>SUBSTITUTE(IFERROR(VLOOKUP($A1995,'Raw - J'!$B:$P,7,FALSE),""),"0","")</f>
        <v/>
      </c>
      <c r="H1995" s="4" t="str">
        <f>IFERROR(VLOOKUP($A1995,'Raw - J'!$B:$P,10,FALSE)&amp;IF(VLOOKUP($A1995,'Raw - J'!$B:$N,11,FALSE)&lt;&gt;"","("&amp;VLOOKUP($A1995,'Raw - J'!$B:$N,11,FALSE)&amp;")",""),"")</f>
        <v/>
      </c>
      <c r="I1995" s="4" t="str">
        <f>IFERROR(VLOOKUP($A1995,'Raw - J'!$B:$P,12,FALSE),"")</f>
        <v/>
      </c>
      <c r="J1995" s="4" t="str">
        <f>IFERROR(VLOOKUP($A1995,'Raw - J'!$B:$P,9,FALSE),"")</f>
        <v/>
      </c>
      <c r="K1995" s="4" t="str">
        <f>IFERROR(VLOOKUP($A1995,'Raw - J'!$B:$P,13,FALSE),"")</f>
        <v/>
      </c>
    </row>
    <row r="1996" spans="1:11" hidden="1" x14ac:dyDescent="0.35">
      <c r="A1996">
        <v>1987</v>
      </c>
      <c r="B1996" s="9" t="str">
        <f>IFERROR(VLOOKUP($A1996,'Raw - J'!$B:$S,2,FALSE),"")</f>
        <v/>
      </c>
      <c r="C1996" s="4" t="str">
        <f>IFERROR(VLOOKUP($A1996,'Raw - J'!$B:$S,3,FALSE),"")</f>
        <v/>
      </c>
      <c r="D1996" s="4" t="str">
        <f>IFERROR(VLOOKUP(JUMP!A1996,'Raw - J'!B:F,5,FALSE),"")</f>
        <v/>
      </c>
      <c r="E1996" s="4" t="str">
        <f>IFERROR(VLOOKUP($A1996,'Raw - J'!$B:$S,6,FALSE),"")</f>
        <v/>
      </c>
      <c r="F1996" s="4" t="str">
        <f>SUBSTITUTE(IFERROR(VLOOKUP($A1996,'Raw - J'!$B:$P,8,FALSE),""),"0","")</f>
        <v/>
      </c>
      <c r="G1996" s="4" t="str">
        <f>SUBSTITUTE(IFERROR(VLOOKUP($A1996,'Raw - J'!$B:$P,7,FALSE),""),"0","")</f>
        <v/>
      </c>
      <c r="H1996" s="4" t="str">
        <f>IFERROR(VLOOKUP($A1996,'Raw - J'!$B:$P,10,FALSE)&amp;IF(VLOOKUP($A1996,'Raw - J'!$B:$N,11,FALSE)&lt;&gt;"","("&amp;VLOOKUP($A1996,'Raw - J'!$B:$N,11,FALSE)&amp;")",""),"")</f>
        <v/>
      </c>
      <c r="I1996" s="4" t="str">
        <f>IFERROR(VLOOKUP($A1996,'Raw - J'!$B:$P,12,FALSE),"")</f>
        <v/>
      </c>
      <c r="J1996" s="4" t="str">
        <f>IFERROR(VLOOKUP($A1996,'Raw - J'!$B:$P,9,FALSE),"")</f>
        <v/>
      </c>
      <c r="K1996" s="4" t="str">
        <f>IFERROR(VLOOKUP($A1996,'Raw - J'!$B:$P,13,FALSE),"")</f>
        <v/>
      </c>
    </row>
    <row r="1997" spans="1:11" hidden="1" x14ac:dyDescent="0.35">
      <c r="A1997">
        <v>1988</v>
      </c>
      <c r="B1997" s="9" t="str">
        <f>IFERROR(VLOOKUP($A1997,'Raw - J'!$B:$S,2,FALSE),"")</f>
        <v/>
      </c>
      <c r="C1997" s="4" t="str">
        <f>IFERROR(VLOOKUP($A1997,'Raw - J'!$B:$S,3,FALSE),"")</f>
        <v/>
      </c>
      <c r="D1997" s="4" t="str">
        <f>IFERROR(VLOOKUP(JUMP!A1997,'Raw - J'!B:F,5,FALSE),"")</f>
        <v/>
      </c>
      <c r="E1997" s="4" t="str">
        <f>IFERROR(VLOOKUP($A1997,'Raw - J'!$B:$S,6,FALSE),"")</f>
        <v/>
      </c>
      <c r="F1997" s="4" t="str">
        <f>SUBSTITUTE(IFERROR(VLOOKUP($A1997,'Raw - J'!$B:$P,8,FALSE),""),"0","")</f>
        <v/>
      </c>
      <c r="G1997" s="4" t="str">
        <f>SUBSTITUTE(IFERROR(VLOOKUP($A1997,'Raw - J'!$B:$P,7,FALSE),""),"0","")</f>
        <v/>
      </c>
      <c r="H1997" s="4" t="str">
        <f>IFERROR(VLOOKUP($A1997,'Raw - J'!$B:$P,10,FALSE)&amp;IF(VLOOKUP($A1997,'Raw - J'!$B:$N,11,FALSE)&lt;&gt;"","("&amp;VLOOKUP($A1997,'Raw - J'!$B:$N,11,FALSE)&amp;")",""),"")</f>
        <v/>
      </c>
      <c r="I1997" s="4" t="str">
        <f>IFERROR(VLOOKUP($A1997,'Raw - J'!$B:$P,12,FALSE),"")</f>
        <v/>
      </c>
      <c r="J1997" s="4" t="str">
        <f>IFERROR(VLOOKUP($A1997,'Raw - J'!$B:$P,9,FALSE),"")</f>
        <v/>
      </c>
      <c r="K1997" s="4" t="str">
        <f>IFERROR(VLOOKUP($A1997,'Raw - J'!$B:$P,13,FALSE),"")</f>
        <v/>
      </c>
    </row>
    <row r="1998" spans="1:11" hidden="1" x14ac:dyDescent="0.35">
      <c r="A1998">
        <v>1989</v>
      </c>
      <c r="B1998" s="9" t="str">
        <f>IFERROR(VLOOKUP($A1998,'Raw - J'!$B:$S,2,FALSE),"")</f>
        <v/>
      </c>
      <c r="C1998" s="4" t="str">
        <f>IFERROR(VLOOKUP($A1998,'Raw - J'!$B:$S,3,FALSE),"")</f>
        <v/>
      </c>
      <c r="D1998" s="4" t="str">
        <f>IFERROR(VLOOKUP(JUMP!A1998,'Raw - J'!B:F,5,FALSE),"")</f>
        <v/>
      </c>
      <c r="E1998" s="4" t="str">
        <f>IFERROR(VLOOKUP($A1998,'Raw - J'!$B:$S,6,FALSE),"")</f>
        <v/>
      </c>
      <c r="F1998" s="4" t="str">
        <f>SUBSTITUTE(IFERROR(VLOOKUP($A1998,'Raw - J'!$B:$P,8,FALSE),""),"0","")</f>
        <v/>
      </c>
      <c r="G1998" s="4" t="str">
        <f>SUBSTITUTE(IFERROR(VLOOKUP($A1998,'Raw - J'!$B:$P,7,FALSE),""),"0","")</f>
        <v/>
      </c>
      <c r="H1998" s="4" t="str">
        <f>IFERROR(VLOOKUP($A1998,'Raw - J'!$B:$P,10,FALSE)&amp;IF(VLOOKUP($A1998,'Raw - J'!$B:$N,11,FALSE)&lt;&gt;"","("&amp;VLOOKUP($A1998,'Raw - J'!$B:$N,11,FALSE)&amp;")",""),"")</f>
        <v/>
      </c>
      <c r="I1998" s="4" t="str">
        <f>IFERROR(VLOOKUP($A1998,'Raw - J'!$B:$P,12,FALSE),"")</f>
        <v/>
      </c>
      <c r="J1998" s="4" t="str">
        <f>IFERROR(VLOOKUP($A1998,'Raw - J'!$B:$P,9,FALSE),"")</f>
        <v/>
      </c>
      <c r="K1998" s="4" t="str">
        <f>IFERROR(VLOOKUP($A1998,'Raw - J'!$B:$P,13,FALSE),"")</f>
        <v/>
      </c>
    </row>
    <row r="1999" spans="1:11" hidden="1" x14ac:dyDescent="0.35">
      <c r="A1999">
        <v>1990</v>
      </c>
      <c r="B1999" s="9" t="str">
        <f>IFERROR(VLOOKUP($A1999,'Raw - J'!$B:$S,2,FALSE),"")</f>
        <v/>
      </c>
      <c r="C1999" s="4" t="str">
        <f>IFERROR(VLOOKUP($A1999,'Raw - J'!$B:$S,3,FALSE),"")</f>
        <v/>
      </c>
      <c r="D1999" s="4" t="str">
        <f>IFERROR(VLOOKUP(JUMP!A1999,'Raw - J'!B:F,5,FALSE),"")</f>
        <v/>
      </c>
      <c r="E1999" s="4" t="str">
        <f>IFERROR(VLOOKUP($A1999,'Raw - J'!$B:$S,6,FALSE),"")</f>
        <v/>
      </c>
      <c r="F1999" s="4" t="str">
        <f>SUBSTITUTE(IFERROR(VLOOKUP($A1999,'Raw - J'!$B:$P,8,FALSE),""),"0","")</f>
        <v/>
      </c>
      <c r="G1999" s="4" t="str">
        <f>SUBSTITUTE(IFERROR(VLOOKUP($A1999,'Raw - J'!$B:$P,7,FALSE),""),"0","")</f>
        <v/>
      </c>
      <c r="H1999" s="4" t="str">
        <f>IFERROR(VLOOKUP($A1999,'Raw - J'!$B:$P,10,FALSE)&amp;IF(VLOOKUP($A1999,'Raw - J'!$B:$N,11,FALSE)&lt;&gt;"","("&amp;VLOOKUP($A1999,'Raw - J'!$B:$N,11,FALSE)&amp;")",""),"")</f>
        <v/>
      </c>
      <c r="I1999" s="4" t="str">
        <f>IFERROR(VLOOKUP($A1999,'Raw - J'!$B:$P,12,FALSE),"")</f>
        <v/>
      </c>
      <c r="J1999" s="4" t="str">
        <f>IFERROR(VLOOKUP($A1999,'Raw - J'!$B:$P,9,FALSE),"")</f>
        <v/>
      </c>
      <c r="K1999" s="4" t="str">
        <f>IFERROR(VLOOKUP($A1999,'Raw - J'!$B:$P,13,FALSE),"")</f>
        <v/>
      </c>
    </row>
    <row r="2000" spans="1:11" hidden="1" x14ac:dyDescent="0.35">
      <c r="A2000">
        <v>1991</v>
      </c>
      <c r="B2000" s="9" t="str">
        <f>IFERROR(VLOOKUP($A2000,'Raw - J'!$B:$S,2,FALSE),"")</f>
        <v/>
      </c>
      <c r="C2000" s="4" t="str">
        <f>IFERROR(VLOOKUP($A2000,'Raw - J'!$B:$S,3,FALSE),"")</f>
        <v/>
      </c>
      <c r="D2000" s="4" t="str">
        <f>IFERROR(VLOOKUP(JUMP!A2000,'Raw - J'!B:F,5,FALSE),"")</f>
        <v/>
      </c>
      <c r="E2000" s="4" t="str">
        <f>IFERROR(VLOOKUP($A2000,'Raw - J'!$B:$S,6,FALSE),"")</f>
        <v/>
      </c>
      <c r="F2000" s="4" t="str">
        <f>SUBSTITUTE(IFERROR(VLOOKUP($A2000,'Raw - J'!$B:$P,8,FALSE),""),"0","")</f>
        <v/>
      </c>
      <c r="G2000" s="4" t="str">
        <f>SUBSTITUTE(IFERROR(VLOOKUP($A2000,'Raw - J'!$B:$P,7,FALSE),""),"0","")</f>
        <v/>
      </c>
      <c r="H2000" s="4" t="str">
        <f>IFERROR(VLOOKUP($A2000,'Raw - J'!$B:$P,10,FALSE)&amp;IF(VLOOKUP($A2000,'Raw - J'!$B:$N,11,FALSE)&lt;&gt;"","("&amp;VLOOKUP($A2000,'Raw - J'!$B:$N,11,FALSE)&amp;")",""),"")</f>
        <v/>
      </c>
      <c r="I2000" s="4" t="str">
        <f>IFERROR(VLOOKUP($A2000,'Raw - J'!$B:$P,12,FALSE),"")</f>
        <v/>
      </c>
      <c r="J2000" s="4" t="str">
        <f>IFERROR(VLOOKUP($A2000,'Raw - J'!$B:$P,9,FALSE),"")</f>
        <v/>
      </c>
      <c r="K2000" s="4" t="str">
        <f>IFERROR(VLOOKUP($A2000,'Raw - J'!$B:$P,13,FALSE),"")</f>
        <v/>
      </c>
    </row>
    <row r="2001" spans="1:11" hidden="1" x14ac:dyDescent="0.35">
      <c r="A2001">
        <v>1992</v>
      </c>
      <c r="B2001" s="9" t="str">
        <f>IFERROR(VLOOKUP($A2001,'Raw - J'!$B:$S,2,FALSE),"")</f>
        <v/>
      </c>
      <c r="C2001" s="4" t="str">
        <f>IFERROR(VLOOKUP($A2001,'Raw - J'!$B:$S,3,FALSE),"")</f>
        <v/>
      </c>
      <c r="D2001" s="4" t="str">
        <f>IFERROR(VLOOKUP(JUMP!A2001,'Raw - J'!B:F,5,FALSE),"")</f>
        <v/>
      </c>
      <c r="E2001" s="4" t="str">
        <f>IFERROR(VLOOKUP($A2001,'Raw - J'!$B:$S,6,FALSE),"")</f>
        <v/>
      </c>
      <c r="F2001" s="4" t="str">
        <f>SUBSTITUTE(IFERROR(VLOOKUP($A2001,'Raw - J'!$B:$P,8,FALSE),""),"0","")</f>
        <v/>
      </c>
      <c r="G2001" s="4" t="str">
        <f>SUBSTITUTE(IFERROR(VLOOKUP($A2001,'Raw - J'!$B:$P,7,FALSE),""),"0","")</f>
        <v/>
      </c>
      <c r="H2001" s="4" t="str">
        <f>IFERROR(VLOOKUP($A2001,'Raw - J'!$B:$P,10,FALSE)&amp;IF(VLOOKUP($A2001,'Raw - J'!$B:$N,11,FALSE)&lt;&gt;"","("&amp;VLOOKUP($A2001,'Raw - J'!$B:$N,11,FALSE)&amp;")",""),"")</f>
        <v/>
      </c>
      <c r="I2001" s="4" t="str">
        <f>IFERROR(VLOOKUP($A2001,'Raw - J'!$B:$P,12,FALSE),"")</f>
        <v/>
      </c>
      <c r="J2001" s="4" t="str">
        <f>IFERROR(VLOOKUP($A2001,'Raw - J'!$B:$P,9,FALSE),"")</f>
        <v/>
      </c>
      <c r="K2001" s="4" t="str">
        <f>IFERROR(VLOOKUP($A2001,'Raw - J'!$B:$P,13,FALSE),"")</f>
        <v/>
      </c>
    </row>
    <row r="2002" spans="1:11" hidden="1" x14ac:dyDescent="0.35">
      <c r="A2002">
        <v>1993</v>
      </c>
      <c r="B2002" s="9" t="str">
        <f>IFERROR(VLOOKUP($A2002,'Raw - J'!$B:$S,2,FALSE),"")</f>
        <v/>
      </c>
      <c r="C2002" s="4" t="str">
        <f>IFERROR(VLOOKUP($A2002,'Raw - J'!$B:$S,3,FALSE),"")</f>
        <v/>
      </c>
      <c r="D2002" s="4" t="str">
        <f>IFERROR(VLOOKUP(JUMP!A2002,'Raw - J'!B:F,5,FALSE),"")</f>
        <v/>
      </c>
      <c r="E2002" s="4" t="str">
        <f>IFERROR(VLOOKUP($A2002,'Raw - J'!$B:$S,6,FALSE),"")</f>
        <v/>
      </c>
      <c r="F2002" s="4" t="str">
        <f>SUBSTITUTE(IFERROR(VLOOKUP($A2002,'Raw - J'!$B:$P,8,FALSE),""),"0","")</f>
        <v/>
      </c>
      <c r="G2002" s="4" t="str">
        <f>SUBSTITUTE(IFERROR(VLOOKUP($A2002,'Raw - J'!$B:$P,7,FALSE),""),"0","")</f>
        <v/>
      </c>
      <c r="H2002" s="4" t="str">
        <f>IFERROR(VLOOKUP($A2002,'Raw - J'!$B:$P,10,FALSE)&amp;IF(VLOOKUP($A2002,'Raw - J'!$B:$N,11,FALSE)&lt;&gt;"","("&amp;VLOOKUP($A2002,'Raw - J'!$B:$N,11,FALSE)&amp;")",""),"")</f>
        <v/>
      </c>
      <c r="I2002" s="4" t="str">
        <f>IFERROR(VLOOKUP($A2002,'Raw - J'!$B:$P,12,FALSE),"")</f>
        <v/>
      </c>
      <c r="J2002" s="4" t="str">
        <f>IFERROR(VLOOKUP($A2002,'Raw - J'!$B:$P,9,FALSE),"")</f>
        <v/>
      </c>
      <c r="K2002" s="4" t="str">
        <f>IFERROR(VLOOKUP($A2002,'Raw - J'!$B:$P,13,FALSE),"")</f>
        <v/>
      </c>
    </row>
    <row r="2003" spans="1:11" hidden="1" x14ac:dyDescent="0.35">
      <c r="A2003">
        <v>1994</v>
      </c>
      <c r="B2003" s="9" t="str">
        <f>IFERROR(VLOOKUP($A2003,'Raw - J'!$B:$S,2,FALSE),"")</f>
        <v/>
      </c>
      <c r="C2003" s="4" t="str">
        <f>IFERROR(VLOOKUP($A2003,'Raw - J'!$B:$S,3,FALSE),"")</f>
        <v/>
      </c>
      <c r="D2003" s="4" t="str">
        <f>IFERROR(VLOOKUP(JUMP!A2003,'Raw - J'!B:F,5,FALSE),"")</f>
        <v/>
      </c>
      <c r="E2003" s="4" t="str">
        <f>IFERROR(VLOOKUP($A2003,'Raw - J'!$B:$S,6,FALSE),"")</f>
        <v/>
      </c>
      <c r="F2003" s="4" t="str">
        <f>SUBSTITUTE(IFERROR(VLOOKUP($A2003,'Raw - J'!$B:$P,8,FALSE),""),"0","")</f>
        <v/>
      </c>
      <c r="G2003" s="4" t="str">
        <f>SUBSTITUTE(IFERROR(VLOOKUP($A2003,'Raw - J'!$B:$P,7,FALSE),""),"0","")</f>
        <v/>
      </c>
      <c r="H2003" s="4" t="str">
        <f>IFERROR(VLOOKUP($A2003,'Raw - J'!$B:$P,10,FALSE)&amp;IF(VLOOKUP($A2003,'Raw - J'!$B:$N,11,FALSE)&lt;&gt;"","("&amp;VLOOKUP($A2003,'Raw - J'!$B:$N,11,FALSE)&amp;")",""),"")</f>
        <v/>
      </c>
      <c r="I2003" s="4" t="str">
        <f>IFERROR(VLOOKUP($A2003,'Raw - J'!$B:$P,12,FALSE),"")</f>
        <v/>
      </c>
      <c r="J2003" s="4" t="str">
        <f>IFERROR(VLOOKUP($A2003,'Raw - J'!$B:$P,9,FALSE),"")</f>
        <v/>
      </c>
      <c r="K2003" s="4" t="str">
        <f>IFERROR(VLOOKUP($A2003,'Raw - J'!$B:$P,13,FALSE),"")</f>
        <v/>
      </c>
    </row>
    <row r="2004" spans="1:11" hidden="1" x14ac:dyDescent="0.35">
      <c r="A2004">
        <v>1995</v>
      </c>
      <c r="B2004" s="9" t="str">
        <f>IFERROR(VLOOKUP($A2004,'Raw - J'!$B:$S,2,FALSE),"")</f>
        <v/>
      </c>
      <c r="C2004" s="4" t="str">
        <f>IFERROR(VLOOKUP($A2004,'Raw - J'!$B:$S,3,FALSE),"")</f>
        <v/>
      </c>
      <c r="D2004" s="4" t="str">
        <f>IFERROR(VLOOKUP(JUMP!A2004,'Raw - J'!B:F,5,FALSE),"")</f>
        <v/>
      </c>
      <c r="E2004" s="4" t="str">
        <f>IFERROR(VLOOKUP($A2004,'Raw - J'!$B:$S,6,FALSE),"")</f>
        <v/>
      </c>
      <c r="F2004" s="4" t="str">
        <f>SUBSTITUTE(IFERROR(VLOOKUP($A2004,'Raw - J'!$B:$P,8,FALSE),""),"0","")</f>
        <v/>
      </c>
      <c r="G2004" s="4" t="str">
        <f>SUBSTITUTE(IFERROR(VLOOKUP($A2004,'Raw - J'!$B:$P,7,FALSE),""),"0","")</f>
        <v/>
      </c>
      <c r="H2004" s="4" t="str">
        <f>IFERROR(VLOOKUP($A2004,'Raw - J'!$B:$P,10,FALSE)&amp;IF(VLOOKUP($A2004,'Raw - J'!$B:$N,11,FALSE)&lt;&gt;"","("&amp;VLOOKUP($A2004,'Raw - J'!$B:$N,11,FALSE)&amp;")",""),"")</f>
        <v/>
      </c>
      <c r="I2004" s="4" t="str">
        <f>IFERROR(VLOOKUP($A2004,'Raw - J'!$B:$P,12,FALSE),"")</f>
        <v/>
      </c>
      <c r="J2004" s="4" t="str">
        <f>IFERROR(VLOOKUP($A2004,'Raw - J'!$B:$P,9,FALSE),"")</f>
        <v/>
      </c>
      <c r="K2004" s="4" t="str">
        <f>IFERROR(VLOOKUP($A2004,'Raw - J'!$B:$P,13,FALSE),"")</f>
        <v/>
      </c>
    </row>
    <row r="2005" spans="1:11" hidden="1" x14ac:dyDescent="0.35">
      <c r="A2005">
        <v>1996</v>
      </c>
      <c r="B2005" s="9" t="str">
        <f>IFERROR(VLOOKUP($A2005,'Raw - J'!$B:$S,2,FALSE),"")</f>
        <v/>
      </c>
      <c r="C2005" s="4" t="str">
        <f>IFERROR(VLOOKUP($A2005,'Raw - J'!$B:$S,3,FALSE),"")</f>
        <v/>
      </c>
      <c r="D2005" s="4" t="str">
        <f>IFERROR(VLOOKUP(JUMP!A2005,'Raw - J'!B:F,5,FALSE),"")</f>
        <v/>
      </c>
      <c r="E2005" s="4" t="str">
        <f>IFERROR(VLOOKUP($A2005,'Raw - J'!$B:$S,6,FALSE),"")</f>
        <v/>
      </c>
      <c r="F2005" s="4" t="str">
        <f>SUBSTITUTE(IFERROR(VLOOKUP($A2005,'Raw - J'!$B:$P,8,FALSE),""),"0","")</f>
        <v/>
      </c>
      <c r="G2005" s="4" t="str">
        <f>SUBSTITUTE(IFERROR(VLOOKUP($A2005,'Raw - J'!$B:$P,7,FALSE),""),"0","")</f>
        <v/>
      </c>
      <c r="H2005" s="4" t="str">
        <f>IFERROR(VLOOKUP($A2005,'Raw - J'!$B:$P,10,FALSE)&amp;IF(VLOOKUP($A2005,'Raw - J'!$B:$N,11,FALSE)&lt;&gt;"","("&amp;VLOOKUP($A2005,'Raw - J'!$B:$N,11,FALSE)&amp;")",""),"")</f>
        <v/>
      </c>
      <c r="I2005" s="4" t="str">
        <f>IFERROR(VLOOKUP($A2005,'Raw - J'!$B:$P,12,FALSE),"")</f>
        <v/>
      </c>
      <c r="J2005" s="4" t="str">
        <f>IFERROR(VLOOKUP($A2005,'Raw - J'!$B:$P,9,FALSE),"")</f>
        <v/>
      </c>
      <c r="K2005" s="4" t="str">
        <f>IFERROR(VLOOKUP($A2005,'Raw - J'!$B:$P,13,FALSE),"")</f>
        <v/>
      </c>
    </row>
    <row r="2006" spans="1:11" hidden="1" x14ac:dyDescent="0.35">
      <c r="A2006">
        <v>1997</v>
      </c>
      <c r="B2006" s="9" t="str">
        <f>IFERROR(VLOOKUP($A2006,'Raw - J'!$B:$S,2,FALSE),"")</f>
        <v/>
      </c>
      <c r="C2006" s="4" t="str">
        <f>IFERROR(VLOOKUP($A2006,'Raw - J'!$B:$S,3,FALSE),"")</f>
        <v/>
      </c>
      <c r="D2006" s="4" t="str">
        <f>IFERROR(VLOOKUP(JUMP!A2006,'Raw - J'!B:F,5,FALSE),"")</f>
        <v/>
      </c>
      <c r="E2006" s="4" t="str">
        <f>IFERROR(VLOOKUP($A2006,'Raw - J'!$B:$S,6,FALSE),"")</f>
        <v/>
      </c>
      <c r="F2006" s="4" t="str">
        <f>SUBSTITUTE(IFERROR(VLOOKUP($A2006,'Raw - J'!$B:$P,8,FALSE),""),"0","")</f>
        <v/>
      </c>
      <c r="G2006" s="4" t="str">
        <f>SUBSTITUTE(IFERROR(VLOOKUP($A2006,'Raw - J'!$B:$P,7,FALSE),""),"0","")</f>
        <v/>
      </c>
      <c r="H2006" s="4" t="str">
        <f>IFERROR(VLOOKUP($A2006,'Raw - J'!$B:$P,10,FALSE)&amp;IF(VLOOKUP($A2006,'Raw - J'!$B:$N,11,FALSE)&lt;&gt;"","("&amp;VLOOKUP($A2006,'Raw - J'!$B:$N,11,FALSE)&amp;")",""),"")</f>
        <v/>
      </c>
      <c r="I2006" s="4" t="str">
        <f>IFERROR(VLOOKUP($A2006,'Raw - J'!$B:$P,12,FALSE),"")</f>
        <v/>
      </c>
      <c r="J2006" s="4" t="str">
        <f>IFERROR(VLOOKUP($A2006,'Raw - J'!$B:$P,9,FALSE),"")</f>
        <v/>
      </c>
      <c r="K2006" s="4" t="str">
        <f>IFERROR(VLOOKUP($A2006,'Raw - J'!$B:$P,13,FALSE),"")</f>
        <v/>
      </c>
    </row>
    <row r="2007" spans="1:11" hidden="1" x14ac:dyDescent="0.35">
      <c r="A2007">
        <v>1998</v>
      </c>
      <c r="B2007" s="9" t="str">
        <f>IFERROR(VLOOKUP($A2007,'Raw - J'!$B:$S,2,FALSE),"")</f>
        <v/>
      </c>
      <c r="C2007" s="4" t="str">
        <f>IFERROR(VLOOKUP($A2007,'Raw - J'!$B:$S,3,FALSE),"")</f>
        <v/>
      </c>
      <c r="D2007" s="4" t="str">
        <f>IFERROR(VLOOKUP(JUMP!A2007,'Raw - J'!B:F,5,FALSE),"")</f>
        <v/>
      </c>
      <c r="E2007" s="4" t="str">
        <f>IFERROR(VLOOKUP($A2007,'Raw - J'!$B:$S,6,FALSE),"")</f>
        <v/>
      </c>
      <c r="F2007" s="4" t="str">
        <f>SUBSTITUTE(IFERROR(VLOOKUP($A2007,'Raw - J'!$B:$P,8,FALSE),""),"0","")</f>
        <v/>
      </c>
      <c r="G2007" s="4" t="str">
        <f>SUBSTITUTE(IFERROR(VLOOKUP($A2007,'Raw - J'!$B:$P,7,FALSE),""),"0","")</f>
        <v/>
      </c>
      <c r="H2007" s="4" t="str">
        <f>IFERROR(VLOOKUP($A2007,'Raw - J'!$B:$P,10,FALSE)&amp;IF(VLOOKUP($A2007,'Raw - J'!$B:$N,11,FALSE)&lt;&gt;"","("&amp;VLOOKUP($A2007,'Raw - J'!$B:$N,11,FALSE)&amp;")",""),"")</f>
        <v/>
      </c>
      <c r="I2007" s="4" t="str">
        <f>IFERROR(VLOOKUP($A2007,'Raw - J'!$B:$P,12,FALSE),"")</f>
        <v/>
      </c>
      <c r="J2007" s="4" t="str">
        <f>IFERROR(VLOOKUP($A2007,'Raw - J'!$B:$P,9,FALSE),"")</f>
        <v/>
      </c>
      <c r="K2007" s="4" t="str">
        <f>IFERROR(VLOOKUP($A2007,'Raw - J'!$B:$P,13,FALSE),"")</f>
        <v/>
      </c>
    </row>
    <row r="2008" spans="1:11" hidden="1" x14ac:dyDescent="0.35">
      <c r="A2008">
        <v>1999</v>
      </c>
      <c r="B2008" s="9" t="str">
        <f>IFERROR(VLOOKUP($A2008,'Raw - J'!$B:$S,2,FALSE),"")</f>
        <v/>
      </c>
      <c r="C2008" s="4" t="str">
        <f>IFERROR(VLOOKUP($A2008,'Raw - J'!$B:$S,3,FALSE),"")</f>
        <v/>
      </c>
      <c r="D2008" s="4" t="str">
        <f>IFERROR(VLOOKUP(JUMP!A2008,'Raw - J'!B:F,5,FALSE),"")</f>
        <v/>
      </c>
      <c r="E2008" s="4" t="str">
        <f>IFERROR(VLOOKUP($A2008,'Raw - J'!$B:$S,6,FALSE),"")</f>
        <v/>
      </c>
      <c r="F2008" s="4" t="str">
        <f>SUBSTITUTE(IFERROR(VLOOKUP($A2008,'Raw - J'!$B:$P,8,FALSE),""),"0","")</f>
        <v/>
      </c>
      <c r="G2008" s="4" t="str">
        <f>SUBSTITUTE(IFERROR(VLOOKUP($A2008,'Raw - J'!$B:$P,7,FALSE),""),"0","")</f>
        <v/>
      </c>
      <c r="H2008" s="4" t="str">
        <f>IFERROR(VLOOKUP($A2008,'Raw - J'!$B:$P,10,FALSE)&amp;IF(VLOOKUP($A2008,'Raw - J'!$B:$N,11,FALSE)&lt;&gt;"","("&amp;VLOOKUP($A2008,'Raw - J'!$B:$N,11,FALSE)&amp;")",""),"")</f>
        <v/>
      </c>
      <c r="I2008" s="4" t="str">
        <f>IFERROR(VLOOKUP($A2008,'Raw - J'!$B:$P,12,FALSE),"")</f>
        <v/>
      </c>
      <c r="J2008" s="4" t="str">
        <f>IFERROR(VLOOKUP($A2008,'Raw - J'!$B:$P,9,FALSE),"")</f>
        <v/>
      </c>
      <c r="K2008" s="4" t="str">
        <f>IFERROR(VLOOKUP($A2008,'Raw - J'!$B:$P,13,FALSE),"")</f>
        <v/>
      </c>
    </row>
    <row r="2009" spans="1:11" hidden="1" x14ac:dyDescent="0.35">
      <c r="A2009">
        <v>2000</v>
      </c>
      <c r="B2009" s="9" t="str">
        <f>IFERROR(VLOOKUP($A2009,'Raw - J'!$B:$S,2,FALSE),"")</f>
        <v/>
      </c>
      <c r="C2009" s="4" t="str">
        <f>IFERROR(VLOOKUP($A2009,'Raw - J'!$B:$S,3,FALSE),"")</f>
        <v/>
      </c>
      <c r="D2009" s="4" t="str">
        <f>IFERROR(VLOOKUP(JUMP!A2009,'Raw - J'!B:F,5,FALSE),"")</f>
        <v/>
      </c>
      <c r="E2009" s="4" t="str">
        <f>IFERROR(VLOOKUP($A2009,'Raw - J'!$B:$S,6,FALSE),"")</f>
        <v/>
      </c>
      <c r="F2009" s="4" t="str">
        <f>SUBSTITUTE(IFERROR(VLOOKUP($A2009,'Raw - J'!$B:$P,8,FALSE),""),"0","")</f>
        <v/>
      </c>
      <c r="G2009" s="4" t="str">
        <f>SUBSTITUTE(IFERROR(VLOOKUP($A2009,'Raw - J'!$B:$P,7,FALSE),""),"0","")</f>
        <v/>
      </c>
      <c r="H2009" s="4" t="str">
        <f>IFERROR(VLOOKUP($A2009,'Raw - J'!$B:$P,10,FALSE)&amp;IF(VLOOKUP($A2009,'Raw - J'!$B:$N,11,FALSE)&lt;&gt;"","("&amp;VLOOKUP($A2009,'Raw - J'!$B:$N,11,FALSE)&amp;")",""),"")</f>
        <v/>
      </c>
      <c r="I2009" s="4" t="str">
        <f>IFERROR(VLOOKUP($A2009,'Raw - J'!$B:$P,12,FALSE),"")</f>
        <v/>
      </c>
      <c r="J2009" s="4" t="str">
        <f>IFERROR(VLOOKUP($A2009,'Raw - J'!$B:$P,9,FALSE),"")</f>
        <v/>
      </c>
      <c r="K2009" s="4" t="str">
        <f>IFERROR(VLOOKUP($A2009,'Raw - J'!$B:$P,13,FALSE),"")</f>
        <v/>
      </c>
    </row>
  </sheetData>
  <mergeCells count="2">
    <mergeCell ref="H5:H6"/>
    <mergeCell ref="I5:I6"/>
  </mergeCells>
  <conditionalFormatting sqref="E10:E581">
    <cfRule type="expression" dxfId="2" priority="1">
      <formula>$E10="F"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1</xdr:col>
                    <xdr:colOff>133350</xdr:colOff>
                    <xdr:row>3</xdr:row>
                    <xdr:rowOff>88900</xdr:rowOff>
                  </from>
                  <to>
                    <xdr:col>2</xdr:col>
                    <xdr:colOff>19050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 altText="WFA">
                <anchor moveWithCells="1">
                  <from>
                    <xdr:col>1</xdr:col>
                    <xdr:colOff>146050</xdr:colOff>
                    <xdr:row>5</xdr:row>
                    <xdr:rowOff>107950</xdr:rowOff>
                  </from>
                  <to>
                    <xdr:col>2</xdr:col>
                    <xdr:colOff>31750</xdr:colOff>
                    <xdr:row>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2</xdr:col>
                    <xdr:colOff>1098550</xdr:colOff>
                    <xdr:row>0</xdr:row>
                    <xdr:rowOff>127000</xdr:rowOff>
                  </from>
                  <to>
                    <xdr:col>3</xdr:col>
                    <xdr:colOff>533400</xdr:colOff>
                    <xdr:row>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2</xdr:col>
                    <xdr:colOff>1085850</xdr:colOff>
                    <xdr:row>2</xdr:row>
                    <xdr:rowOff>107950</xdr:rowOff>
                  </from>
                  <to>
                    <xdr:col>3</xdr:col>
                    <xdr:colOff>533400</xdr:colOff>
                    <xdr:row>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2</xdr:col>
                    <xdr:colOff>1085850</xdr:colOff>
                    <xdr:row>4</xdr:row>
                    <xdr:rowOff>69850</xdr:rowOff>
                  </from>
                  <to>
                    <xdr:col>3</xdr:col>
                    <xdr:colOff>520700</xdr:colOff>
                    <xdr:row>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5</xdr:col>
                    <xdr:colOff>438150</xdr:colOff>
                    <xdr:row>1</xdr:row>
                    <xdr:rowOff>95250</xdr:rowOff>
                  </from>
                  <to>
                    <xdr:col>6</xdr:col>
                    <xdr:colOff>571500</xdr:colOff>
                    <xdr:row>2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Check Box 8">
              <controlPr defaultSize="0" autoFill="0" autoLine="0" autoPict="0">
                <anchor moveWithCells="1">
                  <from>
                    <xdr:col>4</xdr:col>
                    <xdr:colOff>279400</xdr:colOff>
                    <xdr:row>1</xdr:row>
                    <xdr:rowOff>31750</xdr:rowOff>
                  </from>
                  <to>
                    <xdr:col>4</xdr:col>
                    <xdr:colOff>584200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1" name="Check Box 9">
              <controlPr defaultSize="0" autoFill="0" autoLine="0" autoPict="0">
                <anchor moveWithCells="1">
                  <from>
                    <xdr:col>4</xdr:col>
                    <xdr:colOff>279400</xdr:colOff>
                    <xdr:row>2</xdr:row>
                    <xdr:rowOff>88900</xdr:rowOff>
                  </from>
                  <to>
                    <xdr:col>4</xdr:col>
                    <xdr:colOff>584200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2" name="Check Box 10">
              <controlPr defaultSize="0" autoFill="0" autoLine="0" autoPict="0">
                <anchor moveWithCells="1">
                  <from>
                    <xdr:col>4</xdr:col>
                    <xdr:colOff>279400</xdr:colOff>
                    <xdr:row>3</xdr:row>
                    <xdr:rowOff>152400</xdr:rowOff>
                  </from>
                  <to>
                    <xdr:col>4</xdr:col>
                    <xdr:colOff>584200</xdr:colOff>
                    <xdr:row>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3" name="Check Box 11">
              <controlPr defaultSize="0" autoFill="0" autoLine="0" autoPict="0">
                <anchor moveWithCells="1">
                  <from>
                    <xdr:col>4</xdr:col>
                    <xdr:colOff>279400</xdr:colOff>
                    <xdr:row>5</xdr:row>
                    <xdr:rowOff>31750</xdr:rowOff>
                  </from>
                  <to>
                    <xdr:col>4</xdr:col>
                    <xdr:colOff>584200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4" name="Check Box 12">
              <controlPr defaultSize="0" autoFill="0" autoLine="0" autoPict="0">
                <anchor moveWithCells="1">
                  <from>
                    <xdr:col>4</xdr:col>
                    <xdr:colOff>279400</xdr:colOff>
                    <xdr:row>6</xdr:row>
                    <xdr:rowOff>95250</xdr:rowOff>
                  </from>
                  <to>
                    <xdr:col>4</xdr:col>
                    <xdr:colOff>584200</xdr:colOff>
                    <xdr:row>7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5" name="Check Box 14">
              <controlPr defaultSize="0" autoFill="0" autoLine="0" autoPict="0">
                <anchor moveWithCells="1">
                  <from>
                    <xdr:col>5</xdr:col>
                    <xdr:colOff>438150</xdr:colOff>
                    <xdr:row>0</xdr:row>
                    <xdr:rowOff>57150</xdr:rowOff>
                  </from>
                  <to>
                    <xdr:col>6</xdr:col>
                    <xdr:colOff>571500</xdr:colOff>
                    <xdr:row>1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6" name="Check Box 15">
              <controlPr defaultSize="0" autoFill="0" autoLine="0" autoPict="0">
                <anchor moveWithCells="1">
                  <from>
                    <xdr:col>4</xdr:col>
                    <xdr:colOff>285750</xdr:colOff>
                    <xdr:row>0</xdr:row>
                    <xdr:rowOff>0</xdr:rowOff>
                  </from>
                  <to>
                    <xdr:col>4</xdr:col>
                    <xdr:colOff>590550</xdr:colOff>
                    <xdr:row>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7" name="Check Box 16">
              <controlPr defaultSize="0" autoFill="0" autoLine="0" autoPict="0">
                <anchor moveWithCells="1">
                  <from>
                    <xdr:col>2</xdr:col>
                    <xdr:colOff>1085850</xdr:colOff>
                    <xdr:row>6</xdr:row>
                    <xdr:rowOff>31750</xdr:rowOff>
                  </from>
                  <to>
                    <xdr:col>3</xdr:col>
                    <xdr:colOff>520700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18" name="Check Box 20">
              <controlPr defaultSize="0" autoFill="0" autoLine="0" autoPict="0">
                <anchor moveWithCells="1">
                  <from>
                    <xdr:col>9</xdr:col>
                    <xdr:colOff>241300</xdr:colOff>
                    <xdr:row>1</xdr:row>
                    <xdr:rowOff>184150</xdr:rowOff>
                  </from>
                  <to>
                    <xdr:col>10</xdr:col>
                    <xdr:colOff>565150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19" name="Check Box 21">
              <controlPr defaultSize="0" autoFill="0" autoLine="0" autoPict="0">
                <anchor moveWithCells="1">
                  <from>
                    <xdr:col>9</xdr:col>
                    <xdr:colOff>247650</xdr:colOff>
                    <xdr:row>3</xdr:row>
                    <xdr:rowOff>69850</xdr:rowOff>
                  </from>
                  <to>
                    <xdr:col>10</xdr:col>
                    <xdr:colOff>571500</xdr:colOff>
                    <xdr:row>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0" name="Check Box 22">
              <controlPr defaultSize="0" autoFill="0" autoLine="0" autoPict="0">
                <anchor moveWithCells="1">
                  <from>
                    <xdr:col>9</xdr:col>
                    <xdr:colOff>247650</xdr:colOff>
                    <xdr:row>4</xdr:row>
                    <xdr:rowOff>184150</xdr:rowOff>
                  </from>
                  <to>
                    <xdr:col>10</xdr:col>
                    <xdr:colOff>571500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1" name="Check Box 25">
              <controlPr defaultSize="0" autoFill="0" autoLine="0" autoPict="0">
                <anchor moveWithCells="1">
                  <from>
                    <xdr:col>5</xdr:col>
                    <xdr:colOff>431800</xdr:colOff>
                    <xdr:row>5</xdr:row>
                    <xdr:rowOff>19050</xdr:rowOff>
                  </from>
                  <to>
                    <xdr:col>6</xdr:col>
                    <xdr:colOff>546100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22" name="Check Box 27">
              <controlPr defaultSize="0" autoFill="0" autoLine="0" autoPict="0">
                <anchor moveWithCells="1">
                  <from>
                    <xdr:col>5</xdr:col>
                    <xdr:colOff>431800</xdr:colOff>
                    <xdr:row>3</xdr:row>
                    <xdr:rowOff>133350</xdr:rowOff>
                  </from>
                  <to>
                    <xdr:col>6</xdr:col>
                    <xdr:colOff>546100</xdr:colOff>
                    <xdr:row>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23" name="Check Box 29">
              <controlPr defaultSize="0" autoFill="0" autoLine="0" autoPict="0">
                <anchor moveWithCells="1">
                  <from>
                    <xdr:col>5</xdr:col>
                    <xdr:colOff>438150</xdr:colOff>
                    <xdr:row>6</xdr:row>
                    <xdr:rowOff>107950</xdr:rowOff>
                  </from>
                  <to>
                    <xdr:col>6</xdr:col>
                    <xdr:colOff>552450</xdr:colOff>
                    <xdr:row>7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tableParts count="1">
    <tablePart r:id="rId2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lists!$J$2:$J$6</xm:f>
          </x14:formula1>
          <xm:sqref>I5:I8</xm:sqref>
        </x14:dataValidation>
        <x14:dataValidation type="list" allowBlank="1" showInputMessage="1" showErrorMessage="1" xr:uid="{00000000-0002-0000-0300-000001000000}">
          <x14:formula1>
            <xm:f>lists!$Q$2:$Q$7</xm:f>
          </x14:formula1>
          <xm:sqref>I1:I2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R29"/>
  <sheetViews>
    <sheetView workbookViewId="0">
      <selection activeCell="J9" sqref="J9"/>
    </sheetView>
  </sheetViews>
  <sheetFormatPr defaultRowHeight="14.5" x14ac:dyDescent="0.35"/>
  <sheetData>
    <row r="2" spans="1:18" x14ac:dyDescent="0.35">
      <c r="B2" t="s">
        <v>6</v>
      </c>
      <c r="C2" t="b">
        <v>1</v>
      </c>
      <c r="D2" t="b">
        <v>1</v>
      </c>
      <c r="G2" t="s">
        <v>36</v>
      </c>
      <c r="H2">
        <v>1</v>
      </c>
      <c r="J2" t="s">
        <v>224</v>
      </c>
      <c r="M2" t="s">
        <v>28</v>
      </c>
      <c r="N2" t="s">
        <v>17</v>
      </c>
      <c r="O2" t="s">
        <v>18</v>
      </c>
      <c r="Q2" t="s">
        <v>59</v>
      </c>
      <c r="R2">
        <v>1</v>
      </c>
    </row>
    <row r="3" spans="1:18" x14ac:dyDescent="0.35">
      <c r="B3" t="s">
        <v>51</v>
      </c>
      <c r="C3" t="b">
        <v>1</v>
      </c>
      <c r="D3" t="b">
        <v>1</v>
      </c>
      <c r="G3" t="s">
        <v>37</v>
      </c>
      <c r="H3">
        <v>2</v>
      </c>
      <c r="J3" t="s">
        <v>1686</v>
      </c>
      <c r="K3">
        <v>5</v>
      </c>
      <c r="M3" t="s">
        <v>29</v>
      </c>
      <c r="N3" t="s">
        <v>19</v>
      </c>
      <c r="O3" t="s">
        <v>20</v>
      </c>
      <c r="Q3" t="s">
        <v>55</v>
      </c>
      <c r="R3">
        <v>2</v>
      </c>
    </row>
    <row r="4" spans="1:18" x14ac:dyDescent="0.35">
      <c r="B4" t="s">
        <v>33</v>
      </c>
      <c r="C4" t="b">
        <v>1</v>
      </c>
      <c r="G4" t="s">
        <v>38</v>
      </c>
      <c r="H4">
        <v>3</v>
      </c>
      <c r="J4" t="s">
        <v>20</v>
      </c>
      <c r="K4">
        <v>6</v>
      </c>
      <c r="M4" t="s">
        <v>30</v>
      </c>
      <c r="N4" t="s">
        <v>21</v>
      </c>
      <c r="O4" t="s">
        <v>22</v>
      </c>
      <c r="Q4" t="s">
        <v>50</v>
      </c>
      <c r="R4">
        <v>3</v>
      </c>
    </row>
    <row r="5" spans="1:18" x14ac:dyDescent="0.35">
      <c r="B5" t="s">
        <v>34</v>
      </c>
      <c r="C5" t="b">
        <v>1</v>
      </c>
      <c r="G5" t="s">
        <v>70</v>
      </c>
      <c r="H5">
        <v>4</v>
      </c>
      <c r="M5" t="s">
        <v>31</v>
      </c>
      <c r="N5" t="s">
        <v>23</v>
      </c>
      <c r="O5" t="s">
        <v>24</v>
      </c>
      <c r="Q5" t="s">
        <v>129</v>
      </c>
      <c r="R5">
        <v>4</v>
      </c>
    </row>
    <row r="6" spans="1:18" x14ac:dyDescent="0.35">
      <c r="B6" t="s">
        <v>222</v>
      </c>
      <c r="C6" t="b">
        <v>1</v>
      </c>
      <c r="G6" t="s">
        <v>77</v>
      </c>
      <c r="H6">
        <v>5</v>
      </c>
      <c r="Q6" t="s">
        <v>52</v>
      </c>
      <c r="R6">
        <v>5</v>
      </c>
    </row>
    <row r="7" spans="1:18" x14ac:dyDescent="0.35">
      <c r="B7" t="s">
        <v>5</v>
      </c>
      <c r="C7" t="b">
        <v>1</v>
      </c>
      <c r="D7" t="b">
        <v>1</v>
      </c>
      <c r="G7" t="s">
        <v>76</v>
      </c>
      <c r="H7">
        <v>5</v>
      </c>
      <c r="M7" t="s">
        <v>27</v>
      </c>
      <c r="Q7" t="s">
        <v>254</v>
      </c>
      <c r="R7">
        <v>6</v>
      </c>
    </row>
    <row r="8" spans="1:18" x14ac:dyDescent="0.35">
      <c r="B8" t="s">
        <v>7</v>
      </c>
      <c r="C8" t="b">
        <v>1</v>
      </c>
      <c r="D8" t="b">
        <v>1</v>
      </c>
      <c r="G8" t="s">
        <v>88</v>
      </c>
      <c r="H8">
        <v>6</v>
      </c>
      <c r="M8" t="s">
        <v>28</v>
      </c>
      <c r="Q8" t="s">
        <v>61</v>
      </c>
      <c r="R8">
        <v>2</v>
      </c>
    </row>
    <row r="9" spans="1:18" x14ac:dyDescent="0.35">
      <c r="G9" t="s">
        <v>59</v>
      </c>
      <c r="H9">
        <v>7</v>
      </c>
      <c r="M9" t="s">
        <v>29</v>
      </c>
    </row>
    <row r="10" spans="1:18" x14ac:dyDescent="0.35">
      <c r="G10" t="s">
        <v>110</v>
      </c>
      <c r="H10">
        <v>8</v>
      </c>
      <c r="M10" t="s">
        <v>30</v>
      </c>
    </row>
    <row r="11" spans="1:18" x14ac:dyDescent="0.35">
      <c r="A11" t="s">
        <v>3</v>
      </c>
      <c r="B11">
        <v>1</v>
      </c>
      <c r="C11" t="b">
        <v>1</v>
      </c>
      <c r="D11" t="b">
        <v>1</v>
      </c>
      <c r="G11" t="s">
        <v>102</v>
      </c>
      <c r="H11">
        <v>9</v>
      </c>
      <c r="M11" t="s">
        <v>31</v>
      </c>
    </row>
    <row r="12" spans="1:18" x14ac:dyDescent="0.35">
      <c r="A12" t="s">
        <v>3</v>
      </c>
      <c r="B12">
        <v>2</v>
      </c>
      <c r="C12" t="b">
        <v>1</v>
      </c>
      <c r="D12" t="b">
        <v>1</v>
      </c>
      <c r="G12" t="s">
        <v>201</v>
      </c>
      <c r="H12">
        <v>10</v>
      </c>
    </row>
    <row r="13" spans="1:18" x14ac:dyDescent="0.35">
      <c r="A13" t="s">
        <v>3</v>
      </c>
      <c r="B13">
        <v>3</v>
      </c>
      <c r="C13" t="b">
        <v>1</v>
      </c>
      <c r="D13" t="b">
        <v>1</v>
      </c>
      <c r="G13" t="s">
        <v>61</v>
      </c>
      <c r="H13">
        <v>11</v>
      </c>
    </row>
    <row r="14" spans="1:18" x14ac:dyDescent="0.35">
      <c r="A14" t="s">
        <v>3</v>
      </c>
      <c r="B14">
        <v>4</v>
      </c>
      <c r="C14" t="b">
        <v>1</v>
      </c>
      <c r="D14" t="b">
        <v>1</v>
      </c>
    </row>
    <row r="15" spans="1:18" x14ac:dyDescent="0.35">
      <c r="A15" t="s">
        <v>3</v>
      </c>
      <c r="B15">
        <v>5</v>
      </c>
      <c r="C15" t="b">
        <v>1</v>
      </c>
      <c r="D15" t="b">
        <v>1</v>
      </c>
    </row>
    <row r="16" spans="1:18" x14ac:dyDescent="0.35">
      <c r="A16" t="s">
        <v>3</v>
      </c>
      <c r="B16">
        <v>6</v>
      </c>
      <c r="C16" t="b">
        <v>1</v>
      </c>
      <c r="D16" t="b">
        <v>1</v>
      </c>
    </row>
    <row r="17" spans="1:4" x14ac:dyDescent="0.35">
      <c r="A17" t="s">
        <v>3</v>
      </c>
      <c r="B17">
        <v>7</v>
      </c>
      <c r="C17" t="b">
        <v>1</v>
      </c>
    </row>
    <row r="18" spans="1:4" x14ac:dyDescent="0.35">
      <c r="B18" t="s">
        <v>48</v>
      </c>
      <c r="C18" t="b">
        <v>1</v>
      </c>
    </row>
    <row r="19" spans="1:4" x14ac:dyDescent="0.35">
      <c r="B19" t="s">
        <v>53</v>
      </c>
      <c r="C19" t="b">
        <v>1</v>
      </c>
    </row>
    <row r="20" spans="1:4" x14ac:dyDescent="0.35">
      <c r="B20" t="s">
        <v>58</v>
      </c>
      <c r="C20" t="b">
        <v>1</v>
      </c>
    </row>
    <row r="21" spans="1:4" x14ac:dyDescent="0.35">
      <c r="B21" t="s">
        <v>109</v>
      </c>
      <c r="C21" t="b">
        <v>1</v>
      </c>
    </row>
    <row r="23" spans="1:4" x14ac:dyDescent="0.35">
      <c r="B23" t="s">
        <v>240</v>
      </c>
      <c r="C23" t="b">
        <v>1</v>
      </c>
      <c r="D23" t="b">
        <v>1</v>
      </c>
    </row>
    <row r="24" spans="1:4" x14ac:dyDescent="0.35">
      <c r="B24" t="s">
        <v>239</v>
      </c>
      <c r="C24" t="b">
        <v>1</v>
      </c>
      <c r="D24" t="b">
        <v>1</v>
      </c>
    </row>
    <row r="25" spans="1:4" x14ac:dyDescent="0.35">
      <c r="B25" t="s">
        <v>241</v>
      </c>
      <c r="C25" t="b">
        <v>1</v>
      </c>
      <c r="D25" t="b">
        <v>1</v>
      </c>
    </row>
    <row r="27" spans="1:4" x14ac:dyDescent="0.35">
      <c r="B27" t="s">
        <v>245</v>
      </c>
      <c r="C27" t="b">
        <v>1</v>
      </c>
      <c r="D27" t="b">
        <v>1</v>
      </c>
    </row>
    <row r="28" spans="1:4" x14ac:dyDescent="0.35">
      <c r="B28" t="s">
        <v>244</v>
      </c>
      <c r="C28" t="b">
        <v>1</v>
      </c>
      <c r="D28" t="b">
        <v>1</v>
      </c>
    </row>
    <row r="29" spans="1:4" x14ac:dyDescent="0.35">
      <c r="B29" t="s">
        <v>227</v>
      </c>
      <c r="C29" t="b">
        <v>1</v>
      </c>
      <c r="D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- F</vt:lpstr>
      <vt:lpstr>Raw - J</vt:lpstr>
      <vt:lpstr>FLAT</vt:lpstr>
      <vt:lpstr>JUMP</vt:lpstr>
      <vt:lpstr>lists</vt:lpstr>
      <vt:lpstr>PB</vt:lpstr>
      <vt:lpstr>PB_1</vt:lpstr>
      <vt:lpstr>PB_2</vt:lpstr>
      <vt:lpstr>PB_3</vt:lpstr>
      <vt:lpstr>PB_4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James Follows</cp:lastModifiedBy>
  <dcterms:created xsi:type="dcterms:W3CDTF">2016-07-08T08:54:44Z</dcterms:created>
  <dcterms:modified xsi:type="dcterms:W3CDTF">2021-03-05T13:20:17Z</dcterms:modified>
</cp:coreProperties>
</file>